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D:\TRÂM\Thưởng NPP\"/>
    </mc:Choice>
  </mc:AlternateContent>
  <xr:revisionPtr revIDLastSave="0" documentId="13_ncr:1_{8D085466-263C-4D3B-8CB0-B671D451F87F}" xr6:coauthVersionLast="36" xr6:coauthVersionMax="36" xr10:uidLastSave="{00000000-0000-0000-0000-000000000000}"/>
  <bookViews>
    <workbookView xWindow="0" yWindow="0" windowWidth="20490" windowHeight="7365" activeTab="3" xr2:uid="{00000000-000D-0000-FFFF-FFFF00000000}"/>
  </bookViews>
  <sheets>
    <sheet name="Sheet1" sheetId="1" r:id="rId1"/>
    <sheet name="Tháng 01" sheetId="2" r:id="rId2"/>
    <sheet name="Tháng 02" sheetId="3" r:id="rId3"/>
    <sheet name="tháng 03" sheetId="4" r:id="rId4"/>
    <sheet name="truy thu" sheetId="5" r:id="rId5"/>
  </sheets>
  <externalReferences>
    <externalReference r:id="rId6"/>
  </externalReferences>
  <definedNames>
    <definedName name="_xlnm._FilterDatabase" localSheetId="0" hidden="1">Sheet1!$A$5:$GC$647</definedName>
    <definedName name="_xlnm._FilterDatabase" localSheetId="1" hidden="1">'Tháng 01'!$A$5:$AB$594</definedName>
    <definedName name="_xlnm._FilterDatabase" localSheetId="2" hidden="1">'Tháng 02'!$A$5:$AA$607</definedName>
    <definedName name="_xlnm._FilterDatabase" localSheetId="3" hidden="1">'tháng 03'!$A$5:$BA$637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7" i="4" l="1"/>
  <c r="AE6" i="4"/>
  <c r="AC490" i="4" l="1"/>
  <c r="AC112" i="4"/>
  <c r="AE105" i="4" l="1"/>
  <c r="AD105" i="4"/>
  <c r="AC105" i="4"/>
  <c r="AC7" i="5" l="1"/>
  <c r="AD7" i="5" s="1"/>
  <c r="AC6" i="5"/>
  <c r="AD6" i="5" s="1"/>
  <c r="W105" i="4"/>
  <c r="AI484" i="4" l="1"/>
  <c r="AG484" i="4"/>
  <c r="AI236" i="4"/>
  <c r="AG236" i="4"/>
  <c r="AI105" i="4"/>
  <c r="AG105" i="4" l="1"/>
  <c r="AC3" i="4" l="1"/>
  <c r="AG3" i="4"/>
  <c r="AH3" i="4"/>
  <c r="AI3" i="4"/>
  <c r="AJ3" i="4"/>
  <c r="AK3" i="4"/>
  <c r="AL3" i="4"/>
  <c r="AM3" i="4"/>
  <c r="AP636" i="4"/>
  <c r="X636" i="4" s="1"/>
  <c r="AO636" i="4"/>
  <c r="AN636" i="4"/>
  <c r="AE636" i="4"/>
  <c r="AP635" i="4"/>
  <c r="X635" i="4" s="1"/>
  <c r="AO635" i="4"/>
  <c r="AN635" i="4"/>
  <c r="AE635" i="4"/>
  <c r="AF635" i="4" s="1"/>
  <c r="AP634" i="4"/>
  <c r="X634" i="4" s="1"/>
  <c r="AO634" i="4"/>
  <c r="AN634" i="4"/>
  <c r="AE634" i="4"/>
  <c r="AF634" i="4" s="1"/>
  <c r="AP633" i="4"/>
  <c r="X633" i="4" s="1"/>
  <c r="AO633" i="4"/>
  <c r="AN633" i="4"/>
  <c r="AE633" i="4"/>
  <c r="AF633" i="4" s="1"/>
  <c r="AP632" i="4"/>
  <c r="X632" i="4" s="1"/>
  <c r="AO632" i="4"/>
  <c r="AN632" i="4"/>
  <c r="AE632" i="4"/>
  <c r="AF632" i="4" s="1"/>
  <c r="AP631" i="4"/>
  <c r="X631" i="4" s="1"/>
  <c r="AO631" i="4"/>
  <c r="AN631" i="4"/>
  <c r="AE631" i="4"/>
  <c r="AF631" i="4" s="1"/>
  <c r="AP630" i="4"/>
  <c r="X630" i="4" s="1"/>
  <c r="AO630" i="4"/>
  <c r="AN630" i="4"/>
  <c r="AE630" i="4"/>
  <c r="AF630" i="4" s="1"/>
  <c r="AP629" i="4"/>
  <c r="X629" i="4" s="1"/>
  <c r="AO629" i="4"/>
  <c r="AN629" i="4"/>
  <c r="AE629" i="4"/>
  <c r="AF629" i="4" s="1"/>
  <c r="AP628" i="4"/>
  <c r="X628" i="4" s="1"/>
  <c r="AO628" i="4"/>
  <c r="AN628" i="4"/>
  <c r="AE628" i="4"/>
  <c r="AF628" i="4" s="1"/>
  <c r="AP627" i="4"/>
  <c r="X627" i="4" s="1"/>
  <c r="AO627" i="4"/>
  <c r="AN627" i="4"/>
  <c r="AE627" i="4"/>
  <c r="AF627" i="4" s="1"/>
  <c r="AP626" i="4"/>
  <c r="X626" i="4" s="1"/>
  <c r="AO626" i="4"/>
  <c r="AN626" i="4"/>
  <c r="AE626" i="4"/>
  <c r="AF626" i="4" s="1"/>
  <c r="AP625" i="4"/>
  <c r="X625" i="4" s="1"/>
  <c r="AO625" i="4"/>
  <c r="AN625" i="4"/>
  <c r="AE625" i="4"/>
  <c r="AF625" i="4" s="1"/>
  <c r="AP624" i="4"/>
  <c r="X624" i="4" s="1"/>
  <c r="AO624" i="4"/>
  <c r="AN624" i="4"/>
  <c r="AE624" i="4"/>
  <c r="AF624" i="4" s="1"/>
  <c r="AP623" i="4"/>
  <c r="X623" i="4" s="1"/>
  <c r="AO623" i="4"/>
  <c r="AN623" i="4"/>
  <c r="AE623" i="4"/>
  <c r="AF623" i="4" s="1"/>
  <c r="AP622" i="4"/>
  <c r="X622" i="4" s="1"/>
  <c r="AO622" i="4"/>
  <c r="AN622" i="4"/>
  <c r="AE622" i="4"/>
  <c r="AF622" i="4" s="1"/>
  <c r="AP621" i="4"/>
  <c r="X621" i="4" s="1"/>
  <c r="AO621" i="4"/>
  <c r="AN621" i="4"/>
  <c r="AE621" i="4"/>
  <c r="AF621" i="4" s="1"/>
  <c r="AB621" i="4" s="1"/>
  <c r="AP620" i="4"/>
  <c r="X620" i="4" s="1"/>
  <c r="AO620" i="4"/>
  <c r="AN620" i="4"/>
  <c r="AE620" i="4"/>
  <c r="AF620" i="4" s="1"/>
  <c r="AP619" i="4"/>
  <c r="X619" i="4" s="1"/>
  <c r="AO619" i="4"/>
  <c r="AN619" i="4"/>
  <c r="AE619" i="4"/>
  <c r="AF619" i="4" s="1"/>
  <c r="AP618" i="4"/>
  <c r="X618" i="4" s="1"/>
  <c r="AO618" i="4"/>
  <c r="AN618" i="4"/>
  <c r="AE618" i="4"/>
  <c r="AF618" i="4" s="1"/>
  <c r="AP617" i="4"/>
  <c r="X617" i="4" s="1"/>
  <c r="AO617" i="4"/>
  <c r="AN617" i="4"/>
  <c r="AE617" i="4"/>
  <c r="AF617" i="4" s="1"/>
  <c r="AP616" i="4"/>
  <c r="X616" i="4" s="1"/>
  <c r="AO616" i="4"/>
  <c r="AN616" i="4"/>
  <c r="AE616" i="4"/>
  <c r="AF616" i="4" s="1"/>
  <c r="AP615" i="4"/>
  <c r="X615" i="4" s="1"/>
  <c r="AO615" i="4"/>
  <c r="AN615" i="4"/>
  <c r="AE615" i="4"/>
  <c r="AF615" i="4" s="1"/>
  <c r="AP614" i="4"/>
  <c r="X614" i="4" s="1"/>
  <c r="AO614" i="4"/>
  <c r="AN614" i="4"/>
  <c r="AE614" i="4"/>
  <c r="AF614" i="4" s="1"/>
  <c r="AP613" i="4"/>
  <c r="X613" i="4" s="1"/>
  <c r="AO613" i="4"/>
  <c r="AN613" i="4"/>
  <c r="AE613" i="4"/>
  <c r="AF613" i="4" s="1"/>
  <c r="AP612" i="4"/>
  <c r="X612" i="4" s="1"/>
  <c r="AO612" i="4"/>
  <c r="AN612" i="4"/>
  <c r="AE612" i="4"/>
  <c r="AF612" i="4" s="1"/>
  <c r="AP611" i="4"/>
  <c r="X611" i="4" s="1"/>
  <c r="AO611" i="4"/>
  <c r="AN611" i="4"/>
  <c r="AE611" i="4"/>
  <c r="AF611" i="4" s="1"/>
  <c r="AP610" i="4"/>
  <c r="X610" i="4" s="1"/>
  <c r="AO610" i="4"/>
  <c r="AN610" i="4"/>
  <c r="AE610" i="4"/>
  <c r="AF610" i="4" s="1"/>
  <c r="AP609" i="4"/>
  <c r="X609" i="4" s="1"/>
  <c r="AO609" i="4"/>
  <c r="AN609" i="4"/>
  <c r="AE609" i="4"/>
  <c r="AF609" i="4" s="1"/>
  <c r="AP608" i="4"/>
  <c r="X608" i="4" s="1"/>
  <c r="AO608" i="4"/>
  <c r="AN608" i="4"/>
  <c r="AE608" i="4"/>
  <c r="AF608" i="4" s="1"/>
  <c r="AP607" i="4"/>
  <c r="X607" i="4" s="1"/>
  <c r="AO607" i="4"/>
  <c r="AN607" i="4"/>
  <c r="AE607" i="4"/>
  <c r="AF607" i="4" s="1"/>
  <c r="AP606" i="4"/>
  <c r="X606" i="4" s="1"/>
  <c r="AO606" i="4"/>
  <c r="AN606" i="4"/>
  <c r="AE606" i="4"/>
  <c r="AF606" i="4" s="1"/>
  <c r="AP605" i="4"/>
  <c r="X605" i="4" s="1"/>
  <c r="AO605" i="4"/>
  <c r="AN605" i="4"/>
  <c r="AE605" i="4"/>
  <c r="AF605" i="4" s="1"/>
  <c r="AP604" i="4"/>
  <c r="X604" i="4" s="1"/>
  <c r="AO604" i="4"/>
  <c r="AN604" i="4"/>
  <c r="AE604" i="4"/>
  <c r="AF604" i="4" s="1"/>
  <c r="AP603" i="4"/>
  <c r="X603" i="4" s="1"/>
  <c r="AO603" i="4"/>
  <c r="AN603" i="4"/>
  <c r="AE603" i="4"/>
  <c r="AF603" i="4" s="1"/>
  <c r="AW602" i="4"/>
  <c r="V602" i="4" s="1"/>
  <c r="AV602" i="4"/>
  <c r="AU602" i="4"/>
  <c r="T602" i="4" s="1"/>
  <c r="AT602" i="4"/>
  <c r="AS602" i="4"/>
  <c r="AR602" i="4"/>
  <c r="AP602" i="4"/>
  <c r="X602" i="4" s="1"/>
  <c r="AO602" i="4"/>
  <c r="AN602" i="4"/>
  <c r="AE602" i="4"/>
  <c r="AF602" i="4" s="1"/>
  <c r="W602" i="4"/>
  <c r="S602" i="4"/>
  <c r="AW601" i="4"/>
  <c r="V601" i="4" s="1"/>
  <c r="AV601" i="4"/>
  <c r="AU601" i="4"/>
  <c r="T601" i="4" s="1"/>
  <c r="AT601" i="4"/>
  <c r="AS601" i="4"/>
  <c r="AR601" i="4"/>
  <c r="AP601" i="4"/>
  <c r="X601" i="4" s="1"/>
  <c r="AO601" i="4"/>
  <c r="AN601" i="4"/>
  <c r="AE601" i="4"/>
  <c r="AF601" i="4" s="1"/>
  <c r="W601" i="4"/>
  <c r="S601" i="4"/>
  <c r="AW600" i="4"/>
  <c r="V600" i="4" s="1"/>
  <c r="AV600" i="4"/>
  <c r="AU600" i="4"/>
  <c r="T600" i="4" s="1"/>
  <c r="AT600" i="4"/>
  <c r="AS600" i="4"/>
  <c r="AR600" i="4"/>
  <c r="AP600" i="4"/>
  <c r="X600" i="4" s="1"/>
  <c r="AO600" i="4"/>
  <c r="AN600" i="4"/>
  <c r="AE600" i="4"/>
  <c r="AF600" i="4" s="1"/>
  <c r="W600" i="4"/>
  <c r="S600" i="4"/>
  <c r="AW599" i="4"/>
  <c r="V599" i="4" s="1"/>
  <c r="AV599" i="4"/>
  <c r="AU599" i="4"/>
  <c r="T599" i="4" s="1"/>
  <c r="AT599" i="4"/>
  <c r="AS599" i="4"/>
  <c r="AR599" i="4"/>
  <c r="AP599" i="4"/>
  <c r="X599" i="4" s="1"/>
  <c r="AO599" i="4"/>
  <c r="AN599" i="4"/>
  <c r="AE599" i="4"/>
  <c r="AF599" i="4" s="1"/>
  <c r="W599" i="4"/>
  <c r="S599" i="4"/>
  <c r="AW598" i="4"/>
  <c r="V598" i="4" s="1"/>
  <c r="AV598" i="4"/>
  <c r="AU598" i="4"/>
  <c r="T598" i="4" s="1"/>
  <c r="AT598" i="4"/>
  <c r="AS598" i="4"/>
  <c r="AR598" i="4"/>
  <c r="AP598" i="4"/>
  <c r="X598" i="4" s="1"/>
  <c r="AO598" i="4"/>
  <c r="AN598" i="4"/>
  <c r="AE598" i="4"/>
  <c r="AF598" i="4" s="1"/>
  <c r="W598" i="4"/>
  <c r="S598" i="4"/>
  <c r="AW597" i="4"/>
  <c r="V597" i="4" s="1"/>
  <c r="AV597" i="4"/>
  <c r="AU597" i="4"/>
  <c r="T597" i="4" s="1"/>
  <c r="AT597" i="4"/>
  <c r="AS597" i="4"/>
  <c r="AR597" i="4"/>
  <c r="AP597" i="4"/>
  <c r="X597" i="4" s="1"/>
  <c r="AO597" i="4"/>
  <c r="AN597" i="4"/>
  <c r="AE597" i="4"/>
  <c r="AF597" i="4" s="1"/>
  <c r="W597" i="4"/>
  <c r="S597" i="4"/>
  <c r="AW596" i="4"/>
  <c r="V596" i="4" s="1"/>
  <c r="AV596" i="4"/>
  <c r="AU596" i="4"/>
  <c r="T596" i="4" s="1"/>
  <c r="AT596" i="4"/>
  <c r="AS596" i="4"/>
  <c r="AR596" i="4"/>
  <c r="AP596" i="4"/>
  <c r="X596" i="4" s="1"/>
  <c r="AO596" i="4"/>
  <c r="AN596" i="4"/>
  <c r="AE596" i="4"/>
  <c r="AF596" i="4" s="1"/>
  <c r="W596" i="4"/>
  <c r="S596" i="4"/>
  <c r="AW595" i="4"/>
  <c r="V595" i="4" s="1"/>
  <c r="AV595" i="4"/>
  <c r="AU595" i="4"/>
  <c r="T595" i="4" s="1"/>
  <c r="AT595" i="4"/>
  <c r="AS595" i="4"/>
  <c r="AR595" i="4"/>
  <c r="AP595" i="4"/>
  <c r="X595" i="4" s="1"/>
  <c r="AO595" i="4"/>
  <c r="AN595" i="4"/>
  <c r="AE595" i="4"/>
  <c r="AF595" i="4" s="1"/>
  <c r="W595" i="4"/>
  <c r="S595" i="4"/>
  <c r="AW594" i="4"/>
  <c r="V594" i="4" s="1"/>
  <c r="AV594" i="4"/>
  <c r="AU594" i="4"/>
  <c r="T594" i="4" s="1"/>
  <c r="AT594" i="4"/>
  <c r="R594" i="4" s="1"/>
  <c r="AS594" i="4"/>
  <c r="AR594" i="4"/>
  <c r="P594" i="4" s="1"/>
  <c r="AP594" i="4"/>
  <c r="X594" i="4" s="1"/>
  <c r="AO594" i="4"/>
  <c r="AN594" i="4"/>
  <c r="AE594" i="4"/>
  <c r="AF594" i="4" s="1"/>
  <c r="W594" i="4"/>
  <c r="S594" i="4"/>
  <c r="O594" i="4"/>
  <c r="AW593" i="4"/>
  <c r="V593" i="4" s="1"/>
  <c r="AV593" i="4"/>
  <c r="AU593" i="4"/>
  <c r="AT593" i="4"/>
  <c r="R593" i="4" s="1"/>
  <c r="AS593" i="4"/>
  <c r="AR593" i="4"/>
  <c r="P593" i="4" s="1"/>
  <c r="AP593" i="4"/>
  <c r="X593" i="4" s="1"/>
  <c r="AO593" i="4"/>
  <c r="AN593" i="4"/>
  <c r="AE593" i="4"/>
  <c r="AF593" i="4" s="1"/>
  <c r="W593" i="4"/>
  <c r="S593" i="4"/>
  <c r="O593" i="4"/>
  <c r="AW592" i="4"/>
  <c r="V592" i="4" s="1"/>
  <c r="AV592" i="4"/>
  <c r="AU592" i="4"/>
  <c r="T592" i="4" s="1"/>
  <c r="AT592" i="4"/>
  <c r="R592" i="4" s="1"/>
  <c r="AS592" i="4"/>
  <c r="AR592" i="4"/>
  <c r="P592" i="4" s="1"/>
  <c r="AP592" i="4"/>
  <c r="X592" i="4" s="1"/>
  <c r="AO592" i="4"/>
  <c r="AN592" i="4"/>
  <c r="AE592" i="4"/>
  <c r="AF592" i="4" s="1"/>
  <c r="W592" i="4"/>
  <c r="S592" i="4"/>
  <c r="O592" i="4"/>
  <c r="AW591" i="4"/>
  <c r="V591" i="4" s="1"/>
  <c r="AV591" i="4"/>
  <c r="AU591" i="4"/>
  <c r="T591" i="4" s="1"/>
  <c r="AT591" i="4"/>
  <c r="R591" i="4" s="1"/>
  <c r="AS591" i="4"/>
  <c r="AR591" i="4"/>
  <c r="P591" i="4" s="1"/>
  <c r="AP591" i="4"/>
  <c r="X591" i="4" s="1"/>
  <c r="AO591" i="4"/>
  <c r="AN591" i="4"/>
  <c r="AE591" i="4"/>
  <c r="AF591" i="4" s="1"/>
  <c r="W591" i="4"/>
  <c r="S591" i="4"/>
  <c r="O591" i="4"/>
  <c r="AW590" i="4"/>
  <c r="AV590" i="4"/>
  <c r="AU590" i="4"/>
  <c r="AT590" i="4"/>
  <c r="AS590" i="4"/>
  <c r="AR590" i="4"/>
  <c r="AP590" i="4"/>
  <c r="AP359" i="4" s="1"/>
  <c r="AQ359" i="4" s="1"/>
  <c r="AO590" i="4"/>
  <c r="AO359" i="4" s="1"/>
  <c r="AN590" i="4"/>
  <c r="AE590" i="4"/>
  <c r="AF590" i="4" s="1"/>
  <c r="AB590" i="4" s="1"/>
  <c r="S590" i="4"/>
  <c r="AW589" i="4"/>
  <c r="V589" i="4" s="1"/>
  <c r="AV589" i="4"/>
  <c r="AU589" i="4"/>
  <c r="T589" i="4" s="1"/>
  <c r="AT589" i="4"/>
  <c r="R589" i="4" s="1"/>
  <c r="AS589" i="4"/>
  <c r="AR589" i="4"/>
  <c r="P589" i="4" s="1"/>
  <c r="AP589" i="4"/>
  <c r="AO589" i="4"/>
  <c r="AO236" i="4" s="1"/>
  <c r="AN589" i="4"/>
  <c r="AN236" i="4" s="1"/>
  <c r="AE589" i="4"/>
  <c r="AF589" i="4" s="1"/>
  <c r="AB589" i="4" s="1"/>
  <c r="S589" i="4"/>
  <c r="O589" i="4"/>
  <c r="AW588" i="4"/>
  <c r="V588" i="4" s="1"/>
  <c r="AV588" i="4"/>
  <c r="AU588" i="4"/>
  <c r="T588" i="4" s="1"/>
  <c r="AT588" i="4"/>
  <c r="R588" i="4" s="1"/>
  <c r="AS588" i="4"/>
  <c r="AR588" i="4"/>
  <c r="P588" i="4" s="1"/>
  <c r="AP588" i="4"/>
  <c r="AP105" i="4" s="1"/>
  <c r="AQ105" i="4" s="1"/>
  <c r="AO588" i="4"/>
  <c r="AO105" i="4" s="1"/>
  <c r="AN588" i="4"/>
  <c r="AN105" i="4" s="1"/>
  <c r="AE588" i="4"/>
  <c r="AF588" i="4" s="1"/>
  <c r="AB588" i="4" s="1"/>
  <c r="S588" i="4"/>
  <c r="O588" i="4"/>
  <c r="AW587" i="4"/>
  <c r="V587" i="4" s="1"/>
  <c r="AV587" i="4"/>
  <c r="AU587" i="4"/>
  <c r="T587" i="4" s="1"/>
  <c r="AT587" i="4"/>
  <c r="R587" i="4" s="1"/>
  <c r="AS587" i="4"/>
  <c r="AR587" i="4"/>
  <c r="P587" i="4" s="1"/>
  <c r="AP587" i="4"/>
  <c r="AO587" i="4"/>
  <c r="AN587" i="4"/>
  <c r="AN104" i="4" s="1"/>
  <c r="AE587" i="4"/>
  <c r="AF587" i="4" s="1"/>
  <c r="AB587" i="4" s="1"/>
  <c r="W587" i="4"/>
  <c r="S587" i="4"/>
  <c r="O587" i="4"/>
  <c r="AW586" i="4"/>
  <c r="V586" i="4" s="1"/>
  <c r="AV586" i="4"/>
  <c r="AU586" i="4"/>
  <c r="T586" i="4" s="1"/>
  <c r="AT586" i="4"/>
  <c r="R586" i="4" s="1"/>
  <c r="AS586" i="4"/>
  <c r="AR586" i="4"/>
  <c r="P586" i="4" s="1"/>
  <c r="AP586" i="4"/>
  <c r="AO586" i="4"/>
  <c r="AN586" i="4"/>
  <c r="AE586" i="4"/>
  <c r="AF586" i="4" s="1"/>
  <c r="W586" i="4"/>
  <c r="S586" i="4"/>
  <c r="O586" i="4"/>
  <c r="AW585" i="4"/>
  <c r="V585" i="4" s="1"/>
  <c r="AV585" i="4"/>
  <c r="AU585" i="4"/>
  <c r="T585" i="4" s="1"/>
  <c r="AT585" i="4"/>
  <c r="R585" i="4" s="1"/>
  <c r="AS585" i="4"/>
  <c r="AR585" i="4"/>
  <c r="P585" i="4" s="1"/>
  <c r="AP585" i="4"/>
  <c r="AO585" i="4"/>
  <c r="AN585" i="4"/>
  <c r="AE585" i="4"/>
  <c r="AF585" i="4" s="1"/>
  <c r="W585" i="4"/>
  <c r="S585" i="4"/>
  <c r="O585" i="4"/>
  <c r="AW584" i="4"/>
  <c r="V584" i="4" s="1"/>
  <c r="AV584" i="4"/>
  <c r="AU584" i="4"/>
  <c r="T584" i="4" s="1"/>
  <c r="AT584" i="4"/>
  <c r="R584" i="4" s="1"/>
  <c r="AS584" i="4"/>
  <c r="AR584" i="4"/>
  <c r="P584" i="4" s="1"/>
  <c r="AP584" i="4"/>
  <c r="AO584" i="4"/>
  <c r="AN584" i="4"/>
  <c r="AE584" i="4"/>
  <c r="AF584" i="4" s="1"/>
  <c r="W584" i="4"/>
  <c r="S584" i="4"/>
  <c r="O584" i="4"/>
  <c r="AW583" i="4"/>
  <c r="V583" i="4" s="1"/>
  <c r="AV583" i="4"/>
  <c r="AU583" i="4"/>
  <c r="T583" i="4" s="1"/>
  <c r="AT583" i="4"/>
  <c r="R583" i="4" s="1"/>
  <c r="AS583" i="4"/>
  <c r="AR583" i="4"/>
  <c r="P583" i="4" s="1"/>
  <c r="AP583" i="4"/>
  <c r="AQ583" i="4" s="1"/>
  <c r="AO583" i="4"/>
  <c r="AN583" i="4"/>
  <c r="AE583" i="4"/>
  <c r="AF583" i="4" s="1"/>
  <c r="W583" i="4"/>
  <c r="S583" i="4"/>
  <c r="O583" i="4"/>
  <c r="AW582" i="4"/>
  <c r="V582" i="4" s="1"/>
  <c r="AV582" i="4"/>
  <c r="AU582" i="4"/>
  <c r="T582" i="4" s="1"/>
  <c r="AT582" i="4"/>
  <c r="R582" i="4" s="1"/>
  <c r="AS582" i="4"/>
  <c r="AR582" i="4"/>
  <c r="P582" i="4" s="1"/>
  <c r="AP582" i="4"/>
  <c r="AO582" i="4"/>
  <c r="AN582" i="4"/>
  <c r="AE582" i="4"/>
  <c r="AF582" i="4" s="1"/>
  <c r="W582" i="4"/>
  <c r="S582" i="4"/>
  <c r="O582" i="4"/>
  <c r="AW581" i="4"/>
  <c r="V581" i="4" s="1"/>
  <c r="AV581" i="4"/>
  <c r="AU581" i="4"/>
  <c r="T581" i="4" s="1"/>
  <c r="AT581" i="4"/>
  <c r="R581" i="4" s="1"/>
  <c r="AS581" i="4"/>
  <c r="AR581" i="4"/>
  <c r="AP581" i="4"/>
  <c r="AO581" i="4"/>
  <c r="AN581" i="4"/>
  <c r="AE581" i="4"/>
  <c r="AF581" i="4" s="1"/>
  <c r="W581" i="4"/>
  <c r="S581" i="4"/>
  <c r="O581" i="4"/>
  <c r="AT580" i="4"/>
  <c r="R580" i="4" s="1"/>
  <c r="AS580" i="4"/>
  <c r="AR580" i="4"/>
  <c r="AP580" i="4"/>
  <c r="AO580" i="4"/>
  <c r="AN580" i="4"/>
  <c r="AE580" i="4"/>
  <c r="AD580" i="4"/>
  <c r="AW580" i="4" s="1"/>
  <c r="V580" i="4" s="1"/>
  <c r="W580" i="4"/>
  <c r="S580" i="4"/>
  <c r="P580" i="4"/>
  <c r="O580" i="4"/>
  <c r="AT579" i="4"/>
  <c r="R579" i="4" s="1"/>
  <c r="AS579" i="4"/>
  <c r="AR579" i="4"/>
  <c r="P579" i="4" s="1"/>
  <c r="AP579" i="4"/>
  <c r="AO579" i="4"/>
  <c r="AN579" i="4"/>
  <c r="AE579" i="4"/>
  <c r="AD579" i="4"/>
  <c r="AU579" i="4" s="1"/>
  <c r="T579" i="4" s="1"/>
  <c r="W579" i="4"/>
  <c r="S579" i="4"/>
  <c r="O579" i="4"/>
  <c r="AT578" i="4"/>
  <c r="R578" i="4" s="1"/>
  <c r="AS578" i="4"/>
  <c r="AR578" i="4"/>
  <c r="AP578" i="4"/>
  <c r="X578" i="4" s="1"/>
  <c r="AO578" i="4"/>
  <c r="AN578" i="4"/>
  <c r="AE578" i="4"/>
  <c r="AD578" i="4"/>
  <c r="AW578" i="4" s="1"/>
  <c r="V578" i="4" s="1"/>
  <c r="W578" i="4"/>
  <c r="S578" i="4"/>
  <c r="O578" i="4"/>
  <c r="AT577" i="4"/>
  <c r="R577" i="4" s="1"/>
  <c r="AS577" i="4"/>
  <c r="AR577" i="4"/>
  <c r="AP577" i="4"/>
  <c r="AO577" i="4"/>
  <c r="AN577" i="4"/>
  <c r="AE577" i="4"/>
  <c r="AD577" i="4"/>
  <c r="AW577" i="4" s="1"/>
  <c r="V577" i="4" s="1"/>
  <c r="W577" i="4"/>
  <c r="S577" i="4"/>
  <c r="O577" i="4"/>
  <c r="AW576" i="4"/>
  <c r="V576" i="4" s="1"/>
  <c r="AV576" i="4"/>
  <c r="AU576" i="4"/>
  <c r="T576" i="4" s="1"/>
  <c r="AT576" i="4"/>
  <c r="R576" i="4" s="1"/>
  <c r="AS576" i="4"/>
  <c r="AR576" i="4"/>
  <c r="P576" i="4" s="1"/>
  <c r="AP576" i="4"/>
  <c r="AO576" i="4"/>
  <c r="AN576" i="4"/>
  <c r="AE576" i="4"/>
  <c r="AF576" i="4" s="1"/>
  <c r="W576" i="4"/>
  <c r="S576" i="4"/>
  <c r="O576" i="4"/>
  <c r="AW575" i="4"/>
  <c r="V575" i="4" s="1"/>
  <c r="AV575" i="4"/>
  <c r="AU575" i="4"/>
  <c r="T575" i="4" s="1"/>
  <c r="AT575" i="4"/>
  <c r="R575" i="4" s="1"/>
  <c r="AS575" i="4"/>
  <c r="AR575" i="4"/>
  <c r="P575" i="4" s="1"/>
  <c r="AP575" i="4"/>
  <c r="AO575" i="4"/>
  <c r="AN575" i="4"/>
  <c r="AE575" i="4"/>
  <c r="AF575" i="4" s="1"/>
  <c r="W575" i="4"/>
  <c r="S575" i="4"/>
  <c r="O575" i="4"/>
  <c r="AP574" i="4"/>
  <c r="AO574" i="4"/>
  <c r="AN574" i="4"/>
  <c r="AE574" i="4"/>
  <c r="AF574" i="4" s="1"/>
  <c r="W574" i="4"/>
  <c r="V574" i="4"/>
  <c r="U574" i="4"/>
  <c r="T574" i="4"/>
  <c r="S574" i="4"/>
  <c r="AW573" i="4"/>
  <c r="V573" i="4" s="1"/>
  <c r="AV573" i="4"/>
  <c r="AU573" i="4"/>
  <c r="AT573" i="4"/>
  <c r="R573" i="4" s="1"/>
  <c r="AS573" i="4"/>
  <c r="AR573" i="4"/>
  <c r="AP573" i="4"/>
  <c r="AO573" i="4"/>
  <c r="AN573" i="4"/>
  <c r="AE573" i="4"/>
  <c r="AF573" i="4" s="1"/>
  <c r="W573" i="4"/>
  <c r="S573" i="4"/>
  <c r="O573" i="4"/>
  <c r="AW572" i="4"/>
  <c r="V572" i="4" s="1"/>
  <c r="AV572" i="4"/>
  <c r="AU572" i="4"/>
  <c r="T572" i="4" s="1"/>
  <c r="AT572" i="4"/>
  <c r="R572" i="4" s="1"/>
  <c r="AS572" i="4"/>
  <c r="AR572" i="4"/>
  <c r="P572" i="4" s="1"/>
  <c r="AP572" i="4"/>
  <c r="AQ572" i="4" s="1"/>
  <c r="AO572" i="4"/>
  <c r="AN572" i="4"/>
  <c r="AE572" i="4"/>
  <c r="AF572" i="4" s="1"/>
  <c r="W572" i="4"/>
  <c r="S572" i="4"/>
  <c r="O572" i="4"/>
  <c r="AW571" i="4"/>
  <c r="V571" i="4" s="1"/>
  <c r="AV571" i="4"/>
  <c r="AU571" i="4"/>
  <c r="T571" i="4" s="1"/>
  <c r="AT571" i="4"/>
  <c r="R571" i="4" s="1"/>
  <c r="AS571" i="4"/>
  <c r="AR571" i="4"/>
  <c r="P571" i="4" s="1"/>
  <c r="AP571" i="4"/>
  <c r="AO571" i="4"/>
  <c r="AN571" i="4"/>
  <c r="AE571" i="4"/>
  <c r="AF571" i="4" s="1"/>
  <c r="W571" i="4"/>
  <c r="S571" i="4"/>
  <c r="O571" i="4"/>
  <c r="AW570" i="4"/>
  <c r="V570" i="4" s="1"/>
  <c r="AV570" i="4"/>
  <c r="AU570" i="4"/>
  <c r="T570" i="4" s="1"/>
  <c r="AT570" i="4"/>
  <c r="R570" i="4" s="1"/>
  <c r="AS570" i="4"/>
  <c r="AR570" i="4"/>
  <c r="P570" i="4" s="1"/>
  <c r="AP570" i="4"/>
  <c r="AO570" i="4"/>
  <c r="AN570" i="4"/>
  <c r="AE570" i="4"/>
  <c r="AF570" i="4" s="1"/>
  <c r="W570" i="4"/>
  <c r="S570" i="4"/>
  <c r="O570" i="4"/>
  <c r="AW569" i="4"/>
  <c r="V569" i="4" s="1"/>
  <c r="AV569" i="4"/>
  <c r="AU569" i="4"/>
  <c r="AT569" i="4"/>
  <c r="R569" i="4" s="1"/>
  <c r="AS569" i="4"/>
  <c r="AR569" i="4"/>
  <c r="P569" i="4" s="1"/>
  <c r="AP569" i="4"/>
  <c r="AO569" i="4"/>
  <c r="AN569" i="4"/>
  <c r="AE569" i="4"/>
  <c r="AF569" i="4" s="1"/>
  <c r="AB569" i="4" s="1"/>
  <c r="W569" i="4"/>
  <c r="S569" i="4"/>
  <c r="O569" i="4"/>
  <c r="AW568" i="4"/>
  <c r="V568" i="4" s="1"/>
  <c r="AV568" i="4"/>
  <c r="AU568" i="4"/>
  <c r="AT568" i="4"/>
  <c r="R568" i="4" s="1"/>
  <c r="AS568" i="4"/>
  <c r="AR568" i="4"/>
  <c r="P568" i="4" s="1"/>
  <c r="AP568" i="4"/>
  <c r="AO568" i="4"/>
  <c r="AN568" i="4"/>
  <c r="AE568" i="4"/>
  <c r="AF568" i="4" s="1"/>
  <c r="W568" i="4"/>
  <c r="S568" i="4"/>
  <c r="O568" i="4"/>
  <c r="AW567" i="4"/>
  <c r="V567" i="4" s="1"/>
  <c r="AV567" i="4"/>
  <c r="AU567" i="4"/>
  <c r="T567" i="4" s="1"/>
  <c r="AT567" i="4"/>
  <c r="R567" i="4" s="1"/>
  <c r="AS567" i="4"/>
  <c r="AR567" i="4"/>
  <c r="AP567" i="4"/>
  <c r="AO567" i="4"/>
  <c r="AN567" i="4"/>
  <c r="AE567" i="4"/>
  <c r="AF567" i="4" s="1"/>
  <c r="W567" i="4"/>
  <c r="S567" i="4"/>
  <c r="O567" i="4"/>
  <c r="AW566" i="4"/>
  <c r="V566" i="4" s="1"/>
  <c r="AV566" i="4"/>
  <c r="AU566" i="4"/>
  <c r="T566" i="4" s="1"/>
  <c r="AT566" i="4"/>
  <c r="R566" i="4" s="1"/>
  <c r="AS566" i="4"/>
  <c r="AR566" i="4"/>
  <c r="P566" i="4" s="1"/>
  <c r="AP566" i="4"/>
  <c r="AO566" i="4"/>
  <c r="AN566" i="4"/>
  <c r="AE566" i="4"/>
  <c r="AF566" i="4" s="1"/>
  <c r="AB566" i="4" s="1"/>
  <c r="W566" i="4"/>
  <c r="S566" i="4"/>
  <c r="O566" i="4"/>
  <c r="AW565" i="4"/>
  <c r="V565" i="4" s="1"/>
  <c r="AV565" i="4"/>
  <c r="AU565" i="4"/>
  <c r="T565" i="4" s="1"/>
  <c r="AT565" i="4"/>
  <c r="R565" i="4" s="1"/>
  <c r="AS565" i="4"/>
  <c r="AR565" i="4"/>
  <c r="AP565" i="4"/>
  <c r="AO565" i="4"/>
  <c r="AN565" i="4"/>
  <c r="AE565" i="4"/>
  <c r="AF565" i="4" s="1"/>
  <c r="W565" i="4"/>
  <c r="S565" i="4"/>
  <c r="O565" i="4"/>
  <c r="AW564" i="4"/>
  <c r="V564" i="4" s="1"/>
  <c r="AV564" i="4"/>
  <c r="AU564" i="4"/>
  <c r="T564" i="4" s="1"/>
  <c r="AT564" i="4"/>
  <c r="R564" i="4" s="1"/>
  <c r="AS564" i="4"/>
  <c r="AR564" i="4"/>
  <c r="P564" i="4" s="1"/>
  <c r="AP564" i="4"/>
  <c r="AO564" i="4"/>
  <c r="AN564" i="4"/>
  <c r="AE564" i="4"/>
  <c r="AF564" i="4" s="1"/>
  <c r="W564" i="4"/>
  <c r="S564" i="4"/>
  <c r="O564" i="4"/>
  <c r="AW563" i="4"/>
  <c r="V563" i="4" s="1"/>
  <c r="AV563" i="4"/>
  <c r="AU563" i="4"/>
  <c r="AT563" i="4"/>
  <c r="R563" i="4" s="1"/>
  <c r="AS563" i="4"/>
  <c r="AR563" i="4"/>
  <c r="P563" i="4" s="1"/>
  <c r="AP563" i="4"/>
  <c r="AO563" i="4"/>
  <c r="AN563" i="4"/>
  <c r="AE563" i="4"/>
  <c r="AF563" i="4" s="1"/>
  <c r="AB563" i="4" s="1"/>
  <c r="W563" i="4"/>
  <c r="S563" i="4"/>
  <c r="O563" i="4"/>
  <c r="AW562" i="4"/>
  <c r="V562" i="4" s="1"/>
  <c r="AV562" i="4"/>
  <c r="AU562" i="4"/>
  <c r="AT562" i="4"/>
  <c r="R562" i="4" s="1"/>
  <c r="AS562" i="4"/>
  <c r="AR562" i="4"/>
  <c r="P562" i="4" s="1"/>
  <c r="AP562" i="4"/>
  <c r="AO562" i="4"/>
  <c r="AN562" i="4"/>
  <c r="AE562" i="4"/>
  <c r="AF562" i="4" s="1"/>
  <c r="W562" i="4"/>
  <c r="S562" i="4"/>
  <c r="O562" i="4"/>
  <c r="AW561" i="4"/>
  <c r="V561" i="4" s="1"/>
  <c r="AV561" i="4"/>
  <c r="AU561" i="4"/>
  <c r="T561" i="4" s="1"/>
  <c r="AT561" i="4"/>
  <c r="R561" i="4" s="1"/>
  <c r="AS561" i="4"/>
  <c r="AR561" i="4"/>
  <c r="AP561" i="4"/>
  <c r="AO561" i="4"/>
  <c r="AN561" i="4"/>
  <c r="AE561" i="4"/>
  <c r="AF561" i="4" s="1"/>
  <c r="AB561" i="4" s="1"/>
  <c r="W561" i="4"/>
  <c r="S561" i="4"/>
  <c r="O561" i="4"/>
  <c r="AW560" i="4"/>
  <c r="V560" i="4" s="1"/>
  <c r="AV560" i="4"/>
  <c r="AU560" i="4"/>
  <c r="T560" i="4" s="1"/>
  <c r="AT560" i="4"/>
  <c r="R560" i="4" s="1"/>
  <c r="AS560" i="4"/>
  <c r="AR560" i="4"/>
  <c r="AP560" i="4"/>
  <c r="AO560" i="4"/>
  <c r="AN560" i="4"/>
  <c r="AE560" i="4"/>
  <c r="AF560" i="4" s="1"/>
  <c r="W560" i="4"/>
  <c r="S560" i="4"/>
  <c r="O560" i="4"/>
  <c r="AW559" i="4"/>
  <c r="V559" i="4" s="1"/>
  <c r="AV559" i="4"/>
  <c r="AU559" i="4"/>
  <c r="T559" i="4" s="1"/>
  <c r="AT559" i="4"/>
  <c r="R559" i="4" s="1"/>
  <c r="AS559" i="4"/>
  <c r="AR559" i="4"/>
  <c r="P559" i="4" s="1"/>
  <c r="AP559" i="4"/>
  <c r="AO559" i="4"/>
  <c r="AN559" i="4"/>
  <c r="AE559" i="4"/>
  <c r="AF559" i="4" s="1"/>
  <c r="W559" i="4"/>
  <c r="S559" i="4"/>
  <c r="O559" i="4"/>
  <c r="AW558" i="4"/>
  <c r="V558" i="4" s="1"/>
  <c r="AV558" i="4"/>
  <c r="AU558" i="4"/>
  <c r="AT558" i="4"/>
  <c r="R558" i="4" s="1"/>
  <c r="AS558" i="4"/>
  <c r="AR558" i="4"/>
  <c r="P558" i="4" s="1"/>
  <c r="AP558" i="4"/>
  <c r="AO558" i="4"/>
  <c r="AN558" i="4"/>
  <c r="AE558" i="4"/>
  <c r="AF558" i="4" s="1"/>
  <c r="W558" i="4"/>
  <c r="S558" i="4"/>
  <c r="O558" i="4"/>
  <c r="AW557" i="4"/>
  <c r="V557" i="4" s="1"/>
  <c r="AV557" i="4"/>
  <c r="AU557" i="4"/>
  <c r="T557" i="4" s="1"/>
  <c r="AT557" i="4"/>
  <c r="R557" i="4" s="1"/>
  <c r="AS557" i="4"/>
  <c r="AR557" i="4"/>
  <c r="AP557" i="4"/>
  <c r="AO557" i="4"/>
  <c r="AN557" i="4"/>
  <c r="AE557" i="4"/>
  <c r="AF557" i="4" s="1"/>
  <c r="W557" i="4"/>
  <c r="S557" i="4"/>
  <c r="O557" i="4"/>
  <c r="AW556" i="4"/>
  <c r="V556" i="4" s="1"/>
  <c r="AV556" i="4"/>
  <c r="AU556" i="4"/>
  <c r="T556" i="4" s="1"/>
  <c r="AT556" i="4"/>
  <c r="R556" i="4" s="1"/>
  <c r="AS556" i="4"/>
  <c r="AR556" i="4"/>
  <c r="P556" i="4" s="1"/>
  <c r="AP556" i="4"/>
  <c r="X556" i="4" s="1"/>
  <c r="AO556" i="4"/>
  <c r="AN556" i="4"/>
  <c r="AE556" i="4"/>
  <c r="AF556" i="4" s="1"/>
  <c r="AB556" i="4" s="1"/>
  <c r="W556" i="4"/>
  <c r="S556" i="4"/>
  <c r="O556" i="4"/>
  <c r="AW555" i="4"/>
  <c r="V555" i="4" s="1"/>
  <c r="AV555" i="4"/>
  <c r="AU555" i="4"/>
  <c r="T555" i="4" s="1"/>
  <c r="AT555" i="4"/>
  <c r="R555" i="4" s="1"/>
  <c r="AS555" i="4"/>
  <c r="AR555" i="4"/>
  <c r="P555" i="4" s="1"/>
  <c r="AP555" i="4"/>
  <c r="AO555" i="4"/>
  <c r="AN555" i="4"/>
  <c r="AE555" i="4"/>
  <c r="AF555" i="4" s="1"/>
  <c r="W555" i="4"/>
  <c r="S555" i="4"/>
  <c r="O555" i="4"/>
  <c r="AW554" i="4"/>
  <c r="V554" i="4" s="1"/>
  <c r="AV554" i="4"/>
  <c r="AU554" i="4"/>
  <c r="T554" i="4" s="1"/>
  <c r="AT554" i="4"/>
  <c r="R554" i="4" s="1"/>
  <c r="AS554" i="4"/>
  <c r="AR554" i="4"/>
  <c r="P554" i="4" s="1"/>
  <c r="AP554" i="4"/>
  <c r="AO554" i="4"/>
  <c r="AN554" i="4"/>
  <c r="AE554" i="4"/>
  <c r="AF554" i="4" s="1"/>
  <c r="W554" i="4"/>
  <c r="S554" i="4"/>
  <c r="O554" i="4"/>
  <c r="AW553" i="4"/>
  <c r="V553" i="4" s="1"/>
  <c r="AV553" i="4"/>
  <c r="AU553" i="4"/>
  <c r="T553" i="4" s="1"/>
  <c r="AT553" i="4"/>
  <c r="R553" i="4" s="1"/>
  <c r="AS553" i="4"/>
  <c r="AR553" i="4"/>
  <c r="P553" i="4" s="1"/>
  <c r="AP553" i="4"/>
  <c r="AO553" i="4"/>
  <c r="AN553" i="4"/>
  <c r="AE553" i="4"/>
  <c r="AF553" i="4" s="1"/>
  <c r="W553" i="4"/>
  <c r="S553" i="4"/>
  <c r="O553" i="4"/>
  <c r="AW552" i="4"/>
  <c r="V552" i="4" s="1"/>
  <c r="AV552" i="4"/>
  <c r="AU552" i="4"/>
  <c r="T552" i="4" s="1"/>
  <c r="AT552" i="4"/>
  <c r="R552" i="4" s="1"/>
  <c r="AS552" i="4"/>
  <c r="AR552" i="4"/>
  <c r="P552" i="4" s="1"/>
  <c r="AP552" i="4"/>
  <c r="X552" i="4" s="1"/>
  <c r="AO552" i="4"/>
  <c r="AN552" i="4"/>
  <c r="AE552" i="4"/>
  <c r="AF552" i="4" s="1"/>
  <c r="W552" i="4"/>
  <c r="S552" i="4"/>
  <c r="O552" i="4"/>
  <c r="AW551" i="4"/>
  <c r="V551" i="4" s="1"/>
  <c r="AV551" i="4"/>
  <c r="AU551" i="4"/>
  <c r="T551" i="4" s="1"/>
  <c r="AT551" i="4"/>
  <c r="R551" i="4" s="1"/>
  <c r="AS551" i="4"/>
  <c r="AR551" i="4"/>
  <c r="P551" i="4" s="1"/>
  <c r="AP551" i="4"/>
  <c r="AO551" i="4"/>
  <c r="AN551" i="4"/>
  <c r="AE551" i="4"/>
  <c r="AF551" i="4" s="1"/>
  <c r="W551" i="4"/>
  <c r="S551" i="4"/>
  <c r="O551" i="4"/>
  <c r="AW550" i="4"/>
  <c r="V550" i="4" s="1"/>
  <c r="AV550" i="4"/>
  <c r="AU550" i="4"/>
  <c r="T550" i="4" s="1"/>
  <c r="AT550" i="4"/>
  <c r="R550" i="4" s="1"/>
  <c r="AS550" i="4"/>
  <c r="AR550" i="4"/>
  <c r="P550" i="4" s="1"/>
  <c r="AP550" i="4"/>
  <c r="AO550" i="4"/>
  <c r="AN550" i="4"/>
  <c r="AE550" i="4"/>
  <c r="AF550" i="4" s="1"/>
  <c r="W550" i="4"/>
  <c r="S550" i="4"/>
  <c r="O550" i="4"/>
  <c r="AW549" i="4"/>
  <c r="V549" i="4" s="1"/>
  <c r="AV549" i="4"/>
  <c r="AU549" i="4"/>
  <c r="T549" i="4" s="1"/>
  <c r="AT549" i="4"/>
  <c r="R549" i="4" s="1"/>
  <c r="AS549" i="4"/>
  <c r="AR549" i="4"/>
  <c r="P549" i="4" s="1"/>
  <c r="AP549" i="4"/>
  <c r="AO549" i="4"/>
  <c r="AN549" i="4"/>
  <c r="AE549" i="4"/>
  <c r="AF549" i="4" s="1"/>
  <c r="W549" i="4"/>
  <c r="S549" i="4"/>
  <c r="O549" i="4"/>
  <c r="AW548" i="4"/>
  <c r="V548" i="4" s="1"/>
  <c r="AV548" i="4"/>
  <c r="AU548" i="4"/>
  <c r="T548" i="4" s="1"/>
  <c r="AT548" i="4"/>
  <c r="R548" i="4" s="1"/>
  <c r="AS548" i="4"/>
  <c r="AR548" i="4"/>
  <c r="P548" i="4" s="1"/>
  <c r="AP548" i="4"/>
  <c r="AO548" i="4"/>
  <c r="AN548" i="4"/>
  <c r="AE548" i="4"/>
  <c r="AF548" i="4" s="1"/>
  <c r="W548" i="4"/>
  <c r="S548" i="4"/>
  <c r="O548" i="4"/>
  <c r="AW547" i="4"/>
  <c r="V547" i="4" s="1"/>
  <c r="AV547" i="4"/>
  <c r="AU547" i="4"/>
  <c r="T547" i="4" s="1"/>
  <c r="AT547" i="4"/>
  <c r="R547" i="4" s="1"/>
  <c r="AS547" i="4"/>
  <c r="AR547" i="4"/>
  <c r="P547" i="4" s="1"/>
  <c r="AP547" i="4"/>
  <c r="AO547" i="4"/>
  <c r="AN547" i="4"/>
  <c r="AE547" i="4"/>
  <c r="AF547" i="4" s="1"/>
  <c r="W547" i="4"/>
  <c r="S547" i="4"/>
  <c r="O547" i="4"/>
  <c r="AW546" i="4"/>
  <c r="V546" i="4" s="1"/>
  <c r="AV546" i="4"/>
  <c r="AU546" i="4"/>
  <c r="T546" i="4" s="1"/>
  <c r="AT546" i="4"/>
  <c r="R546" i="4" s="1"/>
  <c r="AS546" i="4"/>
  <c r="AR546" i="4"/>
  <c r="P546" i="4" s="1"/>
  <c r="AP546" i="4"/>
  <c r="AO546" i="4"/>
  <c r="AN546" i="4"/>
  <c r="AE546" i="4"/>
  <c r="AF546" i="4" s="1"/>
  <c r="W546" i="4"/>
  <c r="S546" i="4"/>
  <c r="O546" i="4"/>
  <c r="AW545" i="4"/>
  <c r="V545" i="4" s="1"/>
  <c r="AV545" i="4"/>
  <c r="AU545" i="4"/>
  <c r="T545" i="4" s="1"/>
  <c r="AT545" i="4"/>
  <c r="R545" i="4" s="1"/>
  <c r="AS545" i="4"/>
  <c r="AR545" i="4"/>
  <c r="P545" i="4" s="1"/>
  <c r="AP545" i="4"/>
  <c r="AO545" i="4"/>
  <c r="AN545" i="4"/>
  <c r="AE545" i="4"/>
  <c r="AF545" i="4" s="1"/>
  <c r="W545" i="4"/>
  <c r="S545" i="4"/>
  <c r="O545" i="4"/>
  <c r="AW544" i="4"/>
  <c r="V544" i="4" s="1"/>
  <c r="AV544" i="4"/>
  <c r="AU544" i="4"/>
  <c r="T544" i="4" s="1"/>
  <c r="AT544" i="4"/>
  <c r="R544" i="4" s="1"/>
  <c r="AS544" i="4"/>
  <c r="AR544" i="4"/>
  <c r="P544" i="4" s="1"/>
  <c r="AP544" i="4"/>
  <c r="X544" i="4" s="1"/>
  <c r="AO544" i="4"/>
  <c r="AN544" i="4"/>
  <c r="AE544" i="4"/>
  <c r="AF544" i="4" s="1"/>
  <c r="AB544" i="4" s="1"/>
  <c r="W544" i="4"/>
  <c r="S544" i="4"/>
  <c r="O544" i="4"/>
  <c r="AW543" i="4"/>
  <c r="V543" i="4" s="1"/>
  <c r="AV543" i="4"/>
  <c r="AU543" i="4"/>
  <c r="T543" i="4" s="1"/>
  <c r="AT543" i="4"/>
  <c r="R543" i="4" s="1"/>
  <c r="AS543" i="4"/>
  <c r="AR543" i="4"/>
  <c r="P543" i="4" s="1"/>
  <c r="AP543" i="4"/>
  <c r="AO543" i="4"/>
  <c r="AN543" i="4"/>
  <c r="AE543" i="4"/>
  <c r="AF543" i="4" s="1"/>
  <c r="W543" i="4"/>
  <c r="S543" i="4"/>
  <c r="O543" i="4"/>
  <c r="AW542" i="4"/>
  <c r="V542" i="4" s="1"/>
  <c r="AV542" i="4"/>
  <c r="AU542" i="4"/>
  <c r="T542" i="4" s="1"/>
  <c r="AT542" i="4"/>
  <c r="R542" i="4" s="1"/>
  <c r="AS542" i="4"/>
  <c r="AR542" i="4"/>
  <c r="AP542" i="4"/>
  <c r="AO542" i="4"/>
  <c r="AN542" i="4"/>
  <c r="AE542" i="4"/>
  <c r="AF542" i="4" s="1"/>
  <c r="W542" i="4"/>
  <c r="S542" i="4"/>
  <c r="O542" i="4"/>
  <c r="AW541" i="4"/>
  <c r="V541" i="4" s="1"/>
  <c r="AV541" i="4"/>
  <c r="AU541" i="4"/>
  <c r="T541" i="4" s="1"/>
  <c r="AT541" i="4"/>
  <c r="R541" i="4" s="1"/>
  <c r="AS541" i="4"/>
  <c r="AR541" i="4"/>
  <c r="P541" i="4" s="1"/>
  <c r="AP541" i="4"/>
  <c r="AO541" i="4"/>
  <c r="AN541" i="4"/>
  <c r="AE541" i="4"/>
  <c r="AF541" i="4" s="1"/>
  <c r="W541" i="4"/>
  <c r="S541" i="4"/>
  <c r="O541" i="4"/>
  <c r="AW540" i="4"/>
  <c r="V540" i="4" s="1"/>
  <c r="AV540" i="4"/>
  <c r="AU540" i="4"/>
  <c r="T540" i="4" s="1"/>
  <c r="AT540" i="4"/>
  <c r="R540" i="4" s="1"/>
  <c r="AS540" i="4"/>
  <c r="AR540" i="4"/>
  <c r="P540" i="4" s="1"/>
  <c r="AP540" i="4"/>
  <c r="X540" i="4" s="1"/>
  <c r="AO540" i="4"/>
  <c r="AN540" i="4"/>
  <c r="AE540" i="4"/>
  <c r="AF540" i="4" s="1"/>
  <c r="W540" i="4"/>
  <c r="S540" i="4"/>
  <c r="O540" i="4"/>
  <c r="AW539" i="4"/>
  <c r="V539" i="4" s="1"/>
  <c r="AV539" i="4"/>
  <c r="AU539" i="4"/>
  <c r="T539" i="4" s="1"/>
  <c r="AT539" i="4"/>
  <c r="R539" i="4" s="1"/>
  <c r="AS539" i="4"/>
  <c r="AR539" i="4"/>
  <c r="P539" i="4" s="1"/>
  <c r="AP539" i="4"/>
  <c r="AO539" i="4"/>
  <c r="AN539" i="4"/>
  <c r="AE539" i="4"/>
  <c r="AF539" i="4" s="1"/>
  <c r="W539" i="4"/>
  <c r="S539" i="4"/>
  <c r="O539" i="4"/>
  <c r="AW538" i="4"/>
  <c r="V538" i="4" s="1"/>
  <c r="AV538" i="4"/>
  <c r="AU538" i="4"/>
  <c r="AT538" i="4"/>
  <c r="R538" i="4" s="1"/>
  <c r="AS538" i="4"/>
  <c r="AR538" i="4"/>
  <c r="P538" i="4" s="1"/>
  <c r="AP538" i="4"/>
  <c r="AO538" i="4"/>
  <c r="AN538" i="4"/>
  <c r="AE538" i="4"/>
  <c r="AF538" i="4" s="1"/>
  <c r="W538" i="4"/>
  <c r="S538" i="4"/>
  <c r="O538" i="4"/>
  <c r="AW537" i="4"/>
  <c r="V537" i="4" s="1"/>
  <c r="AV537" i="4"/>
  <c r="AU537" i="4"/>
  <c r="T537" i="4" s="1"/>
  <c r="AT537" i="4"/>
  <c r="R537" i="4" s="1"/>
  <c r="AS537" i="4"/>
  <c r="AR537" i="4"/>
  <c r="AP537" i="4"/>
  <c r="AO537" i="4"/>
  <c r="AN537" i="4"/>
  <c r="AE537" i="4"/>
  <c r="AF537" i="4" s="1"/>
  <c r="W537" i="4"/>
  <c r="S537" i="4"/>
  <c r="O537" i="4"/>
  <c r="AW536" i="4"/>
  <c r="V536" i="4" s="1"/>
  <c r="AV536" i="4"/>
  <c r="AU536" i="4"/>
  <c r="T536" i="4" s="1"/>
  <c r="AT536" i="4"/>
  <c r="R536" i="4" s="1"/>
  <c r="AS536" i="4"/>
  <c r="AR536" i="4"/>
  <c r="P536" i="4" s="1"/>
  <c r="AP536" i="4"/>
  <c r="AO536" i="4"/>
  <c r="AN536" i="4"/>
  <c r="AE536" i="4"/>
  <c r="AF536" i="4" s="1"/>
  <c r="W536" i="4"/>
  <c r="S536" i="4"/>
  <c r="O536" i="4"/>
  <c r="AW535" i="4"/>
  <c r="V535" i="4" s="1"/>
  <c r="AV535" i="4"/>
  <c r="AU535" i="4"/>
  <c r="T535" i="4" s="1"/>
  <c r="AT535" i="4"/>
  <c r="R535" i="4" s="1"/>
  <c r="AS535" i="4"/>
  <c r="AR535" i="4"/>
  <c r="P535" i="4" s="1"/>
  <c r="AP535" i="4"/>
  <c r="AO535" i="4"/>
  <c r="AN535" i="4"/>
  <c r="AE535" i="4"/>
  <c r="AF535" i="4" s="1"/>
  <c r="W535" i="4"/>
  <c r="S535" i="4"/>
  <c r="O535" i="4"/>
  <c r="AW534" i="4"/>
  <c r="V534" i="4" s="1"/>
  <c r="AV534" i="4"/>
  <c r="AU534" i="4"/>
  <c r="T534" i="4" s="1"/>
  <c r="AT534" i="4"/>
  <c r="R534" i="4" s="1"/>
  <c r="AS534" i="4"/>
  <c r="AR534" i="4"/>
  <c r="AP534" i="4"/>
  <c r="AO534" i="4"/>
  <c r="AN534" i="4"/>
  <c r="AE534" i="4"/>
  <c r="AF534" i="4" s="1"/>
  <c r="W534" i="4"/>
  <c r="S534" i="4"/>
  <c r="O534" i="4"/>
  <c r="AW533" i="4"/>
  <c r="V533" i="4" s="1"/>
  <c r="AV533" i="4"/>
  <c r="AU533" i="4"/>
  <c r="T533" i="4" s="1"/>
  <c r="AT533" i="4"/>
  <c r="R533" i="4" s="1"/>
  <c r="AS533" i="4"/>
  <c r="AR533" i="4"/>
  <c r="AP533" i="4"/>
  <c r="AO533" i="4"/>
  <c r="AN533" i="4"/>
  <c r="AE533" i="4"/>
  <c r="AF533" i="4" s="1"/>
  <c r="W533" i="4"/>
  <c r="S533" i="4"/>
  <c r="O533" i="4"/>
  <c r="AW532" i="4"/>
  <c r="V532" i="4" s="1"/>
  <c r="AV532" i="4"/>
  <c r="AU532" i="4"/>
  <c r="T532" i="4" s="1"/>
  <c r="AT532" i="4"/>
  <c r="R532" i="4" s="1"/>
  <c r="AS532" i="4"/>
  <c r="AR532" i="4"/>
  <c r="AP532" i="4"/>
  <c r="AO532" i="4"/>
  <c r="AN532" i="4"/>
  <c r="AE532" i="4"/>
  <c r="AF532" i="4" s="1"/>
  <c r="W532" i="4"/>
  <c r="S532" i="4"/>
  <c r="O532" i="4"/>
  <c r="AW531" i="4"/>
  <c r="V531" i="4" s="1"/>
  <c r="AV531" i="4"/>
  <c r="AU531" i="4"/>
  <c r="T531" i="4" s="1"/>
  <c r="AT531" i="4"/>
  <c r="R531" i="4" s="1"/>
  <c r="AS531" i="4"/>
  <c r="AR531" i="4"/>
  <c r="P531" i="4" s="1"/>
  <c r="AP531" i="4"/>
  <c r="AO531" i="4"/>
  <c r="AN531" i="4"/>
  <c r="AE531" i="4"/>
  <c r="AF531" i="4" s="1"/>
  <c r="W531" i="4"/>
  <c r="S531" i="4"/>
  <c r="O531" i="4"/>
  <c r="AW530" i="4"/>
  <c r="V530" i="4" s="1"/>
  <c r="AV530" i="4"/>
  <c r="AU530" i="4"/>
  <c r="T530" i="4" s="1"/>
  <c r="AT530" i="4"/>
  <c r="R530" i="4" s="1"/>
  <c r="AS530" i="4"/>
  <c r="AR530" i="4"/>
  <c r="P530" i="4" s="1"/>
  <c r="AP530" i="4"/>
  <c r="AO530" i="4"/>
  <c r="AN530" i="4"/>
  <c r="AE530" i="4"/>
  <c r="AF530" i="4" s="1"/>
  <c r="W530" i="4"/>
  <c r="S530" i="4"/>
  <c r="O530" i="4"/>
  <c r="AW529" i="4"/>
  <c r="V529" i="4" s="1"/>
  <c r="AV529" i="4"/>
  <c r="AU529" i="4"/>
  <c r="T529" i="4" s="1"/>
  <c r="AT529" i="4"/>
  <c r="R529" i="4" s="1"/>
  <c r="AS529" i="4"/>
  <c r="AR529" i="4"/>
  <c r="P529" i="4" s="1"/>
  <c r="AP529" i="4"/>
  <c r="AO529" i="4"/>
  <c r="AN529" i="4"/>
  <c r="AE529" i="4"/>
  <c r="AF529" i="4" s="1"/>
  <c r="W529" i="4"/>
  <c r="S529" i="4"/>
  <c r="O529" i="4"/>
  <c r="AW528" i="4"/>
  <c r="V528" i="4" s="1"/>
  <c r="AV528" i="4"/>
  <c r="AU528" i="4"/>
  <c r="T528" i="4" s="1"/>
  <c r="AT528" i="4"/>
  <c r="R528" i="4" s="1"/>
  <c r="AS528" i="4"/>
  <c r="AR528" i="4"/>
  <c r="P528" i="4" s="1"/>
  <c r="AP528" i="4"/>
  <c r="AO528" i="4"/>
  <c r="AN528" i="4"/>
  <c r="AE528" i="4"/>
  <c r="AF528" i="4" s="1"/>
  <c r="W528" i="4"/>
  <c r="S528" i="4"/>
  <c r="O528" i="4"/>
  <c r="AW527" i="4"/>
  <c r="V527" i="4" s="1"/>
  <c r="AV527" i="4"/>
  <c r="AU527" i="4"/>
  <c r="T527" i="4" s="1"/>
  <c r="AT527" i="4"/>
  <c r="R527" i="4" s="1"/>
  <c r="AS527" i="4"/>
  <c r="AR527" i="4"/>
  <c r="P527" i="4" s="1"/>
  <c r="AP527" i="4"/>
  <c r="AO527" i="4"/>
  <c r="AN527" i="4"/>
  <c r="AE527" i="4"/>
  <c r="AF527" i="4" s="1"/>
  <c r="AB527" i="4" s="1"/>
  <c r="W527" i="4"/>
  <c r="S527" i="4"/>
  <c r="O527" i="4"/>
  <c r="AW526" i="4"/>
  <c r="V526" i="4" s="1"/>
  <c r="AV526" i="4"/>
  <c r="AU526" i="4"/>
  <c r="AT526" i="4"/>
  <c r="R526" i="4" s="1"/>
  <c r="AS526" i="4"/>
  <c r="AR526" i="4"/>
  <c r="P526" i="4" s="1"/>
  <c r="AP526" i="4"/>
  <c r="AO526" i="4"/>
  <c r="AN526" i="4"/>
  <c r="AE526" i="4"/>
  <c r="AF526" i="4" s="1"/>
  <c r="AB526" i="4" s="1"/>
  <c r="W526" i="4"/>
  <c r="S526" i="4"/>
  <c r="O526" i="4"/>
  <c r="AW525" i="4"/>
  <c r="V525" i="4" s="1"/>
  <c r="AV525" i="4"/>
  <c r="AU525" i="4"/>
  <c r="AT525" i="4"/>
  <c r="R525" i="4" s="1"/>
  <c r="AS525" i="4"/>
  <c r="AR525" i="4"/>
  <c r="P525" i="4" s="1"/>
  <c r="AP525" i="4"/>
  <c r="AO525" i="4"/>
  <c r="AN525" i="4"/>
  <c r="AE525" i="4"/>
  <c r="AF525" i="4" s="1"/>
  <c r="W525" i="4"/>
  <c r="S525" i="4"/>
  <c r="O525" i="4"/>
  <c r="AW524" i="4"/>
  <c r="V524" i="4" s="1"/>
  <c r="AV524" i="4"/>
  <c r="AU524" i="4"/>
  <c r="T524" i="4" s="1"/>
  <c r="AT524" i="4"/>
  <c r="R524" i="4" s="1"/>
  <c r="AS524" i="4"/>
  <c r="AR524" i="4"/>
  <c r="P524" i="4" s="1"/>
  <c r="AP524" i="4"/>
  <c r="AO524" i="4"/>
  <c r="AN524" i="4"/>
  <c r="AE524" i="4"/>
  <c r="AF524" i="4" s="1"/>
  <c r="W524" i="4"/>
  <c r="S524" i="4"/>
  <c r="O524" i="4"/>
  <c r="AW523" i="4"/>
  <c r="V523" i="4" s="1"/>
  <c r="AV523" i="4"/>
  <c r="AU523" i="4"/>
  <c r="T523" i="4" s="1"/>
  <c r="AT523" i="4"/>
  <c r="R523" i="4" s="1"/>
  <c r="AS523" i="4"/>
  <c r="AR523" i="4"/>
  <c r="P523" i="4" s="1"/>
  <c r="AP523" i="4"/>
  <c r="AO523" i="4"/>
  <c r="AN523" i="4"/>
  <c r="AE523" i="4"/>
  <c r="AF523" i="4" s="1"/>
  <c r="W523" i="4"/>
  <c r="S523" i="4"/>
  <c r="O523" i="4"/>
  <c r="AW522" i="4"/>
  <c r="V522" i="4" s="1"/>
  <c r="AV522" i="4"/>
  <c r="AU522" i="4"/>
  <c r="AT522" i="4"/>
  <c r="R522" i="4" s="1"/>
  <c r="AS522" i="4"/>
  <c r="AR522" i="4"/>
  <c r="P522" i="4" s="1"/>
  <c r="AP522" i="4"/>
  <c r="AO522" i="4"/>
  <c r="AN522" i="4"/>
  <c r="AE522" i="4"/>
  <c r="AF522" i="4" s="1"/>
  <c r="AB522" i="4" s="1"/>
  <c r="W522" i="4"/>
  <c r="S522" i="4"/>
  <c r="O522" i="4"/>
  <c r="AW521" i="4"/>
  <c r="V521" i="4" s="1"/>
  <c r="AV521" i="4"/>
  <c r="AU521" i="4"/>
  <c r="AT521" i="4"/>
  <c r="R521" i="4" s="1"/>
  <c r="AS521" i="4"/>
  <c r="AR521" i="4"/>
  <c r="P521" i="4" s="1"/>
  <c r="AP521" i="4"/>
  <c r="AO521" i="4"/>
  <c r="AN521" i="4"/>
  <c r="AE521" i="4"/>
  <c r="AF521" i="4" s="1"/>
  <c r="AB521" i="4" s="1"/>
  <c r="W521" i="4"/>
  <c r="S521" i="4"/>
  <c r="O521" i="4"/>
  <c r="AW520" i="4"/>
  <c r="V520" i="4" s="1"/>
  <c r="AV520" i="4"/>
  <c r="AU520" i="4"/>
  <c r="T520" i="4" s="1"/>
  <c r="AT520" i="4"/>
  <c r="R520" i="4" s="1"/>
  <c r="AS520" i="4"/>
  <c r="AR520" i="4"/>
  <c r="P520" i="4" s="1"/>
  <c r="AP520" i="4"/>
  <c r="AO520" i="4"/>
  <c r="AN520" i="4"/>
  <c r="AE520" i="4"/>
  <c r="AF520" i="4" s="1"/>
  <c r="W520" i="4"/>
  <c r="S520" i="4"/>
  <c r="O520" i="4"/>
  <c r="AW519" i="4"/>
  <c r="V519" i="4" s="1"/>
  <c r="AV519" i="4"/>
  <c r="AU519" i="4"/>
  <c r="T519" i="4" s="1"/>
  <c r="AT519" i="4"/>
  <c r="R519" i="4" s="1"/>
  <c r="AS519" i="4"/>
  <c r="AR519" i="4"/>
  <c r="P519" i="4" s="1"/>
  <c r="AP519" i="4"/>
  <c r="AO519" i="4"/>
  <c r="AN519" i="4"/>
  <c r="AE519" i="4"/>
  <c r="AF519" i="4" s="1"/>
  <c r="W519" i="4"/>
  <c r="S519" i="4"/>
  <c r="O519" i="4"/>
  <c r="AW518" i="4"/>
  <c r="V518" i="4" s="1"/>
  <c r="AV518" i="4"/>
  <c r="AU518" i="4"/>
  <c r="AT518" i="4"/>
  <c r="R518" i="4" s="1"/>
  <c r="AS518" i="4"/>
  <c r="AR518" i="4"/>
  <c r="P518" i="4" s="1"/>
  <c r="AP518" i="4"/>
  <c r="AO518" i="4"/>
  <c r="AN518" i="4"/>
  <c r="AE518" i="4"/>
  <c r="AF518" i="4" s="1"/>
  <c r="W518" i="4"/>
  <c r="S518" i="4"/>
  <c r="O518" i="4"/>
  <c r="AW517" i="4"/>
  <c r="V517" i="4" s="1"/>
  <c r="AV517" i="4"/>
  <c r="AU517" i="4"/>
  <c r="AT517" i="4"/>
  <c r="R517" i="4" s="1"/>
  <c r="AS517" i="4"/>
  <c r="AR517" i="4"/>
  <c r="P517" i="4" s="1"/>
  <c r="AP517" i="4"/>
  <c r="AO517" i="4"/>
  <c r="AN517" i="4"/>
  <c r="AE517" i="4"/>
  <c r="AF517" i="4" s="1"/>
  <c r="W517" i="4"/>
  <c r="S517" i="4"/>
  <c r="O517" i="4"/>
  <c r="AW516" i="4"/>
  <c r="V516" i="4" s="1"/>
  <c r="AV516" i="4"/>
  <c r="AU516" i="4"/>
  <c r="T516" i="4" s="1"/>
  <c r="AT516" i="4"/>
  <c r="R516" i="4" s="1"/>
  <c r="AS516" i="4"/>
  <c r="AR516" i="4"/>
  <c r="P516" i="4" s="1"/>
  <c r="AP516" i="4"/>
  <c r="X516" i="4" s="1"/>
  <c r="AO516" i="4"/>
  <c r="AN516" i="4"/>
  <c r="AE516" i="4"/>
  <c r="AF516" i="4" s="1"/>
  <c r="W516" i="4"/>
  <c r="S516" i="4"/>
  <c r="O516" i="4"/>
  <c r="AW515" i="4"/>
  <c r="V515" i="4" s="1"/>
  <c r="AV515" i="4"/>
  <c r="AU515" i="4"/>
  <c r="T515" i="4" s="1"/>
  <c r="AT515" i="4"/>
  <c r="R515" i="4" s="1"/>
  <c r="AS515" i="4"/>
  <c r="AR515" i="4"/>
  <c r="P515" i="4" s="1"/>
  <c r="AP515" i="4"/>
  <c r="AO515" i="4"/>
  <c r="AN515" i="4"/>
  <c r="AE515" i="4"/>
  <c r="AF515" i="4" s="1"/>
  <c r="W515" i="4"/>
  <c r="S515" i="4"/>
  <c r="O515" i="4"/>
  <c r="AW514" i="4"/>
  <c r="V514" i="4" s="1"/>
  <c r="AV514" i="4"/>
  <c r="AU514" i="4"/>
  <c r="T514" i="4" s="1"/>
  <c r="AT514" i="4"/>
  <c r="R514" i="4" s="1"/>
  <c r="AS514" i="4"/>
  <c r="AR514" i="4"/>
  <c r="P514" i="4" s="1"/>
  <c r="AP514" i="4"/>
  <c r="AO514" i="4"/>
  <c r="AN514" i="4"/>
  <c r="AE514" i="4"/>
  <c r="AF514" i="4" s="1"/>
  <c r="W514" i="4"/>
  <c r="S514" i="4"/>
  <c r="O514" i="4"/>
  <c r="AW513" i="4"/>
  <c r="V513" i="4" s="1"/>
  <c r="AV513" i="4"/>
  <c r="AU513" i="4"/>
  <c r="T513" i="4" s="1"/>
  <c r="AT513" i="4"/>
  <c r="R513" i="4" s="1"/>
  <c r="AS513" i="4"/>
  <c r="AR513" i="4"/>
  <c r="P513" i="4" s="1"/>
  <c r="AP513" i="4"/>
  <c r="AO513" i="4"/>
  <c r="AN513" i="4"/>
  <c r="AE513" i="4"/>
  <c r="AF513" i="4" s="1"/>
  <c r="AB513" i="4" s="1"/>
  <c r="W513" i="4"/>
  <c r="S513" i="4"/>
  <c r="O513" i="4"/>
  <c r="AW512" i="4"/>
  <c r="V512" i="4" s="1"/>
  <c r="AV512" i="4"/>
  <c r="AU512" i="4"/>
  <c r="T512" i="4" s="1"/>
  <c r="AT512" i="4"/>
  <c r="R512" i="4" s="1"/>
  <c r="AS512" i="4"/>
  <c r="AR512" i="4"/>
  <c r="P512" i="4" s="1"/>
  <c r="AP512" i="4"/>
  <c r="AO512" i="4"/>
  <c r="AN512" i="4"/>
  <c r="AE512" i="4"/>
  <c r="AF512" i="4" s="1"/>
  <c r="AB512" i="4" s="1"/>
  <c r="W512" i="4"/>
  <c r="S512" i="4"/>
  <c r="O512" i="4"/>
  <c r="AW511" i="4"/>
  <c r="V511" i="4" s="1"/>
  <c r="AV511" i="4"/>
  <c r="AU511" i="4"/>
  <c r="T511" i="4" s="1"/>
  <c r="AT511" i="4"/>
  <c r="R511" i="4" s="1"/>
  <c r="AS511" i="4"/>
  <c r="AR511" i="4"/>
  <c r="P511" i="4" s="1"/>
  <c r="AP511" i="4"/>
  <c r="X511" i="4" s="1"/>
  <c r="AO511" i="4"/>
  <c r="AN511" i="4"/>
  <c r="AE511" i="4"/>
  <c r="AF511" i="4" s="1"/>
  <c r="W511" i="4"/>
  <c r="S511" i="4"/>
  <c r="O511" i="4"/>
  <c r="AW510" i="4"/>
  <c r="V510" i="4" s="1"/>
  <c r="AV510" i="4"/>
  <c r="AU510" i="4"/>
  <c r="T510" i="4" s="1"/>
  <c r="AT510" i="4"/>
  <c r="R510" i="4" s="1"/>
  <c r="AS510" i="4"/>
  <c r="AR510" i="4"/>
  <c r="P510" i="4" s="1"/>
  <c r="AP510" i="4"/>
  <c r="AO510" i="4"/>
  <c r="AN510" i="4"/>
  <c r="AE510" i="4"/>
  <c r="AF510" i="4" s="1"/>
  <c r="AB510" i="4" s="1"/>
  <c r="W510" i="4"/>
  <c r="S510" i="4"/>
  <c r="O510" i="4"/>
  <c r="AW509" i="4"/>
  <c r="V509" i="4" s="1"/>
  <c r="AV509" i="4"/>
  <c r="AU509" i="4"/>
  <c r="T509" i="4" s="1"/>
  <c r="AT509" i="4"/>
  <c r="R509" i="4" s="1"/>
  <c r="AS509" i="4"/>
  <c r="AR509" i="4"/>
  <c r="P509" i="4" s="1"/>
  <c r="AP509" i="4"/>
  <c r="AO509" i="4"/>
  <c r="AN509" i="4"/>
  <c r="AE509" i="4"/>
  <c r="AF509" i="4" s="1"/>
  <c r="W509" i="4"/>
  <c r="S509" i="4"/>
  <c r="O509" i="4"/>
  <c r="AW508" i="4"/>
  <c r="V508" i="4" s="1"/>
  <c r="AV508" i="4"/>
  <c r="AU508" i="4"/>
  <c r="T508" i="4" s="1"/>
  <c r="AT508" i="4"/>
  <c r="R508" i="4" s="1"/>
  <c r="AS508" i="4"/>
  <c r="AR508" i="4"/>
  <c r="P508" i="4" s="1"/>
  <c r="AP508" i="4"/>
  <c r="AO508" i="4"/>
  <c r="AN508" i="4"/>
  <c r="AE508" i="4"/>
  <c r="AF508" i="4" s="1"/>
  <c r="W508" i="4"/>
  <c r="S508" i="4"/>
  <c r="O508" i="4"/>
  <c r="AW507" i="4"/>
  <c r="V507" i="4" s="1"/>
  <c r="AV507" i="4"/>
  <c r="AU507" i="4"/>
  <c r="T507" i="4" s="1"/>
  <c r="AT507" i="4"/>
  <c r="R507" i="4" s="1"/>
  <c r="AS507" i="4"/>
  <c r="AR507" i="4"/>
  <c r="P507" i="4" s="1"/>
  <c r="AP507" i="4"/>
  <c r="AO507" i="4"/>
  <c r="AN507" i="4"/>
  <c r="AE507" i="4"/>
  <c r="AF507" i="4" s="1"/>
  <c r="W507" i="4"/>
  <c r="S507" i="4"/>
  <c r="O507" i="4"/>
  <c r="AW506" i="4"/>
  <c r="V506" i="4" s="1"/>
  <c r="AV506" i="4"/>
  <c r="AU506" i="4"/>
  <c r="T506" i="4" s="1"/>
  <c r="AT506" i="4"/>
  <c r="R506" i="4" s="1"/>
  <c r="AS506" i="4"/>
  <c r="AR506" i="4"/>
  <c r="P506" i="4" s="1"/>
  <c r="AP506" i="4"/>
  <c r="AO506" i="4"/>
  <c r="AN506" i="4"/>
  <c r="AE506" i="4"/>
  <c r="AF506" i="4" s="1"/>
  <c r="W506" i="4"/>
  <c r="S506" i="4"/>
  <c r="O506" i="4"/>
  <c r="AW505" i="4"/>
  <c r="V505" i="4" s="1"/>
  <c r="AV505" i="4"/>
  <c r="AU505" i="4"/>
  <c r="T505" i="4" s="1"/>
  <c r="AT505" i="4"/>
  <c r="R505" i="4" s="1"/>
  <c r="AS505" i="4"/>
  <c r="AR505" i="4"/>
  <c r="P505" i="4" s="1"/>
  <c r="AP505" i="4"/>
  <c r="AO505" i="4"/>
  <c r="AN505" i="4"/>
  <c r="AE505" i="4"/>
  <c r="AF505" i="4" s="1"/>
  <c r="W505" i="4"/>
  <c r="S505" i="4"/>
  <c r="O505" i="4"/>
  <c r="AW504" i="4"/>
  <c r="V504" i="4" s="1"/>
  <c r="AV504" i="4"/>
  <c r="AU504" i="4"/>
  <c r="AT504" i="4"/>
  <c r="R504" i="4" s="1"/>
  <c r="AS504" i="4"/>
  <c r="AR504" i="4"/>
  <c r="P504" i="4" s="1"/>
  <c r="AP504" i="4"/>
  <c r="AO504" i="4"/>
  <c r="AN504" i="4"/>
  <c r="AE504" i="4"/>
  <c r="AF504" i="4" s="1"/>
  <c r="W504" i="4"/>
  <c r="S504" i="4"/>
  <c r="O504" i="4"/>
  <c r="AW503" i="4"/>
  <c r="V503" i="4" s="1"/>
  <c r="AV503" i="4"/>
  <c r="AU503" i="4"/>
  <c r="AT503" i="4"/>
  <c r="R503" i="4" s="1"/>
  <c r="AS503" i="4"/>
  <c r="AR503" i="4"/>
  <c r="P503" i="4" s="1"/>
  <c r="AP503" i="4"/>
  <c r="AO503" i="4"/>
  <c r="AN503" i="4"/>
  <c r="AE503" i="4"/>
  <c r="AF503" i="4" s="1"/>
  <c r="AB503" i="4" s="1"/>
  <c r="W503" i="4"/>
  <c r="S503" i="4"/>
  <c r="O503" i="4"/>
  <c r="AW502" i="4"/>
  <c r="V502" i="4" s="1"/>
  <c r="AV502" i="4"/>
  <c r="AU502" i="4"/>
  <c r="AT502" i="4"/>
  <c r="R502" i="4" s="1"/>
  <c r="AS502" i="4"/>
  <c r="AR502" i="4"/>
  <c r="P502" i="4" s="1"/>
  <c r="AP502" i="4"/>
  <c r="AO502" i="4"/>
  <c r="AN502" i="4"/>
  <c r="AE502" i="4"/>
  <c r="AF502" i="4" s="1"/>
  <c r="W502" i="4"/>
  <c r="S502" i="4"/>
  <c r="O502" i="4"/>
  <c r="AW501" i="4"/>
  <c r="V501" i="4" s="1"/>
  <c r="AV501" i="4"/>
  <c r="AU501" i="4"/>
  <c r="AT501" i="4"/>
  <c r="R501" i="4" s="1"/>
  <c r="AS501" i="4"/>
  <c r="AR501" i="4"/>
  <c r="P501" i="4" s="1"/>
  <c r="AP501" i="4"/>
  <c r="AO501" i="4"/>
  <c r="AN501" i="4"/>
  <c r="AE501" i="4"/>
  <c r="AF501" i="4" s="1"/>
  <c r="W501" i="4"/>
  <c r="S501" i="4"/>
  <c r="O501" i="4"/>
  <c r="AW500" i="4"/>
  <c r="V500" i="4" s="1"/>
  <c r="AV500" i="4"/>
  <c r="AU500" i="4"/>
  <c r="AT500" i="4"/>
  <c r="R500" i="4" s="1"/>
  <c r="AS500" i="4"/>
  <c r="AR500" i="4"/>
  <c r="P500" i="4" s="1"/>
  <c r="AP500" i="4"/>
  <c r="AO500" i="4"/>
  <c r="AN500" i="4"/>
  <c r="AE500" i="4"/>
  <c r="AF500" i="4" s="1"/>
  <c r="W500" i="4"/>
  <c r="S500" i="4"/>
  <c r="O500" i="4"/>
  <c r="AW499" i="4"/>
  <c r="V499" i="4" s="1"/>
  <c r="AV499" i="4"/>
  <c r="AU499" i="4"/>
  <c r="AT499" i="4"/>
  <c r="R499" i="4" s="1"/>
  <c r="AS499" i="4"/>
  <c r="AR499" i="4"/>
  <c r="P499" i="4" s="1"/>
  <c r="AP499" i="4"/>
  <c r="AO499" i="4"/>
  <c r="AN499" i="4"/>
  <c r="AE499" i="4"/>
  <c r="AF499" i="4" s="1"/>
  <c r="W499" i="4"/>
  <c r="S499" i="4"/>
  <c r="O499" i="4"/>
  <c r="AW498" i="4"/>
  <c r="V498" i="4" s="1"/>
  <c r="AV498" i="4"/>
  <c r="AU498" i="4"/>
  <c r="AT498" i="4"/>
  <c r="R498" i="4" s="1"/>
  <c r="AS498" i="4"/>
  <c r="AR498" i="4"/>
  <c r="P498" i="4" s="1"/>
  <c r="AP498" i="4"/>
  <c r="AO498" i="4"/>
  <c r="AN498" i="4"/>
  <c r="AE498" i="4"/>
  <c r="AF498" i="4" s="1"/>
  <c r="W498" i="4"/>
  <c r="S498" i="4"/>
  <c r="O498" i="4"/>
  <c r="AW497" i="4"/>
  <c r="V497" i="4" s="1"/>
  <c r="AV497" i="4"/>
  <c r="AU497" i="4"/>
  <c r="AT497" i="4"/>
  <c r="R497" i="4" s="1"/>
  <c r="AS497" i="4"/>
  <c r="AR497" i="4"/>
  <c r="P497" i="4" s="1"/>
  <c r="AP497" i="4"/>
  <c r="AO497" i="4"/>
  <c r="AN497" i="4"/>
  <c r="AE497" i="4"/>
  <c r="AF497" i="4" s="1"/>
  <c r="AB497" i="4" s="1"/>
  <c r="W497" i="4"/>
  <c r="S497" i="4"/>
  <c r="O497" i="4"/>
  <c r="AW496" i="4"/>
  <c r="V496" i="4" s="1"/>
  <c r="AV496" i="4"/>
  <c r="AU496" i="4"/>
  <c r="AT496" i="4"/>
  <c r="R496" i="4" s="1"/>
  <c r="AS496" i="4"/>
  <c r="AR496" i="4"/>
  <c r="P496" i="4" s="1"/>
  <c r="AP496" i="4"/>
  <c r="AO496" i="4"/>
  <c r="AN496" i="4"/>
  <c r="AE496" i="4"/>
  <c r="AF496" i="4" s="1"/>
  <c r="W496" i="4"/>
  <c r="S496" i="4"/>
  <c r="O496" i="4"/>
  <c r="AW495" i="4"/>
  <c r="V495" i="4" s="1"/>
  <c r="AV495" i="4"/>
  <c r="AU495" i="4"/>
  <c r="AT495" i="4"/>
  <c r="R495" i="4" s="1"/>
  <c r="AS495" i="4"/>
  <c r="AR495" i="4"/>
  <c r="P495" i="4" s="1"/>
  <c r="AP495" i="4"/>
  <c r="AO495" i="4"/>
  <c r="AN495" i="4"/>
  <c r="AE495" i="4"/>
  <c r="AF495" i="4" s="1"/>
  <c r="W495" i="4"/>
  <c r="S495" i="4"/>
  <c r="O495" i="4"/>
  <c r="AW494" i="4"/>
  <c r="V494" i="4" s="1"/>
  <c r="AV494" i="4"/>
  <c r="AU494" i="4"/>
  <c r="T494" i="4" s="1"/>
  <c r="AT494" i="4"/>
  <c r="R494" i="4" s="1"/>
  <c r="AS494" i="4"/>
  <c r="AR494" i="4"/>
  <c r="P494" i="4" s="1"/>
  <c r="AP494" i="4"/>
  <c r="AO494" i="4"/>
  <c r="AN494" i="4"/>
  <c r="AE494" i="4"/>
  <c r="AF494" i="4" s="1"/>
  <c r="W494" i="4"/>
  <c r="S494" i="4"/>
  <c r="O494" i="4"/>
  <c r="AW493" i="4"/>
  <c r="V493" i="4" s="1"/>
  <c r="AV493" i="4"/>
  <c r="AU493" i="4"/>
  <c r="AT493" i="4"/>
  <c r="R493" i="4" s="1"/>
  <c r="AS493" i="4"/>
  <c r="AR493" i="4"/>
  <c r="P493" i="4" s="1"/>
  <c r="AP493" i="4"/>
  <c r="AO493" i="4"/>
  <c r="AN493" i="4"/>
  <c r="AE493" i="4"/>
  <c r="AF493" i="4" s="1"/>
  <c r="W493" i="4"/>
  <c r="S493" i="4"/>
  <c r="O493" i="4"/>
  <c r="AW492" i="4"/>
  <c r="V492" i="4" s="1"/>
  <c r="AV492" i="4"/>
  <c r="AU492" i="4"/>
  <c r="AT492" i="4"/>
  <c r="R492" i="4" s="1"/>
  <c r="AS492" i="4"/>
  <c r="AR492" i="4"/>
  <c r="P492" i="4" s="1"/>
  <c r="AP492" i="4"/>
  <c r="AO492" i="4"/>
  <c r="AN492" i="4"/>
  <c r="AE492" i="4"/>
  <c r="AF492" i="4" s="1"/>
  <c r="AB492" i="4" s="1"/>
  <c r="W492" i="4"/>
  <c r="S492" i="4"/>
  <c r="O492" i="4"/>
  <c r="AW491" i="4"/>
  <c r="V491" i="4" s="1"/>
  <c r="AV491" i="4"/>
  <c r="AU491" i="4"/>
  <c r="T491" i="4" s="1"/>
  <c r="AT491" i="4"/>
  <c r="R491" i="4" s="1"/>
  <c r="AS491" i="4"/>
  <c r="AR491" i="4"/>
  <c r="P491" i="4" s="1"/>
  <c r="AP491" i="4"/>
  <c r="AO491" i="4"/>
  <c r="AN491" i="4"/>
  <c r="AE491" i="4"/>
  <c r="AF491" i="4" s="1"/>
  <c r="W491" i="4"/>
  <c r="S491" i="4"/>
  <c r="O491" i="4"/>
  <c r="AW490" i="4"/>
  <c r="V490" i="4" s="1"/>
  <c r="AV490" i="4"/>
  <c r="AU490" i="4"/>
  <c r="T490" i="4" s="1"/>
  <c r="AT490" i="4"/>
  <c r="R490" i="4" s="1"/>
  <c r="AS490" i="4"/>
  <c r="AR490" i="4"/>
  <c r="P490" i="4" s="1"/>
  <c r="AP490" i="4"/>
  <c r="AO490" i="4"/>
  <c r="AN490" i="4"/>
  <c r="AE490" i="4"/>
  <c r="AF490" i="4" s="1"/>
  <c r="W490" i="4"/>
  <c r="S490" i="4"/>
  <c r="O490" i="4"/>
  <c r="AW489" i="4"/>
  <c r="V489" i="4" s="1"/>
  <c r="AV489" i="4"/>
  <c r="AU489" i="4"/>
  <c r="AT489" i="4"/>
  <c r="R489" i="4" s="1"/>
  <c r="AS489" i="4"/>
  <c r="AR489" i="4"/>
  <c r="P489" i="4" s="1"/>
  <c r="AP489" i="4"/>
  <c r="AO489" i="4"/>
  <c r="AN489" i="4"/>
  <c r="AE489" i="4"/>
  <c r="AF489" i="4" s="1"/>
  <c r="W489" i="4"/>
  <c r="S489" i="4"/>
  <c r="O489" i="4"/>
  <c r="AW488" i="4"/>
  <c r="V488" i="4" s="1"/>
  <c r="AV488" i="4"/>
  <c r="AU488" i="4"/>
  <c r="AT488" i="4"/>
  <c r="R488" i="4" s="1"/>
  <c r="AS488" i="4"/>
  <c r="AR488" i="4"/>
  <c r="P488" i="4" s="1"/>
  <c r="AP488" i="4"/>
  <c r="AO488" i="4"/>
  <c r="AN488" i="4"/>
  <c r="AE488" i="4"/>
  <c r="AF488" i="4" s="1"/>
  <c r="W488" i="4"/>
  <c r="S488" i="4"/>
  <c r="O488" i="4"/>
  <c r="AW487" i="4"/>
  <c r="V487" i="4" s="1"/>
  <c r="AV487" i="4"/>
  <c r="AU487" i="4"/>
  <c r="T487" i="4" s="1"/>
  <c r="AT487" i="4"/>
  <c r="R487" i="4" s="1"/>
  <c r="AS487" i="4"/>
  <c r="AR487" i="4"/>
  <c r="P487" i="4" s="1"/>
  <c r="AP487" i="4"/>
  <c r="AO487" i="4"/>
  <c r="AN487" i="4"/>
  <c r="AE487" i="4"/>
  <c r="AF487" i="4" s="1"/>
  <c r="W487" i="4"/>
  <c r="S487" i="4"/>
  <c r="O487" i="4"/>
  <c r="AW486" i="4"/>
  <c r="V486" i="4" s="1"/>
  <c r="AV486" i="4"/>
  <c r="AU486" i="4"/>
  <c r="T486" i="4" s="1"/>
  <c r="AT486" i="4"/>
  <c r="R486" i="4" s="1"/>
  <c r="AS486" i="4"/>
  <c r="AR486" i="4"/>
  <c r="P486" i="4" s="1"/>
  <c r="AP486" i="4"/>
  <c r="AO486" i="4"/>
  <c r="AN486" i="4"/>
  <c r="AE486" i="4"/>
  <c r="AF486" i="4" s="1"/>
  <c r="W486" i="4"/>
  <c r="S486" i="4"/>
  <c r="O486" i="4"/>
  <c r="AW485" i="4"/>
  <c r="V485" i="4" s="1"/>
  <c r="AV485" i="4"/>
  <c r="AU485" i="4"/>
  <c r="T485" i="4" s="1"/>
  <c r="AT485" i="4"/>
  <c r="R485" i="4" s="1"/>
  <c r="AS485" i="4"/>
  <c r="AR485" i="4"/>
  <c r="AP485" i="4"/>
  <c r="AO485" i="4"/>
  <c r="AN485" i="4"/>
  <c r="AE485" i="4"/>
  <c r="AF485" i="4" s="1"/>
  <c r="W485" i="4"/>
  <c r="S485" i="4"/>
  <c r="O485" i="4"/>
  <c r="AW484" i="4"/>
  <c r="V484" i="4" s="1"/>
  <c r="AV484" i="4"/>
  <c r="AU484" i="4"/>
  <c r="T484" i="4" s="1"/>
  <c r="AT484" i="4"/>
  <c r="R484" i="4" s="1"/>
  <c r="AS484" i="4"/>
  <c r="AR484" i="4"/>
  <c r="P484" i="4" s="1"/>
  <c r="AP484" i="4"/>
  <c r="AO484" i="4"/>
  <c r="AN484" i="4"/>
  <c r="AE484" i="4"/>
  <c r="AF484" i="4" s="1"/>
  <c r="W484" i="4"/>
  <c r="S484" i="4"/>
  <c r="O484" i="4"/>
  <c r="AW483" i="4"/>
  <c r="V483" i="4" s="1"/>
  <c r="AV483" i="4"/>
  <c r="AU483" i="4"/>
  <c r="T483" i="4" s="1"/>
  <c r="AT483" i="4"/>
  <c r="R483" i="4" s="1"/>
  <c r="AS483" i="4"/>
  <c r="AR483" i="4"/>
  <c r="P483" i="4" s="1"/>
  <c r="AP483" i="4"/>
  <c r="AO483" i="4"/>
  <c r="AN483" i="4"/>
  <c r="AE483" i="4"/>
  <c r="AF483" i="4" s="1"/>
  <c r="W483" i="4"/>
  <c r="S483" i="4"/>
  <c r="O483" i="4"/>
  <c r="AW482" i="4"/>
  <c r="V482" i="4" s="1"/>
  <c r="AV482" i="4"/>
  <c r="AU482" i="4"/>
  <c r="T482" i="4" s="1"/>
  <c r="AT482" i="4"/>
  <c r="R482" i="4" s="1"/>
  <c r="AS482" i="4"/>
  <c r="AR482" i="4"/>
  <c r="P482" i="4" s="1"/>
  <c r="AP482" i="4"/>
  <c r="AO482" i="4"/>
  <c r="AN482" i="4"/>
  <c r="AE482" i="4"/>
  <c r="AF482" i="4" s="1"/>
  <c r="W482" i="4"/>
  <c r="S482" i="4"/>
  <c r="O482" i="4"/>
  <c r="AW481" i="4"/>
  <c r="V481" i="4" s="1"/>
  <c r="AV481" i="4"/>
  <c r="AU481" i="4"/>
  <c r="T481" i="4" s="1"/>
  <c r="AT481" i="4"/>
  <c r="R481" i="4" s="1"/>
  <c r="AS481" i="4"/>
  <c r="AR481" i="4"/>
  <c r="P481" i="4" s="1"/>
  <c r="AP481" i="4"/>
  <c r="AO481" i="4"/>
  <c r="AN481" i="4"/>
  <c r="AE481" i="4"/>
  <c r="AF481" i="4" s="1"/>
  <c r="W481" i="4"/>
  <c r="S481" i="4"/>
  <c r="O481" i="4"/>
  <c r="AW480" i="4"/>
  <c r="V480" i="4" s="1"/>
  <c r="AV480" i="4"/>
  <c r="AU480" i="4"/>
  <c r="T480" i="4" s="1"/>
  <c r="AT480" i="4"/>
  <c r="R480" i="4" s="1"/>
  <c r="AS480" i="4"/>
  <c r="AR480" i="4"/>
  <c r="P480" i="4" s="1"/>
  <c r="AP480" i="4"/>
  <c r="AO480" i="4"/>
  <c r="AN480" i="4"/>
  <c r="AE480" i="4"/>
  <c r="AF480" i="4" s="1"/>
  <c r="AB480" i="4" s="1"/>
  <c r="W480" i="4"/>
  <c r="S480" i="4"/>
  <c r="O480" i="4"/>
  <c r="AW479" i="4"/>
  <c r="V479" i="4" s="1"/>
  <c r="AV479" i="4"/>
  <c r="AU479" i="4"/>
  <c r="AT479" i="4"/>
  <c r="R479" i="4" s="1"/>
  <c r="AS479" i="4"/>
  <c r="AR479" i="4"/>
  <c r="P479" i="4" s="1"/>
  <c r="AP479" i="4"/>
  <c r="AO479" i="4"/>
  <c r="AN479" i="4"/>
  <c r="AE479" i="4"/>
  <c r="AF479" i="4" s="1"/>
  <c r="W479" i="4"/>
  <c r="S479" i="4"/>
  <c r="O479" i="4"/>
  <c r="AW478" i="4"/>
  <c r="V478" i="4" s="1"/>
  <c r="AV478" i="4"/>
  <c r="AU478" i="4"/>
  <c r="T478" i="4" s="1"/>
  <c r="AT478" i="4"/>
  <c r="R478" i="4" s="1"/>
  <c r="AS478" i="4"/>
  <c r="AR478" i="4"/>
  <c r="P478" i="4" s="1"/>
  <c r="AP478" i="4"/>
  <c r="AO478" i="4"/>
  <c r="AN478" i="4"/>
  <c r="AE478" i="4"/>
  <c r="AF478" i="4" s="1"/>
  <c r="W478" i="4"/>
  <c r="S478" i="4"/>
  <c r="O478" i="4"/>
  <c r="AW477" i="4"/>
  <c r="V477" i="4" s="1"/>
  <c r="AV477" i="4"/>
  <c r="AU477" i="4"/>
  <c r="T477" i="4" s="1"/>
  <c r="AT477" i="4"/>
  <c r="R477" i="4" s="1"/>
  <c r="AS477" i="4"/>
  <c r="AR477" i="4"/>
  <c r="P477" i="4" s="1"/>
  <c r="AP477" i="4"/>
  <c r="AO477" i="4"/>
  <c r="AN477" i="4"/>
  <c r="AE477" i="4"/>
  <c r="AF477" i="4" s="1"/>
  <c r="W477" i="4"/>
  <c r="S477" i="4"/>
  <c r="O477" i="4"/>
  <c r="AW476" i="4"/>
  <c r="V476" i="4" s="1"/>
  <c r="AV476" i="4"/>
  <c r="AU476" i="4"/>
  <c r="T476" i="4" s="1"/>
  <c r="AT476" i="4"/>
  <c r="R476" i="4" s="1"/>
  <c r="AS476" i="4"/>
  <c r="AR476" i="4"/>
  <c r="P476" i="4" s="1"/>
  <c r="AP476" i="4"/>
  <c r="AO476" i="4"/>
  <c r="AN476" i="4"/>
  <c r="AE476" i="4"/>
  <c r="AF476" i="4" s="1"/>
  <c r="W476" i="4"/>
  <c r="S476" i="4"/>
  <c r="O476" i="4"/>
  <c r="AW475" i="4"/>
  <c r="V475" i="4" s="1"/>
  <c r="AV475" i="4"/>
  <c r="AU475" i="4"/>
  <c r="T475" i="4" s="1"/>
  <c r="AT475" i="4"/>
  <c r="R475" i="4" s="1"/>
  <c r="AS475" i="4"/>
  <c r="AR475" i="4"/>
  <c r="P475" i="4" s="1"/>
  <c r="AP475" i="4"/>
  <c r="AO475" i="4"/>
  <c r="AN475" i="4"/>
  <c r="AE475" i="4"/>
  <c r="AF475" i="4" s="1"/>
  <c r="W475" i="4"/>
  <c r="S475" i="4"/>
  <c r="O475" i="4"/>
  <c r="AW474" i="4"/>
  <c r="V474" i="4" s="1"/>
  <c r="AV474" i="4"/>
  <c r="AU474" i="4"/>
  <c r="T474" i="4" s="1"/>
  <c r="AT474" i="4"/>
  <c r="R474" i="4" s="1"/>
  <c r="AS474" i="4"/>
  <c r="AR474" i="4"/>
  <c r="P474" i="4" s="1"/>
  <c r="AP474" i="4"/>
  <c r="AO474" i="4"/>
  <c r="AN474" i="4"/>
  <c r="AE474" i="4"/>
  <c r="AF474" i="4" s="1"/>
  <c r="W474" i="4"/>
  <c r="S474" i="4"/>
  <c r="O474" i="4"/>
  <c r="AW473" i="4"/>
  <c r="V473" i="4" s="1"/>
  <c r="AV473" i="4"/>
  <c r="AU473" i="4"/>
  <c r="T473" i="4" s="1"/>
  <c r="AT473" i="4"/>
  <c r="R473" i="4" s="1"/>
  <c r="AS473" i="4"/>
  <c r="AR473" i="4"/>
  <c r="P473" i="4" s="1"/>
  <c r="AP473" i="4"/>
  <c r="AO473" i="4"/>
  <c r="AN473" i="4"/>
  <c r="AE473" i="4"/>
  <c r="AF473" i="4" s="1"/>
  <c r="W473" i="4"/>
  <c r="S473" i="4"/>
  <c r="O473" i="4"/>
  <c r="AW472" i="4"/>
  <c r="V472" i="4" s="1"/>
  <c r="AV472" i="4"/>
  <c r="AU472" i="4"/>
  <c r="T472" i="4" s="1"/>
  <c r="AT472" i="4"/>
  <c r="R472" i="4" s="1"/>
  <c r="AS472" i="4"/>
  <c r="AR472" i="4"/>
  <c r="P472" i="4" s="1"/>
  <c r="AP472" i="4"/>
  <c r="X472" i="4" s="1"/>
  <c r="AO472" i="4"/>
  <c r="AN472" i="4"/>
  <c r="AE472" i="4"/>
  <c r="AF472" i="4" s="1"/>
  <c r="W472" i="4"/>
  <c r="S472" i="4"/>
  <c r="O472" i="4"/>
  <c r="AW471" i="4"/>
  <c r="V471" i="4" s="1"/>
  <c r="AV471" i="4"/>
  <c r="AU471" i="4"/>
  <c r="T471" i="4" s="1"/>
  <c r="AT471" i="4"/>
  <c r="R471" i="4" s="1"/>
  <c r="AS471" i="4"/>
  <c r="AR471" i="4"/>
  <c r="P471" i="4" s="1"/>
  <c r="AP471" i="4"/>
  <c r="AO471" i="4"/>
  <c r="AN471" i="4"/>
  <c r="AE471" i="4"/>
  <c r="AF471" i="4" s="1"/>
  <c r="W471" i="4"/>
  <c r="S471" i="4"/>
  <c r="O471" i="4"/>
  <c r="AW470" i="4"/>
  <c r="V470" i="4" s="1"/>
  <c r="AV470" i="4"/>
  <c r="AU470" i="4"/>
  <c r="AT470" i="4"/>
  <c r="R470" i="4" s="1"/>
  <c r="AS470" i="4"/>
  <c r="AR470" i="4"/>
  <c r="P470" i="4" s="1"/>
  <c r="AP470" i="4"/>
  <c r="AO470" i="4"/>
  <c r="AN470" i="4"/>
  <c r="AE470" i="4"/>
  <c r="AF470" i="4" s="1"/>
  <c r="W470" i="4"/>
  <c r="S470" i="4"/>
  <c r="O470" i="4"/>
  <c r="AW469" i="4"/>
  <c r="V469" i="4" s="1"/>
  <c r="AV469" i="4"/>
  <c r="AU469" i="4"/>
  <c r="AT469" i="4"/>
  <c r="R469" i="4" s="1"/>
  <c r="AS469" i="4"/>
  <c r="AR469" i="4"/>
  <c r="P469" i="4" s="1"/>
  <c r="AP469" i="4"/>
  <c r="AO469" i="4"/>
  <c r="AN469" i="4"/>
  <c r="AE469" i="4"/>
  <c r="AF469" i="4" s="1"/>
  <c r="W469" i="4"/>
  <c r="S469" i="4"/>
  <c r="O469" i="4"/>
  <c r="AW468" i="4"/>
  <c r="V468" i="4" s="1"/>
  <c r="AV468" i="4"/>
  <c r="AU468" i="4"/>
  <c r="AT468" i="4"/>
  <c r="R468" i="4" s="1"/>
  <c r="AS468" i="4"/>
  <c r="AR468" i="4"/>
  <c r="P468" i="4" s="1"/>
  <c r="AP468" i="4"/>
  <c r="AO468" i="4"/>
  <c r="AN468" i="4"/>
  <c r="AE468" i="4"/>
  <c r="AF468" i="4" s="1"/>
  <c r="W468" i="4"/>
  <c r="S468" i="4"/>
  <c r="O468" i="4"/>
  <c r="AW467" i="4"/>
  <c r="V467" i="4" s="1"/>
  <c r="AV467" i="4"/>
  <c r="AU467" i="4"/>
  <c r="AT467" i="4"/>
  <c r="R467" i="4" s="1"/>
  <c r="AS467" i="4"/>
  <c r="AR467" i="4"/>
  <c r="P467" i="4" s="1"/>
  <c r="AP467" i="4"/>
  <c r="AO467" i="4"/>
  <c r="AN467" i="4"/>
  <c r="AE467" i="4"/>
  <c r="AF467" i="4" s="1"/>
  <c r="W467" i="4"/>
  <c r="S467" i="4"/>
  <c r="O467" i="4"/>
  <c r="AW466" i="4"/>
  <c r="V466" i="4" s="1"/>
  <c r="AV466" i="4"/>
  <c r="AU466" i="4"/>
  <c r="T466" i="4" s="1"/>
  <c r="AT466" i="4"/>
  <c r="R466" i="4" s="1"/>
  <c r="AS466" i="4"/>
  <c r="AR466" i="4"/>
  <c r="P466" i="4" s="1"/>
  <c r="AP466" i="4"/>
  <c r="AO466" i="4"/>
  <c r="AN466" i="4"/>
  <c r="AE466" i="4"/>
  <c r="AF466" i="4" s="1"/>
  <c r="W466" i="4"/>
  <c r="S466" i="4"/>
  <c r="O466" i="4"/>
  <c r="AW465" i="4"/>
  <c r="V465" i="4" s="1"/>
  <c r="AV465" i="4"/>
  <c r="AU465" i="4"/>
  <c r="AT465" i="4"/>
  <c r="R465" i="4" s="1"/>
  <c r="AS465" i="4"/>
  <c r="AR465" i="4"/>
  <c r="P465" i="4" s="1"/>
  <c r="AP465" i="4"/>
  <c r="AO465" i="4"/>
  <c r="AN465" i="4"/>
  <c r="AE465" i="4"/>
  <c r="AF465" i="4" s="1"/>
  <c r="W465" i="4"/>
  <c r="S465" i="4"/>
  <c r="O465" i="4"/>
  <c r="AW464" i="4"/>
  <c r="V464" i="4" s="1"/>
  <c r="AV464" i="4"/>
  <c r="AU464" i="4"/>
  <c r="AT464" i="4"/>
  <c r="R464" i="4" s="1"/>
  <c r="AS464" i="4"/>
  <c r="AR464" i="4"/>
  <c r="P464" i="4" s="1"/>
  <c r="AP464" i="4"/>
  <c r="AO464" i="4"/>
  <c r="AN464" i="4"/>
  <c r="AE464" i="4"/>
  <c r="AF464" i="4" s="1"/>
  <c r="W464" i="4"/>
  <c r="S464" i="4"/>
  <c r="O464" i="4"/>
  <c r="AW463" i="4"/>
  <c r="V463" i="4" s="1"/>
  <c r="AV463" i="4"/>
  <c r="AU463" i="4"/>
  <c r="AT463" i="4"/>
  <c r="R463" i="4" s="1"/>
  <c r="AS463" i="4"/>
  <c r="AR463" i="4"/>
  <c r="P463" i="4" s="1"/>
  <c r="AP463" i="4"/>
  <c r="AO463" i="4"/>
  <c r="AN463" i="4"/>
  <c r="AE463" i="4"/>
  <c r="AF463" i="4" s="1"/>
  <c r="AB463" i="4" s="1"/>
  <c r="W463" i="4"/>
  <c r="S463" i="4"/>
  <c r="O463" i="4"/>
  <c r="AW462" i="4"/>
  <c r="V462" i="4" s="1"/>
  <c r="AV462" i="4"/>
  <c r="AU462" i="4"/>
  <c r="T462" i="4" s="1"/>
  <c r="AT462" i="4"/>
  <c r="R462" i="4" s="1"/>
  <c r="AS462" i="4"/>
  <c r="AR462" i="4"/>
  <c r="P462" i="4" s="1"/>
  <c r="AP462" i="4"/>
  <c r="AO462" i="4"/>
  <c r="AN462" i="4"/>
  <c r="AE462" i="4"/>
  <c r="AF462" i="4" s="1"/>
  <c r="W462" i="4"/>
  <c r="S462" i="4"/>
  <c r="O462" i="4"/>
  <c r="AW461" i="4"/>
  <c r="V461" i="4" s="1"/>
  <c r="AV461" i="4"/>
  <c r="AU461" i="4"/>
  <c r="T461" i="4" s="1"/>
  <c r="AT461" i="4"/>
  <c r="R461" i="4" s="1"/>
  <c r="AS461" i="4"/>
  <c r="AR461" i="4"/>
  <c r="P461" i="4" s="1"/>
  <c r="AP461" i="4"/>
  <c r="AO461" i="4"/>
  <c r="AN461" i="4"/>
  <c r="AE461" i="4"/>
  <c r="AF461" i="4" s="1"/>
  <c r="W461" i="4"/>
  <c r="S461" i="4"/>
  <c r="O461" i="4"/>
  <c r="AW460" i="4"/>
  <c r="V460" i="4" s="1"/>
  <c r="AV460" i="4"/>
  <c r="AU460" i="4"/>
  <c r="AT460" i="4"/>
  <c r="R460" i="4" s="1"/>
  <c r="AS460" i="4"/>
  <c r="AR460" i="4"/>
  <c r="P460" i="4" s="1"/>
  <c r="AP460" i="4"/>
  <c r="AO460" i="4"/>
  <c r="AN460" i="4"/>
  <c r="AE460" i="4"/>
  <c r="AF460" i="4" s="1"/>
  <c r="AB460" i="4" s="1"/>
  <c r="W460" i="4"/>
  <c r="S460" i="4"/>
  <c r="O460" i="4"/>
  <c r="AW459" i="4"/>
  <c r="V459" i="4" s="1"/>
  <c r="AV459" i="4"/>
  <c r="AU459" i="4"/>
  <c r="T459" i="4" s="1"/>
  <c r="AT459" i="4"/>
  <c r="R459" i="4" s="1"/>
  <c r="AS459" i="4"/>
  <c r="AR459" i="4"/>
  <c r="P459" i="4" s="1"/>
  <c r="AP459" i="4"/>
  <c r="AO459" i="4"/>
  <c r="AN459" i="4"/>
  <c r="AE459" i="4"/>
  <c r="AF459" i="4" s="1"/>
  <c r="W459" i="4"/>
  <c r="S459" i="4"/>
  <c r="O459" i="4"/>
  <c r="AW458" i="4"/>
  <c r="V458" i="4" s="1"/>
  <c r="AV458" i="4"/>
  <c r="AU458" i="4"/>
  <c r="T458" i="4" s="1"/>
  <c r="AT458" i="4"/>
  <c r="R458" i="4" s="1"/>
  <c r="AS458" i="4"/>
  <c r="AR458" i="4"/>
  <c r="P458" i="4" s="1"/>
  <c r="AP458" i="4"/>
  <c r="AO458" i="4"/>
  <c r="AN458" i="4"/>
  <c r="AE458" i="4"/>
  <c r="AF458" i="4" s="1"/>
  <c r="W458" i="4"/>
  <c r="S458" i="4"/>
  <c r="O458" i="4"/>
  <c r="AW457" i="4"/>
  <c r="V457" i="4" s="1"/>
  <c r="AV457" i="4"/>
  <c r="AU457" i="4"/>
  <c r="T457" i="4" s="1"/>
  <c r="AT457" i="4"/>
  <c r="R457" i="4" s="1"/>
  <c r="AS457" i="4"/>
  <c r="AR457" i="4"/>
  <c r="P457" i="4" s="1"/>
  <c r="AP457" i="4"/>
  <c r="AO457" i="4"/>
  <c r="AN457" i="4"/>
  <c r="AE457" i="4"/>
  <c r="AF457" i="4" s="1"/>
  <c r="W457" i="4"/>
  <c r="S457" i="4"/>
  <c r="O457" i="4"/>
  <c r="AW456" i="4"/>
  <c r="V456" i="4" s="1"/>
  <c r="AV456" i="4"/>
  <c r="AU456" i="4"/>
  <c r="AT456" i="4"/>
  <c r="R456" i="4" s="1"/>
  <c r="AS456" i="4"/>
  <c r="AR456" i="4"/>
  <c r="P456" i="4" s="1"/>
  <c r="AP456" i="4"/>
  <c r="AO456" i="4"/>
  <c r="AN456" i="4"/>
  <c r="AE456" i="4"/>
  <c r="AF456" i="4" s="1"/>
  <c r="W456" i="4"/>
  <c r="S456" i="4"/>
  <c r="O456" i="4"/>
  <c r="AW455" i="4"/>
  <c r="V455" i="4" s="1"/>
  <c r="AV455" i="4"/>
  <c r="AU455" i="4"/>
  <c r="T455" i="4" s="1"/>
  <c r="AT455" i="4"/>
  <c r="R455" i="4" s="1"/>
  <c r="AS455" i="4"/>
  <c r="AR455" i="4"/>
  <c r="P455" i="4" s="1"/>
  <c r="AP455" i="4"/>
  <c r="AO455" i="4"/>
  <c r="AN455" i="4"/>
  <c r="AE455" i="4"/>
  <c r="AF455" i="4" s="1"/>
  <c r="W455" i="4"/>
  <c r="S455" i="4"/>
  <c r="O455" i="4"/>
  <c r="AW454" i="4"/>
  <c r="V454" i="4" s="1"/>
  <c r="AV454" i="4"/>
  <c r="AU454" i="4"/>
  <c r="T454" i="4" s="1"/>
  <c r="AT454" i="4"/>
  <c r="R454" i="4" s="1"/>
  <c r="AS454" i="4"/>
  <c r="AR454" i="4"/>
  <c r="AP454" i="4"/>
  <c r="AO454" i="4"/>
  <c r="AN454" i="4"/>
  <c r="AE454" i="4"/>
  <c r="AF454" i="4" s="1"/>
  <c r="W454" i="4"/>
  <c r="S454" i="4"/>
  <c r="O454" i="4"/>
  <c r="AW453" i="4"/>
  <c r="V453" i="4" s="1"/>
  <c r="AV453" i="4"/>
  <c r="AU453" i="4"/>
  <c r="T453" i="4" s="1"/>
  <c r="AT453" i="4"/>
  <c r="R453" i="4" s="1"/>
  <c r="AS453" i="4"/>
  <c r="AR453" i="4"/>
  <c r="P453" i="4" s="1"/>
  <c r="AP453" i="4"/>
  <c r="AO453" i="4"/>
  <c r="AN453" i="4"/>
  <c r="AE453" i="4"/>
  <c r="AF453" i="4" s="1"/>
  <c r="W453" i="4"/>
  <c r="S453" i="4"/>
  <c r="O453" i="4"/>
  <c r="AW452" i="4"/>
  <c r="V452" i="4" s="1"/>
  <c r="AV452" i="4"/>
  <c r="AU452" i="4"/>
  <c r="T452" i="4" s="1"/>
  <c r="AT452" i="4"/>
  <c r="R452" i="4" s="1"/>
  <c r="AS452" i="4"/>
  <c r="AR452" i="4"/>
  <c r="P452" i="4" s="1"/>
  <c r="AP452" i="4"/>
  <c r="AO452" i="4"/>
  <c r="AN452" i="4"/>
  <c r="AE452" i="4"/>
  <c r="AF452" i="4" s="1"/>
  <c r="W452" i="4"/>
  <c r="S452" i="4"/>
  <c r="O452" i="4"/>
  <c r="AW451" i="4"/>
  <c r="V451" i="4" s="1"/>
  <c r="AV451" i="4"/>
  <c r="AU451" i="4"/>
  <c r="T451" i="4" s="1"/>
  <c r="AT451" i="4"/>
  <c r="R451" i="4" s="1"/>
  <c r="AS451" i="4"/>
  <c r="AR451" i="4"/>
  <c r="P451" i="4" s="1"/>
  <c r="AP451" i="4"/>
  <c r="AO451" i="4"/>
  <c r="AN451" i="4"/>
  <c r="AE451" i="4"/>
  <c r="AF451" i="4" s="1"/>
  <c r="W451" i="4"/>
  <c r="S451" i="4"/>
  <c r="O451" i="4"/>
  <c r="AW450" i="4"/>
  <c r="V450" i="4" s="1"/>
  <c r="AV450" i="4"/>
  <c r="AU450" i="4"/>
  <c r="T450" i="4" s="1"/>
  <c r="AT450" i="4"/>
  <c r="R450" i="4" s="1"/>
  <c r="AS450" i="4"/>
  <c r="AR450" i="4"/>
  <c r="P450" i="4" s="1"/>
  <c r="AP450" i="4"/>
  <c r="AO450" i="4"/>
  <c r="AN450" i="4"/>
  <c r="AE450" i="4"/>
  <c r="AF450" i="4" s="1"/>
  <c r="W450" i="4"/>
  <c r="S450" i="4"/>
  <c r="O450" i="4"/>
  <c r="AP449" i="4"/>
  <c r="AO449" i="4"/>
  <c r="AN449" i="4"/>
  <c r="AE449" i="4"/>
  <c r="AF449" i="4" s="1"/>
  <c r="W449" i="4"/>
  <c r="V449" i="4"/>
  <c r="U449" i="4"/>
  <c r="T449" i="4"/>
  <c r="S449" i="4"/>
  <c r="AW448" i="4"/>
  <c r="V448" i="4" s="1"/>
  <c r="AV448" i="4"/>
  <c r="AU448" i="4"/>
  <c r="T448" i="4" s="1"/>
  <c r="AT448" i="4"/>
  <c r="R448" i="4" s="1"/>
  <c r="AS448" i="4"/>
  <c r="AR448" i="4"/>
  <c r="P448" i="4" s="1"/>
  <c r="AP448" i="4"/>
  <c r="AQ448" i="4" s="1"/>
  <c r="AO448" i="4"/>
  <c r="AN448" i="4"/>
  <c r="AE448" i="4"/>
  <c r="AF448" i="4" s="1"/>
  <c r="W448" i="4"/>
  <c r="S448" i="4"/>
  <c r="O448" i="4"/>
  <c r="AW447" i="4"/>
  <c r="V447" i="4" s="1"/>
  <c r="AV447" i="4"/>
  <c r="AU447" i="4"/>
  <c r="T447" i="4" s="1"/>
  <c r="AT447" i="4"/>
  <c r="R447" i="4" s="1"/>
  <c r="AS447" i="4"/>
  <c r="AR447" i="4"/>
  <c r="P447" i="4" s="1"/>
  <c r="AP447" i="4"/>
  <c r="AO447" i="4"/>
  <c r="AN447" i="4"/>
  <c r="AE447" i="4"/>
  <c r="AF447" i="4" s="1"/>
  <c r="AB447" i="4" s="1"/>
  <c r="W447" i="4"/>
  <c r="S447" i="4"/>
  <c r="O447" i="4"/>
  <c r="AW446" i="4"/>
  <c r="V446" i="4" s="1"/>
  <c r="AV446" i="4"/>
  <c r="AU446" i="4"/>
  <c r="T446" i="4" s="1"/>
  <c r="AT446" i="4"/>
  <c r="R446" i="4" s="1"/>
  <c r="AS446" i="4"/>
  <c r="AR446" i="4"/>
  <c r="P446" i="4" s="1"/>
  <c r="AP446" i="4"/>
  <c r="AO446" i="4"/>
  <c r="AN446" i="4"/>
  <c r="AE446" i="4"/>
  <c r="AF446" i="4" s="1"/>
  <c r="AB446" i="4" s="1"/>
  <c r="W446" i="4"/>
  <c r="S446" i="4"/>
  <c r="O446" i="4"/>
  <c r="AW445" i="4"/>
  <c r="V445" i="4" s="1"/>
  <c r="AV445" i="4"/>
  <c r="AU445" i="4"/>
  <c r="T445" i="4" s="1"/>
  <c r="AT445" i="4"/>
  <c r="R445" i="4" s="1"/>
  <c r="AS445" i="4"/>
  <c r="AR445" i="4"/>
  <c r="P445" i="4" s="1"/>
  <c r="AP445" i="4"/>
  <c r="AO445" i="4"/>
  <c r="AN445" i="4"/>
  <c r="AE445" i="4"/>
  <c r="AF445" i="4" s="1"/>
  <c r="W445" i="4"/>
  <c r="S445" i="4"/>
  <c r="O445" i="4"/>
  <c r="AW444" i="4"/>
  <c r="V444" i="4" s="1"/>
  <c r="AV444" i="4"/>
  <c r="AU444" i="4"/>
  <c r="T444" i="4" s="1"/>
  <c r="AT444" i="4"/>
  <c r="R444" i="4" s="1"/>
  <c r="AS444" i="4"/>
  <c r="AR444" i="4"/>
  <c r="P444" i="4" s="1"/>
  <c r="AP444" i="4"/>
  <c r="AO444" i="4"/>
  <c r="AN444" i="4"/>
  <c r="AE444" i="4"/>
  <c r="AF444" i="4" s="1"/>
  <c r="W444" i="4"/>
  <c r="S444" i="4"/>
  <c r="O444" i="4"/>
  <c r="AW443" i="4"/>
  <c r="V443" i="4" s="1"/>
  <c r="AV443" i="4"/>
  <c r="AU443" i="4"/>
  <c r="T443" i="4" s="1"/>
  <c r="AT443" i="4"/>
  <c r="R443" i="4" s="1"/>
  <c r="AS443" i="4"/>
  <c r="AR443" i="4"/>
  <c r="P443" i="4" s="1"/>
  <c r="AP443" i="4"/>
  <c r="AO443" i="4"/>
  <c r="AN443" i="4"/>
  <c r="AE443" i="4"/>
  <c r="AF443" i="4" s="1"/>
  <c r="W443" i="4"/>
  <c r="S443" i="4"/>
  <c r="O443" i="4"/>
  <c r="AW442" i="4"/>
  <c r="V442" i="4" s="1"/>
  <c r="AV442" i="4"/>
  <c r="AU442" i="4"/>
  <c r="T442" i="4" s="1"/>
  <c r="AT442" i="4"/>
  <c r="R442" i="4" s="1"/>
  <c r="AS442" i="4"/>
  <c r="AR442" i="4"/>
  <c r="P442" i="4" s="1"/>
  <c r="AP442" i="4"/>
  <c r="AO442" i="4"/>
  <c r="AN442" i="4"/>
  <c r="AE442" i="4"/>
  <c r="AF442" i="4" s="1"/>
  <c r="W442" i="4"/>
  <c r="S442" i="4"/>
  <c r="O442" i="4"/>
  <c r="AW441" i="4"/>
  <c r="V441" i="4" s="1"/>
  <c r="AV441" i="4"/>
  <c r="AU441" i="4"/>
  <c r="T441" i="4" s="1"/>
  <c r="AT441" i="4"/>
  <c r="R441" i="4" s="1"/>
  <c r="AS441" i="4"/>
  <c r="AR441" i="4"/>
  <c r="P441" i="4" s="1"/>
  <c r="AP441" i="4"/>
  <c r="AO441" i="4"/>
  <c r="AN441" i="4"/>
  <c r="AE441" i="4"/>
  <c r="AF441" i="4" s="1"/>
  <c r="W441" i="4"/>
  <c r="S441" i="4"/>
  <c r="O441" i="4"/>
  <c r="AW440" i="4"/>
  <c r="V440" i="4" s="1"/>
  <c r="AV440" i="4"/>
  <c r="AU440" i="4"/>
  <c r="AT440" i="4"/>
  <c r="R440" i="4" s="1"/>
  <c r="AS440" i="4"/>
  <c r="AR440" i="4"/>
  <c r="P440" i="4" s="1"/>
  <c r="AP440" i="4"/>
  <c r="AO440" i="4"/>
  <c r="AN440" i="4"/>
  <c r="AE440" i="4"/>
  <c r="AF440" i="4" s="1"/>
  <c r="W440" i="4"/>
  <c r="S440" i="4"/>
  <c r="O440" i="4"/>
  <c r="AW439" i="4"/>
  <c r="V439" i="4" s="1"/>
  <c r="AV439" i="4"/>
  <c r="AU439" i="4"/>
  <c r="T439" i="4" s="1"/>
  <c r="AT439" i="4"/>
  <c r="R439" i="4" s="1"/>
  <c r="AS439" i="4"/>
  <c r="AR439" i="4"/>
  <c r="P439" i="4" s="1"/>
  <c r="AP439" i="4"/>
  <c r="AO439" i="4"/>
  <c r="AN439" i="4"/>
  <c r="AE439" i="4"/>
  <c r="AF439" i="4" s="1"/>
  <c r="AB439" i="4" s="1"/>
  <c r="W439" i="4"/>
  <c r="S439" i="4"/>
  <c r="O439" i="4"/>
  <c r="AW438" i="4"/>
  <c r="V438" i="4" s="1"/>
  <c r="AV438" i="4"/>
  <c r="AU438" i="4"/>
  <c r="AT438" i="4"/>
  <c r="R438" i="4" s="1"/>
  <c r="AS438" i="4"/>
  <c r="AR438" i="4"/>
  <c r="P438" i="4" s="1"/>
  <c r="AP438" i="4"/>
  <c r="AO438" i="4"/>
  <c r="AN438" i="4"/>
  <c r="AE438" i="4"/>
  <c r="AF438" i="4" s="1"/>
  <c r="W438" i="4"/>
  <c r="S438" i="4"/>
  <c r="O438" i="4"/>
  <c r="AW437" i="4"/>
  <c r="V437" i="4" s="1"/>
  <c r="AV437" i="4"/>
  <c r="AU437" i="4"/>
  <c r="AT437" i="4"/>
  <c r="R437" i="4" s="1"/>
  <c r="AS437" i="4"/>
  <c r="AR437" i="4"/>
  <c r="P437" i="4" s="1"/>
  <c r="AP437" i="4"/>
  <c r="AO437" i="4"/>
  <c r="AN437" i="4"/>
  <c r="AE437" i="4"/>
  <c r="AF437" i="4" s="1"/>
  <c r="W437" i="4"/>
  <c r="S437" i="4"/>
  <c r="O437" i="4"/>
  <c r="AW436" i="4"/>
  <c r="V436" i="4" s="1"/>
  <c r="AV436" i="4"/>
  <c r="AU436" i="4"/>
  <c r="AT436" i="4"/>
  <c r="R436" i="4" s="1"/>
  <c r="AS436" i="4"/>
  <c r="AR436" i="4"/>
  <c r="P436" i="4" s="1"/>
  <c r="AP436" i="4"/>
  <c r="AO436" i="4"/>
  <c r="AN436" i="4"/>
  <c r="AE436" i="4"/>
  <c r="AF436" i="4" s="1"/>
  <c r="W436" i="4"/>
  <c r="S436" i="4"/>
  <c r="O436" i="4"/>
  <c r="AW435" i="4"/>
  <c r="V435" i="4" s="1"/>
  <c r="AV435" i="4"/>
  <c r="AU435" i="4"/>
  <c r="AT435" i="4"/>
  <c r="R435" i="4" s="1"/>
  <c r="AS435" i="4"/>
  <c r="AR435" i="4"/>
  <c r="P435" i="4" s="1"/>
  <c r="AP435" i="4"/>
  <c r="AO435" i="4"/>
  <c r="AN435" i="4"/>
  <c r="AE435" i="4"/>
  <c r="AF435" i="4" s="1"/>
  <c r="W435" i="4"/>
  <c r="S435" i="4"/>
  <c r="O435" i="4"/>
  <c r="AW434" i="4"/>
  <c r="V434" i="4" s="1"/>
  <c r="AV434" i="4"/>
  <c r="AU434" i="4"/>
  <c r="T434" i="4" s="1"/>
  <c r="AT434" i="4"/>
  <c r="R434" i="4" s="1"/>
  <c r="AS434" i="4"/>
  <c r="AR434" i="4"/>
  <c r="P434" i="4" s="1"/>
  <c r="AP434" i="4"/>
  <c r="AO434" i="4"/>
  <c r="AN434" i="4"/>
  <c r="AE434" i="4"/>
  <c r="AF434" i="4" s="1"/>
  <c r="W434" i="4"/>
  <c r="S434" i="4"/>
  <c r="O434" i="4"/>
  <c r="AW433" i="4"/>
  <c r="V433" i="4" s="1"/>
  <c r="AV433" i="4"/>
  <c r="AU433" i="4"/>
  <c r="T433" i="4" s="1"/>
  <c r="AT433" i="4"/>
  <c r="R433" i="4" s="1"/>
  <c r="AS433" i="4"/>
  <c r="AR433" i="4"/>
  <c r="P433" i="4" s="1"/>
  <c r="AP433" i="4"/>
  <c r="AO433" i="4"/>
  <c r="AN433" i="4"/>
  <c r="AE433" i="4"/>
  <c r="AF433" i="4" s="1"/>
  <c r="AB433" i="4" s="1"/>
  <c r="W433" i="4"/>
  <c r="S433" i="4"/>
  <c r="O433" i="4"/>
  <c r="AW432" i="4"/>
  <c r="V432" i="4" s="1"/>
  <c r="AV432" i="4"/>
  <c r="AU432" i="4"/>
  <c r="T432" i="4" s="1"/>
  <c r="AT432" i="4"/>
  <c r="R432" i="4" s="1"/>
  <c r="AS432" i="4"/>
  <c r="AR432" i="4"/>
  <c r="P432" i="4" s="1"/>
  <c r="AP432" i="4"/>
  <c r="AO432" i="4"/>
  <c r="AN432" i="4"/>
  <c r="AE432" i="4"/>
  <c r="AF432" i="4" s="1"/>
  <c r="W432" i="4"/>
  <c r="S432" i="4"/>
  <c r="O432" i="4"/>
  <c r="AW431" i="4"/>
  <c r="AV431" i="4"/>
  <c r="AU431" i="4"/>
  <c r="AT431" i="4"/>
  <c r="AS431" i="4"/>
  <c r="AR431" i="4"/>
  <c r="AP431" i="4"/>
  <c r="X431" i="4" s="1"/>
  <c r="AO431" i="4"/>
  <c r="AN431" i="4"/>
  <c r="AE431" i="4"/>
  <c r="AF431" i="4" s="1"/>
  <c r="S431" i="4"/>
  <c r="AW430" i="4"/>
  <c r="AV430" i="4"/>
  <c r="AU430" i="4"/>
  <c r="AT430" i="4"/>
  <c r="AS430" i="4"/>
  <c r="AR430" i="4"/>
  <c r="AP430" i="4"/>
  <c r="AO430" i="4"/>
  <c r="AN430" i="4"/>
  <c r="AE430" i="4"/>
  <c r="AF430" i="4" s="1"/>
  <c r="W430" i="4"/>
  <c r="S430" i="4"/>
  <c r="AW429" i="4"/>
  <c r="AV429" i="4"/>
  <c r="AU429" i="4"/>
  <c r="AT429" i="4"/>
  <c r="AS429" i="4"/>
  <c r="AR429" i="4"/>
  <c r="AP429" i="4"/>
  <c r="AO429" i="4"/>
  <c r="AN429" i="4"/>
  <c r="AE429" i="4"/>
  <c r="AF429" i="4" s="1"/>
  <c r="AB429" i="4" s="1"/>
  <c r="AW428" i="4"/>
  <c r="AV428" i="4"/>
  <c r="AU428" i="4"/>
  <c r="AT428" i="4"/>
  <c r="AS428" i="4"/>
  <c r="AR428" i="4"/>
  <c r="AP428" i="4"/>
  <c r="AO428" i="4"/>
  <c r="AN428" i="4"/>
  <c r="AE428" i="4"/>
  <c r="AF428" i="4" s="1"/>
  <c r="AW427" i="4"/>
  <c r="AV427" i="4"/>
  <c r="AU427" i="4"/>
  <c r="AT427" i="4"/>
  <c r="AS427" i="4"/>
  <c r="AR427" i="4"/>
  <c r="AP427" i="4"/>
  <c r="AO427" i="4"/>
  <c r="AN427" i="4"/>
  <c r="AE427" i="4"/>
  <c r="AF427" i="4" s="1"/>
  <c r="AW426" i="4"/>
  <c r="AV426" i="4"/>
  <c r="AU426" i="4"/>
  <c r="AT426" i="4"/>
  <c r="AS426" i="4"/>
  <c r="AR426" i="4"/>
  <c r="AP426" i="4"/>
  <c r="AO426" i="4"/>
  <c r="AN426" i="4"/>
  <c r="AE426" i="4"/>
  <c r="AF426" i="4" s="1"/>
  <c r="AW425" i="4"/>
  <c r="AV425" i="4"/>
  <c r="AU425" i="4"/>
  <c r="AT425" i="4"/>
  <c r="AS425" i="4"/>
  <c r="AR425" i="4"/>
  <c r="AP425" i="4"/>
  <c r="AO425" i="4"/>
  <c r="AN425" i="4"/>
  <c r="AE425" i="4"/>
  <c r="AF425" i="4" s="1"/>
  <c r="AW424" i="4"/>
  <c r="AV424" i="4"/>
  <c r="AU424" i="4"/>
  <c r="AT424" i="4"/>
  <c r="AS424" i="4"/>
  <c r="AR424" i="4"/>
  <c r="AP424" i="4"/>
  <c r="X424" i="4" s="1"/>
  <c r="AO424" i="4"/>
  <c r="AN424" i="4"/>
  <c r="AE424" i="4"/>
  <c r="AF424" i="4" s="1"/>
  <c r="AW423" i="4"/>
  <c r="AV423" i="4"/>
  <c r="AU423" i="4"/>
  <c r="AT423" i="4"/>
  <c r="AS423" i="4"/>
  <c r="AR423" i="4"/>
  <c r="AP423" i="4"/>
  <c r="AO423" i="4"/>
  <c r="AN423" i="4"/>
  <c r="AE423" i="4"/>
  <c r="AF423" i="4" s="1"/>
  <c r="AW422" i="4"/>
  <c r="AV422" i="4"/>
  <c r="AU422" i="4"/>
  <c r="AT422" i="4"/>
  <c r="AS422" i="4"/>
  <c r="AR422" i="4"/>
  <c r="AP422" i="4"/>
  <c r="AQ422" i="4" s="1"/>
  <c r="AO422" i="4"/>
  <c r="AN422" i="4"/>
  <c r="AE422" i="4"/>
  <c r="AF422" i="4" s="1"/>
  <c r="AW421" i="4"/>
  <c r="AV421" i="4"/>
  <c r="AU421" i="4"/>
  <c r="AT421" i="4"/>
  <c r="AS421" i="4"/>
  <c r="AR421" i="4"/>
  <c r="AP421" i="4"/>
  <c r="AQ421" i="4" s="1"/>
  <c r="AO421" i="4"/>
  <c r="AN421" i="4"/>
  <c r="AE421" i="4"/>
  <c r="AF421" i="4" s="1"/>
  <c r="AW420" i="4"/>
  <c r="AV420" i="4"/>
  <c r="AU420" i="4"/>
  <c r="AT420" i="4"/>
  <c r="AS420" i="4"/>
  <c r="AR420" i="4"/>
  <c r="AP420" i="4"/>
  <c r="AO420" i="4"/>
  <c r="AN420" i="4"/>
  <c r="AE420" i="4"/>
  <c r="AF420" i="4" s="1"/>
  <c r="AW419" i="4"/>
  <c r="AV419" i="4"/>
  <c r="AU419" i="4"/>
  <c r="AT419" i="4"/>
  <c r="AS419" i="4"/>
  <c r="AR419" i="4"/>
  <c r="AP419" i="4"/>
  <c r="AO419" i="4"/>
  <c r="AN419" i="4"/>
  <c r="AE419" i="4"/>
  <c r="AF419" i="4" s="1"/>
  <c r="AW418" i="4"/>
  <c r="V418" i="4" s="1"/>
  <c r="AV418" i="4"/>
  <c r="AU418" i="4"/>
  <c r="T418" i="4" s="1"/>
  <c r="AT418" i="4"/>
  <c r="R418" i="4" s="1"/>
  <c r="AS418" i="4"/>
  <c r="AR418" i="4"/>
  <c r="P418" i="4" s="1"/>
  <c r="AP418" i="4"/>
  <c r="AO418" i="4"/>
  <c r="AN418" i="4"/>
  <c r="AE418" i="4"/>
  <c r="AF418" i="4" s="1"/>
  <c r="W418" i="4"/>
  <c r="S418" i="4"/>
  <c r="O418" i="4"/>
  <c r="AW417" i="4"/>
  <c r="V417" i="4" s="1"/>
  <c r="AV417" i="4"/>
  <c r="AU417" i="4"/>
  <c r="T417" i="4" s="1"/>
  <c r="AT417" i="4"/>
  <c r="R417" i="4" s="1"/>
  <c r="AS417" i="4"/>
  <c r="AR417" i="4"/>
  <c r="P417" i="4" s="1"/>
  <c r="AP417" i="4"/>
  <c r="AO417" i="4"/>
  <c r="AN417" i="4"/>
  <c r="AE417" i="4"/>
  <c r="AF417" i="4" s="1"/>
  <c r="AB417" i="4" s="1"/>
  <c r="X417" i="4"/>
  <c r="W417" i="4"/>
  <c r="S417" i="4"/>
  <c r="O417" i="4"/>
  <c r="AW416" i="4"/>
  <c r="V416" i="4" s="1"/>
  <c r="AV416" i="4"/>
  <c r="AU416" i="4"/>
  <c r="T416" i="4" s="1"/>
  <c r="AT416" i="4"/>
  <c r="R416" i="4" s="1"/>
  <c r="AS416" i="4"/>
  <c r="AR416" i="4"/>
  <c r="P416" i="4" s="1"/>
  <c r="AP416" i="4"/>
  <c r="AQ416" i="4" s="1"/>
  <c r="AO416" i="4"/>
  <c r="AN416" i="4"/>
  <c r="AE416" i="4"/>
  <c r="AF416" i="4" s="1"/>
  <c r="W416" i="4"/>
  <c r="S416" i="4"/>
  <c r="O416" i="4"/>
  <c r="AW415" i="4"/>
  <c r="V415" i="4" s="1"/>
  <c r="AV415" i="4"/>
  <c r="AU415" i="4"/>
  <c r="AT415" i="4"/>
  <c r="R415" i="4" s="1"/>
  <c r="AS415" i="4"/>
  <c r="AR415" i="4"/>
  <c r="P415" i="4" s="1"/>
  <c r="AP415" i="4"/>
  <c r="AO415" i="4"/>
  <c r="AN415" i="4"/>
  <c r="AE415" i="4"/>
  <c r="AF415" i="4" s="1"/>
  <c r="W415" i="4"/>
  <c r="S415" i="4"/>
  <c r="O415" i="4"/>
  <c r="AW414" i="4"/>
  <c r="V414" i="4" s="1"/>
  <c r="AV414" i="4"/>
  <c r="AU414" i="4"/>
  <c r="T414" i="4" s="1"/>
  <c r="AT414" i="4"/>
  <c r="R414" i="4" s="1"/>
  <c r="AS414" i="4"/>
  <c r="AR414" i="4"/>
  <c r="AP414" i="4"/>
  <c r="AO414" i="4"/>
  <c r="AN414" i="4"/>
  <c r="AE414" i="4"/>
  <c r="AF414" i="4" s="1"/>
  <c r="W414" i="4"/>
  <c r="S414" i="4"/>
  <c r="O414" i="4"/>
  <c r="AW413" i="4"/>
  <c r="V413" i="4" s="1"/>
  <c r="AV413" i="4"/>
  <c r="AU413" i="4"/>
  <c r="T413" i="4" s="1"/>
  <c r="AT413" i="4"/>
  <c r="R413" i="4" s="1"/>
  <c r="AS413" i="4"/>
  <c r="AR413" i="4"/>
  <c r="P413" i="4" s="1"/>
  <c r="AP413" i="4"/>
  <c r="AO413" i="4"/>
  <c r="AN413" i="4"/>
  <c r="AE413" i="4"/>
  <c r="AF413" i="4" s="1"/>
  <c r="X413" i="4"/>
  <c r="W413" i="4"/>
  <c r="S413" i="4"/>
  <c r="O413" i="4"/>
  <c r="AW412" i="4"/>
  <c r="V412" i="4" s="1"/>
  <c r="AV412" i="4"/>
  <c r="AU412" i="4"/>
  <c r="T412" i="4" s="1"/>
  <c r="AT412" i="4"/>
  <c r="R412" i="4" s="1"/>
  <c r="AS412" i="4"/>
  <c r="AR412" i="4"/>
  <c r="AP412" i="4"/>
  <c r="AO412" i="4"/>
  <c r="AN412" i="4"/>
  <c r="AE412" i="4"/>
  <c r="AF412" i="4" s="1"/>
  <c r="W412" i="4"/>
  <c r="S412" i="4"/>
  <c r="O412" i="4"/>
  <c r="AW411" i="4"/>
  <c r="V411" i="4" s="1"/>
  <c r="AV411" i="4"/>
  <c r="AU411" i="4"/>
  <c r="T411" i="4" s="1"/>
  <c r="AT411" i="4"/>
  <c r="R411" i="4" s="1"/>
  <c r="AS411" i="4"/>
  <c r="AR411" i="4"/>
  <c r="P411" i="4" s="1"/>
  <c r="AP411" i="4"/>
  <c r="AO411" i="4"/>
  <c r="AN411" i="4"/>
  <c r="AE411" i="4"/>
  <c r="AF411" i="4" s="1"/>
  <c r="W411" i="4"/>
  <c r="S411" i="4"/>
  <c r="O411" i="4"/>
  <c r="AW410" i="4"/>
  <c r="V410" i="4" s="1"/>
  <c r="AV410" i="4"/>
  <c r="AU410" i="4"/>
  <c r="T410" i="4" s="1"/>
  <c r="AT410" i="4"/>
  <c r="R410" i="4" s="1"/>
  <c r="AS410" i="4"/>
  <c r="AR410" i="4"/>
  <c r="AP410" i="4"/>
  <c r="AO410" i="4"/>
  <c r="AN410" i="4"/>
  <c r="AE410" i="4"/>
  <c r="AF410" i="4" s="1"/>
  <c r="W410" i="4"/>
  <c r="S410" i="4"/>
  <c r="O410" i="4"/>
  <c r="AW409" i="4"/>
  <c r="V409" i="4" s="1"/>
  <c r="AV409" i="4"/>
  <c r="AU409" i="4"/>
  <c r="T409" i="4" s="1"/>
  <c r="AT409" i="4"/>
  <c r="R409" i="4" s="1"/>
  <c r="AS409" i="4"/>
  <c r="AR409" i="4"/>
  <c r="P409" i="4" s="1"/>
  <c r="AP409" i="4"/>
  <c r="AO409" i="4"/>
  <c r="AN409" i="4"/>
  <c r="AE409" i="4"/>
  <c r="AF409" i="4" s="1"/>
  <c r="W409" i="4"/>
  <c r="S409" i="4"/>
  <c r="O409" i="4"/>
  <c r="AW408" i="4"/>
  <c r="V408" i="4" s="1"/>
  <c r="AV408" i="4"/>
  <c r="AU408" i="4"/>
  <c r="T408" i="4" s="1"/>
  <c r="AT408" i="4"/>
  <c r="R408" i="4" s="1"/>
  <c r="AS408" i="4"/>
  <c r="AR408" i="4"/>
  <c r="AP408" i="4"/>
  <c r="AO408" i="4"/>
  <c r="AN408" i="4"/>
  <c r="AE408" i="4"/>
  <c r="AF408" i="4" s="1"/>
  <c r="W408" i="4"/>
  <c r="S408" i="4"/>
  <c r="O408" i="4"/>
  <c r="AW407" i="4"/>
  <c r="V407" i="4" s="1"/>
  <c r="AV407" i="4"/>
  <c r="AU407" i="4"/>
  <c r="T407" i="4" s="1"/>
  <c r="AT407" i="4"/>
  <c r="R407" i="4" s="1"/>
  <c r="AS407" i="4"/>
  <c r="AR407" i="4"/>
  <c r="P407" i="4" s="1"/>
  <c r="AP407" i="4"/>
  <c r="AO407" i="4"/>
  <c r="AN407" i="4"/>
  <c r="AE407" i="4"/>
  <c r="AF407" i="4" s="1"/>
  <c r="AB407" i="4" s="1"/>
  <c r="W407" i="4"/>
  <c r="S407" i="4"/>
  <c r="O407" i="4"/>
  <c r="AW406" i="4"/>
  <c r="V406" i="4" s="1"/>
  <c r="AV406" i="4"/>
  <c r="AU406" i="4"/>
  <c r="T406" i="4" s="1"/>
  <c r="AT406" i="4"/>
  <c r="R406" i="4" s="1"/>
  <c r="AS406" i="4"/>
  <c r="AR406" i="4"/>
  <c r="AP406" i="4"/>
  <c r="AO406" i="4"/>
  <c r="AN406" i="4"/>
  <c r="AE406" i="4"/>
  <c r="AF406" i="4" s="1"/>
  <c r="W406" i="4"/>
  <c r="S406" i="4"/>
  <c r="O406" i="4"/>
  <c r="AW405" i="4"/>
  <c r="V405" i="4" s="1"/>
  <c r="AV405" i="4"/>
  <c r="AU405" i="4"/>
  <c r="T405" i="4" s="1"/>
  <c r="AT405" i="4"/>
  <c r="R405" i="4" s="1"/>
  <c r="AS405" i="4"/>
  <c r="AR405" i="4"/>
  <c r="P405" i="4" s="1"/>
  <c r="AP405" i="4"/>
  <c r="AO405" i="4"/>
  <c r="AN405" i="4"/>
  <c r="AE405" i="4"/>
  <c r="AF405" i="4" s="1"/>
  <c r="W405" i="4"/>
  <c r="S405" i="4"/>
  <c r="O405" i="4"/>
  <c r="AW404" i="4"/>
  <c r="V404" i="4" s="1"/>
  <c r="AV404" i="4"/>
  <c r="AU404" i="4"/>
  <c r="T404" i="4" s="1"/>
  <c r="AT404" i="4"/>
  <c r="R404" i="4" s="1"/>
  <c r="AS404" i="4"/>
  <c r="AR404" i="4"/>
  <c r="AP404" i="4"/>
  <c r="X404" i="4" s="1"/>
  <c r="AO404" i="4"/>
  <c r="AN404" i="4"/>
  <c r="AE404" i="4"/>
  <c r="AF404" i="4" s="1"/>
  <c r="W404" i="4"/>
  <c r="S404" i="4"/>
  <c r="O404" i="4"/>
  <c r="AW403" i="4"/>
  <c r="V403" i="4" s="1"/>
  <c r="AV403" i="4"/>
  <c r="AU403" i="4"/>
  <c r="T403" i="4" s="1"/>
  <c r="AT403" i="4"/>
  <c r="R403" i="4" s="1"/>
  <c r="AS403" i="4"/>
  <c r="AR403" i="4"/>
  <c r="P403" i="4" s="1"/>
  <c r="AP403" i="4"/>
  <c r="AO403" i="4"/>
  <c r="AN403" i="4"/>
  <c r="AE403" i="4"/>
  <c r="AF403" i="4" s="1"/>
  <c r="W403" i="4"/>
  <c r="S403" i="4"/>
  <c r="O403" i="4"/>
  <c r="AW402" i="4"/>
  <c r="V402" i="4" s="1"/>
  <c r="AV402" i="4"/>
  <c r="AU402" i="4"/>
  <c r="T402" i="4" s="1"/>
  <c r="AT402" i="4"/>
  <c r="R402" i="4" s="1"/>
  <c r="AS402" i="4"/>
  <c r="AR402" i="4"/>
  <c r="AP402" i="4"/>
  <c r="AO402" i="4"/>
  <c r="AN402" i="4"/>
  <c r="AE402" i="4"/>
  <c r="AF402" i="4" s="1"/>
  <c r="W402" i="4"/>
  <c r="S402" i="4"/>
  <c r="O402" i="4"/>
  <c r="AW401" i="4"/>
  <c r="V401" i="4" s="1"/>
  <c r="AV401" i="4"/>
  <c r="AU401" i="4"/>
  <c r="T401" i="4" s="1"/>
  <c r="AT401" i="4"/>
  <c r="R401" i="4" s="1"/>
  <c r="AS401" i="4"/>
  <c r="AR401" i="4"/>
  <c r="P401" i="4" s="1"/>
  <c r="AP401" i="4"/>
  <c r="X401" i="4" s="1"/>
  <c r="AO401" i="4"/>
  <c r="AN401" i="4"/>
  <c r="AE401" i="4"/>
  <c r="AF401" i="4" s="1"/>
  <c r="W401" i="4"/>
  <c r="S401" i="4"/>
  <c r="O401" i="4"/>
  <c r="AW400" i="4"/>
  <c r="V400" i="4" s="1"/>
  <c r="AV400" i="4"/>
  <c r="AU400" i="4"/>
  <c r="T400" i="4" s="1"/>
  <c r="AT400" i="4"/>
  <c r="R400" i="4" s="1"/>
  <c r="AS400" i="4"/>
  <c r="AR400" i="4"/>
  <c r="P400" i="4" s="1"/>
  <c r="AP400" i="4"/>
  <c r="AO400" i="4"/>
  <c r="AN400" i="4"/>
  <c r="AE400" i="4"/>
  <c r="AF400" i="4" s="1"/>
  <c r="AB400" i="4" s="1"/>
  <c r="W400" i="4"/>
  <c r="S400" i="4"/>
  <c r="O400" i="4"/>
  <c r="AW399" i="4"/>
  <c r="V399" i="4" s="1"/>
  <c r="AV399" i="4"/>
  <c r="AU399" i="4"/>
  <c r="T399" i="4" s="1"/>
  <c r="AT399" i="4"/>
  <c r="R399" i="4" s="1"/>
  <c r="AS399" i="4"/>
  <c r="AR399" i="4"/>
  <c r="P399" i="4" s="1"/>
  <c r="AP399" i="4"/>
  <c r="AO399" i="4"/>
  <c r="AN399" i="4"/>
  <c r="AE399" i="4"/>
  <c r="AF399" i="4" s="1"/>
  <c r="W399" i="4"/>
  <c r="S399" i="4"/>
  <c r="O399" i="4"/>
  <c r="AW398" i="4"/>
  <c r="V398" i="4" s="1"/>
  <c r="AV398" i="4"/>
  <c r="AU398" i="4"/>
  <c r="T398" i="4" s="1"/>
  <c r="AT398" i="4"/>
  <c r="R398" i="4" s="1"/>
  <c r="AS398" i="4"/>
  <c r="AR398" i="4"/>
  <c r="P398" i="4" s="1"/>
  <c r="AP398" i="4"/>
  <c r="AO398" i="4"/>
  <c r="AN398" i="4"/>
  <c r="AE398" i="4"/>
  <c r="AF398" i="4" s="1"/>
  <c r="AB398" i="4" s="1"/>
  <c r="W398" i="4"/>
  <c r="S398" i="4"/>
  <c r="O398" i="4"/>
  <c r="AW397" i="4"/>
  <c r="V397" i="4" s="1"/>
  <c r="AV397" i="4"/>
  <c r="AU397" i="4"/>
  <c r="T397" i="4" s="1"/>
  <c r="AT397" i="4"/>
  <c r="R397" i="4" s="1"/>
  <c r="AS397" i="4"/>
  <c r="AR397" i="4"/>
  <c r="P397" i="4" s="1"/>
  <c r="AP397" i="4"/>
  <c r="AO397" i="4"/>
  <c r="AN397" i="4"/>
  <c r="AE397" i="4"/>
  <c r="AF397" i="4" s="1"/>
  <c r="W397" i="4"/>
  <c r="S397" i="4"/>
  <c r="O397" i="4"/>
  <c r="AW396" i="4"/>
  <c r="V396" i="4" s="1"/>
  <c r="AV396" i="4"/>
  <c r="AU396" i="4"/>
  <c r="T396" i="4" s="1"/>
  <c r="AT396" i="4"/>
  <c r="R396" i="4" s="1"/>
  <c r="AS396" i="4"/>
  <c r="AR396" i="4"/>
  <c r="P396" i="4" s="1"/>
  <c r="AP396" i="4"/>
  <c r="X396" i="4" s="1"/>
  <c r="AO396" i="4"/>
  <c r="AN396" i="4"/>
  <c r="AE396" i="4"/>
  <c r="AF396" i="4" s="1"/>
  <c r="AB396" i="4" s="1"/>
  <c r="W396" i="4"/>
  <c r="S396" i="4"/>
  <c r="O396" i="4"/>
  <c r="AW395" i="4"/>
  <c r="V395" i="4" s="1"/>
  <c r="AV395" i="4"/>
  <c r="AU395" i="4"/>
  <c r="T395" i="4" s="1"/>
  <c r="AT395" i="4"/>
  <c r="R395" i="4" s="1"/>
  <c r="AS395" i="4"/>
  <c r="AR395" i="4"/>
  <c r="P395" i="4" s="1"/>
  <c r="AP395" i="4"/>
  <c r="AO395" i="4"/>
  <c r="AN395" i="4"/>
  <c r="AE395" i="4"/>
  <c r="AF395" i="4" s="1"/>
  <c r="W395" i="4"/>
  <c r="S395" i="4"/>
  <c r="O395" i="4"/>
  <c r="AW394" i="4"/>
  <c r="V394" i="4" s="1"/>
  <c r="AV394" i="4"/>
  <c r="AU394" i="4"/>
  <c r="T394" i="4" s="1"/>
  <c r="AT394" i="4"/>
  <c r="R394" i="4" s="1"/>
  <c r="AS394" i="4"/>
  <c r="AR394" i="4"/>
  <c r="P394" i="4" s="1"/>
  <c r="AP394" i="4"/>
  <c r="AO394" i="4"/>
  <c r="AN394" i="4"/>
  <c r="AE394" i="4"/>
  <c r="AF394" i="4" s="1"/>
  <c r="AB394" i="4" s="1"/>
  <c r="W394" i="4"/>
  <c r="S394" i="4"/>
  <c r="O394" i="4"/>
  <c r="AW393" i="4"/>
  <c r="V393" i="4" s="1"/>
  <c r="AV393" i="4"/>
  <c r="AU393" i="4"/>
  <c r="T393" i="4" s="1"/>
  <c r="AT393" i="4"/>
  <c r="R393" i="4" s="1"/>
  <c r="AS393" i="4"/>
  <c r="AR393" i="4"/>
  <c r="P393" i="4" s="1"/>
  <c r="AP393" i="4"/>
  <c r="AO393" i="4"/>
  <c r="AN393" i="4"/>
  <c r="AE393" i="4"/>
  <c r="AF393" i="4" s="1"/>
  <c r="AB393" i="4" s="1"/>
  <c r="W393" i="4"/>
  <c r="S393" i="4"/>
  <c r="O393" i="4"/>
  <c r="AW392" i="4"/>
  <c r="V392" i="4" s="1"/>
  <c r="AV392" i="4"/>
  <c r="AU392" i="4"/>
  <c r="T392" i="4" s="1"/>
  <c r="AT392" i="4"/>
  <c r="R392" i="4" s="1"/>
  <c r="AS392" i="4"/>
  <c r="AR392" i="4"/>
  <c r="P392" i="4" s="1"/>
  <c r="AP392" i="4"/>
  <c r="AO392" i="4"/>
  <c r="AN392" i="4"/>
  <c r="AE392" i="4"/>
  <c r="AF392" i="4" s="1"/>
  <c r="W392" i="4"/>
  <c r="S392" i="4"/>
  <c r="O392" i="4"/>
  <c r="AW391" i="4"/>
  <c r="V391" i="4" s="1"/>
  <c r="AV391" i="4"/>
  <c r="AU391" i="4"/>
  <c r="T391" i="4" s="1"/>
  <c r="AT391" i="4"/>
  <c r="R391" i="4" s="1"/>
  <c r="AS391" i="4"/>
  <c r="AR391" i="4"/>
  <c r="P391" i="4" s="1"/>
  <c r="AP391" i="4"/>
  <c r="AO391" i="4"/>
  <c r="AN391" i="4"/>
  <c r="AE391" i="4"/>
  <c r="W391" i="4"/>
  <c r="S391" i="4"/>
  <c r="O391" i="4"/>
  <c r="AW390" i="4"/>
  <c r="V390" i="4" s="1"/>
  <c r="AV390" i="4"/>
  <c r="AU390" i="4"/>
  <c r="T390" i="4" s="1"/>
  <c r="AT390" i="4"/>
  <c r="R390" i="4" s="1"/>
  <c r="AS390" i="4"/>
  <c r="AR390" i="4"/>
  <c r="P390" i="4" s="1"/>
  <c r="AP390" i="4"/>
  <c r="AO390" i="4"/>
  <c r="AN390" i="4"/>
  <c r="AE390" i="4"/>
  <c r="W390" i="4"/>
  <c r="S390" i="4"/>
  <c r="O390" i="4"/>
  <c r="AW389" i="4"/>
  <c r="V389" i="4" s="1"/>
  <c r="AV389" i="4"/>
  <c r="AU389" i="4"/>
  <c r="AT389" i="4"/>
  <c r="R389" i="4" s="1"/>
  <c r="AS389" i="4"/>
  <c r="AR389" i="4"/>
  <c r="P389" i="4" s="1"/>
  <c r="AP389" i="4"/>
  <c r="AO389" i="4"/>
  <c r="AN389" i="4"/>
  <c r="AE389" i="4"/>
  <c r="AF389" i="4" s="1"/>
  <c r="W389" i="4"/>
  <c r="S389" i="4"/>
  <c r="O389" i="4"/>
  <c r="AW388" i="4"/>
  <c r="V388" i="4" s="1"/>
  <c r="AV388" i="4"/>
  <c r="AU388" i="4"/>
  <c r="T388" i="4" s="1"/>
  <c r="AT388" i="4"/>
  <c r="R388" i="4" s="1"/>
  <c r="AS388" i="4"/>
  <c r="AR388" i="4"/>
  <c r="AP388" i="4"/>
  <c r="AO388" i="4"/>
  <c r="AN388" i="4"/>
  <c r="AE388" i="4"/>
  <c r="W388" i="4"/>
  <c r="S388" i="4"/>
  <c r="O388" i="4"/>
  <c r="AW387" i="4"/>
  <c r="V387" i="4" s="1"/>
  <c r="AV387" i="4"/>
  <c r="AU387" i="4"/>
  <c r="T387" i="4" s="1"/>
  <c r="AT387" i="4"/>
  <c r="R387" i="4" s="1"/>
  <c r="AS387" i="4"/>
  <c r="AR387" i="4"/>
  <c r="P387" i="4" s="1"/>
  <c r="AP387" i="4"/>
  <c r="AO387" i="4"/>
  <c r="AN387" i="4"/>
  <c r="AE387" i="4"/>
  <c r="AF387" i="4" s="1"/>
  <c r="W387" i="4"/>
  <c r="S387" i="4"/>
  <c r="O387" i="4"/>
  <c r="AW386" i="4"/>
  <c r="V386" i="4" s="1"/>
  <c r="AV386" i="4"/>
  <c r="AU386" i="4"/>
  <c r="T386" i="4" s="1"/>
  <c r="AT386" i="4"/>
  <c r="R386" i="4" s="1"/>
  <c r="AS386" i="4"/>
  <c r="AR386" i="4"/>
  <c r="AP386" i="4"/>
  <c r="AO386" i="4"/>
  <c r="AN386" i="4"/>
  <c r="AE386" i="4"/>
  <c r="W386" i="4"/>
  <c r="S386" i="4"/>
  <c r="O386" i="4"/>
  <c r="AW385" i="4"/>
  <c r="V385" i="4" s="1"/>
  <c r="AV385" i="4"/>
  <c r="AU385" i="4"/>
  <c r="T385" i="4" s="1"/>
  <c r="AT385" i="4"/>
  <c r="R385" i="4" s="1"/>
  <c r="AS385" i="4"/>
  <c r="AR385" i="4"/>
  <c r="P385" i="4" s="1"/>
  <c r="AP385" i="4"/>
  <c r="AO385" i="4"/>
  <c r="AN385" i="4"/>
  <c r="AE385" i="4"/>
  <c r="AF385" i="4" s="1"/>
  <c r="W385" i="4"/>
  <c r="S385" i="4"/>
  <c r="O385" i="4"/>
  <c r="AW384" i="4"/>
  <c r="V384" i="4" s="1"/>
  <c r="AV384" i="4"/>
  <c r="AU384" i="4"/>
  <c r="T384" i="4" s="1"/>
  <c r="AT384" i="4"/>
  <c r="R384" i="4" s="1"/>
  <c r="AS384" i="4"/>
  <c r="AR384" i="4"/>
  <c r="AP384" i="4"/>
  <c r="AO384" i="4"/>
  <c r="AN384" i="4"/>
  <c r="AE384" i="4"/>
  <c r="W384" i="4"/>
  <c r="S384" i="4"/>
  <c r="O384" i="4"/>
  <c r="AW383" i="4"/>
  <c r="V383" i="4" s="1"/>
  <c r="AV383" i="4"/>
  <c r="AU383" i="4"/>
  <c r="T383" i="4" s="1"/>
  <c r="AT383" i="4"/>
  <c r="R383" i="4" s="1"/>
  <c r="AS383" i="4"/>
  <c r="AR383" i="4"/>
  <c r="P383" i="4" s="1"/>
  <c r="AP383" i="4"/>
  <c r="AO383" i="4"/>
  <c r="AN383" i="4"/>
  <c r="AE383" i="4"/>
  <c r="AF383" i="4" s="1"/>
  <c r="W383" i="4"/>
  <c r="S383" i="4"/>
  <c r="O383" i="4"/>
  <c r="AW382" i="4"/>
  <c r="V382" i="4" s="1"/>
  <c r="AV382" i="4"/>
  <c r="AU382" i="4"/>
  <c r="T382" i="4" s="1"/>
  <c r="AT382" i="4"/>
  <c r="R382" i="4" s="1"/>
  <c r="AS382" i="4"/>
  <c r="AR382" i="4"/>
  <c r="AP382" i="4"/>
  <c r="AO382" i="4"/>
  <c r="AN382" i="4"/>
  <c r="AE382" i="4"/>
  <c r="W382" i="4"/>
  <c r="S382" i="4"/>
  <c r="O382" i="4"/>
  <c r="AW381" i="4"/>
  <c r="V381" i="4" s="1"/>
  <c r="AV381" i="4"/>
  <c r="AU381" i="4"/>
  <c r="T381" i="4" s="1"/>
  <c r="AT381" i="4"/>
  <c r="R381" i="4" s="1"/>
  <c r="AS381" i="4"/>
  <c r="AR381" i="4"/>
  <c r="P381" i="4" s="1"/>
  <c r="AP381" i="4"/>
  <c r="AO381" i="4"/>
  <c r="AN381" i="4"/>
  <c r="AE381" i="4"/>
  <c r="AF381" i="4" s="1"/>
  <c r="W381" i="4"/>
  <c r="S381" i="4"/>
  <c r="O381" i="4"/>
  <c r="AW380" i="4"/>
  <c r="V380" i="4" s="1"/>
  <c r="AV380" i="4"/>
  <c r="AU380" i="4"/>
  <c r="T380" i="4" s="1"/>
  <c r="AT380" i="4"/>
  <c r="R380" i="4" s="1"/>
  <c r="AS380" i="4"/>
  <c r="AR380" i="4"/>
  <c r="AP380" i="4"/>
  <c r="AO380" i="4"/>
  <c r="AN380" i="4"/>
  <c r="AE380" i="4"/>
  <c r="W380" i="4"/>
  <c r="S380" i="4"/>
  <c r="O380" i="4"/>
  <c r="AW379" i="4"/>
  <c r="V379" i="4" s="1"/>
  <c r="AV379" i="4"/>
  <c r="AU379" i="4"/>
  <c r="T379" i="4" s="1"/>
  <c r="AT379" i="4"/>
  <c r="R379" i="4" s="1"/>
  <c r="AS379" i="4"/>
  <c r="AR379" i="4"/>
  <c r="AP379" i="4"/>
  <c r="AO379" i="4"/>
  <c r="AN379" i="4"/>
  <c r="AE379" i="4"/>
  <c r="W379" i="4"/>
  <c r="S379" i="4"/>
  <c r="O379" i="4"/>
  <c r="AW378" i="4"/>
  <c r="V378" i="4" s="1"/>
  <c r="AV378" i="4"/>
  <c r="AU378" i="4"/>
  <c r="T378" i="4" s="1"/>
  <c r="AT378" i="4"/>
  <c r="R378" i="4" s="1"/>
  <c r="AS378" i="4"/>
  <c r="AR378" i="4"/>
  <c r="P378" i="4" s="1"/>
  <c r="AP378" i="4"/>
  <c r="AO378" i="4"/>
  <c r="AN378" i="4"/>
  <c r="AE378" i="4"/>
  <c r="W378" i="4"/>
  <c r="S378" i="4"/>
  <c r="O378" i="4"/>
  <c r="AW377" i="4"/>
  <c r="V377" i="4" s="1"/>
  <c r="AV377" i="4"/>
  <c r="AU377" i="4"/>
  <c r="T377" i="4" s="1"/>
  <c r="AT377" i="4"/>
  <c r="R377" i="4" s="1"/>
  <c r="AS377" i="4"/>
  <c r="AR377" i="4"/>
  <c r="P377" i="4" s="1"/>
  <c r="AP377" i="4"/>
  <c r="AO377" i="4"/>
  <c r="AN377" i="4"/>
  <c r="AE377" i="4"/>
  <c r="AF377" i="4" s="1"/>
  <c r="W377" i="4"/>
  <c r="S377" i="4"/>
  <c r="O377" i="4"/>
  <c r="AW376" i="4"/>
  <c r="V376" i="4" s="1"/>
  <c r="AV376" i="4"/>
  <c r="AU376" i="4"/>
  <c r="T376" i="4" s="1"/>
  <c r="AT376" i="4"/>
  <c r="R376" i="4" s="1"/>
  <c r="AS376" i="4"/>
  <c r="AR376" i="4"/>
  <c r="P376" i="4" s="1"/>
  <c r="AP376" i="4"/>
  <c r="AO376" i="4"/>
  <c r="AN376" i="4"/>
  <c r="AE376" i="4"/>
  <c r="W376" i="4"/>
  <c r="S376" i="4"/>
  <c r="O376" i="4"/>
  <c r="AW375" i="4"/>
  <c r="V375" i="4" s="1"/>
  <c r="AV375" i="4"/>
  <c r="AU375" i="4"/>
  <c r="AT375" i="4"/>
  <c r="R375" i="4" s="1"/>
  <c r="AS375" i="4"/>
  <c r="AR375" i="4"/>
  <c r="P375" i="4" s="1"/>
  <c r="AP375" i="4"/>
  <c r="AO375" i="4"/>
  <c r="AN375" i="4"/>
  <c r="AE375" i="4"/>
  <c r="AF375" i="4" s="1"/>
  <c r="W375" i="4"/>
  <c r="S375" i="4"/>
  <c r="O375" i="4"/>
  <c r="AW374" i="4"/>
  <c r="V374" i="4" s="1"/>
  <c r="AV374" i="4"/>
  <c r="AU374" i="4"/>
  <c r="T374" i="4" s="1"/>
  <c r="AT374" i="4"/>
  <c r="R374" i="4" s="1"/>
  <c r="AS374" i="4"/>
  <c r="AR374" i="4"/>
  <c r="P374" i="4" s="1"/>
  <c r="AP374" i="4"/>
  <c r="AO374" i="4"/>
  <c r="AN374" i="4"/>
  <c r="AE374" i="4"/>
  <c r="W374" i="4"/>
  <c r="S374" i="4"/>
  <c r="O374" i="4"/>
  <c r="AW373" i="4"/>
  <c r="V373" i="4" s="1"/>
  <c r="AV373" i="4"/>
  <c r="AU373" i="4"/>
  <c r="T373" i="4" s="1"/>
  <c r="AT373" i="4"/>
  <c r="R373" i="4" s="1"/>
  <c r="AS373" i="4"/>
  <c r="AR373" i="4"/>
  <c r="P373" i="4" s="1"/>
  <c r="AP373" i="4"/>
  <c r="AO373" i="4"/>
  <c r="AN373" i="4"/>
  <c r="AE373" i="4"/>
  <c r="AF373" i="4" s="1"/>
  <c r="W373" i="4"/>
  <c r="S373" i="4"/>
  <c r="O373" i="4"/>
  <c r="AW372" i="4"/>
  <c r="V372" i="4" s="1"/>
  <c r="AV372" i="4"/>
  <c r="AU372" i="4"/>
  <c r="AT372" i="4"/>
  <c r="R372" i="4" s="1"/>
  <c r="AS372" i="4"/>
  <c r="AR372" i="4"/>
  <c r="P372" i="4" s="1"/>
  <c r="AP372" i="4"/>
  <c r="AO372" i="4"/>
  <c r="AN372" i="4"/>
  <c r="AE372" i="4"/>
  <c r="W372" i="4"/>
  <c r="S372" i="4"/>
  <c r="O372" i="4"/>
  <c r="AW371" i="4"/>
  <c r="V371" i="4" s="1"/>
  <c r="AV371" i="4"/>
  <c r="AU371" i="4"/>
  <c r="T371" i="4" s="1"/>
  <c r="AT371" i="4"/>
  <c r="R371" i="4" s="1"/>
  <c r="AS371" i="4"/>
  <c r="AR371" i="4"/>
  <c r="P371" i="4" s="1"/>
  <c r="AP371" i="4"/>
  <c r="AO371" i="4"/>
  <c r="AN371" i="4"/>
  <c r="AE371" i="4"/>
  <c r="W371" i="4"/>
  <c r="S371" i="4"/>
  <c r="O371" i="4"/>
  <c r="AW370" i="4"/>
  <c r="V370" i="4" s="1"/>
  <c r="AV370" i="4"/>
  <c r="AU370" i="4"/>
  <c r="T370" i="4" s="1"/>
  <c r="AT370" i="4"/>
  <c r="R370" i="4" s="1"/>
  <c r="AS370" i="4"/>
  <c r="AR370" i="4"/>
  <c r="P370" i="4" s="1"/>
  <c r="AP370" i="4"/>
  <c r="AO370" i="4"/>
  <c r="AN370" i="4"/>
  <c r="AE370" i="4"/>
  <c r="W370" i="4"/>
  <c r="S370" i="4"/>
  <c r="O370" i="4"/>
  <c r="AW369" i="4"/>
  <c r="V369" i="4" s="1"/>
  <c r="AV369" i="4"/>
  <c r="AU369" i="4"/>
  <c r="T369" i="4" s="1"/>
  <c r="AT369" i="4"/>
  <c r="R369" i="4" s="1"/>
  <c r="AS369" i="4"/>
  <c r="AR369" i="4"/>
  <c r="P369" i="4" s="1"/>
  <c r="AP369" i="4"/>
  <c r="AO369" i="4"/>
  <c r="AN369" i="4"/>
  <c r="AE369" i="4"/>
  <c r="AF369" i="4" s="1"/>
  <c r="W369" i="4"/>
  <c r="S369" i="4"/>
  <c r="O369" i="4"/>
  <c r="AW368" i="4"/>
  <c r="V368" i="4" s="1"/>
  <c r="AV368" i="4"/>
  <c r="AU368" i="4"/>
  <c r="T368" i="4" s="1"/>
  <c r="AT368" i="4"/>
  <c r="R368" i="4" s="1"/>
  <c r="AS368" i="4"/>
  <c r="AR368" i="4"/>
  <c r="P368" i="4" s="1"/>
  <c r="AP368" i="4"/>
  <c r="AO368" i="4"/>
  <c r="AN368" i="4"/>
  <c r="AE368" i="4"/>
  <c r="W368" i="4"/>
  <c r="S368" i="4"/>
  <c r="O368" i="4"/>
  <c r="AW367" i="4"/>
  <c r="AV367" i="4"/>
  <c r="AU367" i="4"/>
  <c r="AT367" i="4"/>
  <c r="AS367" i="4"/>
  <c r="AR367" i="4"/>
  <c r="AP367" i="4"/>
  <c r="AO367" i="4"/>
  <c r="AN367" i="4"/>
  <c r="AE367" i="4"/>
  <c r="AF367" i="4" s="1"/>
  <c r="AB367" i="4" s="1"/>
  <c r="AW366" i="4"/>
  <c r="AV366" i="4"/>
  <c r="AU366" i="4"/>
  <c r="AT366" i="4"/>
  <c r="AS366" i="4"/>
  <c r="AR366" i="4"/>
  <c r="AP366" i="4"/>
  <c r="AO366" i="4"/>
  <c r="AN366" i="4"/>
  <c r="AE366" i="4"/>
  <c r="AF366" i="4" s="1"/>
  <c r="AW365" i="4"/>
  <c r="AV365" i="4"/>
  <c r="AU365" i="4"/>
  <c r="AT365" i="4"/>
  <c r="AS365" i="4"/>
  <c r="AR365" i="4"/>
  <c r="AP365" i="4"/>
  <c r="AO365" i="4"/>
  <c r="AN365" i="4"/>
  <c r="AE365" i="4"/>
  <c r="AF365" i="4" s="1"/>
  <c r="W365" i="4"/>
  <c r="AW364" i="4"/>
  <c r="AV364" i="4"/>
  <c r="AU364" i="4"/>
  <c r="AT364" i="4"/>
  <c r="AS364" i="4"/>
  <c r="AR364" i="4"/>
  <c r="AP364" i="4"/>
  <c r="X364" i="4" s="1"/>
  <c r="AO364" i="4"/>
  <c r="AN364" i="4"/>
  <c r="AE364" i="4"/>
  <c r="AF364" i="4" s="1"/>
  <c r="AW363" i="4"/>
  <c r="AV363" i="4"/>
  <c r="AU363" i="4"/>
  <c r="AT363" i="4"/>
  <c r="AS363" i="4"/>
  <c r="AR363" i="4"/>
  <c r="AP363" i="4"/>
  <c r="AO363" i="4"/>
  <c r="AN363" i="4"/>
  <c r="AE363" i="4"/>
  <c r="AF363" i="4" s="1"/>
  <c r="AW362" i="4"/>
  <c r="AV362" i="4"/>
  <c r="AU362" i="4"/>
  <c r="AT362" i="4"/>
  <c r="AS362" i="4"/>
  <c r="AR362" i="4"/>
  <c r="AP362" i="4"/>
  <c r="AO362" i="4"/>
  <c r="AN362" i="4"/>
  <c r="AE362" i="4"/>
  <c r="AW361" i="4"/>
  <c r="AV361" i="4"/>
  <c r="AU361" i="4"/>
  <c r="AT361" i="4"/>
  <c r="AS361" i="4"/>
  <c r="AR361" i="4"/>
  <c r="AP361" i="4"/>
  <c r="AO361" i="4"/>
  <c r="AN361" i="4"/>
  <c r="AE361" i="4"/>
  <c r="AF361" i="4" s="1"/>
  <c r="AW360" i="4"/>
  <c r="AV360" i="4"/>
  <c r="AU360" i="4"/>
  <c r="AT360" i="4"/>
  <c r="AS360" i="4"/>
  <c r="AR360" i="4"/>
  <c r="AP360" i="4"/>
  <c r="AQ360" i="4" s="1"/>
  <c r="AO360" i="4"/>
  <c r="AN360" i="4"/>
  <c r="AE360" i="4"/>
  <c r="AF360" i="4" s="1"/>
  <c r="AW359" i="4"/>
  <c r="AV359" i="4"/>
  <c r="AU359" i="4"/>
  <c r="AT359" i="4"/>
  <c r="AS359" i="4"/>
  <c r="AR359" i="4"/>
  <c r="AN359" i="4"/>
  <c r="AE359" i="4"/>
  <c r="AF359" i="4" s="1"/>
  <c r="AW358" i="4"/>
  <c r="AV358" i="4"/>
  <c r="AU358" i="4"/>
  <c r="AT358" i="4"/>
  <c r="AS358" i="4"/>
  <c r="AR358" i="4"/>
  <c r="AP358" i="4"/>
  <c r="AO358" i="4"/>
  <c r="AN358" i="4"/>
  <c r="AE358" i="4"/>
  <c r="AW357" i="4"/>
  <c r="AV357" i="4"/>
  <c r="AU357" i="4"/>
  <c r="AT357" i="4"/>
  <c r="AS357" i="4"/>
  <c r="AR357" i="4"/>
  <c r="AP357" i="4"/>
  <c r="AO357" i="4"/>
  <c r="AN357" i="4"/>
  <c r="AE357" i="4"/>
  <c r="AW356" i="4"/>
  <c r="V356" i="4" s="1"/>
  <c r="AV356" i="4"/>
  <c r="AU356" i="4"/>
  <c r="T356" i="4" s="1"/>
  <c r="AT356" i="4"/>
  <c r="R356" i="4" s="1"/>
  <c r="AS356" i="4"/>
  <c r="AR356" i="4"/>
  <c r="P356" i="4" s="1"/>
  <c r="AP356" i="4"/>
  <c r="AO356" i="4"/>
  <c r="AN356" i="4"/>
  <c r="AE356" i="4"/>
  <c r="W356" i="4"/>
  <c r="S356" i="4"/>
  <c r="O356" i="4"/>
  <c r="AW355" i="4"/>
  <c r="V355" i="4" s="1"/>
  <c r="AV355" i="4"/>
  <c r="AU355" i="4"/>
  <c r="T355" i="4" s="1"/>
  <c r="AT355" i="4"/>
  <c r="R355" i="4" s="1"/>
  <c r="AS355" i="4"/>
  <c r="AR355" i="4"/>
  <c r="P355" i="4" s="1"/>
  <c r="AP355" i="4"/>
  <c r="AO355" i="4"/>
  <c r="AN355" i="4"/>
  <c r="AE355" i="4"/>
  <c r="AF355" i="4" s="1"/>
  <c r="W355" i="4"/>
  <c r="S355" i="4"/>
  <c r="O355" i="4"/>
  <c r="AW354" i="4"/>
  <c r="V354" i="4" s="1"/>
  <c r="AV354" i="4"/>
  <c r="AU354" i="4"/>
  <c r="T354" i="4" s="1"/>
  <c r="AT354" i="4"/>
  <c r="R354" i="4" s="1"/>
  <c r="AS354" i="4"/>
  <c r="AR354" i="4"/>
  <c r="AP354" i="4"/>
  <c r="AO354" i="4"/>
  <c r="AN354" i="4"/>
  <c r="AE354" i="4"/>
  <c r="W354" i="4"/>
  <c r="S354" i="4"/>
  <c r="O354" i="4"/>
  <c r="AW353" i="4"/>
  <c r="V353" i="4" s="1"/>
  <c r="AV353" i="4"/>
  <c r="AU353" i="4"/>
  <c r="T353" i="4" s="1"/>
  <c r="AT353" i="4"/>
  <c r="R353" i="4" s="1"/>
  <c r="AS353" i="4"/>
  <c r="AR353" i="4"/>
  <c r="P353" i="4" s="1"/>
  <c r="AP353" i="4"/>
  <c r="AO353" i="4"/>
  <c r="AN353" i="4"/>
  <c r="AE353" i="4"/>
  <c r="AF353" i="4" s="1"/>
  <c r="W353" i="4"/>
  <c r="S353" i="4"/>
  <c r="O353" i="4"/>
  <c r="AW352" i="4"/>
  <c r="V352" i="4" s="1"/>
  <c r="AV352" i="4"/>
  <c r="AU352" i="4"/>
  <c r="T352" i="4" s="1"/>
  <c r="AT352" i="4"/>
  <c r="R352" i="4" s="1"/>
  <c r="AS352" i="4"/>
  <c r="AR352" i="4"/>
  <c r="AP352" i="4"/>
  <c r="AO352" i="4"/>
  <c r="AN352" i="4"/>
  <c r="AE352" i="4"/>
  <c r="W352" i="4"/>
  <c r="S352" i="4"/>
  <c r="O352" i="4"/>
  <c r="AW351" i="4"/>
  <c r="V351" i="4" s="1"/>
  <c r="AV351" i="4"/>
  <c r="AU351" i="4"/>
  <c r="T351" i="4" s="1"/>
  <c r="AT351" i="4"/>
  <c r="R351" i="4" s="1"/>
  <c r="AS351" i="4"/>
  <c r="AR351" i="4"/>
  <c r="P351" i="4" s="1"/>
  <c r="AP351" i="4"/>
  <c r="AO351" i="4"/>
  <c r="AN351" i="4"/>
  <c r="AE351" i="4"/>
  <c r="W351" i="4"/>
  <c r="S351" i="4"/>
  <c r="O351" i="4"/>
  <c r="AW350" i="4"/>
  <c r="V350" i="4" s="1"/>
  <c r="AV350" i="4"/>
  <c r="AU350" i="4"/>
  <c r="T350" i="4" s="1"/>
  <c r="AT350" i="4"/>
  <c r="R350" i="4" s="1"/>
  <c r="AS350" i="4"/>
  <c r="AR350" i="4"/>
  <c r="AP350" i="4"/>
  <c r="AO350" i="4"/>
  <c r="AN350" i="4"/>
  <c r="AE350" i="4"/>
  <c r="W350" i="4"/>
  <c r="S350" i="4"/>
  <c r="O350" i="4"/>
  <c r="AW349" i="4"/>
  <c r="V349" i="4" s="1"/>
  <c r="AV349" i="4"/>
  <c r="AU349" i="4"/>
  <c r="AT349" i="4"/>
  <c r="R349" i="4" s="1"/>
  <c r="AS349" i="4"/>
  <c r="AR349" i="4"/>
  <c r="P349" i="4" s="1"/>
  <c r="AP349" i="4"/>
  <c r="AO349" i="4"/>
  <c r="AN349" i="4"/>
  <c r="AE349" i="4"/>
  <c r="AF349" i="4" s="1"/>
  <c r="W349" i="4"/>
  <c r="S349" i="4"/>
  <c r="O349" i="4"/>
  <c r="AW348" i="4"/>
  <c r="V348" i="4" s="1"/>
  <c r="AV348" i="4"/>
  <c r="AU348" i="4"/>
  <c r="T348" i="4" s="1"/>
  <c r="AT348" i="4"/>
  <c r="R348" i="4" s="1"/>
  <c r="AS348" i="4"/>
  <c r="AR348" i="4"/>
  <c r="AP348" i="4"/>
  <c r="AO348" i="4"/>
  <c r="AN348" i="4"/>
  <c r="AE348" i="4"/>
  <c r="AF348" i="4" s="1"/>
  <c r="W348" i="4"/>
  <c r="S348" i="4"/>
  <c r="O348" i="4"/>
  <c r="AW347" i="4"/>
  <c r="V347" i="4" s="1"/>
  <c r="AV347" i="4"/>
  <c r="AU347" i="4"/>
  <c r="AT347" i="4"/>
  <c r="R347" i="4" s="1"/>
  <c r="AS347" i="4"/>
  <c r="AR347" i="4"/>
  <c r="P347" i="4" s="1"/>
  <c r="AP347" i="4"/>
  <c r="AO347" i="4"/>
  <c r="AN347" i="4"/>
  <c r="AE347" i="4"/>
  <c r="AF347" i="4" s="1"/>
  <c r="W347" i="4"/>
  <c r="S347" i="4"/>
  <c r="O347" i="4"/>
  <c r="AW346" i="4"/>
  <c r="V346" i="4" s="1"/>
  <c r="AV346" i="4"/>
  <c r="AU346" i="4"/>
  <c r="T346" i="4" s="1"/>
  <c r="AT346" i="4"/>
  <c r="R346" i="4" s="1"/>
  <c r="AS346" i="4"/>
  <c r="AR346" i="4"/>
  <c r="AP346" i="4"/>
  <c r="AO346" i="4"/>
  <c r="AN346" i="4"/>
  <c r="AE346" i="4"/>
  <c r="W346" i="4"/>
  <c r="S346" i="4"/>
  <c r="O346" i="4"/>
  <c r="AW345" i="4"/>
  <c r="V345" i="4" s="1"/>
  <c r="AV345" i="4"/>
  <c r="AU345" i="4"/>
  <c r="T345" i="4" s="1"/>
  <c r="AT345" i="4"/>
  <c r="R345" i="4" s="1"/>
  <c r="AS345" i="4"/>
  <c r="AR345" i="4"/>
  <c r="P345" i="4" s="1"/>
  <c r="AP345" i="4"/>
  <c r="AO345" i="4"/>
  <c r="AN345" i="4"/>
  <c r="AE345" i="4"/>
  <c r="AF345" i="4" s="1"/>
  <c r="W345" i="4"/>
  <c r="S345" i="4"/>
  <c r="O345" i="4"/>
  <c r="AW344" i="4"/>
  <c r="V344" i="4" s="1"/>
  <c r="AV344" i="4"/>
  <c r="AU344" i="4"/>
  <c r="T344" i="4" s="1"/>
  <c r="AT344" i="4"/>
  <c r="R344" i="4" s="1"/>
  <c r="AS344" i="4"/>
  <c r="AR344" i="4"/>
  <c r="AP344" i="4"/>
  <c r="AO344" i="4"/>
  <c r="AN344" i="4"/>
  <c r="AE344" i="4"/>
  <c r="W344" i="4"/>
  <c r="S344" i="4"/>
  <c r="O344" i="4"/>
  <c r="AW343" i="4"/>
  <c r="V343" i="4" s="1"/>
  <c r="AV343" i="4"/>
  <c r="AU343" i="4"/>
  <c r="T343" i="4" s="1"/>
  <c r="AT343" i="4"/>
  <c r="R343" i="4" s="1"/>
  <c r="AS343" i="4"/>
  <c r="AR343" i="4"/>
  <c r="P343" i="4" s="1"/>
  <c r="AP343" i="4"/>
  <c r="AQ343" i="4" s="1"/>
  <c r="AO343" i="4"/>
  <c r="AN343" i="4"/>
  <c r="AE343" i="4"/>
  <c r="AF343" i="4" s="1"/>
  <c r="W343" i="4"/>
  <c r="S343" i="4"/>
  <c r="O343" i="4"/>
  <c r="AW342" i="4"/>
  <c r="V342" i="4" s="1"/>
  <c r="AV342" i="4"/>
  <c r="AU342" i="4"/>
  <c r="T342" i="4" s="1"/>
  <c r="AT342" i="4"/>
  <c r="R342" i="4" s="1"/>
  <c r="AS342" i="4"/>
  <c r="AR342" i="4"/>
  <c r="AP342" i="4"/>
  <c r="AO342" i="4"/>
  <c r="AN342" i="4"/>
  <c r="AE342" i="4"/>
  <c r="W342" i="4"/>
  <c r="S342" i="4"/>
  <c r="O342" i="4"/>
  <c r="AW341" i="4"/>
  <c r="V341" i="4" s="1"/>
  <c r="AV341" i="4"/>
  <c r="AU341" i="4"/>
  <c r="AT341" i="4"/>
  <c r="R341" i="4" s="1"/>
  <c r="AS341" i="4"/>
  <c r="AR341" i="4"/>
  <c r="P341" i="4" s="1"/>
  <c r="AP341" i="4"/>
  <c r="AO341" i="4"/>
  <c r="AN341" i="4"/>
  <c r="AE341" i="4"/>
  <c r="AF341" i="4" s="1"/>
  <c r="W341" i="4"/>
  <c r="S341" i="4"/>
  <c r="O341" i="4"/>
  <c r="AW340" i="4"/>
  <c r="V340" i="4" s="1"/>
  <c r="AV340" i="4"/>
  <c r="AU340" i="4"/>
  <c r="T340" i="4" s="1"/>
  <c r="AT340" i="4"/>
  <c r="R340" i="4" s="1"/>
  <c r="AS340" i="4"/>
  <c r="AR340" i="4"/>
  <c r="P340" i="4" s="1"/>
  <c r="AP340" i="4"/>
  <c r="AO340" i="4"/>
  <c r="AN340" i="4"/>
  <c r="AE340" i="4"/>
  <c r="W340" i="4"/>
  <c r="S340" i="4"/>
  <c r="O340" i="4"/>
  <c r="AW339" i="4"/>
  <c r="V339" i="4" s="1"/>
  <c r="AV339" i="4"/>
  <c r="AU339" i="4"/>
  <c r="T339" i="4" s="1"/>
  <c r="AT339" i="4"/>
  <c r="R339" i="4" s="1"/>
  <c r="AS339" i="4"/>
  <c r="AR339" i="4"/>
  <c r="P339" i="4" s="1"/>
  <c r="AP339" i="4"/>
  <c r="AO339" i="4"/>
  <c r="AN339" i="4"/>
  <c r="AE339" i="4"/>
  <c r="W339" i="4"/>
  <c r="S339" i="4"/>
  <c r="O339" i="4"/>
  <c r="AW338" i="4"/>
  <c r="V338" i="4" s="1"/>
  <c r="AV338" i="4"/>
  <c r="AU338" i="4"/>
  <c r="T338" i="4" s="1"/>
  <c r="AT338" i="4"/>
  <c r="R338" i="4" s="1"/>
  <c r="AS338" i="4"/>
  <c r="AR338" i="4"/>
  <c r="AP338" i="4"/>
  <c r="AO338" i="4"/>
  <c r="AN338" i="4"/>
  <c r="AE338" i="4"/>
  <c r="AF338" i="4" s="1"/>
  <c r="W338" i="4"/>
  <c r="S338" i="4"/>
  <c r="O338" i="4"/>
  <c r="AW337" i="4"/>
  <c r="V337" i="4" s="1"/>
  <c r="AV337" i="4"/>
  <c r="AU337" i="4"/>
  <c r="T337" i="4" s="1"/>
  <c r="AT337" i="4"/>
  <c r="R337" i="4" s="1"/>
  <c r="AS337" i="4"/>
  <c r="AR337" i="4"/>
  <c r="P337" i="4" s="1"/>
  <c r="AP337" i="4"/>
  <c r="AO337" i="4"/>
  <c r="AN337" i="4"/>
  <c r="AE337" i="4"/>
  <c r="AF337" i="4" s="1"/>
  <c r="AB337" i="4" s="1"/>
  <c r="W337" i="4"/>
  <c r="S337" i="4"/>
  <c r="O337" i="4"/>
  <c r="AW336" i="4"/>
  <c r="V336" i="4" s="1"/>
  <c r="AV336" i="4"/>
  <c r="AU336" i="4"/>
  <c r="T336" i="4" s="1"/>
  <c r="AT336" i="4"/>
  <c r="R336" i="4" s="1"/>
  <c r="AS336" i="4"/>
  <c r="AR336" i="4"/>
  <c r="P336" i="4" s="1"/>
  <c r="AP336" i="4"/>
  <c r="AO336" i="4"/>
  <c r="AN336" i="4"/>
  <c r="AE336" i="4"/>
  <c r="W336" i="4"/>
  <c r="S336" i="4"/>
  <c r="O336" i="4"/>
  <c r="AW335" i="4"/>
  <c r="V335" i="4" s="1"/>
  <c r="AV335" i="4"/>
  <c r="AU335" i="4"/>
  <c r="T335" i="4" s="1"/>
  <c r="AT335" i="4"/>
  <c r="R335" i="4" s="1"/>
  <c r="AS335" i="4"/>
  <c r="AR335" i="4"/>
  <c r="P335" i="4" s="1"/>
  <c r="AP335" i="4"/>
  <c r="AO335" i="4"/>
  <c r="AN335" i="4"/>
  <c r="AE335" i="4"/>
  <c r="W335" i="4"/>
  <c r="S335" i="4"/>
  <c r="O335" i="4"/>
  <c r="AW334" i="4"/>
  <c r="V334" i="4" s="1"/>
  <c r="AV334" i="4"/>
  <c r="AU334" i="4"/>
  <c r="T334" i="4" s="1"/>
  <c r="AT334" i="4"/>
  <c r="R334" i="4" s="1"/>
  <c r="AS334" i="4"/>
  <c r="AR334" i="4"/>
  <c r="P334" i="4" s="1"/>
  <c r="AP334" i="4"/>
  <c r="AO334" i="4"/>
  <c r="AN334" i="4"/>
  <c r="AE334" i="4"/>
  <c r="AF334" i="4" s="1"/>
  <c r="W334" i="4"/>
  <c r="S334" i="4"/>
  <c r="O334" i="4"/>
  <c r="AW333" i="4"/>
  <c r="V333" i="4" s="1"/>
  <c r="AV333" i="4"/>
  <c r="AU333" i="4"/>
  <c r="T333" i="4" s="1"/>
  <c r="AT333" i="4"/>
  <c r="R333" i="4" s="1"/>
  <c r="AS333" i="4"/>
  <c r="AR333" i="4"/>
  <c r="P333" i="4" s="1"/>
  <c r="AP333" i="4"/>
  <c r="AO333" i="4"/>
  <c r="AN333" i="4"/>
  <c r="AE333" i="4"/>
  <c r="AF333" i="4" s="1"/>
  <c r="AB333" i="4" s="1"/>
  <c r="W333" i="4"/>
  <c r="S333" i="4"/>
  <c r="O333" i="4"/>
  <c r="AW332" i="4"/>
  <c r="V332" i="4" s="1"/>
  <c r="AV332" i="4"/>
  <c r="AU332" i="4"/>
  <c r="T332" i="4" s="1"/>
  <c r="AT332" i="4"/>
  <c r="R332" i="4" s="1"/>
  <c r="AS332" i="4"/>
  <c r="AR332" i="4"/>
  <c r="P332" i="4" s="1"/>
  <c r="AP332" i="4"/>
  <c r="AO332" i="4"/>
  <c r="AN332" i="4"/>
  <c r="AE332" i="4"/>
  <c r="AF332" i="4" s="1"/>
  <c r="W332" i="4"/>
  <c r="S332" i="4"/>
  <c r="O332" i="4"/>
  <c r="AW331" i="4"/>
  <c r="V331" i="4" s="1"/>
  <c r="AV331" i="4"/>
  <c r="AU331" i="4"/>
  <c r="T331" i="4" s="1"/>
  <c r="AT331" i="4"/>
  <c r="R331" i="4" s="1"/>
  <c r="AS331" i="4"/>
  <c r="AR331" i="4"/>
  <c r="P331" i="4" s="1"/>
  <c r="AP331" i="4"/>
  <c r="AO331" i="4"/>
  <c r="AN331" i="4"/>
  <c r="AE331" i="4"/>
  <c r="W331" i="4"/>
  <c r="S331" i="4"/>
  <c r="O331" i="4"/>
  <c r="AW330" i="4"/>
  <c r="V330" i="4" s="1"/>
  <c r="AV330" i="4"/>
  <c r="AU330" i="4"/>
  <c r="T330" i="4" s="1"/>
  <c r="AT330" i="4"/>
  <c r="R330" i="4" s="1"/>
  <c r="AS330" i="4"/>
  <c r="AR330" i="4"/>
  <c r="P330" i="4" s="1"/>
  <c r="AP330" i="4"/>
  <c r="AO330" i="4"/>
  <c r="AN330" i="4"/>
  <c r="AE330" i="4"/>
  <c r="AF330" i="4" s="1"/>
  <c r="W330" i="4"/>
  <c r="S330" i="4"/>
  <c r="O330" i="4"/>
  <c r="AW329" i="4"/>
  <c r="V329" i="4" s="1"/>
  <c r="AV329" i="4"/>
  <c r="AU329" i="4"/>
  <c r="T329" i="4" s="1"/>
  <c r="AT329" i="4"/>
  <c r="R329" i="4" s="1"/>
  <c r="AS329" i="4"/>
  <c r="AR329" i="4"/>
  <c r="P329" i="4" s="1"/>
  <c r="AP329" i="4"/>
  <c r="AO329" i="4"/>
  <c r="AN329" i="4"/>
  <c r="AE329" i="4"/>
  <c r="W329" i="4"/>
  <c r="S329" i="4"/>
  <c r="O329" i="4"/>
  <c r="AW328" i="4"/>
  <c r="V328" i="4" s="1"/>
  <c r="AV328" i="4"/>
  <c r="AU328" i="4"/>
  <c r="T328" i="4" s="1"/>
  <c r="AT328" i="4"/>
  <c r="R328" i="4" s="1"/>
  <c r="AS328" i="4"/>
  <c r="AR328" i="4"/>
  <c r="P328" i="4" s="1"/>
  <c r="AP328" i="4"/>
  <c r="AO328" i="4"/>
  <c r="AN328" i="4"/>
  <c r="AE328" i="4"/>
  <c r="AF328" i="4" s="1"/>
  <c r="W328" i="4"/>
  <c r="S328" i="4"/>
  <c r="O328" i="4"/>
  <c r="AW327" i="4"/>
  <c r="V327" i="4" s="1"/>
  <c r="AV327" i="4"/>
  <c r="AU327" i="4"/>
  <c r="T327" i="4" s="1"/>
  <c r="AT327" i="4"/>
  <c r="R327" i="4" s="1"/>
  <c r="AS327" i="4"/>
  <c r="AR327" i="4"/>
  <c r="P327" i="4" s="1"/>
  <c r="AP327" i="4"/>
  <c r="AO327" i="4"/>
  <c r="AN327" i="4"/>
  <c r="AE327" i="4"/>
  <c r="W327" i="4"/>
  <c r="S327" i="4"/>
  <c r="O327" i="4"/>
  <c r="AW326" i="4"/>
  <c r="V326" i="4" s="1"/>
  <c r="AV326" i="4"/>
  <c r="AU326" i="4"/>
  <c r="T326" i="4" s="1"/>
  <c r="AT326" i="4"/>
  <c r="R326" i="4" s="1"/>
  <c r="AS326" i="4"/>
  <c r="AR326" i="4"/>
  <c r="P326" i="4" s="1"/>
  <c r="AP326" i="4"/>
  <c r="AO326" i="4"/>
  <c r="AN326" i="4"/>
  <c r="AE326" i="4"/>
  <c r="AF326" i="4" s="1"/>
  <c r="W326" i="4"/>
  <c r="S326" i="4"/>
  <c r="O326" i="4"/>
  <c r="AW325" i="4"/>
  <c r="V325" i="4" s="1"/>
  <c r="AV325" i="4"/>
  <c r="AU325" i="4"/>
  <c r="T325" i="4" s="1"/>
  <c r="AT325" i="4"/>
  <c r="R325" i="4" s="1"/>
  <c r="AS325" i="4"/>
  <c r="AR325" i="4"/>
  <c r="P325" i="4" s="1"/>
  <c r="AP325" i="4"/>
  <c r="AO325" i="4"/>
  <c r="AN325" i="4"/>
  <c r="AE325" i="4"/>
  <c r="AF325" i="4" s="1"/>
  <c r="W325" i="4"/>
  <c r="S325" i="4"/>
  <c r="O325" i="4"/>
  <c r="AW324" i="4"/>
  <c r="V324" i="4" s="1"/>
  <c r="AV324" i="4"/>
  <c r="AU324" i="4"/>
  <c r="T324" i="4" s="1"/>
  <c r="AT324" i="4"/>
  <c r="R324" i="4" s="1"/>
  <c r="AS324" i="4"/>
  <c r="AR324" i="4"/>
  <c r="P324" i="4" s="1"/>
  <c r="AP324" i="4"/>
  <c r="AO324" i="4"/>
  <c r="AN324" i="4"/>
  <c r="AE324" i="4"/>
  <c r="AF324" i="4" s="1"/>
  <c r="W324" i="4"/>
  <c r="S324" i="4"/>
  <c r="O324" i="4"/>
  <c r="AW323" i="4"/>
  <c r="V323" i="4" s="1"/>
  <c r="AV323" i="4"/>
  <c r="AU323" i="4"/>
  <c r="T323" i="4" s="1"/>
  <c r="AT323" i="4"/>
  <c r="R323" i="4" s="1"/>
  <c r="AS323" i="4"/>
  <c r="AR323" i="4"/>
  <c r="P323" i="4" s="1"/>
  <c r="AP323" i="4"/>
  <c r="AO323" i="4"/>
  <c r="AN323" i="4"/>
  <c r="AE323" i="4"/>
  <c r="AF323" i="4" s="1"/>
  <c r="W323" i="4"/>
  <c r="S323" i="4"/>
  <c r="O323" i="4"/>
  <c r="AW322" i="4"/>
  <c r="V322" i="4" s="1"/>
  <c r="AV322" i="4"/>
  <c r="AU322" i="4"/>
  <c r="AT322" i="4"/>
  <c r="R322" i="4" s="1"/>
  <c r="AS322" i="4"/>
  <c r="AR322" i="4"/>
  <c r="P322" i="4" s="1"/>
  <c r="AP322" i="4"/>
  <c r="AO322" i="4"/>
  <c r="AN322" i="4"/>
  <c r="AE322" i="4"/>
  <c r="AF322" i="4" s="1"/>
  <c r="W322" i="4"/>
  <c r="S322" i="4"/>
  <c r="O322" i="4"/>
  <c r="AW321" i="4"/>
  <c r="V321" i="4" s="1"/>
  <c r="AV321" i="4"/>
  <c r="AU321" i="4"/>
  <c r="T321" i="4" s="1"/>
  <c r="AT321" i="4"/>
  <c r="R321" i="4" s="1"/>
  <c r="AS321" i="4"/>
  <c r="AR321" i="4"/>
  <c r="P321" i="4" s="1"/>
  <c r="AP321" i="4"/>
  <c r="AO321" i="4"/>
  <c r="AN321" i="4"/>
  <c r="AE321" i="4"/>
  <c r="AF321" i="4" s="1"/>
  <c r="S321" i="4"/>
  <c r="O321" i="4"/>
  <c r="AW320" i="4"/>
  <c r="V320" i="4" s="1"/>
  <c r="AV320" i="4"/>
  <c r="AU320" i="4"/>
  <c r="AT320" i="4"/>
  <c r="R320" i="4" s="1"/>
  <c r="AS320" i="4"/>
  <c r="AR320" i="4"/>
  <c r="P320" i="4" s="1"/>
  <c r="AP320" i="4"/>
  <c r="AO320" i="4"/>
  <c r="AN320" i="4"/>
  <c r="AE320" i="4"/>
  <c r="AF320" i="4" s="1"/>
  <c r="W320" i="4"/>
  <c r="S320" i="4"/>
  <c r="O320" i="4"/>
  <c r="AW319" i="4"/>
  <c r="V319" i="4" s="1"/>
  <c r="AV319" i="4"/>
  <c r="AU319" i="4"/>
  <c r="T319" i="4" s="1"/>
  <c r="AT319" i="4"/>
  <c r="R319" i="4" s="1"/>
  <c r="AS319" i="4"/>
  <c r="AR319" i="4"/>
  <c r="P319" i="4" s="1"/>
  <c r="AP319" i="4"/>
  <c r="AO319" i="4"/>
  <c r="AN319" i="4"/>
  <c r="AE319" i="4"/>
  <c r="AF319" i="4" s="1"/>
  <c r="AB319" i="4" s="1"/>
  <c r="W319" i="4"/>
  <c r="S319" i="4"/>
  <c r="O319" i="4"/>
  <c r="AW318" i="4"/>
  <c r="V318" i="4" s="1"/>
  <c r="AV318" i="4"/>
  <c r="AU318" i="4"/>
  <c r="T318" i="4" s="1"/>
  <c r="AT318" i="4"/>
  <c r="R318" i="4" s="1"/>
  <c r="AS318" i="4"/>
  <c r="AR318" i="4"/>
  <c r="P318" i="4" s="1"/>
  <c r="AP318" i="4"/>
  <c r="AO318" i="4"/>
  <c r="AN318" i="4"/>
  <c r="AE318" i="4"/>
  <c r="AF318" i="4" s="1"/>
  <c r="W318" i="4"/>
  <c r="S318" i="4"/>
  <c r="O318" i="4"/>
  <c r="AW317" i="4"/>
  <c r="V317" i="4" s="1"/>
  <c r="AV317" i="4"/>
  <c r="AU317" i="4"/>
  <c r="T317" i="4" s="1"/>
  <c r="AT317" i="4"/>
  <c r="R317" i="4" s="1"/>
  <c r="AS317" i="4"/>
  <c r="AR317" i="4"/>
  <c r="P317" i="4" s="1"/>
  <c r="AP317" i="4"/>
  <c r="AO317" i="4"/>
  <c r="AN317" i="4"/>
  <c r="AE317" i="4"/>
  <c r="AF317" i="4" s="1"/>
  <c r="AB317" i="4" s="1"/>
  <c r="W317" i="4"/>
  <c r="S317" i="4"/>
  <c r="O317" i="4"/>
  <c r="AW316" i="4"/>
  <c r="V316" i="4" s="1"/>
  <c r="AV316" i="4"/>
  <c r="AU316" i="4"/>
  <c r="T316" i="4" s="1"/>
  <c r="AT316" i="4"/>
  <c r="R316" i="4" s="1"/>
  <c r="AS316" i="4"/>
  <c r="AR316" i="4"/>
  <c r="P316" i="4" s="1"/>
  <c r="AP316" i="4"/>
  <c r="AO316" i="4"/>
  <c r="AN316" i="4"/>
  <c r="AE316" i="4"/>
  <c r="AF316" i="4" s="1"/>
  <c r="AB316" i="4" s="1"/>
  <c r="W316" i="4"/>
  <c r="S316" i="4"/>
  <c r="O316" i="4"/>
  <c r="AW315" i="4"/>
  <c r="V315" i="4" s="1"/>
  <c r="AV315" i="4"/>
  <c r="AU315" i="4"/>
  <c r="AT315" i="4"/>
  <c r="R315" i="4" s="1"/>
  <c r="AS315" i="4"/>
  <c r="AR315" i="4"/>
  <c r="P315" i="4" s="1"/>
  <c r="AP315" i="4"/>
  <c r="AO315" i="4"/>
  <c r="AN315" i="4"/>
  <c r="AE315" i="4"/>
  <c r="AF315" i="4" s="1"/>
  <c r="AB315" i="4" s="1"/>
  <c r="W315" i="4"/>
  <c r="S315" i="4"/>
  <c r="O315" i="4"/>
  <c r="AW314" i="4"/>
  <c r="V314" i="4" s="1"/>
  <c r="AV314" i="4"/>
  <c r="AU314" i="4"/>
  <c r="AT314" i="4"/>
  <c r="R314" i="4" s="1"/>
  <c r="AS314" i="4"/>
  <c r="AR314" i="4"/>
  <c r="P314" i="4" s="1"/>
  <c r="AP314" i="4"/>
  <c r="AO314" i="4"/>
  <c r="AN314" i="4"/>
  <c r="AE314" i="4"/>
  <c r="AF314" i="4" s="1"/>
  <c r="W314" i="4"/>
  <c r="S314" i="4"/>
  <c r="O314" i="4"/>
  <c r="AW313" i="4"/>
  <c r="V313" i="4" s="1"/>
  <c r="AV313" i="4"/>
  <c r="AU313" i="4"/>
  <c r="T313" i="4" s="1"/>
  <c r="AT313" i="4"/>
  <c r="R313" i="4" s="1"/>
  <c r="AS313" i="4"/>
  <c r="AR313" i="4"/>
  <c r="P313" i="4" s="1"/>
  <c r="AP313" i="4"/>
  <c r="AO313" i="4"/>
  <c r="AN313" i="4"/>
  <c r="AE313" i="4"/>
  <c r="AF313" i="4" s="1"/>
  <c r="W313" i="4"/>
  <c r="S313" i="4"/>
  <c r="O313" i="4"/>
  <c r="AW312" i="4"/>
  <c r="V312" i="4" s="1"/>
  <c r="AV312" i="4"/>
  <c r="AU312" i="4"/>
  <c r="AT312" i="4"/>
  <c r="R312" i="4" s="1"/>
  <c r="AS312" i="4"/>
  <c r="AR312" i="4"/>
  <c r="P312" i="4" s="1"/>
  <c r="AP312" i="4"/>
  <c r="AO312" i="4"/>
  <c r="AN312" i="4"/>
  <c r="AE312" i="4"/>
  <c r="AF312" i="4" s="1"/>
  <c r="W312" i="4"/>
  <c r="S312" i="4"/>
  <c r="O312" i="4"/>
  <c r="AW311" i="4"/>
  <c r="V311" i="4" s="1"/>
  <c r="AV311" i="4"/>
  <c r="AU311" i="4"/>
  <c r="T311" i="4" s="1"/>
  <c r="AT311" i="4"/>
  <c r="R311" i="4" s="1"/>
  <c r="AS311" i="4"/>
  <c r="AR311" i="4"/>
  <c r="P311" i="4" s="1"/>
  <c r="AP311" i="4"/>
  <c r="AO311" i="4"/>
  <c r="AN311" i="4"/>
  <c r="AE311" i="4"/>
  <c r="AF311" i="4" s="1"/>
  <c r="W311" i="4"/>
  <c r="S311" i="4"/>
  <c r="O311" i="4"/>
  <c r="AW310" i="4"/>
  <c r="V310" i="4" s="1"/>
  <c r="AV310" i="4"/>
  <c r="AU310" i="4"/>
  <c r="T310" i="4" s="1"/>
  <c r="AT310" i="4"/>
  <c r="R310" i="4" s="1"/>
  <c r="AS310" i="4"/>
  <c r="AR310" i="4"/>
  <c r="P310" i="4" s="1"/>
  <c r="AP310" i="4"/>
  <c r="AO310" i="4"/>
  <c r="AN310" i="4"/>
  <c r="AE310" i="4"/>
  <c r="AF310" i="4" s="1"/>
  <c r="AB310" i="4" s="1"/>
  <c r="W310" i="4"/>
  <c r="S310" i="4"/>
  <c r="O310" i="4"/>
  <c r="AW309" i="4"/>
  <c r="V309" i="4" s="1"/>
  <c r="AV309" i="4"/>
  <c r="AU309" i="4"/>
  <c r="T309" i="4" s="1"/>
  <c r="AT309" i="4"/>
  <c r="R309" i="4" s="1"/>
  <c r="AS309" i="4"/>
  <c r="AR309" i="4"/>
  <c r="P309" i="4" s="1"/>
  <c r="AP309" i="4"/>
  <c r="AO309" i="4"/>
  <c r="AN309" i="4"/>
  <c r="AE309" i="4"/>
  <c r="AF309" i="4" s="1"/>
  <c r="AB309" i="4" s="1"/>
  <c r="W309" i="4"/>
  <c r="S309" i="4"/>
  <c r="O309" i="4"/>
  <c r="AW308" i="4"/>
  <c r="V308" i="4" s="1"/>
  <c r="AV308" i="4"/>
  <c r="AU308" i="4"/>
  <c r="AT308" i="4"/>
  <c r="R308" i="4" s="1"/>
  <c r="AS308" i="4"/>
  <c r="AR308" i="4"/>
  <c r="P308" i="4" s="1"/>
  <c r="AP308" i="4"/>
  <c r="AO308" i="4"/>
  <c r="AN308" i="4"/>
  <c r="AE308" i="4"/>
  <c r="AF308" i="4" s="1"/>
  <c r="AB308" i="4" s="1"/>
  <c r="W308" i="4"/>
  <c r="S308" i="4"/>
  <c r="O308" i="4"/>
  <c r="AW307" i="4"/>
  <c r="V307" i="4" s="1"/>
  <c r="AV307" i="4"/>
  <c r="AU307" i="4"/>
  <c r="T307" i="4" s="1"/>
  <c r="AT307" i="4"/>
  <c r="R307" i="4" s="1"/>
  <c r="AS307" i="4"/>
  <c r="AR307" i="4"/>
  <c r="P307" i="4" s="1"/>
  <c r="AP307" i="4"/>
  <c r="AO307" i="4"/>
  <c r="AN307" i="4"/>
  <c r="AE307" i="4"/>
  <c r="AF307" i="4" s="1"/>
  <c r="AB307" i="4" s="1"/>
  <c r="W307" i="4"/>
  <c r="S307" i="4"/>
  <c r="O307" i="4"/>
  <c r="AW306" i="4"/>
  <c r="V306" i="4" s="1"/>
  <c r="AV306" i="4"/>
  <c r="AU306" i="4"/>
  <c r="AT306" i="4"/>
  <c r="R306" i="4" s="1"/>
  <c r="AS306" i="4"/>
  <c r="AR306" i="4"/>
  <c r="P306" i="4" s="1"/>
  <c r="AP306" i="4"/>
  <c r="AO306" i="4"/>
  <c r="AN306" i="4"/>
  <c r="AE306" i="4"/>
  <c r="AF306" i="4" s="1"/>
  <c r="W306" i="4"/>
  <c r="S306" i="4"/>
  <c r="O306" i="4"/>
  <c r="AW305" i="4"/>
  <c r="V305" i="4" s="1"/>
  <c r="AV305" i="4"/>
  <c r="AU305" i="4"/>
  <c r="T305" i="4" s="1"/>
  <c r="AT305" i="4"/>
  <c r="R305" i="4" s="1"/>
  <c r="AS305" i="4"/>
  <c r="AR305" i="4"/>
  <c r="P305" i="4" s="1"/>
  <c r="AP305" i="4"/>
  <c r="AO305" i="4"/>
  <c r="AN305" i="4"/>
  <c r="AE305" i="4"/>
  <c r="AF305" i="4" s="1"/>
  <c r="W305" i="4"/>
  <c r="S305" i="4"/>
  <c r="O305" i="4"/>
  <c r="AW304" i="4"/>
  <c r="V304" i="4" s="1"/>
  <c r="AV304" i="4"/>
  <c r="AU304" i="4"/>
  <c r="T304" i="4" s="1"/>
  <c r="AT304" i="4"/>
  <c r="R304" i="4" s="1"/>
  <c r="AS304" i="4"/>
  <c r="AR304" i="4"/>
  <c r="P304" i="4" s="1"/>
  <c r="AP304" i="4"/>
  <c r="AO304" i="4"/>
  <c r="AN304" i="4"/>
  <c r="AE304" i="4"/>
  <c r="AF304" i="4" s="1"/>
  <c r="W304" i="4"/>
  <c r="S304" i="4"/>
  <c r="O304" i="4"/>
  <c r="AW303" i="4"/>
  <c r="V303" i="4" s="1"/>
  <c r="AV303" i="4"/>
  <c r="AU303" i="4"/>
  <c r="T303" i="4" s="1"/>
  <c r="AT303" i="4"/>
  <c r="R303" i="4" s="1"/>
  <c r="AS303" i="4"/>
  <c r="AR303" i="4"/>
  <c r="AP303" i="4"/>
  <c r="AO303" i="4"/>
  <c r="AN303" i="4"/>
  <c r="AE303" i="4"/>
  <c r="AF303" i="4" s="1"/>
  <c r="W303" i="4"/>
  <c r="S303" i="4"/>
  <c r="O303" i="4"/>
  <c r="AW302" i="4"/>
  <c r="V302" i="4" s="1"/>
  <c r="AV302" i="4"/>
  <c r="AU302" i="4"/>
  <c r="T302" i="4" s="1"/>
  <c r="AT302" i="4"/>
  <c r="R302" i="4" s="1"/>
  <c r="AS302" i="4"/>
  <c r="AR302" i="4"/>
  <c r="AP302" i="4"/>
  <c r="AO302" i="4"/>
  <c r="AN302" i="4"/>
  <c r="AE302" i="4"/>
  <c r="AF302" i="4" s="1"/>
  <c r="W302" i="4"/>
  <c r="S302" i="4"/>
  <c r="O302" i="4"/>
  <c r="AW301" i="4"/>
  <c r="V301" i="4" s="1"/>
  <c r="AV301" i="4"/>
  <c r="AU301" i="4"/>
  <c r="T301" i="4" s="1"/>
  <c r="AT301" i="4"/>
  <c r="R301" i="4" s="1"/>
  <c r="AS301" i="4"/>
  <c r="AR301" i="4"/>
  <c r="P301" i="4" s="1"/>
  <c r="AP301" i="4"/>
  <c r="AO301" i="4"/>
  <c r="AN301" i="4"/>
  <c r="AE301" i="4"/>
  <c r="AF301" i="4" s="1"/>
  <c r="AB301" i="4" s="1"/>
  <c r="W301" i="4"/>
  <c r="S301" i="4"/>
  <c r="O301" i="4"/>
  <c r="AW300" i="4"/>
  <c r="V300" i="4" s="1"/>
  <c r="AV300" i="4"/>
  <c r="AU300" i="4"/>
  <c r="T300" i="4" s="1"/>
  <c r="AT300" i="4"/>
  <c r="R300" i="4" s="1"/>
  <c r="AS300" i="4"/>
  <c r="AR300" i="4"/>
  <c r="P300" i="4" s="1"/>
  <c r="AP300" i="4"/>
  <c r="AO300" i="4"/>
  <c r="AN300" i="4"/>
  <c r="AE300" i="4"/>
  <c r="AF300" i="4" s="1"/>
  <c r="AB300" i="4" s="1"/>
  <c r="W300" i="4"/>
  <c r="S300" i="4"/>
  <c r="O300" i="4"/>
  <c r="AW299" i="4"/>
  <c r="V299" i="4" s="1"/>
  <c r="AV299" i="4"/>
  <c r="AU299" i="4"/>
  <c r="T299" i="4" s="1"/>
  <c r="AT299" i="4"/>
  <c r="R299" i="4" s="1"/>
  <c r="AS299" i="4"/>
  <c r="AR299" i="4"/>
  <c r="P299" i="4" s="1"/>
  <c r="AP299" i="4"/>
  <c r="AO299" i="4"/>
  <c r="AN299" i="4"/>
  <c r="AE299" i="4"/>
  <c r="AF299" i="4" s="1"/>
  <c r="AB299" i="4" s="1"/>
  <c r="W299" i="4"/>
  <c r="S299" i="4"/>
  <c r="O299" i="4"/>
  <c r="AW298" i="4"/>
  <c r="V298" i="4" s="1"/>
  <c r="AV298" i="4"/>
  <c r="AU298" i="4"/>
  <c r="T298" i="4" s="1"/>
  <c r="AT298" i="4"/>
  <c r="R298" i="4" s="1"/>
  <c r="AS298" i="4"/>
  <c r="AR298" i="4"/>
  <c r="P298" i="4" s="1"/>
  <c r="AP298" i="4"/>
  <c r="AO298" i="4"/>
  <c r="AN298" i="4"/>
  <c r="AE298" i="4"/>
  <c r="AF298" i="4" s="1"/>
  <c r="AB298" i="4" s="1"/>
  <c r="W298" i="4"/>
  <c r="S298" i="4"/>
  <c r="O298" i="4"/>
  <c r="AW297" i="4"/>
  <c r="V297" i="4" s="1"/>
  <c r="AV297" i="4"/>
  <c r="AU297" i="4"/>
  <c r="T297" i="4" s="1"/>
  <c r="AT297" i="4"/>
  <c r="R297" i="4" s="1"/>
  <c r="AS297" i="4"/>
  <c r="AR297" i="4"/>
  <c r="P297" i="4" s="1"/>
  <c r="AP297" i="4"/>
  <c r="AO297" i="4"/>
  <c r="AN297" i="4"/>
  <c r="AE297" i="4"/>
  <c r="AF297" i="4" s="1"/>
  <c r="W297" i="4"/>
  <c r="S297" i="4"/>
  <c r="O297" i="4"/>
  <c r="AW296" i="4"/>
  <c r="V296" i="4" s="1"/>
  <c r="AV296" i="4"/>
  <c r="AU296" i="4"/>
  <c r="T296" i="4" s="1"/>
  <c r="AT296" i="4"/>
  <c r="R296" i="4" s="1"/>
  <c r="AS296" i="4"/>
  <c r="AR296" i="4"/>
  <c r="P296" i="4" s="1"/>
  <c r="AP296" i="4"/>
  <c r="AO296" i="4"/>
  <c r="AN296" i="4"/>
  <c r="AE296" i="4"/>
  <c r="AF296" i="4" s="1"/>
  <c r="AB296" i="4" s="1"/>
  <c r="W296" i="4"/>
  <c r="S296" i="4"/>
  <c r="O296" i="4"/>
  <c r="AW295" i="4"/>
  <c r="V295" i="4" s="1"/>
  <c r="AV295" i="4"/>
  <c r="AU295" i="4"/>
  <c r="T295" i="4" s="1"/>
  <c r="AT295" i="4"/>
  <c r="R295" i="4" s="1"/>
  <c r="AS295" i="4"/>
  <c r="AR295" i="4"/>
  <c r="P295" i="4" s="1"/>
  <c r="AP295" i="4"/>
  <c r="AO295" i="4"/>
  <c r="AN295" i="4"/>
  <c r="AE295" i="4"/>
  <c r="AF295" i="4" s="1"/>
  <c r="W295" i="4"/>
  <c r="S295" i="4"/>
  <c r="O295" i="4"/>
  <c r="AW294" i="4"/>
  <c r="V294" i="4" s="1"/>
  <c r="AV294" i="4"/>
  <c r="AU294" i="4"/>
  <c r="T294" i="4" s="1"/>
  <c r="AT294" i="4"/>
  <c r="R294" i="4" s="1"/>
  <c r="AS294" i="4"/>
  <c r="AR294" i="4"/>
  <c r="P294" i="4" s="1"/>
  <c r="AP294" i="4"/>
  <c r="AO294" i="4"/>
  <c r="AN294" i="4"/>
  <c r="AE294" i="4"/>
  <c r="AF294" i="4" s="1"/>
  <c r="W294" i="4"/>
  <c r="S294" i="4"/>
  <c r="O294" i="4"/>
  <c r="AW293" i="4"/>
  <c r="V293" i="4" s="1"/>
  <c r="AV293" i="4"/>
  <c r="AU293" i="4"/>
  <c r="T293" i="4" s="1"/>
  <c r="AT293" i="4"/>
  <c r="R293" i="4" s="1"/>
  <c r="AS293" i="4"/>
  <c r="AR293" i="4"/>
  <c r="P293" i="4" s="1"/>
  <c r="AP293" i="4"/>
  <c r="AO293" i="4"/>
  <c r="AN293" i="4"/>
  <c r="AE293" i="4"/>
  <c r="AF293" i="4" s="1"/>
  <c r="W293" i="4"/>
  <c r="S293" i="4"/>
  <c r="O293" i="4"/>
  <c r="AW292" i="4"/>
  <c r="V292" i="4" s="1"/>
  <c r="AV292" i="4"/>
  <c r="AU292" i="4"/>
  <c r="T292" i="4" s="1"/>
  <c r="AT292" i="4"/>
  <c r="R292" i="4" s="1"/>
  <c r="AS292" i="4"/>
  <c r="AR292" i="4"/>
  <c r="P292" i="4" s="1"/>
  <c r="AP292" i="4"/>
  <c r="AO292" i="4"/>
  <c r="AN292" i="4"/>
  <c r="AE292" i="4"/>
  <c r="AF292" i="4" s="1"/>
  <c r="W292" i="4"/>
  <c r="S292" i="4"/>
  <c r="O292" i="4"/>
  <c r="AW291" i="4"/>
  <c r="V291" i="4" s="1"/>
  <c r="AV291" i="4"/>
  <c r="AU291" i="4"/>
  <c r="T291" i="4" s="1"/>
  <c r="AT291" i="4"/>
  <c r="R291" i="4" s="1"/>
  <c r="AS291" i="4"/>
  <c r="AR291" i="4"/>
  <c r="P291" i="4" s="1"/>
  <c r="AP291" i="4"/>
  <c r="AO291" i="4"/>
  <c r="AN291" i="4"/>
  <c r="AE291" i="4"/>
  <c r="AF291" i="4" s="1"/>
  <c r="W291" i="4"/>
  <c r="S291" i="4"/>
  <c r="O291" i="4"/>
  <c r="AW290" i="4"/>
  <c r="V290" i="4" s="1"/>
  <c r="AV290" i="4"/>
  <c r="AU290" i="4"/>
  <c r="T290" i="4" s="1"/>
  <c r="AT290" i="4"/>
  <c r="R290" i="4" s="1"/>
  <c r="AS290" i="4"/>
  <c r="AR290" i="4"/>
  <c r="AP290" i="4"/>
  <c r="AO290" i="4"/>
  <c r="AN290" i="4"/>
  <c r="AE290" i="4"/>
  <c r="AF290" i="4" s="1"/>
  <c r="AB290" i="4" s="1"/>
  <c r="W290" i="4"/>
  <c r="S290" i="4"/>
  <c r="O290" i="4"/>
  <c r="AW289" i="4"/>
  <c r="V289" i="4" s="1"/>
  <c r="AV289" i="4"/>
  <c r="AU289" i="4"/>
  <c r="T289" i="4" s="1"/>
  <c r="AT289" i="4"/>
  <c r="R289" i="4" s="1"/>
  <c r="AS289" i="4"/>
  <c r="AR289" i="4"/>
  <c r="P289" i="4" s="1"/>
  <c r="AP289" i="4"/>
  <c r="AO289" i="4"/>
  <c r="AN289" i="4"/>
  <c r="AE289" i="4"/>
  <c r="AF289" i="4" s="1"/>
  <c r="W289" i="4"/>
  <c r="S289" i="4"/>
  <c r="O289" i="4"/>
  <c r="AW288" i="4"/>
  <c r="V288" i="4" s="1"/>
  <c r="AV288" i="4"/>
  <c r="AU288" i="4"/>
  <c r="T288" i="4" s="1"/>
  <c r="AT288" i="4"/>
  <c r="R288" i="4" s="1"/>
  <c r="AS288" i="4"/>
  <c r="AR288" i="4"/>
  <c r="P288" i="4" s="1"/>
  <c r="AP288" i="4"/>
  <c r="AO288" i="4"/>
  <c r="AN288" i="4"/>
  <c r="AE288" i="4"/>
  <c r="AF288" i="4" s="1"/>
  <c r="W288" i="4"/>
  <c r="S288" i="4"/>
  <c r="O288" i="4"/>
  <c r="AW287" i="4"/>
  <c r="V287" i="4" s="1"/>
  <c r="AV287" i="4"/>
  <c r="AU287" i="4"/>
  <c r="T287" i="4" s="1"/>
  <c r="AT287" i="4"/>
  <c r="R287" i="4" s="1"/>
  <c r="AS287" i="4"/>
  <c r="AR287" i="4"/>
  <c r="P287" i="4" s="1"/>
  <c r="AP287" i="4"/>
  <c r="AO287" i="4"/>
  <c r="AN287" i="4"/>
  <c r="AE287" i="4"/>
  <c r="AF287" i="4" s="1"/>
  <c r="W287" i="4"/>
  <c r="S287" i="4"/>
  <c r="O287" i="4"/>
  <c r="AW286" i="4"/>
  <c r="V286" i="4" s="1"/>
  <c r="AV286" i="4"/>
  <c r="AU286" i="4"/>
  <c r="T286" i="4" s="1"/>
  <c r="AT286" i="4"/>
  <c r="R286" i="4" s="1"/>
  <c r="AS286" i="4"/>
  <c r="AR286" i="4"/>
  <c r="AP286" i="4"/>
  <c r="AO286" i="4"/>
  <c r="AN286" i="4"/>
  <c r="AE286" i="4"/>
  <c r="AF286" i="4" s="1"/>
  <c r="AB286" i="4" s="1"/>
  <c r="W286" i="4"/>
  <c r="S286" i="4"/>
  <c r="O286" i="4"/>
  <c r="AW285" i="4"/>
  <c r="V285" i="4" s="1"/>
  <c r="AV285" i="4"/>
  <c r="AU285" i="4"/>
  <c r="T285" i="4" s="1"/>
  <c r="AT285" i="4"/>
  <c r="R285" i="4" s="1"/>
  <c r="AS285" i="4"/>
  <c r="AR285" i="4"/>
  <c r="P285" i="4" s="1"/>
  <c r="AP285" i="4"/>
  <c r="AO285" i="4"/>
  <c r="AN285" i="4"/>
  <c r="AE285" i="4"/>
  <c r="AF285" i="4" s="1"/>
  <c r="W285" i="4"/>
  <c r="S285" i="4"/>
  <c r="O285" i="4"/>
  <c r="AW284" i="4"/>
  <c r="V284" i="4" s="1"/>
  <c r="AV284" i="4"/>
  <c r="AU284" i="4"/>
  <c r="T284" i="4" s="1"/>
  <c r="AT284" i="4"/>
  <c r="R284" i="4" s="1"/>
  <c r="AS284" i="4"/>
  <c r="AR284" i="4"/>
  <c r="AP284" i="4"/>
  <c r="AO284" i="4"/>
  <c r="AN284" i="4"/>
  <c r="AE284" i="4"/>
  <c r="AF284" i="4" s="1"/>
  <c r="W284" i="4"/>
  <c r="S284" i="4"/>
  <c r="O284" i="4"/>
  <c r="AW283" i="4"/>
  <c r="V283" i="4" s="1"/>
  <c r="AV283" i="4"/>
  <c r="AU283" i="4"/>
  <c r="T283" i="4" s="1"/>
  <c r="AT283" i="4"/>
  <c r="R283" i="4" s="1"/>
  <c r="AS283" i="4"/>
  <c r="AR283" i="4"/>
  <c r="AP283" i="4"/>
  <c r="AO283" i="4"/>
  <c r="AN283" i="4"/>
  <c r="AE283" i="4"/>
  <c r="AF283" i="4" s="1"/>
  <c r="W283" i="4"/>
  <c r="S283" i="4"/>
  <c r="O283" i="4"/>
  <c r="AW282" i="4"/>
  <c r="V282" i="4" s="1"/>
  <c r="AV282" i="4"/>
  <c r="AU282" i="4"/>
  <c r="T282" i="4" s="1"/>
  <c r="AT282" i="4"/>
  <c r="R282" i="4" s="1"/>
  <c r="AS282" i="4"/>
  <c r="AR282" i="4"/>
  <c r="P282" i="4" s="1"/>
  <c r="AP282" i="4"/>
  <c r="AO282" i="4"/>
  <c r="AN282" i="4"/>
  <c r="AE282" i="4"/>
  <c r="AF282" i="4" s="1"/>
  <c r="W282" i="4"/>
  <c r="S282" i="4"/>
  <c r="O282" i="4"/>
  <c r="AW281" i="4"/>
  <c r="V281" i="4" s="1"/>
  <c r="AV281" i="4"/>
  <c r="AU281" i="4"/>
  <c r="T281" i="4" s="1"/>
  <c r="AT281" i="4"/>
  <c r="R281" i="4" s="1"/>
  <c r="AS281" i="4"/>
  <c r="AR281" i="4"/>
  <c r="P281" i="4" s="1"/>
  <c r="AP281" i="4"/>
  <c r="AO281" i="4"/>
  <c r="AN281" i="4"/>
  <c r="AE281" i="4"/>
  <c r="AF281" i="4" s="1"/>
  <c r="AB281" i="4" s="1"/>
  <c r="W281" i="4"/>
  <c r="S281" i="4"/>
  <c r="O281" i="4"/>
  <c r="AW280" i="4"/>
  <c r="V280" i="4" s="1"/>
  <c r="AV280" i="4"/>
  <c r="AU280" i="4"/>
  <c r="T280" i="4" s="1"/>
  <c r="AT280" i="4"/>
  <c r="R280" i="4" s="1"/>
  <c r="AS280" i="4"/>
  <c r="AR280" i="4"/>
  <c r="P280" i="4" s="1"/>
  <c r="AP280" i="4"/>
  <c r="AO280" i="4"/>
  <c r="AN280" i="4"/>
  <c r="AE280" i="4"/>
  <c r="AF280" i="4" s="1"/>
  <c r="W280" i="4"/>
  <c r="S280" i="4"/>
  <c r="O280" i="4"/>
  <c r="AW279" i="4"/>
  <c r="V279" i="4" s="1"/>
  <c r="AV279" i="4"/>
  <c r="AU279" i="4"/>
  <c r="T279" i="4" s="1"/>
  <c r="AT279" i="4"/>
  <c r="R279" i="4" s="1"/>
  <c r="AS279" i="4"/>
  <c r="AR279" i="4"/>
  <c r="P279" i="4" s="1"/>
  <c r="AP279" i="4"/>
  <c r="AO279" i="4"/>
  <c r="AN279" i="4"/>
  <c r="AE279" i="4"/>
  <c r="AF279" i="4" s="1"/>
  <c r="W279" i="4"/>
  <c r="S279" i="4"/>
  <c r="O279" i="4"/>
  <c r="AW278" i="4"/>
  <c r="V278" i="4" s="1"/>
  <c r="AV278" i="4"/>
  <c r="AU278" i="4"/>
  <c r="T278" i="4" s="1"/>
  <c r="AT278" i="4"/>
  <c r="R278" i="4" s="1"/>
  <c r="AS278" i="4"/>
  <c r="AR278" i="4"/>
  <c r="P278" i="4" s="1"/>
  <c r="AP278" i="4"/>
  <c r="AO278" i="4"/>
  <c r="AN278" i="4"/>
  <c r="AE278" i="4"/>
  <c r="AF278" i="4" s="1"/>
  <c r="W278" i="4"/>
  <c r="S278" i="4"/>
  <c r="O278" i="4"/>
  <c r="AW277" i="4"/>
  <c r="V277" i="4" s="1"/>
  <c r="AV277" i="4"/>
  <c r="AU277" i="4"/>
  <c r="T277" i="4" s="1"/>
  <c r="AT277" i="4"/>
  <c r="R277" i="4" s="1"/>
  <c r="AS277" i="4"/>
  <c r="AR277" i="4"/>
  <c r="AP277" i="4"/>
  <c r="AO277" i="4"/>
  <c r="AN277" i="4"/>
  <c r="AE277" i="4"/>
  <c r="AF277" i="4" s="1"/>
  <c r="AB277" i="4" s="1"/>
  <c r="W277" i="4"/>
  <c r="S277" i="4"/>
  <c r="O277" i="4"/>
  <c r="AW276" i="4"/>
  <c r="V276" i="4" s="1"/>
  <c r="AV276" i="4"/>
  <c r="AU276" i="4"/>
  <c r="T276" i="4" s="1"/>
  <c r="AT276" i="4"/>
  <c r="R276" i="4" s="1"/>
  <c r="AS276" i="4"/>
  <c r="AR276" i="4"/>
  <c r="P276" i="4" s="1"/>
  <c r="AP276" i="4"/>
  <c r="AO276" i="4"/>
  <c r="AN276" i="4"/>
  <c r="AE276" i="4"/>
  <c r="AF276" i="4" s="1"/>
  <c r="W276" i="4"/>
  <c r="S276" i="4"/>
  <c r="O276" i="4"/>
  <c r="AW275" i="4"/>
  <c r="V275" i="4" s="1"/>
  <c r="AV275" i="4"/>
  <c r="AU275" i="4"/>
  <c r="T275" i="4" s="1"/>
  <c r="AT275" i="4"/>
  <c r="R275" i="4" s="1"/>
  <c r="AS275" i="4"/>
  <c r="AR275" i="4"/>
  <c r="P275" i="4" s="1"/>
  <c r="AP275" i="4"/>
  <c r="AO275" i="4"/>
  <c r="AN275" i="4"/>
  <c r="AE275" i="4"/>
  <c r="AF275" i="4" s="1"/>
  <c r="AB275" i="4" s="1"/>
  <c r="W275" i="4"/>
  <c r="S275" i="4"/>
  <c r="O275" i="4"/>
  <c r="AW274" i="4"/>
  <c r="V274" i="4" s="1"/>
  <c r="AV274" i="4"/>
  <c r="AU274" i="4"/>
  <c r="T274" i="4" s="1"/>
  <c r="AT274" i="4"/>
  <c r="R274" i="4" s="1"/>
  <c r="AS274" i="4"/>
  <c r="AR274" i="4"/>
  <c r="P274" i="4" s="1"/>
  <c r="AP274" i="4"/>
  <c r="AO274" i="4"/>
  <c r="AN274" i="4"/>
  <c r="AE274" i="4"/>
  <c r="AF274" i="4" s="1"/>
  <c r="W274" i="4"/>
  <c r="S274" i="4"/>
  <c r="O274" i="4"/>
  <c r="AW273" i="4"/>
  <c r="V273" i="4" s="1"/>
  <c r="AV273" i="4"/>
  <c r="AU273" i="4"/>
  <c r="T273" i="4" s="1"/>
  <c r="AT273" i="4"/>
  <c r="R273" i="4" s="1"/>
  <c r="AS273" i="4"/>
  <c r="AR273" i="4"/>
  <c r="P273" i="4" s="1"/>
  <c r="AP273" i="4"/>
  <c r="AO273" i="4"/>
  <c r="AN273" i="4"/>
  <c r="AE273" i="4"/>
  <c r="AF273" i="4" s="1"/>
  <c r="W273" i="4"/>
  <c r="S273" i="4"/>
  <c r="O273" i="4"/>
  <c r="AW272" i="4"/>
  <c r="V272" i="4" s="1"/>
  <c r="AV272" i="4"/>
  <c r="AU272" i="4"/>
  <c r="T272" i="4" s="1"/>
  <c r="AT272" i="4"/>
  <c r="R272" i="4" s="1"/>
  <c r="AS272" i="4"/>
  <c r="AR272" i="4"/>
  <c r="AP272" i="4"/>
  <c r="AO272" i="4"/>
  <c r="AN272" i="4"/>
  <c r="AE272" i="4"/>
  <c r="AF272" i="4" s="1"/>
  <c r="W272" i="4"/>
  <c r="S272" i="4"/>
  <c r="O272" i="4"/>
  <c r="AW271" i="4"/>
  <c r="V271" i="4" s="1"/>
  <c r="AV271" i="4"/>
  <c r="AU271" i="4"/>
  <c r="T271" i="4" s="1"/>
  <c r="AT271" i="4"/>
  <c r="R271" i="4" s="1"/>
  <c r="AS271" i="4"/>
  <c r="AR271" i="4"/>
  <c r="P271" i="4" s="1"/>
  <c r="AP271" i="4"/>
  <c r="AO271" i="4"/>
  <c r="AN271" i="4"/>
  <c r="AE271" i="4"/>
  <c r="AF271" i="4" s="1"/>
  <c r="W271" i="4"/>
  <c r="S271" i="4"/>
  <c r="O271" i="4"/>
  <c r="AW270" i="4"/>
  <c r="V270" i="4" s="1"/>
  <c r="AV270" i="4"/>
  <c r="AU270" i="4"/>
  <c r="AT270" i="4"/>
  <c r="R270" i="4" s="1"/>
  <c r="AS270" i="4"/>
  <c r="AR270" i="4"/>
  <c r="P270" i="4" s="1"/>
  <c r="AP270" i="4"/>
  <c r="X270" i="4" s="1"/>
  <c r="AO270" i="4"/>
  <c r="AN270" i="4"/>
  <c r="AE270" i="4"/>
  <c r="AF270" i="4" s="1"/>
  <c r="W270" i="4"/>
  <c r="S270" i="4"/>
  <c r="O270" i="4"/>
  <c r="AW269" i="4"/>
  <c r="V269" i="4" s="1"/>
  <c r="AV269" i="4"/>
  <c r="AU269" i="4"/>
  <c r="T269" i="4" s="1"/>
  <c r="AT269" i="4"/>
  <c r="R269" i="4" s="1"/>
  <c r="AS269" i="4"/>
  <c r="AR269" i="4"/>
  <c r="P269" i="4" s="1"/>
  <c r="AP269" i="4"/>
  <c r="AO269" i="4"/>
  <c r="AN269" i="4"/>
  <c r="AE269" i="4"/>
  <c r="AF269" i="4" s="1"/>
  <c r="W269" i="4"/>
  <c r="S269" i="4"/>
  <c r="O269" i="4"/>
  <c r="AW268" i="4"/>
  <c r="V268" i="4" s="1"/>
  <c r="AV268" i="4"/>
  <c r="AU268" i="4"/>
  <c r="T268" i="4" s="1"/>
  <c r="AT268" i="4"/>
  <c r="R268" i="4" s="1"/>
  <c r="AS268" i="4"/>
  <c r="AR268" i="4"/>
  <c r="P268" i="4" s="1"/>
  <c r="AP268" i="4"/>
  <c r="AO268" i="4"/>
  <c r="AN268" i="4"/>
  <c r="AE268" i="4"/>
  <c r="AF268" i="4" s="1"/>
  <c r="W268" i="4"/>
  <c r="S268" i="4"/>
  <c r="O268" i="4"/>
  <c r="AW267" i="4"/>
  <c r="V267" i="4" s="1"/>
  <c r="AV267" i="4"/>
  <c r="AU267" i="4"/>
  <c r="T267" i="4" s="1"/>
  <c r="AT267" i="4"/>
  <c r="R267" i="4" s="1"/>
  <c r="AS267" i="4"/>
  <c r="AR267" i="4"/>
  <c r="AP267" i="4"/>
  <c r="AO267" i="4"/>
  <c r="AN267" i="4"/>
  <c r="AE267" i="4"/>
  <c r="AF267" i="4" s="1"/>
  <c r="AB267" i="4" s="1"/>
  <c r="W267" i="4"/>
  <c r="S267" i="4"/>
  <c r="O267" i="4"/>
  <c r="AW266" i="4"/>
  <c r="V266" i="4" s="1"/>
  <c r="AV266" i="4"/>
  <c r="AU266" i="4"/>
  <c r="T266" i="4" s="1"/>
  <c r="AT266" i="4"/>
  <c r="R266" i="4" s="1"/>
  <c r="AS266" i="4"/>
  <c r="AR266" i="4"/>
  <c r="P266" i="4" s="1"/>
  <c r="AP266" i="4"/>
  <c r="AO266" i="4"/>
  <c r="AN266" i="4"/>
  <c r="AE266" i="4"/>
  <c r="AF266" i="4" s="1"/>
  <c r="W266" i="4"/>
  <c r="S266" i="4"/>
  <c r="O266" i="4"/>
  <c r="AW265" i="4"/>
  <c r="V265" i="4" s="1"/>
  <c r="AV265" i="4"/>
  <c r="AU265" i="4"/>
  <c r="T265" i="4" s="1"/>
  <c r="AT265" i="4"/>
  <c r="R265" i="4" s="1"/>
  <c r="AS265" i="4"/>
  <c r="AR265" i="4"/>
  <c r="AP265" i="4"/>
  <c r="AO265" i="4"/>
  <c r="AN265" i="4"/>
  <c r="AE265" i="4"/>
  <c r="AF265" i="4" s="1"/>
  <c r="AB265" i="4" s="1"/>
  <c r="W265" i="4"/>
  <c r="S265" i="4"/>
  <c r="O265" i="4"/>
  <c r="AW264" i="4"/>
  <c r="V264" i="4" s="1"/>
  <c r="AV264" i="4"/>
  <c r="AU264" i="4"/>
  <c r="AT264" i="4"/>
  <c r="R264" i="4" s="1"/>
  <c r="AS264" i="4"/>
  <c r="AR264" i="4"/>
  <c r="P264" i="4" s="1"/>
  <c r="AP264" i="4"/>
  <c r="AO264" i="4"/>
  <c r="AN264" i="4"/>
  <c r="AE264" i="4"/>
  <c r="AF264" i="4" s="1"/>
  <c r="W264" i="4"/>
  <c r="S264" i="4"/>
  <c r="O264" i="4"/>
  <c r="AW263" i="4"/>
  <c r="V263" i="4" s="1"/>
  <c r="AV263" i="4"/>
  <c r="AU263" i="4"/>
  <c r="T263" i="4" s="1"/>
  <c r="AT263" i="4"/>
  <c r="R263" i="4" s="1"/>
  <c r="AS263" i="4"/>
  <c r="AR263" i="4"/>
  <c r="AP263" i="4"/>
  <c r="AO263" i="4"/>
  <c r="AN263" i="4"/>
  <c r="AE263" i="4"/>
  <c r="AF263" i="4" s="1"/>
  <c r="AB263" i="4" s="1"/>
  <c r="W263" i="4"/>
  <c r="S263" i="4"/>
  <c r="O263" i="4"/>
  <c r="AW262" i="4"/>
  <c r="V262" i="4" s="1"/>
  <c r="AV262" i="4"/>
  <c r="AU262" i="4"/>
  <c r="AT262" i="4"/>
  <c r="R262" i="4" s="1"/>
  <c r="AS262" i="4"/>
  <c r="AR262" i="4"/>
  <c r="P262" i="4" s="1"/>
  <c r="AP262" i="4"/>
  <c r="AO262" i="4"/>
  <c r="AN262" i="4"/>
  <c r="AE262" i="4"/>
  <c r="AF262" i="4" s="1"/>
  <c r="W262" i="4"/>
  <c r="S262" i="4"/>
  <c r="O262" i="4"/>
  <c r="AW261" i="4"/>
  <c r="V261" i="4" s="1"/>
  <c r="AV261" i="4"/>
  <c r="AU261" i="4"/>
  <c r="T261" i="4" s="1"/>
  <c r="AT261" i="4"/>
  <c r="R261" i="4" s="1"/>
  <c r="AS261" i="4"/>
  <c r="AR261" i="4"/>
  <c r="AP261" i="4"/>
  <c r="AO261" i="4"/>
  <c r="AN261" i="4"/>
  <c r="AE261" i="4"/>
  <c r="AF261" i="4" s="1"/>
  <c r="W261" i="4"/>
  <c r="S261" i="4"/>
  <c r="O261" i="4"/>
  <c r="AW260" i="4"/>
  <c r="V260" i="4" s="1"/>
  <c r="AV260" i="4"/>
  <c r="AU260" i="4"/>
  <c r="T260" i="4" s="1"/>
  <c r="AT260" i="4"/>
  <c r="R260" i="4" s="1"/>
  <c r="AS260" i="4"/>
  <c r="AR260" i="4"/>
  <c r="AP260" i="4"/>
  <c r="AO260" i="4"/>
  <c r="AN260" i="4"/>
  <c r="AE260" i="4"/>
  <c r="AF260" i="4" s="1"/>
  <c r="W260" i="4"/>
  <c r="S260" i="4"/>
  <c r="O260" i="4"/>
  <c r="AW259" i="4"/>
  <c r="V259" i="4" s="1"/>
  <c r="AV259" i="4"/>
  <c r="AU259" i="4"/>
  <c r="T259" i="4" s="1"/>
  <c r="AT259" i="4"/>
  <c r="R259" i="4" s="1"/>
  <c r="AS259" i="4"/>
  <c r="AR259" i="4"/>
  <c r="P259" i="4" s="1"/>
  <c r="AP259" i="4"/>
  <c r="AO259" i="4"/>
  <c r="AN259" i="4"/>
  <c r="AE259" i="4"/>
  <c r="AF259" i="4" s="1"/>
  <c r="AB259" i="4" s="1"/>
  <c r="W259" i="4"/>
  <c r="S259" i="4"/>
  <c r="O259" i="4"/>
  <c r="AW258" i="4"/>
  <c r="V258" i="4" s="1"/>
  <c r="AV258" i="4"/>
  <c r="AU258" i="4"/>
  <c r="T258" i="4" s="1"/>
  <c r="AT258" i="4"/>
  <c r="R258" i="4" s="1"/>
  <c r="AS258" i="4"/>
  <c r="AR258" i="4"/>
  <c r="P258" i="4" s="1"/>
  <c r="AP258" i="4"/>
  <c r="X258" i="4" s="1"/>
  <c r="AO258" i="4"/>
  <c r="AN258" i="4"/>
  <c r="AE258" i="4"/>
  <c r="AF258" i="4" s="1"/>
  <c r="W258" i="4"/>
  <c r="S258" i="4"/>
  <c r="O258" i="4"/>
  <c r="AW257" i="4"/>
  <c r="V257" i="4" s="1"/>
  <c r="AV257" i="4"/>
  <c r="AU257" i="4"/>
  <c r="AT257" i="4"/>
  <c r="R257" i="4" s="1"/>
  <c r="AS257" i="4"/>
  <c r="AR257" i="4"/>
  <c r="P257" i="4" s="1"/>
  <c r="AP257" i="4"/>
  <c r="AO257" i="4"/>
  <c r="AN257" i="4"/>
  <c r="AE257" i="4"/>
  <c r="AF257" i="4" s="1"/>
  <c r="W257" i="4"/>
  <c r="S257" i="4"/>
  <c r="O257" i="4"/>
  <c r="AW256" i="4"/>
  <c r="V256" i="4" s="1"/>
  <c r="AV256" i="4"/>
  <c r="AU256" i="4"/>
  <c r="T256" i="4" s="1"/>
  <c r="AT256" i="4"/>
  <c r="R256" i="4" s="1"/>
  <c r="AS256" i="4"/>
  <c r="AR256" i="4"/>
  <c r="AP256" i="4"/>
  <c r="AO256" i="4"/>
  <c r="AN256" i="4"/>
  <c r="AE256" i="4"/>
  <c r="AF256" i="4" s="1"/>
  <c r="W256" i="4"/>
  <c r="S256" i="4"/>
  <c r="O256" i="4"/>
  <c r="AW255" i="4"/>
  <c r="V255" i="4" s="1"/>
  <c r="AV255" i="4"/>
  <c r="AU255" i="4"/>
  <c r="T255" i="4" s="1"/>
  <c r="AT255" i="4"/>
  <c r="R255" i="4" s="1"/>
  <c r="AS255" i="4"/>
  <c r="AR255" i="4"/>
  <c r="P255" i="4" s="1"/>
  <c r="AP255" i="4"/>
  <c r="AO255" i="4"/>
  <c r="AN255" i="4"/>
  <c r="AE255" i="4"/>
  <c r="AF255" i="4" s="1"/>
  <c r="W255" i="4"/>
  <c r="S255" i="4"/>
  <c r="O255" i="4"/>
  <c r="AW254" i="4"/>
  <c r="V254" i="4" s="1"/>
  <c r="AV254" i="4"/>
  <c r="AU254" i="4"/>
  <c r="T254" i="4" s="1"/>
  <c r="AT254" i="4"/>
  <c r="R254" i="4" s="1"/>
  <c r="AS254" i="4"/>
  <c r="AR254" i="4"/>
  <c r="P254" i="4" s="1"/>
  <c r="AP254" i="4"/>
  <c r="AO254" i="4"/>
  <c r="AN254" i="4"/>
  <c r="AE254" i="4"/>
  <c r="AF254" i="4" s="1"/>
  <c r="W254" i="4"/>
  <c r="S254" i="4"/>
  <c r="O254" i="4"/>
  <c r="AW253" i="4"/>
  <c r="V253" i="4" s="1"/>
  <c r="AV253" i="4"/>
  <c r="AU253" i="4"/>
  <c r="AT253" i="4"/>
  <c r="R253" i="4" s="1"/>
  <c r="AS253" i="4"/>
  <c r="AR253" i="4"/>
  <c r="P253" i="4" s="1"/>
  <c r="AP253" i="4"/>
  <c r="AO253" i="4"/>
  <c r="AN253" i="4"/>
  <c r="AE253" i="4"/>
  <c r="AF253" i="4" s="1"/>
  <c r="W253" i="4"/>
  <c r="S253" i="4"/>
  <c r="O253" i="4"/>
  <c r="AW252" i="4"/>
  <c r="V252" i="4" s="1"/>
  <c r="AV252" i="4"/>
  <c r="AU252" i="4"/>
  <c r="T252" i="4" s="1"/>
  <c r="AT252" i="4"/>
  <c r="R252" i="4" s="1"/>
  <c r="AS252" i="4"/>
  <c r="AR252" i="4"/>
  <c r="P252" i="4" s="1"/>
  <c r="AP252" i="4"/>
  <c r="AQ252" i="4" s="1"/>
  <c r="AO252" i="4"/>
  <c r="AN252" i="4"/>
  <c r="AE252" i="4"/>
  <c r="AF252" i="4" s="1"/>
  <c r="W252" i="4"/>
  <c r="S252" i="4"/>
  <c r="O252" i="4"/>
  <c r="AW251" i="4"/>
  <c r="V251" i="4" s="1"/>
  <c r="AV251" i="4"/>
  <c r="AU251" i="4"/>
  <c r="T251" i="4" s="1"/>
  <c r="AT251" i="4"/>
  <c r="R251" i="4" s="1"/>
  <c r="AS251" i="4"/>
  <c r="AR251" i="4"/>
  <c r="AP251" i="4"/>
  <c r="AO251" i="4"/>
  <c r="AN251" i="4"/>
  <c r="AE251" i="4"/>
  <c r="AF251" i="4" s="1"/>
  <c r="W251" i="4"/>
  <c r="S251" i="4"/>
  <c r="O251" i="4"/>
  <c r="AW250" i="4"/>
  <c r="V250" i="4" s="1"/>
  <c r="AV250" i="4"/>
  <c r="AU250" i="4"/>
  <c r="T250" i="4" s="1"/>
  <c r="AT250" i="4"/>
  <c r="R250" i="4" s="1"/>
  <c r="AS250" i="4"/>
  <c r="AR250" i="4"/>
  <c r="P250" i="4" s="1"/>
  <c r="AP250" i="4"/>
  <c r="AO250" i="4"/>
  <c r="AN250" i="4"/>
  <c r="AE250" i="4"/>
  <c r="AF250" i="4" s="1"/>
  <c r="W250" i="4"/>
  <c r="S250" i="4"/>
  <c r="O250" i="4"/>
  <c r="AW249" i="4"/>
  <c r="V249" i="4" s="1"/>
  <c r="AV249" i="4"/>
  <c r="AU249" i="4"/>
  <c r="T249" i="4" s="1"/>
  <c r="AT249" i="4"/>
  <c r="R249" i="4" s="1"/>
  <c r="AS249" i="4"/>
  <c r="AR249" i="4"/>
  <c r="P249" i="4" s="1"/>
  <c r="AP249" i="4"/>
  <c r="AO249" i="4"/>
  <c r="AN249" i="4"/>
  <c r="AE249" i="4"/>
  <c r="AF249" i="4" s="1"/>
  <c r="W249" i="4"/>
  <c r="S249" i="4"/>
  <c r="O249" i="4"/>
  <c r="AW248" i="4"/>
  <c r="V248" i="4" s="1"/>
  <c r="AV248" i="4"/>
  <c r="AU248" i="4"/>
  <c r="T248" i="4" s="1"/>
  <c r="AT248" i="4"/>
  <c r="R248" i="4" s="1"/>
  <c r="AS248" i="4"/>
  <c r="AR248" i="4"/>
  <c r="P248" i="4" s="1"/>
  <c r="AP248" i="4"/>
  <c r="AO248" i="4"/>
  <c r="AN248" i="4"/>
  <c r="AE248" i="4"/>
  <c r="AF248" i="4" s="1"/>
  <c r="W248" i="4"/>
  <c r="S248" i="4"/>
  <c r="O248" i="4"/>
  <c r="AW247" i="4"/>
  <c r="V247" i="4" s="1"/>
  <c r="AV247" i="4"/>
  <c r="AU247" i="4"/>
  <c r="T247" i="4" s="1"/>
  <c r="AT247" i="4"/>
  <c r="R247" i="4" s="1"/>
  <c r="AS247" i="4"/>
  <c r="AR247" i="4"/>
  <c r="P247" i="4" s="1"/>
  <c r="AP247" i="4"/>
  <c r="AO247" i="4"/>
  <c r="AN247" i="4"/>
  <c r="AE247" i="4"/>
  <c r="AF247" i="4" s="1"/>
  <c r="W247" i="4"/>
  <c r="S247" i="4"/>
  <c r="O247" i="4"/>
  <c r="AW246" i="4"/>
  <c r="V246" i="4" s="1"/>
  <c r="AV246" i="4"/>
  <c r="AU246" i="4"/>
  <c r="T246" i="4" s="1"/>
  <c r="AT246" i="4"/>
  <c r="R246" i="4" s="1"/>
  <c r="AS246" i="4"/>
  <c r="AR246" i="4"/>
  <c r="AP246" i="4"/>
  <c r="AO246" i="4"/>
  <c r="AN246" i="4"/>
  <c r="AE246" i="4"/>
  <c r="AF246" i="4" s="1"/>
  <c r="AB246" i="4" s="1"/>
  <c r="W246" i="4"/>
  <c r="S246" i="4"/>
  <c r="O246" i="4"/>
  <c r="AW245" i="4"/>
  <c r="V245" i="4" s="1"/>
  <c r="AV245" i="4"/>
  <c r="AU245" i="4"/>
  <c r="T245" i="4" s="1"/>
  <c r="AT245" i="4"/>
  <c r="R245" i="4" s="1"/>
  <c r="AS245" i="4"/>
  <c r="AR245" i="4"/>
  <c r="P245" i="4" s="1"/>
  <c r="AP245" i="4"/>
  <c r="AO245" i="4"/>
  <c r="AN245" i="4"/>
  <c r="AE245" i="4"/>
  <c r="AF245" i="4" s="1"/>
  <c r="W245" i="4"/>
  <c r="S245" i="4"/>
  <c r="O245" i="4"/>
  <c r="AW244" i="4"/>
  <c r="V244" i="4" s="1"/>
  <c r="AV244" i="4"/>
  <c r="AU244" i="4"/>
  <c r="AT244" i="4"/>
  <c r="R244" i="4" s="1"/>
  <c r="AS244" i="4"/>
  <c r="AR244" i="4"/>
  <c r="P244" i="4" s="1"/>
  <c r="AP244" i="4"/>
  <c r="AO244" i="4"/>
  <c r="AN244" i="4"/>
  <c r="AE244" i="4"/>
  <c r="AF244" i="4" s="1"/>
  <c r="W244" i="4"/>
  <c r="S244" i="4"/>
  <c r="O244" i="4"/>
  <c r="AW243" i="4"/>
  <c r="V243" i="4" s="1"/>
  <c r="AV243" i="4"/>
  <c r="AU243" i="4"/>
  <c r="T243" i="4" s="1"/>
  <c r="AT243" i="4"/>
  <c r="R243" i="4" s="1"/>
  <c r="AS243" i="4"/>
  <c r="AR243" i="4"/>
  <c r="P243" i="4" s="1"/>
  <c r="AP243" i="4"/>
  <c r="X243" i="4" s="1"/>
  <c r="AO243" i="4"/>
  <c r="AN243" i="4"/>
  <c r="AE243" i="4"/>
  <c r="AF243" i="4" s="1"/>
  <c r="W243" i="4"/>
  <c r="S243" i="4"/>
  <c r="O243" i="4"/>
  <c r="AW242" i="4"/>
  <c r="V242" i="4" s="1"/>
  <c r="AV242" i="4"/>
  <c r="AU242" i="4"/>
  <c r="T242" i="4" s="1"/>
  <c r="AT242" i="4"/>
  <c r="R242" i="4" s="1"/>
  <c r="AS242" i="4"/>
  <c r="AR242" i="4"/>
  <c r="P242" i="4" s="1"/>
  <c r="AP242" i="4"/>
  <c r="AO242" i="4"/>
  <c r="AN242" i="4"/>
  <c r="AE242" i="4"/>
  <c r="AF242" i="4" s="1"/>
  <c r="W242" i="4"/>
  <c r="S242" i="4"/>
  <c r="O242" i="4"/>
  <c r="AW241" i="4"/>
  <c r="V241" i="4" s="1"/>
  <c r="AV241" i="4"/>
  <c r="AU241" i="4"/>
  <c r="AT241" i="4"/>
  <c r="R241" i="4" s="1"/>
  <c r="AS241" i="4"/>
  <c r="AR241" i="4"/>
  <c r="P241" i="4" s="1"/>
  <c r="AP241" i="4"/>
  <c r="AO241" i="4"/>
  <c r="AN241" i="4"/>
  <c r="AE241" i="4"/>
  <c r="AF241" i="4" s="1"/>
  <c r="AB241" i="4" s="1"/>
  <c r="W241" i="4"/>
  <c r="S241" i="4"/>
  <c r="O241" i="4"/>
  <c r="AW240" i="4"/>
  <c r="V240" i="4" s="1"/>
  <c r="AV240" i="4"/>
  <c r="AU240" i="4"/>
  <c r="AT240" i="4"/>
  <c r="R240" i="4" s="1"/>
  <c r="AS240" i="4"/>
  <c r="AR240" i="4"/>
  <c r="P240" i="4" s="1"/>
  <c r="AP240" i="4"/>
  <c r="AO240" i="4"/>
  <c r="AN240" i="4"/>
  <c r="AE240" i="4"/>
  <c r="AF240" i="4" s="1"/>
  <c r="W240" i="4"/>
  <c r="S240" i="4"/>
  <c r="O240" i="4"/>
  <c r="AW239" i="4"/>
  <c r="V239" i="4" s="1"/>
  <c r="AV239" i="4"/>
  <c r="AU239" i="4"/>
  <c r="T239" i="4" s="1"/>
  <c r="AT239" i="4"/>
  <c r="R239" i="4" s="1"/>
  <c r="AS239" i="4"/>
  <c r="AR239" i="4"/>
  <c r="P239" i="4" s="1"/>
  <c r="AP239" i="4"/>
  <c r="AO239" i="4"/>
  <c r="AN239" i="4"/>
  <c r="AE239" i="4"/>
  <c r="AF239" i="4" s="1"/>
  <c r="W239" i="4"/>
  <c r="S239" i="4"/>
  <c r="O239" i="4"/>
  <c r="AW238" i="4"/>
  <c r="V238" i="4" s="1"/>
  <c r="AV238" i="4"/>
  <c r="AU238" i="4"/>
  <c r="AT238" i="4"/>
  <c r="R238" i="4" s="1"/>
  <c r="AS238" i="4"/>
  <c r="AR238" i="4"/>
  <c r="P238" i="4" s="1"/>
  <c r="AP238" i="4"/>
  <c r="AO238" i="4"/>
  <c r="AN238" i="4"/>
  <c r="AE238" i="4"/>
  <c r="AF238" i="4" s="1"/>
  <c r="W238" i="4"/>
  <c r="S238" i="4"/>
  <c r="O238" i="4"/>
  <c r="AW237" i="4"/>
  <c r="V237" i="4" s="1"/>
  <c r="AV237" i="4"/>
  <c r="AU237" i="4"/>
  <c r="T237" i="4" s="1"/>
  <c r="AT237" i="4"/>
  <c r="R237" i="4" s="1"/>
  <c r="AS237" i="4"/>
  <c r="AR237" i="4"/>
  <c r="P237" i="4" s="1"/>
  <c r="AP237" i="4"/>
  <c r="AO237" i="4"/>
  <c r="AN237" i="4"/>
  <c r="AE237" i="4"/>
  <c r="AF237" i="4" s="1"/>
  <c r="W237" i="4"/>
  <c r="S237" i="4"/>
  <c r="O237" i="4"/>
  <c r="AW236" i="4"/>
  <c r="V236" i="4" s="1"/>
  <c r="AV236" i="4"/>
  <c r="AU236" i="4"/>
  <c r="AT236" i="4"/>
  <c r="R236" i="4" s="1"/>
  <c r="AS236" i="4"/>
  <c r="AR236" i="4"/>
  <c r="P236" i="4" s="1"/>
  <c r="AP236" i="4"/>
  <c r="AE236" i="4"/>
  <c r="AF236" i="4" s="1"/>
  <c r="W236" i="4"/>
  <c r="S236" i="4"/>
  <c r="O236" i="4"/>
  <c r="AW235" i="4"/>
  <c r="V235" i="4" s="1"/>
  <c r="AV235" i="4"/>
  <c r="AU235" i="4"/>
  <c r="T235" i="4" s="1"/>
  <c r="AT235" i="4"/>
  <c r="R235" i="4" s="1"/>
  <c r="AS235" i="4"/>
  <c r="AR235" i="4"/>
  <c r="AP235" i="4"/>
  <c r="AO235" i="4"/>
  <c r="AN235" i="4"/>
  <c r="AE235" i="4"/>
  <c r="AF235" i="4" s="1"/>
  <c r="W235" i="4"/>
  <c r="S235" i="4"/>
  <c r="O235" i="4"/>
  <c r="AW234" i="4"/>
  <c r="V234" i="4" s="1"/>
  <c r="AV234" i="4"/>
  <c r="AU234" i="4"/>
  <c r="AT234" i="4"/>
  <c r="R234" i="4" s="1"/>
  <c r="AS234" i="4"/>
  <c r="AR234" i="4"/>
  <c r="P234" i="4" s="1"/>
  <c r="AP234" i="4"/>
  <c r="AO234" i="4"/>
  <c r="AN234" i="4"/>
  <c r="AE234" i="4"/>
  <c r="AF234" i="4" s="1"/>
  <c r="W234" i="4"/>
  <c r="S234" i="4"/>
  <c r="O234" i="4"/>
  <c r="AW233" i="4"/>
  <c r="V233" i="4" s="1"/>
  <c r="AV233" i="4"/>
  <c r="AU233" i="4"/>
  <c r="T233" i="4" s="1"/>
  <c r="AT233" i="4"/>
  <c r="R233" i="4" s="1"/>
  <c r="AS233" i="4"/>
  <c r="AR233" i="4"/>
  <c r="P233" i="4" s="1"/>
  <c r="AP233" i="4"/>
  <c r="AO233" i="4"/>
  <c r="AN233" i="4"/>
  <c r="AE233" i="4"/>
  <c r="AF233" i="4" s="1"/>
  <c r="AB233" i="4" s="1"/>
  <c r="W233" i="4"/>
  <c r="S233" i="4"/>
  <c r="O233" i="4"/>
  <c r="AW232" i="4"/>
  <c r="V232" i="4" s="1"/>
  <c r="AV232" i="4"/>
  <c r="AU232" i="4"/>
  <c r="T232" i="4" s="1"/>
  <c r="AT232" i="4"/>
  <c r="R232" i="4" s="1"/>
  <c r="AS232" i="4"/>
  <c r="AR232" i="4"/>
  <c r="P232" i="4" s="1"/>
  <c r="AP232" i="4"/>
  <c r="AO232" i="4"/>
  <c r="AN232" i="4"/>
  <c r="AE232" i="4"/>
  <c r="AF232" i="4" s="1"/>
  <c r="W232" i="4"/>
  <c r="S232" i="4"/>
  <c r="O232" i="4"/>
  <c r="AW231" i="4"/>
  <c r="V231" i="4" s="1"/>
  <c r="AV231" i="4"/>
  <c r="AU231" i="4"/>
  <c r="T231" i="4" s="1"/>
  <c r="AT231" i="4"/>
  <c r="R231" i="4" s="1"/>
  <c r="AS231" i="4"/>
  <c r="AR231" i="4"/>
  <c r="P231" i="4" s="1"/>
  <c r="AP231" i="4"/>
  <c r="AO231" i="4"/>
  <c r="AN231" i="4"/>
  <c r="AE231" i="4"/>
  <c r="AF231" i="4" s="1"/>
  <c r="W231" i="4"/>
  <c r="S231" i="4"/>
  <c r="O231" i="4"/>
  <c r="AW230" i="4"/>
  <c r="V230" i="4" s="1"/>
  <c r="AV230" i="4"/>
  <c r="AU230" i="4"/>
  <c r="T230" i="4" s="1"/>
  <c r="AT230" i="4"/>
  <c r="R230" i="4" s="1"/>
  <c r="AS230" i="4"/>
  <c r="AR230" i="4"/>
  <c r="P230" i="4" s="1"/>
  <c r="AP230" i="4"/>
  <c r="AO230" i="4"/>
  <c r="AN230" i="4"/>
  <c r="AE230" i="4"/>
  <c r="AF230" i="4" s="1"/>
  <c r="W230" i="4"/>
  <c r="S230" i="4"/>
  <c r="O230" i="4"/>
  <c r="AW229" i="4"/>
  <c r="V229" i="4" s="1"/>
  <c r="AV229" i="4"/>
  <c r="AU229" i="4"/>
  <c r="T229" i="4" s="1"/>
  <c r="AT229" i="4"/>
  <c r="R229" i="4" s="1"/>
  <c r="AS229" i="4"/>
  <c r="AR229" i="4"/>
  <c r="P229" i="4" s="1"/>
  <c r="AP229" i="4"/>
  <c r="AO229" i="4"/>
  <c r="AN229" i="4"/>
  <c r="AE229" i="4"/>
  <c r="AF229" i="4" s="1"/>
  <c r="W229" i="4"/>
  <c r="S229" i="4"/>
  <c r="O229" i="4"/>
  <c r="AW228" i="4"/>
  <c r="V228" i="4" s="1"/>
  <c r="AV228" i="4"/>
  <c r="AU228" i="4"/>
  <c r="T228" i="4" s="1"/>
  <c r="AT228" i="4"/>
  <c r="R228" i="4" s="1"/>
  <c r="AS228" i="4"/>
  <c r="AR228" i="4"/>
  <c r="P228" i="4" s="1"/>
  <c r="AP228" i="4"/>
  <c r="AO228" i="4"/>
  <c r="AN228" i="4"/>
  <c r="AE228" i="4"/>
  <c r="AF228" i="4" s="1"/>
  <c r="W228" i="4"/>
  <c r="S228" i="4"/>
  <c r="O228" i="4"/>
  <c r="AW227" i="4"/>
  <c r="V227" i="4" s="1"/>
  <c r="AV227" i="4"/>
  <c r="AU227" i="4"/>
  <c r="T227" i="4" s="1"/>
  <c r="AT227" i="4"/>
  <c r="R227" i="4" s="1"/>
  <c r="AS227" i="4"/>
  <c r="AR227" i="4"/>
  <c r="P227" i="4" s="1"/>
  <c r="AP227" i="4"/>
  <c r="AO227" i="4"/>
  <c r="AN227" i="4"/>
  <c r="AE227" i="4"/>
  <c r="AF227" i="4" s="1"/>
  <c r="W227" i="4"/>
  <c r="S227" i="4"/>
  <c r="O227" i="4"/>
  <c r="AW226" i="4"/>
  <c r="V226" i="4" s="1"/>
  <c r="AV226" i="4"/>
  <c r="AU226" i="4"/>
  <c r="T226" i="4" s="1"/>
  <c r="AT226" i="4"/>
  <c r="R226" i="4" s="1"/>
  <c r="AS226" i="4"/>
  <c r="AR226" i="4"/>
  <c r="P226" i="4" s="1"/>
  <c r="AP226" i="4"/>
  <c r="AO226" i="4"/>
  <c r="AN226" i="4"/>
  <c r="AE226" i="4"/>
  <c r="AF226" i="4" s="1"/>
  <c r="W226" i="4"/>
  <c r="S226" i="4"/>
  <c r="O226" i="4"/>
  <c r="AW225" i="4"/>
  <c r="V225" i="4" s="1"/>
  <c r="AV225" i="4"/>
  <c r="AU225" i="4"/>
  <c r="T225" i="4" s="1"/>
  <c r="AT225" i="4"/>
  <c r="R225" i="4" s="1"/>
  <c r="AS225" i="4"/>
  <c r="AR225" i="4"/>
  <c r="P225" i="4" s="1"/>
  <c r="AP225" i="4"/>
  <c r="AO225" i="4"/>
  <c r="AN225" i="4"/>
  <c r="AE225" i="4"/>
  <c r="AF225" i="4" s="1"/>
  <c r="W225" i="4"/>
  <c r="S225" i="4"/>
  <c r="O225" i="4"/>
  <c r="AW224" i="4"/>
  <c r="V224" i="4" s="1"/>
  <c r="AV224" i="4"/>
  <c r="AU224" i="4"/>
  <c r="T224" i="4" s="1"/>
  <c r="AT224" i="4"/>
  <c r="R224" i="4" s="1"/>
  <c r="AS224" i="4"/>
  <c r="AR224" i="4"/>
  <c r="P224" i="4" s="1"/>
  <c r="AP224" i="4"/>
  <c r="AO224" i="4"/>
  <c r="AN224" i="4"/>
  <c r="AE224" i="4"/>
  <c r="AF224" i="4" s="1"/>
  <c r="W224" i="4"/>
  <c r="S224" i="4"/>
  <c r="O224" i="4"/>
  <c r="AW223" i="4"/>
  <c r="V223" i="4" s="1"/>
  <c r="AV223" i="4"/>
  <c r="AU223" i="4"/>
  <c r="T223" i="4" s="1"/>
  <c r="AT223" i="4"/>
  <c r="R223" i="4" s="1"/>
  <c r="AS223" i="4"/>
  <c r="AR223" i="4"/>
  <c r="P223" i="4" s="1"/>
  <c r="AP223" i="4"/>
  <c r="AO223" i="4"/>
  <c r="AN223" i="4"/>
  <c r="AE223" i="4"/>
  <c r="AF223" i="4" s="1"/>
  <c r="W223" i="4"/>
  <c r="S223" i="4"/>
  <c r="O223" i="4"/>
  <c r="AW222" i="4"/>
  <c r="V222" i="4" s="1"/>
  <c r="AV222" i="4"/>
  <c r="AU222" i="4"/>
  <c r="T222" i="4" s="1"/>
  <c r="AT222" i="4"/>
  <c r="R222" i="4" s="1"/>
  <c r="AS222" i="4"/>
  <c r="AR222" i="4"/>
  <c r="P222" i="4" s="1"/>
  <c r="AP222" i="4"/>
  <c r="X222" i="4" s="1"/>
  <c r="AO222" i="4"/>
  <c r="AN222" i="4"/>
  <c r="AE222" i="4"/>
  <c r="AF222" i="4" s="1"/>
  <c r="W222" i="4"/>
  <c r="S222" i="4"/>
  <c r="O222" i="4"/>
  <c r="AW221" i="4"/>
  <c r="V221" i="4" s="1"/>
  <c r="AV221" i="4"/>
  <c r="AU221" i="4"/>
  <c r="AT221" i="4"/>
  <c r="R221" i="4" s="1"/>
  <c r="AS221" i="4"/>
  <c r="AR221" i="4"/>
  <c r="P221" i="4" s="1"/>
  <c r="AP221" i="4"/>
  <c r="AQ221" i="4" s="1"/>
  <c r="AO221" i="4"/>
  <c r="AN221" i="4"/>
  <c r="AE221" i="4"/>
  <c r="AF221" i="4" s="1"/>
  <c r="W221" i="4"/>
  <c r="S221" i="4"/>
  <c r="O221" i="4"/>
  <c r="AW220" i="4"/>
  <c r="V220" i="4" s="1"/>
  <c r="AV220" i="4"/>
  <c r="AU220" i="4"/>
  <c r="T220" i="4" s="1"/>
  <c r="AT220" i="4"/>
  <c r="R220" i="4" s="1"/>
  <c r="AS220" i="4"/>
  <c r="AR220" i="4"/>
  <c r="AP220" i="4"/>
  <c r="AO220" i="4"/>
  <c r="AN220" i="4"/>
  <c r="AE220" i="4"/>
  <c r="AF220" i="4" s="1"/>
  <c r="W220" i="4"/>
  <c r="S220" i="4"/>
  <c r="O220" i="4"/>
  <c r="AW219" i="4"/>
  <c r="V219" i="4" s="1"/>
  <c r="AV219" i="4"/>
  <c r="AU219" i="4"/>
  <c r="T219" i="4" s="1"/>
  <c r="AT219" i="4"/>
  <c r="R219" i="4" s="1"/>
  <c r="AS219" i="4"/>
  <c r="AR219" i="4"/>
  <c r="P219" i="4" s="1"/>
  <c r="AP219" i="4"/>
  <c r="AO219" i="4"/>
  <c r="AN219" i="4"/>
  <c r="AE219" i="4"/>
  <c r="AF219" i="4" s="1"/>
  <c r="W219" i="4"/>
  <c r="S219" i="4"/>
  <c r="O219" i="4"/>
  <c r="AW218" i="4"/>
  <c r="V218" i="4" s="1"/>
  <c r="AV218" i="4"/>
  <c r="AU218" i="4"/>
  <c r="T218" i="4" s="1"/>
  <c r="AT218" i="4"/>
  <c r="R218" i="4" s="1"/>
  <c r="AS218" i="4"/>
  <c r="AR218" i="4"/>
  <c r="P218" i="4" s="1"/>
  <c r="AP218" i="4"/>
  <c r="AO218" i="4"/>
  <c r="AN218" i="4"/>
  <c r="AE218" i="4"/>
  <c r="AF218" i="4" s="1"/>
  <c r="W218" i="4"/>
  <c r="S218" i="4"/>
  <c r="O218" i="4"/>
  <c r="AW217" i="4"/>
  <c r="V217" i="4" s="1"/>
  <c r="AV217" i="4"/>
  <c r="AU217" i="4"/>
  <c r="T217" i="4" s="1"/>
  <c r="AT217" i="4"/>
  <c r="R217" i="4" s="1"/>
  <c r="AS217" i="4"/>
  <c r="AR217" i="4"/>
  <c r="P217" i="4" s="1"/>
  <c r="AP217" i="4"/>
  <c r="AO217" i="4"/>
  <c r="AN217" i="4"/>
  <c r="AE217" i="4"/>
  <c r="AF217" i="4" s="1"/>
  <c r="W217" i="4"/>
  <c r="S217" i="4"/>
  <c r="O217" i="4"/>
  <c r="AW216" i="4"/>
  <c r="V216" i="4" s="1"/>
  <c r="AV216" i="4"/>
  <c r="AU216" i="4"/>
  <c r="T216" i="4" s="1"/>
  <c r="AT216" i="4"/>
  <c r="R216" i="4" s="1"/>
  <c r="AS216" i="4"/>
  <c r="AR216" i="4"/>
  <c r="P216" i="4" s="1"/>
  <c r="AP216" i="4"/>
  <c r="AO216" i="4"/>
  <c r="AN216" i="4"/>
  <c r="AE216" i="4"/>
  <c r="AF216" i="4" s="1"/>
  <c r="W216" i="4"/>
  <c r="S216" i="4"/>
  <c r="O216" i="4"/>
  <c r="AW215" i="4"/>
  <c r="V215" i="4" s="1"/>
  <c r="AV215" i="4"/>
  <c r="AU215" i="4"/>
  <c r="T215" i="4" s="1"/>
  <c r="AT215" i="4"/>
  <c r="R215" i="4" s="1"/>
  <c r="AS215" i="4"/>
  <c r="AR215" i="4"/>
  <c r="P215" i="4" s="1"/>
  <c r="AP215" i="4"/>
  <c r="AO215" i="4"/>
  <c r="AN215" i="4"/>
  <c r="AE215" i="4"/>
  <c r="AF215" i="4" s="1"/>
  <c r="W215" i="4"/>
  <c r="S215" i="4"/>
  <c r="O215" i="4"/>
  <c r="AW214" i="4"/>
  <c r="V214" i="4" s="1"/>
  <c r="AV214" i="4"/>
  <c r="AU214" i="4"/>
  <c r="T214" i="4" s="1"/>
  <c r="AT214" i="4"/>
  <c r="R214" i="4" s="1"/>
  <c r="AS214" i="4"/>
  <c r="AR214" i="4"/>
  <c r="P214" i="4" s="1"/>
  <c r="AP214" i="4"/>
  <c r="AO214" i="4"/>
  <c r="AN214" i="4"/>
  <c r="AE214" i="4"/>
  <c r="AF214" i="4" s="1"/>
  <c r="W214" i="4"/>
  <c r="S214" i="4"/>
  <c r="O214" i="4"/>
  <c r="AW213" i="4"/>
  <c r="V213" i="4" s="1"/>
  <c r="AV213" i="4"/>
  <c r="AU213" i="4"/>
  <c r="T213" i="4" s="1"/>
  <c r="AT213" i="4"/>
  <c r="R213" i="4" s="1"/>
  <c r="AS213" i="4"/>
  <c r="AR213" i="4"/>
  <c r="P213" i="4" s="1"/>
  <c r="AP213" i="4"/>
  <c r="AO213" i="4"/>
  <c r="AN213" i="4"/>
  <c r="AE213" i="4"/>
  <c r="AF213" i="4" s="1"/>
  <c r="W213" i="4"/>
  <c r="S213" i="4"/>
  <c r="O213" i="4"/>
  <c r="AW212" i="4"/>
  <c r="V212" i="4" s="1"/>
  <c r="AV212" i="4"/>
  <c r="AU212" i="4"/>
  <c r="T212" i="4" s="1"/>
  <c r="AT212" i="4"/>
  <c r="R212" i="4" s="1"/>
  <c r="AS212" i="4"/>
  <c r="AR212" i="4"/>
  <c r="P212" i="4" s="1"/>
  <c r="AP212" i="4"/>
  <c r="AO212" i="4"/>
  <c r="AN212" i="4"/>
  <c r="AE212" i="4"/>
  <c r="AF212" i="4" s="1"/>
  <c r="W212" i="4"/>
  <c r="S212" i="4"/>
  <c r="O212" i="4"/>
  <c r="AW211" i="4"/>
  <c r="V211" i="4" s="1"/>
  <c r="AV211" i="4"/>
  <c r="AU211" i="4"/>
  <c r="T211" i="4" s="1"/>
  <c r="AT211" i="4"/>
  <c r="R211" i="4" s="1"/>
  <c r="AS211" i="4"/>
  <c r="AR211" i="4"/>
  <c r="P211" i="4" s="1"/>
  <c r="AP211" i="4"/>
  <c r="AO211" i="4"/>
  <c r="AN211" i="4"/>
  <c r="AE211" i="4"/>
  <c r="AF211" i="4" s="1"/>
  <c r="W211" i="4"/>
  <c r="S211" i="4"/>
  <c r="O211" i="4"/>
  <c r="AW210" i="4"/>
  <c r="V210" i="4" s="1"/>
  <c r="AV210" i="4"/>
  <c r="AU210" i="4"/>
  <c r="T210" i="4" s="1"/>
  <c r="AT210" i="4"/>
  <c r="R210" i="4" s="1"/>
  <c r="AS210" i="4"/>
  <c r="AR210" i="4"/>
  <c r="AP210" i="4"/>
  <c r="AO210" i="4"/>
  <c r="AN210" i="4"/>
  <c r="AE210" i="4"/>
  <c r="AF210" i="4" s="1"/>
  <c r="W210" i="4"/>
  <c r="S210" i="4"/>
  <c r="O210" i="4"/>
  <c r="AW209" i="4"/>
  <c r="V209" i="4" s="1"/>
  <c r="AV209" i="4"/>
  <c r="AU209" i="4"/>
  <c r="T209" i="4" s="1"/>
  <c r="AT209" i="4"/>
  <c r="R209" i="4" s="1"/>
  <c r="AS209" i="4"/>
  <c r="AR209" i="4"/>
  <c r="P209" i="4" s="1"/>
  <c r="AP209" i="4"/>
  <c r="AO209" i="4"/>
  <c r="AN209" i="4"/>
  <c r="AE209" i="4"/>
  <c r="AF209" i="4" s="1"/>
  <c r="AB209" i="4" s="1"/>
  <c r="W209" i="4"/>
  <c r="S209" i="4"/>
  <c r="O209" i="4"/>
  <c r="AW208" i="4"/>
  <c r="V208" i="4" s="1"/>
  <c r="AV208" i="4"/>
  <c r="AU208" i="4"/>
  <c r="AT208" i="4"/>
  <c r="R208" i="4" s="1"/>
  <c r="AS208" i="4"/>
  <c r="AR208" i="4"/>
  <c r="P208" i="4" s="1"/>
  <c r="AP208" i="4"/>
  <c r="X208" i="4" s="1"/>
  <c r="AO208" i="4"/>
  <c r="AN208" i="4"/>
  <c r="AE208" i="4"/>
  <c r="AF208" i="4" s="1"/>
  <c r="W208" i="4"/>
  <c r="S208" i="4"/>
  <c r="O208" i="4"/>
  <c r="AW207" i="4"/>
  <c r="V207" i="4" s="1"/>
  <c r="AV207" i="4"/>
  <c r="AU207" i="4"/>
  <c r="T207" i="4" s="1"/>
  <c r="AT207" i="4"/>
  <c r="R207" i="4" s="1"/>
  <c r="AS207" i="4"/>
  <c r="AR207" i="4"/>
  <c r="P207" i="4" s="1"/>
  <c r="AP207" i="4"/>
  <c r="AO207" i="4"/>
  <c r="AN207" i="4"/>
  <c r="AE207" i="4"/>
  <c r="AF207" i="4" s="1"/>
  <c r="W207" i="4"/>
  <c r="S207" i="4"/>
  <c r="O207" i="4"/>
  <c r="AW206" i="4"/>
  <c r="V206" i="4" s="1"/>
  <c r="AV206" i="4"/>
  <c r="AU206" i="4"/>
  <c r="T206" i="4" s="1"/>
  <c r="AT206" i="4"/>
  <c r="R206" i="4" s="1"/>
  <c r="AS206" i="4"/>
  <c r="AR206" i="4"/>
  <c r="P206" i="4" s="1"/>
  <c r="AP206" i="4"/>
  <c r="X206" i="4" s="1"/>
  <c r="AO206" i="4"/>
  <c r="AN206" i="4"/>
  <c r="AE206" i="4"/>
  <c r="AF206" i="4" s="1"/>
  <c r="W206" i="4"/>
  <c r="S206" i="4"/>
  <c r="O206" i="4"/>
  <c r="AW205" i="4"/>
  <c r="V205" i="4" s="1"/>
  <c r="AV205" i="4"/>
  <c r="AU205" i="4"/>
  <c r="AT205" i="4"/>
  <c r="R205" i="4" s="1"/>
  <c r="AS205" i="4"/>
  <c r="AR205" i="4"/>
  <c r="P205" i="4" s="1"/>
  <c r="AP205" i="4"/>
  <c r="AO205" i="4"/>
  <c r="AN205" i="4"/>
  <c r="AE205" i="4"/>
  <c r="AF205" i="4" s="1"/>
  <c r="W205" i="4"/>
  <c r="S205" i="4"/>
  <c r="O205" i="4"/>
  <c r="AW204" i="4"/>
  <c r="V204" i="4" s="1"/>
  <c r="AV204" i="4"/>
  <c r="AU204" i="4"/>
  <c r="T204" i="4" s="1"/>
  <c r="AT204" i="4"/>
  <c r="R204" i="4" s="1"/>
  <c r="AS204" i="4"/>
  <c r="AR204" i="4"/>
  <c r="P204" i="4" s="1"/>
  <c r="AP204" i="4"/>
  <c r="AO204" i="4"/>
  <c r="AN204" i="4"/>
  <c r="AE204" i="4"/>
  <c r="AF204" i="4" s="1"/>
  <c r="W204" i="4"/>
  <c r="S204" i="4"/>
  <c r="O204" i="4"/>
  <c r="AW203" i="4"/>
  <c r="V203" i="4" s="1"/>
  <c r="AV203" i="4"/>
  <c r="AU203" i="4"/>
  <c r="AT203" i="4"/>
  <c r="R203" i="4" s="1"/>
  <c r="AS203" i="4"/>
  <c r="AR203" i="4"/>
  <c r="P203" i="4" s="1"/>
  <c r="AP203" i="4"/>
  <c r="AO203" i="4"/>
  <c r="AN203" i="4"/>
  <c r="AE203" i="4"/>
  <c r="AF203" i="4" s="1"/>
  <c r="W203" i="4"/>
  <c r="S203" i="4"/>
  <c r="O203" i="4"/>
  <c r="AW202" i="4"/>
  <c r="V202" i="4" s="1"/>
  <c r="AV202" i="4"/>
  <c r="AU202" i="4"/>
  <c r="T202" i="4" s="1"/>
  <c r="AT202" i="4"/>
  <c r="R202" i="4" s="1"/>
  <c r="AS202" i="4"/>
  <c r="AR202" i="4"/>
  <c r="P202" i="4" s="1"/>
  <c r="AP202" i="4"/>
  <c r="AO202" i="4"/>
  <c r="AN202" i="4"/>
  <c r="AE202" i="4"/>
  <c r="AF202" i="4" s="1"/>
  <c r="W202" i="4"/>
  <c r="S202" i="4"/>
  <c r="O202" i="4"/>
  <c r="AW201" i="4"/>
  <c r="V201" i="4" s="1"/>
  <c r="AV201" i="4"/>
  <c r="AU201" i="4"/>
  <c r="AT201" i="4"/>
  <c r="R201" i="4" s="1"/>
  <c r="AS201" i="4"/>
  <c r="AR201" i="4"/>
  <c r="P201" i="4" s="1"/>
  <c r="AP201" i="4"/>
  <c r="AO201" i="4"/>
  <c r="AN201" i="4"/>
  <c r="AE201" i="4"/>
  <c r="AF201" i="4" s="1"/>
  <c r="W201" i="4"/>
  <c r="S201" i="4"/>
  <c r="O201" i="4"/>
  <c r="AW200" i="4"/>
  <c r="V200" i="4" s="1"/>
  <c r="AV200" i="4"/>
  <c r="AU200" i="4"/>
  <c r="AT200" i="4"/>
  <c r="R200" i="4" s="1"/>
  <c r="AS200" i="4"/>
  <c r="AR200" i="4"/>
  <c r="P200" i="4" s="1"/>
  <c r="AP200" i="4"/>
  <c r="AO200" i="4"/>
  <c r="AN200" i="4"/>
  <c r="AE200" i="4"/>
  <c r="AF200" i="4" s="1"/>
  <c r="S200" i="4"/>
  <c r="O200" i="4"/>
  <c r="AW199" i="4"/>
  <c r="V199" i="4" s="1"/>
  <c r="AV199" i="4"/>
  <c r="AU199" i="4"/>
  <c r="T199" i="4" s="1"/>
  <c r="AT199" i="4"/>
  <c r="R199" i="4" s="1"/>
  <c r="AS199" i="4"/>
  <c r="AR199" i="4"/>
  <c r="P199" i="4" s="1"/>
  <c r="AP199" i="4"/>
  <c r="AO199" i="4"/>
  <c r="AN199" i="4"/>
  <c r="AE199" i="4"/>
  <c r="AF199" i="4" s="1"/>
  <c r="W199" i="4"/>
  <c r="S199" i="4"/>
  <c r="O199" i="4"/>
  <c r="AW198" i="4"/>
  <c r="V198" i="4" s="1"/>
  <c r="AV198" i="4"/>
  <c r="AU198" i="4"/>
  <c r="AT198" i="4"/>
  <c r="R198" i="4" s="1"/>
  <c r="AS198" i="4"/>
  <c r="AR198" i="4"/>
  <c r="P198" i="4" s="1"/>
  <c r="AP198" i="4"/>
  <c r="AO198" i="4"/>
  <c r="AN198" i="4"/>
  <c r="AE198" i="4"/>
  <c r="AF198" i="4" s="1"/>
  <c r="AB198" i="4" s="1"/>
  <c r="W198" i="4"/>
  <c r="S198" i="4"/>
  <c r="O198" i="4"/>
  <c r="AW197" i="4"/>
  <c r="V197" i="4" s="1"/>
  <c r="AV197" i="4"/>
  <c r="AU197" i="4"/>
  <c r="T197" i="4" s="1"/>
  <c r="AT197" i="4"/>
  <c r="R197" i="4" s="1"/>
  <c r="AS197" i="4"/>
  <c r="AR197" i="4"/>
  <c r="P197" i="4" s="1"/>
  <c r="AP197" i="4"/>
  <c r="AO197" i="4"/>
  <c r="AN197" i="4"/>
  <c r="AE197" i="4"/>
  <c r="AF197" i="4" s="1"/>
  <c r="W197" i="4"/>
  <c r="S197" i="4"/>
  <c r="O197" i="4"/>
  <c r="AW196" i="4"/>
  <c r="V196" i="4" s="1"/>
  <c r="AV196" i="4"/>
  <c r="AU196" i="4"/>
  <c r="T196" i="4" s="1"/>
  <c r="AT196" i="4"/>
  <c r="R196" i="4" s="1"/>
  <c r="AS196" i="4"/>
  <c r="AR196" i="4"/>
  <c r="P196" i="4" s="1"/>
  <c r="AP196" i="4"/>
  <c r="AO196" i="4"/>
  <c r="AN196" i="4"/>
  <c r="AE196" i="4"/>
  <c r="AF196" i="4" s="1"/>
  <c r="AB196" i="4" s="1"/>
  <c r="W196" i="4"/>
  <c r="S196" i="4"/>
  <c r="O196" i="4"/>
  <c r="AW195" i="4"/>
  <c r="V195" i="4" s="1"/>
  <c r="AV195" i="4"/>
  <c r="AU195" i="4"/>
  <c r="AT195" i="4"/>
  <c r="R195" i="4" s="1"/>
  <c r="AS195" i="4"/>
  <c r="AR195" i="4"/>
  <c r="P195" i="4" s="1"/>
  <c r="AP195" i="4"/>
  <c r="AO195" i="4"/>
  <c r="AN195" i="4"/>
  <c r="AE195" i="4"/>
  <c r="AF195" i="4" s="1"/>
  <c r="W195" i="4"/>
  <c r="S195" i="4"/>
  <c r="O195" i="4"/>
  <c r="AW194" i="4"/>
  <c r="V194" i="4" s="1"/>
  <c r="AV194" i="4"/>
  <c r="AU194" i="4"/>
  <c r="T194" i="4" s="1"/>
  <c r="AT194" i="4"/>
  <c r="R194" i="4" s="1"/>
  <c r="AS194" i="4"/>
  <c r="AR194" i="4"/>
  <c r="P194" i="4" s="1"/>
  <c r="AP194" i="4"/>
  <c r="AO194" i="4"/>
  <c r="AN194" i="4"/>
  <c r="AE194" i="4"/>
  <c r="AF194" i="4" s="1"/>
  <c r="W194" i="4"/>
  <c r="S194" i="4"/>
  <c r="O194" i="4"/>
  <c r="AW193" i="4"/>
  <c r="V193" i="4" s="1"/>
  <c r="AV193" i="4"/>
  <c r="AU193" i="4"/>
  <c r="AT193" i="4"/>
  <c r="R193" i="4" s="1"/>
  <c r="AS193" i="4"/>
  <c r="AR193" i="4"/>
  <c r="P193" i="4" s="1"/>
  <c r="AP193" i="4"/>
  <c r="AO193" i="4"/>
  <c r="AN193" i="4"/>
  <c r="AE193" i="4"/>
  <c r="AF193" i="4" s="1"/>
  <c r="W193" i="4"/>
  <c r="S193" i="4"/>
  <c r="O193" i="4"/>
  <c r="AW192" i="4"/>
  <c r="V192" i="4" s="1"/>
  <c r="AV192" i="4"/>
  <c r="AU192" i="4"/>
  <c r="T192" i="4" s="1"/>
  <c r="AT192" i="4"/>
  <c r="R192" i="4" s="1"/>
  <c r="AS192" i="4"/>
  <c r="AR192" i="4"/>
  <c r="P192" i="4" s="1"/>
  <c r="AP192" i="4"/>
  <c r="AO192" i="4"/>
  <c r="AN192" i="4"/>
  <c r="AE192" i="4"/>
  <c r="AF192" i="4" s="1"/>
  <c r="W192" i="4"/>
  <c r="S192" i="4"/>
  <c r="O192" i="4"/>
  <c r="AW191" i="4"/>
  <c r="V191" i="4" s="1"/>
  <c r="AV191" i="4"/>
  <c r="AU191" i="4"/>
  <c r="AT191" i="4"/>
  <c r="R191" i="4" s="1"/>
  <c r="AS191" i="4"/>
  <c r="AR191" i="4"/>
  <c r="P191" i="4" s="1"/>
  <c r="AP191" i="4"/>
  <c r="AO191" i="4"/>
  <c r="AN191" i="4"/>
  <c r="AE191" i="4"/>
  <c r="AF191" i="4" s="1"/>
  <c r="W191" i="4"/>
  <c r="S191" i="4"/>
  <c r="O191" i="4"/>
  <c r="AW190" i="4"/>
  <c r="V190" i="4" s="1"/>
  <c r="AV190" i="4"/>
  <c r="AU190" i="4"/>
  <c r="T190" i="4" s="1"/>
  <c r="AT190" i="4"/>
  <c r="R190" i="4" s="1"/>
  <c r="AS190" i="4"/>
  <c r="AR190" i="4"/>
  <c r="P190" i="4" s="1"/>
  <c r="AP190" i="4"/>
  <c r="AO190" i="4"/>
  <c r="AN190" i="4"/>
  <c r="AE190" i="4"/>
  <c r="AF190" i="4" s="1"/>
  <c r="W190" i="4"/>
  <c r="S190" i="4"/>
  <c r="O190" i="4"/>
  <c r="AW189" i="4"/>
  <c r="V189" i="4" s="1"/>
  <c r="AV189" i="4"/>
  <c r="AU189" i="4"/>
  <c r="AT189" i="4"/>
  <c r="R189" i="4" s="1"/>
  <c r="AS189" i="4"/>
  <c r="AR189" i="4"/>
  <c r="P189" i="4" s="1"/>
  <c r="AP189" i="4"/>
  <c r="AQ189" i="4" s="1"/>
  <c r="AO189" i="4"/>
  <c r="AN189" i="4"/>
  <c r="AE189" i="4"/>
  <c r="AF189" i="4" s="1"/>
  <c r="W189" i="4"/>
  <c r="S189" i="4"/>
  <c r="O189" i="4"/>
  <c r="AW188" i="4"/>
  <c r="V188" i="4" s="1"/>
  <c r="AV188" i="4"/>
  <c r="AU188" i="4"/>
  <c r="T188" i="4" s="1"/>
  <c r="AT188" i="4"/>
  <c r="R188" i="4" s="1"/>
  <c r="AS188" i="4"/>
  <c r="AR188" i="4"/>
  <c r="P188" i="4" s="1"/>
  <c r="AP188" i="4"/>
  <c r="AO188" i="4"/>
  <c r="AN188" i="4"/>
  <c r="AE188" i="4"/>
  <c r="AF188" i="4" s="1"/>
  <c r="AB188" i="4" s="1"/>
  <c r="W188" i="4"/>
  <c r="S188" i="4"/>
  <c r="O188" i="4"/>
  <c r="AW187" i="4"/>
  <c r="V187" i="4" s="1"/>
  <c r="AV187" i="4"/>
  <c r="AU187" i="4"/>
  <c r="T187" i="4" s="1"/>
  <c r="AT187" i="4"/>
  <c r="R187" i="4" s="1"/>
  <c r="AS187" i="4"/>
  <c r="AR187" i="4"/>
  <c r="P187" i="4" s="1"/>
  <c r="AP187" i="4"/>
  <c r="AO187" i="4"/>
  <c r="AN187" i="4"/>
  <c r="AE187" i="4"/>
  <c r="AF187" i="4" s="1"/>
  <c r="W187" i="4"/>
  <c r="S187" i="4"/>
  <c r="O187" i="4"/>
  <c r="AW186" i="4"/>
  <c r="V186" i="4" s="1"/>
  <c r="AV186" i="4"/>
  <c r="AU186" i="4"/>
  <c r="T186" i="4" s="1"/>
  <c r="AT186" i="4"/>
  <c r="R186" i="4" s="1"/>
  <c r="AS186" i="4"/>
  <c r="AR186" i="4"/>
  <c r="P186" i="4" s="1"/>
  <c r="AP186" i="4"/>
  <c r="AO186" i="4"/>
  <c r="AN186" i="4"/>
  <c r="AE186" i="4"/>
  <c r="AF186" i="4" s="1"/>
  <c r="AB186" i="4" s="1"/>
  <c r="W186" i="4"/>
  <c r="S186" i="4"/>
  <c r="O186" i="4"/>
  <c r="AW185" i="4"/>
  <c r="V185" i="4" s="1"/>
  <c r="AV185" i="4"/>
  <c r="AU185" i="4"/>
  <c r="T185" i="4" s="1"/>
  <c r="AT185" i="4"/>
  <c r="R185" i="4" s="1"/>
  <c r="AS185" i="4"/>
  <c r="AR185" i="4"/>
  <c r="P185" i="4" s="1"/>
  <c r="AP185" i="4"/>
  <c r="AO185" i="4"/>
  <c r="AN185" i="4"/>
  <c r="AE185" i="4"/>
  <c r="AF185" i="4" s="1"/>
  <c r="AB185" i="4" s="1"/>
  <c r="W185" i="4"/>
  <c r="S185" i="4"/>
  <c r="O185" i="4"/>
  <c r="AW184" i="4"/>
  <c r="V184" i="4" s="1"/>
  <c r="AV184" i="4"/>
  <c r="AU184" i="4"/>
  <c r="T184" i="4" s="1"/>
  <c r="AT184" i="4"/>
  <c r="R184" i="4" s="1"/>
  <c r="AS184" i="4"/>
  <c r="AR184" i="4"/>
  <c r="P184" i="4" s="1"/>
  <c r="AP184" i="4"/>
  <c r="AO184" i="4"/>
  <c r="AN184" i="4"/>
  <c r="AE184" i="4"/>
  <c r="AF184" i="4" s="1"/>
  <c r="W184" i="4"/>
  <c r="S184" i="4"/>
  <c r="O184" i="4"/>
  <c r="AW183" i="4"/>
  <c r="V183" i="4" s="1"/>
  <c r="AV183" i="4"/>
  <c r="AU183" i="4"/>
  <c r="T183" i="4" s="1"/>
  <c r="AT183" i="4"/>
  <c r="R183" i="4" s="1"/>
  <c r="AS183" i="4"/>
  <c r="AR183" i="4"/>
  <c r="P183" i="4" s="1"/>
  <c r="AP183" i="4"/>
  <c r="AO183" i="4"/>
  <c r="AN183" i="4"/>
  <c r="AE183" i="4"/>
  <c r="AF183" i="4" s="1"/>
  <c r="W183" i="4"/>
  <c r="S183" i="4"/>
  <c r="O183" i="4"/>
  <c r="AW182" i="4"/>
  <c r="V182" i="4" s="1"/>
  <c r="AV182" i="4"/>
  <c r="AU182" i="4"/>
  <c r="T182" i="4" s="1"/>
  <c r="AT182" i="4"/>
  <c r="R182" i="4" s="1"/>
  <c r="AS182" i="4"/>
  <c r="AR182" i="4"/>
  <c r="P182" i="4" s="1"/>
  <c r="AP182" i="4"/>
  <c r="AO182" i="4"/>
  <c r="AN182" i="4"/>
  <c r="AE182" i="4"/>
  <c r="AF182" i="4" s="1"/>
  <c r="W182" i="4"/>
  <c r="S182" i="4"/>
  <c r="O182" i="4"/>
  <c r="AW181" i="4"/>
  <c r="V181" i="4" s="1"/>
  <c r="AV181" i="4"/>
  <c r="AU181" i="4"/>
  <c r="T181" i="4" s="1"/>
  <c r="AT181" i="4"/>
  <c r="R181" i="4" s="1"/>
  <c r="AS181" i="4"/>
  <c r="AR181" i="4"/>
  <c r="P181" i="4" s="1"/>
  <c r="AP181" i="4"/>
  <c r="AO181" i="4"/>
  <c r="AN181" i="4"/>
  <c r="AE181" i="4"/>
  <c r="AF181" i="4" s="1"/>
  <c r="AB181" i="4" s="1"/>
  <c r="W181" i="4"/>
  <c r="S181" i="4"/>
  <c r="O181" i="4"/>
  <c r="AW180" i="4"/>
  <c r="V180" i="4" s="1"/>
  <c r="AV180" i="4"/>
  <c r="AU180" i="4"/>
  <c r="T180" i="4" s="1"/>
  <c r="AT180" i="4"/>
  <c r="R180" i="4" s="1"/>
  <c r="AS180" i="4"/>
  <c r="AR180" i="4"/>
  <c r="P180" i="4" s="1"/>
  <c r="AP180" i="4"/>
  <c r="AO180" i="4"/>
  <c r="AN180" i="4"/>
  <c r="AE180" i="4"/>
  <c r="AF180" i="4" s="1"/>
  <c r="W180" i="4"/>
  <c r="S180" i="4"/>
  <c r="O180" i="4"/>
  <c r="AW179" i="4"/>
  <c r="V179" i="4" s="1"/>
  <c r="AV179" i="4"/>
  <c r="AU179" i="4"/>
  <c r="T179" i="4" s="1"/>
  <c r="AT179" i="4"/>
  <c r="R179" i="4" s="1"/>
  <c r="AS179" i="4"/>
  <c r="AR179" i="4"/>
  <c r="P179" i="4" s="1"/>
  <c r="AP179" i="4"/>
  <c r="AO179" i="4"/>
  <c r="AN179" i="4"/>
  <c r="AE179" i="4"/>
  <c r="AF179" i="4" s="1"/>
  <c r="W179" i="4"/>
  <c r="S179" i="4"/>
  <c r="O179" i="4"/>
  <c r="AW178" i="4"/>
  <c r="V178" i="4" s="1"/>
  <c r="AV178" i="4"/>
  <c r="AU178" i="4"/>
  <c r="T178" i="4" s="1"/>
  <c r="AT178" i="4"/>
  <c r="R178" i="4" s="1"/>
  <c r="AS178" i="4"/>
  <c r="AR178" i="4"/>
  <c r="AP178" i="4"/>
  <c r="AO178" i="4"/>
  <c r="AN178" i="4"/>
  <c r="AE178" i="4"/>
  <c r="AF178" i="4" s="1"/>
  <c r="W178" i="4"/>
  <c r="S178" i="4"/>
  <c r="O178" i="4"/>
  <c r="AW177" i="4"/>
  <c r="V177" i="4" s="1"/>
  <c r="AV177" i="4"/>
  <c r="AU177" i="4"/>
  <c r="AT177" i="4"/>
  <c r="R177" i="4" s="1"/>
  <c r="AS177" i="4"/>
  <c r="AR177" i="4"/>
  <c r="P177" i="4" s="1"/>
  <c r="AP177" i="4"/>
  <c r="AO177" i="4"/>
  <c r="AN177" i="4"/>
  <c r="AE177" i="4"/>
  <c r="AF177" i="4" s="1"/>
  <c r="W177" i="4"/>
  <c r="S177" i="4"/>
  <c r="O177" i="4"/>
  <c r="AW176" i="4"/>
  <c r="V176" i="4" s="1"/>
  <c r="AV176" i="4"/>
  <c r="AU176" i="4"/>
  <c r="AT176" i="4"/>
  <c r="R176" i="4" s="1"/>
  <c r="AS176" i="4"/>
  <c r="AR176" i="4"/>
  <c r="P176" i="4" s="1"/>
  <c r="AP176" i="4"/>
  <c r="X176" i="4" s="1"/>
  <c r="AO176" i="4"/>
  <c r="AN176" i="4"/>
  <c r="AE176" i="4"/>
  <c r="AF176" i="4" s="1"/>
  <c r="W176" i="4"/>
  <c r="S176" i="4"/>
  <c r="O176" i="4"/>
  <c r="AW175" i="4"/>
  <c r="V175" i="4" s="1"/>
  <c r="AV175" i="4"/>
  <c r="AU175" i="4"/>
  <c r="AT175" i="4"/>
  <c r="R175" i="4" s="1"/>
  <c r="AS175" i="4"/>
  <c r="AR175" i="4"/>
  <c r="P175" i="4" s="1"/>
  <c r="AP175" i="4"/>
  <c r="AO175" i="4"/>
  <c r="AN175" i="4"/>
  <c r="AE175" i="4"/>
  <c r="AF175" i="4" s="1"/>
  <c r="W175" i="4"/>
  <c r="S175" i="4"/>
  <c r="O175" i="4"/>
  <c r="AW174" i="4"/>
  <c r="V174" i="4" s="1"/>
  <c r="AV174" i="4"/>
  <c r="AU174" i="4"/>
  <c r="AT174" i="4"/>
  <c r="R174" i="4" s="1"/>
  <c r="AS174" i="4"/>
  <c r="AR174" i="4"/>
  <c r="P174" i="4" s="1"/>
  <c r="AP174" i="4"/>
  <c r="AO174" i="4"/>
  <c r="AN174" i="4"/>
  <c r="AE174" i="4"/>
  <c r="AF174" i="4" s="1"/>
  <c r="W174" i="4"/>
  <c r="S174" i="4"/>
  <c r="O174" i="4"/>
  <c r="AW173" i="4"/>
  <c r="V173" i="4" s="1"/>
  <c r="AV173" i="4"/>
  <c r="AU173" i="4"/>
  <c r="T173" i="4" s="1"/>
  <c r="AT173" i="4"/>
  <c r="R173" i="4" s="1"/>
  <c r="AS173" i="4"/>
  <c r="AR173" i="4"/>
  <c r="P173" i="4" s="1"/>
  <c r="AP173" i="4"/>
  <c r="X173" i="4" s="1"/>
  <c r="AO173" i="4"/>
  <c r="AN173" i="4"/>
  <c r="AE173" i="4"/>
  <c r="AF173" i="4" s="1"/>
  <c r="W173" i="4"/>
  <c r="S173" i="4"/>
  <c r="O173" i="4"/>
  <c r="AW172" i="4"/>
  <c r="V172" i="4" s="1"/>
  <c r="AV172" i="4"/>
  <c r="AU172" i="4"/>
  <c r="T172" i="4" s="1"/>
  <c r="AT172" i="4"/>
  <c r="R172" i="4" s="1"/>
  <c r="AS172" i="4"/>
  <c r="AR172" i="4"/>
  <c r="P172" i="4" s="1"/>
  <c r="AP172" i="4"/>
  <c r="AO172" i="4"/>
  <c r="AN172" i="4"/>
  <c r="AE172" i="4"/>
  <c r="AF172" i="4" s="1"/>
  <c r="W172" i="4"/>
  <c r="S172" i="4"/>
  <c r="O172" i="4"/>
  <c r="AW171" i="4"/>
  <c r="V171" i="4" s="1"/>
  <c r="AV171" i="4"/>
  <c r="AU171" i="4"/>
  <c r="T171" i="4" s="1"/>
  <c r="AT171" i="4"/>
  <c r="R171" i="4" s="1"/>
  <c r="AS171" i="4"/>
  <c r="AR171" i="4"/>
  <c r="P171" i="4" s="1"/>
  <c r="AP171" i="4"/>
  <c r="AO171" i="4"/>
  <c r="AN171" i="4"/>
  <c r="AE171" i="4"/>
  <c r="AF171" i="4" s="1"/>
  <c r="W171" i="4"/>
  <c r="S171" i="4"/>
  <c r="O171" i="4"/>
  <c r="AW170" i="4"/>
  <c r="V170" i="4" s="1"/>
  <c r="AV170" i="4"/>
  <c r="AU170" i="4"/>
  <c r="AT170" i="4"/>
  <c r="R170" i="4" s="1"/>
  <c r="AS170" i="4"/>
  <c r="AR170" i="4"/>
  <c r="P170" i="4" s="1"/>
  <c r="AP170" i="4"/>
  <c r="AO170" i="4"/>
  <c r="AN170" i="4"/>
  <c r="AE170" i="4"/>
  <c r="AF170" i="4" s="1"/>
  <c r="W170" i="4"/>
  <c r="S170" i="4"/>
  <c r="O170" i="4"/>
  <c r="AW169" i="4"/>
  <c r="V169" i="4" s="1"/>
  <c r="AV169" i="4"/>
  <c r="AU169" i="4"/>
  <c r="T169" i="4" s="1"/>
  <c r="AT169" i="4"/>
  <c r="R169" i="4" s="1"/>
  <c r="AS169" i="4"/>
  <c r="AR169" i="4"/>
  <c r="P169" i="4" s="1"/>
  <c r="AP169" i="4"/>
  <c r="AO169" i="4"/>
  <c r="AN169" i="4"/>
  <c r="AE169" i="4"/>
  <c r="AF169" i="4" s="1"/>
  <c r="W169" i="4"/>
  <c r="S169" i="4"/>
  <c r="O169" i="4"/>
  <c r="AW168" i="4"/>
  <c r="V168" i="4" s="1"/>
  <c r="AV168" i="4"/>
  <c r="AU168" i="4"/>
  <c r="T168" i="4" s="1"/>
  <c r="AT168" i="4"/>
  <c r="R168" i="4" s="1"/>
  <c r="AS168" i="4"/>
  <c r="AR168" i="4"/>
  <c r="P168" i="4" s="1"/>
  <c r="AP168" i="4"/>
  <c r="X168" i="4" s="1"/>
  <c r="AO168" i="4"/>
  <c r="AN168" i="4"/>
  <c r="AE168" i="4"/>
  <c r="AF168" i="4" s="1"/>
  <c r="AB168" i="4" s="1"/>
  <c r="W168" i="4"/>
  <c r="S168" i="4"/>
  <c r="O168" i="4"/>
  <c r="AW167" i="4"/>
  <c r="V167" i="4" s="1"/>
  <c r="AV167" i="4"/>
  <c r="AU167" i="4"/>
  <c r="T167" i="4" s="1"/>
  <c r="AT167" i="4"/>
  <c r="R167" i="4" s="1"/>
  <c r="AS167" i="4"/>
  <c r="AR167" i="4"/>
  <c r="P167" i="4" s="1"/>
  <c r="AP167" i="4"/>
  <c r="AO167" i="4"/>
  <c r="AN167" i="4"/>
  <c r="AE167" i="4"/>
  <c r="AF167" i="4" s="1"/>
  <c r="W167" i="4"/>
  <c r="S167" i="4"/>
  <c r="O167" i="4"/>
  <c r="AW166" i="4"/>
  <c r="V166" i="4" s="1"/>
  <c r="AV166" i="4"/>
  <c r="AU166" i="4"/>
  <c r="T166" i="4" s="1"/>
  <c r="AT166" i="4"/>
  <c r="R166" i="4" s="1"/>
  <c r="AS166" i="4"/>
  <c r="AR166" i="4"/>
  <c r="AP166" i="4"/>
  <c r="AO166" i="4"/>
  <c r="AN166" i="4"/>
  <c r="AE166" i="4"/>
  <c r="AF166" i="4" s="1"/>
  <c r="W166" i="4"/>
  <c r="S166" i="4"/>
  <c r="O166" i="4"/>
  <c r="AW165" i="4"/>
  <c r="V165" i="4" s="1"/>
  <c r="AV165" i="4"/>
  <c r="AU165" i="4"/>
  <c r="T165" i="4" s="1"/>
  <c r="AT165" i="4"/>
  <c r="R165" i="4" s="1"/>
  <c r="AS165" i="4"/>
  <c r="AR165" i="4"/>
  <c r="P165" i="4" s="1"/>
  <c r="AP165" i="4"/>
  <c r="AO165" i="4"/>
  <c r="AN165" i="4"/>
  <c r="AE165" i="4"/>
  <c r="AF165" i="4" s="1"/>
  <c r="W165" i="4"/>
  <c r="S165" i="4"/>
  <c r="O165" i="4"/>
  <c r="AW164" i="4"/>
  <c r="V164" i="4" s="1"/>
  <c r="AV164" i="4"/>
  <c r="AU164" i="4"/>
  <c r="T164" i="4" s="1"/>
  <c r="AT164" i="4"/>
  <c r="R164" i="4" s="1"/>
  <c r="AS164" i="4"/>
  <c r="AR164" i="4"/>
  <c r="P164" i="4" s="1"/>
  <c r="AP164" i="4"/>
  <c r="AO164" i="4"/>
  <c r="AN164" i="4"/>
  <c r="AE164" i="4"/>
  <c r="AF164" i="4" s="1"/>
  <c r="W164" i="4"/>
  <c r="S164" i="4"/>
  <c r="O164" i="4"/>
  <c r="AW163" i="4"/>
  <c r="V163" i="4" s="1"/>
  <c r="AV163" i="4"/>
  <c r="AU163" i="4"/>
  <c r="T163" i="4" s="1"/>
  <c r="AT163" i="4"/>
  <c r="R163" i="4" s="1"/>
  <c r="AS163" i="4"/>
  <c r="AR163" i="4"/>
  <c r="P163" i="4" s="1"/>
  <c r="AP163" i="4"/>
  <c r="AO163" i="4"/>
  <c r="AN163" i="4"/>
  <c r="AE163" i="4"/>
  <c r="AF163" i="4" s="1"/>
  <c r="W163" i="4"/>
  <c r="S163" i="4"/>
  <c r="O163" i="4"/>
  <c r="AW162" i="4"/>
  <c r="V162" i="4" s="1"/>
  <c r="AV162" i="4"/>
  <c r="AU162" i="4"/>
  <c r="T162" i="4" s="1"/>
  <c r="AT162" i="4"/>
  <c r="R162" i="4" s="1"/>
  <c r="AS162" i="4"/>
  <c r="AR162" i="4"/>
  <c r="P162" i="4" s="1"/>
  <c r="AP162" i="4"/>
  <c r="AO162" i="4"/>
  <c r="AN162" i="4"/>
  <c r="AE162" i="4"/>
  <c r="AF162" i="4" s="1"/>
  <c r="W162" i="4"/>
  <c r="S162" i="4"/>
  <c r="O162" i="4"/>
  <c r="AW161" i="4"/>
  <c r="V161" i="4" s="1"/>
  <c r="AV161" i="4"/>
  <c r="AU161" i="4"/>
  <c r="T161" i="4" s="1"/>
  <c r="AT161" i="4"/>
  <c r="R161" i="4" s="1"/>
  <c r="AS161" i="4"/>
  <c r="AR161" i="4"/>
  <c r="P161" i="4" s="1"/>
  <c r="AP161" i="4"/>
  <c r="AO161" i="4"/>
  <c r="AN161" i="4"/>
  <c r="AE161" i="4"/>
  <c r="AF161" i="4" s="1"/>
  <c r="W161" i="4"/>
  <c r="S161" i="4"/>
  <c r="O161" i="4"/>
  <c r="AW160" i="4"/>
  <c r="V160" i="4" s="1"/>
  <c r="AV160" i="4"/>
  <c r="AU160" i="4"/>
  <c r="T160" i="4" s="1"/>
  <c r="AT160" i="4"/>
  <c r="R160" i="4" s="1"/>
  <c r="AS160" i="4"/>
  <c r="AR160" i="4"/>
  <c r="P160" i="4" s="1"/>
  <c r="AP160" i="4"/>
  <c r="AO160" i="4"/>
  <c r="AN160" i="4"/>
  <c r="AE160" i="4"/>
  <c r="AF160" i="4" s="1"/>
  <c r="W160" i="4"/>
  <c r="S160" i="4"/>
  <c r="O160" i="4"/>
  <c r="AW159" i="4"/>
  <c r="V159" i="4" s="1"/>
  <c r="AV159" i="4"/>
  <c r="AU159" i="4"/>
  <c r="T159" i="4" s="1"/>
  <c r="AT159" i="4"/>
  <c r="R159" i="4" s="1"/>
  <c r="AS159" i="4"/>
  <c r="AR159" i="4"/>
  <c r="P159" i="4" s="1"/>
  <c r="AP159" i="4"/>
  <c r="AO159" i="4"/>
  <c r="AN159" i="4"/>
  <c r="AE159" i="4"/>
  <c r="AF159" i="4" s="1"/>
  <c r="W159" i="4"/>
  <c r="S159" i="4"/>
  <c r="O159" i="4"/>
  <c r="AW158" i="4"/>
  <c r="V158" i="4" s="1"/>
  <c r="AV158" i="4"/>
  <c r="AU158" i="4"/>
  <c r="T158" i="4" s="1"/>
  <c r="AT158" i="4"/>
  <c r="R158" i="4" s="1"/>
  <c r="AS158" i="4"/>
  <c r="AR158" i="4"/>
  <c r="P158" i="4" s="1"/>
  <c r="AP158" i="4"/>
  <c r="AO158" i="4"/>
  <c r="AN158" i="4"/>
  <c r="AE158" i="4"/>
  <c r="AF158" i="4" s="1"/>
  <c r="W158" i="4"/>
  <c r="S158" i="4"/>
  <c r="O158" i="4"/>
  <c r="AW157" i="4"/>
  <c r="V157" i="4" s="1"/>
  <c r="AV157" i="4"/>
  <c r="AU157" i="4"/>
  <c r="T157" i="4" s="1"/>
  <c r="AT157" i="4"/>
  <c r="R157" i="4" s="1"/>
  <c r="AS157" i="4"/>
  <c r="AR157" i="4"/>
  <c r="P157" i="4" s="1"/>
  <c r="AP157" i="4"/>
  <c r="AO157" i="4"/>
  <c r="AN157" i="4"/>
  <c r="AE157" i="4"/>
  <c r="AF157" i="4" s="1"/>
  <c r="W157" i="4"/>
  <c r="S157" i="4"/>
  <c r="O157" i="4"/>
  <c r="AW156" i="4"/>
  <c r="V156" i="4" s="1"/>
  <c r="AV156" i="4"/>
  <c r="AU156" i="4"/>
  <c r="T156" i="4" s="1"/>
  <c r="AT156" i="4"/>
  <c r="R156" i="4" s="1"/>
  <c r="AS156" i="4"/>
  <c r="AR156" i="4"/>
  <c r="P156" i="4" s="1"/>
  <c r="AP156" i="4"/>
  <c r="AO156" i="4"/>
  <c r="AN156" i="4"/>
  <c r="AE156" i="4"/>
  <c r="AF156" i="4" s="1"/>
  <c r="W156" i="4"/>
  <c r="S156" i="4"/>
  <c r="O156" i="4"/>
  <c r="AW155" i="4"/>
  <c r="V155" i="4" s="1"/>
  <c r="AV155" i="4"/>
  <c r="AU155" i="4"/>
  <c r="T155" i="4" s="1"/>
  <c r="AT155" i="4"/>
  <c r="R155" i="4" s="1"/>
  <c r="AS155" i="4"/>
  <c r="AR155" i="4"/>
  <c r="P155" i="4" s="1"/>
  <c r="AP155" i="4"/>
  <c r="AO155" i="4"/>
  <c r="AN155" i="4"/>
  <c r="AE155" i="4"/>
  <c r="AF155" i="4" s="1"/>
  <c r="W155" i="4"/>
  <c r="S155" i="4"/>
  <c r="O155" i="4"/>
  <c r="AW154" i="4"/>
  <c r="V154" i="4" s="1"/>
  <c r="AV154" i="4"/>
  <c r="AU154" i="4"/>
  <c r="T154" i="4" s="1"/>
  <c r="AT154" i="4"/>
  <c r="R154" i="4" s="1"/>
  <c r="AS154" i="4"/>
  <c r="AR154" i="4"/>
  <c r="AP154" i="4"/>
  <c r="AO154" i="4"/>
  <c r="AN154" i="4"/>
  <c r="AE154" i="4"/>
  <c r="AF154" i="4" s="1"/>
  <c r="W154" i="4"/>
  <c r="S154" i="4"/>
  <c r="O154" i="4"/>
  <c r="AW153" i="4"/>
  <c r="V153" i="4" s="1"/>
  <c r="AV153" i="4"/>
  <c r="AU153" i="4"/>
  <c r="T153" i="4" s="1"/>
  <c r="AT153" i="4"/>
  <c r="R153" i="4" s="1"/>
  <c r="AS153" i="4"/>
  <c r="AR153" i="4"/>
  <c r="P153" i="4" s="1"/>
  <c r="AP153" i="4"/>
  <c r="AO153" i="4"/>
  <c r="AN153" i="4"/>
  <c r="AE153" i="4"/>
  <c r="AF153" i="4" s="1"/>
  <c r="W153" i="4"/>
  <c r="S153" i="4"/>
  <c r="O153" i="4"/>
  <c r="AW152" i="4"/>
  <c r="V152" i="4" s="1"/>
  <c r="AV152" i="4"/>
  <c r="AU152" i="4"/>
  <c r="T152" i="4" s="1"/>
  <c r="AT152" i="4"/>
  <c r="R152" i="4" s="1"/>
  <c r="AS152" i="4"/>
  <c r="AR152" i="4"/>
  <c r="AP152" i="4"/>
  <c r="AO152" i="4"/>
  <c r="AN152" i="4"/>
  <c r="AE152" i="4"/>
  <c r="AF152" i="4" s="1"/>
  <c r="W152" i="4"/>
  <c r="S152" i="4"/>
  <c r="O152" i="4"/>
  <c r="AW151" i="4"/>
  <c r="V151" i="4" s="1"/>
  <c r="AV151" i="4"/>
  <c r="AU151" i="4"/>
  <c r="T151" i="4" s="1"/>
  <c r="AT151" i="4"/>
  <c r="R151" i="4" s="1"/>
  <c r="AS151" i="4"/>
  <c r="AR151" i="4"/>
  <c r="P151" i="4" s="1"/>
  <c r="AP151" i="4"/>
  <c r="AO151" i="4"/>
  <c r="AN151" i="4"/>
  <c r="AE151" i="4"/>
  <c r="AF151" i="4" s="1"/>
  <c r="W151" i="4"/>
  <c r="S151" i="4"/>
  <c r="O151" i="4"/>
  <c r="AW150" i="4"/>
  <c r="V150" i="4" s="1"/>
  <c r="AV150" i="4"/>
  <c r="AU150" i="4"/>
  <c r="T150" i="4" s="1"/>
  <c r="AT150" i="4"/>
  <c r="R150" i="4" s="1"/>
  <c r="AS150" i="4"/>
  <c r="AR150" i="4"/>
  <c r="P150" i="4" s="1"/>
  <c r="AP150" i="4"/>
  <c r="AO150" i="4"/>
  <c r="AN150" i="4"/>
  <c r="AE150" i="4"/>
  <c r="AF150" i="4" s="1"/>
  <c r="AB150" i="4" s="1"/>
  <c r="W150" i="4"/>
  <c r="S150" i="4"/>
  <c r="O150" i="4"/>
  <c r="AW149" i="4"/>
  <c r="V149" i="4" s="1"/>
  <c r="AV149" i="4"/>
  <c r="AU149" i="4"/>
  <c r="T149" i="4" s="1"/>
  <c r="AT149" i="4"/>
  <c r="R149" i="4" s="1"/>
  <c r="AS149" i="4"/>
  <c r="AR149" i="4"/>
  <c r="P149" i="4" s="1"/>
  <c r="AP149" i="4"/>
  <c r="AO149" i="4"/>
  <c r="AN149" i="4"/>
  <c r="AE149" i="4"/>
  <c r="AF149" i="4" s="1"/>
  <c r="W149" i="4"/>
  <c r="S149" i="4"/>
  <c r="O149" i="4"/>
  <c r="AW148" i="4"/>
  <c r="V148" i="4" s="1"/>
  <c r="AV148" i="4"/>
  <c r="AU148" i="4"/>
  <c r="AT148" i="4"/>
  <c r="R148" i="4" s="1"/>
  <c r="AS148" i="4"/>
  <c r="AR148" i="4"/>
  <c r="P148" i="4" s="1"/>
  <c r="AP148" i="4"/>
  <c r="AO148" i="4"/>
  <c r="AN148" i="4"/>
  <c r="AE148" i="4"/>
  <c r="AF148" i="4" s="1"/>
  <c r="W148" i="4"/>
  <c r="S148" i="4"/>
  <c r="O148" i="4"/>
  <c r="AW147" i="4"/>
  <c r="V147" i="4" s="1"/>
  <c r="AV147" i="4"/>
  <c r="AU147" i="4"/>
  <c r="T147" i="4" s="1"/>
  <c r="AT147" i="4"/>
  <c r="R147" i="4" s="1"/>
  <c r="AS147" i="4"/>
  <c r="AR147" i="4"/>
  <c r="P147" i="4" s="1"/>
  <c r="AP147" i="4"/>
  <c r="X147" i="4" s="1"/>
  <c r="AO147" i="4"/>
  <c r="AN147" i="4"/>
  <c r="AE147" i="4"/>
  <c r="AF147" i="4" s="1"/>
  <c r="W147" i="4"/>
  <c r="S147" i="4"/>
  <c r="O147" i="4"/>
  <c r="AW146" i="4"/>
  <c r="V146" i="4" s="1"/>
  <c r="AV146" i="4"/>
  <c r="AU146" i="4"/>
  <c r="T146" i="4" s="1"/>
  <c r="AT146" i="4"/>
  <c r="R146" i="4" s="1"/>
  <c r="AS146" i="4"/>
  <c r="AR146" i="4"/>
  <c r="P146" i="4" s="1"/>
  <c r="AP146" i="4"/>
  <c r="AO146" i="4"/>
  <c r="AN146" i="4"/>
  <c r="AE146" i="4"/>
  <c r="AF146" i="4" s="1"/>
  <c r="W146" i="4"/>
  <c r="S146" i="4"/>
  <c r="O146" i="4"/>
  <c r="AW145" i="4"/>
  <c r="V145" i="4" s="1"/>
  <c r="AV145" i="4"/>
  <c r="AU145" i="4"/>
  <c r="T145" i="4" s="1"/>
  <c r="AT145" i="4"/>
  <c r="R145" i="4" s="1"/>
  <c r="AS145" i="4"/>
  <c r="AR145" i="4"/>
  <c r="P145" i="4" s="1"/>
  <c r="AP145" i="4"/>
  <c r="AO145" i="4"/>
  <c r="AN145" i="4"/>
  <c r="AE145" i="4"/>
  <c r="AF145" i="4" s="1"/>
  <c r="W145" i="4"/>
  <c r="S145" i="4"/>
  <c r="O145" i="4"/>
  <c r="AW144" i="4"/>
  <c r="V144" i="4" s="1"/>
  <c r="AV144" i="4"/>
  <c r="AU144" i="4"/>
  <c r="T144" i="4" s="1"/>
  <c r="AT144" i="4"/>
  <c r="R144" i="4" s="1"/>
  <c r="AS144" i="4"/>
  <c r="AR144" i="4"/>
  <c r="P144" i="4" s="1"/>
  <c r="AP144" i="4"/>
  <c r="AO144" i="4"/>
  <c r="AN144" i="4"/>
  <c r="AE144" i="4"/>
  <c r="AF144" i="4" s="1"/>
  <c r="W144" i="4"/>
  <c r="S144" i="4"/>
  <c r="O144" i="4"/>
  <c r="AW143" i="4"/>
  <c r="V143" i="4" s="1"/>
  <c r="AV143" i="4"/>
  <c r="AU143" i="4"/>
  <c r="T143" i="4" s="1"/>
  <c r="AT143" i="4"/>
  <c r="R143" i="4" s="1"/>
  <c r="AS143" i="4"/>
  <c r="AR143" i="4"/>
  <c r="P143" i="4" s="1"/>
  <c r="AP143" i="4"/>
  <c r="AO143" i="4"/>
  <c r="AN143" i="4"/>
  <c r="AE143" i="4"/>
  <c r="AF143" i="4" s="1"/>
  <c r="W143" i="4"/>
  <c r="S143" i="4"/>
  <c r="O143" i="4"/>
  <c r="AW142" i="4"/>
  <c r="V142" i="4" s="1"/>
  <c r="AV142" i="4"/>
  <c r="AU142" i="4"/>
  <c r="T142" i="4" s="1"/>
  <c r="AT142" i="4"/>
  <c r="R142" i="4" s="1"/>
  <c r="AS142" i="4"/>
  <c r="AR142" i="4"/>
  <c r="P142" i="4" s="1"/>
  <c r="AP142" i="4"/>
  <c r="AO142" i="4"/>
  <c r="AN142" i="4"/>
  <c r="AE142" i="4"/>
  <c r="AF142" i="4" s="1"/>
  <c r="W142" i="4"/>
  <c r="S142" i="4"/>
  <c r="O142" i="4"/>
  <c r="AW141" i="4"/>
  <c r="V141" i="4" s="1"/>
  <c r="AV141" i="4"/>
  <c r="AU141" i="4"/>
  <c r="T141" i="4" s="1"/>
  <c r="AT141" i="4"/>
  <c r="R141" i="4" s="1"/>
  <c r="AS141" i="4"/>
  <c r="AR141" i="4"/>
  <c r="P141" i="4" s="1"/>
  <c r="AP141" i="4"/>
  <c r="AO141" i="4"/>
  <c r="AN141" i="4"/>
  <c r="AE141" i="4"/>
  <c r="AF141" i="4" s="1"/>
  <c r="W141" i="4"/>
  <c r="S141" i="4"/>
  <c r="O141" i="4"/>
  <c r="AW140" i="4"/>
  <c r="V140" i="4" s="1"/>
  <c r="AV140" i="4"/>
  <c r="AU140" i="4"/>
  <c r="AT140" i="4"/>
  <c r="R140" i="4" s="1"/>
  <c r="AS140" i="4"/>
  <c r="AR140" i="4"/>
  <c r="P140" i="4" s="1"/>
  <c r="AP140" i="4"/>
  <c r="AO140" i="4"/>
  <c r="AN140" i="4"/>
  <c r="AE140" i="4"/>
  <c r="AF140" i="4" s="1"/>
  <c r="AB140" i="4" s="1"/>
  <c r="W140" i="4"/>
  <c r="S140" i="4"/>
  <c r="O140" i="4"/>
  <c r="AW139" i="4"/>
  <c r="V139" i="4" s="1"/>
  <c r="AV139" i="4"/>
  <c r="AU139" i="4"/>
  <c r="T139" i="4" s="1"/>
  <c r="AT139" i="4"/>
  <c r="R139" i="4" s="1"/>
  <c r="AS139" i="4"/>
  <c r="AR139" i="4"/>
  <c r="P139" i="4" s="1"/>
  <c r="AP139" i="4"/>
  <c r="AO139" i="4"/>
  <c r="AN139" i="4"/>
  <c r="AE139" i="4"/>
  <c r="AF139" i="4" s="1"/>
  <c r="W139" i="4"/>
  <c r="S139" i="4"/>
  <c r="O139" i="4"/>
  <c r="AW138" i="4"/>
  <c r="V138" i="4" s="1"/>
  <c r="AV138" i="4"/>
  <c r="AU138" i="4"/>
  <c r="T138" i="4" s="1"/>
  <c r="AT138" i="4"/>
  <c r="R138" i="4" s="1"/>
  <c r="AS138" i="4"/>
  <c r="AR138" i="4"/>
  <c r="P138" i="4" s="1"/>
  <c r="AP138" i="4"/>
  <c r="AO138" i="4"/>
  <c r="AN138" i="4"/>
  <c r="AE138" i="4"/>
  <c r="AF138" i="4" s="1"/>
  <c r="W138" i="4"/>
  <c r="S138" i="4"/>
  <c r="O138" i="4"/>
  <c r="AW137" i="4"/>
  <c r="V137" i="4" s="1"/>
  <c r="AV137" i="4"/>
  <c r="AU137" i="4"/>
  <c r="T137" i="4" s="1"/>
  <c r="AT137" i="4"/>
  <c r="R137" i="4" s="1"/>
  <c r="AS137" i="4"/>
  <c r="AR137" i="4"/>
  <c r="P137" i="4" s="1"/>
  <c r="AP137" i="4"/>
  <c r="AO137" i="4"/>
  <c r="AN137" i="4"/>
  <c r="AE137" i="4"/>
  <c r="AF137" i="4" s="1"/>
  <c r="W137" i="4"/>
  <c r="S137" i="4"/>
  <c r="O137" i="4"/>
  <c r="AW136" i="4"/>
  <c r="V136" i="4" s="1"/>
  <c r="AV136" i="4"/>
  <c r="AU136" i="4"/>
  <c r="T136" i="4" s="1"/>
  <c r="AT136" i="4"/>
  <c r="R136" i="4" s="1"/>
  <c r="AS136" i="4"/>
  <c r="AR136" i="4"/>
  <c r="P136" i="4" s="1"/>
  <c r="AP136" i="4"/>
  <c r="AO136" i="4"/>
  <c r="AN136" i="4"/>
  <c r="AE136" i="4"/>
  <c r="AF136" i="4" s="1"/>
  <c r="W136" i="4"/>
  <c r="S136" i="4"/>
  <c r="O136" i="4"/>
  <c r="AW135" i="4"/>
  <c r="V135" i="4" s="1"/>
  <c r="AV135" i="4"/>
  <c r="AU135" i="4"/>
  <c r="T135" i="4" s="1"/>
  <c r="AT135" i="4"/>
  <c r="R135" i="4" s="1"/>
  <c r="AS135" i="4"/>
  <c r="AR135" i="4"/>
  <c r="P135" i="4" s="1"/>
  <c r="AP135" i="4"/>
  <c r="AO135" i="4"/>
  <c r="AN135" i="4"/>
  <c r="AE135" i="4"/>
  <c r="AF135" i="4" s="1"/>
  <c r="W135" i="4"/>
  <c r="S135" i="4"/>
  <c r="O135" i="4"/>
  <c r="AW134" i="4"/>
  <c r="V134" i="4" s="1"/>
  <c r="AV134" i="4"/>
  <c r="AU134" i="4"/>
  <c r="T134" i="4" s="1"/>
  <c r="AT134" i="4"/>
  <c r="R134" i="4" s="1"/>
  <c r="AS134" i="4"/>
  <c r="AR134" i="4"/>
  <c r="P134" i="4" s="1"/>
  <c r="AP134" i="4"/>
  <c r="AO134" i="4"/>
  <c r="AN134" i="4"/>
  <c r="AE134" i="4"/>
  <c r="AF134" i="4" s="1"/>
  <c r="AB134" i="4" s="1"/>
  <c r="W134" i="4"/>
  <c r="S134" i="4"/>
  <c r="O134" i="4"/>
  <c r="AW133" i="4"/>
  <c r="V133" i="4" s="1"/>
  <c r="AV133" i="4"/>
  <c r="AU133" i="4"/>
  <c r="T133" i="4" s="1"/>
  <c r="AT133" i="4"/>
  <c r="R133" i="4" s="1"/>
  <c r="AS133" i="4"/>
  <c r="AR133" i="4"/>
  <c r="P133" i="4" s="1"/>
  <c r="AP133" i="4"/>
  <c r="AO133" i="4"/>
  <c r="AN133" i="4"/>
  <c r="AE133" i="4"/>
  <c r="AF133" i="4" s="1"/>
  <c r="W133" i="4"/>
  <c r="S133" i="4"/>
  <c r="O133" i="4"/>
  <c r="AW132" i="4"/>
  <c r="V132" i="4" s="1"/>
  <c r="AV132" i="4"/>
  <c r="AU132" i="4"/>
  <c r="T132" i="4" s="1"/>
  <c r="AT132" i="4"/>
  <c r="R132" i="4" s="1"/>
  <c r="AS132" i="4"/>
  <c r="AR132" i="4"/>
  <c r="P132" i="4" s="1"/>
  <c r="AP132" i="4"/>
  <c r="AO132" i="4"/>
  <c r="AN132" i="4"/>
  <c r="AE132" i="4"/>
  <c r="AF132" i="4" s="1"/>
  <c r="AB132" i="4" s="1"/>
  <c r="W132" i="4"/>
  <c r="S132" i="4"/>
  <c r="O132" i="4"/>
  <c r="AW131" i="4"/>
  <c r="V131" i="4" s="1"/>
  <c r="AV131" i="4"/>
  <c r="AU131" i="4"/>
  <c r="T131" i="4" s="1"/>
  <c r="AT131" i="4"/>
  <c r="R131" i="4" s="1"/>
  <c r="AS131" i="4"/>
  <c r="AR131" i="4"/>
  <c r="AP131" i="4"/>
  <c r="AO131" i="4"/>
  <c r="AN131" i="4"/>
  <c r="AE131" i="4"/>
  <c r="AF131" i="4" s="1"/>
  <c r="W131" i="4"/>
  <c r="S131" i="4"/>
  <c r="O131" i="4"/>
  <c r="AW130" i="4"/>
  <c r="V130" i="4" s="1"/>
  <c r="AV130" i="4"/>
  <c r="AU130" i="4"/>
  <c r="T130" i="4" s="1"/>
  <c r="AT130" i="4"/>
  <c r="R130" i="4" s="1"/>
  <c r="AS130" i="4"/>
  <c r="AR130" i="4"/>
  <c r="P130" i="4" s="1"/>
  <c r="AP130" i="4"/>
  <c r="AO130" i="4"/>
  <c r="AN130" i="4"/>
  <c r="AE130" i="4"/>
  <c r="AF130" i="4" s="1"/>
  <c r="W130" i="4"/>
  <c r="S130" i="4"/>
  <c r="O130" i="4"/>
  <c r="AW129" i="4"/>
  <c r="V129" i="4" s="1"/>
  <c r="AV129" i="4"/>
  <c r="AU129" i="4"/>
  <c r="T129" i="4" s="1"/>
  <c r="AT129" i="4"/>
  <c r="R129" i="4" s="1"/>
  <c r="AS129" i="4"/>
  <c r="AR129" i="4"/>
  <c r="AP129" i="4"/>
  <c r="AO129" i="4"/>
  <c r="AN129" i="4"/>
  <c r="AE129" i="4"/>
  <c r="AF129" i="4" s="1"/>
  <c r="W129" i="4"/>
  <c r="S129" i="4"/>
  <c r="O129" i="4"/>
  <c r="AW128" i="4"/>
  <c r="V128" i="4" s="1"/>
  <c r="AV128" i="4"/>
  <c r="AU128" i="4"/>
  <c r="T128" i="4" s="1"/>
  <c r="AT128" i="4"/>
  <c r="R128" i="4" s="1"/>
  <c r="AS128" i="4"/>
  <c r="AR128" i="4"/>
  <c r="P128" i="4" s="1"/>
  <c r="AP128" i="4"/>
  <c r="AO128" i="4"/>
  <c r="AN128" i="4"/>
  <c r="AE128" i="4"/>
  <c r="AF128" i="4" s="1"/>
  <c r="W128" i="4"/>
  <c r="S128" i="4"/>
  <c r="O128" i="4"/>
  <c r="AW127" i="4"/>
  <c r="V127" i="4" s="1"/>
  <c r="AV127" i="4"/>
  <c r="AU127" i="4"/>
  <c r="T127" i="4" s="1"/>
  <c r="AT127" i="4"/>
  <c r="R127" i="4" s="1"/>
  <c r="AS127" i="4"/>
  <c r="AR127" i="4"/>
  <c r="P127" i="4" s="1"/>
  <c r="AP127" i="4"/>
  <c r="AO127" i="4"/>
  <c r="AN127" i="4"/>
  <c r="AE127" i="4"/>
  <c r="AF127" i="4" s="1"/>
  <c r="W127" i="4"/>
  <c r="S127" i="4"/>
  <c r="O127" i="4"/>
  <c r="AW126" i="4"/>
  <c r="V126" i="4" s="1"/>
  <c r="AV126" i="4"/>
  <c r="AU126" i="4"/>
  <c r="T126" i="4" s="1"/>
  <c r="AT126" i="4"/>
  <c r="R126" i="4" s="1"/>
  <c r="AS126" i="4"/>
  <c r="AR126" i="4"/>
  <c r="P126" i="4" s="1"/>
  <c r="AP126" i="4"/>
  <c r="AO126" i="4"/>
  <c r="AN126" i="4"/>
  <c r="AE126" i="4"/>
  <c r="AF126" i="4" s="1"/>
  <c r="W126" i="4"/>
  <c r="S126" i="4"/>
  <c r="O126" i="4"/>
  <c r="AW125" i="4"/>
  <c r="V125" i="4" s="1"/>
  <c r="AV125" i="4"/>
  <c r="AU125" i="4"/>
  <c r="T125" i="4" s="1"/>
  <c r="AT125" i="4"/>
  <c r="R125" i="4" s="1"/>
  <c r="AS125" i="4"/>
  <c r="AR125" i="4"/>
  <c r="P125" i="4" s="1"/>
  <c r="AP125" i="4"/>
  <c r="AO125" i="4"/>
  <c r="AN125" i="4"/>
  <c r="AE125" i="4"/>
  <c r="AF125" i="4" s="1"/>
  <c r="AB125" i="4" s="1"/>
  <c r="W125" i="4"/>
  <c r="S125" i="4"/>
  <c r="O125" i="4"/>
  <c r="AW124" i="4"/>
  <c r="V124" i="4" s="1"/>
  <c r="AV124" i="4"/>
  <c r="AU124" i="4"/>
  <c r="T124" i="4" s="1"/>
  <c r="AT124" i="4"/>
  <c r="R124" i="4" s="1"/>
  <c r="AS124" i="4"/>
  <c r="AR124" i="4"/>
  <c r="P124" i="4" s="1"/>
  <c r="AP124" i="4"/>
  <c r="AO124" i="4"/>
  <c r="AN124" i="4"/>
  <c r="AE124" i="4"/>
  <c r="AF124" i="4" s="1"/>
  <c r="W124" i="4"/>
  <c r="S124" i="4"/>
  <c r="O124" i="4"/>
  <c r="AW123" i="4"/>
  <c r="V123" i="4" s="1"/>
  <c r="AV123" i="4"/>
  <c r="AU123" i="4"/>
  <c r="T123" i="4" s="1"/>
  <c r="AT123" i="4"/>
  <c r="R123" i="4" s="1"/>
  <c r="AS123" i="4"/>
  <c r="AR123" i="4"/>
  <c r="P123" i="4" s="1"/>
  <c r="AP123" i="4"/>
  <c r="AO123" i="4"/>
  <c r="AN123" i="4"/>
  <c r="AE123" i="4"/>
  <c r="AF123" i="4" s="1"/>
  <c r="W123" i="4"/>
  <c r="S123" i="4"/>
  <c r="O123" i="4"/>
  <c r="AW122" i="4"/>
  <c r="V122" i="4" s="1"/>
  <c r="AV122" i="4"/>
  <c r="AU122" i="4"/>
  <c r="T122" i="4" s="1"/>
  <c r="AT122" i="4"/>
  <c r="R122" i="4" s="1"/>
  <c r="AS122" i="4"/>
  <c r="AR122" i="4"/>
  <c r="P122" i="4" s="1"/>
  <c r="AP122" i="4"/>
  <c r="AO122" i="4"/>
  <c r="AN122" i="4"/>
  <c r="AE122" i="4"/>
  <c r="AF122" i="4" s="1"/>
  <c r="W122" i="4"/>
  <c r="S122" i="4"/>
  <c r="O122" i="4"/>
  <c r="AW121" i="4"/>
  <c r="V121" i="4" s="1"/>
  <c r="AV121" i="4"/>
  <c r="AU121" i="4"/>
  <c r="T121" i="4" s="1"/>
  <c r="AT121" i="4"/>
  <c r="R121" i="4" s="1"/>
  <c r="AS121" i="4"/>
  <c r="AR121" i="4"/>
  <c r="P121" i="4" s="1"/>
  <c r="AP121" i="4"/>
  <c r="AO121" i="4"/>
  <c r="AN121" i="4"/>
  <c r="AE121" i="4"/>
  <c r="AF121" i="4" s="1"/>
  <c r="W121" i="4"/>
  <c r="S121" i="4"/>
  <c r="O121" i="4"/>
  <c r="AW120" i="4"/>
  <c r="V120" i="4" s="1"/>
  <c r="AV120" i="4"/>
  <c r="AU120" i="4"/>
  <c r="T120" i="4" s="1"/>
  <c r="AT120" i="4"/>
  <c r="R120" i="4" s="1"/>
  <c r="AS120" i="4"/>
  <c r="AR120" i="4"/>
  <c r="P120" i="4" s="1"/>
  <c r="AP120" i="4"/>
  <c r="AO120" i="4"/>
  <c r="AN120" i="4"/>
  <c r="AE120" i="4"/>
  <c r="AF120" i="4" s="1"/>
  <c r="W120" i="4"/>
  <c r="S120" i="4"/>
  <c r="O120" i="4"/>
  <c r="AW119" i="4"/>
  <c r="V119" i="4" s="1"/>
  <c r="AV119" i="4"/>
  <c r="AU119" i="4"/>
  <c r="AT119" i="4"/>
  <c r="R119" i="4" s="1"/>
  <c r="AS119" i="4"/>
  <c r="AR119" i="4"/>
  <c r="P119" i="4" s="1"/>
  <c r="AP119" i="4"/>
  <c r="AO119" i="4"/>
  <c r="AN119" i="4"/>
  <c r="AE119" i="4"/>
  <c r="AF119" i="4" s="1"/>
  <c r="W119" i="4"/>
  <c r="S119" i="4"/>
  <c r="O119" i="4"/>
  <c r="AW118" i="4"/>
  <c r="V118" i="4" s="1"/>
  <c r="AV118" i="4"/>
  <c r="AU118" i="4"/>
  <c r="T118" i="4" s="1"/>
  <c r="AT118" i="4"/>
  <c r="R118" i="4" s="1"/>
  <c r="AS118" i="4"/>
  <c r="AR118" i="4"/>
  <c r="P118" i="4" s="1"/>
  <c r="AP118" i="4"/>
  <c r="AO118" i="4"/>
  <c r="AN118" i="4"/>
  <c r="AE118" i="4"/>
  <c r="AF118" i="4" s="1"/>
  <c r="AB118" i="4" s="1"/>
  <c r="W118" i="4"/>
  <c r="S118" i="4"/>
  <c r="O118" i="4"/>
  <c r="AW117" i="4"/>
  <c r="V117" i="4" s="1"/>
  <c r="AV117" i="4"/>
  <c r="AU117" i="4"/>
  <c r="T117" i="4" s="1"/>
  <c r="AT117" i="4"/>
  <c r="R117" i="4" s="1"/>
  <c r="AS117" i="4"/>
  <c r="AR117" i="4"/>
  <c r="P117" i="4" s="1"/>
  <c r="AP117" i="4"/>
  <c r="AO117" i="4"/>
  <c r="AN117" i="4"/>
  <c r="AE117" i="4"/>
  <c r="AF117" i="4" s="1"/>
  <c r="W117" i="4"/>
  <c r="S117" i="4"/>
  <c r="O117" i="4"/>
  <c r="AW116" i="4"/>
  <c r="V116" i="4" s="1"/>
  <c r="AV116" i="4"/>
  <c r="AU116" i="4"/>
  <c r="T116" i="4" s="1"/>
  <c r="AT116" i="4"/>
  <c r="R116" i="4" s="1"/>
  <c r="AS116" i="4"/>
  <c r="AR116" i="4"/>
  <c r="P116" i="4" s="1"/>
  <c r="AP116" i="4"/>
  <c r="AO116" i="4"/>
  <c r="AN116" i="4"/>
  <c r="AE116" i="4"/>
  <c r="AF116" i="4" s="1"/>
  <c r="W116" i="4"/>
  <c r="S116" i="4"/>
  <c r="O116" i="4"/>
  <c r="AW115" i="4"/>
  <c r="V115" i="4" s="1"/>
  <c r="AV115" i="4"/>
  <c r="AU115" i="4"/>
  <c r="T115" i="4" s="1"/>
  <c r="AT115" i="4"/>
  <c r="R115" i="4" s="1"/>
  <c r="AS115" i="4"/>
  <c r="AR115" i="4"/>
  <c r="P115" i="4" s="1"/>
  <c r="AP115" i="4"/>
  <c r="AO115" i="4"/>
  <c r="AN115" i="4"/>
  <c r="AE115" i="4"/>
  <c r="AF115" i="4" s="1"/>
  <c r="W115" i="4"/>
  <c r="S115" i="4"/>
  <c r="O115" i="4"/>
  <c r="AW114" i="4"/>
  <c r="V114" i="4" s="1"/>
  <c r="AV114" i="4"/>
  <c r="AU114" i="4"/>
  <c r="T114" i="4" s="1"/>
  <c r="AT114" i="4"/>
  <c r="R114" i="4" s="1"/>
  <c r="AS114" i="4"/>
  <c r="AR114" i="4"/>
  <c r="P114" i="4" s="1"/>
  <c r="AP114" i="4"/>
  <c r="AO114" i="4"/>
  <c r="AN114" i="4"/>
  <c r="AE114" i="4"/>
  <c r="AF114" i="4" s="1"/>
  <c r="W114" i="4"/>
  <c r="S114" i="4"/>
  <c r="O114" i="4"/>
  <c r="AW113" i="4"/>
  <c r="V113" i="4" s="1"/>
  <c r="AV113" i="4"/>
  <c r="AU113" i="4"/>
  <c r="T113" i="4" s="1"/>
  <c r="AT113" i="4"/>
  <c r="R113" i="4" s="1"/>
  <c r="AS113" i="4"/>
  <c r="AR113" i="4"/>
  <c r="P113" i="4" s="1"/>
  <c r="AP113" i="4"/>
  <c r="AO113" i="4"/>
  <c r="AN113" i="4"/>
  <c r="AE113" i="4"/>
  <c r="AF113" i="4" s="1"/>
  <c r="AB113" i="4" s="1"/>
  <c r="W113" i="4"/>
  <c r="S113" i="4"/>
  <c r="O113" i="4"/>
  <c r="AW112" i="4"/>
  <c r="V112" i="4" s="1"/>
  <c r="AV112" i="4"/>
  <c r="AU112" i="4"/>
  <c r="T112" i="4" s="1"/>
  <c r="AT112" i="4"/>
  <c r="R112" i="4" s="1"/>
  <c r="AS112" i="4"/>
  <c r="AR112" i="4"/>
  <c r="P112" i="4" s="1"/>
  <c r="AP112" i="4"/>
  <c r="AQ112" i="4" s="1"/>
  <c r="AO112" i="4"/>
  <c r="AN112" i="4"/>
  <c r="AE112" i="4"/>
  <c r="AF112" i="4" s="1"/>
  <c r="W112" i="4"/>
  <c r="S112" i="4"/>
  <c r="O112" i="4"/>
  <c r="AW111" i="4"/>
  <c r="V111" i="4" s="1"/>
  <c r="AV111" i="4"/>
  <c r="AU111" i="4"/>
  <c r="T111" i="4" s="1"/>
  <c r="AT111" i="4"/>
  <c r="R111" i="4" s="1"/>
  <c r="AS111" i="4"/>
  <c r="AR111" i="4"/>
  <c r="P111" i="4" s="1"/>
  <c r="AP111" i="4"/>
  <c r="AO111" i="4"/>
  <c r="AN111" i="4"/>
  <c r="AE111" i="4"/>
  <c r="AF111" i="4" s="1"/>
  <c r="W111" i="4"/>
  <c r="S111" i="4"/>
  <c r="O111" i="4"/>
  <c r="AW110" i="4"/>
  <c r="V110" i="4" s="1"/>
  <c r="AV110" i="4"/>
  <c r="AU110" i="4"/>
  <c r="AT110" i="4"/>
  <c r="R110" i="4" s="1"/>
  <c r="AS110" i="4"/>
  <c r="AR110" i="4"/>
  <c r="P110" i="4" s="1"/>
  <c r="AP110" i="4"/>
  <c r="AO110" i="4"/>
  <c r="AN110" i="4"/>
  <c r="AE110" i="4"/>
  <c r="AF110" i="4" s="1"/>
  <c r="W110" i="4"/>
  <c r="S110" i="4"/>
  <c r="O110" i="4"/>
  <c r="AW109" i="4"/>
  <c r="V109" i="4" s="1"/>
  <c r="AV109" i="4"/>
  <c r="AU109" i="4"/>
  <c r="T109" i="4" s="1"/>
  <c r="AT109" i="4"/>
  <c r="R109" i="4" s="1"/>
  <c r="AS109" i="4"/>
  <c r="AR109" i="4"/>
  <c r="P109" i="4" s="1"/>
  <c r="AP109" i="4"/>
  <c r="AO109" i="4"/>
  <c r="AN109" i="4"/>
  <c r="AE109" i="4"/>
  <c r="AF109" i="4" s="1"/>
  <c r="W109" i="4"/>
  <c r="S109" i="4"/>
  <c r="O109" i="4"/>
  <c r="AW108" i="4"/>
  <c r="V108" i="4" s="1"/>
  <c r="AV108" i="4"/>
  <c r="AU108" i="4"/>
  <c r="T108" i="4" s="1"/>
  <c r="AT108" i="4"/>
  <c r="R108" i="4" s="1"/>
  <c r="AS108" i="4"/>
  <c r="AR108" i="4"/>
  <c r="P108" i="4" s="1"/>
  <c r="AP108" i="4"/>
  <c r="AO108" i="4"/>
  <c r="AN108" i="4"/>
  <c r="AE108" i="4"/>
  <c r="AF108" i="4" s="1"/>
  <c r="W108" i="4"/>
  <c r="S108" i="4"/>
  <c r="O108" i="4"/>
  <c r="AW107" i="4"/>
  <c r="V107" i="4" s="1"/>
  <c r="AV107" i="4"/>
  <c r="AU107" i="4"/>
  <c r="T107" i="4" s="1"/>
  <c r="AT107" i="4"/>
  <c r="R107" i="4" s="1"/>
  <c r="AS107" i="4"/>
  <c r="AR107" i="4"/>
  <c r="P107" i="4" s="1"/>
  <c r="AP107" i="4"/>
  <c r="AO107" i="4"/>
  <c r="AN107" i="4"/>
  <c r="AE107" i="4"/>
  <c r="AF107" i="4" s="1"/>
  <c r="W107" i="4"/>
  <c r="S107" i="4"/>
  <c r="O107" i="4"/>
  <c r="AW106" i="4"/>
  <c r="V106" i="4" s="1"/>
  <c r="AV106" i="4"/>
  <c r="AU106" i="4"/>
  <c r="T106" i="4" s="1"/>
  <c r="AT106" i="4"/>
  <c r="R106" i="4" s="1"/>
  <c r="AS106" i="4"/>
  <c r="AR106" i="4"/>
  <c r="P106" i="4" s="1"/>
  <c r="AP106" i="4"/>
  <c r="AO106" i="4"/>
  <c r="AN106" i="4"/>
  <c r="AE106" i="4"/>
  <c r="AF106" i="4" s="1"/>
  <c r="W106" i="4"/>
  <c r="S106" i="4"/>
  <c r="O106" i="4"/>
  <c r="AW105" i="4"/>
  <c r="V105" i="4" s="1"/>
  <c r="AV105" i="4"/>
  <c r="AU105" i="4"/>
  <c r="T105" i="4" s="1"/>
  <c r="AT105" i="4"/>
  <c r="R105" i="4" s="1"/>
  <c r="AS105" i="4"/>
  <c r="AR105" i="4"/>
  <c r="P105" i="4" s="1"/>
  <c r="AF105" i="4"/>
  <c r="S105" i="4"/>
  <c r="O105" i="4"/>
  <c r="AW104" i="4"/>
  <c r="V104" i="4" s="1"/>
  <c r="AV104" i="4"/>
  <c r="AU104" i="4"/>
  <c r="T104" i="4" s="1"/>
  <c r="AT104" i="4"/>
  <c r="R104" i="4" s="1"/>
  <c r="AS104" i="4"/>
  <c r="AR104" i="4"/>
  <c r="P104" i="4" s="1"/>
  <c r="AP104" i="4"/>
  <c r="AO104" i="4"/>
  <c r="AE104" i="4"/>
  <c r="AF104" i="4" s="1"/>
  <c r="W104" i="4"/>
  <c r="S104" i="4"/>
  <c r="O104" i="4"/>
  <c r="AW103" i="4"/>
  <c r="V103" i="4" s="1"/>
  <c r="AV103" i="4"/>
  <c r="AU103" i="4"/>
  <c r="T103" i="4" s="1"/>
  <c r="AT103" i="4"/>
  <c r="R103" i="4" s="1"/>
  <c r="AS103" i="4"/>
  <c r="AR103" i="4"/>
  <c r="P103" i="4" s="1"/>
  <c r="AP103" i="4"/>
  <c r="AO103" i="4"/>
  <c r="AN103" i="4"/>
  <c r="AE103" i="4"/>
  <c r="AF103" i="4" s="1"/>
  <c r="W103" i="4"/>
  <c r="S103" i="4"/>
  <c r="O103" i="4"/>
  <c r="AW102" i="4"/>
  <c r="V102" i="4" s="1"/>
  <c r="AV102" i="4"/>
  <c r="AU102" i="4"/>
  <c r="T102" i="4" s="1"/>
  <c r="AT102" i="4"/>
  <c r="R102" i="4" s="1"/>
  <c r="AS102" i="4"/>
  <c r="AR102" i="4"/>
  <c r="P102" i="4" s="1"/>
  <c r="AP102" i="4"/>
  <c r="X102" i="4" s="1"/>
  <c r="AO102" i="4"/>
  <c r="AN102" i="4"/>
  <c r="AE102" i="4"/>
  <c r="AF102" i="4" s="1"/>
  <c r="W102" i="4"/>
  <c r="S102" i="4"/>
  <c r="O102" i="4"/>
  <c r="AW101" i="4"/>
  <c r="V101" i="4" s="1"/>
  <c r="AV101" i="4"/>
  <c r="AU101" i="4"/>
  <c r="T101" i="4" s="1"/>
  <c r="AT101" i="4"/>
  <c r="R101" i="4" s="1"/>
  <c r="AS101" i="4"/>
  <c r="AR101" i="4"/>
  <c r="P101" i="4" s="1"/>
  <c r="AP101" i="4"/>
  <c r="AO101" i="4"/>
  <c r="AN101" i="4"/>
  <c r="AE101" i="4"/>
  <c r="AF101" i="4" s="1"/>
  <c r="W101" i="4"/>
  <c r="S101" i="4"/>
  <c r="O101" i="4"/>
  <c r="AW100" i="4"/>
  <c r="V100" i="4" s="1"/>
  <c r="AV100" i="4"/>
  <c r="AU100" i="4"/>
  <c r="T100" i="4" s="1"/>
  <c r="AT100" i="4"/>
  <c r="R100" i="4" s="1"/>
  <c r="AS100" i="4"/>
  <c r="AR100" i="4"/>
  <c r="P100" i="4" s="1"/>
  <c r="AP100" i="4"/>
  <c r="AO100" i="4"/>
  <c r="AN100" i="4"/>
  <c r="AE100" i="4"/>
  <c r="AF100" i="4" s="1"/>
  <c r="W100" i="4"/>
  <c r="S100" i="4"/>
  <c r="O100" i="4"/>
  <c r="AW99" i="4"/>
  <c r="V99" i="4" s="1"/>
  <c r="AV99" i="4"/>
  <c r="AU99" i="4"/>
  <c r="T99" i="4" s="1"/>
  <c r="AT99" i="4"/>
  <c r="R99" i="4" s="1"/>
  <c r="AS99" i="4"/>
  <c r="AR99" i="4"/>
  <c r="P99" i="4" s="1"/>
  <c r="AP99" i="4"/>
  <c r="AO99" i="4"/>
  <c r="AN99" i="4"/>
  <c r="AE99" i="4"/>
  <c r="AF99" i="4" s="1"/>
  <c r="W99" i="4"/>
  <c r="S99" i="4"/>
  <c r="O99" i="4"/>
  <c r="AW98" i="4"/>
  <c r="V98" i="4" s="1"/>
  <c r="AV98" i="4"/>
  <c r="AU98" i="4"/>
  <c r="T98" i="4" s="1"/>
  <c r="AT98" i="4"/>
  <c r="R98" i="4" s="1"/>
  <c r="AS98" i="4"/>
  <c r="AR98" i="4"/>
  <c r="P98" i="4" s="1"/>
  <c r="AP98" i="4"/>
  <c r="AO98" i="4"/>
  <c r="AN98" i="4"/>
  <c r="AE98" i="4"/>
  <c r="AF98" i="4" s="1"/>
  <c r="W98" i="4"/>
  <c r="S98" i="4"/>
  <c r="O98" i="4"/>
  <c r="AW97" i="4"/>
  <c r="V97" i="4" s="1"/>
  <c r="AV97" i="4"/>
  <c r="AU97" i="4"/>
  <c r="T97" i="4" s="1"/>
  <c r="AT97" i="4"/>
  <c r="R97" i="4" s="1"/>
  <c r="AS97" i="4"/>
  <c r="AR97" i="4"/>
  <c r="P97" i="4" s="1"/>
  <c r="AP97" i="4"/>
  <c r="AO97" i="4"/>
  <c r="AN97" i="4"/>
  <c r="AE97" i="4"/>
  <c r="AF97" i="4" s="1"/>
  <c r="W97" i="4"/>
  <c r="S97" i="4"/>
  <c r="O97" i="4"/>
  <c r="AW96" i="4"/>
  <c r="V96" i="4" s="1"/>
  <c r="AV96" i="4"/>
  <c r="AU96" i="4"/>
  <c r="T96" i="4" s="1"/>
  <c r="AT96" i="4"/>
  <c r="R96" i="4" s="1"/>
  <c r="AS96" i="4"/>
  <c r="AR96" i="4"/>
  <c r="P96" i="4" s="1"/>
  <c r="AP96" i="4"/>
  <c r="AO96" i="4"/>
  <c r="AN96" i="4"/>
  <c r="AE96" i="4"/>
  <c r="AF96" i="4" s="1"/>
  <c r="W96" i="4"/>
  <c r="S96" i="4"/>
  <c r="O96" i="4"/>
  <c r="AW95" i="4"/>
  <c r="V95" i="4" s="1"/>
  <c r="AV95" i="4"/>
  <c r="AU95" i="4"/>
  <c r="AT95" i="4"/>
  <c r="R95" i="4" s="1"/>
  <c r="AS95" i="4"/>
  <c r="AR95" i="4"/>
  <c r="P95" i="4" s="1"/>
  <c r="AP95" i="4"/>
  <c r="AO95" i="4"/>
  <c r="AN95" i="4"/>
  <c r="AE95" i="4"/>
  <c r="AF95" i="4" s="1"/>
  <c r="W95" i="4"/>
  <c r="S95" i="4"/>
  <c r="O95" i="4"/>
  <c r="AW94" i="4"/>
  <c r="V94" i="4" s="1"/>
  <c r="AV94" i="4"/>
  <c r="AU94" i="4"/>
  <c r="T94" i="4" s="1"/>
  <c r="AT94" i="4"/>
  <c r="R94" i="4" s="1"/>
  <c r="AS94" i="4"/>
  <c r="AR94" i="4"/>
  <c r="P94" i="4" s="1"/>
  <c r="AP94" i="4"/>
  <c r="AO94" i="4"/>
  <c r="AN94" i="4"/>
  <c r="AE94" i="4"/>
  <c r="AF94" i="4" s="1"/>
  <c r="W94" i="4"/>
  <c r="S94" i="4"/>
  <c r="O94" i="4"/>
  <c r="AW93" i="4"/>
  <c r="V93" i="4" s="1"/>
  <c r="AV93" i="4"/>
  <c r="AU93" i="4"/>
  <c r="T93" i="4" s="1"/>
  <c r="AT93" i="4"/>
  <c r="R93" i="4" s="1"/>
  <c r="AS93" i="4"/>
  <c r="AR93" i="4"/>
  <c r="P93" i="4" s="1"/>
  <c r="AP93" i="4"/>
  <c r="AO93" i="4"/>
  <c r="AN93" i="4"/>
  <c r="AE93" i="4"/>
  <c r="AF93" i="4" s="1"/>
  <c r="W93" i="4"/>
  <c r="S93" i="4"/>
  <c r="O93" i="4"/>
  <c r="AW92" i="4"/>
  <c r="V92" i="4" s="1"/>
  <c r="AV92" i="4"/>
  <c r="AU92" i="4"/>
  <c r="T92" i="4" s="1"/>
  <c r="AT92" i="4"/>
  <c r="R92" i="4" s="1"/>
  <c r="AS92" i="4"/>
  <c r="AR92" i="4"/>
  <c r="P92" i="4" s="1"/>
  <c r="AP92" i="4"/>
  <c r="AO92" i="4"/>
  <c r="AN92" i="4"/>
  <c r="AE92" i="4"/>
  <c r="AF92" i="4" s="1"/>
  <c r="W92" i="4"/>
  <c r="S92" i="4"/>
  <c r="O92" i="4"/>
  <c r="AW91" i="4"/>
  <c r="V91" i="4" s="1"/>
  <c r="AV91" i="4"/>
  <c r="AU91" i="4"/>
  <c r="T91" i="4" s="1"/>
  <c r="AT91" i="4"/>
  <c r="R91" i="4" s="1"/>
  <c r="AS91" i="4"/>
  <c r="AR91" i="4"/>
  <c r="P91" i="4" s="1"/>
  <c r="AP91" i="4"/>
  <c r="AO91" i="4"/>
  <c r="AN91" i="4"/>
  <c r="AE91" i="4"/>
  <c r="AF91" i="4" s="1"/>
  <c r="W91" i="4"/>
  <c r="S91" i="4"/>
  <c r="O91" i="4"/>
  <c r="AW90" i="4"/>
  <c r="V90" i="4" s="1"/>
  <c r="AV90" i="4"/>
  <c r="AU90" i="4"/>
  <c r="T90" i="4" s="1"/>
  <c r="AT90" i="4"/>
  <c r="R90" i="4" s="1"/>
  <c r="AS90" i="4"/>
  <c r="AR90" i="4"/>
  <c r="P90" i="4" s="1"/>
  <c r="AP90" i="4"/>
  <c r="AO90" i="4"/>
  <c r="AN90" i="4"/>
  <c r="AE90" i="4"/>
  <c r="AF90" i="4" s="1"/>
  <c r="W90" i="4"/>
  <c r="S90" i="4"/>
  <c r="O90" i="4"/>
  <c r="AW89" i="4"/>
  <c r="V89" i="4" s="1"/>
  <c r="AV89" i="4"/>
  <c r="AU89" i="4"/>
  <c r="T89" i="4" s="1"/>
  <c r="AT89" i="4"/>
  <c r="R89" i="4" s="1"/>
  <c r="AS89" i="4"/>
  <c r="AR89" i="4"/>
  <c r="AP89" i="4"/>
  <c r="AO89" i="4"/>
  <c r="AN89" i="4"/>
  <c r="AE89" i="4"/>
  <c r="AF89" i="4" s="1"/>
  <c r="W89" i="4"/>
  <c r="S89" i="4"/>
  <c r="O89" i="4"/>
  <c r="AW88" i="4"/>
  <c r="V88" i="4" s="1"/>
  <c r="AV88" i="4"/>
  <c r="AU88" i="4"/>
  <c r="T88" i="4" s="1"/>
  <c r="AT88" i="4"/>
  <c r="R88" i="4" s="1"/>
  <c r="AS88" i="4"/>
  <c r="AR88" i="4"/>
  <c r="P88" i="4" s="1"/>
  <c r="AP88" i="4"/>
  <c r="AO88" i="4"/>
  <c r="AN88" i="4"/>
  <c r="AE88" i="4"/>
  <c r="AF88" i="4" s="1"/>
  <c r="W88" i="4"/>
  <c r="S88" i="4"/>
  <c r="O88" i="4"/>
  <c r="AW87" i="4"/>
  <c r="V87" i="4" s="1"/>
  <c r="AV87" i="4"/>
  <c r="AU87" i="4"/>
  <c r="T87" i="4" s="1"/>
  <c r="AT87" i="4"/>
  <c r="R87" i="4" s="1"/>
  <c r="AS87" i="4"/>
  <c r="AR87" i="4"/>
  <c r="AP87" i="4"/>
  <c r="AO87" i="4"/>
  <c r="AN87" i="4"/>
  <c r="AE87" i="4"/>
  <c r="AF87" i="4" s="1"/>
  <c r="W87" i="4"/>
  <c r="S87" i="4"/>
  <c r="O87" i="4"/>
  <c r="AW86" i="4"/>
  <c r="V86" i="4" s="1"/>
  <c r="AV86" i="4"/>
  <c r="AU86" i="4"/>
  <c r="T86" i="4" s="1"/>
  <c r="AT86" i="4"/>
  <c r="R86" i="4" s="1"/>
  <c r="AS86" i="4"/>
  <c r="AR86" i="4"/>
  <c r="P86" i="4" s="1"/>
  <c r="AP86" i="4"/>
  <c r="AO86" i="4"/>
  <c r="AN86" i="4"/>
  <c r="AE86" i="4"/>
  <c r="AF86" i="4" s="1"/>
  <c r="W86" i="4"/>
  <c r="S86" i="4"/>
  <c r="O86" i="4"/>
  <c r="AW85" i="4"/>
  <c r="V85" i="4" s="1"/>
  <c r="AV85" i="4"/>
  <c r="AU85" i="4"/>
  <c r="T85" i="4" s="1"/>
  <c r="AT85" i="4"/>
  <c r="R85" i="4" s="1"/>
  <c r="AS85" i="4"/>
  <c r="AR85" i="4"/>
  <c r="P85" i="4" s="1"/>
  <c r="AP85" i="4"/>
  <c r="AO85" i="4"/>
  <c r="AN85" i="4"/>
  <c r="AE85" i="4"/>
  <c r="AF85" i="4" s="1"/>
  <c r="W85" i="4"/>
  <c r="S85" i="4"/>
  <c r="O85" i="4"/>
  <c r="AW84" i="4"/>
  <c r="V84" i="4" s="1"/>
  <c r="AV84" i="4"/>
  <c r="AU84" i="4"/>
  <c r="T84" i="4" s="1"/>
  <c r="AT84" i="4"/>
  <c r="R84" i="4" s="1"/>
  <c r="AS84" i="4"/>
  <c r="AR84" i="4"/>
  <c r="P84" i="4" s="1"/>
  <c r="AP84" i="4"/>
  <c r="AO84" i="4"/>
  <c r="AN84" i="4"/>
  <c r="AE84" i="4"/>
  <c r="AF84" i="4" s="1"/>
  <c r="AB84" i="4" s="1"/>
  <c r="W84" i="4"/>
  <c r="S84" i="4"/>
  <c r="O84" i="4"/>
  <c r="AW83" i="4"/>
  <c r="V83" i="4" s="1"/>
  <c r="AV83" i="4"/>
  <c r="AU83" i="4"/>
  <c r="T83" i="4" s="1"/>
  <c r="AT83" i="4"/>
  <c r="R83" i="4" s="1"/>
  <c r="AS83" i="4"/>
  <c r="AR83" i="4"/>
  <c r="P83" i="4" s="1"/>
  <c r="AP83" i="4"/>
  <c r="AO83" i="4"/>
  <c r="AN83" i="4"/>
  <c r="AE83" i="4"/>
  <c r="AF83" i="4" s="1"/>
  <c r="W83" i="4"/>
  <c r="S83" i="4"/>
  <c r="O83" i="4"/>
  <c r="AW82" i="4"/>
  <c r="V82" i="4" s="1"/>
  <c r="AV82" i="4"/>
  <c r="AU82" i="4"/>
  <c r="AT82" i="4"/>
  <c r="R82" i="4" s="1"/>
  <c r="AS82" i="4"/>
  <c r="AR82" i="4"/>
  <c r="P82" i="4" s="1"/>
  <c r="AP82" i="4"/>
  <c r="AO82" i="4"/>
  <c r="AN82" i="4"/>
  <c r="AE82" i="4"/>
  <c r="AF82" i="4" s="1"/>
  <c r="W82" i="4"/>
  <c r="S82" i="4"/>
  <c r="O82" i="4"/>
  <c r="AW81" i="4"/>
  <c r="V81" i="4" s="1"/>
  <c r="AV81" i="4"/>
  <c r="AU81" i="4"/>
  <c r="AT81" i="4"/>
  <c r="R81" i="4" s="1"/>
  <c r="AS81" i="4"/>
  <c r="AR81" i="4"/>
  <c r="P81" i="4" s="1"/>
  <c r="AP81" i="4"/>
  <c r="AO81" i="4"/>
  <c r="AN81" i="4"/>
  <c r="AE81" i="4"/>
  <c r="AF81" i="4" s="1"/>
  <c r="AB81" i="4" s="1"/>
  <c r="W81" i="4"/>
  <c r="S81" i="4"/>
  <c r="O81" i="4"/>
  <c r="AW80" i="4"/>
  <c r="V80" i="4" s="1"/>
  <c r="AV80" i="4"/>
  <c r="AU80" i="4"/>
  <c r="AT80" i="4"/>
  <c r="R80" i="4" s="1"/>
  <c r="AS80" i="4"/>
  <c r="AR80" i="4"/>
  <c r="P80" i="4" s="1"/>
  <c r="AP80" i="4"/>
  <c r="AO80" i="4"/>
  <c r="AN80" i="4"/>
  <c r="AE80" i="4"/>
  <c r="AF80" i="4" s="1"/>
  <c r="W80" i="4"/>
  <c r="S80" i="4"/>
  <c r="O80" i="4"/>
  <c r="AW79" i="4"/>
  <c r="V79" i="4" s="1"/>
  <c r="AV79" i="4"/>
  <c r="AU79" i="4"/>
  <c r="AT79" i="4"/>
  <c r="R79" i="4" s="1"/>
  <c r="AS79" i="4"/>
  <c r="AR79" i="4"/>
  <c r="P79" i="4" s="1"/>
  <c r="AP79" i="4"/>
  <c r="AO79" i="4"/>
  <c r="AN79" i="4"/>
  <c r="AE79" i="4"/>
  <c r="AF79" i="4" s="1"/>
  <c r="W79" i="4"/>
  <c r="S79" i="4"/>
  <c r="O79" i="4"/>
  <c r="AW78" i="4"/>
  <c r="V78" i="4" s="1"/>
  <c r="AV78" i="4"/>
  <c r="AU78" i="4"/>
  <c r="AT78" i="4"/>
  <c r="R78" i="4" s="1"/>
  <c r="AS78" i="4"/>
  <c r="AR78" i="4"/>
  <c r="P78" i="4" s="1"/>
  <c r="AP78" i="4"/>
  <c r="AO78" i="4"/>
  <c r="AN78" i="4"/>
  <c r="AE78" i="4"/>
  <c r="AF78" i="4" s="1"/>
  <c r="W78" i="4"/>
  <c r="S78" i="4"/>
  <c r="O78" i="4"/>
  <c r="AW77" i="4"/>
  <c r="V77" i="4" s="1"/>
  <c r="AV77" i="4"/>
  <c r="AU77" i="4"/>
  <c r="AT77" i="4"/>
  <c r="R77" i="4" s="1"/>
  <c r="AS77" i="4"/>
  <c r="AR77" i="4"/>
  <c r="P77" i="4" s="1"/>
  <c r="AP77" i="4"/>
  <c r="AO77" i="4"/>
  <c r="AN77" i="4"/>
  <c r="AE77" i="4"/>
  <c r="AF77" i="4" s="1"/>
  <c r="W77" i="4"/>
  <c r="S77" i="4"/>
  <c r="O77" i="4"/>
  <c r="AW76" i="4"/>
  <c r="V76" i="4" s="1"/>
  <c r="AV76" i="4"/>
  <c r="AU76" i="4"/>
  <c r="AT76" i="4"/>
  <c r="R76" i="4" s="1"/>
  <c r="AS76" i="4"/>
  <c r="AR76" i="4"/>
  <c r="P76" i="4" s="1"/>
  <c r="AP76" i="4"/>
  <c r="AO76" i="4"/>
  <c r="AN76" i="4"/>
  <c r="AE76" i="4"/>
  <c r="AF76" i="4" s="1"/>
  <c r="W76" i="4"/>
  <c r="S76" i="4"/>
  <c r="O76" i="4"/>
  <c r="AW75" i="4"/>
  <c r="V75" i="4" s="1"/>
  <c r="AV75" i="4"/>
  <c r="AU75" i="4"/>
  <c r="AT75" i="4"/>
  <c r="R75" i="4" s="1"/>
  <c r="AS75" i="4"/>
  <c r="AR75" i="4"/>
  <c r="P75" i="4" s="1"/>
  <c r="AP75" i="4"/>
  <c r="X75" i="4" s="1"/>
  <c r="AO75" i="4"/>
  <c r="AN75" i="4"/>
  <c r="AE75" i="4"/>
  <c r="AF75" i="4" s="1"/>
  <c r="W75" i="4"/>
  <c r="S75" i="4"/>
  <c r="O75" i="4"/>
  <c r="AW74" i="4"/>
  <c r="V74" i="4" s="1"/>
  <c r="AV74" i="4"/>
  <c r="AU74" i="4"/>
  <c r="T74" i="4" s="1"/>
  <c r="AT74" i="4"/>
  <c r="R74" i="4" s="1"/>
  <c r="AS74" i="4"/>
  <c r="AR74" i="4"/>
  <c r="AP74" i="4"/>
  <c r="AO74" i="4"/>
  <c r="AN74" i="4"/>
  <c r="AE74" i="4"/>
  <c r="AF74" i="4" s="1"/>
  <c r="W74" i="4"/>
  <c r="S74" i="4"/>
  <c r="O74" i="4"/>
  <c r="AW73" i="4"/>
  <c r="V73" i="4" s="1"/>
  <c r="AV73" i="4"/>
  <c r="AU73" i="4"/>
  <c r="T73" i="4" s="1"/>
  <c r="AT73" i="4"/>
  <c r="R73" i="4" s="1"/>
  <c r="AS73" i="4"/>
  <c r="AR73" i="4"/>
  <c r="P73" i="4" s="1"/>
  <c r="AP73" i="4"/>
  <c r="AO73" i="4"/>
  <c r="AN73" i="4"/>
  <c r="AE73" i="4"/>
  <c r="AF73" i="4" s="1"/>
  <c r="W73" i="4"/>
  <c r="S73" i="4"/>
  <c r="O73" i="4"/>
  <c r="AW72" i="4"/>
  <c r="V72" i="4" s="1"/>
  <c r="AV72" i="4"/>
  <c r="AU72" i="4"/>
  <c r="T72" i="4" s="1"/>
  <c r="AT72" i="4"/>
  <c r="R72" i="4" s="1"/>
  <c r="AS72" i="4"/>
  <c r="AR72" i="4"/>
  <c r="P72" i="4" s="1"/>
  <c r="AP72" i="4"/>
  <c r="AO72" i="4"/>
  <c r="AN72" i="4"/>
  <c r="AE72" i="4"/>
  <c r="AF72" i="4" s="1"/>
  <c r="W72" i="4"/>
  <c r="S72" i="4"/>
  <c r="O72" i="4"/>
  <c r="AW71" i="4"/>
  <c r="V71" i="4" s="1"/>
  <c r="AV71" i="4"/>
  <c r="AU71" i="4"/>
  <c r="T71" i="4" s="1"/>
  <c r="AT71" i="4"/>
  <c r="R71" i="4" s="1"/>
  <c r="AS71" i="4"/>
  <c r="AR71" i="4"/>
  <c r="P71" i="4" s="1"/>
  <c r="AP71" i="4"/>
  <c r="AO71" i="4"/>
  <c r="AN71" i="4"/>
  <c r="AE71" i="4"/>
  <c r="AF71" i="4" s="1"/>
  <c r="W71" i="4"/>
  <c r="S71" i="4"/>
  <c r="O71" i="4"/>
  <c r="AW70" i="4"/>
  <c r="V70" i="4" s="1"/>
  <c r="AV70" i="4"/>
  <c r="AU70" i="4"/>
  <c r="T70" i="4" s="1"/>
  <c r="AT70" i="4"/>
  <c r="R70" i="4" s="1"/>
  <c r="AS70" i="4"/>
  <c r="AR70" i="4"/>
  <c r="P70" i="4" s="1"/>
  <c r="AP70" i="4"/>
  <c r="AO70" i="4"/>
  <c r="AN70" i="4"/>
  <c r="AE70" i="4"/>
  <c r="AF70" i="4" s="1"/>
  <c r="W70" i="4"/>
  <c r="S70" i="4"/>
  <c r="O70" i="4"/>
  <c r="AW69" i="4"/>
  <c r="V69" i="4" s="1"/>
  <c r="AV69" i="4"/>
  <c r="AU69" i="4"/>
  <c r="T69" i="4" s="1"/>
  <c r="AT69" i="4"/>
  <c r="R69" i="4" s="1"/>
  <c r="AS69" i="4"/>
  <c r="AR69" i="4"/>
  <c r="P69" i="4" s="1"/>
  <c r="AP69" i="4"/>
  <c r="AO69" i="4"/>
  <c r="AN69" i="4"/>
  <c r="AE69" i="4"/>
  <c r="AF69" i="4" s="1"/>
  <c r="AB69" i="4" s="1"/>
  <c r="W69" i="4"/>
  <c r="S69" i="4"/>
  <c r="O69" i="4"/>
  <c r="AW68" i="4"/>
  <c r="V68" i="4" s="1"/>
  <c r="AV68" i="4"/>
  <c r="AU68" i="4"/>
  <c r="T68" i="4" s="1"/>
  <c r="AT68" i="4"/>
  <c r="R68" i="4" s="1"/>
  <c r="AS68" i="4"/>
  <c r="AR68" i="4"/>
  <c r="P68" i="4" s="1"/>
  <c r="AP68" i="4"/>
  <c r="AO68" i="4"/>
  <c r="AN68" i="4"/>
  <c r="AE68" i="4"/>
  <c r="AF68" i="4" s="1"/>
  <c r="W68" i="4"/>
  <c r="S68" i="4"/>
  <c r="O68" i="4"/>
  <c r="AW67" i="4"/>
  <c r="V67" i="4" s="1"/>
  <c r="AV67" i="4"/>
  <c r="AU67" i="4"/>
  <c r="T67" i="4" s="1"/>
  <c r="AT67" i="4"/>
  <c r="R67" i="4" s="1"/>
  <c r="AS67" i="4"/>
  <c r="AR67" i="4"/>
  <c r="P67" i="4" s="1"/>
  <c r="AP67" i="4"/>
  <c r="AO67" i="4"/>
  <c r="AN67" i="4"/>
  <c r="AE67" i="4"/>
  <c r="AF67" i="4" s="1"/>
  <c r="W67" i="4"/>
  <c r="S67" i="4"/>
  <c r="O67" i="4"/>
  <c r="AW66" i="4"/>
  <c r="V66" i="4" s="1"/>
  <c r="AV66" i="4"/>
  <c r="AU66" i="4"/>
  <c r="T66" i="4" s="1"/>
  <c r="AT66" i="4"/>
  <c r="R66" i="4" s="1"/>
  <c r="AS66" i="4"/>
  <c r="AR66" i="4"/>
  <c r="P66" i="4" s="1"/>
  <c r="AP66" i="4"/>
  <c r="AO66" i="4"/>
  <c r="AN66" i="4"/>
  <c r="AE66" i="4"/>
  <c r="AF66" i="4" s="1"/>
  <c r="W66" i="4"/>
  <c r="S66" i="4"/>
  <c r="O66" i="4"/>
  <c r="AW65" i="4"/>
  <c r="V65" i="4" s="1"/>
  <c r="AV65" i="4"/>
  <c r="AU65" i="4"/>
  <c r="T65" i="4" s="1"/>
  <c r="AT65" i="4"/>
  <c r="R65" i="4" s="1"/>
  <c r="AS65" i="4"/>
  <c r="AR65" i="4"/>
  <c r="P65" i="4" s="1"/>
  <c r="AP65" i="4"/>
  <c r="AO65" i="4"/>
  <c r="AN65" i="4"/>
  <c r="AE65" i="4"/>
  <c r="AF65" i="4" s="1"/>
  <c r="W65" i="4"/>
  <c r="S65" i="4"/>
  <c r="O65" i="4"/>
  <c r="AW64" i="4"/>
  <c r="V64" i="4" s="1"/>
  <c r="AV64" i="4"/>
  <c r="AU64" i="4"/>
  <c r="AT64" i="4"/>
  <c r="R64" i="4" s="1"/>
  <c r="AS64" i="4"/>
  <c r="AR64" i="4"/>
  <c r="P64" i="4" s="1"/>
  <c r="AP64" i="4"/>
  <c r="AO64" i="4"/>
  <c r="AN64" i="4"/>
  <c r="AE64" i="4"/>
  <c r="AF64" i="4" s="1"/>
  <c r="W64" i="4"/>
  <c r="S64" i="4"/>
  <c r="O64" i="4"/>
  <c r="AW63" i="4"/>
  <c r="V63" i="4" s="1"/>
  <c r="AV63" i="4"/>
  <c r="AU63" i="4"/>
  <c r="T63" i="4" s="1"/>
  <c r="AT63" i="4"/>
  <c r="R63" i="4" s="1"/>
  <c r="AS63" i="4"/>
  <c r="AR63" i="4"/>
  <c r="P63" i="4" s="1"/>
  <c r="AP63" i="4"/>
  <c r="AO63" i="4"/>
  <c r="AN63" i="4"/>
  <c r="AE63" i="4"/>
  <c r="AF63" i="4" s="1"/>
  <c r="W63" i="4"/>
  <c r="S63" i="4"/>
  <c r="O63" i="4"/>
  <c r="AW62" i="4"/>
  <c r="V62" i="4" s="1"/>
  <c r="AV62" i="4"/>
  <c r="AU62" i="4"/>
  <c r="T62" i="4" s="1"/>
  <c r="AT62" i="4"/>
  <c r="R62" i="4" s="1"/>
  <c r="AS62" i="4"/>
  <c r="AR62" i="4"/>
  <c r="P62" i="4" s="1"/>
  <c r="AP62" i="4"/>
  <c r="AO62" i="4"/>
  <c r="AN62" i="4"/>
  <c r="AE62" i="4"/>
  <c r="AF62" i="4" s="1"/>
  <c r="W62" i="4"/>
  <c r="S62" i="4"/>
  <c r="O62" i="4"/>
  <c r="AW61" i="4"/>
  <c r="V61" i="4" s="1"/>
  <c r="AV61" i="4"/>
  <c r="AU61" i="4"/>
  <c r="T61" i="4" s="1"/>
  <c r="AT61" i="4"/>
  <c r="R61" i="4" s="1"/>
  <c r="AS61" i="4"/>
  <c r="AR61" i="4"/>
  <c r="P61" i="4" s="1"/>
  <c r="AP61" i="4"/>
  <c r="AO61" i="4"/>
  <c r="AN61" i="4"/>
  <c r="AE61" i="4"/>
  <c r="AF61" i="4" s="1"/>
  <c r="W61" i="4"/>
  <c r="S61" i="4"/>
  <c r="O61" i="4"/>
  <c r="AW60" i="4"/>
  <c r="V60" i="4" s="1"/>
  <c r="AV60" i="4"/>
  <c r="AU60" i="4"/>
  <c r="AT60" i="4"/>
  <c r="R60" i="4" s="1"/>
  <c r="AS60" i="4"/>
  <c r="AR60" i="4"/>
  <c r="P60" i="4" s="1"/>
  <c r="AP60" i="4"/>
  <c r="AO60" i="4"/>
  <c r="AN60" i="4"/>
  <c r="AE60" i="4"/>
  <c r="AF60" i="4" s="1"/>
  <c r="W60" i="4"/>
  <c r="S60" i="4"/>
  <c r="O60" i="4"/>
  <c r="AW59" i="4"/>
  <c r="V59" i="4" s="1"/>
  <c r="AV59" i="4"/>
  <c r="AU59" i="4"/>
  <c r="T59" i="4" s="1"/>
  <c r="AT59" i="4"/>
  <c r="R59" i="4" s="1"/>
  <c r="AS59" i="4"/>
  <c r="AR59" i="4"/>
  <c r="P59" i="4" s="1"/>
  <c r="AP59" i="4"/>
  <c r="AO59" i="4"/>
  <c r="AN59" i="4"/>
  <c r="AE59" i="4"/>
  <c r="AF59" i="4" s="1"/>
  <c r="W59" i="4"/>
  <c r="S59" i="4"/>
  <c r="O59" i="4"/>
  <c r="AW58" i="4"/>
  <c r="V58" i="4" s="1"/>
  <c r="AV58" i="4"/>
  <c r="AU58" i="4"/>
  <c r="T58" i="4" s="1"/>
  <c r="AT58" i="4"/>
  <c r="R58" i="4" s="1"/>
  <c r="AS58" i="4"/>
  <c r="AR58" i="4"/>
  <c r="P58" i="4" s="1"/>
  <c r="AP58" i="4"/>
  <c r="AO58" i="4"/>
  <c r="AN58" i="4"/>
  <c r="AE58" i="4"/>
  <c r="AF58" i="4" s="1"/>
  <c r="W58" i="4"/>
  <c r="S58" i="4"/>
  <c r="O58" i="4"/>
  <c r="AW57" i="4"/>
  <c r="V57" i="4" s="1"/>
  <c r="AV57" i="4"/>
  <c r="AU57" i="4"/>
  <c r="T57" i="4" s="1"/>
  <c r="AT57" i="4"/>
  <c r="R57" i="4" s="1"/>
  <c r="AS57" i="4"/>
  <c r="AR57" i="4"/>
  <c r="P57" i="4" s="1"/>
  <c r="AP57" i="4"/>
  <c r="AO57" i="4"/>
  <c r="AN57" i="4"/>
  <c r="AE57" i="4"/>
  <c r="AF57" i="4" s="1"/>
  <c r="W57" i="4"/>
  <c r="S57" i="4"/>
  <c r="O57" i="4"/>
  <c r="AW56" i="4"/>
  <c r="V56" i="4" s="1"/>
  <c r="AV56" i="4"/>
  <c r="AU56" i="4"/>
  <c r="T56" i="4" s="1"/>
  <c r="AT56" i="4"/>
  <c r="R56" i="4" s="1"/>
  <c r="AS56" i="4"/>
  <c r="AR56" i="4"/>
  <c r="P56" i="4" s="1"/>
  <c r="AP56" i="4"/>
  <c r="AO56" i="4"/>
  <c r="AN56" i="4"/>
  <c r="AE56" i="4"/>
  <c r="AF56" i="4" s="1"/>
  <c r="W56" i="4"/>
  <c r="S56" i="4"/>
  <c r="O56" i="4"/>
  <c r="AW55" i="4"/>
  <c r="V55" i="4" s="1"/>
  <c r="AV55" i="4"/>
  <c r="AU55" i="4"/>
  <c r="T55" i="4" s="1"/>
  <c r="AT55" i="4"/>
  <c r="R55" i="4" s="1"/>
  <c r="AS55" i="4"/>
  <c r="AR55" i="4"/>
  <c r="P55" i="4" s="1"/>
  <c r="AP55" i="4"/>
  <c r="AO55" i="4"/>
  <c r="AN55" i="4"/>
  <c r="AE55" i="4"/>
  <c r="AF55" i="4" s="1"/>
  <c r="W55" i="4"/>
  <c r="S55" i="4"/>
  <c r="O55" i="4"/>
  <c r="AW54" i="4"/>
  <c r="V54" i="4" s="1"/>
  <c r="AV54" i="4"/>
  <c r="AU54" i="4"/>
  <c r="T54" i="4" s="1"/>
  <c r="AT54" i="4"/>
  <c r="R54" i="4" s="1"/>
  <c r="AS54" i="4"/>
  <c r="AR54" i="4"/>
  <c r="P54" i="4" s="1"/>
  <c r="AP54" i="4"/>
  <c r="AO54" i="4"/>
  <c r="AN54" i="4"/>
  <c r="AE54" i="4"/>
  <c r="AF54" i="4" s="1"/>
  <c r="AB54" i="4" s="1"/>
  <c r="W54" i="4"/>
  <c r="S54" i="4"/>
  <c r="O54" i="4"/>
  <c r="AW53" i="4"/>
  <c r="V53" i="4" s="1"/>
  <c r="AV53" i="4"/>
  <c r="AU53" i="4"/>
  <c r="T53" i="4" s="1"/>
  <c r="AT53" i="4"/>
  <c r="R53" i="4" s="1"/>
  <c r="AS53" i="4"/>
  <c r="AR53" i="4"/>
  <c r="P53" i="4" s="1"/>
  <c r="AP53" i="4"/>
  <c r="AO53" i="4"/>
  <c r="AN53" i="4"/>
  <c r="AE53" i="4"/>
  <c r="AF53" i="4" s="1"/>
  <c r="W53" i="4"/>
  <c r="S53" i="4"/>
  <c r="O53" i="4"/>
  <c r="AW52" i="4"/>
  <c r="V52" i="4" s="1"/>
  <c r="AV52" i="4"/>
  <c r="AU52" i="4"/>
  <c r="T52" i="4" s="1"/>
  <c r="AT52" i="4"/>
  <c r="R52" i="4" s="1"/>
  <c r="AS52" i="4"/>
  <c r="AR52" i="4"/>
  <c r="P52" i="4" s="1"/>
  <c r="AP52" i="4"/>
  <c r="AO52" i="4"/>
  <c r="AN52" i="4"/>
  <c r="AE52" i="4"/>
  <c r="AF52" i="4" s="1"/>
  <c r="W52" i="4"/>
  <c r="S52" i="4"/>
  <c r="O52" i="4"/>
  <c r="AW51" i="4"/>
  <c r="V51" i="4" s="1"/>
  <c r="AV51" i="4"/>
  <c r="AU51" i="4"/>
  <c r="T51" i="4" s="1"/>
  <c r="AT51" i="4"/>
  <c r="R51" i="4" s="1"/>
  <c r="AS51" i="4"/>
  <c r="AR51" i="4"/>
  <c r="P51" i="4" s="1"/>
  <c r="AP51" i="4"/>
  <c r="AQ51" i="4" s="1"/>
  <c r="AO51" i="4"/>
  <c r="AN51" i="4"/>
  <c r="AE51" i="4"/>
  <c r="AF51" i="4" s="1"/>
  <c r="W51" i="4"/>
  <c r="S51" i="4"/>
  <c r="O51" i="4"/>
  <c r="AW50" i="4"/>
  <c r="V50" i="4" s="1"/>
  <c r="AV50" i="4"/>
  <c r="AU50" i="4"/>
  <c r="T50" i="4" s="1"/>
  <c r="AT50" i="4"/>
  <c r="R50" i="4" s="1"/>
  <c r="AS50" i="4"/>
  <c r="AR50" i="4"/>
  <c r="P50" i="4" s="1"/>
  <c r="AP50" i="4"/>
  <c r="AO50" i="4"/>
  <c r="AN50" i="4"/>
  <c r="AE50" i="4"/>
  <c r="AF50" i="4" s="1"/>
  <c r="W50" i="4"/>
  <c r="S50" i="4"/>
  <c r="O50" i="4"/>
  <c r="AW49" i="4"/>
  <c r="V49" i="4" s="1"/>
  <c r="AV49" i="4"/>
  <c r="AU49" i="4"/>
  <c r="T49" i="4" s="1"/>
  <c r="AT49" i="4"/>
  <c r="R49" i="4" s="1"/>
  <c r="AS49" i="4"/>
  <c r="AR49" i="4"/>
  <c r="P49" i="4" s="1"/>
  <c r="AP49" i="4"/>
  <c r="AO49" i="4"/>
  <c r="AN49" i="4"/>
  <c r="AE49" i="4"/>
  <c r="AF49" i="4" s="1"/>
  <c r="AB49" i="4" s="1"/>
  <c r="W49" i="4"/>
  <c r="S49" i="4"/>
  <c r="O49" i="4"/>
  <c r="AW48" i="4"/>
  <c r="V48" i="4" s="1"/>
  <c r="AV48" i="4"/>
  <c r="AU48" i="4"/>
  <c r="T48" i="4" s="1"/>
  <c r="AT48" i="4"/>
  <c r="R48" i="4" s="1"/>
  <c r="AS48" i="4"/>
  <c r="AR48" i="4"/>
  <c r="P48" i="4" s="1"/>
  <c r="AP48" i="4"/>
  <c r="AO48" i="4"/>
  <c r="AN48" i="4"/>
  <c r="AE48" i="4"/>
  <c r="AF48" i="4" s="1"/>
  <c r="W48" i="4"/>
  <c r="S48" i="4"/>
  <c r="O48" i="4"/>
  <c r="AW47" i="4"/>
  <c r="V47" i="4" s="1"/>
  <c r="AV47" i="4"/>
  <c r="AU47" i="4"/>
  <c r="T47" i="4" s="1"/>
  <c r="AT47" i="4"/>
  <c r="R47" i="4" s="1"/>
  <c r="AS47" i="4"/>
  <c r="AR47" i="4"/>
  <c r="P47" i="4" s="1"/>
  <c r="AP47" i="4"/>
  <c r="AO47" i="4"/>
  <c r="AN47" i="4"/>
  <c r="AE47" i="4"/>
  <c r="AF47" i="4" s="1"/>
  <c r="W47" i="4"/>
  <c r="S47" i="4"/>
  <c r="O47" i="4"/>
  <c r="AW46" i="4"/>
  <c r="V46" i="4" s="1"/>
  <c r="AV46" i="4"/>
  <c r="AU46" i="4"/>
  <c r="T46" i="4" s="1"/>
  <c r="AT46" i="4"/>
  <c r="R46" i="4" s="1"/>
  <c r="AS46" i="4"/>
  <c r="AR46" i="4"/>
  <c r="P46" i="4" s="1"/>
  <c r="AP46" i="4"/>
  <c r="AO46" i="4"/>
  <c r="AN46" i="4"/>
  <c r="AE46" i="4"/>
  <c r="AF46" i="4" s="1"/>
  <c r="W46" i="4"/>
  <c r="S46" i="4"/>
  <c r="O46" i="4"/>
  <c r="AW45" i="4"/>
  <c r="V45" i="4" s="1"/>
  <c r="AV45" i="4"/>
  <c r="AU45" i="4"/>
  <c r="AT45" i="4"/>
  <c r="R45" i="4" s="1"/>
  <c r="AS45" i="4"/>
  <c r="AR45" i="4"/>
  <c r="P45" i="4" s="1"/>
  <c r="AP45" i="4"/>
  <c r="AO45" i="4"/>
  <c r="AN45" i="4"/>
  <c r="AE45" i="4"/>
  <c r="AF45" i="4" s="1"/>
  <c r="W45" i="4"/>
  <c r="S45" i="4"/>
  <c r="O45" i="4"/>
  <c r="AW44" i="4"/>
  <c r="V44" i="4" s="1"/>
  <c r="AV44" i="4"/>
  <c r="AU44" i="4"/>
  <c r="T44" i="4" s="1"/>
  <c r="AT44" i="4"/>
  <c r="R44" i="4" s="1"/>
  <c r="AS44" i="4"/>
  <c r="AR44" i="4"/>
  <c r="P44" i="4" s="1"/>
  <c r="AP44" i="4"/>
  <c r="AO44" i="4"/>
  <c r="AN44" i="4"/>
  <c r="AE44" i="4"/>
  <c r="AF44" i="4" s="1"/>
  <c r="W44" i="4"/>
  <c r="S44" i="4"/>
  <c r="O44" i="4"/>
  <c r="AW43" i="4"/>
  <c r="V43" i="4" s="1"/>
  <c r="AV43" i="4"/>
  <c r="AU43" i="4"/>
  <c r="T43" i="4" s="1"/>
  <c r="AT43" i="4"/>
  <c r="R43" i="4" s="1"/>
  <c r="AS43" i="4"/>
  <c r="AR43" i="4"/>
  <c r="P43" i="4" s="1"/>
  <c r="AP43" i="4"/>
  <c r="AO43" i="4"/>
  <c r="AN43" i="4"/>
  <c r="AE43" i="4"/>
  <c r="AF43" i="4" s="1"/>
  <c r="W43" i="4"/>
  <c r="S43" i="4"/>
  <c r="O43" i="4"/>
  <c r="AW42" i="4"/>
  <c r="V42" i="4" s="1"/>
  <c r="AV42" i="4"/>
  <c r="AU42" i="4"/>
  <c r="AT42" i="4"/>
  <c r="R42" i="4" s="1"/>
  <c r="AS42" i="4"/>
  <c r="AR42" i="4"/>
  <c r="P42" i="4" s="1"/>
  <c r="AP42" i="4"/>
  <c r="AO42" i="4"/>
  <c r="AN42" i="4"/>
  <c r="AE42" i="4"/>
  <c r="AF42" i="4" s="1"/>
  <c r="W42" i="4"/>
  <c r="S42" i="4"/>
  <c r="O42" i="4"/>
  <c r="AW41" i="4"/>
  <c r="V41" i="4" s="1"/>
  <c r="AV41" i="4"/>
  <c r="AU41" i="4"/>
  <c r="AT41" i="4"/>
  <c r="R41" i="4" s="1"/>
  <c r="AS41" i="4"/>
  <c r="AR41" i="4"/>
  <c r="P41" i="4" s="1"/>
  <c r="AP41" i="4"/>
  <c r="AO41" i="4"/>
  <c r="AN41" i="4"/>
  <c r="AE41" i="4"/>
  <c r="W41" i="4"/>
  <c r="S41" i="4"/>
  <c r="O41" i="4"/>
  <c r="AW40" i="4"/>
  <c r="V40" i="4" s="1"/>
  <c r="AV40" i="4"/>
  <c r="AU40" i="4"/>
  <c r="AT40" i="4"/>
  <c r="R40" i="4" s="1"/>
  <c r="AS40" i="4"/>
  <c r="AR40" i="4"/>
  <c r="P40" i="4" s="1"/>
  <c r="AP40" i="4"/>
  <c r="X40" i="4" s="1"/>
  <c r="AO40" i="4"/>
  <c r="AN40" i="4"/>
  <c r="AE40" i="4"/>
  <c r="AF40" i="4" s="1"/>
  <c r="W40" i="4"/>
  <c r="S40" i="4"/>
  <c r="O40" i="4"/>
  <c r="AW39" i="4"/>
  <c r="V39" i="4" s="1"/>
  <c r="AV39" i="4"/>
  <c r="AU39" i="4"/>
  <c r="T39" i="4" s="1"/>
  <c r="AT39" i="4"/>
  <c r="R39" i="4" s="1"/>
  <c r="AS39" i="4"/>
  <c r="AR39" i="4"/>
  <c r="P39" i="4" s="1"/>
  <c r="AP39" i="4"/>
  <c r="AO39" i="4"/>
  <c r="AN39" i="4"/>
  <c r="AE39" i="4"/>
  <c r="AF39" i="4" s="1"/>
  <c r="W39" i="4"/>
  <c r="S39" i="4"/>
  <c r="O39" i="4"/>
  <c r="AW38" i="4"/>
  <c r="V38" i="4" s="1"/>
  <c r="AV38" i="4"/>
  <c r="AU38" i="4"/>
  <c r="AT38" i="4"/>
  <c r="R38" i="4" s="1"/>
  <c r="AS38" i="4"/>
  <c r="AR38" i="4"/>
  <c r="P38" i="4" s="1"/>
  <c r="AP38" i="4"/>
  <c r="AO38" i="4"/>
  <c r="AN38" i="4"/>
  <c r="AE38" i="4"/>
  <c r="AF38" i="4" s="1"/>
  <c r="W38" i="4"/>
  <c r="S38" i="4"/>
  <c r="O38" i="4"/>
  <c r="AW37" i="4"/>
  <c r="V37" i="4" s="1"/>
  <c r="AV37" i="4"/>
  <c r="AU37" i="4"/>
  <c r="AT37" i="4"/>
  <c r="R37" i="4" s="1"/>
  <c r="AS37" i="4"/>
  <c r="AR37" i="4"/>
  <c r="P37" i="4" s="1"/>
  <c r="AP37" i="4"/>
  <c r="AO37" i="4"/>
  <c r="AN37" i="4"/>
  <c r="AE37" i="4"/>
  <c r="AF37" i="4" s="1"/>
  <c r="W37" i="4"/>
  <c r="S37" i="4"/>
  <c r="O37" i="4"/>
  <c r="AW36" i="4"/>
  <c r="V36" i="4" s="1"/>
  <c r="AV36" i="4"/>
  <c r="AU36" i="4"/>
  <c r="T36" i="4" s="1"/>
  <c r="AT36" i="4"/>
  <c r="R36" i="4" s="1"/>
  <c r="AS36" i="4"/>
  <c r="AR36" i="4"/>
  <c r="P36" i="4" s="1"/>
  <c r="AP36" i="4"/>
  <c r="AO36" i="4"/>
  <c r="AN36" i="4"/>
  <c r="AE36" i="4"/>
  <c r="AF36" i="4" s="1"/>
  <c r="W36" i="4"/>
  <c r="S36" i="4"/>
  <c r="O36" i="4"/>
  <c r="AW35" i="4"/>
  <c r="V35" i="4" s="1"/>
  <c r="AV35" i="4"/>
  <c r="AU35" i="4"/>
  <c r="T35" i="4" s="1"/>
  <c r="AT35" i="4"/>
  <c r="R35" i="4" s="1"/>
  <c r="AS35" i="4"/>
  <c r="AR35" i="4"/>
  <c r="AP35" i="4"/>
  <c r="AO35" i="4"/>
  <c r="AN35" i="4"/>
  <c r="AE35" i="4"/>
  <c r="AF35" i="4" s="1"/>
  <c r="W35" i="4"/>
  <c r="S35" i="4"/>
  <c r="O35" i="4"/>
  <c r="AW34" i="4"/>
  <c r="V34" i="4" s="1"/>
  <c r="AV34" i="4"/>
  <c r="AU34" i="4"/>
  <c r="T34" i="4" s="1"/>
  <c r="AT34" i="4"/>
  <c r="R34" i="4" s="1"/>
  <c r="AS34" i="4"/>
  <c r="AR34" i="4"/>
  <c r="P34" i="4" s="1"/>
  <c r="AP34" i="4"/>
  <c r="AO34" i="4"/>
  <c r="AN34" i="4"/>
  <c r="AE34" i="4"/>
  <c r="AF34" i="4" s="1"/>
  <c r="W34" i="4"/>
  <c r="S34" i="4"/>
  <c r="O34" i="4"/>
  <c r="AW33" i="4"/>
  <c r="V33" i="4" s="1"/>
  <c r="AV33" i="4"/>
  <c r="AU33" i="4"/>
  <c r="T33" i="4" s="1"/>
  <c r="AT33" i="4"/>
  <c r="R33" i="4" s="1"/>
  <c r="AS33" i="4"/>
  <c r="AR33" i="4"/>
  <c r="AP33" i="4"/>
  <c r="AO33" i="4"/>
  <c r="AN33" i="4"/>
  <c r="AE33" i="4"/>
  <c r="AF33" i="4" s="1"/>
  <c r="W33" i="4"/>
  <c r="S33" i="4"/>
  <c r="O33" i="4"/>
  <c r="AW32" i="4"/>
  <c r="V32" i="4" s="1"/>
  <c r="AV32" i="4"/>
  <c r="AU32" i="4"/>
  <c r="T32" i="4" s="1"/>
  <c r="AT32" i="4"/>
  <c r="R32" i="4" s="1"/>
  <c r="AS32" i="4"/>
  <c r="AR32" i="4"/>
  <c r="P32" i="4" s="1"/>
  <c r="AP32" i="4"/>
  <c r="AO32" i="4"/>
  <c r="AN32" i="4"/>
  <c r="AE32" i="4"/>
  <c r="AF32" i="4" s="1"/>
  <c r="W32" i="4"/>
  <c r="S32" i="4"/>
  <c r="O32" i="4"/>
  <c r="AW31" i="4"/>
  <c r="V31" i="4" s="1"/>
  <c r="AV31" i="4"/>
  <c r="AU31" i="4"/>
  <c r="T31" i="4" s="1"/>
  <c r="AT31" i="4"/>
  <c r="R31" i="4" s="1"/>
  <c r="AS31" i="4"/>
  <c r="AR31" i="4"/>
  <c r="P31" i="4" s="1"/>
  <c r="AP31" i="4"/>
  <c r="X31" i="4" s="1"/>
  <c r="AO31" i="4"/>
  <c r="AN31" i="4"/>
  <c r="AE31" i="4"/>
  <c r="AF31" i="4" s="1"/>
  <c r="W31" i="4"/>
  <c r="S31" i="4"/>
  <c r="O31" i="4"/>
  <c r="AW30" i="4"/>
  <c r="V30" i="4" s="1"/>
  <c r="AV30" i="4"/>
  <c r="AU30" i="4"/>
  <c r="T30" i="4" s="1"/>
  <c r="AT30" i="4"/>
  <c r="R30" i="4" s="1"/>
  <c r="AS30" i="4"/>
  <c r="AR30" i="4"/>
  <c r="P30" i="4" s="1"/>
  <c r="AP30" i="4"/>
  <c r="AO30" i="4"/>
  <c r="AN30" i="4"/>
  <c r="AE30" i="4"/>
  <c r="AF30" i="4" s="1"/>
  <c r="W30" i="4"/>
  <c r="S30" i="4"/>
  <c r="O30" i="4"/>
  <c r="AW29" i="4"/>
  <c r="V29" i="4" s="1"/>
  <c r="AV29" i="4"/>
  <c r="AU29" i="4"/>
  <c r="T29" i="4" s="1"/>
  <c r="AT29" i="4"/>
  <c r="R29" i="4" s="1"/>
  <c r="AS29" i="4"/>
  <c r="AR29" i="4"/>
  <c r="P29" i="4" s="1"/>
  <c r="AP29" i="4"/>
  <c r="AO29" i="4"/>
  <c r="AN29" i="4"/>
  <c r="AE29" i="4"/>
  <c r="AF29" i="4" s="1"/>
  <c r="W29" i="4"/>
  <c r="S29" i="4"/>
  <c r="O29" i="4"/>
  <c r="AW28" i="4"/>
  <c r="V28" i="4" s="1"/>
  <c r="AV28" i="4"/>
  <c r="AU28" i="4"/>
  <c r="AT28" i="4"/>
  <c r="R28" i="4" s="1"/>
  <c r="AS28" i="4"/>
  <c r="AR28" i="4"/>
  <c r="P28" i="4" s="1"/>
  <c r="AP28" i="4"/>
  <c r="AO28" i="4"/>
  <c r="AN28" i="4"/>
  <c r="AE28" i="4"/>
  <c r="AF28" i="4" s="1"/>
  <c r="W28" i="4"/>
  <c r="S28" i="4"/>
  <c r="O28" i="4"/>
  <c r="AW27" i="4"/>
  <c r="V27" i="4" s="1"/>
  <c r="AV27" i="4"/>
  <c r="AU27" i="4"/>
  <c r="T27" i="4" s="1"/>
  <c r="AT27" i="4"/>
  <c r="R27" i="4" s="1"/>
  <c r="AS27" i="4"/>
  <c r="AR27" i="4"/>
  <c r="P27" i="4" s="1"/>
  <c r="AP27" i="4"/>
  <c r="AO27" i="4"/>
  <c r="AN27" i="4"/>
  <c r="AE27" i="4"/>
  <c r="AF27" i="4" s="1"/>
  <c r="W27" i="4"/>
  <c r="S27" i="4"/>
  <c r="O27" i="4"/>
  <c r="AW26" i="4"/>
  <c r="V26" i="4" s="1"/>
  <c r="AV26" i="4"/>
  <c r="AU26" i="4"/>
  <c r="T26" i="4" s="1"/>
  <c r="AT26" i="4"/>
  <c r="R26" i="4" s="1"/>
  <c r="AS26" i="4"/>
  <c r="AR26" i="4"/>
  <c r="P26" i="4" s="1"/>
  <c r="AP26" i="4"/>
  <c r="AO26" i="4"/>
  <c r="AN26" i="4"/>
  <c r="AE26" i="4"/>
  <c r="AF26" i="4" s="1"/>
  <c r="W26" i="4"/>
  <c r="S26" i="4"/>
  <c r="O26" i="4"/>
  <c r="AW25" i="4"/>
  <c r="V25" i="4" s="1"/>
  <c r="AV25" i="4"/>
  <c r="AU25" i="4"/>
  <c r="T25" i="4" s="1"/>
  <c r="AT25" i="4"/>
  <c r="R25" i="4" s="1"/>
  <c r="AS25" i="4"/>
  <c r="AR25" i="4"/>
  <c r="P25" i="4" s="1"/>
  <c r="AP25" i="4"/>
  <c r="AO25" i="4"/>
  <c r="AN25" i="4"/>
  <c r="AE25" i="4"/>
  <c r="AF25" i="4" s="1"/>
  <c r="W25" i="4"/>
  <c r="S25" i="4"/>
  <c r="O25" i="4"/>
  <c r="AW24" i="4"/>
  <c r="V24" i="4" s="1"/>
  <c r="AV24" i="4"/>
  <c r="AU24" i="4"/>
  <c r="T24" i="4" s="1"/>
  <c r="AT24" i="4"/>
  <c r="R24" i="4" s="1"/>
  <c r="AS24" i="4"/>
  <c r="AR24" i="4"/>
  <c r="P24" i="4" s="1"/>
  <c r="AP24" i="4"/>
  <c r="AO24" i="4"/>
  <c r="AN24" i="4"/>
  <c r="AE24" i="4"/>
  <c r="AF24" i="4" s="1"/>
  <c r="W24" i="4"/>
  <c r="S24" i="4"/>
  <c r="O24" i="4"/>
  <c r="AW23" i="4"/>
  <c r="V23" i="4" s="1"/>
  <c r="AV23" i="4"/>
  <c r="AU23" i="4"/>
  <c r="T23" i="4" s="1"/>
  <c r="AT23" i="4"/>
  <c r="R23" i="4" s="1"/>
  <c r="AS23" i="4"/>
  <c r="AR23" i="4"/>
  <c r="P23" i="4" s="1"/>
  <c r="AP23" i="4"/>
  <c r="AO23" i="4"/>
  <c r="AN23" i="4"/>
  <c r="AE23" i="4"/>
  <c r="AF23" i="4" s="1"/>
  <c r="W23" i="4"/>
  <c r="S23" i="4"/>
  <c r="O23" i="4"/>
  <c r="AW22" i="4"/>
  <c r="V22" i="4" s="1"/>
  <c r="AV22" i="4"/>
  <c r="AU22" i="4"/>
  <c r="T22" i="4" s="1"/>
  <c r="AT22" i="4"/>
  <c r="R22" i="4" s="1"/>
  <c r="AS22" i="4"/>
  <c r="AR22" i="4"/>
  <c r="P22" i="4" s="1"/>
  <c r="AP22" i="4"/>
  <c r="AO22" i="4"/>
  <c r="AN22" i="4"/>
  <c r="AE22" i="4"/>
  <c r="AF22" i="4" s="1"/>
  <c r="W22" i="4"/>
  <c r="S22" i="4"/>
  <c r="O22" i="4"/>
  <c r="AW21" i="4"/>
  <c r="V21" i="4" s="1"/>
  <c r="AV21" i="4"/>
  <c r="AU21" i="4"/>
  <c r="T21" i="4" s="1"/>
  <c r="AT21" i="4"/>
  <c r="R21" i="4" s="1"/>
  <c r="AS21" i="4"/>
  <c r="AR21" i="4"/>
  <c r="P21" i="4" s="1"/>
  <c r="AP21" i="4"/>
  <c r="AO21" i="4"/>
  <c r="AN21" i="4"/>
  <c r="AE21" i="4"/>
  <c r="AF21" i="4" s="1"/>
  <c r="W21" i="4"/>
  <c r="S21" i="4"/>
  <c r="O21" i="4"/>
  <c r="AW20" i="4"/>
  <c r="V20" i="4" s="1"/>
  <c r="AV20" i="4"/>
  <c r="AU20" i="4"/>
  <c r="T20" i="4" s="1"/>
  <c r="AT20" i="4"/>
  <c r="R20" i="4" s="1"/>
  <c r="AS20" i="4"/>
  <c r="AR20" i="4"/>
  <c r="AP20" i="4"/>
  <c r="AO20" i="4"/>
  <c r="AN20" i="4"/>
  <c r="AE20" i="4"/>
  <c r="AF20" i="4" s="1"/>
  <c r="W20" i="4"/>
  <c r="S20" i="4"/>
  <c r="O20" i="4"/>
  <c r="AW19" i="4"/>
  <c r="V19" i="4" s="1"/>
  <c r="AV19" i="4"/>
  <c r="AU19" i="4"/>
  <c r="T19" i="4" s="1"/>
  <c r="AT19" i="4"/>
  <c r="R19" i="4" s="1"/>
  <c r="AS19" i="4"/>
  <c r="AR19" i="4"/>
  <c r="P19" i="4" s="1"/>
  <c r="AP19" i="4"/>
  <c r="AO19" i="4"/>
  <c r="AN19" i="4"/>
  <c r="AE19" i="4"/>
  <c r="AF19" i="4" s="1"/>
  <c r="W19" i="4"/>
  <c r="S19" i="4"/>
  <c r="O19" i="4"/>
  <c r="AW18" i="4"/>
  <c r="V18" i="4" s="1"/>
  <c r="AV18" i="4"/>
  <c r="AU18" i="4"/>
  <c r="T18" i="4" s="1"/>
  <c r="AT18" i="4"/>
  <c r="R18" i="4" s="1"/>
  <c r="AS18" i="4"/>
  <c r="AR18" i="4"/>
  <c r="P18" i="4" s="1"/>
  <c r="AP18" i="4"/>
  <c r="AO18" i="4"/>
  <c r="AN18" i="4"/>
  <c r="AE18" i="4"/>
  <c r="AF18" i="4" s="1"/>
  <c r="W18" i="4"/>
  <c r="S18" i="4"/>
  <c r="O18" i="4"/>
  <c r="AW17" i="4"/>
  <c r="V17" i="4" s="1"/>
  <c r="AV17" i="4"/>
  <c r="AU17" i="4"/>
  <c r="T17" i="4" s="1"/>
  <c r="AT17" i="4"/>
  <c r="R17" i="4" s="1"/>
  <c r="AS17" i="4"/>
  <c r="AR17" i="4"/>
  <c r="AP17" i="4"/>
  <c r="AO17" i="4"/>
  <c r="AN17" i="4"/>
  <c r="AE17" i="4"/>
  <c r="AF17" i="4" s="1"/>
  <c r="AB17" i="4" s="1"/>
  <c r="W17" i="4"/>
  <c r="S17" i="4"/>
  <c r="O17" i="4"/>
  <c r="AW16" i="4"/>
  <c r="V16" i="4" s="1"/>
  <c r="AV16" i="4"/>
  <c r="AU16" i="4"/>
  <c r="AT16" i="4"/>
  <c r="R16" i="4" s="1"/>
  <c r="AS16" i="4"/>
  <c r="AR16" i="4"/>
  <c r="P16" i="4" s="1"/>
  <c r="AP16" i="4"/>
  <c r="AO16" i="4"/>
  <c r="AN16" i="4"/>
  <c r="AE16" i="4"/>
  <c r="AF16" i="4" s="1"/>
  <c r="AB16" i="4" s="1"/>
  <c r="W16" i="4"/>
  <c r="S16" i="4"/>
  <c r="O16" i="4"/>
  <c r="AW15" i="4"/>
  <c r="V15" i="4" s="1"/>
  <c r="AV15" i="4"/>
  <c r="AU15" i="4"/>
  <c r="T15" i="4" s="1"/>
  <c r="AT15" i="4"/>
  <c r="R15" i="4" s="1"/>
  <c r="AS15" i="4"/>
  <c r="AR15" i="4"/>
  <c r="P15" i="4" s="1"/>
  <c r="AP15" i="4"/>
  <c r="AO15" i="4"/>
  <c r="AN15" i="4"/>
  <c r="AE15" i="4"/>
  <c r="AF15" i="4" s="1"/>
  <c r="W15" i="4"/>
  <c r="S15" i="4"/>
  <c r="O15" i="4"/>
  <c r="AW14" i="4"/>
  <c r="V14" i="4" s="1"/>
  <c r="AV14" i="4"/>
  <c r="AU14" i="4"/>
  <c r="T14" i="4" s="1"/>
  <c r="AT14" i="4"/>
  <c r="R14" i="4" s="1"/>
  <c r="AS14" i="4"/>
  <c r="AR14" i="4"/>
  <c r="P14" i="4" s="1"/>
  <c r="AP14" i="4"/>
  <c r="AO14" i="4"/>
  <c r="AN14" i="4"/>
  <c r="AE14" i="4"/>
  <c r="AF14" i="4" s="1"/>
  <c r="W14" i="4"/>
  <c r="S14" i="4"/>
  <c r="O14" i="4"/>
  <c r="AW13" i="4"/>
  <c r="V13" i="4" s="1"/>
  <c r="AV13" i="4"/>
  <c r="AU13" i="4"/>
  <c r="T13" i="4" s="1"/>
  <c r="AT13" i="4"/>
  <c r="R13" i="4" s="1"/>
  <c r="AS13" i="4"/>
  <c r="AR13" i="4"/>
  <c r="P13" i="4" s="1"/>
  <c r="AP13" i="4"/>
  <c r="AO13" i="4"/>
  <c r="AN13" i="4"/>
  <c r="AE13" i="4"/>
  <c r="AF13" i="4" s="1"/>
  <c r="W13" i="4"/>
  <c r="S13" i="4"/>
  <c r="O13" i="4"/>
  <c r="AW12" i="4"/>
  <c r="V12" i="4" s="1"/>
  <c r="AV12" i="4"/>
  <c r="AU12" i="4"/>
  <c r="T12" i="4" s="1"/>
  <c r="AT12" i="4"/>
  <c r="R12" i="4" s="1"/>
  <c r="AS12" i="4"/>
  <c r="AR12" i="4"/>
  <c r="P12" i="4" s="1"/>
  <c r="AP12" i="4"/>
  <c r="AO12" i="4"/>
  <c r="AN12" i="4"/>
  <c r="AE12" i="4"/>
  <c r="AF12" i="4" s="1"/>
  <c r="W12" i="4"/>
  <c r="S12" i="4"/>
  <c r="O12" i="4"/>
  <c r="AW11" i="4"/>
  <c r="V11" i="4" s="1"/>
  <c r="AV11" i="4"/>
  <c r="AU11" i="4"/>
  <c r="T11" i="4" s="1"/>
  <c r="AT11" i="4"/>
  <c r="R11" i="4" s="1"/>
  <c r="AS11" i="4"/>
  <c r="AR11" i="4"/>
  <c r="P11" i="4" s="1"/>
  <c r="AP11" i="4"/>
  <c r="AO11" i="4"/>
  <c r="AN11" i="4"/>
  <c r="AE11" i="4"/>
  <c r="AF11" i="4" s="1"/>
  <c r="W11" i="4"/>
  <c r="S11" i="4"/>
  <c r="O11" i="4"/>
  <c r="AW10" i="4"/>
  <c r="V10" i="4" s="1"/>
  <c r="AV10" i="4"/>
  <c r="AU10" i="4"/>
  <c r="T10" i="4" s="1"/>
  <c r="AT10" i="4"/>
  <c r="R10" i="4" s="1"/>
  <c r="AS10" i="4"/>
  <c r="AR10" i="4"/>
  <c r="P10" i="4" s="1"/>
  <c r="AP10" i="4"/>
  <c r="AO10" i="4"/>
  <c r="AN10" i="4"/>
  <c r="AE10" i="4"/>
  <c r="AF10" i="4" s="1"/>
  <c r="W10" i="4"/>
  <c r="S10" i="4"/>
  <c r="O10" i="4"/>
  <c r="AW9" i="4"/>
  <c r="V9" i="4" s="1"/>
  <c r="AV9" i="4"/>
  <c r="AU9" i="4"/>
  <c r="T9" i="4" s="1"/>
  <c r="AT9" i="4"/>
  <c r="R9" i="4" s="1"/>
  <c r="AS9" i="4"/>
  <c r="AR9" i="4"/>
  <c r="P9" i="4" s="1"/>
  <c r="AP9" i="4"/>
  <c r="AO9" i="4"/>
  <c r="AN9" i="4"/>
  <c r="AE9" i="4"/>
  <c r="AF9" i="4" s="1"/>
  <c r="W9" i="4"/>
  <c r="S9" i="4"/>
  <c r="O9" i="4"/>
  <c r="AW8" i="4"/>
  <c r="V8" i="4" s="1"/>
  <c r="AV8" i="4"/>
  <c r="AU8" i="4"/>
  <c r="T8" i="4" s="1"/>
  <c r="AT8" i="4"/>
  <c r="R8" i="4" s="1"/>
  <c r="AS8" i="4"/>
  <c r="AR8" i="4"/>
  <c r="P8" i="4" s="1"/>
  <c r="AP8" i="4"/>
  <c r="AO8" i="4"/>
  <c r="AN8" i="4"/>
  <c r="AE8" i="4"/>
  <c r="AF8" i="4" s="1"/>
  <c r="W8" i="4"/>
  <c r="S8" i="4"/>
  <c r="O8" i="4"/>
  <c r="AW7" i="4"/>
  <c r="V7" i="4" s="1"/>
  <c r="AV7" i="4"/>
  <c r="AU7" i="4"/>
  <c r="T7" i="4" s="1"/>
  <c r="AT7" i="4"/>
  <c r="R7" i="4" s="1"/>
  <c r="AS7" i="4"/>
  <c r="AR7" i="4"/>
  <c r="P7" i="4" s="1"/>
  <c r="AP7" i="4"/>
  <c r="AO7" i="4"/>
  <c r="AN7" i="4"/>
  <c r="AF7" i="4"/>
  <c r="W7" i="4"/>
  <c r="S7" i="4"/>
  <c r="O7" i="4"/>
  <c r="AW6" i="4"/>
  <c r="V6" i="4" s="1"/>
  <c r="AV6" i="4"/>
  <c r="AU6" i="4"/>
  <c r="T6" i="4" s="1"/>
  <c r="AT6" i="4"/>
  <c r="R6" i="4" s="1"/>
  <c r="AS6" i="4"/>
  <c r="AR6" i="4"/>
  <c r="P6" i="4" s="1"/>
  <c r="AP6" i="4"/>
  <c r="AO6" i="4"/>
  <c r="AN6" i="4"/>
  <c r="W6" i="4"/>
  <c r="S6" i="4"/>
  <c r="O6" i="4"/>
  <c r="AB112" i="4" l="1"/>
  <c r="X189" i="4"/>
  <c r="X588" i="4"/>
  <c r="U228" i="4"/>
  <c r="AX304" i="4"/>
  <c r="Y304" i="4" s="1"/>
  <c r="AY451" i="4"/>
  <c r="AX592" i="4"/>
  <c r="Y592" i="4" s="1"/>
  <c r="AX603" i="4"/>
  <c r="Y603" i="4" s="1"/>
  <c r="AX604" i="4"/>
  <c r="Y604" i="4" s="1"/>
  <c r="AX605" i="4"/>
  <c r="Y605" i="4" s="1"/>
  <c r="AX621" i="4"/>
  <c r="Y621" i="4" s="1"/>
  <c r="AX622" i="4"/>
  <c r="Y622" i="4" s="1"/>
  <c r="AX623" i="4"/>
  <c r="Y623" i="4" s="1"/>
  <c r="AX624" i="4"/>
  <c r="Y624" i="4" s="1"/>
  <c r="AX625" i="4"/>
  <c r="Y625" i="4" s="1"/>
  <c r="AX626" i="4"/>
  <c r="Y626" i="4" s="1"/>
  <c r="AX627" i="4"/>
  <c r="Y627" i="4" s="1"/>
  <c r="AX628" i="4"/>
  <c r="Y628" i="4" s="1"/>
  <c r="AX629" i="4"/>
  <c r="Y629" i="4" s="1"/>
  <c r="AX630" i="4"/>
  <c r="Y630" i="4" s="1"/>
  <c r="AX631" i="4"/>
  <c r="Y631" i="4" s="1"/>
  <c r="AX632" i="4"/>
  <c r="Y632" i="4" s="1"/>
  <c r="AX633" i="4"/>
  <c r="Y633" i="4" s="1"/>
  <c r="AX634" i="4"/>
  <c r="Y634" i="4" s="1"/>
  <c r="AX635" i="4"/>
  <c r="Y635" i="4" s="1"/>
  <c r="AX581" i="4"/>
  <c r="Y581" i="4" s="1"/>
  <c r="AY592" i="4"/>
  <c r="Z592" i="4" s="1"/>
  <c r="AY603" i="4"/>
  <c r="AY604" i="4"/>
  <c r="AY605" i="4"/>
  <c r="Z605" i="4" s="1"/>
  <c r="AY606" i="4"/>
  <c r="AY607" i="4"/>
  <c r="AY608" i="4"/>
  <c r="AY609" i="4"/>
  <c r="AY610" i="4"/>
  <c r="AY611" i="4"/>
  <c r="AY612" i="4"/>
  <c r="AY613" i="4"/>
  <c r="AY614" i="4"/>
  <c r="AY615" i="4"/>
  <c r="AY616" i="4"/>
  <c r="AY617" i="4"/>
  <c r="AY618" i="4"/>
  <c r="AY619" i="4"/>
  <c r="AY620" i="4"/>
  <c r="AY621" i="4"/>
  <c r="AY622" i="4"/>
  <c r="AY623" i="4"/>
  <c r="AY624" i="4"/>
  <c r="AY625" i="4"/>
  <c r="AY626" i="4"/>
  <c r="AY627" i="4"/>
  <c r="AY628" i="4"/>
  <c r="AY629" i="4"/>
  <c r="AY630" i="4"/>
  <c r="AY631" i="4"/>
  <c r="AY632" i="4"/>
  <c r="AY633" i="4"/>
  <c r="AY634" i="4"/>
  <c r="AY635" i="4"/>
  <c r="AY636" i="4"/>
  <c r="AX33" i="4"/>
  <c r="Y33" i="4" s="1"/>
  <c r="AY454" i="4"/>
  <c r="AX212" i="4"/>
  <c r="Y212" i="4" s="1"/>
  <c r="U118" i="4"/>
  <c r="AX140" i="4"/>
  <c r="Y140" i="4" s="1"/>
  <c r="AX144" i="4"/>
  <c r="Y144" i="4" s="1"/>
  <c r="AX164" i="4"/>
  <c r="Y164" i="4" s="1"/>
  <c r="AX454" i="4"/>
  <c r="AY252" i="4"/>
  <c r="AX122" i="4"/>
  <c r="Y122" i="4" s="1"/>
  <c r="AY137" i="4"/>
  <c r="Q161" i="4"/>
  <c r="AY164" i="4"/>
  <c r="U181" i="4"/>
  <c r="AY185" i="4"/>
  <c r="AY212" i="4"/>
  <c r="AX267" i="4"/>
  <c r="Y267" i="4" s="1"/>
  <c r="AX271" i="4"/>
  <c r="Y271" i="4" s="1"/>
  <c r="AY298" i="4"/>
  <c r="AY377" i="4"/>
  <c r="AY116" i="4"/>
  <c r="AY120" i="4"/>
  <c r="AY184" i="4"/>
  <c r="AY190" i="4"/>
  <c r="AZ213" i="4"/>
  <c r="AA213" i="4" s="1"/>
  <c r="AY255" i="4"/>
  <c r="AY270" i="4"/>
  <c r="AZ284" i="4"/>
  <c r="AA284" i="4" s="1"/>
  <c r="AY301" i="4"/>
  <c r="AY328" i="4"/>
  <c r="AZ330" i="4"/>
  <c r="AA330" i="4" s="1"/>
  <c r="AZ332" i="4"/>
  <c r="AA332" i="4" s="1"/>
  <c r="AZ334" i="4"/>
  <c r="AA334" i="4" s="1"/>
  <c r="AZ487" i="4"/>
  <c r="AA487" i="4" s="1"/>
  <c r="U495" i="4"/>
  <c r="AX371" i="4"/>
  <c r="AX67" i="4"/>
  <c r="Y67" i="4" s="1"/>
  <c r="AX307" i="4"/>
  <c r="Y307" i="4" s="1"/>
  <c r="AX310" i="4"/>
  <c r="Y310" i="4" s="1"/>
  <c r="Q313" i="4"/>
  <c r="AY363" i="4"/>
  <c r="AY367" i="4"/>
  <c r="AX368" i="4"/>
  <c r="Y368" i="4" s="1"/>
  <c r="AZ377" i="4"/>
  <c r="AA377" i="4" s="1"/>
  <c r="AY429" i="4"/>
  <c r="AY448" i="4"/>
  <c r="AZ454" i="4"/>
  <c r="AA454" i="4" s="1"/>
  <c r="Q526" i="4"/>
  <c r="AY19" i="4"/>
  <c r="AY213" i="4"/>
  <c r="AY232" i="4"/>
  <c r="AZ276" i="4"/>
  <c r="AA276" i="4" s="1"/>
  <c r="AY330" i="4"/>
  <c r="AY332" i="4"/>
  <c r="AY334" i="4"/>
  <c r="AY338" i="4"/>
  <c r="AY342" i="4"/>
  <c r="AX377" i="4"/>
  <c r="Y377" i="4" s="1"/>
  <c r="AZ383" i="4"/>
  <c r="AA383" i="4" s="1"/>
  <c r="AY398" i="4"/>
  <c r="AY479" i="4"/>
  <c r="AY486" i="4"/>
  <c r="AY505" i="4"/>
  <c r="AY509" i="4"/>
  <c r="AZ567" i="4"/>
  <c r="AA567" i="4" s="1"/>
  <c r="AX149" i="4"/>
  <c r="Y149" i="4" s="1"/>
  <c r="AX161" i="4"/>
  <c r="Y161" i="4" s="1"/>
  <c r="AX172" i="4"/>
  <c r="Y172" i="4" s="1"/>
  <c r="AX176" i="4"/>
  <c r="Y176" i="4" s="1"/>
  <c r="AX180" i="4"/>
  <c r="Y180" i="4" s="1"/>
  <c r="AX205" i="4"/>
  <c r="Y205" i="4" s="1"/>
  <c r="AX227" i="4"/>
  <c r="Y227" i="4" s="1"/>
  <c r="AX231" i="4"/>
  <c r="AX234" i="4"/>
  <c r="Y234" i="4" s="1"/>
  <c r="AX364" i="4"/>
  <c r="AX526" i="4"/>
  <c r="Y526" i="4" s="1"/>
  <c r="AX27" i="4"/>
  <c r="Y27" i="4" s="1"/>
  <c r="AX78" i="4"/>
  <c r="Y78" i="4" s="1"/>
  <c r="AX82" i="4"/>
  <c r="Y82" i="4" s="1"/>
  <c r="AX100" i="4"/>
  <c r="Y100" i="4" s="1"/>
  <c r="AX103" i="4"/>
  <c r="Y103" i="4" s="1"/>
  <c r="AY149" i="4"/>
  <c r="Z149" i="4" s="1"/>
  <c r="AY205" i="4"/>
  <c r="AX213" i="4"/>
  <c r="Y213" i="4" s="1"/>
  <c r="AY227" i="4"/>
  <c r="AY234" i="4"/>
  <c r="Z234" i="4" s="1"/>
  <c r="AY246" i="4"/>
  <c r="AY250" i="4"/>
  <c r="AY326" i="4"/>
  <c r="AZ346" i="4"/>
  <c r="AA346" i="4" s="1"/>
  <c r="AY351" i="4"/>
  <c r="AZ353" i="4"/>
  <c r="AA353" i="4" s="1"/>
  <c r="AY354" i="4"/>
  <c r="AY364" i="4"/>
  <c r="AY368" i="4"/>
  <c r="Z368" i="4" s="1"/>
  <c r="AY417" i="4"/>
  <c r="AX479" i="4"/>
  <c r="Y479" i="4" s="1"/>
  <c r="AX483" i="4"/>
  <c r="Y483" i="4" s="1"/>
  <c r="AX486" i="4"/>
  <c r="Y486" i="4" s="1"/>
  <c r="AY526" i="4"/>
  <c r="Z526" i="4" s="1"/>
  <c r="AX562" i="4"/>
  <c r="Y562" i="4" s="1"/>
  <c r="AY565" i="4"/>
  <c r="AX566" i="4"/>
  <c r="Y566" i="4" s="1"/>
  <c r="AY567" i="4"/>
  <c r="AY581" i="4"/>
  <c r="Z581" i="4" s="1"/>
  <c r="AY575" i="4"/>
  <c r="AX64" i="4"/>
  <c r="Y64" i="4" s="1"/>
  <c r="AX88" i="4"/>
  <c r="Y88" i="4" s="1"/>
  <c r="AX108" i="4"/>
  <c r="Y108" i="4" s="1"/>
  <c r="AX112" i="4"/>
  <c r="Y112" i="4" s="1"/>
  <c r="AY122" i="4"/>
  <c r="AX146" i="4"/>
  <c r="Y146" i="4" s="1"/>
  <c r="AX154" i="4"/>
  <c r="Y154" i="4" s="1"/>
  <c r="AY161" i="4"/>
  <c r="AX202" i="4"/>
  <c r="Y202" i="4" s="1"/>
  <c r="U222" i="4"/>
  <c r="AX235" i="4"/>
  <c r="Y235" i="4" s="1"/>
  <c r="AX288" i="4"/>
  <c r="AX292" i="4"/>
  <c r="Y292" i="4" s="1"/>
  <c r="Q292" i="4"/>
  <c r="AX299" i="4"/>
  <c r="AX302" i="4"/>
  <c r="Y302" i="4" s="1"/>
  <c r="AX352" i="4"/>
  <c r="Y352" i="4" s="1"/>
  <c r="AX359" i="4"/>
  <c r="Y359" i="4" s="1"/>
  <c r="AX390" i="4"/>
  <c r="Y390" i="4" s="1"/>
  <c r="AY591" i="4"/>
  <c r="AX606" i="4"/>
  <c r="Y606" i="4" s="1"/>
  <c r="AX607" i="4"/>
  <c r="AX608" i="4"/>
  <c r="Y608" i="4" s="1"/>
  <c r="AX609" i="4"/>
  <c r="Y609" i="4" s="1"/>
  <c r="AX610" i="4"/>
  <c r="Y610" i="4" s="1"/>
  <c r="AX611" i="4"/>
  <c r="AX612" i="4"/>
  <c r="Y612" i="4" s="1"/>
  <c r="AX613" i="4"/>
  <c r="Y613" i="4" s="1"/>
  <c r="AX614" i="4"/>
  <c r="Y614" i="4" s="1"/>
  <c r="AX615" i="4"/>
  <c r="AX616" i="4"/>
  <c r="Y616" i="4" s="1"/>
  <c r="AX617" i="4"/>
  <c r="Y617" i="4" s="1"/>
  <c r="AX618" i="4"/>
  <c r="Y618" i="4" s="1"/>
  <c r="AX619" i="4"/>
  <c r="AX620" i="4"/>
  <c r="Y620" i="4" s="1"/>
  <c r="AY60" i="4"/>
  <c r="AX73" i="4"/>
  <c r="Y73" i="4" s="1"/>
  <c r="AY108" i="4"/>
  <c r="AY112" i="4"/>
  <c r="AX116" i="4"/>
  <c r="Y116" i="4" s="1"/>
  <c r="AX120" i="4"/>
  <c r="Y120" i="4" s="1"/>
  <c r="AX124" i="4"/>
  <c r="Y124" i="4" s="1"/>
  <c r="AX132" i="4"/>
  <c r="Y132" i="4" s="1"/>
  <c r="AY154" i="4"/>
  <c r="AX184" i="4"/>
  <c r="Y184" i="4" s="1"/>
  <c r="AX190" i="4"/>
  <c r="Y190" i="4" s="1"/>
  <c r="AY202" i="4"/>
  <c r="AX261" i="4"/>
  <c r="Y261" i="4" s="1"/>
  <c r="AX276" i="4"/>
  <c r="Y276" i="4" s="1"/>
  <c r="Q296" i="4"/>
  <c r="AY317" i="4"/>
  <c r="AX318" i="4"/>
  <c r="Y318" i="4" s="1"/>
  <c r="AY320" i="4"/>
  <c r="AZ322" i="4"/>
  <c r="AA322" i="4" s="1"/>
  <c r="AY323" i="4"/>
  <c r="AZ328" i="4"/>
  <c r="AA328" i="4" s="1"/>
  <c r="AX346" i="4"/>
  <c r="Y346" i="4" s="1"/>
  <c r="AZ347" i="4"/>
  <c r="AA347" i="4" s="1"/>
  <c r="U347" i="4"/>
  <c r="AY352" i="4"/>
  <c r="AZ371" i="4"/>
  <c r="AA371" i="4" s="1"/>
  <c r="U381" i="4"/>
  <c r="AX383" i="4"/>
  <c r="Y383" i="4" s="1"/>
  <c r="Q383" i="4"/>
  <c r="AY386" i="4"/>
  <c r="AY390" i="4"/>
  <c r="AY409" i="4"/>
  <c r="AX413" i="4"/>
  <c r="Y413" i="4" s="1"/>
  <c r="Q413" i="4"/>
  <c r="AX416" i="4"/>
  <c r="Y416" i="4" s="1"/>
  <c r="AY438" i="4"/>
  <c r="AX439" i="4"/>
  <c r="Y439" i="4" s="1"/>
  <c r="AY442" i="4"/>
  <c r="AX443" i="4"/>
  <c r="Y443" i="4" s="1"/>
  <c r="AZ444" i="4"/>
  <c r="AA444" i="4" s="1"/>
  <c r="BA448" i="4"/>
  <c r="AX456" i="4"/>
  <c r="Y456" i="4" s="1"/>
  <c r="AY540" i="4"/>
  <c r="AY557" i="4"/>
  <c r="U60" i="4"/>
  <c r="AY254" i="4"/>
  <c r="AY276" i="4"/>
  <c r="AY303" i="4"/>
  <c r="AY306" i="4"/>
  <c r="AZ311" i="4"/>
  <c r="AA311" i="4" s="1"/>
  <c r="AY314" i="4"/>
  <c r="AY318" i="4"/>
  <c r="U320" i="4"/>
  <c r="AY380" i="4"/>
  <c r="AY387" i="4"/>
  <c r="AZ402" i="4"/>
  <c r="AA402" i="4" s="1"/>
  <c r="AY406" i="4"/>
  <c r="AY413" i="4"/>
  <c r="AY416" i="4"/>
  <c r="AY432" i="4"/>
  <c r="AY482" i="4"/>
  <c r="AY487" i="4"/>
  <c r="AY533" i="4"/>
  <c r="AY549" i="4"/>
  <c r="AY553" i="4"/>
  <c r="AZ557" i="4"/>
  <c r="AA557" i="4" s="1"/>
  <c r="AX575" i="4"/>
  <c r="AY29" i="4"/>
  <c r="AZ34" i="4"/>
  <c r="AA34" i="4" s="1"/>
  <c r="AY35" i="4"/>
  <c r="AY68" i="4"/>
  <c r="AY76" i="4"/>
  <c r="AY106" i="4"/>
  <c r="AZ68" i="4"/>
  <c r="AA68" i="4" s="1"/>
  <c r="AX46" i="4"/>
  <c r="Y46" i="4" s="1"/>
  <c r="AX50" i="4"/>
  <c r="AX29" i="4"/>
  <c r="Y29" i="4" s="1"/>
  <c r="AX32" i="4"/>
  <c r="Y32" i="4" s="1"/>
  <c r="AY34" i="4"/>
  <c r="AY38" i="4"/>
  <c r="AX76" i="4"/>
  <c r="Y76" i="4" s="1"/>
  <c r="AY78" i="4"/>
  <c r="AY82" i="4"/>
  <c r="AX92" i="4"/>
  <c r="Y92" i="4" s="1"/>
  <c r="AX106" i="4"/>
  <c r="Y106" i="4" s="1"/>
  <c r="AX114" i="4"/>
  <c r="Y114" i="4" s="1"/>
  <c r="Q114" i="4"/>
  <c r="P260" i="4"/>
  <c r="Q260" i="4"/>
  <c r="P277" i="4"/>
  <c r="Q277" i="4"/>
  <c r="AX315" i="4"/>
  <c r="AX327" i="4"/>
  <c r="Y327" i="4" s="1"/>
  <c r="U337" i="4"/>
  <c r="AX356" i="4"/>
  <c r="Y356" i="4" s="1"/>
  <c r="AX357" i="4"/>
  <c r="Y357" i="4" s="1"/>
  <c r="AX375" i="4"/>
  <c r="AX381" i="4"/>
  <c r="Y381" i="4" s="1"/>
  <c r="AX395" i="4"/>
  <c r="Y395" i="4" s="1"/>
  <c r="AX404" i="4"/>
  <c r="Y404" i="4" s="1"/>
  <c r="Q407" i="4"/>
  <c r="Q416" i="4"/>
  <c r="AX418" i="4"/>
  <c r="Y418" i="4" s="1"/>
  <c r="AX419" i="4"/>
  <c r="AX420" i="4"/>
  <c r="AX423" i="4"/>
  <c r="AX427" i="4"/>
  <c r="Y427" i="4" s="1"/>
  <c r="AX430" i="4"/>
  <c r="Y430" i="4" s="1"/>
  <c r="AX434" i="4"/>
  <c r="AX437" i="4"/>
  <c r="AX440" i="4"/>
  <c r="Y440" i="4" s="1"/>
  <c r="AX457" i="4"/>
  <c r="Y457" i="4" s="1"/>
  <c r="AX480" i="4"/>
  <c r="AX496" i="4"/>
  <c r="Y496" i="4" s="1"/>
  <c r="AX503" i="4"/>
  <c r="Y503" i="4" s="1"/>
  <c r="AX527" i="4"/>
  <c r="Y527" i="4" s="1"/>
  <c r="AX538" i="4"/>
  <c r="Q538" i="4"/>
  <c r="AX550" i="4"/>
  <c r="Y550" i="4" s="1"/>
  <c r="Q550" i="4"/>
  <c r="AX556" i="4"/>
  <c r="AX560" i="4"/>
  <c r="Y560" i="4" s="1"/>
  <c r="AX574" i="4"/>
  <c r="AX576" i="4"/>
  <c r="Y576" i="4" s="1"/>
  <c r="AX580" i="4"/>
  <c r="AX588" i="4"/>
  <c r="Y588" i="4" s="1"/>
  <c r="AX593" i="4"/>
  <c r="Y593" i="4" s="1"/>
  <c r="U599" i="4"/>
  <c r="AY280" i="4"/>
  <c r="AX284" i="4"/>
  <c r="Y284" i="4" s="1"/>
  <c r="AY286" i="4"/>
  <c r="AY289" i="4"/>
  <c r="AY296" i="4"/>
  <c r="AY299" i="4"/>
  <c r="AX300" i="4"/>
  <c r="Y300" i="4" s="1"/>
  <c r="AY308" i="4"/>
  <c r="AX311" i="4"/>
  <c r="AY315" i="4"/>
  <c r="AX319" i="4"/>
  <c r="Y319" i="4" s="1"/>
  <c r="AX322" i="4"/>
  <c r="Y322" i="4" s="1"/>
  <c r="AX325" i="4"/>
  <c r="Y325" i="4" s="1"/>
  <c r="AY336" i="4"/>
  <c r="AY345" i="4"/>
  <c r="AX347" i="4"/>
  <c r="AY349" i="4"/>
  <c r="AX353" i="4"/>
  <c r="Y353" i="4" s="1"/>
  <c r="AY358" i="4"/>
  <c r="AY360" i="4"/>
  <c r="AX366" i="4"/>
  <c r="AY369" i="4"/>
  <c r="AX370" i="4"/>
  <c r="Y370" i="4" s="1"/>
  <c r="AY372" i="4"/>
  <c r="AY375" i="4"/>
  <c r="AX376" i="4"/>
  <c r="Y376" i="4" s="1"/>
  <c r="AX382" i="4"/>
  <c r="Y382" i="4" s="1"/>
  <c r="AY384" i="4"/>
  <c r="AX392" i="4"/>
  <c r="AY395" i="4"/>
  <c r="AY399" i="4"/>
  <c r="AX400" i="4"/>
  <c r="AY404" i="4"/>
  <c r="AY407" i="4"/>
  <c r="AX408" i="4"/>
  <c r="Y408" i="4" s="1"/>
  <c r="AY411" i="4"/>
  <c r="AX412" i="4"/>
  <c r="AY418" i="4"/>
  <c r="AY419" i="4"/>
  <c r="AY423" i="4"/>
  <c r="AY424" i="4"/>
  <c r="AY427" i="4"/>
  <c r="AY430" i="4"/>
  <c r="AY434" i="4"/>
  <c r="AX435" i="4"/>
  <c r="Y435" i="4" s="1"/>
  <c r="AY437" i="4"/>
  <c r="AY440" i="4"/>
  <c r="AX441" i="4"/>
  <c r="Y441" i="4" s="1"/>
  <c r="AX444" i="4"/>
  <c r="Y444" i="4" s="1"/>
  <c r="AY446" i="4"/>
  <c r="AX447" i="4"/>
  <c r="Y447" i="4" s="1"/>
  <c r="AX449" i="4"/>
  <c r="AX453" i="4"/>
  <c r="AY460" i="4"/>
  <c r="AX464" i="4"/>
  <c r="Y464" i="4" s="1"/>
  <c r="AX471" i="4"/>
  <c r="AY493" i="4"/>
  <c r="AY496" i="4"/>
  <c r="AY499" i="4"/>
  <c r="AY503" i="4"/>
  <c r="AY514" i="4"/>
  <c r="AY524" i="4"/>
  <c r="AX531" i="4"/>
  <c r="Y531" i="4" s="1"/>
  <c r="AY534" i="4"/>
  <c r="AX535" i="4"/>
  <c r="AY546" i="4"/>
  <c r="AY550" i="4"/>
  <c r="AX551" i="4"/>
  <c r="Y551" i="4" s="1"/>
  <c r="AX555" i="4"/>
  <c r="AY556" i="4"/>
  <c r="U559" i="4"/>
  <c r="AY572" i="4"/>
  <c r="AX586" i="4"/>
  <c r="AY588" i="4"/>
  <c r="AD3" i="4"/>
  <c r="AX260" i="4"/>
  <c r="AY267" i="4"/>
  <c r="AY290" i="4"/>
  <c r="AX295" i="4"/>
  <c r="Y295" i="4" s="1"/>
  <c r="AX297" i="4"/>
  <c r="AX303" i="4"/>
  <c r="AY305" i="4"/>
  <c r="AX306" i="4"/>
  <c r="Y306" i="4" s="1"/>
  <c r="AY311" i="4"/>
  <c r="AX312" i="4"/>
  <c r="Y312" i="4" s="1"/>
  <c r="AX320" i="4"/>
  <c r="Y320" i="4" s="1"/>
  <c r="AY322" i="4"/>
  <c r="AX328" i="4"/>
  <c r="AX330" i="4"/>
  <c r="AX332" i="4"/>
  <c r="Y332" i="4" s="1"/>
  <c r="AX334" i="4"/>
  <c r="Y334" i="4" s="1"/>
  <c r="Q334" i="4"/>
  <c r="AY340" i="4"/>
  <c r="AY347" i="4"/>
  <c r="AX348" i="4"/>
  <c r="Y348" i="4" s="1"/>
  <c r="U355" i="4"/>
  <c r="AX362" i="4"/>
  <c r="Y362" i="4" s="1"/>
  <c r="AY370" i="4"/>
  <c r="AX374" i="4"/>
  <c r="Y374" i="4" s="1"/>
  <c r="AZ375" i="4"/>
  <c r="AA375" i="4" s="1"/>
  <c r="AY379" i="4"/>
  <c r="AX380" i="4"/>
  <c r="Y380" i="4" s="1"/>
  <c r="AZ381" i="4"/>
  <c r="AA381" i="4" s="1"/>
  <c r="AY382" i="4"/>
  <c r="AX386" i="4"/>
  <c r="AY392" i="4"/>
  <c r="AX398" i="4"/>
  <c r="Y398" i="4" s="1"/>
  <c r="AY402" i="4"/>
  <c r="AX403" i="4"/>
  <c r="Y403" i="4" s="1"/>
  <c r="AX406" i="4"/>
  <c r="Y406" i="4" s="1"/>
  <c r="AX415" i="4"/>
  <c r="Y415" i="4" s="1"/>
  <c r="AX417" i="4"/>
  <c r="AX429" i="4"/>
  <c r="AX432" i="4"/>
  <c r="Y432" i="4" s="1"/>
  <c r="AY435" i="4"/>
  <c r="AX438" i="4"/>
  <c r="Y438" i="4" s="1"/>
  <c r="AX442" i="4"/>
  <c r="AY444" i="4"/>
  <c r="AX445" i="4"/>
  <c r="Y445" i="4" s="1"/>
  <c r="AZ446" i="4"/>
  <c r="AA446" i="4" s="1"/>
  <c r="AX448" i="4"/>
  <c r="AY449" i="4"/>
  <c r="AX451" i="4"/>
  <c r="AX462" i="4"/>
  <c r="AY464" i="4"/>
  <c r="AX468" i="4"/>
  <c r="Y468" i="4" s="1"/>
  <c r="AY490" i="4"/>
  <c r="AY508" i="4"/>
  <c r="AX509" i="4"/>
  <c r="Y509" i="4" s="1"/>
  <c r="AX512" i="4"/>
  <c r="Y512" i="4" s="1"/>
  <c r="AY515" i="4"/>
  <c r="AY518" i="4"/>
  <c r="AX522" i="4"/>
  <c r="Y522" i="4" s="1"/>
  <c r="U541" i="4"/>
  <c r="AY543" i="4"/>
  <c r="AX544" i="4"/>
  <c r="AY564" i="4"/>
  <c r="AX567" i="4"/>
  <c r="Y567" i="4" s="1"/>
  <c r="AY570" i="4"/>
  <c r="AY6" i="4"/>
  <c r="U23" i="4"/>
  <c r="AY24" i="4"/>
  <c r="AX38" i="4"/>
  <c r="Y38" i="4" s="1"/>
  <c r="AZ39" i="4"/>
  <c r="AA39" i="4" s="1"/>
  <c r="AY44" i="4"/>
  <c r="AY54" i="4"/>
  <c r="AY58" i="4"/>
  <c r="AZ73" i="4"/>
  <c r="AA73" i="4" s="1"/>
  <c r="AY85" i="4"/>
  <c r="AY125" i="4"/>
  <c r="AY129" i="4"/>
  <c r="AY143" i="4"/>
  <c r="AZ162" i="4"/>
  <c r="AA162" i="4" s="1"/>
  <c r="AY163" i="4"/>
  <c r="AY173" i="4"/>
  <c r="AY177" i="4"/>
  <c r="AY193" i="4"/>
  <c r="AZ195" i="4"/>
  <c r="AA195" i="4" s="1"/>
  <c r="AY196" i="4"/>
  <c r="AZ198" i="4"/>
  <c r="AA198" i="4" s="1"/>
  <c r="AY207" i="4"/>
  <c r="AY210" i="4"/>
  <c r="AZ214" i="4"/>
  <c r="AA214" i="4" s="1"/>
  <c r="AY218" i="4"/>
  <c r="AY240" i="4"/>
  <c r="AY257" i="4"/>
  <c r="AZ136" i="4"/>
  <c r="AA136" i="4" s="1"/>
  <c r="AZ160" i="4"/>
  <c r="AA160" i="4" s="1"/>
  <c r="AZ272" i="4"/>
  <c r="AA272" i="4" s="1"/>
  <c r="AX9" i="4"/>
  <c r="Y9" i="4" s="1"/>
  <c r="AY12" i="4"/>
  <c r="AY16" i="4"/>
  <c r="AY30" i="4"/>
  <c r="AY46" i="4"/>
  <c r="AY50" i="4"/>
  <c r="AX54" i="4"/>
  <c r="Y54" i="4" s="1"/>
  <c r="AX58" i="4"/>
  <c r="AY64" i="4"/>
  <c r="AY67" i="4"/>
  <c r="AY73" i="4"/>
  <c r="AX85" i="4"/>
  <c r="Y85" i="4" s="1"/>
  <c r="AY88" i="4"/>
  <c r="AX89" i="4"/>
  <c r="Y89" i="4" s="1"/>
  <c r="AY100" i="4"/>
  <c r="AY103" i="4"/>
  <c r="AX104" i="4"/>
  <c r="Y104" i="4" s="1"/>
  <c r="AY114" i="4"/>
  <c r="AX125" i="4"/>
  <c r="Y125" i="4" s="1"/>
  <c r="AX129" i="4"/>
  <c r="AY132" i="4"/>
  <c r="AX136" i="4"/>
  <c r="Y136" i="4" s="1"/>
  <c r="AX143" i="4"/>
  <c r="Y143" i="4" s="1"/>
  <c r="AX163" i="4"/>
  <c r="Y163" i="4" s="1"/>
  <c r="AX170" i="4"/>
  <c r="Y170" i="4" s="1"/>
  <c r="AY172" i="4"/>
  <c r="AX177" i="4"/>
  <c r="Y177" i="4" s="1"/>
  <c r="AX193" i="4"/>
  <c r="Y193" i="4" s="1"/>
  <c r="AY198" i="4"/>
  <c r="AX199" i="4"/>
  <c r="Y199" i="4" s="1"/>
  <c r="AX218" i="4"/>
  <c r="Y218" i="4" s="1"/>
  <c r="AY243" i="4"/>
  <c r="AY253" i="4"/>
  <c r="AY265" i="4"/>
  <c r="AZ267" i="4"/>
  <c r="AA267" i="4" s="1"/>
  <c r="AX269" i="4"/>
  <c r="Y269" i="4" s="1"/>
  <c r="AY277" i="4"/>
  <c r="AY462" i="4"/>
  <c r="AX466" i="4"/>
  <c r="AX469" i="4"/>
  <c r="Y469" i="4" s="1"/>
  <c r="AY471" i="4"/>
  <c r="AX474" i="4"/>
  <c r="Y474" i="4" s="1"/>
  <c r="AX477" i="4"/>
  <c r="AY480" i="4"/>
  <c r="Z480" i="4" s="1"/>
  <c r="AY484" i="4"/>
  <c r="AY494" i="4"/>
  <c r="AX498" i="4"/>
  <c r="Y498" i="4" s="1"/>
  <c r="AX507" i="4"/>
  <c r="AY512" i="4"/>
  <c r="AX517" i="4"/>
  <c r="Y517" i="4" s="1"/>
  <c r="AX520" i="4"/>
  <c r="AX525" i="4"/>
  <c r="Y525" i="4" s="1"/>
  <c r="AY529" i="4"/>
  <c r="AX536" i="4"/>
  <c r="Y536" i="4" s="1"/>
  <c r="AQ540" i="4"/>
  <c r="AY541" i="4"/>
  <c r="AX542" i="4"/>
  <c r="Y542" i="4" s="1"/>
  <c r="AX548" i="4"/>
  <c r="Y548" i="4" s="1"/>
  <c r="AX552" i="4"/>
  <c r="Y552" i="4" s="1"/>
  <c r="AY555" i="4"/>
  <c r="AX559" i="4"/>
  <c r="AY560" i="4"/>
  <c r="AX568" i="4"/>
  <c r="AX573" i="4"/>
  <c r="Y573" i="4" s="1"/>
  <c r="AY574" i="4"/>
  <c r="AY579" i="4"/>
  <c r="AY580" i="4"/>
  <c r="AX584" i="4"/>
  <c r="Y584" i="4" s="1"/>
  <c r="AY586" i="4"/>
  <c r="AY589" i="4"/>
  <c r="AX590" i="4"/>
  <c r="Y590" i="4" s="1"/>
  <c r="AX599" i="4"/>
  <c r="Y599" i="4" s="1"/>
  <c r="AX600" i="4"/>
  <c r="Y600" i="4" s="1"/>
  <c r="AY457" i="4"/>
  <c r="AX460" i="4"/>
  <c r="AY466" i="4"/>
  <c r="AY469" i="4"/>
  <c r="AZ471" i="4"/>
  <c r="AA471" i="4" s="1"/>
  <c r="AY474" i="4"/>
  <c r="AY477" i="4"/>
  <c r="U483" i="4"/>
  <c r="AY485" i="4"/>
  <c r="AX487" i="4"/>
  <c r="Y487" i="4" s="1"/>
  <c r="AX490" i="4"/>
  <c r="Y490" i="4" s="1"/>
  <c r="AY492" i="4"/>
  <c r="AX493" i="4"/>
  <c r="Y493" i="4" s="1"/>
  <c r="AY498" i="4"/>
  <c r="AY501" i="4"/>
  <c r="AX505" i="4"/>
  <c r="Y505" i="4" s="1"/>
  <c r="AY507" i="4"/>
  <c r="AX511" i="4"/>
  <c r="Y511" i="4" s="1"/>
  <c r="AX514" i="4"/>
  <c r="Y514" i="4" s="1"/>
  <c r="AY517" i="4"/>
  <c r="AY520" i="4"/>
  <c r="AY523" i="4"/>
  <c r="AY525" i="4"/>
  <c r="Z525" i="4" s="1"/>
  <c r="AX528" i="4"/>
  <c r="Y528" i="4" s="1"/>
  <c r="AZ529" i="4"/>
  <c r="AA529" i="4" s="1"/>
  <c r="AY532" i="4"/>
  <c r="AX533" i="4"/>
  <c r="Y533" i="4" s="1"/>
  <c r="AY536" i="4"/>
  <c r="AX537" i="4"/>
  <c r="Y537" i="4" s="1"/>
  <c r="AY539" i="4"/>
  <c r="AY542" i="4"/>
  <c r="AX543" i="4"/>
  <c r="Y543" i="4" s="1"/>
  <c r="AQ544" i="4"/>
  <c r="BA544" i="4" s="1"/>
  <c r="AX546" i="4"/>
  <c r="AY548" i="4"/>
  <c r="AX553" i="4"/>
  <c r="AY559" i="4"/>
  <c r="AZ560" i="4"/>
  <c r="AA560" i="4" s="1"/>
  <c r="AY563" i="4"/>
  <c r="AX564" i="4"/>
  <c r="Y564" i="4" s="1"/>
  <c r="AY568" i="4"/>
  <c r="AX569" i="4"/>
  <c r="Y569" i="4" s="1"/>
  <c r="AX572" i="4"/>
  <c r="Y572" i="4" s="1"/>
  <c r="AY573" i="4"/>
  <c r="AX577" i="4"/>
  <c r="Y577" i="4" s="1"/>
  <c r="AX583" i="4"/>
  <c r="AY584" i="4"/>
  <c r="Z584" i="4" s="1"/>
  <c r="AZ586" i="4"/>
  <c r="AA586" i="4" s="1"/>
  <c r="AZ589" i="4"/>
  <c r="AA589" i="4" s="1"/>
  <c r="AX591" i="4"/>
  <c r="Y591" i="4" s="1"/>
  <c r="AY596" i="4"/>
  <c r="AY597" i="4"/>
  <c r="U492" i="4"/>
  <c r="AZ507" i="4"/>
  <c r="AA507" i="4" s="1"/>
  <c r="AZ539" i="4"/>
  <c r="AA539" i="4" s="1"/>
  <c r="AZ548" i="4"/>
  <c r="AA548" i="4" s="1"/>
  <c r="AZ563" i="4"/>
  <c r="AA563" i="4" s="1"/>
  <c r="AZ584" i="4"/>
  <c r="AA584" i="4" s="1"/>
  <c r="AX10" i="4"/>
  <c r="Y10" i="4" s="1"/>
  <c r="AY7" i="4"/>
  <c r="AX12" i="4"/>
  <c r="Y12" i="4" s="1"/>
  <c r="AX16" i="4"/>
  <c r="Y16" i="4" s="1"/>
  <c r="AX22" i="4"/>
  <c r="Y22" i="4" s="1"/>
  <c r="AX24" i="4"/>
  <c r="AX34" i="4"/>
  <c r="AY39" i="4"/>
  <c r="AY43" i="4"/>
  <c r="AB51" i="4"/>
  <c r="AY56" i="4"/>
  <c r="AY59" i="4"/>
  <c r="AX60" i="4"/>
  <c r="Y60" i="4" s="1"/>
  <c r="AX68" i="4"/>
  <c r="AY71" i="4"/>
  <c r="AZ72" i="4"/>
  <c r="AA72" i="4" s="1"/>
  <c r="AY81" i="4"/>
  <c r="AY87" i="4"/>
  <c r="AZ98" i="4"/>
  <c r="AA98" i="4" s="1"/>
  <c r="AY113" i="4"/>
  <c r="AY123" i="4"/>
  <c r="AY127" i="4"/>
  <c r="AY131" i="4"/>
  <c r="AY133" i="4"/>
  <c r="AY145" i="4"/>
  <c r="AY150" i="4"/>
  <c r="AY153" i="4"/>
  <c r="AY155" i="4"/>
  <c r="AY166" i="4"/>
  <c r="AY179" i="4"/>
  <c r="AY187" i="4"/>
  <c r="AY195" i="4"/>
  <c r="AY200" i="4"/>
  <c r="AY214" i="4"/>
  <c r="AZ216" i="4"/>
  <c r="AA216" i="4" s="1"/>
  <c r="AY224" i="4"/>
  <c r="O3" i="4"/>
  <c r="AX23" i="4"/>
  <c r="Y23" i="4" s="1"/>
  <c r="AX28" i="4"/>
  <c r="Y28" i="4" s="1"/>
  <c r="S3" i="4"/>
  <c r="R3" i="4"/>
  <c r="AX45" i="4"/>
  <c r="Y45" i="4" s="1"/>
  <c r="AX48" i="4"/>
  <c r="Y48" i="4" s="1"/>
  <c r="Q48" i="4"/>
  <c r="U49" i="4"/>
  <c r="AX72" i="4"/>
  <c r="Y72" i="4" s="1"/>
  <c r="AX80" i="4"/>
  <c r="Y80" i="4" s="1"/>
  <c r="AX83" i="4"/>
  <c r="Y83" i="4" s="1"/>
  <c r="AX93" i="4"/>
  <c r="AX98" i="4"/>
  <c r="Y98" i="4" s="1"/>
  <c r="AX105" i="4"/>
  <c r="Y105" i="4" s="1"/>
  <c r="AX107" i="4"/>
  <c r="Y107" i="4" s="1"/>
  <c r="U113" i="4"/>
  <c r="AX115" i="4"/>
  <c r="Y115" i="4" s="1"/>
  <c r="AX118" i="4"/>
  <c r="Y118" i="4" s="1"/>
  <c r="AX121" i="4"/>
  <c r="Y121" i="4" s="1"/>
  <c r="AX126" i="4"/>
  <c r="AX138" i="4"/>
  <c r="Y138" i="4" s="1"/>
  <c r="AX141" i="4"/>
  <c r="Y141" i="4" s="1"/>
  <c r="U153" i="4"/>
  <c r="AX159" i="4"/>
  <c r="Y159" i="4" s="1"/>
  <c r="AX171" i="4"/>
  <c r="Y171" i="4" s="1"/>
  <c r="AX174" i="4"/>
  <c r="Y174" i="4" s="1"/>
  <c r="AX178" i="4"/>
  <c r="Y178" i="4" s="1"/>
  <c r="AX181" i="4"/>
  <c r="Y181" i="4" s="1"/>
  <c r="AX183" i="4"/>
  <c r="Y183" i="4" s="1"/>
  <c r="AX186" i="4"/>
  <c r="Y186" i="4" s="1"/>
  <c r="AX197" i="4"/>
  <c r="Y197" i="4" s="1"/>
  <c r="AX216" i="4"/>
  <c r="Y216" i="4" s="1"/>
  <c r="AX221" i="4"/>
  <c r="Y221" i="4" s="1"/>
  <c r="AX226" i="4"/>
  <c r="AX14" i="4"/>
  <c r="Y14" i="4" s="1"/>
  <c r="AY10" i="4"/>
  <c r="AY14" i="4"/>
  <c r="AY17" i="4"/>
  <c r="AX18" i="4"/>
  <c r="Y18" i="4" s="1"/>
  <c r="AY20" i="4"/>
  <c r="AY25" i="4"/>
  <c r="AX26" i="4"/>
  <c r="Y26" i="4" s="1"/>
  <c r="AY28" i="4"/>
  <c r="AX37" i="4"/>
  <c r="Y37" i="4" s="1"/>
  <c r="W3" i="4"/>
  <c r="AX43" i="4"/>
  <c r="AY48" i="4"/>
  <c r="AX56" i="4"/>
  <c r="AX59" i="4"/>
  <c r="AY65" i="4"/>
  <c r="AX71" i="4"/>
  <c r="Y71" i="4" s="1"/>
  <c r="AY72" i="4"/>
  <c r="AZ76" i="4"/>
  <c r="AA76" i="4" s="1"/>
  <c r="AY80" i="4"/>
  <c r="AX81" i="4"/>
  <c r="Y81" i="4" s="1"/>
  <c r="AY83" i="4"/>
  <c r="AX87" i="4"/>
  <c r="Y87" i="4" s="1"/>
  <c r="AX90" i="4"/>
  <c r="Y90" i="4" s="1"/>
  <c r="AY93" i="4"/>
  <c r="AX97" i="4"/>
  <c r="Y97" i="4" s="1"/>
  <c r="AY98" i="4"/>
  <c r="AX102" i="4"/>
  <c r="Y102" i="4" s="1"/>
  <c r="AY107" i="4"/>
  <c r="AX111" i="4"/>
  <c r="Y111" i="4" s="1"/>
  <c r="AX113" i="4"/>
  <c r="Y113" i="4" s="1"/>
  <c r="AY118" i="4"/>
  <c r="AY121" i="4"/>
  <c r="AX123" i="4"/>
  <c r="Q123" i="4"/>
  <c r="AX127" i="4"/>
  <c r="Y127" i="4" s="1"/>
  <c r="Q127" i="4"/>
  <c r="AX131" i="4"/>
  <c r="AY138" i="4"/>
  <c r="AY141" i="4"/>
  <c r="AX142" i="4"/>
  <c r="Y142" i="4" s="1"/>
  <c r="AX150" i="4"/>
  <c r="Y150" i="4" s="1"/>
  <c r="AX153" i="4"/>
  <c r="Y153" i="4" s="1"/>
  <c r="AX155" i="4"/>
  <c r="Y155" i="4" s="1"/>
  <c r="AZ156" i="4"/>
  <c r="AA156" i="4" s="1"/>
  <c r="AY159" i="4"/>
  <c r="U163" i="4"/>
  <c r="AX166" i="4"/>
  <c r="Y166" i="4" s="1"/>
  <c r="AX169" i="4"/>
  <c r="Y169" i="4" s="1"/>
  <c r="AY171" i="4"/>
  <c r="AY174" i="4"/>
  <c r="AX175" i="4"/>
  <c r="Y175" i="4" s="1"/>
  <c r="AX179" i="4"/>
  <c r="Y179" i="4" s="1"/>
  <c r="Q179" i="4"/>
  <c r="U182" i="4"/>
  <c r="AY186" i="4"/>
  <c r="AX189" i="4"/>
  <c r="Y189" i="4" s="1"/>
  <c r="AX195" i="4"/>
  <c r="Y195" i="4" s="1"/>
  <c r="AZ196" i="4"/>
  <c r="AA196" i="4" s="1"/>
  <c r="AX200" i="4"/>
  <c r="Y200" i="4" s="1"/>
  <c r="U204" i="4"/>
  <c r="AX206" i="4"/>
  <c r="Y206" i="4" s="1"/>
  <c r="AY208" i="4"/>
  <c r="AX209" i="4"/>
  <c r="Y209" i="4" s="1"/>
  <c r="AZ210" i="4"/>
  <c r="AA210" i="4" s="1"/>
  <c r="AZ212" i="4"/>
  <c r="AA212" i="4" s="1"/>
  <c r="AX214" i="4"/>
  <c r="Y214" i="4" s="1"/>
  <c r="AY216" i="4"/>
  <c r="AY230" i="4"/>
  <c r="AY237" i="4"/>
  <c r="AY244" i="4"/>
  <c r="AY248" i="4"/>
  <c r="AY251" i="4"/>
  <c r="AY258" i="4"/>
  <c r="AY262" i="4"/>
  <c r="AY274" i="4"/>
  <c r="AY285" i="4"/>
  <c r="AY294" i="4"/>
  <c r="AY309" i="4"/>
  <c r="AY313" i="4"/>
  <c r="AY316" i="4"/>
  <c r="AY321" i="4"/>
  <c r="AY324" i="4"/>
  <c r="AY329" i="4"/>
  <c r="AY331" i="4"/>
  <c r="AY333" i="4"/>
  <c r="AY335" i="4"/>
  <c r="AY337" i="4"/>
  <c r="AY339" i="4"/>
  <c r="AY341" i="4"/>
  <c r="AY343" i="4"/>
  <c r="AY344" i="4"/>
  <c r="AZ348" i="4"/>
  <c r="AA348" i="4" s="1"/>
  <c r="AY350" i="4"/>
  <c r="AY355" i="4"/>
  <c r="AY361" i="4"/>
  <c r="AY365" i="4"/>
  <c r="AY373" i="4"/>
  <c r="AY378" i="4"/>
  <c r="AY385" i="4"/>
  <c r="AY388" i="4"/>
  <c r="AY396" i="4"/>
  <c r="AX217" i="4"/>
  <c r="Y217" i="4" s="1"/>
  <c r="AY219" i="4"/>
  <c r="AY221" i="4"/>
  <c r="AY226" i="4"/>
  <c r="AY235" i="4"/>
  <c r="AZ237" i="4"/>
  <c r="AA237" i="4" s="1"/>
  <c r="AY242" i="4"/>
  <c r="AX246" i="4"/>
  <c r="Y246" i="4" s="1"/>
  <c r="AX250" i="4"/>
  <c r="Y250" i="4" s="1"/>
  <c r="AX252" i="4"/>
  <c r="Q252" i="4"/>
  <c r="AX254" i="4"/>
  <c r="U255" i="4"/>
  <c r="AX257" i="4"/>
  <c r="Y257" i="4" s="1"/>
  <c r="AY261" i="4"/>
  <c r="U262" i="4"/>
  <c r="AX264" i="4"/>
  <c r="Y264" i="4" s="1"/>
  <c r="AY269" i="4"/>
  <c r="AY272" i="4"/>
  <c r="AX273" i="4"/>
  <c r="AX279" i="4"/>
  <c r="AY282" i="4"/>
  <c r="AY284" i="4"/>
  <c r="AX286" i="4"/>
  <c r="Y286" i="4" s="1"/>
  <c r="AX289" i="4"/>
  <c r="AY292" i="4"/>
  <c r="AX293" i="4"/>
  <c r="Y293" i="4" s="1"/>
  <c r="AY295" i="4"/>
  <c r="AY297" i="4"/>
  <c r="AX298" i="4"/>
  <c r="AY300" i="4"/>
  <c r="AX301" i="4"/>
  <c r="Y301" i="4" s="1"/>
  <c r="AY302" i="4"/>
  <c r="Q303" i="4"/>
  <c r="AY304" i="4"/>
  <c r="AX305" i="4"/>
  <c r="Y305" i="4" s="1"/>
  <c r="AY307" i="4"/>
  <c r="AX308" i="4"/>
  <c r="Y308" i="4" s="1"/>
  <c r="AY310" i="4"/>
  <c r="AY312" i="4"/>
  <c r="AX314" i="4"/>
  <c r="Y314" i="4" s="1"/>
  <c r="AX317" i="4"/>
  <c r="Y317" i="4" s="1"/>
  <c r="AY319" i="4"/>
  <c r="AZ321" i="4"/>
  <c r="AA321" i="4" s="1"/>
  <c r="AX323" i="4"/>
  <c r="Y323" i="4" s="1"/>
  <c r="Q323" i="4"/>
  <c r="AY325" i="4"/>
  <c r="AX326" i="4"/>
  <c r="AY327" i="4"/>
  <c r="AX336" i="4"/>
  <c r="AX338" i="4"/>
  <c r="Y338" i="4" s="1"/>
  <c r="AZ339" i="4"/>
  <c r="AA339" i="4" s="1"/>
  <c r="AX340" i="4"/>
  <c r="Y340" i="4" s="1"/>
  <c r="AZ341" i="4"/>
  <c r="AA341" i="4" s="1"/>
  <c r="AX342" i="4"/>
  <c r="AZ343" i="4"/>
  <c r="AA343" i="4" s="1"/>
  <c r="AZ344" i="4"/>
  <c r="AA344" i="4" s="1"/>
  <c r="AX345" i="4"/>
  <c r="Y345" i="4" s="1"/>
  <c r="AY346" i="4"/>
  <c r="AX349" i="4"/>
  <c r="Y349" i="4" s="1"/>
  <c r="AX351" i="4"/>
  <c r="Y351" i="4" s="1"/>
  <c r="AY353" i="4"/>
  <c r="AX354" i="4"/>
  <c r="Y354" i="4" s="1"/>
  <c r="AZ355" i="4"/>
  <c r="AA355" i="4" s="1"/>
  <c r="AY356" i="4"/>
  <c r="AY357" i="4"/>
  <c r="AX358" i="4"/>
  <c r="Y358" i="4" s="1"/>
  <c r="AY359" i="4"/>
  <c r="AX360" i="4"/>
  <c r="AZ361" i="4"/>
  <c r="AA361" i="4" s="1"/>
  <c r="AY362" i="4"/>
  <c r="AX363" i="4"/>
  <c r="Y363" i="4" s="1"/>
  <c r="AY366" i="4"/>
  <c r="AX367" i="4"/>
  <c r="Y367" i="4" s="1"/>
  <c r="AX369" i="4"/>
  <c r="AY371" i="4"/>
  <c r="AX372" i="4"/>
  <c r="Y372" i="4" s="1"/>
  <c r="Q372" i="4"/>
  <c r="AZ373" i="4"/>
  <c r="AA373" i="4" s="1"/>
  <c r="AY374" i="4"/>
  <c r="AY376" i="4"/>
  <c r="AX379" i="4"/>
  <c r="AY381" i="4"/>
  <c r="AY383" i="4"/>
  <c r="AX384" i="4"/>
  <c r="Y384" i="4" s="1"/>
  <c r="AZ385" i="4"/>
  <c r="AA385" i="4" s="1"/>
  <c r="AX387" i="4"/>
  <c r="Y387" i="4" s="1"/>
  <c r="BA343" i="4"/>
  <c r="AX237" i="4"/>
  <c r="Y237" i="4" s="1"/>
  <c r="AX248" i="4"/>
  <c r="Y248" i="4" s="1"/>
  <c r="AX251" i="4"/>
  <c r="Y251" i="4" s="1"/>
  <c r="BA252" i="4"/>
  <c r="AX256" i="4"/>
  <c r="AX258" i="4"/>
  <c r="Y258" i="4" s="1"/>
  <c r="AX262" i="4"/>
  <c r="Y262" i="4" s="1"/>
  <c r="Q262" i="4"/>
  <c r="AX266" i="4"/>
  <c r="Y266" i="4" s="1"/>
  <c r="AX274" i="4"/>
  <c r="Y274" i="4" s="1"/>
  <c r="Q274" i="4"/>
  <c r="AZ277" i="4"/>
  <c r="AA277" i="4" s="1"/>
  <c r="AX281" i="4"/>
  <c r="Y281" i="4" s="1"/>
  <c r="AX285" i="4"/>
  <c r="Y285" i="4" s="1"/>
  <c r="AX291" i="4"/>
  <c r="Y291" i="4" s="1"/>
  <c r="AX294" i="4"/>
  <c r="Y294" i="4" s="1"/>
  <c r="Q302" i="4"/>
  <c r="AX309" i="4"/>
  <c r="AX313" i="4"/>
  <c r="Y313" i="4" s="1"/>
  <c r="U314" i="4"/>
  <c r="AX316" i="4"/>
  <c r="Y316" i="4" s="1"/>
  <c r="AX321" i="4"/>
  <c r="AZ323" i="4"/>
  <c r="AA323" i="4" s="1"/>
  <c r="AX324" i="4"/>
  <c r="Y324" i="4" s="1"/>
  <c r="AX329" i="4"/>
  <c r="Y329" i="4" s="1"/>
  <c r="AX331" i="4"/>
  <c r="Y331" i="4" s="1"/>
  <c r="AX333" i="4"/>
  <c r="Y333" i="4" s="1"/>
  <c r="Q333" i="4"/>
  <c r="AX335" i="4"/>
  <c r="Y335" i="4" s="1"/>
  <c r="AZ336" i="4"/>
  <c r="AA336" i="4" s="1"/>
  <c r="AX337" i="4"/>
  <c r="Y337" i="4" s="1"/>
  <c r="Q337" i="4"/>
  <c r="AX339" i="4"/>
  <c r="Y339" i="4" s="1"/>
  <c r="AZ340" i="4"/>
  <c r="AA340" i="4" s="1"/>
  <c r="AX341" i="4"/>
  <c r="Y341" i="4" s="1"/>
  <c r="AZ342" i="4"/>
  <c r="AA342" i="4" s="1"/>
  <c r="AX343" i="4"/>
  <c r="Y343" i="4" s="1"/>
  <c r="AX344" i="4"/>
  <c r="Y344" i="4" s="1"/>
  <c r="AZ345" i="4"/>
  <c r="AA345" i="4" s="1"/>
  <c r="AY348" i="4"/>
  <c r="AZ349" i="4"/>
  <c r="AA349" i="4" s="1"/>
  <c r="AX350" i="4"/>
  <c r="AZ351" i="4"/>
  <c r="AA351" i="4" s="1"/>
  <c r="AX355" i="4"/>
  <c r="AZ358" i="4"/>
  <c r="AA358" i="4" s="1"/>
  <c r="AX361" i="4"/>
  <c r="Y361" i="4" s="1"/>
  <c r="AZ363" i="4"/>
  <c r="AA363" i="4" s="1"/>
  <c r="AX365" i="4"/>
  <c r="Y365" i="4" s="1"/>
  <c r="AZ369" i="4"/>
  <c r="AA369" i="4" s="1"/>
  <c r="AX373" i="4"/>
  <c r="AX378" i="4"/>
  <c r="AZ379" i="4"/>
  <c r="AA379" i="4" s="1"/>
  <c r="AQ381" i="4"/>
  <c r="BA381" i="4" s="1"/>
  <c r="AX385" i="4"/>
  <c r="Y385" i="4" s="1"/>
  <c r="AX388" i="4"/>
  <c r="Y388" i="4" s="1"/>
  <c r="AZ389" i="4"/>
  <c r="AA389" i="4" s="1"/>
  <c r="AX394" i="4"/>
  <c r="Y394" i="4" s="1"/>
  <c r="AX401" i="4"/>
  <c r="Y401" i="4" s="1"/>
  <c r="AX410" i="4"/>
  <c r="Y410" i="4" s="1"/>
  <c r="BA51" i="4"/>
  <c r="AZ36" i="4"/>
  <c r="AA36" i="4" s="1"/>
  <c r="AX8" i="4"/>
  <c r="Y8" i="4" s="1"/>
  <c r="AX11" i="4"/>
  <c r="Y11" i="4" s="1"/>
  <c r="AX13" i="4"/>
  <c r="AX15" i="4"/>
  <c r="Y15" i="4" s="1"/>
  <c r="AY18" i="4"/>
  <c r="AX21" i="4"/>
  <c r="Y21" i="4" s="1"/>
  <c r="AY22" i="4"/>
  <c r="Z22" i="4" s="1"/>
  <c r="AY23" i="4"/>
  <c r="AY26" i="4"/>
  <c r="AY27" i="4"/>
  <c r="AX31" i="4"/>
  <c r="Y31" i="4" s="1"/>
  <c r="AY32" i="4"/>
  <c r="AY33" i="4"/>
  <c r="AX36" i="4"/>
  <c r="Y36" i="4" s="1"/>
  <c r="AY37" i="4"/>
  <c r="Z37" i="4" s="1"/>
  <c r="AX42" i="4"/>
  <c r="Y42" i="4" s="1"/>
  <c r="AY45" i="4"/>
  <c r="AX47" i="4"/>
  <c r="Y47" i="4" s="1"/>
  <c r="AX49" i="4"/>
  <c r="Y49" i="4" s="1"/>
  <c r="AY9" i="4"/>
  <c r="AX6" i="4"/>
  <c r="Y6" i="4" s="1"/>
  <c r="AX7" i="4"/>
  <c r="Y7" i="4" s="1"/>
  <c r="AY8" i="4"/>
  <c r="AY11" i="4"/>
  <c r="AY13" i="4"/>
  <c r="AY15" i="4"/>
  <c r="AX17" i="4"/>
  <c r="AZ18" i="4"/>
  <c r="AA18" i="4" s="1"/>
  <c r="AX19" i="4"/>
  <c r="AX20" i="4"/>
  <c r="AY21" i="4"/>
  <c r="AX25" i="4"/>
  <c r="Y25" i="4" s="1"/>
  <c r="AX30" i="4"/>
  <c r="Y30" i="4" s="1"/>
  <c r="AY31" i="4"/>
  <c r="AX35" i="4"/>
  <c r="AY36" i="4"/>
  <c r="AX39" i="4"/>
  <c r="AY40" i="4"/>
  <c r="AY42" i="4"/>
  <c r="AY51" i="4"/>
  <c r="AY52" i="4"/>
  <c r="AY55" i="4"/>
  <c r="AY57" i="4"/>
  <c r="AY61" i="4"/>
  <c r="AY69" i="4"/>
  <c r="AZ70" i="4"/>
  <c r="AA70" i="4" s="1"/>
  <c r="AY74" i="4"/>
  <c r="AY79" i="4"/>
  <c r="AY86" i="4"/>
  <c r="U95" i="4"/>
  <c r="Q96" i="4"/>
  <c r="AX133" i="4"/>
  <c r="Y133" i="4" s="1"/>
  <c r="AX134" i="4"/>
  <c r="Y134" i="4" s="1"/>
  <c r="AX135" i="4"/>
  <c r="Y135" i="4" s="1"/>
  <c r="AY136" i="4"/>
  <c r="AZ137" i="4"/>
  <c r="AA137" i="4" s="1"/>
  <c r="AX139" i="4"/>
  <c r="Y139" i="4" s="1"/>
  <c r="AY140" i="4"/>
  <c r="AY142" i="4"/>
  <c r="AY144" i="4"/>
  <c r="AY146" i="4"/>
  <c r="AY134" i="4"/>
  <c r="AY135" i="4"/>
  <c r="AY139" i="4"/>
  <c r="AX53" i="4"/>
  <c r="Y53" i="4" s="1"/>
  <c r="AX62" i="4"/>
  <c r="Y62" i="4" s="1"/>
  <c r="AX63" i="4"/>
  <c r="Y63" i="4" s="1"/>
  <c r="AX66" i="4"/>
  <c r="Y66" i="4" s="1"/>
  <c r="AX70" i="4"/>
  <c r="Y70" i="4" s="1"/>
  <c r="AX75" i="4"/>
  <c r="Y75" i="4" s="1"/>
  <c r="AX77" i="4"/>
  <c r="Y77" i="4" s="1"/>
  <c r="AX84" i="4"/>
  <c r="Y84" i="4" s="1"/>
  <c r="AY89" i="4"/>
  <c r="AY90" i="4"/>
  <c r="AX91" i="4"/>
  <c r="Y91" i="4" s="1"/>
  <c r="AY92" i="4"/>
  <c r="AX94" i="4"/>
  <c r="Y94" i="4" s="1"/>
  <c r="AX95" i="4"/>
  <c r="Y95" i="4" s="1"/>
  <c r="AX96" i="4"/>
  <c r="Y96" i="4" s="1"/>
  <c r="AY97" i="4"/>
  <c r="AX99" i="4"/>
  <c r="Y99" i="4" s="1"/>
  <c r="AX101" i="4"/>
  <c r="Y101" i="4" s="1"/>
  <c r="AY102" i="4"/>
  <c r="AY104" i="4"/>
  <c r="AY105" i="4"/>
  <c r="AX109" i="4"/>
  <c r="Y109" i="4" s="1"/>
  <c r="AX110" i="4"/>
  <c r="Y110" i="4" s="1"/>
  <c r="AY111" i="4"/>
  <c r="AZ113" i="4"/>
  <c r="AA113" i="4" s="1"/>
  <c r="AY115" i="4"/>
  <c r="AX117" i="4"/>
  <c r="AX119" i="4"/>
  <c r="Y119" i="4" s="1"/>
  <c r="AY124" i="4"/>
  <c r="AY126" i="4"/>
  <c r="AX128" i="4"/>
  <c r="Y128" i="4" s="1"/>
  <c r="Q128" i="4"/>
  <c r="AX130" i="4"/>
  <c r="Y130" i="4" s="1"/>
  <c r="AZ131" i="4"/>
  <c r="AA131" i="4" s="1"/>
  <c r="AZ134" i="4"/>
  <c r="AA134" i="4" s="1"/>
  <c r="Q135" i="4"/>
  <c r="AX137" i="4"/>
  <c r="U142" i="4"/>
  <c r="AX145" i="4"/>
  <c r="AX40" i="4"/>
  <c r="Y40" i="4" s="1"/>
  <c r="AX44" i="4"/>
  <c r="Y44" i="4" s="1"/>
  <c r="AY47" i="4"/>
  <c r="AY49" i="4"/>
  <c r="AX51" i="4"/>
  <c r="Y51" i="4" s="1"/>
  <c r="AX52" i="4"/>
  <c r="Y52" i="4" s="1"/>
  <c r="AY53" i="4"/>
  <c r="AX55" i="4"/>
  <c r="Y55" i="4" s="1"/>
  <c r="AX57" i="4"/>
  <c r="Y57" i="4" s="1"/>
  <c r="AX61" i="4"/>
  <c r="Y61" i="4" s="1"/>
  <c r="AY62" i="4"/>
  <c r="AY63" i="4"/>
  <c r="AX65" i="4"/>
  <c r="Y65" i="4" s="1"/>
  <c r="AY66" i="4"/>
  <c r="AX69" i="4"/>
  <c r="Y69" i="4" s="1"/>
  <c r="AY70" i="4"/>
  <c r="U73" i="4"/>
  <c r="AX74" i="4"/>
  <c r="Y74" i="4" s="1"/>
  <c r="AY75" i="4"/>
  <c r="AY77" i="4"/>
  <c r="AX79" i="4"/>
  <c r="Y79" i="4" s="1"/>
  <c r="AZ80" i="4"/>
  <c r="AA80" i="4" s="1"/>
  <c r="AZ82" i="4"/>
  <c r="AA82" i="4" s="1"/>
  <c r="AY84" i="4"/>
  <c r="AX86" i="4"/>
  <c r="Y86" i="4" s="1"/>
  <c r="AY91" i="4"/>
  <c r="AY94" i="4"/>
  <c r="AY95" i="4"/>
  <c r="AY96" i="4"/>
  <c r="AY99" i="4"/>
  <c r="AY101" i="4"/>
  <c r="AY109" i="4"/>
  <c r="AY110" i="4"/>
  <c r="AY117" i="4"/>
  <c r="AY119" i="4"/>
  <c r="AY128" i="4"/>
  <c r="AY130" i="4"/>
  <c r="AX148" i="4"/>
  <c r="Y148" i="4" s="1"/>
  <c r="AY147" i="4"/>
  <c r="AY151" i="4"/>
  <c r="AY156" i="4"/>
  <c r="AZ158" i="4"/>
  <c r="AA158" i="4" s="1"/>
  <c r="AY160" i="4"/>
  <c r="AY162" i="4"/>
  <c r="Q231" i="4"/>
  <c r="AX182" i="4"/>
  <c r="Y182" i="4" s="1"/>
  <c r="AY183" i="4"/>
  <c r="AX188" i="4"/>
  <c r="Y188" i="4" s="1"/>
  <c r="AY189" i="4"/>
  <c r="AX191" i="4"/>
  <c r="Y191" i="4" s="1"/>
  <c r="AX192" i="4"/>
  <c r="Y192" i="4" s="1"/>
  <c r="AX194" i="4"/>
  <c r="Y194" i="4" s="1"/>
  <c r="AY197" i="4"/>
  <c r="AY199" i="4"/>
  <c r="AX201" i="4"/>
  <c r="Y201" i="4" s="1"/>
  <c r="AX203" i="4"/>
  <c r="Y203" i="4" s="1"/>
  <c r="AX204" i="4"/>
  <c r="Q204" i="4"/>
  <c r="AY206" i="4"/>
  <c r="AY209" i="4"/>
  <c r="AX211" i="4"/>
  <c r="Y211" i="4" s="1"/>
  <c r="Q211" i="4"/>
  <c r="AX215" i="4"/>
  <c r="Y215" i="4" s="1"/>
  <c r="AX220" i="4"/>
  <c r="Y220" i="4" s="1"/>
  <c r="AZ222" i="4"/>
  <c r="AA222" i="4" s="1"/>
  <c r="AX223" i="4"/>
  <c r="Y223" i="4" s="1"/>
  <c r="Q223" i="4"/>
  <c r="AZ228" i="4"/>
  <c r="AA228" i="4" s="1"/>
  <c r="AX229" i="4"/>
  <c r="Y229" i="4" s="1"/>
  <c r="AZ243" i="4"/>
  <c r="AA243" i="4" s="1"/>
  <c r="AQ243" i="4"/>
  <c r="BA243" i="4" s="1"/>
  <c r="AX152" i="4"/>
  <c r="Y152" i="4" s="1"/>
  <c r="AX157" i="4"/>
  <c r="Y157" i="4" s="1"/>
  <c r="AX158" i="4"/>
  <c r="Y158" i="4" s="1"/>
  <c r="AX165" i="4"/>
  <c r="Y165" i="4" s="1"/>
  <c r="AX167" i="4"/>
  <c r="Y167" i="4" s="1"/>
  <c r="AX168" i="4"/>
  <c r="Y168" i="4" s="1"/>
  <c r="AY169" i="4"/>
  <c r="AY170" i="4"/>
  <c r="AY175" i="4"/>
  <c r="AY176" i="4"/>
  <c r="AY178" i="4"/>
  <c r="AY180" i="4"/>
  <c r="AY181" i="4"/>
  <c r="AY182" i="4"/>
  <c r="AX185" i="4"/>
  <c r="Q185" i="4"/>
  <c r="AX187" i="4"/>
  <c r="AY188" i="4"/>
  <c r="AZ189" i="4"/>
  <c r="AA189" i="4" s="1"/>
  <c r="AY191" i="4"/>
  <c r="AY192" i="4"/>
  <c r="AY194" i="4"/>
  <c r="AX196" i="4"/>
  <c r="AZ197" i="4"/>
  <c r="AA197" i="4" s="1"/>
  <c r="AX198" i="4"/>
  <c r="AY201" i="4"/>
  <c r="AY203" i="4"/>
  <c r="AY204" i="4"/>
  <c r="AX207" i="4"/>
  <c r="Y207" i="4" s="1"/>
  <c r="AX208" i="4"/>
  <c r="Y208" i="4" s="1"/>
  <c r="AX210" i="4"/>
  <c r="AY211" i="4"/>
  <c r="U212" i="4"/>
  <c r="U213" i="4"/>
  <c r="AY215" i="4"/>
  <c r="AY217" i="4"/>
  <c r="AZ218" i="4"/>
  <c r="AA218" i="4" s="1"/>
  <c r="AX219" i="4"/>
  <c r="Y219" i="4" s="1"/>
  <c r="AY220" i="4"/>
  <c r="BA221" i="4"/>
  <c r="AQ222" i="4"/>
  <c r="BA222" i="4" s="1"/>
  <c r="AY223" i="4"/>
  <c r="AX225" i="4"/>
  <c r="Y225" i="4" s="1"/>
  <c r="AQ228" i="4"/>
  <c r="BA228" i="4" s="1"/>
  <c r="AY229" i="4"/>
  <c r="AX241" i="4"/>
  <c r="Y241" i="4" s="1"/>
  <c r="Q241" i="4"/>
  <c r="AX147" i="4"/>
  <c r="Y147" i="4" s="1"/>
  <c r="Q147" i="4"/>
  <c r="AY148" i="4"/>
  <c r="AX151" i="4"/>
  <c r="Y151" i="4" s="1"/>
  <c r="AY152" i="4"/>
  <c r="AX156" i="4"/>
  <c r="Y156" i="4" s="1"/>
  <c r="AY157" i="4"/>
  <c r="AY158" i="4"/>
  <c r="AX160" i="4"/>
  <c r="Y160" i="4" s="1"/>
  <c r="AX162" i="4"/>
  <c r="Y162" i="4" s="1"/>
  <c r="AY165" i="4"/>
  <c r="U166" i="4"/>
  <c r="AY167" i="4"/>
  <c r="AY168" i="4"/>
  <c r="AX173" i="4"/>
  <c r="U175" i="4"/>
  <c r="AZ180" i="4"/>
  <c r="AA180" i="4" s="1"/>
  <c r="BA189" i="4"/>
  <c r="AZ211" i="4"/>
  <c r="AA211" i="4" s="1"/>
  <c r="AZ215" i="4"/>
  <c r="AA215" i="4" s="1"/>
  <c r="AZ217" i="4"/>
  <c r="AA217" i="4" s="1"/>
  <c r="AZ220" i="4"/>
  <c r="AA220" i="4" s="1"/>
  <c r="AX222" i="4"/>
  <c r="Y222" i="4" s="1"/>
  <c r="X228" i="4"/>
  <c r="AX228" i="4"/>
  <c r="Y228" i="4" s="1"/>
  <c r="AX233" i="4"/>
  <c r="Q233" i="4"/>
  <c r="AX239" i="4"/>
  <c r="Y239" i="4" s="1"/>
  <c r="AX245" i="4"/>
  <c r="Y245" i="4" s="1"/>
  <c r="AY222" i="4"/>
  <c r="AX224" i="4"/>
  <c r="Y224" i="4" s="1"/>
  <c r="AY225" i="4"/>
  <c r="AZ226" i="4"/>
  <c r="AA226" i="4" s="1"/>
  <c r="U227" i="4"/>
  <c r="AY228" i="4"/>
  <c r="AX230" i="4"/>
  <c r="Y230" i="4" s="1"/>
  <c r="AX232" i="4"/>
  <c r="Y232" i="4" s="1"/>
  <c r="AZ233" i="4"/>
  <c r="AA233" i="4" s="1"/>
  <c r="AY236" i="4"/>
  <c r="AY238" i="4"/>
  <c r="AX240" i="4"/>
  <c r="Y240" i="4" s="1"/>
  <c r="AX242" i="4"/>
  <c r="AX243" i="4"/>
  <c r="AX244" i="4"/>
  <c r="Y244" i="4" s="1"/>
  <c r="AY247" i="4"/>
  <c r="AY249" i="4"/>
  <c r="X252" i="4"/>
  <c r="AX253" i="4"/>
  <c r="Q253" i="4"/>
  <c r="U254" i="4"/>
  <c r="AX255" i="4"/>
  <c r="Y255" i="4" s="1"/>
  <c r="AY259" i="4"/>
  <c r="AZ260" i="4"/>
  <c r="AA260" i="4" s="1"/>
  <c r="AX263" i="4"/>
  <c r="Y263" i="4" s="1"/>
  <c r="AX265" i="4"/>
  <c r="Y265" i="4" s="1"/>
  <c r="AY268" i="4"/>
  <c r="AX270" i="4"/>
  <c r="AX272" i="4"/>
  <c r="Y272" i="4" s="1"/>
  <c r="AZ273" i="4"/>
  <c r="AA273" i="4" s="1"/>
  <c r="AY275" i="4"/>
  <c r="AX277" i="4"/>
  <c r="Y277" i="4" s="1"/>
  <c r="AY278" i="4"/>
  <c r="AZ279" i="4"/>
  <c r="AA279" i="4" s="1"/>
  <c r="AX280" i="4"/>
  <c r="Y280" i="4" s="1"/>
  <c r="AZ281" i="4"/>
  <c r="AA281" i="4" s="1"/>
  <c r="AX282" i="4"/>
  <c r="AY283" i="4"/>
  <c r="AY287" i="4"/>
  <c r="AX290" i="4"/>
  <c r="AY263" i="4"/>
  <c r="Z263" i="4" s="1"/>
  <c r="AZ283" i="4"/>
  <c r="AA283" i="4" s="1"/>
  <c r="AZ263" i="4"/>
  <c r="AA263" i="4" s="1"/>
  <c r="AY231" i="4"/>
  <c r="AY233" i="4"/>
  <c r="AX236" i="4"/>
  <c r="Y236" i="4" s="1"/>
  <c r="AX238" i="4"/>
  <c r="Y238" i="4" s="1"/>
  <c r="AY239" i="4"/>
  <c r="AY241" i="4"/>
  <c r="AY245" i="4"/>
  <c r="AX247" i="4"/>
  <c r="AX249" i="4"/>
  <c r="Y249" i="4" s="1"/>
  <c r="AZ252" i="4"/>
  <c r="AA252" i="4" s="1"/>
  <c r="AY256" i="4"/>
  <c r="AX259" i="4"/>
  <c r="Y259" i="4" s="1"/>
  <c r="AY260" i="4"/>
  <c r="AY264" i="4"/>
  <c r="AY266" i="4"/>
  <c r="AX268" i="4"/>
  <c r="Y268" i="4" s="1"/>
  <c r="AY271" i="4"/>
  <c r="AY273" i="4"/>
  <c r="Z273" i="4" s="1"/>
  <c r="AX275" i="4"/>
  <c r="Y275" i="4" s="1"/>
  <c r="AX278" i="4"/>
  <c r="Y278" i="4" s="1"/>
  <c r="AY279" i="4"/>
  <c r="AY281" i="4"/>
  <c r="AX283" i="4"/>
  <c r="Y283" i="4" s="1"/>
  <c r="AX287" i="4"/>
  <c r="Y287" i="4" s="1"/>
  <c r="AY288" i="4"/>
  <c r="AY291" i="4"/>
  <c r="AY293" i="4"/>
  <c r="AX296" i="4"/>
  <c r="Y296" i="4" s="1"/>
  <c r="X6" i="4"/>
  <c r="AZ6" i="4"/>
  <c r="AA6" i="4" s="1"/>
  <c r="X7" i="4"/>
  <c r="AZ7" i="4"/>
  <c r="AA7" i="4" s="1"/>
  <c r="X8" i="4"/>
  <c r="AZ8" i="4"/>
  <c r="AA8" i="4" s="1"/>
  <c r="X9" i="4"/>
  <c r="AZ9" i="4"/>
  <c r="AA9" i="4" s="1"/>
  <c r="X10" i="4"/>
  <c r="AZ10" i="4"/>
  <c r="AA10" i="4" s="1"/>
  <c r="X11" i="4"/>
  <c r="AZ11" i="4"/>
  <c r="AA11" i="4" s="1"/>
  <c r="X12" i="4"/>
  <c r="AZ12" i="4"/>
  <c r="AA12" i="4" s="1"/>
  <c r="X13" i="4"/>
  <c r="AZ13" i="4"/>
  <c r="AA13" i="4" s="1"/>
  <c r="X14" i="4"/>
  <c r="AZ14" i="4"/>
  <c r="AA14" i="4" s="1"/>
  <c r="X15" i="4"/>
  <c r="AZ15" i="4"/>
  <c r="AA15" i="4" s="1"/>
  <c r="AQ16" i="4"/>
  <c r="BA16" i="4" s="1"/>
  <c r="AZ16" i="4"/>
  <c r="AA16" i="4" s="1"/>
  <c r="AQ17" i="4"/>
  <c r="BA17" i="4" s="1"/>
  <c r="AZ17" i="4"/>
  <c r="AA17" i="4" s="1"/>
  <c r="X19" i="4"/>
  <c r="AZ19" i="4"/>
  <c r="AA19" i="4" s="1"/>
  <c r="X20" i="4"/>
  <c r="AZ20" i="4"/>
  <c r="AA20" i="4" s="1"/>
  <c r="X21" i="4"/>
  <c r="AZ21" i="4"/>
  <c r="AA21" i="4" s="1"/>
  <c r="X22" i="4"/>
  <c r="AZ22" i="4"/>
  <c r="AA22" i="4" s="1"/>
  <c r="X23" i="4"/>
  <c r="AZ23" i="4"/>
  <c r="AA23" i="4" s="1"/>
  <c r="X24" i="4"/>
  <c r="AZ24" i="4"/>
  <c r="AA24" i="4" s="1"/>
  <c r="X25" i="4"/>
  <c r="AZ25" i="4"/>
  <c r="AA25" i="4" s="1"/>
  <c r="X26" i="4"/>
  <c r="AZ26" i="4"/>
  <c r="AA26" i="4" s="1"/>
  <c r="X27" i="4"/>
  <c r="AZ27" i="4"/>
  <c r="AA27" i="4" s="1"/>
  <c r="X28" i="4"/>
  <c r="AZ28" i="4"/>
  <c r="AA28" i="4" s="1"/>
  <c r="X29" i="4"/>
  <c r="AZ29" i="4"/>
  <c r="AA29" i="4" s="1"/>
  <c r="X30" i="4"/>
  <c r="AZ30" i="4"/>
  <c r="AA30" i="4" s="1"/>
  <c r="AQ31" i="4"/>
  <c r="BA31" i="4" s="1"/>
  <c r="AZ31" i="4"/>
  <c r="AA31" i="4" s="1"/>
  <c r="AQ32" i="4"/>
  <c r="BA32" i="4" s="1"/>
  <c r="AZ32" i="4"/>
  <c r="AA32" i="4" s="1"/>
  <c r="AQ33" i="4"/>
  <c r="BA33" i="4" s="1"/>
  <c r="AZ33" i="4"/>
  <c r="AA33" i="4" s="1"/>
  <c r="AQ35" i="4"/>
  <c r="BA35" i="4" s="1"/>
  <c r="AZ35" i="4"/>
  <c r="AA35" i="4" s="1"/>
  <c r="X37" i="4"/>
  <c r="AZ37" i="4"/>
  <c r="AA37" i="4" s="1"/>
  <c r="AQ38" i="4"/>
  <c r="BA38" i="4" s="1"/>
  <c r="AZ38" i="4"/>
  <c r="AA38" i="4" s="1"/>
  <c r="AQ40" i="4"/>
  <c r="BA40" i="4" s="1"/>
  <c r="AZ40" i="4"/>
  <c r="AA40" i="4" s="1"/>
  <c r="AF41" i="4"/>
  <c r="AE3" i="4"/>
  <c r="AX41" i="4"/>
  <c r="Y41" i="4" s="1"/>
  <c r="AN3" i="4"/>
  <c r="AY41" i="4"/>
  <c r="AO3" i="4"/>
  <c r="AQ41" i="4"/>
  <c r="AP3" i="4"/>
  <c r="AZ41" i="4"/>
  <c r="AA41" i="4" s="1"/>
  <c r="AQ42" i="4"/>
  <c r="AZ42" i="4"/>
  <c r="AA42" i="4" s="1"/>
  <c r="X43" i="4"/>
  <c r="AZ43" i="4"/>
  <c r="AA43" i="4" s="1"/>
  <c r="X44" i="4"/>
  <c r="AZ44" i="4"/>
  <c r="AA44" i="4" s="1"/>
  <c r="X45" i="4"/>
  <c r="AZ45" i="4"/>
  <c r="AA45" i="4" s="1"/>
  <c r="X46" i="4"/>
  <c r="AZ46" i="4"/>
  <c r="AA46" i="4" s="1"/>
  <c r="X47" i="4"/>
  <c r="AZ47" i="4"/>
  <c r="AA47" i="4" s="1"/>
  <c r="X48" i="4"/>
  <c r="AZ48" i="4"/>
  <c r="AA48" i="4" s="1"/>
  <c r="X49" i="4"/>
  <c r="AZ49" i="4"/>
  <c r="AA49" i="4" s="1"/>
  <c r="X50" i="4"/>
  <c r="AZ50" i="4"/>
  <c r="AA50" i="4" s="1"/>
  <c r="X51" i="4"/>
  <c r="AZ51" i="4"/>
  <c r="AA51" i="4" s="1"/>
  <c r="X52" i="4"/>
  <c r="AZ52" i="4"/>
  <c r="AA52" i="4" s="1"/>
  <c r="X53" i="4"/>
  <c r="AZ53" i="4"/>
  <c r="AA53" i="4" s="1"/>
  <c r="X54" i="4"/>
  <c r="AZ54" i="4"/>
  <c r="AA54" i="4" s="1"/>
  <c r="X55" i="4"/>
  <c r="AZ55" i="4"/>
  <c r="AA55" i="4" s="1"/>
  <c r="AQ56" i="4"/>
  <c r="BA56" i="4" s="1"/>
  <c r="AZ56" i="4"/>
  <c r="AA56" i="4" s="1"/>
  <c r="AQ57" i="4"/>
  <c r="BA57" i="4" s="1"/>
  <c r="AZ57" i="4"/>
  <c r="AA57" i="4" s="1"/>
  <c r="AQ58" i="4"/>
  <c r="AZ58" i="4"/>
  <c r="AA58" i="4" s="1"/>
  <c r="AQ59" i="4"/>
  <c r="BA59" i="4" s="1"/>
  <c r="AZ59" i="4"/>
  <c r="AA59" i="4" s="1"/>
  <c r="AQ60" i="4"/>
  <c r="BA60" i="4" s="1"/>
  <c r="AZ60" i="4"/>
  <c r="AA60" i="4" s="1"/>
  <c r="AQ61" i="4"/>
  <c r="BA61" i="4" s="1"/>
  <c r="AZ61" i="4"/>
  <c r="AA61" i="4" s="1"/>
  <c r="AQ62" i="4"/>
  <c r="BA62" i="4" s="1"/>
  <c r="AZ62" i="4"/>
  <c r="AA62" i="4" s="1"/>
  <c r="AQ63" i="4"/>
  <c r="BA63" i="4" s="1"/>
  <c r="AZ63" i="4"/>
  <c r="AA63" i="4" s="1"/>
  <c r="X64" i="4"/>
  <c r="AZ64" i="4"/>
  <c r="AA64" i="4" s="1"/>
  <c r="AQ65" i="4"/>
  <c r="BA65" i="4" s="1"/>
  <c r="AZ65" i="4"/>
  <c r="AA65" i="4" s="1"/>
  <c r="AQ66" i="4"/>
  <c r="AZ66" i="4"/>
  <c r="AA66" i="4" s="1"/>
  <c r="AQ67" i="4"/>
  <c r="BA67" i="4" s="1"/>
  <c r="AZ67" i="4"/>
  <c r="AA67" i="4" s="1"/>
  <c r="AQ69" i="4"/>
  <c r="BA69" i="4" s="1"/>
  <c r="AZ69" i="4"/>
  <c r="AA69" i="4" s="1"/>
  <c r="AQ71" i="4"/>
  <c r="BA71" i="4" s="1"/>
  <c r="AZ71" i="4"/>
  <c r="AA71" i="4" s="1"/>
  <c r="AQ74" i="4"/>
  <c r="BA74" i="4" s="1"/>
  <c r="AZ74" i="4"/>
  <c r="AA74" i="4" s="1"/>
  <c r="AQ75" i="4"/>
  <c r="BA75" i="4" s="1"/>
  <c r="AZ75" i="4"/>
  <c r="AA75" i="4" s="1"/>
  <c r="AQ77" i="4"/>
  <c r="AZ77" i="4"/>
  <c r="AA77" i="4" s="1"/>
  <c r="AQ78" i="4"/>
  <c r="BA78" i="4" s="1"/>
  <c r="AZ78" i="4"/>
  <c r="AA78" i="4" s="1"/>
  <c r="AQ79" i="4"/>
  <c r="AZ79" i="4"/>
  <c r="AA79" i="4" s="1"/>
  <c r="AQ81" i="4"/>
  <c r="BA81" i="4" s="1"/>
  <c r="AZ81" i="4"/>
  <c r="AA81" i="4" s="1"/>
  <c r="X83" i="4"/>
  <c r="AZ83" i="4"/>
  <c r="AA83" i="4" s="1"/>
  <c r="AQ84" i="4"/>
  <c r="BA84" i="4" s="1"/>
  <c r="AZ84" i="4"/>
  <c r="AA84" i="4" s="1"/>
  <c r="AQ85" i="4"/>
  <c r="BA85" i="4" s="1"/>
  <c r="AZ85" i="4"/>
  <c r="AA85" i="4" s="1"/>
  <c r="AQ86" i="4"/>
  <c r="BA86" i="4" s="1"/>
  <c r="AZ86" i="4"/>
  <c r="AA86" i="4" s="1"/>
  <c r="X87" i="4"/>
  <c r="AZ87" i="4"/>
  <c r="AA87" i="4" s="1"/>
  <c r="X88" i="4"/>
  <c r="AZ88" i="4"/>
  <c r="AA88" i="4" s="1"/>
  <c r="X89" i="4"/>
  <c r="AZ89" i="4"/>
  <c r="AA89" i="4" s="1"/>
  <c r="X90" i="4"/>
  <c r="AZ90" i="4"/>
  <c r="AA90" i="4" s="1"/>
  <c r="X91" i="4"/>
  <c r="AZ91" i="4"/>
  <c r="AA91" i="4" s="1"/>
  <c r="X92" i="4"/>
  <c r="AZ92" i="4"/>
  <c r="AA92" i="4" s="1"/>
  <c r="X93" i="4"/>
  <c r="AZ93" i="4"/>
  <c r="AA93" i="4" s="1"/>
  <c r="X94" i="4"/>
  <c r="AZ94" i="4"/>
  <c r="AA94" i="4" s="1"/>
  <c r="X95" i="4"/>
  <c r="AZ95" i="4"/>
  <c r="AA95" i="4" s="1"/>
  <c r="X96" i="4"/>
  <c r="AZ96" i="4"/>
  <c r="AA96" i="4" s="1"/>
  <c r="AQ97" i="4"/>
  <c r="AZ97" i="4"/>
  <c r="AA97" i="4" s="1"/>
  <c r="AQ99" i="4"/>
  <c r="BA99" i="4" s="1"/>
  <c r="AZ99" i="4"/>
  <c r="AA99" i="4" s="1"/>
  <c r="AQ100" i="4"/>
  <c r="AZ100" i="4"/>
  <c r="AA100" i="4" s="1"/>
  <c r="AQ101" i="4"/>
  <c r="BA101" i="4" s="1"/>
  <c r="AZ101" i="4"/>
  <c r="AA101" i="4" s="1"/>
  <c r="AQ102" i="4"/>
  <c r="AZ102" i="4"/>
  <c r="AA102" i="4" s="1"/>
  <c r="AQ103" i="4"/>
  <c r="BA103" i="4" s="1"/>
  <c r="AZ103" i="4"/>
  <c r="AA103" i="4" s="1"/>
  <c r="AQ104" i="4"/>
  <c r="BA104" i="4" s="1"/>
  <c r="AZ104" i="4"/>
  <c r="AA104" i="4" s="1"/>
  <c r="BA105" i="4"/>
  <c r="AZ105" i="4"/>
  <c r="AA105" i="4" s="1"/>
  <c r="AQ106" i="4"/>
  <c r="AZ106" i="4"/>
  <c r="AA106" i="4" s="1"/>
  <c r="AQ107" i="4"/>
  <c r="BA107" i="4" s="1"/>
  <c r="AZ107" i="4"/>
  <c r="AA107" i="4" s="1"/>
  <c r="AQ108" i="4"/>
  <c r="AZ108" i="4"/>
  <c r="AA108" i="4" s="1"/>
  <c r="AQ109" i="4"/>
  <c r="BA109" i="4" s="1"/>
  <c r="AZ109" i="4"/>
  <c r="AA109" i="4" s="1"/>
  <c r="AQ110" i="4"/>
  <c r="BA110" i="4" s="1"/>
  <c r="AZ110" i="4"/>
  <c r="AA110" i="4" s="1"/>
  <c r="X111" i="4"/>
  <c r="AZ111" i="4"/>
  <c r="AA111" i="4" s="1"/>
  <c r="X112" i="4"/>
  <c r="AZ112" i="4"/>
  <c r="AA112" i="4" s="1"/>
  <c r="X114" i="4"/>
  <c r="AZ114" i="4"/>
  <c r="AA114" i="4" s="1"/>
  <c r="AQ115" i="4"/>
  <c r="BA115" i="4" s="1"/>
  <c r="AZ115" i="4"/>
  <c r="AA115" i="4" s="1"/>
  <c r="AQ116" i="4"/>
  <c r="BA116" i="4" s="1"/>
  <c r="AZ116" i="4"/>
  <c r="AA116" i="4" s="1"/>
  <c r="AQ117" i="4"/>
  <c r="AZ117" i="4"/>
  <c r="AA117" i="4" s="1"/>
  <c r="AQ118" i="4"/>
  <c r="BA118" i="4" s="1"/>
  <c r="AZ118" i="4"/>
  <c r="AA118" i="4" s="1"/>
  <c r="AQ119" i="4"/>
  <c r="AZ119" i="4"/>
  <c r="AA119" i="4" s="1"/>
  <c r="AQ120" i="4"/>
  <c r="BA120" i="4" s="1"/>
  <c r="AZ120" i="4"/>
  <c r="AA120" i="4" s="1"/>
  <c r="AQ121" i="4"/>
  <c r="AZ121" i="4"/>
  <c r="AA121" i="4" s="1"/>
  <c r="AQ122" i="4"/>
  <c r="BA122" i="4" s="1"/>
  <c r="AZ122" i="4"/>
  <c r="AA122" i="4" s="1"/>
  <c r="AQ123" i="4"/>
  <c r="AZ123" i="4"/>
  <c r="AA123" i="4" s="1"/>
  <c r="AQ124" i="4"/>
  <c r="BA124" i="4" s="1"/>
  <c r="AZ124" i="4"/>
  <c r="AA124" i="4" s="1"/>
  <c r="AQ125" i="4"/>
  <c r="BA125" i="4" s="1"/>
  <c r="AZ125" i="4"/>
  <c r="AA125" i="4" s="1"/>
  <c r="AQ126" i="4"/>
  <c r="BA126" i="4" s="1"/>
  <c r="AZ126" i="4"/>
  <c r="AA126" i="4" s="1"/>
  <c r="AQ127" i="4"/>
  <c r="AZ127" i="4"/>
  <c r="AA127" i="4" s="1"/>
  <c r="AQ128" i="4"/>
  <c r="BA128" i="4" s="1"/>
  <c r="AZ128" i="4"/>
  <c r="AA128" i="4" s="1"/>
  <c r="AQ129" i="4"/>
  <c r="AZ129" i="4"/>
  <c r="AA129" i="4" s="1"/>
  <c r="AQ130" i="4"/>
  <c r="BA130" i="4" s="1"/>
  <c r="AZ130" i="4"/>
  <c r="AA130" i="4" s="1"/>
  <c r="AQ132" i="4"/>
  <c r="BA132" i="4" s="1"/>
  <c r="AZ132" i="4"/>
  <c r="AA132" i="4" s="1"/>
  <c r="AQ133" i="4"/>
  <c r="BA133" i="4" s="1"/>
  <c r="AZ133" i="4"/>
  <c r="AA133" i="4" s="1"/>
  <c r="AQ135" i="4"/>
  <c r="BA135" i="4" s="1"/>
  <c r="AZ135" i="4"/>
  <c r="AA135" i="4" s="1"/>
  <c r="X138" i="4"/>
  <c r="AZ138" i="4"/>
  <c r="AA138" i="4" s="1"/>
  <c r="AQ139" i="4"/>
  <c r="AZ139" i="4"/>
  <c r="AA139" i="4" s="1"/>
  <c r="AQ140" i="4"/>
  <c r="BA140" i="4" s="1"/>
  <c r="AZ140" i="4"/>
  <c r="AA140" i="4" s="1"/>
  <c r="AQ141" i="4"/>
  <c r="BA141" i="4" s="1"/>
  <c r="AZ141" i="4"/>
  <c r="AA141" i="4" s="1"/>
  <c r="AQ142" i="4"/>
  <c r="BA142" i="4" s="1"/>
  <c r="AZ142" i="4"/>
  <c r="AA142" i="4" s="1"/>
  <c r="AQ143" i="4"/>
  <c r="AZ143" i="4"/>
  <c r="AA143" i="4" s="1"/>
  <c r="AQ144" i="4"/>
  <c r="BA144" i="4" s="1"/>
  <c r="AZ144" i="4"/>
  <c r="AA144" i="4" s="1"/>
  <c r="AQ145" i="4"/>
  <c r="BA145" i="4" s="1"/>
  <c r="AZ145" i="4"/>
  <c r="AA145" i="4" s="1"/>
  <c r="AQ146" i="4"/>
  <c r="BA146" i="4" s="1"/>
  <c r="AZ146" i="4"/>
  <c r="AA146" i="4" s="1"/>
  <c r="AQ147" i="4"/>
  <c r="AZ147" i="4"/>
  <c r="AA147" i="4" s="1"/>
  <c r="AQ148" i="4"/>
  <c r="BA148" i="4" s="1"/>
  <c r="AZ148" i="4"/>
  <c r="AA148" i="4" s="1"/>
  <c r="AQ149" i="4"/>
  <c r="AZ149" i="4"/>
  <c r="AA149" i="4" s="1"/>
  <c r="AQ150" i="4"/>
  <c r="BA150" i="4" s="1"/>
  <c r="AZ150" i="4"/>
  <c r="AA150" i="4" s="1"/>
  <c r="AQ151" i="4"/>
  <c r="AZ151" i="4"/>
  <c r="AA151" i="4" s="1"/>
  <c r="AQ152" i="4"/>
  <c r="BA152" i="4" s="1"/>
  <c r="AZ152" i="4"/>
  <c r="AA152" i="4" s="1"/>
  <c r="AQ153" i="4"/>
  <c r="AZ153" i="4"/>
  <c r="AA153" i="4" s="1"/>
  <c r="AQ154" i="4"/>
  <c r="BA154" i="4" s="1"/>
  <c r="AZ154" i="4"/>
  <c r="AA154" i="4" s="1"/>
  <c r="AQ155" i="4"/>
  <c r="AZ155" i="4"/>
  <c r="AA155" i="4" s="1"/>
  <c r="AQ157" i="4"/>
  <c r="BA157" i="4" s="1"/>
  <c r="AZ157" i="4"/>
  <c r="AA157" i="4" s="1"/>
  <c r="AQ159" i="4"/>
  <c r="AZ159" i="4"/>
  <c r="AA159" i="4" s="1"/>
  <c r="AQ161" i="4"/>
  <c r="BA161" i="4" s="1"/>
  <c r="AZ161" i="4"/>
  <c r="AA161" i="4" s="1"/>
  <c r="AQ163" i="4"/>
  <c r="AZ163" i="4"/>
  <c r="AA163" i="4" s="1"/>
  <c r="X164" i="4"/>
  <c r="AZ164" i="4"/>
  <c r="AA164" i="4" s="1"/>
  <c r="AQ165" i="4"/>
  <c r="AZ165" i="4"/>
  <c r="AA165" i="4" s="1"/>
  <c r="AQ166" i="4"/>
  <c r="BA166" i="4" s="1"/>
  <c r="AZ166" i="4"/>
  <c r="AA166" i="4" s="1"/>
  <c r="AQ167" i="4"/>
  <c r="AZ167" i="4"/>
  <c r="AA167" i="4" s="1"/>
  <c r="AQ168" i="4"/>
  <c r="BA168" i="4" s="1"/>
  <c r="AZ168" i="4"/>
  <c r="AA168" i="4" s="1"/>
  <c r="AQ169" i="4"/>
  <c r="AZ169" i="4"/>
  <c r="AA169" i="4" s="1"/>
  <c r="AQ170" i="4"/>
  <c r="BA170" i="4" s="1"/>
  <c r="AZ170" i="4"/>
  <c r="AA170" i="4" s="1"/>
  <c r="X171" i="4"/>
  <c r="AZ171" i="4"/>
  <c r="AA171" i="4" s="1"/>
  <c r="AQ172" i="4"/>
  <c r="BA172" i="4" s="1"/>
  <c r="AZ172" i="4"/>
  <c r="AA172" i="4" s="1"/>
  <c r="AQ173" i="4"/>
  <c r="AZ173" i="4"/>
  <c r="AA173" i="4" s="1"/>
  <c r="AQ174" i="4"/>
  <c r="BA174" i="4" s="1"/>
  <c r="AZ174" i="4"/>
  <c r="AA174" i="4" s="1"/>
  <c r="X175" i="4"/>
  <c r="AZ175" i="4"/>
  <c r="AA175" i="4" s="1"/>
  <c r="AQ176" i="4"/>
  <c r="BA176" i="4" s="1"/>
  <c r="AZ176" i="4"/>
  <c r="AA176" i="4" s="1"/>
  <c r="AQ177" i="4"/>
  <c r="AZ177" i="4"/>
  <c r="AA177" i="4" s="1"/>
  <c r="AQ178" i="4"/>
  <c r="BA178" i="4" s="1"/>
  <c r="AZ178" i="4"/>
  <c r="AA178" i="4" s="1"/>
  <c r="X179" i="4"/>
  <c r="AZ179" i="4"/>
  <c r="AA179" i="4" s="1"/>
  <c r="AQ181" i="4"/>
  <c r="BA181" i="4" s="1"/>
  <c r="AZ181" i="4"/>
  <c r="AA181" i="4" s="1"/>
  <c r="X182" i="4"/>
  <c r="AZ182" i="4"/>
  <c r="AA182" i="4" s="1"/>
  <c r="X183" i="4"/>
  <c r="AZ183" i="4"/>
  <c r="AA183" i="4" s="1"/>
  <c r="X184" i="4"/>
  <c r="AZ184" i="4"/>
  <c r="AA184" i="4" s="1"/>
  <c r="AQ185" i="4"/>
  <c r="BA185" i="4" s="1"/>
  <c r="AZ185" i="4"/>
  <c r="AA185" i="4" s="1"/>
  <c r="X186" i="4"/>
  <c r="AZ186" i="4"/>
  <c r="AA186" i="4" s="1"/>
  <c r="X187" i="4"/>
  <c r="AZ187" i="4"/>
  <c r="AA187" i="4" s="1"/>
  <c r="AQ188" i="4"/>
  <c r="BA188" i="4" s="1"/>
  <c r="AZ188" i="4"/>
  <c r="AA188" i="4" s="1"/>
  <c r="AQ190" i="4"/>
  <c r="BA190" i="4" s="1"/>
  <c r="AZ190" i="4"/>
  <c r="AA190" i="4" s="1"/>
  <c r="AQ191" i="4"/>
  <c r="AZ191" i="4"/>
  <c r="AA191" i="4" s="1"/>
  <c r="AQ192" i="4"/>
  <c r="BA192" i="4" s="1"/>
  <c r="AZ192" i="4"/>
  <c r="AA192" i="4" s="1"/>
  <c r="AQ193" i="4"/>
  <c r="AZ193" i="4"/>
  <c r="AA193" i="4" s="1"/>
  <c r="AQ194" i="4"/>
  <c r="BA194" i="4" s="1"/>
  <c r="AZ194" i="4"/>
  <c r="AA194" i="4" s="1"/>
  <c r="X199" i="4"/>
  <c r="AZ199" i="4"/>
  <c r="AA199" i="4" s="1"/>
  <c r="AQ200" i="4"/>
  <c r="BA200" i="4" s="1"/>
  <c r="AZ200" i="4"/>
  <c r="AA200" i="4" s="1"/>
  <c r="AQ201" i="4"/>
  <c r="BA201" i="4" s="1"/>
  <c r="AZ201" i="4"/>
  <c r="AA201" i="4" s="1"/>
  <c r="AQ202" i="4"/>
  <c r="BA202" i="4" s="1"/>
  <c r="AZ202" i="4"/>
  <c r="AA202" i="4" s="1"/>
  <c r="AQ203" i="4"/>
  <c r="AZ203" i="4"/>
  <c r="AA203" i="4" s="1"/>
  <c r="AQ204" i="4"/>
  <c r="BA204" i="4" s="1"/>
  <c r="AZ204" i="4"/>
  <c r="AA204" i="4" s="1"/>
  <c r="AQ205" i="4"/>
  <c r="AZ205" i="4"/>
  <c r="AA205" i="4" s="1"/>
  <c r="AQ206" i="4"/>
  <c r="BA206" i="4" s="1"/>
  <c r="AZ206" i="4"/>
  <c r="AA206" i="4" s="1"/>
  <c r="AQ207" i="4"/>
  <c r="AZ207" i="4"/>
  <c r="AA207" i="4" s="1"/>
  <c r="AQ208" i="4"/>
  <c r="BA208" i="4" s="1"/>
  <c r="AZ208" i="4"/>
  <c r="AA208" i="4" s="1"/>
  <c r="AQ209" i="4"/>
  <c r="BA209" i="4" s="1"/>
  <c r="AZ209" i="4"/>
  <c r="AA209" i="4" s="1"/>
  <c r="AQ219" i="4"/>
  <c r="BA219" i="4" s="1"/>
  <c r="AZ219" i="4"/>
  <c r="AA219" i="4" s="1"/>
  <c r="X221" i="4"/>
  <c r="AZ221" i="4"/>
  <c r="AA221" i="4" s="1"/>
  <c r="AQ223" i="4"/>
  <c r="BA223" i="4" s="1"/>
  <c r="AZ223" i="4"/>
  <c r="AA223" i="4" s="1"/>
  <c r="AQ224" i="4"/>
  <c r="AZ224" i="4"/>
  <c r="AA224" i="4" s="1"/>
  <c r="AQ225" i="4"/>
  <c r="BA225" i="4" s="1"/>
  <c r="AZ225" i="4"/>
  <c r="AA225" i="4" s="1"/>
  <c r="AQ227" i="4"/>
  <c r="AZ227" i="4"/>
  <c r="AA227" i="4" s="1"/>
  <c r="AQ229" i="4"/>
  <c r="BA229" i="4" s="1"/>
  <c r="AZ229" i="4"/>
  <c r="AA229" i="4" s="1"/>
  <c r="AQ230" i="4"/>
  <c r="BA230" i="4" s="1"/>
  <c r="AZ230" i="4"/>
  <c r="AA230" i="4" s="1"/>
  <c r="AQ231" i="4"/>
  <c r="BA231" i="4" s="1"/>
  <c r="AZ231" i="4"/>
  <c r="AA231" i="4" s="1"/>
  <c r="X232" i="4"/>
  <c r="AZ232" i="4"/>
  <c r="AA232" i="4" s="1"/>
  <c r="AQ234" i="4"/>
  <c r="BA234" i="4" s="1"/>
  <c r="AZ234" i="4"/>
  <c r="AA234" i="4" s="1"/>
  <c r="X235" i="4"/>
  <c r="AZ235" i="4"/>
  <c r="AA235" i="4" s="1"/>
  <c r="X236" i="4"/>
  <c r="AZ236" i="4"/>
  <c r="AA236" i="4" s="1"/>
  <c r="AQ238" i="4"/>
  <c r="BA238" i="4" s="1"/>
  <c r="AZ238" i="4"/>
  <c r="AA238" i="4" s="1"/>
  <c r="AQ239" i="4"/>
  <c r="BA239" i="4" s="1"/>
  <c r="AZ239" i="4"/>
  <c r="AA239" i="4" s="1"/>
  <c r="AQ240" i="4"/>
  <c r="AZ240" i="4"/>
  <c r="AA240" i="4" s="1"/>
  <c r="X241" i="4"/>
  <c r="AZ241" i="4"/>
  <c r="AA241" i="4" s="1"/>
  <c r="AQ242" i="4"/>
  <c r="AZ242" i="4"/>
  <c r="AA242" i="4" s="1"/>
  <c r="AQ244" i="4"/>
  <c r="BA244" i="4" s="1"/>
  <c r="AZ244" i="4"/>
  <c r="AA244" i="4" s="1"/>
  <c r="AQ245" i="4"/>
  <c r="BA245" i="4" s="1"/>
  <c r="AZ245" i="4"/>
  <c r="AA245" i="4" s="1"/>
  <c r="X246" i="4"/>
  <c r="AZ246" i="4"/>
  <c r="AA246" i="4" s="1"/>
  <c r="AQ247" i="4"/>
  <c r="BA247" i="4" s="1"/>
  <c r="AZ247" i="4"/>
  <c r="AA247" i="4" s="1"/>
  <c r="X248" i="4"/>
  <c r="AZ248" i="4"/>
  <c r="AA248" i="4" s="1"/>
  <c r="AQ249" i="4"/>
  <c r="AZ249" i="4"/>
  <c r="AA249" i="4" s="1"/>
  <c r="AQ250" i="4"/>
  <c r="BA250" i="4" s="1"/>
  <c r="AZ250" i="4"/>
  <c r="AA250" i="4" s="1"/>
  <c r="AQ251" i="4"/>
  <c r="AZ251" i="4"/>
  <c r="AA251" i="4" s="1"/>
  <c r="AQ253" i="4"/>
  <c r="BA253" i="4" s="1"/>
  <c r="AZ253" i="4"/>
  <c r="AA253" i="4" s="1"/>
  <c r="AQ254" i="4"/>
  <c r="BA254" i="4" s="1"/>
  <c r="AZ254" i="4"/>
  <c r="AA254" i="4" s="1"/>
  <c r="AQ255" i="4"/>
  <c r="BA255" i="4" s="1"/>
  <c r="AZ255" i="4"/>
  <c r="AA255" i="4" s="1"/>
  <c r="AQ256" i="4"/>
  <c r="BA256" i="4" s="1"/>
  <c r="AZ256" i="4"/>
  <c r="AA256" i="4" s="1"/>
  <c r="AQ257" i="4"/>
  <c r="BA257" i="4" s="1"/>
  <c r="AZ257" i="4"/>
  <c r="AA257" i="4" s="1"/>
  <c r="AQ258" i="4"/>
  <c r="AZ258" i="4"/>
  <c r="AA258" i="4" s="1"/>
  <c r="X259" i="4"/>
  <c r="AZ259" i="4"/>
  <c r="AA259" i="4" s="1"/>
  <c r="X261" i="4"/>
  <c r="AZ261" i="4"/>
  <c r="AA261" i="4" s="1"/>
  <c r="AQ262" i="4"/>
  <c r="BA262" i="4" s="1"/>
  <c r="AZ262" i="4"/>
  <c r="AA262" i="4" s="1"/>
  <c r="AQ264" i="4"/>
  <c r="BA264" i="4" s="1"/>
  <c r="AZ264" i="4"/>
  <c r="AA264" i="4" s="1"/>
  <c r="X265" i="4"/>
  <c r="AZ265" i="4"/>
  <c r="AA265" i="4" s="1"/>
  <c r="AQ266" i="4"/>
  <c r="AZ266" i="4"/>
  <c r="AA266" i="4" s="1"/>
  <c r="AQ268" i="4"/>
  <c r="BA268" i="4" s="1"/>
  <c r="AZ268" i="4"/>
  <c r="AA268" i="4" s="1"/>
  <c r="X269" i="4"/>
  <c r="AZ269" i="4"/>
  <c r="AA269" i="4" s="1"/>
  <c r="AQ270" i="4"/>
  <c r="BA270" i="4" s="1"/>
  <c r="AZ270" i="4"/>
  <c r="AA270" i="4" s="1"/>
  <c r="X271" i="4"/>
  <c r="AZ271" i="4"/>
  <c r="AA271" i="4" s="1"/>
  <c r="AQ274" i="4"/>
  <c r="BA274" i="4" s="1"/>
  <c r="AZ274" i="4"/>
  <c r="AA274" i="4" s="1"/>
  <c r="X275" i="4"/>
  <c r="AZ275" i="4"/>
  <c r="AA275" i="4" s="1"/>
  <c r="AQ278" i="4"/>
  <c r="BA278" i="4" s="1"/>
  <c r="AZ278" i="4"/>
  <c r="AA278" i="4" s="1"/>
  <c r="X280" i="4"/>
  <c r="AZ280" i="4"/>
  <c r="AA280" i="4" s="1"/>
  <c r="AQ282" i="4"/>
  <c r="BA282" i="4" s="1"/>
  <c r="AZ282" i="4"/>
  <c r="AA282" i="4" s="1"/>
  <c r="AQ285" i="4"/>
  <c r="AZ285" i="4"/>
  <c r="AA285" i="4" s="1"/>
  <c r="AQ286" i="4"/>
  <c r="BA286" i="4" s="1"/>
  <c r="AZ286" i="4"/>
  <c r="AA286" i="4" s="1"/>
  <c r="X287" i="4"/>
  <c r="AZ287" i="4"/>
  <c r="AA287" i="4" s="1"/>
  <c r="AQ288" i="4"/>
  <c r="BA288" i="4" s="1"/>
  <c r="AZ288" i="4"/>
  <c r="AA288" i="4" s="1"/>
  <c r="AQ289" i="4"/>
  <c r="BA289" i="4" s="1"/>
  <c r="AZ289" i="4"/>
  <c r="AA289" i="4" s="1"/>
  <c r="AQ290" i="4"/>
  <c r="BA290" i="4" s="1"/>
  <c r="AZ290" i="4"/>
  <c r="AA290" i="4" s="1"/>
  <c r="X291" i="4"/>
  <c r="AZ291" i="4"/>
  <c r="AA291" i="4" s="1"/>
  <c r="AQ292" i="4"/>
  <c r="BA292" i="4" s="1"/>
  <c r="AZ292" i="4"/>
  <c r="AA292" i="4" s="1"/>
  <c r="AQ293" i="4"/>
  <c r="BA293" i="4" s="1"/>
  <c r="AZ293" i="4"/>
  <c r="AA293" i="4" s="1"/>
  <c r="AQ294" i="4"/>
  <c r="BA294" i="4" s="1"/>
  <c r="AZ294" i="4"/>
  <c r="AA294" i="4" s="1"/>
  <c r="AQ295" i="4"/>
  <c r="BA295" i="4" s="1"/>
  <c r="AZ295" i="4"/>
  <c r="AA295" i="4" s="1"/>
  <c r="AQ296" i="4"/>
  <c r="BA296" i="4" s="1"/>
  <c r="AZ296" i="4"/>
  <c r="AA296" i="4" s="1"/>
  <c r="AQ297" i="4"/>
  <c r="BA297" i="4" s="1"/>
  <c r="AZ297" i="4"/>
  <c r="AA297" i="4" s="1"/>
  <c r="AQ298" i="4"/>
  <c r="BA298" i="4" s="1"/>
  <c r="AZ298" i="4"/>
  <c r="AA298" i="4" s="1"/>
  <c r="AQ299" i="4"/>
  <c r="BA299" i="4" s="1"/>
  <c r="AZ299" i="4"/>
  <c r="AA299" i="4" s="1"/>
  <c r="AQ300" i="4"/>
  <c r="BA300" i="4" s="1"/>
  <c r="AZ300" i="4"/>
  <c r="AA300" i="4" s="1"/>
  <c r="X301" i="4"/>
  <c r="AZ301" i="4"/>
  <c r="AA301" i="4" s="1"/>
  <c r="AQ302" i="4"/>
  <c r="BA302" i="4" s="1"/>
  <c r="AZ302" i="4"/>
  <c r="AA302" i="4" s="1"/>
  <c r="AQ303" i="4"/>
  <c r="BA303" i="4" s="1"/>
  <c r="AZ303" i="4"/>
  <c r="AA303" i="4" s="1"/>
  <c r="AQ304" i="4"/>
  <c r="AZ304" i="4"/>
  <c r="AA304" i="4" s="1"/>
  <c r="AQ305" i="4"/>
  <c r="AZ305" i="4"/>
  <c r="AA305" i="4" s="1"/>
  <c r="AQ306" i="4"/>
  <c r="BA306" i="4" s="1"/>
  <c r="AZ306" i="4"/>
  <c r="AA306" i="4" s="1"/>
  <c r="X307" i="4"/>
  <c r="AZ307" i="4"/>
  <c r="AA307" i="4" s="1"/>
  <c r="X308" i="4"/>
  <c r="AZ308" i="4"/>
  <c r="AA308" i="4" s="1"/>
  <c r="X309" i="4"/>
  <c r="AZ309" i="4"/>
  <c r="AA309" i="4" s="1"/>
  <c r="AQ310" i="4"/>
  <c r="BA310" i="4" s="1"/>
  <c r="AZ310" i="4"/>
  <c r="AA310" i="4" s="1"/>
  <c r="AQ312" i="4"/>
  <c r="AZ312" i="4"/>
  <c r="AA312" i="4" s="1"/>
  <c r="AQ313" i="4"/>
  <c r="BA313" i="4" s="1"/>
  <c r="AZ313" i="4"/>
  <c r="AA313" i="4" s="1"/>
  <c r="AQ314" i="4"/>
  <c r="BA314" i="4" s="1"/>
  <c r="AZ314" i="4"/>
  <c r="AA314" i="4" s="1"/>
  <c r="AQ315" i="4"/>
  <c r="BA315" i="4" s="1"/>
  <c r="AZ315" i="4"/>
  <c r="AA315" i="4" s="1"/>
  <c r="AQ316" i="4"/>
  <c r="BA316" i="4" s="1"/>
  <c r="AZ316" i="4"/>
  <c r="AA316" i="4" s="1"/>
  <c r="AQ317" i="4"/>
  <c r="BA317" i="4" s="1"/>
  <c r="AZ317" i="4"/>
  <c r="AA317" i="4" s="1"/>
  <c r="AQ318" i="4"/>
  <c r="AZ318" i="4"/>
  <c r="AA318" i="4" s="1"/>
  <c r="AQ319" i="4"/>
  <c r="BA319" i="4" s="1"/>
  <c r="AZ319" i="4"/>
  <c r="AA319" i="4" s="1"/>
  <c r="AQ320" i="4"/>
  <c r="AZ320" i="4"/>
  <c r="AA320" i="4" s="1"/>
  <c r="AQ324" i="4"/>
  <c r="BA324" i="4" s="1"/>
  <c r="AZ324" i="4"/>
  <c r="AA324" i="4" s="1"/>
  <c r="AQ325" i="4"/>
  <c r="AZ325" i="4"/>
  <c r="AA325" i="4" s="1"/>
  <c r="AQ326" i="4"/>
  <c r="BA326" i="4" s="1"/>
  <c r="AZ326" i="4"/>
  <c r="AA326" i="4" s="1"/>
  <c r="AQ327" i="4"/>
  <c r="AZ327" i="4"/>
  <c r="AA327" i="4" s="1"/>
  <c r="AQ329" i="4"/>
  <c r="AZ329" i="4"/>
  <c r="AA329" i="4" s="1"/>
  <c r="AQ331" i="4"/>
  <c r="AZ331" i="4"/>
  <c r="AA331" i="4" s="1"/>
  <c r="AQ333" i="4"/>
  <c r="BA333" i="4" s="1"/>
  <c r="AZ333" i="4"/>
  <c r="AA333" i="4" s="1"/>
  <c r="AQ335" i="4"/>
  <c r="AZ335" i="4"/>
  <c r="AA335" i="4" s="1"/>
  <c r="AQ337" i="4"/>
  <c r="BA337" i="4" s="1"/>
  <c r="AZ337" i="4"/>
  <c r="AA337" i="4" s="1"/>
  <c r="AQ338" i="4"/>
  <c r="AZ338" i="4"/>
  <c r="AA338" i="4" s="1"/>
  <c r="X350" i="4"/>
  <c r="AZ350" i="4"/>
  <c r="AA350" i="4" s="1"/>
  <c r="AQ352" i="4"/>
  <c r="AZ352" i="4"/>
  <c r="AA352" i="4" s="1"/>
  <c r="AQ354" i="4"/>
  <c r="AZ354" i="4"/>
  <c r="AA354" i="4" s="1"/>
  <c r="AQ356" i="4"/>
  <c r="AZ356" i="4"/>
  <c r="AA356" i="4" s="1"/>
  <c r="AQ357" i="4"/>
  <c r="AZ357" i="4"/>
  <c r="AA357" i="4" s="1"/>
  <c r="AZ359" i="4"/>
  <c r="AA359" i="4" s="1"/>
  <c r="AZ360" i="4"/>
  <c r="AA360" i="4" s="1"/>
  <c r="AQ362" i="4"/>
  <c r="AZ362" i="4"/>
  <c r="AA362" i="4" s="1"/>
  <c r="AQ364" i="4"/>
  <c r="BA364" i="4" s="1"/>
  <c r="AZ364" i="4"/>
  <c r="AA364" i="4" s="1"/>
  <c r="AQ365" i="4"/>
  <c r="BA365" i="4" s="1"/>
  <c r="AZ365" i="4"/>
  <c r="AA365" i="4" s="1"/>
  <c r="AQ366" i="4"/>
  <c r="BA366" i="4" s="1"/>
  <c r="AZ366" i="4"/>
  <c r="AA366" i="4" s="1"/>
  <c r="AQ367" i="4"/>
  <c r="BA367" i="4" s="1"/>
  <c r="AZ367" i="4"/>
  <c r="AA367" i="4" s="1"/>
  <c r="AQ368" i="4"/>
  <c r="AZ368" i="4"/>
  <c r="AA368" i="4" s="1"/>
  <c r="AQ370" i="4"/>
  <c r="AZ370" i="4"/>
  <c r="AA370" i="4" s="1"/>
  <c r="AQ372" i="4"/>
  <c r="AZ372" i="4"/>
  <c r="AA372" i="4" s="1"/>
  <c r="AQ374" i="4"/>
  <c r="AZ374" i="4"/>
  <c r="AA374" i="4" s="1"/>
  <c r="AQ376" i="4"/>
  <c r="AZ376" i="4"/>
  <c r="AA376" i="4" s="1"/>
  <c r="AQ378" i="4"/>
  <c r="AZ378" i="4"/>
  <c r="AA378" i="4" s="1"/>
  <c r="AQ380" i="4"/>
  <c r="AZ380" i="4"/>
  <c r="AA380" i="4" s="1"/>
  <c r="AQ382" i="4"/>
  <c r="AZ382" i="4"/>
  <c r="AA382" i="4" s="1"/>
  <c r="AQ384" i="4"/>
  <c r="AZ384" i="4"/>
  <c r="AA384" i="4" s="1"/>
  <c r="AQ386" i="4"/>
  <c r="AZ386" i="4"/>
  <c r="AA386" i="4" s="1"/>
  <c r="X391" i="4"/>
  <c r="AZ391" i="4"/>
  <c r="AA391" i="4" s="1"/>
  <c r="AQ393" i="4"/>
  <c r="BA393" i="4" s="1"/>
  <c r="AZ393" i="4"/>
  <c r="AA393" i="4" s="1"/>
  <c r="AQ395" i="4"/>
  <c r="BA395" i="4" s="1"/>
  <c r="AZ395" i="4"/>
  <c r="AA395" i="4" s="1"/>
  <c r="AQ396" i="4"/>
  <c r="BA396" i="4" s="1"/>
  <c r="AZ396" i="4"/>
  <c r="AA396" i="4" s="1"/>
  <c r="AQ397" i="4"/>
  <c r="BA397" i="4" s="1"/>
  <c r="AZ397" i="4"/>
  <c r="AA397" i="4" s="1"/>
  <c r="AQ399" i="4"/>
  <c r="AZ399" i="4"/>
  <c r="AA399" i="4" s="1"/>
  <c r="AZ387" i="4"/>
  <c r="AA387" i="4" s="1"/>
  <c r="AY389" i="4"/>
  <c r="AY391" i="4"/>
  <c r="AY393" i="4"/>
  <c r="AQ394" i="4"/>
  <c r="BA394" i="4" s="1"/>
  <c r="AZ394" i="4"/>
  <c r="AA394" i="4" s="1"/>
  <c r="AX396" i="4"/>
  <c r="AY397" i="4"/>
  <c r="AX399" i="4"/>
  <c r="Y399" i="4" s="1"/>
  <c r="AQ400" i="4"/>
  <c r="BA400" i="4" s="1"/>
  <c r="AZ400" i="4"/>
  <c r="AA400" i="4" s="1"/>
  <c r="AQ401" i="4"/>
  <c r="BA401" i="4" s="1"/>
  <c r="AZ401" i="4"/>
  <c r="AA401" i="4" s="1"/>
  <c r="AX402" i="4"/>
  <c r="AQ403" i="4"/>
  <c r="AZ403" i="4"/>
  <c r="AA403" i="4" s="1"/>
  <c r="AY405" i="4"/>
  <c r="AX407" i="4"/>
  <c r="Y407" i="4" s="1"/>
  <c r="AQ408" i="4"/>
  <c r="AZ408" i="4"/>
  <c r="AA408" i="4" s="1"/>
  <c r="AX409" i="4"/>
  <c r="Y409" i="4" s="1"/>
  <c r="X410" i="4"/>
  <c r="AZ410" i="4"/>
  <c r="AA410" i="4" s="1"/>
  <c r="AX411" i="4"/>
  <c r="Y411" i="4" s="1"/>
  <c r="AZ412" i="4"/>
  <c r="AA412" i="4" s="1"/>
  <c r="AY414" i="4"/>
  <c r="X415" i="4"/>
  <c r="AZ415" i="4"/>
  <c r="AA415" i="4" s="1"/>
  <c r="BA416" i="4"/>
  <c r="AQ420" i="4"/>
  <c r="BA420" i="4" s="1"/>
  <c r="AZ420" i="4"/>
  <c r="AA420" i="4" s="1"/>
  <c r="X421" i="4"/>
  <c r="AZ421" i="4"/>
  <c r="AA421" i="4" s="1"/>
  <c r="AY422" i="4"/>
  <c r="AX424" i="4"/>
  <c r="AQ425" i="4"/>
  <c r="BA425" i="4" s="1"/>
  <c r="AZ425" i="4"/>
  <c r="AA425" i="4" s="1"/>
  <c r="AY426" i="4"/>
  <c r="AY428" i="4"/>
  <c r="AY431" i="4"/>
  <c r="AY433" i="4"/>
  <c r="AY436" i="4"/>
  <c r="X439" i="4"/>
  <c r="AZ439" i="4"/>
  <c r="AA439" i="4" s="1"/>
  <c r="Q440" i="4"/>
  <c r="AQ441" i="4"/>
  <c r="BA441" i="4" s="1"/>
  <c r="AZ441" i="4"/>
  <c r="AA441" i="4" s="1"/>
  <c r="AQ443" i="4"/>
  <c r="BA443" i="4" s="1"/>
  <c r="AZ443" i="4"/>
  <c r="AA443" i="4" s="1"/>
  <c r="AQ445" i="4"/>
  <c r="BA445" i="4" s="1"/>
  <c r="AZ445" i="4"/>
  <c r="AA445" i="4" s="1"/>
  <c r="AX446" i="4"/>
  <c r="Y446" i="4" s="1"/>
  <c r="AQ447" i="4"/>
  <c r="BA447" i="4" s="1"/>
  <c r="AZ447" i="4"/>
  <c r="AA447" i="4" s="1"/>
  <c r="AY450" i="4"/>
  <c r="U451" i="4"/>
  <c r="AY452" i="4"/>
  <c r="AQ453" i="4"/>
  <c r="BA453" i="4" s="1"/>
  <c r="AZ453" i="4"/>
  <c r="AA453" i="4" s="1"/>
  <c r="AY455" i="4"/>
  <c r="AQ456" i="4"/>
  <c r="BA456" i="4" s="1"/>
  <c r="AZ456" i="4"/>
  <c r="AA456" i="4" s="1"/>
  <c r="AY458" i="4"/>
  <c r="AQ459" i="4"/>
  <c r="BA459" i="4" s="1"/>
  <c r="AZ459" i="4"/>
  <c r="AA459" i="4" s="1"/>
  <c r="AQ461" i="4"/>
  <c r="BA461" i="4" s="1"/>
  <c r="AZ461" i="4"/>
  <c r="AA461" i="4" s="1"/>
  <c r="AQ463" i="4"/>
  <c r="BA463" i="4" s="1"/>
  <c r="AZ463" i="4"/>
  <c r="AA463" i="4" s="1"/>
  <c r="AY465" i="4"/>
  <c r="AY467" i="4"/>
  <c r="AQ468" i="4"/>
  <c r="BA468" i="4" s="1"/>
  <c r="AZ468" i="4"/>
  <c r="AA468" i="4" s="1"/>
  <c r="AQ470" i="4"/>
  <c r="BA470" i="4" s="1"/>
  <c r="AZ470" i="4"/>
  <c r="AA470" i="4" s="1"/>
  <c r="AY472" i="4"/>
  <c r="X473" i="4"/>
  <c r="AZ473" i="4"/>
  <c r="AA473" i="4" s="1"/>
  <c r="AY475" i="4"/>
  <c r="AQ476" i="4"/>
  <c r="BA476" i="4" s="1"/>
  <c r="AZ476" i="4"/>
  <c r="AA476" i="4" s="1"/>
  <c r="X476" i="4"/>
  <c r="AQ478" i="4"/>
  <c r="AZ478" i="4"/>
  <c r="AA478" i="4" s="1"/>
  <c r="AX485" i="4"/>
  <c r="Y485" i="4" s="1"/>
  <c r="AQ489" i="4"/>
  <c r="BA489" i="4" s="1"/>
  <c r="AZ489" i="4"/>
  <c r="AA489" i="4" s="1"/>
  <c r="X489" i="4"/>
  <c r="U489" i="4"/>
  <c r="AQ497" i="4"/>
  <c r="BA497" i="4" s="1"/>
  <c r="AZ497" i="4"/>
  <c r="AA497" i="4" s="1"/>
  <c r="X499" i="4"/>
  <c r="AZ499" i="4"/>
  <c r="AA499" i="4" s="1"/>
  <c r="AY500" i="4"/>
  <c r="X515" i="4"/>
  <c r="AZ515" i="4"/>
  <c r="AA515" i="4" s="1"/>
  <c r="AY516" i="4"/>
  <c r="AQ405" i="4"/>
  <c r="BA405" i="4" s="1"/>
  <c r="AZ405" i="4"/>
  <c r="AA405" i="4" s="1"/>
  <c r="AQ414" i="4"/>
  <c r="BA414" i="4" s="1"/>
  <c r="AZ414" i="4"/>
  <c r="AA414" i="4" s="1"/>
  <c r="BA422" i="4"/>
  <c r="AZ422" i="4"/>
  <c r="AA422" i="4" s="1"/>
  <c r="AQ426" i="4"/>
  <c r="BA426" i="4" s="1"/>
  <c r="AZ426" i="4"/>
  <c r="AA426" i="4" s="1"/>
  <c r="X428" i="4"/>
  <c r="AZ428" i="4"/>
  <c r="AA428" i="4" s="1"/>
  <c r="AQ431" i="4"/>
  <c r="BA431" i="4" s="1"/>
  <c r="AZ431" i="4"/>
  <c r="AA431" i="4" s="1"/>
  <c r="AQ433" i="4"/>
  <c r="BA433" i="4" s="1"/>
  <c r="AZ433" i="4"/>
  <c r="AA433" i="4" s="1"/>
  <c r="AZ436" i="4"/>
  <c r="AA436" i="4" s="1"/>
  <c r="AQ450" i="4"/>
  <c r="BA450" i="4" s="1"/>
  <c r="AZ450" i="4"/>
  <c r="AA450" i="4" s="1"/>
  <c r="AQ452" i="4"/>
  <c r="AZ452" i="4"/>
  <c r="AA452" i="4" s="1"/>
  <c r="AQ455" i="4"/>
  <c r="BA455" i="4" s="1"/>
  <c r="AZ455" i="4"/>
  <c r="AA455" i="4" s="1"/>
  <c r="AQ458" i="4"/>
  <c r="AZ458" i="4"/>
  <c r="AA458" i="4" s="1"/>
  <c r="AQ465" i="4"/>
  <c r="BA465" i="4" s="1"/>
  <c r="AZ465" i="4"/>
  <c r="AA465" i="4" s="1"/>
  <c r="AQ467" i="4"/>
  <c r="BA467" i="4" s="1"/>
  <c r="AZ467" i="4"/>
  <c r="AA467" i="4" s="1"/>
  <c r="AQ472" i="4"/>
  <c r="BA472" i="4" s="1"/>
  <c r="AZ472" i="4"/>
  <c r="AA472" i="4" s="1"/>
  <c r="X475" i="4"/>
  <c r="AZ475" i="4"/>
  <c r="AA475" i="4" s="1"/>
  <c r="X484" i="4"/>
  <c r="AZ484" i="4"/>
  <c r="AA484" i="4" s="1"/>
  <c r="AQ488" i="4"/>
  <c r="BA488" i="4" s="1"/>
  <c r="AZ488" i="4"/>
  <c r="AA488" i="4" s="1"/>
  <c r="X488" i="4"/>
  <c r="X495" i="4"/>
  <c r="AZ495" i="4"/>
  <c r="AA495" i="4" s="1"/>
  <c r="AQ504" i="4"/>
  <c r="BA504" i="4" s="1"/>
  <c r="AZ504" i="4"/>
  <c r="AA504" i="4" s="1"/>
  <c r="AQ518" i="4"/>
  <c r="BA518" i="4" s="1"/>
  <c r="AZ518" i="4"/>
  <c r="AA518" i="4" s="1"/>
  <c r="AX519" i="4"/>
  <c r="Y519" i="4" s="1"/>
  <c r="AQ523" i="4"/>
  <c r="BA523" i="4" s="1"/>
  <c r="AZ523" i="4"/>
  <c r="AA523" i="4" s="1"/>
  <c r="AQ407" i="4"/>
  <c r="BA407" i="4" s="1"/>
  <c r="AZ407" i="4"/>
  <c r="AA407" i="4" s="1"/>
  <c r="AQ409" i="4"/>
  <c r="BA409" i="4" s="1"/>
  <c r="AZ409" i="4"/>
  <c r="AA409" i="4" s="1"/>
  <c r="AQ411" i="4"/>
  <c r="BA411" i="4" s="1"/>
  <c r="AZ411" i="4"/>
  <c r="AA411" i="4" s="1"/>
  <c r="X418" i="4"/>
  <c r="AZ418" i="4"/>
  <c r="AA418" i="4" s="1"/>
  <c r="AX421" i="4"/>
  <c r="Y421" i="4" s="1"/>
  <c r="AZ424" i="4"/>
  <c r="AA424" i="4" s="1"/>
  <c r="AX425" i="4"/>
  <c r="Y425" i="4" s="1"/>
  <c r="X430" i="4"/>
  <c r="AZ430" i="4"/>
  <c r="AA430" i="4" s="1"/>
  <c r="AQ435" i="4"/>
  <c r="BA435" i="4" s="1"/>
  <c r="AZ435" i="4"/>
  <c r="AA435" i="4" s="1"/>
  <c r="AQ438" i="4"/>
  <c r="BA438" i="4" s="1"/>
  <c r="AZ438" i="4"/>
  <c r="AA438" i="4" s="1"/>
  <c r="AQ440" i="4"/>
  <c r="BA440" i="4" s="1"/>
  <c r="AZ440" i="4"/>
  <c r="AA440" i="4" s="1"/>
  <c r="AQ442" i="4"/>
  <c r="AZ442" i="4"/>
  <c r="AA442" i="4" s="1"/>
  <c r="AQ457" i="4"/>
  <c r="BA457" i="4" s="1"/>
  <c r="AZ457" i="4"/>
  <c r="AA457" i="4" s="1"/>
  <c r="AX459" i="4"/>
  <c r="Y459" i="4" s="1"/>
  <c r="AQ460" i="4"/>
  <c r="BA460" i="4" s="1"/>
  <c r="AZ460" i="4"/>
  <c r="AA460" i="4" s="1"/>
  <c r="AX461" i="4"/>
  <c r="Y461" i="4" s="1"/>
  <c r="AQ462" i="4"/>
  <c r="AZ462" i="4"/>
  <c r="AA462" i="4" s="1"/>
  <c r="AX463" i="4"/>
  <c r="Y463" i="4" s="1"/>
  <c r="AQ469" i="4"/>
  <c r="BA469" i="4" s="1"/>
  <c r="AZ469" i="4"/>
  <c r="AA469" i="4" s="1"/>
  <c r="AX470" i="4"/>
  <c r="Y470" i="4" s="1"/>
  <c r="AX473" i="4"/>
  <c r="Y473" i="4" s="1"/>
  <c r="AX476" i="4"/>
  <c r="Y476" i="4" s="1"/>
  <c r="X477" i="4"/>
  <c r="AZ477" i="4"/>
  <c r="AA477" i="4" s="1"/>
  <c r="AX481" i="4"/>
  <c r="Y481" i="4" s="1"/>
  <c r="AQ482" i="4"/>
  <c r="BA482" i="4" s="1"/>
  <c r="AZ482" i="4"/>
  <c r="AA482" i="4" s="1"/>
  <c r="AQ492" i="4"/>
  <c r="BA492" i="4" s="1"/>
  <c r="AZ492" i="4"/>
  <c r="AA492" i="4" s="1"/>
  <c r="X492" i="4"/>
  <c r="X494" i="4"/>
  <c r="AZ494" i="4"/>
  <c r="AA494" i="4" s="1"/>
  <c r="AX502" i="4"/>
  <c r="Y502" i="4" s="1"/>
  <c r="AQ503" i="4"/>
  <c r="BA503" i="4" s="1"/>
  <c r="AZ503" i="4"/>
  <c r="AA503" i="4" s="1"/>
  <c r="AQ532" i="4"/>
  <c r="BA532" i="4" s="1"/>
  <c r="AZ532" i="4"/>
  <c r="AA532" i="4" s="1"/>
  <c r="AQ388" i="4"/>
  <c r="AZ388" i="4"/>
  <c r="AA388" i="4" s="1"/>
  <c r="AX389" i="4"/>
  <c r="Y389" i="4" s="1"/>
  <c r="AQ390" i="4"/>
  <c r="AZ390" i="4"/>
  <c r="AA390" i="4" s="1"/>
  <c r="AX391" i="4"/>
  <c r="Y391" i="4" s="1"/>
  <c r="AQ392" i="4"/>
  <c r="BA392" i="4" s="1"/>
  <c r="AZ392" i="4"/>
  <c r="AA392" i="4" s="1"/>
  <c r="AX393" i="4"/>
  <c r="Y393" i="4" s="1"/>
  <c r="AY394" i="4"/>
  <c r="AX397" i="4"/>
  <c r="AQ398" i="4"/>
  <c r="BA398" i="4" s="1"/>
  <c r="AZ398" i="4"/>
  <c r="AA398" i="4" s="1"/>
  <c r="AY400" i="4"/>
  <c r="AY401" i="4"/>
  <c r="AY403" i="4"/>
  <c r="AQ404" i="4"/>
  <c r="BA404" i="4" s="1"/>
  <c r="AZ404" i="4"/>
  <c r="AA404" i="4" s="1"/>
  <c r="AX405" i="4"/>
  <c r="Y405" i="4" s="1"/>
  <c r="AQ406" i="4"/>
  <c r="BA406" i="4" s="1"/>
  <c r="AZ406" i="4"/>
  <c r="AA406" i="4" s="1"/>
  <c r="AY408" i="4"/>
  <c r="AY410" i="4"/>
  <c r="U411" i="4"/>
  <c r="AY412" i="4"/>
  <c r="AQ413" i="4"/>
  <c r="BA413" i="4" s="1"/>
  <c r="AZ413" i="4"/>
  <c r="AA413" i="4" s="1"/>
  <c r="AX414" i="4"/>
  <c r="Y414" i="4" s="1"/>
  <c r="AY415" i="4"/>
  <c r="X416" i="4"/>
  <c r="AZ416" i="4"/>
  <c r="AA416" i="4" s="1"/>
  <c r="AQ417" i="4"/>
  <c r="BA417" i="4" s="1"/>
  <c r="AZ417" i="4"/>
  <c r="AA417" i="4" s="1"/>
  <c r="AZ419" i="4"/>
  <c r="AA419" i="4" s="1"/>
  <c r="AY420" i="4"/>
  <c r="Z420" i="4" s="1"/>
  <c r="AY421" i="4"/>
  <c r="AX422" i="4"/>
  <c r="Y422" i="4" s="1"/>
  <c r="X423" i="4"/>
  <c r="AZ423" i="4"/>
  <c r="AA423" i="4" s="1"/>
  <c r="AQ424" i="4"/>
  <c r="BA424" i="4" s="1"/>
  <c r="AY425" i="4"/>
  <c r="Z425" i="4" s="1"/>
  <c r="AX426" i="4"/>
  <c r="AQ427" i="4"/>
  <c r="BA427" i="4" s="1"/>
  <c r="AZ427" i="4"/>
  <c r="AA427" i="4" s="1"/>
  <c r="AX428" i="4"/>
  <c r="Y428" i="4" s="1"/>
  <c r="AZ429" i="4"/>
  <c r="AA429" i="4" s="1"/>
  <c r="AX431" i="4"/>
  <c r="AQ432" i="4"/>
  <c r="BA432" i="4" s="1"/>
  <c r="AZ432" i="4"/>
  <c r="AA432" i="4" s="1"/>
  <c r="AX433" i="4"/>
  <c r="AQ434" i="4"/>
  <c r="BA434" i="4" s="1"/>
  <c r="AZ434" i="4"/>
  <c r="AA434" i="4" s="1"/>
  <c r="AX436" i="4"/>
  <c r="Y436" i="4" s="1"/>
  <c r="AQ437" i="4"/>
  <c r="AZ437" i="4"/>
  <c r="AA437" i="4" s="1"/>
  <c r="AY439" i="4"/>
  <c r="AY441" i="4"/>
  <c r="Z441" i="4" s="1"/>
  <c r="AY443" i="4"/>
  <c r="AY445" i="4"/>
  <c r="AY447" i="4"/>
  <c r="X448" i="4"/>
  <c r="AZ448" i="4"/>
  <c r="AA448" i="4" s="1"/>
  <c r="AQ449" i="4"/>
  <c r="BA449" i="4" s="1"/>
  <c r="AZ449" i="4"/>
  <c r="AX450" i="4"/>
  <c r="Y450" i="4" s="1"/>
  <c r="AQ451" i="4"/>
  <c r="BA451" i="4" s="1"/>
  <c r="AZ451" i="4"/>
  <c r="AA451" i="4" s="1"/>
  <c r="AX452" i="4"/>
  <c r="Y452" i="4" s="1"/>
  <c r="AY453" i="4"/>
  <c r="AX455" i="4"/>
  <c r="AY456" i="4"/>
  <c r="AX458" i="4"/>
  <c r="Y458" i="4" s="1"/>
  <c r="Q458" i="4"/>
  <c r="AY459" i="4"/>
  <c r="Z459" i="4" s="1"/>
  <c r="AY461" i="4"/>
  <c r="AY463" i="4"/>
  <c r="Z463" i="4" s="1"/>
  <c r="AQ464" i="4"/>
  <c r="BA464" i="4" s="1"/>
  <c r="AZ464" i="4"/>
  <c r="AA464" i="4" s="1"/>
  <c r="AX465" i="4"/>
  <c r="Y465" i="4" s="1"/>
  <c r="AQ466" i="4"/>
  <c r="BA466" i="4" s="1"/>
  <c r="AZ466" i="4"/>
  <c r="AA466" i="4" s="1"/>
  <c r="AX467" i="4"/>
  <c r="AY468" i="4"/>
  <c r="AY470" i="4"/>
  <c r="AX472" i="4"/>
  <c r="Y472" i="4" s="1"/>
  <c r="AY473" i="4"/>
  <c r="AQ474" i="4"/>
  <c r="BA474" i="4" s="1"/>
  <c r="AZ474" i="4"/>
  <c r="AA474" i="4" s="1"/>
  <c r="AX475" i="4"/>
  <c r="Y475" i="4" s="1"/>
  <c r="AY476" i="4"/>
  <c r="AZ480" i="4"/>
  <c r="AA480" i="4" s="1"/>
  <c r="AX488" i="4"/>
  <c r="Y488" i="4" s="1"/>
  <c r="X491" i="4"/>
  <c r="AZ491" i="4"/>
  <c r="AA491" i="4" s="1"/>
  <c r="AX495" i="4"/>
  <c r="Y495" i="4" s="1"/>
  <c r="AX500" i="4"/>
  <c r="Y500" i="4" s="1"/>
  <c r="AQ501" i="4"/>
  <c r="BA501" i="4" s="1"/>
  <c r="AZ501" i="4"/>
  <c r="AA501" i="4" s="1"/>
  <c r="AX504" i="4"/>
  <c r="Y504" i="4" s="1"/>
  <c r="AQ534" i="4"/>
  <c r="BA534" i="4" s="1"/>
  <c r="AZ534" i="4"/>
  <c r="AA534" i="4" s="1"/>
  <c r="AQ536" i="4"/>
  <c r="AZ536" i="4"/>
  <c r="AA536" i="4" s="1"/>
  <c r="AQ543" i="4"/>
  <c r="BA543" i="4" s="1"/>
  <c r="AZ543" i="4"/>
  <c r="AA543" i="4" s="1"/>
  <c r="AQ565" i="4"/>
  <c r="BA565" i="4" s="1"/>
  <c r="AZ565" i="4"/>
  <c r="AA565" i="4" s="1"/>
  <c r="X568" i="4"/>
  <c r="AZ568" i="4"/>
  <c r="AA568" i="4" s="1"/>
  <c r="AQ570" i="4"/>
  <c r="BA570" i="4" s="1"/>
  <c r="AZ570" i="4"/>
  <c r="AA570" i="4" s="1"/>
  <c r="AQ579" i="4"/>
  <c r="AZ579" i="4"/>
  <c r="AA579" i="4" s="1"/>
  <c r="AQ591" i="4"/>
  <c r="BA591" i="4" s="1"/>
  <c r="AZ591" i="4"/>
  <c r="AA591" i="4" s="1"/>
  <c r="AX478" i="4"/>
  <c r="Y478" i="4" s="1"/>
  <c r="AQ479" i="4"/>
  <c r="BA479" i="4" s="1"/>
  <c r="AZ479" i="4"/>
  <c r="AA479" i="4" s="1"/>
  <c r="AY481" i="4"/>
  <c r="AY483" i="4"/>
  <c r="AQ486" i="4"/>
  <c r="BA486" i="4" s="1"/>
  <c r="AZ486" i="4"/>
  <c r="AA486" i="4" s="1"/>
  <c r="AX489" i="4"/>
  <c r="Y489" i="4" s="1"/>
  <c r="X490" i="4"/>
  <c r="AZ490" i="4"/>
  <c r="AA490" i="4" s="1"/>
  <c r="AX491" i="4"/>
  <c r="Y491" i="4" s="1"/>
  <c r="AX492" i="4"/>
  <c r="Y492" i="4" s="1"/>
  <c r="AQ493" i="4"/>
  <c r="BA493" i="4" s="1"/>
  <c r="AZ493" i="4"/>
  <c r="AA493" i="4" s="1"/>
  <c r="AQ496" i="4"/>
  <c r="BA496" i="4" s="1"/>
  <c r="AZ496" i="4"/>
  <c r="AA496" i="4" s="1"/>
  <c r="AX497" i="4"/>
  <c r="Y497" i="4" s="1"/>
  <c r="X498" i="4"/>
  <c r="AZ498" i="4"/>
  <c r="AA498" i="4" s="1"/>
  <c r="AY502" i="4"/>
  <c r="AQ505" i="4"/>
  <c r="BA505" i="4" s="1"/>
  <c r="AZ505" i="4"/>
  <c r="AA505" i="4" s="1"/>
  <c r="AX506" i="4"/>
  <c r="Y506" i="4" s="1"/>
  <c r="AX508" i="4"/>
  <c r="Y508" i="4" s="1"/>
  <c r="AQ509" i="4"/>
  <c r="BA509" i="4" s="1"/>
  <c r="AZ509" i="4"/>
  <c r="AA509" i="4" s="1"/>
  <c r="AX510" i="4"/>
  <c r="Y510" i="4" s="1"/>
  <c r="Q510" i="4"/>
  <c r="AY511" i="4"/>
  <c r="AQ512" i="4"/>
  <c r="BA512" i="4" s="1"/>
  <c r="AZ512" i="4"/>
  <c r="AA512" i="4" s="1"/>
  <c r="AX513" i="4"/>
  <c r="Y513" i="4" s="1"/>
  <c r="AQ514" i="4"/>
  <c r="BA514" i="4" s="1"/>
  <c r="AZ514" i="4"/>
  <c r="AA514" i="4" s="1"/>
  <c r="AX516" i="4"/>
  <c r="Y516" i="4" s="1"/>
  <c r="AQ517" i="4"/>
  <c r="BA517" i="4" s="1"/>
  <c r="AZ517" i="4"/>
  <c r="AA517" i="4" s="1"/>
  <c r="AQ520" i="4"/>
  <c r="AZ520" i="4"/>
  <c r="AA520" i="4" s="1"/>
  <c r="AX521" i="4"/>
  <c r="Y521" i="4" s="1"/>
  <c r="AY522" i="4"/>
  <c r="AX524" i="4"/>
  <c r="AQ526" i="4"/>
  <c r="BA526" i="4" s="1"/>
  <c r="AZ526" i="4"/>
  <c r="AA526" i="4" s="1"/>
  <c r="AY528" i="4"/>
  <c r="AX530" i="4"/>
  <c r="Y530" i="4" s="1"/>
  <c r="AY531" i="4"/>
  <c r="AY535" i="4"/>
  <c r="U536" i="4"/>
  <c r="AY537" i="4"/>
  <c r="AY538" i="4"/>
  <c r="Z538" i="4" s="1"/>
  <c r="AX540" i="4"/>
  <c r="Y540" i="4" s="1"/>
  <c r="AX541" i="4"/>
  <c r="Y541" i="4" s="1"/>
  <c r="AQ542" i="4"/>
  <c r="BA542" i="4" s="1"/>
  <c r="AZ542" i="4"/>
  <c r="AA542" i="4" s="1"/>
  <c r="U544" i="4"/>
  <c r="AX545" i="4"/>
  <c r="Y545" i="4" s="1"/>
  <c r="X546" i="4"/>
  <c r="AZ546" i="4"/>
  <c r="AA546" i="4" s="1"/>
  <c r="AX547" i="4"/>
  <c r="Y547" i="4" s="1"/>
  <c r="AX549" i="4"/>
  <c r="Y549" i="4" s="1"/>
  <c r="X550" i="4"/>
  <c r="AZ550" i="4"/>
  <c r="AA550" i="4" s="1"/>
  <c r="X553" i="4"/>
  <c r="AZ553" i="4"/>
  <c r="AA553" i="4" s="1"/>
  <c r="AX554" i="4"/>
  <c r="Y554" i="4" s="1"/>
  <c r="AQ555" i="4"/>
  <c r="BA555" i="4" s="1"/>
  <c r="AZ555" i="4"/>
  <c r="AA555" i="4" s="1"/>
  <c r="AQ556" i="4"/>
  <c r="BA556" i="4" s="1"/>
  <c r="AZ556" i="4"/>
  <c r="AA556" i="4" s="1"/>
  <c r="AX558" i="4"/>
  <c r="Y558" i="4" s="1"/>
  <c r="X559" i="4"/>
  <c r="AZ559" i="4"/>
  <c r="AA559" i="4" s="1"/>
  <c r="AX561" i="4"/>
  <c r="Y561" i="4" s="1"/>
  <c r="AY562" i="4"/>
  <c r="AY566" i="4"/>
  <c r="AY569" i="4"/>
  <c r="AX571" i="4"/>
  <c r="Y571" i="4" s="1"/>
  <c r="Q571" i="4"/>
  <c r="AQ574" i="4"/>
  <c r="BA574" i="4" s="1"/>
  <c r="AZ574" i="4"/>
  <c r="AQ575" i="4"/>
  <c r="BA575" i="4" s="1"/>
  <c r="AZ575" i="4"/>
  <c r="AA575" i="4" s="1"/>
  <c r="AY577" i="4"/>
  <c r="AX578" i="4"/>
  <c r="X580" i="4"/>
  <c r="AZ580" i="4"/>
  <c r="AA580" i="4" s="1"/>
  <c r="AQ581" i="4"/>
  <c r="BA581" i="4" s="1"/>
  <c r="AZ581" i="4"/>
  <c r="AA581" i="4" s="1"/>
  <c r="AX582" i="4"/>
  <c r="Y582" i="4" s="1"/>
  <c r="Q582" i="4"/>
  <c r="AY583" i="4"/>
  <c r="Q583" i="4"/>
  <c r="AX585" i="4"/>
  <c r="Y585" i="4" s="1"/>
  <c r="AX587" i="4"/>
  <c r="Y587" i="4" s="1"/>
  <c r="AY590" i="4"/>
  <c r="AQ592" i="4"/>
  <c r="BA592" i="4" s="1"/>
  <c r="AZ592" i="4"/>
  <c r="AA592" i="4" s="1"/>
  <c r="AY593" i="4"/>
  <c r="AX594" i="4"/>
  <c r="Y594" i="4" s="1"/>
  <c r="AX595" i="4"/>
  <c r="Y595" i="4" s="1"/>
  <c r="AX596" i="4"/>
  <c r="Y596" i="4" s="1"/>
  <c r="AX597" i="4"/>
  <c r="Y597" i="4" s="1"/>
  <c r="AX598" i="4"/>
  <c r="Y598" i="4" s="1"/>
  <c r="AX601" i="4"/>
  <c r="Y601" i="4" s="1"/>
  <c r="AX602" i="4"/>
  <c r="Y602" i="4" s="1"/>
  <c r="AQ603" i="4"/>
  <c r="BA603" i="4" s="1"/>
  <c r="AZ603" i="4"/>
  <c r="AA603" i="4" s="1"/>
  <c r="AQ604" i="4"/>
  <c r="BA604" i="4" s="1"/>
  <c r="AZ604" i="4"/>
  <c r="AA604" i="4" s="1"/>
  <c r="AQ605" i="4"/>
  <c r="BA605" i="4" s="1"/>
  <c r="AZ605" i="4"/>
  <c r="AA605" i="4" s="1"/>
  <c r="AQ606" i="4"/>
  <c r="BA606" i="4" s="1"/>
  <c r="AZ606" i="4"/>
  <c r="AA606" i="4" s="1"/>
  <c r="AQ607" i="4"/>
  <c r="BA607" i="4" s="1"/>
  <c r="AZ607" i="4"/>
  <c r="AA607" i="4" s="1"/>
  <c r="AQ608" i="4"/>
  <c r="BA608" i="4" s="1"/>
  <c r="AZ608" i="4"/>
  <c r="AA608" i="4" s="1"/>
  <c r="AQ609" i="4"/>
  <c r="BA609" i="4" s="1"/>
  <c r="AZ609" i="4"/>
  <c r="AA609" i="4" s="1"/>
  <c r="AQ610" i="4"/>
  <c r="BA610" i="4" s="1"/>
  <c r="AZ610" i="4"/>
  <c r="AA610" i="4" s="1"/>
  <c r="AQ611" i="4"/>
  <c r="BA611" i="4" s="1"/>
  <c r="AZ611" i="4"/>
  <c r="AA611" i="4" s="1"/>
  <c r="AQ612" i="4"/>
  <c r="BA612" i="4" s="1"/>
  <c r="AZ612" i="4"/>
  <c r="AA612" i="4" s="1"/>
  <c r="AQ613" i="4"/>
  <c r="BA613" i="4" s="1"/>
  <c r="AZ613" i="4"/>
  <c r="AA613" i="4" s="1"/>
  <c r="AQ614" i="4"/>
  <c r="BA614" i="4" s="1"/>
  <c r="AZ614" i="4"/>
  <c r="AA614" i="4" s="1"/>
  <c r="AQ615" i="4"/>
  <c r="BA615" i="4" s="1"/>
  <c r="AZ615" i="4"/>
  <c r="AA615" i="4" s="1"/>
  <c r="AQ616" i="4"/>
  <c r="BA616" i="4" s="1"/>
  <c r="AZ616" i="4"/>
  <c r="AA616" i="4" s="1"/>
  <c r="AQ617" i="4"/>
  <c r="BA617" i="4" s="1"/>
  <c r="AZ617" i="4"/>
  <c r="AA617" i="4" s="1"/>
  <c r="AQ618" i="4"/>
  <c r="BA618" i="4" s="1"/>
  <c r="AZ618" i="4"/>
  <c r="AA618" i="4" s="1"/>
  <c r="AQ619" i="4"/>
  <c r="BA619" i="4" s="1"/>
  <c r="AZ619" i="4"/>
  <c r="AA619" i="4" s="1"/>
  <c r="AQ620" i="4"/>
  <c r="BA620" i="4" s="1"/>
  <c r="AZ620" i="4"/>
  <c r="AA620" i="4" s="1"/>
  <c r="AQ621" i="4"/>
  <c r="BA621" i="4" s="1"/>
  <c r="AZ621" i="4"/>
  <c r="AA621" i="4" s="1"/>
  <c r="AQ622" i="4"/>
  <c r="BA622" i="4" s="1"/>
  <c r="AZ622" i="4"/>
  <c r="AA622" i="4" s="1"/>
  <c r="AQ623" i="4"/>
  <c r="BA623" i="4" s="1"/>
  <c r="AZ623" i="4"/>
  <c r="AA623" i="4" s="1"/>
  <c r="AQ624" i="4"/>
  <c r="BA624" i="4" s="1"/>
  <c r="AZ624" i="4"/>
  <c r="AA624" i="4" s="1"/>
  <c r="AQ625" i="4"/>
  <c r="BA625" i="4" s="1"/>
  <c r="AZ625" i="4"/>
  <c r="AA625" i="4" s="1"/>
  <c r="AQ626" i="4"/>
  <c r="BA626" i="4" s="1"/>
  <c r="AZ626" i="4"/>
  <c r="AA626" i="4" s="1"/>
  <c r="AQ627" i="4"/>
  <c r="BA627" i="4" s="1"/>
  <c r="AZ627" i="4"/>
  <c r="AA627" i="4" s="1"/>
  <c r="AQ628" i="4"/>
  <c r="BA628" i="4" s="1"/>
  <c r="AZ628" i="4"/>
  <c r="AA628" i="4" s="1"/>
  <c r="AQ629" i="4"/>
  <c r="BA629" i="4" s="1"/>
  <c r="AZ629" i="4"/>
  <c r="AA629" i="4" s="1"/>
  <c r="AQ630" i="4"/>
  <c r="BA630" i="4" s="1"/>
  <c r="AZ630" i="4"/>
  <c r="AA630" i="4" s="1"/>
  <c r="AQ631" i="4"/>
  <c r="BA631" i="4" s="1"/>
  <c r="AZ631" i="4"/>
  <c r="AA631" i="4" s="1"/>
  <c r="AQ632" i="4"/>
  <c r="BA632" i="4" s="1"/>
  <c r="AZ632" i="4"/>
  <c r="AA632" i="4" s="1"/>
  <c r="AQ633" i="4"/>
  <c r="BA633" i="4" s="1"/>
  <c r="AZ633" i="4"/>
  <c r="AA633" i="4" s="1"/>
  <c r="AY478" i="4"/>
  <c r="Z478" i="4" s="1"/>
  <c r="AZ481" i="4"/>
  <c r="AA481" i="4" s="1"/>
  <c r="AX482" i="4"/>
  <c r="X483" i="4"/>
  <c r="AZ483" i="4"/>
  <c r="AA483" i="4" s="1"/>
  <c r="AX484" i="4"/>
  <c r="X485" i="4"/>
  <c r="AZ485" i="4"/>
  <c r="AA485" i="4" s="1"/>
  <c r="AY488" i="4"/>
  <c r="AY489" i="4"/>
  <c r="AY491" i="4"/>
  <c r="Z491" i="4" s="1"/>
  <c r="AX494" i="4"/>
  <c r="Y494" i="4" s="1"/>
  <c r="AY495" i="4"/>
  <c r="AY497" i="4"/>
  <c r="AX499" i="4"/>
  <c r="Y499" i="4" s="1"/>
  <c r="AQ500" i="4"/>
  <c r="BA500" i="4" s="1"/>
  <c r="AZ500" i="4"/>
  <c r="AA500" i="4" s="1"/>
  <c r="AX501" i="4"/>
  <c r="X502" i="4"/>
  <c r="AZ502" i="4"/>
  <c r="AA502" i="4" s="1"/>
  <c r="U502" i="4"/>
  <c r="AY504" i="4"/>
  <c r="AY506" i="4"/>
  <c r="Z506" i="4" s="1"/>
  <c r="AY510" i="4"/>
  <c r="AQ511" i="4"/>
  <c r="BA511" i="4" s="1"/>
  <c r="AZ511" i="4"/>
  <c r="AA511" i="4" s="1"/>
  <c r="AY513" i="4"/>
  <c r="AX515" i="4"/>
  <c r="AX518" i="4"/>
  <c r="AY519" i="4"/>
  <c r="AY521" i="4"/>
  <c r="AQ522" i="4"/>
  <c r="BA522" i="4" s="1"/>
  <c r="AZ522" i="4"/>
  <c r="AA522" i="4" s="1"/>
  <c r="AX523" i="4"/>
  <c r="Y523" i="4" s="1"/>
  <c r="AQ525" i="4"/>
  <c r="BA525" i="4" s="1"/>
  <c r="AZ525" i="4"/>
  <c r="AA525" i="4" s="1"/>
  <c r="AY527" i="4"/>
  <c r="AQ528" i="4"/>
  <c r="BA528" i="4" s="1"/>
  <c r="AZ528" i="4"/>
  <c r="AA528" i="4" s="1"/>
  <c r="AX529" i="4"/>
  <c r="AY530" i="4"/>
  <c r="AZ531" i="4"/>
  <c r="AA531" i="4" s="1"/>
  <c r="AX532" i="4"/>
  <c r="AQ533" i="4"/>
  <c r="BA533" i="4" s="1"/>
  <c r="AZ533" i="4"/>
  <c r="AA533" i="4" s="1"/>
  <c r="AX534" i="4"/>
  <c r="Y534" i="4" s="1"/>
  <c r="AQ535" i="4"/>
  <c r="BA535" i="4" s="1"/>
  <c r="AZ535" i="4"/>
  <c r="AA535" i="4" s="1"/>
  <c r="AQ537" i="4"/>
  <c r="BA537" i="4" s="1"/>
  <c r="AZ537" i="4"/>
  <c r="AA537" i="4" s="1"/>
  <c r="AQ538" i="4"/>
  <c r="BA538" i="4" s="1"/>
  <c r="AZ538" i="4"/>
  <c r="AA538" i="4" s="1"/>
  <c r="U538" i="4"/>
  <c r="AX539" i="4"/>
  <c r="Y539" i="4" s="1"/>
  <c r="Q540" i="4"/>
  <c r="U542" i="4"/>
  <c r="AY544" i="4"/>
  <c r="AY545" i="4"/>
  <c r="AY547" i="4"/>
  <c r="AY551" i="4"/>
  <c r="AY552" i="4"/>
  <c r="Z552" i="4" s="1"/>
  <c r="AY554" i="4"/>
  <c r="Z554" i="4" s="1"/>
  <c r="AX557" i="4"/>
  <c r="Y557" i="4" s="1"/>
  <c r="AY558" i="4"/>
  <c r="AQ559" i="4"/>
  <c r="BA559" i="4" s="1"/>
  <c r="AY561" i="4"/>
  <c r="Z561" i="4" s="1"/>
  <c r="AZ562" i="4"/>
  <c r="AA562" i="4" s="1"/>
  <c r="AX563" i="4"/>
  <c r="Y563" i="4" s="1"/>
  <c r="AZ564" i="4"/>
  <c r="AA564" i="4" s="1"/>
  <c r="AX565" i="4"/>
  <c r="AZ566" i="4"/>
  <c r="AA566" i="4" s="1"/>
  <c r="AQ569" i="4"/>
  <c r="BA569" i="4" s="1"/>
  <c r="AZ569" i="4"/>
  <c r="AA569" i="4" s="1"/>
  <c r="AX570" i="4"/>
  <c r="Y570" i="4" s="1"/>
  <c r="AY571" i="4"/>
  <c r="X572" i="4"/>
  <c r="AZ572" i="4"/>
  <c r="AA572" i="4" s="1"/>
  <c r="AQ573" i="4"/>
  <c r="BA573" i="4" s="1"/>
  <c r="AZ573" i="4"/>
  <c r="AA573" i="4" s="1"/>
  <c r="AY576" i="4"/>
  <c r="AQ577" i="4"/>
  <c r="AZ577" i="4"/>
  <c r="AA577" i="4" s="1"/>
  <c r="AY578" i="4"/>
  <c r="X579" i="4"/>
  <c r="AX579" i="4"/>
  <c r="Y579" i="4" s="1"/>
  <c r="AY582" i="4"/>
  <c r="Z582" i="4" s="1"/>
  <c r="X583" i="4"/>
  <c r="AZ583" i="4"/>
  <c r="AA583" i="4" s="1"/>
  <c r="U584" i="4"/>
  <c r="AY585" i="4"/>
  <c r="Z585" i="4" s="1"/>
  <c r="AY587" i="4"/>
  <c r="Z587" i="4" s="1"/>
  <c r="AQ588" i="4"/>
  <c r="BA588" i="4" s="1"/>
  <c r="AZ588" i="4"/>
  <c r="AA588" i="4" s="1"/>
  <c r="AX589" i="4"/>
  <c r="AZ590" i="4"/>
  <c r="AA590" i="4" s="1"/>
  <c r="Q591" i="4"/>
  <c r="U592" i="4"/>
  <c r="AQ593" i="4"/>
  <c r="BA593" i="4" s="1"/>
  <c r="AZ593" i="4"/>
  <c r="AA593" i="4" s="1"/>
  <c r="U593" i="4"/>
  <c r="AY594" i="4"/>
  <c r="AY595" i="4"/>
  <c r="AY598" i="4"/>
  <c r="AY599" i="4"/>
  <c r="Z599" i="4" s="1"/>
  <c r="AY600" i="4"/>
  <c r="AY601" i="4"/>
  <c r="AY602" i="4"/>
  <c r="AF636" i="4"/>
  <c r="AX636" i="4"/>
  <c r="Y636" i="4" s="1"/>
  <c r="AQ506" i="4"/>
  <c r="AZ506" i="4"/>
  <c r="AA506" i="4" s="1"/>
  <c r="AQ508" i="4"/>
  <c r="BA508" i="4" s="1"/>
  <c r="AZ508" i="4"/>
  <c r="AA508" i="4" s="1"/>
  <c r="AQ510" i="4"/>
  <c r="BA510" i="4" s="1"/>
  <c r="AZ510" i="4"/>
  <c r="AA510" i="4" s="1"/>
  <c r="AQ513" i="4"/>
  <c r="BA513" i="4" s="1"/>
  <c r="AZ513" i="4"/>
  <c r="AA513" i="4" s="1"/>
  <c r="AQ516" i="4"/>
  <c r="BA516" i="4" s="1"/>
  <c r="AZ516" i="4"/>
  <c r="AA516" i="4" s="1"/>
  <c r="AZ519" i="4"/>
  <c r="AA519" i="4" s="1"/>
  <c r="AZ521" i="4"/>
  <c r="AA521" i="4" s="1"/>
  <c r="AQ524" i="4"/>
  <c r="AZ524" i="4"/>
  <c r="AA524" i="4" s="1"/>
  <c r="AQ527" i="4"/>
  <c r="BA527" i="4" s="1"/>
  <c r="AZ527" i="4"/>
  <c r="AA527" i="4" s="1"/>
  <c r="AQ530" i="4"/>
  <c r="BA530" i="4" s="1"/>
  <c r="AZ530" i="4"/>
  <c r="AA530" i="4" s="1"/>
  <c r="AZ540" i="4"/>
  <c r="AA540" i="4" s="1"/>
  <c r="X541" i="4"/>
  <c r="AZ541" i="4"/>
  <c r="AA541" i="4" s="1"/>
  <c r="AZ544" i="4"/>
  <c r="AA544" i="4" s="1"/>
  <c r="AQ545" i="4"/>
  <c r="BA545" i="4" s="1"/>
  <c r="AZ545" i="4"/>
  <c r="AA545" i="4" s="1"/>
  <c r="AZ547" i="4"/>
  <c r="AA547" i="4" s="1"/>
  <c r="X549" i="4"/>
  <c r="AZ549" i="4"/>
  <c r="AA549" i="4" s="1"/>
  <c r="AQ551" i="4"/>
  <c r="BA551" i="4" s="1"/>
  <c r="AZ551" i="4"/>
  <c r="AA551" i="4" s="1"/>
  <c r="Q552" i="4"/>
  <c r="AQ552" i="4"/>
  <c r="BA552" i="4" s="1"/>
  <c r="AZ552" i="4"/>
  <c r="AA552" i="4" s="1"/>
  <c r="AQ554" i="4"/>
  <c r="AZ554" i="4"/>
  <c r="AA554" i="4" s="1"/>
  <c r="AQ558" i="4"/>
  <c r="BA558" i="4" s="1"/>
  <c r="AZ558" i="4"/>
  <c r="AA558" i="4" s="1"/>
  <c r="AZ561" i="4"/>
  <c r="AA561" i="4" s="1"/>
  <c r="AQ571" i="4"/>
  <c r="BA571" i="4" s="1"/>
  <c r="AZ571" i="4"/>
  <c r="AA571" i="4" s="1"/>
  <c r="BA572" i="4"/>
  <c r="AQ576" i="4"/>
  <c r="BA576" i="4" s="1"/>
  <c r="AZ576" i="4"/>
  <c r="AA576" i="4" s="1"/>
  <c r="AQ578" i="4"/>
  <c r="AZ578" i="4"/>
  <c r="AA578" i="4" s="1"/>
  <c r="AZ582" i="4"/>
  <c r="AA582" i="4" s="1"/>
  <c r="BA583" i="4"/>
  <c r="AZ585" i="4"/>
  <c r="AA585" i="4" s="1"/>
  <c r="AZ587" i="4"/>
  <c r="AA587" i="4" s="1"/>
  <c r="AQ594" i="4"/>
  <c r="BA594" i="4" s="1"/>
  <c r="AZ594" i="4"/>
  <c r="AA594" i="4" s="1"/>
  <c r="AQ595" i="4"/>
  <c r="BA595" i="4" s="1"/>
  <c r="AZ595" i="4"/>
  <c r="AA595" i="4" s="1"/>
  <c r="AQ596" i="4"/>
  <c r="BA596" i="4" s="1"/>
  <c r="AZ596" i="4"/>
  <c r="AA596" i="4" s="1"/>
  <c r="AQ597" i="4"/>
  <c r="BA597" i="4" s="1"/>
  <c r="AZ597" i="4"/>
  <c r="AA597" i="4" s="1"/>
  <c r="AQ598" i="4"/>
  <c r="BA598" i="4" s="1"/>
  <c r="AZ598" i="4"/>
  <c r="AA598" i="4" s="1"/>
  <c r="AQ599" i="4"/>
  <c r="BA599" i="4" s="1"/>
  <c r="AZ599" i="4"/>
  <c r="AA599" i="4" s="1"/>
  <c r="AQ600" i="4"/>
  <c r="BA600" i="4" s="1"/>
  <c r="AZ600" i="4"/>
  <c r="AA600" i="4" s="1"/>
  <c r="AQ601" i="4"/>
  <c r="BA601" i="4" s="1"/>
  <c r="AZ601" i="4"/>
  <c r="AA601" i="4" s="1"/>
  <c r="AQ602" i="4"/>
  <c r="BA602" i="4" s="1"/>
  <c r="AZ602" i="4"/>
  <c r="AA602" i="4" s="1"/>
  <c r="AQ634" i="4"/>
  <c r="BA634" i="4" s="1"/>
  <c r="AZ634" i="4"/>
  <c r="AA634" i="4" s="1"/>
  <c r="AQ635" i="4"/>
  <c r="BA635" i="4" s="1"/>
  <c r="AZ635" i="4"/>
  <c r="AA635" i="4" s="1"/>
  <c r="AQ636" i="4"/>
  <c r="BA636" i="4" s="1"/>
  <c r="AZ636" i="4"/>
  <c r="AA636" i="4" s="1"/>
  <c r="Y260" i="4"/>
  <c r="Z333" i="4"/>
  <c r="Y400" i="4"/>
  <c r="Y429" i="4"/>
  <c r="Z498" i="4"/>
  <c r="Y13" i="4"/>
  <c r="Y123" i="4"/>
  <c r="Y126" i="4"/>
  <c r="Y378" i="4"/>
  <c r="Y273" i="4"/>
  <c r="Y297" i="4"/>
  <c r="Z312" i="4"/>
  <c r="Y315" i="4"/>
  <c r="Y375" i="4"/>
  <c r="Y462" i="4"/>
  <c r="Y538" i="4"/>
  <c r="Y544" i="4"/>
  <c r="Y556" i="4"/>
  <c r="Y17" i="4"/>
  <c r="Y50" i="4"/>
  <c r="Y56" i="4"/>
  <c r="Y58" i="4"/>
  <c r="Y93" i="4"/>
  <c r="Y117" i="4"/>
  <c r="Y129" i="4"/>
  <c r="Y131" i="4"/>
  <c r="Y254" i="4"/>
  <c r="Y355" i="4"/>
  <c r="Z205" i="4"/>
  <c r="Y326" i="4"/>
  <c r="Y347" i="4"/>
  <c r="Y364" i="4"/>
  <c r="Y417" i="4"/>
  <c r="Y420" i="4"/>
  <c r="Z434" i="4"/>
  <c r="Y434" i="4"/>
  <c r="Y471" i="4"/>
  <c r="Y480" i="4"/>
  <c r="Y507" i="4"/>
  <c r="Z572" i="4"/>
  <c r="Z580" i="4"/>
  <c r="Y580" i="4"/>
  <c r="Q12" i="4"/>
  <c r="Q43" i="4"/>
  <c r="Q261" i="4"/>
  <c r="X267" i="4"/>
  <c r="AQ267" i="4"/>
  <c r="BA267" i="4" s="1"/>
  <c r="U52" i="4"/>
  <c r="X57" i="4"/>
  <c r="X59" i="4"/>
  <c r="U62" i="4"/>
  <c r="U65" i="4"/>
  <c r="U91" i="4"/>
  <c r="X108" i="4"/>
  <c r="Q110" i="4"/>
  <c r="U112" i="4"/>
  <c r="U121" i="4"/>
  <c r="X204" i="4"/>
  <c r="U232" i="4"/>
  <c r="Q240" i="4"/>
  <c r="U251" i="4"/>
  <c r="U277" i="4"/>
  <c r="U312" i="4"/>
  <c r="T312" i="4"/>
  <c r="U319" i="4"/>
  <c r="T320" i="4"/>
  <c r="U46" i="4"/>
  <c r="Q49" i="4"/>
  <c r="U8" i="4"/>
  <c r="U29" i="4"/>
  <c r="Q40" i="4"/>
  <c r="U51" i="4"/>
  <c r="U57" i="4"/>
  <c r="U64" i="4"/>
  <c r="Q75" i="4"/>
  <c r="U119" i="4"/>
  <c r="Q121" i="4"/>
  <c r="Q155" i="4"/>
  <c r="X166" i="4"/>
  <c r="U174" i="4"/>
  <c r="Q178" i="4"/>
  <c r="Q186" i="4"/>
  <c r="X207" i="4"/>
  <c r="X209" i="4"/>
  <c r="X230" i="4"/>
  <c r="Q248" i="4"/>
  <c r="AQ260" i="4"/>
  <c r="BA260" i="4" s="1"/>
  <c r="X260" i="4"/>
  <c r="U270" i="4"/>
  <c r="U276" i="4"/>
  <c r="U315" i="4"/>
  <c r="U16" i="4"/>
  <c r="Q17" i="4"/>
  <c r="U110" i="4"/>
  <c r="U122" i="4"/>
  <c r="AB126" i="4"/>
  <c r="U140" i="4"/>
  <c r="Q166" i="4"/>
  <c r="Q210" i="4"/>
  <c r="U252" i="4"/>
  <c r="Q270" i="4"/>
  <c r="Q286" i="4"/>
  <c r="U313" i="4"/>
  <c r="T314" i="4"/>
  <c r="U340" i="4"/>
  <c r="U343" i="4"/>
  <c r="U379" i="4"/>
  <c r="AQ387" i="4"/>
  <c r="U415" i="4"/>
  <c r="X432" i="4"/>
  <c r="U438" i="4"/>
  <c r="X440" i="4"/>
  <c r="X442" i="4"/>
  <c r="X461" i="4"/>
  <c r="U479" i="4"/>
  <c r="X496" i="4"/>
  <c r="X500" i="4"/>
  <c r="U506" i="4"/>
  <c r="X509" i="4"/>
  <c r="U522" i="4"/>
  <c r="U526" i="4"/>
  <c r="U534" i="4"/>
  <c r="U543" i="4"/>
  <c r="Q548" i="4"/>
  <c r="Q569" i="4"/>
  <c r="Q575" i="4"/>
  <c r="Q577" i="4"/>
  <c r="Q581" i="4"/>
  <c r="Q588" i="4"/>
  <c r="U596" i="4"/>
  <c r="U597" i="4"/>
  <c r="U497" i="4"/>
  <c r="U518" i="4"/>
  <c r="U521" i="4"/>
  <c r="Q531" i="4"/>
  <c r="U558" i="4"/>
  <c r="U327" i="4"/>
  <c r="Q568" i="4"/>
  <c r="Q570" i="4"/>
  <c r="Q293" i="4"/>
  <c r="Q319" i="4"/>
  <c r="Q329" i="4"/>
  <c r="Q335" i="4"/>
  <c r="X336" i="4"/>
  <c r="Q339" i="4"/>
  <c r="Q341" i="4"/>
  <c r="X351" i="4"/>
  <c r="U356" i="4"/>
  <c r="U387" i="4"/>
  <c r="Q391" i="4"/>
  <c r="AQ410" i="4"/>
  <c r="BA410" i="4" s="1"/>
  <c r="X411" i="4"/>
  <c r="U472" i="4"/>
  <c r="U475" i="4"/>
  <c r="X479" i="4"/>
  <c r="AB479" i="4"/>
  <c r="X497" i="4"/>
  <c r="Q497" i="4"/>
  <c r="X501" i="4"/>
  <c r="Q501" i="4"/>
  <c r="U505" i="4"/>
  <c r="Q513" i="4"/>
  <c r="Q558" i="4"/>
  <c r="Q564" i="4"/>
  <c r="U566" i="4"/>
  <c r="X571" i="4"/>
  <c r="Q592" i="4"/>
  <c r="P20" i="4"/>
  <c r="Q20" i="4"/>
  <c r="U21" i="4"/>
  <c r="AQ34" i="4"/>
  <c r="X34" i="4"/>
  <c r="T37" i="4"/>
  <c r="U37" i="4"/>
  <c r="AQ10" i="4"/>
  <c r="U10" i="4"/>
  <c r="U28" i="4"/>
  <c r="AQ36" i="4"/>
  <c r="BA36" i="4" s="1"/>
  <c r="X36" i="4"/>
  <c r="U38" i="4"/>
  <c r="U81" i="4"/>
  <c r="AB124" i="4"/>
  <c r="Q184" i="4"/>
  <c r="X192" i="4"/>
  <c r="U194" i="4"/>
  <c r="Q198" i="4"/>
  <c r="AQ199" i="4"/>
  <c r="Q206" i="4"/>
  <c r="AQ237" i="4"/>
  <c r="BA237" i="4" s="1"/>
  <c r="X237" i="4"/>
  <c r="P251" i="4"/>
  <c r="Q251" i="4"/>
  <c r="Q209" i="4"/>
  <c r="X219" i="4"/>
  <c r="Q225" i="4"/>
  <c r="T244" i="4"/>
  <c r="U244" i="4"/>
  <c r="Q26" i="4"/>
  <c r="Q28" i="4"/>
  <c r="U31" i="4"/>
  <c r="U32" i="4"/>
  <c r="U36" i="4"/>
  <c r="Q38" i="4"/>
  <c r="AQ45" i="4"/>
  <c r="BA45" i="4" s="1"/>
  <c r="Q45" i="4"/>
  <c r="Q53" i="4"/>
  <c r="U61" i="4"/>
  <c r="X77" i="4"/>
  <c r="X79" i="4"/>
  <c r="X85" i="4"/>
  <c r="U111" i="4"/>
  <c r="Q137" i="4"/>
  <c r="X149" i="4"/>
  <c r="Q182" i="4"/>
  <c r="U216" i="4"/>
  <c r="U219" i="4"/>
  <c r="U17" i="4"/>
  <c r="Q36" i="4"/>
  <c r="Q37" i="4"/>
  <c r="U40" i="4"/>
  <c r="Q46" i="4"/>
  <c r="AQ48" i="4"/>
  <c r="U48" i="4"/>
  <c r="AQ55" i="4"/>
  <c r="U55" i="4"/>
  <c r="T60" i="4"/>
  <c r="X63" i="4"/>
  <c r="X66" i="4"/>
  <c r="Q66" i="4"/>
  <c r="X67" i="4"/>
  <c r="U96" i="4"/>
  <c r="X106" i="4"/>
  <c r="AQ114" i="4"/>
  <c r="X116" i="4"/>
  <c r="X122" i="4"/>
  <c r="Q122" i="4"/>
  <c r="U123" i="4"/>
  <c r="Q168" i="4"/>
  <c r="U176" i="4"/>
  <c r="U177" i="4"/>
  <c r="X185" i="4"/>
  <c r="U185" i="4"/>
  <c r="Q195" i="4"/>
  <c r="Q208" i="4"/>
  <c r="U241" i="4"/>
  <c r="T241" i="4"/>
  <c r="U258" i="4"/>
  <c r="U266" i="4"/>
  <c r="U272" i="4"/>
  <c r="AQ275" i="4"/>
  <c r="BA275" i="4" s="1"/>
  <c r="U279" i="4"/>
  <c r="U281" i="4"/>
  <c r="X285" i="4"/>
  <c r="Q285" i="4"/>
  <c r="U288" i="4"/>
  <c r="U299" i="4"/>
  <c r="Q301" i="4"/>
  <c r="U302" i="4"/>
  <c r="T315" i="4"/>
  <c r="U317" i="4"/>
  <c r="X338" i="4"/>
  <c r="X347" i="4"/>
  <c r="Q349" i="4"/>
  <c r="X371" i="4"/>
  <c r="Q376" i="4"/>
  <c r="X377" i="4"/>
  <c r="AQ377" i="4"/>
  <c r="U377" i="4"/>
  <c r="X419" i="4"/>
  <c r="AQ419" i="4"/>
  <c r="BA419" i="4" s="1"/>
  <c r="U235" i="4"/>
  <c r="Q237" i="4"/>
  <c r="Q244" i="4"/>
  <c r="U245" i="4"/>
  <c r="U248" i="4"/>
  <c r="Q256" i="4"/>
  <c r="U256" i="4"/>
  <c r="Q257" i="4"/>
  <c r="U260" i="4"/>
  <c r="U264" i="4"/>
  <c r="X266" i="4"/>
  <c r="Q266" i="4"/>
  <c r="X278" i="4"/>
  <c r="Q278" i="4"/>
  <c r="AQ280" i="4"/>
  <c r="BA280" i="4" s="1"/>
  <c r="U280" i="4"/>
  <c r="Q281" i="4"/>
  <c r="Q284" i="4"/>
  <c r="AB288" i="4"/>
  <c r="Q288" i="4"/>
  <c r="U294" i="4"/>
  <c r="X297" i="4"/>
  <c r="Q297" i="4"/>
  <c r="Q315" i="4"/>
  <c r="Q317" i="4"/>
  <c r="U341" i="4"/>
  <c r="U389" i="4"/>
  <c r="AQ412" i="4"/>
  <c r="BA412" i="4" s="1"/>
  <c r="X412" i="4"/>
  <c r="AQ429" i="4"/>
  <c r="BA429" i="4" s="1"/>
  <c r="X429" i="4"/>
  <c r="U236" i="4"/>
  <c r="Q264" i="4"/>
  <c r="Q283" i="4"/>
  <c r="Q290" i="4"/>
  <c r="U306" i="4"/>
  <c r="U322" i="4"/>
  <c r="X295" i="4"/>
  <c r="U295" i="4"/>
  <c r="U296" i="4"/>
  <c r="Q298" i="4"/>
  <c r="X299" i="4"/>
  <c r="AQ301" i="4"/>
  <c r="BA301" i="4" s="1"/>
  <c r="U351" i="4"/>
  <c r="U368" i="4"/>
  <c r="Q370" i="4"/>
  <c r="U378" i="4"/>
  <c r="Q381" i="4"/>
  <c r="X389" i="4"/>
  <c r="Q389" i="4"/>
  <c r="U384" i="4"/>
  <c r="U385" i="4"/>
  <c r="U386" i="4"/>
  <c r="U392" i="4"/>
  <c r="Q397" i="4"/>
  <c r="Q399" i="4"/>
  <c r="U405" i="4"/>
  <c r="U416" i="4"/>
  <c r="AQ418" i="4"/>
  <c r="U432" i="4"/>
  <c r="X434" i="4"/>
  <c r="Q438" i="4"/>
  <c r="U448" i="4"/>
  <c r="U454" i="4"/>
  <c r="Q462" i="4"/>
  <c r="X463" i="4"/>
  <c r="Q466" i="4"/>
  <c r="U484" i="4"/>
  <c r="U487" i="4"/>
  <c r="X493" i="4"/>
  <c r="U499" i="4"/>
  <c r="U501" i="4"/>
  <c r="U503" i="4"/>
  <c r="Q514" i="4"/>
  <c r="X520" i="4"/>
  <c r="Q530" i="4"/>
  <c r="X533" i="4"/>
  <c r="Q535" i="4"/>
  <c r="X535" i="4"/>
  <c r="T538" i="4"/>
  <c r="X545" i="4"/>
  <c r="T593" i="4"/>
  <c r="Q410" i="4"/>
  <c r="U464" i="4"/>
  <c r="U498" i="4"/>
  <c r="U504" i="4"/>
  <c r="AB583" i="4"/>
  <c r="Q411" i="4"/>
  <c r="U441" i="4"/>
  <c r="Q456" i="4"/>
  <c r="X470" i="4"/>
  <c r="X482" i="4"/>
  <c r="Q482" i="4"/>
  <c r="U491" i="4"/>
  <c r="X504" i="4"/>
  <c r="Q504" i="4"/>
  <c r="X505" i="4"/>
  <c r="T518" i="4"/>
  <c r="X537" i="4"/>
  <c r="U553" i="4"/>
  <c r="U575" i="4"/>
  <c r="Q576" i="4"/>
  <c r="U581" i="4"/>
  <c r="U27" i="4"/>
  <c r="AQ39" i="4"/>
  <c r="BA39" i="4" s="1"/>
  <c r="X39" i="4"/>
  <c r="T40" i="4"/>
  <c r="AQ43" i="4"/>
  <c r="BA43" i="4" s="1"/>
  <c r="U43" i="4"/>
  <c r="X68" i="4"/>
  <c r="AQ68" i="4"/>
  <c r="BA68" i="4" s="1"/>
  <c r="AQ73" i="4"/>
  <c r="X73" i="4"/>
  <c r="Q8" i="4"/>
  <c r="U11" i="4"/>
  <c r="U12" i="4"/>
  <c r="U25" i="4"/>
  <c r="T28" i="4"/>
  <c r="T41" i="4"/>
  <c r="U41" i="4"/>
  <c r="AQ72" i="4"/>
  <c r="X72" i="4"/>
  <c r="AQ76" i="4"/>
  <c r="X76" i="4"/>
  <c r="P17" i="4"/>
  <c r="Q10" i="4"/>
  <c r="AQ14" i="4"/>
  <c r="U14" i="4"/>
  <c r="U15" i="4"/>
  <c r="U20" i="4"/>
  <c r="U30" i="4"/>
  <c r="U42" i="4"/>
  <c r="T42" i="4"/>
  <c r="Q57" i="4"/>
  <c r="Q35" i="4"/>
  <c r="U45" i="4"/>
  <c r="X60" i="4"/>
  <c r="X84" i="4"/>
  <c r="X100" i="4"/>
  <c r="X104" i="4"/>
  <c r="Q116" i="4"/>
  <c r="AB120" i="4"/>
  <c r="Q129" i="4"/>
  <c r="X141" i="4"/>
  <c r="X146" i="4"/>
  <c r="X148" i="4"/>
  <c r="U148" i="4"/>
  <c r="X157" i="4"/>
  <c r="Q157" i="4"/>
  <c r="U159" i="4"/>
  <c r="U161" i="4"/>
  <c r="T175" i="4"/>
  <c r="Q229" i="4"/>
  <c r="Q242" i="4"/>
  <c r="U243" i="4"/>
  <c r="X244" i="4"/>
  <c r="P256" i="4"/>
  <c r="T264" i="4"/>
  <c r="AQ226" i="4"/>
  <c r="X226" i="4"/>
  <c r="AQ233" i="4"/>
  <c r="BA233" i="4" s="1"/>
  <c r="X233" i="4"/>
  <c r="Q52" i="4"/>
  <c r="U68" i="4"/>
  <c r="Q73" i="4"/>
  <c r="U141" i="4"/>
  <c r="U144" i="4"/>
  <c r="Q159" i="4"/>
  <c r="U162" i="4"/>
  <c r="AQ164" i="4"/>
  <c r="BA164" i="4" s="1"/>
  <c r="Q164" i="4"/>
  <c r="U196" i="4"/>
  <c r="Q197" i="4"/>
  <c r="U200" i="4"/>
  <c r="U202" i="4"/>
  <c r="Q205" i="4"/>
  <c r="Q212" i="4"/>
  <c r="Q216" i="4"/>
  <c r="U221" i="4"/>
  <c r="U225" i="4"/>
  <c r="Q226" i="4"/>
  <c r="Q227" i="4"/>
  <c r="Q235" i="4"/>
  <c r="P235" i="4"/>
  <c r="Q247" i="4"/>
  <c r="Q13" i="4"/>
  <c r="Q31" i="4"/>
  <c r="AB33" i="4"/>
  <c r="U33" i="4"/>
  <c r="U34" i="4"/>
  <c r="Q39" i="4"/>
  <c r="U59" i="4"/>
  <c r="Q60" i="4"/>
  <c r="Q61" i="4"/>
  <c r="U63" i="4"/>
  <c r="U66" i="4"/>
  <c r="U77" i="4"/>
  <c r="X78" i="4"/>
  <c r="U78" i="4"/>
  <c r="AQ83" i="4"/>
  <c r="U93" i="4"/>
  <c r="T95" i="4"/>
  <c r="U108" i="4"/>
  <c r="AQ111" i="4"/>
  <c r="Q111" i="4"/>
  <c r="U116" i="4"/>
  <c r="X118" i="4"/>
  <c r="Q118" i="4"/>
  <c r="Q119" i="4"/>
  <c r="U128" i="4"/>
  <c r="AB128" i="4"/>
  <c r="Q131" i="4"/>
  <c r="U132" i="4"/>
  <c r="X133" i="4"/>
  <c r="AB133" i="4"/>
  <c r="U137" i="4"/>
  <c r="Q141" i="4"/>
  <c r="U143" i="4"/>
  <c r="U157" i="4"/>
  <c r="Q165" i="4"/>
  <c r="X169" i="4"/>
  <c r="U170" i="4"/>
  <c r="U171" i="4"/>
  <c r="U186" i="4"/>
  <c r="Q187" i="4"/>
  <c r="X224" i="4"/>
  <c r="Q234" i="4"/>
  <c r="X238" i="4"/>
  <c r="X239" i="4"/>
  <c r="X240" i="4"/>
  <c r="Q245" i="4"/>
  <c r="T257" i="4"/>
  <c r="U257" i="4"/>
  <c r="U230" i="4"/>
  <c r="Q236" i="4"/>
  <c r="Q238" i="4"/>
  <c r="U249" i="4"/>
  <c r="U253" i="4"/>
  <c r="P261" i="4"/>
  <c r="Q268" i="4"/>
  <c r="AQ269" i="4"/>
  <c r="Q273" i="4"/>
  <c r="U275" i="4"/>
  <c r="U285" i="4"/>
  <c r="AQ287" i="4"/>
  <c r="U287" i="4"/>
  <c r="X289" i="4"/>
  <c r="X302" i="4"/>
  <c r="U308" i="4"/>
  <c r="Q312" i="4"/>
  <c r="Q314" i="4"/>
  <c r="U316" i="4"/>
  <c r="Q318" i="4"/>
  <c r="Q321" i="4"/>
  <c r="U323" i="4"/>
  <c r="U324" i="4"/>
  <c r="Q325" i="4"/>
  <c r="T341" i="4"/>
  <c r="U353" i="4"/>
  <c r="U369" i="4"/>
  <c r="U376" i="4"/>
  <c r="Q379" i="4"/>
  <c r="U383" i="4"/>
  <c r="Q386" i="4"/>
  <c r="U394" i="4"/>
  <c r="U409" i="4"/>
  <c r="X427" i="4"/>
  <c r="U435" i="4"/>
  <c r="AQ444" i="4"/>
  <c r="BA444" i="4" s="1"/>
  <c r="X444" i="4"/>
  <c r="AQ454" i="4"/>
  <c r="BA454" i="4" s="1"/>
  <c r="X454" i="4"/>
  <c r="U461" i="4"/>
  <c r="T262" i="4"/>
  <c r="X268" i="4"/>
  <c r="Q272" i="4"/>
  <c r="AB274" i="4"/>
  <c r="Q279" i="4"/>
  <c r="P283" i="4"/>
  <c r="P290" i="4"/>
  <c r="U292" i="4"/>
  <c r="Q294" i="4"/>
  <c r="X303" i="4"/>
  <c r="U310" i="4"/>
  <c r="X326" i="4"/>
  <c r="AB343" i="4"/>
  <c r="U349" i="4"/>
  <c r="AF378" i="4"/>
  <c r="U390" i="4"/>
  <c r="U396" i="4"/>
  <c r="U413" i="4"/>
  <c r="X422" i="4"/>
  <c r="AQ423" i="4"/>
  <c r="BA423" i="4" s="1"/>
  <c r="AQ428" i="4"/>
  <c r="BA428" i="4" s="1"/>
  <c r="Q433" i="4"/>
  <c r="Q435" i="4"/>
  <c r="U437" i="4"/>
  <c r="Q259" i="4"/>
  <c r="U268" i="4"/>
  <c r="AQ271" i="4"/>
  <c r="BA271" i="4" s="1"/>
  <c r="U273" i="4"/>
  <c r="U283" i="4"/>
  <c r="Q289" i="4"/>
  <c r="U290" i="4"/>
  <c r="AQ291" i="4"/>
  <c r="BA291" i="4" s="1"/>
  <c r="U291" i="4"/>
  <c r="Q299" i="4"/>
  <c r="Q300" i="4"/>
  <c r="U303" i="4"/>
  <c r="U318" i="4"/>
  <c r="U321" i="4"/>
  <c r="U325" i="4"/>
  <c r="AF331" i="4"/>
  <c r="Q336" i="4"/>
  <c r="AF352" i="4"/>
  <c r="X363" i="4"/>
  <c r="Q380" i="4"/>
  <c r="X385" i="4"/>
  <c r="X395" i="4"/>
  <c r="U397" i="4"/>
  <c r="U399" i="4"/>
  <c r="Q401" i="4"/>
  <c r="U403" i="4"/>
  <c r="AQ436" i="4"/>
  <c r="BA436" i="4" s="1"/>
  <c r="X436" i="4"/>
  <c r="Q437" i="4"/>
  <c r="U439" i="4"/>
  <c r="U450" i="4"/>
  <c r="X455" i="4"/>
  <c r="U455" i="4"/>
  <c r="U456" i="4"/>
  <c r="X457" i="4"/>
  <c r="X474" i="4"/>
  <c r="Q474" i="4"/>
  <c r="AQ475" i="4"/>
  <c r="BA475" i="4" s="1"/>
  <c r="Q475" i="4"/>
  <c r="U476" i="4"/>
  <c r="AQ485" i="4"/>
  <c r="AQ498" i="4"/>
  <c r="Q498" i="4"/>
  <c r="AB501" i="4"/>
  <c r="AQ502" i="4"/>
  <c r="Q502" i="4"/>
  <c r="Q506" i="4"/>
  <c r="AQ515" i="4"/>
  <c r="Q516" i="4"/>
  <c r="Q523" i="4"/>
  <c r="X551" i="4"/>
  <c r="X570" i="4"/>
  <c r="U576" i="4"/>
  <c r="Q434" i="4"/>
  <c r="U442" i="4"/>
  <c r="Q454" i="4"/>
  <c r="X468" i="4"/>
  <c r="AQ483" i="4"/>
  <c r="Q483" i="4"/>
  <c r="U488" i="4"/>
  <c r="U490" i="4"/>
  <c r="U493" i="4"/>
  <c r="U496" i="4"/>
  <c r="U500" i="4"/>
  <c r="X503" i="4"/>
  <c r="Q505" i="4"/>
  <c r="X510" i="4"/>
  <c r="U514" i="4"/>
  <c r="X517" i="4"/>
  <c r="Q518" i="4"/>
  <c r="X528" i="4"/>
  <c r="U533" i="4"/>
  <c r="Q536" i="4"/>
  <c r="X538" i="4"/>
  <c r="Q562" i="4"/>
  <c r="AB571" i="4"/>
  <c r="X543" i="4"/>
  <c r="U452" i="4"/>
  <c r="U453" i="4"/>
  <c r="X478" i="4"/>
  <c r="Q478" i="4"/>
  <c r="U485" i="4"/>
  <c r="Q486" i="4"/>
  <c r="U494" i="4"/>
  <c r="Q507" i="4"/>
  <c r="Q515" i="4"/>
  <c r="U535" i="4"/>
  <c r="U556" i="4"/>
  <c r="U582" i="4"/>
  <c r="U587" i="4"/>
  <c r="Q589" i="4"/>
  <c r="U591" i="4"/>
  <c r="U601" i="4"/>
  <c r="Q14" i="4"/>
  <c r="AQ6" i="4"/>
  <c r="Q6" i="4"/>
  <c r="U6" i="4"/>
  <c r="U7" i="4"/>
  <c r="Q9" i="4"/>
  <c r="AQ13" i="4"/>
  <c r="U13" i="4"/>
  <c r="X16" i="4"/>
  <c r="Q18" i="4"/>
  <c r="Q22" i="4"/>
  <c r="U26" i="4"/>
  <c r="X32" i="4"/>
  <c r="AQ37" i="4"/>
  <c r="BA37" i="4" s="1"/>
  <c r="T38" i="4"/>
  <c r="U39" i="4"/>
  <c r="X41" i="4"/>
  <c r="Q42" i="4"/>
  <c r="Q44" i="4"/>
  <c r="T45" i="4"/>
  <c r="U50" i="4"/>
  <c r="AQ52" i="4"/>
  <c r="U53" i="4"/>
  <c r="Q59" i="4"/>
  <c r="X62" i="4"/>
  <c r="Q65" i="4"/>
  <c r="U67" i="4"/>
  <c r="Q71" i="4"/>
  <c r="X74" i="4"/>
  <c r="Q74" i="4"/>
  <c r="U74" i="4"/>
  <c r="U75" i="4"/>
  <c r="Q77" i="4"/>
  <c r="U94" i="4"/>
  <c r="X97" i="4"/>
  <c r="Q98" i="4"/>
  <c r="U100" i="4"/>
  <c r="U102" i="4"/>
  <c r="U104" i="4"/>
  <c r="U106" i="4"/>
  <c r="Q108" i="4"/>
  <c r="Q132" i="4"/>
  <c r="AQ9" i="4"/>
  <c r="U9" i="4"/>
  <c r="U24" i="4"/>
  <c r="X42" i="4"/>
  <c r="Q64" i="4"/>
  <c r="X69" i="4"/>
  <c r="U76" i="4"/>
  <c r="X81" i="4"/>
  <c r="U92" i="4"/>
  <c r="AB122" i="4"/>
  <c r="P131" i="4"/>
  <c r="AB57" i="4"/>
  <c r="T110" i="4"/>
  <c r="U19" i="4"/>
  <c r="U22" i="4"/>
  <c r="Q24" i="4"/>
  <c r="AQ30" i="4"/>
  <c r="Q30" i="4"/>
  <c r="X33" i="4"/>
  <c r="Q34" i="4"/>
  <c r="U35" i="4"/>
  <c r="Q41" i="4"/>
  <c r="AQ44" i="4"/>
  <c r="BA44" i="4" s="1"/>
  <c r="U44" i="4"/>
  <c r="AQ47" i="4"/>
  <c r="BA47" i="4" s="1"/>
  <c r="U47" i="4"/>
  <c r="U54" i="4"/>
  <c r="Q62" i="4"/>
  <c r="AQ64" i="4"/>
  <c r="BA64" i="4" s="1"/>
  <c r="X71" i="4"/>
  <c r="AB71" i="4"/>
  <c r="U71" i="4"/>
  <c r="U87" i="4"/>
  <c r="U88" i="4"/>
  <c r="U89" i="4"/>
  <c r="U90" i="4"/>
  <c r="Q97" i="4"/>
  <c r="X113" i="4"/>
  <c r="AQ113" i="4"/>
  <c r="BA113" i="4" s="1"/>
  <c r="X126" i="4"/>
  <c r="U131" i="4"/>
  <c r="AQ131" i="4"/>
  <c r="X131" i="4"/>
  <c r="AQ134" i="4"/>
  <c r="BA134" i="4" s="1"/>
  <c r="X134" i="4"/>
  <c r="X137" i="4"/>
  <c r="AQ137" i="4"/>
  <c r="X181" i="4"/>
  <c r="AQ187" i="4"/>
  <c r="BA187" i="4" s="1"/>
  <c r="U187" i="4"/>
  <c r="Q189" i="4"/>
  <c r="U190" i="4"/>
  <c r="Q228" i="4"/>
  <c r="AQ232" i="4"/>
  <c r="Q232" i="4"/>
  <c r="Q239" i="4"/>
  <c r="Q243" i="4"/>
  <c r="Q246" i="4"/>
  <c r="U246" i="4"/>
  <c r="U247" i="4"/>
  <c r="AQ248" i="4"/>
  <c r="Q249" i="4"/>
  <c r="U250" i="4"/>
  <c r="T253" i="4"/>
  <c r="Q255" i="4"/>
  <c r="X257" i="4"/>
  <c r="T270" i="4"/>
  <c r="U125" i="4"/>
  <c r="U127" i="4"/>
  <c r="U129" i="4"/>
  <c r="AB130" i="4"/>
  <c r="X142" i="4"/>
  <c r="X143" i="4"/>
  <c r="Q143" i="4"/>
  <c r="U146" i="4"/>
  <c r="U151" i="4"/>
  <c r="Q153" i="4"/>
  <c r="U167" i="4"/>
  <c r="AQ183" i="4"/>
  <c r="BA183" i="4" s="1"/>
  <c r="U183" i="4"/>
  <c r="U184" i="4"/>
  <c r="U188" i="4"/>
  <c r="Q191" i="4"/>
  <c r="U192" i="4"/>
  <c r="Q217" i="4"/>
  <c r="Q219" i="4"/>
  <c r="Q222" i="4"/>
  <c r="U224" i="4"/>
  <c r="U229" i="4"/>
  <c r="Q230" i="4"/>
  <c r="U233" i="4"/>
  <c r="X234" i="4"/>
  <c r="U242" i="4"/>
  <c r="X247" i="4"/>
  <c r="Q250" i="4"/>
  <c r="Q113" i="4"/>
  <c r="U117" i="4"/>
  <c r="Q125" i="4"/>
  <c r="P129" i="4"/>
  <c r="Q133" i="4"/>
  <c r="U133" i="4"/>
  <c r="U135" i="4"/>
  <c r="Q139" i="4"/>
  <c r="T140" i="4"/>
  <c r="X144" i="4"/>
  <c r="X145" i="4"/>
  <c r="Q145" i="4"/>
  <c r="Q148" i="4"/>
  <c r="U149" i="4"/>
  <c r="Q152" i="4"/>
  <c r="X153" i="4"/>
  <c r="U155" i="4"/>
  <c r="U160" i="4"/>
  <c r="Q163" i="4"/>
  <c r="U164" i="4"/>
  <c r="U165" i="4"/>
  <c r="P166" i="4"/>
  <c r="U168" i="4"/>
  <c r="AQ179" i="4"/>
  <c r="BA179" i="4" s="1"/>
  <c r="U180" i="4"/>
  <c r="Q183" i="4"/>
  <c r="Q188" i="4"/>
  <c r="X190" i="4"/>
  <c r="Q193" i="4"/>
  <c r="U208" i="4"/>
  <c r="U211" i="4"/>
  <c r="U214" i="4"/>
  <c r="U215" i="4"/>
  <c r="T221" i="4"/>
  <c r="Q221" i="4"/>
  <c r="U223" i="4"/>
  <c r="Q224" i="4"/>
  <c r="U226" i="4"/>
  <c r="U231" i="4"/>
  <c r="Q254" i="4"/>
  <c r="X256" i="4"/>
  <c r="U259" i="4"/>
  <c r="X263" i="4"/>
  <c r="AQ263" i="4"/>
  <c r="BA263" i="4" s="1"/>
  <c r="AQ273" i="4"/>
  <c r="X273" i="4"/>
  <c r="X165" i="4"/>
  <c r="AB194" i="4"/>
  <c r="X200" i="4"/>
  <c r="U201" i="4"/>
  <c r="X202" i="4"/>
  <c r="X203" i="4"/>
  <c r="U205" i="4"/>
  <c r="P272" i="4"/>
  <c r="AQ272" i="4"/>
  <c r="X272" i="4"/>
  <c r="AQ265" i="4"/>
  <c r="BA265" i="4" s="1"/>
  <c r="X282" i="4"/>
  <c r="AB282" i="4"/>
  <c r="P286" i="4"/>
  <c r="X293" i="4"/>
  <c r="X304" i="4"/>
  <c r="X305" i="4"/>
  <c r="Q306" i="4"/>
  <c r="U311" i="4"/>
  <c r="Q316" i="4"/>
  <c r="T322" i="4"/>
  <c r="AB326" i="4"/>
  <c r="U326" i="4"/>
  <c r="AF327" i="4"/>
  <c r="Q328" i="4"/>
  <c r="X330" i="4"/>
  <c r="AQ330" i="4"/>
  <c r="BA330" i="4" s="1"/>
  <c r="U330" i="4"/>
  <c r="U332" i="4"/>
  <c r="Q340" i="4"/>
  <c r="Q343" i="4"/>
  <c r="X345" i="4"/>
  <c r="T347" i="4"/>
  <c r="AQ363" i="4"/>
  <c r="T372" i="4"/>
  <c r="U372" i="4"/>
  <c r="Q374" i="4"/>
  <c r="X379" i="4"/>
  <c r="AF384" i="4"/>
  <c r="AB384" i="4" s="1"/>
  <c r="Q387" i="4"/>
  <c r="U269" i="4"/>
  <c r="Q276" i="4"/>
  <c r="U278" i="4"/>
  <c r="P284" i="4"/>
  <c r="Q287" i="4"/>
  <c r="U289" i="4"/>
  <c r="Q295" i="4"/>
  <c r="U297" i="4"/>
  <c r="X300" i="4"/>
  <c r="U300" i="4"/>
  <c r="P302" i="4"/>
  <c r="P303" i="4"/>
  <c r="X306" i="4"/>
  <c r="Q307" i="4"/>
  <c r="T308" i="4"/>
  <c r="U309" i="4"/>
  <c r="Q310" i="4"/>
  <c r="Q322" i="4"/>
  <c r="X324" i="4"/>
  <c r="AB324" i="4"/>
  <c r="U329" i="4"/>
  <c r="U331" i="4"/>
  <c r="Q332" i="4"/>
  <c r="AF335" i="4"/>
  <c r="AB335" i="4" s="1"/>
  <c r="U339" i="4"/>
  <c r="U342" i="4"/>
  <c r="Q347" i="4"/>
  <c r="AF350" i="4"/>
  <c r="Q354" i="4"/>
  <c r="X358" i="4"/>
  <c r="Q368" i="4"/>
  <c r="Q369" i="4"/>
  <c r="U370" i="4"/>
  <c r="U375" i="4"/>
  <c r="AB278" i="4"/>
  <c r="AF382" i="4"/>
  <c r="AB382" i="4" s="1"/>
  <c r="U271" i="4"/>
  <c r="Q275" i="4"/>
  <c r="U282" i="4"/>
  <c r="Q291" i="4"/>
  <c r="U293" i="4"/>
  <c r="U298" i="4"/>
  <c r="Q304" i="4"/>
  <c r="Q305" i="4"/>
  <c r="T306" i="4"/>
  <c r="U307" i="4"/>
  <c r="Q320" i="4"/>
  <c r="Q324" i="4"/>
  <c r="U336" i="4"/>
  <c r="Q338" i="4"/>
  <c r="U338" i="4"/>
  <c r="AF342" i="4"/>
  <c r="AQ345" i="4"/>
  <c r="U345" i="4"/>
  <c r="U346" i="4"/>
  <c r="AF354" i="4"/>
  <c r="AB354" i="4" s="1"/>
  <c r="AF356" i="4"/>
  <c r="Q371" i="4"/>
  <c r="X398" i="4"/>
  <c r="X400" i="4"/>
  <c r="T415" i="4"/>
  <c r="AB416" i="4"/>
  <c r="U371" i="4"/>
  <c r="U388" i="4"/>
  <c r="AF390" i="4"/>
  <c r="Q390" i="4"/>
  <c r="U391" i="4"/>
  <c r="Q394" i="4"/>
  <c r="U398" i="4"/>
  <c r="U400" i="4"/>
  <c r="X406" i="4"/>
  <c r="X407" i="4"/>
  <c r="X408" i="4"/>
  <c r="AQ430" i="4"/>
  <c r="X435" i="4"/>
  <c r="Q436" i="4"/>
  <c r="AB438" i="4"/>
  <c r="U440" i="4"/>
  <c r="Q442" i="4"/>
  <c r="Q444" i="4"/>
  <c r="Q447" i="4"/>
  <c r="X450" i="4"/>
  <c r="X452" i="4"/>
  <c r="Q453" i="4"/>
  <c r="U465" i="4"/>
  <c r="T465" i="4"/>
  <c r="P454" i="4"/>
  <c r="Q378" i="4"/>
  <c r="Q385" i="4"/>
  <c r="X387" i="4"/>
  <c r="T389" i="4"/>
  <c r="X392" i="4"/>
  <c r="X393" i="4"/>
  <c r="U393" i="4"/>
  <c r="U395" i="4"/>
  <c r="U402" i="4"/>
  <c r="Q403" i="4"/>
  <c r="Q406" i="4"/>
  <c r="U407" i="4"/>
  <c r="X414" i="4"/>
  <c r="Q418" i="4"/>
  <c r="X426" i="4"/>
  <c r="X433" i="4"/>
  <c r="U433" i="4"/>
  <c r="U436" i="4"/>
  <c r="X437" i="4"/>
  <c r="Q445" i="4"/>
  <c r="Q451" i="4"/>
  <c r="Q455" i="4"/>
  <c r="U459" i="4"/>
  <c r="U508" i="4"/>
  <c r="U530" i="4"/>
  <c r="AQ531" i="4"/>
  <c r="BA531" i="4" s="1"/>
  <c r="X531" i="4"/>
  <c r="U531" i="4"/>
  <c r="P542" i="4"/>
  <c r="Q542" i="4"/>
  <c r="U554" i="4"/>
  <c r="T563" i="4"/>
  <c r="U563" i="4"/>
  <c r="X467" i="4"/>
  <c r="X469" i="4"/>
  <c r="U473" i="4"/>
  <c r="U477" i="4"/>
  <c r="T489" i="4"/>
  <c r="T492" i="4"/>
  <c r="T493" i="4"/>
  <c r="T495" i="4"/>
  <c r="T496" i="4"/>
  <c r="T497" i="4"/>
  <c r="T498" i="4"/>
  <c r="T499" i="4"/>
  <c r="T500" i="4"/>
  <c r="T501" i="4"/>
  <c r="T502" i="4"/>
  <c r="T503" i="4"/>
  <c r="U507" i="4"/>
  <c r="Q508" i="4"/>
  <c r="Q509" i="4"/>
  <c r="X512" i="4"/>
  <c r="U515" i="4"/>
  <c r="Q519" i="4"/>
  <c r="X524" i="4"/>
  <c r="X525" i="4"/>
  <c r="AQ539" i="4"/>
  <c r="BA539" i="4" s="1"/>
  <c r="X539" i="4"/>
  <c r="U539" i="4"/>
  <c r="AQ541" i="4"/>
  <c r="Q541" i="4"/>
  <c r="Q546" i="4"/>
  <c r="AQ561" i="4"/>
  <c r="BA561" i="4" s="1"/>
  <c r="X561" i="4"/>
  <c r="U458" i="4"/>
  <c r="Q460" i="4"/>
  <c r="Q461" i="4"/>
  <c r="X464" i="4"/>
  <c r="AB464" i="4"/>
  <c r="Q465" i="4"/>
  <c r="U474" i="4"/>
  <c r="U478" i="4"/>
  <c r="Q479" i="4"/>
  <c r="U481" i="4"/>
  <c r="U482" i="4"/>
  <c r="U486" i="4"/>
  <c r="Q489" i="4"/>
  <c r="AQ490" i="4"/>
  <c r="Q490" i="4"/>
  <c r="Q493" i="4"/>
  <c r="AQ494" i="4"/>
  <c r="Q494" i="4"/>
  <c r="X513" i="4"/>
  <c r="U513" i="4"/>
  <c r="X514" i="4"/>
  <c r="AQ521" i="4"/>
  <c r="BA521" i="4" s="1"/>
  <c r="X521" i="4"/>
  <c r="T522" i="4"/>
  <c r="T526" i="4"/>
  <c r="P534" i="4"/>
  <c r="Q534" i="4"/>
  <c r="Q537" i="4"/>
  <c r="P560" i="4"/>
  <c r="Q560" i="4"/>
  <c r="U509" i="4"/>
  <c r="U510" i="4"/>
  <c r="AQ547" i="4"/>
  <c r="BA547" i="4" s="1"/>
  <c r="X547" i="4"/>
  <c r="AQ548" i="4"/>
  <c r="BA548" i="4" s="1"/>
  <c r="X548" i="4"/>
  <c r="Q556" i="4"/>
  <c r="U557" i="4"/>
  <c r="X558" i="4"/>
  <c r="Q533" i="4"/>
  <c r="AQ568" i="4"/>
  <c r="X569" i="4"/>
  <c r="U570" i="4"/>
  <c r="X573" i="4"/>
  <c r="P577" i="4"/>
  <c r="AV578" i="4"/>
  <c r="U583" i="4"/>
  <c r="U585" i="4"/>
  <c r="U595" i="4"/>
  <c r="Q566" i="4"/>
  <c r="U572" i="4"/>
  <c r="Q578" i="4"/>
  <c r="Q580" i="4"/>
  <c r="U602" i="4"/>
  <c r="Q522" i="4"/>
  <c r="U525" i="4"/>
  <c r="Q527" i="4"/>
  <c r="Q532" i="4"/>
  <c r="Q539" i="4"/>
  <c r="U540" i="4"/>
  <c r="U548" i="4"/>
  <c r="Q572" i="4"/>
  <c r="X575" i="4"/>
  <c r="X577" i="4"/>
  <c r="P578" i="4"/>
  <c r="AF578" i="4"/>
  <c r="AV579" i="4"/>
  <c r="U579" i="4" s="1"/>
  <c r="U586" i="4"/>
  <c r="U589" i="4"/>
  <c r="U594" i="4"/>
  <c r="U600" i="4"/>
  <c r="AB75" i="4"/>
  <c r="Q21" i="4"/>
  <c r="Q7" i="4"/>
  <c r="Q11" i="4"/>
  <c r="Q15" i="4"/>
  <c r="T16" i="4"/>
  <c r="Q16" i="4"/>
  <c r="U18" i="4"/>
  <c r="Q32" i="4"/>
  <c r="AQ49" i="4"/>
  <c r="BA49" i="4" s="1"/>
  <c r="Q50" i="4"/>
  <c r="AQ53" i="4"/>
  <c r="BA53" i="4" s="1"/>
  <c r="Q54" i="4"/>
  <c r="U58" i="4"/>
  <c r="T64" i="4"/>
  <c r="Q68" i="4"/>
  <c r="U69" i="4"/>
  <c r="U70" i="4"/>
  <c r="U80" i="4"/>
  <c r="T80" i="4"/>
  <c r="X82" i="4"/>
  <c r="AQ82" i="4"/>
  <c r="P87" i="4"/>
  <c r="Q87" i="4"/>
  <c r="AB176" i="4"/>
  <c r="Q33" i="4"/>
  <c r="X38" i="4"/>
  <c r="AB40" i="4"/>
  <c r="X61" i="4"/>
  <c r="Q63" i="4"/>
  <c r="X65" i="4"/>
  <c r="Q67" i="4"/>
  <c r="AQ80" i="4"/>
  <c r="X80" i="4"/>
  <c r="AB202" i="4"/>
  <c r="U72" i="4"/>
  <c r="P74" i="4"/>
  <c r="Q76" i="4"/>
  <c r="U79" i="4"/>
  <c r="T79" i="4"/>
  <c r="P89" i="4"/>
  <c r="Q89" i="4"/>
  <c r="Q19" i="4"/>
  <c r="Q23" i="4"/>
  <c r="Q25" i="4"/>
  <c r="Q27" i="4"/>
  <c r="Q29" i="4"/>
  <c r="AQ46" i="4"/>
  <c r="BA46" i="4" s="1"/>
  <c r="Q47" i="4"/>
  <c r="AQ50" i="4"/>
  <c r="BA50" i="4" s="1"/>
  <c r="Q51" i="4"/>
  <c r="AQ54" i="4"/>
  <c r="BA54" i="4" s="1"/>
  <c r="Q55" i="4"/>
  <c r="U56" i="4"/>
  <c r="U82" i="4"/>
  <c r="T82" i="4"/>
  <c r="Q81" i="4"/>
  <c r="U83" i="4"/>
  <c r="U84" i="4"/>
  <c r="U85" i="4"/>
  <c r="Q86" i="4"/>
  <c r="Q88" i="4"/>
  <c r="Q90" i="4"/>
  <c r="Q92" i="4"/>
  <c r="Q94" i="4"/>
  <c r="U97" i="4"/>
  <c r="Q100" i="4"/>
  <c r="Q102" i="4"/>
  <c r="Q104" i="4"/>
  <c r="Q106" i="4"/>
  <c r="X121" i="4"/>
  <c r="U124" i="4"/>
  <c r="X128" i="4"/>
  <c r="X139" i="4"/>
  <c r="X140" i="4"/>
  <c r="U145" i="4"/>
  <c r="U147" i="4"/>
  <c r="X150" i="4"/>
  <c r="X151" i="4"/>
  <c r="X154" i="4"/>
  <c r="Q154" i="4"/>
  <c r="U154" i="4"/>
  <c r="X159" i="4"/>
  <c r="U169" i="4"/>
  <c r="X170" i="4"/>
  <c r="Q170" i="4"/>
  <c r="U172" i="4"/>
  <c r="U173" i="4"/>
  <c r="X174" i="4"/>
  <c r="Q174" i="4"/>
  <c r="T177" i="4"/>
  <c r="X178" i="4"/>
  <c r="X188" i="4"/>
  <c r="Q190" i="4"/>
  <c r="X191" i="4"/>
  <c r="Q192" i="4"/>
  <c r="X193" i="4"/>
  <c r="Q194" i="4"/>
  <c r="U199" i="4"/>
  <c r="X205" i="4"/>
  <c r="AB172" i="4"/>
  <c r="AB239" i="4"/>
  <c r="Q83" i="4"/>
  <c r="Q84" i="4"/>
  <c r="Q85" i="4"/>
  <c r="Q91" i="4"/>
  <c r="Q93" i="4"/>
  <c r="Q95" i="4"/>
  <c r="Q101" i="4"/>
  <c r="Q103" i="4"/>
  <c r="Q105" i="4"/>
  <c r="Q107" i="4"/>
  <c r="Q109" i="4"/>
  <c r="X110" i="4"/>
  <c r="Q112" i="4"/>
  <c r="X117" i="4"/>
  <c r="T119" i="4"/>
  <c r="X119" i="4"/>
  <c r="X120" i="4"/>
  <c r="U126" i="4"/>
  <c r="X129" i="4"/>
  <c r="X130" i="4"/>
  <c r="X132" i="4"/>
  <c r="U134" i="4"/>
  <c r="AQ138" i="4"/>
  <c r="Q138" i="4"/>
  <c r="Q149" i="4"/>
  <c r="Q151" i="4"/>
  <c r="U152" i="4"/>
  <c r="X155" i="4"/>
  <c r="U158" i="4"/>
  <c r="Q162" i="4"/>
  <c r="Q169" i="4"/>
  <c r="AQ171" i="4"/>
  <c r="AB171" i="4" s="1"/>
  <c r="X172" i="4"/>
  <c r="Q172" i="4"/>
  <c r="Q173" i="4"/>
  <c r="AQ175" i="4"/>
  <c r="X177" i="4"/>
  <c r="U178" i="4"/>
  <c r="AQ182" i="4"/>
  <c r="BA182" i="4" s="1"/>
  <c r="AQ184" i="4"/>
  <c r="AQ186" i="4"/>
  <c r="BA186" i="4" s="1"/>
  <c r="Q202" i="4"/>
  <c r="Q207" i="4"/>
  <c r="AQ210" i="4"/>
  <c r="BA210" i="4" s="1"/>
  <c r="X210" i="4"/>
  <c r="U210" i="4"/>
  <c r="Q78" i="4"/>
  <c r="Q79" i="4"/>
  <c r="Q80" i="4"/>
  <c r="T81" i="4"/>
  <c r="Q82" i="4"/>
  <c r="U86" i="4"/>
  <c r="U120" i="4"/>
  <c r="X123" i="4"/>
  <c r="X124" i="4"/>
  <c r="X127" i="4"/>
  <c r="U130" i="4"/>
  <c r="X135" i="4"/>
  <c r="Q140" i="4"/>
  <c r="Q142" i="4"/>
  <c r="Q144" i="4"/>
  <c r="Q146" i="4"/>
  <c r="T148" i="4"/>
  <c r="U156" i="4"/>
  <c r="X161" i="4"/>
  <c r="X163" i="4"/>
  <c r="AB166" i="4"/>
  <c r="AB170" i="4"/>
  <c r="Q171" i="4"/>
  <c r="AB174" i="4"/>
  <c r="Q175" i="4"/>
  <c r="T176" i="4"/>
  <c r="Q176" i="4"/>
  <c r="Q177" i="4"/>
  <c r="U179" i="4"/>
  <c r="AB189" i="4"/>
  <c r="Q196" i="4"/>
  <c r="AQ198" i="4"/>
  <c r="BA198" i="4" s="1"/>
  <c r="X198" i="4"/>
  <c r="T200" i="4"/>
  <c r="X201" i="4"/>
  <c r="Q201" i="4"/>
  <c r="Q203" i="4"/>
  <c r="Q213" i="4"/>
  <c r="U220" i="4"/>
  <c r="AQ235" i="4"/>
  <c r="AQ236" i="4"/>
  <c r="AQ241" i="4"/>
  <c r="BA241" i="4" s="1"/>
  <c r="X245" i="4"/>
  <c r="AQ246" i="4"/>
  <c r="BA246" i="4" s="1"/>
  <c r="X249" i="4"/>
  <c r="X253" i="4"/>
  <c r="AQ259" i="4"/>
  <c r="BA259" i="4" s="1"/>
  <c r="AQ261" i="4"/>
  <c r="U261" i="4"/>
  <c r="P263" i="4"/>
  <c r="Q263" i="4"/>
  <c r="U263" i="4"/>
  <c r="P265" i="4"/>
  <c r="Q265" i="4"/>
  <c r="U265" i="4"/>
  <c r="P267" i="4"/>
  <c r="Q267" i="4"/>
  <c r="U267" i="4"/>
  <c r="AB270" i="4"/>
  <c r="AB291" i="4"/>
  <c r="AB302" i="4"/>
  <c r="U197" i="4"/>
  <c r="Q199" i="4"/>
  <c r="Q200" i="4"/>
  <c r="U203" i="4"/>
  <c r="U206" i="4"/>
  <c r="U207" i="4"/>
  <c r="U209" i="4"/>
  <c r="Q215" i="4"/>
  <c r="U217" i="4"/>
  <c r="U218" i="4"/>
  <c r="AB221" i="4"/>
  <c r="X223" i="4"/>
  <c r="X225" i="4"/>
  <c r="X227" i="4"/>
  <c r="X229" i="4"/>
  <c r="X231" i="4"/>
  <c r="U237" i="4"/>
  <c r="U238" i="4"/>
  <c r="X242" i="4"/>
  <c r="P246" i="4"/>
  <c r="X250" i="4"/>
  <c r="X254" i="4"/>
  <c r="X262" i="4"/>
  <c r="AB262" i="4"/>
  <c r="X264" i="4"/>
  <c r="AB268" i="4"/>
  <c r="AB289" i="4"/>
  <c r="AB297" i="4"/>
  <c r="AB219" i="4"/>
  <c r="U239" i="4"/>
  <c r="U240" i="4"/>
  <c r="X251" i="4"/>
  <c r="X255" i="4"/>
  <c r="X276" i="4"/>
  <c r="AQ276" i="4"/>
  <c r="Q280" i="4"/>
  <c r="Q282" i="4"/>
  <c r="AQ284" i="4"/>
  <c r="X284" i="4"/>
  <c r="U284" i="4"/>
  <c r="AB295" i="4"/>
  <c r="AB234" i="4"/>
  <c r="Q258" i="4"/>
  <c r="AQ277" i="4"/>
  <c r="BA277" i="4" s="1"/>
  <c r="X277" i="4"/>
  <c r="AQ279" i="4"/>
  <c r="BA279" i="4" s="1"/>
  <c r="X279" i="4"/>
  <c r="AQ281" i="4"/>
  <c r="BA281" i="4" s="1"/>
  <c r="X281" i="4"/>
  <c r="AQ283" i="4"/>
  <c r="BA283" i="4" s="1"/>
  <c r="X283" i="4"/>
  <c r="AB292" i="4"/>
  <c r="AB293" i="4"/>
  <c r="AB303" i="4"/>
  <c r="AB306" i="4"/>
  <c r="Q269" i="4"/>
  <c r="Q271" i="4"/>
  <c r="U274" i="4"/>
  <c r="U286" i="4"/>
  <c r="X288" i="4"/>
  <c r="X290" i="4"/>
  <c r="X292" i="4"/>
  <c r="X294" i="4"/>
  <c r="X296" i="4"/>
  <c r="X298" i="4"/>
  <c r="U301" i="4"/>
  <c r="Q308" i="4"/>
  <c r="Q309" i="4"/>
  <c r="X310" i="4"/>
  <c r="X312" i="4"/>
  <c r="X313" i="4"/>
  <c r="X314" i="4"/>
  <c r="X315" i="4"/>
  <c r="X316" i="4"/>
  <c r="X317" i="4"/>
  <c r="X318" i="4"/>
  <c r="X319" i="4"/>
  <c r="X320" i="4"/>
  <c r="Q327" i="4"/>
  <c r="X328" i="4"/>
  <c r="AQ328" i="4"/>
  <c r="BA328" i="4" s="1"/>
  <c r="U328" i="4"/>
  <c r="AF329" i="4"/>
  <c r="AB329" i="4" s="1"/>
  <c r="Q330" i="4"/>
  <c r="X334" i="4"/>
  <c r="AQ334" i="4"/>
  <c r="BA334" i="4" s="1"/>
  <c r="U334" i="4"/>
  <c r="P338" i="4"/>
  <c r="U344" i="4"/>
  <c r="T349" i="4"/>
  <c r="X341" i="4"/>
  <c r="AQ341" i="4"/>
  <c r="Q311" i="4"/>
  <c r="Q326" i="4"/>
  <c r="Q331" i="4"/>
  <c r="X332" i="4"/>
  <c r="AQ332" i="4"/>
  <c r="BA332" i="4" s="1"/>
  <c r="X343" i="4"/>
  <c r="AQ349" i="4"/>
  <c r="BA349" i="4" s="1"/>
  <c r="X349" i="4"/>
  <c r="X274" i="4"/>
  <c r="X286" i="4"/>
  <c r="U304" i="4"/>
  <c r="U305" i="4"/>
  <c r="AQ307" i="4"/>
  <c r="BA307" i="4" s="1"/>
  <c r="AQ308" i="4"/>
  <c r="BA308" i="4" s="1"/>
  <c r="AQ309" i="4"/>
  <c r="BA309" i="4" s="1"/>
  <c r="AF344" i="4"/>
  <c r="AB344" i="4" s="1"/>
  <c r="AF346" i="4"/>
  <c r="AQ347" i="4"/>
  <c r="U348" i="4"/>
  <c r="AQ350" i="4"/>
  <c r="Q350" i="4"/>
  <c r="Q351" i="4"/>
  <c r="Q352" i="4"/>
  <c r="U352" i="4"/>
  <c r="X353" i="4"/>
  <c r="Q353" i="4"/>
  <c r="U354" i="4"/>
  <c r="X355" i="4"/>
  <c r="AB364" i="4"/>
  <c r="Q373" i="4"/>
  <c r="T375" i="4"/>
  <c r="Q375" i="4"/>
  <c r="P379" i="4"/>
  <c r="AF380" i="4"/>
  <c r="AB380" i="4" s="1"/>
  <c r="X381" i="4"/>
  <c r="Q382" i="4"/>
  <c r="U382" i="4"/>
  <c r="AQ385" i="4"/>
  <c r="BA385" i="4" s="1"/>
  <c r="AQ389" i="4"/>
  <c r="BA389" i="4" s="1"/>
  <c r="Q393" i="4"/>
  <c r="Q396" i="4"/>
  <c r="X397" i="4"/>
  <c r="X399" i="4"/>
  <c r="Q405" i="4"/>
  <c r="Q409" i="4"/>
  <c r="Q415" i="4"/>
  <c r="AQ415" i="4"/>
  <c r="U417" i="4"/>
  <c r="Q355" i="4"/>
  <c r="U374" i="4"/>
  <c r="X383" i="4"/>
  <c r="Q384" i="4"/>
  <c r="Q388" i="4"/>
  <c r="X394" i="4"/>
  <c r="Q404" i="4"/>
  <c r="U404" i="4"/>
  <c r="X405" i="4"/>
  <c r="Q408" i="4"/>
  <c r="U408" i="4"/>
  <c r="X409" i="4"/>
  <c r="Q412" i="4"/>
  <c r="U412" i="4"/>
  <c r="Q414" i="4"/>
  <c r="U414" i="4"/>
  <c r="Q417" i="4"/>
  <c r="X420" i="4"/>
  <c r="X425" i="4"/>
  <c r="Q432" i="4"/>
  <c r="X445" i="4"/>
  <c r="X438" i="4"/>
  <c r="AQ439" i="4"/>
  <c r="BA439" i="4" s="1"/>
  <c r="Q439" i="4"/>
  <c r="Q443" i="4"/>
  <c r="Q345" i="4"/>
  <c r="AQ353" i="4"/>
  <c r="BA353" i="4" s="1"/>
  <c r="AQ355" i="4"/>
  <c r="BA355" i="4" s="1"/>
  <c r="Q356" i="4"/>
  <c r="X373" i="4"/>
  <c r="AQ373" i="4"/>
  <c r="BA373" i="4" s="1"/>
  <c r="U373" i="4"/>
  <c r="AF374" i="4"/>
  <c r="X375" i="4"/>
  <c r="AQ375" i="4"/>
  <c r="BA375" i="4" s="1"/>
  <c r="AF376" i="4"/>
  <c r="AB376" i="4" s="1"/>
  <c r="Q377" i="4"/>
  <c r="U380" i="4"/>
  <c r="AQ383" i="4"/>
  <c r="BA383" i="4" s="1"/>
  <c r="AF386" i="4"/>
  <c r="AF388" i="4"/>
  <c r="Q392" i="4"/>
  <c r="Q395" i="4"/>
  <c r="Q398" i="4"/>
  <c r="Q400" i="4"/>
  <c r="U401" i="4"/>
  <c r="U406" i="4"/>
  <c r="U410" i="4"/>
  <c r="U434" i="4"/>
  <c r="X441" i="4"/>
  <c r="AB441" i="4"/>
  <c r="U444" i="4"/>
  <c r="Q441" i="4"/>
  <c r="U445" i="4"/>
  <c r="U446" i="4"/>
  <c r="X451" i="4"/>
  <c r="Q457" i="4"/>
  <c r="U457" i="4"/>
  <c r="U460" i="4"/>
  <c r="U462" i="4"/>
  <c r="T464" i="4"/>
  <c r="Q464" i="4"/>
  <c r="X465" i="4"/>
  <c r="U466" i="4"/>
  <c r="T479" i="4"/>
  <c r="X480" i="4"/>
  <c r="AQ480" i="4"/>
  <c r="BA480" i="4" s="1"/>
  <c r="X487" i="4"/>
  <c r="AQ487" i="4"/>
  <c r="Q448" i="4"/>
  <c r="X453" i="4"/>
  <c r="Q459" i="4"/>
  <c r="X462" i="4"/>
  <c r="U463" i="4"/>
  <c r="X466" i="4"/>
  <c r="U467" i="4"/>
  <c r="U468" i="4"/>
  <c r="U469" i="4"/>
  <c r="U470" i="4"/>
  <c r="Q471" i="4"/>
  <c r="U480" i="4"/>
  <c r="X481" i="4"/>
  <c r="AQ481" i="4"/>
  <c r="U447" i="4"/>
  <c r="AB448" i="4"/>
  <c r="Q450" i="4"/>
  <c r="Q452" i="4"/>
  <c r="T463" i="4"/>
  <c r="Q463" i="4"/>
  <c r="T467" i="4"/>
  <c r="Q467" i="4"/>
  <c r="T468" i="4"/>
  <c r="Q468" i="4"/>
  <c r="T469" i="4"/>
  <c r="Q469" i="4"/>
  <c r="T470" i="4"/>
  <c r="Q470" i="4"/>
  <c r="AQ473" i="4"/>
  <c r="Q473" i="4"/>
  <c r="AQ477" i="4"/>
  <c r="Q477" i="4"/>
  <c r="X486" i="4"/>
  <c r="T488" i="4"/>
  <c r="Q481" i="4"/>
  <c r="Q487" i="4"/>
  <c r="AQ491" i="4"/>
  <c r="Q491" i="4"/>
  <c r="AQ495" i="4"/>
  <c r="Q495" i="4"/>
  <c r="AQ499" i="4"/>
  <c r="Q499" i="4"/>
  <c r="U511" i="4"/>
  <c r="U517" i="4"/>
  <c r="T517" i="4"/>
  <c r="Q472" i="4"/>
  <c r="Q476" i="4"/>
  <c r="Q480" i="4"/>
  <c r="AQ484" i="4"/>
  <c r="Q484" i="4"/>
  <c r="Q488" i="4"/>
  <c r="Q492" i="4"/>
  <c r="Q496" i="4"/>
  <c r="Q500" i="4"/>
  <c r="Q503" i="4"/>
  <c r="T504" i="4"/>
  <c r="X508" i="4"/>
  <c r="Q511" i="4"/>
  <c r="U512" i="4"/>
  <c r="Q485" i="4"/>
  <c r="AQ519" i="4"/>
  <c r="X519" i="4"/>
  <c r="AQ560" i="4"/>
  <c r="X560" i="4"/>
  <c r="AQ566" i="4"/>
  <c r="BA566" i="4" s="1"/>
  <c r="X566" i="4"/>
  <c r="Q520" i="4"/>
  <c r="Q524" i="4"/>
  <c r="Q528" i="4"/>
  <c r="U529" i="4"/>
  <c r="X532" i="4"/>
  <c r="U532" i="4"/>
  <c r="U537" i="4"/>
  <c r="U547" i="4"/>
  <c r="U551" i="4"/>
  <c r="AQ553" i="4"/>
  <c r="Q554" i="4"/>
  <c r="X565" i="4"/>
  <c r="P567" i="4"/>
  <c r="Q567" i="4"/>
  <c r="U568" i="4"/>
  <c r="T568" i="4"/>
  <c r="Q517" i="4"/>
  <c r="X518" i="4"/>
  <c r="U519" i="4"/>
  <c r="T521" i="4"/>
  <c r="Q521" i="4"/>
  <c r="X522" i="4"/>
  <c r="U523" i="4"/>
  <c r="T525" i="4"/>
  <c r="Q525" i="4"/>
  <c r="X526" i="4"/>
  <c r="U527" i="4"/>
  <c r="X534" i="4"/>
  <c r="X536" i="4"/>
  <c r="Q544" i="4"/>
  <c r="AQ546" i="4"/>
  <c r="U546" i="4"/>
  <c r="AQ549" i="4"/>
  <c r="BA549" i="4" s="1"/>
  <c r="AQ550" i="4"/>
  <c r="U550" i="4"/>
  <c r="U560" i="4"/>
  <c r="X563" i="4"/>
  <c r="AQ563" i="4"/>
  <c r="BA563" i="4" s="1"/>
  <c r="AQ564" i="4"/>
  <c r="X564" i="4"/>
  <c r="AQ567" i="4"/>
  <c r="X567" i="4"/>
  <c r="Q573" i="4"/>
  <c r="P573" i="4"/>
  <c r="U516" i="4"/>
  <c r="U520" i="4"/>
  <c r="X523" i="4"/>
  <c r="U524" i="4"/>
  <c r="X527" i="4"/>
  <c r="U528" i="4"/>
  <c r="X530" i="4"/>
  <c r="P532" i="4"/>
  <c r="Q543" i="4"/>
  <c r="U545" i="4"/>
  <c r="U549" i="4"/>
  <c r="X555" i="4"/>
  <c r="AQ562" i="4"/>
  <c r="X562" i="4"/>
  <c r="U569" i="4"/>
  <c r="T569" i="4"/>
  <c r="Q561" i="4"/>
  <c r="U561" i="4"/>
  <c r="U562" i="4"/>
  <c r="U564" i="4"/>
  <c r="Q565" i="4"/>
  <c r="U565" i="4"/>
  <c r="U567" i="4"/>
  <c r="U573" i="4"/>
  <c r="Q579" i="4"/>
  <c r="Q585" i="4"/>
  <c r="Q586" i="4"/>
  <c r="Q593" i="4"/>
  <c r="Q594" i="4"/>
  <c r="U552" i="4"/>
  <c r="U555" i="4"/>
  <c r="Q559" i="4"/>
  <c r="Q563" i="4"/>
  <c r="AB565" i="4"/>
  <c r="U571" i="4"/>
  <c r="T573" i="4"/>
  <c r="X576" i="4"/>
  <c r="AU578" i="4"/>
  <c r="T578" i="4" s="1"/>
  <c r="Q584" i="4"/>
  <c r="U598" i="4"/>
  <c r="AF6" i="4"/>
  <c r="AQ7" i="4"/>
  <c r="BA7" i="4" s="1"/>
  <c r="AQ11" i="4"/>
  <c r="BA11" i="4" s="1"/>
  <c r="AQ15" i="4"/>
  <c r="BA15" i="4" s="1"/>
  <c r="AB37" i="4"/>
  <c r="AB59" i="4"/>
  <c r="AQ18" i="4"/>
  <c r="X18" i="4"/>
  <c r="AB60" i="4"/>
  <c r="AB61" i="4"/>
  <c r="AB63" i="4"/>
  <c r="AB65" i="4"/>
  <c r="AB67" i="4"/>
  <c r="AQ8" i="4"/>
  <c r="BA8" i="4" s="1"/>
  <c r="AQ12" i="4"/>
  <c r="BA12" i="4" s="1"/>
  <c r="Q56" i="4"/>
  <c r="Q58" i="4"/>
  <c r="Q69" i="4"/>
  <c r="Q72" i="4"/>
  <c r="X17" i="4"/>
  <c r="AQ19" i="4"/>
  <c r="BA19" i="4" s="1"/>
  <c r="AQ20" i="4"/>
  <c r="BA20" i="4" s="1"/>
  <c r="AQ21" i="4"/>
  <c r="BA21" i="4" s="1"/>
  <c r="AQ22" i="4"/>
  <c r="BA22" i="4" s="1"/>
  <c r="AQ23" i="4"/>
  <c r="BA23" i="4" s="1"/>
  <c r="AQ24" i="4"/>
  <c r="BA24" i="4" s="1"/>
  <c r="AQ25" i="4"/>
  <c r="BA25" i="4" s="1"/>
  <c r="AQ26" i="4"/>
  <c r="BA26" i="4" s="1"/>
  <c r="AQ27" i="4"/>
  <c r="BA27" i="4" s="1"/>
  <c r="AQ28" i="4"/>
  <c r="BA28" i="4" s="1"/>
  <c r="AQ29" i="4"/>
  <c r="BA29" i="4" s="1"/>
  <c r="P35" i="4"/>
  <c r="X35" i="4"/>
  <c r="Q70" i="4"/>
  <c r="AB116" i="4"/>
  <c r="AB26" i="4"/>
  <c r="P33" i="4"/>
  <c r="X56" i="4"/>
  <c r="X58" i="4"/>
  <c r="AQ70" i="4"/>
  <c r="X70" i="4"/>
  <c r="T75" i="4"/>
  <c r="T76" i="4"/>
  <c r="T77" i="4"/>
  <c r="T78" i="4"/>
  <c r="U101" i="4"/>
  <c r="U103" i="4"/>
  <c r="U105" i="4"/>
  <c r="U107" i="4"/>
  <c r="U109" i="4"/>
  <c r="U114" i="4"/>
  <c r="Q117" i="4"/>
  <c r="Q120" i="4"/>
  <c r="Q124" i="4"/>
  <c r="X125" i="4"/>
  <c r="Q126" i="4"/>
  <c r="Q130" i="4"/>
  <c r="Q134" i="4"/>
  <c r="AB135" i="4"/>
  <c r="AB144" i="4"/>
  <c r="X86" i="4"/>
  <c r="U136" i="4"/>
  <c r="U139" i="4"/>
  <c r="AB148" i="4"/>
  <c r="AQ87" i="4"/>
  <c r="BA87" i="4" s="1"/>
  <c r="AQ88" i="4"/>
  <c r="BA88" i="4" s="1"/>
  <c r="AQ89" i="4"/>
  <c r="BA89" i="4" s="1"/>
  <c r="AQ90" i="4"/>
  <c r="BA90" i="4" s="1"/>
  <c r="AQ91" i="4"/>
  <c r="BA91" i="4" s="1"/>
  <c r="AQ92" i="4"/>
  <c r="BA92" i="4" s="1"/>
  <c r="AQ93" i="4"/>
  <c r="BA93" i="4" s="1"/>
  <c r="AQ94" i="4"/>
  <c r="BA94" i="4" s="1"/>
  <c r="AQ95" i="4"/>
  <c r="BA95" i="4" s="1"/>
  <c r="AQ96" i="4"/>
  <c r="BA96" i="4" s="1"/>
  <c r="AQ98" i="4"/>
  <c r="X98" i="4"/>
  <c r="U99" i="4"/>
  <c r="U115" i="4"/>
  <c r="AQ136" i="4"/>
  <c r="X136" i="4"/>
  <c r="AB142" i="4"/>
  <c r="AB146" i="4"/>
  <c r="U98" i="4"/>
  <c r="X99" i="4"/>
  <c r="Q99" i="4"/>
  <c r="X101" i="4"/>
  <c r="AB101" i="4"/>
  <c r="X103" i="4"/>
  <c r="AB103" i="4"/>
  <c r="X105" i="4"/>
  <c r="X107" i="4"/>
  <c r="AB107" i="4"/>
  <c r="X109" i="4"/>
  <c r="AB109" i="4"/>
  <c r="X115" i="4"/>
  <c r="Q115" i="4"/>
  <c r="Q136" i="4"/>
  <c r="Q150" i="4"/>
  <c r="P152" i="4"/>
  <c r="X152" i="4"/>
  <c r="AB152" i="4"/>
  <c r="P154" i="4"/>
  <c r="AB154" i="4"/>
  <c r="Q156" i="4"/>
  <c r="AQ156" i="4"/>
  <c r="BA156" i="4" s="1"/>
  <c r="X156" i="4"/>
  <c r="Q158" i="4"/>
  <c r="AQ158" i="4"/>
  <c r="BA158" i="4" s="1"/>
  <c r="X158" i="4"/>
  <c r="Q160" i="4"/>
  <c r="AQ160" i="4"/>
  <c r="BA160" i="4" s="1"/>
  <c r="X160" i="4"/>
  <c r="AQ162" i="4"/>
  <c r="X162" i="4"/>
  <c r="U138" i="4"/>
  <c r="AB158" i="4"/>
  <c r="U150" i="4"/>
  <c r="P178" i="4"/>
  <c r="Q181" i="4"/>
  <c r="AB192" i="4"/>
  <c r="AQ197" i="4"/>
  <c r="X197" i="4"/>
  <c r="U198" i="4"/>
  <c r="T198" i="4"/>
  <c r="AB216" i="4"/>
  <c r="AQ180" i="4"/>
  <c r="X180" i="4"/>
  <c r="U189" i="4"/>
  <c r="T189" i="4"/>
  <c r="U193" i="4"/>
  <c r="T193" i="4"/>
  <c r="U195" i="4"/>
  <c r="T195" i="4"/>
  <c r="AB190" i="4"/>
  <c r="AQ195" i="4"/>
  <c r="X195" i="4"/>
  <c r="X196" i="4"/>
  <c r="AQ196" i="4"/>
  <c r="BA196" i="4" s="1"/>
  <c r="X167" i="4"/>
  <c r="Q167" i="4"/>
  <c r="T170" i="4"/>
  <c r="T174" i="4"/>
  <c r="Q180" i="4"/>
  <c r="U191" i="4"/>
  <c r="T191" i="4"/>
  <c r="X211" i="4"/>
  <c r="AQ211" i="4"/>
  <c r="BA211" i="4" s="1"/>
  <c r="X215" i="4"/>
  <c r="AQ215" i="4"/>
  <c r="BA215" i="4" s="1"/>
  <c r="AB225" i="4"/>
  <c r="AB229" i="4"/>
  <c r="X212" i="4"/>
  <c r="AQ212" i="4"/>
  <c r="BA212" i="4" s="1"/>
  <c r="X216" i="4"/>
  <c r="AQ216" i="4"/>
  <c r="BA216" i="4" s="1"/>
  <c r="T236" i="4"/>
  <c r="T238" i="4"/>
  <c r="T240" i="4"/>
  <c r="T201" i="4"/>
  <c r="AB201" i="4"/>
  <c r="T203" i="4"/>
  <c r="T205" i="4"/>
  <c r="T208" i="4"/>
  <c r="AB208" i="4"/>
  <c r="P210" i="4"/>
  <c r="AB210" i="4"/>
  <c r="AB211" i="4"/>
  <c r="X213" i="4"/>
  <c r="AQ213" i="4"/>
  <c r="BA213" i="4" s="1"/>
  <c r="Q214" i="4"/>
  <c r="AB215" i="4"/>
  <c r="X217" i="4"/>
  <c r="AQ217" i="4"/>
  <c r="BA217" i="4" s="1"/>
  <c r="Q218" i="4"/>
  <c r="Q220" i="4"/>
  <c r="P220" i="4"/>
  <c r="AB223" i="4"/>
  <c r="AB231" i="4"/>
  <c r="X194" i="4"/>
  <c r="X214" i="4"/>
  <c r="AQ214" i="4"/>
  <c r="BA214" i="4" s="1"/>
  <c r="X218" i="4"/>
  <c r="AQ218" i="4"/>
  <c r="BA218" i="4" s="1"/>
  <c r="AQ220" i="4"/>
  <c r="X220" i="4"/>
  <c r="AB222" i="4"/>
  <c r="U234" i="4"/>
  <c r="T234" i="4"/>
  <c r="AB243" i="4"/>
  <c r="AB244" i="4"/>
  <c r="AB250" i="4"/>
  <c r="AB252" i="4"/>
  <c r="AB253" i="4"/>
  <c r="AB255" i="4"/>
  <c r="AQ311" i="4"/>
  <c r="X311" i="4"/>
  <c r="X321" i="4"/>
  <c r="AQ321" i="4"/>
  <c r="BA321" i="4" s="1"/>
  <c r="X322" i="4"/>
  <c r="AQ322" i="4"/>
  <c r="BA322" i="4" s="1"/>
  <c r="X323" i="4"/>
  <c r="AQ323" i="4"/>
  <c r="BA323" i="4" s="1"/>
  <c r="AB330" i="4"/>
  <c r="U333" i="4"/>
  <c r="U335" i="4"/>
  <c r="AF339" i="4"/>
  <c r="Q342" i="4"/>
  <c r="P342" i="4"/>
  <c r="Q344" i="4"/>
  <c r="P344" i="4"/>
  <c r="Q346" i="4"/>
  <c r="P346" i="4"/>
  <c r="Q348" i="4"/>
  <c r="P348" i="4"/>
  <c r="U350" i="4"/>
  <c r="AB375" i="4"/>
  <c r="AQ339" i="4"/>
  <c r="AQ340" i="4"/>
  <c r="X340" i="4"/>
  <c r="AQ342" i="4"/>
  <c r="X342" i="4"/>
  <c r="AQ344" i="4"/>
  <c r="X344" i="4"/>
  <c r="AQ346" i="4"/>
  <c r="X346" i="4"/>
  <c r="AQ348" i="4"/>
  <c r="BA348" i="4" s="1"/>
  <c r="X348" i="4"/>
  <c r="AB355" i="4"/>
  <c r="X325" i="4"/>
  <c r="X327" i="4"/>
  <c r="X329" i="4"/>
  <c r="X331" i="4"/>
  <c r="X333" i="4"/>
  <c r="X335" i="4"/>
  <c r="AF336" i="4"/>
  <c r="AQ336" i="4"/>
  <c r="X337" i="4"/>
  <c r="X339" i="4"/>
  <c r="AF340" i="4"/>
  <c r="AB383" i="4"/>
  <c r="AF357" i="4"/>
  <c r="AB357" i="4" s="1"/>
  <c r="X361" i="4"/>
  <c r="AQ361" i="4"/>
  <c r="AF362" i="4"/>
  <c r="X365" i="4"/>
  <c r="X367" i="4"/>
  <c r="AF368" i="4"/>
  <c r="AB368" i="4" s="1"/>
  <c r="X369" i="4"/>
  <c r="AQ369" i="4"/>
  <c r="BA369" i="4" s="1"/>
  <c r="AF370" i="4"/>
  <c r="AB370" i="4" s="1"/>
  <c r="AF372" i="4"/>
  <c r="AB372" i="4" s="1"/>
  <c r="AF391" i="4"/>
  <c r="P350" i="4"/>
  <c r="AF351" i="4"/>
  <c r="AQ351" i="4"/>
  <c r="P352" i="4"/>
  <c r="X352" i="4"/>
  <c r="P354" i="4"/>
  <c r="X354" i="4"/>
  <c r="X356" i="4"/>
  <c r="AF358" i="4"/>
  <c r="AQ358" i="4"/>
  <c r="X359" i="4"/>
  <c r="AQ402" i="4"/>
  <c r="X402" i="4"/>
  <c r="X357" i="4"/>
  <c r="X360" i="4"/>
  <c r="X362" i="4"/>
  <c r="X366" i="4"/>
  <c r="X368" i="4"/>
  <c r="X370" i="4"/>
  <c r="AF371" i="4"/>
  <c r="AQ371" i="4"/>
  <c r="X372" i="4"/>
  <c r="X374" i="4"/>
  <c r="X376" i="4"/>
  <c r="X378" i="4"/>
  <c r="AF379" i="4"/>
  <c r="AQ379" i="4"/>
  <c r="P380" i="4"/>
  <c r="X380" i="4"/>
  <c r="P382" i="4"/>
  <c r="X382" i="4"/>
  <c r="P384" i="4"/>
  <c r="X384" i="4"/>
  <c r="P386" i="4"/>
  <c r="X386" i="4"/>
  <c r="P388" i="4"/>
  <c r="X388" i="4"/>
  <c r="X390" i="4"/>
  <c r="AQ391" i="4"/>
  <c r="Q402" i="4"/>
  <c r="P402" i="4"/>
  <c r="X403" i="4"/>
  <c r="U418" i="4"/>
  <c r="T435" i="4"/>
  <c r="T436" i="4"/>
  <c r="T437" i="4"/>
  <c r="T438" i="4"/>
  <c r="X443" i="4"/>
  <c r="X447" i="4"/>
  <c r="T456" i="4"/>
  <c r="X456" i="4"/>
  <c r="T460" i="4"/>
  <c r="X460" i="4"/>
  <c r="T440" i="4"/>
  <c r="U443" i="4"/>
  <c r="Q446" i="4"/>
  <c r="X459" i="4"/>
  <c r="AQ471" i="4"/>
  <c r="X471" i="4"/>
  <c r="U471" i="4"/>
  <c r="P404" i="4"/>
  <c r="P406" i="4"/>
  <c r="P408" i="4"/>
  <c r="P410" i="4"/>
  <c r="P412" i="4"/>
  <c r="P414" i="4"/>
  <c r="X458" i="4"/>
  <c r="AQ446" i="4"/>
  <c r="BA446" i="4" s="1"/>
  <c r="X446" i="4"/>
  <c r="AQ507" i="4"/>
  <c r="X507" i="4"/>
  <c r="P533" i="4"/>
  <c r="P537" i="4"/>
  <c r="X506" i="4"/>
  <c r="P485" i="4"/>
  <c r="Q512" i="4"/>
  <c r="AQ529" i="4"/>
  <c r="X529" i="4"/>
  <c r="Q529" i="4"/>
  <c r="Q545" i="4"/>
  <c r="Q547" i="4"/>
  <c r="Q549" i="4"/>
  <c r="Q551" i="4"/>
  <c r="Q553" i="4"/>
  <c r="X554" i="4"/>
  <c r="Q555" i="4"/>
  <c r="T558" i="4"/>
  <c r="P561" i="4"/>
  <c r="T562" i="4"/>
  <c r="P565" i="4"/>
  <c r="X542" i="4"/>
  <c r="AB573" i="4"/>
  <c r="Q557" i="4"/>
  <c r="P557" i="4"/>
  <c r="AB575" i="4"/>
  <c r="AQ557" i="4"/>
  <c r="X557" i="4"/>
  <c r="AB572" i="4"/>
  <c r="AU577" i="4"/>
  <c r="T577" i="4" s="1"/>
  <c r="AW579" i="4"/>
  <c r="V579" i="4" s="1"/>
  <c r="V3" i="4" s="1"/>
  <c r="AQ585" i="4"/>
  <c r="X585" i="4"/>
  <c r="AV577" i="4"/>
  <c r="AF580" i="4"/>
  <c r="AQ580" i="4"/>
  <c r="AU580" i="4"/>
  <c r="T580" i="4" s="1"/>
  <c r="P581" i="4"/>
  <c r="X581" i="4"/>
  <c r="AQ582" i="4"/>
  <c r="X582" i="4"/>
  <c r="AQ586" i="4"/>
  <c r="X586" i="4"/>
  <c r="AQ590" i="4"/>
  <c r="BA590" i="4" s="1"/>
  <c r="X590" i="4"/>
  <c r="AF577" i="4"/>
  <c r="AF579" i="4"/>
  <c r="AV580" i="4"/>
  <c r="Q587" i="4"/>
  <c r="X587" i="4"/>
  <c r="AQ587" i="4"/>
  <c r="AQ584" i="4"/>
  <c r="X584" i="4"/>
  <c r="U588" i="4"/>
  <c r="AQ589" i="4"/>
  <c r="BA589" i="4" s="1"/>
  <c r="X589" i="4"/>
  <c r="Z566" i="4" l="1"/>
  <c r="Z468" i="4"/>
  <c r="Z456" i="4"/>
  <c r="Z603" i="4"/>
  <c r="AB32" i="4"/>
  <c r="AB426" i="4"/>
  <c r="AB425" i="4"/>
  <c r="AB493" i="4"/>
  <c r="Z246" i="4"/>
  <c r="Z184" i="4"/>
  <c r="AB579" i="4"/>
  <c r="AB432" i="4"/>
  <c r="AB406" i="4"/>
  <c r="AB457" i="4"/>
  <c r="AB401" i="4"/>
  <c r="AB534" i="4"/>
  <c r="AB626" i="4"/>
  <c r="AB628" i="4"/>
  <c r="AB631" i="4"/>
  <c r="AB627" i="4"/>
  <c r="AB630" i="4"/>
  <c r="AB625" i="4"/>
  <c r="AB629" i="4"/>
  <c r="AB624" i="4"/>
  <c r="Z589" i="4"/>
  <c r="Z537" i="4"/>
  <c r="AB619" i="4"/>
  <c r="Z472" i="4"/>
  <c r="Z462" i="4"/>
  <c r="AB623" i="4"/>
  <c r="AB618" i="4"/>
  <c r="AB622" i="4"/>
  <c r="AB617" i="4"/>
  <c r="AB620" i="4"/>
  <c r="AB616" i="4"/>
  <c r="Z556" i="4"/>
  <c r="Z341" i="4"/>
  <c r="Z305" i="4"/>
  <c r="Z212" i="4"/>
  <c r="Z270" i="4"/>
  <c r="Z310" i="4"/>
  <c r="AB313" i="4"/>
  <c r="Z298" i="4"/>
  <c r="Z604" i="4"/>
  <c r="Z255" i="4"/>
  <c r="Z290" i="4"/>
  <c r="Z161" i="4"/>
  <c r="Z364" i="4"/>
  <c r="Z634" i="4"/>
  <c r="Z630" i="4"/>
  <c r="Z626" i="4"/>
  <c r="Z622" i="4"/>
  <c r="Z38" i="4"/>
  <c r="Z632" i="4"/>
  <c r="Z628" i="4"/>
  <c r="AB530" i="4"/>
  <c r="AB509" i="4"/>
  <c r="AB482" i="4"/>
  <c r="AB314" i="4"/>
  <c r="Z517" i="4"/>
  <c r="Z471" i="4"/>
  <c r="Z451" i="4"/>
  <c r="Z322" i="4"/>
  <c r="Z550" i="4"/>
  <c r="Z440" i="4"/>
  <c r="Z292" i="4"/>
  <c r="Z164" i="4"/>
  <c r="AB470" i="4"/>
  <c r="Z376" i="4"/>
  <c r="Z64" i="4"/>
  <c r="Z346" i="4"/>
  <c r="Z442" i="4"/>
  <c r="Z352" i="4"/>
  <c r="AB504" i="4"/>
  <c r="AB459" i="4"/>
  <c r="Z265" i="4"/>
  <c r="Z635" i="4"/>
  <c r="Z46" i="4"/>
  <c r="Z304" i="4"/>
  <c r="Z418" i="4"/>
  <c r="AB104" i="4"/>
  <c r="Z354" i="4"/>
  <c r="Z326" i="4"/>
  <c r="Z231" i="4"/>
  <c r="Z479" i="4"/>
  <c r="Z363" i="4"/>
  <c r="Z301" i="4"/>
  <c r="Z543" i="4"/>
  <c r="AB469" i="4"/>
  <c r="AB543" i="4"/>
  <c r="AB466" i="4"/>
  <c r="AB414" i="4"/>
  <c r="AB443" i="4"/>
  <c r="AB390" i="4"/>
  <c r="Z446" i="4"/>
  <c r="Z502" i="4"/>
  <c r="Z481" i="4"/>
  <c r="Z431" i="4"/>
  <c r="Z410" i="4"/>
  <c r="Z397" i="4"/>
  <c r="Z396" i="4"/>
  <c r="AB41" i="4"/>
  <c r="Z199" i="4"/>
  <c r="Z89" i="4"/>
  <c r="Z33" i="4"/>
  <c r="Z357" i="4"/>
  <c r="Z631" i="4"/>
  <c r="Z347" i="4"/>
  <c r="Z588" i="4"/>
  <c r="Z627" i="4"/>
  <c r="AB576" i="4"/>
  <c r="AB465" i="4"/>
  <c r="AB456" i="4"/>
  <c r="AB395" i="4"/>
  <c r="AB360" i="4"/>
  <c r="AB523" i="4"/>
  <c r="AB505" i="4"/>
  <c r="AB388" i="4"/>
  <c r="AB404" i="4"/>
  <c r="AB431" i="4"/>
  <c r="AB409" i="4"/>
  <c r="AB514" i="4"/>
  <c r="AB435" i="4"/>
  <c r="Z402" i="4"/>
  <c r="Z291" i="4"/>
  <c r="Z194" i="4"/>
  <c r="Z188" i="4"/>
  <c r="Z384" i="4"/>
  <c r="Z372" i="4"/>
  <c r="Z360" i="4"/>
  <c r="Z297" i="4"/>
  <c r="Z289" i="4"/>
  <c r="Z623" i="4"/>
  <c r="Y231" i="4"/>
  <c r="Z562" i="4"/>
  <c r="Z176" i="4"/>
  <c r="Z92" i="4"/>
  <c r="Z279" i="4"/>
  <c r="Z235" i="4"/>
  <c r="Z507" i="4"/>
  <c r="Z103" i="4"/>
  <c r="Y451" i="4"/>
  <c r="Z140" i="4"/>
  <c r="Z27" i="4"/>
  <c r="Z342" i="4"/>
  <c r="Z67" i="4"/>
  <c r="Z612" i="4"/>
  <c r="Z406" i="4"/>
  <c r="Z154" i="4"/>
  <c r="AB38" i="4"/>
  <c r="AB552" i="4"/>
  <c r="Z302" i="4"/>
  <c r="Z256" i="4"/>
  <c r="Z343" i="4"/>
  <c r="Z335" i="4"/>
  <c r="Z163" i="4"/>
  <c r="Z429" i="4"/>
  <c r="Z267" i="4"/>
  <c r="Z624" i="4"/>
  <c r="Z108" i="4"/>
  <c r="AB62" i="4"/>
  <c r="AB352" i="4"/>
  <c r="Y290" i="4"/>
  <c r="Y256" i="4"/>
  <c r="Z404" i="4"/>
  <c r="Z232" i="4"/>
  <c r="Z210" i="4"/>
  <c r="AB381" i="4"/>
  <c r="AB141" i="4"/>
  <c r="Y279" i="4"/>
  <c r="Y360" i="4"/>
  <c r="Z320" i="4"/>
  <c r="Y289" i="4"/>
  <c r="Z524" i="4"/>
  <c r="Z281" i="4"/>
  <c r="Z264" i="4"/>
  <c r="Z243" i="4"/>
  <c r="Z183" i="4"/>
  <c r="Z378" i="4"/>
  <c r="Z284" i="4"/>
  <c r="Z48" i="4"/>
  <c r="Z28" i="4"/>
  <c r="AB230" i="4"/>
  <c r="AB228" i="4"/>
  <c r="Y270" i="4"/>
  <c r="Z353" i="4"/>
  <c r="Z336" i="4"/>
  <c r="Z269" i="4"/>
  <c r="Z141" i="4"/>
  <c r="Z80" i="4"/>
  <c r="Z573" i="4"/>
  <c r="Z553" i="4"/>
  <c r="Z469" i="4"/>
  <c r="Z512" i="4"/>
  <c r="Z197" i="4"/>
  <c r="Z474" i="4"/>
  <c r="Z486" i="4"/>
  <c r="AB559" i="4"/>
  <c r="Z293" i="4"/>
  <c r="AB236" i="4"/>
  <c r="AB39" i="4"/>
  <c r="AB427" i="4"/>
  <c r="Y397" i="4"/>
  <c r="AB105" i="4"/>
  <c r="Z191" i="4"/>
  <c r="Z288" i="4"/>
  <c r="Z332" i="4"/>
  <c r="Z120" i="4"/>
  <c r="Z271" i="4"/>
  <c r="Z618" i="4"/>
  <c r="Z610" i="4"/>
  <c r="Z193" i="4"/>
  <c r="Z427" i="4"/>
  <c r="Z395" i="4"/>
  <c r="Z315" i="4"/>
  <c r="Z452" i="4"/>
  <c r="Z329" i="4"/>
  <c r="Z195" i="4"/>
  <c r="Z559" i="4"/>
  <c r="Z490" i="4"/>
  <c r="Z348" i="4"/>
  <c r="Z399" i="4"/>
  <c r="Z105" i="4"/>
  <c r="Z361" i="4"/>
  <c r="Z274" i="4"/>
  <c r="Z345" i="4"/>
  <c r="AB362" i="4"/>
  <c r="AB256" i="4"/>
  <c r="AB110" i="4"/>
  <c r="AB532" i="4"/>
  <c r="AB500" i="4"/>
  <c r="AB247" i="4"/>
  <c r="AB365" i="4"/>
  <c r="AB85" i="4"/>
  <c r="Y431" i="4"/>
  <c r="Z505" i="4"/>
  <c r="Z482" i="4"/>
  <c r="Z467" i="4"/>
  <c r="Z560" i="4"/>
  <c r="Z437" i="4"/>
  <c r="Z423" i="4"/>
  <c r="Z356" i="4"/>
  <c r="Z116" i="4"/>
  <c r="Z432" i="4"/>
  <c r="Z318" i="4"/>
  <c r="AB467" i="4"/>
  <c r="AB517" i="4"/>
  <c r="AB411" i="4"/>
  <c r="Z209" i="4"/>
  <c r="Z415" i="4"/>
  <c r="Z405" i="4"/>
  <c r="Z173" i="4"/>
  <c r="AB238" i="4"/>
  <c r="Z277" i="4"/>
  <c r="AB254" i="4"/>
  <c r="AB245" i="4"/>
  <c r="AB145" i="4"/>
  <c r="AB486" i="4"/>
  <c r="AB472" i="4"/>
  <c r="AB264" i="4"/>
  <c r="AB397" i="4"/>
  <c r="AB294" i="4"/>
  <c r="AB161" i="4"/>
  <c r="AB257" i="4"/>
  <c r="AB455" i="4"/>
  <c r="AB78" i="4"/>
  <c r="AB99" i="4"/>
  <c r="Z367" i="4"/>
  <c r="Z334" i="4"/>
  <c r="Y336" i="4"/>
  <c r="Y437" i="4"/>
  <c r="Y243" i="4"/>
  <c r="Y559" i="4"/>
  <c r="Y553" i="4"/>
  <c r="Z447" i="4"/>
  <c r="Z483" i="4"/>
  <c r="Z439" i="4"/>
  <c r="Z144" i="4"/>
  <c r="Z307" i="4"/>
  <c r="Z174" i="4"/>
  <c r="Z633" i="4"/>
  <c r="Z617" i="4"/>
  <c r="Z609" i="4"/>
  <c r="Z575" i="4"/>
  <c r="Z112" i="4"/>
  <c r="Z542" i="4"/>
  <c r="Y524" i="4"/>
  <c r="Y423" i="4"/>
  <c r="Z370" i="4"/>
  <c r="Y288" i="4"/>
  <c r="Z374" i="4"/>
  <c r="Z529" i="4"/>
  <c r="Z515" i="4"/>
  <c r="Z445" i="4"/>
  <c r="Z180" i="4"/>
  <c r="Z303" i="4"/>
  <c r="Z613" i="4"/>
  <c r="Z78" i="4"/>
  <c r="Z413" i="4"/>
  <c r="Z496" i="4"/>
  <c r="Z306" i="4"/>
  <c r="Y173" i="4"/>
  <c r="Z382" i="4"/>
  <c r="Z531" i="4"/>
  <c r="Z253" i="4"/>
  <c r="Z220" i="4"/>
  <c r="Z204" i="4"/>
  <c r="Z381" i="4"/>
  <c r="Z319" i="4"/>
  <c r="Z300" i="4"/>
  <c r="Z261" i="4"/>
  <c r="Z50" i="4"/>
  <c r="Z328" i="4"/>
  <c r="Z629" i="4"/>
  <c r="Z625" i="4"/>
  <c r="Z621" i="4"/>
  <c r="Z76" i="4"/>
  <c r="Z122" i="4"/>
  <c r="Z570" i="4"/>
  <c r="Z475" i="4"/>
  <c r="Z428" i="4"/>
  <c r="AB528" i="4"/>
  <c r="Z436" i="4"/>
  <c r="Z272" i="4"/>
  <c r="AB420" i="4"/>
  <c r="AB453" i="4"/>
  <c r="AB413" i="4"/>
  <c r="AB164" i="4"/>
  <c r="AB525" i="4"/>
  <c r="AB518" i="4"/>
  <c r="AB570" i="4"/>
  <c r="AB68" i="4"/>
  <c r="Y253" i="4"/>
  <c r="Y467" i="4"/>
  <c r="Z129" i="4"/>
  <c r="Z58" i="4"/>
  <c r="AB451" i="4"/>
  <c r="AB496" i="4"/>
  <c r="AB454" i="4"/>
  <c r="AB405" i="4"/>
  <c r="AB489" i="4"/>
  <c r="Z499" i="4"/>
  <c r="Z407" i="4"/>
  <c r="Y402" i="4"/>
  <c r="Y204" i="4"/>
  <c r="Y210" i="4"/>
  <c r="AB36" i="4"/>
  <c r="AB422" i="4"/>
  <c r="AB445" i="4"/>
  <c r="AB461" i="4"/>
  <c r="AB35" i="4"/>
  <c r="Z520" i="4"/>
  <c r="Z311" i="4"/>
  <c r="Z470" i="4"/>
  <c r="Z421" i="4"/>
  <c r="AB468" i="4"/>
  <c r="Z203" i="4"/>
  <c r="Z126" i="4"/>
  <c r="Z90" i="4"/>
  <c r="Z539" i="4"/>
  <c r="Z523" i="4"/>
  <c r="Z207" i="4"/>
  <c r="Z564" i="4"/>
  <c r="Z340" i="4"/>
  <c r="Z535" i="4"/>
  <c r="Z514" i="4"/>
  <c r="Z349" i="4"/>
  <c r="Z296" i="4"/>
  <c r="Z280" i="4"/>
  <c r="Z487" i="4"/>
  <c r="Z567" i="4"/>
  <c r="Z417" i="4"/>
  <c r="Z250" i="4"/>
  <c r="Z398" i="4"/>
  <c r="Z377" i="4"/>
  <c r="AB537" i="4"/>
  <c r="AB328" i="4"/>
  <c r="Z579" i="4"/>
  <c r="Z337" i="4"/>
  <c r="Z313" i="4"/>
  <c r="AB511" i="4"/>
  <c r="AB551" i="4"/>
  <c r="Z414" i="4"/>
  <c r="Z489" i="4"/>
  <c r="Z24" i="4"/>
  <c r="Y24" i="4"/>
  <c r="Y546" i="4"/>
  <c r="Z546" i="4"/>
  <c r="BA540" i="4"/>
  <c r="AB540" i="4"/>
  <c r="Y477" i="4"/>
  <c r="Z477" i="4"/>
  <c r="Z448" i="4"/>
  <c r="Y448" i="4"/>
  <c r="Z453" i="4"/>
  <c r="Y453" i="4"/>
  <c r="Y366" i="4"/>
  <c r="Z366" i="4"/>
  <c r="BA287" i="4"/>
  <c r="AB287" i="4"/>
  <c r="BA34" i="4"/>
  <c r="AB34" i="4"/>
  <c r="Y442" i="4"/>
  <c r="Z430" i="4"/>
  <c r="Y303" i="4"/>
  <c r="Y520" i="4"/>
  <c r="Z435" i="4"/>
  <c r="Z362" i="4"/>
  <c r="Z325" i="4"/>
  <c r="BA226" i="4"/>
  <c r="AB226" i="4"/>
  <c r="Z330" i="4"/>
  <c r="Y330" i="4"/>
  <c r="Z586" i="4"/>
  <c r="Y586" i="4"/>
  <c r="Z555" i="4"/>
  <c r="Y555" i="4"/>
  <c r="Z509" i="4"/>
  <c r="Z190" i="4"/>
  <c r="Z454" i="4"/>
  <c r="Y454" i="4"/>
  <c r="Y311" i="4"/>
  <c r="Z227" i="4"/>
  <c r="Y535" i="4"/>
  <c r="Z327" i="4"/>
  <c r="Z444" i="4"/>
  <c r="BA536" i="4"/>
  <c r="AB536" i="4"/>
  <c r="BA437" i="4"/>
  <c r="AB437" i="4"/>
  <c r="BA462" i="4"/>
  <c r="AB462" i="4"/>
  <c r="BA442" i="4"/>
  <c r="AB442" i="4"/>
  <c r="BA458" i="4"/>
  <c r="AB458" i="4"/>
  <c r="BA452" i="4"/>
  <c r="AB452" i="4"/>
  <c r="BA478" i="4"/>
  <c r="AB478" i="4"/>
  <c r="Z424" i="4"/>
  <c r="BA408" i="4"/>
  <c r="AB408" i="4"/>
  <c r="BA403" i="4"/>
  <c r="AB403" i="4"/>
  <c r="BA399" i="4"/>
  <c r="AB399" i="4"/>
  <c r="BA338" i="4"/>
  <c r="AB338" i="4"/>
  <c r="BA325" i="4"/>
  <c r="AB325" i="4"/>
  <c r="BA320" i="4"/>
  <c r="AB320" i="4"/>
  <c r="BA318" i="4"/>
  <c r="AB318" i="4"/>
  <c r="BA312" i="4"/>
  <c r="AB312" i="4"/>
  <c r="BA305" i="4"/>
  <c r="AB305" i="4"/>
  <c r="BA285" i="4"/>
  <c r="AB285" i="4"/>
  <c r="BA266" i="4"/>
  <c r="AB266" i="4"/>
  <c r="BA258" i="4"/>
  <c r="AB258" i="4"/>
  <c r="BA251" i="4"/>
  <c r="AB251" i="4"/>
  <c r="BA249" i="4"/>
  <c r="AB249" i="4"/>
  <c r="BA242" i="4"/>
  <c r="AB242" i="4"/>
  <c r="BA240" i="4"/>
  <c r="AB240" i="4"/>
  <c r="BA227" i="4"/>
  <c r="AB227" i="4"/>
  <c r="BA224" i="4"/>
  <c r="AB224" i="4"/>
  <c r="BA207" i="4"/>
  <c r="AB207" i="4"/>
  <c r="BA205" i="4"/>
  <c r="AB205" i="4"/>
  <c r="BA203" i="4"/>
  <c r="AB203" i="4"/>
  <c r="BA193" i="4"/>
  <c r="AB193" i="4"/>
  <c r="BA191" i="4"/>
  <c r="AB191" i="4"/>
  <c r="BA177" i="4"/>
  <c r="AB177" i="4"/>
  <c r="BA173" i="4"/>
  <c r="AB173" i="4"/>
  <c r="BA169" i="4"/>
  <c r="AB169" i="4"/>
  <c r="BA167" i="4"/>
  <c r="AB167" i="4"/>
  <c r="BA165" i="4"/>
  <c r="AB165" i="4"/>
  <c r="BA163" i="4"/>
  <c r="AB163" i="4"/>
  <c r="BA159" i="4"/>
  <c r="AB159" i="4"/>
  <c r="BA155" i="4"/>
  <c r="AB155" i="4"/>
  <c r="BA153" i="4"/>
  <c r="AB153" i="4"/>
  <c r="BA151" i="4"/>
  <c r="AB151" i="4"/>
  <c r="BA149" i="4"/>
  <c r="AB149" i="4"/>
  <c r="BA147" i="4"/>
  <c r="AB147" i="4"/>
  <c r="BA143" i="4"/>
  <c r="AB143" i="4"/>
  <c r="BA139" i="4"/>
  <c r="AB139" i="4"/>
  <c r="BA129" i="4"/>
  <c r="AB129" i="4"/>
  <c r="BA127" i="4"/>
  <c r="AB127" i="4"/>
  <c r="BA123" i="4"/>
  <c r="AB123" i="4"/>
  <c r="BA121" i="4"/>
  <c r="AB121" i="4"/>
  <c r="BA117" i="4"/>
  <c r="AB117" i="4"/>
  <c r="BA108" i="4"/>
  <c r="AB108" i="4"/>
  <c r="BA106" i="4"/>
  <c r="AB106" i="4"/>
  <c r="BA102" i="4"/>
  <c r="AB102" i="4"/>
  <c r="BA100" i="4"/>
  <c r="AB100" i="4"/>
  <c r="BA97" i="4"/>
  <c r="AB97" i="4"/>
  <c r="BA79" i="4"/>
  <c r="AB79" i="4"/>
  <c r="BA77" i="4"/>
  <c r="AB77" i="4"/>
  <c r="BA66" i="4"/>
  <c r="AB66" i="4"/>
  <c r="BA58" i="4"/>
  <c r="AB58" i="4"/>
  <c r="BA42" i="4"/>
  <c r="AB42" i="4"/>
  <c r="Z282" i="4"/>
  <c r="Y282" i="4"/>
  <c r="Y198" i="4"/>
  <c r="Z198" i="4"/>
  <c r="Y187" i="4"/>
  <c r="Z187" i="4"/>
  <c r="Z145" i="4"/>
  <c r="Y145" i="4"/>
  <c r="Z146" i="4"/>
  <c r="Z19" i="4"/>
  <c r="Y19" i="4"/>
  <c r="Z45" i="4"/>
  <c r="Z350" i="4"/>
  <c r="Y350" i="4"/>
  <c r="Z321" i="4"/>
  <c r="Y321" i="4"/>
  <c r="Z309" i="4"/>
  <c r="Y309" i="4"/>
  <c r="BA73" i="4"/>
  <c r="AB73" i="4"/>
  <c r="Z583" i="4"/>
  <c r="Y583" i="4"/>
  <c r="Z460" i="4"/>
  <c r="Y460" i="4"/>
  <c r="Z568" i="4"/>
  <c r="Y568" i="4"/>
  <c r="Y466" i="4"/>
  <c r="Z466" i="4"/>
  <c r="Z386" i="4"/>
  <c r="Y386" i="4"/>
  <c r="Y412" i="4"/>
  <c r="Z412" i="4"/>
  <c r="Z392" i="4"/>
  <c r="Y392" i="4"/>
  <c r="Z419" i="4"/>
  <c r="Y419" i="4"/>
  <c r="Y371" i="4"/>
  <c r="Z371" i="4"/>
  <c r="BA342" i="4"/>
  <c r="BA131" i="4"/>
  <c r="AB131" i="4"/>
  <c r="Y396" i="4"/>
  <c r="BA554" i="4"/>
  <c r="AB554" i="4"/>
  <c r="BA524" i="4"/>
  <c r="AB524" i="4"/>
  <c r="BA506" i="4"/>
  <c r="AB506" i="4"/>
  <c r="Y565" i="4"/>
  <c r="Z565" i="4"/>
  <c r="Z501" i="4"/>
  <c r="Y501" i="4"/>
  <c r="Z484" i="4"/>
  <c r="Y484" i="4"/>
  <c r="BA520" i="4"/>
  <c r="AB520" i="4"/>
  <c r="AB179" i="4"/>
  <c r="AB327" i="4"/>
  <c r="Z569" i="4"/>
  <c r="Z522" i="4"/>
  <c r="Z511" i="4"/>
  <c r="Z240" i="4"/>
  <c r="Z44" i="4"/>
  <c r="Z379" i="4"/>
  <c r="Z493" i="4"/>
  <c r="AB374" i="4"/>
  <c r="AB331" i="4"/>
  <c r="AB378" i="4"/>
  <c r="Z590" i="4"/>
  <c r="Z403" i="4"/>
  <c r="Z229" i="4"/>
  <c r="Z115" i="4"/>
  <c r="Z16" i="4"/>
  <c r="Z88" i="4"/>
  <c r="AB386" i="4"/>
  <c r="AB359" i="4"/>
  <c r="AB356" i="4"/>
  <c r="Z532" i="4"/>
  <c r="Z593" i="4"/>
  <c r="Z401" i="4"/>
  <c r="Z208" i="4"/>
  <c r="Z124" i="4"/>
  <c r="Z534" i="4"/>
  <c r="Z602" i="4"/>
  <c r="Z571" i="4"/>
  <c r="Z461" i="4"/>
  <c r="Z10" i="4"/>
  <c r="Z275" i="4"/>
  <c r="Z211" i="4"/>
  <c r="AB475" i="4"/>
  <c r="Z221" i="4"/>
  <c r="Z388" i="4"/>
  <c r="AB548" i="4"/>
  <c r="AB423" i="4"/>
  <c r="Z380" i="4"/>
  <c r="Z598" i="4"/>
  <c r="Z547" i="4"/>
  <c r="Z513" i="4"/>
  <c r="Z249" i="4"/>
  <c r="Z283" i="4"/>
  <c r="Z228" i="4"/>
  <c r="Z222" i="4"/>
  <c r="Z148" i="4"/>
  <c r="Z223" i="4"/>
  <c r="Z201" i="4"/>
  <c r="Z128" i="4"/>
  <c r="Z63" i="4"/>
  <c r="Z49" i="4"/>
  <c r="Z31" i="4"/>
  <c r="Z218" i="4"/>
  <c r="Z177" i="4"/>
  <c r="Z143" i="4"/>
  <c r="AB531" i="4"/>
  <c r="Z365" i="4"/>
  <c r="Z339" i="4"/>
  <c r="Z316" i="4"/>
  <c r="Z107" i="4"/>
  <c r="Z464" i="4"/>
  <c r="Z286" i="4"/>
  <c r="Z167" i="4"/>
  <c r="Z186" i="4"/>
  <c r="Z60" i="4"/>
  <c r="Z591" i="4"/>
  <c r="Z125" i="4"/>
  <c r="Z54" i="4"/>
  <c r="Z331" i="4"/>
  <c r="Z251" i="4"/>
  <c r="Z230" i="4"/>
  <c r="Z540" i="4"/>
  <c r="AB533" i="4"/>
  <c r="Z521" i="4"/>
  <c r="Z239" i="4"/>
  <c r="Z219" i="4"/>
  <c r="Z385" i="4"/>
  <c r="Z344" i="4"/>
  <c r="Z248" i="4"/>
  <c r="AB508" i="4"/>
  <c r="AB187" i="4"/>
  <c r="AB555" i="4"/>
  <c r="AB538" i="4"/>
  <c r="AB45" i="4"/>
  <c r="AB535" i="4"/>
  <c r="AB474" i="4"/>
  <c r="Z563" i="4"/>
  <c r="Z492" i="4"/>
  <c r="Y529" i="4"/>
  <c r="Y515" i="4"/>
  <c r="Z465" i="4"/>
  <c r="Z519" i="4"/>
  <c r="Z504" i="4"/>
  <c r="Z394" i="4"/>
  <c r="Z247" i="4"/>
  <c r="Z233" i="4"/>
  <c r="Z75" i="4"/>
  <c r="Z42" i="4"/>
  <c r="Z351" i="4"/>
  <c r="Z87" i="4"/>
  <c r="Z100" i="4"/>
  <c r="Z614" i="4"/>
  <c r="Z213" i="4"/>
  <c r="AB539" i="4"/>
  <c r="AB545" i="4"/>
  <c r="AB578" i="4"/>
  <c r="AB558" i="4"/>
  <c r="BA344" i="4"/>
  <c r="AB428" i="4"/>
  <c r="AB419" i="4"/>
  <c r="AB410" i="4"/>
  <c r="AB237" i="4"/>
  <c r="AB434" i="4"/>
  <c r="AB581" i="4"/>
  <c r="AB440" i="4"/>
  <c r="AB204" i="4"/>
  <c r="Y482" i="4"/>
  <c r="Z500" i="4"/>
  <c r="Z389" i="4"/>
  <c r="Z81" i="4"/>
  <c r="Z83" i="4"/>
  <c r="Z72" i="4"/>
  <c r="Z73" i="4"/>
  <c r="Z577" i="4"/>
  <c r="Z485" i="4"/>
  <c r="Z457" i="4"/>
  <c r="Z536" i="4"/>
  <c r="Z494" i="4"/>
  <c r="Z172" i="4"/>
  <c r="Z114" i="4"/>
  <c r="Z508" i="4"/>
  <c r="Z260" i="4"/>
  <c r="Z503" i="4"/>
  <c r="Z411" i="4"/>
  <c r="Z400" i="4"/>
  <c r="Z308" i="4"/>
  <c r="Z606" i="4"/>
  <c r="Z375" i="4"/>
  <c r="Z82" i="4"/>
  <c r="Z533" i="4"/>
  <c r="Z416" i="4"/>
  <c r="Z387" i="4"/>
  <c r="Z314" i="4"/>
  <c r="Z276" i="4"/>
  <c r="Z557" i="4"/>
  <c r="Z438" i="4"/>
  <c r="Z409" i="4"/>
  <c r="Z383" i="4"/>
  <c r="Z323" i="4"/>
  <c r="Z317" i="4"/>
  <c r="Z202" i="4"/>
  <c r="Z390" i="4"/>
  <c r="Z299" i="4"/>
  <c r="Z224" i="4"/>
  <c r="Z242" i="4"/>
  <c r="Z168" i="4"/>
  <c r="Y137" i="4"/>
  <c r="Z137" i="4"/>
  <c r="Y252" i="4"/>
  <c r="Z252" i="4"/>
  <c r="Y43" i="4"/>
  <c r="Z43" i="4"/>
  <c r="Y226" i="4"/>
  <c r="Z226" i="4"/>
  <c r="Z616" i="4"/>
  <c r="Y619" i="4"/>
  <c r="Z619" i="4"/>
  <c r="Y615" i="4"/>
  <c r="Z615" i="4"/>
  <c r="Y611" i="4"/>
  <c r="Z611" i="4"/>
  <c r="Y607" i="4"/>
  <c r="Z607" i="4"/>
  <c r="Y379" i="4"/>
  <c r="Y342" i="4"/>
  <c r="Y299" i="4"/>
  <c r="Y247" i="4"/>
  <c r="Y233" i="4"/>
  <c r="Y532" i="4"/>
  <c r="Y575" i="4"/>
  <c r="Z548" i="4"/>
  <c r="Z510" i="4"/>
  <c r="Z338" i="4"/>
  <c r="Y328" i="4"/>
  <c r="Y298" i="4"/>
  <c r="Z101" i="4"/>
  <c r="Z94" i="4"/>
  <c r="Z53" i="4"/>
  <c r="Z47" i="4"/>
  <c r="Z12" i="4"/>
  <c r="Z132" i="4"/>
  <c r="Z358" i="4"/>
  <c r="Z620" i="4"/>
  <c r="Z189" i="4"/>
  <c r="Y242" i="4"/>
  <c r="Y589" i="4"/>
  <c r="Z516" i="4"/>
  <c r="Z422" i="4"/>
  <c r="Z393" i="4"/>
  <c r="Z257" i="4"/>
  <c r="Z576" i="4"/>
  <c r="Z551" i="4"/>
  <c r="Z178" i="4"/>
  <c r="Z169" i="4"/>
  <c r="Y373" i="4"/>
  <c r="Z373" i="4"/>
  <c r="Z608" i="4"/>
  <c r="Z181" i="4"/>
  <c r="Z175" i="4"/>
  <c r="Z99" i="4"/>
  <c r="Z104" i="4"/>
  <c r="Z139" i="4"/>
  <c r="Z133" i="4"/>
  <c r="Z9" i="4"/>
  <c r="Z26" i="4"/>
  <c r="Z18" i="4"/>
  <c r="Z262" i="4"/>
  <c r="Z153" i="4"/>
  <c r="Z138" i="4"/>
  <c r="Z98" i="4"/>
  <c r="Z59" i="4"/>
  <c r="Z14" i="4"/>
  <c r="Z600" i="4"/>
  <c r="Z594" i="4"/>
  <c r="Z544" i="4"/>
  <c r="Z530" i="4"/>
  <c r="Z527" i="4"/>
  <c r="Z518" i="4"/>
  <c r="Z495" i="4"/>
  <c r="Z488" i="4"/>
  <c r="Z528" i="4"/>
  <c r="Z476" i="4"/>
  <c r="Z473" i="4"/>
  <c r="Z455" i="4"/>
  <c r="Z443" i="4"/>
  <c r="Z433" i="4"/>
  <c r="Z426" i="4"/>
  <c r="Z408" i="4"/>
  <c r="Z170" i="4"/>
  <c r="Z65" i="4"/>
  <c r="Z102" i="4"/>
  <c r="Z136" i="4"/>
  <c r="Z17" i="4"/>
  <c r="Z32" i="4"/>
  <c r="Z23" i="4"/>
  <c r="Y59" i="4"/>
  <c r="Z359" i="4"/>
  <c r="Z295" i="4"/>
  <c r="Z254" i="4"/>
  <c r="Z171" i="4"/>
  <c r="Z159" i="4"/>
  <c r="Z56" i="4"/>
  <c r="BA358" i="4"/>
  <c r="Z165" i="4"/>
  <c r="Z157" i="4"/>
  <c r="Z215" i="4"/>
  <c r="P3" i="4"/>
  <c r="Z182" i="4"/>
  <c r="Z119" i="4"/>
  <c r="Z62" i="4"/>
  <c r="Z106" i="4"/>
  <c r="Z601" i="4"/>
  <c r="Z595" i="4"/>
  <c r="Z192" i="4"/>
  <c r="Z29" i="4"/>
  <c r="BA41" i="4"/>
  <c r="Z241" i="4"/>
  <c r="Z117" i="4"/>
  <c r="Z91" i="4"/>
  <c r="Z66" i="4"/>
  <c r="Z15" i="4"/>
  <c r="AB601" i="4"/>
  <c r="AB597" i="4"/>
  <c r="AB593" i="4"/>
  <c r="AB635" i="4"/>
  <c r="AB615" i="4"/>
  <c r="AB611" i="4"/>
  <c r="AB607" i="4"/>
  <c r="AB603" i="4"/>
  <c r="AB591" i="4"/>
  <c r="Z636" i="4"/>
  <c r="Z578" i="4"/>
  <c r="Z458" i="4"/>
  <c r="Z391" i="4"/>
  <c r="Z110" i="4"/>
  <c r="Z96" i="4"/>
  <c r="AB600" i="4"/>
  <c r="AB596" i="4"/>
  <c r="AB634" i="4"/>
  <c r="AB614" i="4"/>
  <c r="AB610" i="4"/>
  <c r="AB606" i="4"/>
  <c r="Z597" i="4"/>
  <c r="AB636" i="4"/>
  <c r="Z236" i="4"/>
  <c r="AB599" i="4"/>
  <c r="AB595" i="4"/>
  <c r="AB633" i="4"/>
  <c r="AB613" i="4"/>
  <c r="AB609" i="4"/>
  <c r="AB605" i="4"/>
  <c r="Z596" i="4"/>
  <c r="Z85" i="4"/>
  <c r="BA580" i="4"/>
  <c r="BA371" i="4"/>
  <c r="BA351" i="4"/>
  <c r="Z294" i="4"/>
  <c r="Z258" i="4"/>
  <c r="AB602" i="4"/>
  <c r="AB598" i="4"/>
  <c r="AB594" i="4"/>
  <c r="AB632" i="4"/>
  <c r="AB612" i="4"/>
  <c r="AB608" i="4"/>
  <c r="AB604" i="4"/>
  <c r="AB592" i="4"/>
  <c r="Z541" i="4"/>
  <c r="Y424" i="4"/>
  <c r="Z266" i="4"/>
  <c r="Z245" i="4"/>
  <c r="Z244" i="4"/>
  <c r="Z225" i="4"/>
  <c r="Z158" i="4"/>
  <c r="Z217" i="4"/>
  <c r="Z109" i="4"/>
  <c r="Z95" i="4"/>
  <c r="Z84" i="4"/>
  <c r="Z77" i="4"/>
  <c r="Z70" i="4"/>
  <c r="Z71" i="4"/>
  <c r="Z134" i="4"/>
  <c r="Z142" i="4"/>
  <c r="Z21" i="4"/>
  <c r="Z8" i="4"/>
  <c r="Z216" i="4"/>
  <c r="Z118" i="4"/>
  <c r="Z214" i="4"/>
  <c r="Z179" i="4"/>
  <c r="Z150" i="4"/>
  <c r="Z127" i="4"/>
  <c r="Y68" i="4"/>
  <c r="Z68" i="4"/>
  <c r="Y34" i="4"/>
  <c r="Z34" i="4"/>
  <c r="AB183" i="4"/>
  <c r="Y455" i="4"/>
  <c r="Z355" i="4"/>
  <c r="Z324" i="4"/>
  <c r="Z200" i="4"/>
  <c r="Z166" i="4"/>
  <c r="Z123" i="4"/>
  <c r="Z13" i="4"/>
  <c r="Z237" i="4"/>
  <c r="Z155" i="4"/>
  <c r="Z113" i="4"/>
  <c r="Y433" i="4"/>
  <c r="Z558" i="4"/>
  <c r="Z41" i="4"/>
  <c r="Z152" i="4"/>
  <c r="Z206" i="4"/>
  <c r="Z130" i="4"/>
  <c r="Z111" i="4"/>
  <c r="Z97" i="4"/>
  <c r="Z135" i="4"/>
  <c r="Z36" i="4"/>
  <c r="Z25" i="4"/>
  <c r="Z11" i="4"/>
  <c r="Y369" i="4"/>
  <c r="Z369" i="4"/>
  <c r="Z285" i="4"/>
  <c r="Z121" i="4"/>
  <c r="Z93" i="4"/>
  <c r="Z131" i="4"/>
  <c r="X3" i="4"/>
  <c r="AB436" i="4"/>
  <c r="AB260" i="4"/>
  <c r="Z549" i="4"/>
  <c r="Z497" i="4"/>
  <c r="Y578" i="4"/>
  <c r="Z545" i="4"/>
  <c r="Y426" i="4"/>
  <c r="AB542" i="4"/>
  <c r="BA388" i="4"/>
  <c r="Z450" i="4"/>
  <c r="AB392" i="4"/>
  <c r="AB206" i="4"/>
  <c r="Z160" i="4"/>
  <c r="Z147" i="4"/>
  <c r="Z74" i="4"/>
  <c r="Z61" i="4"/>
  <c r="Z52" i="4"/>
  <c r="Y39" i="4"/>
  <c r="Z39" i="4"/>
  <c r="AB31" i="4"/>
  <c r="BA339" i="4"/>
  <c r="Q3" i="4"/>
  <c r="T3" i="4"/>
  <c r="Y518" i="4"/>
  <c r="BA390" i="4"/>
  <c r="AB488" i="4"/>
  <c r="AB450" i="4"/>
  <c r="AB476" i="4"/>
  <c r="BA386" i="4"/>
  <c r="BA382" i="4"/>
  <c r="BA378" i="4"/>
  <c r="BA374" i="4"/>
  <c r="BA370" i="4"/>
  <c r="BA362" i="4"/>
  <c r="BA359" i="4"/>
  <c r="BA356" i="4"/>
  <c r="BA352" i="4"/>
  <c r="BA335" i="4"/>
  <c r="BA331" i="4"/>
  <c r="BA327" i="4"/>
  <c r="AB424" i="4"/>
  <c r="Z287" i="4"/>
  <c r="Z268" i="4"/>
  <c r="Z259" i="4"/>
  <c r="Z238" i="4"/>
  <c r="AB178" i="4"/>
  <c r="Z57" i="4"/>
  <c r="Z51" i="4"/>
  <c r="BA340" i="4"/>
  <c r="BA391" i="4"/>
  <c r="BA379" i="4"/>
  <c r="BA336" i="4"/>
  <c r="BA346" i="4"/>
  <c r="AB353" i="4"/>
  <c r="AB334" i="4"/>
  <c r="AB182" i="4"/>
  <c r="AB280" i="4"/>
  <c r="AB444" i="4"/>
  <c r="AB43" i="4"/>
  <c r="BA577" i="4"/>
  <c r="AA3" i="4"/>
  <c r="AF3" i="4"/>
  <c r="AB366" i="4"/>
  <c r="Y196" i="4"/>
  <c r="Z196" i="4"/>
  <c r="Y185" i="4"/>
  <c r="Z185" i="4"/>
  <c r="Z156" i="4"/>
  <c r="AB86" i="4"/>
  <c r="AB74" i="4"/>
  <c r="Z86" i="4"/>
  <c r="Z69" i="4"/>
  <c r="AB56" i="4"/>
  <c r="Y35" i="4"/>
  <c r="Z35" i="4"/>
  <c r="Z7" i="4"/>
  <c r="Z30" i="4"/>
  <c r="BA6" i="4"/>
  <c r="BA578" i="4"/>
  <c r="BA579" i="4"/>
  <c r="AB516" i="4"/>
  <c r="BA384" i="4"/>
  <c r="BA380" i="4"/>
  <c r="BA376" i="4"/>
  <c r="BA372" i="4"/>
  <c r="BA368" i="4"/>
  <c r="BA360" i="4"/>
  <c r="BA357" i="4"/>
  <c r="BA354" i="4"/>
  <c r="BA329" i="4"/>
  <c r="Z278" i="4"/>
  <c r="AB200" i="4"/>
  <c r="AB157" i="4"/>
  <c r="Z162" i="4"/>
  <c r="Z151" i="4"/>
  <c r="AB115" i="4"/>
  <c r="Z79" i="4"/>
  <c r="Z55" i="4"/>
  <c r="Z40" i="4"/>
  <c r="Y20" i="4"/>
  <c r="Z20" i="4"/>
  <c r="Z6" i="4"/>
  <c r="AB584" i="4"/>
  <c r="BA584" i="4"/>
  <c r="BA587" i="4"/>
  <c r="AB586" i="4"/>
  <c r="BA586" i="4"/>
  <c r="AB582" i="4"/>
  <c r="BA582" i="4"/>
  <c r="AB585" i="4"/>
  <c r="BA585" i="4"/>
  <c r="AB557" i="4"/>
  <c r="BA557" i="4"/>
  <c r="AB529" i="4"/>
  <c r="BA529" i="4"/>
  <c r="AB507" i="4"/>
  <c r="BA507" i="4"/>
  <c r="AB471" i="4"/>
  <c r="BA471" i="4"/>
  <c r="AB402" i="4"/>
  <c r="BA402" i="4"/>
  <c r="AB361" i="4"/>
  <c r="BA361" i="4"/>
  <c r="AB311" i="4"/>
  <c r="BA311" i="4"/>
  <c r="AB220" i="4"/>
  <c r="BA220" i="4"/>
  <c r="AB195" i="4"/>
  <c r="BA195" i="4"/>
  <c r="AB180" i="4"/>
  <c r="BA180" i="4"/>
  <c r="AB197" i="4"/>
  <c r="BA197" i="4"/>
  <c r="AB162" i="4"/>
  <c r="BA162" i="4"/>
  <c r="AB136" i="4"/>
  <c r="BA136" i="4"/>
  <c r="AB98" i="4"/>
  <c r="BA98" i="4"/>
  <c r="AB70" i="4"/>
  <c r="BA70" i="4"/>
  <c r="AB18" i="4"/>
  <c r="BA18" i="4"/>
  <c r="AB562" i="4"/>
  <c r="BA562" i="4"/>
  <c r="AB567" i="4"/>
  <c r="BA567" i="4"/>
  <c r="AB564" i="4"/>
  <c r="BA564" i="4"/>
  <c r="AB550" i="4"/>
  <c r="BA550" i="4"/>
  <c r="AB546" i="4"/>
  <c r="BA546" i="4"/>
  <c r="AB553" i="4"/>
  <c r="BA553" i="4"/>
  <c r="AB560" i="4"/>
  <c r="BA560" i="4"/>
  <c r="AB519" i="4"/>
  <c r="BA519" i="4"/>
  <c r="AB484" i="4"/>
  <c r="BA484" i="4"/>
  <c r="AB499" i="4"/>
  <c r="BA499" i="4"/>
  <c r="AB495" i="4"/>
  <c r="BA495" i="4"/>
  <c r="AB491" i="4"/>
  <c r="BA491" i="4"/>
  <c r="AB477" i="4"/>
  <c r="BA477" i="4"/>
  <c r="AB473" i="4"/>
  <c r="BA473" i="4"/>
  <c r="AB481" i="4"/>
  <c r="BA481" i="4"/>
  <c r="AB487" i="4"/>
  <c r="BA487" i="4"/>
  <c r="AB421" i="4"/>
  <c r="BA421" i="4"/>
  <c r="AB415" i="4"/>
  <c r="BA415" i="4"/>
  <c r="AB350" i="4"/>
  <c r="BA350" i="4"/>
  <c r="AB347" i="4"/>
  <c r="BA347" i="4"/>
  <c r="AB341" i="4"/>
  <c r="BA341" i="4"/>
  <c r="AB284" i="4"/>
  <c r="BA284" i="4"/>
  <c r="AB276" i="4"/>
  <c r="BA276" i="4"/>
  <c r="AB261" i="4"/>
  <c r="BA261" i="4"/>
  <c r="BA236" i="4"/>
  <c r="AB235" i="4"/>
  <c r="BA235" i="4"/>
  <c r="AB184" i="4"/>
  <c r="BA184" i="4"/>
  <c r="AB175" i="4"/>
  <c r="BA175" i="4"/>
  <c r="BA171" i="4"/>
  <c r="AB138" i="4"/>
  <c r="BA138" i="4"/>
  <c r="BA112" i="4"/>
  <c r="AB80" i="4"/>
  <c r="BA80" i="4"/>
  <c r="AB82" i="4"/>
  <c r="BA82" i="4"/>
  <c r="AB568" i="4"/>
  <c r="BA568" i="4"/>
  <c r="AB494" i="4"/>
  <c r="BA494" i="4"/>
  <c r="AB490" i="4"/>
  <c r="BA490" i="4"/>
  <c r="AB541" i="4"/>
  <c r="BA541" i="4"/>
  <c r="AB430" i="4"/>
  <c r="BA430" i="4"/>
  <c r="AB345" i="4"/>
  <c r="BA345" i="4"/>
  <c r="AB363" i="4"/>
  <c r="BA363" i="4"/>
  <c r="AB272" i="4"/>
  <c r="BA272" i="4"/>
  <c r="AB273" i="4"/>
  <c r="BA273" i="4"/>
  <c r="AB248" i="4"/>
  <c r="BA248" i="4"/>
  <c r="AB232" i="4"/>
  <c r="BA232" i="4"/>
  <c r="AB137" i="4"/>
  <c r="BA137" i="4"/>
  <c r="AB30" i="4"/>
  <c r="BA30" i="4"/>
  <c r="AB9" i="4"/>
  <c r="BA9" i="4"/>
  <c r="AB52" i="4"/>
  <c r="BA52" i="4"/>
  <c r="AB13" i="4"/>
  <c r="BA13" i="4"/>
  <c r="AB483" i="4"/>
  <c r="BA483" i="4"/>
  <c r="AB515" i="4"/>
  <c r="BA515" i="4"/>
  <c r="AB502" i="4"/>
  <c r="BA502" i="4"/>
  <c r="AB498" i="4"/>
  <c r="BA498" i="4"/>
  <c r="AB485" i="4"/>
  <c r="BA485" i="4"/>
  <c r="AB269" i="4"/>
  <c r="BA269" i="4"/>
  <c r="AB111" i="4"/>
  <c r="BA111" i="4"/>
  <c r="AB83" i="4"/>
  <c r="BA83" i="4"/>
  <c r="AB14" i="4"/>
  <c r="BA14" i="4"/>
  <c r="AB76" i="4"/>
  <c r="BA76" i="4"/>
  <c r="AB72" i="4"/>
  <c r="BA72" i="4"/>
  <c r="AB418" i="4"/>
  <c r="BA418" i="4"/>
  <c r="AB377" i="4"/>
  <c r="BA377" i="4"/>
  <c r="AB114" i="4"/>
  <c r="BA114" i="4"/>
  <c r="AB55" i="4"/>
  <c r="BA55" i="4"/>
  <c r="AB48" i="4"/>
  <c r="BA48" i="4"/>
  <c r="AB199" i="4"/>
  <c r="BA199" i="4"/>
  <c r="AB10" i="4"/>
  <c r="BA10" i="4"/>
  <c r="AB387" i="4"/>
  <c r="BA387" i="4"/>
  <c r="AB304" i="4"/>
  <c r="BA304" i="4"/>
  <c r="AB119" i="4"/>
  <c r="BA119" i="4"/>
  <c r="AB389" i="4"/>
  <c r="AB351" i="4"/>
  <c r="AB64" i="4"/>
  <c r="AB412" i="4"/>
  <c r="AB46" i="4"/>
  <c r="AB214" i="4"/>
  <c r="AB27" i="4"/>
  <c r="AB44" i="4"/>
  <c r="AB371" i="4"/>
  <c r="AB93" i="4"/>
  <c r="AB89" i="4"/>
  <c r="AB160" i="4"/>
  <c r="AB156" i="4"/>
  <c r="AB90" i="4"/>
  <c r="AB271" i="4"/>
  <c r="AB373" i="4"/>
  <c r="AB218" i="4"/>
  <c r="AB547" i="4"/>
  <c r="AB346" i="4"/>
  <c r="AB385" i="4"/>
  <c r="AB47" i="4"/>
  <c r="AB332" i="4"/>
  <c r="AB22" i="4"/>
  <c r="U580" i="4"/>
  <c r="AB339" i="4"/>
  <c r="AB322" i="4"/>
  <c r="AB28" i="4"/>
  <c r="AB23" i="4"/>
  <c r="AB349" i="4"/>
  <c r="AB283" i="4"/>
  <c r="AB20" i="4"/>
  <c r="AB279" i="4"/>
  <c r="AB217" i="4"/>
  <c r="AB12" i="4"/>
  <c r="U578" i="4"/>
  <c r="AB24" i="4"/>
  <c r="AB7" i="4"/>
  <c r="AB549" i="4"/>
  <c r="AB53" i="4"/>
  <c r="AB50" i="4"/>
  <c r="AB212" i="4"/>
  <c r="AB6" i="4"/>
  <c r="AB213" i="4"/>
  <c r="AB358" i="4"/>
  <c r="AB340" i="4"/>
  <c r="AB336" i="4"/>
  <c r="AB369" i="4"/>
  <c r="AB323" i="4"/>
  <c r="AB96" i="4"/>
  <c r="AB29" i="4"/>
  <c r="U577" i="4"/>
  <c r="U3" i="4" s="1"/>
  <c r="AB379" i="4"/>
  <c r="AB391" i="4"/>
  <c r="AB348" i="4"/>
  <c r="AB342" i="4"/>
  <c r="AB321" i="4"/>
  <c r="AB92" i="4"/>
  <c r="AB94" i="4"/>
  <c r="AB95" i="4"/>
  <c r="AB21" i="4"/>
  <c r="AB19" i="4"/>
  <c r="AQ3" i="4"/>
  <c r="AB15" i="4"/>
  <c r="AB91" i="4"/>
  <c r="AB87" i="4"/>
  <c r="AB25" i="4"/>
  <c r="AB88" i="4"/>
  <c r="AB11" i="4"/>
  <c r="AB8" i="4"/>
  <c r="AB577" i="4"/>
  <c r="AB580" i="4"/>
  <c r="Y3" i="4" l="1"/>
  <c r="Z3" i="4"/>
  <c r="AB3" i="4"/>
  <c r="DA40" i="1"/>
  <c r="CY7" i="1" l="1"/>
  <c r="CZ7" i="1"/>
  <c r="CY8" i="1"/>
  <c r="CZ8" i="1"/>
  <c r="CY9" i="1"/>
  <c r="CZ9" i="1"/>
  <c r="CY10" i="1"/>
  <c r="CZ10" i="1"/>
  <c r="CY11" i="1"/>
  <c r="CZ11" i="1"/>
  <c r="CY12" i="1"/>
  <c r="CZ12" i="1"/>
  <c r="CY13" i="1"/>
  <c r="CZ13" i="1"/>
  <c r="CY14" i="1"/>
  <c r="CZ14" i="1"/>
  <c r="CY15" i="1"/>
  <c r="CZ15" i="1"/>
  <c r="CY16" i="1"/>
  <c r="CZ16" i="1"/>
  <c r="CY17" i="1"/>
  <c r="CZ17" i="1"/>
  <c r="CY18" i="1"/>
  <c r="CZ18" i="1"/>
  <c r="CY19" i="1"/>
  <c r="CZ19" i="1"/>
  <c r="DA19" i="1"/>
  <c r="CY20" i="1"/>
  <c r="CZ20" i="1"/>
  <c r="CY21" i="1"/>
  <c r="CZ21" i="1"/>
  <c r="CY22" i="1"/>
  <c r="CZ22" i="1"/>
  <c r="CY23" i="1"/>
  <c r="CZ23" i="1"/>
  <c r="CY24" i="1"/>
  <c r="CZ24" i="1"/>
  <c r="CY25" i="1"/>
  <c r="CZ25" i="1"/>
  <c r="CY26" i="1"/>
  <c r="CZ26" i="1"/>
  <c r="DA26" i="1"/>
  <c r="CY27" i="1"/>
  <c r="CZ27" i="1"/>
  <c r="CY28" i="1"/>
  <c r="CZ28" i="1"/>
  <c r="CY29" i="1"/>
  <c r="CZ29" i="1"/>
  <c r="CY30" i="1"/>
  <c r="CZ30" i="1"/>
  <c r="CY31" i="1"/>
  <c r="CZ31" i="1"/>
  <c r="CY32" i="1"/>
  <c r="CZ32" i="1"/>
  <c r="CY33" i="1"/>
  <c r="CZ33" i="1"/>
  <c r="CY34" i="1"/>
  <c r="CZ34" i="1"/>
  <c r="CY35" i="1"/>
  <c r="CZ35" i="1"/>
  <c r="CY36" i="1"/>
  <c r="CZ36" i="1"/>
  <c r="CY37" i="1"/>
  <c r="CZ37" i="1"/>
  <c r="CY38" i="1"/>
  <c r="CZ38" i="1"/>
  <c r="CY39" i="1"/>
  <c r="CZ39" i="1"/>
  <c r="CY40" i="1"/>
  <c r="CZ40" i="1"/>
  <c r="CY41" i="1"/>
  <c r="CZ41" i="1"/>
  <c r="CY42" i="1"/>
  <c r="CZ42" i="1"/>
  <c r="CY43" i="1"/>
  <c r="CZ43" i="1"/>
  <c r="CY44" i="1"/>
  <c r="CZ44" i="1"/>
  <c r="CY45" i="1"/>
  <c r="CZ45" i="1"/>
  <c r="CY46" i="1"/>
  <c r="CZ46" i="1"/>
  <c r="CY47" i="1"/>
  <c r="CZ47" i="1"/>
  <c r="CY48" i="1"/>
  <c r="CZ48" i="1"/>
  <c r="CY49" i="1"/>
  <c r="CZ49" i="1"/>
  <c r="CY50" i="1"/>
  <c r="CZ50" i="1"/>
  <c r="CY51" i="1"/>
  <c r="CZ51" i="1"/>
  <c r="CY52" i="1"/>
  <c r="CZ52" i="1"/>
  <c r="CY53" i="1"/>
  <c r="CZ53" i="1"/>
  <c r="CY54" i="1"/>
  <c r="CZ54" i="1"/>
  <c r="CY55" i="1"/>
  <c r="CZ55" i="1"/>
  <c r="CY56" i="1"/>
  <c r="CZ56" i="1"/>
  <c r="CY57" i="1"/>
  <c r="CZ57" i="1"/>
  <c r="CY58" i="1"/>
  <c r="CZ58" i="1"/>
  <c r="CY59" i="1"/>
  <c r="CZ59" i="1"/>
  <c r="CY60" i="1"/>
  <c r="CZ60" i="1"/>
  <c r="CY61" i="1"/>
  <c r="CZ61" i="1"/>
  <c r="CY62" i="1"/>
  <c r="CZ62" i="1"/>
  <c r="CY63" i="1"/>
  <c r="CZ63" i="1"/>
  <c r="CY64" i="1"/>
  <c r="CZ64" i="1"/>
  <c r="CY65" i="1"/>
  <c r="CZ65" i="1"/>
  <c r="CY66" i="1"/>
  <c r="CZ66" i="1"/>
  <c r="CY67" i="1"/>
  <c r="CZ67" i="1"/>
  <c r="CY68" i="1"/>
  <c r="CZ68" i="1"/>
  <c r="CY69" i="1"/>
  <c r="CZ69" i="1"/>
  <c r="CY70" i="1"/>
  <c r="CZ70" i="1"/>
  <c r="CY71" i="1"/>
  <c r="CZ71" i="1"/>
  <c r="CY72" i="1"/>
  <c r="CZ72" i="1"/>
  <c r="CY73" i="1"/>
  <c r="CZ73" i="1"/>
  <c r="CY74" i="1"/>
  <c r="CZ74" i="1"/>
  <c r="CY75" i="1"/>
  <c r="CZ75" i="1"/>
  <c r="CY76" i="1"/>
  <c r="CZ76" i="1"/>
  <c r="CY77" i="1"/>
  <c r="CZ77" i="1"/>
  <c r="CY78" i="1"/>
  <c r="CZ78" i="1"/>
  <c r="CY79" i="1"/>
  <c r="CZ79" i="1"/>
  <c r="CY80" i="1"/>
  <c r="CZ80" i="1"/>
  <c r="CY81" i="1"/>
  <c r="CZ81" i="1"/>
  <c r="CY82" i="1"/>
  <c r="CZ82" i="1"/>
  <c r="CY83" i="1"/>
  <c r="CZ83" i="1"/>
  <c r="CY84" i="1"/>
  <c r="CZ84" i="1"/>
  <c r="CY85" i="1"/>
  <c r="CZ85" i="1"/>
  <c r="CY86" i="1"/>
  <c r="CZ86" i="1"/>
  <c r="CY87" i="1"/>
  <c r="CZ87" i="1"/>
  <c r="CY88" i="1"/>
  <c r="CZ88" i="1"/>
  <c r="CY89" i="1"/>
  <c r="CZ89" i="1"/>
  <c r="CY90" i="1"/>
  <c r="CZ90" i="1"/>
  <c r="CY91" i="1"/>
  <c r="CZ91" i="1"/>
  <c r="CY92" i="1"/>
  <c r="CZ92" i="1"/>
  <c r="CY93" i="1"/>
  <c r="CZ93" i="1"/>
  <c r="CY94" i="1"/>
  <c r="CZ94" i="1"/>
  <c r="CY95" i="1"/>
  <c r="CZ95" i="1"/>
  <c r="CY96" i="1"/>
  <c r="CZ96" i="1"/>
  <c r="CY97" i="1"/>
  <c r="CZ97" i="1"/>
  <c r="CY98" i="1"/>
  <c r="CZ98" i="1"/>
  <c r="CY99" i="1"/>
  <c r="CZ99" i="1"/>
  <c r="CY100" i="1"/>
  <c r="CZ100" i="1"/>
  <c r="CY101" i="1"/>
  <c r="CZ101" i="1"/>
  <c r="CY102" i="1"/>
  <c r="CZ102" i="1"/>
  <c r="CY103" i="1"/>
  <c r="CZ103" i="1"/>
  <c r="CZ104" i="1"/>
  <c r="CY106" i="1"/>
  <c r="CZ106" i="1"/>
  <c r="CY107" i="1"/>
  <c r="CZ107" i="1"/>
  <c r="CY108" i="1"/>
  <c r="CZ108" i="1"/>
  <c r="CY109" i="1"/>
  <c r="CZ109" i="1"/>
  <c r="CY110" i="1"/>
  <c r="CZ110" i="1"/>
  <c r="CY111" i="1"/>
  <c r="CZ111" i="1"/>
  <c r="CY112" i="1"/>
  <c r="CZ112" i="1"/>
  <c r="CY113" i="1"/>
  <c r="CZ113" i="1"/>
  <c r="CY114" i="1"/>
  <c r="CZ114" i="1"/>
  <c r="CY115" i="1"/>
  <c r="CZ115" i="1"/>
  <c r="CY116" i="1"/>
  <c r="CZ116" i="1"/>
  <c r="CY117" i="1"/>
  <c r="CZ117" i="1"/>
  <c r="CY118" i="1"/>
  <c r="CZ118" i="1"/>
  <c r="CY119" i="1"/>
  <c r="CZ119" i="1"/>
  <c r="CY120" i="1"/>
  <c r="CZ120" i="1"/>
  <c r="CY121" i="1"/>
  <c r="CZ121" i="1"/>
  <c r="CY122" i="1"/>
  <c r="CZ122" i="1"/>
  <c r="CY123" i="1"/>
  <c r="CZ123" i="1"/>
  <c r="CY124" i="1"/>
  <c r="CZ124" i="1"/>
  <c r="CY125" i="1"/>
  <c r="CZ125" i="1"/>
  <c r="CY126" i="1"/>
  <c r="CZ126" i="1"/>
  <c r="CY127" i="1"/>
  <c r="CZ127" i="1"/>
  <c r="CY128" i="1"/>
  <c r="CZ128" i="1"/>
  <c r="CY129" i="1"/>
  <c r="CZ129" i="1"/>
  <c r="CY130" i="1"/>
  <c r="CZ130" i="1"/>
  <c r="CY131" i="1"/>
  <c r="CZ131" i="1"/>
  <c r="CY132" i="1"/>
  <c r="CZ132" i="1"/>
  <c r="CY133" i="1"/>
  <c r="CZ133" i="1"/>
  <c r="CY134" i="1"/>
  <c r="CZ134" i="1"/>
  <c r="CY135" i="1"/>
  <c r="CZ135" i="1"/>
  <c r="DA135" i="1"/>
  <c r="CY136" i="1"/>
  <c r="CZ136" i="1"/>
  <c r="CY137" i="1"/>
  <c r="CZ137" i="1"/>
  <c r="CY138" i="1"/>
  <c r="CZ138" i="1"/>
  <c r="CY139" i="1"/>
  <c r="CZ139" i="1"/>
  <c r="CY140" i="1"/>
  <c r="CZ140" i="1"/>
  <c r="DA140" i="1"/>
  <c r="CY141" i="1"/>
  <c r="CZ141" i="1"/>
  <c r="CY142" i="1"/>
  <c r="CZ142" i="1"/>
  <c r="CY143" i="1"/>
  <c r="CZ143" i="1"/>
  <c r="CY144" i="1"/>
  <c r="CZ144" i="1"/>
  <c r="CY145" i="1"/>
  <c r="CZ145" i="1"/>
  <c r="CY146" i="1"/>
  <c r="CZ146" i="1"/>
  <c r="CY147" i="1"/>
  <c r="CZ147" i="1"/>
  <c r="CY148" i="1"/>
  <c r="CZ148" i="1"/>
  <c r="CY149" i="1"/>
  <c r="CZ149" i="1"/>
  <c r="CY150" i="1"/>
  <c r="CZ150" i="1"/>
  <c r="DA150" i="1"/>
  <c r="CY151" i="1"/>
  <c r="CZ151" i="1"/>
  <c r="CY152" i="1"/>
  <c r="CZ152" i="1"/>
  <c r="CY153" i="1"/>
  <c r="CZ153" i="1"/>
  <c r="CY154" i="1"/>
  <c r="CZ154" i="1"/>
  <c r="DA154" i="1"/>
  <c r="CY155" i="1"/>
  <c r="CZ155" i="1"/>
  <c r="CY156" i="1"/>
  <c r="CZ156" i="1"/>
  <c r="CY157" i="1"/>
  <c r="CZ157" i="1"/>
  <c r="CY158" i="1"/>
  <c r="CZ158" i="1"/>
  <c r="DA158" i="1"/>
  <c r="CY159" i="1"/>
  <c r="CZ159" i="1"/>
  <c r="CY160" i="1"/>
  <c r="CZ160" i="1"/>
  <c r="CY161" i="1"/>
  <c r="CZ161" i="1"/>
  <c r="CY162" i="1"/>
  <c r="CZ162" i="1"/>
  <c r="CY163" i="1"/>
  <c r="CZ163" i="1"/>
  <c r="CY164" i="1"/>
  <c r="CZ164" i="1"/>
  <c r="CY165" i="1"/>
  <c r="CZ165" i="1"/>
  <c r="CY166" i="1"/>
  <c r="CZ166" i="1"/>
  <c r="CY167" i="1"/>
  <c r="CZ167" i="1"/>
  <c r="CY168" i="1"/>
  <c r="CZ168" i="1"/>
  <c r="CY169" i="1"/>
  <c r="CZ169" i="1"/>
  <c r="CY170" i="1"/>
  <c r="CZ170" i="1"/>
  <c r="CY171" i="1"/>
  <c r="CZ171" i="1"/>
  <c r="CY172" i="1"/>
  <c r="CZ172" i="1"/>
  <c r="CY173" i="1"/>
  <c r="CZ173" i="1"/>
  <c r="CY174" i="1"/>
  <c r="CZ174" i="1"/>
  <c r="CY175" i="1"/>
  <c r="CZ175" i="1"/>
  <c r="CY176" i="1"/>
  <c r="CZ176" i="1"/>
  <c r="DA176" i="1"/>
  <c r="CY177" i="1"/>
  <c r="CZ177" i="1"/>
  <c r="CY178" i="1"/>
  <c r="CZ178" i="1"/>
  <c r="CY179" i="1"/>
  <c r="CZ179" i="1"/>
  <c r="CY180" i="1"/>
  <c r="CZ180" i="1"/>
  <c r="CY181" i="1"/>
  <c r="CZ181" i="1"/>
  <c r="CY182" i="1"/>
  <c r="CZ182" i="1"/>
  <c r="CY183" i="1"/>
  <c r="CZ183" i="1"/>
  <c r="CY184" i="1"/>
  <c r="CZ184" i="1"/>
  <c r="CY185" i="1"/>
  <c r="CZ185" i="1"/>
  <c r="DA185" i="1"/>
  <c r="CY186" i="1"/>
  <c r="CZ186" i="1"/>
  <c r="CY187" i="1"/>
  <c r="CZ187" i="1"/>
  <c r="CY188" i="1"/>
  <c r="CZ188" i="1"/>
  <c r="CY189" i="1"/>
  <c r="CZ189" i="1"/>
  <c r="CY190" i="1"/>
  <c r="CZ190" i="1"/>
  <c r="CY191" i="1"/>
  <c r="CZ191" i="1"/>
  <c r="CY192" i="1"/>
  <c r="CZ192" i="1"/>
  <c r="DA192" i="1"/>
  <c r="CY193" i="1"/>
  <c r="CZ193" i="1"/>
  <c r="CY194" i="1"/>
  <c r="CZ194" i="1"/>
  <c r="CY195" i="1"/>
  <c r="CZ195" i="1"/>
  <c r="CY196" i="1"/>
  <c r="CZ196" i="1"/>
  <c r="CY197" i="1"/>
  <c r="CZ197" i="1"/>
  <c r="CY198" i="1"/>
  <c r="CZ198" i="1"/>
  <c r="CY199" i="1"/>
  <c r="CZ199" i="1"/>
  <c r="CY200" i="1"/>
  <c r="CZ200" i="1"/>
  <c r="CY201" i="1"/>
  <c r="CZ201" i="1"/>
  <c r="DA201" i="1"/>
  <c r="CY202" i="1"/>
  <c r="CZ202" i="1"/>
  <c r="CY203" i="1"/>
  <c r="CZ203" i="1"/>
  <c r="CY204" i="1"/>
  <c r="CZ204" i="1"/>
  <c r="CY205" i="1"/>
  <c r="CZ205" i="1"/>
  <c r="CY206" i="1"/>
  <c r="CZ206" i="1"/>
  <c r="CY207" i="1"/>
  <c r="CZ207" i="1"/>
  <c r="CY208" i="1"/>
  <c r="CZ208" i="1"/>
  <c r="CY209" i="1"/>
  <c r="CZ209" i="1"/>
  <c r="CY210" i="1"/>
  <c r="CZ210" i="1"/>
  <c r="CY211" i="1"/>
  <c r="CZ211" i="1"/>
  <c r="CY212" i="1"/>
  <c r="CZ212" i="1"/>
  <c r="CY213" i="1"/>
  <c r="CZ213" i="1"/>
  <c r="CY214" i="1"/>
  <c r="CZ214" i="1"/>
  <c r="CY215" i="1"/>
  <c r="CZ215" i="1"/>
  <c r="DA215" i="1"/>
  <c r="CY216" i="1"/>
  <c r="CZ216" i="1"/>
  <c r="CY217" i="1"/>
  <c r="CZ217" i="1"/>
  <c r="CY218" i="1"/>
  <c r="CZ218" i="1"/>
  <c r="CY219" i="1"/>
  <c r="CZ219" i="1"/>
  <c r="CY220" i="1"/>
  <c r="CZ220" i="1"/>
  <c r="CY221" i="1"/>
  <c r="CZ221" i="1"/>
  <c r="CY222" i="1"/>
  <c r="CZ222" i="1"/>
  <c r="CY223" i="1"/>
  <c r="CZ223" i="1"/>
  <c r="CY224" i="1"/>
  <c r="CZ224" i="1"/>
  <c r="CY225" i="1"/>
  <c r="CZ225" i="1"/>
  <c r="CY226" i="1"/>
  <c r="CZ226" i="1"/>
  <c r="CY227" i="1"/>
  <c r="CZ227" i="1"/>
  <c r="CY228" i="1"/>
  <c r="CZ228" i="1"/>
  <c r="CY229" i="1"/>
  <c r="CZ229" i="1"/>
  <c r="CY230" i="1"/>
  <c r="CZ230" i="1"/>
  <c r="CY231" i="1"/>
  <c r="CZ231" i="1"/>
  <c r="CY232" i="1"/>
  <c r="CZ232" i="1"/>
  <c r="CY233" i="1"/>
  <c r="CZ233" i="1"/>
  <c r="CY234" i="1"/>
  <c r="CZ234" i="1"/>
  <c r="CY235" i="1"/>
  <c r="CZ235" i="1"/>
  <c r="CY237" i="1"/>
  <c r="CZ237" i="1"/>
  <c r="CY238" i="1"/>
  <c r="CZ238" i="1"/>
  <c r="CY239" i="1"/>
  <c r="CZ239" i="1"/>
  <c r="CY240" i="1"/>
  <c r="CZ240" i="1"/>
  <c r="CY241" i="1"/>
  <c r="CZ241" i="1"/>
  <c r="DA241" i="1"/>
  <c r="CY242" i="1"/>
  <c r="CZ242" i="1"/>
  <c r="CY243" i="1"/>
  <c r="CZ243" i="1"/>
  <c r="CY244" i="1"/>
  <c r="CZ244" i="1"/>
  <c r="CY245" i="1"/>
  <c r="CZ245" i="1"/>
  <c r="CY246" i="1"/>
  <c r="CZ246" i="1"/>
  <c r="CY247" i="1"/>
  <c r="CZ247" i="1"/>
  <c r="CY248" i="1"/>
  <c r="CZ248" i="1"/>
  <c r="CY249" i="1"/>
  <c r="CZ249" i="1"/>
  <c r="CY250" i="1"/>
  <c r="CZ250" i="1"/>
  <c r="CY251" i="1"/>
  <c r="CZ251" i="1"/>
  <c r="CY252" i="1"/>
  <c r="CZ252" i="1"/>
  <c r="CY253" i="1"/>
  <c r="CZ253" i="1"/>
  <c r="CY254" i="1"/>
  <c r="CZ254" i="1"/>
  <c r="CY255" i="1"/>
  <c r="CZ255" i="1"/>
  <c r="CY256" i="1"/>
  <c r="CZ256" i="1"/>
  <c r="CY257" i="1"/>
  <c r="CZ257" i="1"/>
  <c r="CY258" i="1"/>
  <c r="CZ258" i="1"/>
  <c r="CY259" i="1"/>
  <c r="CZ259" i="1"/>
  <c r="DA259" i="1"/>
  <c r="CY260" i="1"/>
  <c r="CZ260" i="1"/>
  <c r="CY261" i="1"/>
  <c r="CZ261" i="1"/>
  <c r="CY262" i="1"/>
  <c r="CZ262" i="1"/>
  <c r="DA262" i="1"/>
  <c r="CY263" i="1"/>
  <c r="CZ263" i="1"/>
  <c r="CY264" i="1"/>
  <c r="CZ264" i="1"/>
  <c r="CY265" i="1"/>
  <c r="CZ265" i="1"/>
  <c r="CY266" i="1"/>
  <c r="CZ266" i="1"/>
  <c r="CY267" i="1"/>
  <c r="CZ267" i="1"/>
  <c r="DA267" i="1"/>
  <c r="CY268" i="1"/>
  <c r="CZ268" i="1"/>
  <c r="CY269" i="1"/>
  <c r="CZ269" i="1"/>
  <c r="CY270" i="1"/>
  <c r="CZ270" i="1"/>
  <c r="CY271" i="1"/>
  <c r="CZ271" i="1"/>
  <c r="CY272" i="1"/>
  <c r="CZ272" i="1"/>
  <c r="CY273" i="1"/>
  <c r="CZ273" i="1"/>
  <c r="CY274" i="1"/>
  <c r="CZ274" i="1"/>
  <c r="CY275" i="1"/>
  <c r="CZ275" i="1"/>
  <c r="CY276" i="1"/>
  <c r="CZ276" i="1"/>
  <c r="CY277" i="1"/>
  <c r="CZ277" i="1"/>
  <c r="DA277" i="1"/>
  <c r="CY278" i="1"/>
  <c r="CZ278" i="1"/>
  <c r="CY279" i="1"/>
  <c r="CZ279" i="1"/>
  <c r="CY280" i="1"/>
  <c r="CZ280" i="1"/>
  <c r="CY281" i="1"/>
  <c r="CZ281" i="1"/>
  <c r="DA281" i="1"/>
  <c r="CY282" i="1"/>
  <c r="CZ282" i="1"/>
  <c r="CY283" i="1"/>
  <c r="CZ283" i="1"/>
  <c r="CY284" i="1"/>
  <c r="CZ284" i="1"/>
  <c r="CY285" i="1"/>
  <c r="CZ285" i="1"/>
  <c r="CY286" i="1"/>
  <c r="CZ286" i="1"/>
  <c r="DA286" i="1"/>
  <c r="CY287" i="1"/>
  <c r="CZ287" i="1"/>
  <c r="CY288" i="1"/>
  <c r="CZ288" i="1"/>
  <c r="CY289" i="1"/>
  <c r="CZ289" i="1"/>
  <c r="DA289" i="1"/>
  <c r="CY290" i="1"/>
  <c r="CZ290" i="1"/>
  <c r="CY291" i="1"/>
  <c r="CZ291" i="1"/>
  <c r="CY292" i="1"/>
  <c r="CZ292" i="1"/>
  <c r="CY293" i="1"/>
  <c r="CZ293" i="1"/>
  <c r="CY294" i="1"/>
  <c r="CZ294" i="1"/>
  <c r="CY295" i="1"/>
  <c r="CZ295" i="1"/>
  <c r="CY296" i="1"/>
  <c r="CZ296" i="1"/>
  <c r="DA296" i="1"/>
  <c r="CY297" i="1"/>
  <c r="CZ297" i="1"/>
  <c r="DA297" i="1"/>
  <c r="CY298" i="1"/>
  <c r="CZ298" i="1"/>
  <c r="DA298" i="1"/>
  <c r="CY299" i="1"/>
  <c r="CZ299" i="1"/>
  <c r="DA299" i="1"/>
  <c r="CY300" i="1"/>
  <c r="CZ300" i="1"/>
  <c r="CY301" i="1"/>
  <c r="CZ301" i="1"/>
  <c r="CY302" i="1"/>
  <c r="CZ302" i="1"/>
  <c r="DA302" i="1"/>
  <c r="CY303" i="1"/>
  <c r="CZ303" i="1"/>
  <c r="CY304" i="1"/>
  <c r="CZ304" i="1"/>
  <c r="CY305" i="1"/>
  <c r="CZ305" i="1"/>
  <c r="CY306" i="1"/>
  <c r="CZ306" i="1"/>
  <c r="DA306" i="1"/>
  <c r="CY307" i="1"/>
  <c r="CZ307" i="1"/>
  <c r="DA307" i="1"/>
  <c r="CY308" i="1"/>
  <c r="CZ308" i="1"/>
  <c r="DA308" i="1"/>
  <c r="CY309" i="1"/>
  <c r="CZ309" i="1"/>
  <c r="CY310" i="1"/>
  <c r="CZ310" i="1"/>
  <c r="CY311" i="1"/>
  <c r="CZ311" i="1"/>
  <c r="CY312" i="1"/>
  <c r="CZ312" i="1"/>
  <c r="CY313" i="1"/>
  <c r="CZ313" i="1"/>
  <c r="CY314" i="1"/>
  <c r="CZ314" i="1"/>
  <c r="CY315" i="1"/>
  <c r="CZ315" i="1"/>
  <c r="CY316" i="1"/>
  <c r="CZ316" i="1"/>
  <c r="CY317" i="1"/>
  <c r="CZ317" i="1"/>
  <c r="CY318" i="1"/>
  <c r="CZ318" i="1"/>
  <c r="CY319" i="1"/>
  <c r="CZ319" i="1"/>
  <c r="CY320" i="1"/>
  <c r="CZ320" i="1"/>
  <c r="CY321" i="1"/>
  <c r="CZ321" i="1"/>
  <c r="CY322" i="1"/>
  <c r="CZ322" i="1"/>
  <c r="CY323" i="1"/>
  <c r="CZ323" i="1"/>
  <c r="CY324" i="1"/>
  <c r="CZ324" i="1"/>
  <c r="CY325" i="1"/>
  <c r="CZ325" i="1"/>
  <c r="CY326" i="1"/>
  <c r="CZ326" i="1"/>
  <c r="CY327" i="1"/>
  <c r="CZ327" i="1"/>
  <c r="CY328" i="1"/>
  <c r="CZ328" i="1"/>
  <c r="CY329" i="1"/>
  <c r="CZ329" i="1"/>
  <c r="CY330" i="1"/>
  <c r="CZ330" i="1"/>
  <c r="CY331" i="1"/>
  <c r="CZ331" i="1"/>
  <c r="CY332" i="1"/>
  <c r="CZ332" i="1"/>
  <c r="CY333" i="1"/>
  <c r="CZ333" i="1"/>
  <c r="DA333" i="1"/>
  <c r="CY334" i="1"/>
  <c r="CZ334" i="1"/>
  <c r="CY335" i="1"/>
  <c r="CZ335" i="1"/>
  <c r="DA335" i="1"/>
  <c r="CY336" i="1"/>
  <c r="CZ336" i="1"/>
  <c r="CY337" i="1"/>
  <c r="CZ337" i="1"/>
  <c r="CY338" i="1"/>
  <c r="CZ338" i="1"/>
  <c r="CY339" i="1"/>
  <c r="CZ339" i="1"/>
  <c r="CY340" i="1"/>
  <c r="CZ340" i="1"/>
  <c r="CY341" i="1"/>
  <c r="CZ341" i="1"/>
  <c r="CY342" i="1"/>
  <c r="CZ342" i="1"/>
  <c r="CY343" i="1"/>
  <c r="CZ343" i="1"/>
  <c r="CY344" i="1"/>
  <c r="CZ344" i="1"/>
  <c r="DA344" i="1"/>
  <c r="CY345" i="1"/>
  <c r="CZ345" i="1"/>
  <c r="CY346" i="1"/>
  <c r="CZ346" i="1"/>
  <c r="CY347" i="1"/>
  <c r="CZ347" i="1"/>
  <c r="CY348" i="1"/>
  <c r="CZ348" i="1"/>
  <c r="CY349" i="1"/>
  <c r="CZ349" i="1"/>
  <c r="CY350" i="1"/>
  <c r="CZ350" i="1"/>
  <c r="CY351" i="1"/>
  <c r="CZ351" i="1"/>
  <c r="CY352" i="1"/>
  <c r="CZ352" i="1"/>
  <c r="CY353" i="1"/>
  <c r="CZ353" i="1"/>
  <c r="CY354" i="1"/>
  <c r="CZ354" i="1"/>
  <c r="CY355" i="1"/>
  <c r="CZ355" i="1"/>
  <c r="CY356" i="1"/>
  <c r="CZ356" i="1"/>
  <c r="CY357" i="1"/>
  <c r="CZ357" i="1"/>
  <c r="CY358" i="1"/>
  <c r="CZ358" i="1"/>
  <c r="CY360" i="1"/>
  <c r="CZ360" i="1"/>
  <c r="CY361" i="1"/>
  <c r="CZ361" i="1"/>
  <c r="CY362" i="1"/>
  <c r="CZ362" i="1"/>
  <c r="CY363" i="1"/>
  <c r="CZ363" i="1"/>
  <c r="CY364" i="1"/>
  <c r="CZ364" i="1"/>
  <c r="CY365" i="1"/>
  <c r="CZ365" i="1"/>
  <c r="CY366" i="1"/>
  <c r="CZ366" i="1"/>
  <c r="CY367" i="1"/>
  <c r="CZ367" i="1"/>
  <c r="CY368" i="1"/>
  <c r="CZ368" i="1"/>
  <c r="CY369" i="1"/>
  <c r="CZ369" i="1"/>
  <c r="CY370" i="1"/>
  <c r="CZ370" i="1"/>
  <c r="DA370" i="1"/>
  <c r="CY371" i="1"/>
  <c r="CZ371" i="1"/>
  <c r="CY372" i="1"/>
  <c r="CZ372" i="1"/>
  <c r="CY373" i="1"/>
  <c r="CZ373" i="1"/>
  <c r="CY374" i="1"/>
  <c r="CZ374" i="1"/>
  <c r="CY375" i="1"/>
  <c r="CZ375" i="1"/>
  <c r="CY376" i="1"/>
  <c r="CZ376" i="1"/>
  <c r="CY377" i="1"/>
  <c r="CZ377" i="1"/>
  <c r="CY378" i="1"/>
  <c r="CZ378" i="1"/>
  <c r="CY379" i="1"/>
  <c r="CZ379" i="1"/>
  <c r="CY380" i="1"/>
  <c r="CZ380" i="1"/>
  <c r="CY381" i="1"/>
  <c r="CZ381" i="1"/>
  <c r="CY382" i="1"/>
  <c r="CZ382" i="1"/>
  <c r="CY383" i="1"/>
  <c r="CZ383" i="1"/>
  <c r="CY384" i="1"/>
  <c r="CZ384" i="1"/>
  <c r="CY385" i="1"/>
  <c r="CZ385" i="1"/>
  <c r="CY386" i="1"/>
  <c r="CZ386" i="1"/>
  <c r="CY387" i="1"/>
  <c r="CZ387" i="1"/>
  <c r="CY388" i="1"/>
  <c r="CZ388" i="1"/>
  <c r="CY389" i="1"/>
  <c r="CZ389" i="1"/>
  <c r="CY390" i="1"/>
  <c r="CZ390" i="1"/>
  <c r="CY391" i="1"/>
  <c r="CZ391" i="1"/>
  <c r="CY392" i="1"/>
  <c r="CZ392" i="1"/>
  <c r="CY393" i="1"/>
  <c r="CZ393" i="1"/>
  <c r="DA393" i="1"/>
  <c r="CY394" i="1"/>
  <c r="CZ394" i="1"/>
  <c r="CY395" i="1"/>
  <c r="CZ395" i="1"/>
  <c r="CY396" i="1"/>
  <c r="CZ396" i="1"/>
  <c r="DA396" i="1"/>
  <c r="CY397" i="1"/>
  <c r="CZ397" i="1"/>
  <c r="CY398" i="1"/>
  <c r="CZ398" i="1"/>
  <c r="DA398" i="1"/>
  <c r="CY399" i="1"/>
  <c r="CZ399" i="1"/>
  <c r="CY400" i="1"/>
  <c r="CZ400" i="1"/>
  <c r="CY401" i="1"/>
  <c r="CZ401" i="1"/>
  <c r="CY402" i="1"/>
  <c r="CZ402" i="1"/>
  <c r="CY403" i="1"/>
  <c r="CZ403" i="1"/>
  <c r="CY404" i="1"/>
  <c r="CZ404" i="1"/>
  <c r="CY405" i="1"/>
  <c r="CZ405" i="1"/>
  <c r="CY406" i="1"/>
  <c r="CZ406" i="1"/>
  <c r="CY407" i="1"/>
  <c r="CZ407" i="1"/>
  <c r="DA407" i="1"/>
  <c r="CY408" i="1"/>
  <c r="CZ408" i="1"/>
  <c r="CY409" i="1"/>
  <c r="CZ409" i="1"/>
  <c r="CY410" i="1"/>
  <c r="CZ410" i="1"/>
  <c r="CY411" i="1"/>
  <c r="CZ411" i="1"/>
  <c r="CY412" i="1"/>
  <c r="CZ412" i="1"/>
  <c r="CY413" i="1"/>
  <c r="CZ413" i="1"/>
  <c r="CY414" i="1"/>
  <c r="CZ414" i="1"/>
  <c r="CY415" i="1"/>
  <c r="CZ415" i="1"/>
  <c r="CY416" i="1"/>
  <c r="CZ416" i="1"/>
  <c r="CY417" i="1"/>
  <c r="CZ417" i="1"/>
  <c r="CY418" i="1"/>
  <c r="CZ418" i="1"/>
  <c r="CY419" i="1"/>
  <c r="CZ419" i="1"/>
  <c r="CY420" i="1"/>
  <c r="CZ420" i="1"/>
  <c r="CY421" i="1"/>
  <c r="CZ421" i="1"/>
  <c r="CY422" i="1"/>
  <c r="CZ422" i="1"/>
  <c r="CY423" i="1"/>
  <c r="CZ423" i="1"/>
  <c r="CY424" i="1"/>
  <c r="CZ424" i="1"/>
  <c r="CY425" i="1"/>
  <c r="CZ425" i="1"/>
  <c r="CY426" i="1"/>
  <c r="CZ426" i="1"/>
  <c r="CY427" i="1"/>
  <c r="CZ427" i="1"/>
  <c r="CY428" i="1"/>
  <c r="CZ428" i="1"/>
  <c r="CY429" i="1"/>
  <c r="CZ429" i="1"/>
  <c r="CY430" i="1"/>
  <c r="CZ430" i="1"/>
  <c r="CY431" i="1"/>
  <c r="CZ431" i="1"/>
  <c r="CY432" i="1"/>
  <c r="CZ432" i="1"/>
  <c r="CY433" i="1"/>
  <c r="CZ433" i="1"/>
  <c r="DA433" i="1"/>
  <c r="CY434" i="1"/>
  <c r="CZ434" i="1"/>
  <c r="CY435" i="1"/>
  <c r="CZ435" i="1"/>
  <c r="CY436" i="1"/>
  <c r="CZ436" i="1"/>
  <c r="CY437" i="1"/>
  <c r="CZ437" i="1"/>
  <c r="CY438" i="1"/>
  <c r="CZ438" i="1"/>
  <c r="CY439" i="1"/>
  <c r="CZ439" i="1"/>
  <c r="CY440" i="1"/>
  <c r="CZ440" i="1"/>
  <c r="CY441" i="1"/>
  <c r="CZ441" i="1"/>
  <c r="CY442" i="1"/>
  <c r="CZ442" i="1"/>
  <c r="CY443" i="1"/>
  <c r="CZ443" i="1"/>
  <c r="CY444" i="1"/>
  <c r="CZ444" i="1"/>
  <c r="CY445" i="1"/>
  <c r="CZ445" i="1"/>
  <c r="CY446" i="1"/>
  <c r="CZ446" i="1"/>
  <c r="CY447" i="1"/>
  <c r="CZ447" i="1"/>
  <c r="CY448" i="1"/>
  <c r="CZ448" i="1"/>
  <c r="CY449" i="1"/>
  <c r="CZ449" i="1"/>
  <c r="CY450" i="1"/>
  <c r="CZ450" i="1"/>
  <c r="DA450" i="1"/>
  <c r="CY451" i="1"/>
  <c r="CZ451" i="1"/>
  <c r="DA451" i="1"/>
  <c r="CY452" i="1"/>
  <c r="CZ452" i="1"/>
  <c r="DA452" i="1"/>
  <c r="CY453" i="1"/>
  <c r="CZ453" i="1"/>
  <c r="DA453" i="1"/>
  <c r="CY454" i="1"/>
  <c r="CZ454" i="1"/>
  <c r="DA454" i="1"/>
  <c r="CY455" i="1"/>
  <c r="CZ455" i="1"/>
  <c r="DA455" i="1"/>
  <c r="CY456" i="1"/>
  <c r="CZ456" i="1"/>
  <c r="DA456" i="1"/>
  <c r="CY457" i="1"/>
  <c r="CZ457" i="1"/>
  <c r="DA457" i="1"/>
  <c r="CY458" i="1"/>
  <c r="CZ458" i="1"/>
  <c r="DA458" i="1"/>
  <c r="CY459" i="1"/>
  <c r="CZ459" i="1"/>
  <c r="DA459" i="1"/>
  <c r="CY460" i="1"/>
  <c r="CZ460" i="1"/>
  <c r="DA460" i="1"/>
  <c r="CY461" i="1"/>
  <c r="CZ461" i="1"/>
  <c r="DA461" i="1"/>
  <c r="CY462" i="1"/>
  <c r="CZ462" i="1"/>
  <c r="DA462" i="1"/>
  <c r="CY463" i="1"/>
  <c r="CZ463" i="1"/>
  <c r="DA463" i="1"/>
  <c r="CY464" i="1"/>
  <c r="CZ464" i="1"/>
  <c r="DA464" i="1"/>
  <c r="CY465" i="1"/>
  <c r="CZ465" i="1"/>
  <c r="DA465" i="1"/>
  <c r="CY466" i="1"/>
  <c r="CZ466" i="1"/>
  <c r="DA466" i="1"/>
  <c r="CY467" i="1"/>
  <c r="CZ467" i="1"/>
  <c r="DA467" i="1"/>
  <c r="CY468" i="1"/>
  <c r="CZ468" i="1"/>
  <c r="DA468" i="1"/>
  <c r="CY469" i="1"/>
  <c r="CZ469" i="1"/>
  <c r="DA469" i="1"/>
  <c r="CY470" i="1"/>
  <c r="CZ470" i="1"/>
  <c r="DA470" i="1"/>
  <c r="CY471" i="1"/>
  <c r="CZ471" i="1"/>
  <c r="DA471" i="1"/>
  <c r="CY472" i="1"/>
  <c r="CZ472" i="1"/>
  <c r="DA472" i="1"/>
  <c r="CY473" i="1"/>
  <c r="CZ473" i="1"/>
  <c r="DA473" i="1"/>
  <c r="CY474" i="1"/>
  <c r="CZ474" i="1"/>
  <c r="DA474" i="1"/>
  <c r="CY475" i="1"/>
  <c r="CZ475" i="1"/>
  <c r="DA475" i="1"/>
  <c r="CY476" i="1"/>
  <c r="CZ476" i="1"/>
  <c r="DA476" i="1"/>
  <c r="CY477" i="1"/>
  <c r="CZ477" i="1"/>
  <c r="DA477" i="1"/>
  <c r="CY478" i="1"/>
  <c r="CZ478" i="1"/>
  <c r="DA478" i="1"/>
  <c r="CY479" i="1"/>
  <c r="CZ479" i="1"/>
  <c r="DA479" i="1"/>
  <c r="CY480" i="1"/>
  <c r="CZ480" i="1"/>
  <c r="DA480" i="1"/>
  <c r="CY481" i="1"/>
  <c r="CZ481" i="1"/>
  <c r="DA481" i="1"/>
  <c r="CY482" i="1"/>
  <c r="CZ482" i="1"/>
  <c r="DA482" i="1"/>
  <c r="CY483" i="1"/>
  <c r="CZ483" i="1"/>
  <c r="DA483" i="1"/>
  <c r="CY484" i="1"/>
  <c r="CZ484" i="1"/>
  <c r="DA484" i="1"/>
  <c r="CY485" i="1"/>
  <c r="CZ485" i="1"/>
  <c r="DA485" i="1"/>
  <c r="CY486" i="1"/>
  <c r="CZ486" i="1"/>
  <c r="DA486" i="1"/>
  <c r="CY487" i="1"/>
  <c r="CZ487" i="1"/>
  <c r="DA487" i="1"/>
  <c r="CY488" i="1"/>
  <c r="CZ488" i="1"/>
  <c r="DA488" i="1"/>
  <c r="CY489" i="1"/>
  <c r="CZ489" i="1"/>
  <c r="DA489" i="1"/>
  <c r="CY490" i="1"/>
  <c r="CZ490" i="1"/>
  <c r="DA490" i="1"/>
  <c r="CY491" i="1"/>
  <c r="CZ491" i="1"/>
  <c r="DA491" i="1"/>
  <c r="CY492" i="1"/>
  <c r="CZ492" i="1"/>
  <c r="DA492" i="1"/>
  <c r="CY493" i="1"/>
  <c r="CZ493" i="1"/>
  <c r="DA493" i="1"/>
  <c r="CY494" i="1"/>
  <c r="CZ494" i="1"/>
  <c r="DA494" i="1"/>
  <c r="CY495" i="1"/>
  <c r="CZ495" i="1"/>
  <c r="DA495" i="1"/>
  <c r="CY496" i="1"/>
  <c r="CZ496" i="1"/>
  <c r="DA496" i="1"/>
  <c r="CY497" i="1"/>
  <c r="CZ497" i="1"/>
  <c r="DA497" i="1"/>
  <c r="CY498" i="1"/>
  <c r="CZ498" i="1"/>
  <c r="DA498" i="1"/>
  <c r="CY499" i="1"/>
  <c r="CZ499" i="1"/>
  <c r="DA499" i="1"/>
  <c r="CY500" i="1"/>
  <c r="CZ500" i="1"/>
  <c r="DA500" i="1"/>
  <c r="CY501" i="1"/>
  <c r="CZ501" i="1"/>
  <c r="DA501" i="1"/>
  <c r="CY502" i="1"/>
  <c r="CZ502" i="1"/>
  <c r="DA502" i="1"/>
  <c r="CY503" i="1"/>
  <c r="CZ503" i="1"/>
  <c r="DA503" i="1"/>
  <c r="CY504" i="1"/>
  <c r="CZ504" i="1"/>
  <c r="DA504" i="1"/>
  <c r="CY505" i="1"/>
  <c r="CZ505" i="1"/>
  <c r="DA505" i="1"/>
  <c r="CY506" i="1"/>
  <c r="CZ506" i="1"/>
  <c r="DA506" i="1"/>
  <c r="CY507" i="1"/>
  <c r="CZ507" i="1"/>
  <c r="DA507" i="1"/>
  <c r="CY508" i="1"/>
  <c r="CZ508" i="1"/>
  <c r="DA508" i="1"/>
  <c r="CY509" i="1"/>
  <c r="CZ509" i="1"/>
  <c r="DA509" i="1"/>
  <c r="CY510" i="1"/>
  <c r="CZ510" i="1"/>
  <c r="DA510" i="1"/>
  <c r="CY511" i="1"/>
  <c r="CZ511" i="1"/>
  <c r="DA511" i="1"/>
  <c r="CY512" i="1"/>
  <c r="CZ512" i="1"/>
  <c r="DA512" i="1"/>
  <c r="CY513" i="1"/>
  <c r="CZ513" i="1"/>
  <c r="DA513" i="1"/>
  <c r="CY514" i="1"/>
  <c r="CZ514" i="1"/>
  <c r="DA514" i="1"/>
  <c r="CY515" i="1"/>
  <c r="CZ515" i="1"/>
  <c r="CY516" i="1"/>
  <c r="CZ516" i="1"/>
  <c r="CY517" i="1"/>
  <c r="CZ517" i="1"/>
  <c r="CY518" i="1"/>
  <c r="CZ518" i="1"/>
  <c r="CY519" i="1"/>
  <c r="CZ519" i="1"/>
  <c r="CY520" i="1"/>
  <c r="CZ520" i="1"/>
  <c r="CY521" i="1"/>
  <c r="CZ521" i="1"/>
  <c r="CY522" i="1"/>
  <c r="CZ522" i="1"/>
  <c r="CY523" i="1"/>
  <c r="CZ523" i="1"/>
  <c r="CY524" i="1"/>
  <c r="CZ524" i="1"/>
  <c r="CY525" i="1"/>
  <c r="CZ525" i="1"/>
  <c r="CY526" i="1"/>
  <c r="CZ526" i="1"/>
  <c r="DA526" i="1"/>
  <c r="CY527" i="1"/>
  <c r="CZ527" i="1"/>
  <c r="DA527" i="1"/>
  <c r="CY528" i="1"/>
  <c r="CZ528" i="1"/>
  <c r="CY529" i="1"/>
  <c r="CZ529" i="1"/>
  <c r="CY530" i="1"/>
  <c r="CZ530" i="1"/>
  <c r="CY531" i="1"/>
  <c r="CZ531" i="1"/>
  <c r="CY532" i="1"/>
  <c r="CZ532" i="1"/>
  <c r="CY533" i="1"/>
  <c r="CZ533" i="1"/>
  <c r="CY534" i="1"/>
  <c r="CZ534" i="1"/>
  <c r="CY535" i="1"/>
  <c r="CZ535" i="1"/>
  <c r="CY536" i="1"/>
  <c r="CZ536" i="1"/>
  <c r="CY537" i="1"/>
  <c r="CZ537" i="1"/>
  <c r="CY538" i="1"/>
  <c r="CZ538" i="1"/>
  <c r="CY539" i="1"/>
  <c r="CZ539" i="1"/>
  <c r="CY540" i="1"/>
  <c r="CZ540" i="1"/>
  <c r="CY541" i="1"/>
  <c r="CZ541" i="1"/>
  <c r="CY542" i="1"/>
  <c r="CZ542" i="1"/>
  <c r="CY543" i="1"/>
  <c r="CZ543" i="1"/>
  <c r="CY544" i="1"/>
  <c r="CZ544" i="1"/>
  <c r="CY545" i="1"/>
  <c r="CZ545" i="1"/>
  <c r="CY546" i="1"/>
  <c r="CZ546" i="1"/>
  <c r="CY547" i="1"/>
  <c r="CZ547" i="1"/>
  <c r="CY548" i="1"/>
  <c r="CZ548" i="1"/>
  <c r="CY549" i="1"/>
  <c r="CZ549" i="1"/>
  <c r="CY550" i="1"/>
  <c r="CZ550" i="1"/>
  <c r="CY551" i="1"/>
  <c r="CZ551" i="1"/>
  <c r="CY552" i="1"/>
  <c r="CZ552" i="1"/>
  <c r="CY553" i="1"/>
  <c r="CZ553" i="1"/>
  <c r="CY554" i="1"/>
  <c r="CZ554" i="1"/>
  <c r="CY555" i="1"/>
  <c r="CZ555" i="1"/>
  <c r="CY556" i="1"/>
  <c r="CZ556" i="1"/>
  <c r="CY557" i="1"/>
  <c r="CZ557" i="1"/>
  <c r="CY558" i="1"/>
  <c r="CZ558" i="1"/>
  <c r="CY559" i="1"/>
  <c r="CZ559" i="1"/>
  <c r="CY560" i="1"/>
  <c r="CZ560" i="1"/>
  <c r="CY561" i="1"/>
  <c r="CZ561" i="1"/>
  <c r="CY562" i="1"/>
  <c r="CZ562" i="1"/>
  <c r="CY563" i="1"/>
  <c r="CZ563" i="1"/>
  <c r="CY564" i="1"/>
  <c r="CZ564" i="1"/>
  <c r="CY565" i="1"/>
  <c r="CZ565" i="1"/>
  <c r="CY566" i="1"/>
  <c r="CZ566" i="1"/>
  <c r="DA566" i="1"/>
  <c r="CY567" i="1"/>
  <c r="CZ567" i="1"/>
  <c r="CY568" i="1"/>
  <c r="CZ568" i="1"/>
  <c r="CY569" i="1"/>
  <c r="CZ569" i="1"/>
  <c r="CY570" i="1"/>
  <c r="CZ570" i="1"/>
  <c r="CY571" i="1"/>
  <c r="CZ571" i="1"/>
  <c r="CY572" i="1"/>
  <c r="CZ572" i="1"/>
  <c r="CY573" i="1"/>
  <c r="CZ573" i="1"/>
  <c r="CY574" i="1"/>
  <c r="CZ574" i="1"/>
  <c r="CY575" i="1"/>
  <c r="CZ575" i="1"/>
  <c r="CY576" i="1"/>
  <c r="CZ576" i="1"/>
  <c r="CY577" i="1"/>
  <c r="CZ577" i="1"/>
  <c r="DA577" i="1"/>
  <c r="CY578" i="1"/>
  <c r="CZ578" i="1"/>
  <c r="DA578" i="1"/>
  <c r="CY579" i="1"/>
  <c r="CZ579" i="1"/>
  <c r="DA579" i="1"/>
  <c r="CY580" i="1"/>
  <c r="CZ580" i="1"/>
  <c r="DA580" i="1"/>
  <c r="CY581" i="1"/>
  <c r="CZ581" i="1"/>
  <c r="CY582" i="1"/>
  <c r="CZ582" i="1"/>
  <c r="DA582" i="1"/>
  <c r="CY583" i="1"/>
  <c r="CZ583" i="1"/>
  <c r="CY584" i="1"/>
  <c r="CZ584" i="1"/>
  <c r="CY585" i="1"/>
  <c r="CZ585" i="1"/>
  <c r="CY586" i="1"/>
  <c r="CZ586" i="1"/>
  <c r="CY587" i="1"/>
  <c r="CZ587" i="1"/>
  <c r="CY588" i="1"/>
  <c r="CZ588" i="1"/>
  <c r="CY589" i="1"/>
  <c r="CZ589" i="1"/>
  <c r="CY590" i="1"/>
  <c r="CZ590" i="1"/>
  <c r="CY591" i="1"/>
  <c r="CZ591" i="1"/>
  <c r="CY592" i="1"/>
  <c r="CZ592" i="1"/>
  <c r="DA592" i="1"/>
  <c r="CY593" i="1"/>
  <c r="CZ593" i="1"/>
  <c r="CY594" i="1"/>
  <c r="CZ594" i="1"/>
  <c r="CY595" i="1"/>
  <c r="CZ595" i="1"/>
  <c r="CY596" i="1"/>
  <c r="CZ596" i="1"/>
  <c r="CY597" i="1"/>
  <c r="CZ597" i="1"/>
  <c r="CY598" i="1"/>
  <c r="CZ598" i="1"/>
  <c r="CY599" i="1"/>
  <c r="CZ599" i="1"/>
  <c r="CY600" i="1"/>
  <c r="CZ600" i="1"/>
  <c r="CY601" i="1"/>
  <c r="CZ601" i="1"/>
  <c r="CY602" i="1"/>
  <c r="CZ602" i="1"/>
  <c r="CY603" i="1"/>
  <c r="CZ603" i="1"/>
  <c r="CY604" i="1"/>
  <c r="CZ604" i="1"/>
  <c r="CY605" i="1"/>
  <c r="CZ605" i="1"/>
  <c r="CY606" i="1"/>
  <c r="CZ606" i="1"/>
  <c r="CY607" i="1"/>
  <c r="CZ607" i="1"/>
  <c r="CY608" i="1"/>
  <c r="CZ608" i="1"/>
  <c r="CY609" i="1"/>
  <c r="CZ609" i="1"/>
  <c r="CY610" i="1"/>
  <c r="CZ610" i="1"/>
  <c r="CY611" i="1"/>
  <c r="CZ611" i="1"/>
  <c r="CY612" i="1"/>
  <c r="CZ612" i="1"/>
  <c r="CY613" i="1"/>
  <c r="CZ613" i="1"/>
  <c r="CY614" i="1"/>
  <c r="CZ614" i="1"/>
  <c r="CY615" i="1"/>
  <c r="CZ615" i="1"/>
  <c r="CY616" i="1"/>
  <c r="CZ616" i="1"/>
  <c r="CY617" i="1"/>
  <c r="CZ617" i="1"/>
  <c r="CY618" i="1"/>
  <c r="CZ618" i="1"/>
  <c r="CY619" i="1"/>
  <c r="CZ619" i="1"/>
  <c r="CY620" i="1"/>
  <c r="CZ620" i="1"/>
  <c r="CY621" i="1"/>
  <c r="CZ621" i="1"/>
  <c r="CY622" i="1"/>
  <c r="CZ622" i="1"/>
  <c r="CY623" i="1"/>
  <c r="CZ623" i="1"/>
  <c r="CY624" i="1"/>
  <c r="CZ624" i="1"/>
  <c r="CY625" i="1"/>
  <c r="CZ625" i="1"/>
  <c r="CY626" i="1"/>
  <c r="CZ626" i="1"/>
  <c r="CY627" i="1"/>
  <c r="CZ627" i="1"/>
  <c r="CY628" i="1"/>
  <c r="CZ628" i="1"/>
  <c r="CY629" i="1"/>
  <c r="CZ629" i="1"/>
  <c r="CY630" i="1"/>
  <c r="CZ630" i="1"/>
  <c r="CY631" i="1"/>
  <c r="CZ631" i="1"/>
  <c r="CY632" i="1"/>
  <c r="CZ632" i="1"/>
  <c r="CY633" i="1"/>
  <c r="CZ633" i="1"/>
  <c r="CY634" i="1"/>
  <c r="CZ634" i="1"/>
  <c r="CY635" i="1"/>
  <c r="CZ635" i="1"/>
  <c r="CY636" i="1"/>
  <c r="CZ636" i="1"/>
  <c r="CZ6" i="1"/>
  <c r="CY6" i="1"/>
  <c r="DB592" i="1" l="1"/>
  <c r="CZ359" i="1"/>
  <c r="CY359" i="1"/>
  <c r="CZ236" i="1"/>
  <c r="CY236" i="1"/>
  <c r="CZ105" i="1"/>
  <c r="CY105" i="1"/>
  <c r="CY104" i="1"/>
  <c r="DB582" i="1"/>
  <c r="DB580" i="1"/>
  <c r="DB579" i="1"/>
  <c r="DB578" i="1"/>
  <c r="DB577" i="1"/>
  <c r="DB566" i="1"/>
  <c r="DB527" i="1"/>
  <c r="DB526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82" i="1"/>
  <c r="DB481" i="1"/>
  <c r="DB480" i="1"/>
  <c r="DB479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5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33" i="1"/>
  <c r="DB407" i="1"/>
  <c r="DB398" i="1"/>
  <c r="DB396" i="1"/>
  <c r="DB393" i="1"/>
  <c r="DB370" i="1"/>
  <c r="DB344" i="1"/>
  <c r="DB335" i="1"/>
  <c r="DB333" i="1"/>
  <c r="DB308" i="1"/>
  <c r="DB307" i="1"/>
  <c r="DB306" i="1"/>
  <c r="DB302" i="1"/>
  <c r="DB299" i="1"/>
  <c r="DB298" i="1"/>
  <c r="DB297" i="1"/>
  <c r="DB296" i="1"/>
  <c r="DB289" i="1"/>
  <c r="DB286" i="1"/>
  <c r="DB281" i="1"/>
  <c r="DB277" i="1"/>
  <c r="DB267" i="1"/>
  <c r="DB262" i="1"/>
  <c r="DB259" i="1"/>
  <c r="DB241" i="1"/>
  <c r="DB215" i="1"/>
  <c r="DB201" i="1"/>
  <c r="DB192" i="1"/>
  <c r="DB185" i="1"/>
  <c r="DB176" i="1"/>
  <c r="DB158" i="1"/>
  <c r="DB154" i="1"/>
  <c r="DB150" i="1"/>
  <c r="DB140" i="1"/>
  <c r="DB135" i="1"/>
  <c r="DB26" i="1"/>
  <c r="DB19" i="1"/>
  <c r="BY3" i="1"/>
  <c r="CA19" i="1"/>
  <c r="CA26" i="1"/>
  <c r="CA135" i="1"/>
  <c r="ER135" i="1" s="1"/>
  <c r="CA140" i="1"/>
  <c r="CA150" i="1"/>
  <c r="CA154" i="1"/>
  <c r="CA158" i="1"/>
  <c r="ER158" i="1" s="1"/>
  <c r="CA176" i="1"/>
  <c r="CA185" i="1"/>
  <c r="CA192" i="1"/>
  <c r="CA201" i="1"/>
  <c r="ER201" i="1" s="1"/>
  <c r="CA215" i="1"/>
  <c r="CA241" i="1"/>
  <c r="CA259" i="1"/>
  <c r="CA262" i="1"/>
  <c r="ER262" i="1" s="1"/>
  <c r="CA267" i="1"/>
  <c r="CA277" i="1"/>
  <c r="CA281" i="1"/>
  <c r="CA286" i="1"/>
  <c r="ER286" i="1" s="1"/>
  <c r="CA289" i="1"/>
  <c r="CA296" i="1"/>
  <c r="CA297" i="1"/>
  <c r="CA298" i="1"/>
  <c r="ER298" i="1" s="1"/>
  <c r="CA299" i="1"/>
  <c r="CA302" i="1"/>
  <c r="CA306" i="1"/>
  <c r="CA307" i="1"/>
  <c r="ER307" i="1" s="1"/>
  <c r="CA308" i="1"/>
  <c r="CA333" i="1"/>
  <c r="CA335" i="1"/>
  <c r="CA344" i="1"/>
  <c r="ER344" i="1" s="1"/>
  <c r="CA370" i="1"/>
  <c r="CA393" i="1"/>
  <c r="CA396" i="1"/>
  <c r="CA398" i="1"/>
  <c r="ER398" i="1" s="1"/>
  <c r="CA407" i="1"/>
  <c r="CA433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ER463" i="1" s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26" i="1"/>
  <c r="CA527" i="1"/>
  <c r="CA566" i="1"/>
  <c r="CA577" i="1"/>
  <c r="CA578" i="1"/>
  <c r="CA579" i="1"/>
  <c r="CA580" i="1"/>
  <c r="CA582" i="1"/>
  <c r="CA592" i="1"/>
  <c r="CZ3" i="1" l="1"/>
  <c r="ER471" i="1"/>
  <c r="ER467" i="1"/>
  <c r="ER459" i="1"/>
  <c r="ER455" i="1"/>
  <c r="ER451" i="1"/>
  <c r="CY3" i="1"/>
  <c r="CB526" i="1"/>
  <c r="ES526" i="1" s="1"/>
  <c r="EQ526" i="1"/>
  <c r="EP526" i="1"/>
  <c r="ER526" i="1"/>
  <c r="CB582" i="1"/>
  <c r="ES582" i="1" s="1"/>
  <c r="EP582" i="1"/>
  <c r="EQ582" i="1"/>
  <c r="ER582" i="1"/>
  <c r="CB510" i="1"/>
  <c r="ES510" i="1" s="1"/>
  <c r="EQ510" i="1"/>
  <c r="EP510" i="1"/>
  <c r="ER510" i="1"/>
  <c r="CB498" i="1"/>
  <c r="ES498" i="1" s="1"/>
  <c r="EP498" i="1"/>
  <c r="EQ498" i="1"/>
  <c r="ER498" i="1"/>
  <c r="CB486" i="1"/>
  <c r="ES486" i="1" s="1"/>
  <c r="EQ486" i="1"/>
  <c r="EP486" i="1"/>
  <c r="ER486" i="1"/>
  <c r="CB474" i="1"/>
  <c r="ES474" i="1" s="1"/>
  <c r="EP474" i="1"/>
  <c r="EQ474" i="1"/>
  <c r="ER474" i="1"/>
  <c r="CB462" i="1"/>
  <c r="ES462" i="1" s="1"/>
  <c r="EQ462" i="1"/>
  <c r="EP462" i="1"/>
  <c r="CB454" i="1"/>
  <c r="ES454" i="1" s="1"/>
  <c r="EQ454" i="1"/>
  <c r="EP454" i="1"/>
  <c r="CB450" i="1"/>
  <c r="ES450" i="1" s="1"/>
  <c r="EP450" i="1"/>
  <c r="EQ450" i="1"/>
  <c r="CB396" i="1"/>
  <c r="ES396" i="1" s="1"/>
  <c r="EP396" i="1"/>
  <c r="EQ396" i="1"/>
  <c r="CB335" i="1"/>
  <c r="ES335" i="1" s="1"/>
  <c r="EP335" i="1"/>
  <c r="EQ335" i="1"/>
  <c r="CB306" i="1"/>
  <c r="ES306" i="1" s="1"/>
  <c r="EQ306" i="1"/>
  <c r="EP306" i="1"/>
  <c r="CB297" i="1"/>
  <c r="EP297" i="1"/>
  <c r="EQ297" i="1"/>
  <c r="CB281" i="1"/>
  <c r="EP281" i="1"/>
  <c r="EQ281" i="1"/>
  <c r="CB259" i="1"/>
  <c r="EQ259" i="1"/>
  <c r="EP259" i="1"/>
  <c r="CB192" i="1"/>
  <c r="ES192" i="1" s="1"/>
  <c r="EQ192" i="1"/>
  <c r="EP192" i="1"/>
  <c r="CB154" i="1"/>
  <c r="ES154" i="1" s="1"/>
  <c r="EQ154" i="1"/>
  <c r="EP154" i="1"/>
  <c r="CB26" i="1"/>
  <c r="ES26" i="1" s="1"/>
  <c r="EP26" i="1"/>
  <c r="EQ26" i="1"/>
  <c r="ES259" i="1"/>
  <c r="ES281" i="1"/>
  <c r="ES297" i="1"/>
  <c r="CB592" i="1"/>
  <c r="AB592" i="1" s="1"/>
  <c r="EQ592" i="1"/>
  <c r="EP592" i="1"/>
  <c r="Y592" i="1" s="1"/>
  <c r="ER592" i="1"/>
  <c r="AA592" i="1" s="1"/>
  <c r="CB511" i="1"/>
  <c r="ES511" i="1" s="1"/>
  <c r="EQ511" i="1"/>
  <c r="EP511" i="1"/>
  <c r="ER511" i="1"/>
  <c r="CB514" i="1"/>
  <c r="ES514" i="1" s="1"/>
  <c r="EQ514" i="1"/>
  <c r="EP514" i="1"/>
  <c r="ER514" i="1"/>
  <c r="CB502" i="1"/>
  <c r="ES502" i="1" s="1"/>
  <c r="EQ502" i="1"/>
  <c r="EP502" i="1"/>
  <c r="ER502" i="1"/>
  <c r="CB490" i="1"/>
  <c r="ES490" i="1" s="1"/>
  <c r="EP490" i="1"/>
  <c r="EQ490" i="1"/>
  <c r="ER490" i="1"/>
  <c r="CB482" i="1"/>
  <c r="ES482" i="1" s="1"/>
  <c r="EP482" i="1"/>
  <c r="EQ482" i="1"/>
  <c r="ER482" i="1"/>
  <c r="CB466" i="1"/>
  <c r="ES466" i="1" s="1"/>
  <c r="EP466" i="1"/>
  <c r="EQ466" i="1"/>
  <c r="EP580" i="1"/>
  <c r="EQ580" i="1"/>
  <c r="ER580" i="1"/>
  <c r="CB513" i="1"/>
  <c r="ES513" i="1" s="1"/>
  <c r="EQ513" i="1"/>
  <c r="EP513" i="1"/>
  <c r="ER513" i="1"/>
  <c r="CB509" i="1"/>
  <c r="ES509" i="1" s="1"/>
  <c r="EQ509" i="1"/>
  <c r="EP509" i="1"/>
  <c r="ER509" i="1"/>
  <c r="CB505" i="1"/>
  <c r="ES505" i="1" s="1"/>
  <c r="EQ505" i="1"/>
  <c r="EP505" i="1"/>
  <c r="ER505" i="1"/>
  <c r="CB501" i="1"/>
  <c r="ES501" i="1" s="1"/>
  <c r="EQ501" i="1"/>
  <c r="EP501" i="1"/>
  <c r="ER501" i="1"/>
  <c r="CB497" i="1"/>
  <c r="ES497" i="1" s="1"/>
  <c r="EQ497" i="1"/>
  <c r="EP497" i="1"/>
  <c r="ER497" i="1"/>
  <c r="CB493" i="1"/>
  <c r="ES493" i="1" s="1"/>
  <c r="EQ493" i="1"/>
  <c r="EP493" i="1"/>
  <c r="ER493" i="1"/>
  <c r="CB489" i="1"/>
  <c r="ES489" i="1" s="1"/>
  <c r="EQ489" i="1"/>
  <c r="EP489" i="1"/>
  <c r="ER489" i="1"/>
  <c r="CB485" i="1"/>
  <c r="ES485" i="1" s="1"/>
  <c r="EQ485" i="1"/>
  <c r="EP485" i="1"/>
  <c r="ER485" i="1"/>
  <c r="CB481" i="1"/>
  <c r="ES481" i="1" s="1"/>
  <c r="EQ481" i="1"/>
  <c r="EP481" i="1"/>
  <c r="ER481" i="1"/>
  <c r="CB477" i="1"/>
  <c r="ES477" i="1" s="1"/>
  <c r="EQ477" i="1"/>
  <c r="EP477" i="1"/>
  <c r="ER477" i="1"/>
  <c r="CB473" i="1"/>
  <c r="ES473" i="1" s="1"/>
  <c r="EQ473" i="1"/>
  <c r="EP473" i="1"/>
  <c r="CB469" i="1"/>
  <c r="ES469" i="1" s="1"/>
  <c r="EQ469" i="1"/>
  <c r="EP469" i="1"/>
  <c r="CB465" i="1"/>
  <c r="ES465" i="1" s="1"/>
  <c r="EQ465" i="1"/>
  <c r="EP465" i="1"/>
  <c r="CB461" i="1"/>
  <c r="ES461" i="1" s="1"/>
  <c r="EQ461" i="1"/>
  <c r="EP461" i="1"/>
  <c r="CB457" i="1"/>
  <c r="EQ457" i="1"/>
  <c r="EP457" i="1"/>
  <c r="CB453" i="1"/>
  <c r="EQ453" i="1"/>
  <c r="EP453" i="1"/>
  <c r="CB433" i="1"/>
  <c r="EQ433" i="1"/>
  <c r="EP433" i="1"/>
  <c r="CB393" i="1"/>
  <c r="EP393" i="1"/>
  <c r="EQ393" i="1"/>
  <c r="CB333" i="1"/>
  <c r="EP333" i="1"/>
  <c r="EQ333" i="1"/>
  <c r="CB302" i="1"/>
  <c r="EP302" i="1"/>
  <c r="EQ302" i="1"/>
  <c r="CB296" i="1"/>
  <c r="EQ296" i="1"/>
  <c r="EP296" i="1"/>
  <c r="CB277" i="1"/>
  <c r="EP277" i="1"/>
  <c r="EQ277" i="1"/>
  <c r="CB241" i="1"/>
  <c r="EP241" i="1"/>
  <c r="EQ241" i="1"/>
  <c r="CB185" i="1"/>
  <c r="EP185" i="1"/>
  <c r="EQ185" i="1"/>
  <c r="CB150" i="1"/>
  <c r="EQ150" i="1"/>
  <c r="EP150" i="1"/>
  <c r="CB19" i="1"/>
  <c r="EP19" i="1"/>
  <c r="EQ19" i="1"/>
  <c r="ER19" i="1"/>
  <c r="ER150" i="1"/>
  <c r="ER185" i="1"/>
  <c r="ER241" i="1"/>
  <c r="ER277" i="1"/>
  <c r="ER296" i="1"/>
  <c r="ER302" i="1"/>
  <c r="ER333" i="1"/>
  <c r="ER393" i="1"/>
  <c r="ER433" i="1"/>
  <c r="ER453" i="1"/>
  <c r="ER457" i="1"/>
  <c r="ER461" i="1"/>
  <c r="ER465" i="1"/>
  <c r="ER469" i="1"/>
  <c r="ER473" i="1"/>
  <c r="CB507" i="1"/>
  <c r="ES507" i="1" s="1"/>
  <c r="EQ507" i="1"/>
  <c r="EP507" i="1"/>
  <c r="ER507" i="1"/>
  <c r="EP577" i="1"/>
  <c r="EQ577" i="1"/>
  <c r="ER577" i="1"/>
  <c r="CB506" i="1"/>
  <c r="ES506" i="1" s="1"/>
  <c r="EP506" i="1"/>
  <c r="EQ506" i="1"/>
  <c r="ER506" i="1"/>
  <c r="CB494" i="1"/>
  <c r="ES494" i="1" s="1"/>
  <c r="EQ494" i="1"/>
  <c r="EP494" i="1"/>
  <c r="ER494" i="1"/>
  <c r="CB478" i="1"/>
  <c r="ES478" i="1" s="1"/>
  <c r="EQ478" i="1"/>
  <c r="EP478" i="1"/>
  <c r="ER478" i="1"/>
  <c r="CB470" i="1"/>
  <c r="ES470" i="1" s="1"/>
  <c r="EQ470" i="1"/>
  <c r="EP470" i="1"/>
  <c r="CB458" i="1"/>
  <c r="ES458" i="1" s="1"/>
  <c r="EP458" i="1"/>
  <c r="EQ458" i="1"/>
  <c r="CB566" i="1"/>
  <c r="ES566" i="1" s="1"/>
  <c r="EP566" i="1"/>
  <c r="EQ566" i="1"/>
  <c r="ER566" i="1"/>
  <c r="EP579" i="1"/>
  <c r="EQ579" i="1"/>
  <c r="ER579" i="1"/>
  <c r="CB527" i="1"/>
  <c r="ES527" i="1" s="1"/>
  <c r="EP527" i="1"/>
  <c r="EQ527" i="1"/>
  <c r="ER527" i="1"/>
  <c r="CB512" i="1"/>
  <c r="ES512" i="1" s="1"/>
  <c r="EP512" i="1"/>
  <c r="EQ512" i="1"/>
  <c r="ER512" i="1"/>
  <c r="CB508" i="1"/>
  <c r="ES508" i="1" s="1"/>
  <c r="EQ508" i="1"/>
  <c r="EP508" i="1"/>
  <c r="ER508" i="1"/>
  <c r="CB504" i="1"/>
  <c r="ES504" i="1" s="1"/>
  <c r="EP504" i="1"/>
  <c r="EQ504" i="1"/>
  <c r="ER504" i="1"/>
  <c r="CB500" i="1"/>
  <c r="ES500" i="1" s="1"/>
  <c r="EQ500" i="1"/>
  <c r="EP500" i="1"/>
  <c r="ER500" i="1"/>
  <c r="CB496" i="1"/>
  <c r="ES496" i="1" s="1"/>
  <c r="EP496" i="1"/>
  <c r="EQ496" i="1"/>
  <c r="ER496" i="1"/>
  <c r="CB492" i="1"/>
  <c r="ES492" i="1" s="1"/>
  <c r="EQ492" i="1"/>
  <c r="EP492" i="1"/>
  <c r="ER492" i="1"/>
  <c r="CB488" i="1"/>
  <c r="ES488" i="1" s="1"/>
  <c r="EP488" i="1"/>
  <c r="EQ488" i="1"/>
  <c r="ER488" i="1"/>
  <c r="CB484" i="1"/>
  <c r="ES484" i="1" s="1"/>
  <c r="EQ484" i="1"/>
  <c r="EP484" i="1"/>
  <c r="ER484" i="1"/>
  <c r="CB480" i="1"/>
  <c r="ES480" i="1" s="1"/>
  <c r="EP480" i="1"/>
  <c r="EQ480" i="1"/>
  <c r="ER480" i="1"/>
  <c r="CB476" i="1"/>
  <c r="ES476" i="1" s="1"/>
  <c r="EQ476" i="1"/>
  <c r="EP476" i="1"/>
  <c r="ER476" i="1"/>
  <c r="CB472" i="1"/>
  <c r="ES472" i="1" s="1"/>
  <c r="EP472" i="1"/>
  <c r="EQ472" i="1"/>
  <c r="CB468" i="1"/>
  <c r="ES468" i="1" s="1"/>
  <c r="EQ468" i="1"/>
  <c r="EP468" i="1"/>
  <c r="CB464" i="1"/>
  <c r="ES464" i="1" s="1"/>
  <c r="EP464" i="1"/>
  <c r="EQ464" i="1"/>
  <c r="CB460" i="1"/>
  <c r="ES460" i="1" s="1"/>
  <c r="EQ460" i="1"/>
  <c r="EP460" i="1"/>
  <c r="CB456" i="1"/>
  <c r="ES456" i="1" s="1"/>
  <c r="EP456" i="1"/>
  <c r="EQ456" i="1"/>
  <c r="CB452" i="1"/>
  <c r="ES452" i="1" s="1"/>
  <c r="EQ452" i="1"/>
  <c r="EP452" i="1"/>
  <c r="CB407" i="1"/>
  <c r="ES407" i="1" s="1"/>
  <c r="EQ407" i="1"/>
  <c r="EP407" i="1"/>
  <c r="CB370" i="1"/>
  <c r="ES370" i="1" s="1"/>
  <c r="EQ370" i="1"/>
  <c r="EP370" i="1"/>
  <c r="CB308" i="1"/>
  <c r="ES308" i="1" s="1"/>
  <c r="EQ308" i="1"/>
  <c r="EP308" i="1"/>
  <c r="CB299" i="1"/>
  <c r="ES299" i="1" s="1"/>
  <c r="EQ299" i="1"/>
  <c r="EP299" i="1"/>
  <c r="CB289" i="1"/>
  <c r="ES289" i="1" s="1"/>
  <c r="EQ289" i="1"/>
  <c r="EP289" i="1"/>
  <c r="CB267" i="1"/>
  <c r="ES267" i="1" s="1"/>
  <c r="EQ267" i="1"/>
  <c r="EP267" i="1"/>
  <c r="CB215" i="1"/>
  <c r="ES215" i="1" s="1"/>
  <c r="EQ215" i="1"/>
  <c r="EP215" i="1"/>
  <c r="CB176" i="1"/>
  <c r="ES176" i="1" s="1"/>
  <c r="EQ176" i="1"/>
  <c r="EP176" i="1"/>
  <c r="CB140" i="1"/>
  <c r="ES140" i="1" s="1"/>
  <c r="EP140" i="1"/>
  <c r="EQ140" i="1"/>
  <c r="ES19" i="1"/>
  <c r="ES150" i="1"/>
  <c r="ES185" i="1"/>
  <c r="ES241" i="1"/>
  <c r="ES277" i="1"/>
  <c r="ES296" i="1"/>
  <c r="ES302" i="1"/>
  <c r="ES333" i="1"/>
  <c r="ES393" i="1"/>
  <c r="ES433" i="1"/>
  <c r="ES453" i="1"/>
  <c r="ES457" i="1"/>
  <c r="EP578" i="1"/>
  <c r="EQ578" i="1"/>
  <c r="ER578" i="1"/>
  <c r="CB503" i="1"/>
  <c r="ES503" i="1" s="1"/>
  <c r="EQ503" i="1"/>
  <c r="EP503" i="1"/>
  <c r="ER503" i="1"/>
  <c r="CB499" i="1"/>
  <c r="ES499" i="1" s="1"/>
  <c r="EQ499" i="1"/>
  <c r="EP499" i="1"/>
  <c r="ER499" i="1"/>
  <c r="CB495" i="1"/>
  <c r="ES495" i="1" s="1"/>
  <c r="EQ495" i="1"/>
  <c r="EP495" i="1"/>
  <c r="ER495" i="1"/>
  <c r="CB491" i="1"/>
  <c r="ES491" i="1" s="1"/>
  <c r="EQ491" i="1"/>
  <c r="EP491" i="1"/>
  <c r="ER491" i="1"/>
  <c r="CB487" i="1"/>
  <c r="ES487" i="1" s="1"/>
  <c r="EQ487" i="1"/>
  <c r="EP487" i="1"/>
  <c r="ER487" i="1"/>
  <c r="CB483" i="1"/>
  <c r="ES483" i="1" s="1"/>
  <c r="EQ483" i="1"/>
  <c r="EP483" i="1"/>
  <c r="ER483" i="1"/>
  <c r="CB479" i="1"/>
  <c r="ES479" i="1" s="1"/>
  <c r="EQ479" i="1"/>
  <c r="EP479" i="1"/>
  <c r="ER479" i="1"/>
  <c r="CB475" i="1"/>
  <c r="ES475" i="1" s="1"/>
  <c r="EQ475" i="1"/>
  <c r="EP475" i="1"/>
  <c r="ER475" i="1"/>
  <c r="CB471" i="1"/>
  <c r="ES471" i="1" s="1"/>
  <c r="EQ471" i="1"/>
  <c r="EP471" i="1"/>
  <c r="CB467" i="1"/>
  <c r="ES467" i="1" s="1"/>
  <c r="EQ467" i="1"/>
  <c r="EP467" i="1"/>
  <c r="CB463" i="1"/>
  <c r="ES463" i="1" s="1"/>
  <c r="EQ463" i="1"/>
  <c r="EP463" i="1"/>
  <c r="CB459" i="1"/>
  <c r="ES459" i="1" s="1"/>
  <c r="EQ459" i="1"/>
  <c r="EP459" i="1"/>
  <c r="CB455" i="1"/>
  <c r="ES455" i="1" s="1"/>
  <c r="EQ455" i="1"/>
  <c r="EP455" i="1"/>
  <c r="CB451" i="1"/>
  <c r="ES451" i="1" s="1"/>
  <c r="EQ451" i="1"/>
  <c r="EP451" i="1"/>
  <c r="CB398" i="1"/>
  <c r="ES398" i="1" s="1"/>
  <c r="EQ398" i="1"/>
  <c r="EP398" i="1"/>
  <c r="CB344" i="1"/>
  <c r="ES344" i="1" s="1"/>
  <c r="EP344" i="1"/>
  <c r="EQ344" i="1"/>
  <c r="CB307" i="1"/>
  <c r="ES307" i="1" s="1"/>
  <c r="EQ307" i="1"/>
  <c r="EP307" i="1"/>
  <c r="CB298" i="1"/>
  <c r="ES298" i="1" s="1"/>
  <c r="EP298" i="1"/>
  <c r="EQ298" i="1"/>
  <c r="CB286" i="1"/>
  <c r="ES286" i="1" s="1"/>
  <c r="EP286" i="1"/>
  <c r="EQ286" i="1"/>
  <c r="CB262" i="1"/>
  <c r="ES262" i="1" s="1"/>
  <c r="EP262" i="1"/>
  <c r="EQ262" i="1"/>
  <c r="CB201" i="1"/>
  <c r="ES201" i="1" s="1"/>
  <c r="EP201" i="1"/>
  <c r="EQ201" i="1"/>
  <c r="CB158" i="1"/>
  <c r="ES158" i="1" s="1"/>
  <c r="EQ158" i="1"/>
  <c r="EP158" i="1"/>
  <c r="CB135" i="1"/>
  <c r="ES135" i="1" s="1"/>
  <c r="EP135" i="1"/>
  <c r="EQ135" i="1"/>
  <c r="ER26" i="1"/>
  <c r="ER140" i="1"/>
  <c r="ER154" i="1"/>
  <c r="ER176" i="1"/>
  <c r="ER192" i="1"/>
  <c r="ER215" i="1"/>
  <c r="ER259" i="1"/>
  <c r="ER267" i="1"/>
  <c r="ER281" i="1"/>
  <c r="ER289" i="1"/>
  <c r="ER297" i="1"/>
  <c r="ER299" i="1"/>
  <c r="ER306" i="1"/>
  <c r="ER308" i="1"/>
  <c r="ER335" i="1"/>
  <c r="ER370" i="1"/>
  <c r="ER396" i="1"/>
  <c r="ER407" i="1"/>
  <c r="ER450" i="1"/>
  <c r="ER452" i="1"/>
  <c r="ER454" i="1"/>
  <c r="ER456" i="1"/>
  <c r="ER458" i="1"/>
  <c r="ER460" i="1"/>
  <c r="ER462" i="1"/>
  <c r="ER464" i="1"/>
  <c r="ER466" i="1"/>
  <c r="ER468" i="1"/>
  <c r="ER470" i="1"/>
  <c r="ER472" i="1"/>
  <c r="ES592" i="1" l="1"/>
  <c r="Z592" i="1"/>
  <c r="CA634" i="1"/>
  <c r="CA635" i="1"/>
  <c r="CA615" i="1"/>
  <c r="CA614" i="1"/>
  <c r="CA613" i="1"/>
  <c r="CA612" i="1"/>
  <c r="CA611" i="1"/>
  <c r="CA610" i="1"/>
  <c r="CA609" i="1"/>
  <c r="CA608" i="1"/>
  <c r="CB613" i="1" l="1"/>
  <c r="EQ613" i="1"/>
  <c r="EP613" i="1"/>
  <c r="Y613" i="1" s="1"/>
  <c r="CB635" i="1"/>
  <c r="EQ635" i="1"/>
  <c r="EP635" i="1"/>
  <c r="Y635" i="1" s="1"/>
  <c r="CB609" i="1"/>
  <c r="EQ609" i="1"/>
  <c r="EP609" i="1"/>
  <c r="Y609" i="1" s="1"/>
  <c r="CB610" i="1"/>
  <c r="EQ610" i="1"/>
  <c r="EP610" i="1"/>
  <c r="Y610" i="1" s="1"/>
  <c r="CB614" i="1"/>
  <c r="EP614" i="1"/>
  <c r="Y614" i="1" s="1"/>
  <c r="EQ614" i="1"/>
  <c r="CB615" i="1"/>
  <c r="EP615" i="1"/>
  <c r="Y615" i="1" s="1"/>
  <c r="EQ615" i="1"/>
  <c r="CB634" i="1"/>
  <c r="EQ634" i="1"/>
  <c r="EP634" i="1"/>
  <c r="Y634" i="1" s="1"/>
  <c r="CB611" i="1"/>
  <c r="EQ611" i="1"/>
  <c r="EP611" i="1"/>
  <c r="Y611" i="1" s="1"/>
  <c r="CB608" i="1"/>
  <c r="EQ608" i="1"/>
  <c r="EP608" i="1"/>
  <c r="Y608" i="1" s="1"/>
  <c r="CB612" i="1"/>
  <c r="EP612" i="1"/>
  <c r="Y612" i="1" s="1"/>
  <c r="EQ612" i="1"/>
  <c r="CA636" i="1"/>
  <c r="Z634" i="1" l="1"/>
  <c r="Z609" i="1"/>
  <c r="Z612" i="1"/>
  <c r="Z615" i="1"/>
  <c r="Z613" i="1"/>
  <c r="Z608" i="1"/>
  <c r="Z635" i="1"/>
  <c r="Z611" i="1"/>
  <c r="Z614" i="1"/>
  <c r="Z610" i="1"/>
  <c r="CB636" i="1"/>
  <c r="EP636" i="1"/>
  <c r="Y636" i="1" s="1"/>
  <c r="EQ636" i="1"/>
  <c r="CA631" i="1"/>
  <c r="CA623" i="1"/>
  <c r="CA630" i="1"/>
  <c r="CA622" i="1"/>
  <c r="CA629" i="1"/>
  <c r="CA621" i="1"/>
  <c r="CA628" i="1"/>
  <c r="CA620" i="1"/>
  <c r="CA627" i="1"/>
  <c r="CA619" i="1"/>
  <c r="CA626" i="1"/>
  <c r="CA618" i="1"/>
  <c r="CA625" i="1"/>
  <c r="CA617" i="1"/>
  <c r="CA624" i="1"/>
  <c r="Z636" i="1" l="1"/>
  <c r="CB625" i="1"/>
  <c r="EP625" i="1"/>
  <c r="Y625" i="1" s="1"/>
  <c r="EQ625" i="1"/>
  <c r="CB627" i="1"/>
  <c r="EQ627" i="1"/>
  <c r="EP627" i="1"/>
  <c r="Y627" i="1" s="1"/>
  <c r="CB629" i="1"/>
  <c r="EQ629" i="1"/>
  <c r="EP629" i="1"/>
  <c r="Y629" i="1" s="1"/>
  <c r="CB631" i="1"/>
  <c r="EP631" i="1"/>
  <c r="Y631" i="1" s="1"/>
  <c r="EQ631" i="1"/>
  <c r="CB618" i="1"/>
  <c r="EQ618" i="1"/>
  <c r="EP618" i="1"/>
  <c r="Y618" i="1" s="1"/>
  <c r="CB620" i="1"/>
  <c r="EP620" i="1"/>
  <c r="Y620" i="1" s="1"/>
  <c r="EQ620" i="1"/>
  <c r="CB622" i="1"/>
  <c r="EP622" i="1"/>
  <c r="Y622" i="1" s="1"/>
  <c r="EQ622" i="1"/>
  <c r="CB624" i="1"/>
  <c r="EQ624" i="1"/>
  <c r="EP624" i="1"/>
  <c r="Y624" i="1" s="1"/>
  <c r="CB626" i="1"/>
  <c r="EQ626" i="1"/>
  <c r="EP626" i="1"/>
  <c r="Y626" i="1" s="1"/>
  <c r="CB628" i="1"/>
  <c r="EP628" i="1"/>
  <c r="Y628" i="1" s="1"/>
  <c r="EQ628" i="1"/>
  <c r="CB630" i="1"/>
  <c r="EP630" i="1"/>
  <c r="Y630" i="1" s="1"/>
  <c r="EQ630" i="1"/>
  <c r="CB617" i="1"/>
  <c r="EQ617" i="1"/>
  <c r="EP617" i="1"/>
  <c r="Y617" i="1" s="1"/>
  <c r="CB619" i="1"/>
  <c r="EQ619" i="1"/>
  <c r="EP619" i="1"/>
  <c r="Y619" i="1" s="1"/>
  <c r="CB621" i="1"/>
  <c r="AB621" i="1" s="1"/>
  <c r="EQ621" i="1"/>
  <c r="EP621" i="1"/>
  <c r="Y621" i="1" s="1"/>
  <c r="CB623" i="1"/>
  <c r="EP623" i="1"/>
  <c r="Y623" i="1" s="1"/>
  <c r="EQ623" i="1"/>
  <c r="CA616" i="1"/>
  <c r="Z620" i="1" l="1"/>
  <c r="Z617" i="1"/>
  <c r="Z624" i="1"/>
  <c r="Z623" i="1"/>
  <c r="Z630" i="1"/>
  <c r="Z622" i="1"/>
  <c r="Z628" i="1"/>
  <c r="Z619" i="1"/>
  <c r="Z626" i="1"/>
  <c r="Z618" i="1"/>
  <c r="Z621" i="1"/>
  <c r="Z627" i="1"/>
  <c r="Z631" i="1"/>
  <c r="Z629" i="1"/>
  <c r="Z625" i="1"/>
  <c r="CB616" i="1"/>
  <c r="EQ616" i="1"/>
  <c r="EP616" i="1"/>
  <c r="Y616" i="1" s="1"/>
  <c r="CA632" i="1"/>
  <c r="CA633" i="1"/>
  <c r="Z616" i="1" l="1"/>
  <c r="CB633" i="1"/>
  <c r="EP633" i="1"/>
  <c r="Y633" i="1" s="1"/>
  <c r="EQ633" i="1"/>
  <c r="CB632" i="1"/>
  <c r="EQ632" i="1"/>
  <c r="EP632" i="1"/>
  <c r="Y632" i="1" s="1"/>
  <c r="CA584" i="1"/>
  <c r="Z633" i="1" l="1"/>
  <c r="Z632" i="1"/>
  <c r="EQ584" i="1"/>
  <c r="EP584" i="1"/>
  <c r="CB584" i="1"/>
  <c r="CA607" i="1" l="1"/>
  <c r="CA605" i="1"/>
  <c r="CA603" i="1"/>
  <c r="CA604" i="1"/>
  <c r="CA606" i="1"/>
  <c r="CB606" i="1" l="1"/>
  <c r="EP606" i="1"/>
  <c r="Y606" i="1" s="1"/>
  <c r="EQ606" i="1"/>
  <c r="CB605" i="1"/>
  <c r="EQ605" i="1"/>
  <c r="EP605" i="1"/>
  <c r="Y605" i="1" s="1"/>
  <c r="CB604" i="1"/>
  <c r="EP604" i="1"/>
  <c r="Y604" i="1" s="1"/>
  <c r="EQ604" i="1"/>
  <c r="CB607" i="1"/>
  <c r="EP607" i="1"/>
  <c r="Y607" i="1" s="1"/>
  <c r="EQ607" i="1"/>
  <c r="CB603" i="1"/>
  <c r="EQ603" i="1"/>
  <c r="EP603" i="1"/>
  <c r="Y603" i="1" s="1"/>
  <c r="Z606" i="1" l="1"/>
  <c r="Z607" i="1"/>
  <c r="Z603" i="1"/>
  <c r="Z604" i="1"/>
  <c r="Z605" i="1"/>
  <c r="CA290" i="1"/>
  <c r="EQ290" i="1" l="1"/>
  <c r="EP290" i="1"/>
  <c r="CB290" i="1"/>
  <c r="DA616" i="1" l="1"/>
  <c r="DA617" i="1"/>
  <c r="DA623" i="1"/>
  <c r="DA618" i="1"/>
  <c r="DA622" i="1"/>
  <c r="DA620" i="1"/>
  <c r="DA621" i="1"/>
  <c r="DA619" i="1"/>
  <c r="DA630" i="1"/>
  <c r="DA624" i="1"/>
  <c r="DA626" i="1"/>
  <c r="DA628" i="1"/>
  <c r="DA631" i="1"/>
  <c r="DA625" i="1"/>
  <c r="DA627" i="1"/>
  <c r="DA629" i="1"/>
  <c r="DA632" i="1"/>
  <c r="DA603" i="1"/>
  <c r="DA290" i="1"/>
  <c r="CA569" i="1"/>
  <c r="CA260" i="1"/>
  <c r="EP569" i="1" l="1"/>
  <c r="EQ569" i="1"/>
  <c r="EP260" i="1"/>
  <c r="EQ260" i="1"/>
  <c r="DB290" i="1"/>
  <c r="ES290" i="1" s="1"/>
  <c r="ER290" i="1"/>
  <c r="DB603" i="1"/>
  <c r="ER603" i="1"/>
  <c r="AA603" i="1" s="1"/>
  <c r="DB632" i="1"/>
  <c r="ER632" i="1"/>
  <c r="AA632" i="1" s="1"/>
  <c r="DB629" i="1"/>
  <c r="ER629" i="1"/>
  <c r="AA629" i="1" s="1"/>
  <c r="DB627" i="1"/>
  <c r="ER627" i="1"/>
  <c r="AA627" i="1" s="1"/>
  <c r="DB625" i="1"/>
  <c r="ER625" i="1"/>
  <c r="AA625" i="1" s="1"/>
  <c r="DB631" i="1"/>
  <c r="ER631" i="1"/>
  <c r="AA631" i="1" s="1"/>
  <c r="DB628" i="1"/>
  <c r="ER628" i="1"/>
  <c r="AA628" i="1" s="1"/>
  <c r="DB626" i="1"/>
  <c r="ER626" i="1"/>
  <c r="AA626" i="1" s="1"/>
  <c r="DB624" i="1"/>
  <c r="ER624" i="1"/>
  <c r="AA624" i="1" s="1"/>
  <c r="DB630" i="1"/>
  <c r="ER630" i="1"/>
  <c r="AA630" i="1" s="1"/>
  <c r="DB619" i="1"/>
  <c r="ER619" i="1"/>
  <c r="AA619" i="1" s="1"/>
  <c r="DB621" i="1"/>
  <c r="ES621" i="1" s="1"/>
  <c r="ER621" i="1"/>
  <c r="AA621" i="1" s="1"/>
  <c r="DB620" i="1"/>
  <c r="ER620" i="1"/>
  <c r="AA620" i="1" s="1"/>
  <c r="DB622" i="1"/>
  <c r="ER622" i="1"/>
  <c r="AA622" i="1" s="1"/>
  <c r="DB618" i="1"/>
  <c r="ER618" i="1"/>
  <c r="AA618" i="1" s="1"/>
  <c r="DB623" i="1"/>
  <c r="ER623" i="1"/>
  <c r="AA623" i="1" s="1"/>
  <c r="DB617" i="1"/>
  <c r="ER617" i="1"/>
  <c r="AA617" i="1" s="1"/>
  <c r="DB616" i="1"/>
  <c r="ER616" i="1"/>
  <c r="AA616" i="1" s="1"/>
  <c r="DA606" i="1"/>
  <c r="DA604" i="1"/>
  <c r="DA607" i="1"/>
  <c r="DA605" i="1"/>
  <c r="DA584" i="1"/>
  <c r="DA633" i="1"/>
  <c r="DA608" i="1"/>
  <c r="DA614" i="1"/>
  <c r="DA612" i="1"/>
  <c r="DA610" i="1"/>
  <c r="DA615" i="1"/>
  <c r="DA613" i="1"/>
  <c r="DA611" i="1"/>
  <c r="DA609" i="1"/>
  <c r="DA636" i="1"/>
  <c r="DA635" i="1"/>
  <c r="DA634" i="1"/>
  <c r="CB260" i="1"/>
  <c r="CB569" i="1"/>
  <c r="CA315" i="1"/>
  <c r="ES626" i="1" l="1"/>
  <c r="AB626" i="1"/>
  <c r="ES624" i="1"/>
  <c r="AB624" i="1"/>
  <c r="ES628" i="1"/>
  <c r="AB628" i="1"/>
  <c r="ES625" i="1"/>
  <c r="AB625" i="1"/>
  <c r="ES629" i="1"/>
  <c r="AB629" i="1"/>
  <c r="ES630" i="1"/>
  <c r="AB630" i="1"/>
  <c r="ES631" i="1"/>
  <c r="AB631" i="1"/>
  <c r="ES627" i="1"/>
  <c r="AB627" i="1"/>
  <c r="ES617" i="1"/>
  <c r="AB617" i="1"/>
  <c r="ES618" i="1"/>
  <c r="AB618" i="1"/>
  <c r="ES620" i="1"/>
  <c r="AB620" i="1"/>
  <c r="ES619" i="1"/>
  <c r="AB619" i="1"/>
  <c r="ES616" i="1"/>
  <c r="AB616" i="1"/>
  <c r="ES623" i="1"/>
  <c r="AB623" i="1"/>
  <c r="ES622" i="1"/>
  <c r="AB622" i="1"/>
  <c r="ES603" i="1"/>
  <c r="AB603" i="1"/>
  <c r="ES632" i="1"/>
  <c r="AB632" i="1"/>
  <c r="EP315" i="1"/>
  <c r="EQ315" i="1"/>
  <c r="DB634" i="1"/>
  <c r="ER634" i="1"/>
  <c r="AA634" i="1" s="1"/>
  <c r="DB635" i="1"/>
  <c r="ER635" i="1"/>
  <c r="AA635" i="1" s="1"/>
  <c r="DB636" i="1"/>
  <c r="ER636" i="1"/>
  <c r="AA636" i="1" s="1"/>
  <c r="DB609" i="1"/>
  <c r="ER609" i="1"/>
  <c r="AA609" i="1" s="1"/>
  <c r="DB611" i="1"/>
  <c r="ER611" i="1"/>
  <c r="AA611" i="1" s="1"/>
  <c r="DB613" i="1"/>
  <c r="ER613" i="1"/>
  <c r="AA613" i="1" s="1"/>
  <c r="DB615" i="1"/>
  <c r="ER615" i="1"/>
  <c r="AA615" i="1" s="1"/>
  <c r="DB610" i="1"/>
  <c r="ER610" i="1"/>
  <c r="AA610" i="1" s="1"/>
  <c r="DB612" i="1"/>
  <c r="ER612" i="1"/>
  <c r="AA612" i="1" s="1"/>
  <c r="DB614" i="1"/>
  <c r="ER614" i="1"/>
  <c r="AA614" i="1" s="1"/>
  <c r="DB608" i="1"/>
  <c r="ER608" i="1"/>
  <c r="AA608" i="1" s="1"/>
  <c r="DB633" i="1"/>
  <c r="ER633" i="1"/>
  <c r="AA633" i="1" s="1"/>
  <c r="DB584" i="1"/>
  <c r="ES584" i="1" s="1"/>
  <c r="ER584" i="1"/>
  <c r="DB605" i="1"/>
  <c r="ER605" i="1"/>
  <c r="AA605" i="1" s="1"/>
  <c r="DB607" i="1"/>
  <c r="ER607" i="1"/>
  <c r="AA607" i="1" s="1"/>
  <c r="DB604" i="1"/>
  <c r="ER604" i="1"/>
  <c r="AA604" i="1" s="1"/>
  <c r="DB606" i="1"/>
  <c r="ER606" i="1"/>
  <c r="AA606" i="1" s="1"/>
  <c r="CB315" i="1"/>
  <c r="CA285" i="1"/>
  <c r="CA283" i="1"/>
  <c r="CA278" i="1"/>
  <c r="CA157" i="1"/>
  <c r="CA156" i="1"/>
  <c r="CA149" i="1"/>
  <c r="CA153" i="1"/>
  <c r="CA531" i="1"/>
  <c r="CA534" i="1"/>
  <c r="CA525" i="1"/>
  <c r="CA533" i="1"/>
  <c r="CA219" i="1"/>
  <c r="CA214" i="1"/>
  <c r="CA222" i="1"/>
  <c r="CA221" i="1"/>
  <c r="CA18" i="1"/>
  <c r="CA24" i="1"/>
  <c r="CA25" i="1"/>
  <c r="CA22" i="1"/>
  <c r="CA397" i="1"/>
  <c r="CA405" i="1"/>
  <c r="CA406" i="1"/>
  <c r="CA403" i="1"/>
  <c r="CA409" i="1"/>
  <c r="CA411" i="1"/>
  <c r="CA401" i="1"/>
  <c r="CA449" i="1"/>
  <c r="CA334" i="1"/>
  <c r="CA342" i="1"/>
  <c r="CA343" i="1"/>
  <c r="CA340" i="1"/>
  <c r="ES606" i="1" l="1"/>
  <c r="AB606" i="1"/>
  <c r="ES607" i="1"/>
  <c r="AB607" i="1"/>
  <c r="ES608" i="1"/>
  <c r="AB608" i="1"/>
  <c r="ES612" i="1"/>
  <c r="AB612" i="1"/>
  <c r="ES615" i="1"/>
  <c r="AB615" i="1"/>
  <c r="ES611" i="1"/>
  <c r="AB611" i="1"/>
  <c r="ES636" i="1"/>
  <c r="AB636" i="1"/>
  <c r="ES634" i="1"/>
  <c r="AB634" i="1"/>
  <c r="ES604" i="1"/>
  <c r="AB604" i="1"/>
  <c r="ES605" i="1"/>
  <c r="AB605" i="1"/>
  <c r="ES633" i="1"/>
  <c r="AB633" i="1"/>
  <c r="ES614" i="1"/>
  <c r="AB614" i="1"/>
  <c r="ES610" i="1"/>
  <c r="AB610" i="1"/>
  <c r="ES613" i="1"/>
  <c r="AB613" i="1"/>
  <c r="ES609" i="1"/>
  <c r="AB609" i="1"/>
  <c r="ES635" i="1"/>
  <c r="AB635" i="1"/>
  <c r="EP342" i="1"/>
  <c r="EQ342" i="1"/>
  <c r="EQ409" i="1"/>
  <c r="EP409" i="1"/>
  <c r="EQ397" i="1"/>
  <c r="EP397" i="1"/>
  <c r="EQ18" i="1"/>
  <c r="EP18" i="1"/>
  <c r="EQ219" i="1"/>
  <c r="EP219" i="1"/>
  <c r="EP534" i="1"/>
  <c r="EQ534" i="1"/>
  <c r="EP156" i="1"/>
  <c r="EQ156" i="1"/>
  <c r="EQ157" i="1"/>
  <c r="EP157" i="1"/>
  <c r="EQ343" i="1"/>
  <c r="EP343" i="1"/>
  <c r="EQ334" i="1"/>
  <c r="EP334" i="1"/>
  <c r="EQ449" i="1"/>
  <c r="EP449" i="1"/>
  <c r="EP403" i="1"/>
  <c r="EQ403" i="1"/>
  <c r="EP22" i="1"/>
  <c r="EQ22" i="1"/>
  <c r="EQ221" i="1"/>
  <c r="EP221" i="1"/>
  <c r="EQ533" i="1"/>
  <c r="EP533" i="1"/>
  <c r="EQ531" i="1"/>
  <c r="EP531" i="1"/>
  <c r="EQ340" i="1"/>
  <c r="EP340" i="1"/>
  <c r="EP401" i="1"/>
  <c r="EQ401" i="1"/>
  <c r="EQ25" i="1"/>
  <c r="EP25" i="1"/>
  <c r="EP222" i="1"/>
  <c r="EQ222" i="1"/>
  <c r="EQ214" i="1"/>
  <c r="EP214" i="1"/>
  <c r="EP153" i="1"/>
  <c r="EQ153" i="1"/>
  <c r="EQ278" i="1"/>
  <c r="EP278" i="1"/>
  <c r="EQ411" i="1"/>
  <c r="EP411" i="1"/>
  <c r="EP406" i="1"/>
  <c r="EQ406" i="1"/>
  <c r="EP405" i="1"/>
  <c r="EQ405" i="1"/>
  <c r="EP24" i="1"/>
  <c r="EQ24" i="1"/>
  <c r="EP525" i="1"/>
  <c r="EQ525" i="1"/>
  <c r="EQ149" i="1"/>
  <c r="EP149" i="1"/>
  <c r="EQ283" i="1"/>
  <c r="EP283" i="1"/>
  <c r="EP285" i="1"/>
  <c r="EQ285" i="1"/>
  <c r="CB342" i="1"/>
  <c r="CB409" i="1"/>
  <c r="CB397" i="1"/>
  <c r="CB18" i="1"/>
  <c r="CB219" i="1"/>
  <c r="CB534" i="1"/>
  <c r="CB156" i="1"/>
  <c r="CB157" i="1"/>
  <c r="CB334" i="1"/>
  <c r="CB449" i="1"/>
  <c r="CB403" i="1"/>
  <c r="CB22" i="1"/>
  <c r="CB221" i="1"/>
  <c r="CB533" i="1"/>
  <c r="CB531" i="1"/>
  <c r="CB401" i="1"/>
  <c r="CB25" i="1"/>
  <c r="CB222" i="1"/>
  <c r="CB214" i="1"/>
  <c r="CB153" i="1"/>
  <c r="CB278" i="1"/>
  <c r="CB340" i="1"/>
  <c r="CB343" i="1"/>
  <c r="CB411" i="1"/>
  <c r="CB406" i="1"/>
  <c r="CB405" i="1"/>
  <c r="CB24" i="1"/>
  <c r="CB525" i="1"/>
  <c r="CB149" i="1"/>
  <c r="CB283" i="1"/>
  <c r="CB285" i="1"/>
  <c r="CA417" i="1"/>
  <c r="CA216" i="1"/>
  <c r="DA260" i="1"/>
  <c r="DA569" i="1"/>
  <c r="DA216" i="1"/>
  <c r="DA417" i="1"/>
  <c r="CA83" i="1"/>
  <c r="CA89" i="1"/>
  <c r="CA90" i="1"/>
  <c r="CA87" i="1"/>
  <c r="EP89" i="1" l="1"/>
  <c r="EQ89" i="1"/>
  <c r="EP83" i="1"/>
  <c r="EQ83" i="1"/>
  <c r="EP216" i="1"/>
  <c r="EQ216" i="1"/>
  <c r="EP87" i="1"/>
  <c r="EQ87" i="1"/>
  <c r="EP90" i="1"/>
  <c r="EQ90" i="1"/>
  <c r="EQ417" i="1"/>
  <c r="EP417" i="1"/>
  <c r="DB417" i="1"/>
  <c r="ER417" i="1"/>
  <c r="DB216" i="1"/>
  <c r="ER216" i="1"/>
  <c r="DB569" i="1"/>
  <c r="ES569" i="1" s="1"/>
  <c r="ER569" i="1"/>
  <c r="DB260" i="1"/>
  <c r="ES260" i="1" s="1"/>
  <c r="ER260" i="1"/>
  <c r="DA449" i="1"/>
  <c r="DA406" i="1"/>
  <c r="DA222" i="1"/>
  <c r="DA156" i="1"/>
  <c r="DA283" i="1"/>
  <c r="CB87" i="1"/>
  <c r="CB89" i="1"/>
  <c r="CB417" i="1"/>
  <c r="CB83" i="1"/>
  <c r="CB216" i="1"/>
  <c r="CB90" i="1"/>
  <c r="CA84" i="1"/>
  <c r="DA84" i="1"/>
  <c r="ES216" i="1" l="1"/>
  <c r="EP84" i="1"/>
  <c r="EQ84" i="1"/>
  <c r="ES417" i="1"/>
  <c r="DB84" i="1"/>
  <c r="ER84" i="1"/>
  <c r="DB283" i="1"/>
  <c r="ES283" i="1" s="1"/>
  <c r="ER283" i="1"/>
  <c r="DB156" i="1"/>
  <c r="ES156" i="1" s="1"/>
  <c r="ER156" i="1"/>
  <c r="DB222" i="1"/>
  <c r="ES222" i="1" s="1"/>
  <c r="ER222" i="1"/>
  <c r="DB406" i="1"/>
  <c r="ES406" i="1" s="1"/>
  <c r="ER406" i="1"/>
  <c r="DB449" i="1"/>
  <c r="ES449" i="1" s="1"/>
  <c r="ER449" i="1"/>
  <c r="CB84" i="1"/>
  <c r="ES84" i="1" l="1"/>
  <c r="CA599" i="1" l="1"/>
  <c r="CA598" i="1"/>
  <c r="CA597" i="1"/>
  <c r="CA596" i="1"/>
  <c r="CA595" i="1"/>
  <c r="EQ595" i="1" l="1"/>
  <c r="EP595" i="1"/>
  <c r="Y595" i="1" s="1"/>
  <c r="EP599" i="1"/>
  <c r="Y599" i="1" s="1"/>
  <c r="EQ599" i="1"/>
  <c r="EP596" i="1"/>
  <c r="Y596" i="1" s="1"/>
  <c r="EQ596" i="1"/>
  <c r="EQ597" i="1"/>
  <c r="EP597" i="1"/>
  <c r="Y597" i="1" s="1"/>
  <c r="EP598" i="1"/>
  <c r="Y598" i="1" s="1"/>
  <c r="EQ598" i="1"/>
  <c r="CB595" i="1"/>
  <c r="CB599" i="1"/>
  <c r="CB596" i="1"/>
  <c r="CB597" i="1"/>
  <c r="CB598" i="1"/>
  <c r="CA586" i="1"/>
  <c r="CA583" i="1"/>
  <c r="CA581" i="1"/>
  <c r="Z597" i="1" l="1"/>
  <c r="Z595" i="1"/>
  <c r="Z599" i="1"/>
  <c r="Z598" i="1"/>
  <c r="Z596" i="1"/>
  <c r="EP583" i="1"/>
  <c r="EQ583" i="1"/>
  <c r="EQ586" i="1"/>
  <c r="EP586" i="1"/>
  <c r="EQ581" i="1"/>
  <c r="EP581" i="1"/>
  <c r="CB586" i="1"/>
  <c r="CB581" i="1"/>
  <c r="CB583" i="1"/>
  <c r="DA581" i="1" l="1"/>
  <c r="DA315" i="1"/>
  <c r="DA90" i="1"/>
  <c r="DA278" i="1"/>
  <c r="DA89" i="1"/>
  <c r="DA87" i="1"/>
  <c r="DA83" i="1"/>
  <c r="DA533" i="1"/>
  <c r="DA403" i="1"/>
  <c r="DA221" i="1"/>
  <c r="DA22" i="1"/>
  <c r="DA340" i="1"/>
  <c r="DA153" i="1"/>
  <c r="DA595" i="1"/>
  <c r="DA583" i="1"/>
  <c r="CA600" i="1"/>
  <c r="EQ600" i="1" l="1"/>
  <c r="EP600" i="1"/>
  <c r="Y600" i="1" s="1"/>
  <c r="DB583" i="1"/>
  <c r="ES583" i="1" s="1"/>
  <c r="ER583" i="1"/>
  <c r="DB595" i="1"/>
  <c r="ER595" i="1"/>
  <c r="AA595" i="1" s="1"/>
  <c r="DB153" i="1"/>
  <c r="ES153" i="1" s="1"/>
  <c r="ER153" i="1"/>
  <c r="DB340" i="1"/>
  <c r="ES340" i="1" s="1"/>
  <c r="ER340" i="1"/>
  <c r="DB22" i="1"/>
  <c r="ES22" i="1" s="1"/>
  <c r="ER22" i="1"/>
  <c r="DB221" i="1"/>
  <c r="ES221" i="1" s="1"/>
  <c r="ER221" i="1"/>
  <c r="DB403" i="1"/>
  <c r="ES403" i="1" s="1"/>
  <c r="ER403" i="1"/>
  <c r="DB533" i="1"/>
  <c r="ES533" i="1" s="1"/>
  <c r="ER533" i="1"/>
  <c r="DB83" i="1"/>
  <c r="ES83" i="1" s="1"/>
  <c r="ER83" i="1"/>
  <c r="DB87" i="1"/>
  <c r="ES87" i="1" s="1"/>
  <c r="ER87" i="1"/>
  <c r="DB89" i="1"/>
  <c r="ES89" i="1" s="1"/>
  <c r="ER89" i="1"/>
  <c r="DB278" i="1"/>
  <c r="ES278" i="1" s="1"/>
  <c r="ER278" i="1"/>
  <c r="DB90" i="1"/>
  <c r="ES90" i="1" s="1"/>
  <c r="ER90" i="1"/>
  <c r="DB315" i="1"/>
  <c r="ES315" i="1" s="1"/>
  <c r="ER315" i="1"/>
  <c r="DB581" i="1"/>
  <c r="ES581" i="1" s="1"/>
  <c r="ER581" i="1"/>
  <c r="DA586" i="1"/>
  <c r="DA597" i="1"/>
  <c r="DA599" i="1"/>
  <c r="DA596" i="1"/>
  <c r="DA598" i="1"/>
  <c r="DA334" i="1"/>
  <c r="DA405" i="1"/>
  <c r="DA157" i="1"/>
  <c r="DA411" i="1"/>
  <c r="DA534" i="1"/>
  <c r="DA342" i="1"/>
  <c r="DA219" i="1"/>
  <c r="DA24" i="1"/>
  <c r="DA343" i="1"/>
  <c r="DA214" i="1"/>
  <c r="DA525" i="1"/>
  <c r="DA397" i="1"/>
  <c r="DA531" i="1"/>
  <c r="DA18" i="1"/>
  <c r="DA409" i="1"/>
  <c r="DA285" i="1"/>
  <c r="DA25" i="1"/>
  <c r="DA401" i="1"/>
  <c r="DA149" i="1"/>
  <c r="CB600" i="1"/>
  <c r="Z600" i="1" l="1"/>
  <c r="ES595" i="1"/>
  <c r="AB595" i="1"/>
  <c r="DB149" i="1"/>
  <c r="ES149" i="1" s="1"/>
  <c r="ER149" i="1"/>
  <c r="DB401" i="1"/>
  <c r="ES401" i="1" s="1"/>
  <c r="ER401" i="1"/>
  <c r="DB25" i="1"/>
  <c r="ES25" i="1" s="1"/>
  <c r="ER25" i="1"/>
  <c r="DB285" i="1"/>
  <c r="ES285" i="1" s="1"/>
  <c r="ER285" i="1"/>
  <c r="DB409" i="1"/>
  <c r="ES409" i="1" s="1"/>
  <c r="ER409" i="1"/>
  <c r="DB18" i="1"/>
  <c r="ES18" i="1" s="1"/>
  <c r="ER18" i="1"/>
  <c r="DB531" i="1"/>
  <c r="ES531" i="1" s="1"/>
  <c r="ER531" i="1"/>
  <c r="DB397" i="1"/>
  <c r="ES397" i="1" s="1"/>
  <c r="ER397" i="1"/>
  <c r="DB525" i="1"/>
  <c r="ES525" i="1" s="1"/>
  <c r="ER525" i="1"/>
  <c r="DB214" i="1"/>
  <c r="ES214" i="1" s="1"/>
  <c r="ER214" i="1"/>
  <c r="DB343" i="1"/>
  <c r="ES343" i="1" s="1"/>
  <c r="ER343" i="1"/>
  <c r="DB24" i="1"/>
  <c r="ES24" i="1" s="1"/>
  <c r="ER24" i="1"/>
  <c r="DB219" i="1"/>
  <c r="ES219" i="1" s="1"/>
  <c r="ER219" i="1"/>
  <c r="DB342" i="1"/>
  <c r="ES342" i="1" s="1"/>
  <c r="ER342" i="1"/>
  <c r="DB534" i="1"/>
  <c r="ES534" i="1" s="1"/>
  <c r="ER534" i="1"/>
  <c r="DB411" i="1"/>
  <c r="ES411" i="1" s="1"/>
  <c r="ER411" i="1"/>
  <c r="DB157" i="1"/>
  <c r="ES157" i="1" s="1"/>
  <c r="ER157" i="1"/>
  <c r="DB405" i="1"/>
  <c r="ES405" i="1" s="1"/>
  <c r="ER405" i="1"/>
  <c r="DB334" i="1"/>
  <c r="ES334" i="1" s="1"/>
  <c r="ER334" i="1"/>
  <c r="DB598" i="1"/>
  <c r="ER598" i="1"/>
  <c r="AA598" i="1" s="1"/>
  <c r="DB596" i="1"/>
  <c r="ER596" i="1"/>
  <c r="AA596" i="1" s="1"/>
  <c r="DB599" i="1"/>
  <c r="ER599" i="1"/>
  <c r="AA599" i="1" s="1"/>
  <c r="DB597" i="1"/>
  <c r="ER597" i="1"/>
  <c r="AA597" i="1" s="1"/>
  <c r="DB586" i="1"/>
  <c r="ES586" i="1" s="1"/>
  <c r="ER586" i="1"/>
  <c r="ES597" i="1" l="1"/>
  <c r="AB597" i="1"/>
  <c r="ES596" i="1"/>
  <c r="AB596" i="1"/>
  <c r="ES599" i="1"/>
  <c r="AB599" i="1"/>
  <c r="ES598" i="1"/>
  <c r="AB598" i="1"/>
  <c r="CA585" i="1"/>
  <c r="EP585" i="1" l="1"/>
  <c r="EQ585" i="1"/>
  <c r="CB585" i="1"/>
  <c r="CA602" i="1" l="1"/>
  <c r="CA601" i="1"/>
  <c r="EQ601" i="1" l="1"/>
  <c r="EP601" i="1"/>
  <c r="Y601" i="1" s="1"/>
  <c r="EQ602" i="1"/>
  <c r="EP602" i="1"/>
  <c r="Y602" i="1" s="1"/>
  <c r="CB601" i="1"/>
  <c r="CB602" i="1"/>
  <c r="CA255" i="1"/>
  <c r="CA316" i="1"/>
  <c r="CA317" i="1"/>
  <c r="CA313" i="1"/>
  <c r="CA196" i="1"/>
  <c r="CA594" i="1"/>
  <c r="CA195" i="1"/>
  <c r="CA194" i="1"/>
  <c r="CA568" i="1"/>
  <c r="CA567" i="1"/>
  <c r="CA258" i="1"/>
  <c r="CA257" i="1"/>
  <c r="CA64" i="1"/>
  <c r="CA593" i="1"/>
  <c r="CA60" i="1"/>
  <c r="CA69" i="1"/>
  <c r="CA63" i="1"/>
  <c r="CA444" i="1"/>
  <c r="CA443" i="1"/>
  <c r="CA447" i="1"/>
  <c r="CA442" i="1"/>
  <c r="CA380" i="1"/>
  <c r="CA379" i="1"/>
  <c r="CA383" i="1"/>
  <c r="CA378" i="1"/>
  <c r="CA129" i="1"/>
  <c r="CA591" i="1"/>
  <c r="CA125" i="1"/>
  <c r="CA134" i="1"/>
  <c r="CA128" i="1"/>
  <c r="Z602" i="1" l="1"/>
  <c r="Z601" i="1"/>
  <c r="EQ591" i="1"/>
  <c r="EP591" i="1"/>
  <c r="Y591" i="1" s="1"/>
  <c r="EP69" i="1"/>
  <c r="EQ69" i="1"/>
  <c r="EP442" i="1"/>
  <c r="EQ442" i="1"/>
  <c r="EQ64" i="1"/>
  <c r="EP64" i="1"/>
  <c r="EQ257" i="1"/>
  <c r="EP257" i="1"/>
  <c r="EQ194" i="1"/>
  <c r="EP194" i="1"/>
  <c r="EP195" i="1"/>
  <c r="EQ195" i="1"/>
  <c r="EQ125" i="1"/>
  <c r="EP125" i="1"/>
  <c r="EP129" i="1"/>
  <c r="EQ129" i="1"/>
  <c r="EQ128" i="1"/>
  <c r="EP128" i="1"/>
  <c r="EP378" i="1"/>
  <c r="EQ378" i="1"/>
  <c r="EP447" i="1"/>
  <c r="EQ447" i="1"/>
  <c r="EQ443" i="1"/>
  <c r="EP443" i="1"/>
  <c r="EQ258" i="1"/>
  <c r="EP258" i="1"/>
  <c r="EQ594" i="1"/>
  <c r="EP594" i="1"/>
  <c r="Y594" i="1" s="1"/>
  <c r="EP383" i="1"/>
  <c r="EQ383" i="1"/>
  <c r="EQ379" i="1"/>
  <c r="EP379" i="1"/>
  <c r="EP444" i="1"/>
  <c r="EQ444" i="1"/>
  <c r="EP63" i="1"/>
  <c r="EQ63" i="1"/>
  <c r="EP567" i="1"/>
  <c r="EQ567" i="1"/>
  <c r="EQ196" i="1"/>
  <c r="EP196" i="1"/>
  <c r="EP313" i="1"/>
  <c r="EQ313" i="1"/>
  <c r="EQ134" i="1"/>
  <c r="EP134" i="1"/>
  <c r="EQ380" i="1"/>
  <c r="EP380" i="1"/>
  <c r="EP60" i="1"/>
  <c r="EQ60" i="1"/>
  <c r="EQ593" i="1"/>
  <c r="EP593" i="1"/>
  <c r="Y593" i="1" s="1"/>
  <c r="EQ568" i="1"/>
  <c r="EP568" i="1"/>
  <c r="EP317" i="1"/>
  <c r="EQ317" i="1"/>
  <c r="EQ316" i="1"/>
  <c r="EP316" i="1"/>
  <c r="EQ255" i="1"/>
  <c r="EP255" i="1"/>
  <c r="DA601" i="1"/>
  <c r="CB128" i="1"/>
  <c r="CB134" i="1"/>
  <c r="CB125" i="1"/>
  <c r="CB591" i="1"/>
  <c r="CB129" i="1"/>
  <c r="CB378" i="1"/>
  <c r="CB383" i="1"/>
  <c r="CB379" i="1"/>
  <c r="CB380" i="1"/>
  <c r="CB442" i="1"/>
  <c r="CB447" i="1"/>
  <c r="CB443" i="1"/>
  <c r="CB444" i="1"/>
  <c r="CB63" i="1"/>
  <c r="CB69" i="1"/>
  <c r="CB60" i="1"/>
  <c r="CB593" i="1"/>
  <c r="CB64" i="1"/>
  <c r="CB257" i="1"/>
  <c r="CB258" i="1"/>
  <c r="CB567" i="1"/>
  <c r="CB568" i="1"/>
  <c r="CB194" i="1"/>
  <c r="CB195" i="1"/>
  <c r="CB594" i="1"/>
  <c r="CB196" i="1"/>
  <c r="CB313" i="1"/>
  <c r="CB317" i="1"/>
  <c r="CB316" i="1"/>
  <c r="CB255" i="1"/>
  <c r="DA316" i="1"/>
  <c r="DA125" i="1"/>
  <c r="DA196" i="1"/>
  <c r="DA444" i="1"/>
  <c r="DA60" i="1"/>
  <c r="DA317" i="1"/>
  <c r="DA194" i="1"/>
  <c r="DA69" i="1"/>
  <c r="DA383" i="1"/>
  <c r="DA447" i="1"/>
  <c r="DA134" i="1"/>
  <c r="Z593" i="1" l="1"/>
  <c r="Z594" i="1"/>
  <c r="Z591" i="1"/>
  <c r="DB134" i="1"/>
  <c r="ES134" i="1" s="1"/>
  <c r="ER134" i="1"/>
  <c r="DB447" i="1"/>
  <c r="ES447" i="1" s="1"/>
  <c r="ER447" i="1"/>
  <c r="DB383" i="1"/>
  <c r="ES383" i="1" s="1"/>
  <c r="ER383" i="1"/>
  <c r="DB69" i="1"/>
  <c r="ES69" i="1" s="1"/>
  <c r="ER69" i="1"/>
  <c r="DB194" i="1"/>
  <c r="ES194" i="1" s="1"/>
  <c r="ER194" i="1"/>
  <c r="DB317" i="1"/>
  <c r="ES317" i="1" s="1"/>
  <c r="ER317" i="1"/>
  <c r="DB60" i="1"/>
  <c r="ES60" i="1" s="1"/>
  <c r="ER60" i="1"/>
  <c r="DB444" i="1"/>
  <c r="ES444" i="1" s="1"/>
  <c r="ER444" i="1"/>
  <c r="DB196" i="1"/>
  <c r="ES196" i="1" s="1"/>
  <c r="ER196" i="1"/>
  <c r="DB125" i="1"/>
  <c r="ES125" i="1" s="1"/>
  <c r="ER125" i="1"/>
  <c r="DB316" i="1"/>
  <c r="ES316" i="1" s="1"/>
  <c r="ER316" i="1"/>
  <c r="DB601" i="1"/>
  <c r="ER601" i="1"/>
  <c r="AA601" i="1" s="1"/>
  <c r="DA64" i="1"/>
  <c r="CA280" i="1"/>
  <c r="CA41" i="1"/>
  <c r="CA421" i="1"/>
  <c r="CA359" i="1"/>
  <c r="CA588" i="1"/>
  <c r="ES601" i="1" l="1"/>
  <c r="AB601" i="1"/>
  <c r="EQ588" i="1"/>
  <c r="EP588" i="1"/>
  <c r="EQ359" i="1"/>
  <c r="EP359" i="1"/>
  <c r="Y359" i="1" s="1"/>
  <c r="EQ421" i="1"/>
  <c r="EP421" i="1"/>
  <c r="EP41" i="1"/>
  <c r="EQ41" i="1"/>
  <c r="EQ280" i="1"/>
  <c r="EP280" i="1"/>
  <c r="DB64" i="1"/>
  <c r="ES64" i="1" s="1"/>
  <c r="ER64" i="1"/>
  <c r="CB588" i="1"/>
  <c r="CB359" i="1"/>
  <c r="CB421" i="1"/>
  <c r="CB41" i="1"/>
  <c r="CB280" i="1"/>
  <c r="Z359" i="1" l="1"/>
  <c r="DA594" i="1"/>
  <c r="DA129" i="1"/>
  <c r="DA313" i="1"/>
  <c r="DA255" i="1"/>
  <c r="DA593" i="1"/>
  <c r="DA591" i="1"/>
  <c r="DA63" i="1"/>
  <c r="DA128" i="1"/>
  <c r="DA602" i="1"/>
  <c r="DA378" i="1"/>
  <c r="DA257" i="1"/>
  <c r="DA379" i="1"/>
  <c r="DA195" i="1"/>
  <c r="DA443" i="1"/>
  <c r="DA567" i="1"/>
  <c r="DB567" i="1" l="1"/>
  <c r="ES567" i="1" s="1"/>
  <c r="ER567" i="1"/>
  <c r="DB443" i="1"/>
  <c r="ES443" i="1" s="1"/>
  <c r="ER443" i="1"/>
  <c r="DB195" i="1"/>
  <c r="ES195" i="1" s="1"/>
  <c r="ER195" i="1"/>
  <c r="DB379" i="1"/>
  <c r="ES379" i="1" s="1"/>
  <c r="ER379" i="1"/>
  <c r="DB257" i="1"/>
  <c r="ES257" i="1" s="1"/>
  <c r="ER257" i="1"/>
  <c r="DB378" i="1"/>
  <c r="ES378" i="1" s="1"/>
  <c r="ER378" i="1"/>
  <c r="DB602" i="1"/>
  <c r="ER602" i="1"/>
  <c r="AA602" i="1" s="1"/>
  <c r="DB128" i="1"/>
  <c r="ES128" i="1" s="1"/>
  <c r="ER128" i="1"/>
  <c r="DB63" i="1"/>
  <c r="ES63" i="1" s="1"/>
  <c r="ER63" i="1"/>
  <c r="DB591" i="1"/>
  <c r="ER591" i="1"/>
  <c r="AA591" i="1" s="1"/>
  <c r="DB593" i="1"/>
  <c r="ER593" i="1"/>
  <c r="AA593" i="1" s="1"/>
  <c r="DB255" i="1"/>
  <c r="ES255" i="1" s="1"/>
  <c r="ER255" i="1"/>
  <c r="DB313" i="1"/>
  <c r="ES313" i="1" s="1"/>
  <c r="ER313" i="1"/>
  <c r="DB129" i="1"/>
  <c r="ES129" i="1" s="1"/>
  <c r="ER129" i="1"/>
  <c r="DB594" i="1"/>
  <c r="ER594" i="1"/>
  <c r="AA594" i="1" s="1"/>
  <c r="DA258" i="1"/>
  <c r="DA442" i="1"/>
  <c r="DA585" i="1"/>
  <c r="DA380" i="1"/>
  <c r="DA600" i="1"/>
  <c r="DA568" i="1"/>
  <c r="ES591" i="1" l="1"/>
  <c r="AB591" i="1"/>
  <c r="ES594" i="1"/>
  <c r="AB594" i="1"/>
  <c r="ES593" i="1"/>
  <c r="AB593" i="1"/>
  <c r="ES602" i="1"/>
  <c r="AB602" i="1"/>
  <c r="DB568" i="1"/>
  <c r="ES568" i="1" s="1"/>
  <c r="ER568" i="1"/>
  <c r="DB600" i="1"/>
  <c r="ER600" i="1"/>
  <c r="AA600" i="1" s="1"/>
  <c r="DB380" i="1"/>
  <c r="ES380" i="1" s="1"/>
  <c r="ER380" i="1"/>
  <c r="DB585" i="1"/>
  <c r="ES585" i="1" s="1"/>
  <c r="ER585" i="1"/>
  <c r="DB442" i="1"/>
  <c r="ES442" i="1" s="1"/>
  <c r="ER442" i="1"/>
  <c r="DB258" i="1"/>
  <c r="ES258" i="1" s="1"/>
  <c r="ER258" i="1"/>
  <c r="ES600" i="1" l="1"/>
  <c r="AB600" i="1"/>
  <c r="CA301" i="1"/>
  <c r="CA159" i="1"/>
  <c r="CA574" i="1"/>
  <c r="CA224" i="1"/>
  <c r="CA28" i="1"/>
  <c r="CA346" i="1"/>
  <c r="CA92" i="1"/>
  <c r="EP574" i="1" l="1"/>
  <c r="EQ574" i="1"/>
  <c r="EP301" i="1"/>
  <c r="EQ301" i="1"/>
  <c r="EP92" i="1"/>
  <c r="EQ92" i="1"/>
  <c r="EQ159" i="1"/>
  <c r="EP159" i="1"/>
  <c r="EP346" i="1"/>
  <c r="EQ346" i="1"/>
  <c r="EP28" i="1"/>
  <c r="EQ28" i="1"/>
  <c r="EP224" i="1"/>
  <c r="EQ224" i="1"/>
  <c r="CB92" i="1"/>
  <c r="CB346" i="1"/>
  <c r="CB28" i="1"/>
  <c r="CB224" i="1"/>
  <c r="CB574" i="1"/>
  <c r="CB159" i="1"/>
  <c r="CB301" i="1"/>
  <c r="DA301" i="1"/>
  <c r="DB301" i="1" l="1"/>
  <c r="ES301" i="1" s="1"/>
  <c r="ER301" i="1"/>
  <c r="DA574" i="1"/>
  <c r="DB574" i="1" l="1"/>
  <c r="ES574" i="1" s="1"/>
  <c r="ER574" i="1"/>
  <c r="CA276" i="1" l="1"/>
  <c r="EP276" i="1" l="1"/>
  <c r="EQ276" i="1"/>
  <c r="CB276" i="1"/>
  <c r="CA17" i="1" l="1"/>
  <c r="CA563" i="1"/>
  <c r="CA146" i="1"/>
  <c r="EQ563" i="1" l="1"/>
  <c r="EP563" i="1"/>
  <c r="EP17" i="1"/>
  <c r="EQ17" i="1"/>
  <c r="EP146" i="1"/>
  <c r="EQ146" i="1"/>
  <c r="CB146" i="1"/>
  <c r="CB563" i="1"/>
  <c r="CB17" i="1"/>
  <c r="DA146" i="1"/>
  <c r="DB146" i="1" l="1"/>
  <c r="ES146" i="1" s="1"/>
  <c r="ER146" i="1"/>
  <c r="CA576" i="1" l="1"/>
  <c r="CA266" i="1"/>
  <c r="CA70" i="1"/>
  <c r="CA448" i="1"/>
  <c r="CA384" i="1"/>
  <c r="CA137" i="1"/>
  <c r="EP384" i="1" l="1"/>
  <c r="EQ384" i="1"/>
  <c r="EQ576" i="1"/>
  <c r="EP576" i="1"/>
  <c r="EP448" i="1"/>
  <c r="EQ448" i="1"/>
  <c r="EQ137" i="1"/>
  <c r="EP137" i="1"/>
  <c r="EQ70" i="1"/>
  <c r="EP70" i="1"/>
  <c r="EP266" i="1"/>
  <c r="EQ266" i="1"/>
  <c r="DA346" i="1"/>
  <c r="CB137" i="1"/>
  <c r="CB384" i="1"/>
  <c r="CB448" i="1"/>
  <c r="CB70" i="1"/>
  <c r="CB266" i="1"/>
  <c r="CB576" i="1"/>
  <c r="DA17" i="1"/>
  <c r="DA563" i="1"/>
  <c r="DA576" i="1"/>
  <c r="DA266" i="1"/>
  <c r="DB266" i="1" l="1"/>
  <c r="ES266" i="1" s="1"/>
  <c r="ER266" i="1"/>
  <c r="DB576" i="1"/>
  <c r="ES576" i="1" s="1"/>
  <c r="ER576" i="1"/>
  <c r="DB563" i="1"/>
  <c r="ES563" i="1" s="1"/>
  <c r="ER563" i="1"/>
  <c r="DB17" i="1"/>
  <c r="ES17" i="1" s="1"/>
  <c r="ER17" i="1"/>
  <c r="DB346" i="1"/>
  <c r="ES346" i="1" s="1"/>
  <c r="ER346" i="1"/>
  <c r="DA276" i="1"/>
  <c r="DA159" i="1"/>
  <c r="DA28" i="1"/>
  <c r="DA92" i="1"/>
  <c r="DA224" i="1"/>
  <c r="DB224" i="1" l="1"/>
  <c r="ES224" i="1" s="1"/>
  <c r="ER224" i="1"/>
  <c r="DB92" i="1"/>
  <c r="ES92" i="1" s="1"/>
  <c r="ER92" i="1"/>
  <c r="DB28" i="1"/>
  <c r="ES28" i="1" s="1"/>
  <c r="ER28" i="1"/>
  <c r="DB159" i="1"/>
  <c r="ES159" i="1" s="1"/>
  <c r="ER159" i="1"/>
  <c r="DB276" i="1"/>
  <c r="ES276" i="1" s="1"/>
  <c r="ER276" i="1"/>
  <c r="CA147" i="1"/>
  <c r="CA523" i="1"/>
  <c r="CA212" i="1"/>
  <c r="EP147" i="1" l="1"/>
  <c r="EQ147" i="1"/>
  <c r="EQ212" i="1"/>
  <c r="EP212" i="1"/>
  <c r="EP523" i="1"/>
  <c r="EQ523" i="1"/>
  <c r="CB212" i="1"/>
  <c r="CB523" i="1"/>
  <c r="CB147" i="1"/>
  <c r="DA523" i="1"/>
  <c r="DB523" i="1" l="1"/>
  <c r="ES523" i="1" s="1"/>
  <c r="ER523" i="1"/>
  <c r="CA282" i="1"/>
  <c r="CA152" i="1"/>
  <c r="CA530" i="1"/>
  <c r="CA218" i="1"/>
  <c r="CA21" i="1"/>
  <c r="CA402" i="1"/>
  <c r="CA339" i="1"/>
  <c r="CA86" i="1"/>
  <c r="EP21" i="1" l="1"/>
  <c r="EQ21" i="1"/>
  <c r="EP282" i="1"/>
  <c r="EQ282" i="1"/>
  <c r="EQ86" i="1"/>
  <c r="EP86" i="1"/>
  <c r="EP218" i="1"/>
  <c r="EQ218" i="1"/>
  <c r="EQ339" i="1"/>
  <c r="EP339" i="1"/>
  <c r="EP530" i="1"/>
  <c r="EQ530" i="1"/>
  <c r="EQ402" i="1"/>
  <c r="EP402" i="1"/>
  <c r="EQ152" i="1"/>
  <c r="EP152" i="1"/>
  <c r="CB86" i="1"/>
  <c r="CB339" i="1"/>
  <c r="CB402" i="1"/>
  <c r="CB21" i="1"/>
  <c r="CB218" i="1"/>
  <c r="CB530" i="1"/>
  <c r="CB152" i="1"/>
  <c r="CB282" i="1"/>
  <c r="DA339" i="1"/>
  <c r="CA590" i="1"/>
  <c r="EQ590" i="1" l="1"/>
  <c r="EP590" i="1"/>
  <c r="DB339" i="1"/>
  <c r="ES339" i="1" s="1"/>
  <c r="ER339" i="1"/>
  <c r="DA282" i="1"/>
  <c r="CB590" i="1"/>
  <c r="CA211" i="1"/>
  <c r="CA202" i="1"/>
  <c r="CA575" i="1"/>
  <c r="CA265" i="1"/>
  <c r="CA191" i="1"/>
  <c r="CA564" i="1"/>
  <c r="CA254" i="1"/>
  <c r="CA58" i="1"/>
  <c r="CA436" i="1"/>
  <c r="CA372" i="1"/>
  <c r="CA122" i="1"/>
  <c r="CA522" i="1"/>
  <c r="CA332" i="1"/>
  <c r="CA395" i="1"/>
  <c r="CA210" i="1"/>
  <c r="CA16" i="1"/>
  <c r="CA81" i="1"/>
  <c r="CA303" i="1"/>
  <c r="CA181" i="1"/>
  <c r="CA183" i="1"/>
  <c r="CA182" i="1"/>
  <c r="CA557" i="1"/>
  <c r="CA247" i="1"/>
  <c r="CA50" i="1"/>
  <c r="CA430" i="1"/>
  <c r="CA368" i="1"/>
  <c r="CA114" i="1"/>
  <c r="CA345" i="1"/>
  <c r="CA27" i="1"/>
  <c r="CA190" i="1"/>
  <c r="CA371" i="1"/>
  <c r="CA91" i="1"/>
  <c r="CA535" i="1"/>
  <c r="CA223" i="1"/>
  <c r="CA227" i="1"/>
  <c r="CA126" i="1"/>
  <c r="CA275" i="1"/>
  <c r="CA139" i="1"/>
  <c r="CA520" i="1"/>
  <c r="CA207" i="1"/>
  <c r="CA8" i="1"/>
  <c r="CA330" i="1"/>
  <c r="CA73" i="1"/>
  <c r="CA321" i="1"/>
  <c r="CA200" i="1"/>
  <c r="CA305" i="1"/>
  <c r="CA300" i="1"/>
  <c r="CA82" i="1"/>
  <c r="CA311" i="1"/>
  <c r="CA189" i="1"/>
  <c r="CA56" i="1"/>
  <c r="CA434" i="1"/>
  <c r="CA121" i="1"/>
  <c r="CA573" i="1"/>
  <c r="CA408" i="1"/>
  <c r="CA169" i="1"/>
  <c r="CA545" i="1"/>
  <c r="CA234" i="1"/>
  <c r="CA127" i="1"/>
  <c r="CA180" i="1"/>
  <c r="CA174" i="1"/>
  <c r="CA423" i="1"/>
  <c r="CA422" i="1"/>
  <c r="CA425" i="1"/>
  <c r="CA424" i="1"/>
  <c r="CA426" i="1"/>
  <c r="CA427" i="1"/>
  <c r="CA428" i="1"/>
  <c r="CA419" i="1"/>
  <c r="CA420" i="1"/>
  <c r="CA431" i="1"/>
  <c r="CA429" i="1"/>
  <c r="CA400" i="1"/>
  <c r="CA435" i="1"/>
  <c r="CA432" i="1"/>
  <c r="CA416" i="1"/>
  <c r="CA414" i="1"/>
  <c r="CA413" i="1"/>
  <c r="CA410" i="1"/>
  <c r="CA418" i="1"/>
  <c r="CA415" i="1"/>
  <c r="CA412" i="1"/>
  <c r="CA399" i="1"/>
  <c r="CA404" i="1"/>
  <c r="CA388" i="1"/>
  <c r="CA387" i="1"/>
  <c r="CA386" i="1"/>
  <c r="CA385" i="1"/>
  <c r="CA390" i="1"/>
  <c r="CA389" i="1"/>
  <c r="CA394" i="1"/>
  <c r="CA391" i="1"/>
  <c r="CA392" i="1"/>
  <c r="CA445" i="1"/>
  <c r="CA446" i="1"/>
  <c r="CA437" i="1"/>
  <c r="CA438" i="1"/>
  <c r="CA441" i="1"/>
  <c r="CA439" i="1"/>
  <c r="CA440" i="1"/>
  <c r="CA361" i="1"/>
  <c r="CA360" i="1"/>
  <c r="CA362" i="1"/>
  <c r="CA363" i="1"/>
  <c r="CA364" i="1"/>
  <c r="CA365" i="1"/>
  <c r="CA366" i="1"/>
  <c r="CA357" i="1"/>
  <c r="CA358" i="1"/>
  <c r="CA367" i="1"/>
  <c r="CA337" i="1"/>
  <c r="CA338" i="1"/>
  <c r="CA369" i="1"/>
  <c r="CA354" i="1"/>
  <c r="CA352" i="1"/>
  <c r="CA351" i="1"/>
  <c r="CA348" i="1"/>
  <c r="CA356" i="1"/>
  <c r="CA353" i="1"/>
  <c r="CA349" i="1"/>
  <c r="CA350" i="1"/>
  <c r="CA355" i="1"/>
  <c r="CA347" i="1"/>
  <c r="CA336" i="1"/>
  <c r="CA341" i="1"/>
  <c r="CA325" i="1"/>
  <c r="CA324" i="1"/>
  <c r="CA323" i="1"/>
  <c r="CA322" i="1"/>
  <c r="CA327" i="1"/>
  <c r="CA326" i="1"/>
  <c r="CA331" i="1"/>
  <c r="CA328" i="1"/>
  <c r="CA329" i="1"/>
  <c r="CA381" i="1"/>
  <c r="CA382" i="1"/>
  <c r="CA373" i="1"/>
  <c r="CA374" i="1"/>
  <c r="CA377" i="1"/>
  <c r="CA375" i="1"/>
  <c r="CA376" i="1"/>
  <c r="DA234" i="1"/>
  <c r="DA408" i="1"/>
  <c r="DA545" i="1"/>
  <c r="DA180" i="1"/>
  <c r="DA386" i="1"/>
  <c r="DA414" i="1"/>
  <c r="DA418" i="1"/>
  <c r="DA388" i="1"/>
  <c r="DA400" i="1"/>
  <c r="DA427" i="1"/>
  <c r="DA422" i="1"/>
  <c r="DA431" i="1"/>
  <c r="DA421" i="1"/>
  <c r="DA423" i="1"/>
  <c r="DA390" i="1"/>
  <c r="DA413" i="1"/>
  <c r="DA399" i="1"/>
  <c r="DA416" i="1"/>
  <c r="DA412" i="1"/>
  <c r="DA426" i="1"/>
  <c r="DA424" i="1"/>
  <c r="DA419" i="1"/>
  <c r="DA415" i="1"/>
  <c r="DA362" i="1"/>
  <c r="CA14" i="1"/>
  <c r="CA572" i="1"/>
  <c r="CA68" i="1"/>
  <c r="CA133" i="1"/>
  <c r="CA279" i="1"/>
  <c r="CA528" i="1"/>
  <c r="CA571" i="1"/>
  <c r="CA539" i="1"/>
  <c r="CA543" i="1"/>
  <c r="CA249" i="1"/>
  <c r="CA67" i="1"/>
  <c r="CA132" i="1"/>
  <c r="CA319" i="1"/>
  <c r="CA263" i="1"/>
  <c r="CA198" i="1"/>
  <c r="CA537" i="1"/>
  <c r="CA293" i="1"/>
  <c r="CA168" i="1"/>
  <c r="CA544" i="1"/>
  <c r="CA233" i="1"/>
  <c r="CA37" i="1"/>
  <c r="CA101" i="1"/>
  <c r="CA162" i="1"/>
  <c r="CA570" i="1"/>
  <c r="CA261" i="1"/>
  <c r="CA167" i="1"/>
  <c r="CA232" i="1"/>
  <c r="CA228" i="1"/>
  <c r="CA287" i="1"/>
  <c r="CA160" i="1"/>
  <c r="CA536" i="1"/>
  <c r="CA225" i="1"/>
  <c r="CA161" i="1"/>
  <c r="CA164" i="1"/>
  <c r="CA229" i="1"/>
  <c r="CA65" i="1"/>
  <c r="CA62" i="1"/>
  <c r="CA59" i="1"/>
  <c r="CA36" i="1"/>
  <c r="CA100" i="1"/>
  <c r="CA166" i="1"/>
  <c r="CA542" i="1"/>
  <c r="CA231" i="1"/>
  <c r="CA35" i="1"/>
  <c r="CA99" i="1"/>
  <c r="CA284" i="1"/>
  <c r="CA155" i="1"/>
  <c r="CA532" i="1"/>
  <c r="CA220" i="1"/>
  <c r="CA23" i="1"/>
  <c r="CA88" i="1"/>
  <c r="CA294" i="1"/>
  <c r="CA312" i="1"/>
  <c r="CA562" i="1"/>
  <c r="CA253" i="1"/>
  <c r="CA57" i="1"/>
  <c r="CA197" i="1"/>
  <c r="CA318" i="1"/>
  <c r="CA295" i="1"/>
  <c r="CA38" i="1"/>
  <c r="CA102" i="1"/>
  <c r="CA172" i="1"/>
  <c r="CA103" i="1"/>
  <c r="CA524" i="1"/>
  <c r="CA213" i="1"/>
  <c r="CA541" i="1"/>
  <c r="CA250" i="1"/>
  <c r="CA230" i="1"/>
  <c r="CA151" i="1"/>
  <c r="CA560" i="1"/>
  <c r="CA561" i="1"/>
  <c r="CA559" i="1"/>
  <c r="CA553" i="1"/>
  <c r="CA552" i="1"/>
  <c r="CA551" i="1"/>
  <c r="CA547" i="1"/>
  <c r="CA555" i="1"/>
  <c r="CA546" i="1"/>
  <c r="CA554" i="1"/>
  <c r="CA550" i="1"/>
  <c r="CA549" i="1"/>
  <c r="CA548" i="1"/>
  <c r="CA558" i="1"/>
  <c r="CA556" i="1"/>
  <c r="CA529" i="1"/>
  <c r="CA540" i="1"/>
  <c r="CA538" i="1"/>
  <c r="CA51" i="1"/>
  <c r="CA49" i="1"/>
  <c r="CA54" i="1"/>
  <c r="CA55" i="1"/>
  <c r="CA53" i="1"/>
  <c r="CA52" i="1"/>
  <c r="CA34" i="1"/>
  <c r="CA33" i="1"/>
  <c r="CA30" i="1"/>
  <c r="CA31" i="1"/>
  <c r="CA32" i="1"/>
  <c r="CA29" i="1"/>
  <c r="CA20" i="1"/>
  <c r="CA517" i="1"/>
  <c r="CA519" i="1"/>
  <c r="CA518" i="1"/>
  <c r="CA516" i="1"/>
  <c r="CA521" i="1"/>
  <c r="CA515" i="1"/>
  <c r="CA565" i="1"/>
  <c r="DA546" i="1"/>
  <c r="DA551" i="1"/>
  <c r="DA554" i="1"/>
  <c r="DA529" i="1"/>
  <c r="DA547" i="1"/>
  <c r="DA553" i="1"/>
  <c r="CA209" i="1"/>
  <c r="CA264" i="1"/>
  <c r="CA245" i="1"/>
  <c r="CA95" i="1"/>
  <c r="CA589" i="1"/>
  <c r="CA115" i="1"/>
  <c r="CA113" i="1"/>
  <c r="CA226" i="1"/>
  <c r="CA217" i="1"/>
  <c r="CA310" i="1"/>
  <c r="CA187" i="1"/>
  <c r="CA252" i="1"/>
  <c r="CA119" i="1"/>
  <c r="CA66" i="1"/>
  <c r="CA131" i="1"/>
  <c r="CA96" i="1"/>
  <c r="CA93" i="1"/>
  <c r="CA94" i="1"/>
  <c r="CA97" i="1"/>
  <c r="CA98" i="1"/>
  <c r="CA85" i="1"/>
  <c r="CA130" i="1"/>
  <c r="CA71" i="1"/>
  <c r="CA72" i="1"/>
  <c r="CA80" i="1"/>
  <c r="CA74" i="1"/>
  <c r="CA75" i="1"/>
  <c r="CA79" i="1"/>
  <c r="CA76" i="1"/>
  <c r="CA77" i="1"/>
  <c r="CA78" i="1"/>
  <c r="CA116" i="1"/>
  <c r="CA117" i="1"/>
  <c r="CA118" i="1"/>
  <c r="CA104" i="1"/>
  <c r="CA105" i="1"/>
  <c r="CA108" i="1"/>
  <c r="CA109" i="1"/>
  <c r="CA110" i="1"/>
  <c r="CA111" i="1"/>
  <c r="CA106" i="1"/>
  <c r="CA112" i="1"/>
  <c r="CA107" i="1"/>
  <c r="CA61" i="1"/>
  <c r="CA6" i="1"/>
  <c r="CA7" i="1"/>
  <c r="CA15" i="1"/>
  <c r="CA9" i="1"/>
  <c r="CA10" i="1"/>
  <c r="CA11" i="1"/>
  <c r="CA12" i="1"/>
  <c r="CA13" i="1"/>
  <c r="CA40" i="1"/>
  <c r="CA43" i="1"/>
  <c r="CA44" i="1"/>
  <c r="CA45" i="1"/>
  <c r="CA46" i="1"/>
  <c r="CA39" i="1"/>
  <c r="CA42" i="1"/>
  <c r="CA47" i="1"/>
  <c r="CA48" i="1"/>
  <c r="CA204" i="1"/>
  <c r="CA206" i="1"/>
  <c r="CA203" i="1"/>
  <c r="CA256" i="1"/>
  <c r="CA208" i="1"/>
  <c r="CA205" i="1"/>
  <c r="CA246" i="1"/>
  <c r="CA248" i="1"/>
  <c r="CA238" i="1"/>
  <c r="CA239" i="1"/>
  <c r="CA240" i="1"/>
  <c r="CA235" i="1"/>
  <c r="CA236" i="1"/>
  <c r="CA237" i="1"/>
  <c r="CA242" i="1"/>
  <c r="CA244" i="1"/>
  <c r="CA243" i="1"/>
  <c r="CA251" i="1"/>
  <c r="CA199" i="1"/>
  <c r="CA193" i="1"/>
  <c r="CA138" i="1"/>
  <c r="CA141" i="1"/>
  <c r="CA142" i="1"/>
  <c r="CA143" i="1"/>
  <c r="CA145" i="1"/>
  <c r="CA144" i="1"/>
  <c r="CA163" i="1"/>
  <c r="CA165" i="1"/>
  <c r="CA148" i="1"/>
  <c r="CA170" i="1"/>
  <c r="CA171" i="1"/>
  <c r="CA173" i="1"/>
  <c r="CA175" i="1"/>
  <c r="CA177" i="1"/>
  <c r="CA178" i="1"/>
  <c r="CA179" i="1"/>
  <c r="CA184" i="1"/>
  <c r="CA186" i="1"/>
  <c r="CA320" i="1"/>
  <c r="CA314" i="1"/>
  <c r="CA268" i="1"/>
  <c r="CA274" i="1"/>
  <c r="CA269" i="1"/>
  <c r="CA270" i="1"/>
  <c r="CA271" i="1"/>
  <c r="CA272" i="1"/>
  <c r="CA273" i="1"/>
  <c r="CA288" i="1"/>
  <c r="CA292" i="1"/>
  <c r="CA291" i="1"/>
  <c r="CA304" i="1"/>
  <c r="CA309" i="1"/>
  <c r="DA127" i="1"/>
  <c r="DA106" i="1"/>
  <c r="DA42" i="1"/>
  <c r="DA109" i="1"/>
  <c r="DA112" i="1"/>
  <c r="DA110" i="1"/>
  <c r="DA79" i="1"/>
  <c r="DA107" i="1"/>
  <c r="DA111" i="1"/>
  <c r="DA78" i="1"/>
  <c r="DA76" i="1"/>
  <c r="DA103" i="1"/>
  <c r="DA108" i="1"/>
  <c r="DA77" i="1"/>
  <c r="DA116" i="1"/>
  <c r="DA98" i="1"/>
  <c r="DA95" i="1"/>
  <c r="DA80" i="1"/>
  <c r="DA71" i="1"/>
  <c r="DA118" i="1"/>
  <c r="DA117" i="1"/>
  <c r="DA94" i="1"/>
  <c r="DA96" i="1"/>
  <c r="DA74" i="1"/>
  <c r="DA97" i="1"/>
  <c r="DA93" i="1"/>
  <c r="DA75" i="1"/>
  <c r="DA72" i="1"/>
  <c r="DA130" i="1"/>
  <c r="DA85" i="1"/>
  <c r="DA43" i="1"/>
  <c r="DA44" i="1"/>
  <c r="DA206" i="1"/>
  <c r="DA203" i="1"/>
  <c r="DA39" i="1"/>
  <c r="DA11" i="1"/>
  <c r="DA9" i="1"/>
  <c r="DA7" i="1"/>
  <c r="DA12" i="1"/>
  <c r="DA10" i="1"/>
  <c r="DA15" i="1"/>
  <c r="DA6" i="1"/>
  <c r="X6" i="1" s="1"/>
  <c r="DA242" i="1"/>
  <c r="DA230" i="1"/>
  <c r="DA238" i="1"/>
  <c r="DA47" i="1"/>
  <c r="EP309" i="1" l="1"/>
  <c r="EQ309" i="1"/>
  <c r="EQ304" i="1"/>
  <c r="EP304" i="1"/>
  <c r="EP291" i="1"/>
  <c r="EQ291" i="1"/>
  <c r="EP292" i="1"/>
  <c r="EQ292" i="1"/>
  <c r="EP288" i="1"/>
  <c r="EQ288" i="1"/>
  <c r="EP273" i="1"/>
  <c r="EQ273" i="1"/>
  <c r="EQ272" i="1"/>
  <c r="EP272" i="1"/>
  <c r="EP271" i="1"/>
  <c r="EQ271" i="1"/>
  <c r="EQ270" i="1"/>
  <c r="EP270" i="1"/>
  <c r="EP269" i="1"/>
  <c r="EQ269" i="1"/>
  <c r="EQ274" i="1"/>
  <c r="EP274" i="1"/>
  <c r="EP268" i="1"/>
  <c r="EQ268" i="1"/>
  <c r="EQ314" i="1"/>
  <c r="EP314" i="1"/>
  <c r="EQ320" i="1"/>
  <c r="EP320" i="1"/>
  <c r="EP186" i="1"/>
  <c r="EQ186" i="1"/>
  <c r="EP184" i="1"/>
  <c r="EQ184" i="1"/>
  <c r="EQ179" i="1"/>
  <c r="EP179" i="1"/>
  <c r="EP178" i="1"/>
  <c r="EQ178" i="1"/>
  <c r="EQ177" i="1"/>
  <c r="EP177" i="1"/>
  <c r="EP175" i="1"/>
  <c r="EQ175" i="1"/>
  <c r="EP173" i="1"/>
  <c r="EQ173" i="1"/>
  <c r="EQ171" i="1"/>
  <c r="EP171" i="1"/>
  <c r="EP170" i="1"/>
  <c r="EQ170" i="1"/>
  <c r="EQ148" i="1"/>
  <c r="EP148" i="1"/>
  <c r="EP165" i="1"/>
  <c r="EQ165" i="1"/>
  <c r="EQ163" i="1"/>
  <c r="EP163" i="1"/>
  <c r="EP144" i="1"/>
  <c r="EQ144" i="1"/>
  <c r="EQ145" i="1"/>
  <c r="EP145" i="1"/>
  <c r="EQ143" i="1"/>
  <c r="EP143" i="1"/>
  <c r="EQ142" i="1"/>
  <c r="EP142" i="1"/>
  <c r="EQ141" i="1"/>
  <c r="EP141" i="1"/>
  <c r="EP138" i="1"/>
  <c r="EQ138" i="1"/>
  <c r="EP193" i="1"/>
  <c r="EQ193" i="1"/>
  <c r="EP199" i="1"/>
  <c r="EQ199" i="1"/>
  <c r="EQ251" i="1"/>
  <c r="EP251" i="1"/>
  <c r="EQ243" i="1"/>
  <c r="EP243" i="1"/>
  <c r="EQ244" i="1"/>
  <c r="EP244" i="1"/>
  <c r="EQ242" i="1"/>
  <c r="EP242" i="1"/>
  <c r="EP237" i="1"/>
  <c r="EQ237" i="1"/>
  <c r="EP236" i="1"/>
  <c r="EQ236" i="1"/>
  <c r="EQ235" i="1"/>
  <c r="EP235" i="1"/>
  <c r="EQ240" i="1"/>
  <c r="EP240" i="1"/>
  <c r="EP239" i="1"/>
  <c r="EQ239" i="1"/>
  <c r="EQ238" i="1"/>
  <c r="EP238" i="1"/>
  <c r="EQ248" i="1"/>
  <c r="EP248" i="1"/>
  <c r="EQ246" i="1"/>
  <c r="EP246" i="1"/>
  <c r="EQ205" i="1"/>
  <c r="EP205" i="1"/>
  <c r="EQ208" i="1"/>
  <c r="EP208" i="1"/>
  <c r="EQ256" i="1"/>
  <c r="EP256" i="1"/>
  <c r="EP203" i="1"/>
  <c r="EQ203" i="1"/>
  <c r="EQ206" i="1"/>
  <c r="EP206" i="1"/>
  <c r="EQ204" i="1"/>
  <c r="EP204" i="1"/>
  <c r="EQ48" i="1"/>
  <c r="EP48" i="1"/>
  <c r="EP47" i="1"/>
  <c r="EQ47" i="1"/>
  <c r="EP42" i="1"/>
  <c r="EQ42" i="1"/>
  <c r="EP39" i="1"/>
  <c r="EQ39" i="1"/>
  <c r="EQ46" i="1"/>
  <c r="EP46" i="1"/>
  <c r="EP45" i="1"/>
  <c r="EQ45" i="1"/>
  <c r="EP44" i="1"/>
  <c r="EQ44" i="1"/>
  <c r="EP43" i="1"/>
  <c r="EQ43" i="1"/>
  <c r="ER40" i="1"/>
  <c r="EQ40" i="1"/>
  <c r="EP40" i="1"/>
  <c r="EP13" i="1"/>
  <c r="EQ13" i="1"/>
  <c r="EP12" i="1"/>
  <c r="EQ12" i="1"/>
  <c r="EP11" i="1"/>
  <c r="EQ11" i="1"/>
  <c r="EQ10" i="1"/>
  <c r="EP10" i="1"/>
  <c r="EP9" i="1"/>
  <c r="EQ9" i="1"/>
  <c r="EQ15" i="1"/>
  <c r="EP15" i="1"/>
  <c r="EQ7" i="1"/>
  <c r="EP7" i="1"/>
  <c r="EP61" i="1"/>
  <c r="EQ61" i="1"/>
  <c r="EP107" i="1"/>
  <c r="EQ107" i="1"/>
  <c r="EQ112" i="1"/>
  <c r="EP112" i="1"/>
  <c r="EQ106" i="1"/>
  <c r="EP106" i="1"/>
  <c r="EP111" i="1"/>
  <c r="EQ111" i="1"/>
  <c r="EQ110" i="1"/>
  <c r="EP110" i="1"/>
  <c r="EQ109" i="1"/>
  <c r="EP109" i="1"/>
  <c r="EQ108" i="1"/>
  <c r="EP108" i="1"/>
  <c r="EQ105" i="1"/>
  <c r="EP105" i="1"/>
  <c r="EQ104" i="1"/>
  <c r="EP104" i="1"/>
  <c r="EQ118" i="1"/>
  <c r="EP118" i="1"/>
  <c r="EQ117" i="1"/>
  <c r="EP117" i="1"/>
  <c r="EQ116" i="1"/>
  <c r="EP116" i="1"/>
  <c r="EQ78" i="1"/>
  <c r="EP78" i="1"/>
  <c r="EP77" i="1"/>
  <c r="EQ77" i="1"/>
  <c r="EP76" i="1"/>
  <c r="EQ76" i="1"/>
  <c r="EP79" i="1"/>
  <c r="EQ79" i="1"/>
  <c r="EP75" i="1"/>
  <c r="EQ75" i="1"/>
  <c r="EP74" i="1"/>
  <c r="EQ74" i="1"/>
  <c r="EQ80" i="1"/>
  <c r="EP80" i="1"/>
  <c r="EQ72" i="1"/>
  <c r="EP72" i="1"/>
  <c r="EP71" i="1"/>
  <c r="EQ71" i="1"/>
  <c r="EQ130" i="1"/>
  <c r="EP130" i="1"/>
  <c r="EP85" i="1"/>
  <c r="EQ85" i="1"/>
  <c r="EP98" i="1"/>
  <c r="EQ98" i="1"/>
  <c r="EP97" i="1"/>
  <c r="EQ97" i="1"/>
  <c r="EQ94" i="1"/>
  <c r="EP94" i="1"/>
  <c r="EP93" i="1"/>
  <c r="EQ93" i="1"/>
  <c r="EQ96" i="1"/>
  <c r="EP96" i="1"/>
  <c r="EP131" i="1"/>
  <c r="EQ131" i="1"/>
  <c r="EP66" i="1"/>
  <c r="EQ66" i="1"/>
  <c r="EP119" i="1"/>
  <c r="EQ119" i="1"/>
  <c r="EQ252" i="1"/>
  <c r="EP252" i="1"/>
  <c r="EQ187" i="1"/>
  <c r="EP187" i="1"/>
  <c r="EQ310" i="1"/>
  <c r="EP310" i="1"/>
  <c r="EQ217" i="1"/>
  <c r="EP217" i="1"/>
  <c r="EP226" i="1"/>
  <c r="EQ226" i="1"/>
  <c r="EP113" i="1"/>
  <c r="EQ113" i="1"/>
  <c r="EP115" i="1"/>
  <c r="EQ115" i="1"/>
  <c r="EQ589" i="1"/>
  <c r="EP589" i="1"/>
  <c r="EP95" i="1"/>
  <c r="EQ95" i="1"/>
  <c r="EQ245" i="1"/>
  <c r="EP245" i="1"/>
  <c r="EP264" i="1"/>
  <c r="EQ264" i="1"/>
  <c r="EQ209" i="1"/>
  <c r="EP209" i="1"/>
  <c r="EQ565" i="1"/>
  <c r="EP565" i="1"/>
  <c r="EP515" i="1"/>
  <c r="EQ515" i="1"/>
  <c r="EP521" i="1"/>
  <c r="EQ521" i="1"/>
  <c r="EP516" i="1"/>
  <c r="EQ516" i="1"/>
  <c r="EP518" i="1"/>
  <c r="EQ518" i="1"/>
  <c r="EQ519" i="1"/>
  <c r="EP519" i="1"/>
  <c r="EP517" i="1"/>
  <c r="EQ517" i="1"/>
  <c r="EQ20" i="1"/>
  <c r="EP20" i="1"/>
  <c r="EP29" i="1"/>
  <c r="EQ29" i="1"/>
  <c r="EQ32" i="1"/>
  <c r="EP32" i="1"/>
  <c r="EP31" i="1"/>
  <c r="EQ31" i="1"/>
  <c r="EQ30" i="1"/>
  <c r="EP30" i="1"/>
  <c r="EP33" i="1"/>
  <c r="EQ33" i="1"/>
  <c r="EP34" i="1"/>
  <c r="EQ34" i="1"/>
  <c r="EP52" i="1"/>
  <c r="EQ52" i="1"/>
  <c r="EP53" i="1"/>
  <c r="EQ53" i="1"/>
  <c r="EP55" i="1"/>
  <c r="EQ55" i="1"/>
  <c r="EQ54" i="1"/>
  <c r="EP54" i="1"/>
  <c r="EP49" i="1"/>
  <c r="EQ49" i="1"/>
  <c r="EP51" i="1"/>
  <c r="EQ51" i="1"/>
  <c r="EP538" i="1"/>
  <c r="EQ538" i="1"/>
  <c r="EP540" i="1"/>
  <c r="EQ540" i="1"/>
  <c r="EQ529" i="1"/>
  <c r="EP529" i="1"/>
  <c r="EP556" i="1"/>
  <c r="EQ556" i="1"/>
  <c r="EP558" i="1"/>
  <c r="EQ558" i="1"/>
  <c r="EP548" i="1"/>
  <c r="EQ548" i="1"/>
  <c r="EQ549" i="1"/>
  <c r="EP549" i="1"/>
  <c r="EP550" i="1"/>
  <c r="EQ550" i="1"/>
  <c r="EP554" i="1"/>
  <c r="EQ554" i="1"/>
  <c r="EP546" i="1"/>
  <c r="EQ546" i="1"/>
  <c r="EQ555" i="1"/>
  <c r="EP555" i="1"/>
  <c r="EQ547" i="1"/>
  <c r="EP547" i="1"/>
  <c r="EQ551" i="1"/>
  <c r="EP551" i="1"/>
  <c r="EP552" i="1"/>
  <c r="EQ552" i="1"/>
  <c r="EQ553" i="1"/>
  <c r="EP553" i="1"/>
  <c r="EQ559" i="1"/>
  <c r="EP559" i="1"/>
  <c r="EQ561" i="1"/>
  <c r="EP561" i="1"/>
  <c r="EP560" i="1"/>
  <c r="EQ560" i="1"/>
  <c r="EP151" i="1"/>
  <c r="EQ151" i="1"/>
  <c r="EP230" i="1"/>
  <c r="EQ230" i="1"/>
  <c r="EQ250" i="1"/>
  <c r="EP250" i="1"/>
  <c r="EQ541" i="1"/>
  <c r="EP541" i="1"/>
  <c r="EQ213" i="1"/>
  <c r="EP213" i="1"/>
  <c r="EQ524" i="1"/>
  <c r="EP524" i="1"/>
  <c r="EP103" i="1"/>
  <c r="EQ103" i="1"/>
  <c r="EQ172" i="1"/>
  <c r="EP172" i="1"/>
  <c r="EQ102" i="1"/>
  <c r="EP102" i="1"/>
  <c r="EQ38" i="1"/>
  <c r="EP38" i="1"/>
  <c r="EP295" i="1"/>
  <c r="EQ295" i="1"/>
  <c r="EQ318" i="1"/>
  <c r="EP318" i="1"/>
  <c r="EP197" i="1"/>
  <c r="EQ197" i="1"/>
  <c r="EP57" i="1"/>
  <c r="EQ57" i="1"/>
  <c r="EQ253" i="1"/>
  <c r="EP253" i="1"/>
  <c r="EP562" i="1"/>
  <c r="EQ562" i="1"/>
  <c r="EQ312" i="1"/>
  <c r="EP312" i="1"/>
  <c r="EP294" i="1"/>
  <c r="EQ294" i="1"/>
  <c r="EQ88" i="1"/>
  <c r="EP88" i="1"/>
  <c r="EP23" i="1"/>
  <c r="EQ23" i="1"/>
  <c r="EP220" i="1"/>
  <c r="EQ220" i="1"/>
  <c r="EP532" i="1"/>
  <c r="EQ532" i="1"/>
  <c r="EQ155" i="1"/>
  <c r="EP155" i="1"/>
  <c r="EP284" i="1"/>
  <c r="EQ284" i="1"/>
  <c r="EP99" i="1"/>
  <c r="EQ99" i="1"/>
  <c r="EP35" i="1"/>
  <c r="EQ35" i="1"/>
  <c r="EQ231" i="1"/>
  <c r="EP231" i="1"/>
  <c r="EP542" i="1"/>
  <c r="EQ542" i="1"/>
  <c r="EP166" i="1"/>
  <c r="EQ166" i="1"/>
  <c r="EP100" i="1"/>
  <c r="EQ100" i="1"/>
  <c r="EP36" i="1"/>
  <c r="EQ36" i="1"/>
  <c r="EP59" i="1"/>
  <c r="EQ59" i="1"/>
  <c r="EQ62" i="1"/>
  <c r="EP62" i="1"/>
  <c r="EP65" i="1"/>
  <c r="EQ65" i="1"/>
  <c r="EQ229" i="1"/>
  <c r="EP229" i="1"/>
  <c r="EP164" i="1"/>
  <c r="EQ164" i="1"/>
  <c r="EQ161" i="1"/>
  <c r="EP161" i="1"/>
  <c r="EQ225" i="1"/>
  <c r="EP225" i="1"/>
  <c r="EP536" i="1"/>
  <c r="EQ536" i="1"/>
  <c r="EP160" i="1"/>
  <c r="EQ160" i="1"/>
  <c r="EQ287" i="1"/>
  <c r="EP287" i="1"/>
  <c r="EP228" i="1"/>
  <c r="EQ228" i="1"/>
  <c r="EP232" i="1"/>
  <c r="EQ232" i="1"/>
  <c r="EQ167" i="1"/>
  <c r="EP167" i="1"/>
  <c r="EQ261" i="1"/>
  <c r="EP261" i="1"/>
  <c r="EQ570" i="1"/>
  <c r="EP570" i="1"/>
  <c r="EP162" i="1"/>
  <c r="EQ162" i="1"/>
  <c r="EP101" i="1"/>
  <c r="EQ101" i="1"/>
  <c r="EP37" i="1"/>
  <c r="EQ37" i="1"/>
  <c r="EQ233" i="1"/>
  <c r="EP233" i="1"/>
  <c r="EP544" i="1"/>
  <c r="EQ544" i="1"/>
  <c r="EP168" i="1"/>
  <c r="EQ168" i="1"/>
  <c r="EP293" i="1"/>
  <c r="EQ293" i="1"/>
  <c r="EQ537" i="1"/>
  <c r="EP537" i="1"/>
  <c r="EQ198" i="1"/>
  <c r="EP198" i="1"/>
  <c r="EQ263" i="1"/>
  <c r="EP263" i="1"/>
  <c r="EP319" i="1"/>
  <c r="EQ319" i="1"/>
  <c r="EQ132" i="1"/>
  <c r="EP132" i="1"/>
  <c r="EP67" i="1"/>
  <c r="EQ67" i="1"/>
  <c r="EQ249" i="1"/>
  <c r="EP249" i="1"/>
  <c r="EQ543" i="1"/>
  <c r="EP543" i="1"/>
  <c r="EQ539" i="1"/>
  <c r="EP539" i="1"/>
  <c r="EQ571" i="1"/>
  <c r="EP571" i="1"/>
  <c r="EP528" i="1"/>
  <c r="EQ528" i="1"/>
  <c r="EP279" i="1"/>
  <c r="EQ279" i="1"/>
  <c r="EQ133" i="1"/>
  <c r="EP133" i="1"/>
  <c r="EP68" i="1"/>
  <c r="EQ68" i="1"/>
  <c r="EP572" i="1"/>
  <c r="EQ572" i="1"/>
  <c r="EP14" i="1"/>
  <c r="EQ14" i="1"/>
  <c r="EP376" i="1"/>
  <c r="EQ376" i="1"/>
  <c r="EP375" i="1"/>
  <c r="EQ375" i="1"/>
  <c r="EP377" i="1"/>
  <c r="EQ377" i="1"/>
  <c r="EQ374" i="1"/>
  <c r="EP374" i="1"/>
  <c r="EQ373" i="1"/>
  <c r="EP373" i="1"/>
  <c r="EQ382" i="1"/>
  <c r="EP382" i="1"/>
  <c r="EQ381" i="1"/>
  <c r="EP381" i="1"/>
  <c r="EP329" i="1"/>
  <c r="EQ329" i="1"/>
  <c r="EQ328" i="1"/>
  <c r="EP328" i="1"/>
  <c r="EP331" i="1"/>
  <c r="EQ331" i="1"/>
  <c r="EQ326" i="1"/>
  <c r="EP326" i="1"/>
  <c r="EP327" i="1"/>
  <c r="EQ327" i="1"/>
  <c r="EQ322" i="1"/>
  <c r="EP322" i="1"/>
  <c r="EP323" i="1"/>
  <c r="EQ323" i="1"/>
  <c r="EQ324" i="1"/>
  <c r="EP324" i="1"/>
  <c r="EP325" i="1"/>
  <c r="EQ325" i="1"/>
  <c r="EQ341" i="1"/>
  <c r="EP341" i="1"/>
  <c r="EP336" i="1"/>
  <c r="EQ336" i="1"/>
  <c r="EP347" i="1"/>
  <c r="EQ347" i="1"/>
  <c r="EP355" i="1"/>
  <c r="EQ355" i="1"/>
  <c r="EP350" i="1"/>
  <c r="EQ350" i="1"/>
  <c r="EP349" i="1"/>
  <c r="EQ349" i="1"/>
  <c r="EQ353" i="1"/>
  <c r="EP353" i="1"/>
  <c r="EP356" i="1"/>
  <c r="EQ356" i="1"/>
  <c r="EP348" i="1"/>
  <c r="EQ348" i="1"/>
  <c r="EQ351" i="1"/>
  <c r="EP351" i="1"/>
  <c r="EP352" i="1"/>
  <c r="EQ352" i="1"/>
  <c r="EP354" i="1"/>
  <c r="EQ354" i="1"/>
  <c r="EQ369" i="1"/>
  <c r="EP369" i="1"/>
  <c r="EP338" i="1"/>
  <c r="EQ338" i="1"/>
  <c r="EQ337" i="1"/>
  <c r="EP337" i="1"/>
  <c r="EQ367" i="1"/>
  <c r="EP367" i="1"/>
  <c r="EQ358" i="1"/>
  <c r="EP358" i="1"/>
  <c r="EP357" i="1"/>
  <c r="EQ357" i="1"/>
  <c r="EP366" i="1"/>
  <c r="EQ366" i="1"/>
  <c r="EP365" i="1"/>
  <c r="EQ365" i="1"/>
  <c r="EP364" i="1"/>
  <c r="EQ364" i="1"/>
  <c r="EP363" i="1"/>
  <c r="EQ363" i="1"/>
  <c r="EQ362" i="1"/>
  <c r="EP362" i="1"/>
  <c r="EQ360" i="1"/>
  <c r="EP360" i="1"/>
  <c r="EQ361" i="1"/>
  <c r="EP361" i="1"/>
  <c r="EP440" i="1"/>
  <c r="EQ440" i="1"/>
  <c r="EP439" i="1"/>
  <c r="EQ439" i="1"/>
  <c r="EQ441" i="1"/>
  <c r="EP441" i="1"/>
  <c r="EQ438" i="1"/>
  <c r="EP438" i="1"/>
  <c r="EQ437" i="1"/>
  <c r="EP437" i="1"/>
  <c r="EQ446" i="1"/>
  <c r="EP446" i="1"/>
  <c r="EQ445" i="1"/>
  <c r="EP445" i="1"/>
  <c r="EP392" i="1"/>
  <c r="EQ392" i="1"/>
  <c r="EP391" i="1"/>
  <c r="EQ391" i="1"/>
  <c r="EP394" i="1"/>
  <c r="EQ394" i="1"/>
  <c r="EQ389" i="1"/>
  <c r="EP389" i="1"/>
  <c r="EQ390" i="1"/>
  <c r="EP390" i="1"/>
  <c r="EP385" i="1"/>
  <c r="EQ385" i="1"/>
  <c r="EP386" i="1"/>
  <c r="EQ386" i="1"/>
  <c r="EQ387" i="1"/>
  <c r="EP387" i="1"/>
  <c r="EQ388" i="1"/>
  <c r="EP388" i="1"/>
  <c r="EQ404" i="1"/>
  <c r="EP404" i="1"/>
  <c r="EQ399" i="1"/>
  <c r="EP399" i="1"/>
  <c r="EP412" i="1"/>
  <c r="EQ412" i="1"/>
  <c r="EQ415" i="1"/>
  <c r="EP415" i="1"/>
  <c r="EP418" i="1"/>
  <c r="EQ418" i="1"/>
  <c r="EP410" i="1"/>
  <c r="EQ410" i="1"/>
  <c r="EQ413" i="1"/>
  <c r="EP413" i="1"/>
  <c r="EP414" i="1"/>
  <c r="EQ414" i="1"/>
  <c r="EP416" i="1"/>
  <c r="EQ416" i="1"/>
  <c r="EP432" i="1"/>
  <c r="EQ432" i="1"/>
  <c r="EQ435" i="1"/>
  <c r="EP435" i="1"/>
  <c r="EQ400" i="1"/>
  <c r="EP400" i="1"/>
  <c r="EQ429" i="1"/>
  <c r="EP429" i="1"/>
  <c r="EQ431" i="1"/>
  <c r="EP431" i="1"/>
  <c r="EP420" i="1"/>
  <c r="EQ420" i="1"/>
  <c r="EQ419" i="1"/>
  <c r="EP419" i="1"/>
  <c r="EP428" i="1"/>
  <c r="EQ428" i="1"/>
  <c r="EQ427" i="1"/>
  <c r="EP427" i="1"/>
  <c r="EP426" i="1"/>
  <c r="EQ426" i="1"/>
  <c r="EP424" i="1"/>
  <c r="EQ424" i="1"/>
  <c r="EQ425" i="1"/>
  <c r="EP425" i="1"/>
  <c r="EP422" i="1"/>
  <c r="EQ422" i="1"/>
  <c r="EQ423" i="1"/>
  <c r="EP423" i="1"/>
  <c r="EQ174" i="1"/>
  <c r="EP174" i="1"/>
  <c r="EP180" i="1"/>
  <c r="EQ180" i="1"/>
  <c r="EP127" i="1"/>
  <c r="EQ127" i="1"/>
  <c r="EP234" i="1"/>
  <c r="EQ234" i="1"/>
  <c r="EQ545" i="1"/>
  <c r="EP545" i="1"/>
  <c r="EQ169" i="1"/>
  <c r="EP169" i="1"/>
  <c r="EP408" i="1"/>
  <c r="EQ408" i="1"/>
  <c r="EQ573" i="1"/>
  <c r="EP573" i="1"/>
  <c r="EP121" i="1"/>
  <c r="EQ121" i="1"/>
  <c r="EP434" i="1"/>
  <c r="EQ434" i="1"/>
  <c r="EQ56" i="1"/>
  <c r="EP56" i="1"/>
  <c r="EQ189" i="1"/>
  <c r="EP189" i="1"/>
  <c r="EP311" i="1"/>
  <c r="EQ311" i="1"/>
  <c r="EP82" i="1"/>
  <c r="EQ82" i="1"/>
  <c r="EP300" i="1"/>
  <c r="EQ300" i="1"/>
  <c r="EP305" i="1"/>
  <c r="EQ305" i="1"/>
  <c r="EQ200" i="1"/>
  <c r="EP200" i="1"/>
  <c r="EP321" i="1"/>
  <c r="EQ321" i="1"/>
  <c r="EP73" i="1"/>
  <c r="EQ73" i="1"/>
  <c r="EQ330" i="1"/>
  <c r="EP330" i="1"/>
  <c r="EP8" i="1"/>
  <c r="EQ8" i="1"/>
  <c r="EQ207" i="1"/>
  <c r="EP207" i="1"/>
  <c r="EQ520" i="1"/>
  <c r="EP520" i="1"/>
  <c r="EQ139" i="1"/>
  <c r="EP139" i="1"/>
  <c r="EP275" i="1"/>
  <c r="EQ275" i="1"/>
  <c r="EQ126" i="1"/>
  <c r="EP126" i="1"/>
  <c r="EQ227" i="1"/>
  <c r="EP227" i="1"/>
  <c r="EQ223" i="1"/>
  <c r="EP223" i="1"/>
  <c r="EQ535" i="1"/>
  <c r="EP535" i="1"/>
  <c r="EP91" i="1"/>
  <c r="EQ91" i="1"/>
  <c r="EQ371" i="1"/>
  <c r="EP371" i="1"/>
  <c r="EQ190" i="1"/>
  <c r="EP190" i="1"/>
  <c r="EP27" i="1"/>
  <c r="EQ27" i="1"/>
  <c r="EQ345" i="1"/>
  <c r="EP345" i="1"/>
  <c r="EQ114" i="1"/>
  <c r="EP114" i="1"/>
  <c r="EQ368" i="1"/>
  <c r="EP368" i="1"/>
  <c r="EP430" i="1"/>
  <c r="EQ430" i="1"/>
  <c r="EP50" i="1"/>
  <c r="EQ50" i="1"/>
  <c r="EQ247" i="1"/>
  <c r="EP247" i="1"/>
  <c r="EQ557" i="1"/>
  <c r="EP557" i="1"/>
  <c r="EP182" i="1"/>
  <c r="EQ182" i="1"/>
  <c r="EQ183" i="1"/>
  <c r="EP183" i="1"/>
  <c r="EQ181" i="1"/>
  <c r="EP181" i="1"/>
  <c r="EP303" i="1"/>
  <c r="EQ303" i="1"/>
  <c r="EP81" i="1"/>
  <c r="EQ81" i="1"/>
  <c r="EP16" i="1"/>
  <c r="EQ16" i="1"/>
  <c r="EQ210" i="1"/>
  <c r="EP210" i="1"/>
  <c r="EQ395" i="1"/>
  <c r="EP395" i="1"/>
  <c r="EQ332" i="1"/>
  <c r="EP332" i="1"/>
  <c r="EP522" i="1"/>
  <c r="EQ522" i="1"/>
  <c r="EQ122" i="1"/>
  <c r="EP122" i="1"/>
  <c r="EQ372" i="1"/>
  <c r="EP372" i="1"/>
  <c r="EP436" i="1"/>
  <c r="EQ436" i="1"/>
  <c r="EP58" i="1"/>
  <c r="EQ58" i="1"/>
  <c r="EQ254" i="1"/>
  <c r="EP254" i="1"/>
  <c r="EP564" i="1"/>
  <c r="EQ564" i="1"/>
  <c r="EQ191" i="1"/>
  <c r="EP191" i="1"/>
  <c r="EQ265" i="1"/>
  <c r="EP265" i="1"/>
  <c r="EP575" i="1"/>
  <c r="EQ575" i="1"/>
  <c r="EQ202" i="1"/>
  <c r="EP202" i="1"/>
  <c r="EP211" i="1"/>
  <c r="EQ211" i="1"/>
  <c r="DB47" i="1"/>
  <c r="ER47" i="1"/>
  <c r="DB238" i="1"/>
  <c r="ER238" i="1"/>
  <c r="DB230" i="1"/>
  <c r="ER230" i="1"/>
  <c r="DB242" i="1"/>
  <c r="ER242" i="1"/>
  <c r="DB15" i="1"/>
  <c r="ER15" i="1"/>
  <c r="DB10" i="1"/>
  <c r="ER10" i="1"/>
  <c r="DB12" i="1"/>
  <c r="ER12" i="1"/>
  <c r="DB7" i="1"/>
  <c r="ER7" i="1"/>
  <c r="DB9" i="1"/>
  <c r="ER9" i="1"/>
  <c r="DB11" i="1"/>
  <c r="ER11" i="1"/>
  <c r="DB39" i="1"/>
  <c r="ER39" i="1"/>
  <c r="DB203" i="1"/>
  <c r="ER203" i="1"/>
  <c r="DB206" i="1"/>
  <c r="ER206" i="1"/>
  <c r="DB44" i="1"/>
  <c r="ER44" i="1"/>
  <c r="DB43" i="1"/>
  <c r="ER43" i="1"/>
  <c r="DB85" i="1"/>
  <c r="ER85" i="1"/>
  <c r="DB130" i="1"/>
  <c r="ER130" i="1"/>
  <c r="DB72" i="1"/>
  <c r="ER72" i="1"/>
  <c r="DB75" i="1"/>
  <c r="ER75" i="1"/>
  <c r="DB93" i="1"/>
  <c r="ER93" i="1"/>
  <c r="DB97" i="1"/>
  <c r="ER97" i="1"/>
  <c r="DB74" i="1"/>
  <c r="ER74" i="1"/>
  <c r="DB96" i="1"/>
  <c r="ER96" i="1"/>
  <c r="DB94" i="1"/>
  <c r="ER94" i="1"/>
  <c r="DB117" i="1"/>
  <c r="ER117" i="1"/>
  <c r="DB118" i="1"/>
  <c r="ER118" i="1"/>
  <c r="DB71" i="1"/>
  <c r="ER71" i="1"/>
  <c r="DB80" i="1"/>
  <c r="ER80" i="1"/>
  <c r="DB95" i="1"/>
  <c r="ER95" i="1"/>
  <c r="DB98" i="1"/>
  <c r="ER98" i="1"/>
  <c r="DB116" i="1"/>
  <c r="ER116" i="1"/>
  <c r="DB77" i="1"/>
  <c r="ER77" i="1"/>
  <c r="DB108" i="1"/>
  <c r="ER108" i="1"/>
  <c r="DB103" i="1"/>
  <c r="ER103" i="1"/>
  <c r="DB76" i="1"/>
  <c r="ER76" i="1"/>
  <c r="DB78" i="1"/>
  <c r="ER78" i="1"/>
  <c r="DB111" i="1"/>
  <c r="ER111" i="1"/>
  <c r="DB107" i="1"/>
  <c r="ER107" i="1"/>
  <c r="DB79" i="1"/>
  <c r="ER79" i="1"/>
  <c r="DB110" i="1"/>
  <c r="ER110" i="1"/>
  <c r="DB112" i="1"/>
  <c r="ER112" i="1"/>
  <c r="DB109" i="1"/>
  <c r="ER109" i="1"/>
  <c r="DB42" i="1"/>
  <c r="ER42" i="1"/>
  <c r="DB106" i="1"/>
  <c r="ER106" i="1"/>
  <c r="DB127" i="1"/>
  <c r="ER127" i="1"/>
  <c r="DB553" i="1"/>
  <c r="ER553" i="1"/>
  <c r="DB547" i="1"/>
  <c r="ER547" i="1"/>
  <c r="DB529" i="1"/>
  <c r="ER529" i="1"/>
  <c r="DB554" i="1"/>
  <c r="ER554" i="1"/>
  <c r="DB551" i="1"/>
  <c r="ER551" i="1"/>
  <c r="DB546" i="1"/>
  <c r="ER546" i="1"/>
  <c r="DB362" i="1"/>
  <c r="ER362" i="1"/>
  <c r="DB415" i="1"/>
  <c r="ER415" i="1"/>
  <c r="DB419" i="1"/>
  <c r="ER419" i="1"/>
  <c r="DB424" i="1"/>
  <c r="ER424" i="1"/>
  <c r="DB426" i="1"/>
  <c r="ER426" i="1"/>
  <c r="DB412" i="1"/>
  <c r="ER412" i="1"/>
  <c r="DB416" i="1"/>
  <c r="ER416" i="1"/>
  <c r="DB399" i="1"/>
  <c r="ER399" i="1"/>
  <c r="DB413" i="1"/>
  <c r="ER413" i="1"/>
  <c r="DB390" i="1"/>
  <c r="ER390" i="1"/>
  <c r="DB423" i="1"/>
  <c r="ER423" i="1"/>
  <c r="DB421" i="1"/>
  <c r="ES421" i="1" s="1"/>
  <c r="ER421" i="1"/>
  <c r="DB431" i="1"/>
  <c r="ER431" i="1"/>
  <c r="DB422" i="1"/>
  <c r="ER422" i="1"/>
  <c r="DB427" i="1"/>
  <c r="ER427" i="1"/>
  <c r="DB400" i="1"/>
  <c r="ER400" i="1"/>
  <c r="DB388" i="1"/>
  <c r="ER388" i="1"/>
  <c r="DB418" i="1"/>
  <c r="ER418" i="1"/>
  <c r="DB414" i="1"/>
  <c r="ER414" i="1"/>
  <c r="DB386" i="1"/>
  <c r="ER386" i="1"/>
  <c r="DB180" i="1"/>
  <c r="ER180" i="1"/>
  <c r="DB545" i="1"/>
  <c r="ER545" i="1"/>
  <c r="DB408" i="1"/>
  <c r="ER408" i="1"/>
  <c r="DB234" i="1"/>
  <c r="ER234" i="1"/>
  <c r="DB282" i="1"/>
  <c r="ES282" i="1" s="1"/>
  <c r="ER282" i="1"/>
  <c r="DB40" i="1"/>
  <c r="DA136" i="1"/>
  <c r="DA124" i="1"/>
  <c r="CB309" i="1"/>
  <c r="CB304" i="1"/>
  <c r="CB291" i="1"/>
  <c r="CB292" i="1"/>
  <c r="CB288" i="1"/>
  <c r="CB273" i="1"/>
  <c r="CB272" i="1"/>
  <c r="CB271" i="1"/>
  <c r="CB270" i="1"/>
  <c r="CB269" i="1"/>
  <c r="CB274" i="1"/>
  <c r="CB268" i="1"/>
  <c r="CB314" i="1"/>
  <c r="CB320" i="1"/>
  <c r="CB186" i="1"/>
  <c r="CB184" i="1"/>
  <c r="CB179" i="1"/>
  <c r="CB178" i="1"/>
  <c r="CB177" i="1"/>
  <c r="CB175" i="1"/>
  <c r="CB173" i="1"/>
  <c r="CB171" i="1"/>
  <c r="CB170" i="1"/>
  <c r="CB148" i="1"/>
  <c r="CB165" i="1"/>
  <c r="CB163" i="1"/>
  <c r="CB144" i="1"/>
  <c r="CB145" i="1"/>
  <c r="CB143" i="1"/>
  <c r="CB142" i="1"/>
  <c r="CB141" i="1"/>
  <c r="CB138" i="1"/>
  <c r="CB193" i="1"/>
  <c r="CB199" i="1"/>
  <c r="CB251" i="1"/>
  <c r="CB243" i="1"/>
  <c r="CB244" i="1"/>
  <c r="CB242" i="1"/>
  <c r="CB237" i="1"/>
  <c r="CB236" i="1"/>
  <c r="CB235" i="1"/>
  <c r="CB240" i="1"/>
  <c r="CB239" i="1"/>
  <c r="CB238" i="1"/>
  <c r="CB248" i="1"/>
  <c r="CB246" i="1"/>
  <c r="CB205" i="1"/>
  <c r="CB208" i="1"/>
  <c r="CB256" i="1"/>
  <c r="CB203" i="1"/>
  <c r="CB206" i="1"/>
  <c r="CB204" i="1"/>
  <c r="CB48" i="1"/>
  <c r="CB47" i="1"/>
  <c r="CB42" i="1"/>
  <c r="CB39" i="1"/>
  <c r="CB46" i="1"/>
  <c r="CB45" i="1"/>
  <c r="CB44" i="1"/>
  <c r="CB43" i="1"/>
  <c r="CB40" i="1"/>
  <c r="CB13" i="1"/>
  <c r="CB12" i="1"/>
  <c r="CB11" i="1"/>
  <c r="CB10" i="1"/>
  <c r="CB9" i="1"/>
  <c r="CB15" i="1"/>
  <c r="CB7" i="1"/>
  <c r="CB61" i="1"/>
  <c r="CB107" i="1"/>
  <c r="CB112" i="1"/>
  <c r="CB106" i="1"/>
  <c r="CB111" i="1"/>
  <c r="CB110" i="1"/>
  <c r="CB109" i="1"/>
  <c r="CB108" i="1"/>
  <c r="CB105" i="1"/>
  <c r="CB104" i="1"/>
  <c r="CB118" i="1"/>
  <c r="CB117" i="1"/>
  <c r="CB116" i="1"/>
  <c r="CB78" i="1"/>
  <c r="CB77" i="1"/>
  <c r="CB76" i="1"/>
  <c r="CB79" i="1"/>
  <c r="CB75" i="1"/>
  <c r="CB74" i="1"/>
  <c r="CB80" i="1"/>
  <c r="CB72" i="1"/>
  <c r="CB71" i="1"/>
  <c r="CB130" i="1"/>
  <c r="CB85" i="1"/>
  <c r="CB98" i="1"/>
  <c r="CB97" i="1"/>
  <c r="CB94" i="1"/>
  <c r="CB93" i="1"/>
  <c r="CB96" i="1"/>
  <c r="CB131" i="1"/>
  <c r="CB66" i="1"/>
  <c r="CB119" i="1"/>
  <c r="CB252" i="1"/>
  <c r="CB187" i="1"/>
  <c r="CB310" i="1"/>
  <c r="CB217" i="1"/>
  <c r="CB226" i="1"/>
  <c r="CB113" i="1"/>
  <c r="CB115" i="1"/>
  <c r="CB589" i="1"/>
  <c r="CB95" i="1"/>
  <c r="CB245" i="1"/>
  <c r="CB264" i="1"/>
  <c r="CB209" i="1"/>
  <c r="CB565" i="1"/>
  <c r="CB515" i="1"/>
  <c r="CB521" i="1"/>
  <c r="CB516" i="1"/>
  <c r="CB518" i="1"/>
  <c r="CB519" i="1"/>
  <c r="CB517" i="1"/>
  <c r="CB20" i="1"/>
  <c r="CB29" i="1"/>
  <c r="CB32" i="1"/>
  <c r="CB31" i="1"/>
  <c r="CB30" i="1"/>
  <c r="CB33" i="1"/>
  <c r="CB34" i="1"/>
  <c r="CB52" i="1"/>
  <c r="CB53" i="1"/>
  <c r="CB55" i="1"/>
  <c r="CB54" i="1"/>
  <c r="CB49" i="1"/>
  <c r="CB51" i="1"/>
  <c r="CB538" i="1"/>
  <c r="CB540" i="1"/>
  <c r="CB529" i="1"/>
  <c r="CB556" i="1"/>
  <c r="CB558" i="1"/>
  <c r="CB548" i="1"/>
  <c r="CB549" i="1"/>
  <c r="CB550" i="1"/>
  <c r="CB554" i="1"/>
  <c r="CB546" i="1"/>
  <c r="CB555" i="1"/>
  <c r="CB547" i="1"/>
  <c r="CB551" i="1"/>
  <c r="CB552" i="1"/>
  <c r="CB553" i="1"/>
  <c r="CB559" i="1"/>
  <c r="CB561" i="1"/>
  <c r="CB560" i="1"/>
  <c r="CB151" i="1"/>
  <c r="CB230" i="1"/>
  <c r="CB250" i="1"/>
  <c r="CB541" i="1"/>
  <c r="CB213" i="1"/>
  <c r="CB524" i="1"/>
  <c r="CB103" i="1"/>
  <c r="CB172" i="1"/>
  <c r="CB102" i="1"/>
  <c r="CB38" i="1"/>
  <c r="CB295" i="1"/>
  <c r="CB318" i="1"/>
  <c r="CB197" i="1"/>
  <c r="CB57" i="1"/>
  <c r="CB253" i="1"/>
  <c r="CB562" i="1"/>
  <c r="CB312" i="1"/>
  <c r="CB294" i="1"/>
  <c r="CB88" i="1"/>
  <c r="CB23" i="1"/>
  <c r="CB220" i="1"/>
  <c r="CB532" i="1"/>
  <c r="CB155" i="1"/>
  <c r="CB284" i="1"/>
  <c r="CB99" i="1"/>
  <c r="CB35" i="1"/>
  <c r="CB231" i="1"/>
  <c r="CB542" i="1"/>
  <c r="CB166" i="1"/>
  <c r="CB100" i="1"/>
  <c r="CB36" i="1"/>
  <c r="CB59" i="1"/>
  <c r="CB62" i="1"/>
  <c r="CB65" i="1"/>
  <c r="CB229" i="1"/>
  <c r="CB164" i="1"/>
  <c r="CB161" i="1"/>
  <c r="CB225" i="1"/>
  <c r="CB536" i="1"/>
  <c r="CB160" i="1"/>
  <c r="CB287" i="1"/>
  <c r="CB228" i="1"/>
  <c r="CB232" i="1"/>
  <c r="CB167" i="1"/>
  <c r="CB261" i="1"/>
  <c r="CB570" i="1"/>
  <c r="CB162" i="1"/>
  <c r="CB101" i="1"/>
  <c r="CB37" i="1"/>
  <c r="CB233" i="1"/>
  <c r="CB544" i="1"/>
  <c r="CB168" i="1"/>
  <c r="CB293" i="1"/>
  <c r="CB537" i="1"/>
  <c r="CB198" i="1"/>
  <c r="CB263" i="1"/>
  <c r="CB319" i="1"/>
  <c r="CB132" i="1"/>
  <c r="CB67" i="1"/>
  <c r="CB249" i="1"/>
  <c r="CB543" i="1"/>
  <c r="CB539" i="1"/>
  <c r="CB571" i="1"/>
  <c r="CB528" i="1"/>
  <c r="CB279" i="1"/>
  <c r="CB133" i="1"/>
  <c r="CB68" i="1"/>
  <c r="CB572" i="1"/>
  <c r="CB14" i="1"/>
  <c r="CB376" i="1"/>
  <c r="CB375" i="1"/>
  <c r="CB377" i="1"/>
  <c r="CB374" i="1"/>
  <c r="CB373" i="1"/>
  <c r="CB382" i="1"/>
  <c r="CB381" i="1"/>
  <c r="CB329" i="1"/>
  <c r="CB328" i="1"/>
  <c r="CB331" i="1"/>
  <c r="CB326" i="1"/>
  <c r="CB327" i="1"/>
  <c r="CB322" i="1"/>
  <c r="CB323" i="1"/>
  <c r="CB324" i="1"/>
  <c r="CB325" i="1"/>
  <c r="CB341" i="1"/>
  <c r="CB336" i="1"/>
  <c r="CB347" i="1"/>
  <c r="CB355" i="1"/>
  <c r="CB350" i="1"/>
  <c r="CB349" i="1"/>
  <c r="CB353" i="1"/>
  <c r="CB356" i="1"/>
  <c r="CB348" i="1"/>
  <c r="CB351" i="1"/>
  <c r="CB352" i="1"/>
  <c r="CB354" i="1"/>
  <c r="CB369" i="1"/>
  <c r="CB338" i="1"/>
  <c r="CB337" i="1"/>
  <c r="CB367" i="1"/>
  <c r="CB358" i="1"/>
  <c r="CB357" i="1"/>
  <c r="CB366" i="1"/>
  <c r="CB365" i="1"/>
  <c r="CB364" i="1"/>
  <c r="CB363" i="1"/>
  <c r="CB362" i="1"/>
  <c r="CB360" i="1"/>
  <c r="CB361" i="1"/>
  <c r="CB440" i="1"/>
  <c r="CB439" i="1"/>
  <c r="CB441" i="1"/>
  <c r="CB438" i="1"/>
  <c r="CB437" i="1"/>
  <c r="CB446" i="1"/>
  <c r="CB445" i="1"/>
  <c r="CB392" i="1"/>
  <c r="CB391" i="1"/>
  <c r="CB394" i="1"/>
  <c r="CB389" i="1"/>
  <c r="CB390" i="1"/>
  <c r="CB385" i="1"/>
  <c r="CB386" i="1"/>
  <c r="CB387" i="1"/>
  <c r="CB388" i="1"/>
  <c r="CB404" i="1"/>
  <c r="CB399" i="1"/>
  <c r="CB412" i="1"/>
  <c r="CB415" i="1"/>
  <c r="CB418" i="1"/>
  <c r="CB410" i="1"/>
  <c r="CB413" i="1"/>
  <c r="CB414" i="1"/>
  <c r="CB416" i="1"/>
  <c r="CB432" i="1"/>
  <c r="CB435" i="1"/>
  <c r="CB400" i="1"/>
  <c r="CB429" i="1"/>
  <c r="CB431" i="1"/>
  <c r="CB420" i="1"/>
  <c r="CB419" i="1"/>
  <c r="CB428" i="1"/>
  <c r="CB427" i="1"/>
  <c r="CB426" i="1"/>
  <c r="CB424" i="1"/>
  <c r="CB425" i="1"/>
  <c r="CB422" i="1"/>
  <c r="CB423" i="1"/>
  <c r="CB174" i="1"/>
  <c r="CB180" i="1"/>
  <c r="CB127" i="1"/>
  <c r="CB234" i="1"/>
  <c r="CB545" i="1"/>
  <c r="CB169" i="1"/>
  <c r="CB408" i="1"/>
  <c r="CB573" i="1"/>
  <c r="CB121" i="1"/>
  <c r="CB434" i="1"/>
  <c r="CB56" i="1"/>
  <c r="CB189" i="1"/>
  <c r="CB311" i="1"/>
  <c r="CB82" i="1"/>
  <c r="CB300" i="1"/>
  <c r="CB305" i="1"/>
  <c r="CB200" i="1"/>
  <c r="CB321" i="1"/>
  <c r="CB73" i="1"/>
  <c r="CB330" i="1"/>
  <c r="CB8" i="1"/>
  <c r="CB207" i="1"/>
  <c r="CB520" i="1"/>
  <c r="CB139" i="1"/>
  <c r="CB275" i="1"/>
  <c r="CB126" i="1"/>
  <c r="CB227" i="1"/>
  <c r="CB223" i="1"/>
  <c r="CB535" i="1"/>
  <c r="CB91" i="1"/>
  <c r="CB371" i="1"/>
  <c r="CB190" i="1"/>
  <c r="CB27" i="1"/>
  <c r="CB345" i="1"/>
  <c r="CB114" i="1"/>
  <c r="CB368" i="1"/>
  <c r="CB430" i="1"/>
  <c r="CB50" i="1"/>
  <c r="CB247" i="1"/>
  <c r="CB557" i="1"/>
  <c r="CB182" i="1"/>
  <c r="CB183" i="1"/>
  <c r="CB181" i="1"/>
  <c r="CB303" i="1"/>
  <c r="CB81" i="1"/>
  <c r="CB16" i="1"/>
  <c r="CB210" i="1"/>
  <c r="CB395" i="1"/>
  <c r="CB332" i="1"/>
  <c r="CB522" i="1"/>
  <c r="CB122" i="1"/>
  <c r="CB372" i="1"/>
  <c r="CB436" i="1"/>
  <c r="CB58" i="1"/>
  <c r="CB254" i="1"/>
  <c r="CB564" i="1"/>
  <c r="CB191" i="1"/>
  <c r="CB265" i="1"/>
  <c r="CB575" i="1"/>
  <c r="CB202" i="1"/>
  <c r="CB211" i="1"/>
  <c r="CA124" i="1"/>
  <c r="CA136" i="1"/>
  <c r="CA123" i="1"/>
  <c r="CA120" i="1"/>
  <c r="CA188" i="1"/>
  <c r="CA587" i="1"/>
  <c r="DA429" i="1"/>
  <c r="DA244" i="1"/>
  <c r="DA548" i="1"/>
  <c r="DA561" i="1"/>
  <c r="DA573" i="1"/>
  <c r="DA367" i="1"/>
  <c r="DA435" i="1"/>
  <c r="DA217" i="1"/>
  <c r="DA48" i="1"/>
  <c r="DA208" i="1"/>
  <c r="DA205" i="1"/>
  <c r="DA256" i="1"/>
  <c r="DA13" i="1"/>
  <c r="DA246" i="1"/>
  <c r="DA193" i="1"/>
  <c r="DA558" i="1"/>
  <c r="DA248" i="1"/>
  <c r="DA51" i="1"/>
  <c r="DA199" i="1"/>
  <c r="DA270" i="1"/>
  <c r="DA186" i="1"/>
  <c r="DA143" i="1"/>
  <c r="DA178" i="1"/>
  <c r="DA175" i="1"/>
  <c r="DA190" i="1"/>
  <c r="DA292" i="1"/>
  <c r="DA440" i="1"/>
  <c r="DA391" i="1"/>
  <c r="DA394" i="1"/>
  <c r="DA363" i="1"/>
  <c r="DA439" i="1"/>
  <c r="DA441" i="1"/>
  <c r="DA446" i="1"/>
  <c r="DA389" i="1"/>
  <c r="DA385" i="1"/>
  <c r="DA550" i="1"/>
  <c r="DA49" i="1"/>
  <c r="DA361" i="1"/>
  <c r="DA438" i="1"/>
  <c r="DA320" i="1"/>
  <c r="DA556" i="1"/>
  <c r="DA404" i="1"/>
  <c r="DA54" i="1"/>
  <c r="DA337" i="1"/>
  <c r="DA358" i="1"/>
  <c r="DA269" i="1"/>
  <c r="DA271" i="1"/>
  <c r="DA314" i="1"/>
  <c r="DA172" i="1"/>
  <c r="DA171" i="1"/>
  <c r="DA148" i="1"/>
  <c r="DA144" i="1"/>
  <c r="DA141" i="1"/>
  <c r="DA272" i="1"/>
  <c r="DA173" i="1"/>
  <c r="DA53" i="1"/>
  <c r="DA273" i="1"/>
  <c r="DA114" i="1"/>
  <c r="DA32" i="1"/>
  <c r="DA387" i="1"/>
  <c r="DA369" i="1"/>
  <c r="DA445" i="1"/>
  <c r="DA291" i="1"/>
  <c r="DA355" i="1"/>
  <c r="DA309" i="1"/>
  <c r="DA349" i="1"/>
  <c r="DA351" i="1"/>
  <c r="DA348" i="1"/>
  <c r="DA231" i="1"/>
  <c r="DA200" i="1"/>
  <c r="DA535" i="1"/>
  <c r="DA50" i="1"/>
  <c r="DA323" i="1"/>
  <c r="DA522" i="1"/>
  <c r="DA35" i="1"/>
  <c r="DA100" i="1"/>
  <c r="DA518" i="1"/>
  <c r="DA347" i="1"/>
  <c r="DA350" i="1"/>
  <c r="DA353" i="1"/>
  <c r="DA356" i="1"/>
  <c r="DA354" i="1"/>
  <c r="DA365" i="1"/>
  <c r="DA364" i="1"/>
  <c r="DA336" i="1"/>
  <c r="DA516" i="1"/>
  <c r="DA327" i="1"/>
  <c r="DA324" i="1"/>
  <c r="DA341" i="1"/>
  <c r="DA265" i="1"/>
  <c r="DA284" i="1"/>
  <c r="DA542" i="1"/>
  <c r="DA126" i="1"/>
  <c r="DA227" i="1"/>
  <c r="DA557" i="1"/>
  <c r="DA515" i="1"/>
  <c r="DA521" i="1"/>
  <c r="DA23" i="1"/>
  <c r="DA88" i="1"/>
  <c r="DA166" i="1"/>
  <c r="DA155" i="1"/>
  <c r="DA225" i="1"/>
  <c r="DA519" i="1"/>
  <c r="DA517" i="1"/>
  <c r="DA65" i="1"/>
  <c r="DA328" i="1"/>
  <c r="DA331" i="1"/>
  <c r="DA326" i="1"/>
  <c r="DA183" i="1"/>
  <c r="DA395" i="1"/>
  <c r="DA532" i="1"/>
  <c r="DA99" i="1"/>
  <c r="DA162" i="1"/>
  <c r="DA249" i="1"/>
  <c r="DA352" i="1"/>
  <c r="DA181" i="1"/>
  <c r="DA565" i="1"/>
  <c r="DA188" i="1"/>
  <c r="DA81" i="1"/>
  <c r="DA207" i="1"/>
  <c r="DA160" i="1"/>
  <c r="DA321" i="1"/>
  <c r="DA562" i="1"/>
  <c r="DA312" i="1"/>
  <c r="DA220" i="1"/>
  <c r="DA8" i="1"/>
  <c r="DA559" i="1"/>
  <c r="DA570" i="1"/>
  <c r="DA167" i="1"/>
  <c r="DA430" i="1"/>
  <c r="DA57" i="1"/>
  <c r="DA536" i="1"/>
  <c r="DA59" i="1"/>
  <c r="DA38" i="1"/>
  <c r="DA318" i="1"/>
  <c r="DA14" i="1"/>
  <c r="DA293" i="1"/>
  <c r="DA537" i="1"/>
  <c r="DA34" i="1"/>
  <c r="DA91" i="1"/>
  <c r="DA210" i="1"/>
  <c r="DA213" i="1"/>
  <c r="DA524" i="1"/>
  <c r="DA287" i="1"/>
  <c r="DA139" i="1"/>
  <c r="DA161" i="1"/>
  <c r="DA189" i="1"/>
  <c r="DA434" i="1"/>
  <c r="DA56" i="1"/>
  <c r="DA16" i="1"/>
  <c r="DA332" i="1"/>
  <c r="DA73" i="1"/>
  <c r="DA330" i="1"/>
  <c r="DA368" i="1"/>
  <c r="DA197" i="1"/>
  <c r="DA543" i="1"/>
  <c r="DA539" i="1"/>
  <c r="DA279" i="1"/>
  <c r="DA133" i="1"/>
  <c r="DA322" i="1"/>
  <c r="DA371" i="1"/>
  <c r="DA223" i="1"/>
  <c r="DA345" i="1"/>
  <c r="DA191" i="1"/>
  <c r="DA254" i="1"/>
  <c r="DA261" i="1"/>
  <c r="DA329" i="1"/>
  <c r="DA376" i="1"/>
  <c r="DA377" i="1"/>
  <c r="DA374" i="1"/>
  <c r="DA373" i="1"/>
  <c r="DA381" i="1"/>
  <c r="DA305" i="1"/>
  <c r="DA303" i="1"/>
  <c r="DA115" i="1"/>
  <c r="DA113" i="1"/>
  <c r="DA119" i="1"/>
  <c r="DA252" i="1"/>
  <c r="DA187" i="1"/>
  <c r="DA310" i="1"/>
  <c r="DA209" i="1"/>
  <c r="DA131" i="1"/>
  <c r="DA589" i="1"/>
  <c r="ER589" i="1" s="1"/>
  <c r="DA164" i="1"/>
  <c r="DA253" i="1"/>
  <c r="DA66" i="1"/>
  <c r="DA572" i="1"/>
  <c r="DA102" i="1"/>
  <c r="DA36" i="1"/>
  <c r="DA228" i="1"/>
  <c r="DA68" i="1"/>
  <c r="DA325" i="1"/>
  <c r="DA62" i="1"/>
  <c r="DA82" i="1"/>
  <c r="DA121" i="1"/>
  <c r="DA182" i="1"/>
  <c r="DA27" i="1"/>
  <c r="DA520" i="1"/>
  <c r="DA300" i="1"/>
  <c r="DA275" i="1"/>
  <c r="DA425" i="1"/>
  <c r="DA588" i="1"/>
  <c r="ER588" i="1" s="1"/>
  <c r="DA295" i="1"/>
  <c r="ES408" i="1" l="1"/>
  <c r="ES180" i="1"/>
  <c r="ES414" i="1"/>
  <c r="ES388" i="1"/>
  <c r="ES427" i="1"/>
  <c r="ES431" i="1"/>
  <c r="ES423" i="1"/>
  <c r="ES413" i="1"/>
  <c r="ES416" i="1"/>
  <c r="ES426" i="1"/>
  <c r="ES419" i="1"/>
  <c r="ES362" i="1"/>
  <c r="ES551" i="1"/>
  <c r="ES529" i="1"/>
  <c r="ES553" i="1"/>
  <c r="ES106" i="1"/>
  <c r="ES109" i="1"/>
  <c r="ES110" i="1"/>
  <c r="ES107" i="1"/>
  <c r="ES78" i="1"/>
  <c r="ES103" i="1"/>
  <c r="ES77" i="1"/>
  <c r="ES98" i="1"/>
  <c r="ES80" i="1"/>
  <c r="ES118" i="1"/>
  <c r="ES94" i="1"/>
  <c r="ES74" i="1"/>
  <c r="ES93" i="1"/>
  <c r="ES72" i="1"/>
  <c r="ES85" i="1"/>
  <c r="ES44" i="1"/>
  <c r="ES203" i="1"/>
  <c r="ES11" i="1"/>
  <c r="ES7" i="1"/>
  <c r="ES10" i="1"/>
  <c r="ES242" i="1"/>
  <c r="ES238" i="1"/>
  <c r="ES40" i="1"/>
  <c r="ES234" i="1"/>
  <c r="ES545" i="1"/>
  <c r="ES386" i="1"/>
  <c r="ES418" i="1"/>
  <c r="ES400" i="1"/>
  <c r="ES422" i="1"/>
  <c r="ES390" i="1"/>
  <c r="ES399" i="1"/>
  <c r="ES412" i="1"/>
  <c r="ES424" i="1"/>
  <c r="ES415" i="1"/>
  <c r="ES546" i="1"/>
  <c r="ES554" i="1"/>
  <c r="ES547" i="1"/>
  <c r="ES127" i="1"/>
  <c r="ES42" i="1"/>
  <c r="ES112" i="1"/>
  <c r="ES79" i="1"/>
  <c r="ES111" i="1"/>
  <c r="ES76" i="1"/>
  <c r="ES108" i="1"/>
  <c r="ES116" i="1"/>
  <c r="ES95" i="1"/>
  <c r="ES71" i="1"/>
  <c r="ES117" i="1"/>
  <c r="ES96" i="1"/>
  <c r="ES97" i="1"/>
  <c r="ES75" i="1"/>
  <c r="ES130" i="1"/>
  <c r="ES43" i="1"/>
  <c r="ES206" i="1"/>
  <c r="ES39" i="1"/>
  <c r="ES9" i="1"/>
  <c r="ES12" i="1"/>
  <c r="ES15" i="1"/>
  <c r="ES230" i="1"/>
  <c r="ES47" i="1"/>
  <c r="EQ587" i="1"/>
  <c r="EP587" i="1"/>
  <c r="EP188" i="1"/>
  <c r="EQ188" i="1"/>
  <c r="EQ120" i="1"/>
  <c r="EP120" i="1"/>
  <c r="CB123" i="1"/>
  <c r="EP123" i="1"/>
  <c r="EQ123" i="1"/>
  <c r="CB136" i="1"/>
  <c r="EP136" i="1"/>
  <c r="EQ136" i="1"/>
  <c r="EQ124" i="1"/>
  <c r="EP124" i="1"/>
  <c r="DB295" i="1"/>
  <c r="ES295" i="1" s="1"/>
  <c r="ER295" i="1"/>
  <c r="DB425" i="1"/>
  <c r="ES425" i="1" s="1"/>
  <c r="ER425" i="1"/>
  <c r="DB275" i="1"/>
  <c r="ES275" i="1" s="1"/>
  <c r="ER275" i="1"/>
  <c r="DB300" i="1"/>
  <c r="ES300" i="1" s="1"/>
  <c r="ER300" i="1"/>
  <c r="DB520" i="1"/>
  <c r="ES520" i="1" s="1"/>
  <c r="ER520" i="1"/>
  <c r="DB27" i="1"/>
  <c r="ES27" i="1" s="1"/>
  <c r="ER27" i="1"/>
  <c r="DB182" i="1"/>
  <c r="ES182" i="1" s="1"/>
  <c r="ER182" i="1"/>
  <c r="DB121" i="1"/>
  <c r="ES121" i="1" s="1"/>
  <c r="ER121" i="1"/>
  <c r="DB82" i="1"/>
  <c r="ES82" i="1" s="1"/>
  <c r="ER82" i="1"/>
  <c r="DB62" i="1"/>
  <c r="ES62" i="1" s="1"/>
  <c r="ER62" i="1"/>
  <c r="DB325" i="1"/>
  <c r="ES325" i="1" s="1"/>
  <c r="ER325" i="1"/>
  <c r="DB68" i="1"/>
  <c r="ES68" i="1" s="1"/>
  <c r="ER68" i="1"/>
  <c r="DB228" i="1"/>
  <c r="ES228" i="1" s="1"/>
  <c r="ER228" i="1"/>
  <c r="DB36" i="1"/>
  <c r="ES36" i="1" s="1"/>
  <c r="ER36" i="1"/>
  <c r="DB102" i="1"/>
  <c r="ES102" i="1" s="1"/>
  <c r="ER102" i="1"/>
  <c r="DB572" i="1"/>
  <c r="ES572" i="1" s="1"/>
  <c r="ER572" i="1"/>
  <c r="DB66" i="1"/>
  <c r="ES66" i="1" s="1"/>
  <c r="ER66" i="1"/>
  <c r="DB253" i="1"/>
  <c r="ES253" i="1" s="1"/>
  <c r="ER253" i="1"/>
  <c r="DB164" i="1"/>
  <c r="ES164" i="1" s="1"/>
  <c r="ER164" i="1"/>
  <c r="DB131" i="1"/>
  <c r="ES131" i="1" s="1"/>
  <c r="ER131" i="1"/>
  <c r="DB209" i="1"/>
  <c r="ES209" i="1" s="1"/>
  <c r="ER209" i="1"/>
  <c r="DB310" i="1"/>
  <c r="ES310" i="1" s="1"/>
  <c r="ER310" i="1"/>
  <c r="DB187" i="1"/>
  <c r="ES187" i="1" s="1"/>
  <c r="ER187" i="1"/>
  <c r="DB252" i="1"/>
  <c r="ES252" i="1" s="1"/>
  <c r="ER252" i="1"/>
  <c r="DB119" i="1"/>
  <c r="ES119" i="1" s="1"/>
  <c r="ER119" i="1"/>
  <c r="DB113" i="1"/>
  <c r="ES113" i="1" s="1"/>
  <c r="ER113" i="1"/>
  <c r="DB115" i="1"/>
  <c r="ES115" i="1" s="1"/>
  <c r="ER115" i="1"/>
  <c r="DB303" i="1"/>
  <c r="ES303" i="1" s="1"/>
  <c r="ER303" i="1"/>
  <c r="DB305" i="1"/>
  <c r="ES305" i="1" s="1"/>
  <c r="ER305" i="1"/>
  <c r="DB381" i="1"/>
  <c r="ES381" i="1" s="1"/>
  <c r="ER381" i="1"/>
  <c r="DB373" i="1"/>
  <c r="ES373" i="1" s="1"/>
  <c r="ER373" i="1"/>
  <c r="DB374" i="1"/>
  <c r="ES374" i="1" s="1"/>
  <c r="ER374" i="1"/>
  <c r="DB377" i="1"/>
  <c r="ES377" i="1" s="1"/>
  <c r="ER377" i="1"/>
  <c r="DB376" i="1"/>
  <c r="ES376" i="1" s="1"/>
  <c r="ER376" i="1"/>
  <c r="DB329" i="1"/>
  <c r="ES329" i="1" s="1"/>
  <c r="ER329" i="1"/>
  <c r="DB261" i="1"/>
  <c r="ES261" i="1" s="1"/>
  <c r="ER261" i="1"/>
  <c r="DB254" i="1"/>
  <c r="ES254" i="1" s="1"/>
  <c r="ER254" i="1"/>
  <c r="DB191" i="1"/>
  <c r="ES191" i="1" s="1"/>
  <c r="ER191" i="1"/>
  <c r="DB345" i="1"/>
  <c r="ES345" i="1" s="1"/>
  <c r="ER345" i="1"/>
  <c r="DB223" i="1"/>
  <c r="ES223" i="1" s="1"/>
  <c r="ER223" i="1"/>
  <c r="DB371" i="1"/>
  <c r="ES371" i="1" s="1"/>
  <c r="ER371" i="1"/>
  <c r="DB322" i="1"/>
  <c r="ES322" i="1" s="1"/>
  <c r="ER322" i="1"/>
  <c r="DB133" i="1"/>
  <c r="ES133" i="1" s="1"/>
  <c r="ER133" i="1"/>
  <c r="DB279" i="1"/>
  <c r="ES279" i="1" s="1"/>
  <c r="ER279" i="1"/>
  <c r="DB539" i="1"/>
  <c r="ES539" i="1" s="1"/>
  <c r="ER539" i="1"/>
  <c r="DB543" i="1"/>
  <c r="ES543" i="1" s="1"/>
  <c r="ER543" i="1"/>
  <c r="DB197" i="1"/>
  <c r="ES197" i="1" s="1"/>
  <c r="ER197" i="1"/>
  <c r="DB368" i="1"/>
  <c r="ES368" i="1" s="1"/>
  <c r="ER368" i="1"/>
  <c r="DB330" i="1"/>
  <c r="ES330" i="1" s="1"/>
  <c r="ER330" i="1"/>
  <c r="DB73" i="1"/>
  <c r="ES73" i="1" s="1"/>
  <c r="ER73" i="1"/>
  <c r="DB332" i="1"/>
  <c r="ES332" i="1" s="1"/>
  <c r="ER332" i="1"/>
  <c r="DB16" i="1"/>
  <c r="ES16" i="1" s="1"/>
  <c r="ER16" i="1"/>
  <c r="DB56" i="1"/>
  <c r="ES56" i="1" s="1"/>
  <c r="ER56" i="1"/>
  <c r="DB434" i="1"/>
  <c r="ES434" i="1" s="1"/>
  <c r="ER434" i="1"/>
  <c r="DB189" i="1"/>
  <c r="ES189" i="1" s="1"/>
  <c r="ER189" i="1"/>
  <c r="DB161" i="1"/>
  <c r="ES161" i="1" s="1"/>
  <c r="ER161" i="1"/>
  <c r="DB139" i="1"/>
  <c r="ES139" i="1" s="1"/>
  <c r="ER139" i="1"/>
  <c r="DB287" i="1"/>
  <c r="ES287" i="1" s="1"/>
  <c r="ER287" i="1"/>
  <c r="DB524" i="1"/>
  <c r="ES524" i="1" s="1"/>
  <c r="ER524" i="1"/>
  <c r="DB213" i="1"/>
  <c r="ES213" i="1" s="1"/>
  <c r="ER213" i="1"/>
  <c r="DB210" i="1"/>
  <c r="ES210" i="1" s="1"/>
  <c r="ER210" i="1"/>
  <c r="DB91" i="1"/>
  <c r="ES91" i="1" s="1"/>
  <c r="ER91" i="1"/>
  <c r="DB34" i="1"/>
  <c r="ES34" i="1" s="1"/>
  <c r="ER34" i="1"/>
  <c r="DB537" i="1"/>
  <c r="ES537" i="1" s="1"/>
  <c r="ER537" i="1"/>
  <c r="DB293" i="1"/>
  <c r="ES293" i="1" s="1"/>
  <c r="ER293" i="1"/>
  <c r="DB14" i="1"/>
  <c r="ES14" i="1" s="1"/>
  <c r="ER14" i="1"/>
  <c r="DB318" i="1"/>
  <c r="ES318" i="1" s="1"/>
  <c r="ER318" i="1"/>
  <c r="DB38" i="1"/>
  <c r="ES38" i="1" s="1"/>
  <c r="ER38" i="1"/>
  <c r="DB59" i="1"/>
  <c r="ES59" i="1" s="1"/>
  <c r="ER59" i="1"/>
  <c r="DB536" i="1"/>
  <c r="ES536" i="1" s="1"/>
  <c r="ER536" i="1"/>
  <c r="DB57" i="1"/>
  <c r="ES57" i="1" s="1"/>
  <c r="ER57" i="1"/>
  <c r="DB430" i="1"/>
  <c r="ES430" i="1" s="1"/>
  <c r="ER430" i="1"/>
  <c r="DB167" i="1"/>
  <c r="ES167" i="1" s="1"/>
  <c r="ER167" i="1"/>
  <c r="DB570" i="1"/>
  <c r="ES570" i="1" s="1"/>
  <c r="ER570" i="1"/>
  <c r="DB559" i="1"/>
  <c r="ES559" i="1" s="1"/>
  <c r="ER559" i="1"/>
  <c r="DB8" i="1"/>
  <c r="ES8" i="1" s="1"/>
  <c r="ER8" i="1"/>
  <c r="DB220" i="1"/>
  <c r="ES220" i="1" s="1"/>
  <c r="ER220" i="1"/>
  <c r="DB312" i="1"/>
  <c r="ES312" i="1" s="1"/>
  <c r="ER312" i="1"/>
  <c r="DB562" i="1"/>
  <c r="ES562" i="1" s="1"/>
  <c r="ER562" i="1"/>
  <c r="DB321" i="1"/>
  <c r="ES321" i="1" s="1"/>
  <c r="ER321" i="1"/>
  <c r="DB160" i="1"/>
  <c r="ES160" i="1" s="1"/>
  <c r="ER160" i="1"/>
  <c r="DB207" i="1"/>
  <c r="ES207" i="1" s="1"/>
  <c r="ER207" i="1"/>
  <c r="DB81" i="1"/>
  <c r="ES81" i="1" s="1"/>
  <c r="ER81" i="1"/>
  <c r="DB188" i="1"/>
  <c r="ER188" i="1"/>
  <c r="DB565" i="1"/>
  <c r="ES565" i="1" s="1"/>
  <c r="ER565" i="1"/>
  <c r="DB181" i="1"/>
  <c r="ES181" i="1" s="1"/>
  <c r="ER181" i="1"/>
  <c r="DB352" i="1"/>
  <c r="ES352" i="1" s="1"/>
  <c r="ER352" i="1"/>
  <c r="DB249" i="1"/>
  <c r="ES249" i="1" s="1"/>
  <c r="ER249" i="1"/>
  <c r="DB162" i="1"/>
  <c r="ES162" i="1" s="1"/>
  <c r="ER162" i="1"/>
  <c r="DB99" i="1"/>
  <c r="ES99" i="1" s="1"/>
  <c r="ER99" i="1"/>
  <c r="DB532" i="1"/>
  <c r="ES532" i="1" s="1"/>
  <c r="ER532" i="1"/>
  <c r="DB395" i="1"/>
  <c r="ES395" i="1" s="1"/>
  <c r="ER395" i="1"/>
  <c r="DB183" i="1"/>
  <c r="ES183" i="1" s="1"/>
  <c r="ER183" i="1"/>
  <c r="DB326" i="1"/>
  <c r="ES326" i="1" s="1"/>
  <c r="ER326" i="1"/>
  <c r="DB331" i="1"/>
  <c r="ES331" i="1" s="1"/>
  <c r="ER331" i="1"/>
  <c r="DB328" i="1"/>
  <c r="ES328" i="1" s="1"/>
  <c r="ER328" i="1"/>
  <c r="DB65" i="1"/>
  <c r="ES65" i="1" s="1"/>
  <c r="ER65" i="1"/>
  <c r="DB517" i="1"/>
  <c r="ES517" i="1" s="1"/>
  <c r="ER517" i="1"/>
  <c r="DB519" i="1"/>
  <c r="ES519" i="1" s="1"/>
  <c r="ER519" i="1"/>
  <c r="DB225" i="1"/>
  <c r="ES225" i="1" s="1"/>
  <c r="ER225" i="1"/>
  <c r="DB155" i="1"/>
  <c r="ES155" i="1" s="1"/>
  <c r="ER155" i="1"/>
  <c r="DB166" i="1"/>
  <c r="ES166" i="1" s="1"/>
  <c r="ER166" i="1"/>
  <c r="DB88" i="1"/>
  <c r="ES88" i="1" s="1"/>
  <c r="ER88" i="1"/>
  <c r="DB23" i="1"/>
  <c r="ES23" i="1" s="1"/>
  <c r="ER23" i="1"/>
  <c r="DB521" i="1"/>
  <c r="ES521" i="1" s="1"/>
  <c r="ER521" i="1"/>
  <c r="DB515" i="1"/>
  <c r="ES515" i="1" s="1"/>
  <c r="ER515" i="1"/>
  <c r="DB557" i="1"/>
  <c r="ES557" i="1" s="1"/>
  <c r="ER557" i="1"/>
  <c r="DB227" i="1"/>
  <c r="ES227" i="1" s="1"/>
  <c r="ER227" i="1"/>
  <c r="DB126" i="1"/>
  <c r="ES126" i="1" s="1"/>
  <c r="ER126" i="1"/>
  <c r="DB542" i="1"/>
  <c r="ES542" i="1" s="1"/>
  <c r="ER542" i="1"/>
  <c r="DB284" i="1"/>
  <c r="ES284" i="1" s="1"/>
  <c r="ER284" i="1"/>
  <c r="DB265" i="1"/>
  <c r="ES265" i="1" s="1"/>
  <c r="ER265" i="1"/>
  <c r="DB341" i="1"/>
  <c r="ES341" i="1" s="1"/>
  <c r="ER341" i="1"/>
  <c r="DB324" i="1"/>
  <c r="ES324" i="1" s="1"/>
  <c r="ER324" i="1"/>
  <c r="DB327" i="1"/>
  <c r="ES327" i="1" s="1"/>
  <c r="ER327" i="1"/>
  <c r="DB516" i="1"/>
  <c r="ES516" i="1" s="1"/>
  <c r="ER516" i="1"/>
  <c r="DB336" i="1"/>
  <c r="ES336" i="1" s="1"/>
  <c r="ER336" i="1"/>
  <c r="DB364" i="1"/>
  <c r="ES364" i="1" s="1"/>
  <c r="ER364" i="1"/>
  <c r="DB365" i="1"/>
  <c r="ES365" i="1" s="1"/>
  <c r="ER365" i="1"/>
  <c r="DB354" i="1"/>
  <c r="ES354" i="1" s="1"/>
  <c r="ER354" i="1"/>
  <c r="DB356" i="1"/>
  <c r="ES356" i="1" s="1"/>
  <c r="ER356" i="1"/>
  <c r="DB353" i="1"/>
  <c r="ES353" i="1" s="1"/>
  <c r="ER353" i="1"/>
  <c r="DB350" i="1"/>
  <c r="ES350" i="1" s="1"/>
  <c r="ER350" i="1"/>
  <c r="DB347" i="1"/>
  <c r="ES347" i="1" s="1"/>
  <c r="ER347" i="1"/>
  <c r="DB518" i="1"/>
  <c r="ES518" i="1" s="1"/>
  <c r="ER518" i="1"/>
  <c r="DB100" i="1"/>
  <c r="ES100" i="1" s="1"/>
  <c r="ER100" i="1"/>
  <c r="DB35" i="1"/>
  <c r="ES35" i="1" s="1"/>
  <c r="ER35" i="1"/>
  <c r="DB522" i="1"/>
  <c r="ES522" i="1" s="1"/>
  <c r="ER522" i="1"/>
  <c r="DB323" i="1"/>
  <c r="ES323" i="1" s="1"/>
  <c r="ER323" i="1"/>
  <c r="DB50" i="1"/>
  <c r="ES50" i="1" s="1"/>
  <c r="ER50" i="1"/>
  <c r="DB535" i="1"/>
  <c r="ES535" i="1" s="1"/>
  <c r="ER535" i="1"/>
  <c r="DB200" i="1"/>
  <c r="ES200" i="1" s="1"/>
  <c r="ER200" i="1"/>
  <c r="DB231" i="1"/>
  <c r="ES231" i="1" s="1"/>
  <c r="ER231" i="1"/>
  <c r="DB348" i="1"/>
  <c r="ES348" i="1" s="1"/>
  <c r="ER348" i="1"/>
  <c r="DB351" i="1"/>
  <c r="ES351" i="1" s="1"/>
  <c r="ER351" i="1"/>
  <c r="DB349" i="1"/>
  <c r="ES349" i="1" s="1"/>
  <c r="ER349" i="1"/>
  <c r="DB309" i="1"/>
  <c r="ES309" i="1" s="1"/>
  <c r="ER309" i="1"/>
  <c r="DB355" i="1"/>
  <c r="ES355" i="1" s="1"/>
  <c r="ER355" i="1"/>
  <c r="DB291" i="1"/>
  <c r="ES291" i="1" s="1"/>
  <c r="ER291" i="1"/>
  <c r="DB445" i="1"/>
  <c r="ES445" i="1" s="1"/>
  <c r="ER445" i="1"/>
  <c r="DB369" i="1"/>
  <c r="ES369" i="1" s="1"/>
  <c r="ER369" i="1"/>
  <c r="DB387" i="1"/>
  <c r="ES387" i="1" s="1"/>
  <c r="ER387" i="1"/>
  <c r="DB32" i="1"/>
  <c r="ES32" i="1" s="1"/>
  <c r="ER32" i="1"/>
  <c r="DB114" i="1"/>
  <c r="ES114" i="1" s="1"/>
  <c r="ER114" i="1"/>
  <c r="DB273" i="1"/>
  <c r="ES273" i="1" s="1"/>
  <c r="ER273" i="1"/>
  <c r="DB53" i="1"/>
  <c r="ES53" i="1" s="1"/>
  <c r="ER53" i="1"/>
  <c r="DB173" i="1"/>
  <c r="ES173" i="1" s="1"/>
  <c r="ER173" i="1"/>
  <c r="DB272" i="1"/>
  <c r="ES272" i="1" s="1"/>
  <c r="ER272" i="1"/>
  <c r="DB141" i="1"/>
  <c r="ES141" i="1" s="1"/>
  <c r="ER141" i="1"/>
  <c r="DB144" i="1"/>
  <c r="ES144" i="1" s="1"/>
  <c r="ER144" i="1"/>
  <c r="DB148" i="1"/>
  <c r="ES148" i="1" s="1"/>
  <c r="ER148" i="1"/>
  <c r="DB171" i="1"/>
  <c r="ES171" i="1" s="1"/>
  <c r="ER171" i="1"/>
  <c r="DB172" i="1"/>
  <c r="ES172" i="1" s="1"/>
  <c r="ER172" i="1"/>
  <c r="DB314" i="1"/>
  <c r="ES314" i="1" s="1"/>
  <c r="ER314" i="1"/>
  <c r="DB271" i="1"/>
  <c r="ES271" i="1" s="1"/>
  <c r="ER271" i="1"/>
  <c r="DB269" i="1"/>
  <c r="ES269" i="1" s="1"/>
  <c r="ER269" i="1"/>
  <c r="DB358" i="1"/>
  <c r="ES358" i="1" s="1"/>
  <c r="ER358" i="1"/>
  <c r="DB337" i="1"/>
  <c r="ES337" i="1" s="1"/>
  <c r="ER337" i="1"/>
  <c r="DB54" i="1"/>
  <c r="ES54" i="1" s="1"/>
  <c r="ER54" i="1"/>
  <c r="DB404" i="1"/>
  <c r="ES404" i="1" s="1"/>
  <c r="ER404" i="1"/>
  <c r="DB556" i="1"/>
  <c r="ES556" i="1" s="1"/>
  <c r="ER556" i="1"/>
  <c r="DB320" i="1"/>
  <c r="ES320" i="1" s="1"/>
  <c r="ER320" i="1"/>
  <c r="DB438" i="1"/>
  <c r="ES438" i="1" s="1"/>
  <c r="ER438" i="1"/>
  <c r="DB361" i="1"/>
  <c r="ES361" i="1" s="1"/>
  <c r="ER361" i="1"/>
  <c r="DB49" i="1"/>
  <c r="ES49" i="1" s="1"/>
  <c r="ER49" i="1"/>
  <c r="DB550" i="1"/>
  <c r="ES550" i="1" s="1"/>
  <c r="ER550" i="1"/>
  <c r="DB385" i="1"/>
  <c r="ES385" i="1" s="1"/>
  <c r="ER385" i="1"/>
  <c r="DB389" i="1"/>
  <c r="ES389" i="1" s="1"/>
  <c r="ER389" i="1"/>
  <c r="DB446" i="1"/>
  <c r="ES446" i="1" s="1"/>
  <c r="ER446" i="1"/>
  <c r="DB441" i="1"/>
  <c r="ES441" i="1" s="1"/>
  <c r="ER441" i="1"/>
  <c r="DB439" i="1"/>
  <c r="ES439" i="1" s="1"/>
  <c r="ER439" i="1"/>
  <c r="DB363" i="1"/>
  <c r="ES363" i="1" s="1"/>
  <c r="ER363" i="1"/>
  <c r="DB394" i="1"/>
  <c r="ES394" i="1" s="1"/>
  <c r="ER394" i="1"/>
  <c r="DB391" i="1"/>
  <c r="ES391" i="1" s="1"/>
  <c r="ER391" i="1"/>
  <c r="DB440" i="1"/>
  <c r="ES440" i="1" s="1"/>
  <c r="ER440" i="1"/>
  <c r="DB292" i="1"/>
  <c r="ES292" i="1" s="1"/>
  <c r="ER292" i="1"/>
  <c r="DB190" i="1"/>
  <c r="ES190" i="1" s="1"/>
  <c r="ER190" i="1"/>
  <c r="DB175" i="1"/>
  <c r="ES175" i="1" s="1"/>
  <c r="ER175" i="1"/>
  <c r="DB178" i="1"/>
  <c r="ES178" i="1" s="1"/>
  <c r="ER178" i="1"/>
  <c r="DB143" i="1"/>
  <c r="ES143" i="1" s="1"/>
  <c r="ER143" i="1"/>
  <c r="DB186" i="1"/>
  <c r="ES186" i="1" s="1"/>
  <c r="ER186" i="1"/>
  <c r="DB270" i="1"/>
  <c r="ES270" i="1" s="1"/>
  <c r="ER270" i="1"/>
  <c r="DB199" i="1"/>
  <c r="ES199" i="1" s="1"/>
  <c r="ER199" i="1"/>
  <c r="DB51" i="1"/>
  <c r="ES51" i="1" s="1"/>
  <c r="ER51" i="1"/>
  <c r="DB248" i="1"/>
  <c r="ES248" i="1" s="1"/>
  <c r="ER248" i="1"/>
  <c r="DB558" i="1"/>
  <c r="ES558" i="1" s="1"/>
  <c r="ER558" i="1"/>
  <c r="DB193" i="1"/>
  <c r="ES193" i="1" s="1"/>
  <c r="ER193" i="1"/>
  <c r="DB246" i="1"/>
  <c r="ES246" i="1" s="1"/>
  <c r="ER246" i="1"/>
  <c r="DB13" i="1"/>
  <c r="ES13" i="1" s="1"/>
  <c r="ER13" i="1"/>
  <c r="DB256" i="1"/>
  <c r="ES256" i="1" s="1"/>
  <c r="ER256" i="1"/>
  <c r="DB205" i="1"/>
  <c r="ES205" i="1" s="1"/>
  <c r="ER205" i="1"/>
  <c r="DB208" i="1"/>
  <c r="ES208" i="1" s="1"/>
  <c r="ER208" i="1"/>
  <c r="DB48" i="1"/>
  <c r="ES48" i="1" s="1"/>
  <c r="ER48" i="1"/>
  <c r="DB217" i="1"/>
  <c r="ES217" i="1" s="1"/>
  <c r="ER217" i="1"/>
  <c r="DB435" i="1"/>
  <c r="ES435" i="1" s="1"/>
  <c r="ER435" i="1"/>
  <c r="DB367" i="1"/>
  <c r="ES367" i="1" s="1"/>
  <c r="ER367" i="1"/>
  <c r="DB573" i="1"/>
  <c r="ES573" i="1" s="1"/>
  <c r="ER573" i="1"/>
  <c r="DB561" i="1"/>
  <c r="ES561" i="1" s="1"/>
  <c r="ER561" i="1"/>
  <c r="DB548" i="1"/>
  <c r="ES548" i="1" s="1"/>
  <c r="ER548" i="1"/>
  <c r="DB244" i="1"/>
  <c r="ES244" i="1" s="1"/>
  <c r="ER244" i="1"/>
  <c r="DB429" i="1"/>
  <c r="ES429" i="1" s="1"/>
  <c r="ER429" i="1"/>
  <c r="DB124" i="1"/>
  <c r="ER124" i="1"/>
  <c r="DB136" i="1"/>
  <c r="ES136" i="1" s="1"/>
  <c r="ER136" i="1"/>
  <c r="DB588" i="1"/>
  <c r="ES588" i="1" s="1"/>
  <c r="DA105" i="1"/>
  <c r="DB589" i="1"/>
  <c r="ES589" i="1" s="1"/>
  <c r="DA236" i="1"/>
  <c r="DA233" i="1"/>
  <c r="DA101" i="1"/>
  <c r="DA232" i="1"/>
  <c r="DA294" i="1"/>
  <c r="DA245" i="1"/>
  <c r="DA375" i="1"/>
  <c r="DA575" i="1"/>
  <c r="DA571" i="1"/>
  <c r="DA202" i="1"/>
  <c r="DA587" i="1"/>
  <c r="ER587" i="1" s="1"/>
  <c r="DA264" i="1"/>
  <c r="DA263" i="1"/>
  <c r="DA37" i="1"/>
  <c r="DA311" i="1"/>
  <c r="DA123" i="1"/>
  <c r="DA120" i="1"/>
  <c r="DA168" i="1"/>
  <c r="DA382" i="1"/>
  <c r="DA544" i="1"/>
  <c r="DA211" i="1"/>
  <c r="DA198" i="1"/>
  <c r="DA319" i="1"/>
  <c r="DA132" i="1"/>
  <c r="DA67" i="1"/>
  <c r="DA304" i="1"/>
  <c r="DA280" i="1"/>
  <c r="DA357" i="1"/>
  <c r="DA52" i="1"/>
  <c r="DA528" i="1"/>
  <c r="DA338" i="1"/>
  <c r="DA31" i="1"/>
  <c r="DA268" i="1"/>
  <c r="DA555" i="1"/>
  <c r="DA163" i="1"/>
  <c r="DA288" i="1"/>
  <c r="DA29" i="1"/>
  <c r="DA138" i="1"/>
  <c r="DA437" i="1"/>
  <c r="DA55" i="1"/>
  <c r="DA274" i="1"/>
  <c r="DA20" i="1"/>
  <c r="DA33" i="1"/>
  <c r="DA360" i="1"/>
  <c r="DA366" i="1"/>
  <c r="DA179" i="1"/>
  <c r="DA552" i="1"/>
  <c r="DA549" i="1"/>
  <c r="DA165" i="1"/>
  <c r="DA145" i="1"/>
  <c r="DA250" i="1"/>
  <c r="DA177" i="1"/>
  <c r="DA142" i="1"/>
  <c r="DA184" i="1"/>
  <c r="DA170" i="1"/>
  <c r="DA243" i="1"/>
  <c r="DA237" i="1"/>
  <c r="DA240" i="1"/>
  <c r="DA235" i="1"/>
  <c r="DA251" i="1"/>
  <c r="DA432" i="1"/>
  <c r="DA428" i="1"/>
  <c r="DA61" i="1"/>
  <c r="DA46" i="1"/>
  <c r="DA41" i="1"/>
  <c r="DA45" i="1"/>
  <c r="DA239" i="1"/>
  <c r="DA204" i="1"/>
  <c r="DA226" i="1"/>
  <c r="DA420" i="1"/>
  <c r="DA410" i="1"/>
  <c r="DA392" i="1"/>
  <c r="DA151" i="1"/>
  <c r="DA247" i="1"/>
  <c r="DA560" i="1"/>
  <c r="DA169" i="1"/>
  <c r="DA538" i="1"/>
  <c r="DA30" i="1"/>
  <c r="DA174" i="1"/>
  <c r="CB587" i="1"/>
  <c r="CB188" i="1"/>
  <c r="CB120" i="1"/>
  <c r="CB124" i="1"/>
  <c r="CA3" i="1"/>
  <c r="DA436" i="1"/>
  <c r="DA564" i="1"/>
  <c r="DA58" i="1"/>
  <c r="DA122" i="1"/>
  <c r="DA372" i="1"/>
  <c r="DA218" i="1"/>
  <c r="DA384" i="1"/>
  <c r="DA137" i="1"/>
  <c r="DA448" i="1"/>
  <c r="DA70" i="1"/>
  <c r="DA212" i="1"/>
  <c r="DA147" i="1"/>
  <c r="DA152" i="1"/>
  <c r="DA86" i="1"/>
  <c r="DA402" i="1"/>
  <c r="DA21" i="1"/>
  <c r="DA530" i="1"/>
  <c r="ES124" i="1" l="1"/>
  <c r="ES188" i="1"/>
  <c r="DB530" i="1"/>
  <c r="ES530" i="1" s="1"/>
  <c r="ER530" i="1"/>
  <c r="DB21" i="1"/>
  <c r="ES21" i="1" s="1"/>
  <c r="ER21" i="1"/>
  <c r="DB402" i="1"/>
  <c r="ES402" i="1" s="1"/>
  <c r="ER402" i="1"/>
  <c r="DB86" i="1"/>
  <c r="ES86" i="1" s="1"/>
  <c r="ER86" i="1"/>
  <c r="DB152" i="1"/>
  <c r="ES152" i="1" s="1"/>
  <c r="ER152" i="1"/>
  <c r="DB147" i="1"/>
  <c r="ES147" i="1" s="1"/>
  <c r="ER147" i="1"/>
  <c r="DB212" i="1"/>
  <c r="ES212" i="1" s="1"/>
  <c r="ER212" i="1"/>
  <c r="DB70" i="1"/>
  <c r="ES70" i="1" s="1"/>
  <c r="ER70" i="1"/>
  <c r="DB448" i="1"/>
  <c r="ES448" i="1" s="1"/>
  <c r="ER448" i="1"/>
  <c r="DB137" i="1"/>
  <c r="ES137" i="1" s="1"/>
  <c r="ER137" i="1"/>
  <c r="DB384" i="1"/>
  <c r="ES384" i="1" s="1"/>
  <c r="ER384" i="1"/>
  <c r="DB218" i="1"/>
  <c r="ES218" i="1" s="1"/>
  <c r="ER218" i="1"/>
  <c r="DB372" i="1"/>
  <c r="ES372" i="1" s="1"/>
  <c r="ER372" i="1"/>
  <c r="DB122" i="1"/>
  <c r="ES122" i="1" s="1"/>
  <c r="ER122" i="1"/>
  <c r="DB58" i="1"/>
  <c r="ES58" i="1" s="1"/>
  <c r="ER58" i="1"/>
  <c r="DB564" i="1"/>
  <c r="ES564" i="1" s="1"/>
  <c r="ER564" i="1"/>
  <c r="DB436" i="1"/>
  <c r="ES436" i="1" s="1"/>
  <c r="ER436" i="1"/>
  <c r="DB174" i="1"/>
  <c r="ES174" i="1" s="1"/>
  <c r="ER174" i="1"/>
  <c r="DB30" i="1"/>
  <c r="ES30" i="1" s="1"/>
  <c r="ER30" i="1"/>
  <c r="DB538" i="1"/>
  <c r="ES538" i="1" s="1"/>
  <c r="ER538" i="1"/>
  <c r="DB169" i="1"/>
  <c r="ES169" i="1" s="1"/>
  <c r="ER169" i="1"/>
  <c r="DB560" i="1"/>
  <c r="ES560" i="1" s="1"/>
  <c r="ER560" i="1"/>
  <c r="DB247" i="1"/>
  <c r="ES247" i="1" s="1"/>
  <c r="ER247" i="1"/>
  <c r="DB151" i="1"/>
  <c r="ES151" i="1" s="1"/>
  <c r="ER151" i="1"/>
  <c r="DB392" i="1"/>
  <c r="ES392" i="1" s="1"/>
  <c r="ER392" i="1"/>
  <c r="DB410" i="1"/>
  <c r="ES410" i="1" s="1"/>
  <c r="ER410" i="1"/>
  <c r="DB420" i="1"/>
  <c r="ES420" i="1" s="1"/>
  <c r="ER420" i="1"/>
  <c r="DB226" i="1"/>
  <c r="ES226" i="1" s="1"/>
  <c r="ER226" i="1"/>
  <c r="DB204" i="1"/>
  <c r="ES204" i="1" s="1"/>
  <c r="ER204" i="1"/>
  <c r="DB239" i="1"/>
  <c r="ES239" i="1" s="1"/>
  <c r="ER239" i="1"/>
  <c r="DB45" i="1"/>
  <c r="ES45" i="1" s="1"/>
  <c r="ER45" i="1"/>
  <c r="DB41" i="1"/>
  <c r="ES41" i="1" s="1"/>
  <c r="ER41" i="1"/>
  <c r="DB46" i="1"/>
  <c r="ES46" i="1" s="1"/>
  <c r="ER46" i="1"/>
  <c r="DB61" i="1"/>
  <c r="ES61" i="1" s="1"/>
  <c r="ER61" i="1"/>
  <c r="DB428" i="1"/>
  <c r="ES428" i="1" s="1"/>
  <c r="ER428" i="1"/>
  <c r="DB432" i="1"/>
  <c r="ES432" i="1" s="1"/>
  <c r="ER432" i="1"/>
  <c r="DB251" i="1"/>
  <c r="ES251" i="1" s="1"/>
  <c r="ER251" i="1"/>
  <c r="DB235" i="1"/>
  <c r="ES235" i="1" s="1"/>
  <c r="ER235" i="1"/>
  <c r="DB240" i="1"/>
  <c r="ES240" i="1" s="1"/>
  <c r="ER240" i="1"/>
  <c r="DB237" i="1"/>
  <c r="ES237" i="1" s="1"/>
  <c r="ER237" i="1"/>
  <c r="DB243" i="1"/>
  <c r="ES243" i="1" s="1"/>
  <c r="ER243" i="1"/>
  <c r="DB170" i="1"/>
  <c r="ES170" i="1" s="1"/>
  <c r="ER170" i="1"/>
  <c r="DB184" i="1"/>
  <c r="ES184" i="1" s="1"/>
  <c r="ER184" i="1"/>
  <c r="DB142" i="1"/>
  <c r="ES142" i="1" s="1"/>
  <c r="ER142" i="1"/>
  <c r="DB177" i="1"/>
  <c r="ES177" i="1" s="1"/>
  <c r="ER177" i="1"/>
  <c r="DB250" i="1"/>
  <c r="ES250" i="1" s="1"/>
  <c r="ER250" i="1"/>
  <c r="DB145" i="1"/>
  <c r="ES145" i="1" s="1"/>
  <c r="ER145" i="1"/>
  <c r="DB165" i="1"/>
  <c r="ES165" i="1" s="1"/>
  <c r="ER165" i="1"/>
  <c r="DB549" i="1"/>
  <c r="ES549" i="1" s="1"/>
  <c r="ER549" i="1"/>
  <c r="DB552" i="1"/>
  <c r="ES552" i="1" s="1"/>
  <c r="ER552" i="1"/>
  <c r="DB179" i="1"/>
  <c r="ES179" i="1" s="1"/>
  <c r="ER179" i="1"/>
  <c r="DB366" i="1"/>
  <c r="ES366" i="1" s="1"/>
  <c r="ER366" i="1"/>
  <c r="DB360" i="1"/>
  <c r="ES360" i="1" s="1"/>
  <c r="ER360" i="1"/>
  <c r="DB33" i="1"/>
  <c r="ES33" i="1" s="1"/>
  <c r="ER33" i="1"/>
  <c r="DB20" i="1"/>
  <c r="ES20" i="1" s="1"/>
  <c r="ER20" i="1"/>
  <c r="DB274" i="1"/>
  <c r="ES274" i="1" s="1"/>
  <c r="ER274" i="1"/>
  <c r="DB55" i="1"/>
  <c r="ES55" i="1" s="1"/>
  <c r="ER55" i="1"/>
  <c r="DB437" i="1"/>
  <c r="ES437" i="1" s="1"/>
  <c r="ER437" i="1"/>
  <c r="DB138" i="1"/>
  <c r="ES138" i="1" s="1"/>
  <c r="ER138" i="1"/>
  <c r="DB29" i="1"/>
  <c r="ES29" i="1" s="1"/>
  <c r="ER29" i="1"/>
  <c r="DB288" i="1"/>
  <c r="ES288" i="1" s="1"/>
  <c r="ER288" i="1"/>
  <c r="DB163" i="1"/>
  <c r="ES163" i="1" s="1"/>
  <c r="ER163" i="1"/>
  <c r="DB555" i="1"/>
  <c r="ES555" i="1" s="1"/>
  <c r="ER555" i="1"/>
  <c r="DB268" i="1"/>
  <c r="ES268" i="1" s="1"/>
  <c r="ER268" i="1"/>
  <c r="DB31" i="1"/>
  <c r="ES31" i="1" s="1"/>
  <c r="ER31" i="1"/>
  <c r="DB338" i="1"/>
  <c r="ES338" i="1" s="1"/>
  <c r="ER338" i="1"/>
  <c r="DB528" i="1"/>
  <c r="ES528" i="1" s="1"/>
  <c r="ER528" i="1"/>
  <c r="DB52" i="1"/>
  <c r="ES52" i="1" s="1"/>
  <c r="ER52" i="1"/>
  <c r="DB357" i="1"/>
  <c r="ES357" i="1" s="1"/>
  <c r="ER357" i="1"/>
  <c r="DB280" i="1"/>
  <c r="ES280" i="1" s="1"/>
  <c r="ER280" i="1"/>
  <c r="DB304" i="1"/>
  <c r="ES304" i="1" s="1"/>
  <c r="ER304" i="1"/>
  <c r="DB67" i="1"/>
  <c r="ES67" i="1" s="1"/>
  <c r="ER67" i="1"/>
  <c r="DB132" i="1"/>
  <c r="ES132" i="1" s="1"/>
  <c r="ER132" i="1"/>
  <c r="DB319" i="1"/>
  <c r="ES319" i="1" s="1"/>
  <c r="ER319" i="1"/>
  <c r="DB198" i="1"/>
  <c r="ES198" i="1" s="1"/>
  <c r="ER198" i="1"/>
  <c r="DB211" i="1"/>
  <c r="ES211" i="1" s="1"/>
  <c r="ER211" i="1"/>
  <c r="DB544" i="1"/>
  <c r="ES544" i="1" s="1"/>
  <c r="ER544" i="1"/>
  <c r="DB382" i="1"/>
  <c r="ES382" i="1" s="1"/>
  <c r="ER382" i="1"/>
  <c r="DB168" i="1"/>
  <c r="ES168" i="1" s="1"/>
  <c r="ER168" i="1"/>
  <c r="DB120" i="1"/>
  <c r="ES120" i="1" s="1"/>
  <c r="ER120" i="1"/>
  <c r="DB123" i="1"/>
  <c r="ES123" i="1" s="1"/>
  <c r="ER123" i="1"/>
  <c r="DB311" i="1"/>
  <c r="ES311" i="1" s="1"/>
  <c r="ER311" i="1"/>
  <c r="DB37" i="1"/>
  <c r="ES37" i="1" s="1"/>
  <c r="ER37" i="1"/>
  <c r="DB263" i="1"/>
  <c r="ES263" i="1" s="1"/>
  <c r="ER263" i="1"/>
  <c r="DB264" i="1"/>
  <c r="ES264" i="1" s="1"/>
  <c r="ER264" i="1"/>
  <c r="DB202" i="1"/>
  <c r="ES202" i="1" s="1"/>
  <c r="ER202" i="1"/>
  <c r="DB571" i="1"/>
  <c r="ES571" i="1" s="1"/>
  <c r="ER571" i="1"/>
  <c r="DB575" i="1"/>
  <c r="ES575" i="1" s="1"/>
  <c r="ER575" i="1"/>
  <c r="DB375" i="1"/>
  <c r="ES375" i="1" s="1"/>
  <c r="ER375" i="1"/>
  <c r="DB245" i="1"/>
  <c r="ES245" i="1" s="1"/>
  <c r="ER245" i="1"/>
  <c r="DB294" i="1"/>
  <c r="ES294" i="1" s="1"/>
  <c r="ER294" i="1"/>
  <c r="DB232" i="1"/>
  <c r="ES232" i="1" s="1"/>
  <c r="ER232" i="1"/>
  <c r="DB101" i="1"/>
  <c r="ES101" i="1" s="1"/>
  <c r="ER101" i="1"/>
  <c r="DB233" i="1"/>
  <c r="ES233" i="1" s="1"/>
  <c r="ER233" i="1"/>
  <c r="DB236" i="1"/>
  <c r="ES236" i="1" s="1"/>
  <c r="ER236" i="1"/>
  <c r="DB105" i="1"/>
  <c r="ER105" i="1"/>
  <c r="DB587" i="1"/>
  <c r="ES587" i="1" s="1"/>
  <c r="DA104" i="1"/>
  <c r="ER104" i="1" s="1"/>
  <c r="DA590" i="1"/>
  <c r="ER590" i="1" s="1"/>
  <c r="DA541" i="1"/>
  <c r="DA540" i="1"/>
  <c r="DA229" i="1"/>
  <c r="DB229" i="1" l="1"/>
  <c r="ES229" i="1" s="1"/>
  <c r="ER229" i="1"/>
  <c r="DB540" i="1"/>
  <c r="ES540" i="1" s="1"/>
  <c r="ER540" i="1"/>
  <c r="DB541" i="1"/>
  <c r="ES541" i="1" s="1"/>
  <c r="ER541" i="1"/>
  <c r="AB105" i="1"/>
  <c r="ES105" i="1"/>
  <c r="DB104" i="1"/>
  <c r="ES104" i="1" s="1"/>
  <c r="DB590" i="1"/>
  <c r="ES590" i="1" s="1"/>
  <c r="DA359" i="1"/>
  <c r="DB359" i="1" l="1"/>
  <c r="ER359" i="1"/>
  <c r="AA359" i="1" s="1"/>
  <c r="DA3" i="1"/>
  <c r="AB104" i="1"/>
  <c r="AB359" i="1" l="1"/>
  <c r="ES359" i="1"/>
  <c r="DL580" i="1" l="1"/>
  <c r="DL579" i="1"/>
  <c r="DL578" i="1"/>
  <c r="CF578" i="1"/>
  <c r="CF579" i="1"/>
  <c r="CF580" i="1"/>
  <c r="DM580" i="1" l="1"/>
  <c r="DM578" i="1"/>
  <c r="DM579" i="1"/>
  <c r="BZ578" i="1"/>
  <c r="BZ579" i="1"/>
  <c r="BZ580" i="1"/>
  <c r="BZ577" i="1"/>
  <c r="EM577" i="1" l="1"/>
  <c r="CB577" i="1"/>
  <c r="ES577" i="1" s="1"/>
  <c r="CB580" i="1"/>
  <c r="CB579" i="1"/>
  <c r="BZ3" i="1"/>
  <c r="CB578" i="1"/>
  <c r="CG578" i="1" l="1"/>
  <c r="ES578" i="1"/>
  <c r="CG579" i="1"/>
  <c r="ES579" i="1"/>
  <c r="CG580" i="1"/>
  <c r="ES580" i="1"/>
  <c r="EJ595" i="1" l="1"/>
  <c r="EK595" i="1"/>
  <c r="EL595" i="1"/>
  <c r="EJ596" i="1"/>
  <c r="EK596" i="1"/>
  <c r="EL596" i="1"/>
  <c r="EJ597" i="1"/>
  <c r="EK597" i="1"/>
  <c r="EL597" i="1"/>
  <c r="EJ598" i="1"/>
  <c r="EK598" i="1"/>
  <c r="EL598" i="1"/>
  <c r="EJ599" i="1"/>
  <c r="EK599" i="1"/>
  <c r="EL599" i="1"/>
  <c r="EJ600" i="1"/>
  <c r="EK600" i="1"/>
  <c r="EL600" i="1"/>
  <c r="EJ601" i="1"/>
  <c r="EK601" i="1"/>
  <c r="EL601" i="1"/>
  <c r="EJ602" i="1"/>
  <c r="EK602" i="1"/>
  <c r="EL602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ET581" i="1"/>
  <c r="AF581" i="1" s="1"/>
  <c r="EU581" i="1"/>
  <c r="EV581" i="1"/>
  <c r="EW581" i="1"/>
  <c r="AL581" i="1" s="1"/>
  <c r="EX581" i="1"/>
  <c r="EY581" i="1"/>
  <c r="EZ581" i="1"/>
  <c r="FA581" i="1"/>
  <c r="FB581" i="1"/>
  <c r="AT581" i="1" s="1"/>
  <c r="FC581" i="1"/>
  <c r="AU581" i="1" s="1"/>
  <c r="FD581" i="1"/>
  <c r="FE581" i="1"/>
  <c r="AX581" i="1" s="1"/>
  <c r="FF581" i="1"/>
  <c r="FG581" i="1"/>
  <c r="AZ581" i="1" s="1"/>
  <c r="FH581" i="1"/>
  <c r="FI581" i="1"/>
  <c r="BC581" i="1" s="1"/>
  <c r="FJ581" i="1"/>
  <c r="BD581" i="1" s="1"/>
  <c r="FK581" i="1"/>
  <c r="BF581" i="1" s="1"/>
  <c r="FL581" i="1"/>
  <c r="FM581" i="1"/>
  <c r="BH581" i="1" s="1"/>
  <c r="FN581" i="1"/>
  <c r="BI581" i="1" s="1"/>
  <c r="FO581" i="1"/>
  <c r="BL581" i="1" s="1"/>
  <c r="FP581" i="1"/>
  <c r="FQ581" i="1"/>
  <c r="BM581" i="1" s="1"/>
  <c r="FR581" i="1"/>
  <c r="BO581" i="1" s="1"/>
  <c r="FS581" i="1"/>
  <c r="FT581" i="1"/>
  <c r="FU581" i="1"/>
  <c r="FV581" i="1"/>
  <c r="FW581" i="1"/>
  <c r="BU581" i="1" s="1"/>
  <c r="ET582" i="1"/>
  <c r="EU582" i="1"/>
  <c r="EV582" i="1"/>
  <c r="EW582" i="1"/>
  <c r="AL582" i="1" s="1"/>
  <c r="EX582" i="1"/>
  <c r="EY582" i="1"/>
  <c r="EZ582" i="1"/>
  <c r="AR582" i="1" s="1"/>
  <c r="FA582" i="1"/>
  <c r="FB582" i="1"/>
  <c r="AT582" i="1" s="1"/>
  <c r="FC582" i="1"/>
  <c r="FD582" i="1"/>
  <c r="FE582" i="1"/>
  <c r="AX582" i="1" s="1"/>
  <c r="FF582" i="1"/>
  <c r="FG582" i="1"/>
  <c r="FH582" i="1"/>
  <c r="BB582" i="1" s="1"/>
  <c r="FI582" i="1"/>
  <c r="FJ582" i="1"/>
  <c r="FK582" i="1"/>
  <c r="FL582" i="1"/>
  <c r="FM582" i="1"/>
  <c r="BH582" i="1" s="1"/>
  <c r="FN582" i="1"/>
  <c r="BI582" i="1" s="1"/>
  <c r="FO582" i="1"/>
  <c r="FP582" i="1"/>
  <c r="FQ582" i="1"/>
  <c r="BM582" i="1" s="1"/>
  <c r="FR582" i="1"/>
  <c r="FS582" i="1"/>
  <c r="FT582" i="1"/>
  <c r="BQ582" i="1" s="1"/>
  <c r="FU582" i="1"/>
  <c r="BS582" i="1" s="1"/>
  <c r="FV582" i="1"/>
  <c r="FW582" i="1"/>
  <c r="ET583" i="1"/>
  <c r="AF583" i="1" s="1"/>
  <c r="EU583" i="1"/>
  <c r="EV583" i="1"/>
  <c r="EW583" i="1"/>
  <c r="AL583" i="1" s="1"/>
  <c r="EX583" i="1"/>
  <c r="EY583" i="1"/>
  <c r="EZ583" i="1"/>
  <c r="FA583" i="1"/>
  <c r="AS583" i="1" s="1"/>
  <c r="FB583" i="1"/>
  <c r="AT583" i="1" s="1"/>
  <c r="FC583" i="1"/>
  <c r="AU583" i="1" s="1"/>
  <c r="FD583" i="1"/>
  <c r="FE583" i="1"/>
  <c r="AX583" i="1" s="1"/>
  <c r="FF583" i="1"/>
  <c r="FG583" i="1"/>
  <c r="AZ583" i="1" s="1"/>
  <c r="FH583" i="1"/>
  <c r="FI583" i="1"/>
  <c r="BC583" i="1" s="1"/>
  <c r="FJ583" i="1"/>
  <c r="BD583" i="1" s="1"/>
  <c r="FK583" i="1"/>
  <c r="BF583" i="1" s="1"/>
  <c r="FL583" i="1"/>
  <c r="FM583" i="1"/>
  <c r="BH583" i="1" s="1"/>
  <c r="FN583" i="1"/>
  <c r="BI583" i="1" s="1"/>
  <c r="FO583" i="1"/>
  <c r="BK583" i="1" s="1"/>
  <c r="FP583" i="1"/>
  <c r="FQ583" i="1"/>
  <c r="BM583" i="1" s="1"/>
  <c r="FR583" i="1"/>
  <c r="BO583" i="1" s="1"/>
  <c r="FS583" i="1"/>
  <c r="FT583" i="1"/>
  <c r="FU583" i="1"/>
  <c r="BS583" i="1" s="1"/>
  <c r="FV583" i="1"/>
  <c r="FW583" i="1"/>
  <c r="BU583" i="1" s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O581" i="1"/>
  <c r="X581" i="1"/>
  <c r="AH581" i="1"/>
  <c r="AN581" i="1"/>
  <c r="AR581" i="1"/>
  <c r="AV581" i="1"/>
  <c r="BB581" i="1"/>
  <c r="AB581" i="1"/>
  <c r="CO581" i="1"/>
  <c r="CP581" i="1" s="1"/>
  <c r="S581" i="1"/>
  <c r="EG581" i="1"/>
  <c r="EJ581" i="1"/>
  <c r="P581" i="1" s="1"/>
  <c r="EK581" i="1"/>
  <c r="EL581" i="1"/>
  <c r="R581" i="1" s="1"/>
  <c r="Y581" i="1"/>
  <c r="AA581" i="1"/>
  <c r="BQ581" i="1"/>
  <c r="BS581" i="1"/>
  <c r="O582" i="1"/>
  <c r="X582" i="1"/>
  <c r="AF582" i="1"/>
  <c r="AH582" i="1"/>
  <c r="AN582" i="1"/>
  <c r="AU582" i="1"/>
  <c r="AV582" i="1"/>
  <c r="AZ582" i="1"/>
  <c r="BD582" i="1"/>
  <c r="BF582" i="1"/>
  <c r="BK582" i="1"/>
  <c r="CO582" i="1"/>
  <c r="CP582" i="1" s="1"/>
  <c r="S582" i="1"/>
  <c r="EG582" i="1"/>
  <c r="EH582" i="1" s="1"/>
  <c r="EJ582" i="1"/>
  <c r="P582" i="1" s="1"/>
  <c r="EK582" i="1"/>
  <c r="EL582" i="1"/>
  <c r="R582" i="1" s="1"/>
  <c r="Y582" i="1"/>
  <c r="AA582" i="1"/>
  <c r="BO582" i="1"/>
  <c r="BP582" i="1"/>
  <c r="BU582" i="1"/>
  <c r="O583" i="1"/>
  <c r="X583" i="1"/>
  <c r="AH583" i="1"/>
  <c r="AN583" i="1"/>
  <c r="AR583" i="1"/>
  <c r="AV583" i="1"/>
  <c r="BB583" i="1"/>
  <c r="CO583" i="1"/>
  <c r="CP583" i="1" s="1"/>
  <c r="S583" i="1"/>
  <c r="EG583" i="1"/>
  <c r="EH583" i="1" s="1"/>
  <c r="EJ583" i="1"/>
  <c r="P583" i="1" s="1"/>
  <c r="EK583" i="1"/>
  <c r="EL583" i="1"/>
  <c r="R583" i="1" s="1"/>
  <c r="Y583" i="1"/>
  <c r="AA583" i="1"/>
  <c r="BQ583" i="1"/>
  <c r="S583" i="3"/>
  <c r="O583" i="3"/>
  <c r="BP583" i="1" l="1"/>
  <c r="AG583" i="1"/>
  <c r="BC582" i="1"/>
  <c r="AG581" i="1"/>
  <c r="AS581" i="1"/>
  <c r="Y583" i="3"/>
  <c r="P583" i="3" s="1"/>
  <c r="BG582" i="1"/>
  <c r="AY581" i="1"/>
  <c r="AM581" i="1"/>
  <c r="AS582" i="1"/>
  <c r="W582" i="1"/>
  <c r="W581" i="1"/>
  <c r="W583" i="1"/>
  <c r="EM583" i="1"/>
  <c r="T583" i="1" s="1"/>
  <c r="EN582" i="1"/>
  <c r="EO581" i="1"/>
  <c r="V581" i="1" s="1"/>
  <c r="EM581" i="1"/>
  <c r="T581" i="1" s="1"/>
  <c r="EN581" i="1"/>
  <c r="BK581" i="1"/>
  <c r="BL582" i="1"/>
  <c r="FY583" i="1"/>
  <c r="EM582" i="1"/>
  <c r="T582" i="1" s="1"/>
  <c r="EO583" i="1"/>
  <c r="V583" i="1" s="1"/>
  <c r="EN583" i="1"/>
  <c r="FX583" i="1"/>
  <c r="BG583" i="1"/>
  <c r="BG581" i="1"/>
  <c r="BP581" i="1"/>
  <c r="Z581" i="1"/>
  <c r="BL583" i="1"/>
  <c r="FY582" i="1"/>
  <c r="BW582" i="1" s="1"/>
  <c r="AB583" i="1"/>
  <c r="AG582" i="1"/>
  <c r="Z583" i="1"/>
  <c r="Z582" i="1"/>
  <c r="BT582" i="1"/>
  <c r="BT581" i="1"/>
  <c r="FX582" i="1"/>
  <c r="BV582" i="1" s="1"/>
  <c r="FX581" i="1"/>
  <c r="BV581" i="1" s="1"/>
  <c r="EH581" i="1"/>
  <c r="BV583" i="1"/>
  <c r="AY582" i="1"/>
  <c r="AM582" i="1"/>
  <c r="BT583" i="1"/>
  <c r="BW583" i="1"/>
  <c r="AY583" i="1"/>
  <c r="AM583" i="1"/>
  <c r="Q582" i="1"/>
  <c r="Q581" i="1"/>
  <c r="Q583" i="1"/>
  <c r="AB582" i="1"/>
  <c r="EO582" i="1"/>
  <c r="V582" i="1" s="1"/>
  <c r="Z583" i="3"/>
  <c r="AA583" i="3"/>
  <c r="R583" i="3" s="1"/>
  <c r="Q583" i="3" l="1"/>
  <c r="U583" i="1"/>
  <c r="U581" i="1"/>
  <c r="U582" i="1"/>
  <c r="FY581" i="1"/>
  <c r="BW581" i="1" s="1"/>
  <c r="D1" i="2"/>
  <c r="O603" i="3" l="1"/>
  <c r="O604" i="3"/>
  <c r="O605" i="3"/>
  <c r="O606" i="3"/>
  <c r="S602" i="3" l="1"/>
  <c r="S601" i="3"/>
  <c r="S600" i="3"/>
  <c r="S599" i="3"/>
  <c r="S598" i="3"/>
  <c r="S597" i="3"/>
  <c r="S596" i="3"/>
  <c r="S595" i="3"/>
  <c r="S594" i="3"/>
  <c r="S593" i="3"/>
  <c r="S592" i="3"/>
  <c r="S591" i="3"/>
  <c r="S590" i="3"/>
  <c r="S586" i="3"/>
  <c r="S585" i="3"/>
  <c r="S584" i="3"/>
  <c r="S582" i="3"/>
  <c r="S581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W536" i="3"/>
  <c r="S536" i="3" s="1"/>
  <c r="W535" i="3"/>
  <c r="S535" i="3" s="1"/>
  <c r="S534" i="3"/>
  <c r="S533" i="3"/>
  <c r="W532" i="3"/>
  <c r="S532" i="3" s="1"/>
  <c r="W531" i="3"/>
  <c r="S531" i="3" s="1"/>
  <c r="S530" i="3"/>
  <c r="S529" i="3"/>
  <c r="W528" i="3"/>
  <c r="S528" i="3" s="1"/>
  <c r="S527" i="3"/>
  <c r="S526" i="3"/>
  <c r="W525" i="3"/>
  <c r="S525" i="3" s="1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2" i="3"/>
  <c r="S491" i="3"/>
  <c r="S486" i="3"/>
  <c r="S481" i="3"/>
  <c r="S480" i="3"/>
  <c r="S479" i="3"/>
  <c r="S478" i="3"/>
  <c r="S477" i="3"/>
  <c r="S476" i="3"/>
  <c r="S475" i="3"/>
  <c r="W474" i="3"/>
  <c r="S474" i="3" s="1"/>
  <c r="S473" i="3"/>
  <c r="W472" i="3"/>
  <c r="S472" i="3" s="1"/>
  <c r="S471" i="3"/>
  <c r="W470" i="3"/>
  <c r="S470" i="3" s="1"/>
  <c r="S469" i="3"/>
  <c r="S468" i="3"/>
  <c r="W467" i="3"/>
  <c r="S467" i="3" s="1"/>
  <c r="W466" i="3"/>
  <c r="S466" i="3" s="1"/>
  <c r="S465" i="3"/>
  <c r="W464" i="3"/>
  <c r="S464" i="3" s="1"/>
  <c r="S463" i="3"/>
  <c r="W462" i="3"/>
  <c r="S462" i="3" s="1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93" i="3"/>
  <c r="S429" i="3"/>
  <c r="S428" i="3"/>
  <c r="S488" i="3"/>
  <c r="S483" i="3"/>
  <c r="S485" i="3"/>
  <c r="S482" i="3"/>
  <c r="S423" i="3"/>
  <c r="S490" i="3"/>
  <c r="S484" i="3"/>
  <c r="S487" i="3"/>
  <c r="S489" i="3"/>
  <c r="S418" i="3"/>
  <c r="S417" i="3"/>
  <c r="S416" i="3"/>
  <c r="S415" i="3"/>
  <c r="S414" i="3"/>
  <c r="S413" i="3"/>
  <c r="S412" i="3"/>
  <c r="W411" i="3"/>
  <c r="S411" i="3" s="1"/>
  <c r="S410" i="3"/>
  <c r="W409" i="3"/>
  <c r="S409" i="3" s="1"/>
  <c r="S408" i="3"/>
  <c r="W407" i="3"/>
  <c r="S407" i="3" s="1"/>
  <c r="S406" i="3"/>
  <c r="S405" i="3"/>
  <c r="W404" i="3"/>
  <c r="S404" i="3" s="1"/>
  <c r="W403" i="3"/>
  <c r="S403" i="3" s="1"/>
  <c r="S402" i="3"/>
  <c r="S401" i="3"/>
  <c r="S400" i="3"/>
  <c r="W399" i="3"/>
  <c r="S399" i="3" s="1"/>
  <c r="S398" i="3"/>
  <c r="W397" i="3"/>
  <c r="S397" i="3" s="1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7" i="3"/>
  <c r="S366" i="3"/>
  <c r="S104" i="3"/>
  <c r="S362" i="3"/>
  <c r="S361" i="3"/>
  <c r="S356" i="3"/>
  <c r="S355" i="3"/>
  <c r="S354" i="3"/>
  <c r="S353" i="3"/>
  <c r="S352" i="3"/>
  <c r="S351" i="3"/>
  <c r="S350" i="3"/>
  <c r="W349" i="3"/>
  <c r="S349" i="3" s="1"/>
  <c r="S348" i="3"/>
  <c r="W347" i="3"/>
  <c r="S347" i="3" s="1"/>
  <c r="S346" i="3"/>
  <c r="S345" i="3"/>
  <c r="W344" i="3"/>
  <c r="S344" i="3" s="1"/>
  <c r="S343" i="3"/>
  <c r="S342" i="3"/>
  <c r="W341" i="3"/>
  <c r="S341" i="3" s="1"/>
  <c r="W340" i="3"/>
  <c r="S340" i="3" s="1"/>
  <c r="S339" i="3"/>
  <c r="S338" i="3"/>
  <c r="S337" i="3"/>
  <c r="W336" i="3"/>
  <c r="S336" i="3" s="1"/>
  <c r="S335" i="3"/>
  <c r="W334" i="3"/>
  <c r="S334" i="3" s="1"/>
  <c r="S333" i="3"/>
  <c r="S332" i="3"/>
  <c r="S331" i="3"/>
  <c r="S330" i="3"/>
  <c r="S329" i="3"/>
  <c r="S328" i="3"/>
  <c r="S327" i="3"/>
  <c r="S326" i="3"/>
  <c r="S325" i="3"/>
  <c r="S324" i="3"/>
  <c r="S323" i="3"/>
  <c r="S322" i="3"/>
  <c r="S320" i="3"/>
  <c r="S319" i="3"/>
  <c r="S318" i="3"/>
  <c r="S317" i="3"/>
  <c r="S316" i="3"/>
  <c r="S315" i="3"/>
  <c r="S314" i="3"/>
  <c r="S313" i="3"/>
  <c r="W312" i="3"/>
  <c r="S312" i="3" s="1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W287" i="3"/>
  <c r="S287" i="3" s="1"/>
  <c r="S286" i="3"/>
  <c r="S285" i="3"/>
  <c r="W284" i="3"/>
  <c r="S284" i="3" s="1"/>
  <c r="W283" i="3"/>
  <c r="S283" i="3" s="1"/>
  <c r="S282" i="3"/>
  <c r="S281" i="3"/>
  <c r="W280" i="3"/>
  <c r="S280" i="3" s="1"/>
  <c r="S279" i="3"/>
  <c r="S278" i="3"/>
  <c r="S277" i="3"/>
  <c r="W276" i="3"/>
  <c r="S276" i="3" s="1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W225" i="3"/>
  <c r="S225" i="3" s="1"/>
  <c r="S224" i="3"/>
  <c r="W223" i="3"/>
  <c r="S223" i="3" s="1"/>
  <c r="S222" i="3"/>
  <c r="S221" i="3"/>
  <c r="W220" i="3"/>
  <c r="S220" i="3" s="1"/>
  <c r="W219" i="3"/>
  <c r="S219" i="3" s="1"/>
  <c r="S218" i="3"/>
  <c r="W217" i="3"/>
  <c r="S217" i="3" s="1"/>
  <c r="S216" i="3"/>
  <c r="S215" i="3"/>
  <c r="W214" i="3"/>
  <c r="S214" i="3" s="1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W160" i="3"/>
  <c r="S160" i="3" s="1"/>
  <c r="S159" i="3"/>
  <c r="S158" i="3"/>
  <c r="S157" i="3"/>
  <c r="S156" i="3"/>
  <c r="W155" i="3"/>
  <c r="S155" i="3" s="1"/>
  <c r="S154" i="3"/>
  <c r="W153" i="3"/>
  <c r="S153" i="3" s="1"/>
  <c r="S152" i="3"/>
  <c r="W151" i="3"/>
  <c r="S151" i="3" s="1"/>
  <c r="S150" i="3"/>
  <c r="W149" i="3"/>
  <c r="S149" i="3" s="1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3" i="3"/>
  <c r="S102" i="3"/>
  <c r="S101" i="3"/>
  <c r="S100" i="3"/>
  <c r="S99" i="3"/>
  <c r="S98" i="3"/>
  <c r="S97" i="3"/>
  <c r="S96" i="3"/>
  <c r="W95" i="3"/>
  <c r="S95" i="3" s="1"/>
  <c r="S94" i="3"/>
  <c r="W93" i="3"/>
  <c r="S93" i="3" s="1"/>
  <c r="S92" i="3"/>
  <c r="W91" i="3"/>
  <c r="S91" i="3" s="1"/>
  <c r="S90" i="3"/>
  <c r="S89" i="3"/>
  <c r="W88" i="3"/>
  <c r="S88" i="3" s="1"/>
  <c r="W87" i="3"/>
  <c r="S87" i="3" s="1"/>
  <c r="S86" i="3"/>
  <c r="W85" i="3"/>
  <c r="S85" i="3" s="1"/>
  <c r="S84" i="3"/>
  <c r="W83" i="3"/>
  <c r="S83" i="3" s="1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W57" i="3"/>
  <c r="S57" i="3" s="1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W31" i="3"/>
  <c r="S31" i="3" s="1"/>
  <c r="S30" i="3"/>
  <c r="W29" i="3"/>
  <c r="S29" i="3" s="1"/>
  <c r="S28" i="3"/>
  <c r="S27" i="3"/>
  <c r="W26" i="3"/>
  <c r="S26" i="3" s="1"/>
  <c r="S25" i="3"/>
  <c r="S24" i="3"/>
  <c r="W23" i="3"/>
  <c r="S23" i="3" s="1"/>
  <c r="W22" i="3"/>
  <c r="S22" i="3" s="1"/>
  <c r="S21" i="3"/>
  <c r="W20" i="3"/>
  <c r="S20" i="3" s="1"/>
  <c r="S19" i="3"/>
  <c r="W18" i="3"/>
  <c r="S18" i="3" s="1"/>
  <c r="S17" i="3"/>
  <c r="S16" i="3"/>
  <c r="S15" i="3"/>
  <c r="S14" i="3"/>
  <c r="S13" i="3"/>
  <c r="S12" i="3"/>
  <c r="S11" i="3"/>
  <c r="S10" i="3"/>
  <c r="S9" i="3"/>
  <c r="S8" i="3"/>
  <c r="S7" i="3"/>
  <c r="O6" i="3"/>
  <c r="S6" i="3"/>
  <c r="T449" i="1"/>
  <c r="U449" i="1"/>
  <c r="V449" i="1"/>
  <c r="T574" i="1"/>
  <c r="U574" i="1"/>
  <c r="V574" i="1"/>
  <c r="W10" i="1"/>
  <c r="W15" i="1"/>
  <c r="W16" i="1"/>
  <c r="W17" i="1"/>
  <c r="W19" i="1"/>
  <c r="W21" i="1"/>
  <c r="W26" i="1"/>
  <c r="W37" i="1"/>
  <c r="W49" i="1"/>
  <c r="W51" i="1"/>
  <c r="W52" i="1"/>
  <c r="W54" i="1"/>
  <c r="W56" i="1"/>
  <c r="W57" i="1"/>
  <c r="W60" i="1"/>
  <c r="W61" i="1"/>
  <c r="W64" i="1"/>
  <c r="W67" i="1"/>
  <c r="W69" i="1"/>
  <c r="W80" i="1"/>
  <c r="W81" i="1"/>
  <c r="W84" i="1"/>
  <c r="W101" i="1"/>
  <c r="W113" i="1"/>
  <c r="W115" i="1"/>
  <c r="W118" i="1"/>
  <c r="W120" i="1"/>
  <c r="W125" i="1"/>
  <c r="W126" i="1"/>
  <c r="W129" i="1"/>
  <c r="W132" i="1"/>
  <c r="W134" i="1"/>
  <c r="W135" i="1"/>
  <c r="W136" i="1"/>
  <c r="W140" i="1"/>
  <c r="W142" i="1"/>
  <c r="W145" i="1"/>
  <c r="W146" i="1"/>
  <c r="W150" i="1"/>
  <c r="W154" i="1"/>
  <c r="W156" i="1"/>
  <c r="W158" i="1"/>
  <c r="W159" i="1"/>
  <c r="W162" i="1"/>
  <c r="W168" i="1"/>
  <c r="W176" i="1"/>
  <c r="W181" i="1"/>
  <c r="W183" i="1"/>
  <c r="W184" i="1"/>
  <c r="W185" i="1"/>
  <c r="W186" i="1"/>
  <c r="W188" i="1"/>
  <c r="W190" i="1"/>
  <c r="W191" i="1"/>
  <c r="W192" i="1"/>
  <c r="W196" i="1"/>
  <c r="W198" i="1"/>
  <c r="W201" i="1"/>
  <c r="W202" i="1"/>
  <c r="W209" i="1"/>
  <c r="W210" i="1"/>
  <c r="W211" i="1"/>
  <c r="W215" i="1"/>
  <c r="W216" i="1"/>
  <c r="W222" i="1"/>
  <c r="W224" i="1"/>
  <c r="W232" i="1"/>
  <c r="W233" i="1"/>
  <c r="W234" i="1"/>
  <c r="W241" i="1"/>
  <c r="W246" i="1"/>
  <c r="W248" i="1"/>
  <c r="W252" i="1"/>
  <c r="W253" i="1"/>
  <c r="W254" i="1"/>
  <c r="W259" i="1"/>
  <c r="W261" i="1"/>
  <c r="W262" i="1"/>
  <c r="W263" i="1"/>
  <c r="W264" i="1"/>
  <c r="W265" i="1"/>
  <c r="W266" i="1"/>
  <c r="W267" i="1"/>
  <c r="W274" i="1"/>
  <c r="W275" i="1"/>
  <c r="W277" i="1"/>
  <c r="W279" i="1"/>
  <c r="W281" i="1"/>
  <c r="W282" i="1"/>
  <c r="W283" i="1"/>
  <c r="W286" i="1"/>
  <c r="W287" i="1"/>
  <c r="W288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5" i="1"/>
  <c r="W306" i="1"/>
  <c r="W307" i="1"/>
  <c r="W308" i="1"/>
  <c r="W309" i="1"/>
  <c r="W310" i="1"/>
  <c r="W311" i="1"/>
  <c r="W312" i="1"/>
  <c r="W316" i="1"/>
  <c r="W319" i="1"/>
  <c r="W320" i="1"/>
  <c r="W322" i="1"/>
  <c r="W330" i="1"/>
  <c r="W331" i="1"/>
  <c r="W333" i="1"/>
  <c r="W335" i="1"/>
  <c r="W337" i="1"/>
  <c r="W344" i="1"/>
  <c r="W353" i="1"/>
  <c r="W355" i="1"/>
  <c r="W367" i="1"/>
  <c r="W370" i="1"/>
  <c r="W372" i="1"/>
  <c r="W375" i="1"/>
  <c r="W380" i="1"/>
  <c r="W382" i="1"/>
  <c r="W383" i="1"/>
  <c r="W385" i="1"/>
  <c r="W386" i="1"/>
  <c r="W387" i="1"/>
  <c r="W390" i="1"/>
  <c r="W393" i="1"/>
  <c r="W394" i="1"/>
  <c r="W396" i="1"/>
  <c r="W398" i="1"/>
  <c r="W400" i="1"/>
  <c r="W406" i="1"/>
  <c r="W407" i="1"/>
  <c r="W408" i="1"/>
  <c r="W414" i="1"/>
  <c r="W415" i="1"/>
  <c r="W417" i="1"/>
  <c r="W423" i="1"/>
  <c r="W429" i="1"/>
  <c r="W431" i="1"/>
  <c r="W432" i="1"/>
  <c r="W433" i="1"/>
  <c r="W434" i="1"/>
  <c r="W436" i="1"/>
  <c r="W439" i="1"/>
  <c r="W446" i="1"/>
  <c r="W447" i="1"/>
  <c r="W449" i="1"/>
  <c r="W459" i="1"/>
  <c r="W460" i="1"/>
  <c r="W463" i="1"/>
  <c r="W480" i="1"/>
  <c r="W492" i="1"/>
  <c r="W494" i="1"/>
  <c r="W497" i="1"/>
  <c r="W499" i="1"/>
  <c r="W501" i="1"/>
  <c r="W503" i="1"/>
  <c r="W504" i="1"/>
  <c r="W510" i="1"/>
  <c r="W512" i="1"/>
  <c r="W513" i="1"/>
  <c r="W521" i="1"/>
  <c r="W522" i="1"/>
  <c r="W526" i="1"/>
  <c r="W527" i="1"/>
  <c r="W529" i="1"/>
  <c r="W544" i="1"/>
  <c r="W556" i="1"/>
  <c r="W558" i="1"/>
  <c r="W561" i="1"/>
  <c r="W562" i="1"/>
  <c r="W563" i="1"/>
  <c r="W564" i="1"/>
  <c r="W566" i="1"/>
  <c r="W571" i="1"/>
  <c r="W573" i="1"/>
  <c r="W575" i="1"/>
  <c r="W576" i="1"/>
  <c r="W579" i="1"/>
  <c r="W590" i="1"/>
  <c r="S577" i="3" l="1"/>
  <c r="T577" i="3"/>
  <c r="S578" i="3"/>
  <c r="T578" i="3"/>
  <c r="S579" i="3"/>
  <c r="T579" i="3"/>
  <c r="S580" i="3"/>
  <c r="T580" i="3"/>
  <c r="Y328" i="3"/>
  <c r="Y333" i="3"/>
  <c r="Y336" i="3"/>
  <c r="Y340" i="3"/>
  <c r="P340" i="3" s="1"/>
  <c r="Y342" i="3"/>
  <c r="Z345" i="3"/>
  <c r="Y346" i="3"/>
  <c r="Y349" i="3"/>
  <c r="P349" i="3" s="1"/>
  <c r="Z351" i="3"/>
  <c r="Y352" i="3"/>
  <c r="Y571" i="3"/>
  <c r="Y573" i="3"/>
  <c r="P573" i="3" s="1"/>
  <c r="Y576" i="3"/>
  <c r="Y582" i="3"/>
  <c r="Y587" i="3"/>
  <c r="Y590" i="3"/>
  <c r="P590" i="3" s="1"/>
  <c r="Y592" i="3"/>
  <c r="Y594" i="3"/>
  <c r="Y596" i="3"/>
  <c r="Y598" i="3"/>
  <c r="P598" i="3" s="1"/>
  <c r="Y600" i="3"/>
  <c r="Y602" i="3"/>
  <c r="Z328" i="3"/>
  <c r="Z333" i="3"/>
  <c r="Z336" i="3"/>
  <c r="Z340" i="3"/>
  <c r="Z342" i="3"/>
  <c r="Z346" i="3"/>
  <c r="Z349" i="3"/>
  <c r="Z352" i="3"/>
  <c r="Z354" i="3"/>
  <c r="Z358" i="3"/>
  <c r="Z362" i="3"/>
  <c r="Z366" i="3"/>
  <c r="Z375" i="3"/>
  <c r="Z380" i="3"/>
  <c r="Z384" i="3"/>
  <c r="Z390" i="3"/>
  <c r="Z394" i="3"/>
  <c r="Z398" i="3"/>
  <c r="Y289" i="3"/>
  <c r="Y295" i="3"/>
  <c r="Y300" i="3"/>
  <c r="Y304" i="3"/>
  <c r="P304" i="3" s="1"/>
  <c r="Y307" i="3"/>
  <c r="Y310" i="3"/>
  <c r="Y314" i="3"/>
  <c r="Y318" i="3"/>
  <c r="P318" i="3" s="1"/>
  <c r="Y321" i="3"/>
  <c r="Y324" i="3"/>
  <c r="Z204" i="3"/>
  <c r="Z267" i="3"/>
  <c r="Z274" i="3"/>
  <c r="Z278" i="3"/>
  <c r="Z282" i="3"/>
  <c r="Z286" i="3"/>
  <c r="Z289" i="3"/>
  <c r="Z295" i="3"/>
  <c r="Z300" i="3"/>
  <c r="Z304" i="3"/>
  <c r="Z307" i="3"/>
  <c r="Z310" i="3"/>
  <c r="Z314" i="3"/>
  <c r="Z318" i="3"/>
  <c r="Z321" i="3"/>
  <c r="Z324" i="3"/>
  <c r="Y449" i="3"/>
  <c r="P449" i="3" s="1"/>
  <c r="Y453" i="3"/>
  <c r="P453" i="3" s="1"/>
  <c r="Y457" i="3"/>
  <c r="Y461" i="3"/>
  <c r="Y464" i="3"/>
  <c r="Y468" i="3"/>
  <c r="P468" i="3" s="1"/>
  <c r="Y475" i="3"/>
  <c r="Y479" i="3"/>
  <c r="Y523" i="3"/>
  <c r="Y527" i="3"/>
  <c r="P527" i="3" s="1"/>
  <c r="Y531" i="3"/>
  <c r="Y534" i="3"/>
  <c r="Y538" i="3"/>
  <c r="Y541" i="3"/>
  <c r="Y545" i="3"/>
  <c r="Y549" i="3"/>
  <c r="Y552" i="3"/>
  <c r="Z149" i="3"/>
  <c r="Z153" i="3"/>
  <c r="Z157" i="3"/>
  <c r="Z161" i="3"/>
  <c r="Z165" i="3"/>
  <c r="Z169" i="3"/>
  <c r="Z173" i="3"/>
  <c r="Z177" i="3"/>
  <c r="Z180" i="3"/>
  <c r="Z184" i="3"/>
  <c r="Z188" i="3"/>
  <c r="Z192" i="3"/>
  <c r="Z196" i="3"/>
  <c r="Z200" i="3"/>
  <c r="Z564" i="3"/>
  <c r="Z571" i="3"/>
  <c r="Z573" i="3"/>
  <c r="Z452" i="3"/>
  <c r="Z456" i="3"/>
  <c r="Z460" i="3"/>
  <c r="Z463" i="3"/>
  <c r="Z467" i="3"/>
  <c r="Z471" i="3"/>
  <c r="Z474" i="3"/>
  <c r="Z478" i="3"/>
  <c r="Y494" i="3"/>
  <c r="Z497" i="3"/>
  <c r="Z500" i="3"/>
  <c r="Y501" i="3"/>
  <c r="P501" i="3" s="1"/>
  <c r="Z504" i="3"/>
  <c r="Y505" i="3"/>
  <c r="Z508" i="3"/>
  <c r="Y509" i="3"/>
  <c r="P509" i="3" s="1"/>
  <c r="Y512" i="3"/>
  <c r="Z514" i="3"/>
  <c r="Y515" i="3"/>
  <c r="Z518" i="3"/>
  <c r="Y519" i="3"/>
  <c r="Z522" i="3"/>
  <c r="Z526" i="3"/>
  <c r="Z530" i="3"/>
  <c r="Z533" i="3"/>
  <c r="Z537" i="3"/>
  <c r="Z540" i="3"/>
  <c r="Z544" i="3"/>
  <c r="Z548" i="3"/>
  <c r="Z551" i="3"/>
  <c r="Z555" i="3"/>
  <c r="Y556" i="3"/>
  <c r="P556" i="3" s="1"/>
  <c r="Y559" i="3"/>
  <c r="Z562" i="3"/>
  <c r="Y565" i="3"/>
  <c r="Z568" i="3"/>
  <c r="Y569" i="3"/>
  <c r="Y572" i="3"/>
  <c r="Y574" i="3"/>
  <c r="P574" i="3" s="1"/>
  <c r="Y393" i="3"/>
  <c r="P393" i="3" s="1"/>
  <c r="Y397" i="3"/>
  <c r="Y404" i="3"/>
  <c r="Y407" i="3"/>
  <c r="Y411" i="3"/>
  <c r="P411" i="3" s="1"/>
  <c r="Y414" i="3"/>
  <c r="Y417" i="3"/>
  <c r="Z9" i="3"/>
  <c r="Z13" i="3"/>
  <c r="Z17" i="3"/>
  <c r="Z21" i="3"/>
  <c r="Z25" i="3"/>
  <c r="Z29" i="3"/>
  <c r="Z33" i="3"/>
  <c r="Z37" i="3"/>
  <c r="Z41" i="3"/>
  <c r="Z45" i="3"/>
  <c r="Z49" i="3"/>
  <c r="Z53" i="3"/>
  <c r="Z57" i="3"/>
  <c r="Z61" i="3"/>
  <c r="Z65" i="3"/>
  <c r="Z69" i="3"/>
  <c r="Z73" i="3"/>
  <c r="Z77" i="3"/>
  <c r="Z81" i="3"/>
  <c r="Z85" i="3"/>
  <c r="Z89" i="3"/>
  <c r="Z93" i="3"/>
  <c r="Z97" i="3"/>
  <c r="Z101" i="3"/>
  <c r="Z106" i="3"/>
  <c r="Z110" i="3"/>
  <c r="Z114" i="3"/>
  <c r="Z118" i="3"/>
  <c r="Z122" i="3"/>
  <c r="Z125" i="3"/>
  <c r="Z129" i="3"/>
  <c r="Z133" i="3"/>
  <c r="Z137" i="3"/>
  <c r="Z141" i="3"/>
  <c r="Z145" i="3"/>
  <c r="Z401" i="3"/>
  <c r="Z405" i="3"/>
  <c r="Z408" i="3"/>
  <c r="Z412" i="3"/>
  <c r="Z415" i="3"/>
  <c r="Z418" i="3"/>
  <c r="Z426" i="3"/>
  <c r="Z429" i="3"/>
  <c r="Z433" i="3"/>
  <c r="Z437" i="3"/>
  <c r="Z440" i="3"/>
  <c r="Z443" i="3"/>
  <c r="Z448" i="3"/>
  <c r="Z575" i="3"/>
  <c r="Z579" i="3"/>
  <c r="Z586" i="3"/>
  <c r="Y354" i="3"/>
  <c r="Z357" i="3"/>
  <c r="Y358" i="3"/>
  <c r="P358" i="3" s="1"/>
  <c r="Z361" i="3"/>
  <c r="Y362" i="3"/>
  <c r="Z365" i="3"/>
  <c r="Y366" i="3"/>
  <c r="P366" i="3" s="1"/>
  <c r="Z369" i="3"/>
  <c r="Z372" i="3"/>
  <c r="Y375" i="3"/>
  <c r="Z377" i="3"/>
  <c r="Y380" i="3"/>
  <c r="Z383" i="3"/>
  <c r="Y384" i="3"/>
  <c r="Z387" i="3"/>
  <c r="Z389" i="3"/>
  <c r="Y390" i="3"/>
  <c r="Z393" i="3"/>
  <c r="Y394" i="3"/>
  <c r="P394" i="3" s="1"/>
  <c r="Z397" i="3"/>
  <c r="Y398" i="3"/>
  <c r="Y401" i="3"/>
  <c r="Z404" i="3"/>
  <c r="Y405" i="3"/>
  <c r="Z407" i="3"/>
  <c r="Y408" i="3"/>
  <c r="Z411" i="3"/>
  <c r="Y412" i="3"/>
  <c r="Z414" i="3"/>
  <c r="Y415" i="3"/>
  <c r="Z417" i="3"/>
  <c r="Y418" i="3"/>
  <c r="Z421" i="3"/>
  <c r="Z428" i="3"/>
  <c r="Y429" i="3"/>
  <c r="Z432" i="3"/>
  <c r="Y433" i="3"/>
  <c r="Z436" i="3"/>
  <c r="Y437" i="3"/>
  <c r="P437" i="3" s="1"/>
  <c r="Z439" i="3"/>
  <c r="Y440" i="3"/>
  <c r="Z442" i="3"/>
  <c r="Y443" i="3"/>
  <c r="P443" i="3" s="1"/>
  <c r="Z445" i="3"/>
  <c r="Y448" i="3"/>
  <c r="Z449" i="3"/>
  <c r="Z453" i="3"/>
  <c r="Z457" i="3"/>
  <c r="Z461" i="3"/>
  <c r="Z464" i="3"/>
  <c r="Z468" i="3"/>
  <c r="Z475" i="3"/>
  <c r="Z479" i="3"/>
  <c r="Z494" i="3"/>
  <c r="Z501" i="3"/>
  <c r="Z505" i="3"/>
  <c r="Z509" i="3"/>
  <c r="Z512" i="3"/>
  <c r="Y513" i="3"/>
  <c r="P513" i="3" s="1"/>
  <c r="Z515" i="3"/>
  <c r="Y516" i="3"/>
  <c r="Z519" i="3"/>
  <c r="Y520" i="3"/>
  <c r="Z523" i="3"/>
  <c r="Z527" i="3"/>
  <c r="Z531" i="3"/>
  <c r="Z534" i="3"/>
  <c r="Z538" i="3"/>
  <c r="Z541" i="3"/>
  <c r="Z545" i="3"/>
  <c r="Z549" i="3"/>
  <c r="Z552" i="3"/>
  <c r="Z556" i="3"/>
  <c r="Z574" i="3"/>
  <c r="Z581" i="3"/>
  <c r="Z585" i="3"/>
  <c r="Y586" i="3"/>
  <c r="Z589" i="3"/>
  <c r="Z591" i="3"/>
  <c r="Z593" i="3"/>
  <c r="Z595" i="3"/>
  <c r="Z599" i="3"/>
  <c r="Z601" i="3"/>
  <c r="Z211" i="3"/>
  <c r="Z215" i="3"/>
  <c r="Z218" i="3"/>
  <c r="Z221" i="3"/>
  <c r="Z225" i="3"/>
  <c r="Z229" i="3"/>
  <c r="Z233" i="3"/>
  <c r="Z240" i="3"/>
  <c r="Z244" i="3"/>
  <c r="Z251" i="3"/>
  <c r="Z255" i="3"/>
  <c r="Z259" i="3"/>
  <c r="Z263" i="3"/>
  <c r="Y180" i="3"/>
  <c r="Y184" i="3"/>
  <c r="Y188" i="3"/>
  <c r="P188" i="3" s="1"/>
  <c r="Y192" i="3"/>
  <c r="Y196" i="3"/>
  <c r="Y200" i="3"/>
  <c r="Y204" i="3"/>
  <c r="P204" i="3" s="1"/>
  <c r="Y211" i="3"/>
  <c r="Y215" i="3"/>
  <c r="Y218" i="3"/>
  <c r="Y221" i="3"/>
  <c r="P221" i="3" s="1"/>
  <c r="Y225" i="3"/>
  <c r="Y229" i="3"/>
  <c r="Y233" i="3"/>
  <c r="Y240" i="3"/>
  <c r="P240" i="3" s="1"/>
  <c r="Y244" i="3"/>
  <c r="Y251" i="3"/>
  <c r="Y255" i="3"/>
  <c r="Y259" i="3"/>
  <c r="P259" i="3" s="1"/>
  <c r="Y263" i="3"/>
  <c r="Y267" i="3"/>
  <c r="Y274" i="3"/>
  <c r="Y278" i="3"/>
  <c r="P278" i="3" s="1"/>
  <c r="Y282" i="3"/>
  <c r="Y286" i="3"/>
  <c r="Y33" i="3"/>
  <c r="Y37" i="3"/>
  <c r="P37" i="3" s="1"/>
  <c r="Y41" i="3"/>
  <c r="Y45" i="3"/>
  <c r="Y49" i="3"/>
  <c r="Y53" i="3"/>
  <c r="P53" i="3" s="1"/>
  <c r="Y57" i="3"/>
  <c r="Y61" i="3"/>
  <c r="Y65" i="3"/>
  <c r="Y69" i="3"/>
  <c r="P69" i="3" s="1"/>
  <c r="Y73" i="3"/>
  <c r="Y77" i="3"/>
  <c r="Y81" i="3"/>
  <c r="Y132" i="3"/>
  <c r="P132" i="3" s="1"/>
  <c r="Y148" i="3"/>
  <c r="Y152" i="3"/>
  <c r="Y156" i="3"/>
  <c r="Y172" i="3"/>
  <c r="P172" i="3" s="1"/>
  <c r="Y176" i="3"/>
  <c r="Y183" i="3"/>
  <c r="Y187" i="3"/>
  <c r="Y191" i="3"/>
  <c r="P191" i="3" s="1"/>
  <c r="Y195" i="3"/>
  <c r="Y199" i="3"/>
  <c r="Y203" i="3"/>
  <c r="Y207" i="3"/>
  <c r="P207" i="3" s="1"/>
  <c r="Y210" i="3"/>
  <c r="Y214" i="3"/>
  <c r="Y220" i="3"/>
  <c r="Y224" i="3"/>
  <c r="P224" i="3" s="1"/>
  <c r="Y228" i="3"/>
  <c r="Y232" i="3"/>
  <c r="Y236" i="3"/>
  <c r="Y239" i="3"/>
  <c r="Y243" i="3"/>
  <c r="Y247" i="3"/>
  <c r="Y250" i="3"/>
  <c r="Y254" i="3"/>
  <c r="P254" i="3" s="1"/>
  <c r="Y258" i="3"/>
  <c r="Y262" i="3"/>
  <c r="Y266" i="3"/>
  <c r="Y270" i="3"/>
  <c r="P270" i="3" s="1"/>
  <c r="Y273" i="3"/>
  <c r="Y277" i="3"/>
  <c r="Y281" i="3"/>
  <c r="Y285" i="3"/>
  <c r="Y288" i="3"/>
  <c r="Y291" i="3"/>
  <c r="Y294" i="3"/>
  <c r="Y297" i="3"/>
  <c r="P297" i="3" s="1"/>
  <c r="Y299" i="3"/>
  <c r="Y303" i="3"/>
  <c r="Y306" i="3"/>
  <c r="Y309" i="3"/>
  <c r="Y313" i="3"/>
  <c r="Y317" i="3"/>
  <c r="Y320" i="3"/>
  <c r="Y327" i="3"/>
  <c r="P327" i="3" s="1"/>
  <c r="Y330" i="3"/>
  <c r="Y85" i="3"/>
  <c r="Y89" i="3"/>
  <c r="Y93" i="3"/>
  <c r="P93" i="3" s="1"/>
  <c r="Y97" i="3"/>
  <c r="Y101" i="3"/>
  <c r="Y106" i="3"/>
  <c r="Y110" i="3"/>
  <c r="P110" i="3" s="1"/>
  <c r="Z113" i="3"/>
  <c r="Y114" i="3"/>
  <c r="Z117" i="3"/>
  <c r="Y118" i="3"/>
  <c r="P118" i="3" s="1"/>
  <c r="Z121" i="3"/>
  <c r="Y122" i="3"/>
  <c r="Z124" i="3"/>
  <c r="Y125" i="3"/>
  <c r="P125" i="3" s="1"/>
  <c r="Z128" i="3"/>
  <c r="Y129" i="3"/>
  <c r="Z132" i="3"/>
  <c r="Y133" i="3"/>
  <c r="P133" i="3" s="1"/>
  <c r="Z136" i="3"/>
  <c r="Y137" i="3"/>
  <c r="Z140" i="3"/>
  <c r="Y141" i="3"/>
  <c r="P141" i="3" s="1"/>
  <c r="Z144" i="3"/>
  <c r="Y145" i="3"/>
  <c r="Z148" i="3"/>
  <c r="Y149" i="3"/>
  <c r="P149" i="3" s="1"/>
  <c r="Z152" i="3"/>
  <c r="Y153" i="3"/>
  <c r="Z156" i="3"/>
  <c r="Y157" i="3"/>
  <c r="P157" i="3" s="1"/>
  <c r="Z160" i="3"/>
  <c r="Y161" i="3"/>
  <c r="Z164" i="3"/>
  <c r="Y165" i="3"/>
  <c r="P165" i="3" s="1"/>
  <c r="Z168" i="3"/>
  <c r="Y169" i="3"/>
  <c r="Z172" i="3"/>
  <c r="Y173" i="3"/>
  <c r="P173" i="3" s="1"/>
  <c r="Z176" i="3"/>
  <c r="Y177" i="3"/>
  <c r="Z183" i="3"/>
  <c r="Z187" i="3"/>
  <c r="Z191" i="3"/>
  <c r="Z195" i="3"/>
  <c r="Z199" i="3"/>
  <c r="Z203" i="3"/>
  <c r="Z207" i="3"/>
  <c r="Z210" i="3"/>
  <c r="Z214" i="3"/>
  <c r="Z220" i="3"/>
  <c r="Z224" i="3"/>
  <c r="Z228" i="3"/>
  <c r="Z232" i="3"/>
  <c r="Z236" i="3"/>
  <c r="Z239" i="3"/>
  <c r="Z243" i="3"/>
  <c r="Z247" i="3"/>
  <c r="Z250" i="3"/>
  <c r="Z254" i="3"/>
  <c r="Z258" i="3"/>
  <c r="Z262" i="3"/>
  <c r="Z266" i="3"/>
  <c r="Z270" i="3"/>
  <c r="Z273" i="3"/>
  <c r="Z277" i="3"/>
  <c r="Z281" i="3"/>
  <c r="Z285" i="3"/>
  <c r="Z288" i="3"/>
  <c r="Z291" i="3"/>
  <c r="Z294" i="3"/>
  <c r="Z297" i="3"/>
  <c r="Z299" i="3"/>
  <c r="Z303" i="3"/>
  <c r="Z306" i="3"/>
  <c r="Z309" i="3"/>
  <c r="Z313" i="3"/>
  <c r="Z317" i="3"/>
  <c r="Z320" i="3"/>
  <c r="Z323" i="3"/>
  <c r="Z327" i="3"/>
  <c r="Z330" i="3"/>
  <c r="Z332" i="3"/>
  <c r="Z335" i="3"/>
  <c r="Z339" i="3"/>
  <c r="Y18" i="3"/>
  <c r="Y26" i="3"/>
  <c r="Y46" i="3"/>
  <c r="Y50" i="3"/>
  <c r="Y66" i="3"/>
  <c r="Y70" i="3"/>
  <c r="Y74" i="3"/>
  <c r="Y82" i="3"/>
  <c r="Y86" i="3"/>
  <c r="Y98" i="3"/>
  <c r="P98" i="3" s="1"/>
  <c r="Y102" i="3"/>
  <c r="Y111" i="3"/>
  <c r="Y130" i="3"/>
  <c r="Y142" i="3"/>
  <c r="P142" i="3" s="1"/>
  <c r="Y158" i="3"/>
  <c r="Y14" i="3"/>
  <c r="Y22" i="3"/>
  <c r="Y30" i="3"/>
  <c r="P30" i="3" s="1"/>
  <c r="Y38" i="3"/>
  <c r="Y58" i="3"/>
  <c r="Y62" i="3"/>
  <c r="Y78" i="3"/>
  <c r="P78" i="3" s="1"/>
  <c r="Y107" i="3"/>
  <c r="Y119" i="3"/>
  <c r="Y10" i="3"/>
  <c r="Y34" i="3"/>
  <c r="P34" i="3" s="1"/>
  <c r="Y42" i="3"/>
  <c r="Y54" i="3"/>
  <c r="Y90" i="3"/>
  <c r="Y94" i="3"/>
  <c r="P94" i="3" s="1"/>
  <c r="Y115" i="3"/>
  <c r="Y123" i="3"/>
  <c r="Y126" i="3"/>
  <c r="Y134" i="3"/>
  <c r="P134" i="3" s="1"/>
  <c r="Y138" i="3"/>
  <c r="Y146" i="3"/>
  <c r="Y150" i="3"/>
  <c r="Y154" i="3"/>
  <c r="P154" i="3" s="1"/>
  <c r="Y162" i="3"/>
  <c r="Y166" i="3"/>
  <c r="Y170" i="3"/>
  <c r="Y174" i="3"/>
  <c r="Y178" i="3"/>
  <c r="Y181" i="3"/>
  <c r="Y185" i="3"/>
  <c r="Y189" i="3"/>
  <c r="P189" i="3" s="1"/>
  <c r="Y193" i="3"/>
  <c r="Y197" i="3"/>
  <c r="Y201" i="3"/>
  <c r="Y205" i="3"/>
  <c r="P205" i="3" s="1"/>
  <c r="Y208" i="3"/>
  <c r="Y212" i="3"/>
  <c r="Y216" i="3"/>
  <c r="Y219" i="3"/>
  <c r="P219" i="3" s="1"/>
  <c r="Y222" i="3"/>
  <c r="Y226" i="3"/>
  <c r="Y230" i="3"/>
  <c r="Y234" i="3"/>
  <c r="P234" i="3" s="1"/>
  <c r="Y237" i="3"/>
  <c r="Y241" i="3"/>
  <c r="Y245" i="3"/>
  <c r="Y248" i="3"/>
  <c r="P248" i="3" s="1"/>
  <c r="Y252" i="3"/>
  <c r="Y256" i="3"/>
  <c r="Y260" i="3"/>
  <c r="Y264" i="3"/>
  <c r="P264" i="3" s="1"/>
  <c r="Y268" i="3"/>
  <c r="Y271" i="3"/>
  <c r="Y275" i="3"/>
  <c r="Y279" i="3"/>
  <c r="Y283" i="3"/>
  <c r="Y287" i="3"/>
  <c r="Y292" i="3"/>
  <c r="Y298" i="3"/>
  <c r="P298" i="3" s="1"/>
  <c r="Y301" i="3"/>
  <c r="Y308" i="3"/>
  <c r="Y311" i="3"/>
  <c r="Y315" i="3"/>
  <c r="Y319" i="3"/>
  <c r="Y325" i="3"/>
  <c r="Y329" i="3"/>
  <c r="Y331" i="3"/>
  <c r="Y337" i="3"/>
  <c r="Y343" i="3"/>
  <c r="Y347" i="3"/>
  <c r="Y355" i="3"/>
  <c r="P355" i="3" s="1"/>
  <c r="Y359" i="3"/>
  <c r="Y363" i="3"/>
  <c r="Y367" i="3"/>
  <c r="Y370" i="3"/>
  <c r="P370" i="3" s="1"/>
  <c r="Y373" i="3"/>
  <c r="Y376" i="3"/>
  <c r="Y378" i="3"/>
  <c r="Y381" i="3"/>
  <c r="P381" i="3" s="1"/>
  <c r="Y385" i="3"/>
  <c r="Y388" i="3"/>
  <c r="Y391" i="3"/>
  <c r="Y395" i="3"/>
  <c r="P395" i="3" s="1"/>
  <c r="Y399" i="3"/>
  <c r="Y402" i="3"/>
  <c r="Y409" i="3"/>
  <c r="Y423" i="3"/>
  <c r="P423" i="3" s="1"/>
  <c r="Y434" i="3"/>
  <c r="Y438" i="3"/>
  <c r="Y441" i="3"/>
  <c r="Y446" i="3"/>
  <c r="P446" i="3" s="1"/>
  <c r="Y450" i="3"/>
  <c r="Y454" i="3"/>
  <c r="Y458" i="3"/>
  <c r="Y462" i="3"/>
  <c r="P462" i="3" s="1"/>
  <c r="Y465" i="3"/>
  <c r="Y469" i="3"/>
  <c r="Y472" i="3"/>
  <c r="Y476" i="3"/>
  <c r="P476" i="3" s="1"/>
  <c r="Y480" i="3"/>
  <c r="Z491" i="3"/>
  <c r="Y492" i="3"/>
  <c r="Z493" i="3"/>
  <c r="Y495" i="3"/>
  <c r="Y498" i="3"/>
  <c r="Y502" i="3"/>
  <c r="Y506" i="3"/>
  <c r="P506" i="3" s="1"/>
  <c r="Y510" i="3"/>
  <c r="Y524" i="3"/>
  <c r="Y528" i="3"/>
  <c r="Y532" i="3"/>
  <c r="Y535" i="3"/>
  <c r="Y539" i="3"/>
  <c r="Y542" i="3"/>
  <c r="Y546" i="3"/>
  <c r="P546" i="3" s="1"/>
  <c r="Y553" i="3"/>
  <c r="Y557" i="3"/>
  <c r="Z559" i="3"/>
  <c r="Y560" i="3"/>
  <c r="P560" i="3" s="1"/>
  <c r="Y563" i="3"/>
  <c r="Z602" i="3"/>
  <c r="Y581" i="3"/>
  <c r="Y585" i="3"/>
  <c r="P585" i="3" s="1"/>
  <c r="Y589" i="3"/>
  <c r="Y591" i="3"/>
  <c r="Y593" i="3"/>
  <c r="Y595" i="3"/>
  <c r="Y597" i="3"/>
  <c r="Y599" i="3"/>
  <c r="Y601" i="3"/>
  <c r="Y323" i="3"/>
  <c r="Y332" i="3"/>
  <c r="Y335" i="3"/>
  <c r="Y339" i="3"/>
  <c r="Y345" i="3"/>
  <c r="P345" i="3" s="1"/>
  <c r="Y351" i="3"/>
  <c r="Y357" i="3"/>
  <c r="Y361" i="3"/>
  <c r="Y365" i="3"/>
  <c r="P365" i="3" s="1"/>
  <c r="Y369" i="3"/>
  <c r="Y372" i="3"/>
  <c r="Y377" i="3"/>
  <c r="Y383" i="3"/>
  <c r="P383" i="3" s="1"/>
  <c r="Y387" i="3"/>
  <c r="Y389" i="3"/>
  <c r="Y421" i="3"/>
  <c r="Y428" i="3"/>
  <c r="P428" i="3" s="1"/>
  <c r="Y432" i="3"/>
  <c r="Y436" i="3"/>
  <c r="Y439" i="3"/>
  <c r="Y442" i="3"/>
  <c r="P442" i="3" s="1"/>
  <c r="Y445" i="3"/>
  <c r="Y452" i="3"/>
  <c r="Y456" i="3"/>
  <c r="Y460" i="3"/>
  <c r="P460" i="3" s="1"/>
  <c r="Y463" i="3"/>
  <c r="Y467" i="3"/>
  <c r="Y471" i="3"/>
  <c r="Y474" i="3"/>
  <c r="P474" i="3" s="1"/>
  <c r="Y478" i="3"/>
  <c r="Y497" i="3"/>
  <c r="Y500" i="3"/>
  <c r="Y504" i="3"/>
  <c r="P504" i="3" s="1"/>
  <c r="Y551" i="3"/>
  <c r="Y555" i="3"/>
  <c r="Y562" i="3"/>
  <c r="Z567" i="3"/>
  <c r="Y568" i="3"/>
  <c r="Y575" i="3"/>
  <c r="Y579" i="3"/>
  <c r="Z10" i="3"/>
  <c r="Z14" i="3"/>
  <c r="Z18" i="3"/>
  <c r="Z22" i="3"/>
  <c r="Y23" i="3"/>
  <c r="P23" i="3" s="1"/>
  <c r="Z26" i="3"/>
  <c r="Y27" i="3"/>
  <c r="Z30" i="3"/>
  <c r="Y31" i="3"/>
  <c r="P31" i="3" s="1"/>
  <c r="Z34" i="3"/>
  <c r="Y35" i="3"/>
  <c r="Z38" i="3"/>
  <c r="Y39" i="3"/>
  <c r="Z42" i="3"/>
  <c r="Y43" i="3"/>
  <c r="Z46" i="3"/>
  <c r="Y47" i="3"/>
  <c r="P47" i="3" s="1"/>
  <c r="Z50" i="3"/>
  <c r="Y51" i="3"/>
  <c r="Z54" i="3"/>
  <c r="Y55" i="3"/>
  <c r="P55" i="3" s="1"/>
  <c r="Z58" i="3"/>
  <c r="Y59" i="3"/>
  <c r="P59" i="3" s="1"/>
  <c r="Z62" i="3"/>
  <c r="Y63" i="3"/>
  <c r="P63" i="3" s="1"/>
  <c r="Z66" i="3"/>
  <c r="Y67" i="3"/>
  <c r="Z70" i="3"/>
  <c r="Y71" i="3"/>
  <c r="P71" i="3" s="1"/>
  <c r="Z74" i="3"/>
  <c r="Y75" i="3"/>
  <c r="Z78" i="3"/>
  <c r="Y79" i="3"/>
  <c r="P79" i="3" s="1"/>
  <c r="Z82" i="3"/>
  <c r="Y83" i="3"/>
  <c r="Z86" i="3"/>
  <c r="Y87" i="3"/>
  <c r="P87" i="3" s="1"/>
  <c r="Z90" i="3"/>
  <c r="Y91" i="3"/>
  <c r="Z94" i="3"/>
  <c r="Y95" i="3"/>
  <c r="P95" i="3" s="1"/>
  <c r="Z98" i="3"/>
  <c r="Y99" i="3"/>
  <c r="Z102" i="3"/>
  <c r="Y103" i="3"/>
  <c r="P103" i="3" s="1"/>
  <c r="Z107" i="3"/>
  <c r="Y108" i="3"/>
  <c r="Z111" i="3"/>
  <c r="Y112" i="3"/>
  <c r="P112" i="3" s="1"/>
  <c r="Z115" i="3"/>
  <c r="Z55" i="3"/>
  <c r="Z59" i="3"/>
  <c r="Z63" i="3"/>
  <c r="Z67" i="3"/>
  <c r="Z71" i="3"/>
  <c r="Z75" i="3"/>
  <c r="Z79" i="3"/>
  <c r="Z83" i="3"/>
  <c r="Z87" i="3"/>
  <c r="Z91" i="3"/>
  <c r="Z95" i="3"/>
  <c r="Z99" i="3"/>
  <c r="Z103" i="3"/>
  <c r="Z108" i="3"/>
  <c r="Z112" i="3"/>
  <c r="AA419" i="3"/>
  <c r="AA420" i="3"/>
  <c r="AA424" i="3"/>
  <c r="Y116" i="3"/>
  <c r="P116" i="3" s="1"/>
  <c r="Z119" i="3"/>
  <c r="Y120" i="3"/>
  <c r="Z123" i="3"/>
  <c r="Z126" i="3"/>
  <c r="Y127" i="3"/>
  <c r="Z130" i="3"/>
  <c r="Y131" i="3"/>
  <c r="Z134" i="3"/>
  <c r="Y135" i="3"/>
  <c r="Z138" i="3"/>
  <c r="Y139" i="3"/>
  <c r="Z142" i="3"/>
  <c r="Y143" i="3"/>
  <c r="Z146" i="3"/>
  <c r="Y147" i="3"/>
  <c r="Z150" i="3"/>
  <c r="Y151" i="3"/>
  <c r="Z154" i="3"/>
  <c r="Y155" i="3"/>
  <c r="Z158" i="3"/>
  <c r="Y159" i="3"/>
  <c r="Z162" i="3"/>
  <c r="Y163" i="3"/>
  <c r="Z166" i="3"/>
  <c r="Y167" i="3"/>
  <c r="Z170" i="3"/>
  <c r="Y171" i="3"/>
  <c r="Z174" i="3"/>
  <c r="Y175" i="3"/>
  <c r="Z178" i="3"/>
  <c r="Y179" i="3"/>
  <c r="Z181" i="3"/>
  <c r="Y182" i="3"/>
  <c r="Z185" i="3"/>
  <c r="Y186" i="3"/>
  <c r="Z189" i="3"/>
  <c r="Y190" i="3"/>
  <c r="Z193" i="3"/>
  <c r="Y194" i="3"/>
  <c r="Z197" i="3"/>
  <c r="Y198" i="3"/>
  <c r="Z201" i="3"/>
  <c r="Y202" i="3"/>
  <c r="Z205" i="3"/>
  <c r="Y206" i="3"/>
  <c r="Z208" i="3"/>
  <c r="Y209" i="3"/>
  <c r="Z212" i="3"/>
  <c r="Y213" i="3"/>
  <c r="Z216" i="3"/>
  <c r="Y217" i="3"/>
  <c r="Z219" i="3"/>
  <c r="Z222" i="3"/>
  <c r="Y223" i="3"/>
  <c r="Z226" i="3"/>
  <c r="Y227" i="3"/>
  <c r="P227" i="3" s="1"/>
  <c r="Z230" i="3"/>
  <c r="Y231" i="3"/>
  <c r="Z234" i="3"/>
  <c r="Y235" i="3"/>
  <c r="P235" i="3" s="1"/>
  <c r="Z237" i="3"/>
  <c r="Y238" i="3"/>
  <c r="Z241" i="3"/>
  <c r="Y242" i="3"/>
  <c r="P242" i="3" s="1"/>
  <c r="Z245" i="3"/>
  <c r="Y246" i="3"/>
  <c r="Z248" i="3"/>
  <c r="Y249" i="3"/>
  <c r="P249" i="3" s="1"/>
  <c r="Z252" i="3"/>
  <c r="Y253" i="3"/>
  <c r="Z256" i="3"/>
  <c r="Y257" i="3"/>
  <c r="P257" i="3" s="1"/>
  <c r="Z260" i="3"/>
  <c r="Y261" i="3"/>
  <c r="Z264" i="3"/>
  <c r="Y265" i="3"/>
  <c r="P265" i="3" s="1"/>
  <c r="Z268" i="3"/>
  <c r="Y269" i="3"/>
  <c r="Z271" i="3"/>
  <c r="Y272" i="3"/>
  <c r="P272" i="3" s="1"/>
  <c r="Z275" i="3"/>
  <c r="Y276" i="3"/>
  <c r="Z279" i="3"/>
  <c r="Y280" i="3"/>
  <c r="Z283" i="3"/>
  <c r="Y284" i="3"/>
  <c r="Z287" i="3"/>
  <c r="Y290" i="3"/>
  <c r="P290" i="3" s="1"/>
  <c r="Z292" i="3"/>
  <c r="Y293" i="3"/>
  <c r="Y296" i="3"/>
  <c r="Z298" i="3"/>
  <c r="Z301" i="3"/>
  <c r="Y302" i="3"/>
  <c r="Y305" i="3"/>
  <c r="Z308" i="3"/>
  <c r="Z311" i="3"/>
  <c r="Y312" i="3"/>
  <c r="Z315" i="3"/>
  <c r="Y316" i="3"/>
  <c r="P316" i="3" s="1"/>
  <c r="Z319" i="3"/>
  <c r="Y322" i="3"/>
  <c r="Z325" i="3"/>
  <c r="Y326" i="3"/>
  <c r="P326" i="3" s="1"/>
  <c r="Z329" i="3"/>
  <c r="Z331" i="3"/>
  <c r="Y334" i="3"/>
  <c r="Z337" i="3"/>
  <c r="Y338" i="3"/>
  <c r="Y341" i="3"/>
  <c r="Z343" i="3"/>
  <c r="Y344" i="3"/>
  <c r="Z347" i="3"/>
  <c r="Y348" i="3"/>
  <c r="Y350" i="3"/>
  <c r="Y353" i="3"/>
  <c r="P353" i="3" s="1"/>
  <c r="Z355" i="3"/>
  <c r="Y356" i="3"/>
  <c r="Z359" i="3"/>
  <c r="Y360" i="3"/>
  <c r="P360" i="3" s="1"/>
  <c r="Z363" i="3"/>
  <c r="Y364" i="3"/>
  <c r="Z367" i="3"/>
  <c r="Y368" i="3"/>
  <c r="P368" i="3" s="1"/>
  <c r="Z370" i="3"/>
  <c r="Y371" i="3"/>
  <c r="Z373" i="3"/>
  <c r="Y374" i="3"/>
  <c r="Z376" i="3"/>
  <c r="Z378" i="3"/>
  <c r="Y379" i="3"/>
  <c r="Z381" i="3"/>
  <c r="Y382" i="3"/>
  <c r="Z385" i="3"/>
  <c r="Y386" i="3"/>
  <c r="Z388" i="3"/>
  <c r="Z391" i="3"/>
  <c r="Y392" i="3"/>
  <c r="Z395" i="3"/>
  <c r="Y396" i="3"/>
  <c r="P396" i="3" s="1"/>
  <c r="Y113" i="3"/>
  <c r="Z116" i="3"/>
  <c r="Y117" i="3"/>
  <c r="Z120" i="3"/>
  <c r="Y121" i="3"/>
  <c r="Y124" i="3"/>
  <c r="Z127" i="3"/>
  <c r="Y128" i="3"/>
  <c r="P128" i="3" s="1"/>
  <c r="Z131" i="3"/>
  <c r="Z135" i="3"/>
  <c r="Y136" i="3"/>
  <c r="Z139" i="3"/>
  <c r="Y140" i="3"/>
  <c r="Z143" i="3"/>
  <c r="Y144" i="3"/>
  <c r="Z147" i="3"/>
  <c r="Z151" i="3"/>
  <c r="Z155" i="3"/>
  <c r="Z159" i="3"/>
  <c r="Y160" i="3"/>
  <c r="Z163" i="3"/>
  <c r="Y164" i="3"/>
  <c r="Z167" i="3"/>
  <c r="Y168" i="3"/>
  <c r="P168" i="3" s="1"/>
  <c r="Z171" i="3"/>
  <c r="Z175" i="3"/>
  <c r="Z179" i="3"/>
  <c r="Z182" i="3"/>
  <c r="Z186" i="3"/>
  <c r="Z190" i="3"/>
  <c r="Z194" i="3"/>
  <c r="Z198" i="3"/>
  <c r="Z202" i="3"/>
  <c r="Z206" i="3"/>
  <c r="Z209" i="3"/>
  <c r="Z213" i="3"/>
  <c r="Z217" i="3"/>
  <c r="Z223" i="3"/>
  <c r="Z227" i="3"/>
  <c r="Z231" i="3"/>
  <c r="Z235" i="3"/>
  <c r="Z238" i="3"/>
  <c r="Z242" i="3"/>
  <c r="Z246" i="3"/>
  <c r="Z249" i="3"/>
  <c r="Z253" i="3"/>
  <c r="Z257" i="3"/>
  <c r="Z261" i="3"/>
  <c r="Z265" i="3"/>
  <c r="Z269" i="3"/>
  <c r="Z272" i="3"/>
  <c r="Z276" i="3"/>
  <c r="Z280" i="3"/>
  <c r="Z284" i="3"/>
  <c r="Z290" i="3"/>
  <c r="Z293" i="3"/>
  <c r="Z296" i="3"/>
  <c r="Z302" i="3"/>
  <c r="Z305" i="3"/>
  <c r="Z312" i="3"/>
  <c r="Z316" i="3"/>
  <c r="Z322" i="3"/>
  <c r="Z326" i="3"/>
  <c r="Z334" i="3"/>
  <c r="Z338" i="3"/>
  <c r="Z341" i="3"/>
  <c r="Z344" i="3"/>
  <c r="Z348" i="3"/>
  <c r="Z350" i="3"/>
  <c r="Z353" i="3"/>
  <c r="Z356" i="3"/>
  <c r="Z360" i="3"/>
  <c r="Z364" i="3"/>
  <c r="Z368" i="3"/>
  <c r="Z371" i="3"/>
  <c r="Z374" i="3"/>
  <c r="Z379" i="3"/>
  <c r="Z382" i="3"/>
  <c r="Z386" i="3"/>
  <c r="Z392" i="3"/>
  <c r="Z396" i="3"/>
  <c r="Z400" i="3"/>
  <c r="Z403" i="3"/>
  <c r="Z406" i="3"/>
  <c r="Z410" i="3"/>
  <c r="AA427" i="3"/>
  <c r="AA430" i="3"/>
  <c r="Z484" i="3"/>
  <c r="Y491" i="3"/>
  <c r="Z565" i="3"/>
  <c r="Y566" i="3"/>
  <c r="Z569" i="3"/>
  <c r="Y570" i="3"/>
  <c r="P570" i="3" s="1"/>
  <c r="Z572" i="3"/>
  <c r="Z576" i="3"/>
  <c r="Y577" i="3"/>
  <c r="P577" i="3" s="1"/>
  <c r="Z582" i="3"/>
  <c r="Y584" i="3"/>
  <c r="Z587" i="3"/>
  <c r="Y588" i="3"/>
  <c r="Z590" i="3"/>
  <c r="Z592" i="3"/>
  <c r="Z594" i="3"/>
  <c r="Z596" i="3"/>
  <c r="Z598" i="3"/>
  <c r="Z600" i="3"/>
  <c r="Z399" i="3"/>
  <c r="Y400" i="3"/>
  <c r="Z402" i="3"/>
  <c r="Y403" i="3"/>
  <c r="Y406" i="3"/>
  <c r="P406" i="3" s="1"/>
  <c r="Z409" i="3"/>
  <c r="Y410" i="3"/>
  <c r="Y413" i="3"/>
  <c r="Y416" i="3"/>
  <c r="AA421" i="3"/>
  <c r="Z423" i="3"/>
  <c r="Y424" i="3"/>
  <c r="Z427" i="3"/>
  <c r="Z430" i="3"/>
  <c r="Y431" i="3"/>
  <c r="Z434" i="3"/>
  <c r="Y435" i="3"/>
  <c r="Z438" i="3"/>
  <c r="Z441" i="3"/>
  <c r="Y444" i="3"/>
  <c r="Z446" i="3"/>
  <c r="Y447" i="3"/>
  <c r="Z450" i="3"/>
  <c r="Y451" i="3"/>
  <c r="Z454" i="3"/>
  <c r="Y455" i="3"/>
  <c r="Z458" i="3"/>
  <c r="Y459" i="3"/>
  <c r="Z462" i="3"/>
  <c r="Z465" i="3"/>
  <c r="Y466" i="3"/>
  <c r="Z469" i="3"/>
  <c r="Y470" i="3"/>
  <c r="Z472" i="3"/>
  <c r="Y473" i="3"/>
  <c r="Z476" i="3"/>
  <c r="Y477" i="3"/>
  <c r="Q477" i="3" s="1"/>
  <c r="Z480" i="3"/>
  <c r="Y481" i="3"/>
  <c r="Z482" i="3"/>
  <c r="Y486" i="3"/>
  <c r="Z487" i="3"/>
  <c r="Z492" i="3"/>
  <c r="Z495" i="3"/>
  <c r="Y496" i="3"/>
  <c r="P496" i="3" s="1"/>
  <c r="Z498" i="3"/>
  <c r="Y499" i="3"/>
  <c r="Z502" i="3"/>
  <c r="Y503" i="3"/>
  <c r="Z506" i="3"/>
  <c r="Y507" i="3"/>
  <c r="Z510" i="3"/>
  <c r="Y511" i="3"/>
  <c r="Z513" i="3"/>
  <c r="Z516" i="3"/>
  <c r="Y517" i="3"/>
  <c r="Z520" i="3"/>
  <c r="Y521" i="3"/>
  <c r="Z524" i="3"/>
  <c r="Y525" i="3"/>
  <c r="Z528" i="3"/>
  <c r="Y529" i="3"/>
  <c r="Z532" i="3"/>
  <c r="Z535" i="3"/>
  <c r="Y536" i="3"/>
  <c r="P536" i="3" s="1"/>
  <c r="Z539" i="3"/>
  <c r="Z542" i="3"/>
  <c r="Y543" i="3"/>
  <c r="Z546" i="3"/>
  <c r="Y547" i="3"/>
  <c r="Y550" i="3"/>
  <c r="Z553" i="3"/>
  <c r="Y554" i="3"/>
  <c r="Z557" i="3"/>
  <c r="Y558" i="3"/>
  <c r="Z560" i="3"/>
  <c r="Y561" i="3"/>
  <c r="Z563" i="3"/>
  <c r="Y564" i="3"/>
  <c r="Z566" i="3"/>
  <c r="Y567" i="3"/>
  <c r="Z570" i="3"/>
  <c r="Z577" i="3"/>
  <c r="Z584" i="3"/>
  <c r="Z588" i="3"/>
  <c r="Z413" i="3"/>
  <c r="Z416" i="3"/>
  <c r="Z420" i="3"/>
  <c r="AA422" i="3"/>
  <c r="R422" i="3" s="1"/>
  <c r="Z424" i="3"/>
  <c r="AA426" i="3"/>
  <c r="Z431" i="3"/>
  <c r="Z435" i="3"/>
  <c r="Z444" i="3"/>
  <c r="Z447" i="3"/>
  <c r="Z451" i="3"/>
  <c r="Z455" i="3"/>
  <c r="Z459" i="3"/>
  <c r="Z466" i="3"/>
  <c r="Z470" i="3"/>
  <c r="Z473" i="3"/>
  <c r="Z477" i="3"/>
  <c r="Z481" i="3"/>
  <c r="Z486" i="3"/>
  <c r="Z488" i="3"/>
  <c r="Z496" i="3"/>
  <c r="Z499" i="3"/>
  <c r="Z503" i="3"/>
  <c r="Z507" i="3"/>
  <c r="Y508" i="3"/>
  <c r="Z511" i="3"/>
  <c r="Y514" i="3"/>
  <c r="Z517" i="3"/>
  <c r="Y518" i="3"/>
  <c r="Z521" i="3"/>
  <c r="Y522" i="3"/>
  <c r="Z525" i="3"/>
  <c r="Y526" i="3"/>
  <c r="Z529" i="3"/>
  <c r="Y530" i="3"/>
  <c r="Y533" i="3"/>
  <c r="Z536" i="3"/>
  <c r="Y537" i="3"/>
  <c r="Y540" i="3"/>
  <c r="Z543" i="3"/>
  <c r="Y544" i="3"/>
  <c r="Z547" i="3"/>
  <c r="Y548" i="3"/>
  <c r="Z550" i="3"/>
  <c r="Z554" i="3"/>
  <c r="Z558" i="3"/>
  <c r="Z561" i="3"/>
  <c r="Z597" i="3"/>
  <c r="Y7" i="3"/>
  <c r="Y15" i="3"/>
  <c r="Y19" i="3"/>
  <c r="Z7" i="3"/>
  <c r="Y8" i="3"/>
  <c r="Y12" i="3"/>
  <c r="Y16" i="3"/>
  <c r="Z27" i="3"/>
  <c r="Y28" i="3"/>
  <c r="Z31" i="3"/>
  <c r="Y32" i="3"/>
  <c r="Z35" i="3"/>
  <c r="Y36" i="3"/>
  <c r="Z39" i="3"/>
  <c r="Y40" i="3"/>
  <c r="Z43" i="3"/>
  <c r="Y44" i="3"/>
  <c r="Z47" i="3"/>
  <c r="Y48" i="3"/>
  <c r="Z51" i="3"/>
  <c r="Y52" i="3"/>
  <c r="Y56" i="3"/>
  <c r="Y60" i="3"/>
  <c r="Y64" i="3"/>
  <c r="Y68" i="3"/>
  <c r="Y72" i="3"/>
  <c r="Y76" i="3"/>
  <c r="Y80" i="3"/>
  <c r="P80" i="3" s="1"/>
  <c r="Y84" i="3"/>
  <c r="Y88" i="3"/>
  <c r="Y92" i="3"/>
  <c r="Y96" i="3"/>
  <c r="P96" i="3" s="1"/>
  <c r="Y100" i="3"/>
  <c r="Y104" i="3"/>
  <c r="Y105" i="3"/>
  <c r="Y109" i="3"/>
  <c r="P109" i="3" s="1"/>
  <c r="Y11" i="3"/>
  <c r="Z11" i="3"/>
  <c r="Z15" i="3"/>
  <c r="Z19" i="3"/>
  <c r="Y20" i="3"/>
  <c r="Z23" i="3"/>
  <c r="Y24" i="3"/>
  <c r="Z8" i="3"/>
  <c r="Y9" i="3"/>
  <c r="Z12" i="3"/>
  <c r="Y13" i="3"/>
  <c r="Z16" i="3"/>
  <c r="Y17" i="3"/>
  <c r="Z20" i="3"/>
  <c r="Y21" i="3"/>
  <c r="Z24" i="3"/>
  <c r="Y25" i="3"/>
  <c r="Z28" i="3"/>
  <c r="Y29" i="3"/>
  <c r="Z32" i="3"/>
  <c r="Z36" i="3"/>
  <c r="Z40" i="3"/>
  <c r="Z44" i="3"/>
  <c r="Z48" i="3"/>
  <c r="Z52" i="3"/>
  <c r="Z56" i="3"/>
  <c r="Z60" i="3"/>
  <c r="Z64" i="3"/>
  <c r="Z68" i="3"/>
  <c r="Z72" i="3"/>
  <c r="Z76" i="3"/>
  <c r="Z80" i="3"/>
  <c r="Z84" i="3"/>
  <c r="Z88" i="3"/>
  <c r="Z92" i="3"/>
  <c r="Z96" i="3"/>
  <c r="Z100" i="3"/>
  <c r="Z104" i="3"/>
  <c r="Z105" i="3"/>
  <c r="Z109" i="3"/>
  <c r="O7" i="3"/>
  <c r="AA7" i="3"/>
  <c r="O8" i="3"/>
  <c r="AA8" i="3"/>
  <c r="R8" i="3" s="1"/>
  <c r="O9" i="3"/>
  <c r="AA9" i="3"/>
  <c r="O10" i="3"/>
  <c r="AA10" i="3"/>
  <c r="O11" i="3"/>
  <c r="AA11" i="3"/>
  <c r="O12" i="3"/>
  <c r="AA12" i="3"/>
  <c r="R12" i="3" s="1"/>
  <c r="O13" i="3"/>
  <c r="AA13" i="3"/>
  <c r="O14" i="3"/>
  <c r="AA14" i="3"/>
  <c r="R14" i="3" s="1"/>
  <c r="O15" i="3"/>
  <c r="AA15" i="3"/>
  <c r="O16" i="3"/>
  <c r="AA16" i="3"/>
  <c r="O17" i="3"/>
  <c r="AA17" i="3"/>
  <c r="O18" i="3"/>
  <c r="AA18" i="3"/>
  <c r="R18" i="3" s="1"/>
  <c r="O19" i="3"/>
  <c r="AA19" i="3"/>
  <c r="O20" i="3"/>
  <c r="AA20" i="3"/>
  <c r="R20" i="3" s="1"/>
  <c r="O21" i="3"/>
  <c r="AA21" i="3"/>
  <c r="O22" i="3"/>
  <c r="AA22" i="3"/>
  <c r="O23" i="3"/>
  <c r="AA23" i="3"/>
  <c r="O24" i="3"/>
  <c r="AA24" i="3"/>
  <c r="O25" i="3"/>
  <c r="AA25" i="3"/>
  <c r="R25" i="3" s="1"/>
  <c r="O26" i="3"/>
  <c r="AA26" i="3"/>
  <c r="O27" i="3"/>
  <c r="AA27" i="3"/>
  <c r="O28" i="3"/>
  <c r="AA28" i="3"/>
  <c r="O29" i="3"/>
  <c r="AA29" i="3"/>
  <c r="O30" i="3"/>
  <c r="AA30" i="3"/>
  <c r="O31" i="3"/>
  <c r="AA31" i="3"/>
  <c r="O32" i="3"/>
  <c r="AA32" i="3"/>
  <c r="R32" i="3" s="1"/>
  <c r="O33" i="3"/>
  <c r="AA33" i="3"/>
  <c r="O34" i="3"/>
  <c r="AA34" i="3"/>
  <c r="O35" i="3"/>
  <c r="AA35" i="3"/>
  <c r="O36" i="3"/>
  <c r="AA36" i="3"/>
  <c r="O37" i="3"/>
  <c r="AA37" i="3"/>
  <c r="R37" i="3" s="1"/>
  <c r="O38" i="3"/>
  <c r="AA38" i="3"/>
  <c r="R38" i="3" s="1"/>
  <c r="O39" i="3"/>
  <c r="AA39" i="3"/>
  <c r="O40" i="3"/>
  <c r="AA40" i="3"/>
  <c r="R40" i="3" s="1"/>
  <c r="O41" i="3"/>
  <c r="AA41" i="3"/>
  <c r="O42" i="3"/>
  <c r="AA42" i="3"/>
  <c r="O43" i="3"/>
  <c r="AA43" i="3"/>
  <c r="O44" i="3"/>
  <c r="AA44" i="3"/>
  <c r="R44" i="3" s="1"/>
  <c r="O45" i="3"/>
  <c r="AA45" i="3"/>
  <c r="R45" i="3" s="1"/>
  <c r="O46" i="3"/>
  <c r="AA46" i="3"/>
  <c r="R46" i="3" s="1"/>
  <c r="O47" i="3"/>
  <c r="AA47" i="3"/>
  <c r="O48" i="3"/>
  <c r="AA48" i="3"/>
  <c r="O49" i="3"/>
  <c r="AA49" i="3"/>
  <c r="O50" i="3"/>
  <c r="AA50" i="3"/>
  <c r="R50" i="3" s="1"/>
  <c r="O51" i="3"/>
  <c r="AA51" i="3"/>
  <c r="O52" i="3"/>
  <c r="AA52" i="3"/>
  <c r="R52" i="3" s="1"/>
  <c r="O53" i="3"/>
  <c r="AA53" i="3"/>
  <c r="O54" i="3"/>
  <c r="AA54" i="3"/>
  <c r="O55" i="3"/>
  <c r="AA55" i="3"/>
  <c r="R55" i="3" s="1"/>
  <c r="O56" i="3"/>
  <c r="AA56" i="3"/>
  <c r="O57" i="3"/>
  <c r="AA57" i="3"/>
  <c r="R57" i="3" s="1"/>
  <c r="O58" i="3"/>
  <c r="AA58" i="3"/>
  <c r="R58" i="3" s="1"/>
  <c r="O59" i="3"/>
  <c r="AA59" i="3"/>
  <c r="O60" i="3"/>
  <c r="AA60" i="3"/>
  <c r="R60" i="3" s="1"/>
  <c r="O61" i="3"/>
  <c r="AA61" i="3"/>
  <c r="O62" i="3"/>
  <c r="AA62" i="3"/>
  <c r="R62" i="3" s="1"/>
  <c r="O63" i="3"/>
  <c r="AA63" i="3"/>
  <c r="O64" i="3"/>
  <c r="AA64" i="3"/>
  <c r="R64" i="3" s="1"/>
  <c r="O65" i="3"/>
  <c r="AA65" i="3"/>
  <c r="O66" i="3"/>
  <c r="AA66" i="3"/>
  <c r="O67" i="3"/>
  <c r="AA67" i="3"/>
  <c r="O68" i="3"/>
  <c r="AA68" i="3"/>
  <c r="R68" i="3" s="1"/>
  <c r="O69" i="3"/>
  <c r="AA69" i="3"/>
  <c r="O70" i="3"/>
  <c r="AA70" i="3"/>
  <c r="O71" i="3"/>
  <c r="AA71" i="3"/>
  <c r="O72" i="3"/>
  <c r="AA72" i="3"/>
  <c r="O73" i="3"/>
  <c r="AA73" i="3"/>
  <c r="O74" i="3"/>
  <c r="AA74" i="3"/>
  <c r="O75" i="3"/>
  <c r="AA75" i="3"/>
  <c r="O76" i="3"/>
  <c r="AA76" i="3"/>
  <c r="O77" i="3"/>
  <c r="AA77" i="3"/>
  <c r="O78" i="3"/>
  <c r="AA78" i="3"/>
  <c r="R78" i="3" s="1"/>
  <c r="O79" i="3"/>
  <c r="AA79" i="3"/>
  <c r="O80" i="3"/>
  <c r="AA80" i="3"/>
  <c r="R80" i="3" s="1"/>
  <c r="O81" i="3"/>
  <c r="AA81" i="3"/>
  <c r="O82" i="3"/>
  <c r="AA82" i="3"/>
  <c r="R82" i="3" s="1"/>
  <c r="O83" i="3"/>
  <c r="AA83" i="3"/>
  <c r="O84" i="3"/>
  <c r="AA84" i="3"/>
  <c r="O85" i="3"/>
  <c r="AA85" i="3"/>
  <c r="O86" i="3"/>
  <c r="AA86" i="3"/>
  <c r="R86" i="3" s="1"/>
  <c r="O87" i="3"/>
  <c r="AA87" i="3"/>
  <c r="O88" i="3"/>
  <c r="AA88" i="3"/>
  <c r="R88" i="3" s="1"/>
  <c r="O89" i="3"/>
  <c r="AA89" i="3"/>
  <c r="O90" i="3"/>
  <c r="AA90" i="3"/>
  <c r="R90" i="3" s="1"/>
  <c r="O91" i="3"/>
  <c r="AA91" i="3"/>
  <c r="O92" i="3"/>
  <c r="AA92" i="3"/>
  <c r="R92" i="3" s="1"/>
  <c r="O93" i="3"/>
  <c r="AA93" i="3"/>
  <c r="O94" i="3"/>
  <c r="AA94" i="3"/>
  <c r="R94" i="3" s="1"/>
  <c r="O95" i="3"/>
  <c r="AA95" i="3"/>
  <c r="O96" i="3"/>
  <c r="AA96" i="3"/>
  <c r="O97" i="3"/>
  <c r="AA97" i="3"/>
  <c r="O98" i="3"/>
  <c r="AA98" i="3"/>
  <c r="O99" i="3"/>
  <c r="AA99" i="3"/>
  <c r="O100" i="3"/>
  <c r="AA100" i="3"/>
  <c r="O101" i="3"/>
  <c r="AA101" i="3"/>
  <c r="O102" i="3"/>
  <c r="AA102" i="3"/>
  <c r="O103" i="3"/>
  <c r="AA103" i="3"/>
  <c r="O104" i="3"/>
  <c r="AA104" i="3"/>
  <c r="R104" i="3" s="1"/>
  <c r="O105" i="3"/>
  <c r="AA105" i="3"/>
  <c r="O106" i="3"/>
  <c r="AA106" i="3"/>
  <c r="R106" i="3" s="1"/>
  <c r="O107" i="3"/>
  <c r="AA107" i="3"/>
  <c r="O108" i="3"/>
  <c r="AA108" i="3"/>
  <c r="R108" i="3" s="1"/>
  <c r="O109" i="3"/>
  <c r="AA109" i="3"/>
  <c r="O110" i="3"/>
  <c r="AA110" i="3"/>
  <c r="R110" i="3" s="1"/>
  <c r="O111" i="3"/>
  <c r="AA111" i="3"/>
  <c r="O112" i="3"/>
  <c r="AA112" i="3"/>
  <c r="O113" i="3"/>
  <c r="AA113" i="3"/>
  <c r="O114" i="3"/>
  <c r="AA114" i="3"/>
  <c r="O115" i="3"/>
  <c r="AA115" i="3"/>
  <c r="O116" i="3"/>
  <c r="AA116" i="3"/>
  <c r="R116" i="3" s="1"/>
  <c r="O117" i="3"/>
  <c r="AA117" i="3"/>
  <c r="O118" i="3"/>
  <c r="AA118" i="3"/>
  <c r="R118" i="3" s="1"/>
  <c r="O119" i="3"/>
  <c r="AA119" i="3"/>
  <c r="O120" i="3"/>
  <c r="AA120" i="3"/>
  <c r="R120" i="3" s="1"/>
  <c r="O121" i="3"/>
  <c r="AA121" i="3"/>
  <c r="O122" i="3"/>
  <c r="AA122" i="3"/>
  <c r="O123" i="3"/>
  <c r="AA123" i="3"/>
  <c r="O124" i="3"/>
  <c r="AA124" i="3"/>
  <c r="R124" i="3" s="1"/>
  <c r="O125" i="3"/>
  <c r="AA125" i="3"/>
  <c r="O126" i="3"/>
  <c r="AA126" i="3"/>
  <c r="R126" i="3" s="1"/>
  <c r="O127" i="3"/>
  <c r="AA127" i="3"/>
  <c r="O128" i="3"/>
  <c r="AA128" i="3"/>
  <c r="O129" i="3"/>
  <c r="AA129" i="3"/>
  <c r="O130" i="3"/>
  <c r="AA130" i="3"/>
  <c r="R130" i="3" s="1"/>
  <c r="O131" i="3"/>
  <c r="AA131" i="3"/>
  <c r="O132" i="3"/>
  <c r="AA132" i="3"/>
  <c r="O133" i="3"/>
  <c r="AA133" i="3"/>
  <c r="R133" i="3" s="1"/>
  <c r="O134" i="3"/>
  <c r="AA134" i="3"/>
  <c r="R134" i="3" s="1"/>
  <c r="O135" i="3"/>
  <c r="AA135" i="3"/>
  <c r="O136" i="3"/>
  <c r="AA136" i="3"/>
  <c r="R136" i="3" s="1"/>
  <c r="O137" i="3"/>
  <c r="AA137" i="3"/>
  <c r="O138" i="3"/>
  <c r="AA138" i="3"/>
  <c r="R138" i="3" s="1"/>
  <c r="O139" i="3"/>
  <c r="AA139" i="3"/>
  <c r="O140" i="3"/>
  <c r="AA140" i="3"/>
  <c r="R140" i="3" s="1"/>
  <c r="O141" i="3"/>
  <c r="AA141" i="3"/>
  <c r="O142" i="3"/>
  <c r="AA142" i="3"/>
  <c r="R142" i="3" s="1"/>
  <c r="O143" i="3"/>
  <c r="AA143" i="3"/>
  <c r="O144" i="3"/>
  <c r="AA144" i="3"/>
  <c r="R144" i="3" s="1"/>
  <c r="O145" i="3"/>
  <c r="AA145" i="3"/>
  <c r="O146" i="3"/>
  <c r="AA146" i="3"/>
  <c r="R146" i="3" s="1"/>
  <c r="O147" i="3"/>
  <c r="AA147" i="3"/>
  <c r="O148" i="3"/>
  <c r="AA148" i="3"/>
  <c r="O149" i="3"/>
  <c r="AA149" i="3"/>
  <c r="O150" i="3"/>
  <c r="AA150" i="3"/>
  <c r="O151" i="3"/>
  <c r="AA151" i="3"/>
  <c r="O152" i="3"/>
  <c r="AA152" i="3"/>
  <c r="O153" i="3"/>
  <c r="AA153" i="3"/>
  <c r="R153" i="3" s="1"/>
  <c r="O154" i="3"/>
  <c r="AA154" i="3"/>
  <c r="R154" i="3" s="1"/>
  <c r="O155" i="3"/>
  <c r="AA155" i="3"/>
  <c r="O156" i="3"/>
  <c r="AA156" i="3"/>
  <c r="O157" i="3"/>
  <c r="AA157" i="3"/>
  <c r="O158" i="3"/>
  <c r="AA158" i="3"/>
  <c r="R158" i="3" s="1"/>
  <c r="O159" i="3"/>
  <c r="AA159" i="3"/>
  <c r="O160" i="3"/>
  <c r="AA160" i="3"/>
  <c r="R160" i="3" s="1"/>
  <c r="O161" i="3"/>
  <c r="AA161" i="3"/>
  <c r="O162" i="3"/>
  <c r="AA162" i="3"/>
  <c r="R162" i="3" s="1"/>
  <c r="O163" i="3"/>
  <c r="AA163" i="3"/>
  <c r="O164" i="3"/>
  <c r="AA164" i="3"/>
  <c r="O165" i="3"/>
  <c r="AA165" i="3"/>
  <c r="O166" i="3"/>
  <c r="AA166" i="3"/>
  <c r="O167" i="3"/>
  <c r="AA167" i="3"/>
  <c r="O168" i="3"/>
  <c r="AA168" i="3"/>
  <c r="R168" i="3" s="1"/>
  <c r="O169" i="3"/>
  <c r="AA169" i="3"/>
  <c r="O170" i="3"/>
  <c r="AA170" i="3"/>
  <c r="O171" i="3"/>
  <c r="AA171" i="3"/>
  <c r="O172" i="3"/>
  <c r="AA172" i="3"/>
  <c r="O173" i="3"/>
  <c r="AA173" i="3"/>
  <c r="O174" i="3"/>
  <c r="AA174" i="3"/>
  <c r="O175" i="3"/>
  <c r="AA175" i="3"/>
  <c r="O176" i="3"/>
  <c r="AA176" i="3"/>
  <c r="R176" i="3" s="1"/>
  <c r="O177" i="3"/>
  <c r="AA177" i="3"/>
  <c r="O178" i="3"/>
  <c r="AA178" i="3"/>
  <c r="O179" i="3"/>
  <c r="AA179" i="3"/>
  <c r="O180" i="3"/>
  <c r="AA180" i="3"/>
  <c r="R180" i="3" s="1"/>
  <c r="O181" i="3"/>
  <c r="AA181" i="3"/>
  <c r="O182" i="3"/>
  <c r="AA182" i="3"/>
  <c r="R182" i="3" s="1"/>
  <c r="O183" i="3"/>
  <c r="AA183" i="3"/>
  <c r="R183" i="3" s="1"/>
  <c r="O184" i="3"/>
  <c r="AA184" i="3"/>
  <c r="O185" i="3"/>
  <c r="AA185" i="3"/>
  <c r="O186" i="3"/>
  <c r="AA186" i="3"/>
  <c r="O187" i="3"/>
  <c r="AA187" i="3"/>
  <c r="R187" i="3" s="1"/>
  <c r="O188" i="3"/>
  <c r="AA188" i="3"/>
  <c r="O189" i="3"/>
  <c r="AA189" i="3"/>
  <c r="O190" i="3"/>
  <c r="AA190" i="3"/>
  <c r="R190" i="3" s="1"/>
  <c r="O191" i="3"/>
  <c r="AA191" i="3"/>
  <c r="O192" i="3"/>
  <c r="AA192" i="3"/>
  <c r="O193" i="3"/>
  <c r="AA193" i="3"/>
  <c r="O194" i="3"/>
  <c r="AA194" i="3"/>
  <c r="R194" i="3" s="1"/>
  <c r="O195" i="3"/>
  <c r="AA195" i="3"/>
  <c r="O196" i="3"/>
  <c r="AA196" i="3"/>
  <c r="R196" i="3" s="1"/>
  <c r="O197" i="3"/>
  <c r="AA197" i="3"/>
  <c r="O198" i="3"/>
  <c r="AA198" i="3"/>
  <c r="O199" i="3"/>
  <c r="AA199" i="3"/>
  <c r="O200" i="3"/>
  <c r="AA200" i="3"/>
  <c r="R200" i="3" s="1"/>
  <c r="O201" i="3"/>
  <c r="AA201" i="3"/>
  <c r="O202" i="3"/>
  <c r="AA202" i="3"/>
  <c r="O203" i="3"/>
  <c r="AA203" i="3"/>
  <c r="O204" i="3"/>
  <c r="AA204" i="3"/>
  <c r="R204" i="3" s="1"/>
  <c r="O205" i="3"/>
  <c r="AA205" i="3"/>
  <c r="R205" i="3" s="1"/>
  <c r="O206" i="3"/>
  <c r="AA206" i="3"/>
  <c r="O207" i="3"/>
  <c r="AA207" i="3"/>
  <c r="O208" i="3"/>
  <c r="AA208" i="3"/>
  <c r="R208" i="3" s="1"/>
  <c r="O209" i="3"/>
  <c r="AA209" i="3"/>
  <c r="O210" i="3"/>
  <c r="AA210" i="3"/>
  <c r="R210" i="3" s="1"/>
  <c r="O211" i="3"/>
  <c r="AA211" i="3"/>
  <c r="O212" i="3"/>
  <c r="AA212" i="3"/>
  <c r="O213" i="3"/>
  <c r="AA213" i="3"/>
  <c r="O214" i="3"/>
  <c r="AA214" i="3"/>
  <c r="O215" i="3"/>
  <c r="AA215" i="3"/>
  <c r="O216" i="3"/>
  <c r="AA216" i="3"/>
  <c r="R216" i="3" s="1"/>
  <c r="O217" i="3"/>
  <c r="AA217" i="3"/>
  <c r="O218" i="3"/>
  <c r="AA218" i="3"/>
  <c r="R218" i="3" s="1"/>
  <c r="O219" i="3"/>
  <c r="AA219" i="3"/>
  <c r="O220" i="3"/>
  <c r="AA220" i="3"/>
  <c r="R220" i="3" s="1"/>
  <c r="O221" i="3"/>
  <c r="AA221" i="3"/>
  <c r="O222" i="3"/>
  <c r="AA222" i="3"/>
  <c r="R222" i="3" s="1"/>
  <c r="O223" i="3"/>
  <c r="AA223" i="3"/>
  <c r="O224" i="3"/>
  <c r="AA224" i="3"/>
  <c r="O225" i="3"/>
  <c r="AA225" i="3"/>
  <c r="O226" i="3"/>
  <c r="AA226" i="3"/>
  <c r="R226" i="3" s="1"/>
  <c r="O227" i="3"/>
  <c r="AA227" i="3"/>
  <c r="O228" i="3"/>
  <c r="AA228" i="3"/>
  <c r="O229" i="3"/>
  <c r="AA229" i="3"/>
  <c r="O230" i="3"/>
  <c r="AA230" i="3"/>
  <c r="R230" i="3" s="1"/>
  <c r="O231" i="3"/>
  <c r="AA231" i="3"/>
  <c r="R231" i="3" s="1"/>
  <c r="O232" i="3"/>
  <c r="AA232" i="3"/>
  <c r="R232" i="3" s="1"/>
  <c r="O233" i="3"/>
  <c r="AA233" i="3"/>
  <c r="O234" i="3"/>
  <c r="AA234" i="3"/>
  <c r="R234" i="3" s="1"/>
  <c r="O235" i="3"/>
  <c r="AA235" i="3"/>
  <c r="O236" i="3"/>
  <c r="AA236" i="3"/>
  <c r="R236" i="3" s="1"/>
  <c r="O237" i="3"/>
  <c r="AA237" i="3"/>
  <c r="O238" i="3"/>
  <c r="AA238" i="3"/>
  <c r="R238" i="3" s="1"/>
  <c r="O239" i="3"/>
  <c r="AA239" i="3"/>
  <c r="R239" i="3" s="1"/>
  <c r="O240" i="3"/>
  <c r="AA240" i="3"/>
  <c r="R240" i="3" s="1"/>
  <c r="O241" i="3"/>
  <c r="AA241" i="3"/>
  <c r="O242" i="3"/>
  <c r="AA242" i="3"/>
  <c r="R242" i="3" s="1"/>
  <c r="O243" i="3"/>
  <c r="AA243" i="3"/>
  <c r="O244" i="3"/>
  <c r="AA244" i="3"/>
  <c r="R244" i="3" s="1"/>
  <c r="O245" i="3"/>
  <c r="AA245" i="3"/>
  <c r="R245" i="3" s="1"/>
  <c r="O246" i="3"/>
  <c r="AA246" i="3"/>
  <c r="O247" i="3"/>
  <c r="AA247" i="3"/>
  <c r="O248" i="3"/>
  <c r="AA248" i="3"/>
  <c r="R248" i="3" s="1"/>
  <c r="O249" i="3"/>
  <c r="AA249" i="3"/>
  <c r="O250" i="3"/>
  <c r="AA250" i="3"/>
  <c r="R250" i="3" s="1"/>
  <c r="O251" i="3"/>
  <c r="AA251" i="3"/>
  <c r="O252" i="3"/>
  <c r="AA252" i="3"/>
  <c r="R252" i="3" s="1"/>
  <c r="O253" i="3"/>
  <c r="AA253" i="3"/>
  <c r="O254" i="3"/>
  <c r="AA254" i="3"/>
  <c r="R254" i="3" s="1"/>
  <c r="O255" i="3"/>
  <c r="AA255" i="3"/>
  <c r="O256" i="3"/>
  <c r="AA256" i="3"/>
  <c r="R256" i="3" s="1"/>
  <c r="O257" i="3"/>
  <c r="AA257" i="3"/>
  <c r="O258" i="3"/>
  <c r="AA258" i="3"/>
  <c r="R258" i="3" s="1"/>
  <c r="O259" i="3"/>
  <c r="AA259" i="3"/>
  <c r="O260" i="3"/>
  <c r="AA260" i="3"/>
  <c r="R260" i="3" s="1"/>
  <c r="O261" i="3"/>
  <c r="AA261" i="3"/>
  <c r="O262" i="3"/>
  <c r="AA262" i="3"/>
  <c r="R262" i="3" s="1"/>
  <c r="O263" i="3"/>
  <c r="AA263" i="3"/>
  <c r="O264" i="3"/>
  <c r="AA264" i="3"/>
  <c r="R264" i="3" s="1"/>
  <c r="O265" i="3"/>
  <c r="AA265" i="3"/>
  <c r="O266" i="3"/>
  <c r="AA266" i="3"/>
  <c r="O267" i="3"/>
  <c r="AA267" i="3"/>
  <c r="O268" i="3"/>
  <c r="AA268" i="3"/>
  <c r="R268" i="3" s="1"/>
  <c r="O269" i="3"/>
  <c r="AA269" i="3"/>
  <c r="O270" i="3"/>
  <c r="AA270" i="3"/>
  <c r="R270" i="3" s="1"/>
  <c r="O271" i="3"/>
  <c r="AA271" i="3"/>
  <c r="O272" i="3"/>
  <c r="AA272" i="3"/>
  <c r="R272" i="3" s="1"/>
  <c r="O273" i="3"/>
  <c r="AA273" i="3"/>
  <c r="R273" i="3" s="1"/>
  <c r="O274" i="3"/>
  <c r="AA274" i="3"/>
  <c r="R274" i="3" s="1"/>
  <c r="O275" i="3"/>
  <c r="AA275" i="3"/>
  <c r="O276" i="3"/>
  <c r="AA276" i="3"/>
  <c r="O277" i="3"/>
  <c r="AA277" i="3"/>
  <c r="O278" i="3"/>
  <c r="AA278" i="3"/>
  <c r="R278" i="3" s="1"/>
  <c r="O279" i="3"/>
  <c r="AA279" i="3"/>
  <c r="O280" i="3"/>
  <c r="AA280" i="3"/>
  <c r="R280" i="3" s="1"/>
  <c r="O281" i="3"/>
  <c r="AA281" i="3"/>
  <c r="O282" i="3"/>
  <c r="AA282" i="3"/>
  <c r="O283" i="3"/>
  <c r="AA283" i="3"/>
  <c r="O284" i="3"/>
  <c r="AA284" i="3"/>
  <c r="R284" i="3" s="1"/>
  <c r="O285" i="3"/>
  <c r="AA285" i="3"/>
  <c r="O286" i="3"/>
  <c r="AA286" i="3"/>
  <c r="R286" i="3" s="1"/>
  <c r="O287" i="3"/>
  <c r="AA287" i="3"/>
  <c r="O288" i="3"/>
  <c r="AA288" i="3"/>
  <c r="R288" i="3" s="1"/>
  <c r="O289" i="3"/>
  <c r="AA289" i="3"/>
  <c r="O290" i="3"/>
  <c r="AA290" i="3"/>
  <c r="O291" i="3"/>
  <c r="AA291" i="3"/>
  <c r="O292" i="3"/>
  <c r="AA292" i="3"/>
  <c r="O293" i="3"/>
  <c r="AA293" i="3"/>
  <c r="O294" i="3"/>
  <c r="AA294" i="3"/>
  <c r="R294" i="3" s="1"/>
  <c r="O295" i="3"/>
  <c r="AA295" i="3"/>
  <c r="O296" i="3"/>
  <c r="AA296" i="3"/>
  <c r="R296" i="3" s="1"/>
  <c r="O297" i="3"/>
  <c r="AA297" i="3"/>
  <c r="O298" i="3"/>
  <c r="AA298" i="3"/>
  <c r="R298" i="3" s="1"/>
  <c r="O299" i="3"/>
  <c r="AA299" i="3"/>
  <c r="R299" i="3" s="1"/>
  <c r="O300" i="3"/>
  <c r="AA300" i="3"/>
  <c r="R300" i="3" s="1"/>
  <c r="O301" i="3"/>
  <c r="AA301" i="3"/>
  <c r="O302" i="3"/>
  <c r="AA302" i="3"/>
  <c r="O303" i="3"/>
  <c r="AA303" i="3"/>
  <c r="O304" i="3"/>
  <c r="AA304" i="3"/>
  <c r="R304" i="3" s="1"/>
  <c r="O305" i="3"/>
  <c r="AA305" i="3"/>
  <c r="O306" i="3"/>
  <c r="AA306" i="3"/>
  <c r="R306" i="3" s="1"/>
  <c r="O307" i="3"/>
  <c r="AA307" i="3"/>
  <c r="O308" i="3"/>
  <c r="AA308" i="3"/>
  <c r="R308" i="3" s="1"/>
  <c r="O309" i="3"/>
  <c r="AA309" i="3"/>
  <c r="O310" i="3"/>
  <c r="AA310" i="3"/>
  <c r="R310" i="3" s="1"/>
  <c r="O311" i="3"/>
  <c r="AA311" i="3"/>
  <c r="O312" i="3"/>
  <c r="AA312" i="3"/>
  <c r="R312" i="3" s="1"/>
  <c r="O313" i="3"/>
  <c r="AA313" i="3"/>
  <c r="O314" i="3"/>
  <c r="AA314" i="3"/>
  <c r="R314" i="3" s="1"/>
  <c r="O315" i="3"/>
  <c r="AA315" i="3"/>
  <c r="O316" i="3"/>
  <c r="AA316" i="3"/>
  <c r="R316" i="3" s="1"/>
  <c r="O317" i="3"/>
  <c r="AA317" i="3"/>
  <c r="O318" i="3"/>
  <c r="AA318" i="3"/>
  <c r="R318" i="3" s="1"/>
  <c r="O319" i="3"/>
  <c r="AA319" i="3"/>
  <c r="O320" i="3"/>
  <c r="AA320" i="3"/>
  <c r="R320" i="3" s="1"/>
  <c r="O321" i="3"/>
  <c r="AA321" i="3"/>
  <c r="O322" i="3"/>
  <c r="AA322" i="3"/>
  <c r="R322" i="3" s="1"/>
  <c r="O323" i="3"/>
  <c r="AA323" i="3"/>
  <c r="O324" i="3"/>
  <c r="AA324" i="3"/>
  <c r="R324" i="3" s="1"/>
  <c r="O325" i="3"/>
  <c r="AA325" i="3"/>
  <c r="O326" i="3"/>
  <c r="AA326" i="3"/>
  <c r="R326" i="3" s="1"/>
  <c r="O327" i="3"/>
  <c r="AA327" i="3"/>
  <c r="O328" i="3"/>
  <c r="AA328" i="3"/>
  <c r="R328" i="3" s="1"/>
  <c r="O329" i="3"/>
  <c r="AA329" i="3"/>
  <c r="O330" i="3"/>
  <c r="AA330" i="3"/>
  <c r="R330" i="3" s="1"/>
  <c r="O331" i="3"/>
  <c r="AA331" i="3"/>
  <c r="O332" i="3"/>
  <c r="AA332" i="3"/>
  <c r="R332" i="3" s="1"/>
  <c r="O333" i="3"/>
  <c r="AA333" i="3"/>
  <c r="O334" i="3"/>
  <c r="AA334" i="3"/>
  <c r="R334" i="3" s="1"/>
  <c r="O335" i="3"/>
  <c r="AA335" i="3"/>
  <c r="O336" i="3"/>
  <c r="AA336" i="3"/>
  <c r="R336" i="3" s="1"/>
  <c r="O337" i="3"/>
  <c r="AA337" i="3"/>
  <c r="O338" i="3"/>
  <c r="AA338" i="3"/>
  <c r="R338" i="3" s="1"/>
  <c r="O339" i="3"/>
  <c r="AA339" i="3"/>
  <c r="O340" i="3"/>
  <c r="AA340" i="3"/>
  <c r="R340" i="3" s="1"/>
  <c r="O341" i="3"/>
  <c r="AA341" i="3"/>
  <c r="O342" i="3"/>
  <c r="AA342" i="3"/>
  <c r="R342" i="3" s="1"/>
  <c r="O343" i="3"/>
  <c r="AA343" i="3"/>
  <c r="O344" i="3"/>
  <c r="AA344" i="3"/>
  <c r="O345" i="3"/>
  <c r="AA345" i="3"/>
  <c r="O346" i="3"/>
  <c r="AA346" i="3"/>
  <c r="O347" i="3"/>
  <c r="AA347" i="3"/>
  <c r="O348" i="3"/>
  <c r="AA348" i="3"/>
  <c r="R348" i="3" s="1"/>
  <c r="O349" i="3"/>
  <c r="AA349" i="3"/>
  <c r="R349" i="3" s="1"/>
  <c r="O350" i="3"/>
  <c r="AA350" i="3"/>
  <c r="O351" i="3"/>
  <c r="AA351" i="3"/>
  <c r="O352" i="3"/>
  <c r="AA352" i="3"/>
  <c r="O353" i="3"/>
  <c r="AA353" i="3"/>
  <c r="O354" i="3"/>
  <c r="AA354" i="3"/>
  <c r="R354" i="3" s="1"/>
  <c r="O355" i="3"/>
  <c r="AA355" i="3"/>
  <c r="O356" i="3"/>
  <c r="AA356" i="3"/>
  <c r="R356" i="3" s="1"/>
  <c r="O357" i="3"/>
  <c r="AA357" i="3"/>
  <c r="O358" i="3"/>
  <c r="AA358" i="3"/>
  <c r="R358" i="3" s="1"/>
  <c r="O359" i="3"/>
  <c r="AA359" i="3"/>
  <c r="O360" i="3"/>
  <c r="AA360" i="3"/>
  <c r="R360" i="3" s="1"/>
  <c r="O361" i="3"/>
  <c r="AA361" i="3"/>
  <c r="O362" i="3"/>
  <c r="AA362" i="3"/>
  <c r="O363" i="3"/>
  <c r="AA363" i="3"/>
  <c r="O364" i="3"/>
  <c r="AA364" i="3"/>
  <c r="O365" i="3"/>
  <c r="AA365" i="3"/>
  <c r="O366" i="3"/>
  <c r="AA366" i="3"/>
  <c r="O367" i="3"/>
  <c r="AA367" i="3"/>
  <c r="AA368" i="3"/>
  <c r="O369" i="3"/>
  <c r="AA369" i="3"/>
  <c r="O370" i="3"/>
  <c r="AA370" i="3"/>
  <c r="R370" i="3" s="1"/>
  <c r="O371" i="3"/>
  <c r="AA371" i="3"/>
  <c r="O372" i="3"/>
  <c r="AA372" i="3"/>
  <c r="O373" i="3"/>
  <c r="AA373" i="3"/>
  <c r="R373" i="3" s="1"/>
  <c r="O374" i="3"/>
  <c r="AA374" i="3"/>
  <c r="O375" i="3"/>
  <c r="AA375" i="3"/>
  <c r="O376" i="3"/>
  <c r="AA376" i="3"/>
  <c r="O377" i="3"/>
  <c r="AA377" i="3"/>
  <c r="R377" i="3" s="1"/>
  <c r="O378" i="3"/>
  <c r="AA378" i="3"/>
  <c r="R378" i="3" s="1"/>
  <c r="O379" i="3"/>
  <c r="AA379" i="3"/>
  <c r="R379" i="3" s="1"/>
  <c r="O380" i="3"/>
  <c r="AA380" i="3"/>
  <c r="O381" i="3"/>
  <c r="AA381" i="3"/>
  <c r="O382" i="3"/>
  <c r="AA382" i="3"/>
  <c r="O383" i="3"/>
  <c r="AA383" i="3"/>
  <c r="O384" i="3"/>
  <c r="AA384" i="3"/>
  <c r="O385" i="3"/>
  <c r="AA385" i="3"/>
  <c r="R385" i="3" s="1"/>
  <c r="O386" i="3"/>
  <c r="AA386" i="3"/>
  <c r="O387" i="3"/>
  <c r="AA387" i="3"/>
  <c r="R387" i="3" s="1"/>
  <c r="O388" i="3"/>
  <c r="AA388" i="3"/>
  <c r="O389" i="3"/>
  <c r="AA389" i="3"/>
  <c r="O390" i="3"/>
  <c r="AA390" i="3"/>
  <c r="O391" i="3"/>
  <c r="AA391" i="3"/>
  <c r="O392" i="3"/>
  <c r="AA392" i="3"/>
  <c r="O393" i="3"/>
  <c r="AA393" i="3"/>
  <c r="O394" i="3"/>
  <c r="AA394" i="3"/>
  <c r="O395" i="3"/>
  <c r="AA395" i="3"/>
  <c r="O396" i="3"/>
  <c r="AA396" i="3"/>
  <c r="O397" i="3"/>
  <c r="AA397" i="3"/>
  <c r="O398" i="3"/>
  <c r="AA398" i="3"/>
  <c r="O399" i="3"/>
  <c r="AA399" i="3"/>
  <c r="O400" i="3"/>
  <c r="AA400" i="3"/>
  <c r="O401" i="3"/>
  <c r="AA401" i="3"/>
  <c r="O402" i="3"/>
  <c r="AA402" i="3"/>
  <c r="O403" i="3"/>
  <c r="AA403" i="3"/>
  <c r="O404" i="3"/>
  <c r="AA404" i="3"/>
  <c r="O405" i="3"/>
  <c r="AA405" i="3"/>
  <c r="R405" i="3" s="1"/>
  <c r="O406" i="3"/>
  <c r="AA406" i="3"/>
  <c r="R406" i="3" s="1"/>
  <c r="O407" i="3"/>
  <c r="AA407" i="3"/>
  <c r="R407" i="3" s="1"/>
  <c r="O408" i="3"/>
  <c r="AA408" i="3"/>
  <c r="O409" i="3"/>
  <c r="AA409" i="3"/>
  <c r="R409" i="3" s="1"/>
  <c r="O410" i="3"/>
  <c r="AA410" i="3"/>
  <c r="R410" i="3" s="1"/>
  <c r="O411" i="3"/>
  <c r="AA411" i="3"/>
  <c r="R411" i="3" s="1"/>
  <c r="O412" i="3"/>
  <c r="AA412" i="3"/>
  <c r="O413" i="3"/>
  <c r="AA413" i="3"/>
  <c r="R413" i="3" s="1"/>
  <c r="O414" i="3"/>
  <c r="AA414" i="3"/>
  <c r="O415" i="3"/>
  <c r="AA415" i="3"/>
  <c r="R415" i="3" s="1"/>
  <c r="O416" i="3"/>
  <c r="AA416" i="3"/>
  <c r="O417" i="3"/>
  <c r="AA417" i="3"/>
  <c r="O418" i="3"/>
  <c r="AA418" i="3"/>
  <c r="R418" i="3" s="1"/>
  <c r="Y489" i="3"/>
  <c r="P489" i="3" s="1"/>
  <c r="Y419" i="3"/>
  <c r="Z489" i="3"/>
  <c r="Z419" i="3"/>
  <c r="Y487" i="3"/>
  <c r="P487" i="3" s="1"/>
  <c r="Y420" i="3"/>
  <c r="Y490" i="3"/>
  <c r="P490" i="3" s="1"/>
  <c r="Y422" i="3"/>
  <c r="Z490" i="3"/>
  <c r="Z422" i="3"/>
  <c r="O423" i="3"/>
  <c r="AA423" i="3"/>
  <c r="Y425" i="3"/>
  <c r="Z425" i="3"/>
  <c r="O425" i="3"/>
  <c r="AA425" i="3"/>
  <c r="R425" i="3" s="1"/>
  <c r="Y426" i="3"/>
  <c r="P426" i="3" s="1"/>
  <c r="Y488" i="3"/>
  <c r="P488" i="3" s="1"/>
  <c r="Y427" i="3"/>
  <c r="O428" i="3"/>
  <c r="AA428" i="3"/>
  <c r="R428" i="3" s="1"/>
  <c r="O429" i="3"/>
  <c r="AA429" i="3"/>
  <c r="R429" i="3" s="1"/>
  <c r="Y493" i="3"/>
  <c r="P493" i="3" s="1"/>
  <c r="Y430" i="3"/>
  <c r="P430" i="3" s="1"/>
  <c r="O431" i="3"/>
  <c r="AA431" i="3"/>
  <c r="O432" i="3"/>
  <c r="AA432" i="3"/>
  <c r="R432" i="3" s="1"/>
  <c r="O433" i="3"/>
  <c r="AA433" i="3"/>
  <c r="R433" i="3" s="1"/>
  <c r="O434" i="3"/>
  <c r="AA434" i="3"/>
  <c r="O435" i="3"/>
  <c r="AA435" i="3"/>
  <c r="O436" i="3"/>
  <c r="AA436" i="3"/>
  <c r="R436" i="3" s="1"/>
  <c r="O437" i="3"/>
  <c r="AA437" i="3"/>
  <c r="R437" i="3" s="1"/>
  <c r="O438" i="3"/>
  <c r="AA438" i="3"/>
  <c r="R438" i="3" s="1"/>
  <c r="O439" i="3"/>
  <c r="AA439" i="3"/>
  <c r="R439" i="3" s="1"/>
  <c r="O440" i="3"/>
  <c r="AA440" i="3"/>
  <c r="O441" i="3"/>
  <c r="AA441" i="3"/>
  <c r="R441" i="3" s="1"/>
  <c r="O442" i="3"/>
  <c r="AA442" i="3"/>
  <c r="R442" i="3" s="1"/>
  <c r="O443" i="3"/>
  <c r="AA443" i="3"/>
  <c r="O444" i="3"/>
  <c r="AA444" i="3"/>
  <c r="R444" i="3" s="1"/>
  <c r="O445" i="3"/>
  <c r="AA445" i="3"/>
  <c r="R445" i="3" s="1"/>
  <c r="O446" i="3"/>
  <c r="AA446" i="3"/>
  <c r="R446" i="3" s="1"/>
  <c r="O447" i="3"/>
  <c r="AA447" i="3"/>
  <c r="O448" i="3"/>
  <c r="AA448" i="3"/>
  <c r="R448" i="3" s="1"/>
  <c r="O449" i="3"/>
  <c r="AA449" i="3"/>
  <c r="R449" i="3" s="1"/>
  <c r="O450" i="3"/>
  <c r="AA450" i="3"/>
  <c r="R450" i="3" s="1"/>
  <c r="O451" i="3"/>
  <c r="AA451" i="3"/>
  <c r="R451" i="3" s="1"/>
  <c r="O452" i="3"/>
  <c r="AA452" i="3"/>
  <c r="R452" i="3" s="1"/>
  <c r="O453" i="3"/>
  <c r="AA453" i="3"/>
  <c r="R453" i="3" s="1"/>
  <c r="O454" i="3"/>
  <c r="AA454" i="3"/>
  <c r="R454" i="3" s="1"/>
  <c r="O455" i="3"/>
  <c r="AA455" i="3"/>
  <c r="O456" i="3"/>
  <c r="AA456" i="3"/>
  <c r="O457" i="3"/>
  <c r="AA457" i="3"/>
  <c r="R457" i="3" s="1"/>
  <c r="O458" i="3"/>
  <c r="AA458" i="3"/>
  <c r="R458" i="3" s="1"/>
  <c r="O459" i="3"/>
  <c r="AA459" i="3"/>
  <c r="O460" i="3"/>
  <c r="AA460" i="3"/>
  <c r="O461" i="3"/>
  <c r="AA461" i="3"/>
  <c r="R461" i="3" s="1"/>
  <c r="O462" i="3"/>
  <c r="AA462" i="3"/>
  <c r="R462" i="3" s="1"/>
  <c r="O463" i="3"/>
  <c r="AA463" i="3"/>
  <c r="R463" i="3" s="1"/>
  <c r="O464" i="3"/>
  <c r="AA464" i="3"/>
  <c r="O465" i="3"/>
  <c r="AA465" i="3"/>
  <c r="R465" i="3" s="1"/>
  <c r="O466" i="3"/>
  <c r="AA466" i="3"/>
  <c r="R466" i="3" s="1"/>
  <c r="O467" i="3"/>
  <c r="AA467" i="3"/>
  <c r="O468" i="3"/>
  <c r="AA468" i="3"/>
  <c r="O469" i="3"/>
  <c r="AA469" i="3"/>
  <c r="O470" i="3"/>
  <c r="AA470" i="3"/>
  <c r="R470" i="3" s="1"/>
  <c r="O471" i="3"/>
  <c r="AA471" i="3"/>
  <c r="R471" i="3" s="1"/>
  <c r="O472" i="3"/>
  <c r="AA472" i="3"/>
  <c r="O473" i="3"/>
  <c r="AA473" i="3"/>
  <c r="O474" i="3"/>
  <c r="AA474" i="3"/>
  <c r="O475" i="3"/>
  <c r="AA475" i="3"/>
  <c r="R475" i="3" s="1"/>
  <c r="O476" i="3"/>
  <c r="AA476" i="3"/>
  <c r="R476" i="3" s="1"/>
  <c r="O477" i="3"/>
  <c r="AA477" i="3"/>
  <c r="R477" i="3" s="1"/>
  <c r="O478" i="3"/>
  <c r="AA478" i="3"/>
  <c r="R478" i="3" s="1"/>
  <c r="O479" i="3"/>
  <c r="AA479" i="3"/>
  <c r="R479" i="3" s="1"/>
  <c r="O480" i="3"/>
  <c r="AA480" i="3"/>
  <c r="O481" i="3"/>
  <c r="AA481" i="3"/>
  <c r="O486" i="3"/>
  <c r="AA486" i="3"/>
  <c r="O491" i="3"/>
  <c r="AA491" i="3"/>
  <c r="O492" i="3"/>
  <c r="AA492" i="3"/>
  <c r="R492" i="3" s="1"/>
  <c r="O494" i="3"/>
  <c r="AA494" i="3"/>
  <c r="O495" i="3"/>
  <c r="AA495" i="3"/>
  <c r="O496" i="3"/>
  <c r="AA496" i="3"/>
  <c r="O497" i="3"/>
  <c r="AA497" i="3"/>
  <c r="R497" i="3" s="1"/>
  <c r="O498" i="3"/>
  <c r="AA498" i="3"/>
  <c r="O499" i="3"/>
  <c r="AA499" i="3"/>
  <c r="O500" i="3"/>
  <c r="AA500" i="3"/>
  <c r="O501" i="3"/>
  <c r="AA501" i="3"/>
  <c r="R501" i="3" s="1"/>
  <c r="O502" i="3"/>
  <c r="AA502" i="3"/>
  <c r="O503" i="3"/>
  <c r="AA503" i="3"/>
  <c r="R503" i="3" s="1"/>
  <c r="O504" i="3"/>
  <c r="AA504" i="3"/>
  <c r="O505" i="3"/>
  <c r="AA505" i="3"/>
  <c r="O506" i="3"/>
  <c r="AA506" i="3"/>
  <c r="R506" i="3" s="1"/>
  <c r="O507" i="3"/>
  <c r="AA507" i="3"/>
  <c r="R507" i="3" s="1"/>
  <c r="O508" i="3"/>
  <c r="AA508" i="3"/>
  <c r="O509" i="3"/>
  <c r="AA509" i="3"/>
  <c r="R509" i="3" s="1"/>
  <c r="O510" i="3"/>
  <c r="AA510" i="3"/>
  <c r="R510" i="3" s="1"/>
  <c r="O511" i="3"/>
  <c r="AA511" i="3"/>
  <c r="R511" i="3" s="1"/>
  <c r="O512" i="3"/>
  <c r="AA512" i="3"/>
  <c r="R512" i="3" s="1"/>
  <c r="O513" i="3"/>
  <c r="AA513" i="3"/>
  <c r="O514" i="3"/>
  <c r="AA514" i="3"/>
  <c r="O515" i="3"/>
  <c r="AA515" i="3"/>
  <c r="R515" i="3" s="1"/>
  <c r="O516" i="3"/>
  <c r="AA516" i="3"/>
  <c r="R516" i="3" s="1"/>
  <c r="O517" i="3"/>
  <c r="AA517" i="3"/>
  <c r="R517" i="3" s="1"/>
  <c r="O518" i="3"/>
  <c r="AA518" i="3"/>
  <c r="R518" i="3" s="1"/>
  <c r="O519" i="3"/>
  <c r="AA519" i="3"/>
  <c r="R519" i="3" s="1"/>
  <c r="O520" i="3"/>
  <c r="AA520" i="3"/>
  <c r="R520" i="3" s="1"/>
  <c r="O521" i="3"/>
  <c r="AA521" i="3"/>
  <c r="R521" i="3" s="1"/>
  <c r="O522" i="3"/>
  <c r="AA522" i="3"/>
  <c r="O523" i="3"/>
  <c r="AA523" i="3"/>
  <c r="O524" i="3"/>
  <c r="AA524" i="3"/>
  <c r="O525" i="3"/>
  <c r="AA525" i="3"/>
  <c r="R525" i="3" s="1"/>
  <c r="O526" i="3"/>
  <c r="AA526" i="3"/>
  <c r="O527" i="3"/>
  <c r="AA527" i="3"/>
  <c r="R527" i="3" s="1"/>
  <c r="O528" i="3"/>
  <c r="AA528" i="3"/>
  <c r="R528" i="3" s="1"/>
  <c r="O529" i="3"/>
  <c r="AA529" i="3"/>
  <c r="R529" i="3" s="1"/>
  <c r="O530" i="3"/>
  <c r="AA530" i="3"/>
  <c r="O531" i="3"/>
  <c r="AA531" i="3"/>
  <c r="R531" i="3" s="1"/>
  <c r="O532" i="3"/>
  <c r="AA532" i="3"/>
  <c r="O533" i="3"/>
  <c r="AA533" i="3"/>
  <c r="O534" i="3"/>
  <c r="AA534" i="3"/>
  <c r="O535" i="3"/>
  <c r="AA535" i="3"/>
  <c r="O536" i="3"/>
  <c r="AA536" i="3"/>
  <c r="R536" i="3" s="1"/>
  <c r="O537" i="3"/>
  <c r="AA537" i="3"/>
  <c r="R537" i="3" s="1"/>
  <c r="O538" i="3"/>
  <c r="AA538" i="3"/>
  <c r="O539" i="3"/>
  <c r="AA539" i="3"/>
  <c r="R539" i="3" s="1"/>
  <c r="O540" i="3"/>
  <c r="AA540" i="3"/>
  <c r="R540" i="3" s="1"/>
  <c r="O541" i="3"/>
  <c r="AA541" i="3"/>
  <c r="R541" i="3" s="1"/>
  <c r="O542" i="3"/>
  <c r="AA542" i="3"/>
  <c r="R542" i="3" s="1"/>
  <c r="O543" i="3"/>
  <c r="AA543" i="3"/>
  <c r="R543" i="3" s="1"/>
  <c r="O544" i="3"/>
  <c r="AA544" i="3"/>
  <c r="R544" i="3" s="1"/>
  <c r="O545" i="3"/>
  <c r="AA545" i="3"/>
  <c r="R545" i="3" s="1"/>
  <c r="O546" i="3"/>
  <c r="AA546" i="3"/>
  <c r="O547" i="3"/>
  <c r="AA547" i="3"/>
  <c r="O548" i="3"/>
  <c r="AA548" i="3"/>
  <c r="R548" i="3" s="1"/>
  <c r="O549" i="3"/>
  <c r="AA549" i="3"/>
  <c r="R549" i="3" s="1"/>
  <c r="O550" i="3"/>
  <c r="AA550" i="3"/>
  <c r="O551" i="3"/>
  <c r="AA551" i="3"/>
  <c r="R551" i="3" s="1"/>
  <c r="O552" i="3"/>
  <c r="AA552" i="3"/>
  <c r="R552" i="3" s="1"/>
  <c r="O553" i="3"/>
  <c r="AA553" i="3"/>
  <c r="R553" i="3" s="1"/>
  <c r="O554" i="3"/>
  <c r="AA554" i="3"/>
  <c r="O555" i="3"/>
  <c r="AA555" i="3"/>
  <c r="O556" i="3"/>
  <c r="AA556" i="3"/>
  <c r="O557" i="3"/>
  <c r="AA557" i="3"/>
  <c r="R557" i="3" s="1"/>
  <c r="O558" i="3"/>
  <c r="AA558" i="3"/>
  <c r="O559" i="3"/>
  <c r="AA559" i="3"/>
  <c r="O560" i="3"/>
  <c r="AA560" i="3"/>
  <c r="O561" i="3"/>
  <c r="AA561" i="3"/>
  <c r="R561" i="3" s="1"/>
  <c r="O562" i="3"/>
  <c r="AA562" i="3"/>
  <c r="R562" i="3" s="1"/>
  <c r="O563" i="3"/>
  <c r="AA563" i="3"/>
  <c r="O564" i="3"/>
  <c r="AA564" i="3"/>
  <c r="O565" i="3"/>
  <c r="AA565" i="3"/>
  <c r="O566" i="3"/>
  <c r="AA566" i="3"/>
  <c r="R566" i="3" s="1"/>
  <c r="O567" i="3"/>
  <c r="AA567" i="3"/>
  <c r="R567" i="3" s="1"/>
  <c r="O568" i="3"/>
  <c r="AA568" i="3"/>
  <c r="R568" i="3" s="1"/>
  <c r="O569" i="3"/>
  <c r="AA569" i="3"/>
  <c r="R569" i="3" s="1"/>
  <c r="O570" i="3"/>
  <c r="AA570" i="3"/>
  <c r="R570" i="3" s="1"/>
  <c r="O571" i="3"/>
  <c r="AA571" i="3"/>
  <c r="R571" i="3" s="1"/>
  <c r="O572" i="3"/>
  <c r="AA572" i="3"/>
  <c r="O573" i="3"/>
  <c r="AA573" i="3"/>
  <c r="R573" i="3" s="1"/>
  <c r="O574" i="3"/>
  <c r="AA574" i="3"/>
  <c r="R574" i="3" s="1"/>
  <c r="O575" i="3"/>
  <c r="AA575" i="3"/>
  <c r="R575" i="3" s="1"/>
  <c r="O576" i="3"/>
  <c r="AA576" i="3"/>
  <c r="O577" i="3"/>
  <c r="AA577" i="3"/>
  <c r="R577" i="3" s="1"/>
  <c r="O578" i="3"/>
  <c r="O579" i="3"/>
  <c r="AA579" i="3"/>
  <c r="O580" i="3"/>
  <c r="O581" i="3"/>
  <c r="AA581" i="3"/>
  <c r="R581" i="3" s="1"/>
  <c r="O582" i="3"/>
  <c r="AA582" i="3"/>
  <c r="R582" i="3" s="1"/>
  <c r="O584" i="3"/>
  <c r="AA584" i="3"/>
  <c r="O585" i="3"/>
  <c r="AA585" i="3"/>
  <c r="R585" i="3" s="1"/>
  <c r="O586" i="3"/>
  <c r="AA586" i="3"/>
  <c r="O587" i="3"/>
  <c r="AA587" i="3"/>
  <c r="R587" i="3" s="1"/>
  <c r="O588" i="3"/>
  <c r="AA588" i="3"/>
  <c r="R588" i="3" s="1"/>
  <c r="O589" i="3"/>
  <c r="AA589" i="3"/>
  <c r="R589" i="3" s="1"/>
  <c r="O590" i="3"/>
  <c r="AA590" i="3"/>
  <c r="O591" i="3"/>
  <c r="AA591" i="3"/>
  <c r="R591" i="3" s="1"/>
  <c r="O592" i="3"/>
  <c r="AA592" i="3"/>
  <c r="R592" i="3" s="1"/>
  <c r="O593" i="3"/>
  <c r="AA593" i="3"/>
  <c r="R593" i="3" s="1"/>
  <c r="O594" i="3"/>
  <c r="AA594" i="3"/>
  <c r="R594" i="3" s="1"/>
  <c r="O595" i="3"/>
  <c r="AA595" i="3"/>
  <c r="O596" i="3"/>
  <c r="AA596" i="3"/>
  <c r="O597" i="3"/>
  <c r="AA597" i="3"/>
  <c r="O598" i="3"/>
  <c r="AA598" i="3"/>
  <c r="R598" i="3" s="1"/>
  <c r="O599" i="3"/>
  <c r="AA599" i="3"/>
  <c r="R599" i="3" s="1"/>
  <c r="O600" i="3"/>
  <c r="AA600" i="3"/>
  <c r="O601" i="3"/>
  <c r="AA601" i="3"/>
  <c r="R601" i="3" s="1"/>
  <c r="O602" i="3"/>
  <c r="AA602" i="3"/>
  <c r="R602" i="3" s="1"/>
  <c r="R33" i="3"/>
  <c r="O419" i="3"/>
  <c r="O427" i="3"/>
  <c r="O420" i="3"/>
  <c r="O424" i="3"/>
  <c r="P588" i="3"/>
  <c r="O421" i="3"/>
  <c r="O422" i="3"/>
  <c r="O426" i="3"/>
  <c r="W289" i="1"/>
  <c r="S3" i="3"/>
  <c r="W3" i="3"/>
  <c r="P591" i="3"/>
  <c r="P50" i="3"/>
  <c r="Q71" i="3"/>
  <c r="P592" i="3"/>
  <c r="P519" i="3"/>
  <c r="P549" i="3"/>
  <c r="P155" i="3"/>
  <c r="P200" i="3"/>
  <c r="P209" i="3"/>
  <c r="P332" i="3"/>
  <c r="P505" i="3"/>
  <c r="P554" i="3"/>
  <c r="P529" i="3"/>
  <c r="P593" i="3"/>
  <c r="P596" i="3"/>
  <c r="P602" i="3"/>
  <c r="P105" i="3"/>
  <c r="P179" i="3"/>
  <c r="P237" i="3"/>
  <c r="P328" i="3"/>
  <c r="P357" i="3"/>
  <c r="Q179" i="3"/>
  <c r="Q328" i="3"/>
  <c r="P452" i="3"/>
  <c r="P566" i="3"/>
  <c r="P10" i="3"/>
  <c r="P102" i="3"/>
  <c r="P167" i="3"/>
  <c r="P285" i="3"/>
  <c r="P286" i="3"/>
  <c r="P472" i="3"/>
  <c r="Q505" i="3"/>
  <c r="R113" i="3"/>
  <c r="P17" i="3"/>
  <c r="R15" i="3"/>
  <c r="P27" i="3"/>
  <c r="P39" i="3"/>
  <c r="P91" i="3"/>
  <c r="R47" i="3"/>
  <c r="R96" i="3"/>
  <c r="R107" i="3"/>
  <c r="P18" i="3"/>
  <c r="R19" i="3"/>
  <c r="R35" i="3"/>
  <c r="R114" i="3"/>
  <c r="R129" i="3"/>
  <c r="P137" i="3"/>
  <c r="P225" i="3"/>
  <c r="P263" i="3"/>
  <c r="P284" i="3"/>
  <c r="P299" i="3"/>
  <c r="P331" i="3"/>
  <c r="P346" i="3"/>
  <c r="P359" i="3"/>
  <c r="P363" i="3"/>
  <c r="P377" i="3"/>
  <c r="P405" i="3"/>
  <c r="P451" i="3"/>
  <c r="P454" i="3"/>
  <c r="P494" i="3"/>
  <c r="P503" i="3"/>
  <c r="P535" i="3"/>
  <c r="P552" i="3"/>
  <c r="P558" i="3"/>
  <c r="R277" i="3"/>
  <c r="R352" i="3"/>
  <c r="R416" i="3"/>
  <c r="R163" i="3"/>
  <c r="P164" i="3"/>
  <c r="P180" i="3"/>
  <c r="P220" i="3"/>
  <c r="P258" i="3"/>
  <c r="Q263" i="3"/>
  <c r="P269" i="3"/>
  <c r="P289" i="3"/>
  <c r="P325" i="3"/>
  <c r="P344" i="3"/>
  <c r="P352" i="3"/>
  <c r="P373" i="3"/>
  <c r="P417" i="3"/>
  <c r="P439" i="3"/>
  <c r="P450" i="3"/>
  <c r="P455" i="3"/>
  <c r="P459" i="3"/>
  <c r="P534" i="3"/>
  <c r="P539" i="3"/>
  <c r="Q200" i="3"/>
  <c r="P226" i="3"/>
  <c r="R228" i="3"/>
  <c r="Q289" i="3"/>
  <c r="P343" i="3"/>
  <c r="P402" i="3"/>
  <c r="R464" i="3"/>
  <c r="P29" i="3"/>
  <c r="P8" i="3"/>
  <c r="R27" i="3"/>
  <c r="P42" i="3"/>
  <c r="R51" i="3"/>
  <c r="P86" i="3"/>
  <c r="P84" i="3"/>
  <c r="P85" i="3"/>
  <c r="P99" i="3"/>
  <c r="P104" i="3"/>
  <c r="P14" i="3"/>
  <c r="P16" i="3"/>
  <c r="P43" i="3"/>
  <c r="P66" i="3"/>
  <c r="R76" i="3"/>
  <c r="P89" i="3"/>
  <c r="R99" i="3"/>
  <c r="P193" i="3"/>
  <c r="P121" i="3"/>
  <c r="P135" i="3"/>
  <c r="P140" i="3"/>
  <c r="P143" i="3"/>
  <c r="P147" i="3"/>
  <c r="P169" i="3"/>
  <c r="P181" i="3"/>
  <c r="P187" i="3"/>
  <c r="P115" i="3"/>
  <c r="R137" i="3"/>
  <c r="P138" i="3"/>
  <c r="R148" i="3"/>
  <c r="R149" i="3"/>
  <c r="P151" i="3"/>
  <c r="P159" i="3"/>
  <c r="R178" i="3"/>
  <c r="R179" i="3"/>
  <c r="P198" i="3"/>
  <c r="P150" i="3"/>
  <c r="R157" i="3"/>
  <c r="P175" i="3"/>
  <c r="P178" i="3"/>
  <c r="R201" i="3"/>
  <c r="P215" i="3"/>
  <c r="P276" i="3"/>
  <c r="P280" i="3"/>
  <c r="P295" i="3"/>
  <c r="P300" i="3"/>
  <c r="P302" i="3"/>
  <c r="P275" i="3"/>
  <c r="P222" i="3"/>
  <c r="P232" i="3"/>
  <c r="R233" i="3"/>
  <c r="R243" i="3"/>
  <c r="P246" i="3"/>
  <c r="P260" i="3"/>
  <c r="P268" i="3"/>
  <c r="R285" i="3"/>
  <c r="P314" i="3"/>
  <c r="P311" i="3"/>
  <c r="P313" i="3"/>
  <c r="R327" i="3"/>
  <c r="P334" i="3"/>
  <c r="P342" i="3"/>
  <c r="R351" i="3"/>
  <c r="P367" i="3"/>
  <c r="P385" i="3"/>
  <c r="R403" i="3"/>
  <c r="R404" i="3"/>
  <c r="R319" i="3"/>
  <c r="P330" i="3"/>
  <c r="P337" i="3"/>
  <c r="Q342" i="3"/>
  <c r="Q363" i="3"/>
  <c r="P378" i="3"/>
  <c r="P379" i="3"/>
  <c r="P382" i="3"/>
  <c r="P388" i="3"/>
  <c r="P400" i="3"/>
  <c r="R401" i="3"/>
  <c r="R402" i="3"/>
  <c r="P403" i="3"/>
  <c r="P456" i="3"/>
  <c r="P498" i="3"/>
  <c r="R513" i="3"/>
  <c r="P516" i="3"/>
  <c r="P521" i="3"/>
  <c r="P374" i="3"/>
  <c r="P390" i="3"/>
  <c r="P392" i="3"/>
  <c r="P465" i="3"/>
  <c r="P323" i="3"/>
  <c r="P350" i="3"/>
  <c r="P361" i="3"/>
  <c r="P375" i="3"/>
  <c r="P389" i="3"/>
  <c r="P398" i="3"/>
  <c r="P409" i="3"/>
  <c r="R412" i="3"/>
  <c r="P448" i="3"/>
  <c r="P457" i="3"/>
  <c r="P486" i="3"/>
  <c r="R480" i="3"/>
  <c r="P517" i="3"/>
  <c r="P523" i="3"/>
  <c r="P525" i="3"/>
  <c r="P540" i="3"/>
  <c r="P557" i="3"/>
  <c r="P581" i="3"/>
  <c r="P587" i="3"/>
  <c r="P589" i="3"/>
  <c r="P599" i="3"/>
  <c r="P507" i="3"/>
  <c r="P518" i="3"/>
  <c r="P542" i="3"/>
  <c r="R547" i="3"/>
  <c r="P584" i="3"/>
  <c r="P586" i="3"/>
  <c r="P551" i="3"/>
  <c r="R21" i="3"/>
  <c r="P28" i="3"/>
  <c r="P35" i="3"/>
  <c r="P38" i="3"/>
  <c r="R41" i="3"/>
  <c r="P45" i="3"/>
  <c r="P49" i="3"/>
  <c r="P52" i="3"/>
  <c r="R56" i="3"/>
  <c r="P62" i="3"/>
  <c r="R65" i="3"/>
  <c r="R70" i="3"/>
  <c r="R73" i="3"/>
  <c r="R81" i="3"/>
  <c r="R83" i="3"/>
  <c r="R87" i="3"/>
  <c r="AA6" i="3"/>
  <c r="R6" i="3" s="1"/>
  <c r="Z6" i="3"/>
  <c r="P15" i="3"/>
  <c r="P21" i="3"/>
  <c r="R23" i="3"/>
  <c r="P25" i="3"/>
  <c r="R36" i="3"/>
  <c r="P41" i="3"/>
  <c r="R43" i="3"/>
  <c r="P46" i="3"/>
  <c r="R48" i="3"/>
  <c r="P56" i="3"/>
  <c r="P58" i="3"/>
  <c r="P65" i="3"/>
  <c r="P67" i="3"/>
  <c r="P70" i="3"/>
  <c r="P73" i="3"/>
  <c r="P75" i="3"/>
  <c r="R77" i="3"/>
  <c r="P81" i="3"/>
  <c r="P82" i="3"/>
  <c r="P12" i="3"/>
  <c r="R16" i="3"/>
  <c r="P33" i="3"/>
  <c r="P48" i="3"/>
  <c r="P57" i="3"/>
  <c r="R61" i="3"/>
  <c r="P77" i="3"/>
  <c r="Y6" i="3"/>
  <c r="P6" i="3" s="1"/>
  <c r="R10" i="3"/>
  <c r="P19" i="3"/>
  <c r="R28" i="3"/>
  <c r="P44" i="3"/>
  <c r="P54" i="3"/>
  <c r="P61" i="3"/>
  <c r="R69" i="3"/>
  <c r="R72" i="3"/>
  <c r="P74" i="3"/>
  <c r="R85" i="3"/>
  <c r="P101" i="3"/>
  <c r="R103" i="3"/>
  <c r="P106" i="3"/>
  <c r="R115" i="3"/>
  <c r="R123" i="3"/>
  <c r="P127" i="3"/>
  <c r="P131" i="3"/>
  <c r="P146" i="3"/>
  <c r="R167" i="3"/>
  <c r="R177" i="3"/>
  <c r="R198" i="3"/>
  <c r="P241" i="3"/>
  <c r="R249" i="3"/>
  <c r="P252" i="3"/>
  <c r="R117" i="3"/>
  <c r="P123" i="3"/>
  <c r="P148" i="3"/>
  <c r="R171" i="3"/>
  <c r="R173" i="3"/>
  <c r="R191" i="3"/>
  <c r="R206" i="3"/>
  <c r="R213" i="3"/>
  <c r="P233" i="3"/>
  <c r="R235" i="3"/>
  <c r="P236" i="3"/>
  <c r="P238" i="3"/>
  <c r="R253" i="3"/>
  <c r="P83" i="3"/>
  <c r="R84" i="3"/>
  <c r="R89" i="3"/>
  <c r="R91" i="3"/>
  <c r="R100" i="3"/>
  <c r="R102" i="3"/>
  <c r="P108" i="3"/>
  <c r="P114" i="3"/>
  <c r="P117" i="3"/>
  <c r="P120" i="3"/>
  <c r="P124" i="3"/>
  <c r="P126" i="3"/>
  <c r="P129" i="3"/>
  <c r="P130" i="3"/>
  <c r="P144" i="3"/>
  <c r="P153" i="3"/>
  <c r="P158" i="3"/>
  <c r="P171" i="3"/>
  <c r="P176" i="3"/>
  <c r="P177" i="3"/>
  <c r="P183" i="3"/>
  <c r="R185" i="3"/>
  <c r="R189" i="3"/>
  <c r="R195" i="3"/>
  <c r="R202" i="3"/>
  <c r="P206" i="3"/>
  <c r="R211" i="3"/>
  <c r="P213" i="3"/>
  <c r="R217" i="3"/>
  <c r="R247" i="3"/>
  <c r="P250" i="3"/>
  <c r="P90" i="3"/>
  <c r="R93" i="3"/>
  <c r="R95" i="3"/>
  <c r="P100" i="3"/>
  <c r="R125" i="3"/>
  <c r="P136" i="3"/>
  <c r="P139" i="3"/>
  <c r="R150" i="3"/>
  <c r="R161" i="3"/>
  <c r="P161" i="3"/>
  <c r="P162" i="3"/>
  <c r="P163" i="3"/>
  <c r="P166" i="3"/>
  <c r="R169" i="3"/>
  <c r="R175" i="3"/>
  <c r="P182" i="3"/>
  <c r="P185" i="3"/>
  <c r="P186" i="3"/>
  <c r="R193" i="3"/>
  <c r="P196" i="3"/>
  <c r="P197" i="3"/>
  <c r="R199" i="3"/>
  <c r="P202" i="3"/>
  <c r="R207" i="3"/>
  <c r="R209" i="3"/>
  <c r="P211" i="3"/>
  <c r="R215" i="3"/>
  <c r="P217" i="3"/>
  <c r="R224" i="3"/>
  <c r="R227" i="3"/>
  <c r="P228" i="3"/>
  <c r="P229" i="3"/>
  <c r="P230" i="3"/>
  <c r="P243" i="3"/>
  <c r="P244" i="3"/>
  <c r="P245" i="3"/>
  <c r="P247" i="3"/>
  <c r="P271" i="3"/>
  <c r="P274" i="3"/>
  <c r="R282" i="3"/>
  <c r="R287" i="3"/>
  <c r="R293" i="3"/>
  <c r="P306" i="3"/>
  <c r="P309" i="3"/>
  <c r="P310" i="3"/>
  <c r="P319" i="3"/>
  <c r="P320" i="3"/>
  <c r="P321" i="3"/>
  <c r="P322" i="3"/>
  <c r="R323" i="3"/>
  <c r="P324" i="3"/>
  <c r="R331" i="3"/>
  <c r="P335" i="3"/>
  <c r="P253" i="3"/>
  <c r="P256" i="3"/>
  <c r="R266" i="3"/>
  <c r="P273" i="3"/>
  <c r="P277" i="3"/>
  <c r="P282" i="3"/>
  <c r="P287" i="3"/>
  <c r="R291" i="3"/>
  <c r="P293" i="3"/>
  <c r="P301" i="3"/>
  <c r="R311" i="3"/>
  <c r="Q321" i="3"/>
  <c r="P251" i="3"/>
  <c r="P255" i="3"/>
  <c r="R257" i="3"/>
  <c r="R259" i="3"/>
  <c r="P261" i="3"/>
  <c r="R265" i="3"/>
  <c r="P266" i="3"/>
  <c r="R289" i="3"/>
  <c r="P291" i="3"/>
  <c r="R295" i="3"/>
  <c r="R297" i="3"/>
  <c r="R302" i="3"/>
  <c r="P305" i="3"/>
  <c r="P317" i="3"/>
  <c r="P329" i="3"/>
  <c r="P262" i="3"/>
  <c r="P267" i="3"/>
  <c r="P308" i="3"/>
  <c r="P312" i="3"/>
  <c r="R321" i="3"/>
  <c r="R325" i="3"/>
  <c r="R335" i="3"/>
  <c r="P341" i="3"/>
  <c r="R343" i="3"/>
  <c r="R346" i="3"/>
  <c r="P354" i="3"/>
  <c r="R355" i="3"/>
  <c r="R364" i="3"/>
  <c r="P333" i="3"/>
  <c r="P336" i="3"/>
  <c r="R345" i="3"/>
  <c r="Q349" i="3"/>
  <c r="R357" i="3"/>
  <c r="P362" i="3"/>
  <c r="R380" i="3"/>
  <c r="R384" i="3"/>
  <c r="Q336" i="3"/>
  <c r="P348" i="3"/>
  <c r="P347" i="3"/>
  <c r="P356" i="3"/>
  <c r="R363" i="3"/>
  <c r="P386" i="3"/>
  <c r="P407" i="3"/>
  <c r="P410" i="3"/>
  <c r="P418" i="3"/>
  <c r="P364" i="3"/>
  <c r="P372" i="3"/>
  <c r="P376" i="3"/>
  <c r="P380" i="3"/>
  <c r="R381" i="3"/>
  <c r="P384" i="3"/>
  <c r="R390" i="3"/>
  <c r="P397" i="3"/>
  <c r="P399" i="3"/>
  <c r="P401" i="3"/>
  <c r="P404" i="3"/>
  <c r="R361" i="3"/>
  <c r="R365" i="3"/>
  <c r="P369" i="3"/>
  <c r="P371" i="3"/>
  <c r="P391" i="3"/>
  <c r="R408" i="3"/>
  <c r="P412" i="3"/>
  <c r="P413" i="3"/>
  <c r="P416" i="3"/>
  <c r="P421" i="3"/>
  <c r="P424" i="3"/>
  <c r="Z483" i="3"/>
  <c r="P429" i="3"/>
  <c r="R367" i="3"/>
  <c r="R374" i="3"/>
  <c r="P387" i="3"/>
  <c r="R388" i="3"/>
  <c r="R391" i="3"/>
  <c r="P408" i="3"/>
  <c r="P415" i="3"/>
  <c r="R424" i="3"/>
  <c r="P441" i="3"/>
  <c r="R447" i="3"/>
  <c r="P467" i="3"/>
  <c r="P477" i="3"/>
  <c r="P480" i="3"/>
  <c r="R481" i="3"/>
  <c r="P510" i="3"/>
  <c r="R530" i="3"/>
  <c r="P440" i="3"/>
  <c r="R443" i="3"/>
  <c r="P458" i="3"/>
  <c r="R474" i="3"/>
  <c r="P475" i="3"/>
  <c r="P479" i="3"/>
  <c r="R486" i="3"/>
  <c r="P495" i="3"/>
  <c r="P497" i="3"/>
  <c r="P499" i="3"/>
  <c r="R514" i="3"/>
  <c r="P473" i="3"/>
  <c r="P478" i="3"/>
  <c r="Q494" i="3"/>
  <c r="P512" i="3"/>
  <c r="P515" i="3"/>
  <c r="R421" i="3"/>
  <c r="R440" i="3"/>
  <c r="P444" i="3"/>
  <c r="P447" i="3"/>
  <c r="P463" i="3"/>
  <c r="R468" i="3"/>
  <c r="R473" i="3"/>
  <c r="P481" i="3"/>
  <c r="P511" i="3"/>
  <c r="P522" i="3"/>
  <c r="P524" i="3"/>
  <c r="P526" i="3"/>
  <c r="P528" i="3"/>
  <c r="P530" i="3"/>
  <c r="P531" i="3"/>
  <c r="R533" i="3"/>
  <c r="P537" i="3"/>
  <c r="P538" i="3"/>
  <c r="P544" i="3"/>
  <c r="R523" i="3"/>
  <c r="P532" i="3"/>
  <c r="P533" i="3"/>
  <c r="Q537" i="3"/>
  <c r="P545" i="3"/>
  <c r="R555" i="3"/>
  <c r="Q551" i="3"/>
  <c r="P514" i="3"/>
  <c r="P520" i="3"/>
  <c r="P550" i="3"/>
  <c r="P553" i="3"/>
  <c r="P579" i="3"/>
  <c r="R554" i="3"/>
  <c r="P555" i="3"/>
  <c r="R564" i="3"/>
  <c r="P568" i="3"/>
  <c r="P582" i="3"/>
  <c r="R595" i="3"/>
  <c r="R558" i="3"/>
  <c r="R560" i="3"/>
  <c r="P562" i="3"/>
  <c r="P564" i="3"/>
  <c r="P565" i="3"/>
  <c r="P567" i="3"/>
  <c r="P571" i="3"/>
  <c r="R579" i="3"/>
  <c r="R590" i="3"/>
  <c r="R597" i="3"/>
  <c r="R600" i="3"/>
  <c r="P601" i="3"/>
  <c r="P569" i="3"/>
  <c r="P575" i="3"/>
  <c r="P576" i="3"/>
  <c r="R584" i="3"/>
  <c r="R586" i="3"/>
  <c r="P594" i="3"/>
  <c r="R596" i="3"/>
  <c r="P597" i="3"/>
  <c r="P600" i="3"/>
  <c r="R13" i="3"/>
  <c r="R17" i="3"/>
  <c r="P22" i="3"/>
  <c r="R24" i="3"/>
  <c r="P7" i="3"/>
  <c r="R9" i="3"/>
  <c r="P11" i="3"/>
  <c r="R29" i="3"/>
  <c r="R31" i="3"/>
  <c r="P32" i="3"/>
  <c r="R7" i="3"/>
  <c r="P9" i="3"/>
  <c r="R11" i="3"/>
  <c r="P13" i="3"/>
  <c r="P20" i="3"/>
  <c r="R22" i="3"/>
  <c r="P24" i="3"/>
  <c r="R26" i="3"/>
  <c r="R30" i="3"/>
  <c r="R34" i="3"/>
  <c r="P97" i="3"/>
  <c r="P111" i="3"/>
  <c r="P113" i="3"/>
  <c r="R119" i="3"/>
  <c r="P40" i="3"/>
  <c r="R42" i="3"/>
  <c r="R49" i="3"/>
  <c r="P51" i="3"/>
  <c r="R53" i="3"/>
  <c r="P60" i="3"/>
  <c r="P64" i="3"/>
  <c r="R66" i="3"/>
  <c r="P68" i="3"/>
  <c r="P72" i="3"/>
  <c r="R74" i="3"/>
  <c r="P76" i="3"/>
  <c r="P88" i="3"/>
  <c r="P92" i="3"/>
  <c r="R98" i="3"/>
  <c r="R101" i="3"/>
  <c r="R105" i="3"/>
  <c r="P107" i="3"/>
  <c r="R109" i="3"/>
  <c r="P119" i="3"/>
  <c r="P122" i="3"/>
  <c r="R39" i="3"/>
  <c r="R54" i="3"/>
  <c r="R59" i="3"/>
  <c r="R63" i="3"/>
  <c r="R67" i="3"/>
  <c r="R71" i="3"/>
  <c r="R75" i="3"/>
  <c r="R79" i="3"/>
  <c r="R97" i="3"/>
  <c r="R111" i="3"/>
  <c r="R112" i="3"/>
  <c r="R139" i="3"/>
  <c r="R143" i="3"/>
  <c r="P145" i="3"/>
  <c r="R147" i="3"/>
  <c r="P152" i="3"/>
  <c r="P156" i="3"/>
  <c r="P160" i="3"/>
  <c r="R166" i="3"/>
  <c r="P170" i="3"/>
  <c r="R172" i="3"/>
  <c r="P174" i="3"/>
  <c r="R181" i="3"/>
  <c r="P184" i="3"/>
  <c r="R186" i="3"/>
  <c r="P192" i="3"/>
  <c r="R121" i="3"/>
  <c r="R127" i="3"/>
  <c r="R131" i="3"/>
  <c r="R135" i="3"/>
  <c r="R151" i="3"/>
  <c r="R155" i="3"/>
  <c r="R159" i="3"/>
  <c r="P194" i="3"/>
  <c r="P195" i="3"/>
  <c r="P201" i="3"/>
  <c r="R122" i="3"/>
  <c r="R128" i="3"/>
  <c r="R132" i="3"/>
  <c r="R141" i="3"/>
  <c r="R145" i="3"/>
  <c r="R152" i="3"/>
  <c r="R156" i="3"/>
  <c r="R164" i="3"/>
  <c r="R165" i="3"/>
  <c r="R170" i="3"/>
  <c r="R174" i="3"/>
  <c r="R184" i="3"/>
  <c r="R188" i="3"/>
  <c r="P190" i="3"/>
  <c r="R192" i="3"/>
  <c r="R197" i="3"/>
  <c r="P210" i="3"/>
  <c r="R212" i="3"/>
  <c r="P214" i="3"/>
  <c r="P218" i="3"/>
  <c r="R219" i="3"/>
  <c r="R221" i="3"/>
  <c r="P223" i="3"/>
  <c r="R225" i="3"/>
  <c r="R229" i="3"/>
  <c r="P231" i="3"/>
  <c r="R237" i="3"/>
  <c r="P239" i="3"/>
  <c r="R241" i="3"/>
  <c r="R251" i="3"/>
  <c r="R255" i="3"/>
  <c r="R261" i="3"/>
  <c r="R269" i="3"/>
  <c r="R246" i="3"/>
  <c r="R263" i="3"/>
  <c r="R271" i="3"/>
  <c r="R203" i="3"/>
  <c r="P208" i="3"/>
  <c r="P212" i="3"/>
  <c r="R214" i="3"/>
  <c r="P216" i="3"/>
  <c r="R223" i="3"/>
  <c r="R276" i="3"/>
  <c r="R281" i="3"/>
  <c r="P283" i="3"/>
  <c r="R267" i="3"/>
  <c r="P279" i="3"/>
  <c r="R275" i="3"/>
  <c r="R279" i="3"/>
  <c r="P281" i="3"/>
  <c r="R283" i="3"/>
  <c r="P288" i="3"/>
  <c r="R290" i="3"/>
  <c r="P292" i="3"/>
  <c r="P296" i="3"/>
  <c r="R303" i="3"/>
  <c r="R307" i="3"/>
  <c r="R315" i="3"/>
  <c r="R329" i="3"/>
  <c r="R333" i="3"/>
  <c r="R337" i="3"/>
  <c r="P338" i="3"/>
  <c r="R339" i="3"/>
  <c r="P339" i="3"/>
  <c r="R292" i="3"/>
  <c r="P294" i="3"/>
  <c r="R301" i="3"/>
  <c r="P303" i="3"/>
  <c r="R305" i="3"/>
  <c r="P307" i="3"/>
  <c r="R309" i="3"/>
  <c r="R313" i="3"/>
  <c r="P315" i="3"/>
  <c r="R317" i="3"/>
  <c r="R341" i="3"/>
  <c r="R344" i="3"/>
  <c r="R353" i="3"/>
  <c r="R362" i="3"/>
  <c r="R366" i="3"/>
  <c r="R369" i="3"/>
  <c r="R372" i="3"/>
  <c r="R376" i="3"/>
  <c r="R383" i="3"/>
  <c r="R389" i="3"/>
  <c r="R392" i="3"/>
  <c r="R393" i="3"/>
  <c r="R394" i="3"/>
  <c r="R395" i="3"/>
  <c r="R396" i="3"/>
  <c r="R397" i="3"/>
  <c r="R398" i="3"/>
  <c r="R399" i="3"/>
  <c r="R400" i="3"/>
  <c r="R347" i="3"/>
  <c r="R350" i="3"/>
  <c r="P351" i="3"/>
  <c r="R359" i="3"/>
  <c r="R368" i="3"/>
  <c r="R371" i="3"/>
  <c r="R375" i="3"/>
  <c r="R382" i="3"/>
  <c r="R386" i="3"/>
  <c r="P414" i="3"/>
  <c r="R414" i="3"/>
  <c r="R417" i="3"/>
  <c r="R420" i="3"/>
  <c r="P422" i="3"/>
  <c r="R423" i="3"/>
  <c r="P425" i="3"/>
  <c r="R427" i="3"/>
  <c r="P431" i="3"/>
  <c r="P432" i="3"/>
  <c r="P433" i="3"/>
  <c r="P434" i="3"/>
  <c r="P435" i="3"/>
  <c r="P436" i="3"/>
  <c r="P438" i="3"/>
  <c r="P466" i="3"/>
  <c r="R469" i="3"/>
  <c r="P470" i="3"/>
  <c r="R472" i="3"/>
  <c r="P419" i="3"/>
  <c r="P491" i="3"/>
  <c r="P445" i="3"/>
  <c r="P469" i="3"/>
  <c r="P471" i="3"/>
  <c r="P420" i="3"/>
  <c r="P427" i="3"/>
  <c r="R430" i="3"/>
  <c r="R431" i="3"/>
  <c r="R434" i="3"/>
  <c r="R435" i="3"/>
  <c r="R455" i="3"/>
  <c r="R456" i="3"/>
  <c r="R459" i="3"/>
  <c r="R460" i="3"/>
  <c r="P461" i="3"/>
  <c r="P464" i="3"/>
  <c r="R467" i="3"/>
  <c r="R419" i="3"/>
  <c r="R426" i="3"/>
  <c r="P492" i="3"/>
  <c r="R494" i="3"/>
  <c r="R495" i="3"/>
  <c r="R496" i="3"/>
  <c r="R498" i="3"/>
  <c r="R499" i="3"/>
  <c r="R505" i="3"/>
  <c r="R491" i="3"/>
  <c r="P500" i="3"/>
  <c r="P502" i="3"/>
  <c r="P508" i="3"/>
  <c r="R508" i="3"/>
  <c r="R500" i="3"/>
  <c r="R502" i="3"/>
  <c r="R504" i="3"/>
  <c r="R522" i="3"/>
  <c r="R524" i="3"/>
  <c r="R526" i="3"/>
  <c r="R532" i="3"/>
  <c r="R538" i="3"/>
  <c r="R534" i="3"/>
  <c r="P543" i="3"/>
  <c r="P547" i="3"/>
  <c r="P548" i="3"/>
  <c r="R550" i="3"/>
  <c r="R535" i="3"/>
  <c r="P541" i="3"/>
  <c r="R546" i="3"/>
  <c r="P559" i="3"/>
  <c r="R563" i="3"/>
  <c r="P563" i="3"/>
  <c r="R556" i="3"/>
  <c r="Q558" i="3"/>
  <c r="R559" i="3"/>
  <c r="R565" i="3"/>
  <c r="R572" i="3"/>
  <c r="R576" i="3"/>
  <c r="S19" i="1"/>
  <c r="S26" i="1"/>
  <c r="S135" i="1"/>
  <c r="S140" i="1"/>
  <c r="S150" i="1"/>
  <c r="S154" i="1"/>
  <c r="S158" i="1"/>
  <c r="S176" i="1"/>
  <c r="S185" i="1"/>
  <c r="S192" i="1"/>
  <c r="S201" i="1"/>
  <c r="S215" i="1"/>
  <c r="S241" i="1"/>
  <c r="S259" i="1"/>
  <c r="S262" i="1"/>
  <c r="S267" i="1"/>
  <c r="S277" i="1"/>
  <c r="S281" i="1"/>
  <c r="S286" i="1"/>
  <c r="S289" i="1"/>
  <c r="S296" i="1"/>
  <c r="S297" i="1"/>
  <c r="S298" i="1"/>
  <c r="S299" i="1"/>
  <c r="S302" i="1"/>
  <c r="S306" i="1"/>
  <c r="S307" i="1"/>
  <c r="S308" i="1"/>
  <c r="S333" i="1"/>
  <c r="S335" i="1"/>
  <c r="S344" i="1"/>
  <c r="S370" i="1"/>
  <c r="S393" i="1"/>
  <c r="S396" i="1"/>
  <c r="S398" i="1"/>
  <c r="S407" i="1"/>
  <c r="S433" i="1"/>
  <c r="S463" i="1"/>
  <c r="S513" i="1"/>
  <c r="S526" i="1"/>
  <c r="S527" i="1"/>
  <c r="S566" i="1"/>
  <c r="S577" i="1"/>
  <c r="S578" i="1"/>
  <c r="S579" i="1"/>
  <c r="S580" i="1"/>
  <c r="Q595" i="3" l="1"/>
  <c r="P595" i="3"/>
  <c r="Y580" i="3"/>
  <c r="P580" i="3" s="1"/>
  <c r="Z580" i="3"/>
  <c r="Q580" i="3" s="1"/>
  <c r="AA580" i="3"/>
  <c r="R580" i="3" s="1"/>
  <c r="P26" i="3"/>
  <c r="Q26" i="3"/>
  <c r="Y578" i="3"/>
  <c r="P578" i="3" s="1"/>
  <c r="AA578" i="3"/>
  <c r="R578" i="3" s="1"/>
  <c r="Z578" i="3"/>
  <c r="Q574" i="3"/>
  <c r="Q449" i="3"/>
  <c r="V3" i="3"/>
  <c r="AA485" i="3"/>
  <c r="R485" i="3" s="1"/>
  <c r="Y485" i="3"/>
  <c r="P485" i="3" s="1"/>
  <c r="Y483" i="3"/>
  <c r="P483" i="3" s="1"/>
  <c r="Z485" i="3"/>
  <c r="Q485" i="3" s="1"/>
  <c r="Y482" i="3"/>
  <c r="P482" i="3" s="1"/>
  <c r="Y484" i="3"/>
  <c r="P484" i="3" s="1"/>
  <c r="O483" i="3"/>
  <c r="AA483" i="3"/>
  <c r="R483" i="3" s="1"/>
  <c r="O490" i="3"/>
  <c r="AA490" i="3"/>
  <c r="O484" i="3"/>
  <c r="AA484" i="3"/>
  <c r="R484" i="3" s="1"/>
  <c r="O482" i="3"/>
  <c r="AA482" i="3"/>
  <c r="O487" i="3"/>
  <c r="AA487" i="3"/>
  <c r="R487" i="3" s="1"/>
  <c r="O493" i="3"/>
  <c r="AA493" i="3"/>
  <c r="O488" i="3"/>
  <c r="AA488" i="3"/>
  <c r="R488" i="3" s="1"/>
  <c r="O489" i="3"/>
  <c r="AA489" i="3"/>
  <c r="Q378" i="3"/>
  <c r="Q460" i="3"/>
  <c r="Q78" i="3"/>
  <c r="Q491" i="3"/>
  <c r="Q17" i="3"/>
  <c r="Q439" i="3"/>
  <c r="Q207" i="3"/>
  <c r="Q198" i="3"/>
  <c r="Q16" i="3"/>
  <c r="Q590" i="3"/>
  <c r="Q183" i="3"/>
  <c r="Q147" i="3"/>
  <c r="Q222" i="3"/>
  <c r="Q268" i="3"/>
  <c r="Q332" i="3"/>
  <c r="Q297" i="3"/>
  <c r="Q459" i="3"/>
  <c r="Q101" i="3"/>
  <c r="R490" i="3"/>
  <c r="Q121" i="3"/>
  <c r="Q539" i="3"/>
  <c r="Q465" i="3"/>
  <c r="Q455" i="3"/>
  <c r="Q552" i="3"/>
  <c r="Q516" i="3"/>
  <c r="Q284" i="3"/>
  <c r="Q84" i="3"/>
  <c r="Q266" i="3"/>
  <c r="Q27" i="3"/>
  <c r="W339" i="1"/>
  <c r="W376" i="1"/>
  <c r="W347" i="1"/>
  <c r="W586" i="1"/>
  <c r="W535" i="1"/>
  <c r="W572" i="1"/>
  <c r="W567" i="1"/>
  <c r="W403" i="1"/>
  <c r="W441" i="1"/>
  <c r="W346" i="1"/>
  <c r="W328" i="1"/>
  <c r="W381" i="1"/>
  <c r="W340" i="1"/>
  <c r="W377" i="1"/>
  <c r="W351" i="1"/>
  <c r="W362" i="1"/>
  <c r="W378" i="1"/>
  <c r="W379" i="1"/>
  <c r="W598" i="1"/>
  <c r="W523" i="1"/>
  <c r="W533" i="1"/>
  <c r="W542" i="1"/>
  <c r="W569" i="1"/>
  <c r="W519" i="1"/>
  <c r="W541" i="1"/>
  <c r="W539" i="1"/>
  <c r="W516" i="1"/>
  <c r="W568" i="1"/>
  <c r="W546" i="1"/>
  <c r="W524" i="1"/>
  <c r="W596" i="1"/>
  <c r="W418" i="1"/>
  <c r="W404" i="1"/>
  <c r="W437" i="1"/>
  <c r="W395" i="1"/>
  <c r="W412" i="1"/>
  <c r="W410" i="1"/>
  <c r="W438" i="1"/>
  <c r="W580" i="1"/>
  <c r="W481" i="1"/>
  <c r="W479" i="1"/>
  <c r="W465" i="1"/>
  <c r="W491" i="1"/>
  <c r="W477" i="1"/>
  <c r="W507" i="1"/>
  <c r="W505" i="1"/>
  <c r="W452" i="1"/>
  <c r="W495" i="1"/>
  <c r="W602" i="1"/>
  <c r="W189" i="1"/>
  <c r="W167" i="1"/>
  <c r="W180" i="1"/>
  <c r="W179" i="1"/>
  <c r="W177" i="1"/>
  <c r="W164" i="1"/>
  <c r="W141" i="1"/>
  <c r="W195" i="1"/>
  <c r="W170" i="1"/>
  <c r="W160" i="1"/>
  <c r="W591" i="1"/>
  <c r="W91" i="1"/>
  <c r="W90" i="1"/>
  <c r="W99" i="1"/>
  <c r="W587" i="1"/>
  <c r="W130" i="1"/>
  <c r="W85" i="1"/>
  <c r="W77" i="1"/>
  <c r="W114" i="1"/>
  <c r="W95" i="1"/>
  <c r="W75" i="1"/>
  <c r="W74" i="1"/>
  <c r="W72" i="1"/>
  <c r="W71" i="1"/>
  <c r="W318" i="1"/>
  <c r="W280" i="1"/>
  <c r="W269" i="1"/>
  <c r="W304" i="1"/>
  <c r="W584" i="1"/>
  <c r="W221" i="1"/>
  <c r="W219" i="1"/>
  <c r="W243" i="1"/>
  <c r="W242" i="1"/>
  <c r="W205" i="1"/>
  <c r="W251" i="1"/>
  <c r="W240" i="1"/>
  <c r="W226" i="1"/>
  <c r="W250" i="1"/>
  <c r="W249" i="1"/>
  <c r="W70" i="1"/>
  <c r="W14" i="1"/>
  <c r="W68" i="1"/>
  <c r="W22" i="1"/>
  <c r="W48" i="1"/>
  <c r="W12" i="1"/>
  <c r="W50" i="1"/>
  <c r="W11" i="1"/>
  <c r="W30" i="1"/>
  <c r="W39" i="1"/>
  <c r="W53" i="1"/>
  <c r="W59" i="1"/>
  <c r="W384" i="1"/>
  <c r="W361" i="1"/>
  <c r="W323" i="1"/>
  <c r="W530" i="1"/>
  <c r="W518" i="1"/>
  <c r="W525" i="1"/>
  <c r="W536" i="1"/>
  <c r="W413" i="1"/>
  <c r="W595" i="1"/>
  <c r="W371" i="1"/>
  <c r="W342" i="1"/>
  <c r="W123" i="1"/>
  <c r="W373" i="1"/>
  <c r="W336" i="1"/>
  <c r="W352" i="1"/>
  <c r="W350" i="1"/>
  <c r="W365" i="1"/>
  <c r="W348" i="1"/>
  <c r="W374" i="1"/>
  <c r="W329" i="1"/>
  <c r="W574" i="1"/>
  <c r="W534" i="1"/>
  <c r="W543" i="1"/>
  <c r="W531" i="1"/>
  <c r="W528" i="1"/>
  <c r="W520" i="1"/>
  <c r="W540" i="1"/>
  <c r="W538" i="1"/>
  <c r="W548" i="1"/>
  <c r="W555" i="1"/>
  <c r="W560" i="1"/>
  <c r="W515" i="1"/>
  <c r="W391" i="1"/>
  <c r="W416" i="1"/>
  <c r="W401" i="1"/>
  <c r="W430" i="1"/>
  <c r="W388" i="1"/>
  <c r="W444" i="1"/>
  <c r="W389" i="1"/>
  <c r="W392" i="1"/>
  <c r="W514" i="1"/>
  <c r="W500" i="1"/>
  <c r="W511" i="1"/>
  <c r="W466" i="1"/>
  <c r="W508" i="1"/>
  <c r="W456" i="1"/>
  <c r="W493" i="1"/>
  <c r="W455" i="1"/>
  <c r="W486" i="1"/>
  <c r="W506" i="1"/>
  <c r="W461" i="1"/>
  <c r="W502" i="1"/>
  <c r="W585" i="1"/>
  <c r="W199" i="1"/>
  <c r="W197" i="1"/>
  <c r="W187" i="1"/>
  <c r="W178" i="1"/>
  <c r="W143" i="1"/>
  <c r="W182" i="1"/>
  <c r="W173" i="1"/>
  <c r="W171" i="1"/>
  <c r="W148" i="1"/>
  <c r="W92" i="1"/>
  <c r="W122" i="1"/>
  <c r="W102" i="1"/>
  <c r="W100" i="1"/>
  <c r="W86" i="1"/>
  <c r="W131" i="1"/>
  <c r="W78" i="1"/>
  <c r="W83" i="1"/>
  <c r="W96" i="1"/>
  <c r="W106" i="1"/>
  <c r="W127" i="1"/>
  <c r="W73" i="1"/>
  <c r="W116" i="1"/>
  <c r="W284" i="1"/>
  <c r="W276" i="1"/>
  <c r="W270" i="1"/>
  <c r="W315" i="1"/>
  <c r="W597" i="1"/>
  <c r="W223" i="1"/>
  <c r="W245" i="1"/>
  <c r="W244" i="1"/>
  <c r="W206" i="1"/>
  <c r="W214" i="1"/>
  <c r="W203" i="1"/>
  <c r="W258" i="1"/>
  <c r="W256" i="1"/>
  <c r="W225" i="1"/>
  <c r="W593" i="1"/>
  <c r="W27" i="1"/>
  <c r="W24" i="1"/>
  <c r="W23" i="1"/>
  <c r="W65" i="1"/>
  <c r="W47" i="1"/>
  <c r="W18" i="1"/>
  <c r="W31" i="1"/>
  <c r="W43" i="1"/>
  <c r="W40" i="1"/>
  <c r="W9" i="1"/>
  <c r="W29" i="1"/>
  <c r="W356" i="1"/>
  <c r="W332" i="1"/>
  <c r="W334" i="1"/>
  <c r="W349" i="1"/>
  <c r="W552" i="1"/>
  <c r="W537" i="1"/>
  <c r="W405" i="1"/>
  <c r="W345" i="1"/>
  <c r="W343" i="1"/>
  <c r="W341" i="1"/>
  <c r="W338" i="1"/>
  <c r="W327" i="1"/>
  <c r="W324" i="1"/>
  <c r="W368" i="1"/>
  <c r="W325" i="1"/>
  <c r="W366" i="1"/>
  <c r="W326" i="1"/>
  <c r="W369" i="1"/>
  <c r="W601" i="1"/>
  <c r="W545" i="1"/>
  <c r="W570" i="1"/>
  <c r="W554" i="1"/>
  <c r="W553" i="1"/>
  <c r="W551" i="1"/>
  <c r="W517" i="1"/>
  <c r="W557" i="1"/>
  <c r="W549" i="1"/>
  <c r="W547" i="1"/>
  <c r="W565" i="1"/>
  <c r="W559" i="1"/>
  <c r="W435" i="1"/>
  <c r="W445" i="1"/>
  <c r="W402" i="1"/>
  <c r="W399" i="1"/>
  <c r="W397" i="1"/>
  <c r="W411" i="1"/>
  <c r="W428" i="1"/>
  <c r="W440" i="1"/>
  <c r="W409" i="1"/>
  <c r="W592" i="1"/>
  <c r="W458" i="1"/>
  <c r="W468" i="1"/>
  <c r="W467" i="1"/>
  <c r="W509" i="1"/>
  <c r="W464" i="1"/>
  <c r="W462" i="1"/>
  <c r="W474" i="1"/>
  <c r="W454" i="1"/>
  <c r="W496" i="1"/>
  <c r="W472" i="1"/>
  <c r="W599" i="1"/>
  <c r="W147" i="1"/>
  <c r="W157" i="1"/>
  <c r="W155" i="1"/>
  <c r="W152" i="1"/>
  <c r="W144" i="1"/>
  <c r="W139" i="1"/>
  <c r="W149" i="1"/>
  <c r="W174" i="1"/>
  <c r="W172" i="1"/>
  <c r="W193" i="1"/>
  <c r="W578" i="1"/>
  <c r="W121" i="1"/>
  <c r="W133" i="1"/>
  <c r="W87" i="1"/>
  <c r="W119" i="1"/>
  <c r="W97" i="1"/>
  <c r="W110" i="1"/>
  <c r="W94" i="1"/>
  <c r="W128" i="1"/>
  <c r="W82" i="1"/>
  <c r="W124" i="1"/>
  <c r="W285" i="1"/>
  <c r="W273" i="1"/>
  <c r="W271" i="1"/>
  <c r="W268" i="1"/>
  <c r="W313" i="1"/>
  <c r="W212" i="1"/>
  <c r="W220" i="1"/>
  <c r="W218" i="1"/>
  <c r="W208" i="1"/>
  <c r="W230" i="1"/>
  <c r="W228" i="1"/>
  <c r="W227" i="1"/>
  <c r="W238" i="1"/>
  <c r="W257" i="1"/>
  <c r="W255" i="1"/>
  <c r="W28" i="1"/>
  <c r="W58" i="1"/>
  <c r="W25" i="1"/>
  <c r="W35" i="1"/>
  <c r="W66" i="1"/>
  <c r="W20" i="1"/>
  <c r="W33" i="1"/>
  <c r="W46" i="1"/>
  <c r="W44" i="1"/>
  <c r="W41" i="1"/>
  <c r="W62" i="1"/>
  <c r="W7" i="1"/>
  <c r="W354" i="1"/>
  <c r="W532" i="1"/>
  <c r="W550" i="1"/>
  <c r="W448" i="1"/>
  <c r="W442" i="1"/>
  <c r="W443" i="1"/>
  <c r="W471" i="1"/>
  <c r="W470" i="1"/>
  <c r="W469" i="1"/>
  <c r="W478" i="1"/>
  <c r="W498" i="1"/>
  <c r="W457" i="1"/>
  <c r="W476" i="1"/>
  <c r="W475" i="1"/>
  <c r="W473" i="1"/>
  <c r="W453" i="1"/>
  <c r="W451" i="1"/>
  <c r="W450" i="1"/>
  <c r="W594" i="1"/>
  <c r="W169" i="1"/>
  <c r="W166" i="1"/>
  <c r="W153" i="1"/>
  <c r="W151" i="1"/>
  <c r="W165" i="1"/>
  <c r="W163" i="1"/>
  <c r="W175" i="1"/>
  <c r="W161" i="1"/>
  <c r="W194" i="1"/>
  <c r="W138" i="1"/>
  <c r="W137" i="1"/>
  <c r="W79" i="1"/>
  <c r="W89" i="1"/>
  <c r="W88" i="1"/>
  <c r="W107" i="1"/>
  <c r="W98" i="1"/>
  <c r="W76" i="1"/>
  <c r="W108" i="1"/>
  <c r="W117" i="1"/>
  <c r="W93" i="1"/>
  <c r="W317" i="1"/>
  <c r="W272" i="1"/>
  <c r="W278" i="1"/>
  <c r="W314" i="1"/>
  <c r="W600" i="1"/>
  <c r="W231" i="1"/>
  <c r="W260" i="1"/>
  <c r="W217" i="1"/>
  <c r="W207" i="1"/>
  <c r="W229" i="1"/>
  <c r="W247" i="1"/>
  <c r="W239" i="1"/>
  <c r="W237" i="1"/>
  <c r="W235" i="1"/>
  <c r="W213" i="1"/>
  <c r="W204" i="1"/>
  <c r="W577" i="1"/>
  <c r="W38" i="1"/>
  <c r="W36" i="1"/>
  <c r="W55" i="1"/>
  <c r="W13" i="1"/>
  <c r="W34" i="1"/>
  <c r="W32" i="1"/>
  <c r="W45" i="1"/>
  <c r="W42" i="1"/>
  <c r="W63" i="1"/>
  <c r="W8" i="1"/>
  <c r="W6" i="1"/>
  <c r="T3" i="3"/>
  <c r="Q341" i="3"/>
  <c r="Q252" i="3"/>
  <c r="Q253" i="3"/>
  <c r="Q77" i="3"/>
  <c r="R482" i="3"/>
  <c r="Q236" i="3"/>
  <c r="Q98" i="3"/>
  <c r="Q89" i="3"/>
  <c r="Q241" i="3"/>
  <c r="R493" i="3"/>
  <c r="Q498" i="3"/>
  <c r="Q496" i="3"/>
  <c r="Q446" i="3"/>
  <c r="R489" i="3"/>
  <c r="Q233" i="3"/>
  <c r="Q127" i="3"/>
  <c r="Q56" i="3"/>
  <c r="Q313" i="3"/>
  <c r="Q300" i="3"/>
  <c r="Q67" i="3"/>
  <c r="Q566" i="3"/>
  <c r="Q287" i="3"/>
  <c r="Q137" i="3"/>
  <c r="Q549" i="3"/>
  <c r="Q506" i="3"/>
  <c r="Q452" i="3"/>
  <c r="Q346" i="3"/>
  <c r="Q337" i="3"/>
  <c r="Q123" i="3"/>
  <c r="Q63" i="3"/>
  <c r="Q373" i="3"/>
  <c r="Q242" i="3"/>
  <c r="Q246" i="3"/>
  <c r="Q237" i="3"/>
  <c r="Q217" i="3"/>
  <c r="Q165" i="3"/>
  <c r="Q43" i="3"/>
  <c r="Q66" i="3"/>
  <c r="Q587" i="3"/>
  <c r="Q278" i="3"/>
  <c r="Q175" i="3"/>
  <c r="Q593" i="3"/>
  <c r="Q117" i="3"/>
  <c r="Q8" i="3"/>
  <c r="Q59" i="3"/>
  <c r="Q542" i="3"/>
  <c r="Q247" i="3"/>
  <c r="Q585" i="3"/>
  <c r="Q529" i="3"/>
  <c r="Q155" i="3"/>
  <c r="Q70" i="3"/>
  <c r="Q28" i="3"/>
  <c r="Q102" i="3"/>
  <c r="Q517" i="3"/>
  <c r="Q394" i="3"/>
  <c r="Q285" i="3"/>
  <c r="Q276" i="3"/>
  <c r="Q105" i="3"/>
  <c r="Q144" i="3"/>
  <c r="Q162" i="3"/>
  <c r="Q50" i="3"/>
  <c r="Q280" i="3"/>
  <c r="Q135" i="3"/>
  <c r="Q163" i="3"/>
  <c r="Q220" i="3"/>
  <c r="Q104" i="3"/>
  <c r="Q10" i="3"/>
  <c r="Q87" i="3"/>
  <c r="Q575" i="3"/>
  <c r="Q497" i="3"/>
  <c r="Q481" i="3"/>
  <c r="Q377" i="3"/>
  <c r="Q271" i="3"/>
  <c r="Q90" i="3"/>
  <c r="Q598" i="3"/>
  <c r="Q596" i="3"/>
  <c r="Q584" i="3"/>
  <c r="Q527" i="3"/>
  <c r="Q330" i="3"/>
  <c r="Q178" i="3"/>
  <c r="Q18" i="3"/>
  <c r="Q39" i="3"/>
  <c r="Q361" i="3"/>
  <c r="Q589" i="3"/>
  <c r="Q12" i="3"/>
  <c r="Q536" i="3"/>
  <c r="Q451" i="3"/>
  <c r="Q392" i="3"/>
  <c r="Q576" i="3"/>
  <c r="Q501" i="3"/>
  <c r="Q234" i="3"/>
  <c r="Q588" i="3"/>
  <c r="Q599" i="3"/>
  <c r="Q519" i="3"/>
  <c r="Q523" i="3"/>
  <c r="Q400" i="3"/>
  <c r="Q379" i="3"/>
  <c r="Q272" i="3"/>
  <c r="Q176" i="3"/>
  <c r="Q352" i="3"/>
  <c r="Q319" i="3"/>
  <c r="Q314" i="3"/>
  <c r="Q14" i="3"/>
  <c r="Q74" i="3"/>
  <c r="Q180" i="3"/>
  <c r="Q565" i="3"/>
  <c r="Q562" i="3"/>
  <c r="Q254" i="3"/>
  <c r="Q229" i="3"/>
  <c r="Q171" i="3"/>
  <c r="Q49" i="3"/>
  <c r="Q591" i="3"/>
  <c r="Q448" i="3"/>
  <c r="Q407" i="3"/>
  <c r="Q382" i="3"/>
  <c r="Q311" i="3"/>
  <c r="Q167" i="3"/>
  <c r="Q340" i="3"/>
  <c r="Q286" i="3"/>
  <c r="Q359" i="3"/>
  <c r="Q248" i="3"/>
  <c r="X3" i="3"/>
  <c r="O485" i="3"/>
  <c r="Q69" i="3"/>
  <c r="Q344" i="3"/>
  <c r="Q568" i="3"/>
  <c r="Q544" i="3"/>
  <c r="Q495" i="3"/>
  <c r="Q215" i="3"/>
  <c r="Q260" i="3"/>
  <c r="Q187" i="3"/>
  <c r="Q557" i="3"/>
  <c r="Q540" i="3"/>
  <c r="Q450" i="3"/>
  <c r="Q390" i="3"/>
  <c r="Q409" i="3"/>
  <c r="Q403" i="3"/>
  <c r="Q396" i="3"/>
  <c r="Q62" i="3"/>
  <c r="Q42" i="3"/>
  <c r="Q577" i="3"/>
  <c r="Q325" i="3"/>
  <c r="CV3" i="1"/>
  <c r="Q256" i="3"/>
  <c r="Q219" i="3"/>
  <c r="Q41" i="3"/>
  <c r="Q472" i="3"/>
  <c r="Q182" i="3"/>
  <c r="Q65" i="3"/>
  <c r="Q413" i="3"/>
  <c r="Q265" i="3"/>
  <c r="Q509" i="3"/>
  <c r="Q421" i="3"/>
  <c r="Q444" i="3"/>
  <c r="Q582" i="3"/>
  <c r="Q388" i="3"/>
  <c r="Q405" i="3"/>
  <c r="Q327" i="3"/>
  <c r="Q320" i="3"/>
  <c r="Q259" i="3"/>
  <c r="Q126" i="3"/>
  <c r="Q150" i="3"/>
  <c r="Q115" i="3"/>
  <c r="Q118" i="3"/>
  <c r="Q570" i="3"/>
  <c r="Q370" i="3"/>
  <c r="Q224" i="3"/>
  <c r="Q560" i="3"/>
  <c r="Q532" i="3"/>
  <c r="Q429" i="3"/>
  <c r="Q515" i="3"/>
  <c r="Q46" i="3"/>
  <c r="Q159" i="3"/>
  <c r="Q269" i="3"/>
  <c r="Q109" i="3"/>
  <c r="Q15" i="3"/>
  <c r="Q408" i="3"/>
  <c r="Q428" i="3"/>
  <c r="Q6" i="3"/>
  <c r="Q597" i="3"/>
  <c r="Q513" i="3"/>
  <c r="Q412" i="3"/>
  <c r="Q240" i="3"/>
  <c r="Q202" i="3"/>
  <c r="Q83" i="3"/>
  <c r="Q399" i="3"/>
  <c r="Q291" i="3"/>
  <c r="Q586" i="3"/>
  <c r="Q553" i="3"/>
  <c r="Q530" i="3"/>
  <c r="Q417" i="3"/>
  <c r="Q293" i="3"/>
  <c r="Q209" i="3"/>
  <c r="Q164" i="3"/>
  <c r="Q140" i="3"/>
  <c r="Q151" i="3"/>
  <c r="Q169" i="3"/>
  <c r="Q161" i="3"/>
  <c r="Q79" i="3"/>
  <c r="Q592" i="3"/>
  <c r="Q602" i="3"/>
  <c r="Q573" i="3"/>
  <c r="Q454" i="3"/>
  <c r="Q381" i="3"/>
  <c r="Q360" i="3"/>
  <c r="Q304" i="3"/>
  <c r="Q48" i="3"/>
  <c r="Q334" i="3"/>
  <c r="Q331" i="3"/>
  <c r="Q316" i="3"/>
  <c r="Q600" i="3"/>
  <c r="Q503" i="3"/>
  <c r="Q499" i="3"/>
  <c r="Q354" i="3"/>
  <c r="Q273" i="3"/>
  <c r="Q250" i="3"/>
  <c r="Q225" i="3"/>
  <c r="Q204" i="3"/>
  <c r="Q58" i="3"/>
  <c r="Q385" i="3"/>
  <c r="Q380" i="3"/>
  <c r="Q490" i="3"/>
  <c r="Q326" i="3"/>
  <c r="Q335" i="3"/>
  <c r="Q158" i="3"/>
  <c r="Q124" i="3"/>
  <c r="Q138" i="3"/>
  <c r="Q395" i="3"/>
  <c r="Q391" i="3"/>
  <c r="Q302" i="3"/>
  <c r="Q274" i="3"/>
  <c r="Q305" i="3"/>
  <c r="Q282" i="3"/>
  <c r="Q148" i="3"/>
  <c r="Q193" i="3"/>
  <c r="Q94" i="3"/>
  <c r="Q19" i="3"/>
  <c r="Q554" i="3"/>
  <c r="Q521" i="3"/>
  <c r="Q525" i="3"/>
  <c r="Q456" i="3"/>
  <c r="Q457" i="3"/>
  <c r="Q367" i="3"/>
  <c r="Q343" i="3"/>
  <c r="Q221" i="3"/>
  <c r="Q38" i="3"/>
  <c r="Q534" i="3"/>
  <c r="Q535" i="3"/>
  <c r="U3" i="3"/>
  <c r="Q119" i="3"/>
  <c r="Q533" i="3"/>
  <c r="Q435" i="3"/>
  <c r="Q431" i="3"/>
  <c r="Q422" i="3"/>
  <c r="Q474" i="3"/>
  <c r="Q463" i="3"/>
  <c r="Q301" i="3"/>
  <c r="Q173" i="3"/>
  <c r="Q368" i="3"/>
  <c r="Q33" i="3"/>
  <c r="Q133" i="3"/>
  <c r="Q86" i="3"/>
  <c r="Q441" i="3"/>
  <c r="Q419" i="3"/>
  <c r="Q23" i="3"/>
  <c r="Q186" i="3"/>
  <c r="Q258" i="3"/>
  <c r="Q569" i="3"/>
  <c r="Q267" i="3"/>
  <c r="Q238" i="3"/>
  <c r="Q213" i="3"/>
  <c r="Q191" i="3"/>
  <c r="Q131" i="3"/>
  <c r="Q110" i="3"/>
  <c r="Q524" i="3"/>
  <c r="Q453" i="3"/>
  <c r="Q416" i="3"/>
  <c r="Q398" i="3"/>
  <c r="Q157" i="3"/>
  <c r="Q149" i="3"/>
  <c r="Q45" i="3"/>
  <c r="Q29" i="3"/>
  <c r="Q226" i="3"/>
  <c r="Q91" i="3"/>
  <c r="Q555" i="3"/>
  <c r="Q546" i="3"/>
  <c r="Q489" i="3"/>
  <c r="Q323" i="3"/>
  <c r="Q324" i="3"/>
  <c r="Q189" i="3"/>
  <c r="Q97" i="3"/>
  <c r="Q106" i="3"/>
  <c r="Q53" i="3"/>
  <c r="Q82" i="3"/>
  <c r="Q108" i="3"/>
  <c r="Q52" i="3"/>
  <c r="Q507" i="3"/>
  <c r="Q478" i="3"/>
  <c r="Q374" i="3"/>
  <c r="Q355" i="3"/>
  <c r="Q375" i="3"/>
  <c r="Q550" i="3"/>
  <c r="Q397" i="3"/>
  <c r="Q298" i="3"/>
  <c r="Q318" i="3"/>
  <c r="Q277" i="3"/>
  <c r="Q322" i="3"/>
  <c r="Q228" i="3"/>
  <c r="Q531" i="3"/>
  <c r="Q512" i="3"/>
  <c r="Q410" i="3"/>
  <c r="Q299" i="3"/>
  <c r="Q129" i="3"/>
  <c r="Q232" i="3"/>
  <c r="Q181" i="3"/>
  <c r="Q143" i="3"/>
  <c r="Q85" i="3"/>
  <c r="Q73" i="3"/>
  <c r="Q581" i="3"/>
  <c r="Q402" i="3"/>
  <c r="Q556" i="3"/>
  <c r="Q99" i="3"/>
  <c r="Q357" i="3"/>
  <c r="Q508" i="3"/>
  <c r="Q438" i="3"/>
  <c r="Q434" i="3"/>
  <c r="Q430" i="3"/>
  <c r="Q201" i="3"/>
  <c r="Q601" i="3"/>
  <c r="Q317" i="3"/>
  <c r="Q309" i="3"/>
  <c r="Q57" i="3"/>
  <c r="Q264" i="3"/>
  <c r="Q81" i="3"/>
  <c r="Q295" i="3"/>
  <c r="Q134" i="3"/>
  <c r="Q436" i="3"/>
  <c r="Q432" i="3"/>
  <c r="Q443" i="3"/>
  <c r="Q571" i="3"/>
  <c r="Q447" i="3"/>
  <c r="Q563" i="3"/>
  <c r="Q366" i="3"/>
  <c r="Q111" i="3"/>
  <c r="Q538" i="3"/>
  <c r="Q510" i="3"/>
  <c r="Q384" i="3"/>
  <c r="Q364" i="3"/>
  <c r="Q146" i="3"/>
  <c r="Q230" i="3"/>
  <c r="Q389" i="3"/>
  <c r="Q275" i="3"/>
  <c r="Q437" i="3"/>
  <c r="Q433" i="3"/>
  <c r="Q404" i="3"/>
  <c r="Q386" i="3"/>
  <c r="Q262" i="3"/>
  <c r="Q177" i="3"/>
  <c r="Q130" i="3"/>
  <c r="Q96" i="3"/>
  <c r="Q139" i="3"/>
  <c r="Q594" i="3"/>
  <c r="Q559" i="3"/>
  <c r="Q480" i="3"/>
  <c r="Q442" i="3"/>
  <c r="Q528" i="3"/>
  <c r="Q518" i="3"/>
  <c r="Q350" i="3"/>
  <c r="Q353" i="3"/>
  <c r="Q205" i="3"/>
  <c r="Q486" i="3"/>
  <c r="Q484" i="3"/>
  <c r="Q504" i="3"/>
  <c r="Q425" i="3"/>
  <c r="Q22" i="3"/>
  <c r="Q567" i="3"/>
  <c r="Q520" i="3"/>
  <c r="Q579" i="3"/>
  <c r="Q476" i="3"/>
  <c r="Q545" i="3"/>
  <c r="Q473" i="3"/>
  <c r="Q511" i="3"/>
  <c r="Q458" i="3"/>
  <c r="Q411" i="3"/>
  <c r="Q401" i="3"/>
  <c r="Q372" i="3"/>
  <c r="Q348" i="3"/>
  <c r="Q345" i="3"/>
  <c r="Q185" i="3"/>
  <c r="Q136" i="3"/>
  <c r="Q100" i="3"/>
  <c r="Q54" i="3"/>
  <c r="Q211" i="3"/>
  <c r="Q61" i="3"/>
  <c r="Q21" i="3"/>
  <c r="Q122" i="3"/>
  <c r="Q526" i="3"/>
  <c r="Q522" i="3"/>
  <c r="Q479" i="3"/>
  <c r="Q475" i="3"/>
  <c r="Q467" i="3"/>
  <c r="Q424" i="3"/>
  <c r="Q387" i="3"/>
  <c r="Q369" i="3"/>
  <c r="Q376" i="3"/>
  <c r="Q418" i="3"/>
  <c r="Q365" i="3"/>
  <c r="Q333" i="3"/>
  <c r="Q270" i="3"/>
  <c r="Q261" i="3"/>
  <c r="Q206" i="3"/>
  <c r="Q153" i="3"/>
  <c r="Q120" i="3"/>
  <c r="Q255" i="3"/>
  <c r="Q116" i="3"/>
  <c r="Q245" i="3"/>
  <c r="Q197" i="3"/>
  <c r="Q168" i="3"/>
  <c r="Q142" i="3"/>
  <c r="Q196" i="3"/>
  <c r="Q251" i="3"/>
  <c r="Q37" i="3"/>
  <c r="Q75" i="3"/>
  <c r="Q488" i="3"/>
  <c r="Q338" i="3"/>
  <c r="Q174" i="3"/>
  <c r="Q564" i="3"/>
  <c r="Q514" i="3"/>
  <c r="Q440" i="3"/>
  <c r="Q423" i="3"/>
  <c r="Q406" i="3"/>
  <c r="Q383" i="3"/>
  <c r="Q393" i="3"/>
  <c r="Q415" i="3"/>
  <c r="Q362" i="3"/>
  <c r="Q371" i="3"/>
  <c r="Q356" i="3"/>
  <c r="Q329" i="3"/>
  <c r="Q257" i="3"/>
  <c r="Q310" i="3"/>
  <c r="Q312" i="3"/>
  <c r="Q308" i="3"/>
  <c r="Q154" i="3"/>
  <c r="Q306" i="3"/>
  <c r="Q244" i="3"/>
  <c r="Q114" i="3"/>
  <c r="Q93" i="3"/>
  <c r="Q95" i="3"/>
  <c r="Q25" i="3"/>
  <c r="Q347" i="3"/>
  <c r="Q243" i="3"/>
  <c r="Q166" i="3"/>
  <c r="Q44" i="3"/>
  <c r="Q35" i="3"/>
  <c r="Q541" i="3"/>
  <c r="Q492" i="3"/>
  <c r="Q464" i="3"/>
  <c r="Q294" i="3"/>
  <c r="Q281" i="3"/>
  <c r="P203" i="3"/>
  <c r="Q203" i="3"/>
  <c r="Q214" i="3"/>
  <c r="Q223" i="3"/>
  <c r="Q210" i="3"/>
  <c r="Q235" i="3"/>
  <c r="Q192" i="3"/>
  <c r="Q188" i="3"/>
  <c r="Q132" i="3"/>
  <c r="Q80" i="3"/>
  <c r="Q107" i="3"/>
  <c r="Q64" i="3"/>
  <c r="Q47" i="3"/>
  <c r="Q34" i="3"/>
  <c r="Q31" i="3"/>
  <c r="Q7" i="3"/>
  <c r="Q547" i="3"/>
  <c r="Q500" i="3"/>
  <c r="Q493" i="3"/>
  <c r="Q445" i="3"/>
  <c r="Q470" i="3"/>
  <c r="Q303" i="3"/>
  <c r="Q339" i="3"/>
  <c r="Q231" i="3"/>
  <c r="Q212" i="3"/>
  <c r="P199" i="3"/>
  <c r="Q199" i="3"/>
  <c r="Q218" i="3"/>
  <c r="Q190" i="3"/>
  <c r="Q141" i="3"/>
  <c r="Q170" i="3"/>
  <c r="Q156" i="3"/>
  <c r="Q51" i="3"/>
  <c r="Q40" i="3"/>
  <c r="Q60" i="3"/>
  <c r="Q88" i="3"/>
  <c r="Q13" i="3"/>
  <c r="Q572" i="3"/>
  <c r="P572" i="3"/>
  <c r="Q543" i="3"/>
  <c r="Q502" i="3"/>
  <c r="Q461" i="3"/>
  <c r="Q487" i="3"/>
  <c r="Q471" i="3"/>
  <c r="Q427" i="3"/>
  <c r="Q469" i="3"/>
  <c r="Q462" i="3"/>
  <c r="Q426" i="3"/>
  <c r="Q358" i="3"/>
  <c r="Q414" i="3"/>
  <c r="Q296" i="3"/>
  <c r="Q288" i="3"/>
  <c r="Q292" i="3"/>
  <c r="Q279" i="3"/>
  <c r="Q227" i="3"/>
  <c r="Q249" i="3"/>
  <c r="Q208" i="3"/>
  <c r="Q195" i="3"/>
  <c r="Q184" i="3"/>
  <c r="Q160" i="3"/>
  <c r="Q128" i="3"/>
  <c r="Q55" i="3"/>
  <c r="Q113" i="3"/>
  <c r="Q72" i="3"/>
  <c r="Q11" i="3"/>
  <c r="Q30" i="3"/>
  <c r="Q20" i="3"/>
  <c r="P561" i="3"/>
  <c r="Q561" i="3"/>
  <c r="Q548" i="3"/>
  <c r="Q468" i="3"/>
  <c r="Q466" i="3"/>
  <c r="Q420" i="3"/>
  <c r="Q351" i="3"/>
  <c r="Q307" i="3"/>
  <c r="Q315" i="3"/>
  <c r="Q290" i="3"/>
  <c r="Q283" i="3"/>
  <c r="Q216" i="3"/>
  <c r="Q239" i="3"/>
  <c r="Q172" i="3"/>
  <c r="Q194" i="3"/>
  <c r="Q145" i="3"/>
  <c r="Q125" i="3"/>
  <c r="P36" i="3"/>
  <c r="Q36" i="3"/>
  <c r="Q152" i="3"/>
  <c r="Q103" i="3"/>
  <c r="Q92" i="3"/>
  <c r="Q112" i="3"/>
  <c r="Q76" i="3"/>
  <c r="Q68" i="3"/>
  <c r="Q9" i="3"/>
  <c r="Q32" i="3"/>
  <c r="Q24" i="3"/>
  <c r="Q578" i="3" l="1"/>
  <c r="Q482" i="3"/>
  <c r="W488" i="1"/>
  <c r="W489" i="1"/>
  <c r="O3" i="3"/>
  <c r="R3" i="3"/>
  <c r="W487" i="1"/>
  <c r="W485" i="1"/>
  <c r="W490" i="1"/>
  <c r="CU3" i="1"/>
  <c r="W105" i="1"/>
  <c r="W484" i="1"/>
  <c r="W109" i="1"/>
  <c r="W236" i="1"/>
  <c r="W482" i="1"/>
  <c r="W104" i="1"/>
  <c r="W111" i="1"/>
  <c r="W483" i="1"/>
  <c r="W112" i="1"/>
  <c r="W103" i="1"/>
  <c r="CW3" i="1"/>
  <c r="P3" i="3"/>
  <c r="Q483" i="3"/>
  <c r="Q3" i="3" s="1"/>
  <c r="W3" i="1" l="1"/>
  <c r="S417" i="1" l="1"/>
  <c r="S216" i="1"/>
  <c r="S569" i="1"/>
  <c r="S260" i="1"/>
  <c r="S222" i="1"/>
  <c r="S449" i="1"/>
  <c r="S156" i="1"/>
  <c r="S406" i="1"/>
  <c r="S283" i="1"/>
  <c r="S84" i="1" l="1"/>
  <c r="EM595" i="1" l="1"/>
  <c r="T595" i="1" s="1"/>
  <c r="EN595" i="1"/>
  <c r="EN599" i="1"/>
  <c r="EM599" i="1"/>
  <c r="T599" i="1" s="1"/>
  <c r="EN596" i="1"/>
  <c r="EM596" i="1"/>
  <c r="T596" i="1" s="1"/>
  <c r="EN597" i="1"/>
  <c r="EM597" i="1"/>
  <c r="T597" i="1" s="1"/>
  <c r="EN598" i="1"/>
  <c r="EM598" i="1"/>
  <c r="T598" i="1" s="1"/>
  <c r="U595" i="1" l="1"/>
  <c r="U597" i="1"/>
  <c r="U599" i="1"/>
  <c r="U598" i="1"/>
  <c r="U596" i="1"/>
  <c r="S466" i="1" l="1"/>
  <c r="S586" i="1" l="1"/>
  <c r="S153" i="1"/>
  <c r="S340" i="1"/>
  <c r="S22" i="1"/>
  <c r="S221" i="1"/>
  <c r="S403" i="1"/>
  <c r="S533" i="1"/>
  <c r="S462" i="1"/>
  <c r="S469" i="1"/>
  <c r="S87" i="1"/>
  <c r="S468" i="1"/>
  <c r="S278" i="1"/>
  <c r="S315" i="1"/>
  <c r="S596" i="1"/>
  <c r="S405" i="1"/>
  <c r="S24" i="1"/>
  <c r="S397" i="1"/>
  <c r="S18" i="1"/>
  <c r="S597" i="1"/>
  <c r="S598" i="1"/>
  <c r="S157" i="1"/>
  <c r="S411" i="1"/>
  <c r="S83" i="1"/>
  <c r="S343" i="1"/>
  <c r="S214" i="1"/>
  <c r="S89" i="1"/>
  <c r="S409" i="1"/>
  <c r="S285" i="1"/>
  <c r="S334" i="1"/>
  <c r="S342" i="1"/>
  <c r="S525" i="1"/>
  <c r="S90" i="1"/>
  <c r="S25" i="1"/>
  <c r="S401" i="1"/>
  <c r="S599" i="1"/>
  <c r="S595" i="1"/>
  <c r="S534" i="1"/>
  <c r="S219" i="1"/>
  <c r="S531" i="1"/>
  <c r="S149" i="1"/>
  <c r="EO598" i="1" l="1"/>
  <c r="V598" i="1" s="1"/>
  <c r="EO595" i="1"/>
  <c r="V595" i="1" s="1"/>
  <c r="EO596" i="1"/>
  <c r="V596" i="1" s="1"/>
  <c r="EO599" i="1"/>
  <c r="V599" i="1" s="1"/>
  <c r="EO597" i="1"/>
  <c r="V597" i="1" s="1"/>
  <c r="EM600" i="1" l="1"/>
  <c r="T600" i="1" s="1"/>
  <c r="EN600" i="1"/>
  <c r="EN601" i="1"/>
  <c r="EM601" i="1"/>
  <c r="T601" i="1" s="1"/>
  <c r="EN602" i="1"/>
  <c r="EM602" i="1"/>
  <c r="T602" i="1" s="1"/>
  <c r="U601" i="1" l="1"/>
  <c r="U600" i="1"/>
  <c r="U602" i="1"/>
  <c r="S601" i="1"/>
  <c r="S134" i="1" l="1"/>
  <c r="S447" i="1"/>
  <c r="S383" i="1"/>
  <c r="S69" i="1"/>
  <c r="S194" i="1"/>
  <c r="S317" i="1"/>
  <c r="S60" i="1"/>
  <c r="S444" i="1"/>
  <c r="S196" i="1"/>
  <c r="S125" i="1"/>
  <c r="S316" i="1"/>
  <c r="S64" i="1"/>
  <c r="EO601" i="1"/>
  <c r="V601" i="1" s="1"/>
  <c r="S594" i="1" l="1"/>
  <c r="S506" i="1"/>
  <c r="S567" i="1" l="1"/>
  <c r="S443" i="1"/>
  <c r="S195" i="1"/>
  <c r="S379" i="1"/>
  <c r="S257" i="1"/>
  <c r="S378" i="1"/>
  <c r="S258" i="1"/>
  <c r="EO602" i="1"/>
  <c r="V602" i="1" s="1"/>
  <c r="S128" i="1"/>
  <c r="S63" i="1"/>
  <c r="S591" i="1"/>
  <c r="S593" i="1"/>
  <c r="S442" i="1"/>
  <c r="S255" i="1"/>
  <c r="S313" i="1"/>
  <c r="S585" i="1"/>
  <c r="S584" i="1"/>
  <c r="S600" i="1"/>
  <c r="S380" i="1"/>
  <c r="S129" i="1"/>
  <c r="S568" i="1"/>
  <c r="S602" i="1" l="1"/>
  <c r="EO600" i="1"/>
  <c r="V600" i="1" s="1"/>
  <c r="S301" i="1" l="1"/>
  <c r="S574" i="1"/>
  <c r="S146" i="1" l="1"/>
  <c r="S346" i="1" l="1"/>
  <c r="S592" i="1"/>
  <c r="S266" i="1" l="1"/>
  <c r="S576" i="1"/>
  <c r="S563" i="1"/>
  <c r="S17" i="1"/>
  <c r="S471" i="1"/>
  <c r="S276" i="1"/>
  <c r="S159" i="1"/>
  <c r="S28" i="1"/>
  <c r="S92" i="1"/>
  <c r="S224" i="1"/>
  <c r="S523" i="1" l="1"/>
  <c r="S339" i="1" l="1"/>
  <c r="S282" i="1"/>
  <c r="S502" i="1"/>
  <c r="S459" i="1"/>
  <c r="S450" i="1"/>
  <c r="S455" i="1"/>
  <c r="S453" i="1"/>
  <c r="S456" i="1"/>
  <c r="S454" i="1"/>
  <c r="S451" i="1"/>
  <c r="S503" i="1"/>
  <c r="S491" i="1"/>
  <c r="S505" i="1"/>
  <c r="S486" i="1"/>
  <c r="S47" i="1" l="1"/>
  <c r="S238" i="1"/>
  <c r="S230" i="1"/>
  <c r="S242" i="1"/>
  <c r="S6" i="1"/>
  <c r="S15" i="1"/>
  <c r="S10" i="1"/>
  <c r="S12" i="1"/>
  <c r="S7" i="1"/>
  <c r="S9" i="1"/>
  <c r="S11" i="1"/>
  <c r="S39" i="1"/>
  <c r="S203" i="1"/>
  <c r="S206" i="1"/>
  <c r="S40" i="1"/>
  <c r="S44" i="1"/>
  <c r="S43" i="1"/>
  <c r="S85" i="1"/>
  <c r="S130" i="1"/>
  <c r="S72" i="1"/>
  <c r="S75" i="1"/>
  <c r="S93" i="1"/>
  <c r="S97" i="1"/>
  <c r="S74" i="1"/>
  <c r="S96" i="1"/>
  <c r="S94" i="1"/>
  <c r="S117" i="1"/>
  <c r="S118" i="1"/>
  <c r="S71" i="1"/>
  <c r="S80" i="1"/>
  <c r="S95" i="1"/>
  <c r="S98" i="1"/>
  <c r="S116" i="1"/>
  <c r="S77" i="1"/>
  <c r="S108" i="1"/>
  <c r="S76" i="1"/>
  <c r="S78" i="1"/>
  <c r="S79" i="1"/>
  <c r="S42" i="1"/>
  <c r="S124" i="1"/>
  <c r="S127" i="1"/>
  <c r="S553" i="1"/>
  <c r="S547" i="1"/>
  <c r="S529" i="1"/>
  <c r="S554" i="1"/>
  <c r="S551" i="1"/>
  <c r="S546" i="1"/>
  <c r="S106" i="1"/>
  <c r="S415" i="1"/>
  <c r="S483" i="1"/>
  <c r="S412" i="1"/>
  <c r="S416" i="1"/>
  <c r="S399" i="1"/>
  <c r="S413" i="1"/>
  <c r="S390" i="1"/>
  <c r="S423" i="1"/>
  <c r="S484" i="1"/>
  <c r="S431" i="1"/>
  <c r="S400" i="1"/>
  <c r="S388" i="1"/>
  <c r="S418" i="1"/>
  <c r="S414" i="1"/>
  <c r="S386" i="1"/>
  <c r="S180" i="1"/>
  <c r="S545" i="1"/>
  <c r="S408" i="1"/>
  <c r="S234" i="1"/>
  <c r="EN6" i="1"/>
  <c r="EM6" i="1"/>
  <c r="T6" i="1" s="1"/>
  <c r="S487" i="1"/>
  <c r="S457" i="1"/>
  <c r="S508" i="1"/>
  <c r="S458" i="1"/>
  <c r="S492" i="1"/>
  <c r="S112" i="1"/>
  <c r="S497" i="1"/>
  <c r="S476" i="1"/>
  <c r="S111" i="1"/>
  <c r="S473" i="1"/>
  <c r="S495" i="1"/>
  <c r="S496" i="1"/>
  <c r="S461" i="1"/>
  <c r="S478" i="1"/>
  <c r="S479" i="1"/>
  <c r="S467" i="1"/>
  <c r="S123" i="1"/>
  <c r="S477" i="1"/>
  <c r="S474" i="1"/>
  <c r="S494" i="1"/>
  <c r="S499" i="1"/>
  <c r="S464" i="1"/>
  <c r="S460" i="1"/>
  <c r="S475" i="1"/>
  <c r="S470" i="1"/>
  <c r="S500" i="1"/>
  <c r="S472" i="1"/>
  <c r="S481" i="1"/>
  <c r="S452" i="1"/>
  <c r="S511" i="1"/>
  <c r="S509" i="1"/>
  <c r="S480" i="1"/>
  <c r="S512" i="1"/>
  <c r="S422" i="1" l="1"/>
  <c r="S490" i="1"/>
  <c r="S419" i="1"/>
  <c r="S489" i="1"/>
  <c r="S427" i="1"/>
  <c r="S488" i="1"/>
  <c r="S424" i="1"/>
  <c r="S482" i="1"/>
  <c r="S426" i="1"/>
  <c r="S362" i="1"/>
  <c r="S295" i="1"/>
  <c r="S275" i="1"/>
  <c r="S300" i="1"/>
  <c r="S520" i="1"/>
  <c r="S27" i="1"/>
  <c r="S182" i="1"/>
  <c r="S121" i="1"/>
  <c r="S82" i="1"/>
  <c r="S62" i="1"/>
  <c r="S325" i="1"/>
  <c r="S68" i="1"/>
  <c r="S228" i="1"/>
  <c r="S36" i="1"/>
  <c r="S102" i="1"/>
  <c r="S572" i="1"/>
  <c r="S66" i="1"/>
  <c r="S136" i="1"/>
  <c r="S253" i="1"/>
  <c r="S164" i="1"/>
  <c r="S236" i="1"/>
  <c r="S290" i="1"/>
  <c r="S131" i="1"/>
  <c r="S209" i="1"/>
  <c r="S310" i="1"/>
  <c r="S187" i="1"/>
  <c r="S252" i="1"/>
  <c r="S119" i="1"/>
  <c r="S113" i="1"/>
  <c r="S245" i="1"/>
  <c r="S115" i="1"/>
  <c r="S303" i="1"/>
  <c r="S305" i="1"/>
  <c r="S381" i="1"/>
  <c r="S373" i="1"/>
  <c r="S374" i="1"/>
  <c r="S377" i="1"/>
  <c r="S376" i="1"/>
  <c r="S329" i="1"/>
  <c r="S261" i="1"/>
  <c r="S254" i="1"/>
  <c r="S191" i="1"/>
  <c r="S345" i="1"/>
  <c r="S223" i="1"/>
  <c r="S371" i="1"/>
  <c r="S322" i="1"/>
  <c r="S133" i="1"/>
  <c r="S279" i="1"/>
  <c r="S539" i="1"/>
  <c r="S543" i="1"/>
  <c r="S197" i="1"/>
  <c r="S330" i="1"/>
  <c r="S73" i="1"/>
  <c r="S332" i="1"/>
  <c r="S16" i="1"/>
  <c r="S56" i="1"/>
  <c r="S434" i="1"/>
  <c r="S189" i="1"/>
  <c r="S587" i="1"/>
  <c r="S161" i="1"/>
  <c r="S139" i="1"/>
  <c r="S287" i="1"/>
  <c r="S524" i="1"/>
  <c r="S213" i="1"/>
  <c r="S210" i="1"/>
  <c r="S91" i="1"/>
  <c r="S34" i="1"/>
  <c r="S537" i="1"/>
  <c r="S293" i="1"/>
  <c r="S14" i="1"/>
  <c r="S318" i="1"/>
  <c r="S38" i="1"/>
  <c r="S59" i="1"/>
  <c r="S536" i="1"/>
  <c r="S57" i="1"/>
  <c r="S167" i="1"/>
  <c r="S570" i="1"/>
  <c r="S559" i="1"/>
  <c r="S8" i="1"/>
  <c r="S220" i="1"/>
  <c r="S120" i="1"/>
  <c r="S312" i="1"/>
  <c r="S562" i="1"/>
  <c r="S321" i="1"/>
  <c r="S160" i="1"/>
  <c r="S207" i="1"/>
  <c r="S81" i="1"/>
  <c r="S188" i="1"/>
  <c r="S565" i="1"/>
  <c r="S181" i="1"/>
  <c r="S352" i="1"/>
  <c r="S249" i="1"/>
  <c r="S162" i="1"/>
  <c r="S99" i="1"/>
  <c r="S532" i="1"/>
  <c r="S395" i="1"/>
  <c r="S183" i="1"/>
  <c r="S326" i="1"/>
  <c r="S331" i="1"/>
  <c r="S328" i="1"/>
  <c r="S65" i="1"/>
  <c r="S517" i="1"/>
  <c r="S519" i="1"/>
  <c r="S225" i="1"/>
  <c r="S155" i="1"/>
  <c r="S166" i="1"/>
  <c r="S88" i="1"/>
  <c r="S521" i="1"/>
  <c r="S515" i="1"/>
  <c r="S557" i="1"/>
  <c r="S227" i="1"/>
  <c r="S126" i="1"/>
  <c r="S510" i="1"/>
  <c r="S542" i="1"/>
  <c r="S284" i="1"/>
  <c r="S341" i="1"/>
  <c r="S324" i="1"/>
  <c r="S327" i="1"/>
  <c r="S516" i="1"/>
  <c r="S336" i="1"/>
  <c r="S354" i="1"/>
  <c r="S356" i="1"/>
  <c r="S353" i="1"/>
  <c r="S350" i="1"/>
  <c r="S347" i="1"/>
  <c r="S518" i="1"/>
  <c r="S100" i="1"/>
  <c r="S35" i="1"/>
  <c r="S522" i="1"/>
  <c r="S323" i="1"/>
  <c r="S50" i="1"/>
  <c r="S535" i="1"/>
  <c r="S200" i="1"/>
  <c r="S231" i="1"/>
  <c r="S348" i="1"/>
  <c r="S351" i="1"/>
  <c r="S349" i="1"/>
  <c r="S498" i="1"/>
  <c r="S309" i="1"/>
  <c r="S355" i="1"/>
  <c r="S291" i="1"/>
  <c r="S445" i="1"/>
  <c r="S369" i="1"/>
  <c r="S387" i="1"/>
  <c r="S32" i="1"/>
  <c r="S273" i="1"/>
  <c r="S53" i="1"/>
  <c r="S173" i="1"/>
  <c r="S272" i="1"/>
  <c r="S141" i="1"/>
  <c r="S144" i="1"/>
  <c r="S148" i="1"/>
  <c r="S171" i="1"/>
  <c r="S172" i="1"/>
  <c r="S314" i="1"/>
  <c r="S271" i="1"/>
  <c r="S269" i="1"/>
  <c r="S337" i="1"/>
  <c r="S54" i="1"/>
  <c r="S404" i="1"/>
  <c r="S556" i="1"/>
  <c r="S320" i="1"/>
  <c r="S438" i="1"/>
  <c r="S49" i="1"/>
  <c r="S550" i="1"/>
  <c r="S385" i="1"/>
  <c r="S389" i="1"/>
  <c r="S446" i="1"/>
  <c r="S441" i="1"/>
  <c r="S439" i="1"/>
  <c r="S103" i="1"/>
  <c r="S394" i="1"/>
  <c r="S391" i="1"/>
  <c r="S440" i="1"/>
  <c r="S292" i="1"/>
  <c r="S190" i="1"/>
  <c r="S175" i="1"/>
  <c r="S178" i="1"/>
  <c r="S143" i="1"/>
  <c r="S186" i="1"/>
  <c r="S270" i="1"/>
  <c r="S199" i="1"/>
  <c r="S51" i="1"/>
  <c r="S248" i="1"/>
  <c r="S558" i="1"/>
  <c r="S193" i="1"/>
  <c r="S246" i="1"/>
  <c r="S507" i="1"/>
  <c r="S13" i="1"/>
  <c r="S256" i="1"/>
  <c r="S205" i="1"/>
  <c r="S504" i="1"/>
  <c r="S208" i="1"/>
  <c r="S48" i="1"/>
  <c r="S217" i="1"/>
  <c r="S435" i="1"/>
  <c r="S367" i="1"/>
  <c r="S573" i="1"/>
  <c r="S561" i="1"/>
  <c r="S548" i="1"/>
  <c r="S429" i="1"/>
  <c r="U6" i="1"/>
  <c r="S233" i="1"/>
  <c r="S101" i="1"/>
  <c r="S232" i="1"/>
  <c r="S294" i="1"/>
  <c r="S375" i="1"/>
  <c r="S575" i="1"/>
  <c r="S571" i="1"/>
  <c r="S202" i="1"/>
  <c r="S264" i="1"/>
  <c r="S263" i="1"/>
  <c r="S37" i="1"/>
  <c r="S311" i="1"/>
  <c r="S168" i="1"/>
  <c r="S382" i="1"/>
  <c r="S544" i="1"/>
  <c r="S211" i="1"/>
  <c r="S198" i="1"/>
  <c r="S319" i="1"/>
  <c r="S132" i="1"/>
  <c r="S265" i="1"/>
  <c r="S67" i="1"/>
  <c r="S304" i="1"/>
  <c r="S280" i="1"/>
  <c r="S357" i="1"/>
  <c r="S52" i="1"/>
  <c r="S528" i="1"/>
  <c r="S338" i="1"/>
  <c r="S31" i="1"/>
  <c r="S268" i="1"/>
  <c r="S555" i="1"/>
  <c r="S163" i="1"/>
  <c r="S288" i="1"/>
  <c r="S29" i="1"/>
  <c r="S138" i="1"/>
  <c r="S437" i="1"/>
  <c r="S55" i="1"/>
  <c r="S274" i="1"/>
  <c r="S20" i="1"/>
  <c r="S33" i="1"/>
  <c r="S360" i="1"/>
  <c r="S366" i="1"/>
  <c r="S179" i="1"/>
  <c r="S552" i="1"/>
  <c r="S549" i="1"/>
  <c r="S165" i="1"/>
  <c r="S145" i="1"/>
  <c r="S250" i="1"/>
  <c r="S177" i="1"/>
  <c r="S142" i="1"/>
  <c r="S184" i="1"/>
  <c r="S170" i="1"/>
  <c r="S243" i="1"/>
  <c r="S237" i="1"/>
  <c r="S240" i="1"/>
  <c r="S235" i="1"/>
  <c r="S251" i="1"/>
  <c r="S432" i="1"/>
  <c r="S428" i="1"/>
  <c r="S61" i="1"/>
  <c r="S46" i="1"/>
  <c r="S41" i="1"/>
  <c r="S45" i="1"/>
  <c r="S239" i="1"/>
  <c r="S204" i="1"/>
  <c r="S226" i="1"/>
  <c r="S420" i="1"/>
  <c r="S410" i="1"/>
  <c r="S392" i="1"/>
  <c r="S151" i="1"/>
  <c r="S247" i="1"/>
  <c r="S560" i="1"/>
  <c r="S169" i="1"/>
  <c r="S538" i="1"/>
  <c r="S244" i="1"/>
  <c r="S30" i="1"/>
  <c r="S174" i="1"/>
  <c r="S514" i="1"/>
  <c r="S465" i="1"/>
  <c r="S23" i="1" l="1"/>
  <c r="S430" i="1"/>
  <c r="S493" i="1"/>
  <c r="S425" i="1"/>
  <c r="S485" i="1"/>
  <c r="S361" i="1"/>
  <c r="S107" i="1"/>
  <c r="S368" i="1"/>
  <c r="S114" i="1"/>
  <c r="S365" i="1"/>
  <c r="S110" i="1"/>
  <c r="S358" i="1"/>
  <c r="S109" i="1"/>
  <c r="S589" i="1"/>
  <c r="S104" i="1"/>
  <c r="S364" i="1"/>
  <c r="S363" i="1"/>
  <c r="S588" i="1"/>
  <c r="S590" i="1"/>
  <c r="S530" i="1"/>
  <c r="S21" i="1"/>
  <c r="S402" i="1"/>
  <c r="S86" i="1"/>
  <c r="S152" i="1"/>
  <c r="S147" i="1"/>
  <c r="S212" i="1"/>
  <c r="S70" i="1"/>
  <c r="S448" i="1"/>
  <c r="S137" i="1"/>
  <c r="S384" i="1"/>
  <c r="S218" i="1"/>
  <c r="S372" i="1"/>
  <c r="S122" i="1"/>
  <c r="S541" i="1"/>
  <c r="S58" i="1"/>
  <c r="S501" i="1"/>
  <c r="S564" i="1"/>
  <c r="S436" i="1"/>
  <c r="S105" i="1"/>
  <c r="S540" i="1"/>
  <c r="S229" i="1"/>
  <c r="CX3" i="1" l="1"/>
  <c r="S3" i="1"/>
  <c r="EM15" i="1" l="1"/>
  <c r="T15" i="1" s="1"/>
  <c r="EN15" i="1"/>
  <c r="EO15" i="1"/>
  <c r="V15" i="1" s="1"/>
  <c r="EM16" i="1"/>
  <c r="T16" i="1" s="1"/>
  <c r="EN16" i="1"/>
  <c r="EO16" i="1"/>
  <c r="V16" i="1" s="1"/>
  <c r="EM17" i="1"/>
  <c r="T17" i="1" s="1"/>
  <c r="EN17" i="1"/>
  <c r="EO17" i="1"/>
  <c r="V17" i="1" s="1"/>
  <c r="EM18" i="1"/>
  <c r="T18" i="1" s="1"/>
  <c r="EN18" i="1"/>
  <c r="EO18" i="1"/>
  <c r="V18" i="1" s="1"/>
  <c r="EM19" i="1"/>
  <c r="T19" i="1" s="1"/>
  <c r="EN19" i="1"/>
  <c r="EO19" i="1"/>
  <c r="V19" i="1" s="1"/>
  <c r="EM20" i="1"/>
  <c r="T20" i="1" s="1"/>
  <c r="EN20" i="1"/>
  <c r="EO20" i="1"/>
  <c r="V20" i="1" s="1"/>
  <c r="EM21" i="1"/>
  <c r="T21" i="1" s="1"/>
  <c r="EN21" i="1"/>
  <c r="EO21" i="1"/>
  <c r="V21" i="1" s="1"/>
  <c r="EM22" i="1"/>
  <c r="T22" i="1" s="1"/>
  <c r="EN22" i="1"/>
  <c r="EO22" i="1"/>
  <c r="V22" i="1" s="1"/>
  <c r="EM23" i="1"/>
  <c r="T23" i="1" s="1"/>
  <c r="EN23" i="1"/>
  <c r="EO23" i="1"/>
  <c r="V23" i="1" s="1"/>
  <c r="EM24" i="1"/>
  <c r="T24" i="1" s="1"/>
  <c r="EN24" i="1"/>
  <c r="EO24" i="1"/>
  <c r="V24" i="1" s="1"/>
  <c r="EM25" i="1"/>
  <c r="T25" i="1" s="1"/>
  <c r="EN25" i="1"/>
  <c r="EO25" i="1"/>
  <c r="V25" i="1" s="1"/>
  <c r="EM26" i="1"/>
  <c r="T26" i="1" s="1"/>
  <c r="EN26" i="1"/>
  <c r="EO26" i="1"/>
  <c r="V26" i="1" s="1"/>
  <c r="EM27" i="1"/>
  <c r="T27" i="1" s="1"/>
  <c r="EN27" i="1"/>
  <c r="EO27" i="1"/>
  <c r="V27" i="1" s="1"/>
  <c r="EM28" i="1"/>
  <c r="T28" i="1" s="1"/>
  <c r="EN28" i="1"/>
  <c r="EO28" i="1"/>
  <c r="V28" i="1" s="1"/>
  <c r="EM29" i="1"/>
  <c r="T29" i="1" s="1"/>
  <c r="EN29" i="1"/>
  <c r="EO29" i="1"/>
  <c r="V29" i="1" s="1"/>
  <c r="EM30" i="1"/>
  <c r="T30" i="1" s="1"/>
  <c r="EN30" i="1"/>
  <c r="EO30" i="1"/>
  <c r="V30" i="1" s="1"/>
  <c r="EM31" i="1"/>
  <c r="T31" i="1" s="1"/>
  <c r="EN31" i="1"/>
  <c r="EO31" i="1"/>
  <c r="V31" i="1" s="1"/>
  <c r="EM32" i="1"/>
  <c r="T32" i="1" s="1"/>
  <c r="EN32" i="1"/>
  <c r="EO32" i="1"/>
  <c r="V32" i="1" s="1"/>
  <c r="EM33" i="1"/>
  <c r="T33" i="1" s="1"/>
  <c r="EN33" i="1"/>
  <c r="EO33" i="1"/>
  <c r="V33" i="1" s="1"/>
  <c r="EM34" i="1"/>
  <c r="T34" i="1" s="1"/>
  <c r="EN34" i="1"/>
  <c r="EO34" i="1"/>
  <c r="V34" i="1" s="1"/>
  <c r="EM35" i="1"/>
  <c r="T35" i="1" s="1"/>
  <c r="EN35" i="1"/>
  <c r="EO35" i="1"/>
  <c r="V35" i="1" s="1"/>
  <c r="EM36" i="1"/>
  <c r="T36" i="1" s="1"/>
  <c r="EN36" i="1"/>
  <c r="EO36" i="1"/>
  <c r="V36" i="1" s="1"/>
  <c r="EM37" i="1"/>
  <c r="T37" i="1" s="1"/>
  <c r="EN37" i="1"/>
  <c r="EO37" i="1"/>
  <c r="V37" i="1" s="1"/>
  <c r="EM38" i="1"/>
  <c r="T38" i="1" s="1"/>
  <c r="EN38" i="1"/>
  <c r="EO38" i="1"/>
  <c r="V38" i="1" s="1"/>
  <c r="EM39" i="1"/>
  <c r="T39" i="1" s="1"/>
  <c r="EN39" i="1"/>
  <c r="EO39" i="1"/>
  <c r="V39" i="1" s="1"/>
  <c r="EM40" i="1"/>
  <c r="T40" i="1" s="1"/>
  <c r="EN40" i="1"/>
  <c r="EO40" i="1"/>
  <c r="V40" i="1" s="1"/>
  <c r="EM41" i="1"/>
  <c r="T41" i="1" s="1"/>
  <c r="EN41" i="1"/>
  <c r="EO41" i="1"/>
  <c r="V41" i="1" s="1"/>
  <c r="EM42" i="1"/>
  <c r="T42" i="1" s="1"/>
  <c r="EN42" i="1"/>
  <c r="EO42" i="1"/>
  <c r="V42" i="1" s="1"/>
  <c r="EM43" i="1"/>
  <c r="T43" i="1" s="1"/>
  <c r="EN43" i="1"/>
  <c r="EO43" i="1"/>
  <c r="V43" i="1" s="1"/>
  <c r="EM44" i="1"/>
  <c r="T44" i="1" s="1"/>
  <c r="EN44" i="1"/>
  <c r="EO44" i="1"/>
  <c r="V44" i="1" s="1"/>
  <c r="EM45" i="1"/>
  <c r="T45" i="1" s="1"/>
  <c r="EN45" i="1"/>
  <c r="EO45" i="1"/>
  <c r="V45" i="1" s="1"/>
  <c r="EM46" i="1"/>
  <c r="T46" i="1" s="1"/>
  <c r="EN46" i="1"/>
  <c r="EO46" i="1"/>
  <c r="V46" i="1" s="1"/>
  <c r="EM47" i="1"/>
  <c r="T47" i="1" s="1"/>
  <c r="EN47" i="1"/>
  <c r="EO47" i="1"/>
  <c r="V47" i="1" s="1"/>
  <c r="EM48" i="1"/>
  <c r="T48" i="1" s="1"/>
  <c r="EN48" i="1"/>
  <c r="EO48" i="1"/>
  <c r="V48" i="1" s="1"/>
  <c r="EM49" i="1"/>
  <c r="T49" i="1" s="1"/>
  <c r="EN49" i="1"/>
  <c r="EO49" i="1"/>
  <c r="V49" i="1" s="1"/>
  <c r="EM50" i="1"/>
  <c r="T50" i="1" s="1"/>
  <c r="EN50" i="1"/>
  <c r="EO50" i="1"/>
  <c r="V50" i="1" s="1"/>
  <c r="EM51" i="1"/>
  <c r="T51" i="1" s="1"/>
  <c r="EN51" i="1"/>
  <c r="EO51" i="1"/>
  <c r="V51" i="1" s="1"/>
  <c r="EM52" i="1"/>
  <c r="T52" i="1" s="1"/>
  <c r="EN52" i="1"/>
  <c r="EO52" i="1"/>
  <c r="V52" i="1" s="1"/>
  <c r="EM53" i="1"/>
  <c r="T53" i="1" s="1"/>
  <c r="EN53" i="1"/>
  <c r="EO53" i="1"/>
  <c r="V53" i="1" s="1"/>
  <c r="EM54" i="1"/>
  <c r="T54" i="1" s="1"/>
  <c r="EN54" i="1"/>
  <c r="EO54" i="1"/>
  <c r="V54" i="1" s="1"/>
  <c r="EM55" i="1"/>
  <c r="T55" i="1" s="1"/>
  <c r="EN55" i="1"/>
  <c r="EO55" i="1"/>
  <c r="V55" i="1" s="1"/>
  <c r="EM56" i="1"/>
  <c r="T56" i="1" s="1"/>
  <c r="EN56" i="1"/>
  <c r="EO56" i="1"/>
  <c r="V56" i="1" s="1"/>
  <c r="EM57" i="1"/>
  <c r="T57" i="1" s="1"/>
  <c r="EN57" i="1"/>
  <c r="EO57" i="1"/>
  <c r="V57" i="1" s="1"/>
  <c r="EM58" i="1"/>
  <c r="T58" i="1" s="1"/>
  <c r="EN58" i="1"/>
  <c r="EO58" i="1"/>
  <c r="V58" i="1" s="1"/>
  <c r="EM59" i="1"/>
  <c r="T59" i="1" s="1"/>
  <c r="EN59" i="1"/>
  <c r="EO59" i="1"/>
  <c r="V59" i="1" s="1"/>
  <c r="EM60" i="1"/>
  <c r="T60" i="1" s="1"/>
  <c r="EN60" i="1"/>
  <c r="EO60" i="1"/>
  <c r="V60" i="1" s="1"/>
  <c r="EM61" i="1"/>
  <c r="T61" i="1" s="1"/>
  <c r="EN61" i="1"/>
  <c r="EO61" i="1"/>
  <c r="V61" i="1" s="1"/>
  <c r="EM62" i="1"/>
  <c r="T62" i="1" s="1"/>
  <c r="EN62" i="1"/>
  <c r="EO62" i="1"/>
  <c r="V62" i="1" s="1"/>
  <c r="EM63" i="1"/>
  <c r="T63" i="1" s="1"/>
  <c r="EN63" i="1"/>
  <c r="EO63" i="1"/>
  <c r="V63" i="1" s="1"/>
  <c r="EM64" i="1"/>
  <c r="T64" i="1" s="1"/>
  <c r="EN64" i="1"/>
  <c r="EO64" i="1"/>
  <c r="V64" i="1" s="1"/>
  <c r="EM65" i="1"/>
  <c r="T65" i="1" s="1"/>
  <c r="EN65" i="1"/>
  <c r="EO65" i="1"/>
  <c r="V65" i="1" s="1"/>
  <c r="EM66" i="1"/>
  <c r="T66" i="1" s="1"/>
  <c r="EN66" i="1"/>
  <c r="EO66" i="1"/>
  <c r="V66" i="1" s="1"/>
  <c r="EM67" i="1"/>
  <c r="T67" i="1" s="1"/>
  <c r="EN67" i="1"/>
  <c r="EO67" i="1"/>
  <c r="V67" i="1" s="1"/>
  <c r="EM68" i="1"/>
  <c r="T68" i="1" s="1"/>
  <c r="EN68" i="1"/>
  <c r="EO68" i="1"/>
  <c r="V68" i="1" s="1"/>
  <c r="EM69" i="1"/>
  <c r="T69" i="1" s="1"/>
  <c r="EN69" i="1"/>
  <c r="EO69" i="1"/>
  <c r="V69" i="1" s="1"/>
  <c r="EM70" i="1"/>
  <c r="T70" i="1" s="1"/>
  <c r="EN70" i="1"/>
  <c r="EO70" i="1"/>
  <c r="V70" i="1" s="1"/>
  <c r="EM71" i="1"/>
  <c r="T71" i="1" s="1"/>
  <c r="EN71" i="1"/>
  <c r="EO71" i="1"/>
  <c r="V71" i="1" s="1"/>
  <c r="EM72" i="1"/>
  <c r="T72" i="1" s="1"/>
  <c r="EN72" i="1"/>
  <c r="EO72" i="1"/>
  <c r="V72" i="1" s="1"/>
  <c r="EM73" i="1"/>
  <c r="T73" i="1" s="1"/>
  <c r="EN73" i="1"/>
  <c r="EO73" i="1"/>
  <c r="V73" i="1" s="1"/>
  <c r="EM74" i="1"/>
  <c r="T74" i="1" s="1"/>
  <c r="EN74" i="1"/>
  <c r="EO74" i="1"/>
  <c r="V74" i="1" s="1"/>
  <c r="EM75" i="1"/>
  <c r="T75" i="1" s="1"/>
  <c r="EN75" i="1"/>
  <c r="EO75" i="1"/>
  <c r="V75" i="1" s="1"/>
  <c r="EM76" i="1"/>
  <c r="T76" i="1" s="1"/>
  <c r="EN76" i="1"/>
  <c r="EO76" i="1"/>
  <c r="V76" i="1" s="1"/>
  <c r="EM77" i="1"/>
  <c r="T77" i="1" s="1"/>
  <c r="EN77" i="1"/>
  <c r="EO77" i="1"/>
  <c r="V77" i="1" s="1"/>
  <c r="EM78" i="1"/>
  <c r="T78" i="1" s="1"/>
  <c r="EN78" i="1"/>
  <c r="EO78" i="1"/>
  <c r="V78" i="1" s="1"/>
  <c r="EM79" i="1"/>
  <c r="T79" i="1" s="1"/>
  <c r="EN79" i="1"/>
  <c r="EO79" i="1"/>
  <c r="V79" i="1" s="1"/>
  <c r="EM80" i="1"/>
  <c r="T80" i="1" s="1"/>
  <c r="EN80" i="1"/>
  <c r="EO80" i="1"/>
  <c r="V80" i="1" s="1"/>
  <c r="EM81" i="1"/>
  <c r="T81" i="1" s="1"/>
  <c r="EN81" i="1"/>
  <c r="EO81" i="1"/>
  <c r="V81" i="1" s="1"/>
  <c r="EM82" i="1"/>
  <c r="T82" i="1" s="1"/>
  <c r="EN82" i="1"/>
  <c r="EO82" i="1"/>
  <c r="V82" i="1" s="1"/>
  <c r="EM83" i="1"/>
  <c r="T83" i="1" s="1"/>
  <c r="EN83" i="1"/>
  <c r="EO83" i="1"/>
  <c r="V83" i="1" s="1"/>
  <c r="EM84" i="1"/>
  <c r="T84" i="1" s="1"/>
  <c r="EN84" i="1"/>
  <c r="EO84" i="1"/>
  <c r="V84" i="1" s="1"/>
  <c r="EM85" i="1"/>
  <c r="T85" i="1" s="1"/>
  <c r="EN85" i="1"/>
  <c r="EO85" i="1"/>
  <c r="V85" i="1" s="1"/>
  <c r="EM86" i="1"/>
  <c r="T86" i="1" s="1"/>
  <c r="EN86" i="1"/>
  <c r="EO86" i="1"/>
  <c r="V86" i="1" s="1"/>
  <c r="EM87" i="1"/>
  <c r="T87" i="1" s="1"/>
  <c r="EN87" i="1"/>
  <c r="EO87" i="1"/>
  <c r="V87" i="1" s="1"/>
  <c r="EM88" i="1"/>
  <c r="T88" i="1" s="1"/>
  <c r="EN88" i="1"/>
  <c r="EO88" i="1"/>
  <c r="V88" i="1" s="1"/>
  <c r="EM89" i="1"/>
  <c r="T89" i="1" s="1"/>
  <c r="EN89" i="1"/>
  <c r="EO89" i="1"/>
  <c r="V89" i="1" s="1"/>
  <c r="EM90" i="1"/>
  <c r="T90" i="1" s="1"/>
  <c r="EN90" i="1"/>
  <c r="EO90" i="1"/>
  <c r="V90" i="1" s="1"/>
  <c r="EM91" i="1"/>
  <c r="T91" i="1" s="1"/>
  <c r="EN91" i="1"/>
  <c r="EO91" i="1"/>
  <c r="V91" i="1" s="1"/>
  <c r="EM92" i="1"/>
  <c r="T92" i="1" s="1"/>
  <c r="EN92" i="1"/>
  <c r="EO92" i="1"/>
  <c r="V92" i="1" s="1"/>
  <c r="EM93" i="1"/>
  <c r="T93" i="1" s="1"/>
  <c r="EN93" i="1"/>
  <c r="EO93" i="1"/>
  <c r="V93" i="1" s="1"/>
  <c r="EM94" i="1"/>
  <c r="T94" i="1" s="1"/>
  <c r="EN94" i="1"/>
  <c r="EO94" i="1"/>
  <c r="V94" i="1" s="1"/>
  <c r="EM95" i="1"/>
  <c r="T95" i="1" s="1"/>
  <c r="EN95" i="1"/>
  <c r="EO95" i="1"/>
  <c r="V95" i="1" s="1"/>
  <c r="EM96" i="1"/>
  <c r="T96" i="1" s="1"/>
  <c r="EN96" i="1"/>
  <c r="EO96" i="1"/>
  <c r="V96" i="1" s="1"/>
  <c r="EM97" i="1"/>
  <c r="T97" i="1" s="1"/>
  <c r="EN97" i="1"/>
  <c r="EO97" i="1"/>
  <c r="V97" i="1" s="1"/>
  <c r="EM98" i="1"/>
  <c r="T98" i="1" s="1"/>
  <c r="EN98" i="1"/>
  <c r="EO98" i="1"/>
  <c r="V98" i="1" s="1"/>
  <c r="EM99" i="1"/>
  <c r="T99" i="1" s="1"/>
  <c r="EN99" i="1"/>
  <c r="EO99" i="1"/>
  <c r="V99" i="1" s="1"/>
  <c r="EM100" i="1"/>
  <c r="T100" i="1" s="1"/>
  <c r="EN100" i="1"/>
  <c r="EO100" i="1"/>
  <c r="V100" i="1" s="1"/>
  <c r="EM101" i="1"/>
  <c r="T101" i="1" s="1"/>
  <c r="EN101" i="1"/>
  <c r="EO101" i="1"/>
  <c r="V101" i="1" s="1"/>
  <c r="EM102" i="1"/>
  <c r="T102" i="1" s="1"/>
  <c r="EN102" i="1"/>
  <c r="EO102" i="1"/>
  <c r="V102" i="1" s="1"/>
  <c r="EM103" i="1"/>
  <c r="T103" i="1" s="1"/>
  <c r="EN103" i="1"/>
  <c r="EO103" i="1"/>
  <c r="V103" i="1" s="1"/>
  <c r="EM104" i="1"/>
  <c r="T104" i="1" s="1"/>
  <c r="EN104" i="1"/>
  <c r="EO104" i="1"/>
  <c r="V104" i="1" s="1"/>
  <c r="Y104" i="1"/>
  <c r="AA104" i="1"/>
  <c r="EM105" i="1"/>
  <c r="T105" i="1" s="1"/>
  <c r="EN105" i="1"/>
  <c r="EO105" i="1"/>
  <c r="V105" i="1" s="1"/>
  <c r="Y105" i="1"/>
  <c r="Z105" i="1"/>
  <c r="AA105" i="1"/>
  <c r="EM106" i="1"/>
  <c r="T106" i="1" s="1"/>
  <c r="EN106" i="1"/>
  <c r="EO106" i="1"/>
  <c r="V106" i="1" s="1"/>
  <c r="EM107" i="1"/>
  <c r="T107" i="1" s="1"/>
  <c r="EN107" i="1"/>
  <c r="EO107" i="1"/>
  <c r="V107" i="1" s="1"/>
  <c r="EM108" i="1"/>
  <c r="T108" i="1" s="1"/>
  <c r="EN108" i="1"/>
  <c r="EO108" i="1"/>
  <c r="V108" i="1" s="1"/>
  <c r="EM109" i="1"/>
  <c r="T109" i="1" s="1"/>
  <c r="EN109" i="1"/>
  <c r="EO109" i="1"/>
  <c r="V109" i="1" s="1"/>
  <c r="EM110" i="1"/>
  <c r="T110" i="1" s="1"/>
  <c r="EN110" i="1"/>
  <c r="EO110" i="1"/>
  <c r="V110" i="1" s="1"/>
  <c r="EM111" i="1"/>
  <c r="T111" i="1" s="1"/>
  <c r="EN111" i="1"/>
  <c r="EO111" i="1"/>
  <c r="V111" i="1" s="1"/>
  <c r="EM112" i="1"/>
  <c r="T112" i="1" s="1"/>
  <c r="EN112" i="1"/>
  <c r="EO112" i="1"/>
  <c r="V112" i="1" s="1"/>
  <c r="EM113" i="1"/>
  <c r="T113" i="1" s="1"/>
  <c r="EN113" i="1"/>
  <c r="EO113" i="1"/>
  <c r="V113" i="1" s="1"/>
  <c r="EM114" i="1"/>
  <c r="T114" i="1" s="1"/>
  <c r="EN114" i="1"/>
  <c r="EO114" i="1"/>
  <c r="V114" i="1" s="1"/>
  <c r="EM115" i="1"/>
  <c r="T115" i="1" s="1"/>
  <c r="EN115" i="1"/>
  <c r="EO115" i="1"/>
  <c r="V115" i="1" s="1"/>
  <c r="EM116" i="1"/>
  <c r="T116" i="1" s="1"/>
  <c r="EN116" i="1"/>
  <c r="EO116" i="1"/>
  <c r="V116" i="1" s="1"/>
  <c r="EM117" i="1"/>
  <c r="T117" i="1" s="1"/>
  <c r="EN117" i="1"/>
  <c r="EO117" i="1"/>
  <c r="V117" i="1" s="1"/>
  <c r="EM118" i="1"/>
  <c r="T118" i="1" s="1"/>
  <c r="EN118" i="1"/>
  <c r="EO118" i="1"/>
  <c r="V118" i="1" s="1"/>
  <c r="EM119" i="1"/>
  <c r="T119" i="1" s="1"/>
  <c r="EN119" i="1"/>
  <c r="EO119" i="1"/>
  <c r="V119" i="1" s="1"/>
  <c r="EM120" i="1"/>
  <c r="T120" i="1" s="1"/>
  <c r="EN120" i="1"/>
  <c r="EO120" i="1"/>
  <c r="V120" i="1" s="1"/>
  <c r="EM121" i="1"/>
  <c r="T121" i="1" s="1"/>
  <c r="EN121" i="1"/>
  <c r="EO121" i="1"/>
  <c r="V121" i="1" s="1"/>
  <c r="EM122" i="1"/>
  <c r="T122" i="1" s="1"/>
  <c r="EN122" i="1"/>
  <c r="EO122" i="1"/>
  <c r="V122" i="1" s="1"/>
  <c r="EM123" i="1"/>
  <c r="T123" i="1" s="1"/>
  <c r="EN123" i="1"/>
  <c r="EO123" i="1"/>
  <c r="V123" i="1" s="1"/>
  <c r="EM124" i="1"/>
  <c r="T124" i="1" s="1"/>
  <c r="EN124" i="1"/>
  <c r="EO124" i="1"/>
  <c r="V124" i="1" s="1"/>
  <c r="EM125" i="1"/>
  <c r="T125" i="1" s="1"/>
  <c r="EN125" i="1"/>
  <c r="EO125" i="1"/>
  <c r="V125" i="1" s="1"/>
  <c r="EM126" i="1"/>
  <c r="T126" i="1" s="1"/>
  <c r="EN126" i="1"/>
  <c r="EO126" i="1"/>
  <c r="V126" i="1" s="1"/>
  <c r="EM127" i="1"/>
  <c r="T127" i="1" s="1"/>
  <c r="EN127" i="1"/>
  <c r="EO127" i="1"/>
  <c r="V127" i="1" s="1"/>
  <c r="EM128" i="1"/>
  <c r="T128" i="1" s="1"/>
  <c r="EN128" i="1"/>
  <c r="EO128" i="1"/>
  <c r="V128" i="1" s="1"/>
  <c r="EM129" i="1"/>
  <c r="T129" i="1" s="1"/>
  <c r="EN129" i="1"/>
  <c r="EO129" i="1"/>
  <c r="V129" i="1" s="1"/>
  <c r="EM130" i="1"/>
  <c r="T130" i="1" s="1"/>
  <c r="EN130" i="1"/>
  <c r="EO130" i="1"/>
  <c r="V130" i="1" s="1"/>
  <c r="EM131" i="1"/>
  <c r="T131" i="1" s="1"/>
  <c r="EN131" i="1"/>
  <c r="EO131" i="1"/>
  <c r="V131" i="1" s="1"/>
  <c r="EM132" i="1"/>
  <c r="T132" i="1" s="1"/>
  <c r="EN132" i="1"/>
  <c r="EO132" i="1"/>
  <c r="V132" i="1" s="1"/>
  <c r="EM133" i="1"/>
  <c r="T133" i="1" s="1"/>
  <c r="EN133" i="1"/>
  <c r="EO133" i="1"/>
  <c r="V133" i="1" s="1"/>
  <c r="EM134" i="1"/>
  <c r="T134" i="1" s="1"/>
  <c r="EN134" i="1"/>
  <c r="EO134" i="1"/>
  <c r="V134" i="1" s="1"/>
  <c r="EM135" i="1"/>
  <c r="T135" i="1" s="1"/>
  <c r="EN135" i="1"/>
  <c r="EO135" i="1"/>
  <c r="V135" i="1" s="1"/>
  <c r="EM136" i="1"/>
  <c r="T136" i="1" s="1"/>
  <c r="EN136" i="1"/>
  <c r="EO136" i="1"/>
  <c r="V136" i="1" s="1"/>
  <c r="EM137" i="1"/>
  <c r="T137" i="1" s="1"/>
  <c r="EN137" i="1"/>
  <c r="EO137" i="1"/>
  <c r="V137" i="1" s="1"/>
  <c r="EM138" i="1"/>
  <c r="T138" i="1" s="1"/>
  <c r="EN138" i="1"/>
  <c r="EO138" i="1"/>
  <c r="V138" i="1" s="1"/>
  <c r="EM139" i="1"/>
  <c r="T139" i="1" s="1"/>
  <c r="EN139" i="1"/>
  <c r="EO139" i="1"/>
  <c r="V139" i="1" s="1"/>
  <c r="EM140" i="1"/>
  <c r="T140" i="1" s="1"/>
  <c r="EN140" i="1"/>
  <c r="EO140" i="1"/>
  <c r="V140" i="1" s="1"/>
  <c r="EM141" i="1"/>
  <c r="T141" i="1" s="1"/>
  <c r="EN141" i="1"/>
  <c r="EO141" i="1"/>
  <c r="V141" i="1" s="1"/>
  <c r="EM142" i="1"/>
  <c r="T142" i="1" s="1"/>
  <c r="EN142" i="1"/>
  <c r="EO142" i="1"/>
  <c r="V142" i="1" s="1"/>
  <c r="EM143" i="1"/>
  <c r="T143" i="1" s="1"/>
  <c r="EN143" i="1"/>
  <c r="EO143" i="1"/>
  <c r="V143" i="1" s="1"/>
  <c r="EM144" i="1"/>
  <c r="T144" i="1" s="1"/>
  <c r="EN144" i="1"/>
  <c r="EO144" i="1"/>
  <c r="V144" i="1" s="1"/>
  <c r="EM145" i="1"/>
  <c r="T145" i="1" s="1"/>
  <c r="EN145" i="1"/>
  <c r="EO145" i="1"/>
  <c r="V145" i="1" s="1"/>
  <c r="EM146" i="1"/>
  <c r="T146" i="1" s="1"/>
  <c r="EN146" i="1"/>
  <c r="EO146" i="1"/>
  <c r="V146" i="1" s="1"/>
  <c r="EM147" i="1"/>
  <c r="T147" i="1" s="1"/>
  <c r="EN147" i="1"/>
  <c r="EO147" i="1"/>
  <c r="V147" i="1" s="1"/>
  <c r="EM148" i="1"/>
  <c r="T148" i="1" s="1"/>
  <c r="EN148" i="1"/>
  <c r="EO148" i="1"/>
  <c r="V148" i="1" s="1"/>
  <c r="EM149" i="1"/>
  <c r="T149" i="1" s="1"/>
  <c r="EN149" i="1"/>
  <c r="EO149" i="1"/>
  <c r="V149" i="1" s="1"/>
  <c r="EM150" i="1"/>
  <c r="T150" i="1" s="1"/>
  <c r="EN150" i="1"/>
  <c r="EO150" i="1"/>
  <c r="V150" i="1" s="1"/>
  <c r="EM151" i="1"/>
  <c r="T151" i="1" s="1"/>
  <c r="EN151" i="1"/>
  <c r="EO151" i="1"/>
  <c r="V151" i="1" s="1"/>
  <c r="EM152" i="1"/>
  <c r="T152" i="1" s="1"/>
  <c r="EN152" i="1"/>
  <c r="EO152" i="1"/>
  <c r="V152" i="1" s="1"/>
  <c r="EM153" i="1"/>
  <c r="T153" i="1" s="1"/>
  <c r="EN153" i="1"/>
  <c r="EO153" i="1"/>
  <c r="V153" i="1" s="1"/>
  <c r="EM154" i="1"/>
  <c r="T154" i="1" s="1"/>
  <c r="EN154" i="1"/>
  <c r="EO154" i="1"/>
  <c r="V154" i="1" s="1"/>
  <c r="EM155" i="1"/>
  <c r="T155" i="1" s="1"/>
  <c r="EN155" i="1"/>
  <c r="EO155" i="1"/>
  <c r="V155" i="1" s="1"/>
  <c r="EM156" i="1"/>
  <c r="T156" i="1" s="1"/>
  <c r="EN156" i="1"/>
  <c r="EO156" i="1"/>
  <c r="V156" i="1" s="1"/>
  <c r="EM157" i="1"/>
  <c r="T157" i="1" s="1"/>
  <c r="EN157" i="1"/>
  <c r="EO157" i="1"/>
  <c r="V157" i="1" s="1"/>
  <c r="EM158" i="1"/>
  <c r="T158" i="1" s="1"/>
  <c r="EN158" i="1"/>
  <c r="EO158" i="1"/>
  <c r="V158" i="1" s="1"/>
  <c r="EM159" i="1"/>
  <c r="T159" i="1" s="1"/>
  <c r="EN159" i="1"/>
  <c r="EO159" i="1"/>
  <c r="V159" i="1" s="1"/>
  <c r="EM160" i="1"/>
  <c r="T160" i="1" s="1"/>
  <c r="EN160" i="1"/>
  <c r="EO160" i="1"/>
  <c r="V160" i="1" s="1"/>
  <c r="EM161" i="1"/>
  <c r="T161" i="1" s="1"/>
  <c r="EN161" i="1"/>
  <c r="EO161" i="1"/>
  <c r="V161" i="1" s="1"/>
  <c r="EM162" i="1"/>
  <c r="T162" i="1" s="1"/>
  <c r="EN162" i="1"/>
  <c r="EO162" i="1"/>
  <c r="V162" i="1" s="1"/>
  <c r="EM163" i="1"/>
  <c r="T163" i="1" s="1"/>
  <c r="EN163" i="1"/>
  <c r="EO163" i="1"/>
  <c r="V163" i="1" s="1"/>
  <c r="EM164" i="1"/>
  <c r="T164" i="1" s="1"/>
  <c r="EN164" i="1"/>
  <c r="EO164" i="1"/>
  <c r="V164" i="1" s="1"/>
  <c r="EM165" i="1"/>
  <c r="T165" i="1" s="1"/>
  <c r="EN165" i="1"/>
  <c r="EO165" i="1"/>
  <c r="V165" i="1" s="1"/>
  <c r="EM166" i="1"/>
  <c r="T166" i="1" s="1"/>
  <c r="EN166" i="1"/>
  <c r="EO166" i="1"/>
  <c r="V166" i="1" s="1"/>
  <c r="EM167" i="1"/>
  <c r="T167" i="1" s="1"/>
  <c r="EN167" i="1"/>
  <c r="EO167" i="1"/>
  <c r="V167" i="1" s="1"/>
  <c r="EM168" i="1"/>
  <c r="T168" i="1" s="1"/>
  <c r="EN168" i="1"/>
  <c r="EO168" i="1"/>
  <c r="V168" i="1" s="1"/>
  <c r="EM169" i="1"/>
  <c r="T169" i="1" s="1"/>
  <c r="EN169" i="1"/>
  <c r="EO169" i="1"/>
  <c r="V169" i="1" s="1"/>
  <c r="EM170" i="1"/>
  <c r="T170" i="1" s="1"/>
  <c r="EN170" i="1"/>
  <c r="EO170" i="1"/>
  <c r="V170" i="1" s="1"/>
  <c r="EM171" i="1"/>
  <c r="T171" i="1" s="1"/>
  <c r="EN171" i="1"/>
  <c r="EO171" i="1"/>
  <c r="V171" i="1" s="1"/>
  <c r="EM172" i="1"/>
  <c r="T172" i="1" s="1"/>
  <c r="EN172" i="1"/>
  <c r="EO172" i="1"/>
  <c r="V172" i="1" s="1"/>
  <c r="EM173" i="1"/>
  <c r="T173" i="1" s="1"/>
  <c r="EN173" i="1"/>
  <c r="EO173" i="1"/>
  <c r="V173" i="1" s="1"/>
  <c r="EM174" i="1"/>
  <c r="T174" i="1" s="1"/>
  <c r="EN174" i="1"/>
  <c r="EO174" i="1"/>
  <c r="V174" i="1" s="1"/>
  <c r="EM175" i="1"/>
  <c r="T175" i="1" s="1"/>
  <c r="EN175" i="1"/>
  <c r="EO175" i="1"/>
  <c r="V175" i="1" s="1"/>
  <c r="EM176" i="1"/>
  <c r="T176" i="1" s="1"/>
  <c r="EN176" i="1"/>
  <c r="EO176" i="1"/>
  <c r="V176" i="1" s="1"/>
  <c r="EM177" i="1"/>
  <c r="T177" i="1" s="1"/>
  <c r="EN177" i="1"/>
  <c r="EO177" i="1"/>
  <c r="V177" i="1" s="1"/>
  <c r="EM178" i="1"/>
  <c r="T178" i="1" s="1"/>
  <c r="EN178" i="1"/>
  <c r="EO178" i="1"/>
  <c r="V178" i="1" s="1"/>
  <c r="EM179" i="1"/>
  <c r="T179" i="1" s="1"/>
  <c r="EN179" i="1"/>
  <c r="EO179" i="1"/>
  <c r="V179" i="1" s="1"/>
  <c r="EM180" i="1"/>
  <c r="T180" i="1" s="1"/>
  <c r="EN180" i="1"/>
  <c r="EO180" i="1"/>
  <c r="V180" i="1" s="1"/>
  <c r="EM181" i="1"/>
  <c r="T181" i="1" s="1"/>
  <c r="EN181" i="1"/>
  <c r="EO181" i="1"/>
  <c r="V181" i="1" s="1"/>
  <c r="EM182" i="1"/>
  <c r="T182" i="1" s="1"/>
  <c r="EN182" i="1"/>
  <c r="EO182" i="1"/>
  <c r="V182" i="1" s="1"/>
  <c r="EM183" i="1"/>
  <c r="T183" i="1" s="1"/>
  <c r="EN183" i="1"/>
  <c r="EO183" i="1"/>
  <c r="V183" i="1" s="1"/>
  <c r="EM184" i="1"/>
  <c r="T184" i="1" s="1"/>
  <c r="EN184" i="1"/>
  <c r="EO184" i="1"/>
  <c r="V184" i="1" s="1"/>
  <c r="EM185" i="1"/>
  <c r="T185" i="1" s="1"/>
  <c r="EN185" i="1"/>
  <c r="EO185" i="1"/>
  <c r="V185" i="1" s="1"/>
  <c r="EM186" i="1"/>
  <c r="T186" i="1" s="1"/>
  <c r="EN186" i="1"/>
  <c r="EO186" i="1"/>
  <c r="V186" i="1" s="1"/>
  <c r="EM187" i="1"/>
  <c r="T187" i="1" s="1"/>
  <c r="EN187" i="1"/>
  <c r="EO187" i="1"/>
  <c r="V187" i="1" s="1"/>
  <c r="EM188" i="1"/>
  <c r="T188" i="1" s="1"/>
  <c r="EN188" i="1"/>
  <c r="EO188" i="1"/>
  <c r="V188" i="1" s="1"/>
  <c r="EM189" i="1"/>
  <c r="T189" i="1" s="1"/>
  <c r="EN189" i="1"/>
  <c r="EO189" i="1"/>
  <c r="V189" i="1" s="1"/>
  <c r="EM190" i="1"/>
  <c r="T190" i="1" s="1"/>
  <c r="EN190" i="1"/>
  <c r="EO190" i="1"/>
  <c r="V190" i="1" s="1"/>
  <c r="EM191" i="1"/>
  <c r="T191" i="1" s="1"/>
  <c r="EN191" i="1"/>
  <c r="EO191" i="1"/>
  <c r="V191" i="1" s="1"/>
  <c r="EM192" i="1"/>
  <c r="T192" i="1" s="1"/>
  <c r="EN192" i="1"/>
  <c r="EO192" i="1"/>
  <c r="V192" i="1" s="1"/>
  <c r="EM193" i="1"/>
  <c r="T193" i="1" s="1"/>
  <c r="EN193" i="1"/>
  <c r="EO193" i="1"/>
  <c r="V193" i="1" s="1"/>
  <c r="EM194" i="1"/>
  <c r="T194" i="1" s="1"/>
  <c r="EN194" i="1"/>
  <c r="EO194" i="1"/>
  <c r="V194" i="1" s="1"/>
  <c r="EM195" i="1"/>
  <c r="T195" i="1" s="1"/>
  <c r="EN195" i="1"/>
  <c r="EO195" i="1"/>
  <c r="V195" i="1" s="1"/>
  <c r="EM196" i="1"/>
  <c r="T196" i="1" s="1"/>
  <c r="EN196" i="1"/>
  <c r="EO196" i="1"/>
  <c r="V196" i="1" s="1"/>
  <c r="EM197" i="1"/>
  <c r="T197" i="1" s="1"/>
  <c r="EN197" i="1"/>
  <c r="EO197" i="1"/>
  <c r="V197" i="1" s="1"/>
  <c r="EM198" i="1"/>
  <c r="T198" i="1" s="1"/>
  <c r="EN198" i="1"/>
  <c r="EO198" i="1"/>
  <c r="V198" i="1" s="1"/>
  <c r="EM199" i="1"/>
  <c r="T199" i="1" s="1"/>
  <c r="EN199" i="1"/>
  <c r="EO199" i="1"/>
  <c r="V199" i="1" s="1"/>
  <c r="EM200" i="1"/>
  <c r="T200" i="1" s="1"/>
  <c r="EN200" i="1"/>
  <c r="EO200" i="1"/>
  <c r="V200" i="1" s="1"/>
  <c r="EM201" i="1"/>
  <c r="T201" i="1" s="1"/>
  <c r="EN201" i="1"/>
  <c r="EO201" i="1"/>
  <c r="V201" i="1" s="1"/>
  <c r="EM202" i="1"/>
  <c r="T202" i="1" s="1"/>
  <c r="EN202" i="1"/>
  <c r="EO202" i="1"/>
  <c r="V202" i="1" s="1"/>
  <c r="EM203" i="1"/>
  <c r="T203" i="1" s="1"/>
  <c r="EN203" i="1"/>
  <c r="EO203" i="1"/>
  <c r="V203" i="1" s="1"/>
  <c r="EM204" i="1"/>
  <c r="T204" i="1" s="1"/>
  <c r="EN204" i="1"/>
  <c r="EO204" i="1"/>
  <c r="V204" i="1" s="1"/>
  <c r="EM205" i="1"/>
  <c r="T205" i="1" s="1"/>
  <c r="EN205" i="1"/>
  <c r="EO205" i="1"/>
  <c r="V205" i="1" s="1"/>
  <c r="EM206" i="1"/>
  <c r="T206" i="1" s="1"/>
  <c r="EN206" i="1"/>
  <c r="EO206" i="1"/>
  <c r="V206" i="1" s="1"/>
  <c r="EM207" i="1"/>
  <c r="T207" i="1" s="1"/>
  <c r="EN207" i="1"/>
  <c r="EO207" i="1"/>
  <c r="V207" i="1" s="1"/>
  <c r="EM208" i="1"/>
  <c r="T208" i="1" s="1"/>
  <c r="EN208" i="1"/>
  <c r="EO208" i="1"/>
  <c r="V208" i="1" s="1"/>
  <c r="EM209" i="1"/>
  <c r="T209" i="1" s="1"/>
  <c r="EN209" i="1"/>
  <c r="EO209" i="1"/>
  <c r="V209" i="1" s="1"/>
  <c r="EM210" i="1"/>
  <c r="T210" i="1" s="1"/>
  <c r="EN210" i="1"/>
  <c r="EO210" i="1"/>
  <c r="V210" i="1" s="1"/>
  <c r="EM211" i="1"/>
  <c r="T211" i="1" s="1"/>
  <c r="EN211" i="1"/>
  <c r="EO211" i="1"/>
  <c r="V211" i="1" s="1"/>
  <c r="EM212" i="1"/>
  <c r="T212" i="1" s="1"/>
  <c r="EN212" i="1"/>
  <c r="EO212" i="1"/>
  <c r="V212" i="1" s="1"/>
  <c r="EM213" i="1"/>
  <c r="T213" i="1" s="1"/>
  <c r="EN213" i="1"/>
  <c r="EO213" i="1"/>
  <c r="V213" i="1" s="1"/>
  <c r="EM214" i="1"/>
  <c r="T214" i="1" s="1"/>
  <c r="EN214" i="1"/>
  <c r="EO214" i="1"/>
  <c r="V214" i="1" s="1"/>
  <c r="EM215" i="1"/>
  <c r="T215" i="1" s="1"/>
  <c r="EN215" i="1"/>
  <c r="EO215" i="1"/>
  <c r="V215" i="1" s="1"/>
  <c r="EM216" i="1"/>
  <c r="T216" i="1" s="1"/>
  <c r="EN216" i="1"/>
  <c r="EO216" i="1"/>
  <c r="V216" i="1" s="1"/>
  <c r="EM217" i="1"/>
  <c r="T217" i="1" s="1"/>
  <c r="EN217" i="1"/>
  <c r="EO217" i="1"/>
  <c r="V217" i="1" s="1"/>
  <c r="EM218" i="1"/>
  <c r="T218" i="1" s="1"/>
  <c r="EN218" i="1"/>
  <c r="EO218" i="1"/>
  <c r="V218" i="1" s="1"/>
  <c r="EM219" i="1"/>
  <c r="T219" i="1" s="1"/>
  <c r="EN219" i="1"/>
  <c r="EO219" i="1"/>
  <c r="V219" i="1" s="1"/>
  <c r="EM220" i="1"/>
  <c r="T220" i="1" s="1"/>
  <c r="EN220" i="1"/>
  <c r="EO220" i="1"/>
  <c r="V220" i="1" s="1"/>
  <c r="EM221" i="1"/>
  <c r="T221" i="1" s="1"/>
  <c r="EN221" i="1"/>
  <c r="EO221" i="1"/>
  <c r="V221" i="1" s="1"/>
  <c r="EM222" i="1"/>
  <c r="T222" i="1" s="1"/>
  <c r="EN222" i="1"/>
  <c r="EO222" i="1"/>
  <c r="V222" i="1" s="1"/>
  <c r="EM223" i="1"/>
  <c r="T223" i="1" s="1"/>
  <c r="EN223" i="1"/>
  <c r="EO223" i="1"/>
  <c r="V223" i="1" s="1"/>
  <c r="EM224" i="1"/>
  <c r="T224" i="1" s="1"/>
  <c r="EN224" i="1"/>
  <c r="EO224" i="1"/>
  <c r="V224" i="1" s="1"/>
  <c r="EM225" i="1"/>
  <c r="T225" i="1" s="1"/>
  <c r="EN225" i="1"/>
  <c r="EO225" i="1"/>
  <c r="V225" i="1" s="1"/>
  <c r="EM226" i="1"/>
  <c r="T226" i="1" s="1"/>
  <c r="EN226" i="1"/>
  <c r="EO226" i="1"/>
  <c r="V226" i="1" s="1"/>
  <c r="EM227" i="1"/>
  <c r="T227" i="1" s="1"/>
  <c r="EN227" i="1"/>
  <c r="EO227" i="1"/>
  <c r="V227" i="1" s="1"/>
  <c r="EM228" i="1"/>
  <c r="T228" i="1" s="1"/>
  <c r="EN228" i="1"/>
  <c r="EO228" i="1"/>
  <c r="V228" i="1" s="1"/>
  <c r="EM229" i="1"/>
  <c r="T229" i="1" s="1"/>
  <c r="EN229" i="1"/>
  <c r="EO229" i="1"/>
  <c r="V229" i="1" s="1"/>
  <c r="EM230" i="1"/>
  <c r="T230" i="1" s="1"/>
  <c r="EN230" i="1"/>
  <c r="EO230" i="1"/>
  <c r="V230" i="1" s="1"/>
  <c r="EM231" i="1"/>
  <c r="T231" i="1" s="1"/>
  <c r="EN231" i="1"/>
  <c r="EO231" i="1"/>
  <c r="V231" i="1" s="1"/>
  <c r="EM232" i="1"/>
  <c r="T232" i="1" s="1"/>
  <c r="EN232" i="1"/>
  <c r="EO232" i="1"/>
  <c r="V232" i="1" s="1"/>
  <c r="EM233" i="1"/>
  <c r="T233" i="1" s="1"/>
  <c r="EN233" i="1"/>
  <c r="EO233" i="1"/>
  <c r="V233" i="1" s="1"/>
  <c r="EM234" i="1"/>
  <c r="T234" i="1" s="1"/>
  <c r="EN234" i="1"/>
  <c r="EO234" i="1"/>
  <c r="V234" i="1" s="1"/>
  <c r="EM235" i="1"/>
  <c r="T235" i="1" s="1"/>
  <c r="EN235" i="1"/>
  <c r="EO235" i="1"/>
  <c r="V235" i="1" s="1"/>
  <c r="EM236" i="1"/>
  <c r="T236" i="1" s="1"/>
  <c r="EN236" i="1"/>
  <c r="EO236" i="1"/>
  <c r="V236" i="1" s="1"/>
  <c r="Y236" i="1"/>
  <c r="Z236" i="1"/>
  <c r="AA236" i="1"/>
  <c r="EM237" i="1"/>
  <c r="T237" i="1" s="1"/>
  <c r="EN237" i="1"/>
  <c r="EO237" i="1"/>
  <c r="V237" i="1" s="1"/>
  <c r="EM238" i="1"/>
  <c r="T238" i="1" s="1"/>
  <c r="EN238" i="1"/>
  <c r="EO238" i="1"/>
  <c r="V238" i="1" s="1"/>
  <c r="EM239" i="1"/>
  <c r="T239" i="1" s="1"/>
  <c r="EN239" i="1"/>
  <c r="EO239" i="1"/>
  <c r="V239" i="1" s="1"/>
  <c r="EM240" i="1"/>
  <c r="T240" i="1" s="1"/>
  <c r="EN240" i="1"/>
  <c r="EO240" i="1"/>
  <c r="V240" i="1" s="1"/>
  <c r="EM241" i="1"/>
  <c r="T241" i="1" s="1"/>
  <c r="EN241" i="1"/>
  <c r="EO241" i="1"/>
  <c r="V241" i="1" s="1"/>
  <c r="EM242" i="1"/>
  <c r="T242" i="1" s="1"/>
  <c r="EN242" i="1"/>
  <c r="EO242" i="1"/>
  <c r="V242" i="1" s="1"/>
  <c r="EM243" i="1"/>
  <c r="T243" i="1" s="1"/>
  <c r="EN243" i="1"/>
  <c r="EO243" i="1"/>
  <c r="V243" i="1" s="1"/>
  <c r="EM244" i="1"/>
  <c r="T244" i="1" s="1"/>
  <c r="EN244" i="1"/>
  <c r="EO244" i="1"/>
  <c r="V244" i="1" s="1"/>
  <c r="EM245" i="1"/>
  <c r="T245" i="1" s="1"/>
  <c r="EN245" i="1"/>
  <c r="EO245" i="1"/>
  <c r="V245" i="1" s="1"/>
  <c r="EM246" i="1"/>
  <c r="T246" i="1" s="1"/>
  <c r="EN246" i="1"/>
  <c r="EO246" i="1"/>
  <c r="V246" i="1" s="1"/>
  <c r="EM247" i="1"/>
  <c r="T247" i="1" s="1"/>
  <c r="EN247" i="1"/>
  <c r="EO247" i="1"/>
  <c r="V247" i="1" s="1"/>
  <c r="EM248" i="1"/>
  <c r="T248" i="1" s="1"/>
  <c r="EN248" i="1"/>
  <c r="EO248" i="1"/>
  <c r="V248" i="1" s="1"/>
  <c r="EM249" i="1"/>
  <c r="T249" i="1" s="1"/>
  <c r="EN249" i="1"/>
  <c r="EO249" i="1"/>
  <c r="V249" i="1" s="1"/>
  <c r="EM250" i="1"/>
  <c r="T250" i="1" s="1"/>
  <c r="EN250" i="1"/>
  <c r="EO250" i="1"/>
  <c r="V250" i="1" s="1"/>
  <c r="EM251" i="1"/>
  <c r="T251" i="1" s="1"/>
  <c r="EN251" i="1"/>
  <c r="EO251" i="1"/>
  <c r="V251" i="1" s="1"/>
  <c r="EM252" i="1"/>
  <c r="T252" i="1" s="1"/>
  <c r="EN252" i="1"/>
  <c r="EO252" i="1"/>
  <c r="V252" i="1" s="1"/>
  <c r="EM253" i="1"/>
  <c r="T253" i="1" s="1"/>
  <c r="EN253" i="1"/>
  <c r="EO253" i="1"/>
  <c r="V253" i="1" s="1"/>
  <c r="EM254" i="1"/>
  <c r="T254" i="1" s="1"/>
  <c r="EN254" i="1"/>
  <c r="EO254" i="1"/>
  <c r="V254" i="1" s="1"/>
  <c r="EM255" i="1"/>
  <c r="T255" i="1" s="1"/>
  <c r="EN255" i="1"/>
  <c r="EO255" i="1"/>
  <c r="V255" i="1" s="1"/>
  <c r="EM256" i="1"/>
  <c r="T256" i="1" s="1"/>
  <c r="EN256" i="1"/>
  <c r="EO256" i="1"/>
  <c r="V256" i="1" s="1"/>
  <c r="EM257" i="1"/>
  <c r="T257" i="1" s="1"/>
  <c r="EN257" i="1"/>
  <c r="EO257" i="1"/>
  <c r="V257" i="1" s="1"/>
  <c r="EM258" i="1"/>
  <c r="T258" i="1" s="1"/>
  <c r="EN258" i="1"/>
  <c r="EO258" i="1"/>
  <c r="V258" i="1" s="1"/>
  <c r="EM259" i="1"/>
  <c r="T259" i="1" s="1"/>
  <c r="EN259" i="1"/>
  <c r="EO259" i="1"/>
  <c r="V259" i="1" s="1"/>
  <c r="EM260" i="1"/>
  <c r="T260" i="1" s="1"/>
  <c r="EN260" i="1"/>
  <c r="EO260" i="1"/>
  <c r="V260" i="1" s="1"/>
  <c r="EM261" i="1"/>
  <c r="T261" i="1" s="1"/>
  <c r="EN261" i="1"/>
  <c r="EO261" i="1"/>
  <c r="V261" i="1" s="1"/>
  <c r="EM262" i="1"/>
  <c r="T262" i="1" s="1"/>
  <c r="EN262" i="1"/>
  <c r="EO262" i="1"/>
  <c r="V262" i="1" s="1"/>
  <c r="EM263" i="1"/>
  <c r="T263" i="1" s="1"/>
  <c r="EN263" i="1"/>
  <c r="EO263" i="1"/>
  <c r="V263" i="1" s="1"/>
  <c r="EM264" i="1"/>
  <c r="T264" i="1" s="1"/>
  <c r="EN264" i="1"/>
  <c r="EO264" i="1"/>
  <c r="V264" i="1" s="1"/>
  <c r="EM265" i="1"/>
  <c r="T265" i="1" s="1"/>
  <c r="EN265" i="1"/>
  <c r="EO265" i="1"/>
  <c r="V265" i="1" s="1"/>
  <c r="EM266" i="1"/>
  <c r="T266" i="1" s="1"/>
  <c r="EN266" i="1"/>
  <c r="EO266" i="1"/>
  <c r="V266" i="1" s="1"/>
  <c r="EM267" i="1"/>
  <c r="T267" i="1" s="1"/>
  <c r="EN267" i="1"/>
  <c r="EO267" i="1"/>
  <c r="V267" i="1" s="1"/>
  <c r="EM268" i="1"/>
  <c r="T268" i="1" s="1"/>
  <c r="EN268" i="1"/>
  <c r="EO268" i="1"/>
  <c r="V268" i="1" s="1"/>
  <c r="EM269" i="1"/>
  <c r="T269" i="1" s="1"/>
  <c r="EN269" i="1"/>
  <c r="EO269" i="1"/>
  <c r="V269" i="1" s="1"/>
  <c r="EM270" i="1"/>
  <c r="T270" i="1" s="1"/>
  <c r="EN270" i="1"/>
  <c r="EO270" i="1"/>
  <c r="V270" i="1" s="1"/>
  <c r="EM271" i="1"/>
  <c r="T271" i="1" s="1"/>
  <c r="EN271" i="1"/>
  <c r="EO271" i="1"/>
  <c r="V271" i="1" s="1"/>
  <c r="EM272" i="1"/>
  <c r="T272" i="1" s="1"/>
  <c r="EN272" i="1"/>
  <c r="EO272" i="1"/>
  <c r="V272" i="1" s="1"/>
  <c r="EM273" i="1"/>
  <c r="T273" i="1" s="1"/>
  <c r="EN273" i="1"/>
  <c r="EO273" i="1"/>
  <c r="V273" i="1" s="1"/>
  <c r="EM274" i="1"/>
  <c r="T274" i="1" s="1"/>
  <c r="EN274" i="1"/>
  <c r="EO274" i="1"/>
  <c r="V274" i="1" s="1"/>
  <c r="EM275" i="1"/>
  <c r="T275" i="1" s="1"/>
  <c r="EN275" i="1"/>
  <c r="EO275" i="1"/>
  <c r="V275" i="1" s="1"/>
  <c r="EM276" i="1"/>
  <c r="T276" i="1" s="1"/>
  <c r="EN276" i="1"/>
  <c r="EO276" i="1"/>
  <c r="V276" i="1" s="1"/>
  <c r="EM277" i="1"/>
  <c r="T277" i="1" s="1"/>
  <c r="EN277" i="1"/>
  <c r="EO277" i="1"/>
  <c r="V277" i="1" s="1"/>
  <c r="EM278" i="1"/>
  <c r="T278" i="1" s="1"/>
  <c r="EN278" i="1"/>
  <c r="EO278" i="1"/>
  <c r="V278" i="1" s="1"/>
  <c r="EM279" i="1"/>
  <c r="T279" i="1" s="1"/>
  <c r="EN279" i="1"/>
  <c r="EO279" i="1"/>
  <c r="V279" i="1" s="1"/>
  <c r="EM280" i="1"/>
  <c r="T280" i="1" s="1"/>
  <c r="EN280" i="1"/>
  <c r="EO280" i="1"/>
  <c r="V280" i="1" s="1"/>
  <c r="EM281" i="1"/>
  <c r="T281" i="1" s="1"/>
  <c r="EN281" i="1"/>
  <c r="EO281" i="1"/>
  <c r="V281" i="1" s="1"/>
  <c r="EM282" i="1"/>
  <c r="T282" i="1" s="1"/>
  <c r="EN282" i="1"/>
  <c r="EO282" i="1"/>
  <c r="V282" i="1" s="1"/>
  <c r="EM283" i="1"/>
  <c r="T283" i="1" s="1"/>
  <c r="EN283" i="1"/>
  <c r="EO283" i="1"/>
  <c r="V283" i="1" s="1"/>
  <c r="EM284" i="1"/>
  <c r="T284" i="1" s="1"/>
  <c r="EN284" i="1"/>
  <c r="EO284" i="1"/>
  <c r="V284" i="1" s="1"/>
  <c r="EM285" i="1"/>
  <c r="T285" i="1" s="1"/>
  <c r="EN285" i="1"/>
  <c r="EO285" i="1"/>
  <c r="V285" i="1" s="1"/>
  <c r="EM286" i="1"/>
  <c r="T286" i="1" s="1"/>
  <c r="EN286" i="1"/>
  <c r="EO286" i="1"/>
  <c r="V286" i="1" s="1"/>
  <c r="EM287" i="1"/>
  <c r="T287" i="1" s="1"/>
  <c r="EN287" i="1"/>
  <c r="EO287" i="1"/>
  <c r="V287" i="1" s="1"/>
  <c r="EM288" i="1"/>
  <c r="T288" i="1" s="1"/>
  <c r="EN288" i="1"/>
  <c r="EO288" i="1"/>
  <c r="V288" i="1" s="1"/>
  <c r="EM289" i="1"/>
  <c r="T289" i="1" s="1"/>
  <c r="EN289" i="1"/>
  <c r="EO289" i="1"/>
  <c r="V289" i="1" s="1"/>
  <c r="EM290" i="1"/>
  <c r="T290" i="1" s="1"/>
  <c r="EN290" i="1"/>
  <c r="EO290" i="1"/>
  <c r="V290" i="1" s="1"/>
  <c r="EM291" i="1"/>
  <c r="T291" i="1" s="1"/>
  <c r="EN291" i="1"/>
  <c r="EO291" i="1"/>
  <c r="V291" i="1" s="1"/>
  <c r="EM292" i="1"/>
  <c r="T292" i="1" s="1"/>
  <c r="EN292" i="1"/>
  <c r="EO292" i="1"/>
  <c r="V292" i="1" s="1"/>
  <c r="EM293" i="1"/>
  <c r="T293" i="1" s="1"/>
  <c r="EN293" i="1"/>
  <c r="EO293" i="1"/>
  <c r="V293" i="1" s="1"/>
  <c r="EM294" i="1"/>
  <c r="T294" i="1" s="1"/>
  <c r="EN294" i="1"/>
  <c r="EO294" i="1"/>
  <c r="V294" i="1" s="1"/>
  <c r="EM295" i="1"/>
  <c r="T295" i="1" s="1"/>
  <c r="EN295" i="1"/>
  <c r="EO295" i="1"/>
  <c r="V295" i="1" s="1"/>
  <c r="EM296" i="1"/>
  <c r="T296" i="1" s="1"/>
  <c r="EN296" i="1"/>
  <c r="EO296" i="1"/>
  <c r="V296" i="1" s="1"/>
  <c r="EM297" i="1"/>
  <c r="T297" i="1" s="1"/>
  <c r="EN297" i="1"/>
  <c r="EO297" i="1"/>
  <c r="V297" i="1" s="1"/>
  <c r="EM298" i="1"/>
  <c r="T298" i="1" s="1"/>
  <c r="EN298" i="1"/>
  <c r="EO298" i="1"/>
  <c r="V298" i="1" s="1"/>
  <c r="EM299" i="1"/>
  <c r="T299" i="1" s="1"/>
  <c r="EN299" i="1"/>
  <c r="EO299" i="1"/>
  <c r="V299" i="1" s="1"/>
  <c r="EM300" i="1"/>
  <c r="T300" i="1" s="1"/>
  <c r="EN300" i="1"/>
  <c r="EO300" i="1"/>
  <c r="V300" i="1" s="1"/>
  <c r="EM301" i="1"/>
  <c r="T301" i="1" s="1"/>
  <c r="EN301" i="1"/>
  <c r="EO301" i="1"/>
  <c r="V301" i="1" s="1"/>
  <c r="EM302" i="1"/>
  <c r="T302" i="1" s="1"/>
  <c r="EN302" i="1"/>
  <c r="EO302" i="1"/>
  <c r="V302" i="1" s="1"/>
  <c r="EM303" i="1"/>
  <c r="T303" i="1" s="1"/>
  <c r="EN303" i="1"/>
  <c r="EO303" i="1"/>
  <c r="V303" i="1" s="1"/>
  <c r="EM304" i="1"/>
  <c r="T304" i="1" s="1"/>
  <c r="EN304" i="1"/>
  <c r="EO304" i="1"/>
  <c r="V304" i="1" s="1"/>
  <c r="EM305" i="1"/>
  <c r="T305" i="1" s="1"/>
  <c r="EN305" i="1"/>
  <c r="EO305" i="1"/>
  <c r="V305" i="1" s="1"/>
  <c r="EM306" i="1"/>
  <c r="T306" i="1" s="1"/>
  <c r="EN306" i="1"/>
  <c r="EO306" i="1"/>
  <c r="V306" i="1" s="1"/>
  <c r="EM307" i="1"/>
  <c r="T307" i="1" s="1"/>
  <c r="EN307" i="1"/>
  <c r="EO307" i="1"/>
  <c r="V307" i="1" s="1"/>
  <c r="EM308" i="1"/>
  <c r="T308" i="1" s="1"/>
  <c r="EN308" i="1"/>
  <c r="EO308" i="1"/>
  <c r="V308" i="1" s="1"/>
  <c r="EM309" i="1"/>
  <c r="T309" i="1" s="1"/>
  <c r="EN309" i="1"/>
  <c r="EO309" i="1"/>
  <c r="V309" i="1" s="1"/>
  <c r="EM310" i="1"/>
  <c r="T310" i="1" s="1"/>
  <c r="EN310" i="1"/>
  <c r="EO310" i="1"/>
  <c r="V310" i="1" s="1"/>
  <c r="EM311" i="1"/>
  <c r="T311" i="1" s="1"/>
  <c r="EN311" i="1"/>
  <c r="EO311" i="1"/>
  <c r="V311" i="1" s="1"/>
  <c r="EM312" i="1"/>
  <c r="T312" i="1" s="1"/>
  <c r="EN312" i="1"/>
  <c r="EO312" i="1"/>
  <c r="V312" i="1" s="1"/>
  <c r="EM313" i="1"/>
  <c r="T313" i="1" s="1"/>
  <c r="EN313" i="1"/>
  <c r="EO313" i="1"/>
  <c r="V313" i="1" s="1"/>
  <c r="EM314" i="1"/>
  <c r="T314" i="1" s="1"/>
  <c r="EN314" i="1"/>
  <c r="EO314" i="1"/>
  <c r="V314" i="1" s="1"/>
  <c r="EM315" i="1"/>
  <c r="T315" i="1" s="1"/>
  <c r="EN315" i="1"/>
  <c r="EO315" i="1"/>
  <c r="V315" i="1" s="1"/>
  <c r="EM316" i="1"/>
  <c r="T316" i="1" s="1"/>
  <c r="EN316" i="1"/>
  <c r="EO316" i="1"/>
  <c r="V316" i="1" s="1"/>
  <c r="EM317" i="1"/>
  <c r="T317" i="1" s="1"/>
  <c r="EN317" i="1"/>
  <c r="EO317" i="1"/>
  <c r="V317" i="1" s="1"/>
  <c r="EM318" i="1"/>
  <c r="T318" i="1" s="1"/>
  <c r="EN318" i="1"/>
  <c r="EO318" i="1"/>
  <c r="V318" i="1" s="1"/>
  <c r="EM319" i="1"/>
  <c r="T319" i="1" s="1"/>
  <c r="EN319" i="1"/>
  <c r="EO319" i="1"/>
  <c r="V319" i="1" s="1"/>
  <c r="EM320" i="1"/>
  <c r="T320" i="1" s="1"/>
  <c r="EN320" i="1"/>
  <c r="EO320" i="1"/>
  <c r="V320" i="1" s="1"/>
  <c r="EM321" i="1"/>
  <c r="T321" i="1" s="1"/>
  <c r="EN321" i="1"/>
  <c r="EO321" i="1"/>
  <c r="V321" i="1" s="1"/>
  <c r="EM322" i="1"/>
  <c r="T322" i="1" s="1"/>
  <c r="EN322" i="1"/>
  <c r="EO322" i="1"/>
  <c r="V322" i="1" s="1"/>
  <c r="EM323" i="1"/>
  <c r="T323" i="1" s="1"/>
  <c r="EN323" i="1"/>
  <c r="EO323" i="1"/>
  <c r="V323" i="1" s="1"/>
  <c r="EM324" i="1"/>
  <c r="T324" i="1" s="1"/>
  <c r="EN324" i="1"/>
  <c r="EO324" i="1"/>
  <c r="V324" i="1" s="1"/>
  <c r="EM325" i="1"/>
  <c r="T325" i="1" s="1"/>
  <c r="EN325" i="1"/>
  <c r="EO325" i="1"/>
  <c r="V325" i="1" s="1"/>
  <c r="EM326" i="1"/>
  <c r="T326" i="1" s="1"/>
  <c r="EN326" i="1"/>
  <c r="EO326" i="1"/>
  <c r="V326" i="1" s="1"/>
  <c r="EM327" i="1"/>
  <c r="T327" i="1" s="1"/>
  <c r="EN327" i="1"/>
  <c r="EO327" i="1"/>
  <c r="V327" i="1" s="1"/>
  <c r="EM328" i="1"/>
  <c r="T328" i="1" s="1"/>
  <c r="EN328" i="1"/>
  <c r="EO328" i="1"/>
  <c r="V328" i="1" s="1"/>
  <c r="EM329" i="1"/>
  <c r="T329" i="1" s="1"/>
  <c r="EN329" i="1"/>
  <c r="EO329" i="1"/>
  <c r="V329" i="1" s="1"/>
  <c r="EM330" i="1"/>
  <c r="T330" i="1" s="1"/>
  <c r="EN330" i="1"/>
  <c r="EO330" i="1"/>
  <c r="V330" i="1" s="1"/>
  <c r="EM331" i="1"/>
  <c r="T331" i="1" s="1"/>
  <c r="EN331" i="1"/>
  <c r="EO331" i="1"/>
  <c r="V331" i="1" s="1"/>
  <c r="EM332" i="1"/>
  <c r="T332" i="1" s="1"/>
  <c r="EN332" i="1"/>
  <c r="EO332" i="1"/>
  <c r="V332" i="1" s="1"/>
  <c r="EM333" i="1"/>
  <c r="T333" i="1" s="1"/>
  <c r="EN333" i="1"/>
  <c r="EO333" i="1"/>
  <c r="V333" i="1" s="1"/>
  <c r="EM334" i="1"/>
  <c r="T334" i="1" s="1"/>
  <c r="EN334" i="1"/>
  <c r="EO334" i="1"/>
  <c r="V334" i="1" s="1"/>
  <c r="EM335" i="1"/>
  <c r="T335" i="1" s="1"/>
  <c r="EN335" i="1"/>
  <c r="EO335" i="1"/>
  <c r="V335" i="1" s="1"/>
  <c r="EM336" i="1"/>
  <c r="T336" i="1" s="1"/>
  <c r="EN336" i="1"/>
  <c r="EO336" i="1"/>
  <c r="V336" i="1" s="1"/>
  <c r="EM337" i="1"/>
  <c r="T337" i="1" s="1"/>
  <c r="EN337" i="1"/>
  <c r="EO337" i="1"/>
  <c r="V337" i="1" s="1"/>
  <c r="EM338" i="1"/>
  <c r="T338" i="1" s="1"/>
  <c r="EN338" i="1"/>
  <c r="EO338" i="1"/>
  <c r="V338" i="1" s="1"/>
  <c r="EM339" i="1"/>
  <c r="T339" i="1" s="1"/>
  <c r="EN339" i="1"/>
  <c r="EO339" i="1"/>
  <c r="V339" i="1" s="1"/>
  <c r="EM340" i="1"/>
  <c r="T340" i="1" s="1"/>
  <c r="EN340" i="1"/>
  <c r="EO340" i="1"/>
  <c r="V340" i="1" s="1"/>
  <c r="EM341" i="1"/>
  <c r="T341" i="1" s="1"/>
  <c r="EN341" i="1"/>
  <c r="EO341" i="1"/>
  <c r="V341" i="1" s="1"/>
  <c r="EM342" i="1"/>
  <c r="T342" i="1" s="1"/>
  <c r="EN342" i="1"/>
  <c r="EO342" i="1"/>
  <c r="V342" i="1" s="1"/>
  <c r="EM343" i="1"/>
  <c r="T343" i="1" s="1"/>
  <c r="EN343" i="1"/>
  <c r="EO343" i="1"/>
  <c r="V343" i="1" s="1"/>
  <c r="EM344" i="1"/>
  <c r="T344" i="1" s="1"/>
  <c r="EN344" i="1"/>
  <c r="EO344" i="1"/>
  <c r="V344" i="1" s="1"/>
  <c r="EM345" i="1"/>
  <c r="T345" i="1" s="1"/>
  <c r="EN345" i="1"/>
  <c r="EO345" i="1"/>
  <c r="V345" i="1" s="1"/>
  <c r="EM346" i="1"/>
  <c r="T346" i="1" s="1"/>
  <c r="EN346" i="1"/>
  <c r="EO346" i="1"/>
  <c r="V346" i="1" s="1"/>
  <c r="EM347" i="1"/>
  <c r="T347" i="1" s="1"/>
  <c r="EN347" i="1"/>
  <c r="EO347" i="1"/>
  <c r="V347" i="1" s="1"/>
  <c r="EM348" i="1"/>
  <c r="T348" i="1" s="1"/>
  <c r="EN348" i="1"/>
  <c r="EO348" i="1"/>
  <c r="V348" i="1" s="1"/>
  <c r="EM349" i="1"/>
  <c r="T349" i="1" s="1"/>
  <c r="EN349" i="1"/>
  <c r="EO349" i="1"/>
  <c r="V349" i="1" s="1"/>
  <c r="EM350" i="1"/>
  <c r="T350" i="1" s="1"/>
  <c r="EN350" i="1"/>
  <c r="EO350" i="1"/>
  <c r="V350" i="1" s="1"/>
  <c r="EM351" i="1"/>
  <c r="T351" i="1" s="1"/>
  <c r="EN351" i="1"/>
  <c r="EO351" i="1"/>
  <c r="V351" i="1" s="1"/>
  <c r="EM352" i="1"/>
  <c r="T352" i="1" s="1"/>
  <c r="EN352" i="1"/>
  <c r="EO352" i="1"/>
  <c r="V352" i="1" s="1"/>
  <c r="EM353" i="1"/>
  <c r="T353" i="1" s="1"/>
  <c r="EN353" i="1"/>
  <c r="EO353" i="1"/>
  <c r="V353" i="1" s="1"/>
  <c r="EM354" i="1"/>
  <c r="T354" i="1" s="1"/>
  <c r="EN354" i="1"/>
  <c r="EO354" i="1"/>
  <c r="V354" i="1" s="1"/>
  <c r="EM355" i="1"/>
  <c r="T355" i="1" s="1"/>
  <c r="EN355" i="1"/>
  <c r="EO355" i="1"/>
  <c r="V355" i="1" s="1"/>
  <c r="EM356" i="1"/>
  <c r="T356" i="1" s="1"/>
  <c r="EN356" i="1"/>
  <c r="EO356" i="1"/>
  <c r="V356" i="1" s="1"/>
  <c r="EM357" i="1"/>
  <c r="T357" i="1" s="1"/>
  <c r="EN357" i="1"/>
  <c r="EO357" i="1"/>
  <c r="V357" i="1" s="1"/>
  <c r="EM358" i="1"/>
  <c r="T358" i="1" s="1"/>
  <c r="EN358" i="1"/>
  <c r="EO358" i="1"/>
  <c r="V358" i="1" s="1"/>
  <c r="EM359" i="1"/>
  <c r="EN359" i="1"/>
  <c r="EO359" i="1"/>
  <c r="EM360" i="1"/>
  <c r="T360" i="1" s="1"/>
  <c r="EN360" i="1"/>
  <c r="EO360" i="1"/>
  <c r="V360" i="1" s="1"/>
  <c r="EM361" i="1"/>
  <c r="T361" i="1" s="1"/>
  <c r="EN361" i="1"/>
  <c r="EO361" i="1"/>
  <c r="V361" i="1" s="1"/>
  <c r="EM362" i="1"/>
  <c r="T362" i="1" s="1"/>
  <c r="EN362" i="1"/>
  <c r="EO362" i="1"/>
  <c r="V362" i="1" s="1"/>
  <c r="EM363" i="1"/>
  <c r="T363" i="1" s="1"/>
  <c r="EN363" i="1"/>
  <c r="EO363" i="1"/>
  <c r="V363" i="1" s="1"/>
  <c r="EM364" i="1"/>
  <c r="T364" i="1" s="1"/>
  <c r="EN364" i="1"/>
  <c r="EO364" i="1"/>
  <c r="V364" i="1" s="1"/>
  <c r="EM365" i="1"/>
  <c r="T365" i="1" s="1"/>
  <c r="EN365" i="1"/>
  <c r="EO365" i="1"/>
  <c r="V365" i="1" s="1"/>
  <c r="EM366" i="1"/>
  <c r="T366" i="1" s="1"/>
  <c r="EN366" i="1"/>
  <c r="EO366" i="1"/>
  <c r="V366" i="1" s="1"/>
  <c r="EM367" i="1"/>
  <c r="T367" i="1" s="1"/>
  <c r="EN367" i="1"/>
  <c r="EO367" i="1"/>
  <c r="V367" i="1" s="1"/>
  <c r="EM368" i="1"/>
  <c r="T368" i="1" s="1"/>
  <c r="EN368" i="1"/>
  <c r="EO368" i="1"/>
  <c r="V368" i="1" s="1"/>
  <c r="EM369" i="1"/>
  <c r="T369" i="1" s="1"/>
  <c r="EN369" i="1"/>
  <c r="EO369" i="1"/>
  <c r="V369" i="1" s="1"/>
  <c r="EM370" i="1"/>
  <c r="T370" i="1" s="1"/>
  <c r="EN370" i="1"/>
  <c r="EO370" i="1"/>
  <c r="V370" i="1" s="1"/>
  <c r="EM371" i="1"/>
  <c r="T371" i="1" s="1"/>
  <c r="EN371" i="1"/>
  <c r="EO371" i="1"/>
  <c r="V371" i="1" s="1"/>
  <c r="EM372" i="1"/>
  <c r="T372" i="1" s="1"/>
  <c r="EN372" i="1"/>
  <c r="EO372" i="1"/>
  <c r="V372" i="1" s="1"/>
  <c r="EM373" i="1"/>
  <c r="T373" i="1" s="1"/>
  <c r="EN373" i="1"/>
  <c r="EO373" i="1"/>
  <c r="V373" i="1" s="1"/>
  <c r="EM374" i="1"/>
  <c r="T374" i="1" s="1"/>
  <c r="EN374" i="1"/>
  <c r="EO374" i="1"/>
  <c r="V374" i="1" s="1"/>
  <c r="EM375" i="1"/>
  <c r="T375" i="1" s="1"/>
  <c r="EN375" i="1"/>
  <c r="EO375" i="1"/>
  <c r="V375" i="1" s="1"/>
  <c r="EM376" i="1"/>
  <c r="T376" i="1" s="1"/>
  <c r="EN376" i="1"/>
  <c r="EO376" i="1"/>
  <c r="V376" i="1" s="1"/>
  <c r="EM377" i="1"/>
  <c r="T377" i="1" s="1"/>
  <c r="EN377" i="1"/>
  <c r="EO377" i="1"/>
  <c r="V377" i="1" s="1"/>
  <c r="EM378" i="1"/>
  <c r="T378" i="1" s="1"/>
  <c r="EN378" i="1"/>
  <c r="EO378" i="1"/>
  <c r="V378" i="1" s="1"/>
  <c r="EM379" i="1"/>
  <c r="T379" i="1" s="1"/>
  <c r="EN379" i="1"/>
  <c r="EO379" i="1"/>
  <c r="V379" i="1" s="1"/>
  <c r="EM380" i="1"/>
  <c r="T380" i="1" s="1"/>
  <c r="EN380" i="1"/>
  <c r="EO380" i="1"/>
  <c r="V380" i="1" s="1"/>
  <c r="EM381" i="1"/>
  <c r="T381" i="1" s="1"/>
  <c r="EN381" i="1"/>
  <c r="EO381" i="1"/>
  <c r="V381" i="1" s="1"/>
  <c r="EM382" i="1"/>
  <c r="T382" i="1" s="1"/>
  <c r="EN382" i="1"/>
  <c r="EO382" i="1"/>
  <c r="V382" i="1" s="1"/>
  <c r="EM383" i="1"/>
  <c r="T383" i="1" s="1"/>
  <c r="EN383" i="1"/>
  <c r="EO383" i="1"/>
  <c r="V383" i="1" s="1"/>
  <c r="EM384" i="1"/>
  <c r="T384" i="1" s="1"/>
  <c r="EN384" i="1"/>
  <c r="EO384" i="1"/>
  <c r="V384" i="1" s="1"/>
  <c r="EM385" i="1"/>
  <c r="T385" i="1" s="1"/>
  <c r="EN385" i="1"/>
  <c r="EO385" i="1"/>
  <c r="V385" i="1" s="1"/>
  <c r="EM386" i="1"/>
  <c r="T386" i="1" s="1"/>
  <c r="EN386" i="1"/>
  <c r="EO386" i="1"/>
  <c r="V386" i="1" s="1"/>
  <c r="EM387" i="1"/>
  <c r="T387" i="1" s="1"/>
  <c r="EN387" i="1"/>
  <c r="EO387" i="1"/>
  <c r="V387" i="1" s="1"/>
  <c r="EM388" i="1"/>
  <c r="T388" i="1" s="1"/>
  <c r="EN388" i="1"/>
  <c r="EO388" i="1"/>
  <c r="V388" i="1" s="1"/>
  <c r="EM389" i="1"/>
  <c r="T389" i="1" s="1"/>
  <c r="EN389" i="1"/>
  <c r="EO389" i="1"/>
  <c r="V389" i="1" s="1"/>
  <c r="EM390" i="1"/>
  <c r="T390" i="1" s="1"/>
  <c r="EN390" i="1"/>
  <c r="EO390" i="1"/>
  <c r="V390" i="1" s="1"/>
  <c r="EM391" i="1"/>
  <c r="T391" i="1" s="1"/>
  <c r="EN391" i="1"/>
  <c r="EO391" i="1"/>
  <c r="V391" i="1" s="1"/>
  <c r="EM392" i="1"/>
  <c r="T392" i="1" s="1"/>
  <c r="EN392" i="1"/>
  <c r="EO392" i="1"/>
  <c r="V392" i="1" s="1"/>
  <c r="EM393" i="1"/>
  <c r="T393" i="1" s="1"/>
  <c r="EN393" i="1"/>
  <c r="EO393" i="1"/>
  <c r="V393" i="1" s="1"/>
  <c r="EM394" i="1"/>
  <c r="T394" i="1" s="1"/>
  <c r="EN394" i="1"/>
  <c r="EO394" i="1"/>
  <c r="V394" i="1" s="1"/>
  <c r="EM395" i="1"/>
  <c r="T395" i="1" s="1"/>
  <c r="EN395" i="1"/>
  <c r="EO395" i="1"/>
  <c r="V395" i="1" s="1"/>
  <c r="EM396" i="1"/>
  <c r="T396" i="1" s="1"/>
  <c r="EN396" i="1"/>
  <c r="EO396" i="1"/>
  <c r="V396" i="1" s="1"/>
  <c r="EM397" i="1"/>
  <c r="T397" i="1" s="1"/>
  <c r="EN397" i="1"/>
  <c r="EO397" i="1"/>
  <c r="V397" i="1" s="1"/>
  <c r="EM398" i="1"/>
  <c r="T398" i="1" s="1"/>
  <c r="EN398" i="1"/>
  <c r="EO398" i="1"/>
  <c r="V398" i="1" s="1"/>
  <c r="EM399" i="1"/>
  <c r="T399" i="1" s="1"/>
  <c r="EN399" i="1"/>
  <c r="EO399" i="1"/>
  <c r="V399" i="1" s="1"/>
  <c r="EM400" i="1"/>
  <c r="T400" i="1" s="1"/>
  <c r="EN400" i="1"/>
  <c r="EO400" i="1"/>
  <c r="V400" i="1" s="1"/>
  <c r="EM401" i="1"/>
  <c r="T401" i="1" s="1"/>
  <c r="EN401" i="1"/>
  <c r="EO401" i="1"/>
  <c r="V401" i="1" s="1"/>
  <c r="EM402" i="1"/>
  <c r="T402" i="1" s="1"/>
  <c r="EN402" i="1"/>
  <c r="EO402" i="1"/>
  <c r="V402" i="1" s="1"/>
  <c r="EM403" i="1"/>
  <c r="T403" i="1" s="1"/>
  <c r="EN403" i="1"/>
  <c r="EO403" i="1"/>
  <c r="V403" i="1" s="1"/>
  <c r="EM404" i="1"/>
  <c r="T404" i="1" s="1"/>
  <c r="EN404" i="1"/>
  <c r="EO404" i="1"/>
  <c r="V404" i="1" s="1"/>
  <c r="EM405" i="1"/>
  <c r="T405" i="1" s="1"/>
  <c r="EN405" i="1"/>
  <c r="EO405" i="1"/>
  <c r="V405" i="1" s="1"/>
  <c r="EM406" i="1"/>
  <c r="T406" i="1" s="1"/>
  <c r="EN406" i="1"/>
  <c r="EO406" i="1"/>
  <c r="V406" i="1" s="1"/>
  <c r="EM407" i="1"/>
  <c r="T407" i="1" s="1"/>
  <c r="EN407" i="1"/>
  <c r="EO407" i="1"/>
  <c r="V407" i="1" s="1"/>
  <c r="EM408" i="1"/>
  <c r="T408" i="1" s="1"/>
  <c r="EN408" i="1"/>
  <c r="EO408" i="1"/>
  <c r="V408" i="1" s="1"/>
  <c r="EM409" i="1"/>
  <c r="T409" i="1" s="1"/>
  <c r="EN409" i="1"/>
  <c r="EO409" i="1"/>
  <c r="V409" i="1" s="1"/>
  <c r="EM410" i="1"/>
  <c r="T410" i="1" s="1"/>
  <c r="EN410" i="1"/>
  <c r="EO410" i="1"/>
  <c r="V410" i="1" s="1"/>
  <c r="EM411" i="1"/>
  <c r="T411" i="1" s="1"/>
  <c r="EN411" i="1"/>
  <c r="EO411" i="1"/>
  <c r="V411" i="1" s="1"/>
  <c r="EM412" i="1"/>
  <c r="T412" i="1" s="1"/>
  <c r="EN412" i="1"/>
  <c r="EO412" i="1"/>
  <c r="V412" i="1" s="1"/>
  <c r="EM413" i="1"/>
  <c r="T413" i="1" s="1"/>
  <c r="EN413" i="1"/>
  <c r="EO413" i="1"/>
  <c r="V413" i="1" s="1"/>
  <c r="EM414" i="1"/>
  <c r="T414" i="1" s="1"/>
  <c r="EN414" i="1"/>
  <c r="EO414" i="1"/>
  <c r="V414" i="1" s="1"/>
  <c r="EM415" i="1"/>
  <c r="T415" i="1" s="1"/>
  <c r="EN415" i="1"/>
  <c r="EO415" i="1"/>
  <c r="V415" i="1" s="1"/>
  <c r="EM416" i="1"/>
  <c r="T416" i="1" s="1"/>
  <c r="EN416" i="1"/>
  <c r="EO416" i="1"/>
  <c r="V416" i="1" s="1"/>
  <c r="EM417" i="1"/>
  <c r="T417" i="1" s="1"/>
  <c r="EN417" i="1"/>
  <c r="EO417" i="1"/>
  <c r="V417" i="1" s="1"/>
  <c r="EM418" i="1"/>
  <c r="T418" i="1" s="1"/>
  <c r="EN418" i="1"/>
  <c r="EO418" i="1"/>
  <c r="V418" i="1" s="1"/>
  <c r="EM419" i="1"/>
  <c r="T419" i="1" s="1"/>
  <c r="EN419" i="1"/>
  <c r="EO419" i="1"/>
  <c r="V419" i="1" s="1"/>
  <c r="EM420" i="1"/>
  <c r="T420" i="1" s="1"/>
  <c r="EN420" i="1"/>
  <c r="EO420" i="1"/>
  <c r="V420" i="1" s="1"/>
  <c r="EM421" i="1"/>
  <c r="EN421" i="1"/>
  <c r="EO421" i="1"/>
  <c r="EM422" i="1"/>
  <c r="T422" i="1" s="1"/>
  <c r="EN422" i="1"/>
  <c r="EO422" i="1"/>
  <c r="V422" i="1" s="1"/>
  <c r="EM423" i="1"/>
  <c r="T423" i="1" s="1"/>
  <c r="EN423" i="1"/>
  <c r="EO423" i="1"/>
  <c r="V423" i="1" s="1"/>
  <c r="EM424" i="1"/>
  <c r="T424" i="1" s="1"/>
  <c r="EN424" i="1"/>
  <c r="EO424" i="1"/>
  <c r="V424" i="1" s="1"/>
  <c r="EM425" i="1"/>
  <c r="T425" i="1" s="1"/>
  <c r="EN425" i="1"/>
  <c r="EO425" i="1"/>
  <c r="V425" i="1" s="1"/>
  <c r="EM426" i="1"/>
  <c r="T426" i="1" s="1"/>
  <c r="EN426" i="1"/>
  <c r="EO426" i="1"/>
  <c r="V426" i="1" s="1"/>
  <c r="EM427" i="1"/>
  <c r="T427" i="1" s="1"/>
  <c r="EN427" i="1"/>
  <c r="EO427" i="1"/>
  <c r="V427" i="1" s="1"/>
  <c r="EM428" i="1"/>
  <c r="T428" i="1" s="1"/>
  <c r="EN428" i="1"/>
  <c r="EO428" i="1"/>
  <c r="V428" i="1" s="1"/>
  <c r="EM429" i="1"/>
  <c r="T429" i="1" s="1"/>
  <c r="EN429" i="1"/>
  <c r="EO429" i="1"/>
  <c r="V429" i="1" s="1"/>
  <c r="EM430" i="1"/>
  <c r="T430" i="1" s="1"/>
  <c r="EN430" i="1"/>
  <c r="EO430" i="1"/>
  <c r="V430" i="1" s="1"/>
  <c r="EM431" i="1"/>
  <c r="T431" i="1" s="1"/>
  <c r="EN431" i="1"/>
  <c r="EO431" i="1"/>
  <c r="V431" i="1" s="1"/>
  <c r="EM432" i="1"/>
  <c r="T432" i="1" s="1"/>
  <c r="EN432" i="1"/>
  <c r="EO432" i="1"/>
  <c r="V432" i="1" s="1"/>
  <c r="EM433" i="1"/>
  <c r="T433" i="1" s="1"/>
  <c r="EN433" i="1"/>
  <c r="EO433" i="1"/>
  <c r="V433" i="1" s="1"/>
  <c r="EM434" i="1"/>
  <c r="T434" i="1" s="1"/>
  <c r="EN434" i="1"/>
  <c r="EO434" i="1"/>
  <c r="V434" i="1" s="1"/>
  <c r="EM435" i="1"/>
  <c r="T435" i="1" s="1"/>
  <c r="EN435" i="1"/>
  <c r="EO435" i="1"/>
  <c r="V435" i="1" s="1"/>
  <c r="EM436" i="1"/>
  <c r="T436" i="1" s="1"/>
  <c r="EN436" i="1"/>
  <c r="EO436" i="1"/>
  <c r="V436" i="1" s="1"/>
  <c r="EM437" i="1"/>
  <c r="T437" i="1" s="1"/>
  <c r="EN437" i="1"/>
  <c r="EO437" i="1"/>
  <c r="V437" i="1" s="1"/>
  <c r="EM438" i="1"/>
  <c r="T438" i="1" s="1"/>
  <c r="EN438" i="1"/>
  <c r="EO438" i="1"/>
  <c r="V438" i="1" s="1"/>
  <c r="EM439" i="1"/>
  <c r="T439" i="1" s="1"/>
  <c r="EN439" i="1"/>
  <c r="EO439" i="1"/>
  <c r="V439" i="1" s="1"/>
  <c r="EM440" i="1"/>
  <c r="T440" i="1" s="1"/>
  <c r="EN440" i="1"/>
  <c r="EO440" i="1"/>
  <c r="V440" i="1" s="1"/>
  <c r="EM441" i="1"/>
  <c r="T441" i="1" s="1"/>
  <c r="EN441" i="1"/>
  <c r="EO441" i="1"/>
  <c r="V441" i="1" s="1"/>
  <c r="EM442" i="1"/>
  <c r="T442" i="1" s="1"/>
  <c r="EN442" i="1"/>
  <c r="EO442" i="1"/>
  <c r="V442" i="1" s="1"/>
  <c r="EM443" i="1"/>
  <c r="T443" i="1" s="1"/>
  <c r="EN443" i="1"/>
  <c r="EO443" i="1"/>
  <c r="V443" i="1" s="1"/>
  <c r="EM444" i="1"/>
  <c r="T444" i="1" s="1"/>
  <c r="EN444" i="1"/>
  <c r="EO444" i="1"/>
  <c r="V444" i="1" s="1"/>
  <c r="EM445" i="1"/>
  <c r="T445" i="1" s="1"/>
  <c r="EN445" i="1"/>
  <c r="EO445" i="1"/>
  <c r="V445" i="1" s="1"/>
  <c r="EM446" i="1"/>
  <c r="T446" i="1" s="1"/>
  <c r="EN446" i="1"/>
  <c r="EO446" i="1"/>
  <c r="V446" i="1" s="1"/>
  <c r="EM447" i="1"/>
  <c r="T447" i="1" s="1"/>
  <c r="EN447" i="1"/>
  <c r="EO447" i="1"/>
  <c r="V447" i="1" s="1"/>
  <c r="EM448" i="1"/>
  <c r="T448" i="1" s="1"/>
  <c r="EN448" i="1"/>
  <c r="EO448" i="1"/>
  <c r="V448" i="1" s="1"/>
  <c r="EM450" i="1"/>
  <c r="T450" i="1" s="1"/>
  <c r="EN450" i="1"/>
  <c r="EO450" i="1"/>
  <c r="V450" i="1" s="1"/>
  <c r="EM451" i="1"/>
  <c r="T451" i="1" s="1"/>
  <c r="EN451" i="1"/>
  <c r="EO451" i="1"/>
  <c r="V451" i="1" s="1"/>
  <c r="EM452" i="1"/>
  <c r="T452" i="1" s="1"/>
  <c r="EN452" i="1"/>
  <c r="EO452" i="1"/>
  <c r="V452" i="1" s="1"/>
  <c r="EM453" i="1"/>
  <c r="T453" i="1" s="1"/>
  <c r="EN453" i="1"/>
  <c r="EO453" i="1"/>
  <c r="V453" i="1" s="1"/>
  <c r="EM454" i="1"/>
  <c r="T454" i="1" s="1"/>
  <c r="EN454" i="1"/>
  <c r="EO454" i="1"/>
  <c r="V454" i="1" s="1"/>
  <c r="EM455" i="1"/>
  <c r="T455" i="1" s="1"/>
  <c r="EN455" i="1"/>
  <c r="EO455" i="1"/>
  <c r="V455" i="1" s="1"/>
  <c r="EM456" i="1"/>
  <c r="T456" i="1" s="1"/>
  <c r="EN456" i="1"/>
  <c r="EO456" i="1"/>
  <c r="V456" i="1" s="1"/>
  <c r="EM457" i="1"/>
  <c r="T457" i="1" s="1"/>
  <c r="EN457" i="1"/>
  <c r="EO457" i="1"/>
  <c r="V457" i="1" s="1"/>
  <c r="EM458" i="1"/>
  <c r="T458" i="1" s="1"/>
  <c r="EN458" i="1"/>
  <c r="EO458" i="1"/>
  <c r="V458" i="1" s="1"/>
  <c r="EM459" i="1"/>
  <c r="T459" i="1" s="1"/>
  <c r="EN459" i="1"/>
  <c r="EO459" i="1"/>
  <c r="V459" i="1" s="1"/>
  <c r="EM460" i="1"/>
  <c r="T460" i="1" s="1"/>
  <c r="EN460" i="1"/>
  <c r="EO460" i="1"/>
  <c r="V460" i="1" s="1"/>
  <c r="EM461" i="1"/>
  <c r="T461" i="1" s="1"/>
  <c r="EN461" i="1"/>
  <c r="EO461" i="1"/>
  <c r="V461" i="1" s="1"/>
  <c r="EM462" i="1"/>
  <c r="T462" i="1" s="1"/>
  <c r="EN462" i="1"/>
  <c r="EO462" i="1"/>
  <c r="V462" i="1" s="1"/>
  <c r="EM463" i="1"/>
  <c r="T463" i="1" s="1"/>
  <c r="EN463" i="1"/>
  <c r="EO463" i="1"/>
  <c r="V463" i="1" s="1"/>
  <c r="EM464" i="1"/>
  <c r="T464" i="1" s="1"/>
  <c r="EN464" i="1"/>
  <c r="EO464" i="1"/>
  <c r="V464" i="1" s="1"/>
  <c r="EM465" i="1"/>
  <c r="T465" i="1" s="1"/>
  <c r="EN465" i="1"/>
  <c r="EO465" i="1"/>
  <c r="V465" i="1" s="1"/>
  <c r="EM466" i="1"/>
  <c r="T466" i="1" s="1"/>
  <c r="EN466" i="1"/>
  <c r="EO466" i="1"/>
  <c r="V466" i="1" s="1"/>
  <c r="EM467" i="1"/>
  <c r="T467" i="1" s="1"/>
  <c r="EN467" i="1"/>
  <c r="EO467" i="1"/>
  <c r="V467" i="1" s="1"/>
  <c r="EM468" i="1"/>
  <c r="T468" i="1" s="1"/>
  <c r="EN468" i="1"/>
  <c r="EO468" i="1"/>
  <c r="V468" i="1" s="1"/>
  <c r="EM469" i="1"/>
  <c r="T469" i="1" s="1"/>
  <c r="EN469" i="1"/>
  <c r="EO469" i="1"/>
  <c r="V469" i="1" s="1"/>
  <c r="EM470" i="1"/>
  <c r="T470" i="1" s="1"/>
  <c r="EN470" i="1"/>
  <c r="EO470" i="1"/>
  <c r="V470" i="1" s="1"/>
  <c r="EM471" i="1"/>
  <c r="T471" i="1" s="1"/>
  <c r="EN471" i="1"/>
  <c r="EO471" i="1"/>
  <c r="V471" i="1" s="1"/>
  <c r="EM472" i="1"/>
  <c r="T472" i="1" s="1"/>
  <c r="EN472" i="1"/>
  <c r="EO472" i="1"/>
  <c r="V472" i="1" s="1"/>
  <c r="EM473" i="1"/>
  <c r="T473" i="1" s="1"/>
  <c r="EN473" i="1"/>
  <c r="EO473" i="1"/>
  <c r="V473" i="1" s="1"/>
  <c r="EM474" i="1"/>
  <c r="T474" i="1" s="1"/>
  <c r="EN474" i="1"/>
  <c r="EO474" i="1"/>
  <c r="V474" i="1" s="1"/>
  <c r="EM475" i="1"/>
  <c r="T475" i="1" s="1"/>
  <c r="EN475" i="1"/>
  <c r="EO475" i="1"/>
  <c r="V475" i="1" s="1"/>
  <c r="EM476" i="1"/>
  <c r="T476" i="1" s="1"/>
  <c r="EN476" i="1"/>
  <c r="EO476" i="1"/>
  <c r="V476" i="1" s="1"/>
  <c r="EM477" i="1"/>
  <c r="T477" i="1" s="1"/>
  <c r="EN477" i="1"/>
  <c r="EO477" i="1"/>
  <c r="V477" i="1" s="1"/>
  <c r="EM478" i="1"/>
  <c r="T478" i="1" s="1"/>
  <c r="EN478" i="1"/>
  <c r="EO478" i="1"/>
  <c r="V478" i="1" s="1"/>
  <c r="EM479" i="1"/>
  <c r="T479" i="1" s="1"/>
  <c r="EN479" i="1"/>
  <c r="EO479" i="1"/>
  <c r="V479" i="1" s="1"/>
  <c r="EM480" i="1"/>
  <c r="T480" i="1" s="1"/>
  <c r="EN480" i="1"/>
  <c r="EO480" i="1"/>
  <c r="V480" i="1" s="1"/>
  <c r="EM481" i="1"/>
  <c r="T481" i="1" s="1"/>
  <c r="EN481" i="1"/>
  <c r="EO481" i="1"/>
  <c r="V481" i="1" s="1"/>
  <c r="EM482" i="1"/>
  <c r="T482" i="1" s="1"/>
  <c r="EN482" i="1"/>
  <c r="EO482" i="1"/>
  <c r="V482" i="1" s="1"/>
  <c r="EM483" i="1"/>
  <c r="T483" i="1" s="1"/>
  <c r="EN483" i="1"/>
  <c r="EO483" i="1"/>
  <c r="V483" i="1" s="1"/>
  <c r="EM484" i="1"/>
  <c r="T484" i="1" s="1"/>
  <c r="EN484" i="1"/>
  <c r="EO484" i="1"/>
  <c r="V484" i="1" s="1"/>
  <c r="EM485" i="1"/>
  <c r="T485" i="1" s="1"/>
  <c r="EN485" i="1"/>
  <c r="EO485" i="1"/>
  <c r="V485" i="1" s="1"/>
  <c r="EM486" i="1"/>
  <c r="T486" i="1" s="1"/>
  <c r="EN486" i="1"/>
  <c r="EO486" i="1"/>
  <c r="V486" i="1" s="1"/>
  <c r="EM487" i="1"/>
  <c r="T487" i="1" s="1"/>
  <c r="EN487" i="1"/>
  <c r="EO487" i="1"/>
  <c r="V487" i="1" s="1"/>
  <c r="EM488" i="1"/>
  <c r="T488" i="1" s="1"/>
  <c r="EN488" i="1"/>
  <c r="EO488" i="1"/>
  <c r="V488" i="1" s="1"/>
  <c r="EM489" i="1"/>
  <c r="T489" i="1" s="1"/>
  <c r="EN489" i="1"/>
  <c r="EO489" i="1"/>
  <c r="V489" i="1" s="1"/>
  <c r="EM490" i="1"/>
  <c r="T490" i="1" s="1"/>
  <c r="EN490" i="1"/>
  <c r="EO490" i="1"/>
  <c r="V490" i="1" s="1"/>
  <c r="EM491" i="1"/>
  <c r="T491" i="1" s="1"/>
  <c r="EN491" i="1"/>
  <c r="EO491" i="1"/>
  <c r="V491" i="1" s="1"/>
  <c r="EM492" i="1"/>
  <c r="T492" i="1" s="1"/>
  <c r="EN492" i="1"/>
  <c r="EO492" i="1"/>
  <c r="V492" i="1" s="1"/>
  <c r="EM493" i="1"/>
  <c r="T493" i="1" s="1"/>
  <c r="EN493" i="1"/>
  <c r="EO493" i="1"/>
  <c r="V493" i="1" s="1"/>
  <c r="EM494" i="1"/>
  <c r="T494" i="1" s="1"/>
  <c r="EN494" i="1"/>
  <c r="EO494" i="1"/>
  <c r="V494" i="1" s="1"/>
  <c r="EM495" i="1"/>
  <c r="T495" i="1" s="1"/>
  <c r="EN495" i="1"/>
  <c r="EO495" i="1"/>
  <c r="V495" i="1" s="1"/>
  <c r="EM496" i="1"/>
  <c r="T496" i="1" s="1"/>
  <c r="EN496" i="1"/>
  <c r="EO496" i="1"/>
  <c r="V496" i="1" s="1"/>
  <c r="EM497" i="1"/>
  <c r="T497" i="1" s="1"/>
  <c r="EN497" i="1"/>
  <c r="EO497" i="1"/>
  <c r="V497" i="1" s="1"/>
  <c r="EM498" i="1"/>
  <c r="T498" i="1" s="1"/>
  <c r="EN498" i="1"/>
  <c r="EO498" i="1"/>
  <c r="V498" i="1" s="1"/>
  <c r="EM499" i="1"/>
  <c r="T499" i="1" s="1"/>
  <c r="EN499" i="1"/>
  <c r="EO499" i="1"/>
  <c r="V499" i="1" s="1"/>
  <c r="EM500" i="1"/>
  <c r="T500" i="1" s="1"/>
  <c r="EN500" i="1"/>
  <c r="EO500" i="1"/>
  <c r="V500" i="1" s="1"/>
  <c r="EM501" i="1"/>
  <c r="T501" i="1" s="1"/>
  <c r="EN501" i="1"/>
  <c r="EO501" i="1"/>
  <c r="V501" i="1" s="1"/>
  <c r="EM502" i="1"/>
  <c r="T502" i="1" s="1"/>
  <c r="EN502" i="1"/>
  <c r="EO502" i="1"/>
  <c r="V502" i="1" s="1"/>
  <c r="EM503" i="1"/>
  <c r="T503" i="1" s="1"/>
  <c r="EN503" i="1"/>
  <c r="EO503" i="1"/>
  <c r="V503" i="1" s="1"/>
  <c r="EM504" i="1"/>
  <c r="T504" i="1" s="1"/>
  <c r="EN504" i="1"/>
  <c r="EO504" i="1"/>
  <c r="V504" i="1" s="1"/>
  <c r="EM505" i="1"/>
  <c r="T505" i="1" s="1"/>
  <c r="EN505" i="1"/>
  <c r="EO505" i="1"/>
  <c r="V505" i="1" s="1"/>
  <c r="EM506" i="1"/>
  <c r="T506" i="1" s="1"/>
  <c r="EN506" i="1"/>
  <c r="EO506" i="1"/>
  <c r="V506" i="1" s="1"/>
  <c r="EM507" i="1"/>
  <c r="T507" i="1" s="1"/>
  <c r="EN507" i="1"/>
  <c r="EO507" i="1"/>
  <c r="V507" i="1" s="1"/>
  <c r="EM508" i="1"/>
  <c r="T508" i="1" s="1"/>
  <c r="EN508" i="1"/>
  <c r="EO508" i="1"/>
  <c r="V508" i="1" s="1"/>
  <c r="EM509" i="1"/>
  <c r="T509" i="1" s="1"/>
  <c r="EN509" i="1"/>
  <c r="EO509" i="1"/>
  <c r="V509" i="1" s="1"/>
  <c r="EM510" i="1"/>
  <c r="T510" i="1" s="1"/>
  <c r="EN510" i="1"/>
  <c r="EO510" i="1"/>
  <c r="V510" i="1" s="1"/>
  <c r="EM511" i="1"/>
  <c r="T511" i="1" s="1"/>
  <c r="EN511" i="1"/>
  <c r="EO511" i="1"/>
  <c r="V511" i="1" s="1"/>
  <c r="EM512" i="1"/>
  <c r="T512" i="1" s="1"/>
  <c r="EN512" i="1"/>
  <c r="EO512" i="1"/>
  <c r="V512" i="1" s="1"/>
  <c r="EM513" i="1"/>
  <c r="T513" i="1" s="1"/>
  <c r="EN513" i="1"/>
  <c r="EO513" i="1"/>
  <c r="V513" i="1" s="1"/>
  <c r="EM514" i="1"/>
  <c r="T514" i="1" s="1"/>
  <c r="EN514" i="1"/>
  <c r="EO514" i="1"/>
  <c r="V514" i="1" s="1"/>
  <c r="EM515" i="1"/>
  <c r="T515" i="1" s="1"/>
  <c r="EN515" i="1"/>
  <c r="EO515" i="1"/>
  <c r="V515" i="1" s="1"/>
  <c r="EM516" i="1"/>
  <c r="T516" i="1" s="1"/>
  <c r="EN516" i="1"/>
  <c r="EO516" i="1"/>
  <c r="V516" i="1" s="1"/>
  <c r="EM517" i="1"/>
  <c r="T517" i="1" s="1"/>
  <c r="EN517" i="1"/>
  <c r="EO517" i="1"/>
  <c r="V517" i="1" s="1"/>
  <c r="EM518" i="1"/>
  <c r="T518" i="1" s="1"/>
  <c r="EN518" i="1"/>
  <c r="EO518" i="1"/>
  <c r="V518" i="1" s="1"/>
  <c r="EM519" i="1"/>
  <c r="T519" i="1" s="1"/>
  <c r="EN519" i="1"/>
  <c r="EO519" i="1"/>
  <c r="V519" i="1" s="1"/>
  <c r="EM520" i="1"/>
  <c r="T520" i="1" s="1"/>
  <c r="EN520" i="1"/>
  <c r="EO520" i="1"/>
  <c r="V520" i="1" s="1"/>
  <c r="EM521" i="1"/>
  <c r="T521" i="1" s="1"/>
  <c r="EN521" i="1"/>
  <c r="EO521" i="1"/>
  <c r="V521" i="1" s="1"/>
  <c r="EM522" i="1"/>
  <c r="T522" i="1" s="1"/>
  <c r="EN522" i="1"/>
  <c r="EO522" i="1"/>
  <c r="V522" i="1" s="1"/>
  <c r="EM523" i="1"/>
  <c r="T523" i="1" s="1"/>
  <c r="EN523" i="1"/>
  <c r="EO523" i="1"/>
  <c r="V523" i="1" s="1"/>
  <c r="EM524" i="1"/>
  <c r="T524" i="1" s="1"/>
  <c r="EN524" i="1"/>
  <c r="EO524" i="1"/>
  <c r="V524" i="1" s="1"/>
  <c r="EM525" i="1"/>
  <c r="T525" i="1" s="1"/>
  <c r="EN525" i="1"/>
  <c r="EO525" i="1"/>
  <c r="V525" i="1" s="1"/>
  <c r="EM526" i="1"/>
  <c r="T526" i="1" s="1"/>
  <c r="EN526" i="1"/>
  <c r="EO526" i="1"/>
  <c r="V526" i="1" s="1"/>
  <c r="EM527" i="1"/>
  <c r="T527" i="1" s="1"/>
  <c r="EN527" i="1"/>
  <c r="EO527" i="1"/>
  <c r="V527" i="1" s="1"/>
  <c r="EM528" i="1"/>
  <c r="T528" i="1" s="1"/>
  <c r="EN528" i="1"/>
  <c r="EO528" i="1"/>
  <c r="V528" i="1" s="1"/>
  <c r="EM529" i="1"/>
  <c r="T529" i="1" s="1"/>
  <c r="EN529" i="1"/>
  <c r="EO529" i="1"/>
  <c r="V529" i="1" s="1"/>
  <c r="EM530" i="1"/>
  <c r="T530" i="1" s="1"/>
  <c r="EN530" i="1"/>
  <c r="EO530" i="1"/>
  <c r="V530" i="1" s="1"/>
  <c r="EM531" i="1"/>
  <c r="T531" i="1" s="1"/>
  <c r="EN531" i="1"/>
  <c r="EO531" i="1"/>
  <c r="V531" i="1" s="1"/>
  <c r="EM532" i="1"/>
  <c r="T532" i="1" s="1"/>
  <c r="EN532" i="1"/>
  <c r="EO532" i="1"/>
  <c r="V532" i="1" s="1"/>
  <c r="EM533" i="1"/>
  <c r="T533" i="1" s="1"/>
  <c r="EN533" i="1"/>
  <c r="EO533" i="1"/>
  <c r="V533" i="1" s="1"/>
  <c r="EM534" i="1"/>
  <c r="T534" i="1" s="1"/>
  <c r="EN534" i="1"/>
  <c r="EO534" i="1"/>
  <c r="V534" i="1" s="1"/>
  <c r="EM535" i="1"/>
  <c r="T535" i="1" s="1"/>
  <c r="EN535" i="1"/>
  <c r="EO535" i="1"/>
  <c r="V535" i="1" s="1"/>
  <c r="EM536" i="1"/>
  <c r="T536" i="1" s="1"/>
  <c r="EN536" i="1"/>
  <c r="EO536" i="1"/>
  <c r="V536" i="1" s="1"/>
  <c r="EM537" i="1"/>
  <c r="T537" i="1" s="1"/>
  <c r="EN537" i="1"/>
  <c r="EO537" i="1"/>
  <c r="V537" i="1" s="1"/>
  <c r="EM538" i="1"/>
  <c r="T538" i="1" s="1"/>
  <c r="EN538" i="1"/>
  <c r="EO538" i="1"/>
  <c r="V538" i="1" s="1"/>
  <c r="EM539" i="1"/>
  <c r="T539" i="1" s="1"/>
  <c r="EN539" i="1"/>
  <c r="EO539" i="1"/>
  <c r="V539" i="1" s="1"/>
  <c r="EM540" i="1"/>
  <c r="T540" i="1" s="1"/>
  <c r="EN540" i="1"/>
  <c r="EO540" i="1"/>
  <c r="V540" i="1" s="1"/>
  <c r="EM541" i="1"/>
  <c r="T541" i="1" s="1"/>
  <c r="EN541" i="1"/>
  <c r="EO541" i="1"/>
  <c r="V541" i="1" s="1"/>
  <c r="EM542" i="1"/>
  <c r="T542" i="1" s="1"/>
  <c r="EN542" i="1"/>
  <c r="EO542" i="1"/>
  <c r="V542" i="1" s="1"/>
  <c r="EM543" i="1"/>
  <c r="T543" i="1" s="1"/>
  <c r="EN543" i="1"/>
  <c r="EO543" i="1"/>
  <c r="V543" i="1" s="1"/>
  <c r="EM544" i="1"/>
  <c r="T544" i="1" s="1"/>
  <c r="EN544" i="1"/>
  <c r="EO544" i="1"/>
  <c r="V544" i="1" s="1"/>
  <c r="EM545" i="1"/>
  <c r="T545" i="1" s="1"/>
  <c r="EN545" i="1"/>
  <c r="EO545" i="1"/>
  <c r="V545" i="1" s="1"/>
  <c r="EM546" i="1"/>
  <c r="T546" i="1" s="1"/>
  <c r="EN546" i="1"/>
  <c r="EO546" i="1"/>
  <c r="V546" i="1" s="1"/>
  <c r="EM547" i="1"/>
  <c r="T547" i="1" s="1"/>
  <c r="EN547" i="1"/>
  <c r="EO547" i="1"/>
  <c r="V547" i="1" s="1"/>
  <c r="EM548" i="1"/>
  <c r="T548" i="1" s="1"/>
  <c r="EN548" i="1"/>
  <c r="EO548" i="1"/>
  <c r="V548" i="1" s="1"/>
  <c r="EM549" i="1"/>
  <c r="T549" i="1" s="1"/>
  <c r="EN549" i="1"/>
  <c r="EO549" i="1"/>
  <c r="V549" i="1" s="1"/>
  <c r="EM550" i="1"/>
  <c r="T550" i="1" s="1"/>
  <c r="EN550" i="1"/>
  <c r="EO550" i="1"/>
  <c r="V550" i="1" s="1"/>
  <c r="EM551" i="1"/>
  <c r="T551" i="1" s="1"/>
  <c r="EN551" i="1"/>
  <c r="EO551" i="1"/>
  <c r="V551" i="1" s="1"/>
  <c r="EM552" i="1"/>
  <c r="T552" i="1" s="1"/>
  <c r="EN552" i="1"/>
  <c r="EO552" i="1"/>
  <c r="V552" i="1" s="1"/>
  <c r="EM553" i="1"/>
  <c r="T553" i="1" s="1"/>
  <c r="EN553" i="1"/>
  <c r="EO553" i="1"/>
  <c r="V553" i="1" s="1"/>
  <c r="EM554" i="1"/>
  <c r="T554" i="1" s="1"/>
  <c r="EN554" i="1"/>
  <c r="EO554" i="1"/>
  <c r="V554" i="1" s="1"/>
  <c r="EM555" i="1"/>
  <c r="T555" i="1" s="1"/>
  <c r="EN555" i="1"/>
  <c r="EO555" i="1"/>
  <c r="V555" i="1" s="1"/>
  <c r="EM556" i="1"/>
  <c r="T556" i="1" s="1"/>
  <c r="EN556" i="1"/>
  <c r="EO556" i="1"/>
  <c r="V556" i="1" s="1"/>
  <c r="EM557" i="1"/>
  <c r="T557" i="1" s="1"/>
  <c r="EN557" i="1"/>
  <c r="EO557" i="1"/>
  <c r="V557" i="1" s="1"/>
  <c r="EM558" i="1"/>
  <c r="T558" i="1" s="1"/>
  <c r="EN558" i="1"/>
  <c r="EO558" i="1"/>
  <c r="V558" i="1" s="1"/>
  <c r="EM559" i="1"/>
  <c r="T559" i="1" s="1"/>
  <c r="EN559" i="1"/>
  <c r="EO559" i="1"/>
  <c r="V559" i="1" s="1"/>
  <c r="EM560" i="1"/>
  <c r="T560" i="1" s="1"/>
  <c r="EN560" i="1"/>
  <c r="EO560" i="1"/>
  <c r="V560" i="1" s="1"/>
  <c r="EM561" i="1"/>
  <c r="T561" i="1" s="1"/>
  <c r="EN561" i="1"/>
  <c r="EO561" i="1"/>
  <c r="V561" i="1" s="1"/>
  <c r="EM562" i="1"/>
  <c r="T562" i="1" s="1"/>
  <c r="EN562" i="1"/>
  <c r="EO562" i="1"/>
  <c r="V562" i="1" s="1"/>
  <c r="EM563" i="1"/>
  <c r="T563" i="1" s="1"/>
  <c r="EN563" i="1"/>
  <c r="EO563" i="1"/>
  <c r="V563" i="1" s="1"/>
  <c r="EM564" i="1"/>
  <c r="T564" i="1" s="1"/>
  <c r="EN564" i="1"/>
  <c r="EO564" i="1"/>
  <c r="V564" i="1" s="1"/>
  <c r="EM565" i="1"/>
  <c r="T565" i="1" s="1"/>
  <c r="EN565" i="1"/>
  <c r="EO565" i="1"/>
  <c r="V565" i="1" s="1"/>
  <c r="EM566" i="1"/>
  <c r="T566" i="1" s="1"/>
  <c r="EN566" i="1"/>
  <c r="EO566" i="1"/>
  <c r="V566" i="1" s="1"/>
  <c r="EM567" i="1"/>
  <c r="T567" i="1" s="1"/>
  <c r="EN567" i="1"/>
  <c r="EO567" i="1"/>
  <c r="V567" i="1" s="1"/>
  <c r="EM568" i="1"/>
  <c r="T568" i="1" s="1"/>
  <c r="EN568" i="1"/>
  <c r="EO568" i="1"/>
  <c r="V568" i="1" s="1"/>
  <c r="EM569" i="1"/>
  <c r="T569" i="1" s="1"/>
  <c r="EN569" i="1"/>
  <c r="EO569" i="1"/>
  <c r="V569" i="1" s="1"/>
  <c r="EM570" i="1"/>
  <c r="T570" i="1" s="1"/>
  <c r="EN570" i="1"/>
  <c r="EO570" i="1"/>
  <c r="V570" i="1" s="1"/>
  <c r="EM571" i="1"/>
  <c r="T571" i="1" s="1"/>
  <c r="EN571" i="1"/>
  <c r="EO571" i="1"/>
  <c r="V571" i="1" s="1"/>
  <c r="EM572" i="1"/>
  <c r="T572" i="1" s="1"/>
  <c r="EN572" i="1"/>
  <c r="EO572" i="1"/>
  <c r="V572" i="1" s="1"/>
  <c r="EM573" i="1"/>
  <c r="T573" i="1" s="1"/>
  <c r="EN573" i="1"/>
  <c r="EO573" i="1"/>
  <c r="V573" i="1" s="1"/>
  <c r="EM575" i="1"/>
  <c r="T575" i="1" s="1"/>
  <c r="EN575" i="1"/>
  <c r="EO575" i="1"/>
  <c r="V575" i="1" s="1"/>
  <c r="EM576" i="1"/>
  <c r="T576" i="1" s="1"/>
  <c r="EN576" i="1"/>
  <c r="EO576" i="1"/>
  <c r="V576" i="1" s="1"/>
  <c r="T577" i="1"/>
  <c r="EN577" i="1"/>
  <c r="EO577" i="1"/>
  <c r="V577" i="1" s="1"/>
  <c r="EM578" i="1"/>
  <c r="T578" i="1" s="1"/>
  <c r="EN578" i="1"/>
  <c r="EO578" i="1"/>
  <c r="V578" i="1" s="1"/>
  <c r="EM579" i="1"/>
  <c r="T579" i="1" s="1"/>
  <c r="EN579" i="1"/>
  <c r="EO579" i="1"/>
  <c r="V579" i="1" s="1"/>
  <c r="EM580" i="1"/>
  <c r="T580" i="1" s="1"/>
  <c r="EN580" i="1"/>
  <c r="EO580" i="1"/>
  <c r="V580" i="1" s="1"/>
  <c r="EM584" i="1"/>
  <c r="T584" i="1" s="1"/>
  <c r="EN584" i="1"/>
  <c r="EO584" i="1"/>
  <c r="V584" i="1" s="1"/>
  <c r="EM585" i="1"/>
  <c r="T585" i="1" s="1"/>
  <c r="EN585" i="1"/>
  <c r="EO585" i="1"/>
  <c r="V585" i="1" s="1"/>
  <c r="EM586" i="1"/>
  <c r="T586" i="1" s="1"/>
  <c r="EN586" i="1"/>
  <c r="EO586" i="1"/>
  <c r="V586" i="1" s="1"/>
  <c r="EM587" i="1"/>
  <c r="T587" i="1" s="1"/>
  <c r="EN587" i="1"/>
  <c r="EO587" i="1"/>
  <c r="V587" i="1" s="1"/>
  <c r="EM588" i="1"/>
  <c r="T588" i="1" s="1"/>
  <c r="EN588" i="1"/>
  <c r="EO588" i="1"/>
  <c r="V588" i="1" s="1"/>
  <c r="EM589" i="1"/>
  <c r="T589" i="1" s="1"/>
  <c r="EN589" i="1"/>
  <c r="EO589" i="1"/>
  <c r="V589" i="1" s="1"/>
  <c r="EM590" i="1"/>
  <c r="T590" i="1" s="1"/>
  <c r="EN590" i="1"/>
  <c r="EO590" i="1"/>
  <c r="V590" i="1" s="1"/>
  <c r="EM591" i="1"/>
  <c r="T591" i="1" s="1"/>
  <c r="EN591" i="1"/>
  <c r="EO591" i="1"/>
  <c r="V591" i="1" s="1"/>
  <c r="EM592" i="1"/>
  <c r="T592" i="1" s="1"/>
  <c r="EN592" i="1"/>
  <c r="EO592" i="1"/>
  <c r="V592" i="1" s="1"/>
  <c r="EM593" i="1"/>
  <c r="T593" i="1" s="1"/>
  <c r="EN593" i="1"/>
  <c r="EO593" i="1"/>
  <c r="V593" i="1" s="1"/>
  <c r="EM594" i="1"/>
  <c r="T594" i="1" s="1"/>
  <c r="EN594" i="1"/>
  <c r="EO594" i="1"/>
  <c r="V594" i="1" s="1"/>
  <c r="U326" i="1" l="1"/>
  <c r="U592" i="1"/>
  <c r="U588" i="1"/>
  <c r="U594" i="1"/>
  <c r="U590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593" i="1"/>
  <c r="U589" i="1"/>
  <c r="U586" i="1"/>
  <c r="U584" i="1"/>
  <c r="U579" i="1"/>
  <c r="U577" i="1"/>
  <c r="U575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7" i="1"/>
  <c r="U355" i="1"/>
  <c r="U591" i="1"/>
  <c r="U587" i="1"/>
  <c r="U585" i="1"/>
  <c r="U580" i="1"/>
  <c r="U578" i="1"/>
  <c r="U576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242" i="1"/>
  <c r="U240" i="1"/>
  <c r="U238" i="1"/>
  <c r="U236" i="1"/>
  <c r="O593" i="2"/>
  <c r="X590" i="2"/>
  <c r="O591" i="2"/>
  <c r="W592" i="2"/>
  <c r="P592" i="2" s="1"/>
  <c r="X592" i="2"/>
  <c r="O592" i="2"/>
  <c r="EK594" i="1"/>
  <c r="EL594" i="1"/>
  <c r="R594" i="1" s="1"/>
  <c r="EL592" i="1"/>
  <c r="R592" i="1" s="1"/>
  <c r="EJ593" i="1"/>
  <c r="P593" i="1" s="1"/>
  <c r="O591" i="1"/>
  <c r="O592" i="1"/>
  <c r="O593" i="1"/>
  <c r="O594" i="1"/>
  <c r="Q592" i="2" l="1"/>
  <c r="W591" i="2"/>
  <c r="P591" i="2" s="1"/>
  <c r="X591" i="2"/>
  <c r="EL593" i="1"/>
  <c r="R593" i="1" s="1"/>
  <c r="W590" i="2"/>
  <c r="P590" i="2" s="1"/>
  <c r="Y590" i="2"/>
  <c r="R590" i="2" s="1"/>
  <c r="Y591" i="2"/>
  <c r="R591" i="2" s="1"/>
  <c r="Y592" i="2"/>
  <c r="R592" i="2" s="1"/>
  <c r="O590" i="2"/>
  <c r="W593" i="2"/>
  <c r="P593" i="2" s="1"/>
  <c r="X593" i="2"/>
  <c r="Y593" i="2"/>
  <c r="R593" i="2" s="1"/>
  <c r="EJ594" i="1"/>
  <c r="P594" i="1" s="1"/>
  <c r="EK592" i="1"/>
  <c r="EJ591" i="1"/>
  <c r="P591" i="1" s="1"/>
  <c r="EK593" i="1"/>
  <c r="Q593" i="1" s="1"/>
  <c r="EJ592" i="1"/>
  <c r="P592" i="1" s="1"/>
  <c r="EL591" i="1"/>
  <c r="R591" i="1" s="1"/>
  <c r="EK591" i="1"/>
  <c r="Q591" i="2" l="1"/>
  <c r="Q591" i="1"/>
  <c r="Q594" i="1"/>
  <c r="Q590" i="2"/>
  <c r="Q593" i="2"/>
  <c r="Q592" i="1"/>
  <c r="AC3" i="1" l="1"/>
  <c r="AD3" i="1"/>
  <c r="AE3" i="1"/>
  <c r="AI3" i="1"/>
  <c r="AJ3" i="1"/>
  <c r="AK3" i="1"/>
  <c r="AO3" i="1"/>
  <c r="AP3" i="1"/>
  <c r="AQ3" i="1"/>
  <c r="AW3" i="1"/>
  <c r="BA3" i="1"/>
  <c r="BE3" i="1"/>
  <c r="BJ3" i="1"/>
  <c r="BN3" i="1"/>
  <c r="BR3" i="1"/>
  <c r="BX3" i="1"/>
  <c r="CC3" i="1"/>
  <c r="CD3" i="1"/>
  <c r="CE3" i="1"/>
  <c r="CH3" i="1"/>
  <c r="CI3" i="1"/>
  <c r="CJ3" i="1"/>
  <c r="CL3" i="1"/>
  <c r="CM3" i="1"/>
  <c r="CN3" i="1"/>
  <c r="Y588" i="2" l="1"/>
  <c r="X588" i="2"/>
  <c r="W588" i="2"/>
  <c r="W584" i="2" l="1"/>
  <c r="P584" i="2" s="1"/>
  <c r="X584" i="2"/>
  <c r="O584" i="2"/>
  <c r="O586" i="2"/>
  <c r="O587" i="2"/>
  <c r="O589" i="2"/>
  <c r="Y583" i="2"/>
  <c r="R583" i="2" s="1"/>
  <c r="W583" i="2"/>
  <c r="P583" i="2" s="1"/>
  <c r="CO585" i="1"/>
  <c r="CP585" i="1" s="1"/>
  <c r="EJ585" i="1"/>
  <c r="EK585" i="1"/>
  <c r="O585" i="1"/>
  <c r="EJ586" i="1"/>
  <c r="P586" i="1" s="1"/>
  <c r="CO586" i="1"/>
  <c r="CP586" i="1" s="1"/>
  <c r="CO584" i="1"/>
  <c r="CP584" i="1" s="1"/>
  <c r="X584" i="1"/>
  <c r="Y584" i="1"/>
  <c r="Z584" i="1"/>
  <c r="AA584" i="1"/>
  <c r="AF584" i="1"/>
  <c r="AG584" i="1"/>
  <c r="AH584" i="1"/>
  <c r="AL584" i="1"/>
  <c r="AM584" i="1"/>
  <c r="AN584" i="1"/>
  <c r="AR584" i="1"/>
  <c r="AS584" i="1"/>
  <c r="AT584" i="1"/>
  <c r="AU584" i="1"/>
  <c r="AV584" i="1"/>
  <c r="AX584" i="1"/>
  <c r="AY584" i="1"/>
  <c r="AZ584" i="1"/>
  <c r="BB584" i="1"/>
  <c r="BC584" i="1"/>
  <c r="BD584" i="1"/>
  <c r="BF584" i="1"/>
  <c r="BG584" i="1"/>
  <c r="BH584" i="1"/>
  <c r="BI584" i="1"/>
  <c r="BK584" i="1"/>
  <c r="BL584" i="1"/>
  <c r="BM584" i="1"/>
  <c r="BO584" i="1"/>
  <c r="BP584" i="1"/>
  <c r="BQ584" i="1"/>
  <c r="BS584" i="1"/>
  <c r="BT584" i="1"/>
  <c r="BU584" i="1"/>
  <c r="EG584" i="1"/>
  <c r="X585" i="1"/>
  <c r="Y585" i="1"/>
  <c r="Z585" i="1"/>
  <c r="AA585" i="1"/>
  <c r="AF585" i="1"/>
  <c r="AG585" i="1"/>
  <c r="AH585" i="1"/>
  <c r="AL585" i="1"/>
  <c r="AM585" i="1"/>
  <c r="AN585" i="1"/>
  <c r="AR585" i="1"/>
  <c r="AS585" i="1"/>
  <c r="AT585" i="1"/>
  <c r="AU585" i="1"/>
  <c r="AV585" i="1"/>
  <c r="AX585" i="1"/>
  <c r="AY585" i="1"/>
  <c r="AZ585" i="1"/>
  <c r="BB585" i="1"/>
  <c r="BC585" i="1"/>
  <c r="BD585" i="1"/>
  <c r="BF585" i="1"/>
  <c r="BG585" i="1"/>
  <c r="BH585" i="1"/>
  <c r="BI585" i="1"/>
  <c r="BK585" i="1"/>
  <c r="BL585" i="1"/>
  <c r="BM585" i="1"/>
  <c r="BO585" i="1"/>
  <c r="BP585" i="1"/>
  <c r="BQ585" i="1"/>
  <c r="BS585" i="1"/>
  <c r="BT585" i="1"/>
  <c r="BU585" i="1"/>
  <c r="EG585" i="1"/>
  <c r="X586" i="1"/>
  <c r="Y586" i="1"/>
  <c r="Z586" i="1"/>
  <c r="AA586" i="1"/>
  <c r="AF586" i="1"/>
  <c r="AG586" i="1"/>
  <c r="AH586" i="1"/>
  <c r="AL586" i="1"/>
  <c r="AM586" i="1"/>
  <c r="AN586" i="1"/>
  <c r="AR586" i="1"/>
  <c r="AS586" i="1"/>
  <c r="AT586" i="1"/>
  <c r="AU586" i="1"/>
  <c r="AV586" i="1"/>
  <c r="AX586" i="1"/>
  <c r="AY586" i="1"/>
  <c r="AZ586" i="1"/>
  <c r="BB586" i="1"/>
  <c r="BC586" i="1"/>
  <c r="BD586" i="1"/>
  <c r="BF586" i="1"/>
  <c r="BG586" i="1"/>
  <c r="BH586" i="1"/>
  <c r="BI586" i="1"/>
  <c r="BK586" i="1"/>
  <c r="BL586" i="1"/>
  <c r="BM586" i="1"/>
  <c r="BO586" i="1"/>
  <c r="BP586" i="1"/>
  <c r="BQ586" i="1"/>
  <c r="BS586" i="1"/>
  <c r="BT586" i="1"/>
  <c r="BU586" i="1"/>
  <c r="EG586" i="1"/>
  <c r="O587" i="1"/>
  <c r="X587" i="1"/>
  <c r="Y587" i="1"/>
  <c r="Z587" i="1"/>
  <c r="AA587" i="1"/>
  <c r="AB587" i="1"/>
  <c r="AF587" i="1"/>
  <c r="AG587" i="1"/>
  <c r="AH587" i="1"/>
  <c r="AL587" i="1"/>
  <c r="AM587" i="1"/>
  <c r="AN587" i="1"/>
  <c r="AR587" i="1"/>
  <c r="AS587" i="1"/>
  <c r="AT587" i="1"/>
  <c r="AU587" i="1"/>
  <c r="AV587" i="1"/>
  <c r="AX587" i="1"/>
  <c r="AY587" i="1"/>
  <c r="AZ587" i="1"/>
  <c r="BB587" i="1"/>
  <c r="BC587" i="1"/>
  <c r="BD587" i="1"/>
  <c r="BF587" i="1"/>
  <c r="BG587" i="1"/>
  <c r="BH587" i="1"/>
  <c r="BI587" i="1"/>
  <c r="BK587" i="1"/>
  <c r="BL587" i="1"/>
  <c r="BM587" i="1"/>
  <c r="BO587" i="1"/>
  <c r="BP587" i="1"/>
  <c r="BQ587" i="1"/>
  <c r="BS587" i="1"/>
  <c r="BT587" i="1"/>
  <c r="BU587" i="1"/>
  <c r="EG587" i="1"/>
  <c r="EJ587" i="1"/>
  <c r="P587" i="1" s="1"/>
  <c r="EK587" i="1"/>
  <c r="EL587" i="1"/>
  <c r="R587" i="1" s="1"/>
  <c r="O588" i="1"/>
  <c r="X588" i="1"/>
  <c r="Y588" i="1"/>
  <c r="Z588" i="1"/>
  <c r="AA588" i="1"/>
  <c r="AF588" i="1"/>
  <c r="AG588" i="1"/>
  <c r="AH588" i="1"/>
  <c r="AL588" i="1"/>
  <c r="AM588" i="1"/>
  <c r="AN588" i="1"/>
  <c r="AR588" i="1"/>
  <c r="AS588" i="1"/>
  <c r="AT588" i="1"/>
  <c r="AU588" i="1"/>
  <c r="AV588" i="1"/>
  <c r="AX588" i="1"/>
  <c r="AY588" i="1"/>
  <c r="AZ588" i="1"/>
  <c r="BB588" i="1"/>
  <c r="BC588" i="1"/>
  <c r="BD588" i="1"/>
  <c r="BF588" i="1"/>
  <c r="BG588" i="1"/>
  <c r="BH588" i="1"/>
  <c r="BI588" i="1"/>
  <c r="BK588" i="1"/>
  <c r="BL588" i="1"/>
  <c r="BM588" i="1"/>
  <c r="BO588" i="1"/>
  <c r="BP588" i="1"/>
  <c r="BQ588" i="1"/>
  <c r="BS588" i="1"/>
  <c r="BT588" i="1"/>
  <c r="BU588" i="1"/>
  <c r="AB588" i="1"/>
  <c r="EG588" i="1"/>
  <c r="EJ588" i="1"/>
  <c r="P588" i="1" s="1"/>
  <c r="EK588" i="1"/>
  <c r="EL588" i="1"/>
  <c r="R588" i="1" s="1"/>
  <c r="O589" i="1"/>
  <c r="X589" i="1"/>
  <c r="Y589" i="1"/>
  <c r="Z589" i="1"/>
  <c r="AA589" i="1"/>
  <c r="AF589" i="1"/>
  <c r="AG589" i="1"/>
  <c r="AH589" i="1"/>
  <c r="AL589" i="1"/>
  <c r="AM589" i="1"/>
  <c r="AN589" i="1"/>
  <c r="AR589" i="1"/>
  <c r="AS589" i="1"/>
  <c r="AT589" i="1"/>
  <c r="AU589" i="1"/>
  <c r="AV589" i="1"/>
  <c r="AX589" i="1"/>
  <c r="AY589" i="1"/>
  <c r="AZ589" i="1"/>
  <c r="BB589" i="1"/>
  <c r="BC589" i="1"/>
  <c r="BD589" i="1"/>
  <c r="BF589" i="1"/>
  <c r="BG589" i="1"/>
  <c r="BH589" i="1"/>
  <c r="BI589" i="1"/>
  <c r="BK589" i="1"/>
  <c r="BL589" i="1"/>
  <c r="BM589" i="1"/>
  <c r="BO589" i="1"/>
  <c r="BP589" i="1"/>
  <c r="BQ589" i="1"/>
  <c r="BS589" i="1"/>
  <c r="BT589" i="1"/>
  <c r="BU589" i="1"/>
  <c r="AB589" i="1"/>
  <c r="EG589" i="1"/>
  <c r="EJ589" i="1"/>
  <c r="P589" i="1" s="1"/>
  <c r="EK589" i="1"/>
  <c r="EL589" i="1"/>
  <c r="R589" i="1" s="1"/>
  <c r="O590" i="1"/>
  <c r="X590" i="1"/>
  <c r="Y590" i="1"/>
  <c r="Z590" i="1"/>
  <c r="AA590" i="1"/>
  <c r="AF590" i="1"/>
  <c r="AG590" i="1"/>
  <c r="AH590" i="1"/>
  <c r="AL590" i="1"/>
  <c r="AM590" i="1"/>
  <c r="AN590" i="1"/>
  <c r="AR590" i="1"/>
  <c r="AS590" i="1"/>
  <c r="AT590" i="1"/>
  <c r="AU590" i="1"/>
  <c r="AV590" i="1"/>
  <c r="AX590" i="1"/>
  <c r="AY590" i="1"/>
  <c r="AZ590" i="1"/>
  <c r="BB590" i="1"/>
  <c r="BC590" i="1"/>
  <c r="BD590" i="1"/>
  <c r="BF590" i="1"/>
  <c r="BG590" i="1"/>
  <c r="BH590" i="1"/>
  <c r="BI590" i="1"/>
  <c r="BK590" i="1"/>
  <c r="BL590" i="1"/>
  <c r="BM590" i="1"/>
  <c r="BO590" i="1"/>
  <c r="BP590" i="1"/>
  <c r="BQ590" i="1"/>
  <c r="BS590" i="1"/>
  <c r="BT590" i="1"/>
  <c r="BU590" i="1"/>
  <c r="AB590" i="1"/>
  <c r="EG590" i="1"/>
  <c r="EJ590" i="1"/>
  <c r="P590" i="1" s="1"/>
  <c r="EK590" i="1"/>
  <c r="EL590" i="1"/>
  <c r="R590" i="1" s="1"/>
  <c r="O579" i="2"/>
  <c r="O580" i="2"/>
  <c r="O581" i="2"/>
  <c r="O582" i="2"/>
  <c r="W579" i="2"/>
  <c r="P579" i="2" s="1"/>
  <c r="X579" i="2"/>
  <c r="Y579" i="2"/>
  <c r="R579" i="2" s="1"/>
  <c r="W580" i="2"/>
  <c r="P580" i="2" s="1"/>
  <c r="X580" i="2"/>
  <c r="Y580" i="2"/>
  <c r="R580" i="2" s="1"/>
  <c r="W581" i="2"/>
  <c r="P581" i="2" s="1"/>
  <c r="X581" i="2"/>
  <c r="Y581" i="2"/>
  <c r="R581" i="2" s="1"/>
  <c r="W582" i="2"/>
  <c r="P582" i="2" s="1"/>
  <c r="X582" i="2"/>
  <c r="Y582" i="2"/>
  <c r="R582" i="2" s="1"/>
  <c r="Q579" i="2" l="1"/>
  <c r="EH586" i="1"/>
  <c r="FY586" i="1" s="1"/>
  <c r="BW586" i="1" s="1"/>
  <c r="FX586" i="1"/>
  <c r="BV586" i="1" s="1"/>
  <c r="EH589" i="1"/>
  <c r="FY589" i="1" s="1"/>
  <c r="BW589" i="1" s="1"/>
  <c r="FX589" i="1"/>
  <c r="BV589" i="1" s="1"/>
  <c r="EH587" i="1"/>
  <c r="FY587" i="1" s="1"/>
  <c r="BW587" i="1" s="1"/>
  <c r="FX587" i="1"/>
  <c r="BV587" i="1" s="1"/>
  <c r="EH585" i="1"/>
  <c r="FY585" i="1" s="1"/>
  <c r="BW585" i="1" s="1"/>
  <c r="FX585" i="1"/>
  <c r="BV585" i="1" s="1"/>
  <c r="EH584" i="1"/>
  <c r="FY584" i="1" s="1"/>
  <c r="BW584" i="1" s="1"/>
  <c r="FX584" i="1"/>
  <c r="BV584" i="1" s="1"/>
  <c r="EH590" i="1"/>
  <c r="FY590" i="1" s="1"/>
  <c r="BW590" i="1" s="1"/>
  <c r="FX590" i="1"/>
  <c r="BV590" i="1" s="1"/>
  <c r="EH588" i="1"/>
  <c r="FY588" i="1" s="1"/>
  <c r="BW588" i="1" s="1"/>
  <c r="FX588" i="1"/>
  <c r="BV588" i="1" s="1"/>
  <c r="AB585" i="1"/>
  <c r="O585" i="2"/>
  <c r="CR3" i="1"/>
  <c r="CS3" i="1"/>
  <c r="Q584" i="2"/>
  <c r="O583" i="2"/>
  <c r="X585" i="2"/>
  <c r="W585" i="2"/>
  <c r="P585" i="2" s="1"/>
  <c r="EL586" i="1"/>
  <c r="R586" i="1" s="1"/>
  <c r="EK586" i="1"/>
  <c r="Q586" i="1" s="1"/>
  <c r="O586" i="1"/>
  <c r="Q590" i="1"/>
  <c r="Q587" i="1"/>
  <c r="Q582" i="2"/>
  <c r="Q580" i="2"/>
  <c r="X589" i="2"/>
  <c r="X587" i="2"/>
  <c r="X586" i="2"/>
  <c r="Q581" i="2"/>
  <c r="W587" i="2"/>
  <c r="P587" i="2" s="1"/>
  <c r="W586" i="2"/>
  <c r="P586" i="2" s="1"/>
  <c r="Y587" i="2"/>
  <c r="R587" i="2" s="1"/>
  <c r="EL585" i="1"/>
  <c r="R585" i="1" s="1"/>
  <c r="X583" i="2"/>
  <c r="Q583" i="2" s="1"/>
  <c r="W589" i="2"/>
  <c r="P589" i="2" s="1"/>
  <c r="Q585" i="1"/>
  <c r="Y589" i="2"/>
  <c r="R589" i="2" s="1"/>
  <c r="Y584" i="2"/>
  <c r="R584" i="2" s="1"/>
  <c r="Y585" i="2"/>
  <c r="R585" i="2" s="1"/>
  <c r="Y586" i="2"/>
  <c r="R586" i="2" s="1"/>
  <c r="Q588" i="1"/>
  <c r="EL584" i="1"/>
  <c r="R584" i="1" s="1"/>
  <c r="EJ584" i="1"/>
  <c r="P584" i="1" s="1"/>
  <c r="EK584" i="1"/>
  <c r="AB584" i="1"/>
  <c r="O584" i="1"/>
  <c r="P585" i="1"/>
  <c r="Q589" i="1"/>
  <c r="D578" i="2"/>
  <c r="D577" i="2"/>
  <c r="D576" i="2"/>
  <c r="D575" i="2"/>
  <c r="W574" i="2"/>
  <c r="P574" i="2" s="1"/>
  <c r="D573" i="2"/>
  <c r="D572" i="2"/>
  <c r="O571" i="2"/>
  <c r="D571" i="2"/>
  <c r="D570" i="2"/>
  <c r="D569" i="2"/>
  <c r="W568" i="2"/>
  <c r="P568" i="2" s="1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O529" i="2"/>
  <c r="W529" i="2"/>
  <c r="P529" i="2" s="1"/>
  <c r="D529" i="2"/>
  <c r="X528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X515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O465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O436" i="2"/>
  <c r="X436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O410" i="2"/>
  <c r="D410" i="2"/>
  <c r="D409" i="2"/>
  <c r="D408" i="2"/>
  <c r="D407" i="2"/>
  <c r="D406" i="2"/>
  <c r="D405" i="2"/>
  <c r="D404" i="2"/>
  <c r="D403" i="2"/>
  <c r="D402" i="2"/>
  <c r="D401" i="2"/>
  <c r="D400" i="2"/>
  <c r="X399" i="2"/>
  <c r="D399" i="2"/>
  <c r="D398" i="2"/>
  <c r="D397" i="2"/>
  <c r="X396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O373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O347" i="2"/>
  <c r="W347" i="2"/>
  <c r="P347" i="2" s="1"/>
  <c r="D347" i="2"/>
  <c r="D346" i="2"/>
  <c r="D345" i="2"/>
  <c r="D344" i="2"/>
  <c r="D343" i="2"/>
  <c r="D342" i="2"/>
  <c r="D341" i="2"/>
  <c r="D340" i="2"/>
  <c r="D339" i="2"/>
  <c r="W338" i="2"/>
  <c r="P338" i="2" s="1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O319" i="2"/>
  <c r="W319" i="2"/>
  <c r="P319" i="2" s="1"/>
  <c r="D319" i="2"/>
  <c r="D318" i="2"/>
  <c r="O317" i="2"/>
  <c r="W317" i="2"/>
  <c r="P317" i="2" s="1"/>
  <c r="D317" i="2"/>
  <c r="D316" i="2"/>
  <c r="D315" i="2"/>
  <c r="D314" i="2"/>
  <c r="D313" i="2"/>
  <c r="D312" i="2"/>
  <c r="D311" i="2"/>
  <c r="O310" i="2"/>
  <c r="W310" i="2"/>
  <c r="P310" i="2" s="1"/>
  <c r="D310" i="2"/>
  <c r="X309" i="2"/>
  <c r="D309" i="2"/>
  <c r="O308" i="2"/>
  <c r="W308" i="2"/>
  <c r="P308" i="2" s="1"/>
  <c r="D308" i="2"/>
  <c r="D307" i="2"/>
  <c r="D306" i="2"/>
  <c r="D305" i="2"/>
  <c r="X304" i="2"/>
  <c r="D304" i="2"/>
  <c r="D303" i="2"/>
  <c r="D302" i="2"/>
  <c r="O301" i="2"/>
  <c r="W301" i="2"/>
  <c r="P301" i="2" s="1"/>
  <c r="D301" i="2"/>
  <c r="X300" i="2"/>
  <c r="D300" i="2"/>
  <c r="O299" i="2"/>
  <c r="W299" i="2"/>
  <c r="P299" i="2" s="1"/>
  <c r="D299" i="2"/>
  <c r="X298" i="2"/>
  <c r="D298" i="2"/>
  <c r="D297" i="2"/>
  <c r="D296" i="2"/>
  <c r="D295" i="2"/>
  <c r="D294" i="2"/>
  <c r="D293" i="2"/>
  <c r="D292" i="2"/>
  <c r="X291" i="2"/>
  <c r="D291" i="2"/>
  <c r="D290" i="2"/>
  <c r="D289" i="2"/>
  <c r="X288" i="2"/>
  <c r="D288" i="2"/>
  <c r="D287" i="2"/>
  <c r="D286" i="2"/>
  <c r="D285" i="2"/>
  <c r="D284" i="2"/>
  <c r="O283" i="2"/>
  <c r="X283" i="2"/>
  <c r="D283" i="2"/>
  <c r="D282" i="2"/>
  <c r="D281" i="2"/>
  <c r="D280" i="2"/>
  <c r="X279" i="2"/>
  <c r="D279" i="2"/>
  <c r="D278" i="2"/>
  <c r="D277" i="2"/>
  <c r="D276" i="2"/>
  <c r="D275" i="2"/>
  <c r="D274" i="2"/>
  <c r="D273" i="2"/>
  <c r="D272" i="2"/>
  <c r="D271" i="2"/>
  <c r="D270" i="2"/>
  <c r="O269" i="2"/>
  <c r="X269" i="2"/>
  <c r="D269" i="2"/>
  <c r="D268" i="2"/>
  <c r="D267" i="2"/>
  <c r="D266" i="2"/>
  <c r="D265" i="2"/>
  <c r="X264" i="2"/>
  <c r="D264" i="2"/>
  <c r="D263" i="2"/>
  <c r="O262" i="2"/>
  <c r="X262" i="2"/>
  <c r="D262" i="2"/>
  <c r="D261" i="2"/>
  <c r="O260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O242" i="2"/>
  <c r="X242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X216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X202" i="2"/>
  <c r="D202" i="2"/>
  <c r="D201" i="2"/>
  <c r="D200" i="2"/>
  <c r="D199" i="2"/>
  <c r="D198" i="2"/>
  <c r="D197" i="2"/>
  <c r="X196" i="2"/>
  <c r="D196" i="2"/>
  <c r="D195" i="2"/>
  <c r="D194" i="2"/>
  <c r="D193" i="2"/>
  <c r="X192" i="2"/>
  <c r="D192" i="2"/>
  <c r="D191" i="2"/>
  <c r="D190" i="2"/>
  <c r="D189" i="2"/>
  <c r="D188" i="2"/>
  <c r="D187" i="2"/>
  <c r="D186" i="2"/>
  <c r="O185" i="2"/>
  <c r="W185" i="2"/>
  <c r="P185" i="2" s="1"/>
  <c r="D185" i="2"/>
  <c r="D184" i="2"/>
  <c r="D183" i="2"/>
  <c r="D182" i="2"/>
  <c r="D181" i="2"/>
  <c r="D180" i="2"/>
  <c r="D179" i="2"/>
  <c r="D178" i="2"/>
  <c r="D177" i="2"/>
  <c r="X176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O158" i="2"/>
  <c r="D158" i="2"/>
  <c r="D157" i="2"/>
  <c r="D156" i="2"/>
  <c r="D155" i="2"/>
  <c r="O154" i="2"/>
  <c r="D154" i="2"/>
  <c r="D153" i="2"/>
  <c r="D152" i="2"/>
  <c r="D151" i="2"/>
  <c r="X150" i="2"/>
  <c r="D150" i="2"/>
  <c r="D149" i="2"/>
  <c r="D148" i="2"/>
  <c r="D147" i="2"/>
  <c r="D146" i="2"/>
  <c r="D145" i="2"/>
  <c r="D144" i="2"/>
  <c r="D143" i="2"/>
  <c r="D142" i="2"/>
  <c r="D141" i="2"/>
  <c r="W140" i="2"/>
  <c r="P140" i="2" s="1"/>
  <c r="D140" i="2"/>
  <c r="D139" i="2"/>
  <c r="D138" i="2"/>
  <c r="D137" i="2"/>
  <c r="D136" i="2"/>
  <c r="W135" i="2"/>
  <c r="P135" i="2" s="1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W26" i="2"/>
  <c r="P26" i="2" s="1"/>
  <c r="D26" i="2"/>
  <c r="D25" i="2"/>
  <c r="D24" i="2"/>
  <c r="D23" i="2"/>
  <c r="D22" i="2"/>
  <c r="D21" i="2"/>
  <c r="D20" i="2"/>
  <c r="W19" i="2"/>
  <c r="P19" i="2" s="1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BU580" i="1"/>
  <c r="BS580" i="1"/>
  <c r="BQ580" i="1"/>
  <c r="BO580" i="1"/>
  <c r="EG580" i="1"/>
  <c r="CO580" i="1"/>
  <c r="BM580" i="1"/>
  <c r="BL580" i="1"/>
  <c r="BK580" i="1"/>
  <c r="BI580" i="1"/>
  <c r="BH580" i="1"/>
  <c r="BG580" i="1"/>
  <c r="BF580" i="1"/>
  <c r="BD580" i="1"/>
  <c r="BC580" i="1"/>
  <c r="BB580" i="1"/>
  <c r="AZ580" i="1"/>
  <c r="AY580" i="1"/>
  <c r="AX580" i="1"/>
  <c r="AV580" i="1"/>
  <c r="AU580" i="1"/>
  <c r="AT580" i="1"/>
  <c r="AS580" i="1"/>
  <c r="AR580" i="1"/>
  <c r="AN580" i="1"/>
  <c r="AM580" i="1"/>
  <c r="AL580" i="1"/>
  <c r="AH580" i="1"/>
  <c r="AG580" i="1"/>
  <c r="AF580" i="1"/>
  <c r="AA580" i="1"/>
  <c r="Z580" i="1"/>
  <c r="Y580" i="1"/>
  <c r="X580" i="1"/>
  <c r="FW579" i="1"/>
  <c r="BU579" i="1" s="1"/>
  <c r="FV579" i="1"/>
  <c r="FU579" i="1"/>
  <c r="BS579" i="1" s="1"/>
  <c r="FT579" i="1"/>
  <c r="BQ579" i="1" s="1"/>
  <c r="FS579" i="1"/>
  <c r="FR579" i="1"/>
  <c r="BO579" i="1" s="1"/>
  <c r="FQ579" i="1"/>
  <c r="BM579" i="1" s="1"/>
  <c r="FP579" i="1"/>
  <c r="FO579" i="1"/>
  <c r="FN579" i="1"/>
  <c r="BI579" i="1" s="1"/>
  <c r="FM579" i="1"/>
  <c r="BH579" i="1" s="1"/>
  <c r="FL579" i="1"/>
  <c r="FK579" i="1"/>
  <c r="BF579" i="1" s="1"/>
  <c r="FJ579" i="1"/>
  <c r="BD579" i="1" s="1"/>
  <c r="FI579" i="1"/>
  <c r="FH579" i="1"/>
  <c r="BB579" i="1" s="1"/>
  <c r="FG579" i="1"/>
  <c r="AZ579" i="1" s="1"/>
  <c r="FF579" i="1"/>
  <c r="FE579" i="1"/>
  <c r="AX579" i="1" s="1"/>
  <c r="FD579" i="1"/>
  <c r="AV579" i="1" s="1"/>
  <c r="FC579" i="1"/>
  <c r="AU579" i="1" s="1"/>
  <c r="FB579" i="1"/>
  <c r="AT579" i="1" s="1"/>
  <c r="FA579" i="1"/>
  <c r="EZ579" i="1"/>
  <c r="AR579" i="1" s="1"/>
  <c r="EY579" i="1"/>
  <c r="EX579" i="1"/>
  <c r="EW579" i="1"/>
  <c r="AL579" i="1" s="1"/>
  <c r="EV579" i="1"/>
  <c r="EU579" i="1"/>
  <c r="ET579" i="1"/>
  <c r="AF579" i="1" s="1"/>
  <c r="AA579" i="1"/>
  <c r="Y579" i="1"/>
  <c r="EG579" i="1"/>
  <c r="EH579" i="1" s="1"/>
  <c r="CO579" i="1"/>
  <c r="CP579" i="1" s="1"/>
  <c r="AN579" i="1"/>
  <c r="AH579" i="1"/>
  <c r="X579" i="1"/>
  <c r="FW578" i="1"/>
  <c r="BU578" i="1" s="1"/>
  <c r="FV578" i="1"/>
  <c r="FU578" i="1"/>
  <c r="FT578" i="1"/>
  <c r="BQ578" i="1" s="1"/>
  <c r="FS578" i="1"/>
  <c r="FR578" i="1"/>
  <c r="BO578" i="1" s="1"/>
  <c r="FQ578" i="1"/>
  <c r="BM578" i="1" s="1"/>
  <c r="FP578" i="1"/>
  <c r="FO578" i="1"/>
  <c r="BK578" i="1" s="1"/>
  <c r="FN578" i="1"/>
  <c r="BI578" i="1" s="1"/>
  <c r="FM578" i="1"/>
  <c r="BH578" i="1" s="1"/>
  <c r="FL578" i="1"/>
  <c r="FK578" i="1"/>
  <c r="BF578" i="1" s="1"/>
  <c r="FJ578" i="1"/>
  <c r="BD578" i="1" s="1"/>
  <c r="FI578" i="1"/>
  <c r="FH578" i="1"/>
  <c r="BB578" i="1" s="1"/>
  <c r="FG578" i="1"/>
  <c r="AZ578" i="1" s="1"/>
  <c r="FF578" i="1"/>
  <c r="FE578" i="1"/>
  <c r="AX578" i="1" s="1"/>
  <c r="FD578" i="1"/>
  <c r="AV578" i="1" s="1"/>
  <c r="FC578" i="1"/>
  <c r="AU578" i="1" s="1"/>
  <c r="FB578" i="1"/>
  <c r="AT578" i="1" s="1"/>
  <c r="FA578" i="1"/>
  <c r="EZ578" i="1"/>
  <c r="EY578" i="1"/>
  <c r="EX578" i="1"/>
  <c r="EW578" i="1"/>
  <c r="EV578" i="1"/>
  <c r="EU578" i="1"/>
  <c r="ET578" i="1"/>
  <c r="AF578" i="1" s="1"/>
  <c r="AA578" i="1"/>
  <c r="Y578" i="1"/>
  <c r="EG578" i="1"/>
  <c r="EH578" i="1" s="1"/>
  <c r="CO578" i="1"/>
  <c r="CP578" i="1" s="1"/>
  <c r="AN578" i="1"/>
  <c r="AH578" i="1"/>
  <c r="X578" i="1"/>
  <c r="FW577" i="1"/>
  <c r="BU577" i="1" s="1"/>
  <c r="FV577" i="1"/>
  <c r="FU577" i="1"/>
  <c r="BS577" i="1" s="1"/>
  <c r="FT577" i="1"/>
  <c r="BQ577" i="1" s="1"/>
  <c r="FS577" i="1"/>
  <c r="FR577" i="1"/>
  <c r="FM577" i="1"/>
  <c r="BH577" i="1" s="1"/>
  <c r="FL577" i="1"/>
  <c r="FK577" i="1"/>
  <c r="BF577" i="1" s="1"/>
  <c r="FJ577" i="1"/>
  <c r="BD577" i="1" s="1"/>
  <c r="FI577" i="1"/>
  <c r="FH577" i="1"/>
  <c r="FB577" i="1"/>
  <c r="AT577" i="1" s="1"/>
  <c r="FA577" i="1"/>
  <c r="EZ577" i="1"/>
  <c r="AR577" i="1" s="1"/>
  <c r="EY577" i="1"/>
  <c r="EX577" i="1"/>
  <c r="EW577" i="1"/>
  <c r="AL577" i="1" s="1"/>
  <c r="EV577" i="1"/>
  <c r="EU577" i="1"/>
  <c r="ET577" i="1"/>
  <c r="AA577" i="1"/>
  <c r="Y577" i="1"/>
  <c r="EG577" i="1"/>
  <c r="DW577" i="1"/>
  <c r="DL577" i="1"/>
  <c r="O577" i="1"/>
  <c r="CO577" i="1"/>
  <c r="CK577" i="1"/>
  <c r="CF577" i="1"/>
  <c r="AN577" i="1"/>
  <c r="AH577" i="1"/>
  <c r="X577" i="1"/>
  <c r="FW576" i="1"/>
  <c r="BU576" i="1" s="1"/>
  <c r="FV576" i="1"/>
  <c r="FU576" i="1"/>
  <c r="BS576" i="1" s="1"/>
  <c r="FT576" i="1"/>
  <c r="BQ576" i="1" s="1"/>
  <c r="FS576" i="1"/>
  <c r="FR576" i="1"/>
  <c r="BO576" i="1" s="1"/>
  <c r="FM576" i="1"/>
  <c r="BH576" i="1" s="1"/>
  <c r="FL576" i="1"/>
  <c r="FK576" i="1"/>
  <c r="BF576" i="1" s="1"/>
  <c r="FJ576" i="1"/>
  <c r="BD576" i="1" s="1"/>
  <c r="FI576" i="1"/>
  <c r="FH576" i="1"/>
  <c r="BB576" i="1" s="1"/>
  <c r="FB576" i="1"/>
  <c r="AT576" i="1" s="1"/>
  <c r="FA576" i="1"/>
  <c r="EZ576" i="1"/>
  <c r="EY576" i="1"/>
  <c r="EX576" i="1"/>
  <c r="EW576" i="1"/>
  <c r="AL576" i="1" s="1"/>
  <c r="EV576" i="1"/>
  <c r="EU576" i="1"/>
  <c r="ET576" i="1"/>
  <c r="AF576" i="1" s="1"/>
  <c r="AA576" i="1"/>
  <c r="Y576" i="1"/>
  <c r="EG576" i="1"/>
  <c r="DW576" i="1"/>
  <c r="DL576" i="1"/>
  <c r="CO576" i="1"/>
  <c r="CK576" i="1"/>
  <c r="CF576" i="1"/>
  <c r="AN576" i="1"/>
  <c r="AH576" i="1"/>
  <c r="X576" i="1"/>
  <c r="FW575" i="1"/>
  <c r="BU575" i="1" s="1"/>
  <c r="FV575" i="1"/>
  <c r="FU575" i="1"/>
  <c r="BS575" i="1" s="1"/>
  <c r="FT575" i="1"/>
  <c r="BQ575" i="1" s="1"/>
  <c r="FS575" i="1"/>
  <c r="FR575" i="1"/>
  <c r="BO575" i="1" s="1"/>
  <c r="FM575" i="1"/>
  <c r="BH575" i="1" s="1"/>
  <c r="FL575" i="1"/>
  <c r="FK575" i="1"/>
  <c r="FJ575" i="1"/>
  <c r="BD575" i="1" s="1"/>
  <c r="FI575" i="1"/>
  <c r="FH575" i="1"/>
  <c r="BB575" i="1" s="1"/>
  <c r="FB575" i="1"/>
  <c r="AT575" i="1" s="1"/>
  <c r="FA575" i="1"/>
  <c r="EZ575" i="1"/>
  <c r="EY575" i="1"/>
  <c r="EX575" i="1"/>
  <c r="EW575" i="1"/>
  <c r="AL575" i="1" s="1"/>
  <c r="EV575" i="1"/>
  <c r="EU575" i="1"/>
  <c r="ET575" i="1"/>
  <c r="AA575" i="1"/>
  <c r="EG575" i="1"/>
  <c r="DW575" i="1"/>
  <c r="DL575" i="1"/>
  <c r="CO575" i="1"/>
  <c r="CK575" i="1"/>
  <c r="FO575" i="1" s="1"/>
  <c r="BK575" i="1" s="1"/>
  <c r="CF575" i="1"/>
  <c r="AN575" i="1"/>
  <c r="AH575" i="1"/>
  <c r="X575" i="1"/>
  <c r="FW573" i="1"/>
  <c r="BU573" i="1" s="1"/>
  <c r="FV573" i="1"/>
  <c r="FU573" i="1"/>
  <c r="FT573" i="1"/>
  <c r="BQ573" i="1" s="1"/>
  <c r="FS573" i="1"/>
  <c r="FR573" i="1"/>
  <c r="BO573" i="1" s="1"/>
  <c r="FM573" i="1"/>
  <c r="BH573" i="1" s="1"/>
  <c r="FL573" i="1"/>
  <c r="FK573" i="1"/>
  <c r="BF573" i="1" s="1"/>
  <c r="FJ573" i="1"/>
  <c r="BD573" i="1" s="1"/>
  <c r="FI573" i="1"/>
  <c r="FH573" i="1"/>
  <c r="BB573" i="1" s="1"/>
  <c r="FB573" i="1"/>
  <c r="AT573" i="1" s="1"/>
  <c r="FA573" i="1"/>
  <c r="EZ573" i="1"/>
  <c r="AR573" i="1" s="1"/>
  <c r="EY573" i="1"/>
  <c r="EX573" i="1"/>
  <c r="EW573" i="1"/>
  <c r="AL573" i="1" s="1"/>
  <c r="EV573" i="1"/>
  <c r="EU573" i="1"/>
  <c r="ET573" i="1"/>
  <c r="AF573" i="1" s="1"/>
  <c r="AA573" i="1"/>
  <c r="EG573" i="1"/>
  <c r="DW573" i="1"/>
  <c r="DL573" i="1"/>
  <c r="CO573" i="1"/>
  <c r="CK573" i="1"/>
  <c r="FQ573" i="1" s="1"/>
  <c r="BM573" i="1" s="1"/>
  <c r="CF573" i="1"/>
  <c r="AN573" i="1"/>
  <c r="AH573" i="1"/>
  <c r="X573" i="1"/>
  <c r="FW572" i="1"/>
  <c r="BU572" i="1" s="1"/>
  <c r="FV572" i="1"/>
  <c r="FU572" i="1"/>
  <c r="BS572" i="1" s="1"/>
  <c r="FT572" i="1"/>
  <c r="BQ572" i="1" s="1"/>
  <c r="FS572" i="1"/>
  <c r="FR572" i="1"/>
  <c r="BO572" i="1" s="1"/>
  <c r="FM572" i="1"/>
  <c r="BH572" i="1" s="1"/>
  <c r="FL572" i="1"/>
  <c r="FK572" i="1"/>
  <c r="BF572" i="1" s="1"/>
  <c r="FJ572" i="1"/>
  <c r="BD572" i="1" s="1"/>
  <c r="FI572" i="1"/>
  <c r="FH572" i="1"/>
  <c r="BB572" i="1" s="1"/>
  <c r="FB572" i="1"/>
  <c r="AT572" i="1" s="1"/>
  <c r="FA572" i="1"/>
  <c r="EZ572" i="1"/>
  <c r="EY572" i="1"/>
  <c r="EX572" i="1"/>
  <c r="EW572" i="1"/>
  <c r="AL572" i="1" s="1"/>
  <c r="EV572" i="1"/>
  <c r="EU572" i="1"/>
  <c r="ET572" i="1"/>
  <c r="AF572" i="1" s="1"/>
  <c r="AA572" i="1"/>
  <c r="Y572" i="1"/>
  <c r="EG572" i="1"/>
  <c r="DW572" i="1"/>
  <c r="DL572" i="1"/>
  <c r="CO572" i="1"/>
  <c r="CK572" i="1"/>
  <c r="FP572" i="1" s="1"/>
  <c r="CF572" i="1"/>
  <c r="AN572" i="1"/>
  <c r="AH572" i="1"/>
  <c r="X572" i="1"/>
  <c r="FW571" i="1"/>
  <c r="BU571" i="1" s="1"/>
  <c r="FV571" i="1"/>
  <c r="FU571" i="1"/>
  <c r="BS571" i="1" s="1"/>
  <c r="FT571" i="1"/>
  <c r="BQ571" i="1" s="1"/>
  <c r="FS571" i="1"/>
  <c r="FR571" i="1"/>
  <c r="BO571" i="1" s="1"/>
  <c r="FM571" i="1"/>
  <c r="BH571" i="1" s="1"/>
  <c r="FL571" i="1"/>
  <c r="FK571" i="1"/>
  <c r="BF571" i="1" s="1"/>
  <c r="FJ571" i="1"/>
  <c r="BD571" i="1" s="1"/>
  <c r="FI571" i="1"/>
  <c r="FH571" i="1"/>
  <c r="BB571" i="1" s="1"/>
  <c r="FB571" i="1"/>
  <c r="AT571" i="1" s="1"/>
  <c r="FA571" i="1"/>
  <c r="EZ571" i="1"/>
  <c r="AR571" i="1" s="1"/>
  <c r="EY571" i="1"/>
  <c r="EX571" i="1"/>
  <c r="EW571" i="1"/>
  <c r="AL571" i="1" s="1"/>
  <c r="EV571" i="1"/>
  <c r="EU571" i="1"/>
  <c r="ET571" i="1"/>
  <c r="AA571" i="1"/>
  <c r="Y571" i="1"/>
  <c r="EG571" i="1"/>
  <c r="DW571" i="1"/>
  <c r="DL571" i="1"/>
  <c r="CO571" i="1"/>
  <c r="CK571" i="1"/>
  <c r="CF571" i="1"/>
  <c r="AN571" i="1"/>
  <c r="AH571" i="1"/>
  <c r="X571" i="1"/>
  <c r="FW570" i="1"/>
  <c r="BU570" i="1" s="1"/>
  <c r="FV570" i="1"/>
  <c r="FU570" i="1"/>
  <c r="BS570" i="1" s="1"/>
  <c r="FT570" i="1"/>
  <c r="BQ570" i="1" s="1"/>
  <c r="FS570" i="1"/>
  <c r="FR570" i="1"/>
  <c r="BO570" i="1" s="1"/>
  <c r="FM570" i="1"/>
  <c r="BH570" i="1" s="1"/>
  <c r="FL570" i="1"/>
  <c r="FK570" i="1"/>
  <c r="BF570" i="1" s="1"/>
  <c r="FJ570" i="1"/>
  <c r="BD570" i="1" s="1"/>
  <c r="FI570" i="1"/>
  <c r="FH570" i="1"/>
  <c r="BB570" i="1" s="1"/>
  <c r="FB570" i="1"/>
  <c r="AT570" i="1" s="1"/>
  <c r="FA570" i="1"/>
  <c r="EZ570" i="1"/>
  <c r="AR570" i="1" s="1"/>
  <c r="EY570" i="1"/>
  <c r="EX570" i="1"/>
  <c r="EW570" i="1"/>
  <c r="AL570" i="1" s="1"/>
  <c r="EV570" i="1"/>
  <c r="EU570" i="1"/>
  <c r="ET570" i="1"/>
  <c r="AF570" i="1" s="1"/>
  <c r="AA570" i="1"/>
  <c r="Y570" i="1"/>
  <c r="EG570" i="1"/>
  <c r="DW570" i="1"/>
  <c r="DL570" i="1"/>
  <c r="CO570" i="1"/>
  <c r="CK570" i="1"/>
  <c r="CF570" i="1"/>
  <c r="AN570" i="1"/>
  <c r="AH570" i="1"/>
  <c r="X570" i="1"/>
  <c r="FW569" i="1"/>
  <c r="BU569" i="1" s="1"/>
  <c r="FV569" i="1"/>
  <c r="FU569" i="1"/>
  <c r="BS569" i="1" s="1"/>
  <c r="FT569" i="1"/>
  <c r="BQ569" i="1" s="1"/>
  <c r="FS569" i="1"/>
  <c r="FR569" i="1"/>
  <c r="BO569" i="1" s="1"/>
  <c r="FM569" i="1"/>
  <c r="BH569" i="1" s="1"/>
  <c r="FL569" i="1"/>
  <c r="FK569" i="1"/>
  <c r="BF569" i="1" s="1"/>
  <c r="FJ569" i="1"/>
  <c r="BD569" i="1" s="1"/>
  <c r="FI569" i="1"/>
  <c r="FH569" i="1"/>
  <c r="BB569" i="1" s="1"/>
  <c r="FB569" i="1"/>
  <c r="AT569" i="1" s="1"/>
  <c r="FA569" i="1"/>
  <c r="EZ569" i="1"/>
  <c r="AR569" i="1" s="1"/>
  <c r="EY569" i="1"/>
  <c r="EX569" i="1"/>
  <c r="EW569" i="1"/>
  <c r="AL569" i="1" s="1"/>
  <c r="EV569" i="1"/>
  <c r="EU569" i="1"/>
  <c r="ET569" i="1"/>
  <c r="AF569" i="1" s="1"/>
  <c r="AA569" i="1"/>
  <c r="Y569" i="1"/>
  <c r="EG569" i="1"/>
  <c r="DW569" i="1"/>
  <c r="DL569" i="1"/>
  <c r="CO569" i="1"/>
  <c r="CK569" i="1"/>
  <c r="CF569" i="1"/>
  <c r="AN569" i="1"/>
  <c r="AH569" i="1"/>
  <c r="X569" i="1"/>
  <c r="FW568" i="1"/>
  <c r="BU568" i="1" s="1"/>
  <c r="FV568" i="1"/>
  <c r="FU568" i="1"/>
  <c r="BS568" i="1" s="1"/>
  <c r="FT568" i="1"/>
  <c r="BQ568" i="1" s="1"/>
  <c r="FS568" i="1"/>
  <c r="FR568" i="1"/>
  <c r="BO568" i="1" s="1"/>
  <c r="FM568" i="1"/>
  <c r="BH568" i="1" s="1"/>
  <c r="FL568" i="1"/>
  <c r="FK568" i="1"/>
  <c r="BF568" i="1" s="1"/>
  <c r="FJ568" i="1"/>
  <c r="BD568" i="1" s="1"/>
  <c r="FI568" i="1"/>
  <c r="FH568" i="1"/>
  <c r="BB568" i="1" s="1"/>
  <c r="FB568" i="1"/>
  <c r="AT568" i="1" s="1"/>
  <c r="FA568" i="1"/>
  <c r="EZ568" i="1"/>
  <c r="EY568" i="1"/>
  <c r="EX568" i="1"/>
  <c r="EW568" i="1"/>
  <c r="AL568" i="1" s="1"/>
  <c r="EV568" i="1"/>
  <c r="EU568" i="1"/>
  <c r="ET568" i="1"/>
  <c r="AF568" i="1" s="1"/>
  <c r="AA568" i="1"/>
  <c r="Y568" i="1"/>
  <c r="EG568" i="1"/>
  <c r="DW568" i="1"/>
  <c r="DL568" i="1"/>
  <c r="CO568" i="1"/>
  <c r="CK568" i="1"/>
  <c r="FQ568" i="1" s="1"/>
  <c r="BM568" i="1" s="1"/>
  <c r="CF568" i="1"/>
  <c r="AN568" i="1"/>
  <c r="AH568" i="1"/>
  <c r="X568" i="1"/>
  <c r="FW567" i="1"/>
  <c r="BU567" i="1" s="1"/>
  <c r="FV567" i="1"/>
  <c r="FU567" i="1"/>
  <c r="FT567" i="1"/>
  <c r="BQ567" i="1" s="1"/>
  <c r="FS567" i="1"/>
  <c r="FR567" i="1"/>
  <c r="BO567" i="1" s="1"/>
  <c r="FQ567" i="1"/>
  <c r="BM567" i="1" s="1"/>
  <c r="FP567" i="1"/>
  <c r="FO567" i="1"/>
  <c r="BK567" i="1" s="1"/>
  <c r="EG567" i="1"/>
  <c r="DW567" i="1"/>
  <c r="CO567" i="1"/>
  <c r="CK567" i="1"/>
  <c r="BI567" i="1"/>
  <c r="BH567" i="1"/>
  <c r="BG567" i="1"/>
  <c r="BF567" i="1"/>
  <c r="BD567" i="1"/>
  <c r="BC567" i="1"/>
  <c r="BB567" i="1"/>
  <c r="AZ567" i="1"/>
  <c r="AY567" i="1"/>
  <c r="AX567" i="1"/>
  <c r="AV567" i="1"/>
  <c r="AU567" i="1"/>
  <c r="AT567" i="1"/>
  <c r="AS567" i="1"/>
  <c r="AR567" i="1"/>
  <c r="AN567" i="1"/>
  <c r="AM567" i="1"/>
  <c r="AL567" i="1"/>
  <c r="AH567" i="1"/>
  <c r="AG567" i="1"/>
  <c r="AF567" i="1"/>
  <c r="AA567" i="1"/>
  <c r="Z567" i="1"/>
  <c r="Y567" i="1"/>
  <c r="X567" i="1"/>
  <c r="GA566" i="1"/>
  <c r="FW566" i="1"/>
  <c r="BU566" i="1" s="1"/>
  <c r="FV566" i="1"/>
  <c r="FU566" i="1"/>
  <c r="BS566" i="1" s="1"/>
  <c r="FT566" i="1"/>
  <c r="BQ566" i="1" s="1"/>
  <c r="FS566" i="1"/>
  <c r="FR566" i="1"/>
  <c r="BO566" i="1" s="1"/>
  <c r="FQ566" i="1"/>
  <c r="BM566" i="1" s="1"/>
  <c r="FP566" i="1"/>
  <c r="FO566" i="1"/>
  <c r="EG566" i="1"/>
  <c r="DW566" i="1"/>
  <c r="DL566" i="1"/>
  <c r="DM566" i="1" s="1"/>
  <c r="O566" i="1"/>
  <c r="CO566" i="1"/>
  <c r="CK566" i="1"/>
  <c r="CF566" i="1"/>
  <c r="BI566" i="1"/>
  <c r="BH566" i="1"/>
  <c r="BG566" i="1"/>
  <c r="BF566" i="1"/>
  <c r="BD566" i="1"/>
  <c r="BC566" i="1"/>
  <c r="BB566" i="1"/>
  <c r="AZ566" i="1"/>
  <c r="AY566" i="1"/>
  <c r="AX566" i="1"/>
  <c r="AV566" i="1"/>
  <c r="AU566" i="1"/>
  <c r="AT566" i="1"/>
  <c r="AS566" i="1"/>
  <c r="AR566" i="1"/>
  <c r="AN566" i="1"/>
  <c r="AM566" i="1"/>
  <c r="AL566" i="1"/>
  <c r="AH566" i="1"/>
  <c r="AG566" i="1"/>
  <c r="AF566" i="1"/>
  <c r="AA566" i="1"/>
  <c r="Z566" i="1"/>
  <c r="Y566" i="1"/>
  <c r="X566" i="1"/>
  <c r="FW565" i="1"/>
  <c r="BU565" i="1" s="1"/>
  <c r="FV565" i="1"/>
  <c r="FU565" i="1"/>
  <c r="BS565" i="1" s="1"/>
  <c r="FT565" i="1"/>
  <c r="BQ565" i="1" s="1"/>
  <c r="FS565" i="1"/>
  <c r="FR565" i="1"/>
  <c r="BO565" i="1" s="1"/>
  <c r="FQ565" i="1"/>
  <c r="BM565" i="1" s="1"/>
  <c r="FP565" i="1"/>
  <c r="FO565" i="1"/>
  <c r="BK565" i="1" s="1"/>
  <c r="EG565" i="1"/>
  <c r="DW565" i="1"/>
  <c r="DL565" i="1"/>
  <c r="CO565" i="1"/>
  <c r="CK565" i="1"/>
  <c r="CF565" i="1"/>
  <c r="BI565" i="1"/>
  <c r="BH565" i="1"/>
  <c r="BG565" i="1"/>
  <c r="BF565" i="1"/>
  <c r="BD565" i="1"/>
  <c r="BC565" i="1"/>
  <c r="BB565" i="1"/>
  <c r="AZ565" i="1"/>
  <c r="AY565" i="1"/>
  <c r="AX565" i="1"/>
  <c r="AV565" i="1"/>
  <c r="AU565" i="1"/>
  <c r="AT565" i="1"/>
  <c r="AS565" i="1"/>
  <c r="AR565" i="1"/>
  <c r="AN565" i="1"/>
  <c r="AM565" i="1"/>
  <c r="AL565" i="1"/>
  <c r="AH565" i="1"/>
  <c r="AG565" i="1"/>
  <c r="AF565" i="1"/>
  <c r="AA565" i="1"/>
  <c r="Z565" i="1"/>
  <c r="Y565" i="1"/>
  <c r="X565" i="1"/>
  <c r="FW564" i="1"/>
  <c r="BU564" i="1" s="1"/>
  <c r="FV564" i="1"/>
  <c r="FU564" i="1"/>
  <c r="BS564" i="1" s="1"/>
  <c r="FT564" i="1"/>
  <c r="BQ564" i="1" s="1"/>
  <c r="FS564" i="1"/>
  <c r="FR564" i="1"/>
  <c r="BO564" i="1" s="1"/>
  <c r="FQ564" i="1"/>
  <c r="BM564" i="1" s="1"/>
  <c r="FP564" i="1"/>
  <c r="FO564" i="1"/>
  <c r="BK564" i="1" s="1"/>
  <c r="EG564" i="1"/>
  <c r="DW564" i="1"/>
  <c r="DL564" i="1"/>
  <c r="CO564" i="1"/>
  <c r="CK564" i="1"/>
  <c r="CF564" i="1"/>
  <c r="BI564" i="1"/>
  <c r="BH564" i="1"/>
  <c r="BG564" i="1"/>
  <c r="BF564" i="1"/>
  <c r="BD564" i="1"/>
  <c r="BC564" i="1"/>
  <c r="BB564" i="1"/>
  <c r="AZ564" i="1"/>
  <c r="AY564" i="1"/>
  <c r="AX564" i="1"/>
  <c r="AV564" i="1"/>
  <c r="AU564" i="1"/>
  <c r="AT564" i="1"/>
  <c r="AS564" i="1"/>
  <c r="AR564" i="1"/>
  <c r="AN564" i="1"/>
  <c r="AM564" i="1"/>
  <c r="AL564" i="1"/>
  <c r="AH564" i="1"/>
  <c r="AG564" i="1"/>
  <c r="AF564" i="1"/>
  <c r="AA564" i="1"/>
  <c r="Z564" i="1"/>
  <c r="Y564" i="1"/>
  <c r="X564" i="1"/>
  <c r="FW563" i="1"/>
  <c r="BU563" i="1" s="1"/>
  <c r="FV563" i="1"/>
  <c r="FU563" i="1"/>
  <c r="BS563" i="1" s="1"/>
  <c r="FT563" i="1"/>
  <c r="BQ563" i="1" s="1"/>
  <c r="FS563" i="1"/>
  <c r="FR563" i="1"/>
  <c r="FQ563" i="1"/>
  <c r="BM563" i="1" s="1"/>
  <c r="FP563" i="1"/>
  <c r="FO563" i="1"/>
  <c r="BK563" i="1" s="1"/>
  <c r="EG563" i="1"/>
  <c r="DW563" i="1"/>
  <c r="DL563" i="1"/>
  <c r="CO563" i="1"/>
  <c r="CK563" i="1"/>
  <c r="CF563" i="1"/>
  <c r="BI563" i="1"/>
  <c r="BH563" i="1"/>
  <c r="BG563" i="1"/>
  <c r="BF563" i="1"/>
  <c r="BD563" i="1"/>
  <c r="BC563" i="1"/>
  <c r="BB563" i="1"/>
  <c r="AZ563" i="1"/>
  <c r="AY563" i="1"/>
  <c r="AX563" i="1"/>
  <c r="AV563" i="1"/>
  <c r="AU563" i="1"/>
  <c r="AT563" i="1"/>
  <c r="AS563" i="1"/>
  <c r="AR563" i="1"/>
  <c r="AN563" i="1"/>
  <c r="AM563" i="1"/>
  <c r="AL563" i="1"/>
  <c r="AH563" i="1"/>
  <c r="AG563" i="1"/>
  <c r="AF563" i="1"/>
  <c r="AA563" i="1"/>
  <c r="Z563" i="1"/>
  <c r="Y563" i="1"/>
  <c r="X563" i="1"/>
  <c r="FW562" i="1"/>
  <c r="BU562" i="1" s="1"/>
  <c r="FV562" i="1"/>
  <c r="FU562" i="1"/>
  <c r="BS562" i="1" s="1"/>
  <c r="FT562" i="1"/>
  <c r="BQ562" i="1" s="1"/>
  <c r="FS562" i="1"/>
  <c r="FR562" i="1"/>
  <c r="FQ562" i="1"/>
  <c r="BM562" i="1" s="1"/>
  <c r="FP562" i="1"/>
  <c r="FO562" i="1"/>
  <c r="BK562" i="1" s="1"/>
  <c r="EG562" i="1"/>
  <c r="DW562" i="1"/>
  <c r="DL562" i="1"/>
  <c r="CO562" i="1"/>
  <c r="CK562" i="1"/>
  <c r="CF562" i="1"/>
  <c r="BI562" i="1"/>
  <c r="BH562" i="1"/>
  <c r="BG562" i="1"/>
  <c r="BF562" i="1"/>
  <c r="BD562" i="1"/>
  <c r="BC562" i="1"/>
  <c r="BB562" i="1"/>
  <c r="AZ562" i="1"/>
  <c r="AY562" i="1"/>
  <c r="AX562" i="1"/>
  <c r="AV562" i="1"/>
  <c r="AU562" i="1"/>
  <c r="AT562" i="1"/>
  <c r="AS562" i="1"/>
  <c r="AR562" i="1"/>
  <c r="AN562" i="1"/>
  <c r="AM562" i="1"/>
  <c r="AL562" i="1"/>
  <c r="AH562" i="1"/>
  <c r="AG562" i="1"/>
  <c r="AF562" i="1"/>
  <c r="AA562" i="1"/>
  <c r="Z562" i="1"/>
  <c r="Y562" i="1"/>
  <c r="X562" i="1"/>
  <c r="FW561" i="1"/>
  <c r="BU561" i="1" s="1"/>
  <c r="FV561" i="1"/>
  <c r="FU561" i="1"/>
  <c r="BS561" i="1" s="1"/>
  <c r="FT561" i="1"/>
  <c r="BQ561" i="1" s="1"/>
  <c r="FS561" i="1"/>
  <c r="FR561" i="1"/>
  <c r="BO561" i="1" s="1"/>
  <c r="FQ561" i="1"/>
  <c r="BM561" i="1" s="1"/>
  <c r="FP561" i="1"/>
  <c r="FO561" i="1"/>
  <c r="BK561" i="1" s="1"/>
  <c r="EG561" i="1"/>
  <c r="DW561" i="1"/>
  <c r="DL561" i="1"/>
  <c r="CO561" i="1"/>
  <c r="CK561" i="1"/>
  <c r="CF561" i="1"/>
  <c r="BI561" i="1"/>
  <c r="BH561" i="1"/>
  <c r="BG561" i="1"/>
  <c r="BF561" i="1"/>
  <c r="BD561" i="1"/>
  <c r="BC561" i="1"/>
  <c r="BB561" i="1"/>
  <c r="AZ561" i="1"/>
  <c r="AY561" i="1"/>
  <c r="AX561" i="1"/>
  <c r="AV561" i="1"/>
  <c r="AU561" i="1"/>
  <c r="AT561" i="1"/>
  <c r="AS561" i="1"/>
  <c r="AR561" i="1"/>
  <c r="AN561" i="1"/>
  <c r="AM561" i="1"/>
  <c r="AL561" i="1"/>
  <c r="AH561" i="1"/>
  <c r="AG561" i="1"/>
  <c r="AF561" i="1"/>
  <c r="AA561" i="1"/>
  <c r="Z561" i="1"/>
  <c r="Y561" i="1"/>
  <c r="X561" i="1"/>
  <c r="FW560" i="1"/>
  <c r="BU560" i="1" s="1"/>
  <c r="FV560" i="1"/>
  <c r="FU560" i="1"/>
  <c r="BS560" i="1" s="1"/>
  <c r="FT560" i="1"/>
  <c r="BQ560" i="1" s="1"/>
  <c r="FS560" i="1"/>
  <c r="FR560" i="1"/>
  <c r="BO560" i="1" s="1"/>
  <c r="FQ560" i="1"/>
  <c r="BM560" i="1" s="1"/>
  <c r="FP560" i="1"/>
  <c r="FO560" i="1"/>
  <c r="BK560" i="1" s="1"/>
  <c r="EG560" i="1"/>
  <c r="DW560" i="1"/>
  <c r="DL560" i="1"/>
  <c r="CO560" i="1"/>
  <c r="CK560" i="1"/>
  <c r="CF560" i="1"/>
  <c r="BI560" i="1"/>
  <c r="BH560" i="1"/>
  <c r="BG560" i="1"/>
  <c r="BF560" i="1"/>
  <c r="BD560" i="1"/>
  <c r="BC560" i="1"/>
  <c r="BB560" i="1"/>
  <c r="AZ560" i="1"/>
  <c r="AY560" i="1"/>
  <c r="AX560" i="1"/>
  <c r="AV560" i="1"/>
  <c r="AU560" i="1"/>
  <c r="AT560" i="1"/>
  <c r="AS560" i="1"/>
  <c r="AR560" i="1"/>
  <c r="AN560" i="1"/>
  <c r="AM560" i="1"/>
  <c r="AL560" i="1"/>
  <c r="AH560" i="1"/>
  <c r="AG560" i="1"/>
  <c r="AF560" i="1"/>
  <c r="AA560" i="1"/>
  <c r="Z560" i="1"/>
  <c r="Y560" i="1"/>
  <c r="X560" i="1"/>
  <c r="FW559" i="1"/>
  <c r="BU559" i="1" s="1"/>
  <c r="FV559" i="1"/>
  <c r="FU559" i="1"/>
  <c r="BS559" i="1" s="1"/>
  <c r="FT559" i="1"/>
  <c r="BQ559" i="1" s="1"/>
  <c r="FS559" i="1"/>
  <c r="FR559" i="1"/>
  <c r="FQ559" i="1"/>
  <c r="BM559" i="1" s="1"/>
  <c r="FP559" i="1"/>
  <c r="FO559" i="1"/>
  <c r="BK559" i="1" s="1"/>
  <c r="EG559" i="1"/>
  <c r="DW559" i="1"/>
  <c r="DL559" i="1"/>
  <c r="CO559" i="1"/>
  <c r="CK559" i="1"/>
  <c r="CF559" i="1"/>
  <c r="BI559" i="1"/>
  <c r="BH559" i="1"/>
  <c r="BG559" i="1"/>
  <c r="BF559" i="1"/>
  <c r="BD559" i="1"/>
  <c r="BC559" i="1"/>
  <c r="BB559" i="1"/>
  <c r="AZ559" i="1"/>
  <c r="AY559" i="1"/>
  <c r="AX559" i="1"/>
  <c r="AV559" i="1"/>
  <c r="AU559" i="1"/>
  <c r="AT559" i="1"/>
  <c r="AS559" i="1"/>
  <c r="AR559" i="1"/>
  <c r="AN559" i="1"/>
  <c r="AM559" i="1"/>
  <c r="AL559" i="1"/>
  <c r="AH559" i="1"/>
  <c r="AG559" i="1"/>
  <c r="AF559" i="1"/>
  <c r="AA559" i="1"/>
  <c r="Z559" i="1"/>
  <c r="Y559" i="1"/>
  <c r="X559" i="1"/>
  <c r="FW558" i="1"/>
  <c r="BU558" i="1" s="1"/>
  <c r="FV558" i="1"/>
  <c r="FU558" i="1"/>
  <c r="BS558" i="1" s="1"/>
  <c r="FT558" i="1"/>
  <c r="BQ558" i="1" s="1"/>
  <c r="FS558" i="1"/>
  <c r="FR558" i="1"/>
  <c r="FQ558" i="1"/>
  <c r="BM558" i="1" s="1"/>
  <c r="FP558" i="1"/>
  <c r="FO558" i="1"/>
  <c r="BK558" i="1" s="1"/>
  <c r="EG558" i="1"/>
  <c r="DW558" i="1"/>
  <c r="DL558" i="1"/>
  <c r="CO558" i="1"/>
  <c r="CK558" i="1"/>
  <c r="CF558" i="1"/>
  <c r="BI558" i="1"/>
  <c r="BH558" i="1"/>
  <c r="BG558" i="1"/>
  <c r="BF558" i="1"/>
  <c r="BD558" i="1"/>
  <c r="BC558" i="1"/>
  <c r="BB558" i="1"/>
  <c r="AZ558" i="1"/>
  <c r="AY558" i="1"/>
  <c r="AX558" i="1"/>
  <c r="AV558" i="1"/>
  <c r="AU558" i="1"/>
  <c r="AT558" i="1"/>
  <c r="AS558" i="1"/>
  <c r="AR558" i="1"/>
  <c r="AN558" i="1"/>
  <c r="AM558" i="1"/>
  <c r="AL558" i="1"/>
  <c r="AH558" i="1"/>
  <c r="AG558" i="1"/>
  <c r="AF558" i="1"/>
  <c r="AA558" i="1"/>
  <c r="Z558" i="1"/>
  <c r="Y558" i="1"/>
  <c r="X558" i="1"/>
  <c r="FW557" i="1"/>
  <c r="BU557" i="1" s="1"/>
  <c r="FV557" i="1"/>
  <c r="FU557" i="1"/>
  <c r="BS557" i="1" s="1"/>
  <c r="FT557" i="1"/>
  <c r="BQ557" i="1" s="1"/>
  <c r="FS557" i="1"/>
  <c r="FR557" i="1"/>
  <c r="EG557" i="1"/>
  <c r="EH557" i="1" s="1"/>
  <c r="CO557" i="1"/>
  <c r="CP557" i="1" s="1"/>
  <c r="BM557" i="1"/>
  <c r="BL557" i="1"/>
  <c r="BK557" i="1"/>
  <c r="BI557" i="1"/>
  <c r="BH557" i="1"/>
  <c r="BG557" i="1"/>
  <c r="BF557" i="1"/>
  <c r="BD557" i="1"/>
  <c r="BC557" i="1"/>
  <c r="BB557" i="1"/>
  <c r="AZ557" i="1"/>
  <c r="AY557" i="1"/>
  <c r="AX557" i="1"/>
  <c r="AV557" i="1"/>
  <c r="AU557" i="1"/>
  <c r="AT557" i="1"/>
  <c r="AS557" i="1"/>
  <c r="AR557" i="1"/>
  <c r="AN557" i="1"/>
  <c r="AM557" i="1"/>
  <c r="AL557" i="1"/>
  <c r="AH557" i="1"/>
  <c r="AG557" i="1"/>
  <c r="AF557" i="1"/>
  <c r="AA557" i="1"/>
  <c r="Z557" i="1"/>
  <c r="Y557" i="1"/>
  <c r="X557" i="1"/>
  <c r="FW556" i="1"/>
  <c r="BU556" i="1" s="1"/>
  <c r="FV556" i="1"/>
  <c r="FU556" i="1"/>
  <c r="FT556" i="1"/>
  <c r="BQ556" i="1" s="1"/>
  <c r="FS556" i="1"/>
  <c r="FR556" i="1"/>
  <c r="BO556" i="1" s="1"/>
  <c r="FQ556" i="1"/>
  <c r="BM556" i="1" s="1"/>
  <c r="FP556" i="1"/>
  <c r="FO556" i="1"/>
  <c r="BK556" i="1" s="1"/>
  <c r="EG556" i="1"/>
  <c r="CO556" i="1"/>
  <c r="CP556" i="1" s="1"/>
  <c r="BI556" i="1"/>
  <c r="BH556" i="1"/>
  <c r="BG556" i="1"/>
  <c r="BF556" i="1"/>
  <c r="BD556" i="1"/>
  <c r="BC556" i="1"/>
  <c r="BB556" i="1"/>
  <c r="AZ556" i="1"/>
  <c r="AY556" i="1"/>
  <c r="AX556" i="1"/>
  <c r="AV556" i="1"/>
  <c r="AU556" i="1"/>
  <c r="AT556" i="1"/>
  <c r="AS556" i="1"/>
  <c r="AR556" i="1"/>
  <c r="AN556" i="1"/>
  <c r="AM556" i="1"/>
  <c r="AL556" i="1"/>
  <c r="AH556" i="1"/>
  <c r="AG556" i="1"/>
  <c r="AF556" i="1"/>
  <c r="AA556" i="1"/>
  <c r="Z556" i="1"/>
  <c r="Y556" i="1"/>
  <c r="X556" i="1"/>
  <c r="FW555" i="1"/>
  <c r="BU555" i="1" s="1"/>
  <c r="FV555" i="1"/>
  <c r="FU555" i="1"/>
  <c r="BS555" i="1" s="1"/>
  <c r="FT555" i="1"/>
  <c r="BQ555" i="1" s="1"/>
  <c r="FS555" i="1"/>
  <c r="FR555" i="1"/>
  <c r="BO555" i="1" s="1"/>
  <c r="FQ555" i="1"/>
  <c r="BM555" i="1" s="1"/>
  <c r="FP555" i="1"/>
  <c r="FO555" i="1"/>
  <c r="EG555" i="1"/>
  <c r="DW555" i="1"/>
  <c r="CO555" i="1"/>
  <c r="CK555" i="1"/>
  <c r="BI555" i="1"/>
  <c r="BH555" i="1"/>
  <c r="BG555" i="1"/>
  <c r="BF555" i="1"/>
  <c r="BD555" i="1"/>
  <c r="BC555" i="1"/>
  <c r="BB555" i="1"/>
  <c r="AZ555" i="1"/>
  <c r="AY555" i="1"/>
  <c r="AX555" i="1"/>
  <c r="AV555" i="1"/>
  <c r="AU555" i="1"/>
  <c r="AT555" i="1"/>
  <c r="AS555" i="1"/>
  <c r="AR555" i="1"/>
  <c r="AN555" i="1"/>
  <c r="AM555" i="1"/>
  <c r="AL555" i="1"/>
  <c r="AH555" i="1"/>
  <c r="AG555" i="1"/>
  <c r="AF555" i="1"/>
  <c r="AA555" i="1"/>
  <c r="Z555" i="1"/>
  <c r="Y555" i="1"/>
  <c r="X555" i="1"/>
  <c r="FW554" i="1"/>
  <c r="BU554" i="1" s="1"/>
  <c r="FV554" i="1"/>
  <c r="FU554" i="1"/>
  <c r="FT554" i="1"/>
  <c r="BQ554" i="1" s="1"/>
  <c r="FS554" i="1"/>
  <c r="FR554" i="1"/>
  <c r="BO554" i="1" s="1"/>
  <c r="FQ554" i="1"/>
  <c r="BM554" i="1" s="1"/>
  <c r="FP554" i="1"/>
  <c r="FO554" i="1"/>
  <c r="BK554" i="1" s="1"/>
  <c r="EG554" i="1"/>
  <c r="DW554" i="1"/>
  <c r="CO554" i="1"/>
  <c r="CK554" i="1"/>
  <c r="BI554" i="1"/>
  <c r="BH554" i="1"/>
  <c r="BG554" i="1"/>
  <c r="BF554" i="1"/>
  <c r="BD554" i="1"/>
  <c r="BC554" i="1"/>
  <c r="BB554" i="1"/>
  <c r="AZ554" i="1"/>
  <c r="AY554" i="1"/>
  <c r="AX554" i="1"/>
  <c r="AV554" i="1"/>
  <c r="AU554" i="1"/>
  <c r="AT554" i="1"/>
  <c r="AS554" i="1"/>
  <c r="AR554" i="1"/>
  <c r="AN554" i="1"/>
  <c r="AM554" i="1"/>
  <c r="AL554" i="1"/>
  <c r="AH554" i="1"/>
  <c r="AG554" i="1"/>
  <c r="AF554" i="1"/>
  <c r="AA554" i="1"/>
  <c r="Z554" i="1"/>
  <c r="Y554" i="1"/>
  <c r="X554" i="1"/>
  <c r="FW553" i="1"/>
  <c r="BU553" i="1" s="1"/>
  <c r="FV553" i="1"/>
  <c r="FU553" i="1"/>
  <c r="FT553" i="1"/>
  <c r="BQ553" i="1" s="1"/>
  <c r="FS553" i="1"/>
  <c r="FR553" i="1"/>
  <c r="BO553" i="1" s="1"/>
  <c r="FQ553" i="1"/>
  <c r="BM553" i="1" s="1"/>
  <c r="FP553" i="1"/>
  <c r="FO553" i="1"/>
  <c r="BK553" i="1" s="1"/>
  <c r="EG553" i="1"/>
  <c r="DW553" i="1"/>
  <c r="CO553" i="1"/>
  <c r="CK553" i="1"/>
  <c r="BI553" i="1"/>
  <c r="BH553" i="1"/>
  <c r="BG553" i="1"/>
  <c r="BF553" i="1"/>
  <c r="BD553" i="1"/>
  <c r="BC553" i="1"/>
  <c r="BB553" i="1"/>
  <c r="AZ553" i="1"/>
  <c r="AY553" i="1"/>
  <c r="AX553" i="1"/>
  <c r="AV553" i="1"/>
  <c r="AU553" i="1"/>
  <c r="AT553" i="1"/>
  <c r="AS553" i="1"/>
  <c r="AR553" i="1"/>
  <c r="AN553" i="1"/>
  <c r="AM553" i="1"/>
  <c r="AL553" i="1"/>
  <c r="AH553" i="1"/>
  <c r="AG553" i="1"/>
  <c r="AF553" i="1"/>
  <c r="AA553" i="1"/>
  <c r="Z553" i="1"/>
  <c r="Y553" i="1"/>
  <c r="X553" i="1"/>
  <c r="FW552" i="1"/>
  <c r="BU552" i="1" s="1"/>
  <c r="FV552" i="1"/>
  <c r="FU552" i="1"/>
  <c r="BS552" i="1" s="1"/>
  <c r="FT552" i="1"/>
  <c r="BQ552" i="1" s="1"/>
  <c r="FS552" i="1"/>
  <c r="FR552" i="1"/>
  <c r="BO552" i="1" s="1"/>
  <c r="FQ552" i="1"/>
  <c r="BM552" i="1" s="1"/>
  <c r="FP552" i="1"/>
  <c r="FO552" i="1"/>
  <c r="BK552" i="1" s="1"/>
  <c r="EG552" i="1"/>
  <c r="DW552" i="1"/>
  <c r="DL552" i="1"/>
  <c r="CO552" i="1"/>
  <c r="CK552" i="1"/>
  <c r="CF552" i="1"/>
  <c r="BI552" i="1"/>
  <c r="BH552" i="1"/>
  <c r="BG552" i="1"/>
  <c r="BF552" i="1"/>
  <c r="BD552" i="1"/>
  <c r="BC552" i="1"/>
  <c r="BB552" i="1"/>
  <c r="AZ552" i="1"/>
  <c r="AY552" i="1"/>
  <c r="AX552" i="1"/>
  <c r="AV552" i="1"/>
  <c r="AU552" i="1"/>
  <c r="AT552" i="1"/>
  <c r="AS552" i="1"/>
  <c r="AR552" i="1"/>
  <c r="AN552" i="1"/>
  <c r="AM552" i="1"/>
  <c r="AL552" i="1"/>
  <c r="AH552" i="1"/>
  <c r="AG552" i="1"/>
  <c r="AF552" i="1"/>
  <c r="AA552" i="1"/>
  <c r="Z552" i="1"/>
  <c r="Y552" i="1"/>
  <c r="X552" i="1"/>
  <c r="FW551" i="1"/>
  <c r="BU551" i="1" s="1"/>
  <c r="FV551" i="1"/>
  <c r="FU551" i="1"/>
  <c r="BS551" i="1" s="1"/>
  <c r="FT551" i="1"/>
  <c r="BQ551" i="1" s="1"/>
  <c r="FS551" i="1"/>
  <c r="FR551" i="1"/>
  <c r="BO551" i="1" s="1"/>
  <c r="FQ551" i="1"/>
  <c r="BM551" i="1" s="1"/>
  <c r="FP551" i="1"/>
  <c r="FO551" i="1"/>
  <c r="BK551" i="1" s="1"/>
  <c r="EG551" i="1"/>
  <c r="DW551" i="1"/>
  <c r="DL551" i="1"/>
  <c r="CO551" i="1"/>
  <c r="CK551" i="1"/>
  <c r="CF551" i="1"/>
  <c r="BI551" i="1"/>
  <c r="BH551" i="1"/>
  <c r="BG551" i="1"/>
  <c r="BF551" i="1"/>
  <c r="BD551" i="1"/>
  <c r="BC551" i="1"/>
  <c r="BB551" i="1"/>
  <c r="AZ551" i="1"/>
  <c r="AY551" i="1"/>
  <c r="AX551" i="1"/>
  <c r="AV551" i="1"/>
  <c r="AU551" i="1"/>
  <c r="AT551" i="1"/>
  <c r="AS551" i="1"/>
  <c r="AR551" i="1"/>
  <c r="AN551" i="1"/>
  <c r="AM551" i="1"/>
  <c r="AL551" i="1"/>
  <c r="AH551" i="1"/>
  <c r="AG551" i="1"/>
  <c r="AF551" i="1"/>
  <c r="AA551" i="1"/>
  <c r="Z551" i="1"/>
  <c r="Y551" i="1"/>
  <c r="X551" i="1"/>
  <c r="FW550" i="1"/>
  <c r="BU550" i="1" s="1"/>
  <c r="FV550" i="1"/>
  <c r="FU550" i="1"/>
  <c r="BS550" i="1" s="1"/>
  <c r="FT550" i="1"/>
  <c r="BQ550" i="1" s="1"/>
  <c r="FS550" i="1"/>
  <c r="FR550" i="1"/>
  <c r="BO550" i="1" s="1"/>
  <c r="FQ550" i="1"/>
  <c r="BM550" i="1" s="1"/>
  <c r="FP550" i="1"/>
  <c r="FO550" i="1"/>
  <c r="BK550" i="1" s="1"/>
  <c r="EG550" i="1"/>
  <c r="DW550" i="1"/>
  <c r="DL550" i="1"/>
  <c r="CO550" i="1"/>
  <c r="CK550" i="1"/>
  <c r="CF550" i="1"/>
  <c r="BI550" i="1"/>
  <c r="BH550" i="1"/>
  <c r="BG550" i="1"/>
  <c r="BF550" i="1"/>
  <c r="BD550" i="1"/>
  <c r="BC550" i="1"/>
  <c r="BB550" i="1"/>
  <c r="AZ550" i="1"/>
  <c r="AY550" i="1"/>
  <c r="AX550" i="1"/>
  <c r="AV550" i="1"/>
  <c r="AU550" i="1"/>
  <c r="AT550" i="1"/>
  <c r="AS550" i="1"/>
  <c r="AR550" i="1"/>
  <c r="AN550" i="1"/>
  <c r="AM550" i="1"/>
  <c r="AL550" i="1"/>
  <c r="AH550" i="1"/>
  <c r="AG550" i="1"/>
  <c r="AF550" i="1"/>
  <c r="AA550" i="1"/>
  <c r="Z550" i="1"/>
  <c r="Y550" i="1"/>
  <c r="X550" i="1"/>
  <c r="GA549" i="1"/>
  <c r="FW549" i="1"/>
  <c r="BU549" i="1" s="1"/>
  <c r="FV549" i="1"/>
  <c r="FU549" i="1"/>
  <c r="FT549" i="1"/>
  <c r="BQ549" i="1" s="1"/>
  <c r="FS549" i="1"/>
  <c r="FR549" i="1"/>
  <c r="BO549" i="1" s="1"/>
  <c r="FQ549" i="1"/>
  <c r="BM549" i="1" s="1"/>
  <c r="FP549" i="1"/>
  <c r="FO549" i="1"/>
  <c r="EG549" i="1"/>
  <c r="DW549" i="1"/>
  <c r="DL549" i="1"/>
  <c r="CO549" i="1"/>
  <c r="CK549" i="1"/>
  <c r="CF549" i="1"/>
  <c r="BI549" i="1"/>
  <c r="BH549" i="1"/>
  <c r="BG549" i="1"/>
  <c r="BF549" i="1"/>
  <c r="BD549" i="1"/>
  <c r="BC549" i="1"/>
  <c r="BB549" i="1"/>
  <c r="AZ549" i="1"/>
  <c r="AY549" i="1"/>
  <c r="AX549" i="1"/>
  <c r="AV549" i="1"/>
  <c r="AU549" i="1"/>
  <c r="AT549" i="1"/>
  <c r="AS549" i="1"/>
  <c r="AR549" i="1"/>
  <c r="AN549" i="1"/>
  <c r="AM549" i="1"/>
  <c r="AL549" i="1"/>
  <c r="AH549" i="1"/>
  <c r="AG549" i="1"/>
  <c r="AF549" i="1"/>
  <c r="AA549" i="1"/>
  <c r="Z549" i="1"/>
  <c r="Y549" i="1"/>
  <c r="X549" i="1"/>
  <c r="FW548" i="1"/>
  <c r="BU548" i="1" s="1"/>
  <c r="FV548" i="1"/>
  <c r="FU548" i="1"/>
  <c r="BS548" i="1" s="1"/>
  <c r="FT548" i="1"/>
  <c r="BQ548" i="1" s="1"/>
  <c r="FS548" i="1"/>
  <c r="FR548" i="1"/>
  <c r="BO548" i="1" s="1"/>
  <c r="FQ548" i="1"/>
  <c r="BM548" i="1" s="1"/>
  <c r="FP548" i="1"/>
  <c r="FO548" i="1"/>
  <c r="EG548" i="1"/>
  <c r="DW548" i="1"/>
  <c r="DL548" i="1"/>
  <c r="CO548" i="1"/>
  <c r="CK548" i="1"/>
  <c r="CF548" i="1"/>
  <c r="BI548" i="1"/>
  <c r="BH548" i="1"/>
  <c r="BG548" i="1"/>
  <c r="BF548" i="1"/>
  <c r="BD548" i="1"/>
  <c r="BC548" i="1"/>
  <c r="BB548" i="1"/>
  <c r="AZ548" i="1"/>
  <c r="AY548" i="1"/>
  <c r="AX548" i="1"/>
  <c r="AV548" i="1"/>
  <c r="AU548" i="1"/>
  <c r="AT548" i="1"/>
  <c r="AS548" i="1"/>
  <c r="AR548" i="1"/>
  <c r="AN548" i="1"/>
  <c r="AM548" i="1"/>
  <c r="AL548" i="1"/>
  <c r="AH548" i="1"/>
  <c r="AG548" i="1"/>
  <c r="AF548" i="1"/>
  <c r="AA548" i="1"/>
  <c r="Z548" i="1"/>
  <c r="Y548" i="1"/>
  <c r="X548" i="1"/>
  <c r="GA547" i="1"/>
  <c r="FW547" i="1"/>
  <c r="BU547" i="1" s="1"/>
  <c r="FV547" i="1"/>
  <c r="FU547" i="1"/>
  <c r="BS547" i="1" s="1"/>
  <c r="FT547" i="1"/>
  <c r="BQ547" i="1" s="1"/>
  <c r="FS547" i="1"/>
  <c r="FR547" i="1"/>
  <c r="BO547" i="1" s="1"/>
  <c r="FQ547" i="1"/>
  <c r="BM547" i="1" s="1"/>
  <c r="FP547" i="1"/>
  <c r="FO547" i="1"/>
  <c r="EG547" i="1"/>
  <c r="DW547" i="1"/>
  <c r="DL547" i="1"/>
  <c r="CO547" i="1"/>
  <c r="CK547" i="1"/>
  <c r="CF547" i="1"/>
  <c r="BI547" i="1"/>
  <c r="BH547" i="1"/>
  <c r="BG547" i="1"/>
  <c r="BF547" i="1"/>
  <c r="BD547" i="1"/>
  <c r="BC547" i="1"/>
  <c r="BB547" i="1"/>
  <c r="AZ547" i="1"/>
  <c r="AY547" i="1"/>
  <c r="AX547" i="1"/>
  <c r="AV547" i="1"/>
  <c r="AU547" i="1"/>
  <c r="AT547" i="1"/>
  <c r="AS547" i="1"/>
  <c r="AR547" i="1"/>
  <c r="AN547" i="1"/>
  <c r="AM547" i="1"/>
  <c r="AL547" i="1"/>
  <c r="AH547" i="1"/>
  <c r="AG547" i="1"/>
  <c r="AF547" i="1"/>
  <c r="AA547" i="1"/>
  <c r="Z547" i="1"/>
  <c r="Y547" i="1"/>
  <c r="X547" i="1"/>
  <c r="FW546" i="1"/>
  <c r="BU546" i="1" s="1"/>
  <c r="FV546" i="1"/>
  <c r="FU546" i="1"/>
  <c r="BS546" i="1" s="1"/>
  <c r="FT546" i="1"/>
  <c r="BQ546" i="1" s="1"/>
  <c r="FS546" i="1"/>
  <c r="FR546" i="1"/>
  <c r="FQ546" i="1"/>
  <c r="BM546" i="1" s="1"/>
  <c r="FP546" i="1"/>
  <c r="FO546" i="1"/>
  <c r="EG546" i="1"/>
  <c r="DW546" i="1"/>
  <c r="DL546" i="1"/>
  <c r="CO546" i="1"/>
  <c r="CK546" i="1"/>
  <c r="CF546" i="1"/>
  <c r="BI546" i="1"/>
  <c r="BH546" i="1"/>
  <c r="BG546" i="1"/>
  <c r="BF546" i="1"/>
  <c r="BD546" i="1"/>
  <c r="BC546" i="1"/>
  <c r="BB546" i="1"/>
  <c r="AZ546" i="1"/>
  <c r="AY546" i="1"/>
  <c r="AX546" i="1"/>
  <c r="AV546" i="1"/>
  <c r="AU546" i="1"/>
  <c r="AT546" i="1"/>
  <c r="AS546" i="1"/>
  <c r="AR546" i="1"/>
  <c r="AN546" i="1"/>
  <c r="AM546" i="1"/>
  <c r="AL546" i="1"/>
  <c r="AH546" i="1"/>
  <c r="AG546" i="1"/>
  <c r="AF546" i="1"/>
  <c r="AA546" i="1"/>
  <c r="Z546" i="1"/>
  <c r="Y546" i="1"/>
  <c r="X546" i="1"/>
  <c r="FW545" i="1"/>
  <c r="BU545" i="1" s="1"/>
  <c r="FV545" i="1"/>
  <c r="FU545" i="1"/>
  <c r="BS545" i="1" s="1"/>
  <c r="FT545" i="1"/>
  <c r="BQ545" i="1" s="1"/>
  <c r="FS545" i="1"/>
  <c r="FR545" i="1"/>
  <c r="BO545" i="1" s="1"/>
  <c r="FQ545" i="1"/>
  <c r="BM545" i="1" s="1"/>
  <c r="FP545" i="1"/>
  <c r="FO545" i="1"/>
  <c r="BK545" i="1" s="1"/>
  <c r="EG545" i="1"/>
  <c r="DW545" i="1"/>
  <c r="DL545" i="1"/>
  <c r="CO545" i="1"/>
  <c r="CK545" i="1"/>
  <c r="CF545" i="1"/>
  <c r="BI545" i="1"/>
  <c r="BH545" i="1"/>
  <c r="BG545" i="1"/>
  <c r="BF545" i="1"/>
  <c r="BD545" i="1"/>
  <c r="BC545" i="1"/>
  <c r="BB545" i="1"/>
  <c r="AZ545" i="1"/>
  <c r="AY545" i="1"/>
  <c r="AX545" i="1"/>
  <c r="AV545" i="1"/>
  <c r="AU545" i="1"/>
  <c r="AT545" i="1"/>
  <c r="AS545" i="1"/>
  <c r="AR545" i="1"/>
  <c r="AN545" i="1"/>
  <c r="AM545" i="1"/>
  <c r="AL545" i="1"/>
  <c r="AH545" i="1"/>
  <c r="AG545" i="1"/>
  <c r="AF545" i="1"/>
  <c r="AA545" i="1"/>
  <c r="Z545" i="1"/>
  <c r="Y545" i="1"/>
  <c r="X545" i="1"/>
  <c r="GA544" i="1"/>
  <c r="FW544" i="1"/>
  <c r="BU544" i="1" s="1"/>
  <c r="FV544" i="1"/>
  <c r="FU544" i="1"/>
  <c r="FT544" i="1"/>
  <c r="BQ544" i="1" s="1"/>
  <c r="FS544" i="1"/>
  <c r="FR544" i="1"/>
  <c r="BO544" i="1" s="1"/>
  <c r="FQ544" i="1"/>
  <c r="BM544" i="1" s="1"/>
  <c r="FP544" i="1"/>
  <c r="FO544" i="1"/>
  <c r="BK544" i="1" s="1"/>
  <c r="EG544" i="1"/>
  <c r="DW544" i="1"/>
  <c r="DL544" i="1"/>
  <c r="CO544" i="1"/>
  <c r="CK544" i="1"/>
  <c r="CF544" i="1"/>
  <c r="BI544" i="1"/>
  <c r="BH544" i="1"/>
  <c r="BG544" i="1"/>
  <c r="BF544" i="1"/>
  <c r="BD544" i="1"/>
  <c r="BC544" i="1"/>
  <c r="BB544" i="1"/>
  <c r="AZ544" i="1"/>
  <c r="AY544" i="1"/>
  <c r="AX544" i="1"/>
  <c r="AV544" i="1"/>
  <c r="AU544" i="1"/>
  <c r="AT544" i="1"/>
  <c r="AS544" i="1"/>
  <c r="AR544" i="1"/>
  <c r="AN544" i="1"/>
  <c r="AM544" i="1"/>
  <c r="AL544" i="1"/>
  <c r="AH544" i="1"/>
  <c r="AG544" i="1"/>
  <c r="AF544" i="1"/>
  <c r="AA544" i="1"/>
  <c r="Z544" i="1"/>
  <c r="Y544" i="1"/>
  <c r="X544" i="1"/>
  <c r="GA543" i="1"/>
  <c r="FW543" i="1"/>
  <c r="BU543" i="1" s="1"/>
  <c r="FV543" i="1"/>
  <c r="FU543" i="1"/>
  <c r="FT543" i="1"/>
  <c r="BQ543" i="1" s="1"/>
  <c r="FS543" i="1"/>
  <c r="FR543" i="1"/>
  <c r="BO543" i="1" s="1"/>
  <c r="FQ543" i="1"/>
  <c r="BM543" i="1" s="1"/>
  <c r="FP543" i="1"/>
  <c r="FO543" i="1"/>
  <c r="BK543" i="1" s="1"/>
  <c r="EG543" i="1"/>
  <c r="DW543" i="1"/>
  <c r="DL543" i="1"/>
  <c r="O543" i="1"/>
  <c r="CO543" i="1"/>
  <c r="CK543" i="1"/>
  <c r="CF543" i="1"/>
  <c r="EJ543" i="1"/>
  <c r="P543" i="1" s="1"/>
  <c r="BI543" i="1"/>
  <c r="BH543" i="1"/>
  <c r="BG543" i="1"/>
  <c r="BF543" i="1"/>
  <c r="BD543" i="1"/>
  <c r="BC543" i="1"/>
  <c r="BB543" i="1"/>
  <c r="AZ543" i="1"/>
  <c r="AY543" i="1"/>
  <c r="AX543" i="1"/>
  <c r="AV543" i="1"/>
  <c r="AU543" i="1"/>
  <c r="AT543" i="1"/>
  <c r="AS543" i="1"/>
  <c r="AR543" i="1"/>
  <c r="AN543" i="1"/>
  <c r="AM543" i="1"/>
  <c r="AL543" i="1"/>
  <c r="AH543" i="1"/>
  <c r="AG543" i="1"/>
  <c r="AF543" i="1"/>
  <c r="AA543" i="1"/>
  <c r="Z543" i="1"/>
  <c r="Y543" i="1"/>
  <c r="X543" i="1"/>
  <c r="FW542" i="1"/>
  <c r="BU542" i="1" s="1"/>
  <c r="FV542" i="1"/>
  <c r="FU542" i="1"/>
  <c r="BS542" i="1" s="1"/>
  <c r="FT542" i="1"/>
  <c r="BQ542" i="1" s="1"/>
  <c r="FS542" i="1"/>
  <c r="FR542" i="1"/>
  <c r="EG542" i="1"/>
  <c r="EH542" i="1" s="1"/>
  <c r="CO542" i="1"/>
  <c r="CP542" i="1" s="1"/>
  <c r="BM542" i="1"/>
  <c r="BL542" i="1"/>
  <c r="BK542" i="1"/>
  <c r="BI542" i="1"/>
  <c r="BH542" i="1"/>
  <c r="BG542" i="1"/>
  <c r="BF542" i="1"/>
  <c r="BD542" i="1"/>
  <c r="BC542" i="1"/>
  <c r="BB542" i="1"/>
  <c r="AZ542" i="1"/>
  <c r="AY542" i="1"/>
  <c r="AX542" i="1"/>
  <c r="AV542" i="1"/>
  <c r="AU542" i="1"/>
  <c r="AT542" i="1"/>
  <c r="AS542" i="1"/>
  <c r="AR542" i="1"/>
  <c r="AN542" i="1"/>
  <c r="AM542" i="1"/>
  <c r="AL542" i="1"/>
  <c r="AH542" i="1"/>
  <c r="AG542" i="1"/>
  <c r="AF542" i="1"/>
  <c r="AA542" i="1"/>
  <c r="Z542" i="1"/>
  <c r="Y542" i="1"/>
  <c r="X542" i="1"/>
  <c r="FW541" i="1"/>
  <c r="BU541" i="1" s="1"/>
  <c r="FV541" i="1"/>
  <c r="FU541" i="1"/>
  <c r="BS541" i="1" s="1"/>
  <c r="FT541" i="1"/>
  <c r="BQ541" i="1" s="1"/>
  <c r="FS541" i="1"/>
  <c r="FR541" i="1"/>
  <c r="BO541" i="1" s="1"/>
  <c r="FQ541" i="1"/>
  <c r="BM541" i="1" s="1"/>
  <c r="FP541" i="1"/>
  <c r="FO541" i="1"/>
  <c r="BK541" i="1" s="1"/>
  <c r="FM541" i="1"/>
  <c r="BH541" i="1" s="1"/>
  <c r="FL541" i="1"/>
  <c r="FK541" i="1"/>
  <c r="EG541" i="1"/>
  <c r="DW541" i="1"/>
  <c r="CO541" i="1"/>
  <c r="CP541" i="1" s="1"/>
  <c r="BI541" i="1"/>
  <c r="BD541" i="1"/>
  <c r="BC541" i="1"/>
  <c r="BB541" i="1"/>
  <c r="AZ541" i="1"/>
  <c r="AY541" i="1"/>
  <c r="AX541" i="1"/>
  <c r="AV541" i="1"/>
  <c r="AU541" i="1"/>
  <c r="AT541" i="1"/>
  <c r="AS541" i="1"/>
  <c r="AR541" i="1"/>
  <c r="AN541" i="1"/>
  <c r="AM541" i="1"/>
  <c r="AL541" i="1"/>
  <c r="AH541" i="1"/>
  <c r="AG541" i="1"/>
  <c r="AF541" i="1"/>
  <c r="AA541" i="1"/>
  <c r="Z541" i="1"/>
  <c r="Y541" i="1"/>
  <c r="X541" i="1"/>
  <c r="FW540" i="1"/>
  <c r="BU540" i="1" s="1"/>
  <c r="FV540" i="1"/>
  <c r="FU540" i="1"/>
  <c r="BS540" i="1" s="1"/>
  <c r="FT540" i="1"/>
  <c r="BQ540" i="1" s="1"/>
  <c r="FS540" i="1"/>
  <c r="FR540" i="1"/>
  <c r="BO540" i="1" s="1"/>
  <c r="FQ540" i="1"/>
  <c r="BM540" i="1" s="1"/>
  <c r="FP540" i="1"/>
  <c r="FO540" i="1"/>
  <c r="FM540" i="1"/>
  <c r="BH540" i="1" s="1"/>
  <c r="FL540" i="1"/>
  <c r="FK540" i="1"/>
  <c r="BF540" i="1" s="1"/>
  <c r="FJ540" i="1"/>
  <c r="BD540" i="1" s="1"/>
  <c r="FI540" i="1"/>
  <c r="FH540" i="1"/>
  <c r="BB540" i="1" s="1"/>
  <c r="EG540" i="1"/>
  <c r="DW540" i="1"/>
  <c r="CO540" i="1"/>
  <c r="CK540" i="1"/>
  <c r="AZ540" i="1"/>
  <c r="AY540" i="1"/>
  <c r="AX540" i="1"/>
  <c r="AV540" i="1"/>
  <c r="AU540" i="1"/>
  <c r="AT540" i="1"/>
  <c r="AS540" i="1"/>
  <c r="AR540" i="1"/>
  <c r="AN540" i="1"/>
  <c r="AM540" i="1"/>
  <c r="AL540" i="1"/>
  <c r="AH540" i="1"/>
  <c r="AG540" i="1"/>
  <c r="AF540" i="1"/>
  <c r="AA540" i="1"/>
  <c r="Z540" i="1"/>
  <c r="Y540" i="1"/>
  <c r="X540" i="1"/>
  <c r="GA539" i="1"/>
  <c r="FW539" i="1"/>
  <c r="BU539" i="1" s="1"/>
  <c r="FV539" i="1"/>
  <c r="FU539" i="1"/>
  <c r="BS539" i="1" s="1"/>
  <c r="FT539" i="1"/>
  <c r="BQ539" i="1" s="1"/>
  <c r="FS539" i="1"/>
  <c r="FR539" i="1"/>
  <c r="BO539" i="1" s="1"/>
  <c r="FQ539" i="1"/>
  <c r="BM539" i="1" s="1"/>
  <c r="FP539" i="1"/>
  <c r="FO539" i="1"/>
  <c r="FM539" i="1"/>
  <c r="BH539" i="1" s="1"/>
  <c r="FL539" i="1"/>
  <c r="FK539" i="1"/>
  <c r="BF539" i="1" s="1"/>
  <c r="FJ539" i="1"/>
  <c r="BD539" i="1" s="1"/>
  <c r="FI539" i="1"/>
  <c r="FH539" i="1"/>
  <c r="BB539" i="1" s="1"/>
  <c r="FG539" i="1"/>
  <c r="AZ539" i="1" s="1"/>
  <c r="FF539" i="1"/>
  <c r="FE539" i="1"/>
  <c r="AX539" i="1" s="1"/>
  <c r="FB539" i="1"/>
  <c r="AT539" i="1" s="1"/>
  <c r="FA539" i="1"/>
  <c r="EZ539" i="1"/>
  <c r="EY539" i="1"/>
  <c r="EX539" i="1"/>
  <c r="EW539" i="1"/>
  <c r="AL539" i="1" s="1"/>
  <c r="EV539" i="1"/>
  <c r="EU539" i="1"/>
  <c r="ET539" i="1"/>
  <c r="AF539" i="1" s="1"/>
  <c r="EG539" i="1"/>
  <c r="DW539" i="1"/>
  <c r="DL539" i="1"/>
  <c r="CO539" i="1"/>
  <c r="CK539" i="1"/>
  <c r="CF539" i="1"/>
  <c r="AN539" i="1"/>
  <c r="AH539" i="1"/>
  <c r="AA539" i="1"/>
  <c r="Z539" i="1"/>
  <c r="Y539" i="1"/>
  <c r="X539" i="1"/>
  <c r="FW538" i="1"/>
  <c r="BU538" i="1" s="1"/>
  <c r="FV538" i="1"/>
  <c r="FU538" i="1"/>
  <c r="FT538" i="1"/>
  <c r="BQ538" i="1" s="1"/>
  <c r="FS538" i="1"/>
  <c r="FR538" i="1"/>
  <c r="FQ538" i="1"/>
  <c r="BM538" i="1" s="1"/>
  <c r="FP538" i="1"/>
  <c r="FO538" i="1"/>
  <c r="BK538" i="1" s="1"/>
  <c r="FM538" i="1"/>
  <c r="BH538" i="1" s="1"/>
  <c r="FL538" i="1"/>
  <c r="FK538" i="1"/>
  <c r="BF538" i="1" s="1"/>
  <c r="FJ538" i="1"/>
  <c r="BD538" i="1" s="1"/>
  <c r="FI538" i="1"/>
  <c r="FH538" i="1"/>
  <c r="BB538" i="1" s="1"/>
  <c r="FG538" i="1"/>
  <c r="AZ538" i="1" s="1"/>
  <c r="FF538" i="1"/>
  <c r="FE538" i="1"/>
  <c r="FB538" i="1"/>
  <c r="AT538" i="1" s="1"/>
  <c r="FA538" i="1"/>
  <c r="EZ538" i="1"/>
  <c r="AR538" i="1" s="1"/>
  <c r="EY538" i="1"/>
  <c r="EX538" i="1"/>
  <c r="EW538" i="1"/>
  <c r="EV538" i="1"/>
  <c r="EU538" i="1"/>
  <c r="ET538" i="1"/>
  <c r="AF538" i="1" s="1"/>
  <c r="AA538" i="1"/>
  <c r="Y538" i="1"/>
  <c r="EG538" i="1"/>
  <c r="DW538" i="1"/>
  <c r="DL538" i="1"/>
  <c r="CO538" i="1"/>
  <c r="CK538" i="1"/>
  <c r="CF538" i="1"/>
  <c r="AN538" i="1"/>
  <c r="AH538" i="1"/>
  <c r="X538" i="1"/>
  <c r="FW537" i="1"/>
  <c r="BU537" i="1" s="1"/>
  <c r="FV537" i="1"/>
  <c r="FU537" i="1"/>
  <c r="BS537" i="1" s="1"/>
  <c r="FT537" i="1"/>
  <c r="BQ537" i="1" s="1"/>
  <c r="FS537" i="1"/>
  <c r="FR537" i="1"/>
  <c r="FQ537" i="1"/>
  <c r="BM537" i="1" s="1"/>
  <c r="FP537" i="1"/>
  <c r="FO537" i="1"/>
  <c r="FM537" i="1"/>
  <c r="BH537" i="1" s="1"/>
  <c r="FL537" i="1"/>
  <c r="FK537" i="1"/>
  <c r="BF537" i="1" s="1"/>
  <c r="FJ537" i="1"/>
  <c r="BD537" i="1" s="1"/>
  <c r="FI537" i="1"/>
  <c r="FH537" i="1"/>
  <c r="BB537" i="1" s="1"/>
  <c r="FG537" i="1"/>
  <c r="AZ537" i="1" s="1"/>
  <c r="FF537" i="1"/>
  <c r="FE537" i="1"/>
  <c r="AX537" i="1" s="1"/>
  <c r="FB537" i="1"/>
  <c r="AT537" i="1" s="1"/>
  <c r="FA537" i="1"/>
  <c r="EZ537" i="1"/>
  <c r="AR537" i="1" s="1"/>
  <c r="EY537" i="1"/>
  <c r="EX537" i="1"/>
  <c r="EW537" i="1"/>
  <c r="AL537" i="1" s="1"/>
  <c r="EV537" i="1"/>
  <c r="EU537" i="1"/>
  <c r="ET537" i="1"/>
  <c r="AF537" i="1" s="1"/>
  <c r="AA537" i="1"/>
  <c r="EG537" i="1"/>
  <c r="DW537" i="1"/>
  <c r="DL537" i="1"/>
  <c r="CO537" i="1"/>
  <c r="CK537" i="1"/>
  <c r="CF537" i="1"/>
  <c r="AN537" i="1"/>
  <c r="AH537" i="1"/>
  <c r="X537" i="1"/>
  <c r="FW536" i="1"/>
  <c r="BU536" i="1" s="1"/>
  <c r="FV536" i="1"/>
  <c r="FU536" i="1"/>
  <c r="BS536" i="1" s="1"/>
  <c r="FT536" i="1"/>
  <c r="BQ536" i="1" s="1"/>
  <c r="FS536" i="1"/>
  <c r="FR536" i="1"/>
  <c r="BO536" i="1" s="1"/>
  <c r="FQ536" i="1"/>
  <c r="BM536" i="1" s="1"/>
  <c r="FP536" i="1"/>
  <c r="FO536" i="1"/>
  <c r="BK536" i="1" s="1"/>
  <c r="FM536" i="1"/>
  <c r="BH536" i="1" s="1"/>
  <c r="FL536" i="1"/>
  <c r="FK536" i="1"/>
  <c r="BF536" i="1" s="1"/>
  <c r="FJ536" i="1"/>
  <c r="BD536" i="1" s="1"/>
  <c r="FI536" i="1"/>
  <c r="FH536" i="1"/>
  <c r="BB536" i="1" s="1"/>
  <c r="FG536" i="1"/>
  <c r="AZ536" i="1" s="1"/>
  <c r="FF536" i="1"/>
  <c r="FE536" i="1"/>
  <c r="AX536" i="1" s="1"/>
  <c r="FB536" i="1"/>
  <c r="AT536" i="1" s="1"/>
  <c r="FA536" i="1"/>
  <c r="EZ536" i="1"/>
  <c r="AR536" i="1" s="1"/>
  <c r="EY536" i="1"/>
  <c r="EX536" i="1"/>
  <c r="EW536" i="1"/>
  <c r="EV536" i="1"/>
  <c r="EU536" i="1"/>
  <c r="ET536" i="1"/>
  <c r="AF536" i="1" s="1"/>
  <c r="AA536" i="1"/>
  <c r="Y536" i="1"/>
  <c r="EG536" i="1"/>
  <c r="DW536" i="1"/>
  <c r="DL536" i="1"/>
  <c r="CO536" i="1"/>
  <c r="CK536" i="1"/>
  <c r="CF536" i="1"/>
  <c r="AN536" i="1"/>
  <c r="AH536" i="1"/>
  <c r="X536" i="1"/>
  <c r="GA535" i="1"/>
  <c r="FW535" i="1"/>
  <c r="BU535" i="1" s="1"/>
  <c r="FV535" i="1"/>
  <c r="FU535" i="1"/>
  <c r="BS535" i="1" s="1"/>
  <c r="FT535" i="1"/>
  <c r="BQ535" i="1" s="1"/>
  <c r="FS535" i="1"/>
  <c r="FR535" i="1"/>
  <c r="BO535" i="1" s="1"/>
  <c r="FG535" i="1"/>
  <c r="AZ535" i="1" s="1"/>
  <c r="FF535" i="1"/>
  <c r="FE535" i="1"/>
  <c r="AX535" i="1" s="1"/>
  <c r="FB535" i="1"/>
  <c r="AT535" i="1" s="1"/>
  <c r="FA535" i="1"/>
  <c r="EZ535" i="1"/>
  <c r="AR535" i="1" s="1"/>
  <c r="EY535" i="1"/>
  <c r="EX535" i="1"/>
  <c r="EW535" i="1"/>
  <c r="EV535" i="1"/>
  <c r="EU535" i="1"/>
  <c r="ET535" i="1"/>
  <c r="AF535" i="1" s="1"/>
  <c r="AA535" i="1"/>
  <c r="Y535" i="1"/>
  <c r="EG535" i="1"/>
  <c r="DW535" i="1"/>
  <c r="DL535" i="1"/>
  <c r="CO535" i="1"/>
  <c r="CK535" i="1"/>
  <c r="CF535" i="1"/>
  <c r="BM535" i="1"/>
  <c r="BL535" i="1"/>
  <c r="BK535" i="1"/>
  <c r="BH535" i="1"/>
  <c r="BG535" i="1"/>
  <c r="BF535" i="1"/>
  <c r="BD535" i="1"/>
  <c r="BC535" i="1"/>
  <c r="BB535" i="1"/>
  <c r="AN535" i="1"/>
  <c r="AH535" i="1"/>
  <c r="X535" i="1"/>
  <c r="FW534" i="1"/>
  <c r="BU534" i="1" s="1"/>
  <c r="FV534" i="1"/>
  <c r="FU534" i="1"/>
  <c r="BS534" i="1" s="1"/>
  <c r="FT534" i="1"/>
  <c r="BQ534" i="1" s="1"/>
  <c r="FS534" i="1"/>
  <c r="FR534" i="1"/>
  <c r="BO534" i="1" s="1"/>
  <c r="FQ534" i="1"/>
  <c r="BM534" i="1" s="1"/>
  <c r="FP534" i="1"/>
  <c r="FO534" i="1"/>
  <c r="BK534" i="1" s="1"/>
  <c r="FM534" i="1"/>
  <c r="BH534" i="1" s="1"/>
  <c r="FL534" i="1"/>
  <c r="FK534" i="1"/>
  <c r="BF534" i="1" s="1"/>
  <c r="FJ534" i="1"/>
  <c r="BD534" i="1" s="1"/>
  <c r="FI534" i="1"/>
  <c r="FH534" i="1"/>
  <c r="BB534" i="1" s="1"/>
  <c r="FG534" i="1"/>
  <c r="AZ534" i="1" s="1"/>
  <c r="FF534" i="1"/>
  <c r="FE534" i="1"/>
  <c r="AX534" i="1" s="1"/>
  <c r="FB534" i="1"/>
  <c r="AT534" i="1" s="1"/>
  <c r="FA534" i="1"/>
  <c r="EZ534" i="1"/>
  <c r="AR534" i="1" s="1"/>
  <c r="EY534" i="1"/>
  <c r="EX534" i="1"/>
  <c r="EW534" i="1"/>
  <c r="AL534" i="1" s="1"/>
  <c r="EV534" i="1"/>
  <c r="EU534" i="1"/>
  <c r="ET534" i="1"/>
  <c r="AF534" i="1" s="1"/>
  <c r="AA534" i="1"/>
  <c r="Y534" i="1"/>
  <c r="EG534" i="1"/>
  <c r="DW534" i="1"/>
  <c r="DL534" i="1"/>
  <c r="CO534" i="1"/>
  <c r="CK534" i="1"/>
  <c r="CF534" i="1"/>
  <c r="AN534" i="1"/>
  <c r="AH534" i="1"/>
  <c r="X534" i="1"/>
  <c r="FW533" i="1"/>
  <c r="BU533" i="1" s="1"/>
  <c r="FV533" i="1"/>
  <c r="FU533" i="1"/>
  <c r="BS533" i="1" s="1"/>
  <c r="FT533" i="1"/>
  <c r="BQ533" i="1" s="1"/>
  <c r="FS533" i="1"/>
  <c r="FR533" i="1"/>
  <c r="BO533" i="1" s="1"/>
  <c r="FQ533" i="1"/>
  <c r="BM533" i="1" s="1"/>
  <c r="FP533" i="1"/>
  <c r="FO533" i="1"/>
  <c r="FM533" i="1"/>
  <c r="BH533" i="1" s="1"/>
  <c r="FL533" i="1"/>
  <c r="FK533" i="1"/>
  <c r="BF533" i="1" s="1"/>
  <c r="FJ533" i="1"/>
  <c r="BD533" i="1" s="1"/>
  <c r="FI533" i="1"/>
  <c r="FH533" i="1"/>
  <c r="BB533" i="1" s="1"/>
  <c r="FG533" i="1"/>
  <c r="AZ533" i="1" s="1"/>
  <c r="FF533" i="1"/>
  <c r="FE533" i="1"/>
  <c r="FB533" i="1"/>
  <c r="AT533" i="1" s="1"/>
  <c r="FA533" i="1"/>
  <c r="EZ533" i="1"/>
  <c r="AR533" i="1" s="1"/>
  <c r="EY533" i="1"/>
  <c r="EX533" i="1"/>
  <c r="EW533" i="1"/>
  <c r="AL533" i="1" s="1"/>
  <c r="EV533" i="1"/>
  <c r="EU533" i="1"/>
  <c r="ET533" i="1"/>
  <c r="AF533" i="1" s="1"/>
  <c r="AA533" i="1"/>
  <c r="Y533" i="1"/>
  <c r="EG533" i="1"/>
  <c r="DW533" i="1"/>
  <c r="DL533" i="1"/>
  <c r="CO533" i="1"/>
  <c r="CK533" i="1"/>
  <c r="CF533" i="1"/>
  <c r="AN533" i="1"/>
  <c r="AH533" i="1"/>
  <c r="X533" i="1"/>
  <c r="FW532" i="1"/>
  <c r="BU532" i="1" s="1"/>
  <c r="FV532" i="1"/>
  <c r="FU532" i="1"/>
  <c r="FT532" i="1"/>
  <c r="BQ532" i="1" s="1"/>
  <c r="FS532" i="1"/>
  <c r="FR532" i="1"/>
  <c r="BO532" i="1" s="1"/>
  <c r="FQ532" i="1"/>
  <c r="BM532" i="1" s="1"/>
  <c r="FP532" i="1"/>
  <c r="FO532" i="1"/>
  <c r="FM532" i="1"/>
  <c r="BH532" i="1" s="1"/>
  <c r="FL532" i="1"/>
  <c r="FK532" i="1"/>
  <c r="BF532" i="1" s="1"/>
  <c r="FJ532" i="1"/>
  <c r="BD532" i="1" s="1"/>
  <c r="FI532" i="1"/>
  <c r="FH532" i="1"/>
  <c r="BB532" i="1" s="1"/>
  <c r="FG532" i="1"/>
  <c r="AZ532" i="1" s="1"/>
  <c r="FF532" i="1"/>
  <c r="FE532" i="1"/>
  <c r="FB532" i="1"/>
  <c r="AT532" i="1" s="1"/>
  <c r="FA532" i="1"/>
  <c r="EZ532" i="1"/>
  <c r="EY532" i="1"/>
  <c r="EX532" i="1"/>
  <c r="EW532" i="1"/>
  <c r="AL532" i="1" s="1"/>
  <c r="EV532" i="1"/>
  <c r="EU532" i="1"/>
  <c r="ET532" i="1"/>
  <c r="AA532" i="1"/>
  <c r="Y532" i="1"/>
  <c r="EG532" i="1"/>
  <c r="DW532" i="1"/>
  <c r="DL532" i="1"/>
  <c r="CO532" i="1"/>
  <c r="CK532" i="1"/>
  <c r="CF532" i="1"/>
  <c r="AN532" i="1"/>
  <c r="AH532" i="1"/>
  <c r="X532" i="1"/>
  <c r="FW531" i="1"/>
  <c r="BU531" i="1" s="1"/>
  <c r="FV531" i="1"/>
  <c r="FU531" i="1"/>
  <c r="BS531" i="1" s="1"/>
  <c r="FT531" i="1"/>
  <c r="BQ531" i="1" s="1"/>
  <c r="FS531" i="1"/>
  <c r="FR531" i="1"/>
  <c r="BO531" i="1" s="1"/>
  <c r="FQ531" i="1"/>
  <c r="BM531" i="1" s="1"/>
  <c r="FP531" i="1"/>
  <c r="FO531" i="1"/>
  <c r="BK531" i="1" s="1"/>
  <c r="FM531" i="1"/>
  <c r="BH531" i="1" s="1"/>
  <c r="FL531" i="1"/>
  <c r="FK531" i="1"/>
  <c r="BF531" i="1" s="1"/>
  <c r="FJ531" i="1"/>
  <c r="BD531" i="1" s="1"/>
  <c r="FI531" i="1"/>
  <c r="FH531" i="1"/>
  <c r="FG531" i="1"/>
  <c r="AZ531" i="1" s="1"/>
  <c r="FF531" i="1"/>
  <c r="FE531" i="1"/>
  <c r="AX531" i="1" s="1"/>
  <c r="FB531" i="1"/>
  <c r="AT531" i="1" s="1"/>
  <c r="FA531" i="1"/>
  <c r="EZ531" i="1"/>
  <c r="AR531" i="1" s="1"/>
  <c r="EY531" i="1"/>
  <c r="EX531" i="1"/>
  <c r="EW531" i="1"/>
  <c r="AL531" i="1" s="1"/>
  <c r="EV531" i="1"/>
  <c r="EU531" i="1"/>
  <c r="ET531" i="1"/>
  <c r="AF531" i="1" s="1"/>
  <c r="AA531" i="1"/>
  <c r="Y531" i="1"/>
  <c r="EG531" i="1"/>
  <c r="DW531" i="1"/>
  <c r="DL531" i="1"/>
  <c r="CO531" i="1"/>
  <c r="CK531" i="1"/>
  <c r="CF531" i="1"/>
  <c r="AN531" i="1"/>
  <c r="AH531" i="1"/>
  <c r="X531" i="1"/>
  <c r="FW530" i="1"/>
  <c r="BU530" i="1" s="1"/>
  <c r="FV530" i="1"/>
  <c r="FU530" i="1"/>
  <c r="BS530" i="1" s="1"/>
  <c r="FT530" i="1"/>
  <c r="BQ530" i="1" s="1"/>
  <c r="FS530" i="1"/>
  <c r="FR530" i="1"/>
  <c r="FQ530" i="1"/>
  <c r="BM530" i="1" s="1"/>
  <c r="FP530" i="1"/>
  <c r="FO530" i="1"/>
  <c r="BK530" i="1" s="1"/>
  <c r="FM530" i="1"/>
  <c r="BH530" i="1" s="1"/>
  <c r="FL530" i="1"/>
  <c r="FK530" i="1"/>
  <c r="BF530" i="1" s="1"/>
  <c r="FJ530" i="1"/>
  <c r="BD530" i="1" s="1"/>
  <c r="FI530" i="1"/>
  <c r="FH530" i="1"/>
  <c r="BB530" i="1" s="1"/>
  <c r="FG530" i="1"/>
  <c r="AZ530" i="1" s="1"/>
  <c r="FF530" i="1"/>
  <c r="FE530" i="1"/>
  <c r="FB530" i="1"/>
  <c r="AT530" i="1" s="1"/>
  <c r="FA530" i="1"/>
  <c r="EZ530" i="1"/>
  <c r="EY530" i="1"/>
  <c r="EX530" i="1"/>
  <c r="EW530" i="1"/>
  <c r="AL530" i="1" s="1"/>
  <c r="EV530" i="1"/>
  <c r="EU530" i="1"/>
  <c r="ET530" i="1"/>
  <c r="AF530" i="1" s="1"/>
  <c r="AA530" i="1"/>
  <c r="Y530" i="1"/>
  <c r="EG530" i="1"/>
  <c r="DW530" i="1"/>
  <c r="DL530" i="1"/>
  <c r="CO530" i="1"/>
  <c r="CK530" i="1"/>
  <c r="CF530" i="1"/>
  <c r="AN530" i="1"/>
  <c r="AH530" i="1"/>
  <c r="X530" i="1"/>
  <c r="FW529" i="1"/>
  <c r="BU529" i="1" s="1"/>
  <c r="FV529" i="1"/>
  <c r="FU529" i="1"/>
  <c r="BS529" i="1" s="1"/>
  <c r="FT529" i="1"/>
  <c r="BQ529" i="1" s="1"/>
  <c r="FS529" i="1"/>
  <c r="FR529" i="1"/>
  <c r="EG529" i="1"/>
  <c r="CO529" i="1"/>
  <c r="CP529" i="1" s="1"/>
  <c r="BM529" i="1"/>
  <c r="BL529" i="1"/>
  <c r="BK529" i="1"/>
  <c r="BI529" i="1"/>
  <c r="BH529" i="1"/>
  <c r="BG529" i="1"/>
  <c r="BF529" i="1"/>
  <c r="BD529" i="1"/>
  <c r="BC529" i="1"/>
  <c r="BB529" i="1"/>
  <c r="AZ529" i="1"/>
  <c r="AY529" i="1"/>
  <c r="AX529" i="1"/>
  <c r="AV529" i="1"/>
  <c r="AU529" i="1"/>
  <c r="AT529" i="1"/>
  <c r="AS529" i="1"/>
  <c r="AR529" i="1"/>
  <c r="AN529" i="1"/>
  <c r="AM529" i="1"/>
  <c r="AL529" i="1"/>
  <c r="AH529" i="1"/>
  <c r="AG529" i="1"/>
  <c r="AF529" i="1"/>
  <c r="AA529" i="1"/>
  <c r="Z529" i="1"/>
  <c r="Y529" i="1"/>
  <c r="X529" i="1"/>
  <c r="FW528" i="1"/>
  <c r="BU528" i="1" s="1"/>
  <c r="FV528" i="1"/>
  <c r="FU528" i="1"/>
  <c r="FT528" i="1"/>
  <c r="BQ528" i="1" s="1"/>
  <c r="FS528" i="1"/>
  <c r="FR528" i="1"/>
  <c r="EG528" i="1"/>
  <c r="DW528" i="1"/>
  <c r="CO528" i="1"/>
  <c r="CK528" i="1"/>
  <c r="BM528" i="1"/>
  <c r="BL528" i="1"/>
  <c r="BK528" i="1"/>
  <c r="BI528" i="1"/>
  <c r="BH528" i="1"/>
  <c r="BG528" i="1"/>
  <c r="BF528" i="1"/>
  <c r="BD528" i="1"/>
  <c r="BC528" i="1"/>
  <c r="BB528" i="1"/>
  <c r="AZ528" i="1"/>
  <c r="AY528" i="1"/>
  <c r="AX528" i="1"/>
  <c r="AV528" i="1"/>
  <c r="AU528" i="1"/>
  <c r="AT528" i="1"/>
  <c r="AS528" i="1"/>
  <c r="AR528" i="1"/>
  <c r="AN528" i="1"/>
  <c r="AM528" i="1"/>
  <c r="AL528" i="1"/>
  <c r="AH528" i="1"/>
  <c r="AG528" i="1"/>
  <c r="AF528" i="1"/>
  <c r="AA528" i="1"/>
  <c r="Z528" i="1"/>
  <c r="Y528" i="1"/>
  <c r="X528" i="1"/>
  <c r="FW527" i="1"/>
  <c r="BU527" i="1" s="1"/>
  <c r="FV527" i="1"/>
  <c r="FU527" i="1"/>
  <c r="BS527" i="1" s="1"/>
  <c r="FT527" i="1"/>
  <c r="BQ527" i="1" s="1"/>
  <c r="FS527" i="1"/>
  <c r="FR527" i="1"/>
  <c r="BO527" i="1" s="1"/>
  <c r="EG527" i="1"/>
  <c r="DW527" i="1"/>
  <c r="CO527" i="1"/>
  <c r="CK527" i="1"/>
  <c r="BM527" i="1"/>
  <c r="BL527" i="1"/>
  <c r="BK527" i="1"/>
  <c r="BI527" i="1"/>
  <c r="BH527" i="1"/>
  <c r="BG527" i="1"/>
  <c r="BF527" i="1"/>
  <c r="BD527" i="1"/>
  <c r="BC527" i="1"/>
  <c r="BB527" i="1"/>
  <c r="AZ527" i="1"/>
  <c r="AY527" i="1"/>
  <c r="AX527" i="1"/>
  <c r="AV527" i="1"/>
  <c r="AU527" i="1"/>
  <c r="AT527" i="1"/>
  <c r="AS527" i="1"/>
  <c r="AR527" i="1"/>
  <c r="AN527" i="1"/>
  <c r="AM527" i="1"/>
  <c r="AL527" i="1"/>
  <c r="AH527" i="1"/>
  <c r="AG527" i="1"/>
  <c r="AF527" i="1"/>
  <c r="AA527" i="1"/>
  <c r="Z527" i="1"/>
  <c r="Y527" i="1"/>
  <c r="X527" i="1"/>
  <c r="FW526" i="1"/>
  <c r="BU526" i="1" s="1"/>
  <c r="FV526" i="1"/>
  <c r="FU526" i="1"/>
  <c r="BS526" i="1" s="1"/>
  <c r="FT526" i="1"/>
  <c r="BQ526" i="1" s="1"/>
  <c r="FS526" i="1"/>
  <c r="FR526" i="1"/>
  <c r="EG526" i="1"/>
  <c r="DW526" i="1"/>
  <c r="O526" i="1"/>
  <c r="CO526" i="1"/>
  <c r="CK526" i="1"/>
  <c r="BM526" i="1"/>
  <c r="BL526" i="1"/>
  <c r="BK526" i="1"/>
  <c r="BI526" i="1"/>
  <c r="BH526" i="1"/>
  <c r="BG526" i="1"/>
  <c r="BF526" i="1"/>
  <c r="BD526" i="1"/>
  <c r="BC526" i="1"/>
  <c r="BB526" i="1"/>
  <c r="AZ526" i="1"/>
  <c r="AY526" i="1"/>
  <c r="AX526" i="1"/>
  <c r="AV526" i="1"/>
  <c r="AU526" i="1"/>
  <c r="AT526" i="1"/>
  <c r="AS526" i="1"/>
  <c r="AR526" i="1"/>
  <c r="AN526" i="1"/>
  <c r="AM526" i="1"/>
  <c r="AL526" i="1"/>
  <c r="AH526" i="1"/>
  <c r="AG526" i="1"/>
  <c r="AF526" i="1"/>
  <c r="AA526" i="1"/>
  <c r="Z526" i="1"/>
  <c r="Y526" i="1"/>
  <c r="X526" i="1"/>
  <c r="FW525" i="1"/>
  <c r="BU525" i="1" s="1"/>
  <c r="FV525" i="1"/>
  <c r="FU525" i="1"/>
  <c r="BS525" i="1" s="1"/>
  <c r="FT525" i="1"/>
  <c r="BQ525" i="1" s="1"/>
  <c r="FS525" i="1"/>
  <c r="FR525" i="1"/>
  <c r="BO525" i="1" s="1"/>
  <c r="EG525" i="1"/>
  <c r="DW525" i="1"/>
  <c r="CO525" i="1"/>
  <c r="CK525" i="1"/>
  <c r="BM525" i="1"/>
  <c r="BL525" i="1"/>
  <c r="BK525" i="1"/>
  <c r="BI525" i="1"/>
  <c r="BH525" i="1"/>
  <c r="BG525" i="1"/>
  <c r="BF525" i="1"/>
  <c r="BD525" i="1"/>
  <c r="BC525" i="1"/>
  <c r="BB525" i="1"/>
  <c r="AZ525" i="1"/>
  <c r="AY525" i="1"/>
  <c r="AX525" i="1"/>
  <c r="AV525" i="1"/>
  <c r="AU525" i="1"/>
  <c r="AT525" i="1"/>
  <c r="AS525" i="1"/>
  <c r="AR525" i="1"/>
  <c r="AN525" i="1"/>
  <c r="AM525" i="1"/>
  <c r="AL525" i="1"/>
  <c r="AH525" i="1"/>
  <c r="AG525" i="1"/>
  <c r="AF525" i="1"/>
  <c r="AA525" i="1"/>
  <c r="Z525" i="1"/>
  <c r="Y525" i="1"/>
  <c r="X525" i="1"/>
  <c r="GA524" i="1"/>
  <c r="FW524" i="1"/>
  <c r="BU524" i="1" s="1"/>
  <c r="FV524" i="1"/>
  <c r="FU524" i="1"/>
  <c r="FT524" i="1"/>
  <c r="BQ524" i="1" s="1"/>
  <c r="FS524" i="1"/>
  <c r="FR524" i="1"/>
  <c r="EG524" i="1"/>
  <c r="DW524" i="1"/>
  <c r="CO524" i="1"/>
  <c r="CK524" i="1"/>
  <c r="BM524" i="1"/>
  <c r="BL524" i="1"/>
  <c r="BK524" i="1"/>
  <c r="BI524" i="1"/>
  <c r="BH524" i="1"/>
  <c r="BG524" i="1"/>
  <c r="BF524" i="1"/>
  <c r="BD524" i="1"/>
  <c r="BC524" i="1"/>
  <c r="BB524" i="1"/>
  <c r="AZ524" i="1"/>
  <c r="AY524" i="1"/>
  <c r="AX524" i="1"/>
  <c r="AV524" i="1"/>
  <c r="AU524" i="1"/>
  <c r="AT524" i="1"/>
  <c r="AS524" i="1"/>
  <c r="AR524" i="1"/>
  <c r="AN524" i="1"/>
  <c r="AM524" i="1"/>
  <c r="AL524" i="1"/>
  <c r="AH524" i="1"/>
  <c r="AG524" i="1"/>
  <c r="AF524" i="1"/>
  <c r="AA524" i="1"/>
  <c r="Z524" i="1"/>
  <c r="Y524" i="1"/>
  <c r="X524" i="1"/>
  <c r="FW523" i="1"/>
  <c r="BU523" i="1" s="1"/>
  <c r="FV523" i="1"/>
  <c r="FU523" i="1"/>
  <c r="FT523" i="1"/>
  <c r="BQ523" i="1" s="1"/>
  <c r="FS523" i="1"/>
  <c r="FR523" i="1"/>
  <c r="BO523" i="1" s="1"/>
  <c r="EG523" i="1"/>
  <c r="DW523" i="1"/>
  <c r="CO523" i="1"/>
  <c r="CK523" i="1"/>
  <c r="BM523" i="1"/>
  <c r="BL523" i="1"/>
  <c r="BK523" i="1"/>
  <c r="BI523" i="1"/>
  <c r="BH523" i="1"/>
  <c r="BG523" i="1"/>
  <c r="BF523" i="1"/>
  <c r="BD523" i="1"/>
  <c r="BC523" i="1"/>
  <c r="BB523" i="1"/>
  <c r="AZ523" i="1"/>
  <c r="AY523" i="1"/>
  <c r="AX523" i="1"/>
  <c r="AV523" i="1"/>
  <c r="AU523" i="1"/>
  <c r="AT523" i="1"/>
  <c r="AS523" i="1"/>
  <c r="AR523" i="1"/>
  <c r="AN523" i="1"/>
  <c r="AM523" i="1"/>
  <c r="AL523" i="1"/>
  <c r="AH523" i="1"/>
  <c r="AG523" i="1"/>
  <c r="AF523" i="1"/>
  <c r="AA523" i="1"/>
  <c r="Z523" i="1"/>
  <c r="Y523" i="1"/>
  <c r="X523" i="1"/>
  <c r="FW522" i="1"/>
  <c r="BU522" i="1" s="1"/>
  <c r="FV522" i="1"/>
  <c r="FU522" i="1"/>
  <c r="BS522" i="1" s="1"/>
  <c r="FT522" i="1"/>
  <c r="BQ522" i="1" s="1"/>
  <c r="FS522" i="1"/>
  <c r="FR522" i="1"/>
  <c r="BO522" i="1" s="1"/>
  <c r="EG522" i="1"/>
  <c r="DW522" i="1"/>
  <c r="CO522" i="1"/>
  <c r="CK522" i="1"/>
  <c r="BM522" i="1"/>
  <c r="BL522" i="1"/>
  <c r="BK522" i="1"/>
  <c r="BI522" i="1"/>
  <c r="BH522" i="1"/>
  <c r="BG522" i="1"/>
  <c r="BF522" i="1"/>
  <c r="BD522" i="1"/>
  <c r="BC522" i="1"/>
  <c r="BB522" i="1"/>
  <c r="AZ522" i="1"/>
  <c r="AY522" i="1"/>
  <c r="AX522" i="1"/>
  <c r="AV522" i="1"/>
  <c r="AU522" i="1"/>
  <c r="AT522" i="1"/>
  <c r="AS522" i="1"/>
  <c r="AR522" i="1"/>
  <c r="AN522" i="1"/>
  <c r="AM522" i="1"/>
  <c r="AL522" i="1"/>
  <c r="AH522" i="1"/>
  <c r="AG522" i="1"/>
  <c r="AF522" i="1"/>
  <c r="AA522" i="1"/>
  <c r="Z522" i="1"/>
  <c r="Y522" i="1"/>
  <c r="X522" i="1"/>
  <c r="FW521" i="1"/>
  <c r="BU521" i="1" s="1"/>
  <c r="FV521" i="1"/>
  <c r="FU521" i="1"/>
  <c r="BS521" i="1" s="1"/>
  <c r="FT521" i="1"/>
  <c r="BQ521" i="1" s="1"/>
  <c r="FS521" i="1"/>
  <c r="FR521" i="1"/>
  <c r="BO521" i="1" s="1"/>
  <c r="EG521" i="1"/>
  <c r="DW521" i="1"/>
  <c r="CO521" i="1"/>
  <c r="CK521" i="1"/>
  <c r="BM521" i="1"/>
  <c r="BL521" i="1"/>
  <c r="BK521" i="1"/>
  <c r="BI521" i="1"/>
  <c r="BH521" i="1"/>
  <c r="BG521" i="1"/>
  <c r="BF521" i="1"/>
  <c r="BD521" i="1"/>
  <c r="BC521" i="1"/>
  <c r="BB521" i="1"/>
  <c r="AZ521" i="1"/>
  <c r="AY521" i="1"/>
  <c r="AX521" i="1"/>
  <c r="AV521" i="1"/>
  <c r="AU521" i="1"/>
  <c r="AT521" i="1"/>
  <c r="AS521" i="1"/>
  <c r="AR521" i="1"/>
  <c r="AN521" i="1"/>
  <c r="AM521" i="1"/>
  <c r="AL521" i="1"/>
  <c r="AH521" i="1"/>
  <c r="AG521" i="1"/>
  <c r="AF521" i="1"/>
  <c r="AA521" i="1"/>
  <c r="Z521" i="1"/>
  <c r="Y521" i="1"/>
  <c r="X521" i="1"/>
  <c r="FW520" i="1"/>
  <c r="BU520" i="1" s="1"/>
  <c r="FV520" i="1"/>
  <c r="FU520" i="1"/>
  <c r="BS520" i="1" s="1"/>
  <c r="FT520" i="1"/>
  <c r="BQ520" i="1" s="1"/>
  <c r="FS520" i="1"/>
  <c r="FR520" i="1"/>
  <c r="BO520" i="1" s="1"/>
  <c r="EG520" i="1"/>
  <c r="DW520" i="1"/>
  <c r="CO520" i="1"/>
  <c r="CK520" i="1"/>
  <c r="BM520" i="1"/>
  <c r="BL520" i="1"/>
  <c r="BK520" i="1"/>
  <c r="BI520" i="1"/>
  <c r="BH520" i="1"/>
  <c r="BG520" i="1"/>
  <c r="BF520" i="1"/>
  <c r="BD520" i="1"/>
  <c r="BC520" i="1"/>
  <c r="BB520" i="1"/>
  <c r="AZ520" i="1"/>
  <c r="AY520" i="1"/>
  <c r="AX520" i="1"/>
  <c r="AV520" i="1"/>
  <c r="AU520" i="1"/>
  <c r="AT520" i="1"/>
  <c r="AS520" i="1"/>
  <c r="AR520" i="1"/>
  <c r="AN520" i="1"/>
  <c r="AM520" i="1"/>
  <c r="AL520" i="1"/>
  <c r="AH520" i="1"/>
  <c r="AG520" i="1"/>
  <c r="AF520" i="1"/>
  <c r="AA520" i="1"/>
  <c r="Z520" i="1"/>
  <c r="Y520" i="1"/>
  <c r="X520" i="1"/>
  <c r="FW519" i="1"/>
  <c r="BU519" i="1" s="1"/>
  <c r="FV519" i="1"/>
  <c r="FU519" i="1"/>
  <c r="FT519" i="1"/>
  <c r="BQ519" i="1" s="1"/>
  <c r="FS519" i="1"/>
  <c r="FR519" i="1"/>
  <c r="BO519" i="1" s="1"/>
  <c r="EG519" i="1"/>
  <c r="DW519" i="1"/>
  <c r="CO519" i="1"/>
  <c r="CK519" i="1"/>
  <c r="BM519" i="1"/>
  <c r="BL519" i="1"/>
  <c r="BK519" i="1"/>
  <c r="BI519" i="1"/>
  <c r="BH519" i="1"/>
  <c r="BG519" i="1"/>
  <c r="BF519" i="1"/>
  <c r="BD519" i="1"/>
  <c r="BC519" i="1"/>
  <c r="BB519" i="1"/>
  <c r="AZ519" i="1"/>
  <c r="AY519" i="1"/>
  <c r="AX519" i="1"/>
  <c r="AV519" i="1"/>
  <c r="AU519" i="1"/>
  <c r="AT519" i="1"/>
  <c r="AS519" i="1"/>
  <c r="AR519" i="1"/>
  <c r="AN519" i="1"/>
  <c r="AM519" i="1"/>
  <c r="AL519" i="1"/>
  <c r="AH519" i="1"/>
  <c r="AG519" i="1"/>
  <c r="AF519" i="1"/>
  <c r="AA519" i="1"/>
  <c r="Z519" i="1"/>
  <c r="Y519" i="1"/>
  <c r="X519" i="1"/>
  <c r="FW518" i="1"/>
  <c r="BU518" i="1" s="1"/>
  <c r="FV518" i="1"/>
  <c r="FU518" i="1"/>
  <c r="BS518" i="1" s="1"/>
  <c r="FT518" i="1"/>
  <c r="BQ518" i="1" s="1"/>
  <c r="FS518" i="1"/>
  <c r="FR518" i="1"/>
  <c r="BO518" i="1" s="1"/>
  <c r="EG518" i="1"/>
  <c r="DW518" i="1"/>
  <c r="CO518" i="1"/>
  <c r="CK518" i="1"/>
  <c r="BM518" i="1"/>
  <c r="BL518" i="1"/>
  <c r="BK518" i="1"/>
  <c r="BI518" i="1"/>
  <c r="BH518" i="1"/>
  <c r="BG518" i="1"/>
  <c r="BF518" i="1"/>
  <c r="BD518" i="1"/>
  <c r="BC518" i="1"/>
  <c r="BB518" i="1"/>
  <c r="AZ518" i="1"/>
  <c r="AY518" i="1"/>
  <c r="AX518" i="1"/>
  <c r="AV518" i="1"/>
  <c r="AU518" i="1"/>
  <c r="AT518" i="1"/>
  <c r="AS518" i="1"/>
  <c r="AR518" i="1"/>
  <c r="AN518" i="1"/>
  <c r="AM518" i="1"/>
  <c r="AL518" i="1"/>
  <c r="AH518" i="1"/>
  <c r="AG518" i="1"/>
  <c r="AF518" i="1"/>
  <c r="AA518" i="1"/>
  <c r="Z518" i="1"/>
  <c r="Y518" i="1"/>
  <c r="X518" i="1"/>
  <c r="FW517" i="1"/>
  <c r="BU517" i="1" s="1"/>
  <c r="FV517" i="1"/>
  <c r="FU517" i="1"/>
  <c r="BS517" i="1" s="1"/>
  <c r="FT517" i="1"/>
  <c r="BQ517" i="1" s="1"/>
  <c r="FS517" i="1"/>
  <c r="FR517" i="1"/>
  <c r="EG517" i="1"/>
  <c r="DW517" i="1"/>
  <c r="CO517" i="1"/>
  <c r="CK517" i="1"/>
  <c r="BM517" i="1"/>
  <c r="BL517" i="1"/>
  <c r="BK517" i="1"/>
  <c r="BI517" i="1"/>
  <c r="BH517" i="1"/>
  <c r="BG517" i="1"/>
  <c r="BF517" i="1"/>
  <c r="BD517" i="1"/>
  <c r="BC517" i="1"/>
  <c r="BB517" i="1"/>
  <c r="AZ517" i="1"/>
  <c r="AY517" i="1"/>
  <c r="AX517" i="1"/>
  <c r="AV517" i="1"/>
  <c r="AU517" i="1"/>
  <c r="AT517" i="1"/>
  <c r="AS517" i="1"/>
  <c r="AR517" i="1"/>
  <c r="AN517" i="1"/>
  <c r="AM517" i="1"/>
  <c r="AL517" i="1"/>
  <c r="AH517" i="1"/>
  <c r="AG517" i="1"/>
  <c r="AF517" i="1"/>
  <c r="AA517" i="1"/>
  <c r="Z517" i="1"/>
  <c r="Y517" i="1"/>
  <c r="X517" i="1"/>
  <c r="FW516" i="1"/>
  <c r="BU516" i="1" s="1"/>
  <c r="FV516" i="1"/>
  <c r="FU516" i="1"/>
  <c r="BS516" i="1" s="1"/>
  <c r="FT516" i="1"/>
  <c r="BQ516" i="1" s="1"/>
  <c r="FS516" i="1"/>
  <c r="FR516" i="1"/>
  <c r="BO516" i="1" s="1"/>
  <c r="EG516" i="1"/>
  <c r="DW516" i="1"/>
  <c r="CO516" i="1"/>
  <c r="CK516" i="1"/>
  <c r="BM516" i="1"/>
  <c r="BL516" i="1"/>
  <c r="BK516" i="1"/>
  <c r="BI516" i="1"/>
  <c r="BH516" i="1"/>
  <c r="BG516" i="1"/>
  <c r="BF516" i="1"/>
  <c r="BD516" i="1"/>
  <c r="BC516" i="1"/>
  <c r="BB516" i="1"/>
  <c r="AZ516" i="1"/>
  <c r="AY516" i="1"/>
  <c r="AX516" i="1"/>
  <c r="AV516" i="1"/>
  <c r="AU516" i="1"/>
  <c r="AT516" i="1"/>
  <c r="AS516" i="1"/>
  <c r="AR516" i="1"/>
  <c r="AN516" i="1"/>
  <c r="AM516" i="1"/>
  <c r="AL516" i="1"/>
  <c r="AH516" i="1"/>
  <c r="AG516" i="1"/>
  <c r="AF516" i="1"/>
  <c r="AA516" i="1"/>
  <c r="Z516" i="1"/>
  <c r="Y516" i="1"/>
  <c r="X516" i="1"/>
  <c r="FW515" i="1"/>
  <c r="BU515" i="1" s="1"/>
  <c r="FV515" i="1"/>
  <c r="FU515" i="1"/>
  <c r="BS515" i="1" s="1"/>
  <c r="FT515" i="1"/>
  <c r="BQ515" i="1" s="1"/>
  <c r="FS515" i="1"/>
  <c r="FR515" i="1"/>
  <c r="BO515" i="1" s="1"/>
  <c r="FQ515" i="1"/>
  <c r="BM515" i="1" s="1"/>
  <c r="FP515" i="1"/>
  <c r="FO515" i="1"/>
  <c r="BK515" i="1" s="1"/>
  <c r="EG515" i="1"/>
  <c r="EH515" i="1" s="1"/>
  <c r="CO515" i="1"/>
  <c r="CP515" i="1" s="1"/>
  <c r="BI515" i="1"/>
  <c r="BH515" i="1"/>
  <c r="BG515" i="1"/>
  <c r="BF515" i="1"/>
  <c r="BD515" i="1"/>
  <c r="BC515" i="1"/>
  <c r="BB515" i="1"/>
  <c r="AZ515" i="1"/>
  <c r="AY515" i="1"/>
  <c r="AX515" i="1"/>
  <c r="AV515" i="1"/>
  <c r="AU515" i="1"/>
  <c r="AT515" i="1"/>
  <c r="AS515" i="1"/>
  <c r="AR515" i="1"/>
  <c r="AN515" i="1"/>
  <c r="AM515" i="1"/>
  <c r="AL515" i="1"/>
  <c r="AH515" i="1"/>
  <c r="AG515" i="1"/>
  <c r="AF515" i="1"/>
  <c r="AA515" i="1"/>
  <c r="Z515" i="1"/>
  <c r="Y515" i="1"/>
  <c r="X515" i="1"/>
  <c r="FW514" i="1"/>
  <c r="BU514" i="1" s="1"/>
  <c r="FV514" i="1"/>
  <c r="FU514" i="1"/>
  <c r="FT514" i="1"/>
  <c r="BQ514" i="1" s="1"/>
  <c r="FS514" i="1"/>
  <c r="FR514" i="1"/>
  <c r="BO514" i="1" s="1"/>
  <c r="FQ514" i="1"/>
  <c r="BM514" i="1" s="1"/>
  <c r="FP514" i="1"/>
  <c r="FO514" i="1"/>
  <c r="BK514" i="1" s="1"/>
  <c r="EG514" i="1"/>
  <c r="EH514" i="1" s="1"/>
  <c r="DL514" i="1"/>
  <c r="DM514" i="1" s="1"/>
  <c r="CO514" i="1"/>
  <c r="CK514" i="1"/>
  <c r="BI514" i="1"/>
  <c r="BH514" i="1"/>
  <c r="BG514" i="1"/>
  <c r="BF514" i="1"/>
  <c r="BD514" i="1"/>
  <c r="BC514" i="1"/>
  <c r="BB514" i="1"/>
  <c r="AZ514" i="1"/>
  <c r="AY514" i="1"/>
  <c r="AX514" i="1"/>
  <c r="AV514" i="1"/>
  <c r="AU514" i="1"/>
  <c r="AT514" i="1"/>
  <c r="AS514" i="1"/>
  <c r="AR514" i="1"/>
  <c r="AN514" i="1"/>
  <c r="AM514" i="1"/>
  <c r="AL514" i="1"/>
  <c r="AH514" i="1"/>
  <c r="AG514" i="1"/>
  <c r="AF514" i="1"/>
  <c r="AA514" i="1"/>
  <c r="Z514" i="1"/>
  <c r="Y514" i="1"/>
  <c r="X514" i="1"/>
  <c r="GA513" i="1"/>
  <c r="FW513" i="1"/>
  <c r="BU513" i="1" s="1"/>
  <c r="FV513" i="1"/>
  <c r="FU513" i="1"/>
  <c r="FT513" i="1"/>
  <c r="BQ513" i="1" s="1"/>
  <c r="FS513" i="1"/>
  <c r="FR513" i="1"/>
  <c r="BO513" i="1" s="1"/>
  <c r="FQ513" i="1"/>
  <c r="BM513" i="1" s="1"/>
  <c r="FP513" i="1"/>
  <c r="FO513" i="1"/>
  <c r="BK513" i="1" s="1"/>
  <c r="EG513" i="1"/>
  <c r="DW513" i="1"/>
  <c r="O513" i="1"/>
  <c r="CO513" i="1"/>
  <c r="CK513" i="1"/>
  <c r="BI513" i="1"/>
  <c r="BH513" i="1"/>
  <c r="BG513" i="1"/>
  <c r="BF513" i="1"/>
  <c r="BD513" i="1"/>
  <c r="BC513" i="1"/>
  <c r="BB513" i="1"/>
  <c r="AZ513" i="1"/>
  <c r="AY513" i="1"/>
  <c r="AX513" i="1"/>
  <c r="AV513" i="1"/>
  <c r="AU513" i="1"/>
  <c r="AT513" i="1"/>
  <c r="AS513" i="1"/>
  <c r="AR513" i="1"/>
  <c r="AN513" i="1"/>
  <c r="AM513" i="1"/>
  <c r="AL513" i="1"/>
  <c r="AH513" i="1"/>
  <c r="AG513" i="1"/>
  <c r="AF513" i="1"/>
  <c r="AA513" i="1"/>
  <c r="Z513" i="1"/>
  <c r="Y513" i="1"/>
  <c r="X513" i="1"/>
  <c r="FW512" i="1"/>
  <c r="BU512" i="1" s="1"/>
  <c r="FV512" i="1"/>
  <c r="FU512" i="1"/>
  <c r="BS512" i="1" s="1"/>
  <c r="FT512" i="1"/>
  <c r="BQ512" i="1" s="1"/>
  <c r="FS512" i="1"/>
  <c r="FR512" i="1"/>
  <c r="BO512" i="1" s="1"/>
  <c r="FQ512" i="1"/>
  <c r="BM512" i="1" s="1"/>
  <c r="FP512" i="1"/>
  <c r="FO512" i="1"/>
  <c r="BK512" i="1" s="1"/>
  <c r="EG512" i="1"/>
  <c r="DW512" i="1"/>
  <c r="CO512" i="1"/>
  <c r="CK512" i="1"/>
  <c r="BI512" i="1"/>
  <c r="BH512" i="1"/>
  <c r="BG512" i="1"/>
  <c r="BF512" i="1"/>
  <c r="BD512" i="1"/>
  <c r="BC512" i="1"/>
  <c r="BB512" i="1"/>
  <c r="AZ512" i="1"/>
  <c r="AY512" i="1"/>
  <c r="AX512" i="1"/>
  <c r="AV512" i="1"/>
  <c r="AU512" i="1"/>
  <c r="AT512" i="1"/>
  <c r="AS512" i="1"/>
  <c r="AR512" i="1"/>
  <c r="AN512" i="1"/>
  <c r="AM512" i="1"/>
  <c r="AL512" i="1"/>
  <c r="AH512" i="1"/>
  <c r="AG512" i="1"/>
  <c r="AF512" i="1"/>
  <c r="AA512" i="1"/>
  <c r="Z512" i="1"/>
  <c r="Y512" i="1"/>
  <c r="X512" i="1"/>
  <c r="FW511" i="1"/>
  <c r="BU511" i="1" s="1"/>
  <c r="FV511" i="1"/>
  <c r="FU511" i="1"/>
  <c r="BS511" i="1" s="1"/>
  <c r="FT511" i="1"/>
  <c r="BQ511" i="1" s="1"/>
  <c r="FS511" i="1"/>
  <c r="FR511" i="1"/>
  <c r="FQ511" i="1"/>
  <c r="BM511" i="1" s="1"/>
  <c r="FP511" i="1"/>
  <c r="FO511" i="1"/>
  <c r="BK511" i="1" s="1"/>
  <c r="EG511" i="1"/>
  <c r="DW511" i="1"/>
  <c r="CO511" i="1"/>
  <c r="CK511" i="1"/>
  <c r="BI511" i="1"/>
  <c r="BH511" i="1"/>
  <c r="BG511" i="1"/>
  <c r="BF511" i="1"/>
  <c r="BD511" i="1"/>
  <c r="BC511" i="1"/>
  <c r="BB511" i="1"/>
  <c r="AZ511" i="1"/>
  <c r="AY511" i="1"/>
  <c r="AX511" i="1"/>
  <c r="AV511" i="1"/>
  <c r="AU511" i="1"/>
  <c r="AT511" i="1"/>
  <c r="AS511" i="1"/>
  <c r="AR511" i="1"/>
  <c r="AN511" i="1"/>
  <c r="AM511" i="1"/>
  <c r="AL511" i="1"/>
  <c r="AH511" i="1"/>
  <c r="AG511" i="1"/>
  <c r="AF511" i="1"/>
  <c r="AA511" i="1"/>
  <c r="Z511" i="1"/>
  <c r="Y511" i="1"/>
  <c r="X511" i="1"/>
  <c r="GA510" i="1"/>
  <c r="FW510" i="1"/>
  <c r="BU510" i="1" s="1"/>
  <c r="FV510" i="1"/>
  <c r="FU510" i="1"/>
  <c r="BS510" i="1" s="1"/>
  <c r="FT510" i="1"/>
  <c r="BQ510" i="1" s="1"/>
  <c r="FS510" i="1"/>
  <c r="FR510" i="1"/>
  <c r="BO510" i="1" s="1"/>
  <c r="FQ510" i="1"/>
  <c r="BM510" i="1" s="1"/>
  <c r="FP510" i="1"/>
  <c r="FO510" i="1"/>
  <c r="BK510" i="1" s="1"/>
  <c r="EG510" i="1"/>
  <c r="DW510" i="1"/>
  <c r="CO510" i="1"/>
  <c r="CK510" i="1"/>
  <c r="BI510" i="1"/>
  <c r="BH510" i="1"/>
  <c r="BG510" i="1"/>
  <c r="BF510" i="1"/>
  <c r="BD510" i="1"/>
  <c r="BC510" i="1"/>
  <c r="BB510" i="1"/>
  <c r="AZ510" i="1"/>
  <c r="AY510" i="1"/>
  <c r="AX510" i="1"/>
  <c r="AV510" i="1"/>
  <c r="AU510" i="1"/>
  <c r="AT510" i="1"/>
  <c r="AS510" i="1"/>
  <c r="AR510" i="1"/>
  <c r="AN510" i="1"/>
  <c r="AM510" i="1"/>
  <c r="AL510" i="1"/>
  <c r="AH510" i="1"/>
  <c r="AG510" i="1"/>
  <c r="AF510" i="1"/>
  <c r="AA510" i="1"/>
  <c r="Z510" i="1"/>
  <c r="Y510" i="1"/>
  <c r="X510" i="1"/>
  <c r="FW509" i="1"/>
  <c r="BU509" i="1" s="1"/>
  <c r="FV509" i="1"/>
  <c r="FU509" i="1"/>
  <c r="BS509" i="1" s="1"/>
  <c r="FT509" i="1"/>
  <c r="BQ509" i="1" s="1"/>
  <c r="FS509" i="1"/>
  <c r="FR509" i="1"/>
  <c r="BO509" i="1" s="1"/>
  <c r="FQ509" i="1"/>
  <c r="BM509" i="1" s="1"/>
  <c r="FP509" i="1"/>
  <c r="FO509" i="1"/>
  <c r="BK509" i="1" s="1"/>
  <c r="EG509" i="1"/>
  <c r="DW509" i="1"/>
  <c r="CO509" i="1"/>
  <c r="CK509" i="1"/>
  <c r="BI509" i="1"/>
  <c r="BH509" i="1"/>
  <c r="BG509" i="1"/>
  <c r="BF509" i="1"/>
  <c r="BD509" i="1"/>
  <c r="BC509" i="1"/>
  <c r="BB509" i="1"/>
  <c r="AZ509" i="1"/>
  <c r="AY509" i="1"/>
  <c r="AX509" i="1"/>
  <c r="AV509" i="1"/>
  <c r="AU509" i="1"/>
  <c r="AT509" i="1"/>
  <c r="AS509" i="1"/>
  <c r="AR509" i="1"/>
  <c r="AN509" i="1"/>
  <c r="AM509" i="1"/>
  <c r="AL509" i="1"/>
  <c r="AH509" i="1"/>
  <c r="AG509" i="1"/>
  <c r="AF509" i="1"/>
  <c r="AA509" i="1"/>
  <c r="Z509" i="1"/>
  <c r="Y509" i="1"/>
  <c r="X509" i="1"/>
  <c r="FW508" i="1"/>
  <c r="FV508" i="1"/>
  <c r="FU508" i="1"/>
  <c r="BS508" i="1" s="1"/>
  <c r="FT508" i="1"/>
  <c r="BQ508" i="1" s="1"/>
  <c r="FS508" i="1"/>
  <c r="FR508" i="1"/>
  <c r="EG508" i="1"/>
  <c r="EH508" i="1" s="1"/>
  <c r="CO508" i="1"/>
  <c r="CP508" i="1" s="1"/>
  <c r="BU508" i="1"/>
  <c r="BM508" i="1"/>
  <c r="BL508" i="1"/>
  <c r="BK508" i="1"/>
  <c r="BI508" i="1"/>
  <c r="BH508" i="1"/>
  <c r="BG508" i="1"/>
  <c r="BF508" i="1"/>
  <c r="BD508" i="1"/>
  <c r="BC508" i="1"/>
  <c r="BB508" i="1"/>
  <c r="AZ508" i="1"/>
  <c r="AY508" i="1"/>
  <c r="AX508" i="1"/>
  <c r="AV508" i="1"/>
  <c r="AU508" i="1"/>
  <c r="AT508" i="1"/>
  <c r="AS508" i="1"/>
  <c r="AR508" i="1"/>
  <c r="AN508" i="1"/>
  <c r="AM508" i="1"/>
  <c r="AL508" i="1"/>
  <c r="AH508" i="1"/>
  <c r="AG508" i="1"/>
  <c r="AF508" i="1"/>
  <c r="AA508" i="1"/>
  <c r="Z508" i="1"/>
  <c r="Y508" i="1"/>
  <c r="X508" i="1"/>
  <c r="FW507" i="1"/>
  <c r="BU507" i="1" s="1"/>
  <c r="FV507" i="1"/>
  <c r="FU507" i="1"/>
  <c r="BS507" i="1" s="1"/>
  <c r="FT507" i="1"/>
  <c r="BQ507" i="1" s="1"/>
  <c r="FS507" i="1"/>
  <c r="FR507" i="1"/>
  <c r="FQ507" i="1"/>
  <c r="BM507" i="1" s="1"/>
  <c r="FP507" i="1"/>
  <c r="FO507" i="1"/>
  <c r="BK507" i="1" s="1"/>
  <c r="FN507" i="1"/>
  <c r="BI507" i="1" s="1"/>
  <c r="FM507" i="1"/>
  <c r="BH507" i="1" s="1"/>
  <c r="FL507" i="1"/>
  <c r="FK507" i="1"/>
  <c r="BF507" i="1" s="1"/>
  <c r="FJ507" i="1"/>
  <c r="BD507" i="1" s="1"/>
  <c r="FI507" i="1"/>
  <c r="FH507" i="1"/>
  <c r="FG507" i="1"/>
  <c r="AZ507" i="1" s="1"/>
  <c r="FF507" i="1"/>
  <c r="FE507" i="1"/>
  <c r="FD507" i="1"/>
  <c r="AV507" i="1" s="1"/>
  <c r="FC507" i="1"/>
  <c r="AU507" i="1" s="1"/>
  <c r="FB507" i="1"/>
  <c r="AT507" i="1" s="1"/>
  <c r="FA507" i="1"/>
  <c r="EZ507" i="1"/>
  <c r="AR507" i="1" s="1"/>
  <c r="EY507" i="1"/>
  <c r="EX507" i="1"/>
  <c r="EW507" i="1"/>
  <c r="AL507" i="1" s="1"/>
  <c r="EV507" i="1"/>
  <c r="EU507" i="1"/>
  <c r="ET507" i="1"/>
  <c r="AF507" i="1" s="1"/>
  <c r="AA507" i="1"/>
  <c r="Y507" i="1"/>
  <c r="EG507" i="1"/>
  <c r="CO507" i="1"/>
  <c r="CP507" i="1" s="1"/>
  <c r="AN507" i="1"/>
  <c r="AH507" i="1"/>
  <c r="X507" i="1"/>
  <c r="FW506" i="1"/>
  <c r="BU506" i="1" s="1"/>
  <c r="FV506" i="1"/>
  <c r="FU506" i="1"/>
  <c r="BS506" i="1" s="1"/>
  <c r="FT506" i="1"/>
  <c r="BQ506" i="1" s="1"/>
  <c r="FS506" i="1"/>
  <c r="FR506" i="1"/>
  <c r="BO506" i="1" s="1"/>
  <c r="FQ506" i="1"/>
  <c r="BM506" i="1" s="1"/>
  <c r="FP506" i="1"/>
  <c r="FO506" i="1"/>
  <c r="BK506" i="1" s="1"/>
  <c r="FN506" i="1"/>
  <c r="BI506" i="1" s="1"/>
  <c r="FM506" i="1"/>
  <c r="BH506" i="1" s="1"/>
  <c r="FL506" i="1"/>
  <c r="FK506" i="1"/>
  <c r="BF506" i="1" s="1"/>
  <c r="FJ506" i="1"/>
  <c r="BD506" i="1" s="1"/>
  <c r="FI506" i="1"/>
  <c r="FH506" i="1"/>
  <c r="BB506" i="1" s="1"/>
  <c r="FG506" i="1"/>
  <c r="AZ506" i="1" s="1"/>
  <c r="FF506" i="1"/>
  <c r="FE506" i="1"/>
  <c r="AX506" i="1" s="1"/>
  <c r="FD506" i="1"/>
  <c r="AV506" i="1" s="1"/>
  <c r="FC506" i="1"/>
  <c r="AU506" i="1" s="1"/>
  <c r="FB506" i="1"/>
  <c r="AT506" i="1" s="1"/>
  <c r="FA506" i="1"/>
  <c r="EZ506" i="1"/>
  <c r="AR506" i="1" s="1"/>
  <c r="EY506" i="1"/>
  <c r="EX506" i="1"/>
  <c r="EW506" i="1"/>
  <c r="AL506" i="1" s="1"/>
  <c r="EV506" i="1"/>
  <c r="EU506" i="1"/>
  <c r="ET506" i="1"/>
  <c r="AF506" i="1" s="1"/>
  <c r="AA506" i="1"/>
  <c r="EG506" i="1"/>
  <c r="CO506" i="1"/>
  <c r="CP506" i="1" s="1"/>
  <c r="AN506" i="1"/>
  <c r="AH506" i="1"/>
  <c r="X506" i="1"/>
  <c r="FW505" i="1"/>
  <c r="BU505" i="1" s="1"/>
  <c r="FV505" i="1"/>
  <c r="FU505" i="1"/>
  <c r="BS505" i="1" s="1"/>
  <c r="FT505" i="1"/>
  <c r="BQ505" i="1" s="1"/>
  <c r="FS505" i="1"/>
  <c r="FR505" i="1"/>
  <c r="BO505" i="1" s="1"/>
  <c r="FM505" i="1"/>
  <c r="BH505" i="1" s="1"/>
  <c r="FL505" i="1"/>
  <c r="FK505" i="1"/>
  <c r="BF505" i="1" s="1"/>
  <c r="FJ505" i="1"/>
  <c r="BD505" i="1" s="1"/>
  <c r="FI505" i="1"/>
  <c r="FH505" i="1"/>
  <c r="BB505" i="1" s="1"/>
  <c r="FG505" i="1"/>
  <c r="AZ505" i="1" s="1"/>
  <c r="FF505" i="1"/>
  <c r="FE505" i="1"/>
  <c r="AX505" i="1" s="1"/>
  <c r="FD505" i="1"/>
  <c r="AV505" i="1" s="1"/>
  <c r="FC505" i="1"/>
  <c r="AU505" i="1" s="1"/>
  <c r="FB505" i="1"/>
  <c r="AT505" i="1" s="1"/>
  <c r="FA505" i="1"/>
  <c r="EZ505" i="1"/>
  <c r="AR505" i="1" s="1"/>
  <c r="EY505" i="1"/>
  <c r="EX505" i="1"/>
  <c r="EW505" i="1"/>
  <c r="AL505" i="1" s="1"/>
  <c r="EV505" i="1"/>
  <c r="EU505" i="1"/>
  <c r="ET505" i="1"/>
  <c r="AF505" i="1" s="1"/>
  <c r="AA505" i="1"/>
  <c r="Y505" i="1"/>
  <c r="EG505" i="1"/>
  <c r="DW505" i="1"/>
  <c r="CO505" i="1"/>
  <c r="CK505" i="1"/>
  <c r="FP505" i="1" s="1"/>
  <c r="AN505" i="1"/>
  <c r="AH505" i="1"/>
  <c r="X505" i="1"/>
  <c r="FW504" i="1"/>
  <c r="BU504" i="1" s="1"/>
  <c r="FV504" i="1"/>
  <c r="FU504" i="1"/>
  <c r="FT504" i="1"/>
  <c r="BQ504" i="1" s="1"/>
  <c r="FS504" i="1"/>
  <c r="FR504" i="1"/>
  <c r="BO504" i="1" s="1"/>
  <c r="FM504" i="1"/>
  <c r="BH504" i="1" s="1"/>
  <c r="FL504" i="1"/>
  <c r="FK504" i="1"/>
  <c r="FJ504" i="1"/>
  <c r="BD504" i="1" s="1"/>
  <c r="FI504" i="1"/>
  <c r="FH504" i="1"/>
  <c r="BB504" i="1" s="1"/>
  <c r="FG504" i="1"/>
  <c r="AZ504" i="1" s="1"/>
  <c r="FF504" i="1"/>
  <c r="FE504" i="1"/>
  <c r="AX504" i="1" s="1"/>
  <c r="FD504" i="1"/>
  <c r="AV504" i="1" s="1"/>
  <c r="FC504" i="1"/>
  <c r="AU504" i="1" s="1"/>
  <c r="FB504" i="1"/>
  <c r="AT504" i="1" s="1"/>
  <c r="FA504" i="1"/>
  <c r="EZ504" i="1"/>
  <c r="AR504" i="1" s="1"/>
  <c r="EY504" i="1"/>
  <c r="EX504" i="1"/>
  <c r="EW504" i="1"/>
  <c r="AL504" i="1" s="1"/>
  <c r="EV504" i="1"/>
  <c r="EU504" i="1"/>
  <c r="ET504" i="1"/>
  <c r="AF504" i="1" s="1"/>
  <c r="AA504" i="1"/>
  <c r="EG504" i="1"/>
  <c r="DW504" i="1"/>
  <c r="CO504" i="1"/>
  <c r="CK504" i="1"/>
  <c r="FQ504" i="1" s="1"/>
  <c r="BM504" i="1" s="1"/>
  <c r="AN504" i="1"/>
  <c r="AH504" i="1"/>
  <c r="X504" i="1"/>
  <c r="FW503" i="1"/>
  <c r="BU503" i="1" s="1"/>
  <c r="FV503" i="1"/>
  <c r="FU503" i="1"/>
  <c r="BS503" i="1" s="1"/>
  <c r="FT503" i="1"/>
  <c r="BQ503" i="1" s="1"/>
  <c r="FS503" i="1"/>
  <c r="FR503" i="1"/>
  <c r="BO503" i="1" s="1"/>
  <c r="FM503" i="1"/>
  <c r="BH503" i="1" s="1"/>
  <c r="FL503" i="1"/>
  <c r="FK503" i="1"/>
  <c r="BF503" i="1" s="1"/>
  <c r="FJ503" i="1"/>
  <c r="BD503" i="1" s="1"/>
  <c r="FI503" i="1"/>
  <c r="FH503" i="1"/>
  <c r="FG503" i="1"/>
  <c r="AZ503" i="1" s="1"/>
  <c r="FF503" i="1"/>
  <c r="FE503" i="1"/>
  <c r="FD503" i="1"/>
  <c r="AV503" i="1" s="1"/>
  <c r="FC503" i="1"/>
  <c r="AU503" i="1" s="1"/>
  <c r="FB503" i="1"/>
  <c r="AT503" i="1" s="1"/>
  <c r="FA503" i="1"/>
  <c r="EZ503" i="1"/>
  <c r="AR503" i="1" s="1"/>
  <c r="EY503" i="1"/>
  <c r="EX503" i="1"/>
  <c r="EW503" i="1"/>
  <c r="EV503" i="1"/>
  <c r="EU503" i="1"/>
  <c r="ET503" i="1"/>
  <c r="AA503" i="1"/>
  <c r="Y503" i="1"/>
  <c r="EG503" i="1"/>
  <c r="DW503" i="1"/>
  <c r="CO503" i="1"/>
  <c r="CK503" i="1"/>
  <c r="FP503" i="1" s="1"/>
  <c r="AN503" i="1"/>
  <c r="AH503" i="1"/>
  <c r="X503" i="1"/>
  <c r="FW502" i="1"/>
  <c r="BU502" i="1" s="1"/>
  <c r="FV502" i="1"/>
  <c r="FU502" i="1"/>
  <c r="BS502" i="1" s="1"/>
  <c r="FT502" i="1"/>
  <c r="BQ502" i="1" s="1"/>
  <c r="FS502" i="1"/>
  <c r="FR502" i="1"/>
  <c r="BO502" i="1" s="1"/>
  <c r="FM502" i="1"/>
  <c r="BH502" i="1" s="1"/>
  <c r="FL502" i="1"/>
  <c r="FK502" i="1"/>
  <c r="BF502" i="1" s="1"/>
  <c r="FJ502" i="1"/>
  <c r="BD502" i="1" s="1"/>
  <c r="FI502" i="1"/>
  <c r="FH502" i="1"/>
  <c r="FG502" i="1"/>
  <c r="AZ502" i="1" s="1"/>
  <c r="FF502" i="1"/>
  <c r="FE502" i="1"/>
  <c r="AX502" i="1" s="1"/>
  <c r="FD502" i="1"/>
  <c r="AV502" i="1" s="1"/>
  <c r="FC502" i="1"/>
  <c r="AU502" i="1" s="1"/>
  <c r="FB502" i="1"/>
  <c r="AT502" i="1" s="1"/>
  <c r="FA502" i="1"/>
  <c r="EZ502" i="1"/>
  <c r="EY502" i="1"/>
  <c r="EX502" i="1"/>
  <c r="EW502" i="1"/>
  <c r="AL502" i="1" s="1"/>
  <c r="EV502" i="1"/>
  <c r="EU502" i="1"/>
  <c r="ET502" i="1"/>
  <c r="AA502" i="1"/>
  <c r="Y502" i="1"/>
  <c r="EG502" i="1"/>
  <c r="DW502" i="1"/>
  <c r="CO502" i="1"/>
  <c r="CK502" i="1"/>
  <c r="FQ502" i="1" s="1"/>
  <c r="BM502" i="1" s="1"/>
  <c r="AN502" i="1"/>
  <c r="AH502" i="1"/>
  <c r="X502" i="1"/>
  <c r="FW501" i="1"/>
  <c r="BU501" i="1" s="1"/>
  <c r="FV501" i="1"/>
  <c r="FU501" i="1"/>
  <c r="FT501" i="1"/>
  <c r="BQ501" i="1" s="1"/>
  <c r="FS501" i="1"/>
  <c r="FR501" i="1"/>
  <c r="BO501" i="1" s="1"/>
  <c r="FM501" i="1"/>
  <c r="BH501" i="1" s="1"/>
  <c r="FL501" i="1"/>
  <c r="FK501" i="1"/>
  <c r="FJ501" i="1"/>
  <c r="BD501" i="1" s="1"/>
  <c r="FI501" i="1"/>
  <c r="FH501" i="1"/>
  <c r="BB501" i="1" s="1"/>
  <c r="FG501" i="1"/>
  <c r="AZ501" i="1" s="1"/>
  <c r="FF501" i="1"/>
  <c r="FE501" i="1"/>
  <c r="FD501" i="1"/>
  <c r="AV501" i="1" s="1"/>
  <c r="FC501" i="1"/>
  <c r="AU501" i="1" s="1"/>
  <c r="FB501" i="1"/>
  <c r="AT501" i="1" s="1"/>
  <c r="FA501" i="1"/>
  <c r="EZ501" i="1"/>
  <c r="AR501" i="1" s="1"/>
  <c r="EY501" i="1"/>
  <c r="EX501" i="1"/>
  <c r="EW501" i="1"/>
  <c r="AL501" i="1" s="1"/>
  <c r="EV501" i="1"/>
  <c r="EU501" i="1"/>
  <c r="ET501" i="1"/>
  <c r="AF501" i="1" s="1"/>
  <c r="AA501" i="1"/>
  <c r="EG501" i="1"/>
  <c r="DW501" i="1"/>
  <c r="CO501" i="1"/>
  <c r="CK501" i="1"/>
  <c r="FQ501" i="1" s="1"/>
  <c r="BM501" i="1" s="1"/>
  <c r="AN501" i="1"/>
  <c r="AH501" i="1"/>
  <c r="X501" i="1"/>
  <c r="FW500" i="1"/>
  <c r="BU500" i="1" s="1"/>
  <c r="FV500" i="1"/>
  <c r="FU500" i="1"/>
  <c r="BS500" i="1" s="1"/>
  <c r="FT500" i="1"/>
  <c r="BQ500" i="1" s="1"/>
  <c r="FS500" i="1"/>
  <c r="FR500" i="1"/>
  <c r="BO500" i="1" s="1"/>
  <c r="FM500" i="1"/>
  <c r="BH500" i="1" s="1"/>
  <c r="FL500" i="1"/>
  <c r="FK500" i="1"/>
  <c r="BF500" i="1" s="1"/>
  <c r="FJ500" i="1"/>
  <c r="BD500" i="1" s="1"/>
  <c r="FI500" i="1"/>
  <c r="FH500" i="1"/>
  <c r="BB500" i="1" s="1"/>
  <c r="FG500" i="1"/>
  <c r="AZ500" i="1" s="1"/>
  <c r="FF500" i="1"/>
  <c r="FE500" i="1"/>
  <c r="FD500" i="1"/>
  <c r="AV500" i="1" s="1"/>
  <c r="FC500" i="1"/>
  <c r="AU500" i="1" s="1"/>
  <c r="FB500" i="1"/>
  <c r="AT500" i="1" s="1"/>
  <c r="FA500" i="1"/>
  <c r="EZ500" i="1"/>
  <c r="AR500" i="1" s="1"/>
  <c r="EY500" i="1"/>
  <c r="EX500" i="1"/>
  <c r="EW500" i="1"/>
  <c r="EV500" i="1"/>
  <c r="EU500" i="1"/>
  <c r="ET500" i="1"/>
  <c r="AF500" i="1" s="1"/>
  <c r="AA500" i="1"/>
  <c r="Y500" i="1"/>
  <c r="EG500" i="1"/>
  <c r="DW500" i="1"/>
  <c r="CO500" i="1"/>
  <c r="CK500" i="1"/>
  <c r="AN500" i="1"/>
  <c r="AH500" i="1"/>
  <c r="X500" i="1"/>
  <c r="FW499" i="1"/>
  <c r="BU499" i="1" s="1"/>
  <c r="FV499" i="1"/>
  <c r="FU499" i="1"/>
  <c r="BS499" i="1" s="1"/>
  <c r="FT499" i="1"/>
  <c r="BQ499" i="1" s="1"/>
  <c r="FS499" i="1"/>
  <c r="FR499" i="1"/>
  <c r="BO499" i="1" s="1"/>
  <c r="FM499" i="1"/>
  <c r="BH499" i="1" s="1"/>
  <c r="FL499" i="1"/>
  <c r="FK499" i="1"/>
  <c r="FJ499" i="1"/>
  <c r="BD499" i="1" s="1"/>
  <c r="FI499" i="1"/>
  <c r="FH499" i="1"/>
  <c r="BB499" i="1" s="1"/>
  <c r="FG499" i="1"/>
  <c r="AZ499" i="1" s="1"/>
  <c r="FF499" i="1"/>
  <c r="FE499" i="1"/>
  <c r="AX499" i="1" s="1"/>
  <c r="FD499" i="1"/>
  <c r="AV499" i="1" s="1"/>
  <c r="FC499" i="1"/>
  <c r="AU499" i="1" s="1"/>
  <c r="FB499" i="1"/>
  <c r="AT499" i="1" s="1"/>
  <c r="FA499" i="1"/>
  <c r="EZ499" i="1"/>
  <c r="AR499" i="1" s="1"/>
  <c r="EY499" i="1"/>
  <c r="EX499" i="1"/>
  <c r="EW499" i="1"/>
  <c r="AL499" i="1" s="1"/>
  <c r="EV499" i="1"/>
  <c r="EU499" i="1"/>
  <c r="ET499" i="1"/>
  <c r="AF499" i="1" s="1"/>
  <c r="AA499" i="1"/>
  <c r="EG499" i="1"/>
  <c r="DW499" i="1"/>
  <c r="CO499" i="1"/>
  <c r="CK499" i="1"/>
  <c r="AN499" i="1"/>
  <c r="AH499" i="1"/>
  <c r="X499" i="1"/>
  <c r="FW498" i="1"/>
  <c r="BU498" i="1" s="1"/>
  <c r="FV498" i="1"/>
  <c r="FU498" i="1"/>
  <c r="BS498" i="1" s="1"/>
  <c r="FT498" i="1"/>
  <c r="BQ498" i="1" s="1"/>
  <c r="FS498" i="1"/>
  <c r="FR498" i="1"/>
  <c r="FM498" i="1"/>
  <c r="BH498" i="1" s="1"/>
  <c r="FL498" i="1"/>
  <c r="FK498" i="1"/>
  <c r="FJ498" i="1"/>
  <c r="BD498" i="1" s="1"/>
  <c r="FI498" i="1"/>
  <c r="FH498" i="1"/>
  <c r="BB498" i="1" s="1"/>
  <c r="FG498" i="1"/>
  <c r="AZ498" i="1" s="1"/>
  <c r="FF498" i="1"/>
  <c r="FE498" i="1"/>
  <c r="AX498" i="1" s="1"/>
  <c r="FD498" i="1"/>
  <c r="AV498" i="1" s="1"/>
  <c r="FC498" i="1"/>
  <c r="AU498" i="1" s="1"/>
  <c r="FB498" i="1"/>
  <c r="AT498" i="1" s="1"/>
  <c r="FA498" i="1"/>
  <c r="EZ498" i="1"/>
  <c r="AR498" i="1" s="1"/>
  <c r="EY498" i="1"/>
  <c r="EX498" i="1"/>
  <c r="EW498" i="1"/>
  <c r="AL498" i="1" s="1"/>
  <c r="EV498" i="1"/>
  <c r="EU498" i="1"/>
  <c r="ET498" i="1"/>
  <c r="AF498" i="1" s="1"/>
  <c r="AA498" i="1"/>
  <c r="EG498" i="1"/>
  <c r="DW498" i="1"/>
  <c r="CO498" i="1"/>
  <c r="CK498" i="1"/>
  <c r="FO498" i="1" s="1"/>
  <c r="AN498" i="1"/>
  <c r="AH498" i="1"/>
  <c r="X498" i="1"/>
  <c r="FW497" i="1"/>
  <c r="BU497" i="1" s="1"/>
  <c r="FV497" i="1"/>
  <c r="FU497" i="1"/>
  <c r="FT497" i="1"/>
  <c r="BQ497" i="1" s="1"/>
  <c r="FS497" i="1"/>
  <c r="FR497" i="1"/>
  <c r="BO497" i="1" s="1"/>
  <c r="FM497" i="1"/>
  <c r="BH497" i="1" s="1"/>
  <c r="FL497" i="1"/>
  <c r="FK497" i="1"/>
  <c r="BF497" i="1" s="1"/>
  <c r="FJ497" i="1"/>
  <c r="BD497" i="1" s="1"/>
  <c r="FI497" i="1"/>
  <c r="FH497" i="1"/>
  <c r="BB497" i="1" s="1"/>
  <c r="FG497" i="1"/>
  <c r="AZ497" i="1" s="1"/>
  <c r="FF497" i="1"/>
  <c r="FE497" i="1"/>
  <c r="FD497" i="1"/>
  <c r="AV497" i="1" s="1"/>
  <c r="FC497" i="1"/>
  <c r="AU497" i="1" s="1"/>
  <c r="FB497" i="1"/>
  <c r="AT497" i="1" s="1"/>
  <c r="FA497" i="1"/>
  <c r="EZ497" i="1"/>
  <c r="AR497" i="1" s="1"/>
  <c r="EY497" i="1"/>
  <c r="EX497" i="1"/>
  <c r="EW497" i="1"/>
  <c r="EV497" i="1"/>
  <c r="EU497" i="1"/>
  <c r="ET497" i="1"/>
  <c r="AF497" i="1" s="1"/>
  <c r="AA497" i="1"/>
  <c r="Y497" i="1"/>
  <c r="EG497" i="1"/>
  <c r="DW497" i="1"/>
  <c r="CO497" i="1"/>
  <c r="CK497" i="1"/>
  <c r="FP497" i="1" s="1"/>
  <c r="AN497" i="1"/>
  <c r="AH497" i="1"/>
  <c r="X497" i="1"/>
  <c r="FW496" i="1"/>
  <c r="BU496" i="1" s="1"/>
  <c r="FV496" i="1"/>
  <c r="FU496" i="1"/>
  <c r="BS496" i="1" s="1"/>
  <c r="FT496" i="1"/>
  <c r="BQ496" i="1" s="1"/>
  <c r="FS496" i="1"/>
  <c r="FR496" i="1"/>
  <c r="BO496" i="1" s="1"/>
  <c r="FM496" i="1"/>
  <c r="BH496" i="1" s="1"/>
  <c r="FL496" i="1"/>
  <c r="FK496" i="1"/>
  <c r="BF496" i="1" s="1"/>
  <c r="FJ496" i="1"/>
  <c r="BD496" i="1" s="1"/>
  <c r="FI496" i="1"/>
  <c r="FH496" i="1"/>
  <c r="BB496" i="1" s="1"/>
  <c r="FG496" i="1"/>
  <c r="AZ496" i="1" s="1"/>
  <c r="FF496" i="1"/>
  <c r="FE496" i="1"/>
  <c r="AX496" i="1" s="1"/>
  <c r="FD496" i="1"/>
  <c r="AV496" i="1" s="1"/>
  <c r="FC496" i="1"/>
  <c r="AU496" i="1" s="1"/>
  <c r="FB496" i="1"/>
  <c r="AT496" i="1" s="1"/>
  <c r="FA496" i="1"/>
  <c r="EZ496" i="1"/>
  <c r="AR496" i="1" s="1"/>
  <c r="EY496" i="1"/>
  <c r="EX496" i="1"/>
  <c r="EW496" i="1"/>
  <c r="AL496" i="1" s="1"/>
  <c r="EV496" i="1"/>
  <c r="EU496" i="1"/>
  <c r="ET496" i="1"/>
  <c r="AF496" i="1" s="1"/>
  <c r="AA496" i="1"/>
  <c r="Y496" i="1"/>
  <c r="EG496" i="1"/>
  <c r="DW496" i="1"/>
  <c r="CO496" i="1"/>
  <c r="CK496" i="1"/>
  <c r="FO496" i="1" s="1"/>
  <c r="AN496" i="1"/>
  <c r="AH496" i="1"/>
  <c r="X496" i="1"/>
  <c r="FW495" i="1"/>
  <c r="BU495" i="1" s="1"/>
  <c r="FV495" i="1"/>
  <c r="FU495" i="1"/>
  <c r="BS495" i="1" s="1"/>
  <c r="FT495" i="1"/>
  <c r="BQ495" i="1" s="1"/>
  <c r="FS495" i="1"/>
  <c r="FR495" i="1"/>
  <c r="BO495" i="1" s="1"/>
  <c r="FQ495" i="1"/>
  <c r="BM495" i="1" s="1"/>
  <c r="FP495" i="1"/>
  <c r="FO495" i="1"/>
  <c r="BK495" i="1" s="1"/>
  <c r="EG495" i="1"/>
  <c r="DW495" i="1"/>
  <c r="CO495" i="1"/>
  <c r="CK495" i="1"/>
  <c r="BI495" i="1"/>
  <c r="BH495" i="1"/>
  <c r="BG495" i="1"/>
  <c r="BF495" i="1"/>
  <c r="BD495" i="1"/>
  <c r="BC495" i="1"/>
  <c r="BB495" i="1"/>
  <c r="AZ495" i="1"/>
  <c r="AY495" i="1"/>
  <c r="AX495" i="1"/>
  <c r="AV495" i="1"/>
  <c r="AU495" i="1"/>
  <c r="AT495" i="1"/>
  <c r="AS495" i="1"/>
  <c r="AR495" i="1"/>
  <c r="AN495" i="1"/>
  <c r="AM495" i="1"/>
  <c r="AL495" i="1"/>
  <c r="AH495" i="1"/>
  <c r="AG495" i="1"/>
  <c r="AF495" i="1"/>
  <c r="AA495" i="1"/>
  <c r="Z495" i="1"/>
  <c r="Y495" i="1"/>
  <c r="X495" i="1"/>
  <c r="FW494" i="1"/>
  <c r="BU494" i="1" s="1"/>
  <c r="FV494" i="1"/>
  <c r="FU494" i="1"/>
  <c r="BS494" i="1" s="1"/>
  <c r="FT494" i="1"/>
  <c r="BQ494" i="1" s="1"/>
  <c r="FS494" i="1"/>
  <c r="FR494" i="1"/>
  <c r="BO494" i="1" s="1"/>
  <c r="FQ494" i="1"/>
  <c r="BM494" i="1" s="1"/>
  <c r="FP494" i="1"/>
  <c r="FO494" i="1"/>
  <c r="BK494" i="1" s="1"/>
  <c r="EG494" i="1"/>
  <c r="DW494" i="1"/>
  <c r="CO494" i="1"/>
  <c r="CK494" i="1"/>
  <c r="BI494" i="1"/>
  <c r="BH494" i="1"/>
  <c r="BG494" i="1"/>
  <c r="BF494" i="1"/>
  <c r="BD494" i="1"/>
  <c r="BC494" i="1"/>
  <c r="BB494" i="1"/>
  <c r="AZ494" i="1"/>
  <c r="AY494" i="1"/>
  <c r="AX494" i="1"/>
  <c r="AV494" i="1"/>
  <c r="AU494" i="1"/>
  <c r="AT494" i="1"/>
  <c r="AS494" i="1"/>
  <c r="AR494" i="1"/>
  <c r="AN494" i="1"/>
  <c r="AM494" i="1"/>
  <c r="AL494" i="1"/>
  <c r="AH494" i="1"/>
  <c r="AG494" i="1"/>
  <c r="AF494" i="1"/>
  <c r="AA494" i="1"/>
  <c r="Z494" i="1"/>
  <c r="Y494" i="1"/>
  <c r="X494" i="1"/>
  <c r="FW493" i="1"/>
  <c r="BU493" i="1" s="1"/>
  <c r="FV493" i="1"/>
  <c r="FU493" i="1"/>
  <c r="FT493" i="1"/>
  <c r="BQ493" i="1" s="1"/>
  <c r="FS493" i="1"/>
  <c r="FR493" i="1"/>
  <c r="BO493" i="1" s="1"/>
  <c r="FQ493" i="1"/>
  <c r="BM493" i="1" s="1"/>
  <c r="FP493" i="1"/>
  <c r="FO493" i="1"/>
  <c r="BK493" i="1" s="1"/>
  <c r="EG493" i="1"/>
  <c r="DW493" i="1"/>
  <c r="CO493" i="1"/>
  <c r="CK493" i="1"/>
  <c r="BI493" i="1"/>
  <c r="BH493" i="1"/>
  <c r="BG493" i="1"/>
  <c r="BF493" i="1"/>
  <c r="BD493" i="1"/>
  <c r="BC493" i="1"/>
  <c r="BB493" i="1"/>
  <c r="AZ493" i="1"/>
  <c r="AY493" i="1"/>
  <c r="AX493" i="1"/>
  <c r="AV493" i="1"/>
  <c r="AU493" i="1"/>
  <c r="AT493" i="1"/>
  <c r="AS493" i="1"/>
  <c r="AR493" i="1"/>
  <c r="AN493" i="1"/>
  <c r="AM493" i="1"/>
  <c r="AL493" i="1"/>
  <c r="AH493" i="1"/>
  <c r="AG493" i="1"/>
  <c r="AF493" i="1"/>
  <c r="AA493" i="1"/>
  <c r="Z493" i="1"/>
  <c r="Y493" i="1"/>
  <c r="X493" i="1"/>
  <c r="FW492" i="1"/>
  <c r="BU492" i="1" s="1"/>
  <c r="FV492" i="1"/>
  <c r="FU492" i="1"/>
  <c r="BS492" i="1" s="1"/>
  <c r="FT492" i="1"/>
  <c r="BQ492" i="1" s="1"/>
  <c r="FS492" i="1"/>
  <c r="FR492" i="1"/>
  <c r="BO492" i="1" s="1"/>
  <c r="FQ492" i="1"/>
  <c r="BM492" i="1" s="1"/>
  <c r="FP492" i="1"/>
  <c r="FO492" i="1"/>
  <c r="BK492" i="1" s="1"/>
  <c r="EG492" i="1"/>
  <c r="DW492" i="1"/>
  <c r="CO492" i="1"/>
  <c r="CK492" i="1"/>
  <c r="BI492" i="1"/>
  <c r="BH492" i="1"/>
  <c r="BG492" i="1"/>
  <c r="BF492" i="1"/>
  <c r="BD492" i="1"/>
  <c r="BC492" i="1"/>
  <c r="BB492" i="1"/>
  <c r="AZ492" i="1"/>
  <c r="AY492" i="1"/>
  <c r="AX492" i="1"/>
  <c r="AV492" i="1"/>
  <c r="AU492" i="1"/>
  <c r="AT492" i="1"/>
  <c r="AS492" i="1"/>
  <c r="AR492" i="1"/>
  <c r="AN492" i="1"/>
  <c r="AM492" i="1"/>
  <c r="AL492" i="1"/>
  <c r="AH492" i="1"/>
  <c r="AG492" i="1"/>
  <c r="AF492" i="1"/>
  <c r="AA492" i="1"/>
  <c r="Z492" i="1"/>
  <c r="Y492" i="1"/>
  <c r="X492" i="1"/>
  <c r="FW491" i="1"/>
  <c r="BU491" i="1" s="1"/>
  <c r="FV491" i="1"/>
  <c r="FU491" i="1"/>
  <c r="BS491" i="1" s="1"/>
  <c r="FT491" i="1"/>
  <c r="BQ491" i="1" s="1"/>
  <c r="FS491" i="1"/>
  <c r="FR491" i="1"/>
  <c r="BO491" i="1" s="1"/>
  <c r="FQ491" i="1"/>
  <c r="BM491" i="1" s="1"/>
  <c r="FP491" i="1"/>
  <c r="FO491" i="1"/>
  <c r="BK491" i="1" s="1"/>
  <c r="EG491" i="1"/>
  <c r="DW491" i="1"/>
  <c r="CO491" i="1"/>
  <c r="CK491" i="1"/>
  <c r="BI491" i="1"/>
  <c r="BH491" i="1"/>
  <c r="BG491" i="1"/>
  <c r="BF491" i="1"/>
  <c r="BD491" i="1"/>
  <c r="BC491" i="1"/>
  <c r="BB491" i="1"/>
  <c r="AZ491" i="1"/>
  <c r="AY491" i="1"/>
  <c r="AX491" i="1"/>
  <c r="AV491" i="1"/>
  <c r="AU491" i="1"/>
  <c r="AT491" i="1"/>
  <c r="AS491" i="1"/>
  <c r="AR491" i="1"/>
  <c r="AN491" i="1"/>
  <c r="AM491" i="1"/>
  <c r="AL491" i="1"/>
  <c r="AH491" i="1"/>
  <c r="AG491" i="1"/>
  <c r="AF491" i="1"/>
  <c r="AA491" i="1"/>
  <c r="Z491" i="1"/>
  <c r="Y491" i="1"/>
  <c r="X491" i="1"/>
  <c r="FW490" i="1"/>
  <c r="BU490" i="1" s="1"/>
  <c r="FV490" i="1"/>
  <c r="FU490" i="1"/>
  <c r="BS490" i="1" s="1"/>
  <c r="FT490" i="1"/>
  <c r="BQ490" i="1" s="1"/>
  <c r="FS490" i="1"/>
  <c r="FR490" i="1"/>
  <c r="BO490" i="1" s="1"/>
  <c r="FQ490" i="1"/>
  <c r="BM490" i="1" s="1"/>
  <c r="FP490" i="1"/>
  <c r="FO490" i="1"/>
  <c r="BK490" i="1" s="1"/>
  <c r="EG490" i="1"/>
  <c r="DW490" i="1"/>
  <c r="CO490" i="1"/>
  <c r="CK490" i="1"/>
  <c r="BI490" i="1"/>
  <c r="BH490" i="1"/>
  <c r="BG490" i="1"/>
  <c r="BF490" i="1"/>
  <c r="BD490" i="1"/>
  <c r="BC490" i="1"/>
  <c r="BB490" i="1"/>
  <c r="AZ490" i="1"/>
  <c r="AY490" i="1"/>
  <c r="AX490" i="1"/>
  <c r="AV490" i="1"/>
  <c r="AU490" i="1"/>
  <c r="AT490" i="1"/>
  <c r="AS490" i="1"/>
  <c r="AR490" i="1"/>
  <c r="AN490" i="1"/>
  <c r="AM490" i="1"/>
  <c r="AL490" i="1"/>
  <c r="AH490" i="1"/>
  <c r="AG490" i="1"/>
  <c r="AF490" i="1"/>
  <c r="AA490" i="1"/>
  <c r="Z490" i="1"/>
  <c r="Y490" i="1"/>
  <c r="X490" i="1"/>
  <c r="FW489" i="1"/>
  <c r="BU489" i="1" s="1"/>
  <c r="FV489" i="1"/>
  <c r="FU489" i="1"/>
  <c r="BS489" i="1" s="1"/>
  <c r="FT489" i="1"/>
  <c r="BQ489" i="1" s="1"/>
  <c r="FS489" i="1"/>
  <c r="FR489" i="1"/>
  <c r="BO489" i="1" s="1"/>
  <c r="FQ489" i="1"/>
  <c r="BM489" i="1" s="1"/>
  <c r="FP489" i="1"/>
  <c r="FO489" i="1"/>
  <c r="BK489" i="1" s="1"/>
  <c r="EG489" i="1"/>
  <c r="DW489" i="1"/>
  <c r="CO489" i="1"/>
  <c r="CK489" i="1"/>
  <c r="BI489" i="1"/>
  <c r="BH489" i="1"/>
  <c r="BG489" i="1"/>
  <c r="BF489" i="1"/>
  <c r="BD489" i="1"/>
  <c r="BC489" i="1"/>
  <c r="BB489" i="1"/>
  <c r="AZ489" i="1"/>
  <c r="AY489" i="1"/>
  <c r="AX489" i="1"/>
  <c r="AV489" i="1"/>
  <c r="AU489" i="1"/>
  <c r="AT489" i="1"/>
  <c r="AS489" i="1"/>
  <c r="AR489" i="1"/>
  <c r="AN489" i="1"/>
  <c r="AM489" i="1"/>
  <c r="AL489" i="1"/>
  <c r="AH489" i="1"/>
  <c r="AG489" i="1"/>
  <c r="AF489" i="1"/>
  <c r="AA489" i="1"/>
  <c r="Z489" i="1"/>
  <c r="Y489" i="1"/>
  <c r="X489" i="1"/>
  <c r="FW488" i="1"/>
  <c r="BU488" i="1" s="1"/>
  <c r="FV488" i="1"/>
  <c r="FU488" i="1"/>
  <c r="BS488" i="1" s="1"/>
  <c r="FT488" i="1"/>
  <c r="BQ488" i="1" s="1"/>
  <c r="FS488" i="1"/>
  <c r="FR488" i="1"/>
  <c r="BO488" i="1" s="1"/>
  <c r="FQ488" i="1"/>
  <c r="BM488" i="1" s="1"/>
  <c r="FP488" i="1"/>
  <c r="FO488" i="1"/>
  <c r="BK488" i="1" s="1"/>
  <c r="EG488" i="1"/>
  <c r="DW488" i="1"/>
  <c r="CO488" i="1"/>
  <c r="CK488" i="1"/>
  <c r="BI488" i="1"/>
  <c r="BH488" i="1"/>
  <c r="BG488" i="1"/>
  <c r="BF488" i="1"/>
  <c r="BD488" i="1"/>
  <c r="BC488" i="1"/>
  <c r="BB488" i="1"/>
  <c r="AZ488" i="1"/>
  <c r="AY488" i="1"/>
  <c r="AX488" i="1"/>
  <c r="AV488" i="1"/>
  <c r="AU488" i="1"/>
  <c r="AT488" i="1"/>
  <c r="AS488" i="1"/>
  <c r="AR488" i="1"/>
  <c r="AN488" i="1"/>
  <c r="AM488" i="1"/>
  <c r="AL488" i="1"/>
  <c r="AH488" i="1"/>
  <c r="AG488" i="1"/>
  <c r="AF488" i="1"/>
  <c r="AA488" i="1"/>
  <c r="Z488" i="1"/>
  <c r="Y488" i="1"/>
  <c r="X488" i="1"/>
  <c r="FW487" i="1"/>
  <c r="BU487" i="1" s="1"/>
  <c r="FV487" i="1"/>
  <c r="FU487" i="1"/>
  <c r="BS487" i="1" s="1"/>
  <c r="FT487" i="1"/>
  <c r="BQ487" i="1" s="1"/>
  <c r="FS487" i="1"/>
  <c r="FR487" i="1"/>
  <c r="FQ487" i="1"/>
  <c r="BM487" i="1" s="1"/>
  <c r="FP487" i="1"/>
  <c r="FO487" i="1"/>
  <c r="BK487" i="1" s="1"/>
  <c r="EG487" i="1"/>
  <c r="DW487" i="1"/>
  <c r="CO487" i="1"/>
  <c r="CK487" i="1"/>
  <c r="BI487" i="1"/>
  <c r="BH487" i="1"/>
  <c r="BG487" i="1"/>
  <c r="BF487" i="1"/>
  <c r="BD487" i="1"/>
  <c r="BC487" i="1"/>
  <c r="BB487" i="1"/>
  <c r="AZ487" i="1"/>
  <c r="AY487" i="1"/>
  <c r="AX487" i="1"/>
  <c r="AV487" i="1"/>
  <c r="AU487" i="1"/>
  <c r="AT487" i="1"/>
  <c r="AS487" i="1"/>
  <c r="AR487" i="1"/>
  <c r="AN487" i="1"/>
  <c r="AM487" i="1"/>
  <c r="AL487" i="1"/>
  <c r="AH487" i="1"/>
  <c r="AG487" i="1"/>
  <c r="AF487" i="1"/>
  <c r="AA487" i="1"/>
  <c r="Z487" i="1"/>
  <c r="Y487" i="1"/>
  <c r="X487" i="1"/>
  <c r="FW486" i="1"/>
  <c r="BU486" i="1" s="1"/>
  <c r="FV486" i="1"/>
  <c r="FU486" i="1"/>
  <c r="BS486" i="1" s="1"/>
  <c r="FT486" i="1"/>
  <c r="BQ486" i="1" s="1"/>
  <c r="FS486" i="1"/>
  <c r="FR486" i="1"/>
  <c r="BO486" i="1" s="1"/>
  <c r="FQ486" i="1"/>
  <c r="BM486" i="1" s="1"/>
  <c r="FP486" i="1"/>
  <c r="FO486" i="1"/>
  <c r="BK486" i="1" s="1"/>
  <c r="EG486" i="1"/>
  <c r="EH486" i="1" s="1"/>
  <c r="CO486" i="1"/>
  <c r="CP486" i="1" s="1"/>
  <c r="BI486" i="1"/>
  <c r="BH486" i="1"/>
  <c r="BG486" i="1"/>
  <c r="BF486" i="1"/>
  <c r="BD486" i="1"/>
  <c r="BC486" i="1"/>
  <c r="BB486" i="1"/>
  <c r="AZ486" i="1"/>
  <c r="AY486" i="1"/>
  <c r="AX486" i="1"/>
  <c r="AV486" i="1"/>
  <c r="AU486" i="1"/>
  <c r="AT486" i="1"/>
  <c r="AS486" i="1"/>
  <c r="AR486" i="1"/>
  <c r="AN486" i="1"/>
  <c r="AM486" i="1"/>
  <c r="AL486" i="1"/>
  <c r="AH486" i="1"/>
  <c r="AG486" i="1"/>
  <c r="AF486" i="1"/>
  <c r="AA486" i="1"/>
  <c r="Z486" i="1"/>
  <c r="Y486" i="1"/>
  <c r="X486" i="1"/>
  <c r="FW485" i="1"/>
  <c r="BU485" i="1" s="1"/>
  <c r="FV485" i="1"/>
  <c r="FU485" i="1"/>
  <c r="BS485" i="1" s="1"/>
  <c r="FT485" i="1"/>
  <c r="BQ485" i="1" s="1"/>
  <c r="FS485" i="1"/>
  <c r="FR485" i="1"/>
  <c r="FQ485" i="1"/>
  <c r="BM485" i="1" s="1"/>
  <c r="FP485" i="1"/>
  <c r="FO485" i="1"/>
  <c r="EG485" i="1"/>
  <c r="EH485" i="1" s="1"/>
  <c r="DL485" i="1"/>
  <c r="DM485" i="1" s="1"/>
  <c r="CO485" i="1"/>
  <c r="CK485" i="1"/>
  <c r="BI485" i="1"/>
  <c r="BH485" i="1"/>
  <c r="BG485" i="1"/>
  <c r="BF485" i="1"/>
  <c r="BD485" i="1"/>
  <c r="BC485" i="1"/>
  <c r="BB485" i="1"/>
  <c r="AZ485" i="1"/>
  <c r="AY485" i="1"/>
  <c r="AX485" i="1"/>
  <c r="AV485" i="1"/>
  <c r="AU485" i="1"/>
  <c r="AT485" i="1"/>
  <c r="AS485" i="1"/>
  <c r="AR485" i="1"/>
  <c r="AN485" i="1"/>
  <c r="AM485" i="1"/>
  <c r="AL485" i="1"/>
  <c r="AH485" i="1"/>
  <c r="AG485" i="1"/>
  <c r="AF485" i="1"/>
  <c r="AA485" i="1"/>
  <c r="Z485" i="1"/>
  <c r="Y485" i="1"/>
  <c r="X485" i="1"/>
  <c r="GA484" i="1"/>
  <c r="FW484" i="1"/>
  <c r="BU484" i="1" s="1"/>
  <c r="FV484" i="1"/>
  <c r="FU484" i="1"/>
  <c r="FT484" i="1"/>
  <c r="BQ484" i="1" s="1"/>
  <c r="FS484" i="1"/>
  <c r="FR484" i="1"/>
  <c r="BO484" i="1" s="1"/>
  <c r="FQ484" i="1"/>
  <c r="BM484" i="1" s="1"/>
  <c r="FP484" i="1"/>
  <c r="FO484" i="1"/>
  <c r="BK484" i="1" s="1"/>
  <c r="EG484" i="1"/>
  <c r="DW484" i="1"/>
  <c r="CO484" i="1"/>
  <c r="CK484" i="1"/>
  <c r="BI484" i="1"/>
  <c r="BH484" i="1"/>
  <c r="BG484" i="1"/>
  <c r="BF484" i="1"/>
  <c r="BD484" i="1"/>
  <c r="BC484" i="1"/>
  <c r="BB484" i="1"/>
  <c r="AZ484" i="1"/>
  <c r="AY484" i="1"/>
  <c r="AX484" i="1"/>
  <c r="AV484" i="1"/>
  <c r="AU484" i="1"/>
  <c r="AT484" i="1"/>
  <c r="AS484" i="1"/>
  <c r="AR484" i="1"/>
  <c r="AN484" i="1"/>
  <c r="AM484" i="1"/>
  <c r="AL484" i="1"/>
  <c r="AH484" i="1"/>
  <c r="AG484" i="1"/>
  <c r="AF484" i="1"/>
  <c r="AA484" i="1"/>
  <c r="Z484" i="1"/>
  <c r="Y484" i="1"/>
  <c r="X484" i="1"/>
  <c r="FW483" i="1"/>
  <c r="BU483" i="1" s="1"/>
  <c r="FV483" i="1"/>
  <c r="FU483" i="1"/>
  <c r="BS483" i="1" s="1"/>
  <c r="FT483" i="1"/>
  <c r="BQ483" i="1" s="1"/>
  <c r="FS483" i="1"/>
  <c r="FR483" i="1"/>
  <c r="BO483" i="1" s="1"/>
  <c r="FQ483" i="1"/>
  <c r="BM483" i="1" s="1"/>
  <c r="FP483" i="1"/>
  <c r="FO483" i="1"/>
  <c r="BK483" i="1" s="1"/>
  <c r="EG483" i="1"/>
  <c r="DW483" i="1"/>
  <c r="CO483" i="1"/>
  <c r="CK483" i="1"/>
  <c r="BI483" i="1"/>
  <c r="BH483" i="1"/>
  <c r="BG483" i="1"/>
  <c r="BF483" i="1"/>
  <c r="BD483" i="1"/>
  <c r="BC483" i="1"/>
  <c r="BB483" i="1"/>
  <c r="AZ483" i="1"/>
  <c r="AY483" i="1"/>
  <c r="AX483" i="1"/>
  <c r="AV483" i="1"/>
  <c r="AU483" i="1"/>
  <c r="AT483" i="1"/>
  <c r="AS483" i="1"/>
  <c r="AR483" i="1"/>
  <c r="AN483" i="1"/>
  <c r="AM483" i="1"/>
  <c r="AL483" i="1"/>
  <c r="AH483" i="1"/>
  <c r="AG483" i="1"/>
  <c r="AF483" i="1"/>
  <c r="AA483" i="1"/>
  <c r="Z483" i="1"/>
  <c r="Y483" i="1"/>
  <c r="X483" i="1"/>
  <c r="FW482" i="1"/>
  <c r="BU482" i="1" s="1"/>
  <c r="FV482" i="1"/>
  <c r="FU482" i="1"/>
  <c r="FT482" i="1"/>
  <c r="BQ482" i="1" s="1"/>
  <c r="FS482" i="1"/>
  <c r="FR482" i="1"/>
  <c r="BO482" i="1" s="1"/>
  <c r="FQ482" i="1"/>
  <c r="BM482" i="1" s="1"/>
  <c r="FP482" i="1"/>
  <c r="FO482" i="1"/>
  <c r="BK482" i="1" s="1"/>
  <c r="EG482" i="1"/>
  <c r="DW482" i="1"/>
  <c r="CO482" i="1"/>
  <c r="CK482" i="1"/>
  <c r="BI482" i="1"/>
  <c r="BH482" i="1"/>
  <c r="BG482" i="1"/>
  <c r="BF482" i="1"/>
  <c r="BD482" i="1"/>
  <c r="BC482" i="1"/>
  <c r="BB482" i="1"/>
  <c r="AZ482" i="1"/>
  <c r="AY482" i="1"/>
  <c r="AX482" i="1"/>
  <c r="AV482" i="1"/>
  <c r="AU482" i="1"/>
  <c r="AT482" i="1"/>
  <c r="AS482" i="1"/>
  <c r="AR482" i="1"/>
  <c r="AN482" i="1"/>
  <c r="AM482" i="1"/>
  <c r="AL482" i="1"/>
  <c r="AH482" i="1"/>
  <c r="AG482" i="1"/>
  <c r="AF482" i="1"/>
  <c r="AA482" i="1"/>
  <c r="Z482" i="1"/>
  <c r="Y482" i="1"/>
  <c r="X482" i="1"/>
  <c r="FW481" i="1"/>
  <c r="BU481" i="1" s="1"/>
  <c r="FV481" i="1"/>
  <c r="FU481" i="1"/>
  <c r="BS481" i="1" s="1"/>
  <c r="FT481" i="1"/>
  <c r="BQ481" i="1" s="1"/>
  <c r="FS481" i="1"/>
  <c r="FR481" i="1"/>
  <c r="BO481" i="1" s="1"/>
  <c r="FQ481" i="1"/>
  <c r="BM481" i="1" s="1"/>
  <c r="FP481" i="1"/>
  <c r="FO481" i="1"/>
  <c r="EG481" i="1"/>
  <c r="DW481" i="1"/>
  <c r="CO481" i="1"/>
  <c r="CK481" i="1"/>
  <c r="BI481" i="1"/>
  <c r="BH481" i="1"/>
  <c r="BG481" i="1"/>
  <c r="BF481" i="1"/>
  <c r="BD481" i="1"/>
  <c r="BC481" i="1"/>
  <c r="BB481" i="1"/>
  <c r="AZ481" i="1"/>
  <c r="AY481" i="1"/>
  <c r="AX481" i="1"/>
  <c r="AV481" i="1"/>
  <c r="AU481" i="1"/>
  <c r="AT481" i="1"/>
  <c r="AS481" i="1"/>
  <c r="AR481" i="1"/>
  <c r="AN481" i="1"/>
  <c r="AM481" i="1"/>
  <c r="AL481" i="1"/>
  <c r="AH481" i="1"/>
  <c r="AG481" i="1"/>
  <c r="AF481" i="1"/>
  <c r="AA481" i="1"/>
  <c r="Z481" i="1"/>
  <c r="Y481" i="1"/>
  <c r="X481" i="1"/>
  <c r="FW480" i="1"/>
  <c r="BU480" i="1" s="1"/>
  <c r="FV480" i="1"/>
  <c r="FU480" i="1"/>
  <c r="BS480" i="1" s="1"/>
  <c r="FT480" i="1"/>
  <c r="BQ480" i="1" s="1"/>
  <c r="FS480" i="1"/>
  <c r="FR480" i="1"/>
  <c r="BO480" i="1" s="1"/>
  <c r="FQ480" i="1"/>
  <c r="BM480" i="1" s="1"/>
  <c r="FP480" i="1"/>
  <c r="FO480" i="1"/>
  <c r="BK480" i="1" s="1"/>
  <c r="EG480" i="1"/>
  <c r="DW480" i="1"/>
  <c r="CO480" i="1"/>
  <c r="CK480" i="1"/>
  <c r="BI480" i="1"/>
  <c r="BH480" i="1"/>
  <c r="BG480" i="1"/>
  <c r="BF480" i="1"/>
  <c r="BD480" i="1"/>
  <c r="BC480" i="1"/>
  <c r="BB480" i="1"/>
  <c r="AZ480" i="1"/>
  <c r="AY480" i="1"/>
  <c r="AX480" i="1"/>
  <c r="AV480" i="1"/>
  <c r="AU480" i="1"/>
  <c r="AT480" i="1"/>
  <c r="AS480" i="1"/>
  <c r="AR480" i="1"/>
  <c r="AN480" i="1"/>
  <c r="AM480" i="1"/>
  <c r="AL480" i="1"/>
  <c r="AH480" i="1"/>
  <c r="AG480" i="1"/>
  <c r="AF480" i="1"/>
  <c r="AA480" i="1"/>
  <c r="Z480" i="1"/>
  <c r="Y480" i="1"/>
  <c r="X480" i="1"/>
  <c r="FW479" i="1"/>
  <c r="BU479" i="1" s="1"/>
  <c r="FV479" i="1"/>
  <c r="FU479" i="1"/>
  <c r="BS479" i="1" s="1"/>
  <c r="FT479" i="1"/>
  <c r="BQ479" i="1" s="1"/>
  <c r="FS479" i="1"/>
  <c r="FR479" i="1"/>
  <c r="BO479" i="1" s="1"/>
  <c r="FQ479" i="1"/>
  <c r="BM479" i="1" s="1"/>
  <c r="FP479" i="1"/>
  <c r="FO479" i="1"/>
  <c r="BK479" i="1" s="1"/>
  <c r="EG479" i="1"/>
  <c r="DW479" i="1"/>
  <c r="CO479" i="1"/>
  <c r="CK479" i="1"/>
  <c r="BI479" i="1"/>
  <c r="BH479" i="1"/>
  <c r="BG479" i="1"/>
  <c r="BF479" i="1"/>
  <c r="BD479" i="1"/>
  <c r="BC479" i="1"/>
  <c r="BB479" i="1"/>
  <c r="AZ479" i="1"/>
  <c r="AY479" i="1"/>
  <c r="AX479" i="1"/>
  <c r="AV479" i="1"/>
  <c r="AU479" i="1"/>
  <c r="AT479" i="1"/>
  <c r="AS479" i="1"/>
  <c r="AR479" i="1"/>
  <c r="AN479" i="1"/>
  <c r="AM479" i="1"/>
  <c r="AL479" i="1"/>
  <c r="AH479" i="1"/>
  <c r="AG479" i="1"/>
  <c r="AF479" i="1"/>
  <c r="AA479" i="1"/>
  <c r="Z479" i="1"/>
  <c r="Y479" i="1"/>
  <c r="X479" i="1"/>
  <c r="FW478" i="1"/>
  <c r="BU478" i="1" s="1"/>
  <c r="FV478" i="1"/>
  <c r="FU478" i="1"/>
  <c r="BS478" i="1" s="1"/>
  <c r="FT478" i="1"/>
  <c r="BQ478" i="1" s="1"/>
  <c r="FS478" i="1"/>
  <c r="FR478" i="1"/>
  <c r="BO478" i="1" s="1"/>
  <c r="FQ478" i="1"/>
  <c r="BM478" i="1" s="1"/>
  <c r="FP478" i="1"/>
  <c r="FO478" i="1"/>
  <c r="BK478" i="1" s="1"/>
  <c r="EG478" i="1"/>
  <c r="DW478" i="1"/>
  <c r="CO478" i="1"/>
  <c r="CK478" i="1"/>
  <c r="BI478" i="1"/>
  <c r="BH478" i="1"/>
  <c r="BG478" i="1"/>
  <c r="BF478" i="1"/>
  <c r="BD478" i="1"/>
  <c r="BC478" i="1"/>
  <c r="BB478" i="1"/>
  <c r="AZ478" i="1"/>
  <c r="AY478" i="1"/>
  <c r="AX478" i="1"/>
  <c r="AV478" i="1"/>
  <c r="AU478" i="1"/>
  <c r="AT478" i="1"/>
  <c r="AS478" i="1"/>
  <c r="AR478" i="1"/>
  <c r="AN478" i="1"/>
  <c r="AM478" i="1"/>
  <c r="AL478" i="1"/>
  <c r="AH478" i="1"/>
  <c r="AG478" i="1"/>
  <c r="AF478" i="1"/>
  <c r="AA478" i="1"/>
  <c r="Z478" i="1"/>
  <c r="Y478" i="1"/>
  <c r="X478" i="1"/>
  <c r="FW477" i="1"/>
  <c r="BU477" i="1" s="1"/>
  <c r="FV477" i="1"/>
  <c r="FU477" i="1"/>
  <c r="BS477" i="1" s="1"/>
  <c r="FT477" i="1"/>
  <c r="BQ477" i="1" s="1"/>
  <c r="FS477" i="1"/>
  <c r="FR477" i="1"/>
  <c r="BO477" i="1" s="1"/>
  <c r="FQ477" i="1"/>
  <c r="BM477" i="1" s="1"/>
  <c r="FP477" i="1"/>
  <c r="FO477" i="1"/>
  <c r="BK477" i="1" s="1"/>
  <c r="EG477" i="1"/>
  <c r="DW477" i="1"/>
  <c r="CO477" i="1"/>
  <c r="CK477" i="1"/>
  <c r="BI477" i="1"/>
  <c r="BH477" i="1"/>
  <c r="BG477" i="1"/>
  <c r="BF477" i="1"/>
  <c r="BD477" i="1"/>
  <c r="BC477" i="1"/>
  <c r="BB477" i="1"/>
  <c r="AZ477" i="1"/>
  <c r="AY477" i="1"/>
  <c r="AX477" i="1"/>
  <c r="AV477" i="1"/>
  <c r="AU477" i="1"/>
  <c r="AT477" i="1"/>
  <c r="AS477" i="1"/>
  <c r="AR477" i="1"/>
  <c r="AN477" i="1"/>
  <c r="AM477" i="1"/>
  <c r="AL477" i="1"/>
  <c r="AH477" i="1"/>
  <c r="AG477" i="1"/>
  <c r="AF477" i="1"/>
  <c r="AA477" i="1"/>
  <c r="Z477" i="1"/>
  <c r="Y477" i="1"/>
  <c r="X477" i="1"/>
  <c r="FW476" i="1"/>
  <c r="BU476" i="1" s="1"/>
  <c r="FV476" i="1"/>
  <c r="FU476" i="1"/>
  <c r="BS476" i="1" s="1"/>
  <c r="FT476" i="1"/>
  <c r="BQ476" i="1" s="1"/>
  <c r="FS476" i="1"/>
  <c r="FR476" i="1"/>
  <c r="FQ476" i="1"/>
  <c r="BM476" i="1" s="1"/>
  <c r="FP476" i="1"/>
  <c r="FO476" i="1"/>
  <c r="BK476" i="1" s="1"/>
  <c r="EG476" i="1"/>
  <c r="DW476" i="1"/>
  <c r="CO476" i="1"/>
  <c r="CK476" i="1"/>
  <c r="BI476" i="1"/>
  <c r="BH476" i="1"/>
  <c r="BG476" i="1"/>
  <c r="BF476" i="1"/>
  <c r="BD476" i="1"/>
  <c r="BC476" i="1"/>
  <c r="BB476" i="1"/>
  <c r="AZ476" i="1"/>
  <c r="AY476" i="1"/>
  <c r="AX476" i="1"/>
  <c r="AV476" i="1"/>
  <c r="AU476" i="1"/>
  <c r="AT476" i="1"/>
  <c r="AS476" i="1"/>
  <c r="AR476" i="1"/>
  <c r="AN476" i="1"/>
  <c r="AM476" i="1"/>
  <c r="AL476" i="1"/>
  <c r="AH476" i="1"/>
  <c r="AG476" i="1"/>
  <c r="AF476" i="1"/>
  <c r="AA476" i="1"/>
  <c r="Z476" i="1"/>
  <c r="Y476" i="1"/>
  <c r="X476" i="1"/>
  <c r="GA475" i="1"/>
  <c r="FW475" i="1"/>
  <c r="BU475" i="1" s="1"/>
  <c r="FV475" i="1"/>
  <c r="FU475" i="1"/>
  <c r="BS475" i="1" s="1"/>
  <c r="FT475" i="1"/>
  <c r="BQ475" i="1" s="1"/>
  <c r="FS475" i="1"/>
  <c r="FR475" i="1"/>
  <c r="BO475" i="1" s="1"/>
  <c r="FQ475" i="1"/>
  <c r="BM475" i="1" s="1"/>
  <c r="FP475" i="1"/>
  <c r="FO475" i="1"/>
  <c r="BK475" i="1" s="1"/>
  <c r="EG475" i="1"/>
  <c r="DW475" i="1"/>
  <c r="CO475" i="1"/>
  <c r="CK475" i="1"/>
  <c r="BI475" i="1"/>
  <c r="BH475" i="1"/>
  <c r="BG475" i="1"/>
  <c r="BF475" i="1"/>
  <c r="BD475" i="1"/>
  <c r="BC475" i="1"/>
  <c r="BB475" i="1"/>
  <c r="AZ475" i="1"/>
  <c r="AY475" i="1"/>
  <c r="AX475" i="1"/>
  <c r="AV475" i="1"/>
  <c r="AU475" i="1"/>
  <c r="AT475" i="1"/>
  <c r="AS475" i="1"/>
  <c r="AR475" i="1"/>
  <c r="AN475" i="1"/>
  <c r="AM475" i="1"/>
  <c r="AL475" i="1"/>
  <c r="AH475" i="1"/>
  <c r="AG475" i="1"/>
  <c r="AF475" i="1"/>
  <c r="AA475" i="1"/>
  <c r="Z475" i="1"/>
  <c r="Y475" i="1"/>
  <c r="X475" i="1"/>
  <c r="FW474" i="1"/>
  <c r="BU474" i="1" s="1"/>
  <c r="FV474" i="1"/>
  <c r="FU474" i="1"/>
  <c r="BS474" i="1" s="1"/>
  <c r="FT474" i="1"/>
  <c r="BQ474" i="1" s="1"/>
  <c r="FS474" i="1"/>
  <c r="FR474" i="1"/>
  <c r="BO474" i="1" s="1"/>
  <c r="FQ474" i="1"/>
  <c r="BM474" i="1" s="1"/>
  <c r="FP474" i="1"/>
  <c r="FO474" i="1"/>
  <c r="BK474" i="1" s="1"/>
  <c r="EG474" i="1"/>
  <c r="DW474" i="1"/>
  <c r="CO474" i="1"/>
  <c r="CK474" i="1"/>
  <c r="BI474" i="1"/>
  <c r="BH474" i="1"/>
  <c r="BG474" i="1"/>
  <c r="BF474" i="1"/>
  <c r="BD474" i="1"/>
  <c r="BC474" i="1"/>
  <c r="BB474" i="1"/>
  <c r="AZ474" i="1"/>
  <c r="AY474" i="1"/>
  <c r="AX474" i="1"/>
  <c r="AV474" i="1"/>
  <c r="AU474" i="1"/>
  <c r="AT474" i="1"/>
  <c r="AS474" i="1"/>
  <c r="AR474" i="1"/>
  <c r="AN474" i="1"/>
  <c r="AM474" i="1"/>
  <c r="AL474" i="1"/>
  <c r="AH474" i="1"/>
  <c r="AG474" i="1"/>
  <c r="AF474" i="1"/>
  <c r="AA474" i="1"/>
  <c r="Z474" i="1"/>
  <c r="Y474" i="1"/>
  <c r="X474" i="1"/>
  <c r="GA473" i="1"/>
  <c r="FW473" i="1"/>
  <c r="BU473" i="1" s="1"/>
  <c r="FV473" i="1"/>
  <c r="FU473" i="1"/>
  <c r="BS473" i="1" s="1"/>
  <c r="FT473" i="1"/>
  <c r="BQ473" i="1" s="1"/>
  <c r="FS473" i="1"/>
  <c r="FR473" i="1"/>
  <c r="BO473" i="1" s="1"/>
  <c r="FQ473" i="1"/>
  <c r="BM473" i="1" s="1"/>
  <c r="FP473" i="1"/>
  <c r="FO473" i="1"/>
  <c r="BK473" i="1" s="1"/>
  <c r="EG473" i="1"/>
  <c r="DW473" i="1"/>
  <c r="CO473" i="1"/>
  <c r="CK473" i="1"/>
  <c r="BI473" i="1"/>
  <c r="BH473" i="1"/>
  <c r="BG473" i="1"/>
  <c r="BF473" i="1"/>
  <c r="BD473" i="1"/>
  <c r="BC473" i="1"/>
  <c r="BB473" i="1"/>
  <c r="AZ473" i="1"/>
  <c r="AY473" i="1"/>
  <c r="AX473" i="1"/>
  <c r="AV473" i="1"/>
  <c r="AU473" i="1"/>
  <c r="AT473" i="1"/>
  <c r="AS473" i="1"/>
  <c r="AR473" i="1"/>
  <c r="AN473" i="1"/>
  <c r="AM473" i="1"/>
  <c r="AL473" i="1"/>
  <c r="AH473" i="1"/>
  <c r="AG473" i="1"/>
  <c r="AF473" i="1"/>
  <c r="AA473" i="1"/>
  <c r="Z473" i="1"/>
  <c r="Y473" i="1"/>
  <c r="X473" i="1"/>
  <c r="FW472" i="1"/>
  <c r="BU472" i="1" s="1"/>
  <c r="FV472" i="1"/>
  <c r="FU472" i="1"/>
  <c r="BS472" i="1" s="1"/>
  <c r="FT472" i="1"/>
  <c r="BQ472" i="1" s="1"/>
  <c r="FS472" i="1"/>
  <c r="FR472" i="1"/>
  <c r="BO472" i="1" s="1"/>
  <c r="EG472" i="1"/>
  <c r="EH472" i="1" s="1"/>
  <c r="CO472" i="1"/>
  <c r="CP472" i="1" s="1"/>
  <c r="BM472" i="1"/>
  <c r="BL472" i="1"/>
  <c r="BK472" i="1"/>
  <c r="BI472" i="1"/>
  <c r="BH472" i="1"/>
  <c r="BG472" i="1"/>
  <c r="BF472" i="1"/>
  <c r="BD472" i="1"/>
  <c r="BC472" i="1"/>
  <c r="BB472" i="1"/>
  <c r="AZ472" i="1"/>
  <c r="AY472" i="1"/>
  <c r="AX472" i="1"/>
  <c r="AV472" i="1"/>
  <c r="AU472" i="1"/>
  <c r="AT472" i="1"/>
  <c r="AS472" i="1"/>
  <c r="AR472" i="1"/>
  <c r="AN472" i="1"/>
  <c r="AM472" i="1"/>
  <c r="AL472" i="1"/>
  <c r="AH472" i="1"/>
  <c r="AG472" i="1"/>
  <c r="AF472" i="1"/>
  <c r="AA472" i="1"/>
  <c r="Z472" i="1"/>
  <c r="Y472" i="1"/>
  <c r="X472" i="1"/>
  <c r="FW471" i="1"/>
  <c r="BU471" i="1" s="1"/>
  <c r="FV471" i="1"/>
  <c r="FU471" i="1"/>
  <c r="BS471" i="1" s="1"/>
  <c r="FT471" i="1"/>
  <c r="BQ471" i="1" s="1"/>
  <c r="FS471" i="1"/>
  <c r="FR471" i="1"/>
  <c r="BO471" i="1" s="1"/>
  <c r="EG471" i="1"/>
  <c r="DW471" i="1"/>
  <c r="CO471" i="1"/>
  <c r="CP471" i="1" s="1"/>
  <c r="BM471" i="1"/>
  <c r="BL471" i="1"/>
  <c r="BK471" i="1"/>
  <c r="BI471" i="1"/>
  <c r="BH471" i="1"/>
  <c r="BG471" i="1"/>
  <c r="BF471" i="1"/>
  <c r="BD471" i="1"/>
  <c r="BC471" i="1"/>
  <c r="BB471" i="1"/>
  <c r="AZ471" i="1"/>
  <c r="AY471" i="1"/>
  <c r="AX471" i="1"/>
  <c r="AV471" i="1"/>
  <c r="AU471" i="1"/>
  <c r="AT471" i="1"/>
  <c r="AS471" i="1"/>
  <c r="AR471" i="1"/>
  <c r="AN471" i="1"/>
  <c r="AM471" i="1"/>
  <c r="AL471" i="1"/>
  <c r="AH471" i="1"/>
  <c r="AG471" i="1"/>
  <c r="AF471" i="1"/>
  <c r="AA471" i="1"/>
  <c r="Z471" i="1"/>
  <c r="Y471" i="1"/>
  <c r="X471" i="1"/>
  <c r="FW470" i="1"/>
  <c r="BU470" i="1" s="1"/>
  <c r="FV470" i="1"/>
  <c r="FU470" i="1"/>
  <c r="BS470" i="1" s="1"/>
  <c r="FT470" i="1"/>
  <c r="BQ470" i="1" s="1"/>
  <c r="FS470" i="1"/>
  <c r="FR470" i="1"/>
  <c r="EG470" i="1"/>
  <c r="DW470" i="1"/>
  <c r="CO470" i="1"/>
  <c r="CK470" i="1"/>
  <c r="BM470" i="1"/>
  <c r="BL470" i="1"/>
  <c r="BK470" i="1"/>
  <c r="BI470" i="1"/>
  <c r="BH470" i="1"/>
  <c r="BG470" i="1"/>
  <c r="BF470" i="1"/>
  <c r="BD470" i="1"/>
  <c r="BC470" i="1"/>
  <c r="BB470" i="1"/>
  <c r="AZ470" i="1"/>
  <c r="AY470" i="1"/>
  <c r="AX470" i="1"/>
  <c r="AV470" i="1"/>
  <c r="AU470" i="1"/>
  <c r="AT470" i="1"/>
  <c r="AS470" i="1"/>
  <c r="AR470" i="1"/>
  <c r="AN470" i="1"/>
  <c r="AM470" i="1"/>
  <c r="AL470" i="1"/>
  <c r="AH470" i="1"/>
  <c r="AG470" i="1"/>
  <c r="AF470" i="1"/>
  <c r="AA470" i="1"/>
  <c r="Z470" i="1"/>
  <c r="Y470" i="1"/>
  <c r="X470" i="1"/>
  <c r="FW469" i="1"/>
  <c r="BU469" i="1" s="1"/>
  <c r="FV469" i="1"/>
  <c r="FU469" i="1"/>
  <c r="BS469" i="1" s="1"/>
  <c r="FT469" i="1"/>
  <c r="BQ469" i="1" s="1"/>
  <c r="FS469" i="1"/>
  <c r="FR469" i="1"/>
  <c r="BO469" i="1" s="1"/>
  <c r="EG469" i="1"/>
  <c r="DW469" i="1"/>
  <c r="CO469" i="1"/>
  <c r="CK469" i="1"/>
  <c r="BM469" i="1"/>
  <c r="BL469" i="1"/>
  <c r="BK469" i="1"/>
  <c r="BI469" i="1"/>
  <c r="BH469" i="1"/>
  <c r="BG469" i="1"/>
  <c r="BF469" i="1"/>
  <c r="BD469" i="1"/>
  <c r="BC469" i="1"/>
  <c r="BB469" i="1"/>
  <c r="AZ469" i="1"/>
  <c r="AY469" i="1"/>
  <c r="AX469" i="1"/>
  <c r="AV469" i="1"/>
  <c r="AU469" i="1"/>
  <c r="AT469" i="1"/>
  <c r="AS469" i="1"/>
  <c r="AR469" i="1"/>
  <c r="AN469" i="1"/>
  <c r="AM469" i="1"/>
  <c r="AL469" i="1"/>
  <c r="AH469" i="1"/>
  <c r="AG469" i="1"/>
  <c r="AF469" i="1"/>
  <c r="AA469" i="1"/>
  <c r="Z469" i="1"/>
  <c r="Y469" i="1"/>
  <c r="X469" i="1"/>
  <c r="FW468" i="1"/>
  <c r="BU468" i="1" s="1"/>
  <c r="FV468" i="1"/>
  <c r="FU468" i="1"/>
  <c r="BS468" i="1" s="1"/>
  <c r="FT468" i="1"/>
  <c r="BQ468" i="1" s="1"/>
  <c r="FS468" i="1"/>
  <c r="FR468" i="1"/>
  <c r="BO468" i="1" s="1"/>
  <c r="EG468" i="1"/>
  <c r="DW468" i="1"/>
  <c r="CO468" i="1"/>
  <c r="CK468" i="1"/>
  <c r="BM468" i="1"/>
  <c r="BL468" i="1"/>
  <c r="BK468" i="1"/>
  <c r="BI468" i="1"/>
  <c r="BH468" i="1"/>
  <c r="BG468" i="1"/>
  <c r="BF468" i="1"/>
  <c r="BD468" i="1"/>
  <c r="BC468" i="1"/>
  <c r="BB468" i="1"/>
  <c r="AZ468" i="1"/>
  <c r="AY468" i="1"/>
  <c r="AX468" i="1"/>
  <c r="AV468" i="1"/>
  <c r="AU468" i="1"/>
  <c r="AT468" i="1"/>
  <c r="AS468" i="1"/>
  <c r="AR468" i="1"/>
  <c r="AN468" i="1"/>
  <c r="AM468" i="1"/>
  <c r="AL468" i="1"/>
  <c r="AH468" i="1"/>
  <c r="AG468" i="1"/>
  <c r="AF468" i="1"/>
  <c r="AA468" i="1"/>
  <c r="Z468" i="1"/>
  <c r="Y468" i="1"/>
  <c r="X468" i="1"/>
  <c r="GA467" i="1"/>
  <c r="FW467" i="1"/>
  <c r="BU467" i="1" s="1"/>
  <c r="FV467" i="1"/>
  <c r="FU467" i="1"/>
  <c r="FT467" i="1"/>
  <c r="BQ467" i="1" s="1"/>
  <c r="FS467" i="1"/>
  <c r="FR467" i="1"/>
  <c r="BO467" i="1" s="1"/>
  <c r="EG467" i="1"/>
  <c r="DW467" i="1"/>
  <c r="CO467" i="1"/>
  <c r="CK467" i="1"/>
  <c r="BM467" i="1"/>
  <c r="BL467" i="1"/>
  <c r="BK467" i="1"/>
  <c r="BI467" i="1"/>
  <c r="BH467" i="1"/>
  <c r="BG467" i="1"/>
  <c r="BF467" i="1"/>
  <c r="BD467" i="1"/>
  <c r="BC467" i="1"/>
  <c r="BB467" i="1"/>
  <c r="AZ467" i="1"/>
  <c r="AY467" i="1"/>
  <c r="AX467" i="1"/>
  <c r="AV467" i="1"/>
  <c r="AU467" i="1"/>
  <c r="AT467" i="1"/>
  <c r="AS467" i="1"/>
  <c r="AR467" i="1"/>
  <c r="AN467" i="1"/>
  <c r="AM467" i="1"/>
  <c r="AL467" i="1"/>
  <c r="AH467" i="1"/>
  <c r="AG467" i="1"/>
  <c r="AF467" i="1"/>
  <c r="AA467" i="1"/>
  <c r="Z467" i="1"/>
  <c r="Y467" i="1"/>
  <c r="X467" i="1"/>
  <c r="FW466" i="1"/>
  <c r="BU466" i="1" s="1"/>
  <c r="FV466" i="1"/>
  <c r="FU466" i="1"/>
  <c r="FT466" i="1"/>
  <c r="BQ466" i="1" s="1"/>
  <c r="FS466" i="1"/>
  <c r="FR466" i="1"/>
  <c r="BO466" i="1" s="1"/>
  <c r="EG466" i="1"/>
  <c r="DW466" i="1"/>
  <c r="CO466" i="1"/>
  <c r="CK466" i="1"/>
  <c r="BM466" i="1"/>
  <c r="BL466" i="1"/>
  <c r="BK466" i="1"/>
  <c r="BI466" i="1"/>
  <c r="BH466" i="1"/>
  <c r="BG466" i="1"/>
  <c r="BF466" i="1"/>
  <c r="BD466" i="1"/>
  <c r="BC466" i="1"/>
  <c r="BB466" i="1"/>
  <c r="AZ466" i="1"/>
  <c r="AY466" i="1"/>
  <c r="AX466" i="1"/>
  <c r="AV466" i="1"/>
  <c r="AU466" i="1"/>
  <c r="AT466" i="1"/>
  <c r="AS466" i="1"/>
  <c r="AR466" i="1"/>
  <c r="AN466" i="1"/>
  <c r="AM466" i="1"/>
  <c r="AL466" i="1"/>
  <c r="AH466" i="1"/>
  <c r="AG466" i="1"/>
  <c r="AF466" i="1"/>
  <c r="AA466" i="1"/>
  <c r="Z466" i="1"/>
  <c r="Y466" i="1"/>
  <c r="X466" i="1"/>
  <c r="FW465" i="1"/>
  <c r="BU465" i="1" s="1"/>
  <c r="FV465" i="1"/>
  <c r="FU465" i="1"/>
  <c r="FT465" i="1"/>
  <c r="BQ465" i="1" s="1"/>
  <c r="FS465" i="1"/>
  <c r="FR465" i="1"/>
  <c r="BO465" i="1" s="1"/>
  <c r="EG465" i="1"/>
  <c r="DW465" i="1"/>
  <c r="CO465" i="1"/>
  <c r="CK465" i="1"/>
  <c r="BM465" i="1"/>
  <c r="BL465" i="1"/>
  <c r="BK465" i="1"/>
  <c r="BI465" i="1"/>
  <c r="BH465" i="1"/>
  <c r="BG465" i="1"/>
  <c r="BF465" i="1"/>
  <c r="BD465" i="1"/>
  <c r="BC465" i="1"/>
  <c r="BB465" i="1"/>
  <c r="AZ465" i="1"/>
  <c r="AY465" i="1"/>
  <c r="AX465" i="1"/>
  <c r="AV465" i="1"/>
  <c r="AU465" i="1"/>
  <c r="AT465" i="1"/>
  <c r="AS465" i="1"/>
  <c r="AR465" i="1"/>
  <c r="AN465" i="1"/>
  <c r="AM465" i="1"/>
  <c r="AL465" i="1"/>
  <c r="AH465" i="1"/>
  <c r="AG465" i="1"/>
  <c r="AF465" i="1"/>
  <c r="AA465" i="1"/>
  <c r="Z465" i="1"/>
  <c r="Y465" i="1"/>
  <c r="X465" i="1"/>
  <c r="FW464" i="1"/>
  <c r="BU464" i="1" s="1"/>
  <c r="FV464" i="1"/>
  <c r="FU464" i="1"/>
  <c r="BS464" i="1" s="1"/>
  <c r="FT464" i="1"/>
  <c r="BQ464" i="1" s="1"/>
  <c r="FS464" i="1"/>
  <c r="FR464" i="1"/>
  <c r="EG464" i="1"/>
  <c r="DW464" i="1"/>
  <c r="CO464" i="1"/>
  <c r="CK464" i="1"/>
  <c r="BM464" i="1"/>
  <c r="BL464" i="1"/>
  <c r="BK464" i="1"/>
  <c r="BI464" i="1"/>
  <c r="BH464" i="1"/>
  <c r="BG464" i="1"/>
  <c r="BF464" i="1"/>
  <c r="BD464" i="1"/>
  <c r="BC464" i="1"/>
  <c r="BB464" i="1"/>
  <c r="AZ464" i="1"/>
  <c r="AY464" i="1"/>
  <c r="AX464" i="1"/>
  <c r="AV464" i="1"/>
  <c r="AU464" i="1"/>
  <c r="AT464" i="1"/>
  <c r="AS464" i="1"/>
  <c r="AR464" i="1"/>
  <c r="AN464" i="1"/>
  <c r="AM464" i="1"/>
  <c r="AL464" i="1"/>
  <c r="AH464" i="1"/>
  <c r="AG464" i="1"/>
  <c r="AF464" i="1"/>
  <c r="AA464" i="1"/>
  <c r="Z464" i="1"/>
  <c r="Y464" i="1"/>
  <c r="X464" i="1"/>
  <c r="FW463" i="1"/>
  <c r="BU463" i="1" s="1"/>
  <c r="FV463" i="1"/>
  <c r="FU463" i="1"/>
  <c r="BS463" i="1" s="1"/>
  <c r="FT463" i="1"/>
  <c r="BQ463" i="1" s="1"/>
  <c r="FS463" i="1"/>
  <c r="FR463" i="1"/>
  <c r="EG463" i="1"/>
  <c r="DW463" i="1"/>
  <c r="CO463" i="1"/>
  <c r="CK463" i="1"/>
  <c r="EK463" i="1"/>
  <c r="BM463" i="1"/>
  <c r="BL463" i="1"/>
  <c r="BK463" i="1"/>
  <c r="BI463" i="1"/>
  <c r="BH463" i="1"/>
  <c r="BG463" i="1"/>
  <c r="BF463" i="1"/>
  <c r="BD463" i="1"/>
  <c r="BC463" i="1"/>
  <c r="BB463" i="1"/>
  <c r="AZ463" i="1"/>
  <c r="AY463" i="1"/>
  <c r="AX463" i="1"/>
  <c r="AV463" i="1"/>
  <c r="AU463" i="1"/>
  <c r="AT463" i="1"/>
  <c r="AS463" i="1"/>
  <c r="AR463" i="1"/>
  <c r="AN463" i="1"/>
  <c r="AM463" i="1"/>
  <c r="AL463" i="1"/>
  <c r="AH463" i="1"/>
  <c r="AG463" i="1"/>
  <c r="AF463" i="1"/>
  <c r="AA463" i="1"/>
  <c r="Z463" i="1"/>
  <c r="Y463" i="1"/>
  <c r="X463" i="1"/>
  <c r="FW462" i="1"/>
  <c r="BU462" i="1" s="1"/>
  <c r="FV462" i="1"/>
  <c r="FU462" i="1"/>
  <c r="FT462" i="1"/>
  <c r="BQ462" i="1" s="1"/>
  <c r="FS462" i="1"/>
  <c r="FR462" i="1"/>
  <c r="EG462" i="1"/>
  <c r="DW462" i="1"/>
  <c r="CO462" i="1"/>
  <c r="CK462" i="1"/>
  <c r="BM462" i="1"/>
  <c r="BL462" i="1"/>
  <c r="BK462" i="1"/>
  <c r="BI462" i="1"/>
  <c r="BH462" i="1"/>
  <c r="BG462" i="1"/>
  <c r="BF462" i="1"/>
  <c r="BD462" i="1"/>
  <c r="BC462" i="1"/>
  <c r="BB462" i="1"/>
  <c r="AZ462" i="1"/>
  <c r="AY462" i="1"/>
  <c r="AX462" i="1"/>
  <c r="AV462" i="1"/>
  <c r="AU462" i="1"/>
  <c r="AT462" i="1"/>
  <c r="AS462" i="1"/>
  <c r="AR462" i="1"/>
  <c r="AN462" i="1"/>
  <c r="AM462" i="1"/>
  <c r="AL462" i="1"/>
  <c r="AH462" i="1"/>
  <c r="AG462" i="1"/>
  <c r="AF462" i="1"/>
  <c r="AA462" i="1"/>
  <c r="Z462" i="1"/>
  <c r="Y462" i="1"/>
  <c r="X462" i="1"/>
  <c r="FW461" i="1"/>
  <c r="BU461" i="1" s="1"/>
  <c r="FV461" i="1"/>
  <c r="FU461" i="1"/>
  <c r="BS461" i="1" s="1"/>
  <c r="FT461" i="1"/>
  <c r="BQ461" i="1" s="1"/>
  <c r="FS461" i="1"/>
  <c r="FR461" i="1"/>
  <c r="BO461" i="1" s="1"/>
  <c r="EG461" i="1"/>
  <c r="CO461" i="1"/>
  <c r="CP461" i="1" s="1"/>
  <c r="BM461" i="1"/>
  <c r="BL461" i="1"/>
  <c r="BK461" i="1"/>
  <c r="BI461" i="1"/>
  <c r="BH461" i="1"/>
  <c r="BG461" i="1"/>
  <c r="BF461" i="1"/>
  <c r="BD461" i="1"/>
  <c r="BC461" i="1"/>
  <c r="BB461" i="1"/>
  <c r="AZ461" i="1"/>
  <c r="AY461" i="1"/>
  <c r="AX461" i="1"/>
  <c r="AV461" i="1"/>
  <c r="AU461" i="1"/>
  <c r="AT461" i="1"/>
  <c r="AS461" i="1"/>
  <c r="AR461" i="1"/>
  <c r="AN461" i="1"/>
  <c r="AM461" i="1"/>
  <c r="AL461" i="1"/>
  <c r="AH461" i="1"/>
  <c r="AG461" i="1"/>
  <c r="AF461" i="1"/>
  <c r="AA461" i="1"/>
  <c r="Z461" i="1"/>
  <c r="Y461" i="1"/>
  <c r="X461" i="1"/>
  <c r="FW460" i="1"/>
  <c r="BU460" i="1" s="1"/>
  <c r="FV460" i="1"/>
  <c r="FU460" i="1"/>
  <c r="FT460" i="1"/>
  <c r="BQ460" i="1" s="1"/>
  <c r="FS460" i="1"/>
  <c r="FR460" i="1"/>
  <c r="EG460" i="1"/>
  <c r="DW460" i="1"/>
  <c r="CO460" i="1"/>
  <c r="CK460" i="1"/>
  <c r="BM460" i="1"/>
  <c r="BL460" i="1"/>
  <c r="BK460" i="1"/>
  <c r="BI460" i="1"/>
  <c r="BH460" i="1"/>
  <c r="BG460" i="1"/>
  <c r="BF460" i="1"/>
  <c r="BD460" i="1"/>
  <c r="BC460" i="1"/>
  <c r="BB460" i="1"/>
  <c r="AZ460" i="1"/>
  <c r="AY460" i="1"/>
  <c r="AX460" i="1"/>
  <c r="AV460" i="1"/>
  <c r="AU460" i="1"/>
  <c r="AT460" i="1"/>
  <c r="AS460" i="1"/>
  <c r="AR460" i="1"/>
  <c r="AN460" i="1"/>
  <c r="AM460" i="1"/>
  <c r="AL460" i="1"/>
  <c r="AH460" i="1"/>
  <c r="AG460" i="1"/>
  <c r="AF460" i="1"/>
  <c r="AA460" i="1"/>
  <c r="Z460" i="1"/>
  <c r="Y460" i="1"/>
  <c r="X460" i="1"/>
  <c r="FW459" i="1"/>
  <c r="BU459" i="1" s="1"/>
  <c r="FV459" i="1"/>
  <c r="FU459" i="1"/>
  <c r="BS459" i="1" s="1"/>
  <c r="FT459" i="1"/>
  <c r="BQ459" i="1" s="1"/>
  <c r="FS459" i="1"/>
  <c r="FR459" i="1"/>
  <c r="EG459" i="1"/>
  <c r="DW459" i="1"/>
  <c r="CO459" i="1"/>
  <c r="CK459" i="1"/>
  <c r="BM459" i="1"/>
  <c r="BL459" i="1"/>
  <c r="BK459" i="1"/>
  <c r="BI459" i="1"/>
  <c r="BH459" i="1"/>
  <c r="BG459" i="1"/>
  <c r="BF459" i="1"/>
  <c r="BD459" i="1"/>
  <c r="BC459" i="1"/>
  <c r="BB459" i="1"/>
  <c r="AZ459" i="1"/>
  <c r="AY459" i="1"/>
  <c r="AX459" i="1"/>
  <c r="AV459" i="1"/>
  <c r="AU459" i="1"/>
  <c r="AT459" i="1"/>
  <c r="AS459" i="1"/>
  <c r="AR459" i="1"/>
  <c r="AN459" i="1"/>
  <c r="AM459" i="1"/>
  <c r="AL459" i="1"/>
  <c r="AH459" i="1"/>
  <c r="AG459" i="1"/>
  <c r="AF459" i="1"/>
  <c r="AA459" i="1"/>
  <c r="Z459" i="1"/>
  <c r="Y459" i="1"/>
  <c r="X459" i="1"/>
  <c r="FW458" i="1"/>
  <c r="BU458" i="1" s="1"/>
  <c r="FV458" i="1"/>
  <c r="FU458" i="1"/>
  <c r="BS458" i="1" s="1"/>
  <c r="FT458" i="1"/>
  <c r="BQ458" i="1" s="1"/>
  <c r="FS458" i="1"/>
  <c r="FR458" i="1"/>
  <c r="BO458" i="1" s="1"/>
  <c r="EG458" i="1"/>
  <c r="DW458" i="1"/>
  <c r="CO458" i="1"/>
  <c r="CK458" i="1"/>
  <c r="BM458" i="1"/>
  <c r="BL458" i="1"/>
  <c r="BK458" i="1"/>
  <c r="BI458" i="1"/>
  <c r="BH458" i="1"/>
  <c r="BG458" i="1"/>
  <c r="BF458" i="1"/>
  <c r="BD458" i="1"/>
  <c r="BC458" i="1"/>
  <c r="BB458" i="1"/>
  <c r="AZ458" i="1"/>
  <c r="AY458" i="1"/>
  <c r="AX458" i="1"/>
  <c r="AV458" i="1"/>
  <c r="AU458" i="1"/>
  <c r="AT458" i="1"/>
  <c r="AS458" i="1"/>
  <c r="AR458" i="1"/>
  <c r="AN458" i="1"/>
  <c r="AM458" i="1"/>
  <c r="AL458" i="1"/>
  <c r="AH458" i="1"/>
  <c r="AG458" i="1"/>
  <c r="AF458" i="1"/>
  <c r="AA458" i="1"/>
  <c r="Z458" i="1"/>
  <c r="Y458" i="1"/>
  <c r="X458" i="1"/>
  <c r="FW457" i="1"/>
  <c r="BU457" i="1" s="1"/>
  <c r="FV457" i="1"/>
  <c r="FU457" i="1"/>
  <c r="BS457" i="1" s="1"/>
  <c r="FT457" i="1"/>
  <c r="BQ457" i="1" s="1"/>
  <c r="FS457" i="1"/>
  <c r="FR457" i="1"/>
  <c r="BO457" i="1" s="1"/>
  <c r="EG457" i="1"/>
  <c r="DW457" i="1"/>
  <c r="CO457" i="1"/>
  <c r="CK457" i="1"/>
  <c r="BM457" i="1"/>
  <c r="BL457" i="1"/>
  <c r="BK457" i="1"/>
  <c r="BI457" i="1"/>
  <c r="BH457" i="1"/>
  <c r="BG457" i="1"/>
  <c r="BF457" i="1"/>
  <c r="BD457" i="1"/>
  <c r="BC457" i="1"/>
  <c r="BB457" i="1"/>
  <c r="AZ457" i="1"/>
  <c r="AY457" i="1"/>
  <c r="AX457" i="1"/>
  <c r="AV457" i="1"/>
  <c r="AU457" i="1"/>
  <c r="AT457" i="1"/>
  <c r="AS457" i="1"/>
  <c r="AR457" i="1"/>
  <c r="AN457" i="1"/>
  <c r="AM457" i="1"/>
  <c r="AL457" i="1"/>
  <c r="AH457" i="1"/>
  <c r="AG457" i="1"/>
  <c r="AF457" i="1"/>
  <c r="AA457" i="1"/>
  <c r="Z457" i="1"/>
  <c r="Y457" i="1"/>
  <c r="X457" i="1"/>
  <c r="GA456" i="1"/>
  <c r="FW456" i="1"/>
  <c r="BU456" i="1" s="1"/>
  <c r="FV456" i="1"/>
  <c r="FU456" i="1"/>
  <c r="BS456" i="1" s="1"/>
  <c r="FT456" i="1"/>
  <c r="BQ456" i="1" s="1"/>
  <c r="FS456" i="1"/>
  <c r="FR456" i="1"/>
  <c r="EG456" i="1"/>
  <c r="DW456" i="1"/>
  <c r="CO456" i="1"/>
  <c r="CK456" i="1"/>
  <c r="BM456" i="1"/>
  <c r="BL456" i="1"/>
  <c r="BK456" i="1"/>
  <c r="BI456" i="1"/>
  <c r="BH456" i="1"/>
  <c r="BG456" i="1"/>
  <c r="BF456" i="1"/>
  <c r="BD456" i="1"/>
  <c r="BC456" i="1"/>
  <c r="BB456" i="1"/>
  <c r="AZ456" i="1"/>
  <c r="AY456" i="1"/>
  <c r="AX456" i="1"/>
  <c r="AV456" i="1"/>
  <c r="AU456" i="1"/>
  <c r="AT456" i="1"/>
  <c r="AS456" i="1"/>
  <c r="AR456" i="1"/>
  <c r="AN456" i="1"/>
  <c r="AM456" i="1"/>
  <c r="AL456" i="1"/>
  <c r="AH456" i="1"/>
  <c r="AG456" i="1"/>
  <c r="AF456" i="1"/>
  <c r="AA456" i="1"/>
  <c r="Z456" i="1"/>
  <c r="Y456" i="1"/>
  <c r="X456" i="1"/>
  <c r="FW455" i="1"/>
  <c r="BU455" i="1" s="1"/>
  <c r="FV455" i="1"/>
  <c r="FU455" i="1"/>
  <c r="BS455" i="1" s="1"/>
  <c r="FT455" i="1"/>
  <c r="BQ455" i="1" s="1"/>
  <c r="FS455" i="1"/>
  <c r="FR455" i="1"/>
  <c r="BO455" i="1" s="1"/>
  <c r="EG455" i="1"/>
  <c r="DW455" i="1"/>
  <c r="CO455" i="1"/>
  <c r="CK455" i="1"/>
  <c r="BM455" i="1"/>
  <c r="BL455" i="1"/>
  <c r="BK455" i="1"/>
  <c r="BI455" i="1"/>
  <c r="BH455" i="1"/>
  <c r="BG455" i="1"/>
  <c r="BF455" i="1"/>
  <c r="BD455" i="1"/>
  <c r="BC455" i="1"/>
  <c r="BB455" i="1"/>
  <c r="AZ455" i="1"/>
  <c r="AY455" i="1"/>
  <c r="AX455" i="1"/>
  <c r="AV455" i="1"/>
  <c r="AU455" i="1"/>
  <c r="AT455" i="1"/>
  <c r="AS455" i="1"/>
  <c r="AR455" i="1"/>
  <c r="AN455" i="1"/>
  <c r="AM455" i="1"/>
  <c r="AL455" i="1"/>
  <c r="AH455" i="1"/>
  <c r="AG455" i="1"/>
  <c r="AF455" i="1"/>
  <c r="AA455" i="1"/>
  <c r="Z455" i="1"/>
  <c r="Y455" i="1"/>
  <c r="X455" i="1"/>
  <c r="FW454" i="1"/>
  <c r="BU454" i="1" s="1"/>
  <c r="FV454" i="1"/>
  <c r="FU454" i="1"/>
  <c r="BS454" i="1" s="1"/>
  <c r="FT454" i="1"/>
  <c r="BQ454" i="1" s="1"/>
  <c r="FS454" i="1"/>
  <c r="FR454" i="1"/>
  <c r="EG454" i="1"/>
  <c r="DW454" i="1"/>
  <c r="CO454" i="1"/>
  <c r="CK454" i="1"/>
  <c r="BM454" i="1"/>
  <c r="BL454" i="1"/>
  <c r="BK454" i="1"/>
  <c r="BI454" i="1"/>
  <c r="BH454" i="1"/>
  <c r="BG454" i="1"/>
  <c r="BF454" i="1"/>
  <c r="BD454" i="1"/>
  <c r="BC454" i="1"/>
  <c r="BB454" i="1"/>
  <c r="AZ454" i="1"/>
  <c r="AY454" i="1"/>
  <c r="AX454" i="1"/>
  <c r="AV454" i="1"/>
  <c r="AU454" i="1"/>
  <c r="AT454" i="1"/>
  <c r="AS454" i="1"/>
  <c r="AR454" i="1"/>
  <c r="AN454" i="1"/>
  <c r="AM454" i="1"/>
  <c r="AL454" i="1"/>
  <c r="AH454" i="1"/>
  <c r="AG454" i="1"/>
  <c r="AF454" i="1"/>
  <c r="AA454" i="1"/>
  <c r="Z454" i="1"/>
  <c r="Y454" i="1"/>
  <c r="X454" i="1"/>
  <c r="FW453" i="1"/>
  <c r="BU453" i="1" s="1"/>
  <c r="FV453" i="1"/>
  <c r="FU453" i="1"/>
  <c r="BS453" i="1" s="1"/>
  <c r="FT453" i="1"/>
  <c r="BQ453" i="1" s="1"/>
  <c r="FS453" i="1"/>
  <c r="FR453" i="1"/>
  <c r="BO453" i="1" s="1"/>
  <c r="EG453" i="1"/>
  <c r="DW453" i="1"/>
  <c r="CO453" i="1"/>
  <c r="CK453" i="1"/>
  <c r="BM453" i="1"/>
  <c r="BL453" i="1"/>
  <c r="BK453" i="1"/>
  <c r="BI453" i="1"/>
  <c r="BH453" i="1"/>
  <c r="BG453" i="1"/>
  <c r="BF453" i="1"/>
  <c r="BD453" i="1"/>
  <c r="BC453" i="1"/>
  <c r="BB453" i="1"/>
  <c r="AZ453" i="1"/>
  <c r="AY453" i="1"/>
  <c r="AX453" i="1"/>
  <c r="AV453" i="1"/>
  <c r="AU453" i="1"/>
  <c r="AT453" i="1"/>
  <c r="AS453" i="1"/>
  <c r="AR453" i="1"/>
  <c r="AN453" i="1"/>
  <c r="AM453" i="1"/>
  <c r="AL453" i="1"/>
  <c r="AH453" i="1"/>
  <c r="AG453" i="1"/>
  <c r="AF453" i="1"/>
  <c r="AA453" i="1"/>
  <c r="Z453" i="1"/>
  <c r="Y453" i="1"/>
  <c r="X453" i="1"/>
  <c r="FW452" i="1"/>
  <c r="BU452" i="1" s="1"/>
  <c r="FV452" i="1"/>
  <c r="FU452" i="1"/>
  <c r="BS452" i="1" s="1"/>
  <c r="FT452" i="1"/>
  <c r="BQ452" i="1" s="1"/>
  <c r="FS452" i="1"/>
  <c r="FR452" i="1"/>
  <c r="BO452" i="1" s="1"/>
  <c r="EG452" i="1"/>
  <c r="DW452" i="1"/>
  <c r="CO452" i="1"/>
  <c r="CK452" i="1"/>
  <c r="BM452" i="1"/>
  <c r="BL452" i="1"/>
  <c r="BK452" i="1"/>
  <c r="BI452" i="1"/>
  <c r="BH452" i="1"/>
  <c r="BG452" i="1"/>
  <c r="BF452" i="1"/>
  <c r="BD452" i="1"/>
  <c r="BC452" i="1"/>
  <c r="BB452" i="1"/>
  <c r="AZ452" i="1"/>
  <c r="AY452" i="1"/>
  <c r="AX452" i="1"/>
  <c r="AV452" i="1"/>
  <c r="AU452" i="1"/>
  <c r="AT452" i="1"/>
  <c r="AS452" i="1"/>
  <c r="AR452" i="1"/>
  <c r="AN452" i="1"/>
  <c r="AM452" i="1"/>
  <c r="AL452" i="1"/>
  <c r="AH452" i="1"/>
  <c r="AG452" i="1"/>
  <c r="AF452" i="1"/>
  <c r="AA452" i="1"/>
  <c r="Z452" i="1"/>
  <c r="Y452" i="1"/>
  <c r="X452" i="1"/>
  <c r="FW451" i="1"/>
  <c r="BU451" i="1" s="1"/>
  <c r="FV451" i="1"/>
  <c r="FU451" i="1"/>
  <c r="BS451" i="1" s="1"/>
  <c r="FT451" i="1"/>
  <c r="BQ451" i="1" s="1"/>
  <c r="FS451" i="1"/>
  <c r="FR451" i="1"/>
  <c r="BO451" i="1" s="1"/>
  <c r="EG451" i="1"/>
  <c r="DW451" i="1"/>
  <c r="CO451" i="1"/>
  <c r="CK451" i="1"/>
  <c r="BM451" i="1"/>
  <c r="BL451" i="1"/>
  <c r="BK451" i="1"/>
  <c r="BI451" i="1"/>
  <c r="BH451" i="1"/>
  <c r="BG451" i="1"/>
  <c r="BF451" i="1"/>
  <c r="BD451" i="1"/>
  <c r="BC451" i="1"/>
  <c r="BB451" i="1"/>
  <c r="AZ451" i="1"/>
  <c r="AY451" i="1"/>
  <c r="AX451" i="1"/>
  <c r="AV451" i="1"/>
  <c r="AU451" i="1"/>
  <c r="AT451" i="1"/>
  <c r="AS451" i="1"/>
  <c r="AR451" i="1"/>
  <c r="AN451" i="1"/>
  <c r="AM451" i="1"/>
  <c r="AL451" i="1"/>
  <c r="AH451" i="1"/>
  <c r="AG451" i="1"/>
  <c r="AF451" i="1"/>
  <c r="AA451" i="1"/>
  <c r="Z451" i="1"/>
  <c r="Y451" i="1"/>
  <c r="X451" i="1"/>
  <c r="FW450" i="1"/>
  <c r="BU450" i="1" s="1"/>
  <c r="FV450" i="1"/>
  <c r="FU450" i="1"/>
  <c r="FT450" i="1"/>
  <c r="BQ450" i="1" s="1"/>
  <c r="FS450" i="1"/>
  <c r="FR450" i="1"/>
  <c r="BO450" i="1" s="1"/>
  <c r="EG450" i="1"/>
  <c r="DW450" i="1"/>
  <c r="CO450" i="1"/>
  <c r="CK450" i="1"/>
  <c r="BM450" i="1"/>
  <c r="BL450" i="1"/>
  <c r="BK450" i="1"/>
  <c r="BI450" i="1"/>
  <c r="BH450" i="1"/>
  <c r="BG450" i="1"/>
  <c r="BF450" i="1"/>
  <c r="BD450" i="1"/>
  <c r="BC450" i="1"/>
  <c r="BB450" i="1"/>
  <c r="AZ450" i="1"/>
  <c r="AY450" i="1"/>
  <c r="AX450" i="1"/>
  <c r="AV450" i="1"/>
  <c r="AU450" i="1"/>
  <c r="AT450" i="1"/>
  <c r="AS450" i="1"/>
  <c r="AR450" i="1"/>
  <c r="AN450" i="1"/>
  <c r="AM450" i="1"/>
  <c r="AL450" i="1"/>
  <c r="AH450" i="1"/>
  <c r="AG450" i="1"/>
  <c r="AF450" i="1"/>
  <c r="AA450" i="1"/>
  <c r="Z450" i="1"/>
  <c r="Y450" i="1"/>
  <c r="X450" i="1"/>
  <c r="FW448" i="1"/>
  <c r="BU448" i="1" s="1"/>
  <c r="FV448" i="1"/>
  <c r="FU448" i="1"/>
  <c r="BS448" i="1" s="1"/>
  <c r="FT448" i="1"/>
  <c r="BQ448" i="1" s="1"/>
  <c r="FS448" i="1"/>
  <c r="FR448" i="1"/>
  <c r="BO448" i="1" s="1"/>
  <c r="EG448" i="1"/>
  <c r="DW448" i="1"/>
  <c r="CO448" i="1"/>
  <c r="CK448" i="1"/>
  <c r="BM448" i="1"/>
  <c r="BL448" i="1"/>
  <c r="BK448" i="1"/>
  <c r="BI448" i="1"/>
  <c r="BH448" i="1"/>
  <c r="BG448" i="1"/>
  <c r="BF448" i="1"/>
  <c r="BD448" i="1"/>
  <c r="BC448" i="1"/>
  <c r="BB448" i="1"/>
  <c r="AZ448" i="1"/>
  <c r="AY448" i="1"/>
  <c r="AX448" i="1"/>
  <c r="AV448" i="1"/>
  <c r="AU448" i="1"/>
  <c r="AT448" i="1"/>
  <c r="AS448" i="1"/>
  <c r="AR448" i="1"/>
  <c r="AN448" i="1"/>
  <c r="AM448" i="1"/>
  <c r="AL448" i="1"/>
  <c r="AH448" i="1"/>
  <c r="AG448" i="1"/>
  <c r="AF448" i="1"/>
  <c r="AA448" i="1"/>
  <c r="Z448" i="1"/>
  <c r="Y448" i="1"/>
  <c r="X448" i="1"/>
  <c r="FW447" i="1"/>
  <c r="BU447" i="1" s="1"/>
  <c r="FV447" i="1"/>
  <c r="FU447" i="1"/>
  <c r="BS447" i="1" s="1"/>
  <c r="FT447" i="1"/>
  <c r="BQ447" i="1" s="1"/>
  <c r="FS447" i="1"/>
  <c r="FR447" i="1"/>
  <c r="BO447" i="1" s="1"/>
  <c r="EG447" i="1"/>
  <c r="DW447" i="1"/>
  <c r="CO447" i="1"/>
  <c r="CK447" i="1"/>
  <c r="BM447" i="1"/>
  <c r="BL447" i="1"/>
  <c r="BK447" i="1"/>
  <c r="BI447" i="1"/>
  <c r="BH447" i="1"/>
  <c r="BG447" i="1"/>
  <c r="BF447" i="1"/>
  <c r="BD447" i="1"/>
  <c r="BC447" i="1"/>
  <c r="BB447" i="1"/>
  <c r="AZ447" i="1"/>
  <c r="AY447" i="1"/>
  <c r="AX447" i="1"/>
  <c r="AV447" i="1"/>
  <c r="AU447" i="1"/>
  <c r="AT447" i="1"/>
  <c r="AS447" i="1"/>
  <c r="AR447" i="1"/>
  <c r="AN447" i="1"/>
  <c r="AM447" i="1"/>
  <c r="AL447" i="1"/>
  <c r="AH447" i="1"/>
  <c r="AG447" i="1"/>
  <c r="AF447" i="1"/>
  <c r="AA447" i="1"/>
  <c r="Z447" i="1"/>
  <c r="Y447" i="1"/>
  <c r="X447" i="1"/>
  <c r="FW446" i="1"/>
  <c r="BU446" i="1" s="1"/>
  <c r="FV446" i="1"/>
  <c r="FU446" i="1"/>
  <c r="FT446" i="1"/>
  <c r="BQ446" i="1" s="1"/>
  <c r="FS446" i="1"/>
  <c r="FR446" i="1"/>
  <c r="BO446" i="1" s="1"/>
  <c r="FQ446" i="1"/>
  <c r="BM446" i="1" s="1"/>
  <c r="FP446" i="1"/>
  <c r="FO446" i="1"/>
  <c r="BK446" i="1" s="1"/>
  <c r="EG446" i="1"/>
  <c r="EH446" i="1" s="1"/>
  <c r="CO446" i="1"/>
  <c r="CP446" i="1" s="1"/>
  <c r="BI446" i="1"/>
  <c r="BH446" i="1"/>
  <c r="BG446" i="1"/>
  <c r="BF446" i="1"/>
  <c r="BD446" i="1"/>
  <c r="BC446" i="1"/>
  <c r="BB446" i="1"/>
  <c r="AZ446" i="1"/>
  <c r="AY446" i="1"/>
  <c r="AX446" i="1"/>
  <c r="AV446" i="1"/>
  <c r="AU446" i="1"/>
  <c r="AT446" i="1"/>
  <c r="AS446" i="1"/>
  <c r="AR446" i="1"/>
  <c r="AN446" i="1"/>
  <c r="AM446" i="1"/>
  <c r="AL446" i="1"/>
  <c r="AH446" i="1"/>
  <c r="AG446" i="1"/>
  <c r="AF446" i="1"/>
  <c r="AA446" i="1"/>
  <c r="Z446" i="1"/>
  <c r="Y446" i="1"/>
  <c r="X446" i="1"/>
  <c r="FW445" i="1"/>
  <c r="BU445" i="1" s="1"/>
  <c r="FV445" i="1"/>
  <c r="FU445" i="1"/>
  <c r="BS445" i="1" s="1"/>
  <c r="FT445" i="1"/>
  <c r="BQ445" i="1" s="1"/>
  <c r="FS445" i="1"/>
  <c r="FR445" i="1"/>
  <c r="BO445" i="1" s="1"/>
  <c r="FQ445" i="1"/>
  <c r="BM445" i="1" s="1"/>
  <c r="FP445" i="1"/>
  <c r="FO445" i="1"/>
  <c r="BK445" i="1" s="1"/>
  <c r="EG445" i="1"/>
  <c r="EH445" i="1" s="1"/>
  <c r="DL445" i="1"/>
  <c r="DM445" i="1" s="1"/>
  <c r="CO445" i="1"/>
  <c r="CK445" i="1"/>
  <c r="BI445" i="1"/>
  <c r="BH445" i="1"/>
  <c r="BG445" i="1"/>
  <c r="BF445" i="1"/>
  <c r="BD445" i="1"/>
  <c r="BC445" i="1"/>
  <c r="BB445" i="1"/>
  <c r="AZ445" i="1"/>
  <c r="AY445" i="1"/>
  <c r="AX445" i="1"/>
  <c r="AV445" i="1"/>
  <c r="AU445" i="1"/>
  <c r="AT445" i="1"/>
  <c r="AS445" i="1"/>
  <c r="AR445" i="1"/>
  <c r="AN445" i="1"/>
  <c r="AM445" i="1"/>
  <c r="AL445" i="1"/>
  <c r="AH445" i="1"/>
  <c r="AG445" i="1"/>
  <c r="AF445" i="1"/>
  <c r="AA445" i="1"/>
  <c r="Z445" i="1"/>
  <c r="Y445" i="1"/>
  <c r="X445" i="1"/>
  <c r="GA444" i="1"/>
  <c r="FW444" i="1"/>
  <c r="BU444" i="1" s="1"/>
  <c r="FV444" i="1"/>
  <c r="FU444" i="1"/>
  <c r="BS444" i="1" s="1"/>
  <c r="FT444" i="1"/>
  <c r="BQ444" i="1" s="1"/>
  <c r="FS444" i="1"/>
  <c r="FR444" i="1"/>
  <c r="BO444" i="1" s="1"/>
  <c r="FQ444" i="1"/>
  <c r="BM444" i="1" s="1"/>
  <c r="FP444" i="1"/>
  <c r="FO444" i="1"/>
  <c r="BK444" i="1" s="1"/>
  <c r="EG444" i="1"/>
  <c r="DW444" i="1"/>
  <c r="DL444" i="1"/>
  <c r="DM444" i="1" s="1"/>
  <c r="CO444" i="1"/>
  <c r="CK444" i="1"/>
  <c r="BI444" i="1"/>
  <c r="BH444" i="1"/>
  <c r="BG444" i="1"/>
  <c r="BF444" i="1"/>
  <c r="BD444" i="1"/>
  <c r="BC444" i="1"/>
  <c r="BB444" i="1"/>
  <c r="AZ444" i="1"/>
  <c r="AY444" i="1"/>
  <c r="AX444" i="1"/>
  <c r="AV444" i="1"/>
  <c r="AU444" i="1"/>
  <c r="AT444" i="1"/>
  <c r="AS444" i="1"/>
  <c r="AR444" i="1"/>
  <c r="AN444" i="1"/>
  <c r="AM444" i="1"/>
  <c r="AL444" i="1"/>
  <c r="AH444" i="1"/>
  <c r="AG444" i="1"/>
  <c r="AF444" i="1"/>
  <c r="AA444" i="1"/>
  <c r="Z444" i="1"/>
  <c r="Y444" i="1"/>
  <c r="X444" i="1"/>
  <c r="FW443" i="1"/>
  <c r="BU443" i="1" s="1"/>
  <c r="FV443" i="1"/>
  <c r="FU443" i="1"/>
  <c r="BS443" i="1" s="1"/>
  <c r="FT443" i="1"/>
  <c r="BQ443" i="1" s="1"/>
  <c r="FS443" i="1"/>
  <c r="FR443" i="1"/>
  <c r="BO443" i="1" s="1"/>
  <c r="FQ443" i="1"/>
  <c r="BM443" i="1" s="1"/>
  <c r="FP443" i="1"/>
  <c r="FO443" i="1"/>
  <c r="BK443" i="1" s="1"/>
  <c r="EG443" i="1"/>
  <c r="DW443" i="1"/>
  <c r="DL443" i="1"/>
  <c r="DM443" i="1" s="1"/>
  <c r="CO443" i="1"/>
  <c r="CK443" i="1"/>
  <c r="BI443" i="1"/>
  <c r="BH443" i="1"/>
  <c r="BG443" i="1"/>
  <c r="BF443" i="1"/>
  <c r="BD443" i="1"/>
  <c r="BC443" i="1"/>
  <c r="BB443" i="1"/>
  <c r="AZ443" i="1"/>
  <c r="AY443" i="1"/>
  <c r="AX443" i="1"/>
  <c r="AV443" i="1"/>
  <c r="AU443" i="1"/>
  <c r="AT443" i="1"/>
  <c r="AS443" i="1"/>
  <c r="AR443" i="1"/>
  <c r="AN443" i="1"/>
  <c r="AM443" i="1"/>
  <c r="AL443" i="1"/>
  <c r="AH443" i="1"/>
  <c r="AG443" i="1"/>
  <c r="AF443" i="1"/>
  <c r="AA443" i="1"/>
  <c r="Z443" i="1"/>
  <c r="Y443" i="1"/>
  <c r="X443" i="1"/>
  <c r="GA442" i="1"/>
  <c r="FW442" i="1"/>
  <c r="BU442" i="1" s="1"/>
  <c r="FV442" i="1"/>
  <c r="FU442" i="1"/>
  <c r="BS442" i="1" s="1"/>
  <c r="FT442" i="1"/>
  <c r="BQ442" i="1" s="1"/>
  <c r="FS442" i="1"/>
  <c r="FR442" i="1"/>
  <c r="BO442" i="1" s="1"/>
  <c r="FQ442" i="1"/>
  <c r="BM442" i="1" s="1"/>
  <c r="FP442" i="1"/>
  <c r="FO442" i="1"/>
  <c r="BK442" i="1" s="1"/>
  <c r="EG442" i="1"/>
  <c r="DW442" i="1"/>
  <c r="DL442" i="1"/>
  <c r="DM442" i="1" s="1"/>
  <c r="CO442" i="1"/>
  <c r="CK442" i="1"/>
  <c r="BI442" i="1"/>
  <c r="BH442" i="1"/>
  <c r="BG442" i="1"/>
  <c r="BF442" i="1"/>
  <c r="BD442" i="1"/>
  <c r="BC442" i="1"/>
  <c r="BB442" i="1"/>
  <c r="AZ442" i="1"/>
  <c r="AY442" i="1"/>
  <c r="AX442" i="1"/>
  <c r="AV442" i="1"/>
  <c r="AU442" i="1"/>
  <c r="AT442" i="1"/>
  <c r="AS442" i="1"/>
  <c r="AR442" i="1"/>
  <c r="AN442" i="1"/>
  <c r="AM442" i="1"/>
  <c r="AL442" i="1"/>
  <c r="AH442" i="1"/>
  <c r="AG442" i="1"/>
  <c r="AF442" i="1"/>
  <c r="AA442" i="1"/>
  <c r="Z442" i="1"/>
  <c r="Y442" i="1"/>
  <c r="X442" i="1"/>
  <c r="FW441" i="1"/>
  <c r="BU441" i="1" s="1"/>
  <c r="FV441" i="1"/>
  <c r="FU441" i="1"/>
  <c r="BS441" i="1" s="1"/>
  <c r="FT441" i="1"/>
  <c r="BQ441" i="1" s="1"/>
  <c r="FS441" i="1"/>
  <c r="FR441" i="1"/>
  <c r="BO441" i="1" s="1"/>
  <c r="FQ441" i="1"/>
  <c r="BM441" i="1" s="1"/>
  <c r="FP441" i="1"/>
  <c r="FO441" i="1"/>
  <c r="BK441" i="1" s="1"/>
  <c r="EG441" i="1"/>
  <c r="DW441" i="1"/>
  <c r="DL441" i="1"/>
  <c r="DM441" i="1" s="1"/>
  <c r="CO441" i="1"/>
  <c r="CK441" i="1"/>
  <c r="BI441" i="1"/>
  <c r="BH441" i="1"/>
  <c r="BG441" i="1"/>
  <c r="BF441" i="1"/>
  <c r="BD441" i="1"/>
  <c r="BC441" i="1"/>
  <c r="BB441" i="1"/>
  <c r="AZ441" i="1"/>
  <c r="AY441" i="1"/>
  <c r="AX441" i="1"/>
  <c r="AV441" i="1"/>
  <c r="AU441" i="1"/>
  <c r="AT441" i="1"/>
  <c r="AS441" i="1"/>
  <c r="AR441" i="1"/>
  <c r="AN441" i="1"/>
  <c r="AM441" i="1"/>
  <c r="AL441" i="1"/>
  <c r="AH441" i="1"/>
  <c r="AG441" i="1"/>
  <c r="AF441" i="1"/>
  <c r="AA441" i="1"/>
  <c r="Z441" i="1"/>
  <c r="Y441" i="1"/>
  <c r="X441" i="1"/>
  <c r="FW440" i="1"/>
  <c r="BU440" i="1" s="1"/>
  <c r="FV440" i="1"/>
  <c r="FU440" i="1"/>
  <c r="FT440" i="1"/>
  <c r="BQ440" i="1" s="1"/>
  <c r="FS440" i="1"/>
  <c r="FR440" i="1"/>
  <c r="FQ440" i="1"/>
  <c r="BM440" i="1" s="1"/>
  <c r="FP440" i="1"/>
  <c r="FO440" i="1"/>
  <c r="BK440" i="1" s="1"/>
  <c r="FN440" i="1"/>
  <c r="BI440" i="1" s="1"/>
  <c r="FM440" i="1"/>
  <c r="BH440" i="1" s="1"/>
  <c r="FL440" i="1"/>
  <c r="FK440" i="1"/>
  <c r="BF440" i="1" s="1"/>
  <c r="FJ440" i="1"/>
  <c r="BD440" i="1" s="1"/>
  <c r="FI440" i="1"/>
  <c r="FH440" i="1"/>
  <c r="BB440" i="1" s="1"/>
  <c r="FG440" i="1"/>
  <c r="AZ440" i="1" s="1"/>
  <c r="FF440" i="1"/>
  <c r="FE440" i="1"/>
  <c r="FD440" i="1"/>
  <c r="AV440" i="1" s="1"/>
  <c r="FC440" i="1"/>
  <c r="AU440" i="1" s="1"/>
  <c r="FB440" i="1"/>
  <c r="AT440" i="1" s="1"/>
  <c r="FA440" i="1"/>
  <c r="EZ440" i="1"/>
  <c r="AR440" i="1" s="1"/>
  <c r="EY440" i="1"/>
  <c r="EX440" i="1"/>
  <c r="EW440" i="1"/>
  <c r="EV440" i="1"/>
  <c r="EU440" i="1"/>
  <c r="ET440" i="1"/>
  <c r="AF440" i="1" s="1"/>
  <c r="AA440" i="1"/>
  <c r="Y440" i="1"/>
  <c r="EG440" i="1"/>
  <c r="EH440" i="1" s="1"/>
  <c r="CO440" i="1"/>
  <c r="CP440" i="1" s="1"/>
  <c r="AN440" i="1"/>
  <c r="AH440" i="1"/>
  <c r="X440" i="1"/>
  <c r="FW439" i="1"/>
  <c r="BU439" i="1" s="1"/>
  <c r="FV439" i="1"/>
  <c r="FU439" i="1"/>
  <c r="BS439" i="1" s="1"/>
  <c r="FT439" i="1"/>
  <c r="BQ439" i="1" s="1"/>
  <c r="FS439" i="1"/>
  <c r="FR439" i="1"/>
  <c r="BO439" i="1" s="1"/>
  <c r="FQ439" i="1"/>
  <c r="BM439" i="1" s="1"/>
  <c r="FP439" i="1"/>
  <c r="FO439" i="1"/>
  <c r="BK439" i="1" s="1"/>
  <c r="FN439" i="1"/>
  <c r="BI439" i="1" s="1"/>
  <c r="FM439" i="1"/>
  <c r="BH439" i="1" s="1"/>
  <c r="FL439" i="1"/>
  <c r="FK439" i="1"/>
  <c r="BF439" i="1" s="1"/>
  <c r="FJ439" i="1"/>
  <c r="BD439" i="1" s="1"/>
  <c r="FI439" i="1"/>
  <c r="FH439" i="1"/>
  <c r="BB439" i="1" s="1"/>
  <c r="FG439" i="1"/>
  <c r="AZ439" i="1" s="1"/>
  <c r="FF439" i="1"/>
  <c r="FE439" i="1"/>
  <c r="AX439" i="1" s="1"/>
  <c r="FD439" i="1"/>
  <c r="AV439" i="1" s="1"/>
  <c r="FC439" i="1"/>
  <c r="AU439" i="1" s="1"/>
  <c r="FB439" i="1"/>
  <c r="AT439" i="1" s="1"/>
  <c r="FA439" i="1"/>
  <c r="EZ439" i="1"/>
  <c r="AR439" i="1" s="1"/>
  <c r="EY439" i="1"/>
  <c r="EX439" i="1"/>
  <c r="EW439" i="1"/>
  <c r="AL439" i="1" s="1"/>
  <c r="EV439" i="1"/>
  <c r="EU439" i="1"/>
  <c r="ET439" i="1"/>
  <c r="AF439" i="1" s="1"/>
  <c r="AA439" i="1"/>
  <c r="Y439" i="1"/>
  <c r="EG439" i="1"/>
  <c r="CO439" i="1"/>
  <c r="CP439" i="1" s="1"/>
  <c r="AN439" i="1"/>
  <c r="AH439" i="1"/>
  <c r="X439" i="1"/>
  <c r="FW438" i="1"/>
  <c r="BU438" i="1" s="1"/>
  <c r="FV438" i="1"/>
  <c r="FU438" i="1"/>
  <c r="BS438" i="1" s="1"/>
  <c r="FT438" i="1"/>
  <c r="BQ438" i="1" s="1"/>
  <c r="FS438" i="1"/>
  <c r="FR438" i="1"/>
  <c r="BO438" i="1" s="1"/>
  <c r="FM438" i="1"/>
  <c r="BH438" i="1" s="1"/>
  <c r="FL438" i="1"/>
  <c r="FK438" i="1"/>
  <c r="BF438" i="1" s="1"/>
  <c r="FJ438" i="1"/>
  <c r="BD438" i="1" s="1"/>
  <c r="FI438" i="1"/>
  <c r="FH438" i="1"/>
  <c r="BB438" i="1" s="1"/>
  <c r="FG438" i="1"/>
  <c r="AZ438" i="1" s="1"/>
  <c r="FF438" i="1"/>
  <c r="FE438" i="1"/>
  <c r="AX438" i="1" s="1"/>
  <c r="FD438" i="1"/>
  <c r="AV438" i="1" s="1"/>
  <c r="FC438" i="1"/>
  <c r="AU438" i="1" s="1"/>
  <c r="FB438" i="1"/>
  <c r="AT438" i="1" s="1"/>
  <c r="FA438" i="1"/>
  <c r="EZ438" i="1"/>
  <c r="AR438" i="1" s="1"/>
  <c r="EY438" i="1"/>
  <c r="EX438" i="1"/>
  <c r="EW438" i="1"/>
  <c r="AL438" i="1" s="1"/>
  <c r="EV438" i="1"/>
  <c r="EU438" i="1"/>
  <c r="ET438" i="1"/>
  <c r="AA438" i="1"/>
  <c r="Y438" i="1"/>
  <c r="EG438" i="1"/>
  <c r="DW438" i="1"/>
  <c r="CO438" i="1"/>
  <c r="CK438" i="1"/>
  <c r="FO438" i="1" s="1"/>
  <c r="BK438" i="1" s="1"/>
  <c r="AN438" i="1"/>
  <c r="AH438" i="1"/>
  <c r="X438" i="1"/>
  <c r="FW437" i="1"/>
  <c r="BU437" i="1" s="1"/>
  <c r="FV437" i="1"/>
  <c r="FU437" i="1"/>
  <c r="BS437" i="1" s="1"/>
  <c r="FT437" i="1"/>
  <c r="BQ437" i="1" s="1"/>
  <c r="FS437" i="1"/>
  <c r="FR437" i="1"/>
  <c r="BO437" i="1" s="1"/>
  <c r="FM437" i="1"/>
  <c r="BH437" i="1" s="1"/>
  <c r="FL437" i="1"/>
  <c r="FK437" i="1"/>
  <c r="FJ437" i="1"/>
  <c r="BD437" i="1" s="1"/>
  <c r="FI437" i="1"/>
  <c r="FH437" i="1"/>
  <c r="FG437" i="1"/>
  <c r="AZ437" i="1" s="1"/>
  <c r="FF437" i="1"/>
  <c r="FE437" i="1"/>
  <c r="AX437" i="1" s="1"/>
  <c r="FD437" i="1"/>
  <c r="AV437" i="1" s="1"/>
  <c r="FC437" i="1"/>
  <c r="AU437" i="1" s="1"/>
  <c r="FB437" i="1"/>
  <c r="AT437" i="1" s="1"/>
  <c r="FA437" i="1"/>
  <c r="EZ437" i="1"/>
  <c r="AR437" i="1" s="1"/>
  <c r="EY437" i="1"/>
  <c r="EX437" i="1"/>
  <c r="EW437" i="1"/>
  <c r="AL437" i="1" s="1"/>
  <c r="EV437" i="1"/>
  <c r="EU437" i="1"/>
  <c r="ET437" i="1"/>
  <c r="AF437" i="1" s="1"/>
  <c r="AA437" i="1"/>
  <c r="EG437" i="1"/>
  <c r="DW437" i="1"/>
  <c r="CO437" i="1"/>
  <c r="CK437" i="1"/>
  <c r="FP437" i="1" s="1"/>
  <c r="AN437" i="1"/>
  <c r="AH437" i="1"/>
  <c r="X437" i="1"/>
  <c r="FW436" i="1"/>
  <c r="BU436" i="1" s="1"/>
  <c r="FV436" i="1"/>
  <c r="FU436" i="1"/>
  <c r="BS436" i="1" s="1"/>
  <c r="FT436" i="1"/>
  <c r="BQ436" i="1" s="1"/>
  <c r="FS436" i="1"/>
  <c r="FR436" i="1"/>
  <c r="FM436" i="1"/>
  <c r="BH436" i="1" s="1"/>
  <c r="FL436" i="1"/>
  <c r="FK436" i="1"/>
  <c r="BF436" i="1" s="1"/>
  <c r="FJ436" i="1"/>
  <c r="BD436" i="1" s="1"/>
  <c r="FI436" i="1"/>
  <c r="FH436" i="1"/>
  <c r="BB436" i="1" s="1"/>
  <c r="FG436" i="1"/>
  <c r="AZ436" i="1" s="1"/>
  <c r="FF436" i="1"/>
  <c r="FE436" i="1"/>
  <c r="AX436" i="1" s="1"/>
  <c r="FD436" i="1"/>
  <c r="AV436" i="1" s="1"/>
  <c r="FC436" i="1"/>
  <c r="AU436" i="1" s="1"/>
  <c r="FB436" i="1"/>
  <c r="AT436" i="1" s="1"/>
  <c r="FA436" i="1"/>
  <c r="EZ436" i="1"/>
  <c r="AR436" i="1" s="1"/>
  <c r="EY436" i="1"/>
  <c r="EX436" i="1"/>
  <c r="EW436" i="1"/>
  <c r="AL436" i="1" s="1"/>
  <c r="EV436" i="1"/>
  <c r="EU436" i="1"/>
  <c r="ET436" i="1"/>
  <c r="AF436" i="1" s="1"/>
  <c r="AA436" i="1"/>
  <c r="Y436" i="1"/>
  <c r="EG436" i="1"/>
  <c r="DW436" i="1"/>
  <c r="CO436" i="1"/>
  <c r="CK436" i="1"/>
  <c r="FQ436" i="1" s="1"/>
  <c r="BM436" i="1" s="1"/>
  <c r="AN436" i="1"/>
  <c r="AH436" i="1"/>
  <c r="X436" i="1"/>
  <c r="FW435" i="1"/>
  <c r="BU435" i="1" s="1"/>
  <c r="FV435" i="1"/>
  <c r="FU435" i="1"/>
  <c r="BS435" i="1" s="1"/>
  <c r="FT435" i="1"/>
  <c r="BQ435" i="1" s="1"/>
  <c r="FS435" i="1"/>
  <c r="FR435" i="1"/>
  <c r="BO435" i="1" s="1"/>
  <c r="FM435" i="1"/>
  <c r="BH435" i="1" s="1"/>
  <c r="FL435" i="1"/>
  <c r="FK435" i="1"/>
  <c r="BF435" i="1" s="1"/>
  <c r="FJ435" i="1"/>
  <c r="BD435" i="1" s="1"/>
  <c r="FI435" i="1"/>
  <c r="FH435" i="1"/>
  <c r="BB435" i="1" s="1"/>
  <c r="FG435" i="1"/>
  <c r="AZ435" i="1" s="1"/>
  <c r="FF435" i="1"/>
  <c r="FE435" i="1"/>
  <c r="AX435" i="1" s="1"/>
  <c r="FD435" i="1"/>
  <c r="AV435" i="1" s="1"/>
  <c r="FC435" i="1"/>
  <c r="AU435" i="1" s="1"/>
  <c r="FB435" i="1"/>
  <c r="AT435" i="1" s="1"/>
  <c r="FA435" i="1"/>
  <c r="EZ435" i="1"/>
  <c r="AR435" i="1" s="1"/>
  <c r="EY435" i="1"/>
  <c r="EX435" i="1"/>
  <c r="EW435" i="1"/>
  <c r="AL435" i="1" s="1"/>
  <c r="EV435" i="1"/>
  <c r="EU435" i="1"/>
  <c r="ET435" i="1"/>
  <c r="AF435" i="1" s="1"/>
  <c r="AA435" i="1"/>
  <c r="Y435" i="1"/>
  <c r="EG435" i="1"/>
  <c r="DW435" i="1"/>
  <c r="CO435" i="1"/>
  <c r="CK435" i="1"/>
  <c r="FO435" i="1" s="1"/>
  <c r="BK435" i="1" s="1"/>
  <c r="AN435" i="1"/>
  <c r="AH435" i="1"/>
  <c r="X435" i="1"/>
  <c r="FW434" i="1"/>
  <c r="BU434" i="1" s="1"/>
  <c r="FV434" i="1"/>
  <c r="FU434" i="1"/>
  <c r="BS434" i="1" s="1"/>
  <c r="FT434" i="1"/>
  <c r="BQ434" i="1" s="1"/>
  <c r="FS434" i="1"/>
  <c r="FR434" i="1"/>
  <c r="BO434" i="1" s="1"/>
  <c r="FM434" i="1"/>
  <c r="BH434" i="1" s="1"/>
  <c r="FL434" i="1"/>
  <c r="FK434" i="1"/>
  <c r="BF434" i="1" s="1"/>
  <c r="FJ434" i="1"/>
  <c r="BD434" i="1" s="1"/>
  <c r="FI434" i="1"/>
  <c r="FH434" i="1"/>
  <c r="BB434" i="1" s="1"/>
  <c r="FG434" i="1"/>
  <c r="AZ434" i="1" s="1"/>
  <c r="FF434" i="1"/>
  <c r="FE434" i="1"/>
  <c r="AX434" i="1" s="1"/>
  <c r="FD434" i="1"/>
  <c r="AV434" i="1" s="1"/>
  <c r="FC434" i="1"/>
  <c r="AU434" i="1" s="1"/>
  <c r="FB434" i="1"/>
  <c r="AT434" i="1" s="1"/>
  <c r="FA434" i="1"/>
  <c r="EZ434" i="1"/>
  <c r="AR434" i="1" s="1"/>
  <c r="EY434" i="1"/>
  <c r="EX434" i="1"/>
  <c r="EW434" i="1"/>
  <c r="AL434" i="1" s="1"/>
  <c r="EV434" i="1"/>
  <c r="EU434" i="1"/>
  <c r="ET434" i="1"/>
  <c r="AF434" i="1" s="1"/>
  <c r="AA434" i="1"/>
  <c r="Y434" i="1"/>
  <c r="EG434" i="1"/>
  <c r="DW434" i="1"/>
  <c r="CO434" i="1"/>
  <c r="CK434" i="1"/>
  <c r="FP434" i="1" s="1"/>
  <c r="AN434" i="1"/>
  <c r="AH434" i="1"/>
  <c r="X434" i="1"/>
  <c r="FW433" i="1"/>
  <c r="BU433" i="1" s="1"/>
  <c r="FV433" i="1"/>
  <c r="FU433" i="1"/>
  <c r="BS433" i="1" s="1"/>
  <c r="FT433" i="1"/>
  <c r="BQ433" i="1" s="1"/>
  <c r="FS433" i="1"/>
  <c r="FR433" i="1"/>
  <c r="BO433" i="1" s="1"/>
  <c r="FM433" i="1"/>
  <c r="BH433" i="1" s="1"/>
  <c r="FL433" i="1"/>
  <c r="FK433" i="1"/>
  <c r="BF433" i="1" s="1"/>
  <c r="FJ433" i="1"/>
  <c r="BD433" i="1" s="1"/>
  <c r="FI433" i="1"/>
  <c r="FH433" i="1"/>
  <c r="BB433" i="1" s="1"/>
  <c r="FG433" i="1"/>
  <c r="AZ433" i="1" s="1"/>
  <c r="FF433" i="1"/>
  <c r="FE433" i="1"/>
  <c r="AX433" i="1" s="1"/>
  <c r="FD433" i="1"/>
  <c r="AV433" i="1" s="1"/>
  <c r="FC433" i="1"/>
  <c r="AU433" i="1" s="1"/>
  <c r="FB433" i="1"/>
  <c r="AT433" i="1" s="1"/>
  <c r="FA433" i="1"/>
  <c r="EZ433" i="1"/>
  <c r="AR433" i="1" s="1"/>
  <c r="EY433" i="1"/>
  <c r="EX433" i="1"/>
  <c r="EW433" i="1"/>
  <c r="AL433" i="1" s="1"/>
  <c r="EV433" i="1"/>
  <c r="EU433" i="1"/>
  <c r="ET433" i="1"/>
  <c r="AF433" i="1" s="1"/>
  <c r="AA433" i="1"/>
  <c r="EG433" i="1"/>
  <c r="DW433" i="1"/>
  <c r="O433" i="1"/>
  <c r="CO433" i="1"/>
  <c r="CK433" i="1"/>
  <c r="FO433" i="1" s="1"/>
  <c r="BK433" i="1" s="1"/>
  <c r="AN433" i="1"/>
  <c r="AH433" i="1"/>
  <c r="X433" i="1"/>
  <c r="FW432" i="1"/>
  <c r="BU432" i="1" s="1"/>
  <c r="FV432" i="1"/>
  <c r="FU432" i="1"/>
  <c r="BS432" i="1" s="1"/>
  <c r="FT432" i="1"/>
  <c r="BQ432" i="1" s="1"/>
  <c r="FS432" i="1"/>
  <c r="FR432" i="1"/>
  <c r="BO432" i="1" s="1"/>
  <c r="FM432" i="1"/>
  <c r="BH432" i="1" s="1"/>
  <c r="FL432" i="1"/>
  <c r="FK432" i="1"/>
  <c r="FJ432" i="1"/>
  <c r="BD432" i="1" s="1"/>
  <c r="FI432" i="1"/>
  <c r="FH432" i="1"/>
  <c r="BB432" i="1" s="1"/>
  <c r="FG432" i="1"/>
  <c r="AZ432" i="1" s="1"/>
  <c r="FF432" i="1"/>
  <c r="FE432" i="1"/>
  <c r="AX432" i="1" s="1"/>
  <c r="FD432" i="1"/>
  <c r="AV432" i="1" s="1"/>
  <c r="FC432" i="1"/>
  <c r="AU432" i="1" s="1"/>
  <c r="FB432" i="1"/>
  <c r="AT432" i="1" s="1"/>
  <c r="FA432" i="1"/>
  <c r="EZ432" i="1"/>
  <c r="AR432" i="1" s="1"/>
  <c r="EY432" i="1"/>
  <c r="EX432" i="1"/>
  <c r="EW432" i="1"/>
  <c r="AL432" i="1" s="1"/>
  <c r="EV432" i="1"/>
  <c r="EU432" i="1"/>
  <c r="ET432" i="1"/>
  <c r="AF432" i="1" s="1"/>
  <c r="AA432" i="1"/>
  <c r="EG432" i="1"/>
  <c r="DW432" i="1"/>
  <c r="CO432" i="1"/>
  <c r="CK432" i="1"/>
  <c r="FP432" i="1" s="1"/>
  <c r="AN432" i="1"/>
  <c r="AH432" i="1"/>
  <c r="X432" i="1"/>
  <c r="FW431" i="1"/>
  <c r="BU431" i="1" s="1"/>
  <c r="FV431" i="1"/>
  <c r="FU431" i="1"/>
  <c r="FT431" i="1"/>
  <c r="BQ431" i="1" s="1"/>
  <c r="FS431" i="1"/>
  <c r="FR431" i="1"/>
  <c r="BO431" i="1" s="1"/>
  <c r="FM431" i="1"/>
  <c r="BH431" i="1" s="1"/>
  <c r="FL431" i="1"/>
  <c r="FK431" i="1"/>
  <c r="BF431" i="1" s="1"/>
  <c r="FJ431" i="1"/>
  <c r="BD431" i="1" s="1"/>
  <c r="FI431" i="1"/>
  <c r="FH431" i="1"/>
  <c r="BB431" i="1" s="1"/>
  <c r="FG431" i="1"/>
  <c r="AZ431" i="1" s="1"/>
  <c r="FF431" i="1"/>
  <c r="FE431" i="1"/>
  <c r="AX431" i="1" s="1"/>
  <c r="FD431" i="1"/>
  <c r="AV431" i="1" s="1"/>
  <c r="FC431" i="1"/>
  <c r="AU431" i="1" s="1"/>
  <c r="FB431" i="1"/>
  <c r="AT431" i="1" s="1"/>
  <c r="FA431" i="1"/>
  <c r="EZ431" i="1"/>
  <c r="AR431" i="1" s="1"/>
  <c r="EY431" i="1"/>
  <c r="EX431" i="1"/>
  <c r="EW431" i="1"/>
  <c r="AL431" i="1" s="1"/>
  <c r="EV431" i="1"/>
  <c r="EU431" i="1"/>
  <c r="ET431" i="1"/>
  <c r="AF431" i="1" s="1"/>
  <c r="AA431" i="1"/>
  <c r="EG431" i="1"/>
  <c r="DW431" i="1"/>
  <c r="CO431" i="1"/>
  <c r="CK431" i="1"/>
  <c r="FQ431" i="1" s="1"/>
  <c r="BM431" i="1" s="1"/>
  <c r="AN431" i="1"/>
  <c r="AH431" i="1"/>
  <c r="X431" i="1"/>
  <c r="FW430" i="1"/>
  <c r="BU430" i="1" s="1"/>
  <c r="FV430" i="1"/>
  <c r="FU430" i="1"/>
  <c r="FT430" i="1"/>
  <c r="BQ430" i="1" s="1"/>
  <c r="FS430" i="1"/>
  <c r="FR430" i="1"/>
  <c r="BO430" i="1" s="1"/>
  <c r="FM430" i="1"/>
  <c r="BH430" i="1" s="1"/>
  <c r="FL430" i="1"/>
  <c r="FK430" i="1"/>
  <c r="FJ430" i="1"/>
  <c r="BD430" i="1" s="1"/>
  <c r="FI430" i="1"/>
  <c r="FH430" i="1"/>
  <c r="FG430" i="1"/>
  <c r="AZ430" i="1" s="1"/>
  <c r="FF430" i="1"/>
  <c r="FE430" i="1"/>
  <c r="AX430" i="1" s="1"/>
  <c r="FD430" i="1"/>
  <c r="AV430" i="1" s="1"/>
  <c r="FC430" i="1"/>
  <c r="AU430" i="1" s="1"/>
  <c r="FB430" i="1"/>
  <c r="AT430" i="1" s="1"/>
  <c r="FA430" i="1"/>
  <c r="EZ430" i="1"/>
  <c r="AR430" i="1" s="1"/>
  <c r="EY430" i="1"/>
  <c r="EX430" i="1"/>
  <c r="EW430" i="1"/>
  <c r="AL430" i="1" s="1"/>
  <c r="EV430" i="1"/>
  <c r="EU430" i="1"/>
  <c r="ET430" i="1"/>
  <c r="AF430" i="1" s="1"/>
  <c r="AA430" i="1"/>
  <c r="Y430" i="1"/>
  <c r="EG430" i="1"/>
  <c r="DW430" i="1"/>
  <c r="CO430" i="1"/>
  <c r="CK430" i="1"/>
  <c r="FO430" i="1" s="1"/>
  <c r="AN430" i="1"/>
  <c r="AH430" i="1"/>
  <c r="X430" i="1"/>
  <c r="FW429" i="1"/>
  <c r="BU429" i="1" s="1"/>
  <c r="FV429" i="1"/>
  <c r="FU429" i="1"/>
  <c r="BS429" i="1" s="1"/>
  <c r="FT429" i="1"/>
  <c r="BQ429" i="1" s="1"/>
  <c r="FS429" i="1"/>
  <c r="FR429" i="1"/>
  <c r="BO429" i="1" s="1"/>
  <c r="FM429" i="1"/>
  <c r="BH429" i="1" s="1"/>
  <c r="FL429" i="1"/>
  <c r="FK429" i="1"/>
  <c r="FJ429" i="1"/>
  <c r="BD429" i="1" s="1"/>
  <c r="FI429" i="1"/>
  <c r="FH429" i="1"/>
  <c r="BB429" i="1" s="1"/>
  <c r="FG429" i="1"/>
  <c r="AZ429" i="1" s="1"/>
  <c r="FF429" i="1"/>
  <c r="FE429" i="1"/>
  <c r="AX429" i="1" s="1"/>
  <c r="FD429" i="1"/>
  <c r="AV429" i="1" s="1"/>
  <c r="FC429" i="1"/>
  <c r="AU429" i="1" s="1"/>
  <c r="FB429" i="1"/>
  <c r="AT429" i="1" s="1"/>
  <c r="FA429" i="1"/>
  <c r="EZ429" i="1"/>
  <c r="AR429" i="1" s="1"/>
  <c r="EY429" i="1"/>
  <c r="EX429" i="1"/>
  <c r="EW429" i="1"/>
  <c r="AL429" i="1" s="1"/>
  <c r="EV429" i="1"/>
  <c r="EU429" i="1"/>
  <c r="ET429" i="1"/>
  <c r="AA429" i="1"/>
  <c r="EG429" i="1"/>
  <c r="DW429" i="1"/>
  <c r="CO429" i="1"/>
  <c r="CK429" i="1"/>
  <c r="FO429" i="1" s="1"/>
  <c r="BK429" i="1" s="1"/>
  <c r="AN429" i="1"/>
  <c r="AH429" i="1"/>
  <c r="X429" i="1"/>
  <c r="FW428" i="1"/>
  <c r="BU428" i="1" s="1"/>
  <c r="FV428" i="1"/>
  <c r="FU428" i="1"/>
  <c r="BS428" i="1" s="1"/>
  <c r="FT428" i="1"/>
  <c r="BQ428" i="1" s="1"/>
  <c r="FS428" i="1"/>
  <c r="FR428" i="1"/>
  <c r="BO428" i="1" s="1"/>
  <c r="FQ428" i="1"/>
  <c r="BM428" i="1" s="1"/>
  <c r="FP428" i="1"/>
  <c r="FO428" i="1"/>
  <c r="EG428" i="1"/>
  <c r="DW428" i="1"/>
  <c r="DL428" i="1"/>
  <c r="DM428" i="1" s="1"/>
  <c r="CO428" i="1"/>
  <c r="CK428" i="1"/>
  <c r="BI428" i="1"/>
  <c r="BH428" i="1"/>
  <c r="BG428" i="1"/>
  <c r="BF428" i="1"/>
  <c r="BD428" i="1"/>
  <c r="BC428" i="1"/>
  <c r="BB428" i="1"/>
  <c r="AZ428" i="1"/>
  <c r="AY428" i="1"/>
  <c r="AX428" i="1"/>
  <c r="AV428" i="1"/>
  <c r="AU428" i="1"/>
  <c r="AT428" i="1"/>
  <c r="AS428" i="1"/>
  <c r="AR428" i="1"/>
  <c r="AN428" i="1"/>
  <c r="AM428" i="1"/>
  <c r="AL428" i="1"/>
  <c r="AH428" i="1"/>
  <c r="AG428" i="1"/>
  <c r="AF428" i="1"/>
  <c r="AA428" i="1"/>
  <c r="Z428" i="1"/>
  <c r="Y428" i="1"/>
  <c r="X428" i="1"/>
  <c r="GA427" i="1"/>
  <c r="FW427" i="1"/>
  <c r="BU427" i="1" s="1"/>
  <c r="FV427" i="1"/>
  <c r="FU427" i="1"/>
  <c r="BS427" i="1" s="1"/>
  <c r="FT427" i="1"/>
  <c r="BQ427" i="1" s="1"/>
  <c r="FS427" i="1"/>
  <c r="FR427" i="1"/>
  <c r="BO427" i="1" s="1"/>
  <c r="FQ427" i="1"/>
  <c r="BM427" i="1" s="1"/>
  <c r="FP427" i="1"/>
  <c r="FO427" i="1"/>
  <c r="BK427" i="1" s="1"/>
  <c r="EG427" i="1"/>
  <c r="DW427" i="1"/>
  <c r="DL427" i="1"/>
  <c r="DM427" i="1" s="1"/>
  <c r="CO427" i="1"/>
  <c r="CK427" i="1"/>
  <c r="BI427" i="1"/>
  <c r="BH427" i="1"/>
  <c r="BG427" i="1"/>
  <c r="BF427" i="1"/>
  <c r="BD427" i="1"/>
  <c r="BC427" i="1"/>
  <c r="BB427" i="1"/>
  <c r="AZ427" i="1"/>
  <c r="AY427" i="1"/>
  <c r="AX427" i="1"/>
  <c r="AV427" i="1"/>
  <c r="AU427" i="1"/>
  <c r="AT427" i="1"/>
  <c r="AS427" i="1"/>
  <c r="AR427" i="1"/>
  <c r="AN427" i="1"/>
  <c r="AM427" i="1"/>
  <c r="AL427" i="1"/>
  <c r="AH427" i="1"/>
  <c r="AG427" i="1"/>
  <c r="AF427" i="1"/>
  <c r="AA427" i="1"/>
  <c r="Z427" i="1"/>
  <c r="Y427" i="1"/>
  <c r="X427" i="1"/>
  <c r="FW426" i="1"/>
  <c r="BU426" i="1" s="1"/>
  <c r="FV426" i="1"/>
  <c r="FU426" i="1"/>
  <c r="BS426" i="1" s="1"/>
  <c r="FT426" i="1"/>
  <c r="BQ426" i="1" s="1"/>
  <c r="FS426" i="1"/>
  <c r="FR426" i="1"/>
  <c r="BO426" i="1" s="1"/>
  <c r="FQ426" i="1"/>
  <c r="BM426" i="1" s="1"/>
  <c r="FP426" i="1"/>
  <c r="FO426" i="1"/>
  <c r="BK426" i="1" s="1"/>
  <c r="EG426" i="1"/>
  <c r="DW426" i="1"/>
  <c r="DL426" i="1"/>
  <c r="DM426" i="1" s="1"/>
  <c r="CO426" i="1"/>
  <c r="CK426" i="1"/>
  <c r="BI426" i="1"/>
  <c r="BH426" i="1"/>
  <c r="BG426" i="1"/>
  <c r="BF426" i="1"/>
  <c r="BD426" i="1"/>
  <c r="BC426" i="1"/>
  <c r="BB426" i="1"/>
  <c r="AZ426" i="1"/>
  <c r="AY426" i="1"/>
  <c r="AX426" i="1"/>
  <c r="AV426" i="1"/>
  <c r="AU426" i="1"/>
  <c r="AT426" i="1"/>
  <c r="AS426" i="1"/>
  <c r="AR426" i="1"/>
  <c r="AN426" i="1"/>
  <c r="AM426" i="1"/>
  <c r="AL426" i="1"/>
  <c r="AH426" i="1"/>
  <c r="AG426" i="1"/>
  <c r="AF426" i="1"/>
  <c r="AA426" i="1"/>
  <c r="Z426" i="1"/>
  <c r="Y426" i="1"/>
  <c r="X426" i="1"/>
  <c r="FW425" i="1"/>
  <c r="BU425" i="1" s="1"/>
  <c r="FV425" i="1"/>
  <c r="FU425" i="1"/>
  <c r="BS425" i="1" s="1"/>
  <c r="FT425" i="1"/>
  <c r="BQ425" i="1" s="1"/>
  <c r="FS425" i="1"/>
  <c r="FR425" i="1"/>
  <c r="FQ425" i="1"/>
  <c r="BM425" i="1" s="1"/>
  <c r="FP425" i="1"/>
  <c r="FO425" i="1"/>
  <c r="BK425" i="1" s="1"/>
  <c r="EG425" i="1"/>
  <c r="DW425" i="1"/>
  <c r="DL425" i="1"/>
  <c r="DM425" i="1" s="1"/>
  <c r="CO425" i="1"/>
  <c r="CK425" i="1"/>
  <c r="BI425" i="1"/>
  <c r="BH425" i="1"/>
  <c r="BG425" i="1"/>
  <c r="BF425" i="1"/>
  <c r="BD425" i="1"/>
  <c r="BC425" i="1"/>
  <c r="BB425" i="1"/>
  <c r="AZ425" i="1"/>
  <c r="AY425" i="1"/>
  <c r="AX425" i="1"/>
  <c r="AV425" i="1"/>
  <c r="AU425" i="1"/>
  <c r="AT425" i="1"/>
  <c r="AS425" i="1"/>
  <c r="AR425" i="1"/>
  <c r="AN425" i="1"/>
  <c r="AM425" i="1"/>
  <c r="AL425" i="1"/>
  <c r="AH425" i="1"/>
  <c r="AG425" i="1"/>
  <c r="AF425" i="1"/>
  <c r="AA425" i="1"/>
  <c r="Z425" i="1"/>
  <c r="Y425" i="1"/>
  <c r="X425" i="1"/>
  <c r="FW424" i="1"/>
  <c r="BU424" i="1" s="1"/>
  <c r="FV424" i="1"/>
  <c r="FU424" i="1"/>
  <c r="BS424" i="1" s="1"/>
  <c r="FT424" i="1"/>
  <c r="BQ424" i="1" s="1"/>
  <c r="FS424" i="1"/>
  <c r="FR424" i="1"/>
  <c r="BO424" i="1" s="1"/>
  <c r="FQ424" i="1"/>
  <c r="BM424" i="1" s="1"/>
  <c r="FP424" i="1"/>
  <c r="FO424" i="1"/>
  <c r="BK424" i="1" s="1"/>
  <c r="EG424" i="1"/>
  <c r="DW424" i="1"/>
  <c r="DL424" i="1"/>
  <c r="DM424" i="1" s="1"/>
  <c r="CO424" i="1"/>
  <c r="CK424" i="1"/>
  <c r="BI424" i="1"/>
  <c r="BH424" i="1"/>
  <c r="BG424" i="1"/>
  <c r="BF424" i="1"/>
  <c r="BD424" i="1"/>
  <c r="BC424" i="1"/>
  <c r="BB424" i="1"/>
  <c r="AZ424" i="1"/>
  <c r="AY424" i="1"/>
  <c r="AX424" i="1"/>
  <c r="AV424" i="1"/>
  <c r="AU424" i="1"/>
  <c r="AT424" i="1"/>
  <c r="AS424" i="1"/>
  <c r="AR424" i="1"/>
  <c r="AN424" i="1"/>
  <c r="AM424" i="1"/>
  <c r="AL424" i="1"/>
  <c r="AH424" i="1"/>
  <c r="AG424" i="1"/>
  <c r="AF424" i="1"/>
  <c r="AA424" i="1"/>
  <c r="Z424" i="1"/>
  <c r="Y424" i="1"/>
  <c r="X424" i="1"/>
  <c r="FW423" i="1"/>
  <c r="BU423" i="1" s="1"/>
  <c r="FV423" i="1"/>
  <c r="FU423" i="1"/>
  <c r="BS423" i="1" s="1"/>
  <c r="FT423" i="1"/>
  <c r="BQ423" i="1" s="1"/>
  <c r="FS423" i="1"/>
  <c r="FR423" i="1"/>
  <c r="FQ423" i="1"/>
  <c r="BM423" i="1" s="1"/>
  <c r="FP423" i="1"/>
  <c r="FO423" i="1"/>
  <c r="EG423" i="1"/>
  <c r="DW423" i="1"/>
  <c r="DL423" i="1"/>
  <c r="DM423" i="1" s="1"/>
  <c r="CO423" i="1"/>
  <c r="CK423" i="1"/>
  <c r="BI423" i="1"/>
  <c r="BH423" i="1"/>
  <c r="BG423" i="1"/>
  <c r="BF423" i="1"/>
  <c r="BD423" i="1"/>
  <c r="BC423" i="1"/>
  <c r="BB423" i="1"/>
  <c r="AZ423" i="1"/>
  <c r="AY423" i="1"/>
  <c r="AX423" i="1"/>
  <c r="AV423" i="1"/>
  <c r="AU423" i="1"/>
  <c r="AT423" i="1"/>
  <c r="AS423" i="1"/>
  <c r="AR423" i="1"/>
  <c r="AN423" i="1"/>
  <c r="AM423" i="1"/>
  <c r="AL423" i="1"/>
  <c r="AH423" i="1"/>
  <c r="AG423" i="1"/>
  <c r="AF423" i="1"/>
  <c r="AA423" i="1"/>
  <c r="Z423" i="1"/>
  <c r="Y423" i="1"/>
  <c r="X423" i="1"/>
  <c r="FW422" i="1"/>
  <c r="BU422" i="1" s="1"/>
  <c r="FV422" i="1"/>
  <c r="FU422" i="1"/>
  <c r="BS422" i="1" s="1"/>
  <c r="FT422" i="1"/>
  <c r="BQ422" i="1" s="1"/>
  <c r="FS422" i="1"/>
  <c r="FR422" i="1"/>
  <c r="FQ422" i="1"/>
  <c r="BM422" i="1" s="1"/>
  <c r="FP422" i="1"/>
  <c r="FO422" i="1"/>
  <c r="BK422" i="1" s="1"/>
  <c r="EG422" i="1"/>
  <c r="DW422" i="1"/>
  <c r="DL422" i="1"/>
  <c r="DM422" i="1" s="1"/>
  <c r="CO422" i="1"/>
  <c r="CK422" i="1"/>
  <c r="BI422" i="1"/>
  <c r="BH422" i="1"/>
  <c r="BG422" i="1"/>
  <c r="BF422" i="1"/>
  <c r="BD422" i="1"/>
  <c r="BC422" i="1"/>
  <c r="BB422" i="1"/>
  <c r="AZ422" i="1"/>
  <c r="AY422" i="1"/>
  <c r="AX422" i="1"/>
  <c r="AV422" i="1"/>
  <c r="AU422" i="1"/>
  <c r="AT422" i="1"/>
  <c r="AS422" i="1"/>
  <c r="AR422" i="1"/>
  <c r="AN422" i="1"/>
  <c r="AM422" i="1"/>
  <c r="AL422" i="1"/>
  <c r="AH422" i="1"/>
  <c r="AG422" i="1"/>
  <c r="AF422" i="1"/>
  <c r="AA422" i="1"/>
  <c r="Z422" i="1"/>
  <c r="Y422" i="1"/>
  <c r="X422" i="1"/>
  <c r="FW421" i="1"/>
  <c r="BU421" i="1" s="1"/>
  <c r="FV421" i="1"/>
  <c r="FU421" i="1"/>
  <c r="FT421" i="1"/>
  <c r="BQ421" i="1" s="1"/>
  <c r="FS421" i="1"/>
  <c r="FR421" i="1"/>
  <c r="BO421" i="1" s="1"/>
  <c r="FQ421" i="1"/>
  <c r="BM421" i="1" s="1"/>
  <c r="FP421" i="1"/>
  <c r="FO421" i="1"/>
  <c r="BK421" i="1" s="1"/>
  <c r="EG421" i="1"/>
  <c r="DW421" i="1"/>
  <c r="DL421" i="1"/>
  <c r="DM421" i="1" s="1"/>
  <c r="CO421" i="1"/>
  <c r="CK421" i="1"/>
  <c r="BI421" i="1"/>
  <c r="BH421" i="1"/>
  <c r="BG421" i="1"/>
  <c r="BF421" i="1"/>
  <c r="BD421" i="1"/>
  <c r="BC421" i="1"/>
  <c r="BB421" i="1"/>
  <c r="AZ421" i="1"/>
  <c r="AY421" i="1"/>
  <c r="AX421" i="1"/>
  <c r="AV421" i="1"/>
  <c r="AU421" i="1"/>
  <c r="AT421" i="1"/>
  <c r="AS421" i="1"/>
  <c r="AR421" i="1"/>
  <c r="AN421" i="1"/>
  <c r="AM421" i="1"/>
  <c r="AL421" i="1"/>
  <c r="AH421" i="1"/>
  <c r="AG421" i="1"/>
  <c r="AF421" i="1"/>
  <c r="AA421" i="1"/>
  <c r="Z421" i="1"/>
  <c r="Y421" i="1"/>
  <c r="X421" i="1"/>
  <c r="FW420" i="1"/>
  <c r="BU420" i="1" s="1"/>
  <c r="FV420" i="1"/>
  <c r="FU420" i="1"/>
  <c r="BS420" i="1" s="1"/>
  <c r="FT420" i="1"/>
  <c r="BQ420" i="1" s="1"/>
  <c r="FS420" i="1"/>
  <c r="FR420" i="1"/>
  <c r="BO420" i="1" s="1"/>
  <c r="FQ420" i="1"/>
  <c r="BM420" i="1" s="1"/>
  <c r="FP420" i="1"/>
  <c r="FO420" i="1"/>
  <c r="BK420" i="1" s="1"/>
  <c r="EG420" i="1"/>
  <c r="DW420" i="1"/>
  <c r="DL420" i="1"/>
  <c r="DM420" i="1" s="1"/>
  <c r="CO420" i="1"/>
  <c r="CK420" i="1"/>
  <c r="BI420" i="1"/>
  <c r="BH420" i="1"/>
  <c r="BG420" i="1"/>
  <c r="BF420" i="1"/>
  <c r="BD420" i="1"/>
  <c r="BC420" i="1"/>
  <c r="BB420" i="1"/>
  <c r="AZ420" i="1"/>
  <c r="AY420" i="1"/>
  <c r="AX420" i="1"/>
  <c r="AV420" i="1"/>
  <c r="AU420" i="1"/>
  <c r="AT420" i="1"/>
  <c r="AS420" i="1"/>
  <c r="AR420" i="1"/>
  <c r="AN420" i="1"/>
  <c r="AM420" i="1"/>
  <c r="AL420" i="1"/>
  <c r="AH420" i="1"/>
  <c r="AG420" i="1"/>
  <c r="AF420" i="1"/>
  <c r="AA420" i="1"/>
  <c r="Z420" i="1"/>
  <c r="Y420" i="1"/>
  <c r="X420" i="1"/>
  <c r="FW419" i="1"/>
  <c r="BU419" i="1" s="1"/>
  <c r="FV419" i="1"/>
  <c r="FU419" i="1"/>
  <c r="BS419" i="1" s="1"/>
  <c r="FT419" i="1"/>
  <c r="BQ419" i="1" s="1"/>
  <c r="FS419" i="1"/>
  <c r="FR419" i="1"/>
  <c r="BO419" i="1" s="1"/>
  <c r="FQ419" i="1"/>
  <c r="BM419" i="1" s="1"/>
  <c r="FP419" i="1"/>
  <c r="FO419" i="1"/>
  <c r="BK419" i="1" s="1"/>
  <c r="EG419" i="1"/>
  <c r="DW419" i="1"/>
  <c r="DL419" i="1"/>
  <c r="DM419" i="1" s="1"/>
  <c r="CO419" i="1"/>
  <c r="CK419" i="1"/>
  <c r="BI419" i="1"/>
  <c r="BH419" i="1"/>
  <c r="BG419" i="1"/>
  <c r="BF419" i="1"/>
  <c r="BD419" i="1"/>
  <c r="BC419" i="1"/>
  <c r="BB419" i="1"/>
  <c r="AZ419" i="1"/>
  <c r="AY419" i="1"/>
  <c r="AX419" i="1"/>
  <c r="AV419" i="1"/>
  <c r="AU419" i="1"/>
  <c r="AT419" i="1"/>
  <c r="AS419" i="1"/>
  <c r="AR419" i="1"/>
  <c r="AN419" i="1"/>
  <c r="AM419" i="1"/>
  <c r="AL419" i="1"/>
  <c r="AH419" i="1"/>
  <c r="AG419" i="1"/>
  <c r="AF419" i="1"/>
  <c r="AA419" i="1"/>
  <c r="Z419" i="1"/>
  <c r="Y419" i="1"/>
  <c r="X419" i="1"/>
  <c r="FW418" i="1"/>
  <c r="BU418" i="1" s="1"/>
  <c r="FV418" i="1"/>
  <c r="FU418" i="1"/>
  <c r="FT418" i="1"/>
  <c r="BQ418" i="1" s="1"/>
  <c r="FS418" i="1"/>
  <c r="FR418" i="1"/>
  <c r="BO418" i="1" s="1"/>
  <c r="EG418" i="1"/>
  <c r="EH418" i="1" s="1"/>
  <c r="CO418" i="1"/>
  <c r="CP418" i="1" s="1"/>
  <c r="BM418" i="1"/>
  <c r="BL418" i="1"/>
  <c r="BK418" i="1"/>
  <c r="BI418" i="1"/>
  <c r="BH418" i="1"/>
  <c r="BG418" i="1"/>
  <c r="BF418" i="1"/>
  <c r="BD418" i="1"/>
  <c r="BC418" i="1"/>
  <c r="BB418" i="1"/>
  <c r="AZ418" i="1"/>
  <c r="AY418" i="1"/>
  <c r="AX418" i="1"/>
  <c r="AV418" i="1"/>
  <c r="AU418" i="1"/>
  <c r="AT418" i="1"/>
  <c r="AS418" i="1"/>
  <c r="AR418" i="1"/>
  <c r="AN418" i="1"/>
  <c r="AM418" i="1"/>
  <c r="AL418" i="1"/>
  <c r="AH418" i="1"/>
  <c r="AG418" i="1"/>
  <c r="AF418" i="1"/>
  <c r="AA418" i="1"/>
  <c r="Z418" i="1"/>
  <c r="Y418" i="1"/>
  <c r="X418" i="1"/>
  <c r="FW417" i="1"/>
  <c r="BU417" i="1" s="1"/>
  <c r="FV417" i="1"/>
  <c r="FU417" i="1"/>
  <c r="FT417" i="1"/>
  <c r="BQ417" i="1" s="1"/>
  <c r="FS417" i="1"/>
  <c r="FR417" i="1"/>
  <c r="BO417" i="1" s="1"/>
  <c r="FQ417" i="1"/>
  <c r="BM417" i="1" s="1"/>
  <c r="FP417" i="1"/>
  <c r="FO417" i="1"/>
  <c r="BK417" i="1" s="1"/>
  <c r="EG417" i="1"/>
  <c r="EH417" i="1" s="1"/>
  <c r="CO417" i="1"/>
  <c r="CP417" i="1" s="1"/>
  <c r="BI417" i="1"/>
  <c r="BH417" i="1"/>
  <c r="BG417" i="1"/>
  <c r="BF417" i="1"/>
  <c r="BD417" i="1"/>
  <c r="BC417" i="1"/>
  <c r="BB417" i="1"/>
  <c r="AZ417" i="1"/>
  <c r="AY417" i="1"/>
  <c r="AX417" i="1"/>
  <c r="AV417" i="1"/>
  <c r="AU417" i="1"/>
  <c r="AT417" i="1"/>
  <c r="AS417" i="1"/>
  <c r="AR417" i="1"/>
  <c r="AN417" i="1"/>
  <c r="AM417" i="1"/>
  <c r="AL417" i="1"/>
  <c r="AH417" i="1"/>
  <c r="AG417" i="1"/>
  <c r="AF417" i="1"/>
  <c r="AA417" i="1"/>
  <c r="Z417" i="1"/>
  <c r="Y417" i="1"/>
  <c r="X417" i="1"/>
  <c r="FW416" i="1"/>
  <c r="BU416" i="1" s="1"/>
  <c r="FV416" i="1"/>
  <c r="FU416" i="1"/>
  <c r="BS416" i="1" s="1"/>
  <c r="FT416" i="1"/>
  <c r="BQ416" i="1" s="1"/>
  <c r="FS416" i="1"/>
  <c r="FR416" i="1"/>
  <c r="BO416" i="1" s="1"/>
  <c r="FQ416" i="1"/>
  <c r="BM416" i="1" s="1"/>
  <c r="FP416" i="1"/>
  <c r="FO416" i="1"/>
  <c r="BK416" i="1" s="1"/>
  <c r="EG416" i="1"/>
  <c r="EH416" i="1" s="1"/>
  <c r="DL416" i="1"/>
  <c r="DM416" i="1" s="1"/>
  <c r="CO416" i="1"/>
  <c r="CK416" i="1"/>
  <c r="BI416" i="1"/>
  <c r="BH416" i="1"/>
  <c r="BG416" i="1"/>
  <c r="BF416" i="1"/>
  <c r="BD416" i="1"/>
  <c r="BC416" i="1"/>
  <c r="BB416" i="1"/>
  <c r="AZ416" i="1"/>
  <c r="AY416" i="1"/>
  <c r="AX416" i="1"/>
  <c r="AV416" i="1"/>
  <c r="AU416" i="1"/>
  <c r="AT416" i="1"/>
  <c r="AS416" i="1"/>
  <c r="AR416" i="1"/>
  <c r="AN416" i="1"/>
  <c r="AM416" i="1"/>
  <c r="AL416" i="1"/>
  <c r="AH416" i="1"/>
  <c r="AG416" i="1"/>
  <c r="AF416" i="1"/>
  <c r="AA416" i="1"/>
  <c r="Z416" i="1"/>
  <c r="Y416" i="1"/>
  <c r="X416" i="1"/>
  <c r="GA415" i="1"/>
  <c r="FW415" i="1"/>
  <c r="BU415" i="1" s="1"/>
  <c r="FV415" i="1"/>
  <c r="FU415" i="1"/>
  <c r="FT415" i="1"/>
  <c r="BQ415" i="1" s="1"/>
  <c r="FS415" i="1"/>
  <c r="FR415" i="1"/>
  <c r="FQ415" i="1"/>
  <c r="BM415" i="1" s="1"/>
  <c r="FP415" i="1"/>
  <c r="FO415" i="1"/>
  <c r="BK415" i="1" s="1"/>
  <c r="EG415" i="1"/>
  <c r="DW415" i="1"/>
  <c r="CO415" i="1"/>
  <c r="CK415" i="1"/>
  <c r="BI415" i="1"/>
  <c r="BH415" i="1"/>
  <c r="BG415" i="1"/>
  <c r="BF415" i="1"/>
  <c r="BD415" i="1"/>
  <c r="BC415" i="1"/>
  <c r="BB415" i="1"/>
  <c r="AZ415" i="1"/>
  <c r="AY415" i="1"/>
  <c r="AX415" i="1"/>
  <c r="AV415" i="1"/>
  <c r="AU415" i="1"/>
  <c r="AT415" i="1"/>
  <c r="AS415" i="1"/>
  <c r="AR415" i="1"/>
  <c r="AN415" i="1"/>
  <c r="AM415" i="1"/>
  <c r="AL415" i="1"/>
  <c r="AH415" i="1"/>
  <c r="AG415" i="1"/>
  <c r="AF415" i="1"/>
  <c r="AA415" i="1"/>
  <c r="Z415" i="1"/>
  <c r="Y415" i="1"/>
  <c r="X415" i="1"/>
  <c r="FW414" i="1"/>
  <c r="BU414" i="1" s="1"/>
  <c r="FV414" i="1"/>
  <c r="FU414" i="1"/>
  <c r="FT414" i="1"/>
  <c r="BQ414" i="1" s="1"/>
  <c r="FS414" i="1"/>
  <c r="FR414" i="1"/>
  <c r="FQ414" i="1"/>
  <c r="BM414" i="1" s="1"/>
  <c r="FP414" i="1"/>
  <c r="FO414" i="1"/>
  <c r="BK414" i="1" s="1"/>
  <c r="EG414" i="1"/>
  <c r="DW414" i="1"/>
  <c r="DL414" i="1"/>
  <c r="DM414" i="1" s="1"/>
  <c r="CO414" i="1"/>
  <c r="CK414" i="1"/>
  <c r="BI414" i="1"/>
  <c r="BH414" i="1"/>
  <c r="BG414" i="1"/>
  <c r="BF414" i="1"/>
  <c r="BD414" i="1"/>
  <c r="BC414" i="1"/>
  <c r="BB414" i="1"/>
  <c r="AZ414" i="1"/>
  <c r="AY414" i="1"/>
  <c r="AX414" i="1"/>
  <c r="AV414" i="1"/>
  <c r="AU414" i="1"/>
  <c r="AT414" i="1"/>
  <c r="AS414" i="1"/>
  <c r="AR414" i="1"/>
  <c r="AN414" i="1"/>
  <c r="AM414" i="1"/>
  <c r="AL414" i="1"/>
  <c r="AH414" i="1"/>
  <c r="AG414" i="1"/>
  <c r="AF414" i="1"/>
  <c r="AA414" i="1"/>
  <c r="Z414" i="1"/>
  <c r="Y414" i="1"/>
  <c r="X414" i="1"/>
  <c r="FW413" i="1"/>
  <c r="BU413" i="1" s="1"/>
  <c r="FV413" i="1"/>
  <c r="FU413" i="1"/>
  <c r="BS413" i="1" s="1"/>
  <c r="FT413" i="1"/>
  <c r="BQ413" i="1" s="1"/>
  <c r="FS413" i="1"/>
  <c r="FR413" i="1"/>
  <c r="BO413" i="1" s="1"/>
  <c r="FQ413" i="1"/>
  <c r="BM413" i="1" s="1"/>
  <c r="FP413" i="1"/>
  <c r="FO413" i="1"/>
  <c r="BK413" i="1" s="1"/>
  <c r="EG413" i="1"/>
  <c r="DW413" i="1"/>
  <c r="DL413" i="1"/>
  <c r="DM413" i="1" s="1"/>
  <c r="CO413" i="1"/>
  <c r="CK413" i="1"/>
  <c r="BI413" i="1"/>
  <c r="BH413" i="1"/>
  <c r="BG413" i="1"/>
  <c r="BF413" i="1"/>
  <c r="BD413" i="1"/>
  <c r="BC413" i="1"/>
  <c r="BB413" i="1"/>
  <c r="AZ413" i="1"/>
  <c r="AY413" i="1"/>
  <c r="AX413" i="1"/>
  <c r="AV413" i="1"/>
  <c r="AU413" i="1"/>
  <c r="AT413" i="1"/>
  <c r="AS413" i="1"/>
  <c r="AR413" i="1"/>
  <c r="AN413" i="1"/>
  <c r="AM413" i="1"/>
  <c r="AL413" i="1"/>
  <c r="AH413" i="1"/>
  <c r="AG413" i="1"/>
  <c r="AF413" i="1"/>
  <c r="AA413" i="1"/>
  <c r="Z413" i="1"/>
  <c r="Y413" i="1"/>
  <c r="X413" i="1"/>
  <c r="FW412" i="1"/>
  <c r="BU412" i="1" s="1"/>
  <c r="FV412" i="1"/>
  <c r="FU412" i="1"/>
  <c r="BS412" i="1" s="1"/>
  <c r="FT412" i="1"/>
  <c r="BQ412" i="1" s="1"/>
  <c r="FS412" i="1"/>
  <c r="FR412" i="1"/>
  <c r="BO412" i="1" s="1"/>
  <c r="FQ412" i="1"/>
  <c r="BM412" i="1" s="1"/>
  <c r="FP412" i="1"/>
  <c r="FO412" i="1"/>
  <c r="BK412" i="1" s="1"/>
  <c r="EG412" i="1"/>
  <c r="DW412" i="1"/>
  <c r="DL412" i="1"/>
  <c r="DM412" i="1" s="1"/>
  <c r="CO412" i="1"/>
  <c r="CK412" i="1"/>
  <c r="BI412" i="1"/>
  <c r="BH412" i="1"/>
  <c r="BG412" i="1"/>
  <c r="BF412" i="1"/>
  <c r="BD412" i="1"/>
  <c r="BC412" i="1"/>
  <c r="BB412" i="1"/>
  <c r="AZ412" i="1"/>
  <c r="AY412" i="1"/>
  <c r="AX412" i="1"/>
  <c r="AV412" i="1"/>
  <c r="AU412" i="1"/>
  <c r="AT412" i="1"/>
  <c r="AS412" i="1"/>
  <c r="AR412" i="1"/>
  <c r="AN412" i="1"/>
  <c r="AM412" i="1"/>
  <c r="AL412" i="1"/>
  <c r="AH412" i="1"/>
  <c r="AG412" i="1"/>
  <c r="AF412" i="1"/>
  <c r="AA412" i="1"/>
  <c r="Z412" i="1"/>
  <c r="Y412" i="1"/>
  <c r="X412" i="1"/>
  <c r="FW411" i="1"/>
  <c r="BU411" i="1" s="1"/>
  <c r="FV411" i="1"/>
  <c r="FU411" i="1"/>
  <c r="BS411" i="1" s="1"/>
  <c r="FT411" i="1"/>
  <c r="BQ411" i="1" s="1"/>
  <c r="FS411" i="1"/>
  <c r="FR411" i="1"/>
  <c r="FQ411" i="1"/>
  <c r="BM411" i="1" s="1"/>
  <c r="FP411" i="1"/>
  <c r="FO411" i="1"/>
  <c r="BK411" i="1" s="1"/>
  <c r="EG411" i="1"/>
  <c r="DW411" i="1"/>
  <c r="DL411" i="1"/>
  <c r="DM411" i="1" s="1"/>
  <c r="CO411" i="1"/>
  <c r="CK411" i="1"/>
  <c r="BI411" i="1"/>
  <c r="BH411" i="1"/>
  <c r="BG411" i="1"/>
  <c r="BF411" i="1"/>
  <c r="BD411" i="1"/>
  <c r="BC411" i="1"/>
  <c r="BB411" i="1"/>
  <c r="AZ411" i="1"/>
  <c r="AY411" i="1"/>
  <c r="AX411" i="1"/>
  <c r="AV411" i="1"/>
  <c r="AU411" i="1"/>
  <c r="AT411" i="1"/>
  <c r="AS411" i="1"/>
  <c r="AR411" i="1"/>
  <c r="AN411" i="1"/>
  <c r="AM411" i="1"/>
  <c r="AL411" i="1"/>
  <c r="AH411" i="1"/>
  <c r="AG411" i="1"/>
  <c r="AF411" i="1"/>
  <c r="AA411" i="1"/>
  <c r="Z411" i="1"/>
  <c r="Y411" i="1"/>
  <c r="X411" i="1"/>
  <c r="FW410" i="1"/>
  <c r="BU410" i="1" s="1"/>
  <c r="FV410" i="1"/>
  <c r="FU410" i="1"/>
  <c r="FT410" i="1"/>
  <c r="BQ410" i="1" s="1"/>
  <c r="FS410" i="1"/>
  <c r="FR410" i="1"/>
  <c r="BO410" i="1" s="1"/>
  <c r="FQ410" i="1"/>
  <c r="BM410" i="1" s="1"/>
  <c r="FP410" i="1"/>
  <c r="FO410" i="1"/>
  <c r="BK410" i="1" s="1"/>
  <c r="EG410" i="1"/>
  <c r="DW410" i="1"/>
  <c r="DL410" i="1"/>
  <c r="DM410" i="1" s="1"/>
  <c r="CO410" i="1"/>
  <c r="CK410" i="1"/>
  <c r="BI410" i="1"/>
  <c r="BH410" i="1"/>
  <c r="BG410" i="1"/>
  <c r="BF410" i="1"/>
  <c r="BD410" i="1"/>
  <c r="BC410" i="1"/>
  <c r="BB410" i="1"/>
  <c r="AZ410" i="1"/>
  <c r="AY410" i="1"/>
  <c r="AX410" i="1"/>
  <c r="AV410" i="1"/>
  <c r="AU410" i="1"/>
  <c r="AT410" i="1"/>
  <c r="AS410" i="1"/>
  <c r="AR410" i="1"/>
  <c r="AN410" i="1"/>
  <c r="AM410" i="1"/>
  <c r="AL410" i="1"/>
  <c r="AH410" i="1"/>
  <c r="AG410" i="1"/>
  <c r="AF410" i="1"/>
  <c r="AA410" i="1"/>
  <c r="Z410" i="1"/>
  <c r="Y410" i="1"/>
  <c r="X410" i="1"/>
  <c r="FW409" i="1"/>
  <c r="BU409" i="1" s="1"/>
  <c r="FV409" i="1"/>
  <c r="FU409" i="1"/>
  <c r="FT409" i="1"/>
  <c r="BQ409" i="1" s="1"/>
  <c r="FS409" i="1"/>
  <c r="FR409" i="1"/>
  <c r="BO409" i="1" s="1"/>
  <c r="FQ409" i="1"/>
  <c r="BM409" i="1" s="1"/>
  <c r="FP409" i="1"/>
  <c r="FO409" i="1"/>
  <c r="BK409" i="1" s="1"/>
  <c r="EG409" i="1"/>
  <c r="DW409" i="1"/>
  <c r="DL409" i="1"/>
  <c r="DM409" i="1" s="1"/>
  <c r="CO409" i="1"/>
  <c r="CK409" i="1"/>
  <c r="BI409" i="1"/>
  <c r="BH409" i="1"/>
  <c r="BG409" i="1"/>
  <c r="BF409" i="1"/>
  <c r="BD409" i="1"/>
  <c r="BC409" i="1"/>
  <c r="BB409" i="1"/>
  <c r="AZ409" i="1"/>
  <c r="AY409" i="1"/>
  <c r="AX409" i="1"/>
  <c r="AV409" i="1"/>
  <c r="AU409" i="1"/>
  <c r="AT409" i="1"/>
  <c r="AS409" i="1"/>
  <c r="AR409" i="1"/>
  <c r="AN409" i="1"/>
  <c r="AM409" i="1"/>
  <c r="AL409" i="1"/>
  <c r="AH409" i="1"/>
  <c r="AG409" i="1"/>
  <c r="AF409" i="1"/>
  <c r="AA409" i="1"/>
  <c r="Z409" i="1"/>
  <c r="Y409" i="1"/>
  <c r="X409" i="1"/>
  <c r="FW408" i="1"/>
  <c r="BU408" i="1" s="1"/>
  <c r="FV408" i="1"/>
  <c r="FU408" i="1"/>
  <c r="BS408" i="1" s="1"/>
  <c r="FT408" i="1"/>
  <c r="BQ408" i="1" s="1"/>
  <c r="FS408" i="1"/>
  <c r="FR408" i="1"/>
  <c r="BO408" i="1" s="1"/>
  <c r="FQ408" i="1"/>
  <c r="BM408" i="1" s="1"/>
  <c r="FP408" i="1"/>
  <c r="FO408" i="1"/>
  <c r="BK408" i="1" s="1"/>
  <c r="EG408" i="1"/>
  <c r="DW408" i="1"/>
  <c r="DL408" i="1"/>
  <c r="DM408" i="1" s="1"/>
  <c r="CO408" i="1"/>
  <c r="CK408" i="1"/>
  <c r="BI408" i="1"/>
  <c r="BH408" i="1"/>
  <c r="BG408" i="1"/>
  <c r="BF408" i="1"/>
  <c r="BD408" i="1"/>
  <c r="BC408" i="1"/>
  <c r="BB408" i="1"/>
  <c r="AZ408" i="1"/>
  <c r="AY408" i="1"/>
  <c r="AX408" i="1"/>
  <c r="AV408" i="1"/>
  <c r="AU408" i="1"/>
  <c r="AT408" i="1"/>
  <c r="AS408" i="1"/>
  <c r="AR408" i="1"/>
  <c r="AN408" i="1"/>
  <c r="AM408" i="1"/>
  <c r="AL408" i="1"/>
  <c r="AH408" i="1"/>
  <c r="AG408" i="1"/>
  <c r="AF408" i="1"/>
  <c r="AA408" i="1"/>
  <c r="Z408" i="1"/>
  <c r="Y408" i="1"/>
  <c r="X408" i="1"/>
  <c r="FW407" i="1"/>
  <c r="BU407" i="1" s="1"/>
  <c r="FV407" i="1"/>
  <c r="FU407" i="1"/>
  <c r="BS407" i="1" s="1"/>
  <c r="FT407" i="1"/>
  <c r="BQ407" i="1" s="1"/>
  <c r="FS407" i="1"/>
  <c r="FR407" i="1"/>
  <c r="BO407" i="1" s="1"/>
  <c r="FQ407" i="1"/>
  <c r="BM407" i="1" s="1"/>
  <c r="FP407" i="1"/>
  <c r="FO407" i="1"/>
  <c r="EG407" i="1"/>
  <c r="DW407" i="1"/>
  <c r="DL407" i="1"/>
  <c r="DM407" i="1" s="1"/>
  <c r="CO407" i="1"/>
  <c r="CK407" i="1"/>
  <c r="BI407" i="1"/>
  <c r="BH407" i="1"/>
  <c r="BG407" i="1"/>
  <c r="BF407" i="1"/>
  <c r="BD407" i="1"/>
  <c r="BC407" i="1"/>
  <c r="BB407" i="1"/>
  <c r="AZ407" i="1"/>
  <c r="AY407" i="1"/>
  <c r="AX407" i="1"/>
  <c r="AV407" i="1"/>
  <c r="AU407" i="1"/>
  <c r="AT407" i="1"/>
  <c r="AS407" i="1"/>
  <c r="AR407" i="1"/>
  <c r="AN407" i="1"/>
  <c r="AM407" i="1"/>
  <c r="AL407" i="1"/>
  <c r="AH407" i="1"/>
  <c r="AG407" i="1"/>
  <c r="AF407" i="1"/>
  <c r="AA407" i="1"/>
  <c r="Z407" i="1"/>
  <c r="Y407" i="1"/>
  <c r="X407" i="1"/>
  <c r="GA406" i="1"/>
  <c r="FW406" i="1"/>
  <c r="BU406" i="1" s="1"/>
  <c r="FV406" i="1"/>
  <c r="FU406" i="1"/>
  <c r="BS406" i="1" s="1"/>
  <c r="FT406" i="1"/>
  <c r="BQ406" i="1" s="1"/>
  <c r="FS406" i="1"/>
  <c r="FR406" i="1"/>
  <c r="BO406" i="1" s="1"/>
  <c r="FQ406" i="1"/>
  <c r="BM406" i="1" s="1"/>
  <c r="FP406" i="1"/>
  <c r="FO406" i="1"/>
  <c r="BK406" i="1" s="1"/>
  <c r="EG406" i="1"/>
  <c r="DW406" i="1"/>
  <c r="DL406" i="1"/>
  <c r="DM406" i="1" s="1"/>
  <c r="CO406" i="1"/>
  <c r="CK406" i="1"/>
  <c r="BI406" i="1"/>
  <c r="BH406" i="1"/>
  <c r="BG406" i="1"/>
  <c r="BF406" i="1"/>
  <c r="BD406" i="1"/>
  <c r="BC406" i="1"/>
  <c r="BB406" i="1"/>
  <c r="AZ406" i="1"/>
  <c r="AY406" i="1"/>
  <c r="AX406" i="1"/>
  <c r="AV406" i="1"/>
  <c r="AU406" i="1"/>
  <c r="AT406" i="1"/>
  <c r="AS406" i="1"/>
  <c r="AR406" i="1"/>
  <c r="AN406" i="1"/>
  <c r="AM406" i="1"/>
  <c r="AL406" i="1"/>
  <c r="AH406" i="1"/>
  <c r="AG406" i="1"/>
  <c r="AF406" i="1"/>
  <c r="AA406" i="1"/>
  <c r="Z406" i="1"/>
  <c r="Y406" i="1"/>
  <c r="X406" i="1"/>
  <c r="FW405" i="1"/>
  <c r="BU405" i="1" s="1"/>
  <c r="FV405" i="1"/>
  <c r="FU405" i="1"/>
  <c r="FT405" i="1"/>
  <c r="BQ405" i="1" s="1"/>
  <c r="FS405" i="1"/>
  <c r="FR405" i="1"/>
  <c r="BO405" i="1" s="1"/>
  <c r="FQ405" i="1"/>
  <c r="BM405" i="1" s="1"/>
  <c r="FP405" i="1"/>
  <c r="FO405" i="1"/>
  <c r="BK405" i="1" s="1"/>
  <c r="EG405" i="1"/>
  <c r="DW405" i="1"/>
  <c r="DL405" i="1"/>
  <c r="DM405" i="1" s="1"/>
  <c r="CO405" i="1"/>
  <c r="CK405" i="1"/>
  <c r="BI405" i="1"/>
  <c r="BH405" i="1"/>
  <c r="BG405" i="1"/>
  <c r="BF405" i="1"/>
  <c r="BD405" i="1"/>
  <c r="BC405" i="1"/>
  <c r="BB405" i="1"/>
  <c r="AZ405" i="1"/>
  <c r="AY405" i="1"/>
  <c r="AX405" i="1"/>
  <c r="AV405" i="1"/>
  <c r="AU405" i="1"/>
  <c r="AT405" i="1"/>
  <c r="AS405" i="1"/>
  <c r="AR405" i="1"/>
  <c r="AN405" i="1"/>
  <c r="AM405" i="1"/>
  <c r="AL405" i="1"/>
  <c r="AH405" i="1"/>
  <c r="AG405" i="1"/>
  <c r="AF405" i="1"/>
  <c r="AA405" i="1"/>
  <c r="Z405" i="1"/>
  <c r="Y405" i="1"/>
  <c r="X405" i="1"/>
  <c r="GA404" i="1"/>
  <c r="FW404" i="1"/>
  <c r="BU404" i="1" s="1"/>
  <c r="FV404" i="1"/>
  <c r="FU404" i="1"/>
  <c r="BS404" i="1" s="1"/>
  <c r="FT404" i="1"/>
  <c r="BQ404" i="1" s="1"/>
  <c r="FS404" i="1"/>
  <c r="FR404" i="1"/>
  <c r="BO404" i="1" s="1"/>
  <c r="FQ404" i="1"/>
  <c r="BM404" i="1" s="1"/>
  <c r="FP404" i="1"/>
  <c r="FO404" i="1"/>
  <c r="BK404" i="1" s="1"/>
  <c r="EG404" i="1"/>
  <c r="DW404" i="1"/>
  <c r="DL404" i="1"/>
  <c r="DM404" i="1" s="1"/>
  <c r="CO404" i="1"/>
  <c r="CK404" i="1"/>
  <c r="BI404" i="1"/>
  <c r="BH404" i="1"/>
  <c r="BG404" i="1"/>
  <c r="BF404" i="1"/>
  <c r="BD404" i="1"/>
  <c r="BC404" i="1"/>
  <c r="BB404" i="1"/>
  <c r="AZ404" i="1"/>
  <c r="AY404" i="1"/>
  <c r="AX404" i="1"/>
  <c r="AV404" i="1"/>
  <c r="AU404" i="1"/>
  <c r="AT404" i="1"/>
  <c r="AS404" i="1"/>
  <c r="AR404" i="1"/>
  <c r="AN404" i="1"/>
  <c r="AM404" i="1"/>
  <c r="AL404" i="1"/>
  <c r="AH404" i="1"/>
  <c r="AG404" i="1"/>
  <c r="AF404" i="1"/>
  <c r="AA404" i="1"/>
  <c r="Z404" i="1"/>
  <c r="Y404" i="1"/>
  <c r="X404" i="1"/>
  <c r="FW403" i="1"/>
  <c r="BU403" i="1" s="1"/>
  <c r="FV403" i="1"/>
  <c r="FU403" i="1"/>
  <c r="BS403" i="1" s="1"/>
  <c r="FT403" i="1"/>
  <c r="BQ403" i="1" s="1"/>
  <c r="FS403" i="1"/>
  <c r="FR403" i="1"/>
  <c r="BO403" i="1" s="1"/>
  <c r="EG403" i="1"/>
  <c r="EH403" i="1" s="1"/>
  <c r="CO403" i="1"/>
  <c r="CP403" i="1" s="1"/>
  <c r="BM403" i="1"/>
  <c r="BL403" i="1"/>
  <c r="BK403" i="1"/>
  <c r="BI403" i="1"/>
  <c r="BH403" i="1"/>
  <c r="BG403" i="1"/>
  <c r="BF403" i="1"/>
  <c r="BD403" i="1"/>
  <c r="BC403" i="1"/>
  <c r="BB403" i="1"/>
  <c r="AZ403" i="1"/>
  <c r="AY403" i="1"/>
  <c r="AX403" i="1"/>
  <c r="AV403" i="1"/>
  <c r="AU403" i="1"/>
  <c r="AT403" i="1"/>
  <c r="AS403" i="1"/>
  <c r="AR403" i="1"/>
  <c r="AN403" i="1"/>
  <c r="AM403" i="1"/>
  <c r="AL403" i="1"/>
  <c r="AH403" i="1"/>
  <c r="AG403" i="1"/>
  <c r="AF403" i="1"/>
  <c r="AA403" i="1"/>
  <c r="Z403" i="1"/>
  <c r="Y403" i="1"/>
  <c r="X403" i="1"/>
  <c r="FW402" i="1"/>
  <c r="BU402" i="1" s="1"/>
  <c r="FV402" i="1"/>
  <c r="FU402" i="1"/>
  <c r="FT402" i="1"/>
  <c r="BQ402" i="1" s="1"/>
  <c r="FS402" i="1"/>
  <c r="FR402" i="1"/>
  <c r="BO402" i="1" s="1"/>
  <c r="EG402" i="1"/>
  <c r="CO402" i="1"/>
  <c r="CP402" i="1" s="1"/>
  <c r="BM402" i="1"/>
  <c r="BL402" i="1"/>
  <c r="BK402" i="1"/>
  <c r="BI402" i="1"/>
  <c r="BH402" i="1"/>
  <c r="BG402" i="1"/>
  <c r="BF402" i="1"/>
  <c r="BD402" i="1"/>
  <c r="BC402" i="1"/>
  <c r="BB402" i="1"/>
  <c r="AZ402" i="1"/>
  <c r="AY402" i="1"/>
  <c r="AX402" i="1"/>
  <c r="AV402" i="1"/>
  <c r="AU402" i="1"/>
  <c r="AT402" i="1"/>
  <c r="AS402" i="1"/>
  <c r="AR402" i="1"/>
  <c r="AN402" i="1"/>
  <c r="AM402" i="1"/>
  <c r="AL402" i="1"/>
  <c r="AH402" i="1"/>
  <c r="AG402" i="1"/>
  <c r="AF402" i="1"/>
  <c r="AA402" i="1"/>
  <c r="Z402" i="1"/>
  <c r="Y402" i="1"/>
  <c r="X402" i="1"/>
  <c r="FW401" i="1"/>
  <c r="BU401" i="1" s="1"/>
  <c r="FV401" i="1"/>
  <c r="FU401" i="1"/>
  <c r="BS401" i="1" s="1"/>
  <c r="FT401" i="1"/>
  <c r="BQ401" i="1" s="1"/>
  <c r="FS401" i="1"/>
  <c r="FR401" i="1"/>
  <c r="BO401" i="1" s="1"/>
  <c r="EG401" i="1"/>
  <c r="DW401" i="1"/>
  <c r="CO401" i="1"/>
  <c r="CP401" i="1" s="1"/>
  <c r="BM401" i="1"/>
  <c r="BL401" i="1"/>
  <c r="BK401" i="1"/>
  <c r="BI401" i="1"/>
  <c r="BH401" i="1"/>
  <c r="BG401" i="1"/>
  <c r="BF401" i="1"/>
  <c r="BD401" i="1"/>
  <c r="BC401" i="1"/>
  <c r="BB401" i="1"/>
  <c r="AZ401" i="1"/>
  <c r="AY401" i="1"/>
  <c r="AX401" i="1"/>
  <c r="AV401" i="1"/>
  <c r="AU401" i="1"/>
  <c r="AT401" i="1"/>
  <c r="AS401" i="1"/>
  <c r="AR401" i="1"/>
  <c r="AN401" i="1"/>
  <c r="AM401" i="1"/>
  <c r="AL401" i="1"/>
  <c r="AH401" i="1"/>
  <c r="AG401" i="1"/>
  <c r="AF401" i="1"/>
  <c r="AA401" i="1"/>
  <c r="Z401" i="1"/>
  <c r="Y401" i="1"/>
  <c r="X401" i="1"/>
  <c r="FW400" i="1"/>
  <c r="BU400" i="1" s="1"/>
  <c r="FV400" i="1"/>
  <c r="FU400" i="1"/>
  <c r="FT400" i="1"/>
  <c r="BQ400" i="1" s="1"/>
  <c r="FS400" i="1"/>
  <c r="FR400" i="1"/>
  <c r="BO400" i="1" s="1"/>
  <c r="EG400" i="1"/>
  <c r="DW400" i="1"/>
  <c r="CO400" i="1"/>
  <c r="CK400" i="1"/>
  <c r="BM400" i="1"/>
  <c r="BL400" i="1"/>
  <c r="BK400" i="1"/>
  <c r="BI400" i="1"/>
  <c r="BH400" i="1"/>
  <c r="BG400" i="1"/>
  <c r="BF400" i="1"/>
  <c r="BD400" i="1"/>
  <c r="BC400" i="1"/>
  <c r="BB400" i="1"/>
  <c r="AZ400" i="1"/>
  <c r="AY400" i="1"/>
  <c r="AX400" i="1"/>
  <c r="AV400" i="1"/>
  <c r="AU400" i="1"/>
  <c r="AT400" i="1"/>
  <c r="AS400" i="1"/>
  <c r="AR400" i="1"/>
  <c r="AN400" i="1"/>
  <c r="AM400" i="1"/>
  <c r="AL400" i="1"/>
  <c r="AH400" i="1"/>
  <c r="AG400" i="1"/>
  <c r="AF400" i="1"/>
  <c r="AA400" i="1"/>
  <c r="Z400" i="1"/>
  <c r="Y400" i="1"/>
  <c r="X400" i="1"/>
  <c r="FW399" i="1"/>
  <c r="BU399" i="1" s="1"/>
  <c r="FV399" i="1"/>
  <c r="FU399" i="1"/>
  <c r="FT399" i="1"/>
  <c r="BQ399" i="1" s="1"/>
  <c r="FS399" i="1"/>
  <c r="FR399" i="1"/>
  <c r="BO399" i="1" s="1"/>
  <c r="EG399" i="1"/>
  <c r="DW399" i="1"/>
  <c r="CO399" i="1"/>
  <c r="CK399" i="1"/>
  <c r="BM399" i="1"/>
  <c r="BL399" i="1"/>
  <c r="BK399" i="1"/>
  <c r="BI399" i="1"/>
  <c r="BH399" i="1"/>
  <c r="BG399" i="1"/>
  <c r="BF399" i="1"/>
  <c r="BD399" i="1"/>
  <c r="BC399" i="1"/>
  <c r="BB399" i="1"/>
  <c r="AZ399" i="1"/>
  <c r="AY399" i="1"/>
  <c r="AX399" i="1"/>
  <c r="AV399" i="1"/>
  <c r="AU399" i="1"/>
  <c r="AT399" i="1"/>
  <c r="AS399" i="1"/>
  <c r="AR399" i="1"/>
  <c r="AN399" i="1"/>
  <c r="AM399" i="1"/>
  <c r="AL399" i="1"/>
  <c r="AH399" i="1"/>
  <c r="AG399" i="1"/>
  <c r="AF399" i="1"/>
  <c r="AA399" i="1"/>
  <c r="Z399" i="1"/>
  <c r="Y399" i="1"/>
  <c r="X399" i="1"/>
  <c r="FW398" i="1"/>
  <c r="BU398" i="1" s="1"/>
  <c r="FV398" i="1"/>
  <c r="FU398" i="1"/>
  <c r="BS398" i="1" s="1"/>
  <c r="FT398" i="1"/>
  <c r="BQ398" i="1" s="1"/>
  <c r="FS398" i="1"/>
  <c r="FR398" i="1"/>
  <c r="BO398" i="1" s="1"/>
  <c r="EG398" i="1"/>
  <c r="DW398" i="1"/>
  <c r="CO398" i="1"/>
  <c r="CK398" i="1"/>
  <c r="BM398" i="1"/>
  <c r="BL398" i="1"/>
  <c r="BK398" i="1"/>
  <c r="BI398" i="1"/>
  <c r="BH398" i="1"/>
  <c r="BG398" i="1"/>
  <c r="BF398" i="1"/>
  <c r="BD398" i="1"/>
  <c r="BC398" i="1"/>
  <c r="BB398" i="1"/>
  <c r="AZ398" i="1"/>
  <c r="AY398" i="1"/>
  <c r="AX398" i="1"/>
  <c r="AV398" i="1"/>
  <c r="AU398" i="1"/>
  <c r="AT398" i="1"/>
  <c r="AS398" i="1"/>
  <c r="AR398" i="1"/>
  <c r="AN398" i="1"/>
  <c r="AM398" i="1"/>
  <c r="AL398" i="1"/>
  <c r="AH398" i="1"/>
  <c r="AG398" i="1"/>
  <c r="AF398" i="1"/>
  <c r="AA398" i="1"/>
  <c r="Z398" i="1"/>
  <c r="Y398" i="1"/>
  <c r="X398" i="1"/>
  <c r="GA397" i="1"/>
  <c r="FW397" i="1"/>
  <c r="BU397" i="1" s="1"/>
  <c r="FV397" i="1"/>
  <c r="FU397" i="1"/>
  <c r="BS397" i="1" s="1"/>
  <c r="FT397" i="1"/>
  <c r="BQ397" i="1" s="1"/>
  <c r="FS397" i="1"/>
  <c r="FR397" i="1"/>
  <c r="BO397" i="1" s="1"/>
  <c r="EG397" i="1"/>
  <c r="DW397" i="1"/>
  <c r="CO397" i="1"/>
  <c r="CK397" i="1"/>
  <c r="BM397" i="1"/>
  <c r="BL397" i="1"/>
  <c r="BK397" i="1"/>
  <c r="BI397" i="1"/>
  <c r="BH397" i="1"/>
  <c r="BG397" i="1"/>
  <c r="BF397" i="1"/>
  <c r="BD397" i="1"/>
  <c r="BC397" i="1"/>
  <c r="BB397" i="1"/>
  <c r="AZ397" i="1"/>
  <c r="AY397" i="1"/>
  <c r="AX397" i="1"/>
  <c r="AV397" i="1"/>
  <c r="AU397" i="1"/>
  <c r="AT397" i="1"/>
  <c r="AS397" i="1"/>
  <c r="AR397" i="1"/>
  <c r="AN397" i="1"/>
  <c r="AM397" i="1"/>
  <c r="AL397" i="1"/>
  <c r="AH397" i="1"/>
  <c r="AG397" i="1"/>
  <c r="AF397" i="1"/>
  <c r="AA397" i="1"/>
  <c r="Z397" i="1"/>
  <c r="Y397" i="1"/>
  <c r="X397" i="1"/>
  <c r="FW396" i="1"/>
  <c r="BU396" i="1" s="1"/>
  <c r="FV396" i="1"/>
  <c r="FU396" i="1"/>
  <c r="BS396" i="1" s="1"/>
  <c r="FT396" i="1"/>
  <c r="BQ396" i="1" s="1"/>
  <c r="FS396" i="1"/>
  <c r="FR396" i="1"/>
  <c r="BO396" i="1" s="1"/>
  <c r="EG396" i="1"/>
  <c r="DW396" i="1"/>
  <c r="O396" i="1"/>
  <c r="CO396" i="1"/>
  <c r="CK396" i="1"/>
  <c r="BM396" i="1"/>
  <c r="BL396" i="1"/>
  <c r="BK396" i="1"/>
  <c r="BI396" i="1"/>
  <c r="BH396" i="1"/>
  <c r="BG396" i="1"/>
  <c r="BF396" i="1"/>
  <c r="BD396" i="1"/>
  <c r="BC396" i="1"/>
  <c r="BB396" i="1"/>
  <c r="AZ396" i="1"/>
  <c r="AY396" i="1"/>
  <c r="AX396" i="1"/>
  <c r="AV396" i="1"/>
  <c r="AU396" i="1"/>
  <c r="AT396" i="1"/>
  <c r="AS396" i="1"/>
  <c r="AR396" i="1"/>
  <c r="AN396" i="1"/>
  <c r="AM396" i="1"/>
  <c r="AL396" i="1"/>
  <c r="AH396" i="1"/>
  <c r="AG396" i="1"/>
  <c r="AF396" i="1"/>
  <c r="AA396" i="1"/>
  <c r="Z396" i="1"/>
  <c r="Y396" i="1"/>
  <c r="X396" i="1"/>
  <c r="FW395" i="1"/>
  <c r="BU395" i="1" s="1"/>
  <c r="FV395" i="1"/>
  <c r="FU395" i="1"/>
  <c r="BS395" i="1" s="1"/>
  <c r="FT395" i="1"/>
  <c r="BQ395" i="1" s="1"/>
  <c r="FS395" i="1"/>
  <c r="FR395" i="1"/>
  <c r="EG395" i="1"/>
  <c r="DW395" i="1"/>
  <c r="CO395" i="1"/>
  <c r="CK395" i="1"/>
  <c r="BM395" i="1"/>
  <c r="BL395" i="1"/>
  <c r="BK395" i="1"/>
  <c r="BI395" i="1"/>
  <c r="BH395" i="1"/>
  <c r="BG395" i="1"/>
  <c r="BF395" i="1"/>
  <c r="BD395" i="1"/>
  <c r="BC395" i="1"/>
  <c r="BB395" i="1"/>
  <c r="AZ395" i="1"/>
  <c r="AY395" i="1"/>
  <c r="AX395" i="1"/>
  <c r="AV395" i="1"/>
  <c r="AU395" i="1"/>
  <c r="AT395" i="1"/>
  <c r="AS395" i="1"/>
  <c r="AR395" i="1"/>
  <c r="AN395" i="1"/>
  <c r="AM395" i="1"/>
  <c r="AL395" i="1"/>
  <c r="AH395" i="1"/>
  <c r="AG395" i="1"/>
  <c r="AF395" i="1"/>
  <c r="AA395" i="1"/>
  <c r="Z395" i="1"/>
  <c r="Y395" i="1"/>
  <c r="X395" i="1"/>
  <c r="FW394" i="1"/>
  <c r="BU394" i="1" s="1"/>
  <c r="FV394" i="1"/>
  <c r="FU394" i="1"/>
  <c r="BS394" i="1" s="1"/>
  <c r="FT394" i="1"/>
  <c r="BQ394" i="1" s="1"/>
  <c r="FS394" i="1"/>
  <c r="FR394" i="1"/>
  <c r="EG394" i="1"/>
  <c r="DW394" i="1"/>
  <c r="CO394" i="1"/>
  <c r="CK394" i="1"/>
  <c r="BM394" i="1"/>
  <c r="BL394" i="1"/>
  <c r="BK394" i="1"/>
  <c r="BI394" i="1"/>
  <c r="BH394" i="1"/>
  <c r="BG394" i="1"/>
  <c r="BF394" i="1"/>
  <c r="BD394" i="1"/>
  <c r="BC394" i="1"/>
  <c r="BB394" i="1"/>
  <c r="AZ394" i="1"/>
  <c r="AY394" i="1"/>
  <c r="AX394" i="1"/>
  <c r="AV394" i="1"/>
  <c r="AU394" i="1"/>
  <c r="AT394" i="1"/>
  <c r="AS394" i="1"/>
  <c r="AR394" i="1"/>
  <c r="AN394" i="1"/>
  <c r="AM394" i="1"/>
  <c r="AL394" i="1"/>
  <c r="AH394" i="1"/>
  <c r="AG394" i="1"/>
  <c r="AF394" i="1"/>
  <c r="AA394" i="1"/>
  <c r="Z394" i="1"/>
  <c r="Y394" i="1"/>
  <c r="X394" i="1"/>
  <c r="FW393" i="1"/>
  <c r="BU393" i="1" s="1"/>
  <c r="FV393" i="1"/>
  <c r="FU393" i="1"/>
  <c r="BS393" i="1" s="1"/>
  <c r="FT393" i="1"/>
  <c r="BQ393" i="1" s="1"/>
  <c r="FS393" i="1"/>
  <c r="FR393" i="1"/>
  <c r="BO393" i="1" s="1"/>
  <c r="EG393" i="1"/>
  <c r="DW393" i="1"/>
  <c r="O393" i="1"/>
  <c r="CO393" i="1"/>
  <c r="CK393" i="1"/>
  <c r="BM393" i="1"/>
  <c r="BL393" i="1"/>
  <c r="BK393" i="1"/>
  <c r="BI393" i="1"/>
  <c r="BH393" i="1"/>
  <c r="BG393" i="1"/>
  <c r="BF393" i="1"/>
  <c r="BD393" i="1"/>
  <c r="BC393" i="1"/>
  <c r="BB393" i="1"/>
  <c r="AZ393" i="1"/>
  <c r="AY393" i="1"/>
  <c r="AX393" i="1"/>
  <c r="AV393" i="1"/>
  <c r="AU393" i="1"/>
  <c r="AT393" i="1"/>
  <c r="AS393" i="1"/>
  <c r="AR393" i="1"/>
  <c r="AN393" i="1"/>
  <c r="AM393" i="1"/>
  <c r="AL393" i="1"/>
  <c r="AH393" i="1"/>
  <c r="AG393" i="1"/>
  <c r="AF393" i="1"/>
  <c r="AA393" i="1"/>
  <c r="Z393" i="1"/>
  <c r="Y393" i="1"/>
  <c r="X393" i="1"/>
  <c r="FW392" i="1"/>
  <c r="BU392" i="1" s="1"/>
  <c r="FV392" i="1"/>
  <c r="FU392" i="1"/>
  <c r="BS392" i="1" s="1"/>
  <c r="FT392" i="1"/>
  <c r="BQ392" i="1" s="1"/>
  <c r="FS392" i="1"/>
  <c r="FR392" i="1"/>
  <c r="BO392" i="1" s="1"/>
  <c r="EG392" i="1"/>
  <c r="DW392" i="1"/>
  <c r="CO392" i="1"/>
  <c r="CK392" i="1"/>
  <c r="BM392" i="1"/>
  <c r="BL392" i="1"/>
  <c r="BK392" i="1"/>
  <c r="BI392" i="1"/>
  <c r="BH392" i="1"/>
  <c r="BG392" i="1"/>
  <c r="BF392" i="1"/>
  <c r="BD392" i="1"/>
  <c r="BC392" i="1"/>
  <c r="BB392" i="1"/>
  <c r="AZ392" i="1"/>
  <c r="AY392" i="1"/>
  <c r="AX392" i="1"/>
  <c r="AV392" i="1"/>
  <c r="AU392" i="1"/>
  <c r="AT392" i="1"/>
  <c r="AS392" i="1"/>
  <c r="AR392" i="1"/>
  <c r="AN392" i="1"/>
  <c r="AM392" i="1"/>
  <c r="AL392" i="1"/>
  <c r="AH392" i="1"/>
  <c r="AG392" i="1"/>
  <c r="AF392" i="1"/>
  <c r="AA392" i="1"/>
  <c r="Z392" i="1"/>
  <c r="Y392" i="1"/>
  <c r="X392" i="1"/>
  <c r="FW391" i="1"/>
  <c r="BU391" i="1" s="1"/>
  <c r="FV391" i="1"/>
  <c r="FU391" i="1"/>
  <c r="BS391" i="1" s="1"/>
  <c r="FT391" i="1"/>
  <c r="BQ391" i="1" s="1"/>
  <c r="FS391" i="1"/>
  <c r="FR391" i="1"/>
  <c r="BO391" i="1" s="1"/>
  <c r="FQ391" i="1"/>
  <c r="BM391" i="1" s="1"/>
  <c r="FP391" i="1"/>
  <c r="FO391" i="1"/>
  <c r="BK391" i="1" s="1"/>
  <c r="FM391" i="1"/>
  <c r="BH391" i="1" s="1"/>
  <c r="FL391" i="1"/>
  <c r="FK391" i="1"/>
  <c r="BF391" i="1" s="1"/>
  <c r="FJ391" i="1"/>
  <c r="BD391" i="1" s="1"/>
  <c r="FI391" i="1"/>
  <c r="FH391" i="1"/>
  <c r="BB391" i="1" s="1"/>
  <c r="EG391" i="1"/>
  <c r="DW391" i="1"/>
  <c r="CO391" i="1"/>
  <c r="CK391" i="1"/>
  <c r="AZ391" i="1"/>
  <c r="AY391" i="1"/>
  <c r="AX391" i="1"/>
  <c r="AV391" i="1"/>
  <c r="AU391" i="1"/>
  <c r="AT391" i="1"/>
  <c r="AS391" i="1"/>
  <c r="AR391" i="1"/>
  <c r="AN391" i="1"/>
  <c r="AM391" i="1"/>
  <c r="AL391" i="1"/>
  <c r="AH391" i="1"/>
  <c r="AG391" i="1"/>
  <c r="AF391" i="1"/>
  <c r="AA391" i="1"/>
  <c r="Z391" i="1"/>
  <c r="Y391" i="1"/>
  <c r="X391" i="1"/>
  <c r="FW390" i="1"/>
  <c r="BU390" i="1" s="1"/>
  <c r="FV390" i="1"/>
  <c r="FU390" i="1"/>
  <c r="BS390" i="1" s="1"/>
  <c r="FT390" i="1"/>
  <c r="BQ390" i="1" s="1"/>
  <c r="FS390" i="1"/>
  <c r="FR390" i="1"/>
  <c r="BO390" i="1" s="1"/>
  <c r="FQ390" i="1"/>
  <c r="BM390" i="1" s="1"/>
  <c r="FP390" i="1"/>
  <c r="FO390" i="1"/>
  <c r="FM390" i="1"/>
  <c r="BH390" i="1" s="1"/>
  <c r="FL390" i="1"/>
  <c r="FK390" i="1"/>
  <c r="FJ390" i="1"/>
  <c r="BD390" i="1" s="1"/>
  <c r="FI390" i="1"/>
  <c r="FH390" i="1"/>
  <c r="BB390" i="1" s="1"/>
  <c r="FG390" i="1"/>
  <c r="AZ390" i="1" s="1"/>
  <c r="FF390" i="1"/>
  <c r="FE390" i="1"/>
  <c r="AX390" i="1" s="1"/>
  <c r="FB390" i="1"/>
  <c r="AT390" i="1" s="1"/>
  <c r="FA390" i="1"/>
  <c r="EZ390" i="1"/>
  <c r="EG390" i="1"/>
  <c r="DW390" i="1"/>
  <c r="DL390" i="1"/>
  <c r="DM390" i="1" s="1"/>
  <c r="CO390" i="1"/>
  <c r="CK390" i="1"/>
  <c r="CF390" i="1"/>
  <c r="AN390" i="1"/>
  <c r="AM390" i="1"/>
  <c r="AL390" i="1"/>
  <c r="AH390" i="1"/>
  <c r="AG390" i="1"/>
  <c r="AF390" i="1"/>
  <c r="AA390" i="1"/>
  <c r="Z390" i="1"/>
  <c r="Y390" i="1"/>
  <c r="X390" i="1"/>
  <c r="GA389" i="1"/>
  <c r="FW389" i="1"/>
  <c r="BU389" i="1" s="1"/>
  <c r="FV389" i="1"/>
  <c r="FU389" i="1"/>
  <c r="BS389" i="1" s="1"/>
  <c r="FT389" i="1"/>
  <c r="BQ389" i="1" s="1"/>
  <c r="FS389" i="1"/>
  <c r="FR389" i="1"/>
  <c r="BO389" i="1" s="1"/>
  <c r="FG389" i="1"/>
  <c r="AZ389" i="1" s="1"/>
  <c r="FF389" i="1"/>
  <c r="FE389" i="1"/>
  <c r="AX389" i="1" s="1"/>
  <c r="FB389" i="1"/>
  <c r="AT389" i="1" s="1"/>
  <c r="FA389" i="1"/>
  <c r="EZ389" i="1"/>
  <c r="AR389" i="1" s="1"/>
  <c r="EG389" i="1"/>
  <c r="DW389" i="1"/>
  <c r="DL389" i="1"/>
  <c r="CO389" i="1"/>
  <c r="CK389" i="1"/>
  <c r="CF389" i="1"/>
  <c r="BM389" i="1"/>
  <c r="BL389" i="1"/>
  <c r="BK389" i="1"/>
  <c r="BH389" i="1"/>
  <c r="BG389" i="1"/>
  <c r="BF389" i="1"/>
  <c r="BD389" i="1"/>
  <c r="BC389" i="1"/>
  <c r="BB389" i="1"/>
  <c r="AN389" i="1"/>
  <c r="AM389" i="1"/>
  <c r="AL389" i="1"/>
  <c r="AH389" i="1"/>
  <c r="AG389" i="1"/>
  <c r="AF389" i="1"/>
  <c r="AA389" i="1"/>
  <c r="Z389" i="1"/>
  <c r="Y389" i="1"/>
  <c r="X389" i="1"/>
  <c r="FW388" i="1"/>
  <c r="BU388" i="1" s="1"/>
  <c r="FV388" i="1"/>
  <c r="FU388" i="1"/>
  <c r="BS388" i="1" s="1"/>
  <c r="FT388" i="1"/>
  <c r="BQ388" i="1" s="1"/>
  <c r="FS388" i="1"/>
  <c r="FR388" i="1"/>
  <c r="FQ388" i="1"/>
  <c r="BM388" i="1" s="1"/>
  <c r="FP388" i="1"/>
  <c r="FO388" i="1"/>
  <c r="FM388" i="1"/>
  <c r="BH388" i="1" s="1"/>
  <c r="FL388" i="1"/>
  <c r="FK388" i="1"/>
  <c r="BF388" i="1" s="1"/>
  <c r="FJ388" i="1"/>
  <c r="BD388" i="1" s="1"/>
  <c r="FI388" i="1"/>
  <c r="FH388" i="1"/>
  <c r="BB388" i="1" s="1"/>
  <c r="FG388" i="1"/>
  <c r="AZ388" i="1" s="1"/>
  <c r="FF388" i="1"/>
  <c r="FE388" i="1"/>
  <c r="AX388" i="1" s="1"/>
  <c r="FB388" i="1"/>
  <c r="AT388" i="1" s="1"/>
  <c r="FA388" i="1"/>
  <c r="EZ388" i="1"/>
  <c r="AR388" i="1" s="1"/>
  <c r="EG388" i="1"/>
  <c r="DW388" i="1"/>
  <c r="DL388" i="1"/>
  <c r="CO388" i="1"/>
  <c r="CK388" i="1"/>
  <c r="CF388" i="1"/>
  <c r="AN388" i="1"/>
  <c r="AM388" i="1"/>
  <c r="AL388" i="1"/>
  <c r="AH388" i="1"/>
  <c r="AG388" i="1"/>
  <c r="AF388" i="1"/>
  <c r="AA388" i="1"/>
  <c r="Z388" i="1"/>
  <c r="Y388" i="1"/>
  <c r="X388" i="1"/>
  <c r="FW387" i="1"/>
  <c r="BU387" i="1" s="1"/>
  <c r="FV387" i="1"/>
  <c r="FU387" i="1"/>
  <c r="BS387" i="1" s="1"/>
  <c r="FT387" i="1"/>
  <c r="BQ387" i="1" s="1"/>
  <c r="FS387" i="1"/>
  <c r="FR387" i="1"/>
  <c r="FQ387" i="1"/>
  <c r="BM387" i="1" s="1"/>
  <c r="FP387" i="1"/>
  <c r="FO387" i="1"/>
  <c r="FM387" i="1"/>
  <c r="BH387" i="1" s="1"/>
  <c r="FL387" i="1"/>
  <c r="FK387" i="1"/>
  <c r="FJ387" i="1"/>
  <c r="BD387" i="1" s="1"/>
  <c r="FI387" i="1"/>
  <c r="FH387" i="1"/>
  <c r="FG387" i="1"/>
  <c r="AZ387" i="1" s="1"/>
  <c r="FF387" i="1"/>
  <c r="FE387" i="1"/>
  <c r="AX387" i="1" s="1"/>
  <c r="FB387" i="1"/>
  <c r="AT387" i="1" s="1"/>
  <c r="FA387" i="1"/>
  <c r="EZ387" i="1"/>
  <c r="AR387" i="1" s="1"/>
  <c r="EY387" i="1"/>
  <c r="EX387" i="1"/>
  <c r="EW387" i="1"/>
  <c r="EV387" i="1"/>
  <c r="EU387" i="1"/>
  <c r="ET387" i="1"/>
  <c r="AF387" i="1" s="1"/>
  <c r="AA387" i="1"/>
  <c r="Y387" i="1"/>
  <c r="EG387" i="1"/>
  <c r="DW387" i="1"/>
  <c r="DL387" i="1"/>
  <c r="CO387" i="1"/>
  <c r="CK387" i="1"/>
  <c r="CF387" i="1"/>
  <c r="AN387" i="1"/>
  <c r="AH387" i="1"/>
  <c r="X387" i="1"/>
  <c r="GA386" i="1"/>
  <c r="FW386" i="1"/>
  <c r="BU386" i="1" s="1"/>
  <c r="FV386" i="1"/>
  <c r="FU386" i="1"/>
  <c r="BS386" i="1" s="1"/>
  <c r="FT386" i="1"/>
  <c r="BQ386" i="1" s="1"/>
  <c r="FS386" i="1"/>
  <c r="FR386" i="1"/>
  <c r="BO386" i="1" s="1"/>
  <c r="FQ386" i="1"/>
  <c r="BM386" i="1" s="1"/>
  <c r="FP386" i="1"/>
  <c r="FO386" i="1"/>
  <c r="FM386" i="1"/>
  <c r="BH386" i="1" s="1"/>
  <c r="FL386" i="1"/>
  <c r="FK386" i="1"/>
  <c r="FJ386" i="1"/>
  <c r="BD386" i="1" s="1"/>
  <c r="FI386" i="1"/>
  <c r="FH386" i="1"/>
  <c r="BB386" i="1" s="1"/>
  <c r="FG386" i="1"/>
  <c r="AZ386" i="1" s="1"/>
  <c r="FF386" i="1"/>
  <c r="FE386" i="1"/>
  <c r="AX386" i="1" s="1"/>
  <c r="FB386" i="1"/>
  <c r="AT386" i="1" s="1"/>
  <c r="FA386" i="1"/>
  <c r="EZ386" i="1"/>
  <c r="AR386" i="1" s="1"/>
  <c r="EY386" i="1"/>
  <c r="EX386" i="1"/>
  <c r="EW386" i="1"/>
  <c r="AL386" i="1" s="1"/>
  <c r="EV386" i="1"/>
  <c r="EU386" i="1"/>
  <c r="ET386" i="1"/>
  <c r="AA386" i="1"/>
  <c r="Y386" i="1"/>
  <c r="EG386" i="1"/>
  <c r="DW386" i="1"/>
  <c r="DL386" i="1"/>
  <c r="CO386" i="1"/>
  <c r="CK386" i="1"/>
  <c r="CF386" i="1"/>
  <c r="AN386" i="1"/>
  <c r="AH386" i="1"/>
  <c r="X386" i="1"/>
  <c r="GA385" i="1"/>
  <c r="FW385" i="1"/>
  <c r="BU385" i="1" s="1"/>
  <c r="FV385" i="1"/>
  <c r="FU385" i="1"/>
  <c r="BS385" i="1" s="1"/>
  <c r="FT385" i="1"/>
  <c r="BQ385" i="1" s="1"/>
  <c r="FS385" i="1"/>
  <c r="FR385" i="1"/>
  <c r="BO385" i="1" s="1"/>
  <c r="EY385" i="1"/>
  <c r="EX385" i="1"/>
  <c r="EW385" i="1"/>
  <c r="AL385" i="1" s="1"/>
  <c r="EV385" i="1"/>
  <c r="EU385" i="1"/>
  <c r="ET385" i="1"/>
  <c r="AF385" i="1" s="1"/>
  <c r="AA385" i="1"/>
  <c r="Y385" i="1"/>
  <c r="EG385" i="1"/>
  <c r="DW385" i="1"/>
  <c r="DL385" i="1"/>
  <c r="CO385" i="1"/>
  <c r="CK385" i="1"/>
  <c r="CF385" i="1"/>
  <c r="BM385" i="1"/>
  <c r="BL385" i="1"/>
  <c r="BK385" i="1"/>
  <c r="BI385" i="1"/>
  <c r="BH385" i="1"/>
  <c r="BG385" i="1"/>
  <c r="BF385" i="1"/>
  <c r="BD385" i="1"/>
  <c r="BC385" i="1"/>
  <c r="BB385" i="1"/>
  <c r="AZ385" i="1"/>
  <c r="AY385" i="1"/>
  <c r="AX385" i="1"/>
  <c r="AT385" i="1"/>
  <c r="AS385" i="1"/>
  <c r="AR385" i="1"/>
  <c r="AN385" i="1"/>
  <c r="AH385" i="1"/>
  <c r="X385" i="1"/>
  <c r="FW384" i="1"/>
  <c r="BU384" i="1" s="1"/>
  <c r="FV384" i="1"/>
  <c r="FU384" i="1"/>
  <c r="BS384" i="1" s="1"/>
  <c r="FT384" i="1"/>
  <c r="BQ384" i="1" s="1"/>
  <c r="FS384" i="1"/>
  <c r="FR384" i="1"/>
  <c r="BO384" i="1" s="1"/>
  <c r="FQ384" i="1"/>
  <c r="BM384" i="1" s="1"/>
  <c r="FP384" i="1"/>
  <c r="FO384" i="1"/>
  <c r="BK384" i="1" s="1"/>
  <c r="FM384" i="1"/>
  <c r="BH384" i="1" s="1"/>
  <c r="FL384" i="1"/>
  <c r="FK384" i="1"/>
  <c r="BF384" i="1" s="1"/>
  <c r="FJ384" i="1"/>
  <c r="BD384" i="1" s="1"/>
  <c r="FI384" i="1"/>
  <c r="FH384" i="1"/>
  <c r="BB384" i="1" s="1"/>
  <c r="FB384" i="1"/>
  <c r="AT384" i="1" s="1"/>
  <c r="FA384" i="1"/>
  <c r="EZ384" i="1"/>
  <c r="EY384" i="1"/>
  <c r="EX384" i="1"/>
  <c r="EW384" i="1"/>
  <c r="AL384" i="1" s="1"/>
  <c r="EV384" i="1"/>
  <c r="EU384" i="1"/>
  <c r="ET384" i="1"/>
  <c r="AF384" i="1" s="1"/>
  <c r="AA384" i="1"/>
  <c r="EG384" i="1"/>
  <c r="DW384" i="1"/>
  <c r="DL384" i="1"/>
  <c r="CO384" i="1"/>
  <c r="CK384" i="1"/>
  <c r="CF384" i="1"/>
  <c r="AZ384" i="1"/>
  <c r="AY384" i="1"/>
  <c r="AX384" i="1"/>
  <c r="AN384" i="1"/>
  <c r="AH384" i="1"/>
  <c r="X384" i="1"/>
  <c r="GA383" i="1"/>
  <c r="FW383" i="1"/>
  <c r="BU383" i="1" s="1"/>
  <c r="FV383" i="1"/>
  <c r="FU383" i="1"/>
  <c r="BS383" i="1" s="1"/>
  <c r="FT383" i="1"/>
  <c r="BQ383" i="1" s="1"/>
  <c r="FS383" i="1"/>
  <c r="FR383" i="1"/>
  <c r="BO383" i="1" s="1"/>
  <c r="AA383" i="1"/>
  <c r="Y383" i="1"/>
  <c r="EG383" i="1"/>
  <c r="DW383" i="1"/>
  <c r="DL383" i="1"/>
  <c r="CO383" i="1"/>
  <c r="CK383" i="1"/>
  <c r="CF383" i="1"/>
  <c r="BM383" i="1"/>
  <c r="BL383" i="1"/>
  <c r="BK383" i="1"/>
  <c r="BI383" i="1"/>
  <c r="BH383" i="1"/>
  <c r="BG383" i="1"/>
  <c r="BF383" i="1"/>
  <c r="BD383" i="1"/>
  <c r="BC383" i="1"/>
  <c r="BB383" i="1"/>
  <c r="AZ383" i="1"/>
  <c r="AY383" i="1"/>
  <c r="AX383" i="1"/>
  <c r="AV383" i="1"/>
  <c r="AU383" i="1"/>
  <c r="AT383" i="1"/>
  <c r="AS383" i="1"/>
  <c r="AR383" i="1"/>
  <c r="AN383" i="1"/>
  <c r="AM383" i="1"/>
  <c r="AL383" i="1"/>
  <c r="AH383" i="1"/>
  <c r="AG383" i="1"/>
  <c r="AF383" i="1"/>
  <c r="X383" i="1"/>
  <c r="GA382" i="1"/>
  <c r="FW382" i="1"/>
  <c r="BU382" i="1" s="1"/>
  <c r="FV382" i="1"/>
  <c r="FU382" i="1"/>
  <c r="BS382" i="1" s="1"/>
  <c r="FT382" i="1"/>
  <c r="BQ382" i="1" s="1"/>
  <c r="FS382" i="1"/>
  <c r="FR382" i="1"/>
  <c r="BO382" i="1" s="1"/>
  <c r="AA382" i="1"/>
  <c r="Y382" i="1"/>
  <c r="EG382" i="1"/>
  <c r="DW382" i="1"/>
  <c r="DL382" i="1"/>
  <c r="CO382" i="1"/>
  <c r="CK382" i="1"/>
  <c r="CF382" i="1"/>
  <c r="BM382" i="1"/>
  <c r="BL382" i="1"/>
  <c r="BK382" i="1"/>
  <c r="BI382" i="1"/>
  <c r="BH382" i="1"/>
  <c r="BG382" i="1"/>
  <c r="BF382" i="1"/>
  <c r="BD382" i="1"/>
  <c r="BC382" i="1"/>
  <c r="BB382" i="1"/>
  <c r="AZ382" i="1"/>
  <c r="AY382" i="1"/>
  <c r="AX382" i="1"/>
  <c r="AV382" i="1"/>
  <c r="AU382" i="1"/>
  <c r="AT382" i="1"/>
  <c r="AS382" i="1"/>
  <c r="AR382" i="1"/>
  <c r="AN382" i="1"/>
  <c r="AM382" i="1"/>
  <c r="AL382" i="1"/>
  <c r="AH382" i="1"/>
  <c r="AG382" i="1"/>
  <c r="AF382" i="1"/>
  <c r="X382" i="1"/>
  <c r="GA381" i="1"/>
  <c r="FW381" i="1"/>
  <c r="BU381" i="1" s="1"/>
  <c r="FV381" i="1"/>
  <c r="FU381" i="1"/>
  <c r="BS381" i="1" s="1"/>
  <c r="FT381" i="1"/>
  <c r="BQ381" i="1" s="1"/>
  <c r="FS381" i="1"/>
  <c r="FR381" i="1"/>
  <c r="BO381" i="1" s="1"/>
  <c r="FQ381" i="1"/>
  <c r="BM381" i="1" s="1"/>
  <c r="FP381" i="1"/>
  <c r="FO381" i="1"/>
  <c r="BK381" i="1" s="1"/>
  <c r="FM381" i="1"/>
  <c r="BH381" i="1" s="1"/>
  <c r="FL381" i="1"/>
  <c r="FK381" i="1"/>
  <c r="BF381" i="1" s="1"/>
  <c r="FJ381" i="1"/>
  <c r="BD381" i="1" s="1"/>
  <c r="FI381" i="1"/>
  <c r="FH381" i="1"/>
  <c r="BB381" i="1" s="1"/>
  <c r="FG381" i="1"/>
  <c r="AZ381" i="1" s="1"/>
  <c r="FF381" i="1"/>
  <c r="FE381" i="1"/>
  <c r="AX381" i="1" s="1"/>
  <c r="FB381" i="1"/>
  <c r="AT381" i="1" s="1"/>
  <c r="FA381" i="1"/>
  <c r="EZ381" i="1"/>
  <c r="AR381" i="1" s="1"/>
  <c r="EY381" i="1"/>
  <c r="EX381" i="1"/>
  <c r="EW381" i="1"/>
  <c r="AL381" i="1" s="1"/>
  <c r="EV381" i="1"/>
  <c r="EU381" i="1"/>
  <c r="ET381" i="1"/>
  <c r="AF381" i="1" s="1"/>
  <c r="AA381" i="1"/>
  <c r="Y381" i="1"/>
  <c r="EG381" i="1"/>
  <c r="DW381" i="1"/>
  <c r="DL381" i="1"/>
  <c r="CO381" i="1"/>
  <c r="CK381" i="1"/>
  <c r="CF381" i="1"/>
  <c r="AN381" i="1"/>
  <c r="AH381" i="1"/>
  <c r="X381" i="1"/>
  <c r="FW380" i="1"/>
  <c r="BU380" i="1" s="1"/>
  <c r="FV380" i="1"/>
  <c r="FU380" i="1"/>
  <c r="BS380" i="1" s="1"/>
  <c r="FT380" i="1"/>
  <c r="BQ380" i="1" s="1"/>
  <c r="FS380" i="1"/>
  <c r="FR380" i="1"/>
  <c r="BO380" i="1" s="1"/>
  <c r="FQ380" i="1"/>
  <c r="BM380" i="1" s="1"/>
  <c r="FP380" i="1"/>
  <c r="FO380" i="1"/>
  <c r="BK380" i="1" s="1"/>
  <c r="FM380" i="1"/>
  <c r="BH380" i="1" s="1"/>
  <c r="FL380" i="1"/>
  <c r="FK380" i="1"/>
  <c r="BF380" i="1" s="1"/>
  <c r="FJ380" i="1"/>
  <c r="BD380" i="1" s="1"/>
  <c r="FI380" i="1"/>
  <c r="FH380" i="1"/>
  <c r="BB380" i="1" s="1"/>
  <c r="FG380" i="1"/>
  <c r="AZ380" i="1" s="1"/>
  <c r="FF380" i="1"/>
  <c r="FE380" i="1"/>
  <c r="AX380" i="1" s="1"/>
  <c r="FB380" i="1"/>
  <c r="AT380" i="1" s="1"/>
  <c r="FA380" i="1"/>
  <c r="EZ380" i="1"/>
  <c r="AR380" i="1" s="1"/>
  <c r="EY380" i="1"/>
  <c r="EX380" i="1"/>
  <c r="EW380" i="1"/>
  <c r="AL380" i="1" s="1"/>
  <c r="EV380" i="1"/>
  <c r="EU380" i="1"/>
  <c r="ET380" i="1"/>
  <c r="AF380" i="1" s="1"/>
  <c r="AA380" i="1"/>
  <c r="Y380" i="1"/>
  <c r="EG380" i="1"/>
  <c r="DW380" i="1"/>
  <c r="DL380" i="1"/>
  <c r="CO380" i="1"/>
  <c r="CK380" i="1"/>
  <c r="CF380" i="1"/>
  <c r="AN380" i="1"/>
  <c r="AH380" i="1"/>
  <c r="X380" i="1"/>
  <c r="FW379" i="1"/>
  <c r="BU379" i="1" s="1"/>
  <c r="FV379" i="1"/>
  <c r="FU379" i="1"/>
  <c r="BS379" i="1" s="1"/>
  <c r="FT379" i="1"/>
  <c r="BQ379" i="1" s="1"/>
  <c r="FS379" i="1"/>
  <c r="FR379" i="1"/>
  <c r="BO379" i="1" s="1"/>
  <c r="FQ379" i="1"/>
  <c r="BM379" i="1" s="1"/>
  <c r="FP379" i="1"/>
  <c r="FO379" i="1"/>
  <c r="BK379" i="1" s="1"/>
  <c r="EG379" i="1"/>
  <c r="DW379" i="1"/>
  <c r="CO379" i="1"/>
  <c r="CK379" i="1"/>
  <c r="BI379" i="1"/>
  <c r="BH379" i="1"/>
  <c r="BG379" i="1"/>
  <c r="BF379" i="1"/>
  <c r="BD379" i="1"/>
  <c r="BC379" i="1"/>
  <c r="BB379" i="1"/>
  <c r="AZ379" i="1"/>
  <c r="AY379" i="1"/>
  <c r="AX379" i="1"/>
  <c r="AV379" i="1"/>
  <c r="AU379" i="1"/>
  <c r="AT379" i="1"/>
  <c r="AS379" i="1"/>
  <c r="AR379" i="1"/>
  <c r="AN379" i="1"/>
  <c r="AM379" i="1"/>
  <c r="AL379" i="1"/>
  <c r="AH379" i="1"/>
  <c r="AG379" i="1"/>
  <c r="AF379" i="1"/>
  <c r="AA379" i="1"/>
  <c r="Z379" i="1"/>
  <c r="Y379" i="1"/>
  <c r="X379" i="1"/>
  <c r="FW378" i="1"/>
  <c r="BU378" i="1" s="1"/>
  <c r="FV378" i="1"/>
  <c r="FU378" i="1"/>
  <c r="BS378" i="1" s="1"/>
  <c r="FT378" i="1"/>
  <c r="BQ378" i="1" s="1"/>
  <c r="FS378" i="1"/>
  <c r="FR378" i="1"/>
  <c r="BO378" i="1" s="1"/>
  <c r="FQ378" i="1"/>
  <c r="BM378" i="1" s="1"/>
  <c r="FP378" i="1"/>
  <c r="FO378" i="1"/>
  <c r="BK378" i="1" s="1"/>
  <c r="EG378" i="1"/>
  <c r="DW378" i="1"/>
  <c r="DL378" i="1"/>
  <c r="CO378" i="1"/>
  <c r="CK378" i="1"/>
  <c r="CF378" i="1"/>
  <c r="BI378" i="1"/>
  <c r="BH378" i="1"/>
  <c r="BG378" i="1"/>
  <c r="BF378" i="1"/>
  <c r="BD378" i="1"/>
  <c r="BC378" i="1"/>
  <c r="BB378" i="1"/>
  <c r="AZ378" i="1"/>
  <c r="AY378" i="1"/>
  <c r="AX378" i="1"/>
  <c r="AV378" i="1"/>
  <c r="AU378" i="1"/>
  <c r="AT378" i="1"/>
  <c r="AS378" i="1"/>
  <c r="AR378" i="1"/>
  <c r="AN378" i="1"/>
  <c r="AM378" i="1"/>
  <c r="AL378" i="1"/>
  <c r="AH378" i="1"/>
  <c r="AG378" i="1"/>
  <c r="AF378" i="1"/>
  <c r="AA378" i="1"/>
  <c r="Z378" i="1"/>
  <c r="Y378" i="1"/>
  <c r="X378" i="1"/>
  <c r="FW377" i="1"/>
  <c r="BU377" i="1" s="1"/>
  <c r="FV377" i="1"/>
  <c r="FU377" i="1"/>
  <c r="BS377" i="1" s="1"/>
  <c r="FT377" i="1"/>
  <c r="BQ377" i="1" s="1"/>
  <c r="FS377" i="1"/>
  <c r="FR377" i="1"/>
  <c r="BO377" i="1" s="1"/>
  <c r="FQ377" i="1"/>
  <c r="BM377" i="1" s="1"/>
  <c r="FP377" i="1"/>
  <c r="FO377" i="1"/>
  <c r="BK377" i="1" s="1"/>
  <c r="EG377" i="1"/>
  <c r="DW377" i="1"/>
  <c r="DL377" i="1"/>
  <c r="CO377" i="1"/>
  <c r="CK377" i="1"/>
  <c r="CF377" i="1"/>
  <c r="BI377" i="1"/>
  <c r="BH377" i="1"/>
  <c r="BG377" i="1"/>
  <c r="BF377" i="1"/>
  <c r="BD377" i="1"/>
  <c r="BC377" i="1"/>
  <c r="BB377" i="1"/>
  <c r="AZ377" i="1"/>
  <c r="AY377" i="1"/>
  <c r="AX377" i="1"/>
  <c r="AV377" i="1"/>
  <c r="AU377" i="1"/>
  <c r="AT377" i="1"/>
  <c r="AS377" i="1"/>
  <c r="AR377" i="1"/>
  <c r="AN377" i="1"/>
  <c r="AM377" i="1"/>
  <c r="AL377" i="1"/>
  <c r="AH377" i="1"/>
  <c r="AG377" i="1"/>
  <c r="AF377" i="1"/>
  <c r="AA377" i="1"/>
  <c r="Z377" i="1"/>
  <c r="Y377" i="1"/>
  <c r="X377" i="1"/>
  <c r="FW376" i="1"/>
  <c r="BU376" i="1" s="1"/>
  <c r="FV376" i="1"/>
  <c r="FU376" i="1"/>
  <c r="BS376" i="1" s="1"/>
  <c r="FT376" i="1"/>
  <c r="BQ376" i="1" s="1"/>
  <c r="FS376" i="1"/>
  <c r="FR376" i="1"/>
  <c r="BO376" i="1" s="1"/>
  <c r="FQ376" i="1"/>
  <c r="BM376" i="1" s="1"/>
  <c r="FP376" i="1"/>
  <c r="FO376" i="1"/>
  <c r="BK376" i="1" s="1"/>
  <c r="EG376" i="1"/>
  <c r="DW376" i="1"/>
  <c r="DL376" i="1"/>
  <c r="CO376" i="1"/>
  <c r="CK376" i="1"/>
  <c r="CF376" i="1"/>
  <c r="BI376" i="1"/>
  <c r="BH376" i="1"/>
  <c r="BG376" i="1"/>
  <c r="BF376" i="1"/>
  <c r="BD376" i="1"/>
  <c r="BC376" i="1"/>
  <c r="BB376" i="1"/>
  <c r="AZ376" i="1"/>
  <c r="AY376" i="1"/>
  <c r="AX376" i="1"/>
  <c r="AV376" i="1"/>
  <c r="AU376" i="1"/>
  <c r="AT376" i="1"/>
  <c r="AS376" i="1"/>
  <c r="AR376" i="1"/>
  <c r="AN376" i="1"/>
  <c r="AM376" i="1"/>
  <c r="AL376" i="1"/>
  <c r="AH376" i="1"/>
  <c r="AG376" i="1"/>
  <c r="AF376" i="1"/>
  <c r="AA376" i="1"/>
  <c r="Z376" i="1"/>
  <c r="Y376" i="1"/>
  <c r="X376" i="1"/>
  <c r="FW375" i="1"/>
  <c r="BU375" i="1" s="1"/>
  <c r="FV375" i="1"/>
  <c r="FU375" i="1"/>
  <c r="BS375" i="1" s="1"/>
  <c r="FT375" i="1"/>
  <c r="FS375" i="1"/>
  <c r="FR375" i="1"/>
  <c r="BO375" i="1" s="1"/>
  <c r="FQ375" i="1"/>
  <c r="BM375" i="1" s="1"/>
  <c r="FP375" i="1"/>
  <c r="FO375" i="1"/>
  <c r="BK375" i="1" s="1"/>
  <c r="EG375" i="1"/>
  <c r="DW375" i="1"/>
  <c r="DL375" i="1"/>
  <c r="CO375" i="1"/>
  <c r="CK375" i="1"/>
  <c r="CF375" i="1"/>
  <c r="BQ375" i="1"/>
  <c r="BI375" i="1"/>
  <c r="BH375" i="1"/>
  <c r="BG375" i="1"/>
  <c r="BF375" i="1"/>
  <c r="BD375" i="1"/>
  <c r="BC375" i="1"/>
  <c r="BB375" i="1"/>
  <c r="AZ375" i="1"/>
  <c r="AY375" i="1"/>
  <c r="AX375" i="1"/>
  <c r="AV375" i="1"/>
  <c r="AU375" i="1"/>
  <c r="AT375" i="1"/>
  <c r="AS375" i="1"/>
  <c r="AR375" i="1"/>
  <c r="AN375" i="1"/>
  <c r="AM375" i="1"/>
  <c r="AL375" i="1"/>
  <c r="AH375" i="1"/>
  <c r="AG375" i="1"/>
  <c r="AF375" i="1"/>
  <c r="AA375" i="1"/>
  <c r="Z375" i="1"/>
  <c r="Y375" i="1"/>
  <c r="X375" i="1"/>
  <c r="GA374" i="1"/>
  <c r="FW374" i="1"/>
  <c r="BU374" i="1" s="1"/>
  <c r="FV374" i="1"/>
  <c r="FU374" i="1"/>
  <c r="BS374" i="1" s="1"/>
  <c r="FT374" i="1"/>
  <c r="BQ374" i="1" s="1"/>
  <c r="FS374" i="1"/>
  <c r="FR374" i="1"/>
  <c r="BO374" i="1" s="1"/>
  <c r="FQ374" i="1"/>
  <c r="BM374" i="1" s="1"/>
  <c r="FP374" i="1"/>
  <c r="FO374" i="1"/>
  <c r="BK374" i="1" s="1"/>
  <c r="EG374" i="1"/>
  <c r="DW374" i="1"/>
  <c r="DL374" i="1"/>
  <c r="CO374" i="1"/>
  <c r="CK374" i="1"/>
  <c r="CF374" i="1"/>
  <c r="BI374" i="1"/>
  <c r="BH374" i="1"/>
  <c r="BG374" i="1"/>
  <c r="BF374" i="1"/>
  <c r="BD374" i="1"/>
  <c r="BC374" i="1"/>
  <c r="BB374" i="1"/>
  <c r="AZ374" i="1"/>
  <c r="AY374" i="1"/>
  <c r="AX374" i="1"/>
  <c r="AV374" i="1"/>
  <c r="AU374" i="1"/>
  <c r="AT374" i="1"/>
  <c r="AS374" i="1"/>
  <c r="AR374" i="1"/>
  <c r="AN374" i="1"/>
  <c r="AM374" i="1"/>
  <c r="AL374" i="1"/>
  <c r="AH374" i="1"/>
  <c r="AG374" i="1"/>
  <c r="AF374" i="1"/>
  <c r="AA374" i="1"/>
  <c r="Z374" i="1"/>
  <c r="Y374" i="1"/>
  <c r="X374" i="1"/>
  <c r="GA373" i="1"/>
  <c r="FW373" i="1"/>
  <c r="BU373" i="1" s="1"/>
  <c r="FV373" i="1"/>
  <c r="FU373" i="1"/>
  <c r="BS373" i="1" s="1"/>
  <c r="FT373" i="1"/>
  <c r="BQ373" i="1" s="1"/>
  <c r="FS373" i="1"/>
  <c r="FR373" i="1"/>
  <c r="BO373" i="1" s="1"/>
  <c r="FQ373" i="1"/>
  <c r="BM373" i="1" s="1"/>
  <c r="FP373" i="1"/>
  <c r="FO373" i="1"/>
  <c r="BK373" i="1" s="1"/>
  <c r="EG373" i="1"/>
  <c r="DW373" i="1"/>
  <c r="DL373" i="1"/>
  <c r="CO373" i="1"/>
  <c r="CK373" i="1"/>
  <c r="CF373" i="1"/>
  <c r="BI373" i="1"/>
  <c r="BH373" i="1"/>
  <c r="BG373" i="1"/>
  <c r="BF373" i="1"/>
  <c r="BD373" i="1"/>
  <c r="BC373" i="1"/>
  <c r="BB373" i="1"/>
  <c r="AZ373" i="1"/>
  <c r="AY373" i="1"/>
  <c r="AX373" i="1"/>
  <c r="AV373" i="1"/>
  <c r="AU373" i="1"/>
  <c r="AT373" i="1"/>
  <c r="AS373" i="1"/>
  <c r="AR373" i="1"/>
  <c r="AN373" i="1"/>
  <c r="AM373" i="1"/>
  <c r="AL373" i="1"/>
  <c r="AH373" i="1"/>
  <c r="AG373" i="1"/>
  <c r="AF373" i="1"/>
  <c r="AA373" i="1"/>
  <c r="Z373" i="1"/>
  <c r="Y373" i="1"/>
  <c r="X373" i="1"/>
  <c r="GA372" i="1"/>
  <c r="FW372" i="1"/>
  <c r="BU372" i="1" s="1"/>
  <c r="FV372" i="1"/>
  <c r="FU372" i="1"/>
  <c r="BS372" i="1" s="1"/>
  <c r="FT372" i="1"/>
  <c r="BQ372" i="1" s="1"/>
  <c r="FS372" i="1"/>
  <c r="FR372" i="1"/>
  <c r="FQ372" i="1"/>
  <c r="BM372" i="1" s="1"/>
  <c r="FP372" i="1"/>
  <c r="FO372" i="1"/>
  <c r="BK372" i="1" s="1"/>
  <c r="EG372" i="1"/>
  <c r="DW372" i="1"/>
  <c r="DL372" i="1"/>
  <c r="CO372" i="1"/>
  <c r="CK372" i="1"/>
  <c r="CF372" i="1"/>
  <c r="BI372" i="1"/>
  <c r="BH372" i="1"/>
  <c r="BG372" i="1"/>
  <c r="BF372" i="1"/>
  <c r="BD372" i="1"/>
  <c r="BC372" i="1"/>
  <c r="BB372" i="1"/>
  <c r="AZ372" i="1"/>
  <c r="AY372" i="1"/>
  <c r="AX372" i="1"/>
  <c r="AV372" i="1"/>
  <c r="AU372" i="1"/>
  <c r="AT372" i="1"/>
  <c r="AS372" i="1"/>
  <c r="AR372" i="1"/>
  <c r="AN372" i="1"/>
  <c r="AM372" i="1"/>
  <c r="AL372" i="1"/>
  <c r="AH372" i="1"/>
  <c r="AG372" i="1"/>
  <c r="AF372" i="1"/>
  <c r="AA372" i="1"/>
  <c r="Z372" i="1"/>
  <c r="Y372" i="1"/>
  <c r="X372" i="1"/>
  <c r="GA371" i="1"/>
  <c r="FW371" i="1"/>
  <c r="BU371" i="1" s="1"/>
  <c r="FV371" i="1"/>
  <c r="FU371" i="1"/>
  <c r="BS371" i="1" s="1"/>
  <c r="FT371" i="1"/>
  <c r="BQ371" i="1" s="1"/>
  <c r="FS371" i="1"/>
  <c r="FR371" i="1"/>
  <c r="BO371" i="1" s="1"/>
  <c r="FQ371" i="1"/>
  <c r="BM371" i="1" s="1"/>
  <c r="FP371" i="1"/>
  <c r="FO371" i="1"/>
  <c r="BK371" i="1" s="1"/>
  <c r="EG371" i="1"/>
  <c r="DW371" i="1"/>
  <c r="CO371" i="1"/>
  <c r="CK371" i="1"/>
  <c r="BI371" i="1"/>
  <c r="BH371" i="1"/>
  <c r="BG371" i="1"/>
  <c r="BF371" i="1"/>
  <c r="BD371" i="1"/>
  <c r="BC371" i="1"/>
  <c r="BB371" i="1"/>
  <c r="AZ371" i="1"/>
  <c r="AY371" i="1"/>
  <c r="AX371" i="1"/>
  <c r="AV371" i="1"/>
  <c r="AU371" i="1"/>
  <c r="AT371" i="1"/>
  <c r="AS371" i="1"/>
  <c r="AR371" i="1"/>
  <c r="AN371" i="1"/>
  <c r="AM371" i="1"/>
  <c r="AL371" i="1"/>
  <c r="AH371" i="1"/>
  <c r="AG371" i="1"/>
  <c r="AF371" i="1"/>
  <c r="AA371" i="1"/>
  <c r="Z371" i="1"/>
  <c r="Y371" i="1"/>
  <c r="X371" i="1"/>
  <c r="FW370" i="1"/>
  <c r="BU370" i="1" s="1"/>
  <c r="FV370" i="1"/>
  <c r="FU370" i="1"/>
  <c r="BS370" i="1" s="1"/>
  <c r="FT370" i="1"/>
  <c r="BQ370" i="1" s="1"/>
  <c r="FS370" i="1"/>
  <c r="FR370" i="1"/>
  <c r="BO370" i="1" s="1"/>
  <c r="FQ370" i="1"/>
  <c r="BM370" i="1" s="1"/>
  <c r="FP370" i="1"/>
  <c r="FO370" i="1"/>
  <c r="BK370" i="1" s="1"/>
  <c r="EG370" i="1"/>
  <c r="DW370" i="1"/>
  <c r="DL370" i="1"/>
  <c r="EI370" i="1"/>
  <c r="CO370" i="1"/>
  <c r="CK370" i="1"/>
  <c r="CF370" i="1"/>
  <c r="BI370" i="1"/>
  <c r="BH370" i="1"/>
  <c r="BG370" i="1"/>
  <c r="BF370" i="1"/>
  <c r="BD370" i="1"/>
  <c r="BC370" i="1"/>
  <c r="BB370" i="1"/>
  <c r="AZ370" i="1"/>
  <c r="AY370" i="1"/>
  <c r="AX370" i="1"/>
  <c r="AV370" i="1"/>
  <c r="AU370" i="1"/>
  <c r="AT370" i="1"/>
  <c r="AS370" i="1"/>
  <c r="AR370" i="1"/>
  <c r="AN370" i="1"/>
  <c r="AM370" i="1"/>
  <c r="AL370" i="1"/>
  <c r="AH370" i="1"/>
  <c r="AG370" i="1"/>
  <c r="AF370" i="1"/>
  <c r="AA370" i="1"/>
  <c r="Z370" i="1"/>
  <c r="Y370" i="1"/>
  <c r="X370" i="1"/>
  <c r="FW369" i="1"/>
  <c r="BU369" i="1" s="1"/>
  <c r="FV369" i="1"/>
  <c r="FU369" i="1"/>
  <c r="BS369" i="1" s="1"/>
  <c r="FT369" i="1"/>
  <c r="BQ369" i="1" s="1"/>
  <c r="FS369" i="1"/>
  <c r="FR369" i="1"/>
  <c r="BO369" i="1" s="1"/>
  <c r="FQ369" i="1"/>
  <c r="BM369" i="1" s="1"/>
  <c r="FP369" i="1"/>
  <c r="FO369" i="1"/>
  <c r="BK369" i="1" s="1"/>
  <c r="EG369" i="1"/>
  <c r="DW369" i="1"/>
  <c r="DL369" i="1"/>
  <c r="CO369" i="1"/>
  <c r="CK369" i="1"/>
  <c r="CF369" i="1"/>
  <c r="BI369" i="1"/>
  <c r="BH369" i="1"/>
  <c r="BG369" i="1"/>
  <c r="BF369" i="1"/>
  <c r="BD369" i="1"/>
  <c r="BC369" i="1"/>
  <c r="BB369" i="1"/>
  <c r="AZ369" i="1"/>
  <c r="AY369" i="1"/>
  <c r="AX369" i="1"/>
  <c r="AV369" i="1"/>
  <c r="AU369" i="1"/>
  <c r="AT369" i="1"/>
  <c r="AS369" i="1"/>
  <c r="AR369" i="1"/>
  <c r="AN369" i="1"/>
  <c r="AM369" i="1"/>
  <c r="AL369" i="1"/>
  <c r="AH369" i="1"/>
  <c r="AG369" i="1"/>
  <c r="AF369" i="1"/>
  <c r="AA369" i="1"/>
  <c r="Z369" i="1"/>
  <c r="Y369" i="1"/>
  <c r="X369" i="1"/>
  <c r="GA368" i="1"/>
  <c r="FW368" i="1"/>
  <c r="BU368" i="1" s="1"/>
  <c r="FV368" i="1"/>
  <c r="FU368" i="1"/>
  <c r="BS368" i="1" s="1"/>
  <c r="FT368" i="1"/>
  <c r="BQ368" i="1" s="1"/>
  <c r="FS368" i="1"/>
  <c r="FR368" i="1"/>
  <c r="BO368" i="1" s="1"/>
  <c r="FQ368" i="1"/>
  <c r="BM368" i="1" s="1"/>
  <c r="FP368" i="1"/>
  <c r="FO368" i="1"/>
  <c r="BK368" i="1" s="1"/>
  <c r="EG368" i="1"/>
  <c r="DW368" i="1"/>
  <c r="DL368" i="1"/>
  <c r="CO368" i="1"/>
  <c r="CK368" i="1"/>
  <c r="CF368" i="1"/>
  <c r="BI368" i="1"/>
  <c r="BH368" i="1"/>
  <c r="BG368" i="1"/>
  <c r="BF368" i="1"/>
  <c r="BD368" i="1"/>
  <c r="BC368" i="1"/>
  <c r="BB368" i="1"/>
  <c r="AZ368" i="1"/>
  <c r="AY368" i="1"/>
  <c r="AX368" i="1"/>
  <c r="AV368" i="1"/>
  <c r="AU368" i="1"/>
  <c r="AT368" i="1"/>
  <c r="AS368" i="1"/>
  <c r="AR368" i="1"/>
  <c r="AN368" i="1"/>
  <c r="AM368" i="1"/>
  <c r="AL368" i="1"/>
  <c r="AH368" i="1"/>
  <c r="AG368" i="1"/>
  <c r="AF368" i="1"/>
  <c r="AA368" i="1"/>
  <c r="Z368" i="1"/>
  <c r="Y368" i="1"/>
  <c r="X368" i="1"/>
  <c r="FW367" i="1"/>
  <c r="BU367" i="1" s="1"/>
  <c r="FV367" i="1"/>
  <c r="FU367" i="1"/>
  <c r="BS367" i="1" s="1"/>
  <c r="FT367" i="1"/>
  <c r="BQ367" i="1" s="1"/>
  <c r="FS367" i="1"/>
  <c r="FR367" i="1"/>
  <c r="BO367" i="1" s="1"/>
  <c r="FQ367" i="1"/>
  <c r="BM367" i="1" s="1"/>
  <c r="FP367" i="1"/>
  <c r="FO367" i="1"/>
  <c r="FN367" i="1"/>
  <c r="BI367" i="1" s="1"/>
  <c r="FM367" i="1"/>
  <c r="BH367" i="1" s="1"/>
  <c r="FL367" i="1"/>
  <c r="FK367" i="1"/>
  <c r="FJ367" i="1"/>
  <c r="BD367" i="1" s="1"/>
  <c r="FI367" i="1"/>
  <c r="FH367" i="1"/>
  <c r="FG367" i="1"/>
  <c r="AZ367" i="1" s="1"/>
  <c r="FF367" i="1"/>
  <c r="FE367" i="1"/>
  <c r="AX367" i="1" s="1"/>
  <c r="FD367" i="1"/>
  <c r="AV367" i="1" s="1"/>
  <c r="FC367" i="1"/>
  <c r="AU367" i="1" s="1"/>
  <c r="FB367" i="1"/>
  <c r="AT367" i="1" s="1"/>
  <c r="FA367" i="1"/>
  <c r="EZ367" i="1"/>
  <c r="EY367" i="1"/>
  <c r="EX367" i="1"/>
  <c r="EW367" i="1"/>
  <c r="AL367" i="1" s="1"/>
  <c r="EV367" i="1"/>
  <c r="EU367" i="1"/>
  <c r="ET367" i="1"/>
  <c r="AF367" i="1" s="1"/>
  <c r="AA367" i="1"/>
  <c r="EG367" i="1"/>
  <c r="EH367" i="1" s="1"/>
  <c r="CO367" i="1"/>
  <c r="AN367" i="1"/>
  <c r="AH367" i="1"/>
  <c r="X367" i="1"/>
  <c r="GA366" i="1"/>
  <c r="FW366" i="1"/>
  <c r="BU366" i="1" s="1"/>
  <c r="FV366" i="1"/>
  <c r="FU366" i="1"/>
  <c r="FT366" i="1"/>
  <c r="BQ366" i="1" s="1"/>
  <c r="FS366" i="1"/>
  <c r="FR366" i="1"/>
  <c r="FQ366" i="1"/>
  <c r="BM366" i="1" s="1"/>
  <c r="FP366" i="1"/>
  <c r="FO366" i="1"/>
  <c r="BK366" i="1" s="1"/>
  <c r="FN366" i="1"/>
  <c r="BI366" i="1" s="1"/>
  <c r="FM366" i="1"/>
  <c r="BH366" i="1" s="1"/>
  <c r="FL366" i="1"/>
  <c r="FK366" i="1"/>
  <c r="BF366" i="1" s="1"/>
  <c r="FJ366" i="1"/>
  <c r="BD366" i="1" s="1"/>
  <c r="FI366" i="1"/>
  <c r="FH366" i="1"/>
  <c r="FG366" i="1"/>
  <c r="AZ366" i="1" s="1"/>
  <c r="FF366" i="1"/>
  <c r="FE366" i="1"/>
  <c r="FD366" i="1"/>
  <c r="AV366" i="1" s="1"/>
  <c r="FC366" i="1"/>
  <c r="AU366" i="1" s="1"/>
  <c r="FB366" i="1"/>
  <c r="AT366" i="1" s="1"/>
  <c r="FA366" i="1"/>
  <c r="EZ366" i="1"/>
  <c r="EY366" i="1"/>
  <c r="EX366" i="1"/>
  <c r="EW366" i="1"/>
  <c r="EV366" i="1"/>
  <c r="EU366" i="1"/>
  <c r="ET366" i="1"/>
  <c r="AF366" i="1" s="1"/>
  <c r="AA366" i="1"/>
  <c r="Y366" i="1"/>
  <c r="EG366" i="1"/>
  <c r="EH366" i="1" s="1"/>
  <c r="CO366" i="1"/>
  <c r="CP366" i="1" s="1"/>
  <c r="AN366" i="1"/>
  <c r="AH366" i="1"/>
  <c r="X366" i="1"/>
  <c r="GA365" i="1"/>
  <c r="FW365" i="1"/>
  <c r="BU365" i="1" s="1"/>
  <c r="FV365" i="1"/>
  <c r="FU365" i="1"/>
  <c r="FT365" i="1"/>
  <c r="BQ365" i="1" s="1"/>
  <c r="FS365" i="1"/>
  <c r="FR365" i="1"/>
  <c r="FQ365" i="1"/>
  <c r="BM365" i="1" s="1"/>
  <c r="FP365" i="1"/>
  <c r="FO365" i="1"/>
  <c r="FN365" i="1"/>
  <c r="BI365" i="1" s="1"/>
  <c r="FM365" i="1"/>
  <c r="BH365" i="1" s="1"/>
  <c r="FL365" i="1"/>
  <c r="FK365" i="1"/>
  <c r="BF365" i="1" s="1"/>
  <c r="FJ365" i="1"/>
  <c r="BD365" i="1" s="1"/>
  <c r="FI365" i="1"/>
  <c r="FH365" i="1"/>
  <c r="BB365" i="1" s="1"/>
  <c r="FG365" i="1"/>
  <c r="AZ365" i="1" s="1"/>
  <c r="FF365" i="1"/>
  <c r="FE365" i="1"/>
  <c r="FD365" i="1"/>
  <c r="AV365" i="1" s="1"/>
  <c r="FC365" i="1"/>
  <c r="AU365" i="1" s="1"/>
  <c r="FB365" i="1"/>
  <c r="AT365" i="1" s="1"/>
  <c r="FA365" i="1"/>
  <c r="EZ365" i="1"/>
  <c r="AR365" i="1" s="1"/>
  <c r="EY365" i="1"/>
  <c r="EX365" i="1"/>
  <c r="EW365" i="1"/>
  <c r="EV365" i="1"/>
  <c r="EU365" i="1"/>
  <c r="ET365" i="1"/>
  <c r="AA365" i="1"/>
  <c r="Y365" i="1"/>
  <c r="EG365" i="1"/>
  <c r="CO365" i="1"/>
  <c r="CP365" i="1" s="1"/>
  <c r="AN365" i="1"/>
  <c r="AH365" i="1"/>
  <c r="X365" i="1"/>
  <c r="FW364" i="1"/>
  <c r="BU364" i="1" s="1"/>
  <c r="FV364" i="1"/>
  <c r="FU364" i="1"/>
  <c r="BS364" i="1" s="1"/>
  <c r="FT364" i="1"/>
  <c r="BQ364" i="1" s="1"/>
  <c r="FS364" i="1"/>
  <c r="FR364" i="1"/>
  <c r="BO364" i="1" s="1"/>
  <c r="FM364" i="1"/>
  <c r="BH364" i="1" s="1"/>
  <c r="FL364" i="1"/>
  <c r="FK364" i="1"/>
  <c r="BF364" i="1" s="1"/>
  <c r="FJ364" i="1"/>
  <c r="BD364" i="1" s="1"/>
  <c r="FI364" i="1"/>
  <c r="FH364" i="1"/>
  <c r="BB364" i="1" s="1"/>
  <c r="FG364" i="1"/>
  <c r="AZ364" i="1" s="1"/>
  <c r="FF364" i="1"/>
  <c r="FE364" i="1"/>
  <c r="AX364" i="1" s="1"/>
  <c r="FD364" i="1"/>
  <c r="AV364" i="1" s="1"/>
  <c r="FC364" i="1"/>
  <c r="AU364" i="1" s="1"/>
  <c r="FB364" i="1"/>
  <c r="AT364" i="1" s="1"/>
  <c r="FA364" i="1"/>
  <c r="EZ364" i="1"/>
  <c r="AR364" i="1" s="1"/>
  <c r="EY364" i="1"/>
  <c r="EX364" i="1"/>
  <c r="EW364" i="1"/>
  <c r="AL364" i="1" s="1"/>
  <c r="EV364" i="1"/>
  <c r="EU364" i="1"/>
  <c r="ET364" i="1"/>
  <c r="AF364" i="1" s="1"/>
  <c r="AA364" i="1"/>
  <c r="Y364" i="1"/>
  <c r="EG364" i="1"/>
  <c r="DW364" i="1"/>
  <c r="CO364" i="1"/>
  <c r="CK364" i="1"/>
  <c r="FQ364" i="1" s="1"/>
  <c r="BM364" i="1" s="1"/>
  <c r="AN364" i="1"/>
  <c r="AH364" i="1"/>
  <c r="X364" i="1"/>
  <c r="GA363" i="1"/>
  <c r="FW363" i="1"/>
  <c r="BU363" i="1" s="1"/>
  <c r="FV363" i="1"/>
  <c r="FU363" i="1"/>
  <c r="BS363" i="1" s="1"/>
  <c r="FT363" i="1"/>
  <c r="BQ363" i="1" s="1"/>
  <c r="FS363" i="1"/>
  <c r="FR363" i="1"/>
  <c r="BO363" i="1" s="1"/>
  <c r="FM363" i="1"/>
  <c r="BH363" i="1" s="1"/>
  <c r="FL363" i="1"/>
  <c r="FK363" i="1"/>
  <c r="BF363" i="1" s="1"/>
  <c r="FJ363" i="1"/>
  <c r="BD363" i="1" s="1"/>
  <c r="FI363" i="1"/>
  <c r="FH363" i="1"/>
  <c r="BB363" i="1" s="1"/>
  <c r="FB363" i="1"/>
  <c r="AT363" i="1" s="1"/>
  <c r="FA363" i="1"/>
  <c r="EZ363" i="1"/>
  <c r="AR363" i="1" s="1"/>
  <c r="EY363" i="1"/>
  <c r="EX363" i="1"/>
  <c r="EW363" i="1"/>
  <c r="AL363" i="1" s="1"/>
  <c r="EV363" i="1"/>
  <c r="EU363" i="1"/>
  <c r="ET363" i="1"/>
  <c r="AF363" i="1" s="1"/>
  <c r="AA363" i="1"/>
  <c r="Y363" i="1"/>
  <c r="EG363" i="1"/>
  <c r="DW363" i="1"/>
  <c r="DL363" i="1"/>
  <c r="DM363" i="1" s="1"/>
  <c r="CO363" i="1"/>
  <c r="CK363" i="1"/>
  <c r="FQ363" i="1" s="1"/>
  <c r="BM363" i="1" s="1"/>
  <c r="CF363" i="1"/>
  <c r="AN363" i="1"/>
  <c r="AH363" i="1"/>
  <c r="X363" i="1"/>
  <c r="GA362" i="1"/>
  <c r="FW362" i="1"/>
  <c r="BU362" i="1" s="1"/>
  <c r="FV362" i="1"/>
  <c r="FU362" i="1"/>
  <c r="FT362" i="1"/>
  <c r="BQ362" i="1" s="1"/>
  <c r="FS362" i="1"/>
  <c r="FR362" i="1"/>
  <c r="FM362" i="1"/>
  <c r="BH362" i="1" s="1"/>
  <c r="FL362" i="1"/>
  <c r="FK362" i="1"/>
  <c r="BF362" i="1" s="1"/>
  <c r="FJ362" i="1"/>
  <c r="BD362" i="1" s="1"/>
  <c r="FI362" i="1"/>
  <c r="FH362" i="1"/>
  <c r="BB362" i="1" s="1"/>
  <c r="FB362" i="1"/>
  <c r="AT362" i="1" s="1"/>
  <c r="FA362" i="1"/>
  <c r="EZ362" i="1"/>
  <c r="AR362" i="1" s="1"/>
  <c r="EY362" i="1"/>
  <c r="EX362" i="1"/>
  <c r="EW362" i="1"/>
  <c r="AL362" i="1" s="1"/>
  <c r="EV362" i="1"/>
  <c r="EU362" i="1"/>
  <c r="ET362" i="1"/>
  <c r="AF362" i="1" s="1"/>
  <c r="AA362" i="1"/>
  <c r="Y362" i="1"/>
  <c r="EG362" i="1"/>
  <c r="DW362" i="1"/>
  <c r="DL362" i="1"/>
  <c r="DM362" i="1" s="1"/>
  <c r="CO362" i="1"/>
  <c r="CK362" i="1"/>
  <c r="FO362" i="1" s="1"/>
  <c r="BK362" i="1" s="1"/>
  <c r="CF362" i="1"/>
  <c r="AN362" i="1"/>
  <c r="AH362" i="1"/>
  <c r="X362" i="1"/>
  <c r="GA361" i="1"/>
  <c r="FW361" i="1"/>
  <c r="BU361" i="1" s="1"/>
  <c r="FV361" i="1"/>
  <c r="FU361" i="1"/>
  <c r="BS361" i="1" s="1"/>
  <c r="FT361" i="1"/>
  <c r="BQ361" i="1" s="1"/>
  <c r="FS361" i="1"/>
  <c r="FR361" i="1"/>
  <c r="BO361" i="1" s="1"/>
  <c r="FM361" i="1"/>
  <c r="BH361" i="1" s="1"/>
  <c r="FL361" i="1"/>
  <c r="FK361" i="1"/>
  <c r="BF361" i="1" s="1"/>
  <c r="FJ361" i="1"/>
  <c r="BD361" i="1" s="1"/>
  <c r="FI361" i="1"/>
  <c r="FH361" i="1"/>
  <c r="BB361" i="1" s="1"/>
  <c r="FB361" i="1"/>
  <c r="AT361" i="1" s="1"/>
  <c r="FA361" i="1"/>
  <c r="EZ361" i="1"/>
  <c r="AR361" i="1" s="1"/>
  <c r="EY361" i="1"/>
  <c r="EX361" i="1"/>
  <c r="EW361" i="1"/>
  <c r="AL361" i="1" s="1"/>
  <c r="EV361" i="1"/>
  <c r="EU361" i="1"/>
  <c r="ET361" i="1"/>
  <c r="AF361" i="1" s="1"/>
  <c r="AA361" i="1"/>
  <c r="Y361" i="1"/>
  <c r="EG361" i="1"/>
  <c r="DW361" i="1"/>
  <c r="DL361" i="1"/>
  <c r="CO361" i="1"/>
  <c r="CK361" i="1"/>
  <c r="FO361" i="1" s="1"/>
  <c r="BK361" i="1" s="1"/>
  <c r="CF361" i="1"/>
  <c r="AN361" i="1"/>
  <c r="AH361" i="1"/>
  <c r="X361" i="1"/>
  <c r="GA360" i="1"/>
  <c r="FW360" i="1"/>
  <c r="BU360" i="1" s="1"/>
  <c r="FV360" i="1"/>
  <c r="FU360" i="1"/>
  <c r="FT360" i="1"/>
  <c r="BQ360" i="1" s="1"/>
  <c r="FS360" i="1"/>
  <c r="FR360" i="1"/>
  <c r="FM360" i="1"/>
  <c r="BH360" i="1" s="1"/>
  <c r="FL360" i="1"/>
  <c r="FK360" i="1"/>
  <c r="FJ360" i="1"/>
  <c r="BD360" i="1" s="1"/>
  <c r="FI360" i="1"/>
  <c r="FH360" i="1"/>
  <c r="BB360" i="1" s="1"/>
  <c r="FB360" i="1"/>
  <c r="AT360" i="1" s="1"/>
  <c r="FA360" i="1"/>
  <c r="EZ360" i="1"/>
  <c r="AR360" i="1" s="1"/>
  <c r="EY360" i="1"/>
  <c r="EX360" i="1"/>
  <c r="EW360" i="1"/>
  <c r="AL360" i="1" s="1"/>
  <c r="EV360" i="1"/>
  <c r="EU360" i="1"/>
  <c r="ET360" i="1"/>
  <c r="AF360" i="1" s="1"/>
  <c r="AA360" i="1"/>
  <c r="EG360" i="1"/>
  <c r="DW360" i="1"/>
  <c r="DL360" i="1"/>
  <c r="CO360" i="1"/>
  <c r="CK360" i="1"/>
  <c r="CF360" i="1"/>
  <c r="AN360" i="1"/>
  <c r="AH360" i="1"/>
  <c r="X360" i="1"/>
  <c r="FW359" i="1"/>
  <c r="BU359" i="1" s="1"/>
  <c r="FV359" i="1"/>
  <c r="FU359" i="1"/>
  <c r="BS359" i="1" s="1"/>
  <c r="FT359" i="1"/>
  <c r="BQ359" i="1" s="1"/>
  <c r="FS359" i="1"/>
  <c r="FR359" i="1"/>
  <c r="BO359" i="1" s="1"/>
  <c r="FM359" i="1"/>
  <c r="BH359" i="1" s="1"/>
  <c r="FL359" i="1"/>
  <c r="FK359" i="1"/>
  <c r="FJ359" i="1"/>
  <c r="BD359" i="1" s="1"/>
  <c r="FI359" i="1"/>
  <c r="FH359" i="1"/>
  <c r="BB359" i="1" s="1"/>
  <c r="FB359" i="1"/>
  <c r="AT359" i="1" s="1"/>
  <c r="FA359" i="1"/>
  <c r="EZ359" i="1"/>
  <c r="AR359" i="1" s="1"/>
  <c r="EY359" i="1"/>
  <c r="EX359" i="1"/>
  <c r="EW359" i="1"/>
  <c r="AL359" i="1" s="1"/>
  <c r="EV359" i="1"/>
  <c r="EU359" i="1"/>
  <c r="ET359" i="1"/>
  <c r="AF359" i="1" s="1"/>
  <c r="EG359" i="1"/>
  <c r="DW359" i="1"/>
  <c r="DL359" i="1"/>
  <c r="CO359" i="1"/>
  <c r="CK359" i="1"/>
  <c r="FO359" i="1" s="1"/>
  <c r="BK359" i="1" s="1"/>
  <c r="CF359" i="1"/>
  <c r="AN359" i="1"/>
  <c r="AH359" i="1"/>
  <c r="X359" i="1"/>
  <c r="FW358" i="1"/>
  <c r="BU358" i="1" s="1"/>
  <c r="FV358" i="1"/>
  <c r="FU358" i="1"/>
  <c r="FT358" i="1"/>
  <c r="BQ358" i="1" s="1"/>
  <c r="FS358" i="1"/>
  <c r="FR358" i="1"/>
  <c r="BO358" i="1" s="1"/>
  <c r="FQ358" i="1"/>
  <c r="BM358" i="1" s="1"/>
  <c r="FP358" i="1"/>
  <c r="FO358" i="1"/>
  <c r="BK358" i="1" s="1"/>
  <c r="EG358" i="1"/>
  <c r="DW358" i="1"/>
  <c r="CO358" i="1"/>
  <c r="CK358" i="1"/>
  <c r="BI358" i="1"/>
  <c r="BH358" i="1"/>
  <c r="BG358" i="1"/>
  <c r="BF358" i="1"/>
  <c r="BD358" i="1"/>
  <c r="BC358" i="1"/>
  <c r="BB358" i="1"/>
  <c r="AZ358" i="1"/>
  <c r="AY358" i="1"/>
  <c r="AX358" i="1"/>
  <c r="AV358" i="1"/>
  <c r="AU358" i="1"/>
  <c r="AT358" i="1"/>
  <c r="AS358" i="1"/>
  <c r="AR358" i="1"/>
  <c r="AN358" i="1"/>
  <c r="AM358" i="1"/>
  <c r="AL358" i="1"/>
  <c r="AH358" i="1"/>
  <c r="AG358" i="1"/>
  <c r="AF358" i="1"/>
  <c r="AA358" i="1"/>
  <c r="Z358" i="1"/>
  <c r="Y358" i="1"/>
  <c r="X358" i="1"/>
  <c r="GA357" i="1"/>
  <c r="FW357" i="1"/>
  <c r="BU357" i="1" s="1"/>
  <c r="FV357" i="1"/>
  <c r="FU357" i="1"/>
  <c r="BS357" i="1" s="1"/>
  <c r="FT357" i="1"/>
  <c r="BQ357" i="1" s="1"/>
  <c r="FS357" i="1"/>
  <c r="FR357" i="1"/>
  <c r="BO357" i="1" s="1"/>
  <c r="FQ357" i="1"/>
  <c r="BM357" i="1" s="1"/>
  <c r="FP357" i="1"/>
  <c r="FO357" i="1"/>
  <c r="BK357" i="1" s="1"/>
  <c r="EG357" i="1"/>
  <c r="DW357" i="1"/>
  <c r="DL357" i="1"/>
  <c r="DM357" i="1" s="1"/>
  <c r="CO357" i="1"/>
  <c r="CK357" i="1"/>
  <c r="CF357" i="1"/>
  <c r="BI357" i="1"/>
  <c r="BH357" i="1"/>
  <c r="BG357" i="1"/>
  <c r="BF357" i="1"/>
  <c r="BD357" i="1"/>
  <c r="BC357" i="1"/>
  <c r="BB357" i="1"/>
  <c r="AZ357" i="1"/>
  <c r="AY357" i="1"/>
  <c r="AX357" i="1"/>
  <c r="AV357" i="1"/>
  <c r="AU357" i="1"/>
  <c r="AT357" i="1"/>
  <c r="AS357" i="1"/>
  <c r="AR357" i="1"/>
  <c r="AN357" i="1"/>
  <c r="AM357" i="1"/>
  <c r="AL357" i="1"/>
  <c r="AH357" i="1"/>
  <c r="AG357" i="1"/>
  <c r="AF357" i="1"/>
  <c r="AA357" i="1"/>
  <c r="Z357" i="1"/>
  <c r="Y357" i="1"/>
  <c r="X357" i="1"/>
  <c r="FW356" i="1"/>
  <c r="BU356" i="1" s="1"/>
  <c r="FV356" i="1"/>
  <c r="FU356" i="1"/>
  <c r="BS356" i="1" s="1"/>
  <c r="FT356" i="1"/>
  <c r="BQ356" i="1" s="1"/>
  <c r="FS356" i="1"/>
  <c r="FR356" i="1"/>
  <c r="BO356" i="1" s="1"/>
  <c r="FQ356" i="1"/>
  <c r="BM356" i="1" s="1"/>
  <c r="FP356" i="1"/>
  <c r="FO356" i="1"/>
  <c r="BK356" i="1" s="1"/>
  <c r="EG356" i="1"/>
  <c r="DW356" i="1"/>
  <c r="DL356" i="1"/>
  <c r="CO356" i="1"/>
  <c r="CK356" i="1"/>
  <c r="CF356" i="1"/>
  <c r="BI356" i="1"/>
  <c r="BH356" i="1"/>
  <c r="BG356" i="1"/>
  <c r="BF356" i="1"/>
  <c r="BD356" i="1"/>
  <c r="BC356" i="1"/>
  <c r="BB356" i="1"/>
  <c r="AZ356" i="1"/>
  <c r="AY356" i="1"/>
  <c r="AX356" i="1"/>
  <c r="AV356" i="1"/>
  <c r="AU356" i="1"/>
  <c r="AT356" i="1"/>
  <c r="AS356" i="1"/>
  <c r="AR356" i="1"/>
  <c r="AN356" i="1"/>
  <c r="AM356" i="1"/>
  <c r="AL356" i="1"/>
  <c r="AH356" i="1"/>
  <c r="AG356" i="1"/>
  <c r="AF356" i="1"/>
  <c r="AA356" i="1"/>
  <c r="Z356" i="1"/>
  <c r="Y356" i="1"/>
  <c r="X356" i="1"/>
  <c r="FW355" i="1"/>
  <c r="BU355" i="1" s="1"/>
  <c r="FV355" i="1"/>
  <c r="FU355" i="1"/>
  <c r="BS355" i="1" s="1"/>
  <c r="FT355" i="1"/>
  <c r="BQ355" i="1" s="1"/>
  <c r="FS355" i="1"/>
  <c r="FR355" i="1"/>
  <c r="BO355" i="1" s="1"/>
  <c r="FQ355" i="1"/>
  <c r="BM355" i="1" s="1"/>
  <c r="FP355" i="1"/>
  <c r="FO355" i="1"/>
  <c r="BK355" i="1" s="1"/>
  <c r="EG355" i="1"/>
  <c r="DW355" i="1"/>
  <c r="DL355" i="1"/>
  <c r="CO355" i="1"/>
  <c r="CK355" i="1"/>
  <c r="CF355" i="1"/>
  <c r="BI355" i="1"/>
  <c r="BH355" i="1"/>
  <c r="BG355" i="1"/>
  <c r="BF355" i="1"/>
  <c r="BD355" i="1"/>
  <c r="BC355" i="1"/>
  <c r="BB355" i="1"/>
  <c r="AZ355" i="1"/>
  <c r="AY355" i="1"/>
  <c r="AX355" i="1"/>
  <c r="AV355" i="1"/>
  <c r="AU355" i="1"/>
  <c r="AT355" i="1"/>
  <c r="AS355" i="1"/>
  <c r="AR355" i="1"/>
  <c r="AN355" i="1"/>
  <c r="AM355" i="1"/>
  <c r="AL355" i="1"/>
  <c r="AH355" i="1"/>
  <c r="AG355" i="1"/>
  <c r="AF355" i="1"/>
  <c r="AA355" i="1"/>
  <c r="Z355" i="1"/>
  <c r="Y355" i="1"/>
  <c r="X355" i="1"/>
  <c r="FW354" i="1"/>
  <c r="BU354" i="1" s="1"/>
  <c r="FV354" i="1"/>
  <c r="FU354" i="1"/>
  <c r="BS354" i="1" s="1"/>
  <c r="FT354" i="1"/>
  <c r="BQ354" i="1" s="1"/>
  <c r="FS354" i="1"/>
  <c r="FR354" i="1"/>
  <c r="FQ354" i="1"/>
  <c r="BM354" i="1" s="1"/>
  <c r="FP354" i="1"/>
  <c r="FO354" i="1"/>
  <c r="BK354" i="1" s="1"/>
  <c r="EG354" i="1"/>
  <c r="DW354" i="1"/>
  <c r="DL354" i="1"/>
  <c r="CO354" i="1"/>
  <c r="CK354" i="1"/>
  <c r="CF354" i="1"/>
  <c r="BI354" i="1"/>
  <c r="BH354" i="1"/>
  <c r="BG354" i="1"/>
  <c r="BF354" i="1"/>
  <c r="BD354" i="1"/>
  <c r="BC354" i="1"/>
  <c r="BB354" i="1"/>
  <c r="AZ354" i="1"/>
  <c r="AY354" i="1"/>
  <c r="AX354" i="1"/>
  <c r="AV354" i="1"/>
  <c r="AU354" i="1"/>
  <c r="AT354" i="1"/>
  <c r="AS354" i="1"/>
  <c r="AR354" i="1"/>
  <c r="AN354" i="1"/>
  <c r="AM354" i="1"/>
  <c r="AL354" i="1"/>
  <c r="AH354" i="1"/>
  <c r="AG354" i="1"/>
  <c r="AF354" i="1"/>
  <c r="AA354" i="1"/>
  <c r="Z354" i="1"/>
  <c r="Y354" i="1"/>
  <c r="X354" i="1"/>
  <c r="FW353" i="1"/>
  <c r="BU353" i="1" s="1"/>
  <c r="FV353" i="1"/>
  <c r="FU353" i="1"/>
  <c r="BS353" i="1" s="1"/>
  <c r="FT353" i="1"/>
  <c r="BQ353" i="1" s="1"/>
  <c r="FS353" i="1"/>
  <c r="FR353" i="1"/>
  <c r="BO353" i="1" s="1"/>
  <c r="FQ353" i="1"/>
  <c r="BM353" i="1" s="1"/>
  <c r="FP353" i="1"/>
  <c r="FO353" i="1"/>
  <c r="BK353" i="1" s="1"/>
  <c r="EG353" i="1"/>
  <c r="DW353" i="1"/>
  <c r="DL353" i="1"/>
  <c r="CO353" i="1"/>
  <c r="CK353" i="1"/>
  <c r="CF353" i="1"/>
  <c r="BI353" i="1"/>
  <c r="BH353" i="1"/>
  <c r="BG353" i="1"/>
  <c r="BF353" i="1"/>
  <c r="BD353" i="1"/>
  <c r="BC353" i="1"/>
  <c r="BB353" i="1"/>
  <c r="AZ353" i="1"/>
  <c r="AY353" i="1"/>
  <c r="AX353" i="1"/>
  <c r="AV353" i="1"/>
  <c r="AU353" i="1"/>
  <c r="AT353" i="1"/>
  <c r="AS353" i="1"/>
  <c r="AR353" i="1"/>
  <c r="AN353" i="1"/>
  <c r="AM353" i="1"/>
  <c r="AL353" i="1"/>
  <c r="AH353" i="1"/>
  <c r="AG353" i="1"/>
  <c r="AF353" i="1"/>
  <c r="AA353" i="1"/>
  <c r="Z353" i="1"/>
  <c r="Y353" i="1"/>
  <c r="X353" i="1"/>
  <c r="FW352" i="1"/>
  <c r="BU352" i="1" s="1"/>
  <c r="FV352" i="1"/>
  <c r="FU352" i="1"/>
  <c r="FT352" i="1"/>
  <c r="BQ352" i="1" s="1"/>
  <c r="FS352" i="1"/>
  <c r="FR352" i="1"/>
  <c r="BO352" i="1" s="1"/>
  <c r="FQ352" i="1"/>
  <c r="BM352" i="1" s="1"/>
  <c r="FP352" i="1"/>
  <c r="FO352" i="1"/>
  <c r="BK352" i="1" s="1"/>
  <c r="EG352" i="1"/>
  <c r="DW352" i="1"/>
  <c r="DL352" i="1"/>
  <c r="DM352" i="1" s="1"/>
  <c r="CO352" i="1"/>
  <c r="CK352" i="1"/>
  <c r="CF352" i="1"/>
  <c r="BI352" i="1"/>
  <c r="BH352" i="1"/>
  <c r="BG352" i="1"/>
  <c r="BF352" i="1"/>
  <c r="BD352" i="1"/>
  <c r="BC352" i="1"/>
  <c r="BB352" i="1"/>
  <c r="AZ352" i="1"/>
  <c r="AY352" i="1"/>
  <c r="AX352" i="1"/>
  <c r="AV352" i="1"/>
  <c r="AU352" i="1"/>
  <c r="AT352" i="1"/>
  <c r="AS352" i="1"/>
  <c r="AR352" i="1"/>
  <c r="AN352" i="1"/>
  <c r="AM352" i="1"/>
  <c r="AL352" i="1"/>
  <c r="AH352" i="1"/>
  <c r="AG352" i="1"/>
  <c r="AF352" i="1"/>
  <c r="AA352" i="1"/>
  <c r="Z352" i="1"/>
  <c r="Y352" i="1"/>
  <c r="X352" i="1"/>
  <c r="GA351" i="1"/>
  <c r="FW351" i="1"/>
  <c r="BU351" i="1" s="1"/>
  <c r="FV351" i="1"/>
  <c r="FU351" i="1"/>
  <c r="FT351" i="1"/>
  <c r="BQ351" i="1" s="1"/>
  <c r="FS351" i="1"/>
  <c r="FR351" i="1"/>
  <c r="BO351" i="1" s="1"/>
  <c r="FQ351" i="1"/>
  <c r="BM351" i="1" s="1"/>
  <c r="FP351" i="1"/>
  <c r="FO351" i="1"/>
  <c r="EG351" i="1"/>
  <c r="DW351" i="1"/>
  <c r="CO351" i="1"/>
  <c r="CK351" i="1"/>
  <c r="BI351" i="1"/>
  <c r="BH351" i="1"/>
  <c r="BG351" i="1"/>
  <c r="BF351" i="1"/>
  <c r="BD351" i="1"/>
  <c r="BC351" i="1"/>
  <c r="BB351" i="1"/>
  <c r="AZ351" i="1"/>
  <c r="AY351" i="1"/>
  <c r="AX351" i="1"/>
  <c r="AV351" i="1"/>
  <c r="AU351" i="1"/>
  <c r="AT351" i="1"/>
  <c r="AS351" i="1"/>
  <c r="AR351" i="1"/>
  <c r="AN351" i="1"/>
  <c r="AM351" i="1"/>
  <c r="AL351" i="1"/>
  <c r="AH351" i="1"/>
  <c r="AG351" i="1"/>
  <c r="AF351" i="1"/>
  <c r="AA351" i="1"/>
  <c r="Z351" i="1"/>
  <c r="Y351" i="1"/>
  <c r="X351" i="1"/>
  <c r="FW350" i="1"/>
  <c r="BU350" i="1" s="1"/>
  <c r="FV350" i="1"/>
  <c r="FU350" i="1"/>
  <c r="BS350" i="1" s="1"/>
  <c r="FT350" i="1"/>
  <c r="BQ350" i="1" s="1"/>
  <c r="FS350" i="1"/>
  <c r="FR350" i="1"/>
  <c r="BO350" i="1" s="1"/>
  <c r="FQ350" i="1"/>
  <c r="BM350" i="1" s="1"/>
  <c r="FP350" i="1"/>
  <c r="FO350" i="1"/>
  <c r="BK350" i="1" s="1"/>
  <c r="EG350" i="1"/>
  <c r="DW350" i="1"/>
  <c r="CO350" i="1"/>
  <c r="CK350" i="1"/>
  <c r="BI350" i="1"/>
  <c r="BH350" i="1"/>
  <c r="BG350" i="1"/>
  <c r="BF350" i="1"/>
  <c r="BD350" i="1"/>
  <c r="BC350" i="1"/>
  <c r="BB350" i="1"/>
  <c r="AZ350" i="1"/>
  <c r="AY350" i="1"/>
  <c r="AX350" i="1"/>
  <c r="AV350" i="1"/>
  <c r="AU350" i="1"/>
  <c r="AT350" i="1"/>
  <c r="AS350" i="1"/>
  <c r="AR350" i="1"/>
  <c r="AN350" i="1"/>
  <c r="AM350" i="1"/>
  <c r="AL350" i="1"/>
  <c r="AH350" i="1"/>
  <c r="AG350" i="1"/>
  <c r="AF350" i="1"/>
  <c r="AA350" i="1"/>
  <c r="Z350" i="1"/>
  <c r="Y350" i="1"/>
  <c r="X350" i="1"/>
  <c r="FW349" i="1"/>
  <c r="BU349" i="1" s="1"/>
  <c r="FV349" i="1"/>
  <c r="FU349" i="1"/>
  <c r="FT349" i="1"/>
  <c r="BQ349" i="1" s="1"/>
  <c r="FS349" i="1"/>
  <c r="FR349" i="1"/>
  <c r="FQ349" i="1"/>
  <c r="BM349" i="1" s="1"/>
  <c r="FP349" i="1"/>
  <c r="FO349" i="1"/>
  <c r="EG349" i="1"/>
  <c r="DW349" i="1"/>
  <c r="DL349" i="1"/>
  <c r="CO349" i="1"/>
  <c r="CK349" i="1"/>
  <c r="CF349" i="1"/>
  <c r="BI349" i="1"/>
  <c r="BH349" i="1"/>
  <c r="BG349" i="1"/>
  <c r="BF349" i="1"/>
  <c r="BD349" i="1"/>
  <c r="BC349" i="1"/>
  <c r="BB349" i="1"/>
  <c r="AZ349" i="1"/>
  <c r="AY349" i="1"/>
  <c r="AX349" i="1"/>
  <c r="AV349" i="1"/>
  <c r="AU349" i="1"/>
  <c r="AT349" i="1"/>
  <c r="AS349" i="1"/>
  <c r="AR349" i="1"/>
  <c r="AN349" i="1"/>
  <c r="AM349" i="1"/>
  <c r="AL349" i="1"/>
  <c r="AH349" i="1"/>
  <c r="AG349" i="1"/>
  <c r="AF349" i="1"/>
  <c r="AA349" i="1"/>
  <c r="Z349" i="1"/>
  <c r="Y349" i="1"/>
  <c r="X349" i="1"/>
  <c r="FW348" i="1"/>
  <c r="BU348" i="1" s="1"/>
  <c r="FV348" i="1"/>
  <c r="FU348" i="1"/>
  <c r="BS348" i="1" s="1"/>
  <c r="FT348" i="1"/>
  <c r="BQ348" i="1" s="1"/>
  <c r="FS348" i="1"/>
  <c r="FR348" i="1"/>
  <c r="BO348" i="1" s="1"/>
  <c r="FQ348" i="1"/>
  <c r="BM348" i="1" s="1"/>
  <c r="FP348" i="1"/>
  <c r="FO348" i="1"/>
  <c r="BK348" i="1" s="1"/>
  <c r="EG348" i="1"/>
  <c r="DW348" i="1"/>
  <c r="DL348" i="1"/>
  <c r="CO348" i="1"/>
  <c r="CK348" i="1"/>
  <c r="CF348" i="1"/>
  <c r="BI348" i="1"/>
  <c r="BH348" i="1"/>
  <c r="BG348" i="1"/>
  <c r="BF348" i="1"/>
  <c r="BD348" i="1"/>
  <c r="BC348" i="1"/>
  <c r="BB348" i="1"/>
  <c r="AZ348" i="1"/>
  <c r="AY348" i="1"/>
  <c r="AX348" i="1"/>
  <c r="AV348" i="1"/>
  <c r="AU348" i="1"/>
  <c r="AT348" i="1"/>
  <c r="AS348" i="1"/>
  <c r="AR348" i="1"/>
  <c r="AN348" i="1"/>
  <c r="AM348" i="1"/>
  <c r="AL348" i="1"/>
  <c r="AH348" i="1"/>
  <c r="AG348" i="1"/>
  <c r="AF348" i="1"/>
  <c r="AA348" i="1"/>
  <c r="Z348" i="1"/>
  <c r="Y348" i="1"/>
  <c r="X348" i="1"/>
  <c r="FW347" i="1"/>
  <c r="BU347" i="1" s="1"/>
  <c r="FV347" i="1"/>
  <c r="FU347" i="1"/>
  <c r="BS347" i="1" s="1"/>
  <c r="FT347" i="1"/>
  <c r="BQ347" i="1" s="1"/>
  <c r="FS347" i="1"/>
  <c r="FR347" i="1"/>
  <c r="BO347" i="1" s="1"/>
  <c r="FQ347" i="1"/>
  <c r="BM347" i="1" s="1"/>
  <c r="FP347" i="1"/>
  <c r="FO347" i="1"/>
  <c r="BK347" i="1" s="1"/>
  <c r="EG347" i="1"/>
  <c r="DW347" i="1"/>
  <c r="DL347" i="1"/>
  <c r="CO347" i="1"/>
  <c r="CK347" i="1"/>
  <c r="CF347" i="1"/>
  <c r="BI347" i="1"/>
  <c r="BH347" i="1"/>
  <c r="BG347" i="1"/>
  <c r="BF347" i="1"/>
  <c r="BD347" i="1"/>
  <c r="BC347" i="1"/>
  <c r="BB347" i="1"/>
  <c r="AZ347" i="1"/>
  <c r="AY347" i="1"/>
  <c r="AX347" i="1"/>
  <c r="AV347" i="1"/>
  <c r="AU347" i="1"/>
  <c r="AT347" i="1"/>
  <c r="AS347" i="1"/>
  <c r="AR347" i="1"/>
  <c r="AN347" i="1"/>
  <c r="AM347" i="1"/>
  <c r="AL347" i="1"/>
  <c r="AH347" i="1"/>
  <c r="AG347" i="1"/>
  <c r="AF347" i="1"/>
  <c r="AA347" i="1"/>
  <c r="Z347" i="1"/>
  <c r="Y347" i="1"/>
  <c r="X347" i="1"/>
  <c r="GA346" i="1"/>
  <c r="FW346" i="1"/>
  <c r="BU346" i="1" s="1"/>
  <c r="FV346" i="1"/>
  <c r="FU346" i="1"/>
  <c r="FT346" i="1"/>
  <c r="BQ346" i="1" s="1"/>
  <c r="FS346" i="1"/>
  <c r="FR346" i="1"/>
  <c r="BO346" i="1" s="1"/>
  <c r="FQ346" i="1"/>
  <c r="BM346" i="1" s="1"/>
  <c r="FP346" i="1"/>
  <c r="FO346" i="1"/>
  <c r="BK346" i="1" s="1"/>
  <c r="EG346" i="1"/>
  <c r="DW346" i="1"/>
  <c r="DL346" i="1"/>
  <c r="CO346" i="1"/>
  <c r="CK346" i="1"/>
  <c r="CF346" i="1"/>
  <c r="BI346" i="1"/>
  <c r="BH346" i="1"/>
  <c r="BG346" i="1"/>
  <c r="BF346" i="1"/>
  <c r="BD346" i="1"/>
  <c r="BC346" i="1"/>
  <c r="BB346" i="1"/>
  <c r="AZ346" i="1"/>
  <c r="AY346" i="1"/>
  <c r="AX346" i="1"/>
  <c r="AV346" i="1"/>
  <c r="AU346" i="1"/>
  <c r="AT346" i="1"/>
  <c r="AS346" i="1"/>
  <c r="AR346" i="1"/>
  <c r="AN346" i="1"/>
  <c r="AM346" i="1"/>
  <c r="AL346" i="1"/>
  <c r="AH346" i="1"/>
  <c r="AG346" i="1"/>
  <c r="AF346" i="1"/>
  <c r="AA346" i="1"/>
  <c r="Z346" i="1"/>
  <c r="Y346" i="1"/>
  <c r="X346" i="1"/>
  <c r="GA345" i="1"/>
  <c r="FW345" i="1"/>
  <c r="BU345" i="1" s="1"/>
  <c r="FV345" i="1"/>
  <c r="FU345" i="1"/>
  <c r="BS345" i="1" s="1"/>
  <c r="FT345" i="1"/>
  <c r="BQ345" i="1" s="1"/>
  <c r="FS345" i="1"/>
  <c r="FR345" i="1"/>
  <c r="BO345" i="1" s="1"/>
  <c r="FQ345" i="1"/>
  <c r="BM345" i="1" s="1"/>
  <c r="FP345" i="1"/>
  <c r="FO345" i="1"/>
  <c r="BK345" i="1" s="1"/>
  <c r="EG345" i="1"/>
  <c r="DW345" i="1"/>
  <c r="DL345" i="1"/>
  <c r="DM345" i="1" s="1"/>
  <c r="CO345" i="1"/>
  <c r="CK345" i="1"/>
  <c r="CF345" i="1"/>
  <c r="BI345" i="1"/>
  <c r="BH345" i="1"/>
  <c r="BG345" i="1"/>
  <c r="BF345" i="1"/>
  <c r="BD345" i="1"/>
  <c r="BC345" i="1"/>
  <c r="BB345" i="1"/>
  <c r="AZ345" i="1"/>
  <c r="AY345" i="1"/>
  <c r="AX345" i="1"/>
  <c r="AV345" i="1"/>
  <c r="AU345" i="1"/>
  <c r="AT345" i="1"/>
  <c r="AS345" i="1"/>
  <c r="AR345" i="1"/>
  <c r="AN345" i="1"/>
  <c r="AM345" i="1"/>
  <c r="AL345" i="1"/>
  <c r="AH345" i="1"/>
  <c r="AG345" i="1"/>
  <c r="AF345" i="1"/>
  <c r="AA345" i="1"/>
  <c r="Z345" i="1"/>
  <c r="Y345" i="1"/>
  <c r="X345" i="1"/>
  <c r="FW344" i="1"/>
  <c r="BU344" i="1" s="1"/>
  <c r="FV344" i="1"/>
  <c r="FU344" i="1"/>
  <c r="FT344" i="1"/>
  <c r="BQ344" i="1" s="1"/>
  <c r="FS344" i="1"/>
  <c r="FR344" i="1"/>
  <c r="BO344" i="1" s="1"/>
  <c r="FQ344" i="1"/>
  <c r="BM344" i="1" s="1"/>
  <c r="FP344" i="1"/>
  <c r="FO344" i="1"/>
  <c r="BK344" i="1" s="1"/>
  <c r="EG344" i="1"/>
  <c r="DW344" i="1"/>
  <c r="DL344" i="1"/>
  <c r="EI344" i="1"/>
  <c r="CO344" i="1"/>
  <c r="CK344" i="1"/>
  <c r="CF344" i="1"/>
  <c r="BI344" i="1"/>
  <c r="BH344" i="1"/>
  <c r="BG344" i="1"/>
  <c r="BF344" i="1"/>
  <c r="BD344" i="1"/>
  <c r="BC344" i="1"/>
  <c r="BB344" i="1"/>
  <c r="AZ344" i="1"/>
  <c r="AY344" i="1"/>
  <c r="AX344" i="1"/>
  <c r="AV344" i="1"/>
  <c r="AU344" i="1"/>
  <c r="AT344" i="1"/>
  <c r="AS344" i="1"/>
  <c r="AR344" i="1"/>
  <c r="AN344" i="1"/>
  <c r="AM344" i="1"/>
  <c r="AL344" i="1"/>
  <c r="AH344" i="1"/>
  <c r="AG344" i="1"/>
  <c r="AF344" i="1"/>
  <c r="AA344" i="1"/>
  <c r="Z344" i="1"/>
  <c r="Y344" i="1"/>
  <c r="X344" i="1"/>
  <c r="FW343" i="1"/>
  <c r="BU343" i="1" s="1"/>
  <c r="FV343" i="1"/>
  <c r="FU343" i="1"/>
  <c r="BS343" i="1" s="1"/>
  <c r="FT343" i="1"/>
  <c r="BQ343" i="1" s="1"/>
  <c r="FS343" i="1"/>
  <c r="FR343" i="1"/>
  <c r="BO343" i="1" s="1"/>
  <c r="FQ343" i="1"/>
  <c r="BM343" i="1" s="1"/>
  <c r="FP343" i="1"/>
  <c r="FO343" i="1"/>
  <c r="BK343" i="1" s="1"/>
  <c r="EG343" i="1"/>
  <c r="DW343" i="1"/>
  <c r="DL343" i="1"/>
  <c r="CO343" i="1"/>
  <c r="CK343" i="1"/>
  <c r="CF343" i="1"/>
  <c r="BI343" i="1"/>
  <c r="BH343" i="1"/>
  <c r="BG343" i="1"/>
  <c r="BF343" i="1"/>
  <c r="BD343" i="1"/>
  <c r="BC343" i="1"/>
  <c r="BB343" i="1"/>
  <c r="AZ343" i="1"/>
  <c r="AY343" i="1"/>
  <c r="AX343" i="1"/>
  <c r="AV343" i="1"/>
  <c r="AU343" i="1"/>
  <c r="AT343" i="1"/>
  <c r="AS343" i="1"/>
  <c r="AR343" i="1"/>
  <c r="AN343" i="1"/>
  <c r="AM343" i="1"/>
  <c r="AL343" i="1"/>
  <c r="AH343" i="1"/>
  <c r="AG343" i="1"/>
  <c r="AF343" i="1"/>
  <c r="AA343" i="1"/>
  <c r="Z343" i="1"/>
  <c r="Y343" i="1"/>
  <c r="X343" i="1"/>
  <c r="GA342" i="1"/>
  <c r="FW342" i="1"/>
  <c r="BU342" i="1" s="1"/>
  <c r="FV342" i="1"/>
  <c r="FU342" i="1"/>
  <c r="BS342" i="1" s="1"/>
  <c r="FT342" i="1"/>
  <c r="BQ342" i="1" s="1"/>
  <c r="FS342" i="1"/>
  <c r="FR342" i="1"/>
  <c r="BO342" i="1" s="1"/>
  <c r="FQ342" i="1"/>
  <c r="BM342" i="1" s="1"/>
  <c r="FP342" i="1"/>
  <c r="FO342" i="1"/>
  <c r="BK342" i="1" s="1"/>
  <c r="EG342" i="1"/>
  <c r="DW342" i="1"/>
  <c r="DL342" i="1"/>
  <c r="CO342" i="1"/>
  <c r="CK342" i="1"/>
  <c r="CF342" i="1"/>
  <c r="BI342" i="1"/>
  <c r="BH342" i="1"/>
  <c r="BG342" i="1"/>
  <c r="BF342" i="1"/>
  <c r="BD342" i="1"/>
  <c r="BC342" i="1"/>
  <c r="BB342" i="1"/>
  <c r="AZ342" i="1"/>
  <c r="AY342" i="1"/>
  <c r="AX342" i="1"/>
  <c r="AV342" i="1"/>
  <c r="AU342" i="1"/>
  <c r="AT342" i="1"/>
  <c r="AS342" i="1"/>
  <c r="AR342" i="1"/>
  <c r="AN342" i="1"/>
  <c r="AM342" i="1"/>
  <c r="AL342" i="1"/>
  <c r="AH342" i="1"/>
  <c r="AG342" i="1"/>
  <c r="AF342" i="1"/>
  <c r="AA342" i="1"/>
  <c r="Z342" i="1"/>
  <c r="Y342" i="1"/>
  <c r="X342" i="1"/>
  <c r="FW341" i="1"/>
  <c r="BU341" i="1" s="1"/>
  <c r="FV341" i="1"/>
  <c r="FU341" i="1"/>
  <c r="BS341" i="1" s="1"/>
  <c r="FT341" i="1"/>
  <c r="BQ341" i="1" s="1"/>
  <c r="FS341" i="1"/>
  <c r="FR341" i="1"/>
  <c r="BO341" i="1" s="1"/>
  <c r="FQ341" i="1"/>
  <c r="BM341" i="1" s="1"/>
  <c r="FP341" i="1"/>
  <c r="FO341" i="1"/>
  <c r="BK341" i="1" s="1"/>
  <c r="EG341" i="1"/>
  <c r="DW341" i="1"/>
  <c r="DL341" i="1"/>
  <c r="CO341" i="1"/>
  <c r="CK341" i="1"/>
  <c r="CF341" i="1"/>
  <c r="BI341" i="1"/>
  <c r="BH341" i="1"/>
  <c r="BG341" i="1"/>
  <c r="BF341" i="1"/>
  <c r="BD341" i="1"/>
  <c r="BC341" i="1"/>
  <c r="BB341" i="1"/>
  <c r="AZ341" i="1"/>
  <c r="AY341" i="1"/>
  <c r="AX341" i="1"/>
  <c r="AV341" i="1"/>
  <c r="AU341" i="1"/>
  <c r="AT341" i="1"/>
  <c r="AS341" i="1"/>
  <c r="AR341" i="1"/>
  <c r="AN341" i="1"/>
  <c r="AM341" i="1"/>
  <c r="AL341" i="1"/>
  <c r="AH341" i="1"/>
  <c r="AG341" i="1"/>
  <c r="AF341" i="1"/>
  <c r="AA341" i="1"/>
  <c r="Z341" i="1"/>
  <c r="Y341" i="1"/>
  <c r="X341" i="1"/>
  <c r="GA340" i="1"/>
  <c r="FW340" i="1"/>
  <c r="BU340" i="1" s="1"/>
  <c r="FV340" i="1"/>
  <c r="FU340" i="1"/>
  <c r="BS340" i="1" s="1"/>
  <c r="FT340" i="1"/>
  <c r="BQ340" i="1" s="1"/>
  <c r="FS340" i="1"/>
  <c r="FR340" i="1"/>
  <c r="BO340" i="1" s="1"/>
  <c r="FQ340" i="1"/>
  <c r="BM340" i="1" s="1"/>
  <c r="FP340" i="1"/>
  <c r="FO340" i="1"/>
  <c r="BK340" i="1" s="1"/>
  <c r="EG340" i="1"/>
  <c r="DW340" i="1"/>
  <c r="DL340" i="1"/>
  <c r="CO340" i="1"/>
  <c r="CK340" i="1"/>
  <c r="CF340" i="1"/>
  <c r="BI340" i="1"/>
  <c r="BH340" i="1"/>
  <c r="BG340" i="1"/>
  <c r="BF340" i="1"/>
  <c r="BD340" i="1"/>
  <c r="BC340" i="1"/>
  <c r="BB340" i="1"/>
  <c r="AZ340" i="1"/>
  <c r="AY340" i="1"/>
  <c r="AX340" i="1"/>
  <c r="AV340" i="1"/>
  <c r="AU340" i="1"/>
  <c r="AT340" i="1"/>
  <c r="AS340" i="1"/>
  <c r="AR340" i="1"/>
  <c r="AN340" i="1"/>
  <c r="AM340" i="1"/>
  <c r="AL340" i="1"/>
  <c r="AH340" i="1"/>
  <c r="AG340" i="1"/>
  <c r="AF340" i="1"/>
  <c r="AA340" i="1"/>
  <c r="Z340" i="1"/>
  <c r="Y340" i="1"/>
  <c r="X340" i="1"/>
  <c r="GA339" i="1"/>
  <c r="FW339" i="1"/>
  <c r="BU339" i="1" s="1"/>
  <c r="FV339" i="1"/>
  <c r="FU339" i="1"/>
  <c r="BS339" i="1" s="1"/>
  <c r="FT339" i="1"/>
  <c r="BQ339" i="1" s="1"/>
  <c r="FS339" i="1"/>
  <c r="FR339" i="1"/>
  <c r="BO339" i="1" s="1"/>
  <c r="FQ339" i="1"/>
  <c r="BM339" i="1" s="1"/>
  <c r="FP339" i="1"/>
  <c r="FO339" i="1"/>
  <c r="BK339" i="1" s="1"/>
  <c r="EG339" i="1"/>
  <c r="DW339" i="1"/>
  <c r="CO339" i="1"/>
  <c r="CK339" i="1"/>
  <c r="BI339" i="1"/>
  <c r="BH339" i="1"/>
  <c r="BG339" i="1"/>
  <c r="BF339" i="1"/>
  <c r="BD339" i="1"/>
  <c r="BC339" i="1"/>
  <c r="BB339" i="1"/>
  <c r="AZ339" i="1"/>
  <c r="AY339" i="1"/>
  <c r="AX339" i="1"/>
  <c r="AV339" i="1"/>
  <c r="AU339" i="1"/>
  <c r="AT339" i="1"/>
  <c r="AS339" i="1"/>
  <c r="AR339" i="1"/>
  <c r="AN339" i="1"/>
  <c r="AM339" i="1"/>
  <c r="AL339" i="1"/>
  <c r="AH339" i="1"/>
  <c r="AG339" i="1"/>
  <c r="AF339" i="1"/>
  <c r="AA339" i="1"/>
  <c r="Z339" i="1"/>
  <c r="Y339" i="1"/>
  <c r="X339" i="1"/>
  <c r="FW338" i="1"/>
  <c r="BU338" i="1" s="1"/>
  <c r="FV338" i="1"/>
  <c r="FU338" i="1"/>
  <c r="BS338" i="1" s="1"/>
  <c r="FT338" i="1"/>
  <c r="BQ338" i="1" s="1"/>
  <c r="FS338" i="1"/>
  <c r="FR338" i="1"/>
  <c r="BO338" i="1" s="1"/>
  <c r="EG338" i="1"/>
  <c r="EH338" i="1" s="1"/>
  <c r="CO338" i="1"/>
  <c r="BM338" i="1"/>
  <c r="BL338" i="1"/>
  <c r="BK338" i="1"/>
  <c r="BI338" i="1"/>
  <c r="BH338" i="1"/>
  <c r="BG338" i="1"/>
  <c r="BF338" i="1"/>
  <c r="BD338" i="1"/>
  <c r="BC338" i="1"/>
  <c r="BB338" i="1"/>
  <c r="AZ338" i="1"/>
  <c r="AY338" i="1"/>
  <c r="AX338" i="1"/>
  <c r="AV338" i="1"/>
  <c r="AU338" i="1"/>
  <c r="AT338" i="1"/>
  <c r="AS338" i="1"/>
  <c r="AR338" i="1"/>
  <c r="AN338" i="1"/>
  <c r="AM338" i="1"/>
  <c r="AL338" i="1"/>
  <c r="AH338" i="1"/>
  <c r="AG338" i="1"/>
  <c r="AF338" i="1"/>
  <c r="AA338" i="1"/>
  <c r="Z338" i="1"/>
  <c r="Y338" i="1"/>
  <c r="X338" i="1"/>
  <c r="FW337" i="1"/>
  <c r="BU337" i="1" s="1"/>
  <c r="FV337" i="1"/>
  <c r="FU337" i="1"/>
  <c r="BS337" i="1" s="1"/>
  <c r="FT337" i="1"/>
  <c r="BQ337" i="1" s="1"/>
  <c r="FS337" i="1"/>
  <c r="FR337" i="1"/>
  <c r="BO337" i="1" s="1"/>
  <c r="FM337" i="1"/>
  <c r="BH337" i="1" s="1"/>
  <c r="FL337" i="1"/>
  <c r="FK337" i="1"/>
  <c r="BF337" i="1" s="1"/>
  <c r="EG337" i="1"/>
  <c r="DW337" i="1"/>
  <c r="CO337" i="1"/>
  <c r="CP337" i="1" s="1"/>
  <c r="BM337" i="1"/>
  <c r="BL337" i="1"/>
  <c r="BK337" i="1"/>
  <c r="BI337" i="1"/>
  <c r="BD337" i="1"/>
  <c r="BC337" i="1"/>
  <c r="BB337" i="1"/>
  <c r="AZ337" i="1"/>
  <c r="AY337" i="1"/>
  <c r="AX337" i="1"/>
  <c r="AV337" i="1"/>
  <c r="AU337" i="1"/>
  <c r="AT337" i="1"/>
  <c r="AS337" i="1"/>
  <c r="AR337" i="1"/>
  <c r="AN337" i="1"/>
  <c r="AM337" i="1"/>
  <c r="AL337" i="1"/>
  <c r="AH337" i="1"/>
  <c r="AG337" i="1"/>
  <c r="AF337" i="1"/>
  <c r="AA337" i="1"/>
  <c r="Z337" i="1"/>
  <c r="Y337" i="1"/>
  <c r="X337" i="1"/>
  <c r="FW336" i="1"/>
  <c r="BU336" i="1" s="1"/>
  <c r="FV336" i="1"/>
  <c r="FU336" i="1"/>
  <c r="BS336" i="1" s="1"/>
  <c r="FT336" i="1"/>
  <c r="BQ336" i="1" s="1"/>
  <c r="FS336" i="1"/>
  <c r="FR336" i="1"/>
  <c r="BO336" i="1" s="1"/>
  <c r="FQ336" i="1"/>
  <c r="BM336" i="1" s="1"/>
  <c r="FP336" i="1"/>
  <c r="FO336" i="1"/>
  <c r="BK336" i="1" s="1"/>
  <c r="FM336" i="1"/>
  <c r="BH336" i="1" s="1"/>
  <c r="FL336" i="1"/>
  <c r="FK336" i="1"/>
  <c r="BF336" i="1" s="1"/>
  <c r="FJ336" i="1"/>
  <c r="BD336" i="1" s="1"/>
  <c r="FI336" i="1"/>
  <c r="FH336" i="1"/>
  <c r="BB336" i="1" s="1"/>
  <c r="EG336" i="1"/>
  <c r="DW336" i="1"/>
  <c r="CO336" i="1"/>
  <c r="CK336" i="1"/>
  <c r="AZ336" i="1"/>
  <c r="AY336" i="1"/>
  <c r="AX336" i="1"/>
  <c r="AV336" i="1"/>
  <c r="AU336" i="1"/>
  <c r="AT336" i="1"/>
  <c r="AS336" i="1"/>
  <c r="AR336" i="1"/>
  <c r="AN336" i="1"/>
  <c r="AM336" i="1"/>
  <c r="AL336" i="1"/>
  <c r="AH336" i="1"/>
  <c r="AG336" i="1"/>
  <c r="AF336" i="1"/>
  <c r="AA336" i="1"/>
  <c r="Z336" i="1"/>
  <c r="Y336" i="1"/>
  <c r="X336" i="1"/>
  <c r="FW335" i="1"/>
  <c r="BU335" i="1" s="1"/>
  <c r="FV335" i="1"/>
  <c r="FU335" i="1"/>
  <c r="BS335" i="1" s="1"/>
  <c r="FT335" i="1"/>
  <c r="BQ335" i="1" s="1"/>
  <c r="FS335" i="1"/>
  <c r="FR335" i="1"/>
  <c r="BO335" i="1" s="1"/>
  <c r="FQ335" i="1"/>
  <c r="BM335" i="1" s="1"/>
  <c r="FP335" i="1"/>
  <c r="FO335" i="1"/>
  <c r="BK335" i="1" s="1"/>
  <c r="FM335" i="1"/>
  <c r="BH335" i="1" s="1"/>
  <c r="FL335" i="1"/>
  <c r="FK335" i="1"/>
  <c r="BF335" i="1" s="1"/>
  <c r="FJ335" i="1"/>
  <c r="BD335" i="1" s="1"/>
  <c r="FI335" i="1"/>
  <c r="FH335" i="1"/>
  <c r="BB335" i="1" s="1"/>
  <c r="FG335" i="1"/>
  <c r="AZ335" i="1" s="1"/>
  <c r="FF335" i="1"/>
  <c r="FE335" i="1"/>
  <c r="AX335" i="1" s="1"/>
  <c r="FB335" i="1"/>
  <c r="AT335" i="1" s="1"/>
  <c r="FA335" i="1"/>
  <c r="EZ335" i="1"/>
  <c r="AR335" i="1" s="1"/>
  <c r="EY335" i="1"/>
  <c r="EX335" i="1"/>
  <c r="EW335" i="1"/>
  <c r="AL335" i="1" s="1"/>
  <c r="EV335" i="1"/>
  <c r="EU335" i="1"/>
  <c r="ET335" i="1"/>
  <c r="AF335" i="1" s="1"/>
  <c r="EG335" i="1"/>
  <c r="DW335" i="1"/>
  <c r="DL335" i="1"/>
  <c r="DM335" i="1" s="1"/>
  <c r="EI335" i="1"/>
  <c r="CO335" i="1"/>
  <c r="CK335" i="1"/>
  <c r="CF335" i="1"/>
  <c r="AN335" i="1"/>
  <c r="AH335" i="1"/>
  <c r="AA335" i="1"/>
  <c r="Z335" i="1"/>
  <c r="Y335" i="1"/>
  <c r="X335" i="1"/>
  <c r="FW334" i="1"/>
  <c r="BU334" i="1" s="1"/>
  <c r="FV334" i="1"/>
  <c r="FU334" i="1"/>
  <c r="FT334" i="1"/>
  <c r="BQ334" i="1" s="1"/>
  <c r="FS334" i="1"/>
  <c r="FR334" i="1"/>
  <c r="BO334" i="1" s="1"/>
  <c r="FQ334" i="1"/>
  <c r="BM334" i="1" s="1"/>
  <c r="FP334" i="1"/>
  <c r="FO334" i="1"/>
  <c r="BK334" i="1" s="1"/>
  <c r="FM334" i="1"/>
  <c r="BH334" i="1" s="1"/>
  <c r="FL334" i="1"/>
  <c r="FK334" i="1"/>
  <c r="BF334" i="1" s="1"/>
  <c r="FJ334" i="1"/>
  <c r="BD334" i="1" s="1"/>
  <c r="FI334" i="1"/>
  <c r="FH334" i="1"/>
  <c r="BB334" i="1" s="1"/>
  <c r="FG334" i="1"/>
  <c r="AZ334" i="1" s="1"/>
  <c r="FF334" i="1"/>
  <c r="FE334" i="1"/>
  <c r="AX334" i="1" s="1"/>
  <c r="FB334" i="1"/>
  <c r="AT334" i="1" s="1"/>
  <c r="FA334" i="1"/>
  <c r="EZ334" i="1"/>
  <c r="AR334" i="1" s="1"/>
  <c r="EY334" i="1"/>
  <c r="EX334" i="1"/>
  <c r="EW334" i="1"/>
  <c r="AL334" i="1" s="1"/>
  <c r="EV334" i="1"/>
  <c r="EU334" i="1"/>
  <c r="ET334" i="1"/>
  <c r="AF334" i="1" s="1"/>
  <c r="AA334" i="1"/>
  <c r="Y334" i="1"/>
  <c r="EG334" i="1"/>
  <c r="DW334" i="1"/>
  <c r="DL334" i="1"/>
  <c r="CO334" i="1"/>
  <c r="CK334" i="1"/>
  <c r="CF334" i="1"/>
  <c r="AN334" i="1"/>
  <c r="AH334" i="1"/>
  <c r="X334" i="1"/>
  <c r="FW333" i="1"/>
  <c r="BU333" i="1" s="1"/>
  <c r="FV333" i="1"/>
  <c r="FU333" i="1"/>
  <c r="BS333" i="1" s="1"/>
  <c r="FT333" i="1"/>
  <c r="BQ333" i="1" s="1"/>
  <c r="FS333" i="1"/>
  <c r="FR333" i="1"/>
  <c r="BO333" i="1" s="1"/>
  <c r="FQ333" i="1"/>
  <c r="BM333" i="1" s="1"/>
  <c r="FP333" i="1"/>
  <c r="FO333" i="1"/>
  <c r="FM333" i="1"/>
  <c r="BH333" i="1" s="1"/>
  <c r="FL333" i="1"/>
  <c r="FK333" i="1"/>
  <c r="BF333" i="1" s="1"/>
  <c r="FJ333" i="1"/>
  <c r="BD333" i="1" s="1"/>
  <c r="FI333" i="1"/>
  <c r="FH333" i="1"/>
  <c r="BB333" i="1" s="1"/>
  <c r="FG333" i="1"/>
  <c r="AZ333" i="1" s="1"/>
  <c r="FF333" i="1"/>
  <c r="FE333" i="1"/>
  <c r="AX333" i="1" s="1"/>
  <c r="FB333" i="1"/>
  <c r="AT333" i="1" s="1"/>
  <c r="FA333" i="1"/>
  <c r="EZ333" i="1"/>
  <c r="AR333" i="1" s="1"/>
  <c r="EY333" i="1"/>
  <c r="EX333" i="1"/>
  <c r="EW333" i="1"/>
  <c r="EV333" i="1"/>
  <c r="EU333" i="1"/>
  <c r="ET333" i="1"/>
  <c r="AF333" i="1" s="1"/>
  <c r="AA333" i="1"/>
  <c r="Y333" i="1"/>
  <c r="EG333" i="1"/>
  <c r="DW333" i="1"/>
  <c r="DL333" i="1"/>
  <c r="EI333" i="1"/>
  <c r="CO333" i="1"/>
  <c r="FX333" i="1" s="1"/>
  <c r="BV333" i="1" s="1"/>
  <c r="CK333" i="1"/>
  <c r="CF333" i="1"/>
  <c r="EJ333" i="1"/>
  <c r="P333" i="1" s="1"/>
  <c r="AN333" i="1"/>
  <c r="AH333" i="1"/>
  <c r="X333" i="1"/>
  <c r="FW332" i="1"/>
  <c r="BU332" i="1" s="1"/>
  <c r="FV332" i="1"/>
  <c r="FU332" i="1"/>
  <c r="BS332" i="1" s="1"/>
  <c r="FT332" i="1"/>
  <c r="BQ332" i="1" s="1"/>
  <c r="FS332" i="1"/>
  <c r="FR332" i="1"/>
  <c r="BO332" i="1" s="1"/>
  <c r="FQ332" i="1"/>
  <c r="BM332" i="1" s="1"/>
  <c r="FP332" i="1"/>
  <c r="FO332" i="1"/>
  <c r="BK332" i="1" s="1"/>
  <c r="FM332" i="1"/>
  <c r="BH332" i="1" s="1"/>
  <c r="FL332" i="1"/>
  <c r="FK332" i="1"/>
  <c r="BF332" i="1" s="1"/>
  <c r="FJ332" i="1"/>
  <c r="BD332" i="1" s="1"/>
  <c r="FI332" i="1"/>
  <c r="FH332" i="1"/>
  <c r="FG332" i="1"/>
  <c r="AZ332" i="1" s="1"/>
  <c r="FF332" i="1"/>
  <c r="FE332" i="1"/>
  <c r="AX332" i="1" s="1"/>
  <c r="FB332" i="1"/>
  <c r="AT332" i="1" s="1"/>
  <c r="FA332" i="1"/>
  <c r="EZ332" i="1"/>
  <c r="AR332" i="1" s="1"/>
  <c r="EY332" i="1"/>
  <c r="EX332" i="1"/>
  <c r="EW332" i="1"/>
  <c r="AL332" i="1" s="1"/>
  <c r="EV332" i="1"/>
  <c r="EU332" i="1"/>
  <c r="ET332" i="1"/>
  <c r="AF332" i="1" s="1"/>
  <c r="AA332" i="1"/>
  <c r="EG332" i="1"/>
  <c r="DW332" i="1"/>
  <c r="DL332" i="1"/>
  <c r="CO332" i="1"/>
  <c r="CK332" i="1"/>
  <c r="CF332" i="1"/>
  <c r="AN332" i="1"/>
  <c r="AH332" i="1"/>
  <c r="X332" i="1"/>
  <c r="FW331" i="1"/>
  <c r="BU331" i="1" s="1"/>
  <c r="FV331" i="1"/>
  <c r="FU331" i="1"/>
  <c r="BS331" i="1" s="1"/>
  <c r="FT331" i="1"/>
  <c r="BQ331" i="1" s="1"/>
  <c r="FS331" i="1"/>
  <c r="FR331" i="1"/>
  <c r="BO331" i="1" s="1"/>
  <c r="FQ331" i="1"/>
  <c r="BM331" i="1" s="1"/>
  <c r="FP331" i="1"/>
  <c r="FO331" i="1"/>
  <c r="BK331" i="1" s="1"/>
  <c r="FM331" i="1"/>
  <c r="BH331" i="1" s="1"/>
  <c r="FL331" i="1"/>
  <c r="FK331" i="1"/>
  <c r="BF331" i="1" s="1"/>
  <c r="FJ331" i="1"/>
  <c r="BD331" i="1" s="1"/>
  <c r="FI331" i="1"/>
  <c r="FH331" i="1"/>
  <c r="BB331" i="1" s="1"/>
  <c r="FG331" i="1"/>
  <c r="AZ331" i="1" s="1"/>
  <c r="FF331" i="1"/>
  <c r="FE331" i="1"/>
  <c r="AX331" i="1" s="1"/>
  <c r="FB331" i="1"/>
  <c r="AT331" i="1" s="1"/>
  <c r="FA331" i="1"/>
  <c r="EZ331" i="1"/>
  <c r="AR331" i="1" s="1"/>
  <c r="EY331" i="1"/>
  <c r="EX331" i="1"/>
  <c r="EW331" i="1"/>
  <c r="AL331" i="1" s="1"/>
  <c r="EV331" i="1"/>
  <c r="EU331" i="1"/>
  <c r="ET331" i="1"/>
  <c r="AA331" i="1"/>
  <c r="Y331" i="1"/>
  <c r="EG331" i="1"/>
  <c r="DW331" i="1"/>
  <c r="DL331" i="1"/>
  <c r="CO331" i="1"/>
  <c r="CK331" i="1"/>
  <c r="CF331" i="1"/>
  <c r="AN331" i="1"/>
  <c r="AH331" i="1"/>
  <c r="X331" i="1"/>
  <c r="FW330" i="1"/>
  <c r="BU330" i="1" s="1"/>
  <c r="FV330" i="1"/>
  <c r="FU330" i="1"/>
  <c r="BS330" i="1" s="1"/>
  <c r="FT330" i="1"/>
  <c r="BQ330" i="1" s="1"/>
  <c r="FS330" i="1"/>
  <c r="FR330" i="1"/>
  <c r="BO330" i="1" s="1"/>
  <c r="FQ330" i="1"/>
  <c r="BM330" i="1" s="1"/>
  <c r="FP330" i="1"/>
  <c r="FO330" i="1"/>
  <c r="BK330" i="1" s="1"/>
  <c r="FM330" i="1"/>
  <c r="BH330" i="1" s="1"/>
  <c r="FL330" i="1"/>
  <c r="FK330" i="1"/>
  <c r="BF330" i="1" s="1"/>
  <c r="FJ330" i="1"/>
  <c r="BD330" i="1" s="1"/>
  <c r="FI330" i="1"/>
  <c r="FH330" i="1"/>
  <c r="BB330" i="1" s="1"/>
  <c r="FG330" i="1"/>
  <c r="AZ330" i="1" s="1"/>
  <c r="FF330" i="1"/>
  <c r="FE330" i="1"/>
  <c r="AX330" i="1" s="1"/>
  <c r="FB330" i="1"/>
  <c r="AT330" i="1" s="1"/>
  <c r="FA330" i="1"/>
  <c r="EZ330" i="1"/>
  <c r="AR330" i="1" s="1"/>
  <c r="EY330" i="1"/>
  <c r="EX330" i="1"/>
  <c r="EW330" i="1"/>
  <c r="AL330" i="1" s="1"/>
  <c r="EV330" i="1"/>
  <c r="EU330" i="1"/>
  <c r="ET330" i="1"/>
  <c r="AF330" i="1" s="1"/>
  <c r="AA330" i="1"/>
  <c r="EG330" i="1"/>
  <c r="DW330" i="1"/>
  <c r="DL330" i="1"/>
  <c r="CO330" i="1"/>
  <c r="CK330" i="1"/>
  <c r="CF330" i="1"/>
  <c r="AN330" i="1"/>
  <c r="AH330" i="1"/>
  <c r="X330" i="1"/>
  <c r="FW329" i="1"/>
  <c r="BU329" i="1" s="1"/>
  <c r="FV329" i="1"/>
  <c r="FU329" i="1"/>
  <c r="BS329" i="1" s="1"/>
  <c r="FT329" i="1"/>
  <c r="BQ329" i="1" s="1"/>
  <c r="FS329" i="1"/>
  <c r="FR329" i="1"/>
  <c r="BO329" i="1" s="1"/>
  <c r="FQ329" i="1"/>
  <c r="BM329" i="1" s="1"/>
  <c r="FP329" i="1"/>
  <c r="FO329" i="1"/>
  <c r="BK329" i="1" s="1"/>
  <c r="FM329" i="1"/>
  <c r="BH329" i="1" s="1"/>
  <c r="FL329" i="1"/>
  <c r="FK329" i="1"/>
  <c r="BF329" i="1" s="1"/>
  <c r="FJ329" i="1"/>
  <c r="BD329" i="1" s="1"/>
  <c r="FI329" i="1"/>
  <c r="FH329" i="1"/>
  <c r="BB329" i="1" s="1"/>
  <c r="FG329" i="1"/>
  <c r="AZ329" i="1" s="1"/>
  <c r="FF329" i="1"/>
  <c r="FE329" i="1"/>
  <c r="AX329" i="1" s="1"/>
  <c r="FB329" i="1"/>
  <c r="AT329" i="1" s="1"/>
  <c r="FA329" i="1"/>
  <c r="EZ329" i="1"/>
  <c r="AR329" i="1" s="1"/>
  <c r="EY329" i="1"/>
  <c r="EX329" i="1"/>
  <c r="EW329" i="1"/>
  <c r="AL329" i="1" s="1"/>
  <c r="EV329" i="1"/>
  <c r="EU329" i="1"/>
  <c r="ET329" i="1"/>
  <c r="AF329" i="1" s="1"/>
  <c r="AA329" i="1"/>
  <c r="Y329" i="1"/>
  <c r="EG329" i="1"/>
  <c r="DW329" i="1"/>
  <c r="DL329" i="1"/>
  <c r="CO329" i="1"/>
  <c r="CK329" i="1"/>
  <c r="CF329" i="1"/>
  <c r="AN329" i="1"/>
  <c r="AH329" i="1"/>
  <c r="X329" i="1"/>
  <c r="GA328" i="1"/>
  <c r="FW328" i="1"/>
  <c r="BU328" i="1" s="1"/>
  <c r="FV328" i="1"/>
  <c r="FU328" i="1"/>
  <c r="BS328" i="1" s="1"/>
  <c r="FT328" i="1"/>
  <c r="BQ328" i="1" s="1"/>
  <c r="FS328" i="1"/>
  <c r="FR328" i="1"/>
  <c r="FG328" i="1"/>
  <c r="AZ328" i="1" s="1"/>
  <c r="FF328" i="1"/>
  <c r="FE328" i="1"/>
  <c r="AX328" i="1" s="1"/>
  <c r="EY328" i="1"/>
  <c r="EX328" i="1"/>
  <c r="EW328" i="1"/>
  <c r="AL328" i="1" s="1"/>
  <c r="EV328" i="1"/>
  <c r="EU328" i="1"/>
  <c r="ET328" i="1"/>
  <c r="AF328" i="1" s="1"/>
  <c r="AA328" i="1"/>
  <c r="Y328" i="1"/>
  <c r="EG328" i="1"/>
  <c r="DW328" i="1"/>
  <c r="DL328" i="1"/>
  <c r="CO328" i="1"/>
  <c r="CK328" i="1"/>
  <c r="CF328" i="1"/>
  <c r="BM328" i="1"/>
  <c r="BL328" i="1"/>
  <c r="BK328" i="1"/>
  <c r="BH328" i="1"/>
  <c r="BG328" i="1"/>
  <c r="BF328" i="1"/>
  <c r="BD328" i="1"/>
  <c r="BC328" i="1"/>
  <c r="BB328" i="1"/>
  <c r="AT328" i="1"/>
  <c r="AS328" i="1"/>
  <c r="AR328" i="1"/>
  <c r="AN328" i="1"/>
  <c r="AH328" i="1"/>
  <c r="X328" i="1"/>
  <c r="GA327" i="1"/>
  <c r="FW327" i="1"/>
  <c r="BU327" i="1" s="1"/>
  <c r="FV327" i="1"/>
  <c r="FU327" i="1"/>
  <c r="BS327" i="1" s="1"/>
  <c r="FT327" i="1"/>
  <c r="BQ327" i="1" s="1"/>
  <c r="FS327" i="1"/>
  <c r="FR327" i="1"/>
  <c r="BO327" i="1" s="1"/>
  <c r="AA327" i="1"/>
  <c r="Y327" i="1"/>
  <c r="EG327" i="1"/>
  <c r="DW327" i="1"/>
  <c r="DL327" i="1"/>
  <c r="CO327" i="1"/>
  <c r="CK327" i="1"/>
  <c r="CF327" i="1"/>
  <c r="BM327" i="1"/>
  <c r="BL327" i="1"/>
  <c r="BK327" i="1"/>
  <c r="BI327" i="1"/>
  <c r="BH327" i="1"/>
  <c r="BG327" i="1"/>
  <c r="BF327" i="1"/>
  <c r="BD327" i="1"/>
  <c r="BC327" i="1"/>
  <c r="BB327" i="1"/>
  <c r="AZ327" i="1"/>
  <c r="AY327" i="1"/>
  <c r="AX327" i="1"/>
  <c r="AV327" i="1"/>
  <c r="AU327" i="1"/>
  <c r="AT327" i="1"/>
  <c r="AS327" i="1"/>
  <c r="AR327" i="1"/>
  <c r="AN327" i="1"/>
  <c r="AM327" i="1"/>
  <c r="AL327" i="1"/>
  <c r="AH327" i="1"/>
  <c r="AG327" i="1"/>
  <c r="AF327" i="1"/>
  <c r="X327" i="1"/>
  <c r="FW326" i="1"/>
  <c r="BU326" i="1" s="1"/>
  <c r="FV326" i="1"/>
  <c r="FU326" i="1"/>
  <c r="BS326" i="1" s="1"/>
  <c r="FT326" i="1"/>
  <c r="BQ326" i="1" s="1"/>
  <c r="FS326" i="1"/>
  <c r="FR326" i="1"/>
  <c r="BO326" i="1" s="1"/>
  <c r="EG326" i="1"/>
  <c r="EH326" i="1" s="1"/>
  <c r="CO326" i="1"/>
  <c r="CP326" i="1" s="1"/>
  <c r="BM326" i="1"/>
  <c r="BL326" i="1"/>
  <c r="BK326" i="1"/>
  <c r="BI326" i="1"/>
  <c r="BH326" i="1"/>
  <c r="BG326" i="1"/>
  <c r="BF326" i="1"/>
  <c r="BD326" i="1"/>
  <c r="BC326" i="1"/>
  <c r="BB326" i="1"/>
  <c r="AZ326" i="1"/>
  <c r="AY326" i="1"/>
  <c r="AX326" i="1"/>
  <c r="AV326" i="1"/>
  <c r="AU326" i="1"/>
  <c r="AT326" i="1"/>
  <c r="AS326" i="1"/>
  <c r="AR326" i="1"/>
  <c r="AN326" i="1"/>
  <c r="AM326" i="1"/>
  <c r="AL326" i="1"/>
  <c r="AH326" i="1"/>
  <c r="AG326" i="1"/>
  <c r="AF326" i="1"/>
  <c r="AA326" i="1"/>
  <c r="Z326" i="1"/>
  <c r="Y326" i="1"/>
  <c r="X326" i="1"/>
  <c r="FW325" i="1"/>
  <c r="BU325" i="1" s="1"/>
  <c r="FV325" i="1"/>
  <c r="FU325" i="1"/>
  <c r="BS325" i="1" s="1"/>
  <c r="FT325" i="1"/>
  <c r="BQ325" i="1" s="1"/>
  <c r="FS325" i="1"/>
  <c r="FR325" i="1"/>
  <c r="BO325" i="1" s="1"/>
  <c r="EG325" i="1"/>
  <c r="CO325" i="1"/>
  <c r="CP325" i="1" s="1"/>
  <c r="BM325" i="1"/>
  <c r="BL325" i="1"/>
  <c r="BK325" i="1"/>
  <c r="BI325" i="1"/>
  <c r="BH325" i="1"/>
  <c r="BG325" i="1"/>
  <c r="BF325" i="1"/>
  <c r="BD325" i="1"/>
  <c r="BC325" i="1"/>
  <c r="BB325" i="1"/>
  <c r="AZ325" i="1"/>
  <c r="AY325" i="1"/>
  <c r="AX325" i="1"/>
  <c r="AV325" i="1"/>
  <c r="AU325" i="1"/>
  <c r="AT325" i="1"/>
  <c r="AS325" i="1"/>
  <c r="AR325" i="1"/>
  <c r="AN325" i="1"/>
  <c r="AM325" i="1"/>
  <c r="AL325" i="1"/>
  <c r="AH325" i="1"/>
  <c r="AG325" i="1"/>
  <c r="AF325" i="1"/>
  <c r="AA325" i="1"/>
  <c r="Z325" i="1"/>
  <c r="Y325" i="1"/>
  <c r="X325" i="1"/>
  <c r="FW324" i="1"/>
  <c r="BU324" i="1" s="1"/>
  <c r="FV324" i="1"/>
  <c r="FU324" i="1"/>
  <c r="BS324" i="1" s="1"/>
  <c r="FT324" i="1"/>
  <c r="BQ324" i="1" s="1"/>
  <c r="FS324" i="1"/>
  <c r="FR324" i="1"/>
  <c r="FQ324" i="1"/>
  <c r="BM324" i="1" s="1"/>
  <c r="FP324" i="1"/>
  <c r="FO324" i="1"/>
  <c r="BK324" i="1" s="1"/>
  <c r="FM324" i="1"/>
  <c r="BH324" i="1" s="1"/>
  <c r="FL324" i="1"/>
  <c r="FK324" i="1"/>
  <c r="FJ324" i="1"/>
  <c r="BD324" i="1" s="1"/>
  <c r="FI324" i="1"/>
  <c r="FH324" i="1"/>
  <c r="BB324" i="1" s="1"/>
  <c r="EG324" i="1"/>
  <c r="DW324" i="1"/>
  <c r="CO324" i="1"/>
  <c r="CK324" i="1"/>
  <c r="AZ324" i="1"/>
  <c r="AY324" i="1"/>
  <c r="AX324" i="1"/>
  <c r="AV324" i="1"/>
  <c r="AU324" i="1"/>
  <c r="AT324" i="1"/>
  <c r="AS324" i="1"/>
  <c r="AR324" i="1"/>
  <c r="AN324" i="1"/>
  <c r="AM324" i="1"/>
  <c r="AL324" i="1"/>
  <c r="AH324" i="1"/>
  <c r="AG324" i="1"/>
  <c r="AF324" i="1"/>
  <c r="AA324" i="1"/>
  <c r="Z324" i="1"/>
  <c r="Y324" i="1"/>
  <c r="X324" i="1"/>
  <c r="FW323" i="1"/>
  <c r="BU323" i="1" s="1"/>
  <c r="FV323" i="1"/>
  <c r="FU323" i="1"/>
  <c r="BS323" i="1" s="1"/>
  <c r="FT323" i="1"/>
  <c r="BQ323" i="1" s="1"/>
  <c r="FS323" i="1"/>
  <c r="FR323" i="1"/>
  <c r="BO323" i="1" s="1"/>
  <c r="FQ323" i="1"/>
  <c r="BM323" i="1" s="1"/>
  <c r="FP323" i="1"/>
  <c r="FO323" i="1"/>
  <c r="BK323" i="1" s="1"/>
  <c r="FJ323" i="1"/>
  <c r="BD323" i="1" s="1"/>
  <c r="FI323" i="1"/>
  <c r="FH323" i="1"/>
  <c r="BB323" i="1" s="1"/>
  <c r="FG323" i="1"/>
  <c r="AZ323" i="1" s="1"/>
  <c r="FF323" i="1"/>
  <c r="FE323" i="1"/>
  <c r="AX323" i="1" s="1"/>
  <c r="FB323" i="1"/>
  <c r="AT323" i="1" s="1"/>
  <c r="FA323" i="1"/>
  <c r="EZ323" i="1"/>
  <c r="AR323" i="1" s="1"/>
  <c r="EG323" i="1"/>
  <c r="DW323" i="1"/>
  <c r="DL323" i="1"/>
  <c r="DM323" i="1" s="1"/>
  <c r="CO323" i="1"/>
  <c r="CK323" i="1"/>
  <c r="CF323" i="1"/>
  <c r="BH323" i="1"/>
  <c r="BG323" i="1"/>
  <c r="BF323" i="1"/>
  <c r="AN323" i="1"/>
  <c r="AM323" i="1"/>
  <c r="AL323" i="1"/>
  <c r="AH323" i="1"/>
  <c r="AG323" i="1"/>
  <c r="AF323" i="1"/>
  <c r="AA323" i="1"/>
  <c r="Z323" i="1"/>
  <c r="Y323" i="1"/>
  <c r="X323" i="1"/>
  <c r="GA322" i="1"/>
  <c r="FW322" i="1"/>
  <c r="BU322" i="1" s="1"/>
  <c r="FV322" i="1"/>
  <c r="FU322" i="1"/>
  <c r="BS322" i="1" s="1"/>
  <c r="FT322" i="1"/>
  <c r="BQ322" i="1" s="1"/>
  <c r="FS322" i="1"/>
  <c r="FR322" i="1"/>
  <c r="BO322" i="1" s="1"/>
  <c r="FG322" i="1"/>
  <c r="AZ322" i="1" s="1"/>
  <c r="FF322" i="1"/>
  <c r="FE322" i="1"/>
  <c r="AX322" i="1" s="1"/>
  <c r="FB322" i="1"/>
  <c r="AT322" i="1" s="1"/>
  <c r="FA322" i="1"/>
  <c r="EZ322" i="1"/>
  <c r="AR322" i="1" s="1"/>
  <c r="EG322" i="1"/>
  <c r="DW322" i="1"/>
  <c r="DL322" i="1"/>
  <c r="CO322" i="1"/>
  <c r="CK322" i="1"/>
  <c r="CF322" i="1"/>
  <c r="BM322" i="1"/>
  <c r="BL322" i="1"/>
  <c r="BK322" i="1"/>
  <c r="BH322" i="1"/>
  <c r="BG322" i="1"/>
  <c r="BF322" i="1"/>
  <c r="BD322" i="1"/>
  <c r="BC322" i="1"/>
  <c r="BB322" i="1"/>
  <c r="AN322" i="1"/>
  <c r="AM322" i="1"/>
  <c r="AL322" i="1"/>
  <c r="AH322" i="1"/>
  <c r="AG322" i="1"/>
  <c r="AF322" i="1"/>
  <c r="AA322" i="1"/>
  <c r="Z322" i="1"/>
  <c r="Y322" i="1"/>
  <c r="X322" i="1"/>
  <c r="FW321" i="1"/>
  <c r="BU321" i="1" s="1"/>
  <c r="FV321" i="1"/>
  <c r="FU321" i="1"/>
  <c r="BS321" i="1" s="1"/>
  <c r="FT321" i="1"/>
  <c r="BQ321" i="1" s="1"/>
  <c r="FS321" i="1"/>
  <c r="FR321" i="1"/>
  <c r="BO321" i="1" s="1"/>
  <c r="FQ321" i="1"/>
  <c r="BM321" i="1" s="1"/>
  <c r="FP321" i="1"/>
  <c r="FO321" i="1"/>
  <c r="FM321" i="1"/>
  <c r="BH321" i="1" s="1"/>
  <c r="FL321" i="1"/>
  <c r="FK321" i="1"/>
  <c r="FJ321" i="1"/>
  <c r="BD321" i="1" s="1"/>
  <c r="FI321" i="1"/>
  <c r="FH321" i="1"/>
  <c r="BB321" i="1" s="1"/>
  <c r="FG321" i="1"/>
  <c r="AZ321" i="1" s="1"/>
  <c r="FF321" i="1"/>
  <c r="FE321" i="1"/>
  <c r="AX321" i="1" s="1"/>
  <c r="FB321" i="1"/>
  <c r="AT321" i="1" s="1"/>
  <c r="FA321" i="1"/>
  <c r="EZ321" i="1"/>
  <c r="AR321" i="1" s="1"/>
  <c r="EG321" i="1"/>
  <c r="DW321" i="1"/>
  <c r="DL321" i="1"/>
  <c r="CO321" i="1"/>
  <c r="CK321" i="1"/>
  <c r="CF321" i="1"/>
  <c r="AN321" i="1"/>
  <c r="AM321" i="1"/>
  <c r="AL321" i="1"/>
  <c r="AH321" i="1"/>
  <c r="AG321" i="1"/>
  <c r="AF321" i="1"/>
  <c r="AA321" i="1"/>
  <c r="Z321" i="1"/>
  <c r="Y321" i="1"/>
  <c r="X321" i="1"/>
  <c r="FW320" i="1"/>
  <c r="BU320" i="1" s="1"/>
  <c r="FV320" i="1"/>
  <c r="FU320" i="1"/>
  <c r="FT320" i="1"/>
  <c r="BQ320" i="1" s="1"/>
  <c r="FS320" i="1"/>
  <c r="FR320" i="1"/>
  <c r="BO320" i="1" s="1"/>
  <c r="FQ320" i="1"/>
  <c r="BM320" i="1" s="1"/>
  <c r="FP320" i="1"/>
  <c r="FO320" i="1"/>
  <c r="BK320" i="1" s="1"/>
  <c r="EG320" i="1"/>
  <c r="DW320" i="1"/>
  <c r="DL320" i="1"/>
  <c r="DM320" i="1" s="1"/>
  <c r="CO320" i="1"/>
  <c r="CK320" i="1"/>
  <c r="CF320" i="1"/>
  <c r="BI320" i="1"/>
  <c r="BH320" i="1"/>
  <c r="BG320" i="1"/>
  <c r="BF320" i="1"/>
  <c r="BD320" i="1"/>
  <c r="BC320" i="1"/>
  <c r="BB320" i="1"/>
  <c r="AZ320" i="1"/>
  <c r="AY320" i="1"/>
  <c r="AX320" i="1"/>
  <c r="AV320" i="1"/>
  <c r="AU320" i="1"/>
  <c r="AT320" i="1"/>
  <c r="AS320" i="1"/>
  <c r="AR320" i="1"/>
  <c r="AN320" i="1"/>
  <c r="AM320" i="1"/>
  <c r="AL320" i="1"/>
  <c r="AH320" i="1"/>
  <c r="AG320" i="1"/>
  <c r="AF320" i="1"/>
  <c r="AA320" i="1"/>
  <c r="Z320" i="1"/>
  <c r="Y320" i="1"/>
  <c r="X320" i="1"/>
  <c r="FW319" i="1"/>
  <c r="BU319" i="1" s="1"/>
  <c r="FV319" i="1"/>
  <c r="FU319" i="1"/>
  <c r="FT319" i="1"/>
  <c r="BQ319" i="1" s="1"/>
  <c r="FS319" i="1"/>
  <c r="FR319" i="1"/>
  <c r="BO319" i="1" s="1"/>
  <c r="FQ319" i="1"/>
  <c r="BM319" i="1" s="1"/>
  <c r="FP319" i="1"/>
  <c r="FO319" i="1"/>
  <c r="BK319" i="1" s="1"/>
  <c r="FM319" i="1"/>
  <c r="BH319" i="1" s="1"/>
  <c r="FL319" i="1"/>
  <c r="FK319" i="1"/>
  <c r="BF319" i="1" s="1"/>
  <c r="FJ319" i="1"/>
  <c r="BD319" i="1" s="1"/>
  <c r="FI319" i="1"/>
  <c r="FH319" i="1"/>
  <c r="FG319" i="1"/>
  <c r="AZ319" i="1" s="1"/>
  <c r="FF319" i="1"/>
  <c r="FE319" i="1"/>
  <c r="FB319" i="1"/>
  <c r="AT319" i="1" s="1"/>
  <c r="FA319" i="1"/>
  <c r="EZ319" i="1"/>
  <c r="AR319" i="1" s="1"/>
  <c r="EY319" i="1"/>
  <c r="EX319" i="1"/>
  <c r="EW319" i="1"/>
  <c r="EV319" i="1"/>
  <c r="EU319" i="1"/>
  <c r="ET319" i="1"/>
  <c r="AF319" i="1" s="1"/>
  <c r="EG319" i="1"/>
  <c r="DW319" i="1"/>
  <c r="DL319" i="1"/>
  <c r="DM319" i="1" s="1"/>
  <c r="CO319" i="1"/>
  <c r="CK319" i="1"/>
  <c r="CF319" i="1"/>
  <c r="AN319" i="1"/>
  <c r="AH319" i="1"/>
  <c r="AA319" i="1"/>
  <c r="Z319" i="1"/>
  <c r="Y319" i="1"/>
  <c r="X319" i="1"/>
  <c r="FW318" i="1"/>
  <c r="BU318" i="1" s="1"/>
  <c r="FV318" i="1"/>
  <c r="FU318" i="1"/>
  <c r="BS318" i="1" s="1"/>
  <c r="FT318" i="1"/>
  <c r="BQ318" i="1" s="1"/>
  <c r="FS318" i="1"/>
  <c r="FR318" i="1"/>
  <c r="BO318" i="1" s="1"/>
  <c r="FQ318" i="1"/>
  <c r="BM318" i="1" s="1"/>
  <c r="FP318" i="1"/>
  <c r="FO318" i="1"/>
  <c r="BK318" i="1" s="1"/>
  <c r="FM318" i="1"/>
  <c r="BH318" i="1" s="1"/>
  <c r="FL318" i="1"/>
  <c r="FK318" i="1"/>
  <c r="BF318" i="1" s="1"/>
  <c r="FJ318" i="1"/>
  <c r="BD318" i="1" s="1"/>
  <c r="FI318" i="1"/>
  <c r="FH318" i="1"/>
  <c r="BB318" i="1" s="1"/>
  <c r="FG318" i="1"/>
  <c r="AZ318" i="1" s="1"/>
  <c r="FF318" i="1"/>
  <c r="FE318" i="1"/>
  <c r="AX318" i="1" s="1"/>
  <c r="FB318" i="1"/>
  <c r="AT318" i="1" s="1"/>
  <c r="FA318" i="1"/>
  <c r="EZ318" i="1"/>
  <c r="AR318" i="1" s="1"/>
  <c r="EY318" i="1"/>
  <c r="EX318" i="1"/>
  <c r="EW318" i="1"/>
  <c r="AL318" i="1" s="1"/>
  <c r="EV318" i="1"/>
  <c r="EU318" i="1"/>
  <c r="ET318" i="1"/>
  <c r="AF318" i="1" s="1"/>
  <c r="AA318" i="1"/>
  <c r="Y318" i="1"/>
  <c r="EG318" i="1"/>
  <c r="DW318" i="1"/>
  <c r="DL318" i="1"/>
  <c r="CO318" i="1"/>
  <c r="CK318" i="1"/>
  <c r="CF318" i="1"/>
  <c r="AN318" i="1"/>
  <c r="AH318" i="1"/>
  <c r="X318" i="1"/>
  <c r="GA317" i="1"/>
  <c r="FW317" i="1"/>
  <c r="BU317" i="1" s="1"/>
  <c r="FV317" i="1"/>
  <c r="FU317" i="1"/>
  <c r="FT317" i="1"/>
  <c r="BQ317" i="1" s="1"/>
  <c r="FS317" i="1"/>
  <c r="FR317" i="1"/>
  <c r="BO317" i="1" s="1"/>
  <c r="EY317" i="1"/>
  <c r="EX317" i="1"/>
  <c r="EW317" i="1"/>
  <c r="AL317" i="1" s="1"/>
  <c r="EV317" i="1"/>
  <c r="EU317" i="1"/>
  <c r="ET317" i="1"/>
  <c r="AF317" i="1" s="1"/>
  <c r="AA317" i="1"/>
  <c r="Y317" i="1"/>
  <c r="EG317" i="1"/>
  <c r="DW317" i="1"/>
  <c r="DL317" i="1"/>
  <c r="CO317" i="1"/>
  <c r="CK317" i="1"/>
  <c r="CF317" i="1"/>
  <c r="BM317" i="1"/>
  <c r="BL317" i="1"/>
  <c r="BK317" i="1"/>
  <c r="BI317" i="1"/>
  <c r="BH317" i="1"/>
  <c r="BG317" i="1"/>
  <c r="BF317" i="1"/>
  <c r="BD317" i="1"/>
  <c r="BC317" i="1"/>
  <c r="BB317" i="1"/>
  <c r="AZ317" i="1"/>
  <c r="AY317" i="1"/>
  <c r="AX317" i="1"/>
  <c r="AT317" i="1"/>
  <c r="AS317" i="1"/>
  <c r="AR317" i="1"/>
  <c r="AN317" i="1"/>
  <c r="AH317" i="1"/>
  <c r="X317" i="1"/>
  <c r="GA316" i="1"/>
  <c r="FW316" i="1"/>
  <c r="BU316" i="1" s="1"/>
  <c r="FV316" i="1"/>
  <c r="FU316" i="1"/>
  <c r="BS316" i="1" s="1"/>
  <c r="FT316" i="1"/>
  <c r="BQ316" i="1" s="1"/>
  <c r="FS316" i="1"/>
  <c r="FR316" i="1"/>
  <c r="BO316" i="1" s="1"/>
  <c r="EY316" i="1"/>
  <c r="EX316" i="1"/>
  <c r="EW316" i="1"/>
  <c r="AL316" i="1" s="1"/>
  <c r="EV316" i="1"/>
  <c r="EU316" i="1"/>
  <c r="ET316" i="1"/>
  <c r="AF316" i="1" s="1"/>
  <c r="AA316" i="1"/>
  <c r="Y316" i="1"/>
  <c r="EG316" i="1"/>
  <c r="DW316" i="1"/>
  <c r="DL316" i="1"/>
  <c r="CO316" i="1"/>
  <c r="CK316" i="1"/>
  <c r="CF316" i="1"/>
  <c r="BM316" i="1"/>
  <c r="BL316" i="1"/>
  <c r="BK316" i="1"/>
  <c r="BI316" i="1"/>
  <c r="BH316" i="1"/>
  <c r="BG316" i="1"/>
  <c r="BF316" i="1"/>
  <c r="BD316" i="1"/>
  <c r="BC316" i="1"/>
  <c r="BB316" i="1"/>
  <c r="AZ316" i="1"/>
  <c r="AY316" i="1"/>
  <c r="AX316" i="1"/>
  <c r="AT316" i="1"/>
  <c r="AS316" i="1"/>
  <c r="AR316" i="1"/>
  <c r="AN316" i="1"/>
  <c r="AH316" i="1"/>
  <c r="X316" i="1"/>
  <c r="FW315" i="1"/>
  <c r="BU315" i="1" s="1"/>
  <c r="FV315" i="1"/>
  <c r="FU315" i="1"/>
  <c r="BS315" i="1" s="1"/>
  <c r="FT315" i="1"/>
  <c r="BQ315" i="1" s="1"/>
  <c r="FS315" i="1"/>
  <c r="FR315" i="1"/>
  <c r="BO315" i="1" s="1"/>
  <c r="FQ315" i="1"/>
  <c r="BM315" i="1" s="1"/>
  <c r="FP315" i="1"/>
  <c r="FO315" i="1"/>
  <c r="FM315" i="1"/>
  <c r="BH315" i="1" s="1"/>
  <c r="FL315" i="1"/>
  <c r="FK315" i="1"/>
  <c r="BF315" i="1" s="1"/>
  <c r="FJ315" i="1"/>
  <c r="BD315" i="1" s="1"/>
  <c r="FI315" i="1"/>
  <c r="FH315" i="1"/>
  <c r="BB315" i="1" s="1"/>
  <c r="FG315" i="1"/>
  <c r="AZ315" i="1" s="1"/>
  <c r="FF315" i="1"/>
  <c r="FE315" i="1"/>
  <c r="AX315" i="1" s="1"/>
  <c r="FB315" i="1"/>
  <c r="AT315" i="1" s="1"/>
  <c r="FA315" i="1"/>
  <c r="EZ315" i="1"/>
  <c r="AR315" i="1" s="1"/>
  <c r="EY315" i="1"/>
  <c r="EX315" i="1"/>
  <c r="EW315" i="1"/>
  <c r="AL315" i="1" s="1"/>
  <c r="EV315" i="1"/>
  <c r="EU315" i="1"/>
  <c r="ET315" i="1"/>
  <c r="AA315" i="1"/>
  <c r="Y315" i="1"/>
  <c r="EG315" i="1"/>
  <c r="DW315" i="1"/>
  <c r="DL315" i="1"/>
  <c r="O315" i="1"/>
  <c r="CO315" i="1"/>
  <c r="CK315" i="1"/>
  <c r="CF315" i="1"/>
  <c r="AN315" i="1"/>
  <c r="AH315" i="1"/>
  <c r="X315" i="1"/>
  <c r="FW314" i="1"/>
  <c r="BU314" i="1" s="1"/>
  <c r="FV314" i="1"/>
  <c r="FU314" i="1"/>
  <c r="BS314" i="1" s="1"/>
  <c r="FT314" i="1"/>
  <c r="BQ314" i="1" s="1"/>
  <c r="FS314" i="1"/>
  <c r="FR314" i="1"/>
  <c r="BO314" i="1" s="1"/>
  <c r="FQ314" i="1"/>
  <c r="BM314" i="1" s="1"/>
  <c r="FP314" i="1"/>
  <c r="FO314" i="1"/>
  <c r="BK314" i="1" s="1"/>
  <c r="FM314" i="1"/>
  <c r="BH314" i="1" s="1"/>
  <c r="FL314" i="1"/>
  <c r="FK314" i="1"/>
  <c r="BF314" i="1" s="1"/>
  <c r="FJ314" i="1"/>
  <c r="BD314" i="1" s="1"/>
  <c r="FI314" i="1"/>
  <c r="FH314" i="1"/>
  <c r="BB314" i="1" s="1"/>
  <c r="FG314" i="1"/>
  <c r="AZ314" i="1" s="1"/>
  <c r="FF314" i="1"/>
  <c r="FE314" i="1"/>
  <c r="AX314" i="1" s="1"/>
  <c r="FB314" i="1"/>
  <c r="AT314" i="1" s="1"/>
  <c r="FA314" i="1"/>
  <c r="EZ314" i="1"/>
  <c r="AR314" i="1" s="1"/>
  <c r="EY314" i="1"/>
  <c r="EX314" i="1"/>
  <c r="EW314" i="1"/>
  <c r="AL314" i="1" s="1"/>
  <c r="EV314" i="1"/>
  <c r="EU314" i="1"/>
  <c r="ET314" i="1"/>
  <c r="AF314" i="1" s="1"/>
  <c r="AA314" i="1"/>
  <c r="Y314" i="1"/>
  <c r="EG314" i="1"/>
  <c r="DW314" i="1"/>
  <c r="DL314" i="1"/>
  <c r="CO314" i="1"/>
  <c r="CK314" i="1"/>
  <c r="CF314" i="1"/>
  <c r="AN314" i="1"/>
  <c r="AH314" i="1"/>
  <c r="X314" i="1"/>
  <c r="FW313" i="1"/>
  <c r="BU313" i="1" s="1"/>
  <c r="FV313" i="1"/>
  <c r="FU313" i="1"/>
  <c r="BS313" i="1" s="1"/>
  <c r="FT313" i="1"/>
  <c r="BQ313" i="1" s="1"/>
  <c r="FS313" i="1"/>
  <c r="FR313" i="1"/>
  <c r="BO313" i="1" s="1"/>
  <c r="FQ313" i="1"/>
  <c r="BM313" i="1" s="1"/>
  <c r="FP313" i="1"/>
  <c r="FO313" i="1"/>
  <c r="BK313" i="1" s="1"/>
  <c r="FM313" i="1"/>
  <c r="BH313" i="1" s="1"/>
  <c r="FL313" i="1"/>
  <c r="FK313" i="1"/>
  <c r="BF313" i="1" s="1"/>
  <c r="FJ313" i="1"/>
  <c r="BD313" i="1" s="1"/>
  <c r="FI313" i="1"/>
  <c r="FH313" i="1"/>
  <c r="BB313" i="1" s="1"/>
  <c r="FG313" i="1"/>
  <c r="AZ313" i="1" s="1"/>
  <c r="FF313" i="1"/>
  <c r="FE313" i="1"/>
  <c r="AX313" i="1" s="1"/>
  <c r="FB313" i="1"/>
  <c r="AT313" i="1" s="1"/>
  <c r="FA313" i="1"/>
  <c r="EZ313" i="1"/>
  <c r="EY313" i="1"/>
  <c r="EX313" i="1"/>
  <c r="EW313" i="1"/>
  <c r="AL313" i="1" s="1"/>
  <c r="EV313" i="1"/>
  <c r="EU313" i="1"/>
  <c r="ET313" i="1"/>
  <c r="AF313" i="1" s="1"/>
  <c r="AA313" i="1"/>
  <c r="Y313" i="1"/>
  <c r="EG313" i="1"/>
  <c r="DW313" i="1"/>
  <c r="DL313" i="1"/>
  <c r="CO313" i="1"/>
  <c r="CK313" i="1"/>
  <c r="CF313" i="1"/>
  <c r="AN313" i="1"/>
  <c r="AH313" i="1"/>
  <c r="X313" i="1"/>
  <c r="FW312" i="1"/>
  <c r="BU312" i="1" s="1"/>
  <c r="FV312" i="1"/>
  <c r="FU312" i="1"/>
  <c r="BS312" i="1" s="1"/>
  <c r="FT312" i="1"/>
  <c r="BQ312" i="1" s="1"/>
  <c r="FS312" i="1"/>
  <c r="FR312" i="1"/>
  <c r="AA312" i="1"/>
  <c r="Y312" i="1"/>
  <c r="EG312" i="1"/>
  <c r="DW312" i="1"/>
  <c r="DL312" i="1"/>
  <c r="CO312" i="1"/>
  <c r="CK312" i="1"/>
  <c r="CF312" i="1"/>
  <c r="BM312" i="1"/>
  <c r="BL312" i="1"/>
  <c r="BK312" i="1"/>
  <c r="BI312" i="1"/>
  <c r="BH312" i="1"/>
  <c r="BG312" i="1"/>
  <c r="BF312" i="1"/>
  <c r="BD312" i="1"/>
  <c r="BC312" i="1"/>
  <c r="BB312" i="1"/>
  <c r="AZ312" i="1"/>
  <c r="AY312" i="1"/>
  <c r="AX312" i="1"/>
  <c r="AV312" i="1"/>
  <c r="AU312" i="1"/>
  <c r="AT312" i="1"/>
  <c r="AS312" i="1"/>
  <c r="AR312" i="1"/>
  <c r="AN312" i="1"/>
  <c r="AM312" i="1"/>
  <c r="AL312" i="1"/>
  <c r="AH312" i="1"/>
  <c r="AG312" i="1"/>
  <c r="AF312" i="1"/>
  <c r="X312" i="1"/>
  <c r="FW311" i="1"/>
  <c r="BU311" i="1" s="1"/>
  <c r="FV311" i="1"/>
  <c r="FU311" i="1"/>
  <c r="BS311" i="1" s="1"/>
  <c r="FT311" i="1"/>
  <c r="BQ311" i="1" s="1"/>
  <c r="FS311" i="1"/>
  <c r="FR311" i="1"/>
  <c r="BO311" i="1" s="1"/>
  <c r="FQ311" i="1"/>
  <c r="BM311" i="1" s="1"/>
  <c r="FP311" i="1"/>
  <c r="FO311" i="1"/>
  <c r="BK311" i="1" s="1"/>
  <c r="EG311" i="1"/>
  <c r="EH311" i="1" s="1"/>
  <c r="CO311" i="1"/>
  <c r="CP311" i="1" s="1"/>
  <c r="BI311" i="1"/>
  <c r="BH311" i="1"/>
  <c r="BG311" i="1"/>
  <c r="BF311" i="1"/>
  <c r="BD311" i="1"/>
  <c r="BC311" i="1"/>
  <c r="BB311" i="1"/>
  <c r="AZ311" i="1"/>
  <c r="AY311" i="1"/>
  <c r="AX311" i="1"/>
  <c r="AV311" i="1"/>
  <c r="AU311" i="1"/>
  <c r="AT311" i="1"/>
  <c r="AS311" i="1"/>
  <c r="AR311" i="1"/>
  <c r="AN311" i="1"/>
  <c r="AM311" i="1"/>
  <c r="AL311" i="1"/>
  <c r="AH311" i="1"/>
  <c r="AG311" i="1"/>
  <c r="AF311" i="1"/>
  <c r="AA311" i="1"/>
  <c r="Z311" i="1"/>
  <c r="Y311" i="1"/>
  <c r="X311" i="1"/>
  <c r="GA310" i="1"/>
  <c r="FW310" i="1"/>
  <c r="BU310" i="1" s="1"/>
  <c r="FV310" i="1"/>
  <c r="FU310" i="1"/>
  <c r="BS310" i="1" s="1"/>
  <c r="FT310" i="1"/>
  <c r="BQ310" i="1" s="1"/>
  <c r="FS310" i="1"/>
  <c r="FR310" i="1"/>
  <c r="BO310" i="1" s="1"/>
  <c r="FQ310" i="1"/>
  <c r="BM310" i="1" s="1"/>
  <c r="FP310" i="1"/>
  <c r="FO310" i="1"/>
  <c r="EG310" i="1"/>
  <c r="DW310" i="1"/>
  <c r="CO310" i="1"/>
  <c r="CK310" i="1"/>
  <c r="BI310" i="1"/>
  <c r="BH310" i="1"/>
  <c r="BG310" i="1"/>
  <c r="BF310" i="1"/>
  <c r="BD310" i="1"/>
  <c r="BC310" i="1"/>
  <c r="BB310" i="1"/>
  <c r="AZ310" i="1"/>
  <c r="AY310" i="1"/>
  <c r="AX310" i="1"/>
  <c r="AV310" i="1"/>
  <c r="AU310" i="1"/>
  <c r="AT310" i="1"/>
  <c r="AS310" i="1"/>
  <c r="AR310" i="1"/>
  <c r="AN310" i="1"/>
  <c r="AM310" i="1"/>
  <c r="AL310" i="1"/>
  <c r="AH310" i="1"/>
  <c r="AG310" i="1"/>
  <c r="AF310" i="1"/>
  <c r="AA310" i="1"/>
  <c r="Z310" i="1"/>
  <c r="Y310" i="1"/>
  <c r="X310" i="1"/>
  <c r="FW309" i="1"/>
  <c r="BU309" i="1" s="1"/>
  <c r="FV309" i="1"/>
  <c r="FU309" i="1"/>
  <c r="BS309" i="1" s="1"/>
  <c r="FT309" i="1"/>
  <c r="BQ309" i="1" s="1"/>
  <c r="FS309" i="1"/>
  <c r="FR309" i="1"/>
  <c r="BO309" i="1" s="1"/>
  <c r="FQ309" i="1"/>
  <c r="BM309" i="1" s="1"/>
  <c r="FP309" i="1"/>
  <c r="FO309" i="1"/>
  <c r="BK309" i="1" s="1"/>
  <c r="EG309" i="1"/>
  <c r="DW309" i="1"/>
  <c r="DL309" i="1"/>
  <c r="CO309" i="1"/>
  <c r="CK309" i="1"/>
  <c r="CF309" i="1"/>
  <c r="BI309" i="1"/>
  <c r="BH309" i="1"/>
  <c r="BG309" i="1"/>
  <c r="BF309" i="1"/>
  <c r="BD309" i="1"/>
  <c r="BC309" i="1"/>
  <c r="BB309" i="1"/>
  <c r="AZ309" i="1"/>
  <c r="AY309" i="1"/>
  <c r="AX309" i="1"/>
  <c r="AV309" i="1"/>
  <c r="AU309" i="1"/>
  <c r="AT309" i="1"/>
  <c r="AS309" i="1"/>
  <c r="AR309" i="1"/>
  <c r="AN309" i="1"/>
  <c r="AM309" i="1"/>
  <c r="AL309" i="1"/>
  <c r="AH309" i="1"/>
  <c r="AG309" i="1"/>
  <c r="AF309" i="1"/>
  <c r="AA309" i="1"/>
  <c r="Z309" i="1"/>
  <c r="Y309" i="1"/>
  <c r="X309" i="1"/>
  <c r="FW308" i="1"/>
  <c r="BU308" i="1" s="1"/>
  <c r="FV308" i="1"/>
  <c r="FU308" i="1"/>
  <c r="BS308" i="1" s="1"/>
  <c r="FT308" i="1"/>
  <c r="BQ308" i="1" s="1"/>
  <c r="FS308" i="1"/>
  <c r="FR308" i="1"/>
  <c r="BO308" i="1" s="1"/>
  <c r="FQ308" i="1"/>
  <c r="BM308" i="1" s="1"/>
  <c r="FP308" i="1"/>
  <c r="FO308" i="1"/>
  <c r="BK308" i="1" s="1"/>
  <c r="EG308" i="1"/>
  <c r="DW308" i="1"/>
  <c r="DL308" i="1"/>
  <c r="CO308" i="1"/>
  <c r="CK308" i="1"/>
  <c r="CF308" i="1"/>
  <c r="BI308" i="1"/>
  <c r="BH308" i="1"/>
  <c r="BG308" i="1"/>
  <c r="BF308" i="1"/>
  <c r="BD308" i="1"/>
  <c r="BC308" i="1"/>
  <c r="BB308" i="1"/>
  <c r="AZ308" i="1"/>
  <c r="AY308" i="1"/>
  <c r="AX308" i="1"/>
  <c r="AV308" i="1"/>
  <c r="AU308" i="1"/>
  <c r="AT308" i="1"/>
  <c r="AS308" i="1"/>
  <c r="AR308" i="1"/>
  <c r="AN308" i="1"/>
  <c r="AM308" i="1"/>
  <c r="AL308" i="1"/>
  <c r="AH308" i="1"/>
  <c r="AG308" i="1"/>
  <c r="AF308" i="1"/>
  <c r="AA308" i="1"/>
  <c r="Z308" i="1"/>
  <c r="Y308" i="1"/>
  <c r="X308" i="1"/>
  <c r="GA307" i="1"/>
  <c r="FW307" i="1"/>
  <c r="BU307" i="1" s="1"/>
  <c r="FV307" i="1"/>
  <c r="FU307" i="1"/>
  <c r="BS307" i="1" s="1"/>
  <c r="FT307" i="1"/>
  <c r="BQ307" i="1" s="1"/>
  <c r="FS307" i="1"/>
  <c r="FR307" i="1"/>
  <c r="BO307" i="1" s="1"/>
  <c r="FQ307" i="1"/>
  <c r="BM307" i="1" s="1"/>
  <c r="FP307" i="1"/>
  <c r="FO307" i="1"/>
  <c r="BK307" i="1" s="1"/>
  <c r="EG307" i="1"/>
  <c r="DW307" i="1"/>
  <c r="DL307" i="1"/>
  <c r="CO307" i="1"/>
  <c r="CK307" i="1"/>
  <c r="CF307" i="1"/>
  <c r="EJ307" i="1"/>
  <c r="P307" i="1" s="1"/>
  <c r="BI307" i="1"/>
  <c r="BH307" i="1"/>
  <c r="BG307" i="1"/>
  <c r="BF307" i="1"/>
  <c r="BD307" i="1"/>
  <c r="BC307" i="1"/>
  <c r="BB307" i="1"/>
  <c r="AZ307" i="1"/>
  <c r="AY307" i="1"/>
  <c r="AX307" i="1"/>
  <c r="AV307" i="1"/>
  <c r="AU307" i="1"/>
  <c r="AT307" i="1"/>
  <c r="AS307" i="1"/>
  <c r="AR307" i="1"/>
  <c r="AN307" i="1"/>
  <c r="AM307" i="1"/>
  <c r="AL307" i="1"/>
  <c r="AH307" i="1"/>
  <c r="AG307" i="1"/>
  <c r="AF307" i="1"/>
  <c r="AA307" i="1"/>
  <c r="Z307" i="1"/>
  <c r="Y307" i="1"/>
  <c r="X307" i="1"/>
  <c r="FW306" i="1"/>
  <c r="BU306" i="1" s="1"/>
  <c r="FV306" i="1"/>
  <c r="FU306" i="1"/>
  <c r="BS306" i="1" s="1"/>
  <c r="FT306" i="1"/>
  <c r="BQ306" i="1" s="1"/>
  <c r="FS306" i="1"/>
  <c r="FR306" i="1"/>
  <c r="BO306" i="1" s="1"/>
  <c r="FQ306" i="1"/>
  <c r="BM306" i="1" s="1"/>
  <c r="FP306" i="1"/>
  <c r="FO306" i="1"/>
  <c r="BK306" i="1" s="1"/>
  <c r="EG306" i="1"/>
  <c r="DW306" i="1"/>
  <c r="DL306" i="1"/>
  <c r="CO306" i="1"/>
  <c r="CK306" i="1"/>
  <c r="CF306" i="1"/>
  <c r="EK306" i="1"/>
  <c r="BI306" i="1"/>
  <c r="BH306" i="1"/>
  <c r="BG306" i="1"/>
  <c r="BF306" i="1"/>
  <c r="BD306" i="1"/>
  <c r="BC306" i="1"/>
  <c r="BB306" i="1"/>
  <c r="AZ306" i="1"/>
  <c r="AY306" i="1"/>
  <c r="AX306" i="1"/>
  <c r="AV306" i="1"/>
  <c r="AU306" i="1"/>
  <c r="AT306" i="1"/>
  <c r="AS306" i="1"/>
  <c r="AR306" i="1"/>
  <c r="AN306" i="1"/>
  <c r="AM306" i="1"/>
  <c r="AL306" i="1"/>
  <c r="AH306" i="1"/>
  <c r="AG306" i="1"/>
  <c r="AF306" i="1"/>
  <c r="AA306" i="1"/>
  <c r="Z306" i="1"/>
  <c r="Y306" i="1"/>
  <c r="X306" i="1"/>
  <c r="FW305" i="1"/>
  <c r="BU305" i="1" s="1"/>
  <c r="FV305" i="1"/>
  <c r="FU305" i="1"/>
  <c r="BS305" i="1" s="1"/>
  <c r="FT305" i="1"/>
  <c r="BQ305" i="1" s="1"/>
  <c r="FS305" i="1"/>
  <c r="FR305" i="1"/>
  <c r="BO305" i="1" s="1"/>
  <c r="FQ305" i="1"/>
  <c r="BM305" i="1" s="1"/>
  <c r="FP305" i="1"/>
  <c r="FO305" i="1"/>
  <c r="BK305" i="1" s="1"/>
  <c r="EG305" i="1"/>
  <c r="DW305" i="1"/>
  <c r="DL305" i="1"/>
  <c r="CO305" i="1"/>
  <c r="CK305" i="1"/>
  <c r="CF305" i="1"/>
  <c r="BI305" i="1"/>
  <c r="BH305" i="1"/>
  <c r="BG305" i="1"/>
  <c r="BF305" i="1"/>
  <c r="BD305" i="1"/>
  <c r="BC305" i="1"/>
  <c r="BB305" i="1"/>
  <c r="AZ305" i="1"/>
  <c r="AY305" i="1"/>
  <c r="AX305" i="1"/>
  <c r="AV305" i="1"/>
  <c r="AU305" i="1"/>
  <c r="AT305" i="1"/>
  <c r="AS305" i="1"/>
  <c r="AR305" i="1"/>
  <c r="AN305" i="1"/>
  <c r="AM305" i="1"/>
  <c r="AL305" i="1"/>
  <c r="AH305" i="1"/>
  <c r="AG305" i="1"/>
  <c r="AF305" i="1"/>
  <c r="AA305" i="1"/>
  <c r="Z305" i="1"/>
  <c r="Y305" i="1"/>
  <c r="X305" i="1"/>
  <c r="GA304" i="1"/>
  <c r="FW304" i="1"/>
  <c r="BU304" i="1" s="1"/>
  <c r="FV304" i="1"/>
  <c r="FU304" i="1"/>
  <c r="BS304" i="1" s="1"/>
  <c r="FT304" i="1"/>
  <c r="BQ304" i="1" s="1"/>
  <c r="FS304" i="1"/>
  <c r="FR304" i="1"/>
  <c r="BO304" i="1" s="1"/>
  <c r="FQ304" i="1"/>
  <c r="BM304" i="1" s="1"/>
  <c r="FP304" i="1"/>
  <c r="FO304" i="1"/>
  <c r="BK304" i="1" s="1"/>
  <c r="EG304" i="1"/>
  <c r="DW304" i="1"/>
  <c r="DL304" i="1"/>
  <c r="CO304" i="1"/>
  <c r="CK304" i="1"/>
  <c r="CF304" i="1"/>
  <c r="BI304" i="1"/>
  <c r="BH304" i="1"/>
  <c r="BG304" i="1"/>
  <c r="BF304" i="1"/>
  <c r="BD304" i="1"/>
  <c r="BC304" i="1"/>
  <c r="BB304" i="1"/>
  <c r="AZ304" i="1"/>
  <c r="AY304" i="1"/>
  <c r="AX304" i="1"/>
  <c r="AV304" i="1"/>
  <c r="AU304" i="1"/>
  <c r="AT304" i="1"/>
  <c r="AS304" i="1"/>
  <c r="AR304" i="1"/>
  <c r="AN304" i="1"/>
  <c r="AM304" i="1"/>
  <c r="AL304" i="1"/>
  <c r="AH304" i="1"/>
  <c r="AG304" i="1"/>
  <c r="AF304" i="1"/>
  <c r="AA304" i="1"/>
  <c r="Z304" i="1"/>
  <c r="Y304" i="1"/>
  <c r="X304" i="1"/>
  <c r="FW303" i="1"/>
  <c r="BU303" i="1" s="1"/>
  <c r="FV303" i="1"/>
  <c r="FU303" i="1"/>
  <c r="FT303" i="1"/>
  <c r="BQ303" i="1" s="1"/>
  <c r="FS303" i="1"/>
  <c r="FR303" i="1"/>
  <c r="BO303" i="1" s="1"/>
  <c r="FQ303" i="1"/>
  <c r="BM303" i="1" s="1"/>
  <c r="FP303" i="1"/>
  <c r="FO303" i="1"/>
  <c r="BK303" i="1" s="1"/>
  <c r="EG303" i="1"/>
  <c r="DW303" i="1"/>
  <c r="DL303" i="1"/>
  <c r="CO303" i="1"/>
  <c r="CK303" i="1"/>
  <c r="CF303" i="1"/>
  <c r="BI303" i="1"/>
  <c r="BH303" i="1"/>
  <c r="BG303" i="1"/>
  <c r="BF303" i="1"/>
  <c r="BD303" i="1"/>
  <c r="BC303" i="1"/>
  <c r="BB303" i="1"/>
  <c r="AZ303" i="1"/>
  <c r="AY303" i="1"/>
  <c r="AX303" i="1"/>
  <c r="AV303" i="1"/>
  <c r="AU303" i="1"/>
  <c r="AT303" i="1"/>
  <c r="AS303" i="1"/>
  <c r="AR303" i="1"/>
  <c r="AN303" i="1"/>
  <c r="AM303" i="1"/>
  <c r="AL303" i="1"/>
  <c r="AH303" i="1"/>
  <c r="AG303" i="1"/>
  <c r="AF303" i="1"/>
  <c r="AA303" i="1"/>
  <c r="Z303" i="1"/>
  <c r="Y303" i="1"/>
  <c r="X303" i="1"/>
  <c r="FW302" i="1"/>
  <c r="BU302" i="1" s="1"/>
  <c r="FV302" i="1"/>
  <c r="FU302" i="1"/>
  <c r="FT302" i="1"/>
  <c r="BQ302" i="1" s="1"/>
  <c r="FS302" i="1"/>
  <c r="FR302" i="1"/>
  <c r="BO302" i="1" s="1"/>
  <c r="FQ302" i="1"/>
  <c r="BM302" i="1" s="1"/>
  <c r="FP302" i="1"/>
  <c r="FO302" i="1"/>
  <c r="BK302" i="1" s="1"/>
  <c r="EG302" i="1"/>
  <c r="DW302" i="1"/>
  <c r="DL302" i="1"/>
  <c r="CO302" i="1"/>
  <c r="CK302" i="1"/>
  <c r="CF302" i="1"/>
  <c r="BI302" i="1"/>
  <c r="BH302" i="1"/>
  <c r="BG302" i="1"/>
  <c r="BF302" i="1"/>
  <c r="BD302" i="1"/>
  <c r="BC302" i="1"/>
  <c r="BB302" i="1"/>
  <c r="AZ302" i="1"/>
  <c r="AY302" i="1"/>
  <c r="AX302" i="1"/>
  <c r="AV302" i="1"/>
  <c r="AU302" i="1"/>
  <c r="AT302" i="1"/>
  <c r="AS302" i="1"/>
  <c r="AR302" i="1"/>
  <c r="AN302" i="1"/>
  <c r="AM302" i="1"/>
  <c r="AL302" i="1"/>
  <c r="AH302" i="1"/>
  <c r="AG302" i="1"/>
  <c r="AF302" i="1"/>
  <c r="AA302" i="1"/>
  <c r="Z302" i="1"/>
  <c r="Y302" i="1"/>
  <c r="X302" i="1"/>
  <c r="FW301" i="1"/>
  <c r="BU301" i="1" s="1"/>
  <c r="FV301" i="1"/>
  <c r="FU301" i="1"/>
  <c r="BS301" i="1" s="1"/>
  <c r="FT301" i="1"/>
  <c r="BQ301" i="1" s="1"/>
  <c r="FS301" i="1"/>
  <c r="FR301" i="1"/>
  <c r="BO301" i="1" s="1"/>
  <c r="FQ301" i="1"/>
  <c r="BM301" i="1" s="1"/>
  <c r="FP301" i="1"/>
  <c r="FO301" i="1"/>
  <c r="BK301" i="1" s="1"/>
  <c r="EG301" i="1"/>
  <c r="DW301" i="1"/>
  <c r="DL301" i="1"/>
  <c r="CO301" i="1"/>
  <c r="CK301" i="1"/>
  <c r="CF301" i="1"/>
  <c r="BI301" i="1"/>
  <c r="BH301" i="1"/>
  <c r="BG301" i="1"/>
  <c r="BF301" i="1"/>
  <c r="BD301" i="1"/>
  <c r="BC301" i="1"/>
  <c r="BB301" i="1"/>
  <c r="AZ301" i="1"/>
  <c r="AY301" i="1"/>
  <c r="AX301" i="1"/>
  <c r="AV301" i="1"/>
  <c r="AU301" i="1"/>
  <c r="AT301" i="1"/>
  <c r="AS301" i="1"/>
  <c r="AR301" i="1"/>
  <c r="AN301" i="1"/>
  <c r="AM301" i="1"/>
  <c r="AL301" i="1"/>
  <c r="AH301" i="1"/>
  <c r="AG301" i="1"/>
  <c r="AF301" i="1"/>
  <c r="AA301" i="1"/>
  <c r="Z301" i="1"/>
  <c r="Y301" i="1"/>
  <c r="X301" i="1"/>
  <c r="FW300" i="1"/>
  <c r="BU300" i="1" s="1"/>
  <c r="FV300" i="1"/>
  <c r="FU300" i="1"/>
  <c r="BS300" i="1" s="1"/>
  <c r="FT300" i="1"/>
  <c r="BQ300" i="1" s="1"/>
  <c r="FS300" i="1"/>
  <c r="FR300" i="1"/>
  <c r="BO300" i="1" s="1"/>
  <c r="EG300" i="1"/>
  <c r="EH300" i="1" s="1"/>
  <c r="CO300" i="1"/>
  <c r="CP300" i="1" s="1"/>
  <c r="BM300" i="1"/>
  <c r="BL300" i="1"/>
  <c r="BK300" i="1"/>
  <c r="BI300" i="1"/>
  <c r="BH300" i="1"/>
  <c r="BG300" i="1"/>
  <c r="BF300" i="1"/>
  <c r="BD300" i="1"/>
  <c r="BC300" i="1"/>
  <c r="BB300" i="1"/>
  <c r="AZ300" i="1"/>
  <c r="AY300" i="1"/>
  <c r="AX300" i="1"/>
  <c r="AV300" i="1"/>
  <c r="AU300" i="1"/>
  <c r="AT300" i="1"/>
  <c r="AS300" i="1"/>
  <c r="AR300" i="1"/>
  <c r="AN300" i="1"/>
  <c r="AM300" i="1"/>
  <c r="AL300" i="1"/>
  <c r="AH300" i="1"/>
  <c r="AG300" i="1"/>
  <c r="AF300" i="1"/>
  <c r="AA300" i="1"/>
  <c r="Z300" i="1"/>
  <c r="Y300" i="1"/>
  <c r="X300" i="1"/>
  <c r="FW299" i="1"/>
  <c r="BU299" i="1" s="1"/>
  <c r="FV299" i="1"/>
  <c r="FU299" i="1"/>
  <c r="BS299" i="1" s="1"/>
  <c r="FT299" i="1"/>
  <c r="BQ299" i="1" s="1"/>
  <c r="FS299" i="1"/>
  <c r="FR299" i="1"/>
  <c r="BO299" i="1" s="1"/>
  <c r="FQ299" i="1"/>
  <c r="BM299" i="1" s="1"/>
  <c r="FP299" i="1"/>
  <c r="FO299" i="1"/>
  <c r="BK299" i="1" s="1"/>
  <c r="FN299" i="1"/>
  <c r="BI299" i="1" s="1"/>
  <c r="FM299" i="1"/>
  <c r="BH299" i="1" s="1"/>
  <c r="FL299" i="1"/>
  <c r="FK299" i="1"/>
  <c r="BF299" i="1" s="1"/>
  <c r="FJ299" i="1"/>
  <c r="BD299" i="1" s="1"/>
  <c r="FI299" i="1"/>
  <c r="FH299" i="1"/>
  <c r="FG299" i="1"/>
  <c r="AZ299" i="1" s="1"/>
  <c r="FF299" i="1"/>
  <c r="FE299" i="1"/>
  <c r="AX299" i="1" s="1"/>
  <c r="FD299" i="1"/>
  <c r="AV299" i="1" s="1"/>
  <c r="FC299" i="1"/>
  <c r="AU299" i="1" s="1"/>
  <c r="FB299" i="1"/>
  <c r="AT299" i="1" s="1"/>
  <c r="FA299" i="1"/>
  <c r="EZ299" i="1"/>
  <c r="EY299" i="1"/>
  <c r="EX299" i="1"/>
  <c r="EW299" i="1"/>
  <c r="AL299" i="1" s="1"/>
  <c r="EV299" i="1"/>
  <c r="EU299" i="1"/>
  <c r="ET299" i="1"/>
  <c r="AF299" i="1" s="1"/>
  <c r="AA299" i="1"/>
  <c r="Y299" i="1"/>
  <c r="EG299" i="1"/>
  <c r="CO299" i="1"/>
  <c r="CP299" i="1" s="1"/>
  <c r="EK299" i="1"/>
  <c r="AN299" i="1"/>
  <c r="AH299" i="1"/>
  <c r="X299" i="1"/>
  <c r="FW298" i="1"/>
  <c r="BU298" i="1" s="1"/>
  <c r="FV298" i="1"/>
  <c r="FU298" i="1"/>
  <c r="BS298" i="1" s="1"/>
  <c r="FT298" i="1"/>
  <c r="BQ298" i="1" s="1"/>
  <c r="FS298" i="1"/>
  <c r="FR298" i="1"/>
  <c r="BO298" i="1" s="1"/>
  <c r="FQ298" i="1"/>
  <c r="BM298" i="1" s="1"/>
  <c r="FP298" i="1"/>
  <c r="FO298" i="1"/>
  <c r="BK298" i="1" s="1"/>
  <c r="FN298" i="1"/>
  <c r="BI298" i="1" s="1"/>
  <c r="FM298" i="1"/>
  <c r="BH298" i="1" s="1"/>
  <c r="FL298" i="1"/>
  <c r="FK298" i="1"/>
  <c r="BF298" i="1" s="1"/>
  <c r="FJ298" i="1"/>
  <c r="BD298" i="1" s="1"/>
  <c r="FI298" i="1"/>
  <c r="FH298" i="1"/>
  <c r="FG298" i="1"/>
  <c r="AZ298" i="1" s="1"/>
  <c r="FF298" i="1"/>
  <c r="FE298" i="1"/>
  <c r="AX298" i="1" s="1"/>
  <c r="FD298" i="1"/>
  <c r="AV298" i="1" s="1"/>
  <c r="FC298" i="1"/>
  <c r="AU298" i="1" s="1"/>
  <c r="FB298" i="1"/>
  <c r="AT298" i="1" s="1"/>
  <c r="FA298" i="1"/>
  <c r="EZ298" i="1"/>
  <c r="EY298" i="1"/>
  <c r="EX298" i="1"/>
  <c r="EW298" i="1"/>
  <c r="AL298" i="1" s="1"/>
  <c r="EV298" i="1"/>
  <c r="EU298" i="1"/>
  <c r="ET298" i="1"/>
  <c r="AF298" i="1" s="1"/>
  <c r="AA298" i="1"/>
  <c r="Y298" i="1"/>
  <c r="EG298" i="1"/>
  <c r="EH298" i="1" s="1"/>
  <c r="CO298" i="1"/>
  <c r="CP298" i="1" s="1"/>
  <c r="AN298" i="1"/>
  <c r="AH298" i="1"/>
  <c r="X298" i="1"/>
  <c r="FW297" i="1"/>
  <c r="BU297" i="1" s="1"/>
  <c r="FV297" i="1"/>
  <c r="FU297" i="1"/>
  <c r="BS297" i="1" s="1"/>
  <c r="FT297" i="1"/>
  <c r="BQ297" i="1" s="1"/>
  <c r="FS297" i="1"/>
  <c r="FR297" i="1"/>
  <c r="BO297" i="1" s="1"/>
  <c r="FM297" i="1"/>
  <c r="BH297" i="1" s="1"/>
  <c r="FL297" i="1"/>
  <c r="FK297" i="1"/>
  <c r="FJ297" i="1"/>
  <c r="BD297" i="1" s="1"/>
  <c r="FI297" i="1"/>
  <c r="FH297" i="1"/>
  <c r="BB297" i="1" s="1"/>
  <c r="FB297" i="1"/>
  <c r="AT297" i="1" s="1"/>
  <c r="FA297" i="1"/>
  <c r="EZ297" i="1"/>
  <c r="AR297" i="1" s="1"/>
  <c r="EY297" i="1"/>
  <c r="EX297" i="1"/>
  <c r="EW297" i="1"/>
  <c r="AL297" i="1" s="1"/>
  <c r="EV297" i="1"/>
  <c r="EU297" i="1"/>
  <c r="ET297" i="1"/>
  <c r="AF297" i="1" s="1"/>
  <c r="AA297" i="1"/>
  <c r="EG297" i="1"/>
  <c r="DW297" i="1"/>
  <c r="DL297" i="1"/>
  <c r="O297" i="1"/>
  <c r="CO297" i="1"/>
  <c r="CK297" i="1"/>
  <c r="FP297" i="1" s="1"/>
  <c r="CF297" i="1"/>
  <c r="AN297" i="1"/>
  <c r="AH297" i="1"/>
  <c r="X297" i="1"/>
  <c r="FW296" i="1"/>
  <c r="BU296" i="1" s="1"/>
  <c r="FV296" i="1"/>
  <c r="FU296" i="1"/>
  <c r="BS296" i="1" s="1"/>
  <c r="FT296" i="1"/>
  <c r="BQ296" i="1" s="1"/>
  <c r="FS296" i="1"/>
  <c r="FR296" i="1"/>
  <c r="BO296" i="1" s="1"/>
  <c r="FM296" i="1"/>
  <c r="BH296" i="1" s="1"/>
  <c r="FL296" i="1"/>
  <c r="FK296" i="1"/>
  <c r="BF296" i="1" s="1"/>
  <c r="FJ296" i="1"/>
  <c r="BD296" i="1" s="1"/>
  <c r="FI296" i="1"/>
  <c r="FH296" i="1"/>
  <c r="BB296" i="1" s="1"/>
  <c r="FB296" i="1"/>
  <c r="AT296" i="1" s="1"/>
  <c r="FA296" i="1"/>
  <c r="EZ296" i="1"/>
  <c r="AR296" i="1" s="1"/>
  <c r="EY296" i="1"/>
  <c r="EX296" i="1"/>
  <c r="EW296" i="1"/>
  <c r="AL296" i="1" s="1"/>
  <c r="EV296" i="1"/>
  <c r="EU296" i="1"/>
  <c r="ET296" i="1"/>
  <c r="AF296" i="1" s="1"/>
  <c r="AA296" i="1"/>
  <c r="Y296" i="1"/>
  <c r="EG296" i="1"/>
  <c r="DW296" i="1"/>
  <c r="DL296" i="1"/>
  <c r="O296" i="1"/>
  <c r="CO296" i="1"/>
  <c r="CK296" i="1"/>
  <c r="CF296" i="1"/>
  <c r="AN296" i="1"/>
  <c r="AH296" i="1"/>
  <c r="X296" i="1"/>
  <c r="FW295" i="1"/>
  <c r="BU295" i="1" s="1"/>
  <c r="FV295" i="1"/>
  <c r="FU295" i="1"/>
  <c r="BS295" i="1" s="1"/>
  <c r="FT295" i="1"/>
  <c r="BQ295" i="1" s="1"/>
  <c r="FS295" i="1"/>
  <c r="FR295" i="1"/>
  <c r="BO295" i="1" s="1"/>
  <c r="FM295" i="1"/>
  <c r="BH295" i="1" s="1"/>
  <c r="FL295" i="1"/>
  <c r="FK295" i="1"/>
  <c r="BF295" i="1" s="1"/>
  <c r="FJ295" i="1"/>
  <c r="BD295" i="1" s="1"/>
  <c r="FI295" i="1"/>
  <c r="FH295" i="1"/>
  <c r="BB295" i="1" s="1"/>
  <c r="FB295" i="1"/>
  <c r="AT295" i="1" s="1"/>
  <c r="FA295" i="1"/>
  <c r="EZ295" i="1"/>
  <c r="AR295" i="1" s="1"/>
  <c r="EY295" i="1"/>
  <c r="EX295" i="1"/>
  <c r="EW295" i="1"/>
  <c r="AL295" i="1" s="1"/>
  <c r="EV295" i="1"/>
  <c r="EU295" i="1"/>
  <c r="ET295" i="1"/>
  <c r="AF295" i="1" s="1"/>
  <c r="AA295" i="1"/>
  <c r="Y295" i="1"/>
  <c r="EG295" i="1"/>
  <c r="DW295" i="1"/>
  <c r="DL295" i="1"/>
  <c r="CO295" i="1"/>
  <c r="CK295" i="1"/>
  <c r="FO295" i="1" s="1"/>
  <c r="BK295" i="1" s="1"/>
  <c r="CF295" i="1"/>
  <c r="AN295" i="1"/>
  <c r="AH295" i="1"/>
  <c r="X295" i="1"/>
  <c r="FW294" i="1"/>
  <c r="BU294" i="1" s="1"/>
  <c r="FV294" i="1"/>
  <c r="FU294" i="1"/>
  <c r="BS294" i="1" s="1"/>
  <c r="FT294" i="1"/>
  <c r="BQ294" i="1" s="1"/>
  <c r="FS294" i="1"/>
  <c r="FR294" i="1"/>
  <c r="BO294" i="1" s="1"/>
  <c r="FM294" i="1"/>
  <c r="BH294" i="1" s="1"/>
  <c r="FL294" i="1"/>
  <c r="FK294" i="1"/>
  <c r="BF294" i="1" s="1"/>
  <c r="FJ294" i="1"/>
  <c r="BD294" i="1" s="1"/>
  <c r="FI294" i="1"/>
  <c r="FH294" i="1"/>
  <c r="BB294" i="1" s="1"/>
  <c r="FB294" i="1"/>
  <c r="AT294" i="1" s="1"/>
  <c r="FA294" i="1"/>
  <c r="EZ294" i="1"/>
  <c r="AR294" i="1" s="1"/>
  <c r="EY294" i="1"/>
  <c r="EX294" i="1"/>
  <c r="EW294" i="1"/>
  <c r="AL294" i="1" s="1"/>
  <c r="EV294" i="1"/>
  <c r="EU294" i="1"/>
  <c r="ET294" i="1"/>
  <c r="AF294" i="1" s="1"/>
  <c r="AA294" i="1"/>
  <c r="Y294" i="1"/>
  <c r="EG294" i="1"/>
  <c r="DW294" i="1"/>
  <c r="DL294" i="1"/>
  <c r="CO294" i="1"/>
  <c r="CK294" i="1"/>
  <c r="FQ294" i="1" s="1"/>
  <c r="BM294" i="1" s="1"/>
  <c r="CF294" i="1"/>
  <c r="AN294" i="1"/>
  <c r="AH294" i="1"/>
  <c r="X294" i="1"/>
  <c r="GA293" i="1"/>
  <c r="FW293" i="1"/>
  <c r="BU293" i="1" s="1"/>
  <c r="FV293" i="1"/>
  <c r="FU293" i="1"/>
  <c r="BS293" i="1" s="1"/>
  <c r="FT293" i="1"/>
  <c r="BQ293" i="1" s="1"/>
  <c r="FS293" i="1"/>
  <c r="FR293" i="1"/>
  <c r="BO293" i="1" s="1"/>
  <c r="FM293" i="1"/>
  <c r="BH293" i="1" s="1"/>
  <c r="FL293" i="1"/>
  <c r="FK293" i="1"/>
  <c r="BF293" i="1" s="1"/>
  <c r="FJ293" i="1"/>
  <c r="BD293" i="1" s="1"/>
  <c r="FI293" i="1"/>
  <c r="FH293" i="1"/>
  <c r="FB293" i="1"/>
  <c r="AT293" i="1" s="1"/>
  <c r="FA293" i="1"/>
  <c r="EZ293" i="1"/>
  <c r="EY293" i="1"/>
  <c r="EX293" i="1"/>
  <c r="EW293" i="1"/>
  <c r="AL293" i="1" s="1"/>
  <c r="EV293" i="1"/>
  <c r="EU293" i="1"/>
  <c r="ET293" i="1"/>
  <c r="AF293" i="1" s="1"/>
  <c r="AA293" i="1"/>
  <c r="Y293" i="1"/>
  <c r="EG293" i="1"/>
  <c r="DW293" i="1"/>
  <c r="DL293" i="1"/>
  <c r="CO293" i="1"/>
  <c r="CK293" i="1"/>
  <c r="FP293" i="1" s="1"/>
  <c r="CF293" i="1"/>
  <c r="AN293" i="1"/>
  <c r="AH293" i="1"/>
  <c r="X293" i="1"/>
  <c r="FW292" i="1"/>
  <c r="BU292" i="1" s="1"/>
  <c r="FV292" i="1"/>
  <c r="FU292" i="1"/>
  <c r="BS292" i="1" s="1"/>
  <c r="FT292" i="1"/>
  <c r="BQ292" i="1" s="1"/>
  <c r="FS292" i="1"/>
  <c r="FR292" i="1"/>
  <c r="BO292" i="1" s="1"/>
  <c r="FM292" i="1"/>
  <c r="BH292" i="1" s="1"/>
  <c r="FL292" i="1"/>
  <c r="FK292" i="1"/>
  <c r="BF292" i="1" s="1"/>
  <c r="FJ292" i="1"/>
  <c r="BD292" i="1" s="1"/>
  <c r="FI292" i="1"/>
  <c r="FH292" i="1"/>
  <c r="FB292" i="1"/>
  <c r="AT292" i="1" s="1"/>
  <c r="FA292" i="1"/>
  <c r="EZ292" i="1"/>
  <c r="AR292" i="1" s="1"/>
  <c r="EY292" i="1"/>
  <c r="EX292" i="1"/>
  <c r="EW292" i="1"/>
  <c r="AL292" i="1" s="1"/>
  <c r="EV292" i="1"/>
  <c r="EU292" i="1"/>
  <c r="ET292" i="1"/>
  <c r="AF292" i="1" s="1"/>
  <c r="AA292" i="1"/>
  <c r="Y292" i="1"/>
  <c r="EG292" i="1"/>
  <c r="DW292" i="1"/>
  <c r="DL292" i="1"/>
  <c r="CO292" i="1"/>
  <c r="CK292" i="1"/>
  <c r="FQ292" i="1" s="1"/>
  <c r="BM292" i="1" s="1"/>
  <c r="CF292" i="1"/>
  <c r="AN292" i="1"/>
  <c r="AH292" i="1"/>
  <c r="X292" i="1"/>
  <c r="FW291" i="1"/>
  <c r="BU291" i="1" s="1"/>
  <c r="FV291" i="1"/>
  <c r="FU291" i="1"/>
  <c r="BS291" i="1" s="1"/>
  <c r="FT291" i="1"/>
  <c r="BQ291" i="1" s="1"/>
  <c r="FS291" i="1"/>
  <c r="FR291" i="1"/>
  <c r="BO291" i="1" s="1"/>
  <c r="FM291" i="1"/>
  <c r="BH291" i="1" s="1"/>
  <c r="FL291" i="1"/>
  <c r="FK291" i="1"/>
  <c r="BF291" i="1" s="1"/>
  <c r="FJ291" i="1"/>
  <c r="BD291" i="1" s="1"/>
  <c r="FI291" i="1"/>
  <c r="FH291" i="1"/>
  <c r="BB291" i="1" s="1"/>
  <c r="FB291" i="1"/>
  <c r="AT291" i="1" s="1"/>
  <c r="FA291" i="1"/>
  <c r="EZ291" i="1"/>
  <c r="AR291" i="1" s="1"/>
  <c r="EY291" i="1"/>
  <c r="EX291" i="1"/>
  <c r="EW291" i="1"/>
  <c r="AL291" i="1" s="1"/>
  <c r="EV291" i="1"/>
  <c r="EU291" i="1"/>
  <c r="ET291" i="1"/>
  <c r="AF291" i="1" s="1"/>
  <c r="AA291" i="1"/>
  <c r="Y291" i="1"/>
  <c r="EG291" i="1"/>
  <c r="DW291" i="1"/>
  <c r="DL291" i="1"/>
  <c r="CO291" i="1"/>
  <c r="CK291" i="1"/>
  <c r="FQ291" i="1" s="1"/>
  <c r="BM291" i="1" s="1"/>
  <c r="CF291" i="1"/>
  <c r="AN291" i="1"/>
  <c r="AH291" i="1"/>
  <c r="X291" i="1"/>
  <c r="FW290" i="1"/>
  <c r="BU290" i="1" s="1"/>
  <c r="FV290" i="1"/>
  <c r="FU290" i="1"/>
  <c r="BS290" i="1" s="1"/>
  <c r="FT290" i="1"/>
  <c r="BQ290" i="1" s="1"/>
  <c r="FS290" i="1"/>
  <c r="FR290" i="1"/>
  <c r="BO290" i="1" s="1"/>
  <c r="FM290" i="1"/>
  <c r="BH290" i="1" s="1"/>
  <c r="FL290" i="1"/>
  <c r="FK290" i="1"/>
  <c r="FJ290" i="1"/>
  <c r="BD290" i="1" s="1"/>
  <c r="FI290" i="1"/>
  <c r="FH290" i="1"/>
  <c r="BB290" i="1" s="1"/>
  <c r="FB290" i="1"/>
  <c r="AT290" i="1" s="1"/>
  <c r="FA290" i="1"/>
  <c r="EZ290" i="1"/>
  <c r="AR290" i="1" s="1"/>
  <c r="EY290" i="1"/>
  <c r="EX290" i="1"/>
  <c r="EW290" i="1"/>
  <c r="AL290" i="1" s="1"/>
  <c r="EV290" i="1"/>
  <c r="EU290" i="1"/>
  <c r="ET290" i="1"/>
  <c r="AF290" i="1" s="1"/>
  <c r="AA290" i="1"/>
  <c r="Y290" i="1"/>
  <c r="EG290" i="1"/>
  <c r="DW290" i="1"/>
  <c r="DL290" i="1"/>
  <c r="CO290" i="1"/>
  <c r="CK290" i="1"/>
  <c r="FO290" i="1" s="1"/>
  <c r="BK290" i="1" s="1"/>
  <c r="CF290" i="1"/>
  <c r="AN290" i="1"/>
  <c r="AH290" i="1"/>
  <c r="X290" i="1"/>
  <c r="FW289" i="1"/>
  <c r="BU289" i="1" s="1"/>
  <c r="FV289" i="1"/>
  <c r="FU289" i="1"/>
  <c r="BS289" i="1" s="1"/>
  <c r="FT289" i="1"/>
  <c r="BQ289" i="1" s="1"/>
  <c r="FS289" i="1"/>
  <c r="FR289" i="1"/>
  <c r="BO289" i="1" s="1"/>
  <c r="FM289" i="1"/>
  <c r="BH289" i="1" s="1"/>
  <c r="FL289" i="1"/>
  <c r="FK289" i="1"/>
  <c r="BF289" i="1" s="1"/>
  <c r="FJ289" i="1"/>
  <c r="BD289" i="1" s="1"/>
  <c r="FI289" i="1"/>
  <c r="FH289" i="1"/>
  <c r="BB289" i="1" s="1"/>
  <c r="FB289" i="1"/>
  <c r="AT289" i="1" s="1"/>
  <c r="FA289" i="1"/>
  <c r="EZ289" i="1"/>
  <c r="AR289" i="1" s="1"/>
  <c r="EY289" i="1"/>
  <c r="EX289" i="1"/>
  <c r="EW289" i="1"/>
  <c r="AL289" i="1" s="1"/>
  <c r="EV289" i="1"/>
  <c r="EU289" i="1"/>
  <c r="ET289" i="1"/>
  <c r="AF289" i="1" s="1"/>
  <c r="AA289" i="1"/>
  <c r="Y289" i="1"/>
  <c r="EG289" i="1"/>
  <c r="DW289" i="1"/>
  <c r="DL289" i="1"/>
  <c r="O289" i="1"/>
  <c r="CO289" i="1"/>
  <c r="CK289" i="1"/>
  <c r="FQ289" i="1" s="1"/>
  <c r="BM289" i="1" s="1"/>
  <c r="CF289" i="1"/>
  <c r="AN289" i="1"/>
  <c r="AH289" i="1"/>
  <c r="X289" i="1"/>
  <c r="FW288" i="1"/>
  <c r="BU288" i="1" s="1"/>
  <c r="FV288" i="1"/>
  <c r="FU288" i="1"/>
  <c r="BS288" i="1" s="1"/>
  <c r="FT288" i="1"/>
  <c r="BQ288" i="1" s="1"/>
  <c r="FS288" i="1"/>
  <c r="FR288" i="1"/>
  <c r="BO288" i="1" s="1"/>
  <c r="FM288" i="1"/>
  <c r="BH288" i="1" s="1"/>
  <c r="FL288" i="1"/>
  <c r="FK288" i="1"/>
  <c r="BF288" i="1" s="1"/>
  <c r="FJ288" i="1"/>
  <c r="BD288" i="1" s="1"/>
  <c r="FI288" i="1"/>
  <c r="FH288" i="1"/>
  <c r="FB288" i="1"/>
  <c r="AT288" i="1" s="1"/>
  <c r="FA288" i="1"/>
  <c r="EZ288" i="1"/>
  <c r="AR288" i="1" s="1"/>
  <c r="EY288" i="1"/>
  <c r="EX288" i="1"/>
  <c r="EW288" i="1"/>
  <c r="AL288" i="1" s="1"/>
  <c r="EV288" i="1"/>
  <c r="EU288" i="1"/>
  <c r="ET288" i="1"/>
  <c r="AF288" i="1" s="1"/>
  <c r="AA288" i="1"/>
  <c r="Y288" i="1"/>
  <c r="EG288" i="1"/>
  <c r="DW288" i="1"/>
  <c r="DL288" i="1"/>
  <c r="CO288" i="1"/>
  <c r="CK288" i="1"/>
  <c r="FQ288" i="1" s="1"/>
  <c r="BM288" i="1" s="1"/>
  <c r="CF288" i="1"/>
  <c r="AN288" i="1"/>
  <c r="AH288" i="1"/>
  <c r="X288" i="1"/>
  <c r="FW287" i="1"/>
  <c r="BU287" i="1" s="1"/>
  <c r="FV287" i="1"/>
  <c r="FU287" i="1"/>
  <c r="BS287" i="1" s="1"/>
  <c r="FT287" i="1"/>
  <c r="BQ287" i="1" s="1"/>
  <c r="FS287" i="1"/>
  <c r="FR287" i="1"/>
  <c r="BO287" i="1" s="1"/>
  <c r="FM287" i="1"/>
  <c r="BH287" i="1" s="1"/>
  <c r="FL287" i="1"/>
  <c r="FK287" i="1"/>
  <c r="BF287" i="1" s="1"/>
  <c r="FJ287" i="1"/>
  <c r="BD287" i="1" s="1"/>
  <c r="FI287" i="1"/>
  <c r="FH287" i="1"/>
  <c r="BB287" i="1" s="1"/>
  <c r="FB287" i="1"/>
  <c r="AT287" i="1" s="1"/>
  <c r="FA287" i="1"/>
  <c r="EZ287" i="1"/>
  <c r="AR287" i="1" s="1"/>
  <c r="EY287" i="1"/>
  <c r="EX287" i="1"/>
  <c r="EW287" i="1"/>
  <c r="AL287" i="1" s="1"/>
  <c r="EV287" i="1"/>
  <c r="EU287" i="1"/>
  <c r="ET287" i="1"/>
  <c r="AF287" i="1" s="1"/>
  <c r="AA287" i="1"/>
  <c r="Y287" i="1"/>
  <c r="EG287" i="1"/>
  <c r="DW287" i="1"/>
  <c r="DL287" i="1"/>
  <c r="CO287" i="1"/>
  <c r="CK287" i="1"/>
  <c r="FP287" i="1" s="1"/>
  <c r="CF287" i="1"/>
  <c r="AN287" i="1"/>
  <c r="AH287" i="1"/>
  <c r="X287" i="1"/>
  <c r="FW286" i="1"/>
  <c r="BU286" i="1" s="1"/>
  <c r="FV286" i="1"/>
  <c r="FU286" i="1"/>
  <c r="BS286" i="1" s="1"/>
  <c r="FT286" i="1"/>
  <c r="BQ286" i="1" s="1"/>
  <c r="FS286" i="1"/>
  <c r="FR286" i="1"/>
  <c r="BO286" i="1" s="1"/>
  <c r="FQ286" i="1"/>
  <c r="BM286" i="1" s="1"/>
  <c r="FP286" i="1"/>
  <c r="FO286" i="1"/>
  <c r="BK286" i="1" s="1"/>
  <c r="EG286" i="1"/>
  <c r="DW286" i="1"/>
  <c r="O286" i="1"/>
  <c r="CO286" i="1"/>
  <c r="CK286" i="1"/>
  <c r="EK286" i="1"/>
  <c r="BI286" i="1"/>
  <c r="BH286" i="1"/>
  <c r="BG286" i="1"/>
  <c r="BF286" i="1"/>
  <c r="BD286" i="1"/>
  <c r="BC286" i="1"/>
  <c r="BB286" i="1"/>
  <c r="AZ286" i="1"/>
  <c r="AY286" i="1"/>
  <c r="AX286" i="1"/>
  <c r="AV286" i="1"/>
  <c r="AU286" i="1"/>
  <c r="AT286" i="1"/>
  <c r="AS286" i="1"/>
  <c r="AR286" i="1"/>
  <c r="AN286" i="1"/>
  <c r="AM286" i="1"/>
  <c r="AL286" i="1"/>
  <c r="AH286" i="1"/>
  <c r="AG286" i="1"/>
  <c r="AF286" i="1"/>
  <c r="AA286" i="1"/>
  <c r="Z286" i="1"/>
  <c r="Y286" i="1"/>
  <c r="X286" i="1"/>
  <c r="GA285" i="1"/>
  <c r="FW285" i="1"/>
  <c r="BU285" i="1" s="1"/>
  <c r="FV285" i="1"/>
  <c r="FU285" i="1"/>
  <c r="BS285" i="1" s="1"/>
  <c r="FT285" i="1"/>
  <c r="BQ285" i="1" s="1"/>
  <c r="FS285" i="1"/>
  <c r="FR285" i="1"/>
  <c r="BO285" i="1" s="1"/>
  <c r="FQ285" i="1"/>
  <c r="BM285" i="1" s="1"/>
  <c r="FP285" i="1"/>
  <c r="FO285" i="1"/>
  <c r="EG285" i="1"/>
  <c r="DW285" i="1"/>
  <c r="DL285" i="1"/>
  <c r="DM285" i="1" s="1"/>
  <c r="CO285" i="1"/>
  <c r="CK285" i="1"/>
  <c r="CF285" i="1"/>
  <c r="BI285" i="1"/>
  <c r="BH285" i="1"/>
  <c r="BG285" i="1"/>
  <c r="BF285" i="1"/>
  <c r="BD285" i="1"/>
  <c r="BC285" i="1"/>
  <c r="BB285" i="1"/>
  <c r="AZ285" i="1"/>
  <c r="AY285" i="1"/>
  <c r="AX285" i="1"/>
  <c r="AV285" i="1"/>
  <c r="AU285" i="1"/>
  <c r="AT285" i="1"/>
  <c r="AS285" i="1"/>
  <c r="AR285" i="1"/>
  <c r="AN285" i="1"/>
  <c r="AM285" i="1"/>
  <c r="AL285" i="1"/>
  <c r="AH285" i="1"/>
  <c r="AG285" i="1"/>
  <c r="AF285" i="1"/>
  <c r="AA285" i="1"/>
  <c r="Z285" i="1"/>
  <c r="Y285" i="1"/>
  <c r="X285" i="1"/>
  <c r="FW284" i="1"/>
  <c r="BU284" i="1" s="1"/>
  <c r="FV284" i="1"/>
  <c r="FU284" i="1"/>
  <c r="BS284" i="1" s="1"/>
  <c r="FT284" i="1"/>
  <c r="BQ284" i="1" s="1"/>
  <c r="FS284" i="1"/>
  <c r="FR284" i="1"/>
  <c r="BO284" i="1" s="1"/>
  <c r="FQ284" i="1"/>
  <c r="BM284" i="1" s="1"/>
  <c r="FP284" i="1"/>
  <c r="FO284" i="1"/>
  <c r="BK284" i="1" s="1"/>
  <c r="EG284" i="1"/>
  <c r="DW284" i="1"/>
  <c r="CO284" i="1"/>
  <c r="CK284" i="1"/>
  <c r="BI284" i="1"/>
  <c r="BH284" i="1"/>
  <c r="BG284" i="1"/>
  <c r="BF284" i="1"/>
  <c r="BD284" i="1"/>
  <c r="BC284" i="1"/>
  <c r="BB284" i="1"/>
  <c r="AZ284" i="1"/>
  <c r="AY284" i="1"/>
  <c r="AX284" i="1"/>
  <c r="AV284" i="1"/>
  <c r="AU284" i="1"/>
  <c r="AT284" i="1"/>
  <c r="AS284" i="1"/>
  <c r="AR284" i="1"/>
  <c r="AN284" i="1"/>
  <c r="AM284" i="1"/>
  <c r="AL284" i="1"/>
  <c r="AH284" i="1"/>
  <c r="AG284" i="1"/>
  <c r="AF284" i="1"/>
  <c r="AA284" i="1"/>
  <c r="Z284" i="1"/>
  <c r="Y284" i="1"/>
  <c r="X284" i="1"/>
  <c r="FW283" i="1"/>
  <c r="BU283" i="1" s="1"/>
  <c r="FV283" i="1"/>
  <c r="FU283" i="1"/>
  <c r="BS283" i="1" s="1"/>
  <c r="FT283" i="1"/>
  <c r="BQ283" i="1" s="1"/>
  <c r="FS283" i="1"/>
  <c r="FR283" i="1"/>
  <c r="BO283" i="1" s="1"/>
  <c r="FQ283" i="1"/>
  <c r="BM283" i="1" s="1"/>
  <c r="FP283" i="1"/>
  <c r="FO283" i="1"/>
  <c r="BK283" i="1" s="1"/>
  <c r="EG283" i="1"/>
  <c r="DW283" i="1"/>
  <c r="DL283" i="1"/>
  <c r="CO283" i="1"/>
  <c r="CK283" i="1"/>
  <c r="CF283" i="1"/>
  <c r="BI283" i="1"/>
  <c r="BH283" i="1"/>
  <c r="BG283" i="1"/>
  <c r="BF283" i="1"/>
  <c r="BD283" i="1"/>
  <c r="BC283" i="1"/>
  <c r="BB283" i="1"/>
  <c r="AZ283" i="1"/>
  <c r="AY283" i="1"/>
  <c r="AX283" i="1"/>
  <c r="AV283" i="1"/>
  <c r="AU283" i="1"/>
  <c r="AT283" i="1"/>
  <c r="AS283" i="1"/>
  <c r="AR283" i="1"/>
  <c r="AN283" i="1"/>
  <c r="AM283" i="1"/>
  <c r="AL283" i="1"/>
  <c r="AH283" i="1"/>
  <c r="AG283" i="1"/>
  <c r="AF283" i="1"/>
  <c r="AA283" i="1"/>
  <c r="Z283" i="1"/>
  <c r="Y283" i="1"/>
  <c r="X283" i="1"/>
  <c r="FW282" i="1"/>
  <c r="BU282" i="1" s="1"/>
  <c r="FV282" i="1"/>
  <c r="FU282" i="1"/>
  <c r="BS282" i="1" s="1"/>
  <c r="FT282" i="1"/>
  <c r="BQ282" i="1" s="1"/>
  <c r="FS282" i="1"/>
  <c r="FR282" i="1"/>
  <c r="BO282" i="1" s="1"/>
  <c r="FQ282" i="1"/>
  <c r="BM282" i="1" s="1"/>
  <c r="FP282" i="1"/>
  <c r="FO282" i="1"/>
  <c r="BK282" i="1" s="1"/>
  <c r="EG282" i="1"/>
  <c r="DW282" i="1"/>
  <c r="DL282" i="1"/>
  <c r="CO282" i="1"/>
  <c r="CK282" i="1"/>
  <c r="CF282" i="1"/>
  <c r="BI282" i="1"/>
  <c r="BH282" i="1"/>
  <c r="BG282" i="1"/>
  <c r="BF282" i="1"/>
  <c r="BD282" i="1"/>
  <c r="BC282" i="1"/>
  <c r="BB282" i="1"/>
  <c r="AZ282" i="1"/>
  <c r="AY282" i="1"/>
  <c r="AX282" i="1"/>
  <c r="AV282" i="1"/>
  <c r="AU282" i="1"/>
  <c r="AT282" i="1"/>
  <c r="AS282" i="1"/>
  <c r="AR282" i="1"/>
  <c r="AN282" i="1"/>
  <c r="AM282" i="1"/>
  <c r="AL282" i="1"/>
  <c r="AH282" i="1"/>
  <c r="AG282" i="1"/>
  <c r="AF282" i="1"/>
  <c r="AA282" i="1"/>
  <c r="Z282" i="1"/>
  <c r="Y282" i="1"/>
  <c r="X282" i="1"/>
  <c r="FW281" i="1"/>
  <c r="BU281" i="1" s="1"/>
  <c r="FV281" i="1"/>
  <c r="FU281" i="1"/>
  <c r="BS281" i="1" s="1"/>
  <c r="FT281" i="1"/>
  <c r="BQ281" i="1" s="1"/>
  <c r="FS281" i="1"/>
  <c r="FR281" i="1"/>
  <c r="BO281" i="1" s="1"/>
  <c r="FQ281" i="1"/>
  <c r="BM281" i="1" s="1"/>
  <c r="FP281" i="1"/>
  <c r="FO281" i="1"/>
  <c r="BK281" i="1" s="1"/>
  <c r="EG281" i="1"/>
  <c r="DW281" i="1"/>
  <c r="DL281" i="1"/>
  <c r="O281" i="1"/>
  <c r="CO281" i="1"/>
  <c r="CK281" i="1"/>
  <c r="CF281" i="1"/>
  <c r="BI281" i="1"/>
  <c r="BH281" i="1"/>
  <c r="BG281" i="1"/>
  <c r="BF281" i="1"/>
  <c r="BD281" i="1"/>
  <c r="BC281" i="1"/>
  <c r="BB281" i="1"/>
  <c r="AZ281" i="1"/>
  <c r="AY281" i="1"/>
  <c r="AX281" i="1"/>
  <c r="AV281" i="1"/>
  <c r="AU281" i="1"/>
  <c r="AT281" i="1"/>
  <c r="AS281" i="1"/>
  <c r="AR281" i="1"/>
  <c r="AN281" i="1"/>
  <c r="AM281" i="1"/>
  <c r="AL281" i="1"/>
  <c r="AH281" i="1"/>
  <c r="AG281" i="1"/>
  <c r="AF281" i="1"/>
  <c r="AA281" i="1"/>
  <c r="Z281" i="1"/>
  <c r="Y281" i="1"/>
  <c r="X281" i="1"/>
  <c r="FW280" i="1"/>
  <c r="BU280" i="1" s="1"/>
  <c r="FV280" i="1"/>
  <c r="FU280" i="1"/>
  <c r="FT280" i="1"/>
  <c r="BQ280" i="1" s="1"/>
  <c r="FS280" i="1"/>
  <c r="FR280" i="1"/>
  <c r="BO280" i="1" s="1"/>
  <c r="FQ280" i="1"/>
  <c r="BM280" i="1" s="1"/>
  <c r="FP280" i="1"/>
  <c r="FO280" i="1"/>
  <c r="BK280" i="1" s="1"/>
  <c r="EG280" i="1"/>
  <c r="DW280" i="1"/>
  <c r="DL280" i="1"/>
  <c r="CO280" i="1"/>
  <c r="CK280" i="1"/>
  <c r="CF280" i="1"/>
  <c r="BI280" i="1"/>
  <c r="BH280" i="1"/>
  <c r="BG280" i="1"/>
  <c r="BF280" i="1"/>
  <c r="BD280" i="1"/>
  <c r="BC280" i="1"/>
  <c r="BB280" i="1"/>
  <c r="AZ280" i="1"/>
  <c r="AY280" i="1"/>
  <c r="AX280" i="1"/>
  <c r="AV280" i="1"/>
  <c r="AU280" i="1"/>
  <c r="AT280" i="1"/>
  <c r="AS280" i="1"/>
  <c r="AR280" i="1"/>
  <c r="AN280" i="1"/>
  <c r="AM280" i="1"/>
  <c r="AL280" i="1"/>
  <c r="AH280" i="1"/>
  <c r="AG280" i="1"/>
  <c r="AF280" i="1"/>
  <c r="AA280" i="1"/>
  <c r="Z280" i="1"/>
  <c r="Y280" i="1"/>
  <c r="X280" i="1"/>
  <c r="FW279" i="1"/>
  <c r="BU279" i="1" s="1"/>
  <c r="FV279" i="1"/>
  <c r="FU279" i="1"/>
  <c r="BS279" i="1" s="1"/>
  <c r="FT279" i="1"/>
  <c r="BQ279" i="1" s="1"/>
  <c r="FS279" i="1"/>
  <c r="FR279" i="1"/>
  <c r="BO279" i="1" s="1"/>
  <c r="FQ279" i="1"/>
  <c r="BM279" i="1" s="1"/>
  <c r="FP279" i="1"/>
  <c r="FO279" i="1"/>
  <c r="BK279" i="1" s="1"/>
  <c r="EG279" i="1"/>
  <c r="DW279" i="1"/>
  <c r="DL279" i="1"/>
  <c r="CO279" i="1"/>
  <c r="CK279" i="1"/>
  <c r="CF279" i="1"/>
  <c r="BI279" i="1"/>
  <c r="BH279" i="1"/>
  <c r="BG279" i="1"/>
  <c r="BF279" i="1"/>
  <c r="BD279" i="1"/>
  <c r="BC279" i="1"/>
  <c r="BB279" i="1"/>
  <c r="AZ279" i="1"/>
  <c r="AY279" i="1"/>
  <c r="AX279" i="1"/>
  <c r="AV279" i="1"/>
  <c r="AU279" i="1"/>
  <c r="AT279" i="1"/>
  <c r="AS279" i="1"/>
  <c r="AR279" i="1"/>
  <c r="AN279" i="1"/>
  <c r="AM279" i="1"/>
  <c r="AL279" i="1"/>
  <c r="AH279" i="1"/>
  <c r="AG279" i="1"/>
  <c r="AF279" i="1"/>
  <c r="AA279" i="1"/>
  <c r="Z279" i="1"/>
  <c r="Y279" i="1"/>
  <c r="X279" i="1"/>
  <c r="FW278" i="1"/>
  <c r="BU278" i="1" s="1"/>
  <c r="FV278" i="1"/>
  <c r="FU278" i="1"/>
  <c r="BS278" i="1" s="1"/>
  <c r="FT278" i="1"/>
  <c r="BQ278" i="1" s="1"/>
  <c r="FS278" i="1"/>
  <c r="FR278" i="1"/>
  <c r="BO278" i="1" s="1"/>
  <c r="FQ278" i="1"/>
  <c r="BM278" i="1" s="1"/>
  <c r="FP278" i="1"/>
  <c r="FO278" i="1"/>
  <c r="BK278" i="1" s="1"/>
  <c r="EG278" i="1"/>
  <c r="DW278" i="1"/>
  <c r="DL278" i="1"/>
  <c r="CO278" i="1"/>
  <c r="CK278" i="1"/>
  <c r="CF278" i="1"/>
  <c r="BI278" i="1"/>
  <c r="BH278" i="1"/>
  <c r="BG278" i="1"/>
  <c r="BF278" i="1"/>
  <c r="BD278" i="1"/>
  <c r="BC278" i="1"/>
  <c r="BB278" i="1"/>
  <c r="AZ278" i="1"/>
  <c r="AY278" i="1"/>
  <c r="AX278" i="1"/>
  <c r="AV278" i="1"/>
  <c r="AU278" i="1"/>
  <c r="AT278" i="1"/>
  <c r="AS278" i="1"/>
  <c r="AR278" i="1"/>
  <c r="AN278" i="1"/>
  <c r="AM278" i="1"/>
  <c r="AL278" i="1"/>
  <c r="AH278" i="1"/>
  <c r="AG278" i="1"/>
  <c r="AF278" i="1"/>
  <c r="AA278" i="1"/>
  <c r="Z278" i="1"/>
  <c r="Y278" i="1"/>
  <c r="X278" i="1"/>
  <c r="FW277" i="1"/>
  <c r="BU277" i="1" s="1"/>
  <c r="FV277" i="1"/>
  <c r="FU277" i="1"/>
  <c r="BS277" i="1" s="1"/>
  <c r="FT277" i="1"/>
  <c r="BQ277" i="1" s="1"/>
  <c r="FS277" i="1"/>
  <c r="FR277" i="1"/>
  <c r="BO277" i="1" s="1"/>
  <c r="FQ277" i="1"/>
  <c r="BM277" i="1" s="1"/>
  <c r="FP277" i="1"/>
  <c r="FO277" i="1"/>
  <c r="BK277" i="1" s="1"/>
  <c r="EG277" i="1"/>
  <c r="DW277" i="1"/>
  <c r="DL277" i="1"/>
  <c r="DM277" i="1" s="1"/>
  <c r="CO277" i="1"/>
  <c r="CK277" i="1"/>
  <c r="CF277" i="1"/>
  <c r="BI277" i="1"/>
  <c r="BH277" i="1"/>
  <c r="BG277" i="1"/>
  <c r="BF277" i="1"/>
  <c r="BD277" i="1"/>
  <c r="BC277" i="1"/>
  <c r="BB277" i="1"/>
  <c r="AZ277" i="1"/>
  <c r="AY277" i="1"/>
  <c r="AX277" i="1"/>
  <c r="AV277" i="1"/>
  <c r="AU277" i="1"/>
  <c r="AT277" i="1"/>
  <c r="AS277" i="1"/>
  <c r="AR277" i="1"/>
  <c r="AN277" i="1"/>
  <c r="AM277" i="1"/>
  <c r="AL277" i="1"/>
  <c r="AH277" i="1"/>
  <c r="AG277" i="1"/>
  <c r="AF277" i="1"/>
  <c r="AA277" i="1"/>
  <c r="Z277" i="1"/>
  <c r="Y277" i="1"/>
  <c r="X277" i="1"/>
  <c r="FW276" i="1"/>
  <c r="BU276" i="1" s="1"/>
  <c r="FV276" i="1"/>
  <c r="FU276" i="1"/>
  <c r="FT276" i="1"/>
  <c r="BQ276" i="1" s="1"/>
  <c r="FS276" i="1"/>
  <c r="FR276" i="1"/>
  <c r="BO276" i="1" s="1"/>
  <c r="EG276" i="1"/>
  <c r="EH276" i="1" s="1"/>
  <c r="CO276" i="1"/>
  <c r="BM276" i="1"/>
  <c r="BL276" i="1"/>
  <c r="BK276" i="1"/>
  <c r="BI276" i="1"/>
  <c r="BH276" i="1"/>
  <c r="BG276" i="1"/>
  <c r="BF276" i="1"/>
  <c r="BD276" i="1"/>
  <c r="BC276" i="1"/>
  <c r="BB276" i="1"/>
  <c r="AZ276" i="1"/>
  <c r="AY276" i="1"/>
  <c r="AX276" i="1"/>
  <c r="AV276" i="1"/>
  <c r="AU276" i="1"/>
  <c r="AT276" i="1"/>
  <c r="AS276" i="1"/>
  <c r="AR276" i="1"/>
  <c r="AN276" i="1"/>
  <c r="AM276" i="1"/>
  <c r="AL276" i="1"/>
  <c r="AH276" i="1"/>
  <c r="AG276" i="1"/>
  <c r="AF276" i="1"/>
  <c r="AA276" i="1"/>
  <c r="Z276" i="1"/>
  <c r="Y276" i="1"/>
  <c r="X276" i="1"/>
  <c r="FW275" i="1"/>
  <c r="BU275" i="1" s="1"/>
  <c r="FV275" i="1"/>
  <c r="FU275" i="1"/>
  <c r="BS275" i="1" s="1"/>
  <c r="FT275" i="1"/>
  <c r="BQ275" i="1" s="1"/>
  <c r="FS275" i="1"/>
  <c r="FR275" i="1"/>
  <c r="BO275" i="1" s="1"/>
  <c r="FQ275" i="1"/>
  <c r="BM275" i="1" s="1"/>
  <c r="FP275" i="1"/>
  <c r="FO275" i="1"/>
  <c r="BK275" i="1" s="1"/>
  <c r="EG275" i="1"/>
  <c r="EH275" i="1" s="1"/>
  <c r="CO275" i="1"/>
  <c r="BI275" i="1"/>
  <c r="BH275" i="1"/>
  <c r="BG275" i="1"/>
  <c r="BF275" i="1"/>
  <c r="BD275" i="1"/>
  <c r="BC275" i="1"/>
  <c r="BB275" i="1"/>
  <c r="AZ275" i="1"/>
  <c r="AY275" i="1"/>
  <c r="AX275" i="1"/>
  <c r="AV275" i="1"/>
  <c r="AU275" i="1"/>
  <c r="AT275" i="1"/>
  <c r="AS275" i="1"/>
  <c r="AR275" i="1"/>
  <c r="AN275" i="1"/>
  <c r="AM275" i="1"/>
  <c r="AL275" i="1"/>
  <c r="AH275" i="1"/>
  <c r="AG275" i="1"/>
  <c r="AF275" i="1"/>
  <c r="AA275" i="1"/>
  <c r="Z275" i="1"/>
  <c r="Y275" i="1"/>
  <c r="X275" i="1"/>
  <c r="FW274" i="1"/>
  <c r="BU274" i="1" s="1"/>
  <c r="FV274" i="1"/>
  <c r="FU274" i="1"/>
  <c r="BS274" i="1" s="1"/>
  <c r="FT274" i="1"/>
  <c r="BQ274" i="1" s="1"/>
  <c r="FS274" i="1"/>
  <c r="FR274" i="1"/>
  <c r="BO274" i="1" s="1"/>
  <c r="FQ274" i="1"/>
  <c r="BM274" i="1" s="1"/>
  <c r="FP274" i="1"/>
  <c r="FO274" i="1"/>
  <c r="BK274" i="1" s="1"/>
  <c r="EG274" i="1"/>
  <c r="DW274" i="1"/>
  <c r="CO274" i="1"/>
  <c r="CK274" i="1"/>
  <c r="BI274" i="1"/>
  <c r="BH274" i="1"/>
  <c r="BG274" i="1"/>
  <c r="BF274" i="1"/>
  <c r="BD274" i="1"/>
  <c r="BC274" i="1"/>
  <c r="BB274" i="1"/>
  <c r="AZ274" i="1"/>
  <c r="AY274" i="1"/>
  <c r="AX274" i="1"/>
  <c r="AV274" i="1"/>
  <c r="AU274" i="1"/>
  <c r="AT274" i="1"/>
  <c r="AS274" i="1"/>
  <c r="AR274" i="1"/>
  <c r="AN274" i="1"/>
  <c r="AM274" i="1"/>
  <c r="AL274" i="1"/>
  <c r="AH274" i="1"/>
  <c r="AG274" i="1"/>
  <c r="AF274" i="1"/>
  <c r="AA274" i="1"/>
  <c r="Z274" i="1"/>
  <c r="Y274" i="1"/>
  <c r="X274" i="1"/>
  <c r="FW273" i="1"/>
  <c r="BU273" i="1" s="1"/>
  <c r="FV273" i="1"/>
  <c r="FU273" i="1"/>
  <c r="BS273" i="1" s="1"/>
  <c r="FT273" i="1"/>
  <c r="BQ273" i="1" s="1"/>
  <c r="FS273" i="1"/>
  <c r="FR273" i="1"/>
  <c r="BO273" i="1" s="1"/>
  <c r="FQ273" i="1"/>
  <c r="BM273" i="1" s="1"/>
  <c r="FP273" i="1"/>
  <c r="FO273" i="1"/>
  <c r="EG273" i="1"/>
  <c r="DW273" i="1"/>
  <c r="CO273" i="1"/>
  <c r="CK273" i="1"/>
  <c r="BI273" i="1"/>
  <c r="BH273" i="1"/>
  <c r="BG273" i="1"/>
  <c r="BF273" i="1"/>
  <c r="BD273" i="1"/>
  <c r="BC273" i="1"/>
  <c r="BB273" i="1"/>
  <c r="AZ273" i="1"/>
  <c r="AY273" i="1"/>
  <c r="AX273" i="1"/>
  <c r="AV273" i="1"/>
  <c r="AU273" i="1"/>
  <c r="AT273" i="1"/>
  <c r="AS273" i="1"/>
  <c r="AR273" i="1"/>
  <c r="AN273" i="1"/>
  <c r="AM273" i="1"/>
  <c r="AL273" i="1"/>
  <c r="AH273" i="1"/>
  <c r="AG273" i="1"/>
  <c r="AF273" i="1"/>
  <c r="AA273" i="1"/>
  <c r="Z273" i="1"/>
  <c r="Y273" i="1"/>
  <c r="X273" i="1"/>
  <c r="FW272" i="1"/>
  <c r="BU272" i="1" s="1"/>
  <c r="FV272" i="1"/>
  <c r="FU272" i="1"/>
  <c r="BS272" i="1" s="1"/>
  <c r="FT272" i="1"/>
  <c r="BQ272" i="1" s="1"/>
  <c r="FS272" i="1"/>
  <c r="FR272" i="1"/>
  <c r="BO272" i="1" s="1"/>
  <c r="FQ272" i="1"/>
  <c r="BM272" i="1" s="1"/>
  <c r="FP272" i="1"/>
  <c r="FO272" i="1"/>
  <c r="BK272" i="1" s="1"/>
  <c r="EG272" i="1"/>
  <c r="DW272" i="1"/>
  <c r="CO272" i="1"/>
  <c r="CK272" i="1"/>
  <c r="BI272" i="1"/>
  <c r="BH272" i="1"/>
  <c r="BG272" i="1"/>
  <c r="BF272" i="1"/>
  <c r="BD272" i="1"/>
  <c r="BC272" i="1"/>
  <c r="BB272" i="1"/>
  <c r="AZ272" i="1"/>
  <c r="AY272" i="1"/>
  <c r="AX272" i="1"/>
  <c r="AV272" i="1"/>
  <c r="AU272" i="1"/>
  <c r="AT272" i="1"/>
  <c r="AS272" i="1"/>
  <c r="AR272" i="1"/>
  <c r="AN272" i="1"/>
  <c r="AM272" i="1"/>
  <c r="AL272" i="1"/>
  <c r="AH272" i="1"/>
  <c r="AG272" i="1"/>
  <c r="AF272" i="1"/>
  <c r="AA272" i="1"/>
  <c r="Z272" i="1"/>
  <c r="Y272" i="1"/>
  <c r="X272" i="1"/>
  <c r="FW271" i="1"/>
  <c r="BU271" i="1" s="1"/>
  <c r="FV271" i="1"/>
  <c r="FU271" i="1"/>
  <c r="BS271" i="1" s="1"/>
  <c r="FT271" i="1"/>
  <c r="BQ271" i="1" s="1"/>
  <c r="FS271" i="1"/>
  <c r="FR271" i="1"/>
  <c r="FQ271" i="1"/>
  <c r="BM271" i="1" s="1"/>
  <c r="FP271" i="1"/>
  <c r="FO271" i="1"/>
  <c r="BK271" i="1" s="1"/>
  <c r="EG271" i="1"/>
  <c r="DW271" i="1"/>
  <c r="DL271" i="1"/>
  <c r="CO271" i="1"/>
  <c r="CK271" i="1"/>
  <c r="CF271" i="1"/>
  <c r="BI271" i="1"/>
  <c r="BH271" i="1"/>
  <c r="BG271" i="1"/>
  <c r="BF271" i="1"/>
  <c r="BD271" i="1"/>
  <c r="BC271" i="1"/>
  <c r="BB271" i="1"/>
  <c r="AZ271" i="1"/>
  <c r="AY271" i="1"/>
  <c r="AX271" i="1"/>
  <c r="AV271" i="1"/>
  <c r="AU271" i="1"/>
  <c r="AT271" i="1"/>
  <c r="AS271" i="1"/>
  <c r="AR271" i="1"/>
  <c r="AN271" i="1"/>
  <c r="AM271" i="1"/>
  <c r="AL271" i="1"/>
  <c r="AH271" i="1"/>
  <c r="AG271" i="1"/>
  <c r="AF271" i="1"/>
  <c r="AA271" i="1"/>
  <c r="Z271" i="1"/>
  <c r="Y271" i="1"/>
  <c r="X271" i="1"/>
  <c r="FW270" i="1"/>
  <c r="BU270" i="1" s="1"/>
  <c r="FV270" i="1"/>
  <c r="FU270" i="1"/>
  <c r="BS270" i="1" s="1"/>
  <c r="FT270" i="1"/>
  <c r="BQ270" i="1" s="1"/>
  <c r="FS270" i="1"/>
  <c r="FR270" i="1"/>
  <c r="BO270" i="1" s="1"/>
  <c r="FQ270" i="1"/>
  <c r="BM270" i="1" s="1"/>
  <c r="FP270" i="1"/>
  <c r="FO270" i="1"/>
  <c r="BK270" i="1" s="1"/>
  <c r="EG270" i="1"/>
  <c r="DW270" i="1"/>
  <c r="DL270" i="1"/>
  <c r="CO270" i="1"/>
  <c r="CK270" i="1"/>
  <c r="CF270" i="1"/>
  <c r="BI270" i="1"/>
  <c r="BH270" i="1"/>
  <c r="BG270" i="1"/>
  <c r="BF270" i="1"/>
  <c r="BD270" i="1"/>
  <c r="BC270" i="1"/>
  <c r="BB270" i="1"/>
  <c r="AZ270" i="1"/>
  <c r="AY270" i="1"/>
  <c r="AX270" i="1"/>
  <c r="AV270" i="1"/>
  <c r="AU270" i="1"/>
  <c r="AT270" i="1"/>
  <c r="AS270" i="1"/>
  <c r="AR270" i="1"/>
  <c r="AN270" i="1"/>
  <c r="AM270" i="1"/>
  <c r="AL270" i="1"/>
  <c r="AH270" i="1"/>
  <c r="AG270" i="1"/>
  <c r="AF270" i="1"/>
  <c r="AA270" i="1"/>
  <c r="Z270" i="1"/>
  <c r="Y270" i="1"/>
  <c r="X270" i="1"/>
  <c r="FW269" i="1"/>
  <c r="BU269" i="1" s="1"/>
  <c r="FV269" i="1"/>
  <c r="FU269" i="1"/>
  <c r="BS269" i="1" s="1"/>
  <c r="FT269" i="1"/>
  <c r="BQ269" i="1" s="1"/>
  <c r="FS269" i="1"/>
  <c r="FR269" i="1"/>
  <c r="BO269" i="1" s="1"/>
  <c r="FQ269" i="1"/>
  <c r="BM269" i="1" s="1"/>
  <c r="FP269" i="1"/>
  <c r="FO269" i="1"/>
  <c r="EG269" i="1"/>
  <c r="DW269" i="1"/>
  <c r="DL269" i="1"/>
  <c r="CO269" i="1"/>
  <c r="CK269" i="1"/>
  <c r="CF269" i="1"/>
  <c r="BI269" i="1"/>
  <c r="BH269" i="1"/>
  <c r="BG269" i="1"/>
  <c r="BF269" i="1"/>
  <c r="BD269" i="1"/>
  <c r="BC269" i="1"/>
  <c r="BB269" i="1"/>
  <c r="AZ269" i="1"/>
  <c r="AY269" i="1"/>
  <c r="AX269" i="1"/>
  <c r="AV269" i="1"/>
  <c r="AU269" i="1"/>
  <c r="AT269" i="1"/>
  <c r="AS269" i="1"/>
  <c r="AR269" i="1"/>
  <c r="AN269" i="1"/>
  <c r="AM269" i="1"/>
  <c r="AL269" i="1"/>
  <c r="AH269" i="1"/>
  <c r="AG269" i="1"/>
  <c r="AF269" i="1"/>
  <c r="AA269" i="1"/>
  <c r="Z269" i="1"/>
  <c r="Y269" i="1"/>
  <c r="X269" i="1"/>
  <c r="GA268" i="1"/>
  <c r="FW268" i="1"/>
  <c r="BU268" i="1" s="1"/>
  <c r="FV268" i="1"/>
  <c r="FU268" i="1"/>
  <c r="BS268" i="1" s="1"/>
  <c r="FT268" i="1"/>
  <c r="BQ268" i="1" s="1"/>
  <c r="FS268" i="1"/>
  <c r="FR268" i="1"/>
  <c r="BO268" i="1" s="1"/>
  <c r="FQ268" i="1"/>
  <c r="BM268" i="1" s="1"/>
  <c r="FP268" i="1"/>
  <c r="FO268" i="1"/>
  <c r="BK268" i="1" s="1"/>
  <c r="EG268" i="1"/>
  <c r="DW268" i="1"/>
  <c r="DL268" i="1"/>
  <c r="CO268" i="1"/>
  <c r="CK268" i="1"/>
  <c r="CF268" i="1"/>
  <c r="BI268" i="1"/>
  <c r="BH268" i="1"/>
  <c r="BG268" i="1"/>
  <c r="BF268" i="1"/>
  <c r="BD268" i="1"/>
  <c r="BC268" i="1"/>
  <c r="BB268" i="1"/>
  <c r="AZ268" i="1"/>
  <c r="AY268" i="1"/>
  <c r="AX268" i="1"/>
  <c r="AV268" i="1"/>
  <c r="AU268" i="1"/>
  <c r="AT268" i="1"/>
  <c r="AS268" i="1"/>
  <c r="AR268" i="1"/>
  <c r="AN268" i="1"/>
  <c r="AM268" i="1"/>
  <c r="AL268" i="1"/>
  <c r="AH268" i="1"/>
  <c r="AG268" i="1"/>
  <c r="AF268" i="1"/>
  <c r="AA268" i="1"/>
  <c r="Z268" i="1"/>
  <c r="Y268" i="1"/>
  <c r="X268" i="1"/>
  <c r="FW267" i="1"/>
  <c r="FV267" i="1"/>
  <c r="FU267" i="1"/>
  <c r="BS267" i="1" s="1"/>
  <c r="FT267" i="1"/>
  <c r="BQ267" i="1" s="1"/>
  <c r="FS267" i="1"/>
  <c r="FR267" i="1"/>
  <c r="FQ267" i="1"/>
  <c r="BM267" i="1" s="1"/>
  <c r="FP267" i="1"/>
  <c r="FO267" i="1"/>
  <c r="BK267" i="1" s="1"/>
  <c r="EG267" i="1"/>
  <c r="DW267" i="1"/>
  <c r="DL267" i="1"/>
  <c r="O267" i="1"/>
  <c r="CO267" i="1"/>
  <c r="CK267" i="1"/>
  <c r="CF267" i="1"/>
  <c r="BU267" i="1"/>
  <c r="BI267" i="1"/>
  <c r="BH267" i="1"/>
  <c r="BG267" i="1"/>
  <c r="BF267" i="1"/>
  <c r="BD267" i="1"/>
  <c r="BC267" i="1"/>
  <c r="BB267" i="1"/>
  <c r="AZ267" i="1"/>
  <c r="AY267" i="1"/>
  <c r="AX267" i="1"/>
  <c r="AV267" i="1"/>
  <c r="AU267" i="1"/>
  <c r="AT267" i="1"/>
  <c r="AS267" i="1"/>
  <c r="AR267" i="1"/>
  <c r="AN267" i="1"/>
  <c r="AM267" i="1"/>
  <c r="AL267" i="1"/>
  <c r="AH267" i="1"/>
  <c r="AG267" i="1"/>
  <c r="AF267" i="1"/>
  <c r="AA267" i="1"/>
  <c r="Z267" i="1"/>
  <c r="Y267" i="1"/>
  <c r="X267" i="1"/>
  <c r="GA266" i="1"/>
  <c r="FW266" i="1"/>
  <c r="BU266" i="1" s="1"/>
  <c r="FV266" i="1"/>
  <c r="FU266" i="1"/>
  <c r="BS266" i="1" s="1"/>
  <c r="FT266" i="1"/>
  <c r="BQ266" i="1" s="1"/>
  <c r="FS266" i="1"/>
  <c r="FR266" i="1"/>
  <c r="FQ266" i="1"/>
  <c r="BM266" i="1" s="1"/>
  <c r="FP266" i="1"/>
  <c r="FO266" i="1"/>
  <c r="EG266" i="1"/>
  <c r="DW266" i="1"/>
  <c r="DL266" i="1"/>
  <c r="CO266" i="1"/>
  <c r="CK266" i="1"/>
  <c r="CF266" i="1"/>
  <c r="BI266" i="1"/>
  <c r="BH266" i="1"/>
  <c r="BG266" i="1"/>
  <c r="BF266" i="1"/>
  <c r="BD266" i="1"/>
  <c r="BC266" i="1"/>
  <c r="BB266" i="1"/>
  <c r="AZ266" i="1"/>
  <c r="AY266" i="1"/>
  <c r="AX266" i="1"/>
  <c r="AV266" i="1"/>
  <c r="AU266" i="1"/>
  <c r="AT266" i="1"/>
  <c r="AS266" i="1"/>
  <c r="AR266" i="1"/>
  <c r="AN266" i="1"/>
  <c r="AM266" i="1"/>
  <c r="AL266" i="1"/>
  <c r="AH266" i="1"/>
  <c r="AG266" i="1"/>
  <c r="AF266" i="1"/>
  <c r="AA266" i="1"/>
  <c r="Z266" i="1"/>
  <c r="Y266" i="1"/>
  <c r="X266" i="1"/>
  <c r="GA265" i="1"/>
  <c r="FW265" i="1"/>
  <c r="BU265" i="1" s="1"/>
  <c r="FV265" i="1"/>
  <c r="FU265" i="1"/>
  <c r="BS265" i="1" s="1"/>
  <c r="FT265" i="1"/>
  <c r="BQ265" i="1" s="1"/>
  <c r="FS265" i="1"/>
  <c r="FR265" i="1"/>
  <c r="FQ265" i="1"/>
  <c r="BM265" i="1" s="1"/>
  <c r="FP265" i="1"/>
  <c r="FO265" i="1"/>
  <c r="BK265" i="1" s="1"/>
  <c r="EG265" i="1"/>
  <c r="DW265" i="1"/>
  <c r="DL265" i="1"/>
  <c r="CO265" i="1"/>
  <c r="CK265" i="1"/>
  <c r="CF265" i="1"/>
  <c r="BI265" i="1"/>
  <c r="BH265" i="1"/>
  <c r="BG265" i="1"/>
  <c r="BF265" i="1"/>
  <c r="BD265" i="1"/>
  <c r="BC265" i="1"/>
  <c r="BB265" i="1"/>
  <c r="AZ265" i="1"/>
  <c r="AY265" i="1"/>
  <c r="AX265" i="1"/>
  <c r="AV265" i="1"/>
  <c r="AU265" i="1"/>
  <c r="AT265" i="1"/>
  <c r="AS265" i="1"/>
  <c r="AR265" i="1"/>
  <c r="AN265" i="1"/>
  <c r="AM265" i="1"/>
  <c r="AL265" i="1"/>
  <c r="AH265" i="1"/>
  <c r="AG265" i="1"/>
  <c r="AF265" i="1"/>
  <c r="AA265" i="1"/>
  <c r="Z265" i="1"/>
  <c r="Y265" i="1"/>
  <c r="X265" i="1"/>
  <c r="GA264" i="1"/>
  <c r="FW264" i="1"/>
  <c r="BU264" i="1" s="1"/>
  <c r="FV264" i="1"/>
  <c r="FU264" i="1"/>
  <c r="BS264" i="1" s="1"/>
  <c r="FT264" i="1"/>
  <c r="BQ264" i="1" s="1"/>
  <c r="FS264" i="1"/>
  <c r="FR264" i="1"/>
  <c r="BO264" i="1" s="1"/>
  <c r="FQ264" i="1"/>
  <c r="BM264" i="1" s="1"/>
  <c r="FP264" i="1"/>
  <c r="FO264" i="1"/>
  <c r="BK264" i="1" s="1"/>
  <c r="EG264" i="1"/>
  <c r="DW264" i="1"/>
  <c r="DL264" i="1"/>
  <c r="CO264" i="1"/>
  <c r="CK264" i="1"/>
  <c r="CF264" i="1"/>
  <c r="BI264" i="1"/>
  <c r="BH264" i="1"/>
  <c r="BG264" i="1"/>
  <c r="BF264" i="1"/>
  <c r="BD264" i="1"/>
  <c r="BC264" i="1"/>
  <c r="BB264" i="1"/>
  <c r="AZ264" i="1"/>
  <c r="AY264" i="1"/>
  <c r="AX264" i="1"/>
  <c r="AV264" i="1"/>
  <c r="AU264" i="1"/>
  <c r="AT264" i="1"/>
  <c r="AS264" i="1"/>
  <c r="AR264" i="1"/>
  <c r="AN264" i="1"/>
  <c r="AM264" i="1"/>
  <c r="AL264" i="1"/>
  <c r="AH264" i="1"/>
  <c r="AG264" i="1"/>
  <c r="AF264" i="1"/>
  <c r="AA264" i="1"/>
  <c r="Z264" i="1"/>
  <c r="Y264" i="1"/>
  <c r="X264" i="1"/>
  <c r="FW263" i="1"/>
  <c r="BU263" i="1" s="1"/>
  <c r="FV263" i="1"/>
  <c r="FU263" i="1"/>
  <c r="BS263" i="1" s="1"/>
  <c r="FT263" i="1"/>
  <c r="BQ263" i="1" s="1"/>
  <c r="FS263" i="1"/>
  <c r="FR263" i="1"/>
  <c r="BO263" i="1" s="1"/>
  <c r="FQ263" i="1"/>
  <c r="BM263" i="1" s="1"/>
  <c r="FP263" i="1"/>
  <c r="FO263" i="1"/>
  <c r="EG263" i="1"/>
  <c r="DW263" i="1"/>
  <c r="DL263" i="1"/>
  <c r="CO263" i="1"/>
  <c r="CK263" i="1"/>
  <c r="CF263" i="1"/>
  <c r="BI263" i="1"/>
  <c r="BH263" i="1"/>
  <c r="BG263" i="1"/>
  <c r="BF263" i="1"/>
  <c r="BD263" i="1"/>
  <c r="BC263" i="1"/>
  <c r="BB263" i="1"/>
  <c r="AZ263" i="1"/>
  <c r="AY263" i="1"/>
  <c r="AX263" i="1"/>
  <c r="AV263" i="1"/>
  <c r="AU263" i="1"/>
  <c r="AT263" i="1"/>
  <c r="AS263" i="1"/>
  <c r="AR263" i="1"/>
  <c r="AN263" i="1"/>
  <c r="AM263" i="1"/>
  <c r="AL263" i="1"/>
  <c r="AH263" i="1"/>
  <c r="AG263" i="1"/>
  <c r="AF263" i="1"/>
  <c r="AA263" i="1"/>
  <c r="Z263" i="1"/>
  <c r="Y263" i="1"/>
  <c r="X263" i="1"/>
  <c r="FW262" i="1"/>
  <c r="BU262" i="1" s="1"/>
  <c r="FV262" i="1"/>
  <c r="FU262" i="1"/>
  <c r="BS262" i="1" s="1"/>
  <c r="FT262" i="1"/>
  <c r="BQ262" i="1" s="1"/>
  <c r="FS262" i="1"/>
  <c r="FR262" i="1"/>
  <c r="BO262" i="1" s="1"/>
  <c r="FQ262" i="1"/>
  <c r="BM262" i="1" s="1"/>
  <c r="FP262" i="1"/>
  <c r="FO262" i="1"/>
  <c r="EG262" i="1"/>
  <c r="DW262" i="1"/>
  <c r="DL262" i="1"/>
  <c r="DM262" i="1" s="1"/>
  <c r="O262" i="1"/>
  <c r="CO262" i="1"/>
  <c r="CK262" i="1"/>
  <c r="CF262" i="1"/>
  <c r="BI262" i="1"/>
  <c r="BH262" i="1"/>
  <c r="BG262" i="1"/>
  <c r="BF262" i="1"/>
  <c r="BD262" i="1"/>
  <c r="BC262" i="1"/>
  <c r="BB262" i="1"/>
  <c r="AZ262" i="1"/>
  <c r="AY262" i="1"/>
  <c r="AX262" i="1"/>
  <c r="AV262" i="1"/>
  <c r="AU262" i="1"/>
  <c r="AT262" i="1"/>
  <c r="AS262" i="1"/>
  <c r="AR262" i="1"/>
  <c r="AN262" i="1"/>
  <c r="AM262" i="1"/>
  <c r="AL262" i="1"/>
  <c r="AH262" i="1"/>
  <c r="AG262" i="1"/>
  <c r="AF262" i="1"/>
  <c r="AA262" i="1"/>
  <c r="Z262" i="1"/>
  <c r="Y262" i="1"/>
  <c r="X262" i="1"/>
  <c r="GA261" i="1"/>
  <c r="FW261" i="1"/>
  <c r="BU261" i="1" s="1"/>
  <c r="FV261" i="1"/>
  <c r="FU261" i="1"/>
  <c r="FT261" i="1"/>
  <c r="BQ261" i="1" s="1"/>
  <c r="FS261" i="1"/>
  <c r="FR261" i="1"/>
  <c r="BO261" i="1" s="1"/>
  <c r="FQ261" i="1"/>
  <c r="BM261" i="1" s="1"/>
  <c r="FP261" i="1"/>
  <c r="FO261" i="1"/>
  <c r="EG261" i="1"/>
  <c r="DW261" i="1"/>
  <c r="CO261" i="1"/>
  <c r="CK261" i="1"/>
  <c r="BI261" i="1"/>
  <c r="BH261" i="1"/>
  <c r="BG261" i="1"/>
  <c r="BF261" i="1"/>
  <c r="BD261" i="1"/>
  <c r="BC261" i="1"/>
  <c r="BB261" i="1"/>
  <c r="AZ261" i="1"/>
  <c r="AY261" i="1"/>
  <c r="AX261" i="1"/>
  <c r="AV261" i="1"/>
  <c r="AU261" i="1"/>
  <c r="AT261" i="1"/>
  <c r="AS261" i="1"/>
  <c r="AR261" i="1"/>
  <c r="AN261" i="1"/>
  <c r="AM261" i="1"/>
  <c r="AL261" i="1"/>
  <c r="AH261" i="1"/>
  <c r="AG261" i="1"/>
  <c r="AF261" i="1"/>
  <c r="AA261" i="1"/>
  <c r="Z261" i="1"/>
  <c r="Y261" i="1"/>
  <c r="X261" i="1"/>
  <c r="GA260" i="1"/>
  <c r="FW260" i="1"/>
  <c r="BU260" i="1" s="1"/>
  <c r="FV260" i="1"/>
  <c r="FU260" i="1"/>
  <c r="BS260" i="1" s="1"/>
  <c r="FT260" i="1"/>
  <c r="BQ260" i="1" s="1"/>
  <c r="FS260" i="1"/>
  <c r="FR260" i="1"/>
  <c r="BO260" i="1" s="1"/>
  <c r="FQ260" i="1"/>
  <c r="BM260" i="1" s="1"/>
  <c r="FP260" i="1"/>
  <c r="FO260" i="1"/>
  <c r="BK260" i="1" s="1"/>
  <c r="EG260" i="1"/>
  <c r="DW260" i="1"/>
  <c r="DL260" i="1"/>
  <c r="CO260" i="1"/>
  <c r="CK260" i="1"/>
  <c r="CF260" i="1"/>
  <c r="EJ260" i="1"/>
  <c r="P260" i="1" s="1"/>
  <c r="BI260" i="1"/>
  <c r="BH260" i="1"/>
  <c r="BG260" i="1"/>
  <c r="BF260" i="1"/>
  <c r="BD260" i="1"/>
  <c r="BC260" i="1"/>
  <c r="BB260" i="1"/>
  <c r="AZ260" i="1"/>
  <c r="AY260" i="1"/>
  <c r="AX260" i="1"/>
  <c r="AV260" i="1"/>
  <c r="AU260" i="1"/>
  <c r="AT260" i="1"/>
  <c r="AS260" i="1"/>
  <c r="AR260" i="1"/>
  <c r="AN260" i="1"/>
  <c r="AM260" i="1"/>
  <c r="AL260" i="1"/>
  <c r="AH260" i="1"/>
  <c r="AG260" i="1"/>
  <c r="AF260" i="1"/>
  <c r="AA260" i="1"/>
  <c r="Z260" i="1"/>
  <c r="Y260" i="1"/>
  <c r="X260" i="1"/>
  <c r="FW259" i="1"/>
  <c r="BU259" i="1" s="1"/>
  <c r="FV259" i="1"/>
  <c r="FU259" i="1"/>
  <c r="BS259" i="1" s="1"/>
  <c r="FT259" i="1"/>
  <c r="BQ259" i="1" s="1"/>
  <c r="FS259" i="1"/>
  <c r="FR259" i="1"/>
  <c r="BO259" i="1" s="1"/>
  <c r="EG259" i="1"/>
  <c r="EH259" i="1" s="1"/>
  <c r="O259" i="1"/>
  <c r="CO259" i="1"/>
  <c r="CP259" i="1" s="1"/>
  <c r="EJ259" i="1"/>
  <c r="P259" i="1" s="1"/>
  <c r="BM259" i="1"/>
  <c r="BL259" i="1"/>
  <c r="BK259" i="1"/>
  <c r="BI259" i="1"/>
  <c r="BH259" i="1"/>
  <c r="BG259" i="1"/>
  <c r="BF259" i="1"/>
  <c r="BD259" i="1"/>
  <c r="BC259" i="1"/>
  <c r="BB259" i="1"/>
  <c r="AZ259" i="1"/>
  <c r="AY259" i="1"/>
  <c r="AX259" i="1"/>
  <c r="AV259" i="1"/>
  <c r="AU259" i="1"/>
  <c r="AT259" i="1"/>
  <c r="AS259" i="1"/>
  <c r="AR259" i="1"/>
  <c r="AN259" i="1"/>
  <c r="AM259" i="1"/>
  <c r="AL259" i="1"/>
  <c r="AH259" i="1"/>
  <c r="AG259" i="1"/>
  <c r="AF259" i="1"/>
  <c r="AA259" i="1"/>
  <c r="Z259" i="1"/>
  <c r="Y259" i="1"/>
  <c r="X259" i="1"/>
  <c r="FW258" i="1"/>
  <c r="BU258" i="1" s="1"/>
  <c r="FV258" i="1"/>
  <c r="FU258" i="1"/>
  <c r="BS258" i="1" s="1"/>
  <c r="FT258" i="1"/>
  <c r="BQ258" i="1" s="1"/>
  <c r="FS258" i="1"/>
  <c r="FR258" i="1"/>
  <c r="BO258" i="1" s="1"/>
  <c r="EG258" i="1"/>
  <c r="EH258" i="1" s="1"/>
  <c r="CO258" i="1"/>
  <c r="CP258" i="1" s="1"/>
  <c r="BM258" i="1"/>
  <c r="BL258" i="1"/>
  <c r="BK258" i="1"/>
  <c r="BI258" i="1"/>
  <c r="BH258" i="1"/>
  <c r="BG258" i="1"/>
  <c r="BF258" i="1"/>
  <c r="BD258" i="1"/>
  <c r="BC258" i="1"/>
  <c r="BB258" i="1"/>
  <c r="AZ258" i="1"/>
  <c r="AY258" i="1"/>
  <c r="AX258" i="1"/>
  <c r="AV258" i="1"/>
  <c r="AU258" i="1"/>
  <c r="AT258" i="1"/>
  <c r="AS258" i="1"/>
  <c r="AR258" i="1"/>
  <c r="AN258" i="1"/>
  <c r="AM258" i="1"/>
  <c r="AL258" i="1"/>
  <c r="AH258" i="1"/>
  <c r="AG258" i="1"/>
  <c r="AF258" i="1"/>
  <c r="AA258" i="1"/>
  <c r="Z258" i="1"/>
  <c r="Y258" i="1"/>
  <c r="X258" i="1"/>
  <c r="FW257" i="1"/>
  <c r="BU257" i="1" s="1"/>
  <c r="FV257" i="1"/>
  <c r="FU257" i="1"/>
  <c r="BS257" i="1" s="1"/>
  <c r="FT257" i="1"/>
  <c r="BQ257" i="1" s="1"/>
  <c r="FS257" i="1"/>
  <c r="FR257" i="1"/>
  <c r="FM257" i="1"/>
  <c r="BH257" i="1" s="1"/>
  <c r="FL257" i="1"/>
  <c r="FK257" i="1"/>
  <c r="BF257" i="1" s="1"/>
  <c r="EG257" i="1"/>
  <c r="DW257" i="1"/>
  <c r="CO257" i="1"/>
  <c r="CP257" i="1" s="1"/>
  <c r="BM257" i="1"/>
  <c r="BL257" i="1"/>
  <c r="BK257" i="1"/>
  <c r="BI257" i="1"/>
  <c r="BD257" i="1"/>
  <c r="BC257" i="1"/>
  <c r="BB257" i="1"/>
  <c r="AZ257" i="1"/>
  <c r="AY257" i="1"/>
  <c r="AX257" i="1"/>
  <c r="AV257" i="1"/>
  <c r="AU257" i="1"/>
  <c r="AT257" i="1"/>
  <c r="AS257" i="1"/>
  <c r="AR257" i="1"/>
  <c r="AN257" i="1"/>
  <c r="AM257" i="1"/>
  <c r="AL257" i="1"/>
  <c r="AH257" i="1"/>
  <c r="AG257" i="1"/>
  <c r="AF257" i="1"/>
  <c r="AA257" i="1"/>
  <c r="Z257" i="1"/>
  <c r="Y257" i="1"/>
  <c r="X257" i="1"/>
  <c r="FW256" i="1"/>
  <c r="BU256" i="1" s="1"/>
  <c r="FV256" i="1"/>
  <c r="FU256" i="1"/>
  <c r="BS256" i="1" s="1"/>
  <c r="FT256" i="1"/>
  <c r="BQ256" i="1" s="1"/>
  <c r="FS256" i="1"/>
  <c r="FR256" i="1"/>
  <c r="BO256" i="1" s="1"/>
  <c r="FQ256" i="1"/>
  <c r="BM256" i="1" s="1"/>
  <c r="FP256" i="1"/>
  <c r="FO256" i="1"/>
  <c r="BK256" i="1" s="1"/>
  <c r="FM256" i="1"/>
  <c r="BH256" i="1" s="1"/>
  <c r="FL256" i="1"/>
  <c r="FK256" i="1"/>
  <c r="BF256" i="1" s="1"/>
  <c r="FJ256" i="1"/>
  <c r="BD256" i="1" s="1"/>
  <c r="FI256" i="1"/>
  <c r="FH256" i="1"/>
  <c r="BB256" i="1" s="1"/>
  <c r="FG256" i="1"/>
  <c r="AZ256" i="1" s="1"/>
  <c r="FF256" i="1"/>
  <c r="FE256" i="1"/>
  <c r="AX256" i="1" s="1"/>
  <c r="FB256" i="1"/>
  <c r="AT256" i="1" s="1"/>
  <c r="FA256" i="1"/>
  <c r="EZ256" i="1"/>
  <c r="AR256" i="1" s="1"/>
  <c r="EY256" i="1"/>
  <c r="EX256" i="1"/>
  <c r="EW256" i="1"/>
  <c r="AL256" i="1" s="1"/>
  <c r="EV256" i="1"/>
  <c r="EU256" i="1"/>
  <c r="ET256" i="1"/>
  <c r="AF256" i="1" s="1"/>
  <c r="EG256" i="1"/>
  <c r="DW256" i="1"/>
  <c r="DL256" i="1"/>
  <c r="CO256" i="1"/>
  <c r="CK256" i="1"/>
  <c r="CF256" i="1"/>
  <c r="AN256" i="1"/>
  <c r="AH256" i="1"/>
  <c r="AA256" i="1"/>
  <c r="Z256" i="1"/>
  <c r="Y256" i="1"/>
  <c r="X256" i="1"/>
  <c r="FW255" i="1"/>
  <c r="BU255" i="1" s="1"/>
  <c r="FV255" i="1"/>
  <c r="FU255" i="1"/>
  <c r="BS255" i="1" s="1"/>
  <c r="FT255" i="1"/>
  <c r="BQ255" i="1" s="1"/>
  <c r="FS255" i="1"/>
  <c r="FR255" i="1"/>
  <c r="BO255" i="1" s="1"/>
  <c r="FQ255" i="1"/>
  <c r="BM255" i="1" s="1"/>
  <c r="FP255" i="1"/>
  <c r="FO255" i="1"/>
  <c r="BK255" i="1" s="1"/>
  <c r="FM255" i="1"/>
  <c r="BH255" i="1" s="1"/>
  <c r="FL255" i="1"/>
  <c r="FK255" i="1"/>
  <c r="BF255" i="1" s="1"/>
  <c r="FJ255" i="1"/>
  <c r="BD255" i="1" s="1"/>
  <c r="FI255" i="1"/>
  <c r="FH255" i="1"/>
  <c r="FG255" i="1"/>
  <c r="AZ255" i="1" s="1"/>
  <c r="FF255" i="1"/>
  <c r="FE255" i="1"/>
  <c r="AX255" i="1" s="1"/>
  <c r="FB255" i="1"/>
  <c r="AT255" i="1" s="1"/>
  <c r="FA255" i="1"/>
  <c r="EZ255" i="1"/>
  <c r="AR255" i="1" s="1"/>
  <c r="EY255" i="1"/>
  <c r="EX255" i="1"/>
  <c r="EW255" i="1"/>
  <c r="AL255" i="1" s="1"/>
  <c r="EV255" i="1"/>
  <c r="EU255" i="1"/>
  <c r="ET255" i="1"/>
  <c r="AF255" i="1" s="1"/>
  <c r="AA255" i="1"/>
  <c r="Y255" i="1"/>
  <c r="EG255" i="1"/>
  <c r="DW255" i="1"/>
  <c r="DL255" i="1"/>
  <c r="CO255" i="1"/>
  <c r="CK255" i="1"/>
  <c r="CF255" i="1"/>
  <c r="AN255" i="1"/>
  <c r="AH255" i="1"/>
  <c r="X255" i="1"/>
  <c r="FW254" i="1"/>
  <c r="BU254" i="1" s="1"/>
  <c r="FV254" i="1"/>
  <c r="FU254" i="1"/>
  <c r="BS254" i="1" s="1"/>
  <c r="FT254" i="1"/>
  <c r="BQ254" i="1" s="1"/>
  <c r="FS254" i="1"/>
  <c r="FR254" i="1"/>
  <c r="BO254" i="1" s="1"/>
  <c r="FQ254" i="1"/>
  <c r="BM254" i="1" s="1"/>
  <c r="FP254" i="1"/>
  <c r="FO254" i="1"/>
  <c r="BK254" i="1" s="1"/>
  <c r="FM254" i="1"/>
  <c r="BH254" i="1" s="1"/>
  <c r="FL254" i="1"/>
  <c r="FK254" i="1"/>
  <c r="BF254" i="1" s="1"/>
  <c r="FJ254" i="1"/>
  <c r="BD254" i="1" s="1"/>
  <c r="FI254" i="1"/>
  <c r="FH254" i="1"/>
  <c r="BB254" i="1" s="1"/>
  <c r="FG254" i="1"/>
  <c r="AZ254" i="1" s="1"/>
  <c r="FF254" i="1"/>
  <c r="FE254" i="1"/>
  <c r="AX254" i="1" s="1"/>
  <c r="FB254" i="1"/>
  <c r="AT254" i="1" s="1"/>
  <c r="FA254" i="1"/>
  <c r="EZ254" i="1"/>
  <c r="AR254" i="1" s="1"/>
  <c r="EY254" i="1"/>
  <c r="EX254" i="1"/>
  <c r="EW254" i="1"/>
  <c r="AL254" i="1" s="1"/>
  <c r="EV254" i="1"/>
  <c r="EU254" i="1"/>
  <c r="ET254" i="1"/>
  <c r="AF254" i="1" s="1"/>
  <c r="AA254" i="1"/>
  <c r="Y254" i="1"/>
  <c r="EG254" i="1"/>
  <c r="DW254" i="1"/>
  <c r="DL254" i="1"/>
  <c r="CO254" i="1"/>
  <c r="CK254" i="1"/>
  <c r="CF254" i="1"/>
  <c r="AN254" i="1"/>
  <c r="AH254" i="1"/>
  <c r="X254" i="1"/>
  <c r="FW253" i="1"/>
  <c r="BU253" i="1" s="1"/>
  <c r="FV253" i="1"/>
  <c r="FU253" i="1"/>
  <c r="FT253" i="1"/>
  <c r="BQ253" i="1" s="1"/>
  <c r="FS253" i="1"/>
  <c r="FR253" i="1"/>
  <c r="BO253" i="1" s="1"/>
  <c r="FQ253" i="1"/>
  <c r="BM253" i="1" s="1"/>
  <c r="FP253" i="1"/>
  <c r="FO253" i="1"/>
  <c r="BK253" i="1" s="1"/>
  <c r="FM253" i="1"/>
  <c r="BH253" i="1" s="1"/>
  <c r="FL253" i="1"/>
  <c r="FK253" i="1"/>
  <c r="BF253" i="1" s="1"/>
  <c r="FJ253" i="1"/>
  <c r="BD253" i="1" s="1"/>
  <c r="FI253" i="1"/>
  <c r="FH253" i="1"/>
  <c r="BB253" i="1" s="1"/>
  <c r="FG253" i="1"/>
  <c r="AZ253" i="1" s="1"/>
  <c r="FF253" i="1"/>
  <c r="FE253" i="1"/>
  <c r="AX253" i="1" s="1"/>
  <c r="FB253" i="1"/>
  <c r="AT253" i="1" s="1"/>
  <c r="FA253" i="1"/>
  <c r="EZ253" i="1"/>
  <c r="AR253" i="1" s="1"/>
  <c r="EY253" i="1"/>
  <c r="EX253" i="1"/>
  <c r="EW253" i="1"/>
  <c r="AL253" i="1" s="1"/>
  <c r="EV253" i="1"/>
  <c r="EU253" i="1"/>
  <c r="ET253" i="1"/>
  <c r="AF253" i="1" s="1"/>
  <c r="AA253" i="1"/>
  <c r="EG253" i="1"/>
  <c r="DW253" i="1"/>
  <c r="DL253" i="1"/>
  <c r="CO253" i="1"/>
  <c r="CK253" i="1"/>
  <c r="CF253" i="1"/>
  <c r="AN253" i="1"/>
  <c r="AH253" i="1"/>
  <c r="X253" i="1"/>
  <c r="FW252" i="1"/>
  <c r="BU252" i="1" s="1"/>
  <c r="FV252" i="1"/>
  <c r="FU252" i="1"/>
  <c r="FT252" i="1"/>
  <c r="BQ252" i="1" s="1"/>
  <c r="FS252" i="1"/>
  <c r="FR252" i="1"/>
  <c r="BO252" i="1" s="1"/>
  <c r="FQ252" i="1"/>
  <c r="BM252" i="1" s="1"/>
  <c r="FP252" i="1"/>
  <c r="FO252" i="1"/>
  <c r="BK252" i="1" s="1"/>
  <c r="FM252" i="1"/>
  <c r="BH252" i="1" s="1"/>
  <c r="FL252" i="1"/>
  <c r="FK252" i="1"/>
  <c r="FJ252" i="1"/>
  <c r="BD252" i="1" s="1"/>
  <c r="FI252" i="1"/>
  <c r="FH252" i="1"/>
  <c r="BB252" i="1" s="1"/>
  <c r="FG252" i="1"/>
  <c r="AZ252" i="1" s="1"/>
  <c r="FF252" i="1"/>
  <c r="FE252" i="1"/>
  <c r="FB252" i="1"/>
  <c r="AT252" i="1" s="1"/>
  <c r="FA252" i="1"/>
  <c r="EZ252" i="1"/>
  <c r="AR252" i="1" s="1"/>
  <c r="EY252" i="1"/>
  <c r="EX252" i="1"/>
  <c r="EW252" i="1"/>
  <c r="AL252" i="1" s="1"/>
  <c r="EV252" i="1"/>
  <c r="EU252" i="1"/>
  <c r="ET252" i="1"/>
  <c r="AF252" i="1" s="1"/>
  <c r="AA252" i="1"/>
  <c r="Y252" i="1"/>
  <c r="EG252" i="1"/>
  <c r="DW252" i="1"/>
  <c r="DL252" i="1"/>
  <c r="CO252" i="1"/>
  <c r="CK252" i="1"/>
  <c r="CF252" i="1"/>
  <c r="AN252" i="1"/>
  <c r="AH252" i="1"/>
  <c r="X252" i="1"/>
  <c r="FW251" i="1"/>
  <c r="BU251" i="1" s="1"/>
  <c r="FV251" i="1"/>
  <c r="FU251" i="1"/>
  <c r="BS251" i="1" s="1"/>
  <c r="FT251" i="1"/>
  <c r="BQ251" i="1" s="1"/>
  <c r="FS251" i="1"/>
  <c r="FR251" i="1"/>
  <c r="BO251" i="1" s="1"/>
  <c r="FQ251" i="1"/>
  <c r="BM251" i="1" s="1"/>
  <c r="FP251" i="1"/>
  <c r="FO251" i="1"/>
  <c r="BK251" i="1" s="1"/>
  <c r="FM251" i="1"/>
  <c r="BH251" i="1" s="1"/>
  <c r="FL251" i="1"/>
  <c r="FK251" i="1"/>
  <c r="BF251" i="1" s="1"/>
  <c r="FJ251" i="1"/>
  <c r="BD251" i="1" s="1"/>
  <c r="FI251" i="1"/>
  <c r="FH251" i="1"/>
  <c r="BB251" i="1" s="1"/>
  <c r="FG251" i="1"/>
  <c r="AZ251" i="1" s="1"/>
  <c r="FF251" i="1"/>
  <c r="FE251" i="1"/>
  <c r="AX251" i="1" s="1"/>
  <c r="FB251" i="1"/>
  <c r="AT251" i="1" s="1"/>
  <c r="FA251" i="1"/>
  <c r="EZ251" i="1"/>
  <c r="AR251" i="1" s="1"/>
  <c r="EY251" i="1"/>
  <c r="EX251" i="1"/>
  <c r="EW251" i="1"/>
  <c r="AL251" i="1" s="1"/>
  <c r="EV251" i="1"/>
  <c r="EU251" i="1"/>
  <c r="ET251" i="1"/>
  <c r="AF251" i="1" s="1"/>
  <c r="AA251" i="1"/>
  <c r="EG251" i="1"/>
  <c r="DW251" i="1"/>
  <c r="DL251" i="1"/>
  <c r="CO251" i="1"/>
  <c r="CK251" i="1"/>
  <c r="CF251" i="1"/>
  <c r="AN251" i="1"/>
  <c r="AH251" i="1"/>
  <c r="X251" i="1"/>
  <c r="FW250" i="1"/>
  <c r="BU250" i="1" s="1"/>
  <c r="FV250" i="1"/>
  <c r="FU250" i="1"/>
  <c r="BS250" i="1" s="1"/>
  <c r="FT250" i="1"/>
  <c r="BQ250" i="1" s="1"/>
  <c r="FS250" i="1"/>
  <c r="FR250" i="1"/>
  <c r="BO250" i="1" s="1"/>
  <c r="FQ250" i="1"/>
  <c r="BM250" i="1" s="1"/>
  <c r="FP250" i="1"/>
  <c r="FO250" i="1"/>
  <c r="FM250" i="1"/>
  <c r="BH250" i="1" s="1"/>
  <c r="FL250" i="1"/>
  <c r="FK250" i="1"/>
  <c r="BF250" i="1" s="1"/>
  <c r="FJ250" i="1"/>
  <c r="BD250" i="1" s="1"/>
  <c r="FI250" i="1"/>
  <c r="FH250" i="1"/>
  <c r="BB250" i="1" s="1"/>
  <c r="FG250" i="1"/>
  <c r="AZ250" i="1" s="1"/>
  <c r="FF250" i="1"/>
  <c r="FE250" i="1"/>
  <c r="AX250" i="1" s="1"/>
  <c r="FB250" i="1"/>
  <c r="AT250" i="1" s="1"/>
  <c r="FA250" i="1"/>
  <c r="EZ250" i="1"/>
  <c r="AR250" i="1" s="1"/>
  <c r="EY250" i="1"/>
  <c r="EX250" i="1"/>
  <c r="EW250" i="1"/>
  <c r="AL250" i="1" s="1"/>
  <c r="EV250" i="1"/>
  <c r="EU250" i="1"/>
  <c r="ET250" i="1"/>
  <c r="AF250" i="1" s="1"/>
  <c r="AA250" i="1"/>
  <c r="Y250" i="1"/>
  <c r="EG250" i="1"/>
  <c r="DW250" i="1"/>
  <c r="DL250" i="1"/>
  <c r="CO250" i="1"/>
  <c r="CK250" i="1"/>
  <c r="CF250" i="1"/>
  <c r="AN250" i="1"/>
  <c r="AH250" i="1"/>
  <c r="X250" i="1"/>
  <c r="FW249" i="1"/>
  <c r="BU249" i="1" s="1"/>
  <c r="FV249" i="1"/>
  <c r="FU249" i="1"/>
  <c r="BS249" i="1" s="1"/>
  <c r="FT249" i="1"/>
  <c r="BQ249" i="1" s="1"/>
  <c r="FS249" i="1"/>
  <c r="FR249" i="1"/>
  <c r="BO249" i="1" s="1"/>
  <c r="FQ249" i="1"/>
  <c r="BM249" i="1" s="1"/>
  <c r="FP249" i="1"/>
  <c r="FO249" i="1"/>
  <c r="BK249" i="1" s="1"/>
  <c r="FM249" i="1"/>
  <c r="BH249" i="1" s="1"/>
  <c r="FL249" i="1"/>
  <c r="FK249" i="1"/>
  <c r="FJ249" i="1"/>
  <c r="BD249" i="1" s="1"/>
  <c r="FI249" i="1"/>
  <c r="FH249" i="1"/>
  <c r="FG249" i="1"/>
  <c r="AZ249" i="1" s="1"/>
  <c r="FF249" i="1"/>
  <c r="FE249" i="1"/>
  <c r="AX249" i="1" s="1"/>
  <c r="FB249" i="1"/>
  <c r="AT249" i="1" s="1"/>
  <c r="FA249" i="1"/>
  <c r="EZ249" i="1"/>
  <c r="AR249" i="1" s="1"/>
  <c r="EY249" i="1"/>
  <c r="EX249" i="1"/>
  <c r="EW249" i="1"/>
  <c r="AL249" i="1" s="1"/>
  <c r="EU249" i="1"/>
  <c r="ET249" i="1"/>
  <c r="AF249" i="1" s="1"/>
  <c r="AA249" i="1"/>
  <c r="Y249" i="1"/>
  <c r="EG249" i="1"/>
  <c r="DW249" i="1"/>
  <c r="DL249" i="1"/>
  <c r="CO249" i="1"/>
  <c r="CK249" i="1"/>
  <c r="CF249" i="1"/>
  <c r="AN249" i="1"/>
  <c r="AH249" i="1"/>
  <c r="X249" i="1"/>
  <c r="FW248" i="1"/>
  <c r="BU248" i="1" s="1"/>
  <c r="FV248" i="1"/>
  <c r="FU248" i="1"/>
  <c r="BS248" i="1" s="1"/>
  <c r="FT248" i="1"/>
  <c r="BQ248" i="1" s="1"/>
  <c r="FS248" i="1"/>
  <c r="FR248" i="1"/>
  <c r="BO248" i="1" s="1"/>
  <c r="EG248" i="1"/>
  <c r="CO248" i="1"/>
  <c r="CP248" i="1" s="1"/>
  <c r="BM248" i="1"/>
  <c r="BL248" i="1"/>
  <c r="BK248" i="1"/>
  <c r="BI248" i="1"/>
  <c r="BH248" i="1"/>
  <c r="BG248" i="1"/>
  <c r="BF248" i="1"/>
  <c r="BD248" i="1"/>
  <c r="BC248" i="1"/>
  <c r="BB248" i="1"/>
  <c r="AZ248" i="1"/>
  <c r="AY248" i="1"/>
  <c r="AX248" i="1"/>
  <c r="AV248" i="1"/>
  <c r="AU248" i="1"/>
  <c r="AT248" i="1"/>
  <c r="AS248" i="1"/>
  <c r="AR248" i="1"/>
  <c r="AN248" i="1"/>
  <c r="AM248" i="1"/>
  <c r="AL248" i="1"/>
  <c r="AH248" i="1"/>
  <c r="AG248" i="1"/>
  <c r="AF248" i="1"/>
  <c r="AA248" i="1"/>
  <c r="Z248" i="1"/>
  <c r="Y248" i="1"/>
  <c r="X248" i="1"/>
  <c r="FW247" i="1"/>
  <c r="BU247" i="1" s="1"/>
  <c r="FV247" i="1"/>
  <c r="FU247" i="1"/>
  <c r="BS247" i="1" s="1"/>
  <c r="FT247" i="1"/>
  <c r="BQ247" i="1" s="1"/>
  <c r="FS247" i="1"/>
  <c r="FR247" i="1"/>
  <c r="BO247" i="1" s="1"/>
  <c r="FQ247" i="1"/>
  <c r="BM247" i="1" s="1"/>
  <c r="FP247" i="1"/>
  <c r="FO247" i="1"/>
  <c r="BK247" i="1" s="1"/>
  <c r="EG247" i="1"/>
  <c r="EH247" i="1" s="1"/>
  <c r="CO247" i="1"/>
  <c r="CP247" i="1" s="1"/>
  <c r="BI247" i="1"/>
  <c r="BH247" i="1"/>
  <c r="BG247" i="1"/>
  <c r="BF247" i="1"/>
  <c r="BD247" i="1"/>
  <c r="BC247" i="1"/>
  <c r="BB247" i="1"/>
  <c r="AZ247" i="1"/>
  <c r="AY247" i="1"/>
  <c r="AX247" i="1"/>
  <c r="AV247" i="1"/>
  <c r="AU247" i="1"/>
  <c r="AT247" i="1"/>
  <c r="AS247" i="1"/>
  <c r="AR247" i="1"/>
  <c r="AN247" i="1"/>
  <c r="AM247" i="1"/>
  <c r="AL247" i="1"/>
  <c r="AH247" i="1"/>
  <c r="AG247" i="1"/>
  <c r="AF247" i="1"/>
  <c r="AA247" i="1"/>
  <c r="Z247" i="1"/>
  <c r="Y247" i="1"/>
  <c r="X247" i="1"/>
  <c r="FW246" i="1"/>
  <c r="BU246" i="1" s="1"/>
  <c r="FV246" i="1"/>
  <c r="FU246" i="1"/>
  <c r="FT246" i="1"/>
  <c r="BQ246" i="1" s="1"/>
  <c r="FS246" i="1"/>
  <c r="FR246" i="1"/>
  <c r="BO246" i="1" s="1"/>
  <c r="FQ246" i="1"/>
  <c r="BM246" i="1" s="1"/>
  <c r="FP246" i="1"/>
  <c r="FO246" i="1"/>
  <c r="BK246" i="1" s="1"/>
  <c r="FM246" i="1"/>
  <c r="BH246" i="1" s="1"/>
  <c r="FL246" i="1"/>
  <c r="FK246" i="1"/>
  <c r="BF246" i="1" s="1"/>
  <c r="FJ246" i="1"/>
  <c r="BD246" i="1" s="1"/>
  <c r="FI246" i="1"/>
  <c r="FH246" i="1"/>
  <c r="EG246" i="1"/>
  <c r="DW246" i="1"/>
  <c r="CO246" i="1"/>
  <c r="CK246" i="1"/>
  <c r="AZ246" i="1"/>
  <c r="AY246" i="1"/>
  <c r="AX246" i="1"/>
  <c r="AV246" i="1"/>
  <c r="AU246" i="1"/>
  <c r="AT246" i="1"/>
  <c r="AS246" i="1"/>
  <c r="AR246" i="1"/>
  <c r="AN246" i="1"/>
  <c r="AM246" i="1"/>
  <c r="AL246" i="1"/>
  <c r="AH246" i="1"/>
  <c r="AG246" i="1"/>
  <c r="AF246" i="1"/>
  <c r="AA246" i="1"/>
  <c r="Z246" i="1"/>
  <c r="Y246" i="1"/>
  <c r="X246" i="1"/>
  <c r="FW245" i="1"/>
  <c r="BU245" i="1" s="1"/>
  <c r="FV245" i="1"/>
  <c r="FU245" i="1"/>
  <c r="BS245" i="1" s="1"/>
  <c r="FT245" i="1"/>
  <c r="BQ245" i="1" s="1"/>
  <c r="FS245" i="1"/>
  <c r="FR245" i="1"/>
  <c r="BO245" i="1" s="1"/>
  <c r="FQ245" i="1"/>
  <c r="BM245" i="1" s="1"/>
  <c r="FP245" i="1"/>
  <c r="FO245" i="1"/>
  <c r="FM245" i="1"/>
  <c r="BH245" i="1" s="1"/>
  <c r="FL245" i="1"/>
  <c r="FK245" i="1"/>
  <c r="FJ245" i="1"/>
  <c r="BD245" i="1" s="1"/>
  <c r="FI245" i="1"/>
  <c r="FH245" i="1"/>
  <c r="BB245" i="1" s="1"/>
  <c r="FG245" i="1"/>
  <c r="AZ245" i="1" s="1"/>
  <c r="FF245" i="1"/>
  <c r="FE245" i="1"/>
  <c r="AX245" i="1" s="1"/>
  <c r="FB245" i="1"/>
  <c r="AT245" i="1" s="1"/>
  <c r="FA245" i="1"/>
  <c r="EZ245" i="1"/>
  <c r="AR245" i="1" s="1"/>
  <c r="EG245" i="1"/>
  <c r="DW245" i="1"/>
  <c r="DL245" i="1"/>
  <c r="DM245" i="1" s="1"/>
  <c r="CO245" i="1"/>
  <c r="CK245" i="1"/>
  <c r="CF245" i="1"/>
  <c r="AN245" i="1"/>
  <c r="AM245" i="1"/>
  <c r="AL245" i="1"/>
  <c r="AH245" i="1"/>
  <c r="AG245" i="1"/>
  <c r="AF245" i="1"/>
  <c r="AA245" i="1"/>
  <c r="Z245" i="1"/>
  <c r="Y245" i="1"/>
  <c r="X245" i="1"/>
  <c r="GA244" i="1"/>
  <c r="FW244" i="1"/>
  <c r="BU244" i="1" s="1"/>
  <c r="FV244" i="1"/>
  <c r="FU244" i="1"/>
  <c r="BS244" i="1" s="1"/>
  <c r="FT244" i="1"/>
  <c r="BQ244" i="1" s="1"/>
  <c r="FS244" i="1"/>
  <c r="FR244" i="1"/>
  <c r="BO244" i="1" s="1"/>
  <c r="FG244" i="1"/>
  <c r="AZ244" i="1" s="1"/>
  <c r="FF244" i="1"/>
  <c r="FE244" i="1"/>
  <c r="AX244" i="1" s="1"/>
  <c r="FB244" i="1"/>
  <c r="AT244" i="1" s="1"/>
  <c r="FA244" i="1"/>
  <c r="EZ244" i="1"/>
  <c r="AR244" i="1" s="1"/>
  <c r="EG244" i="1"/>
  <c r="DW244" i="1"/>
  <c r="DL244" i="1"/>
  <c r="DM244" i="1" s="1"/>
  <c r="CO244" i="1"/>
  <c r="CK244" i="1"/>
  <c r="CF244" i="1"/>
  <c r="BM244" i="1"/>
  <c r="BL244" i="1"/>
  <c r="BK244" i="1"/>
  <c r="BH244" i="1"/>
  <c r="BG244" i="1"/>
  <c r="BF244" i="1"/>
  <c r="BD244" i="1"/>
  <c r="BC244" i="1"/>
  <c r="BB244" i="1"/>
  <c r="AN244" i="1"/>
  <c r="AM244" i="1"/>
  <c r="AL244" i="1"/>
  <c r="AH244" i="1"/>
  <c r="AG244" i="1"/>
  <c r="AF244" i="1"/>
  <c r="AA244" i="1"/>
  <c r="Z244" i="1"/>
  <c r="Y244" i="1"/>
  <c r="X244" i="1"/>
  <c r="FW243" i="1"/>
  <c r="BU243" i="1" s="1"/>
  <c r="FV243" i="1"/>
  <c r="FU243" i="1"/>
  <c r="BS243" i="1" s="1"/>
  <c r="FT243" i="1"/>
  <c r="BQ243" i="1" s="1"/>
  <c r="FS243" i="1"/>
  <c r="FR243" i="1"/>
  <c r="BO243" i="1" s="1"/>
  <c r="FQ243" i="1"/>
  <c r="BM243" i="1" s="1"/>
  <c r="FP243" i="1"/>
  <c r="FO243" i="1"/>
  <c r="BK243" i="1" s="1"/>
  <c r="FM243" i="1"/>
  <c r="BH243" i="1" s="1"/>
  <c r="FL243" i="1"/>
  <c r="FK243" i="1"/>
  <c r="FJ243" i="1"/>
  <c r="BD243" i="1" s="1"/>
  <c r="FI243" i="1"/>
  <c r="FH243" i="1"/>
  <c r="FG243" i="1"/>
  <c r="AZ243" i="1" s="1"/>
  <c r="FF243" i="1"/>
  <c r="FE243" i="1"/>
  <c r="AX243" i="1" s="1"/>
  <c r="FB243" i="1"/>
  <c r="AT243" i="1" s="1"/>
  <c r="FA243" i="1"/>
  <c r="EZ243" i="1"/>
  <c r="AR243" i="1" s="1"/>
  <c r="EG243" i="1"/>
  <c r="DW243" i="1"/>
  <c r="DL243" i="1"/>
  <c r="CO243" i="1"/>
  <c r="CK243" i="1"/>
  <c r="CF243" i="1"/>
  <c r="AN243" i="1"/>
  <c r="AM243" i="1"/>
  <c r="AL243" i="1"/>
  <c r="AH243" i="1"/>
  <c r="AG243" i="1"/>
  <c r="AF243" i="1"/>
  <c r="AA243" i="1"/>
  <c r="Z243" i="1"/>
  <c r="Y243" i="1"/>
  <c r="X243" i="1"/>
  <c r="FW242" i="1"/>
  <c r="BU242" i="1" s="1"/>
  <c r="FV242" i="1"/>
  <c r="FU242" i="1"/>
  <c r="BS242" i="1" s="1"/>
  <c r="FT242" i="1"/>
  <c r="BQ242" i="1" s="1"/>
  <c r="FS242" i="1"/>
  <c r="FR242" i="1"/>
  <c r="BO242" i="1" s="1"/>
  <c r="FQ242" i="1"/>
  <c r="BM242" i="1" s="1"/>
  <c r="FP242" i="1"/>
  <c r="FO242" i="1"/>
  <c r="BK242" i="1" s="1"/>
  <c r="FM242" i="1"/>
  <c r="BH242" i="1" s="1"/>
  <c r="FL242" i="1"/>
  <c r="FK242" i="1"/>
  <c r="BF242" i="1" s="1"/>
  <c r="FJ242" i="1"/>
  <c r="BD242" i="1" s="1"/>
  <c r="FI242" i="1"/>
  <c r="FH242" i="1"/>
  <c r="FG242" i="1"/>
  <c r="AZ242" i="1" s="1"/>
  <c r="FF242" i="1"/>
  <c r="FE242" i="1"/>
  <c r="AX242" i="1" s="1"/>
  <c r="FB242" i="1"/>
  <c r="AT242" i="1" s="1"/>
  <c r="FA242" i="1"/>
  <c r="EZ242" i="1"/>
  <c r="AR242" i="1" s="1"/>
  <c r="EY242" i="1"/>
  <c r="EX242" i="1"/>
  <c r="EW242" i="1"/>
  <c r="AL242" i="1" s="1"/>
  <c r="EV242" i="1"/>
  <c r="EU242" i="1"/>
  <c r="ET242" i="1"/>
  <c r="AF242" i="1" s="1"/>
  <c r="AA242" i="1"/>
  <c r="EG242" i="1"/>
  <c r="DW242" i="1"/>
  <c r="DL242" i="1"/>
  <c r="CO242" i="1"/>
  <c r="CK242" i="1"/>
  <c r="CF242" i="1"/>
  <c r="AN242" i="1"/>
  <c r="AH242" i="1"/>
  <c r="X242" i="1"/>
  <c r="FW241" i="1"/>
  <c r="BU241" i="1" s="1"/>
  <c r="FV241" i="1"/>
  <c r="FU241" i="1"/>
  <c r="BS241" i="1" s="1"/>
  <c r="FT241" i="1"/>
  <c r="BQ241" i="1" s="1"/>
  <c r="FS241" i="1"/>
  <c r="FR241" i="1"/>
  <c r="BO241" i="1" s="1"/>
  <c r="FQ241" i="1"/>
  <c r="BM241" i="1" s="1"/>
  <c r="FP241" i="1"/>
  <c r="FO241" i="1"/>
  <c r="FM241" i="1"/>
  <c r="BH241" i="1" s="1"/>
  <c r="FL241" i="1"/>
  <c r="FK241" i="1"/>
  <c r="BF241" i="1" s="1"/>
  <c r="FJ241" i="1"/>
  <c r="BD241" i="1" s="1"/>
  <c r="FI241" i="1"/>
  <c r="FH241" i="1"/>
  <c r="BB241" i="1" s="1"/>
  <c r="FG241" i="1"/>
  <c r="AZ241" i="1" s="1"/>
  <c r="FF241" i="1"/>
  <c r="FE241" i="1"/>
  <c r="AX241" i="1" s="1"/>
  <c r="FB241" i="1"/>
  <c r="AT241" i="1" s="1"/>
  <c r="FA241" i="1"/>
  <c r="EZ241" i="1"/>
  <c r="AR241" i="1" s="1"/>
  <c r="EY241" i="1"/>
  <c r="EX241" i="1"/>
  <c r="EW241" i="1"/>
  <c r="AL241" i="1" s="1"/>
  <c r="EV241" i="1"/>
  <c r="EU241" i="1"/>
  <c r="ET241" i="1"/>
  <c r="AF241" i="1" s="1"/>
  <c r="AA241" i="1"/>
  <c r="Y241" i="1"/>
  <c r="EG241" i="1"/>
  <c r="DW241" i="1"/>
  <c r="DL241" i="1"/>
  <c r="CO241" i="1"/>
  <c r="CK241" i="1"/>
  <c r="CF241" i="1"/>
  <c r="AN241" i="1"/>
  <c r="AH241" i="1"/>
  <c r="X241" i="1"/>
  <c r="GA240" i="1"/>
  <c r="FW240" i="1"/>
  <c r="BU240" i="1" s="1"/>
  <c r="FV240" i="1"/>
  <c r="FU240" i="1"/>
  <c r="BS240" i="1" s="1"/>
  <c r="FT240" i="1"/>
  <c r="BQ240" i="1" s="1"/>
  <c r="FS240" i="1"/>
  <c r="FR240" i="1"/>
  <c r="BO240" i="1" s="1"/>
  <c r="EY240" i="1"/>
  <c r="EX240" i="1"/>
  <c r="EW240" i="1"/>
  <c r="AL240" i="1" s="1"/>
  <c r="EV240" i="1"/>
  <c r="EU240" i="1"/>
  <c r="ET240" i="1"/>
  <c r="AF240" i="1" s="1"/>
  <c r="AA240" i="1"/>
  <c r="Y240" i="1"/>
  <c r="EG240" i="1"/>
  <c r="DW240" i="1"/>
  <c r="DL240" i="1"/>
  <c r="CO240" i="1"/>
  <c r="CK240" i="1"/>
  <c r="CF240" i="1"/>
  <c r="BM240" i="1"/>
  <c r="BL240" i="1"/>
  <c r="BK240" i="1"/>
  <c r="BI240" i="1"/>
  <c r="BH240" i="1"/>
  <c r="BG240" i="1"/>
  <c r="BF240" i="1"/>
  <c r="BD240" i="1"/>
  <c r="BC240" i="1"/>
  <c r="BB240" i="1"/>
  <c r="AZ240" i="1"/>
  <c r="AY240" i="1"/>
  <c r="AX240" i="1"/>
  <c r="AT240" i="1"/>
  <c r="AS240" i="1"/>
  <c r="AR240" i="1"/>
  <c r="AN240" i="1"/>
  <c r="AH240" i="1"/>
  <c r="X240" i="1"/>
  <c r="GA239" i="1"/>
  <c r="FW239" i="1"/>
  <c r="BU239" i="1" s="1"/>
  <c r="FV239" i="1"/>
  <c r="FU239" i="1"/>
  <c r="BS239" i="1" s="1"/>
  <c r="FT239" i="1"/>
  <c r="BQ239" i="1" s="1"/>
  <c r="FS239" i="1"/>
  <c r="FR239" i="1"/>
  <c r="BO239" i="1" s="1"/>
  <c r="AA239" i="1"/>
  <c r="Y239" i="1"/>
  <c r="EG239" i="1"/>
  <c r="DW239" i="1"/>
  <c r="DL239" i="1"/>
  <c r="CO239" i="1"/>
  <c r="CK239" i="1"/>
  <c r="CF239" i="1"/>
  <c r="BM239" i="1"/>
  <c r="BL239" i="1"/>
  <c r="BK239" i="1"/>
  <c r="BI239" i="1"/>
  <c r="BH239" i="1"/>
  <c r="BG239" i="1"/>
  <c r="BF239" i="1"/>
  <c r="BD239" i="1"/>
  <c r="BC239" i="1"/>
  <c r="BB239" i="1"/>
  <c r="AZ239" i="1"/>
  <c r="AY239" i="1"/>
  <c r="AX239" i="1"/>
  <c r="AV239" i="1"/>
  <c r="AU239" i="1"/>
  <c r="AT239" i="1"/>
  <c r="AS239" i="1"/>
  <c r="AR239" i="1"/>
  <c r="AN239" i="1"/>
  <c r="AM239" i="1"/>
  <c r="AL239" i="1"/>
  <c r="AH239" i="1"/>
  <c r="AG239" i="1"/>
  <c r="AF239" i="1"/>
  <c r="X239" i="1"/>
  <c r="FW238" i="1"/>
  <c r="BU238" i="1" s="1"/>
  <c r="FV238" i="1"/>
  <c r="FU238" i="1"/>
  <c r="BS238" i="1" s="1"/>
  <c r="FT238" i="1"/>
  <c r="BQ238" i="1" s="1"/>
  <c r="FS238" i="1"/>
  <c r="FR238" i="1"/>
  <c r="BO238" i="1" s="1"/>
  <c r="FQ238" i="1"/>
  <c r="BM238" i="1" s="1"/>
  <c r="FP238" i="1"/>
  <c r="FO238" i="1"/>
  <c r="BK238" i="1" s="1"/>
  <c r="FM238" i="1"/>
  <c r="BH238" i="1" s="1"/>
  <c r="FL238" i="1"/>
  <c r="FK238" i="1"/>
  <c r="BF238" i="1" s="1"/>
  <c r="FJ238" i="1"/>
  <c r="BD238" i="1" s="1"/>
  <c r="FI238" i="1"/>
  <c r="FH238" i="1"/>
  <c r="BB238" i="1" s="1"/>
  <c r="FG238" i="1"/>
  <c r="AZ238" i="1" s="1"/>
  <c r="FF238" i="1"/>
  <c r="FE238" i="1"/>
  <c r="AX238" i="1" s="1"/>
  <c r="FB238" i="1"/>
  <c r="AT238" i="1" s="1"/>
  <c r="FA238" i="1"/>
  <c r="EZ238" i="1"/>
  <c r="AR238" i="1" s="1"/>
  <c r="EY238" i="1"/>
  <c r="EX238" i="1"/>
  <c r="EW238" i="1"/>
  <c r="AL238" i="1" s="1"/>
  <c r="EV238" i="1"/>
  <c r="EU238" i="1"/>
  <c r="ET238" i="1"/>
  <c r="AF238" i="1" s="1"/>
  <c r="AA238" i="1"/>
  <c r="EG238" i="1"/>
  <c r="DW238" i="1"/>
  <c r="DL238" i="1"/>
  <c r="CO238" i="1"/>
  <c r="CK238" i="1"/>
  <c r="CF238" i="1"/>
  <c r="AN238" i="1"/>
  <c r="AH238" i="1"/>
  <c r="X238" i="1"/>
  <c r="FW237" i="1"/>
  <c r="BU237" i="1" s="1"/>
  <c r="FV237" i="1"/>
  <c r="FU237" i="1"/>
  <c r="BS237" i="1" s="1"/>
  <c r="FT237" i="1"/>
  <c r="BQ237" i="1" s="1"/>
  <c r="FS237" i="1"/>
  <c r="FR237" i="1"/>
  <c r="BO237" i="1" s="1"/>
  <c r="FQ237" i="1"/>
  <c r="BM237" i="1" s="1"/>
  <c r="FP237" i="1"/>
  <c r="FO237" i="1"/>
  <c r="BK237" i="1" s="1"/>
  <c r="FM237" i="1"/>
  <c r="BH237" i="1" s="1"/>
  <c r="FL237" i="1"/>
  <c r="FK237" i="1"/>
  <c r="BF237" i="1" s="1"/>
  <c r="FJ237" i="1"/>
  <c r="BD237" i="1" s="1"/>
  <c r="FI237" i="1"/>
  <c r="FH237" i="1"/>
  <c r="BB237" i="1" s="1"/>
  <c r="FG237" i="1"/>
  <c r="AZ237" i="1" s="1"/>
  <c r="FF237" i="1"/>
  <c r="FE237" i="1"/>
  <c r="AX237" i="1" s="1"/>
  <c r="FB237" i="1"/>
  <c r="AT237" i="1" s="1"/>
  <c r="FA237" i="1"/>
  <c r="EZ237" i="1"/>
  <c r="AR237" i="1" s="1"/>
  <c r="EY237" i="1"/>
  <c r="EX237" i="1"/>
  <c r="EW237" i="1"/>
  <c r="AL237" i="1" s="1"/>
  <c r="EV237" i="1"/>
  <c r="EU237" i="1"/>
  <c r="ET237" i="1"/>
  <c r="AF237" i="1" s="1"/>
  <c r="AA237" i="1"/>
  <c r="Y237" i="1"/>
  <c r="EG237" i="1"/>
  <c r="DW237" i="1"/>
  <c r="DL237" i="1"/>
  <c r="CO237" i="1"/>
  <c r="CK237" i="1"/>
  <c r="CF237" i="1"/>
  <c r="AN237" i="1"/>
  <c r="AH237" i="1"/>
  <c r="X237" i="1"/>
  <c r="FW236" i="1"/>
  <c r="BU236" i="1" s="1"/>
  <c r="FV236" i="1"/>
  <c r="FU236" i="1"/>
  <c r="BS236" i="1" s="1"/>
  <c r="FT236" i="1"/>
  <c r="BQ236" i="1" s="1"/>
  <c r="FS236" i="1"/>
  <c r="FR236" i="1"/>
  <c r="BO236" i="1" s="1"/>
  <c r="FQ236" i="1"/>
  <c r="BM236" i="1" s="1"/>
  <c r="FP236" i="1"/>
  <c r="FO236" i="1"/>
  <c r="BK236" i="1" s="1"/>
  <c r="FM236" i="1"/>
  <c r="BH236" i="1" s="1"/>
  <c r="FL236" i="1"/>
  <c r="FK236" i="1"/>
  <c r="BF236" i="1" s="1"/>
  <c r="FJ236" i="1"/>
  <c r="BD236" i="1" s="1"/>
  <c r="FI236" i="1"/>
  <c r="FH236" i="1"/>
  <c r="BB236" i="1" s="1"/>
  <c r="FG236" i="1"/>
  <c r="AZ236" i="1" s="1"/>
  <c r="FF236" i="1"/>
  <c r="FE236" i="1"/>
  <c r="AX236" i="1" s="1"/>
  <c r="FB236" i="1"/>
  <c r="AT236" i="1" s="1"/>
  <c r="FA236" i="1"/>
  <c r="EZ236" i="1"/>
  <c r="AR236" i="1" s="1"/>
  <c r="EY236" i="1"/>
  <c r="EX236" i="1"/>
  <c r="EW236" i="1"/>
  <c r="AL236" i="1" s="1"/>
  <c r="EV236" i="1"/>
  <c r="EU236" i="1"/>
  <c r="ET236" i="1"/>
  <c r="AF236" i="1" s="1"/>
  <c r="EG236" i="1"/>
  <c r="DW236" i="1"/>
  <c r="DL236" i="1"/>
  <c r="CO236" i="1"/>
  <c r="CK236" i="1"/>
  <c r="CF236" i="1"/>
  <c r="AN236" i="1"/>
  <c r="AH236" i="1"/>
  <c r="X236" i="1"/>
  <c r="GA235" i="1"/>
  <c r="FW235" i="1"/>
  <c r="BU235" i="1" s="1"/>
  <c r="FV235" i="1"/>
  <c r="FU235" i="1"/>
  <c r="BS235" i="1" s="1"/>
  <c r="FT235" i="1"/>
  <c r="BQ235" i="1" s="1"/>
  <c r="FS235" i="1"/>
  <c r="FR235" i="1"/>
  <c r="BO235" i="1" s="1"/>
  <c r="AA235" i="1"/>
  <c r="Y235" i="1"/>
  <c r="EG235" i="1"/>
  <c r="DW235" i="1"/>
  <c r="DL235" i="1"/>
  <c r="CO235" i="1"/>
  <c r="CK235" i="1"/>
  <c r="CF235" i="1"/>
  <c r="BM235" i="1"/>
  <c r="BL235" i="1"/>
  <c r="BK235" i="1"/>
  <c r="BI235" i="1"/>
  <c r="BH235" i="1"/>
  <c r="BG235" i="1"/>
  <c r="BF235" i="1"/>
  <c r="BD235" i="1"/>
  <c r="BC235" i="1"/>
  <c r="BB235" i="1"/>
  <c r="AZ235" i="1"/>
  <c r="AY235" i="1"/>
  <c r="AX235" i="1"/>
  <c r="AV235" i="1"/>
  <c r="AU235" i="1"/>
  <c r="AT235" i="1"/>
  <c r="AS235" i="1"/>
  <c r="AR235" i="1"/>
  <c r="AN235" i="1"/>
  <c r="AM235" i="1"/>
  <c r="AL235" i="1"/>
  <c r="AH235" i="1"/>
  <c r="AG235" i="1"/>
  <c r="AF235" i="1"/>
  <c r="X235" i="1"/>
  <c r="FW234" i="1"/>
  <c r="BU234" i="1" s="1"/>
  <c r="FV234" i="1"/>
  <c r="FU234" i="1"/>
  <c r="FT234" i="1"/>
  <c r="BQ234" i="1" s="1"/>
  <c r="FS234" i="1"/>
  <c r="FR234" i="1"/>
  <c r="FQ234" i="1"/>
  <c r="BM234" i="1" s="1"/>
  <c r="FP234" i="1"/>
  <c r="FO234" i="1"/>
  <c r="BK234" i="1" s="1"/>
  <c r="EG234" i="1"/>
  <c r="CO234" i="1"/>
  <c r="CP234" i="1" s="1"/>
  <c r="BI234" i="1"/>
  <c r="BH234" i="1"/>
  <c r="BG234" i="1"/>
  <c r="BF234" i="1"/>
  <c r="BD234" i="1"/>
  <c r="BC234" i="1"/>
  <c r="BB234" i="1"/>
  <c r="AZ234" i="1"/>
  <c r="AY234" i="1"/>
  <c r="AX234" i="1"/>
  <c r="AV234" i="1"/>
  <c r="AU234" i="1"/>
  <c r="AT234" i="1"/>
  <c r="AS234" i="1"/>
  <c r="AR234" i="1"/>
  <c r="AN234" i="1"/>
  <c r="AM234" i="1"/>
  <c r="AL234" i="1"/>
  <c r="AH234" i="1"/>
  <c r="AG234" i="1"/>
  <c r="AF234" i="1"/>
  <c r="AA234" i="1"/>
  <c r="Z234" i="1"/>
  <c r="Y234" i="1"/>
  <c r="X234" i="1"/>
  <c r="FW233" i="1"/>
  <c r="BU233" i="1" s="1"/>
  <c r="FV233" i="1"/>
  <c r="FU233" i="1"/>
  <c r="BS233" i="1" s="1"/>
  <c r="FT233" i="1"/>
  <c r="BQ233" i="1" s="1"/>
  <c r="FS233" i="1"/>
  <c r="FR233" i="1"/>
  <c r="BO233" i="1" s="1"/>
  <c r="FQ233" i="1"/>
  <c r="BM233" i="1" s="1"/>
  <c r="FP233" i="1"/>
  <c r="FO233" i="1"/>
  <c r="BK233" i="1" s="1"/>
  <c r="EG233" i="1"/>
  <c r="DL233" i="1"/>
  <c r="DM233" i="1" s="1"/>
  <c r="CO233" i="1"/>
  <c r="CK233" i="1"/>
  <c r="BI233" i="1"/>
  <c r="BH233" i="1"/>
  <c r="BG233" i="1"/>
  <c r="BF233" i="1"/>
  <c r="BD233" i="1"/>
  <c r="BC233" i="1"/>
  <c r="BB233" i="1"/>
  <c r="AZ233" i="1"/>
  <c r="AY233" i="1"/>
  <c r="AX233" i="1"/>
  <c r="AV233" i="1"/>
  <c r="AU233" i="1"/>
  <c r="AT233" i="1"/>
  <c r="AS233" i="1"/>
  <c r="AR233" i="1"/>
  <c r="AN233" i="1"/>
  <c r="AM233" i="1"/>
  <c r="AL233" i="1"/>
  <c r="AH233" i="1"/>
  <c r="AG233" i="1"/>
  <c r="AF233" i="1"/>
  <c r="AA233" i="1"/>
  <c r="Z233" i="1"/>
  <c r="Y233" i="1"/>
  <c r="X233" i="1"/>
  <c r="FW232" i="1"/>
  <c r="BU232" i="1" s="1"/>
  <c r="FV232" i="1"/>
  <c r="FU232" i="1"/>
  <c r="BS232" i="1" s="1"/>
  <c r="FT232" i="1"/>
  <c r="BQ232" i="1" s="1"/>
  <c r="FS232" i="1"/>
  <c r="FR232" i="1"/>
  <c r="BO232" i="1" s="1"/>
  <c r="FQ232" i="1"/>
  <c r="BM232" i="1" s="1"/>
  <c r="FP232" i="1"/>
  <c r="FO232" i="1"/>
  <c r="BK232" i="1" s="1"/>
  <c r="EG232" i="1"/>
  <c r="DW232" i="1"/>
  <c r="CO232" i="1"/>
  <c r="CK232" i="1"/>
  <c r="BI232" i="1"/>
  <c r="BH232" i="1"/>
  <c r="BG232" i="1"/>
  <c r="BF232" i="1"/>
  <c r="BD232" i="1"/>
  <c r="BC232" i="1"/>
  <c r="BB232" i="1"/>
  <c r="AZ232" i="1"/>
  <c r="AY232" i="1"/>
  <c r="AX232" i="1"/>
  <c r="AV232" i="1"/>
  <c r="AU232" i="1"/>
  <c r="AT232" i="1"/>
  <c r="AS232" i="1"/>
  <c r="AR232" i="1"/>
  <c r="AN232" i="1"/>
  <c r="AM232" i="1"/>
  <c r="AL232" i="1"/>
  <c r="AH232" i="1"/>
  <c r="AG232" i="1"/>
  <c r="AF232" i="1"/>
  <c r="AA232" i="1"/>
  <c r="Z232" i="1"/>
  <c r="Y232" i="1"/>
  <c r="X232" i="1"/>
  <c r="GA231" i="1"/>
  <c r="FW231" i="1"/>
  <c r="BU231" i="1" s="1"/>
  <c r="FV231" i="1"/>
  <c r="FU231" i="1"/>
  <c r="BS231" i="1" s="1"/>
  <c r="FT231" i="1"/>
  <c r="BQ231" i="1" s="1"/>
  <c r="FS231" i="1"/>
  <c r="FR231" i="1"/>
  <c r="BO231" i="1" s="1"/>
  <c r="FQ231" i="1"/>
  <c r="BM231" i="1" s="1"/>
  <c r="FP231" i="1"/>
  <c r="FO231" i="1"/>
  <c r="BK231" i="1" s="1"/>
  <c r="EG231" i="1"/>
  <c r="DW231" i="1"/>
  <c r="DL231" i="1"/>
  <c r="CO231" i="1"/>
  <c r="CK231" i="1"/>
  <c r="CF231" i="1"/>
  <c r="BI231" i="1"/>
  <c r="BH231" i="1"/>
  <c r="BG231" i="1"/>
  <c r="BF231" i="1"/>
  <c r="BD231" i="1"/>
  <c r="BC231" i="1"/>
  <c r="BB231" i="1"/>
  <c r="AZ231" i="1"/>
  <c r="AY231" i="1"/>
  <c r="AX231" i="1"/>
  <c r="AV231" i="1"/>
  <c r="AU231" i="1"/>
  <c r="AT231" i="1"/>
  <c r="AS231" i="1"/>
  <c r="AR231" i="1"/>
  <c r="AN231" i="1"/>
  <c r="AM231" i="1"/>
  <c r="AL231" i="1"/>
  <c r="AH231" i="1"/>
  <c r="AG231" i="1"/>
  <c r="AF231" i="1"/>
  <c r="AA231" i="1"/>
  <c r="Z231" i="1"/>
  <c r="Y231" i="1"/>
  <c r="X231" i="1"/>
  <c r="FW230" i="1"/>
  <c r="BU230" i="1" s="1"/>
  <c r="FV230" i="1"/>
  <c r="FU230" i="1"/>
  <c r="BS230" i="1" s="1"/>
  <c r="FT230" i="1"/>
  <c r="BQ230" i="1" s="1"/>
  <c r="FS230" i="1"/>
  <c r="FR230" i="1"/>
  <c r="BO230" i="1" s="1"/>
  <c r="FQ230" i="1"/>
  <c r="BM230" i="1" s="1"/>
  <c r="FP230" i="1"/>
  <c r="FO230" i="1"/>
  <c r="BK230" i="1" s="1"/>
  <c r="EG230" i="1"/>
  <c r="DW230" i="1"/>
  <c r="DL230" i="1"/>
  <c r="CO230" i="1"/>
  <c r="CK230" i="1"/>
  <c r="CF230" i="1"/>
  <c r="BI230" i="1"/>
  <c r="BH230" i="1"/>
  <c r="BG230" i="1"/>
  <c r="BF230" i="1"/>
  <c r="BD230" i="1"/>
  <c r="BC230" i="1"/>
  <c r="BB230" i="1"/>
  <c r="AZ230" i="1"/>
  <c r="AY230" i="1"/>
  <c r="AX230" i="1"/>
  <c r="AV230" i="1"/>
  <c r="AU230" i="1"/>
  <c r="AT230" i="1"/>
  <c r="AS230" i="1"/>
  <c r="AR230" i="1"/>
  <c r="AN230" i="1"/>
  <c r="AM230" i="1"/>
  <c r="AL230" i="1"/>
  <c r="AH230" i="1"/>
  <c r="AG230" i="1"/>
  <c r="AF230" i="1"/>
  <c r="AA230" i="1"/>
  <c r="Z230" i="1"/>
  <c r="Y230" i="1"/>
  <c r="X230" i="1"/>
  <c r="FW229" i="1"/>
  <c r="BU229" i="1" s="1"/>
  <c r="FV229" i="1"/>
  <c r="FU229" i="1"/>
  <c r="FT229" i="1"/>
  <c r="BQ229" i="1" s="1"/>
  <c r="FS229" i="1"/>
  <c r="FR229" i="1"/>
  <c r="BO229" i="1" s="1"/>
  <c r="FQ229" i="1"/>
  <c r="BM229" i="1" s="1"/>
  <c r="FP229" i="1"/>
  <c r="FO229" i="1"/>
  <c r="BK229" i="1" s="1"/>
  <c r="EG229" i="1"/>
  <c r="DW229" i="1"/>
  <c r="DL229" i="1"/>
  <c r="CO229" i="1"/>
  <c r="CK229" i="1"/>
  <c r="CF229" i="1"/>
  <c r="BI229" i="1"/>
  <c r="BH229" i="1"/>
  <c r="BG229" i="1"/>
  <c r="BF229" i="1"/>
  <c r="BD229" i="1"/>
  <c r="BC229" i="1"/>
  <c r="BB229" i="1"/>
  <c r="AZ229" i="1"/>
  <c r="AY229" i="1"/>
  <c r="AX229" i="1"/>
  <c r="AV229" i="1"/>
  <c r="AU229" i="1"/>
  <c r="AT229" i="1"/>
  <c r="AS229" i="1"/>
  <c r="AR229" i="1"/>
  <c r="AN229" i="1"/>
  <c r="AM229" i="1"/>
  <c r="AL229" i="1"/>
  <c r="AH229" i="1"/>
  <c r="AG229" i="1"/>
  <c r="AF229" i="1"/>
  <c r="AA229" i="1"/>
  <c r="Z229" i="1"/>
  <c r="Y229" i="1"/>
  <c r="X229" i="1"/>
  <c r="GA228" i="1"/>
  <c r="FW228" i="1"/>
  <c r="BU228" i="1" s="1"/>
  <c r="FV228" i="1"/>
  <c r="FU228" i="1"/>
  <c r="BS228" i="1" s="1"/>
  <c r="FT228" i="1"/>
  <c r="BQ228" i="1" s="1"/>
  <c r="FS228" i="1"/>
  <c r="FR228" i="1"/>
  <c r="BO228" i="1" s="1"/>
  <c r="FQ228" i="1"/>
  <c r="BM228" i="1" s="1"/>
  <c r="FP228" i="1"/>
  <c r="FO228" i="1"/>
  <c r="BK228" i="1" s="1"/>
  <c r="EG228" i="1"/>
  <c r="DW228" i="1"/>
  <c r="DL228" i="1"/>
  <c r="CO228" i="1"/>
  <c r="CK228" i="1"/>
  <c r="CF228" i="1"/>
  <c r="BI228" i="1"/>
  <c r="BH228" i="1"/>
  <c r="BG228" i="1"/>
  <c r="BF228" i="1"/>
  <c r="BD228" i="1"/>
  <c r="BC228" i="1"/>
  <c r="BB228" i="1"/>
  <c r="AZ228" i="1"/>
  <c r="AY228" i="1"/>
  <c r="AX228" i="1"/>
  <c r="AV228" i="1"/>
  <c r="AU228" i="1"/>
  <c r="AT228" i="1"/>
  <c r="AS228" i="1"/>
  <c r="AR228" i="1"/>
  <c r="AN228" i="1"/>
  <c r="AM228" i="1"/>
  <c r="AL228" i="1"/>
  <c r="AH228" i="1"/>
  <c r="AG228" i="1"/>
  <c r="AF228" i="1"/>
  <c r="AA228" i="1"/>
  <c r="Z228" i="1"/>
  <c r="Y228" i="1"/>
  <c r="X228" i="1"/>
  <c r="FW227" i="1"/>
  <c r="BU227" i="1" s="1"/>
  <c r="FV227" i="1"/>
  <c r="FU227" i="1"/>
  <c r="BS227" i="1" s="1"/>
  <c r="FT227" i="1"/>
  <c r="BQ227" i="1" s="1"/>
  <c r="FS227" i="1"/>
  <c r="FR227" i="1"/>
  <c r="BO227" i="1" s="1"/>
  <c r="FQ227" i="1"/>
  <c r="BM227" i="1" s="1"/>
  <c r="FP227" i="1"/>
  <c r="FO227" i="1"/>
  <c r="EG227" i="1"/>
  <c r="DW227" i="1"/>
  <c r="DL227" i="1"/>
  <c r="CO227" i="1"/>
  <c r="CK227" i="1"/>
  <c r="CF227" i="1"/>
  <c r="BI227" i="1"/>
  <c r="BH227" i="1"/>
  <c r="BG227" i="1"/>
  <c r="BF227" i="1"/>
  <c r="BD227" i="1"/>
  <c r="BC227" i="1"/>
  <c r="BB227" i="1"/>
  <c r="AZ227" i="1"/>
  <c r="AY227" i="1"/>
  <c r="AX227" i="1"/>
  <c r="AV227" i="1"/>
  <c r="AU227" i="1"/>
  <c r="AT227" i="1"/>
  <c r="AS227" i="1"/>
  <c r="AR227" i="1"/>
  <c r="AN227" i="1"/>
  <c r="AM227" i="1"/>
  <c r="AL227" i="1"/>
  <c r="AH227" i="1"/>
  <c r="AG227" i="1"/>
  <c r="AF227" i="1"/>
  <c r="AA227" i="1"/>
  <c r="Z227" i="1"/>
  <c r="Y227" i="1"/>
  <c r="X227" i="1"/>
  <c r="GA226" i="1"/>
  <c r="FW226" i="1"/>
  <c r="BU226" i="1" s="1"/>
  <c r="FV226" i="1"/>
  <c r="FU226" i="1"/>
  <c r="BS226" i="1" s="1"/>
  <c r="FT226" i="1"/>
  <c r="BQ226" i="1" s="1"/>
  <c r="FS226" i="1"/>
  <c r="FR226" i="1"/>
  <c r="BO226" i="1" s="1"/>
  <c r="FQ226" i="1"/>
  <c r="BM226" i="1" s="1"/>
  <c r="FP226" i="1"/>
  <c r="FO226" i="1"/>
  <c r="BK226" i="1" s="1"/>
  <c r="EG226" i="1"/>
  <c r="DW226" i="1"/>
  <c r="DL226" i="1"/>
  <c r="CO226" i="1"/>
  <c r="CK226" i="1"/>
  <c r="CF226" i="1"/>
  <c r="BI226" i="1"/>
  <c r="BH226" i="1"/>
  <c r="BG226" i="1"/>
  <c r="BF226" i="1"/>
  <c r="BD226" i="1"/>
  <c r="BC226" i="1"/>
  <c r="BB226" i="1"/>
  <c r="AZ226" i="1"/>
  <c r="AY226" i="1"/>
  <c r="AX226" i="1"/>
  <c r="AV226" i="1"/>
  <c r="AU226" i="1"/>
  <c r="AT226" i="1"/>
  <c r="AS226" i="1"/>
  <c r="AR226" i="1"/>
  <c r="AN226" i="1"/>
  <c r="AM226" i="1"/>
  <c r="AL226" i="1"/>
  <c r="AH226" i="1"/>
  <c r="AG226" i="1"/>
  <c r="AF226" i="1"/>
  <c r="AA226" i="1"/>
  <c r="Z226" i="1"/>
  <c r="Y226" i="1"/>
  <c r="X226" i="1"/>
  <c r="GA225" i="1"/>
  <c r="FW225" i="1"/>
  <c r="BU225" i="1" s="1"/>
  <c r="FV225" i="1"/>
  <c r="FU225" i="1"/>
  <c r="BS225" i="1" s="1"/>
  <c r="FT225" i="1"/>
  <c r="BQ225" i="1" s="1"/>
  <c r="FS225" i="1"/>
  <c r="FR225" i="1"/>
  <c r="BO225" i="1" s="1"/>
  <c r="FQ225" i="1"/>
  <c r="BM225" i="1" s="1"/>
  <c r="FP225" i="1"/>
  <c r="FO225" i="1"/>
  <c r="BK225" i="1" s="1"/>
  <c r="EG225" i="1"/>
  <c r="DW225" i="1"/>
  <c r="DL225" i="1"/>
  <c r="CO225" i="1"/>
  <c r="CK225" i="1"/>
  <c r="CF225" i="1"/>
  <c r="BI225" i="1"/>
  <c r="BH225" i="1"/>
  <c r="BG225" i="1"/>
  <c r="BF225" i="1"/>
  <c r="BD225" i="1"/>
  <c r="BC225" i="1"/>
  <c r="BB225" i="1"/>
  <c r="AZ225" i="1"/>
  <c r="AY225" i="1"/>
  <c r="AX225" i="1"/>
  <c r="AV225" i="1"/>
  <c r="AU225" i="1"/>
  <c r="AT225" i="1"/>
  <c r="AS225" i="1"/>
  <c r="AR225" i="1"/>
  <c r="AN225" i="1"/>
  <c r="AM225" i="1"/>
  <c r="AL225" i="1"/>
  <c r="AH225" i="1"/>
  <c r="AG225" i="1"/>
  <c r="AF225" i="1"/>
  <c r="AA225" i="1"/>
  <c r="Z225" i="1"/>
  <c r="Y225" i="1"/>
  <c r="X225" i="1"/>
  <c r="FW224" i="1"/>
  <c r="BU224" i="1" s="1"/>
  <c r="FV224" i="1"/>
  <c r="FU224" i="1"/>
  <c r="BS224" i="1" s="1"/>
  <c r="FT224" i="1"/>
  <c r="BQ224" i="1" s="1"/>
  <c r="FS224" i="1"/>
  <c r="FR224" i="1"/>
  <c r="BO224" i="1" s="1"/>
  <c r="FQ224" i="1"/>
  <c r="BM224" i="1" s="1"/>
  <c r="FP224" i="1"/>
  <c r="FO224" i="1"/>
  <c r="BK224" i="1" s="1"/>
  <c r="EG224" i="1"/>
  <c r="DW224" i="1"/>
  <c r="DL224" i="1"/>
  <c r="CO224" i="1"/>
  <c r="CK224" i="1"/>
  <c r="CF224" i="1"/>
  <c r="BI224" i="1"/>
  <c r="BH224" i="1"/>
  <c r="BG224" i="1"/>
  <c r="BF224" i="1"/>
  <c r="BD224" i="1"/>
  <c r="BC224" i="1"/>
  <c r="BB224" i="1"/>
  <c r="AZ224" i="1"/>
  <c r="AY224" i="1"/>
  <c r="AX224" i="1"/>
  <c r="AV224" i="1"/>
  <c r="AU224" i="1"/>
  <c r="AT224" i="1"/>
  <c r="AS224" i="1"/>
  <c r="AR224" i="1"/>
  <c r="AN224" i="1"/>
  <c r="AM224" i="1"/>
  <c r="AL224" i="1"/>
  <c r="AH224" i="1"/>
  <c r="AG224" i="1"/>
  <c r="AF224" i="1"/>
  <c r="AA224" i="1"/>
  <c r="Z224" i="1"/>
  <c r="Y224" i="1"/>
  <c r="X224" i="1"/>
  <c r="GA223" i="1"/>
  <c r="FW223" i="1"/>
  <c r="BU223" i="1" s="1"/>
  <c r="FV223" i="1"/>
  <c r="FU223" i="1"/>
  <c r="BS223" i="1" s="1"/>
  <c r="FT223" i="1"/>
  <c r="BQ223" i="1" s="1"/>
  <c r="FS223" i="1"/>
  <c r="FR223" i="1"/>
  <c r="BO223" i="1" s="1"/>
  <c r="FQ223" i="1"/>
  <c r="BM223" i="1" s="1"/>
  <c r="FP223" i="1"/>
  <c r="FO223" i="1"/>
  <c r="BK223" i="1" s="1"/>
  <c r="EG223" i="1"/>
  <c r="DW223" i="1"/>
  <c r="DL223" i="1"/>
  <c r="CO223" i="1"/>
  <c r="CK223" i="1"/>
  <c r="CF223" i="1"/>
  <c r="BI223" i="1"/>
  <c r="BH223" i="1"/>
  <c r="BG223" i="1"/>
  <c r="BF223" i="1"/>
  <c r="BD223" i="1"/>
  <c r="BC223" i="1"/>
  <c r="BB223" i="1"/>
  <c r="AZ223" i="1"/>
  <c r="AY223" i="1"/>
  <c r="AX223" i="1"/>
  <c r="AV223" i="1"/>
  <c r="AU223" i="1"/>
  <c r="AT223" i="1"/>
  <c r="AS223" i="1"/>
  <c r="AR223" i="1"/>
  <c r="AN223" i="1"/>
  <c r="AM223" i="1"/>
  <c r="AL223" i="1"/>
  <c r="AH223" i="1"/>
  <c r="AG223" i="1"/>
  <c r="AF223" i="1"/>
  <c r="AA223" i="1"/>
  <c r="Z223" i="1"/>
  <c r="Y223" i="1"/>
  <c r="X223" i="1"/>
  <c r="FW222" i="1"/>
  <c r="BU222" i="1" s="1"/>
  <c r="FV222" i="1"/>
  <c r="FU222" i="1"/>
  <c r="BS222" i="1" s="1"/>
  <c r="FT222" i="1"/>
  <c r="BQ222" i="1" s="1"/>
  <c r="FS222" i="1"/>
  <c r="FR222" i="1"/>
  <c r="BO222" i="1" s="1"/>
  <c r="FQ222" i="1"/>
  <c r="BM222" i="1" s="1"/>
  <c r="FP222" i="1"/>
  <c r="FO222" i="1"/>
  <c r="BK222" i="1" s="1"/>
  <c r="EG222" i="1"/>
  <c r="DW222" i="1"/>
  <c r="DL222" i="1"/>
  <c r="CO222" i="1"/>
  <c r="CK222" i="1"/>
  <c r="CF222" i="1"/>
  <c r="BI222" i="1"/>
  <c r="BH222" i="1"/>
  <c r="BG222" i="1"/>
  <c r="BF222" i="1"/>
  <c r="BD222" i="1"/>
  <c r="BC222" i="1"/>
  <c r="BB222" i="1"/>
  <c r="AZ222" i="1"/>
  <c r="AY222" i="1"/>
  <c r="AX222" i="1"/>
  <c r="AV222" i="1"/>
  <c r="AU222" i="1"/>
  <c r="AT222" i="1"/>
  <c r="AS222" i="1"/>
  <c r="AR222" i="1"/>
  <c r="AN222" i="1"/>
  <c r="AM222" i="1"/>
  <c r="AL222" i="1"/>
  <c r="AH222" i="1"/>
  <c r="AG222" i="1"/>
  <c r="AF222" i="1"/>
  <c r="AA222" i="1"/>
  <c r="Z222" i="1"/>
  <c r="Y222" i="1"/>
  <c r="X222" i="1"/>
  <c r="FW221" i="1"/>
  <c r="BU221" i="1" s="1"/>
  <c r="FV221" i="1"/>
  <c r="FU221" i="1"/>
  <c r="BS221" i="1" s="1"/>
  <c r="FT221" i="1"/>
  <c r="BQ221" i="1" s="1"/>
  <c r="FS221" i="1"/>
  <c r="FR221" i="1"/>
  <c r="BO221" i="1" s="1"/>
  <c r="EG221" i="1"/>
  <c r="CO221" i="1"/>
  <c r="CP221" i="1" s="1"/>
  <c r="BM221" i="1"/>
  <c r="BL221" i="1"/>
  <c r="BK221" i="1"/>
  <c r="BI221" i="1"/>
  <c r="BH221" i="1"/>
  <c r="BG221" i="1"/>
  <c r="BF221" i="1"/>
  <c r="BD221" i="1"/>
  <c r="BC221" i="1"/>
  <c r="BB221" i="1"/>
  <c r="AZ221" i="1"/>
  <c r="AY221" i="1"/>
  <c r="AX221" i="1"/>
  <c r="AV221" i="1"/>
  <c r="AU221" i="1"/>
  <c r="AT221" i="1"/>
  <c r="AS221" i="1"/>
  <c r="AR221" i="1"/>
  <c r="AN221" i="1"/>
  <c r="AM221" i="1"/>
  <c r="AL221" i="1"/>
  <c r="AH221" i="1"/>
  <c r="AG221" i="1"/>
  <c r="AF221" i="1"/>
  <c r="AA221" i="1"/>
  <c r="Z221" i="1"/>
  <c r="Y221" i="1"/>
  <c r="X221" i="1"/>
  <c r="FW220" i="1"/>
  <c r="BU220" i="1" s="1"/>
  <c r="FV220" i="1"/>
  <c r="FU220" i="1"/>
  <c r="BS220" i="1" s="1"/>
  <c r="FT220" i="1"/>
  <c r="BQ220" i="1" s="1"/>
  <c r="FS220" i="1"/>
  <c r="FR220" i="1"/>
  <c r="BO220" i="1" s="1"/>
  <c r="FQ220" i="1"/>
  <c r="BM220" i="1" s="1"/>
  <c r="FP220" i="1"/>
  <c r="FO220" i="1"/>
  <c r="BK220" i="1" s="1"/>
  <c r="FN220" i="1"/>
  <c r="BI220" i="1" s="1"/>
  <c r="FM220" i="1"/>
  <c r="BH220" i="1" s="1"/>
  <c r="FL220" i="1"/>
  <c r="FK220" i="1"/>
  <c r="BF220" i="1" s="1"/>
  <c r="FJ220" i="1"/>
  <c r="BD220" i="1" s="1"/>
  <c r="FI220" i="1"/>
  <c r="FH220" i="1"/>
  <c r="BB220" i="1" s="1"/>
  <c r="FG220" i="1"/>
  <c r="AZ220" i="1" s="1"/>
  <c r="FF220" i="1"/>
  <c r="FE220" i="1"/>
  <c r="AX220" i="1" s="1"/>
  <c r="FD220" i="1"/>
  <c r="AV220" i="1" s="1"/>
  <c r="FC220" i="1"/>
  <c r="AU220" i="1" s="1"/>
  <c r="FB220" i="1"/>
  <c r="AT220" i="1" s="1"/>
  <c r="FA220" i="1"/>
  <c r="EZ220" i="1"/>
  <c r="AR220" i="1" s="1"/>
  <c r="EY220" i="1"/>
  <c r="EX220" i="1"/>
  <c r="EW220" i="1"/>
  <c r="AL220" i="1" s="1"/>
  <c r="EV220" i="1"/>
  <c r="EU220" i="1"/>
  <c r="ET220" i="1"/>
  <c r="AF220" i="1" s="1"/>
  <c r="AA220" i="1"/>
  <c r="Y220" i="1"/>
  <c r="EG220" i="1"/>
  <c r="EH220" i="1" s="1"/>
  <c r="CO220" i="1"/>
  <c r="CP220" i="1" s="1"/>
  <c r="AN220" i="1"/>
  <c r="AH220" i="1"/>
  <c r="X220" i="1"/>
  <c r="FW219" i="1"/>
  <c r="BU219" i="1" s="1"/>
  <c r="FV219" i="1"/>
  <c r="FU219" i="1"/>
  <c r="BS219" i="1" s="1"/>
  <c r="FT219" i="1"/>
  <c r="BQ219" i="1" s="1"/>
  <c r="FS219" i="1"/>
  <c r="FR219" i="1"/>
  <c r="BO219" i="1" s="1"/>
  <c r="FQ219" i="1"/>
  <c r="BM219" i="1" s="1"/>
  <c r="FP219" i="1"/>
  <c r="FO219" i="1"/>
  <c r="BK219" i="1" s="1"/>
  <c r="FN219" i="1"/>
  <c r="BI219" i="1" s="1"/>
  <c r="FM219" i="1"/>
  <c r="BH219" i="1" s="1"/>
  <c r="FL219" i="1"/>
  <c r="FK219" i="1"/>
  <c r="BF219" i="1" s="1"/>
  <c r="FJ219" i="1"/>
  <c r="BD219" i="1" s="1"/>
  <c r="FI219" i="1"/>
  <c r="FH219" i="1"/>
  <c r="FG219" i="1"/>
  <c r="AZ219" i="1" s="1"/>
  <c r="FF219" i="1"/>
  <c r="FE219" i="1"/>
  <c r="FD219" i="1"/>
  <c r="AV219" i="1" s="1"/>
  <c r="FC219" i="1"/>
  <c r="AU219" i="1" s="1"/>
  <c r="FB219" i="1"/>
  <c r="AT219" i="1" s="1"/>
  <c r="FA219" i="1"/>
  <c r="EZ219" i="1"/>
  <c r="AR219" i="1" s="1"/>
  <c r="EY219" i="1"/>
  <c r="EX219" i="1"/>
  <c r="EW219" i="1"/>
  <c r="AL219" i="1" s="1"/>
  <c r="EV219" i="1"/>
  <c r="EU219" i="1"/>
  <c r="ET219" i="1"/>
  <c r="AF219" i="1" s="1"/>
  <c r="AA219" i="1"/>
  <c r="Y219" i="1"/>
  <c r="EG219" i="1"/>
  <c r="EH219" i="1" s="1"/>
  <c r="CO219" i="1"/>
  <c r="CP219" i="1" s="1"/>
  <c r="AN219" i="1"/>
  <c r="AH219" i="1"/>
  <c r="X219" i="1"/>
  <c r="FW218" i="1"/>
  <c r="BU218" i="1" s="1"/>
  <c r="FV218" i="1"/>
  <c r="FU218" i="1"/>
  <c r="BS218" i="1" s="1"/>
  <c r="FT218" i="1"/>
  <c r="BQ218" i="1" s="1"/>
  <c r="FS218" i="1"/>
  <c r="FR218" i="1"/>
  <c r="BO218" i="1" s="1"/>
  <c r="FM218" i="1"/>
  <c r="BH218" i="1" s="1"/>
  <c r="FL218" i="1"/>
  <c r="FK218" i="1"/>
  <c r="FJ218" i="1"/>
  <c r="BD218" i="1" s="1"/>
  <c r="FI218" i="1"/>
  <c r="FH218" i="1"/>
  <c r="BB218" i="1" s="1"/>
  <c r="FB218" i="1"/>
  <c r="AT218" i="1" s="1"/>
  <c r="FA218" i="1"/>
  <c r="EZ218" i="1"/>
  <c r="AR218" i="1" s="1"/>
  <c r="EY218" i="1"/>
  <c r="EX218" i="1"/>
  <c r="EW218" i="1"/>
  <c r="AL218" i="1" s="1"/>
  <c r="EV218" i="1"/>
  <c r="EU218" i="1"/>
  <c r="ET218" i="1"/>
  <c r="AF218" i="1" s="1"/>
  <c r="AA218" i="1"/>
  <c r="EG218" i="1"/>
  <c r="DW218" i="1"/>
  <c r="DL218" i="1"/>
  <c r="CO218" i="1"/>
  <c r="CK218" i="1"/>
  <c r="CF218" i="1"/>
  <c r="AN218" i="1"/>
  <c r="AH218" i="1"/>
  <c r="X218" i="1"/>
  <c r="FW217" i="1"/>
  <c r="BU217" i="1" s="1"/>
  <c r="FV217" i="1"/>
  <c r="FU217" i="1"/>
  <c r="BS217" i="1" s="1"/>
  <c r="FT217" i="1"/>
  <c r="BQ217" i="1" s="1"/>
  <c r="FS217" i="1"/>
  <c r="FR217" i="1"/>
  <c r="FM217" i="1"/>
  <c r="BH217" i="1" s="1"/>
  <c r="FL217" i="1"/>
  <c r="FK217" i="1"/>
  <c r="FJ217" i="1"/>
  <c r="BD217" i="1" s="1"/>
  <c r="FI217" i="1"/>
  <c r="FH217" i="1"/>
  <c r="BB217" i="1" s="1"/>
  <c r="FB217" i="1"/>
  <c r="AT217" i="1" s="1"/>
  <c r="FA217" i="1"/>
  <c r="EZ217" i="1"/>
  <c r="AR217" i="1" s="1"/>
  <c r="EY217" i="1"/>
  <c r="EX217" i="1"/>
  <c r="EW217" i="1"/>
  <c r="AL217" i="1" s="1"/>
  <c r="EV217" i="1"/>
  <c r="EU217" i="1"/>
  <c r="ET217" i="1"/>
  <c r="AA217" i="1"/>
  <c r="Y217" i="1"/>
  <c r="EG217" i="1"/>
  <c r="DW217" i="1"/>
  <c r="DL217" i="1"/>
  <c r="CO217" i="1"/>
  <c r="CK217" i="1"/>
  <c r="FO217" i="1" s="1"/>
  <c r="BK217" i="1" s="1"/>
  <c r="CF217" i="1"/>
  <c r="AN217" i="1"/>
  <c r="AH217" i="1"/>
  <c r="X217" i="1"/>
  <c r="FW216" i="1"/>
  <c r="BU216" i="1" s="1"/>
  <c r="FV216" i="1"/>
  <c r="FU216" i="1"/>
  <c r="BS216" i="1" s="1"/>
  <c r="FT216" i="1"/>
  <c r="BQ216" i="1" s="1"/>
  <c r="FS216" i="1"/>
  <c r="FR216" i="1"/>
  <c r="FM216" i="1"/>
  <c r="BH216" i="1" s="1"/>
  <c r="FL216" i="1"/>
  <c r="FK216" i="1"/>
  <c r="BF216" i="1" s="1"/>
  <c r="FJ216" i="1"/>
  <c r="BD216" i="1" s="1"/>
  <c r="FI216" i="1"/>
  <c r="FH216" i="1"/>
  <c r="BB216" i="1" s="1"/>
  <c r="FB216" i="1"/>
  <c r="AT216" i="1" s="1"/>
  <c r="FA216" i="1"/>
  <c r="EZ216" i="1"/>
  <c r="AR216" i="1" s="1"/>
  <c r="EY216" i="1"/>
  <c r="EX216" i="1"/>
  <c r="EW216" i="1"/>
  <c r="AL216" i="1" s="1"/>
  <c r="EV216" i="1"/>
  <c r="EU216" i="1"/>
  <c r="ET216" i="1"/>
  <c r="AA216" i="1"/>
  <c r="Y216" i="1"/>
  <c r="EG216" i="1"/>
  <c r="DW216" i="1"/>
  <c r="DL216" i="1"/>
  <c r="CO216" i="1"/>
  <c r="CK216" i="1"/>
  <c r="FO216" i="1" s="1"/>
  <c r="BK216" i="1" s="1"/>
  <c r="CF216" i="1"/>
  <c r="AN216" i="1"/>
  <c r="AH216" i="1"/>
  <c r="X216" i="1"/>
  <c r="FW215" i="1"/>
  <c r="BU215" i="1" s="1"/>
  <c r="FV215" i="1"/>
  <c r="FU215" i="1"/>
  <c r="FT215" i="1"/>
  <c r="BQ215" i="1" s="1"/>
  <c r="FS215" i="1"/>
  <c r="FR215" i="1"/>
  <c r="BO215" i="1" s="1"/>
  <c r="FM215" i="1"/>
  <c r="BH215" i="1" s="1"/>
  <c r="FL215" i="1"/>
  <c r="FK215" i="1"/>
  <c r="BF215" i="1" s="1"/>
  <c r="FJ215" i="1"/>
  <c r="BD215" i="1" s="1"/>
  <c r="FI215" i="1"/>
  <c r="FH215" i="1"/>
  <c r="BB215" i="1" s="1"/>
  <c r="FB215" i="1"/>
  <c r="AT215" i="1" s="1"/>
  <c r="FA215" i="1"/>
  <c r="EZ215" i="1"/>
  <c r="AR215" i="1" s="1"/>
  <c r="EY215" i="1"/>
  <c r="EX215" i="1"/>
  <c r="EW215" i="1"/>
  <c r="AL215" i="1" s="1"/>
  <c r="EV215" i="1"/>
  <c r="EU215" i="1"/>
  <c r="ET215" i="1"/>
  <c r="AA215" i="1"/>
  <c r="Y215" i="1"/>
  <c r="EG215" i="1"/>
  <c r="DW215" i="1"/>
  <c r="DL215" i="1"/>
  <c r="O215" i="1"/>
  <c r="CO215" i="1"/>
  <c r="CK215" i="1"/>
  <c r="FO215" i="1" s="1"/>
  <c r="BK215" i="1" s="1"/>
  <c r="CF215" i="1"/>
  <c r="AN215" i="1"/>
  <c r="AH215" i="1"/>
  <c r="X215" i="1"/>
  <c r="GA214" i="1"/>
  <c r="FW214" i="1"/>
  <c r="BU214" i="1" s="1"/>
  <c r="FV214" i="1"/>
  <c r="FU214" i="1"/>
  <c r="BS214" i="1" s="1"/>
  <c r="FT214" i="1"/>
  <c r="BQ214" i="1" s="1"/>
  <c r="FS214" i="1"/>
  <c r="FR214" i="1"/>
  <c r="FM214" i="1"/>
  <c r="BH214" i="1" s="1"/>
  <c r="FL214" i="1"/>
  <c r="FK214" i="1"/>
  <c r="BF214" i="1" s="1"/>
  <c r="FJ214" i="1"/>
  <c r="BD214" i="1" s="1"/>
  <c r="FI214" i="1"/>
  <c r="FH214" i="1"/>
  <c r="FB214" i="1"/>
  <c r="AT214" i="1" s="1"/>
  <c r="FA214" i="1"/>
  <c r="EZ214" i="1"/>
  <c r="AR214" i="1" s="1"/>
  <c r="EY214" i="1"/>
  <c r="EX214" i="1"/>
  <c r="EW214" i="1"/>
  <c r="AL214" i="1" s="1"/>
  <c r="EV214" i="1"/>
  <c r="EU214" i="1"/>
  <c r="ET214" i="1"/>
  <c r="AA214" i="1"/>
  <c r="Y214" i="1"/>
  <c r="EG214" i="1"/>
  <c r="DW214" i="1"/>
  <c r="DL214" i="1"/>
  <c r="CO214" i="1"/>
  <c r="CK214" i="1"/>
  <c r="FO214" i="1" s="1"/>
  <c r="BK214" i="1" s="1"/>
  <c r="CF214" i="1"/>
  <c r="AN214" i="1"/>
  <c r="AH214" i="1"/>
  <c r="X214" i="1"/>
  <c r="FW213" i="1"/>
  <c r="BU213" i="1" s="1"/>
  <c r="FV213" i="1"/>
  <c r="FU213" i="1"/>
  <c r="BS213" i="1" s="1"/>
  <c r="FT213" i="1"/>
  <c r="BQ213" i="1" s="1"/>
  <c r="FS213" i="1"/>
  <c r="FR213" i="1"/>
  <c r="BO213" i="1" s="1"/>
  <c r="FM213" i="1"/>
  <c r="BH213" i="1" s="1"/>
  <c r="FL213" i="1"/>
  <c r="FK213" i="1"/>
  <c r="FJ213" i="1"/>
  <c r="BD213" i="1" s="1"/>
  <c r="FI213" i="1"/>
  <c r="FH213" i="1"/>
  <c r="BB213" i="1" s="1"/>
  <c r="FB213" i="1"/>
  <c r="AT213" i="1" s="1"/>
  <c r="FA213" i="1"/>
  <c r="EZ213" i="1"/>
  <c r="AR213" i="1" s="1"/>
  <c r="EY213" i="1"/>
  <c r="EX213" i="1"/>
  <c r="EW213" i="1"/>
  <c r="AL213" i="1" s="1"/>
  <c r="EV213" i="1"/>
  <c r="EU213" i="1"/>
  <c r="ET213" i="1"/>
  <c r="AF213" i="1" s="1"/>
  <c r="AA213" i="1"/>
  <c r="EG213" i="1"/>
  <c r="DW213" i="1"/>
  <c r="DL213" i="1"/>
  <c r="CO213" i="1"/>
  <c r="CK213" i="1"/>
  <c r="FQ213" i="1" s="1"/>
  <c r="BM213" i="1" s="1"/>
  <c r="CF213" i="1"/>
  <c r="AN213" i="1"/>
  <c r="AH213" i="1"/>
  <c r="X213" i="1"/>
  <c r="FW212" i="1"/>
  <c r="BU212" i="1" s="1"/>
  <c r="FV212" i="1"/>
  <c r="FU212" i="1"/>
  <c r="BS212" i="1" s="1"/>
  <c r="FT212" i="1"/>
  <c r="BQ212" i="1" s="1"/>
  <c r="FS212" i="1"/>
  <c r="FR212" i="1"/>
  <c r="BO212" i="1" s="1"/>
  <c r="FM212" i="1"/>
  <c r="BH212" i="1" s="1"/>
  <c r="FL212" i="1"/>
  <c r="FK212" i="1"/>
  <c r="BF212" i="1" s="1"/>
  <c r="FJ212" i="1"/>
  <c r="BD212" i="1" s="1"/>
  <c r="FI212" i="1"/>
  <c r="FH212" i="1"/>
  <c r="BB212" i="1" s="1"/>
  <c r="FB212" i="1"/>
  <c r="AT212" i="1" s="1"/>
  <c r="FA212" i="1"/>
  <c r="EZ212" i="1"/>
  <c r="AR212" i="1" s="1"/>
  <c r="EY212" i="1"/>
  <c r="EX212" i="1"/>
  <c r="EW212" i="1"/>
  <c r="AL212" i="1" s="1"/>
  <c r="EV212" i="1"/>
  <c r="EU212" i="1"/>
  <c r="ET212" i="1"/>
  <c r="AF212" i="1" s="1"/>
  <c r="AA212" i="1"/>
  <c r="Y212" i="1"/>
  <c r="EG212" i="1"/>
  <c r="DW212" i="1"/>
  <c r="DL212" i="1"/>
  <c r="CO212" i="1"/>
  <c r="CK212" i="1"/>
  <c r="FP212" i="1" s="1"/>
  <c r="CF212" i="1"/>
  <c r="AN212" i="1"/>
  <c r="AH212" i="1"/>
  <c r="X212" i="1"/>
  <c r="FW211" i="1"/>
  <c r="BU211" i="1" s="1"/>
  <c r="FV211" i="1"/>
  <c r="FU211" i="1"/>
  <c r="FT211" i="1"/>
  <c r="BQ211" i="1" s="1"/>
  <c r="FS211" i="1"/>
  <c r="FR211" i="1"/>
  <c r="FM211" i="1"/>
  <c r="BH211" i="1" s="1"/>
  <c r="FL211" i="1"/>
  <c r="FK211" i="1"/>
  <c r="BF211" i="1" s="1"/>
  <c r="FJ211" i="1"/>
  <c r="BD211" i="1" s="1"/>
  <c r="FI211" i="1"/>
  <c r="FH211" i="1"/>
  <c r="BB211" i="1" s="1"/>
  <c r="FB211" i="1"/>
  <c r="AT211" i="1" s="1"/>
  <c r="FA211" i="1"/>
  <c r="EZ211" i="1"/>
  <c r="EY211" i="1"/>
  <c r="EX211" i="1"/>
  <c r="EW211" i="1"/>
  <c r="EV211" i="1"/>
  <c r="EU211" i="1"/>
  <c r="ET211" i="1"/>
  <c r="AF211" i="1" s="1"/>
  <c r="AA211" i="1"/>
  <c r="Y211" i="1"/>
  <c r="EG211" i="1"/>
  <c r="DW211" i="1"/>
  <c r="DL211" i="1"/>
  <c r="CO211" i="1"/>
  <c r="CK211" i="1"/>
  <c r="FP211" i="1" s="1"/>
  <c r="CF211" i="1"/>
  <c r="AN211" i="1"/>
  <c r="AH211" i="1"/>
  <c r="X211" i="1"/>
  <c r="FW210" i="1"/>
  <c r="BU210" i="1" s="1"/>
  <c r="FV210" i="1"/>
  <c r="FU210" i="1"/>
  <c r="BS210" i="1" s="1"/>
  <c r="FT210" i="1"/>
  <c r="BQ210" i="1" s="1"/>
  <c r="FS210" i="1"/>
  <c r="FR210" i="1"/>
  <c r="BO210" i="1" s="1"/>
  <c r="FM210" i="1"/>
  <c r="BH210" i="1" s="1"/>
  <c r="FL210" i="1"/>
  <c r="FK210" i="1"/>
  <c r="BF210" i="1" s="1"/>
  <c r="FJ210" i="1"/>
  <c r="BD210" i="1" s="1"/>
  <c r="FI210" i="1"/>
  <c r="FH210" i="1"/>
  <c r="BB210" i="1" s="1"/>
  <c r="FB210" i="1"/>
  <c r="AT210" i="1" s="1"/>
  <c r="FA210" i="1"/>
  <c r="EZ210" i="1"/>
  <c r="AR210" i="1" s="1"/>
  <c r="EY210" i="1"/>
  <c r="EX210" i="1"/>
  <c r="EW210" i="1"/>
  <c r="AL210" i="1" s="1"/>
  <c r="EV210" i="1"/>
  <c r="EU210" i="1"/>
  <c r="ET210" i="1"/>
  <c r="AF210" i="1" s="1"/>
  <c r="AA210" i="1"/>
  <c r="Y210" i="1"/>
  <c r="EG210" i="1"/>
  <c r="DW210" i="1"/>
  <c r="DL210" i="1"/>
  <c r="CO210" i="1"/>
  <c r="CK210" i="1"/>
  <c r="CF210" i="1"/>
  <c r="AN210" i="1"/>
  <c r="AH210" i="1"/>
  <c r="X210" i="1"/>
  <c r="FW209" i="1"/>
  <c r="BU209" i="1" s="1"/>
  <c r="FV209" i="1"/>
  <c r="FU209" i="1"/>
  <c r="BS209" i="1" s="1"/>
  <c r="FT209" i="1"/>
  <c r="BQ209" i="1" s="1"/>
  <c r="FS209" i="1"/>
  <c r="FR209" i="1"/>
  <c r="BO209" i="1" s="1"/>
  <c r="FM209" i="1"/>
  <c r="BH209" i="1" s="1"/>
  <c r="FL209" i="1"/>
  <c r="FK209" i="1"/>
  <c r="BF209" i="1" s="1"/>
  <c r="FJ209" i="1"/>
  <c r="BD209" i="1" s="1"/>
  <c r="FI209" i="1"/>
  <c r="FH209" i="1"/>
  <c r="BB209" i="1" s="1"/>
  <c r="FB209" i="1"/>
  <c r="AT209" i="1" s="1"/>
  <c r="FA209" i="1"/>
  <c r="EZ209" i="1"/>
  <c r="AR209" i="1" s="1"/>
  <c r="EY209" i="1"/>
  <c r="EX209" i="1"/>
  <c r="EW209" i="1"/>
  <c r="AL209" i="1" s="1"/>
  <c r="EV209" i="1"/>
  <c r="EU209" i="1"/>
  <c r="ET209" i="1"/>
  <c r="AF209" i="1" s="1"/>
  <c r="AA209" i="1"/>
  <c r="Y209" i="1"/>
  <c r="EG209" i="1"/>
  <c r="DW209" i="1"/>
  <c r="DL209" i="1"/>
  <c r="CO209" i="1"/>
  <c r="CK209" i="1"/>
  <c r="CF209" i="1"/>
  <c r="AN209" i="1"/>
  <c r="AH209" i="1"/>
  <c r="X209" i="1"/>
  <c r="FW208" i="1"/>
  <c r="BU208" i="1" s="1"/>
  <c r="FV208" i="1"/>
  <c r="FU208" i="1"/>
  <c r="BS208" i="1" s="1"/>
  <c r="FT208" i="1"/>
  <c r="BQ208" i="1" s="1"/>
  <c r="FS208" i="1"/>
  <c r="FR208" i="1"/>
  <c r="BO208" i="1" s="1"/>
  <c r="FM208" i="1"/>
  <c r="BH208" i="1" s="1"/>
  <c r="FL208" i="1"/>
  <c r="FK208" i="1"/>
  <c r="BF208" i="1" s="1"/>
  <c r="FJ208" i="1"/>
  <c r="BD208" i="1" s="1"/>
  <c r="FI208" i="1"/>
  <c r="FH208" i="1"/>
  <c r="BB208" i="1" s="1"/>
  <c r="FB208" i="1"/>
  <c r="AT208" i="1" s="1"/>
  <c r="FA208" i="1"/>
  <c r="EZ208" i="1"/>
  <c r="EY208" i="1"/>
  <c r="EX208" i="1"/>
  <c r="EW208" i="1"/>
  <c r="EV208" i="1"/>
  <c r="EU208" i="1"/>
  <c r="ET208" i="1"/>
  <c r="AF208" i="1" s="1"/>
  <c r="AA208" i="1"/>
  <c r="Y208" i="1"/>
  <c r="EG208" i="1"/>
  <c r="DW208" i="1"/>
  <c r="DL208" i="1"/>
  <c r="CO208" i="1"/>
  <c r="CK208" i="1"/>
  <c r="CF208" i="1"/>
  <c r="AN208" i="1"/>
  <c r="AH208" i="1"/>
  <c r="X208" i="1"/>
  <c r="FW207" i="1"/>
  <c r="BU207" i="1" s="1"/>
  <c r="FV207" i="1"/>
  <c r="FU207" i="1"/>
  <c r="BS207" i="1" s="1"/>
  <c r="FT207" i="1"/>
  <c r="BQ207" i="1" s="1"/>
  <c r="FS207" i="1"/>
  <c r="FR207" i="1"/>
  <c r="BO207" i="1" s="1"/>
  <c r="FQ207" i="1"/>
  <c r="BM207" i="1" s="1"/>
  <c r="FP207" i="1"/>
  <c r="FO207" i="1"/>
  <c r="EG207" i="1"/>
  <c r="DW207" i="1"/>
  <c r="CO207" i="1"/>
  <c r="CK207" i="1"/>
  <c r="BI207" i="1"/>
  <c r="BH207" i="1"/>
  <c r="BG207" i="1"/>
  <c r="BF207" i="1"/>
  <c r="BD207" i="1"/>
  <c r="BC207" i="1"/>
  <c r="BB207" i="1"/>
  <c r="AZ207" i="1"/>
  <c r="AY207" i="1"/>
  <c r="AX207" i="1"/>
  <c r="AV207" i="1"/>
  <c r="AU207" i="1"/>
  <c r="AT207" i="1"/>
  <c r="AS207" i="1"/>
  <c r="AR207" i="1"/>
  <c r="AN207" i="1"/>
  <c r="AM207" i="1"/>
  <c r="AL207" i="1"/>
  <c r="AH207" i="1"/>
  <c r="AG207" i="1"/>
  <c r="AF207" i="1"/>
  <c r="AA207" i="1"/>
  <c r="Z207" i="1"/>
  <c r="Y207" i="1"/>
  <c r="X207" i="1"/>
  <c r="GA206" i="1"/>
  <c r="FW206" i="1"/>
  <c r="BU206" i="1" s="1"/>
  <c r="FV206" i="1"/>
  <c r="FU206" i="1"/>
  <c r="BS206" i="1" s="1"/>
  <c r="FT206" i="1"/>
  <c r="BQ206" i="1" s="1"/>
  <c r="FS206" i="1"/>
  <c r="FR206" i="1"/>
  <c r="BO206" i="1" s="1"/>
  <c r="FQ206" i="1"/>
  <c r="BM206" i="1" s="1"/>
  <c r="FP206" i="1"/>
  <c r="FO206" i="1"/>
  <c r="BK206" i="1" s="1"/>
  <c r="EG206" i="1"/>
  <c r="DW206" i="1"/>
  <c r="DL206" i="1"/>
  <c r="DM206" i="1" s="1"/>
  <c r="CO206" i="1"/>
  <c r="CK206" i="1"/>
  <c r="CF206" i="1"/>
  <c r="BI206" i="1"/>
  <c r="BH206" i="1"/>
  <c r="BG206" i="1"/>
  <c r="BF206" i="1"/>
  <c r="BD206" i="1"/>
  <c r="BC206" i="1"/>
  <c r="BB206" i="1"/>
  <c r="AZ206" i="1"/>
  <c r="AY206" i="1"/>
  <c r="AX206" i="1"/>
  <c r="AV206" i="1"/>
  <c r="AU206" i="1"/>
  <c r="AT206" i="1"/>
  <c r="AS206" i="1"/>
  <c r="AR206" i="1"/>
  <c r="AN206" i="1"/>
  <c r="AM206" i="1"/>
  <c r="AL206" i="1"/>
  <c r="AH206" i="1"/>
  <c r="AG206" i="1"/>
  <c r="AF206" i="1"/>
  <c r="AA206" i="1"/>
  <c r="Z206" i="1"/>
  <c r="Y206" i="1"/>
  <c r="X206" i="1"/>
  <c r="FW205" i="1"/>
  <c r="BU205" i="1" s="1"/>
  <c r="FV205" i="1"/>
  <c r="FU205" i="1"/>
  <c r="BS205" i="1" s="1"/>
  <c r="FT205" i="1"/>
  <c r="BQ205" i="1" s="1"/>
  <c r="FS205" i="1"/>
  <c r="FR205" i="1"/>
  <c r="BO205" i="1" s="1"/>
  <c r="FQ205" i="1"/>
  <c r="BM205" i="1" s="1"/>
  <c r="FP205" i="1"/>
  <c r="FO205" i="1"/>
  <c r="EG205" i="1"/>
  <c r="DW205" i="1"/>
  <c r="DL205" i="1"/>
  <c r="DM205" i="1" s="1"/>
  <c r="CO205" i="1"/>
  <c r="CK205" i="1"/>
  <c r="CF205" i="1"/>
  <c r="BI205" i="1"/>
  <c r="BH205" i="1"/>
  <c r="BG205" i="1"/>
  <c r="BF205" i="1"/>
  <c r="BD205" i="1"/>
  <c r="BC205" i="1"/>
  <c r="BB205" i="1"/>
  <c r="AZ205" i="1"/>
  <c r="AY205" i="1"/>
  <c r="AX205" i="1"/>
  <c r="AV205" i="1"/>
  <c r="AU205" i="1"/>
  <c r="AT205" i="1"/>
  <c r="AS205" i="1"/>
  <c r="AR205" i="1"/>
  <c r="AN205" i="1"/>
  <c r="AM205" i="1"/>
  <c r="AL205" i="1"/>
  <c r="AH205" i="1"/>
  <c r="AG205" i="1"/>
  <c r="AF205" i="1"/>
  <c r="AA205" i="1"/>
  <c r="Z205" i="1"/>
  <c r="Y205" i="1"/>
  <c r="X205" i="1"/>
  <c r="FW204" i="1"/>
  <c r="BU204" i="1" s="1"/>
  <c r="FV204" i="1"/>
  <c r="FU204" i="1"/>
  <c r="FT204" i="1"/>
  <c r="BQ204" i="1" s="1"/>
  <c r="FS204" i="1"/>
  <c r="FR204" i="1"/>
  <c r="BO204" i="1" s="1"/>
  <c r="FQ204" i="1"/>
  <c r="BM204" i="1" s="1"/>
  <c r="FP204" i="1"/>
  <c r="FO204" i="1"/>
  <c r="BK204" i="1" s="1"/>
  <c r="EG204" i="1"/>
  <c r="DW204" i="1"/>
  <c r="DL204" i="1"/>
  <c r="CO204" i="1"/>
  <c r="CK204" i="1"/>
  <c r="CF204" i="1"/>
  <c r="BI204" i="1"/>
  <c r="BH204" i="1"/>
  <c r="BG204" i="1"/>
  <c r="BF204" i="1"/>
  <c r="BD204" i="1"/>
  <c r="BC204" i="1"/>
  <c r="BB204" i="1"/>
  <c r="AZ204" i="1"/>
  <c r="AY204" i="1"/>
  <c r="AX204" i="1"/>
  <c r="AV204" i="1"/>
  <c r="AU204" i="1"/>
  <c r="AT204" i="1"/>
  <c r="AS204" i="1"/>
  <c r="AR204" i="1"/>
  <c r="AN204" i="1"/>
  <c r="AM204" i="1"/>
  <c r="AL204" i="1"/>
  <c r="AH204" i="1"/>
  <c r="AG204" i="1"/>
  <c r="AF204" i="1"/>
  <c r="AA204" i="1"/>
  <c r="Z204" i="1"/>
  <c r="Y204" i="1"/>
  <c r="X204" i="1"/>
  <c r="FW203" i="1"/>
  <c r="BU203" i="1" s="1"/>
  <c r="FV203" i="1"/>
  <c r="FU203" i="1"/>
  <c r="BS203" i="1" s="1"/>
  <c r="FT203" i="1"/>
  <c r="BQ203" i="1" s="1"/>
  <c r="FS203" i="1"/>
  <c r="FR203" i="1"/>
  <c r="BO203" i="1" s="1"/>
  <c r="FQ203" i="1"/>
  <c r="BM203" i="1" s="1"/>
  <c r="FP203" i="1"/>
  <c r="FO203" i="1"/>
  <c r="BK203" i="1" s="1"/>
  <c r="EG203" i="1"/>
  <c r="DW203" i="1"/>
  <c r="DL203" i="1"/>
  <c r="CO203" i="1"/>
  <c r="CK203" i="1"/>
  <c r="CF203" i="1"/>
  <c r="BI203" i="1"/>
  <c r="BH203" i="1"/>
  <c r="BG203" i="1"/>
  <c r="BF203" i="1"/>
  <c r="BD203" i="1"/>
  <c r="BC203" i="1"/>
  <c r="BB203" i="1"/>
  <c r="AZ203" i="1"/>
  <c r="AY203" i="1"/>
  <c r="AX203" i="1"/>
  <c r="AV203" i="1"/>
  <c r="AU203" i="1"/>
  <c r="AT203" i="1"/>
  <c r="AS203" i="1"/>
  <c r="AR203" i="1"/>
  <c r="AN203" i="1"/>
  <c r="AM203" i="1"/>
  <c r="AL203" i="1"/>
  <c r="AH203" i="1"/>
  <c r="AG203" i="1"/>
  <c r="AF203" i="1"/>
  <c r="AA203" i="1"/>
  <c r="Z203" i="1"/>
  <c r="Y203" i="1"/>
  <c r="X203" i="1"/>
  <c r="FW202" i="1"/>
  <c r="BU202" i="1" s="1"/>
  <c r="FV202" i="1"/>
  <c r="FU202" i="1"/>
  <c r="BS202" i="1" s="1"/>
  <c r="FT202" i="1"/>
  <c r="BQ202" i="1" s="1"/>
  <c r="FS202" i="1"/>
  <c r="FR202" i="1"/>
  <c r="BO202" i="1" s="1"/>
  <c r="FQ202" i="1"/>
  <c r="BM202" i="1" s="1"/>
  <c r="FP202" i="1"/>
  <c r="FO202" i="1"/>
  <c r="BK202" i="1" s="1"/>
  <c r="EG202" i="1"/>
  <c r="DW202" i="1"/>
  <c r="DL202" i="1"/>
  <c r="CO202" i="1"/>
  <c r="CK202" i="1"/>
  <c r="CF202" i="1"/>
  <c r="BI202" i="1"/>
  <c r="BH202" i="1"/>
  <c r="BG202" i="1"/>
  <c r="BF202" i="1"/>
  <c r="BD202" i="1"/>
  <c r="BC202" i="1"/>
  <c r="BB202" i="1"/>
  <c r="AZ202" i="1"/>
  <c r="AY202" i="1"/>
  <c r="AX202" i="1"/>
  <c r="AV202" i="1"/>
  <c r="AU202" i="1"/>
  <c r="AT202" i="1"/>
  <c r="AS202" i="1"/>
  <c r="AR202" i="1"/>
  <c r="AN202" i="1"/>
  <c r="AM202" i="1"/>
  <c r="AL202" i="1"/>
  <c r="AH202" i="1"/>
  <c r="AG202" i="1"/>
  <c r="AF202" i="1"/>
  <c r="AA202" i="1"/>
  <c r="Z202" i="1"/>
  <c r="Y202" i="1"/>
  <c r="X202" i="1"/>
  <c r="FW201" i="1"/>
  <c r="BU201" i="1" s="1"/>
  <c r="FV201" i="1"/>
  <c r="FU201" i="1"/>
  <c r="BS201" i="1" s="1"/>
  <c r="FT201" i="1"/>
  <c r="BQ201" i="1" s="1"/>
  <c r="FS201" i="1"/>
  <c r="FR201" i="1"/>
  <c r="BO201" i="1" s="1"/>
  <c r="FQ201" i="1"/>
  <c r="BM201" i="1" s="1"/>
  <c r="FP201" i="1"/>
  <c r="FO201" i="1"/>
  <c r="BK201" i="1" s="1"/>
  <c r="EG201" i="1"/>
  <c r="DW201" i="1"/>
  <c r="DL201" i="1"/>
  <c r="CO201" i="1"/>
  <c r="CK201" i="1"/>
  <c r="CF201" i="1"/>
  <c r="BI201" i="1"/>
  <c r="BH201" i="1"/>
  <c r="BG201" i="1"/>
  <c r="BF201" i="1"/>
  <c r="BD201" i="1"/>
  <c r="BC201" i="1"/>
  <c r="BB201" i="1"/>
  <c r="AZ201" i="1"/>
  <c r="AY201" i="1"/>
  <c r="AX201" i="1"/>
  <c r="AV201" i="1"/>
  <c r="AU201" i="1"/>
  <c r="AT201" i="1"/>
  <c r="AS201" i="1"/>
  <c r="AR201" i="1"/>
  <c r="AN201" i="1"/>
  <c r="AM201" i="1"/>
  <c r="AL201" i="1"/>
  <c r="AH201" i="1"/>
  <c r="AG201" i="1"/>
  <c r="AF201" i="1"/>
  <c r="AA201" i="1"/>
  <c r="Z201" i="1"/>
  <c r="Y201" i="1"/>
  <c r="X201" i="1"/>
  <c r="FW200" i="1"/>
  <c r="BU200" i="1" s="1"/>
  <c r="FV200" i="1"/>
  <c r="FU200" i="1"/>
  <c r="BS200" i="1" s="1"/>
  <c r="FT200" i="1"/>
  <c r="BQ200" i="1" s="1"/>
  <c r="FS200" i="1"/>
  <c r="FR200" i="1"/>
  <c r="BO200" i="1" s="1"/>
  <c r="FQ200" i="1"/>
  <c r="BM200" i="1" s="1"/>
  <c r="FP200" i="1"/>
  <c r="FO200" i="1"/>
  <c r="BK200" i="1" s="1"/>
  <c r="EG200" i="1"/>
  <c r="DW200" i="1"/>
  <c r="DL200" i="1"/>
  <c r="CO200" i="1"/>
  <c r="CK200" i="1"/>
  <c r="CF200" i="1"/>
  <c r="BI200" i="1"/>
  <c r="BH200" i="1"/>
  <c r="BG200" i="1"/>
  <c r="BF200" i="1"/>
  <c r="BD200" i="1"/>
  <c r="BC200" i="1"/>
  <c r="BB200" i="1"/>
  <c r="AZ200" i="1"/>
  <c r="AY200" i="1"/>
  <c r="AX200" i="1"/>
  <c r="AV200" i="1"/>
  <c r="AU200" i="1"/>
  <c r="AT200" i="1"/>
  <c r="AS200" i="1"/>
  <c r="AR200" i="1"/>
  <c r="AN200" i="1"/>
  <c r="AM200" i="1"/>
  <c r="AL200" i="1"/>
  <c r="AH200" i="1"/>
  <c r="AG200" i="1"/>
  <c r="AF200" i="1"/>
  <c r="AA200" i="1"/>
  <c r="Z200" i="1"/>
  <c r="Y200" i="1"/>
  <c r="X200" i="1"/>
  <c r="FW199" i="1"/>
  <c r="BU199" i="1" s="1"/>
  <c r="FV199" i="1"/>
  <c r="FU199" i="1"/>
  <c r="BS199" i="1" s="1"/>
  <c r="FT199" i="1"/>
  <c r="BQ199" i="1" s="1"/>
  <c r="FS199" i="1"/>
  <c r="FR199" i="1"/>
  <c r="BO199" i="1" s="1"/>
  <c r="FQ199" i="1"/>
  <c r="BM199" i="1" s="1"/>
  <c r="FP199" i="1"/>
  <c r="FO199" i="1"/>
  <c r="BK199" i="1" s="1"/>
  <c r="EG199" i="1"/>
  <c r="DW199" i="1"/>
  <c r="DL199" i="1"/>
  <c r="CO199" i="1"/>
  <c r="CK199" i="1"/>
  <c r="CF199" i="1"/>
  <c r="BI199" i="1"/>
  <c r="BH199" i="1"/>
  <c r="BG199" i="1"/>
  <c r="BF199" i="1"/>
  <c r="BD199" i="1"/>
  <c r="BC199" i="1"/>
  <c r="BB199" i="1"/>
  <c r="AZ199" i="1"/>
  <c r="AY199" i="1"/>
  <c r="AX199" i="1"/>
  <c r="AV199" i="1"/>
  <c r="AU199" i="1"/>
  <c r="AT199" i="1"/>
  <c r="AS199" i="1"/>
  <c r="AR199" i="1"/>
  <c r="AN199" i="1"/>
  <c r="AM199" i="1"/>
  <c r="AL199" i="1"/>
  <c r="AH199" i="1"/>
  <c r="AG199" i="1"/>
  <c r="AF199" i="1"/>
  <c r="AA199" i="1"/>
  <c r="Z199" i="1"/>
  <c r="Y199" i="1"/>
  <c r="X199" i="1"/>
  <c r="FW198" i="1"/>
  <c r="BU198" i="1" s="1"/>
  <c r="FV198" i="1"/>
  <c r="FU198" i="1"/>
  <c r="BS198" i="1" s="1"/>
  <c r="FT198" i="1"/>
  <c r="BQ198" i="1" s="1"/>
  <c r="FS198" i="1"/>
  <c r="FR198" i="1"/>
  <c r="FQ198" i="1"/>
  <c r="BM198" i="1" s="1"/>
  <c r="FP198" i="1"/>
  <c r="FO198" i="1"/>
  <c r="BK198" i="1" s="1"/>
  <c r="EG198" i="1"/>
  <c r="DW198" i="1"/>
  <c r="DL198" i="1"/>
  <c r="DM198" i="1" s="1"/>
  <c r="CO198" i="1"/>
  <c r="CK198" i="1"/>
  <c r="CF198" i="1"/>
  <c r="BI198" i="1"/>
  <c r="BH198" i="1"/>
  <c r="BG198" i="1"/>
  <c r="BF198" i="1"/>
  <c r="BD198" i="1"/>
  <c r="BC198" i="1"/>
  <c r="BB198" i="1"/>
  <c r="AZ198" i="1"/>
  <c r="AY198" i="1"/>
  <c r="AX198" i="1"/>
  <c r="AV198" i="1"/>
  <c r="AU198" i="1"/>
  <c r="AT198" i="1"/>
  <c r="AS198" i="1"/>
  <c r="AR198" i="1"/>
  <c r="AN198" i="1"/>
  <c r="AM198" i="1"/>
  <c r="AL198" i="1"/>
  <c r="AH198" i="1"/>
  <c r="AG198" i="1"/>
  <c r="AF198" i="1"/>
  <c r="AA198" i="1"/>
  <c r="Z198" i="1"/>
  <c r="Y198" i="1"/>
  <c r="X198" i="1"/>
  <c r="FW197" i="1"/>
  <c r="BU197" i="1" s="1"/>
  <c r="FV197" i="1"/>
  <c r="FU197" i="1"/>
  <c r="BS197" i="1" s="1"/>
  <c r="FT197" i="1"/>
  <c r="BQ197" i="1" s="1"/>
  <c r="FS197" i="1"/>
  <c r="FR197" i="1"/>
  <c r="BO197" i="1" s="1"/>
  <c r="EG197" i="1"/>
  <c r="EH197" i="1" s="1"/>
  <c r="CO197" i="1"/>
  <c r="CP197" i="1" s="1"/>
  <c r="BM197" i="1"/>
  <c r="BL197" i="1"/>
  <c r="BK197" i="1"/>
  <c r="BI197" i="1"/>
  <c r="BH197" i="1"/>
  <c r="BG197" i="1"/>
  <c r="BF197" i="1"/>
  <c r="BD197" i="1"/>
  <c r="BC197" i="1"/>
  <c r="BB197" i="1"/>
  <c r="AZ197" i="1"/>
  <c r="AY197" i="1"/>
  <c r="AX197" i="1"/>
  <c r="AV197" i="1"/>
  <c r="AU197" i="1"/>
  <c r="AT197" i="1"/>
  <c r="AS197" i="1"/>
  <c r="AR197" i="1"/>
  <c r="AN197" i="1"/>
  <c r="AM197" i="1"/>
  <c r="AL197" i="1"/>
  <c r="AH197" i="1"/>
  <c r="AG197" i="1"/>
  <c r="AF197" i="1"/>
  <c r="AA197" i="1"/>
  <c r="Z197" i="1"/>
  <c r="Y197" i="1"/>
  <c r="X197" i="1"/>
  <c r="FW196" i="1"/>
  <c r="BU196" i="1" s="1"/>
  <c r="FV196" i="1"/>
  <c r="FU196" i="1"/>
  <c r="BS196" i="1" s="1"/>
  <c r="FT196" i="1"/>
  <c r="BQ196" i="1" s="1"/>
  <c r="FS196" i="1"/>
  <c r="FR196" i="1"/>
  <c r="BO196" i="1" s="1"/>
  <c r="FQ196" i="1"/>
  <c r="BM196" i="1" s="1"/>
  <c r="FP196" i="1"/>
  <c r="FO196" i="1"/>
  <c r="BK196" i="1" s="1"/>
  <c r="EG196" i="1"/>
  <c r="EH196" i="1" s="1"/>
  <c r="CO196" i="1"/>
  <c r="CP196" i="1" s="1"/>
  <c r="BI196" i="1"/>
  <c r="BH196" i="1"/>
  <c r="BG196" i="1"/>
  <c r="BF196" i="1"/>
  <c r="BD196" i="1"/>
  <c r="BC196" i="1"/>
  <c r="BB196" i="1"/>
  <c r="AZ196" i="1"/>
  <c r="AY196" i="1"/>
  <c r="AX196" i="1"/>
  <c r="AV196" i="1"/>
  <c r="AU196" i="1"/>
  <c r="AT196" i="1"/>
  <c r="AS196" i="1"/>
  <c r="AR196" i="1"/>
  <c r="AN196" i="1"/>
  <c r="AM196" i="1"/>
  <c r="AL196" i="1"/>
  <c r="AH196" i="1"/>
  <c r="AG196" i="1"/>
  <c r="AF196" i="1"/>
  <c r="AA196" i="1"/>
  <c r="Z196" i="1"/>
  <c r="Y196" i="1"/>
  <c r="X196" i="1"/>
  <c r="FW195" i="1"/>
  <c r="BU195" i="1" s="1"/>
  <c r="FV195" i="1"/>
  <c r="FU195" i="1"/>
  <c r="FT195" i="1"/>
  <c r="BQ195" i="1" s="1"/>
  <c r="FS195" i="1"/>
  <c r="FR195" i="1"/>
  <c r="BO195" i="1" s="1"/>
  <c r="FQ195" i="1"/>
  <c r="BM195" i="1" s="1"/>
  <c r="FP195" i="1"/>
  <c r="FO195" i="1"/>
  <c r="BK195" i="1" s="1"/>
  <c r="EG195" i="1"/>
  <c r="DW195" i="1"/>
  <c r="CO195" i="1"/>
  <c r="CK195" i="1"/>
  <c r="BI195" i="1"/>
  <c r="BH195" i="1"/>
  <c r="BG195" i="1"/>
  <c r="BF195" i="1"/>
  <c r="BD195" i="1"/>
  <c r="BC195" i="1"/>
  <c r="BB195" i="1"/>
  <c r="AZ195" i="1"/>
  <c r="AY195" i="1"/>
  <c r="AX195" i="1"/>
  <c r="AV195" i="1"/>
  <c r="AU195" i="1"/>
  <c r="AT195" i="1"/>
  <c r="AS195" i="1"/>
  <c r="AR195" i="1"/>
  <c r="AN195" i="1"/>
  <c r="AM195" i="1"/>
  <c r="AL195" i="1"/>
  <c r="AH195" i="1"/>
  <c r="AG195" i="1"/>
  <c r="AF195" i="1"/>
  <c r="AA195" i="1"/>
  <c r="Z195" i="1"/>
  <c r="Y195" i="1"/>
  <c r="X195" i="1"/>
  <c r="FW194" i="1"/>
  <c r="BU194" i="1" s="1"/>
  <c r="FV194" i="1"/>
  <c r="FU194" i="1"/>
  <c r="BS194" i="1" s="1"/>
  <c r="FT194" i="1"/>
  <c r="BQ194" i="1" s="1"/>
  <c r="FS194" i="1"/>
  <c r="FR194" i="1"/>
  <c r="BO194" i="1" s="1"/>
  <c r="FQ194" i="1"/>
  <c r="BM194" i="1" s="1"/>
  <c r="FP194" i="1"/>
  <c r="FO194" i="1"/>
  <c r="BK194" i="1" s="1"/>
  <c r="EG194" i="1"/>
  <c r="DW194" i="1"/>
  <c r="CO194" i="1"/>
  <c r="CK194" i="1"/>
  <c r="BI194" i="1"/>
  <c r="BH194" i="1"/>
  <c r="BG194" i="1"/>
  <c r="BF194" i="1"/>
  <c r="BD194" i="1"/>
  <c r="BC194" i="1"/>
  <c r="BB194" i="1"/>
  <c r="AZ194" i="1"/>
  <c r="AY194" i="1"/>
  <c r="AX194" i="1"/>
  <c r="AV194" i="1"/>
  <c r="AU194" i="1"/>
  <c r="AT194" i="1"/>
  <c r="AS194" i="1"/>
  <c r="AR194" i="1"/>
  <c r="AN194" i="1"/>
  <c r="AM194" i="1"/>
  <c r="AL194" i="1"/>
  <c r="AH194" i="1"/>
  <c r="AG194" i="1"/>
  <c r="AF194" i="1"/>
  <c r="AA194" i="1"/>
  <c r="Z194" i="1"/>
  <c r="Y194" i="1"/>
  <c r="X194" i="1"/>
  <c r="FW193" i="1"/>
  <c r="BU193" i="1" s="1"/>
  <c r="FV193" i="1"/>
  <c r="FU193" i="1"/>
  <c r="BS193" i="1" s="1"/>
  <c r="FT193" i="1"/>
  <c r="BQ193" i="1" s="1"/>
  <c r="FS193" i="1"/>
  <c r="FR193" i="1"/>
  <c r="BO193" i="1" s="1"/>
  <c r="FQ193" i="1"/>
  <c r="BM193" i="1" s="1"/>
  <c r="FP193" i="1"/>
  <c r="FO193" i="1"/>
  <c r="BK193" i="1" s="1"/>
  <c r="EG193" i="1"/>
  <c r="DW193" i="1"/>
  <c r="DL193" i="1"/>
  <c r="CO193" i="1"/>
  <c r="CK193" i="1"/>
  <c r="CF193" i="1"/>
  <c r="BI193" i="1"/>
  <c r="BH193" i="1"/>
  <c r="BG193" i="1"/>
  <c r="BF193" i="1"/>
  <c r="BD193" i="1"/>
  <c r="BC193" i="1"/>
  <c r="BB193" i="1"/>
  <c r="AZ193" i="1"/>
  <c r="AY193" i="1"/>
  <c r="AX193" i="1"/>
  <c r="AV193" i="1"/>
  <c r="AU193" i="1"/>
  <c r="AT193" i="1"/>
  <c r="AS193" i="1"/>
  <c r="AR193" i="1"/>
  <c r="AN193" i="1"/>
  <c r="AM193" i="1"/>
  <c r="AL193" i="1"/>
  <c r="AH193" i="1"/>
  <c r="AG193" i="1"/>
  <c r="AF193" i="1"/>
  <c r="AA193" i="1"/>
  <c r="Z193" i="1"/>
  <c r="Y193" i="1"/>
  <c r="X193" i="1"/>
  <c r="GA192" i="1"/>
  <c r="FW192" i="1"/>
  <c r="BU192" i="1" s="1"/>
  <c r="FV192" i="1"/>
  <c r="FU192" i="1"/>
  <c r="BS192" i="1" s="1"/>
  <c r="FT192" i="1"/>
  <c r="BQ192" i="1" s="1"/>
  <c r="FS192" i="1"/>
  <c r="FR192" i="1"/>
  <c r="BO192" i="1" s="1"/>
  <c r="FQ192" i="1"/>
  <c r="BM192" i="1" s="1"/>
  <c r="FP192" i="1"/>
  <c r="FO192" i="1"/>
  <c r="BK192" i="1" s="1"/>
  <c r="EG192" i="1"/>
  <c r="DW192" i="1"/>
  <c r="DL192" i="1"/>
  <c r="CO192" i="1"/>
  <c r="CK192" i="1"/>
  <c r="CF192" i="1"/>
  <c r="BI192" i="1"/>
  <c r="BH192" i="1"/>
  <c r="BG192" i="1"/>
  <c r="BF192" i="1"/>
  <c r="BD192" i="1"/>
  <c r="BC192" i="1"/>
  <c r="BB192" i="1"/>
  <c r="AZ192" i="1"/>
  <c r="AY192" i="1"/>
  <c r="AX192" i="1"/>
  <c r="AV192" i="1"/>
  <c r="AU192" i="1"/>
  <c r="AT192" i="1"/>
  <c r="AS192" i="1"/>
  <c r="AR192" i="1"/>
  <c r="AN192" i="1"/>
  <c r="AM192" i="1"/>
  <c r="AL192" i="1"/>
  <c r="AH192" i="1"/>
  <c r="AG192" i="1"/>
  <c r="AF192" i="1"/>
  <c r="AA192" i="1"/>
  <c r="Z192" i="1"/>
  <c r="Y192" i="1"/>
  <c r="X192" i="1"/>
  <c r="FW191" i="1"/>
  <c r="BU191" i="1" s="1"/>
  <c r="FV191" i="1"/>
  <c r="FU191" i="1"/>
  <c r="BS191" i="1" s="1"/>
  <c r="FT191" i="1"/>
  <c r="BQ191" i="1" s="1"/>
  <c r="FS191" i="1"/>
  <c r="FR191" i="1"/>
  <c r="BO191" i="1" s="1"/>
  <c r="FQ191" i="1"/>
  <c r="BM191" i="1" s="1"/>
  <c r="FP191" i="1"/>
  <c r="FO191" i="1"/>
  <c r="BK191" i="1" s="1"/>
  <c r="EG191" i="1"/>
  <c r="DW191" i="1"/>
  <c r="DL191" i="1"/>
  <c r="CO191" i="1"/>
  <c r="CK191" i="1"/>
  <c r="CF191" i="1"/>
  <c r="BI191" i="1"/>
  <c r="BH191" i="1"/>
  <c r="BG191" i="1"/>
  <c r="BF191" i="1"/>
  <c r="BD191" i="1"/>
  <c r="BC191" i="1"/>
  <c r="BB191" i="1"/>
  <c r="AZ191" i="1"/>
  <c r="AY191" i="1"/>
  <c r="AX191" i="1"/>
  <c r="AV191" i="1"/>
  <c r="AU191" i="1"/>
  <c r="AT191" i="1"/>
  <c r="AS191" i="1"/>
  <c r="AR191" i="1"/>
  <c r="AN191" i="1"/>
  <c r="AM191" i="1"/>
  <c r="AL191" i="1"/>
  <c r="AH191" i="1"/>
  <c r="AG191" i="1"/>
  <c r="AF191" i="1"/>
  <c r="AA191" i="1"/>
  <c r="Z191" i="1"/>
  <c r="Y191" i="1"/>
  <c r="X191" i="1"/>
  <c r="FW190" i="1"/>
  <c r="BU190" i="1" s="1"/>
  <c r="FV190" i="1"/>
  <c r="FU190" i="1"/>
  <c r="BS190" i="1" s="1"/>
  <c r="FT190" i="1"/>
  <c r="BQ190" i="1" s="1"/>
  <c r="FS190" i="1"/>
  <c r="FR190" i="1"/>
  <c r="BO190" i="1" s="1"/>
  <c r="FQ190" i="1"/>
  <c r="BM190" i="1" s="1"/>
  <c r="FP190" i="1"/>
  <c r="FO190" i="1"/>
  <c r="BK190" i="1" s="1"/>
  <c r="EG190" i="1"/>
  <c r="DW190" i="1"/>
  <c r="DL190" i="1"/>
  <c r="CO190" i="1"/>
  <c r="CK190" i="1"/>
  <c r="CF190" i="1"/>
  <c r="BI190" i="1"/>
  <c r="BH190" i="1"/>
  <c r="BG190" i="1"/>
  <c r="BF190" i="1"/>
  <c r="BD190" i="1"/>
  <c r="BC190" i="1"/>
  <c r="BB190" i="1"/>
  <c r="AZ190" i="1"/>
  <c r="AY190" i="1"/>
  <c r="AX190" i="1"/>
  <c r="AV190" i="1"/>
  <c r="AU190" i="1"/>
  <c r="AT190" i="1"/>
  <c r="AS190" i="1"/>
  <c r="AR190" i="1"/>
  <c r="AN190" i="1"/>
  <c r="AM190" i="1"/>
  <c r="AL190" i="1"/>
  <c r="AH190" i="1"/>
  <c r="AG190" i="1"/>
  <c r="AF190" i="1"/>
  <c r="AA190" i="1"/>
  <c r="Z190" i="1"/>
  <c r="Y190" i="1"/>
  <c r="X190" i="1"/>
  <c r="GA189" i="1"/>
  <c r="FW189" i="1"/>
  <c r="BU189" i="1" s="1"/>
  <c r="FV189" i="1"/>
  <c r="FU189" i="1"/>
  <c r="BS189" i="1" s="1"/>
  <c r="FT189" i="1"/>
  <c r="BQ189" i="1" s="1"/>
  <c r="FS189" i="1"/>
  <c r="FR189" i="1"/>
  <c r="BO189" i="1" s="1"/>
  <c r="FQ189" i="1"/>
  <c r="BM189" i="1" s="1"/>
  <c r="FP189" i="1"/>
  <c r="FO189" i="1"/>
  <c r="BK189" i="1" s="1"/>
  <c r="EG189" i="1"/>
  <c r="DW189" i="1"/>
  <c r="DL189" i="1"/>
  <c r="CO189" i="1"/>
  <c r="CK189" i="1"/>
  <c r="CF189" i="1"/>
  <c r="BI189" i="1"/>
  <c r="BH189" i="1"/>
  <c r="BG189" i="1"/>
  <c r="BF189" i="1"/>
  <c r="BD189" i="1"/>
  <c r="BC189" i="1"/>
  <c r="BB189" i="1"/>
  <c r="AZ189" i="1"/>
  <c r="AY189" i="1"/>
  <c r="AX189" i="1"/>
  <c r="AV189" i="1"/>
  <c r="AU189" i="1"/>
  <c r="AT189" i="1"/>
  <c r="AS189" i="1"/>
  <c r="AR189" i="1"/>
  <c r="AN189" i="1"/>
  <c r="AM189" i="1"/>
  <c r="AL189" i="1"/>
  <c r="AH189" i="1"/>
  <c r="AG189" i="1"/>
  <c r="AF189" i="1"/>
  <c r="AA189" i="1"/>
  <c r="Z189" i="1"/>
  <c r="Y189" i="1"/>
  <c r="X189" i="1"/>
  <c r="FW188" i="1"/>
  <c r="BU188" i="1" s="1"/>
  <c r="FV188" i="1"/>
  <c r="FU188" i="1"/>
  <c r="BS188" i="1" s="1"/>
  <c r="FT188" i="1"/>
  <c r="BQ188" i="1" s="1"/>
  <c r="FS188" i="1"/>
  <c r="FR188" i="1"/>
  <c r="BO188" i="1" s="1"/>
  <c r="FQ188" i="1"/>
  <c r="BM188" i="1" s="1"/>
  <c r="FP188" i="1"/>
  <c r="FO188" i="1"/>
  <c r="BK188" i="1" s="1"/>
  <c r="EG188" i="1"/>
  <c r="DW188" i="1"/>
  <c r="DL188" i="1"/>
  <c r="CO188" i="1"/>
  <c r="CK188" i="1"/>
  <c r="CF188" i="1"/>
  <c r="BI188" i="1"/>
  <c r="BH188" i="1"/>
  <c r="BG188" i="1"/>
  <c r="BF188" i="1"/>
  <c r="BD188" i="1"/>
  <c r="BC188" i="1"/>
  <c r="BB188" i="1"/>
  <c r="AZ188" i="1"/>
  <c r="AY188" i="1"/>
  <c r="AX188" i="1"/>
  <c r="AV188" i="1"/>
  <c r="AU188" i="1"/>
  <c r="AT188" i="1"/>
  <c r="AS188" i="1"/>
  <c r="AR188" i="1"/>
  <c r="AN188" i="1"/>
  <c r="AM188" i="1"/>
  <c r="AL188" i="1"/>
  <c r="AH188" i="1"/>
  <c r="AG188" i="1"/>
  <c r="AF188" i="1"/>
  <c r="AA188" i="1"/>
  <c r="Z188" i="1"/>
  <c r="Y188" i="1"/>
  <c r="X188" i="1"/>
  <c r="GA187" i="1"/>
  <c r="FW187" i="1"/>
  <c r="BU187" i="1" s="1"/>
  <c r="FV187" i="1"/>
  <c r="FU187" i="1"/>
  <c r="BS187" i="1" s="1"/>
  <c r="FT187" i="1"/>
  <c r="BQ187" i="1" s="1"/>
  <c r="FS187" i="1"/>
  <c r="FR187" i="1"/>
  <c r="BO187" i="1" s="1"/>
  <c r="FQ187" i="1"/>
  <c r="BM187" i="1" s="1"/>
  <c r="FP187" i="1"/>
  <c r="FO187" i="1"/>
  <c r="BK187" i="1" s="1"/>
  <c r="EG187" i="1"/>
  <c r="DW187" i="1"/>
  <c r="DL187" i="1"/>
  <c r="CO187" i="1"/>
  <c r="CK187" i="1"/>
  <c r="CF187" i="1"/>
  <c r="BI187" i="1"/>
  <c r="BH187" i="1"/>
  <c r="BG187" i="1"/>
  <c r="BF187" i="1"/>
  <c r="BD187" i="1"/>
  <c r="BC187" i="1"/>
  <c r="BB187" i="1"/>
  <c r="AZ187" i="1"/>
  <c r="AY187" i="1"/>
  <c r="AX187" i="1"/>
  <c r="AV187" i="1"/>
  <c r="AU187" i="1"/>
  <c r="AT187" i="1"/>
  <c r="AS187" i="1"/>
  <c r="AR187" i="1"/>
  <c r="AN187" i="1"/>
  <c r="AM187" i="1"/>
  <c r="AL187" i="1"/>
  <c r="AH187" i="1"/>
  <c r="AG187" i="1"/>
  <c r="AF187" i="1"/>
  <c r="AA187" i="1"/>
  <c r="Z187" i="1"/>
  <c r="Y187" i="1"/>
  <c r="X187" i="1"/>
  <c r="GA186" i="1"/>
  <c r="FW186" i="1"/>
  <c r="BU186" i="1" s="1"/>
  <c r="FV186" i="1"/>
  <c r="FU186" i="1"/>
  <c r="BS186" i="1" s="1"/>
  <c r="FT186" i="1"/>
  <c r="BQ186" i="1" s="1"/>
  <c r="FS186" i="1"/>
  <c r="FR186" i="1"/>
  <c r="BO186" i="1" s="1"/>
  <c r="FQ186" i="1"/>
  <c r="BM186" i="1" s="1"/>
  <c r="FP186" i="1"/>
  <c r="FO186" i="1"/>
  <c r="BK186" i="1" s="1"/>
  <c r="EG186" i="1"/>
  <c r="DW186" i="1"/>
  <c r="DL186" i="1"/>
  <c r="CO186" i="1"/>
  <c r="CK186" i="1"/>
  <c r="CF186" i="1"/>
  <c r="BI186" i="1"/>
  <c r="BH186" i="1"/>
  <c r="BG186" i="1"/>
  <c r="BF186" i="1"/>
  <c r="BD186" i="1"/>
  <c r="BC186" i="1"/>
  <c r="BB186" i="1"/>
  <c r="AZ186" i="1"/>
  <c r="AY186" i="1"/>
  <c r="AX186" i="1"/>
  <c r="AV186" i="1"/>
  <c r="AU186" i="1"/>
  <c r="AT186" i="1"/>
  <c r="AS186" i="1"/>
  <c r="AR186" i="1"/>
  <c r="AN186" i="1"/>
  <c r="AM186" i="1"/>
  <c r="AL186" i="1"/>
  <c r="AH186" i="1"/>
  <c r="AG186" i="1"/>
  <c r="AF186" i="1"/>
  <c r="AA186" i="1"/>
  <c r="Z186" i="1"/>
  <c r="Y186" i="1"/>
  <c r="X186" i="1"/>
  <c r="GA185" i="1"/>
  <c r="FW185" i="1"/>
  <c r="BU185" i="1" s="1"/>
  <c r="FV185" i="1"/>
  <c r="FU185" i="1"/>
  <c r="FT185" i="1"/>
  <c r="BQ185" i="1" s="1"/>
  <c r="FS185" i="1"/>
  <c r="FR185" i="1"/>
  <c r="FQ185" i="1"/>
  <c r="BM185" i="1" s="1"/>
  <c r="FP185" i="1"/>
  <c r="FO185" i="1"/>
  <c r="BK185" i="1" s="1"/>
  <c r="EG185" i="1"/>
  <c r="DW185" i="1"/>
  <c r="DL185" i="1"/>
  <c r="CO185" i="1"/>
  <c r="CK185" i="1"/>
  <c r="CF185" i="1"/>
  <c r="BI185" i="1"/>
  <c r="BH185" i="1"/>
  <c r="BG185" i="1"/>
  <c r="BF185" i="1"/>
  <c r="BD185" i="1"/>
  <c r="BC185" i="1"/>
  <c r="BB185" i="1"/>
  <c r="AZ185" i="1"/>
  <c r="AY185" i="1"/>
  <c r="AX185" i="1"/>
  <c r="AV185" i="1"/>
  <c r="AU185" i="1"/>
  <c r="AT185" i="1"/>
  <c r="AS185" i="1"/>
  <c r="AR185" i="1"/>
  <c r="AN185" i="1"/>
  <c r="AM185" i="1"/>
  <c r="AL185" i="1"/>
  <c r="AH185" i="1"/>
  <c r="AG185" i="1"/>
  <c r="AF185" i="1"/>
  <c r="AA185" i="1"/>
  <c r="Z185" i="1"/>
  <c r="Y185" i="1"/>
  <c r="X185" i="1"/>
  <c r="FW184" i="1"/>
  <c r="BU184" i="1" s="1"/>
  <c r="FV184" i="1"/>
  <c r="FU184" i="1"/>
  <c r="BS184" i="1" s="1"/>
  <c r="FT184" i="1"/>
  <c r="BQ184" i="1" s="1"/>
  <c r="FS184" i="1"/>
  <c r="FR184" i="1"/>
  <c r="BO184" i="1" s="1"/>
  <c r="FQ184" i="1"/>
  <c r="BM184" i="1" s="1"/>
  <c r="FP184" i="1"/>
  <c r="FO184" i="1"/>
  <c r="BK184" i="1" s="1"/>
  <c r="EG184" i="1"/>
  <c r="DW184" i="1"/>
  <c r="DL184" i="1"/>
  <c r="CO184" i="1"/>
  <c r="CK184" i="1"/>
  <c r="CF184" i="1"/>
  <c r="BI184" i="1"/>
  <c r="BH184" i="1"/>
  <c r="BG184" i="1"/>
  <c r="BF184" i="1"/>
  <c r="BD184" i="1"/>
  <c r="BC184" i="1"/>
  <c r="BB184" i="1"/>
  <c r="AZ184" i="1"/>
  <c r="AY184" i="1"/>
  <c r="AX184" i="1"/>
  <c r="AV184" i="1"/>
  <c r="AU184" i="1"/>
  <c r="AT184" i="1"/>
  <c r="AS184" i="1"/>
  <c r="AR184" i="1"/>
  <c r="AN184" i="1"/>
  <c r="AM184" i="1"/>
  <c r="AL184" i="1"/>
  <c r="AH184" i="1"/>
  <c r="AG184" i="1"/>
  <c r="AF184" i="1"/>
  <c r="AA184" i="1"/>
  <c r="Z184" i="1"/>
  <c r="Y184" i="1"/>
  <c r="X184" i="1"/>
  <c r="FW183" i="1"/>
  <c r="BU183" i="1" s="1"/>
  <c r="FV183" i="1"/>
  <c r="FU183" i="1"/>
  <c r="BS183" i="1" s="1"/>
  <c r="FT183" i="1"/>
  <c r="BQ183" i="1" s="1"/>
  <c r="FS183" i="1"/>
  <c r="FR183" i="1"/>
  <c r="BO183" i="1" s="1"/>
  <c r="FQ183" i="1"/>
  <c r="BM183" i="1" s="1"/>
  <c r="FP183" i="1"/>
  <c r="FO183" i="1"/>
  <c r="BK183" i="1" s="1"/>
  <c r="EG183" i="1"/>
  <c r="DW183" i="1"/>
  <c r="DL183" i="1"/>
  <c r="DM183" i="1" s="1"/>
  <c r="CO183" i="1"/>
  <c r="CK183" i="1"/>
  <c r="CF183" i="1"/>
  <c r="BI183" i="1"/>
  <c r="BH183" i="1"/>
  <c r="BG183" i="1"/>
  <c r="BF183" i="1"/>
  <c r="BD183" i="1"/>
  <c r="BC183" i="1"/>
  <c r="BB183" i="1"/>
  <c r="AZ183" i="1"/>
  <c r="AY183" i="1"/>
  <c r="AX183" i="1"/>
  <c r="AV183" i="1"/>
  <c r="AU183" i="1"/>
  <c r="AT183" i="1"/>
  <c r="AS183" i="1"/>
  <c r="AR183" i="1"/>
  <c r="AN183" i="1"/>
  <c r="AM183" i="1"/>
  <c r="AL183" i="1"/>
  <c r="AH183" i="1"/>
  <c r="AG183" i="1"/>
  <c r="AF183" i="1"/>
  <c r="AA183" i="1"/>
  <c r="Z183" i="1"/>
  <c r="Y183" i="1"/>
  <c r="X183" i="1"/>
  <c r="GA182" i="1"/>
  <c r="FW182" i="1"/>
  <c r="BU182" i="1" s="1"/>
  <c r="FV182" i="1"/>
  <c r="FU182" i="1"/>
  <c r="FT182" i="1"/>
  <c r="BQ182" i="1" s="1"/>
  <c r="FS182" i="1"/>
  <c r="FR182" i="1"/>
  <c r="BO182" i="1" s="1"/>
  <c r="FQ182" i="1"/>
  <c r="BM182" i="1" s="1"/>
  <c r="FP182" i="1"/>
  <c r="FO182" i="1"/>
  <c r="BK182" i="1" s="1"/>
  <c r="EG182" i="1"/>
  <c r="DW182" i="1"/>
  <c r="DL182" i="1"/>
  <c r="CO182" i="1"/>
  <c r="CK182" i="1"/>
  <c r="CF182" i="1"/>
  <c r="BI182" i="1"/>
  <c r="BH182" i="1"/>
  <c r="BG182" i="1"/>
  <c r="BF182" i="1"/>
  <c r="BD182" i="1"/>
  <c r="BC182" i="1"/>
  <c r="BB182" i="1"/>
  <c r="AZ182" i="1"/>
  <c r="AY182" i="1"/>
  <c r="AX182" i="1"/>
  <c r="AV182" i="1"/>
  <c r="AU182" i="1"/>
  <c r="AT182" i="1"/>
  <c r="AS182" i="1"/>
  <c r="AR182" i="1"/>
  <c r="AN182" i="1"/>
  <c r="AM182" i="1"/>
  <c r="AL182" i="1"/>
  <c r="AH182" i="1"/>
  <c r="AG182" i="1"/>
  <c r="AF182" i="1"/>
  <c r="AA182" i="1"/>
  <c r="Z182" i="1"/>
  <c r="Y182" i="1"/>
  <c r="X182" i="1"/>
  <c r="GA181" i="1"/>
  <c r="FW181" i="1"/>
  <c r="BU181" i="1" s="1"/>
  <c r="FV181" i="1"/>
  <c r="FU181" i="1"/>
  <c r="BS181" i="1" s="1"/>
  <c r="FT181" i="1"/>
  <c r="BQ181" i="1" s="1"/>
  <c r="FS181" i="1"/>
  <c r="FR181" i="1"/>
  <c r="BO181" i="1" s="1"/>
  <c r="FQ181" i="1"/>
  <c r="BM181" i="1" s="1"/>
  <c r="FP181" i="1"/>
  <c r="FO181" i="1"/>
  <c r="BK181" i="1" s="1"/>
  <c r="EG181" i="1"/>
  <c r="DW181" i="1"/>
  <c r="DL181" i="1"/>
  <c r="CO181" i="1"/>
  <c r="CK181" i="1"/>
  <c r="CF181" i="1"/>
  <c r="BI181" i="1"/>
  <c r="BH181" i="1"/>
  <c r="BG181" i="1"/>
  <c r="BF181" i="1"/>
  <c r="BD181" i="1"/>
  <c r="BC181" i="1"/>
  <c r="BB181" i="1"/>
  <c r="AZ181" i="1"/>
  <c r="AY181" i="1"/>
  <c r="AX181" i="1"/>
  <c r="AV181" i="1"/>
  <c r="AU181" i="1"/>
  <c r="AT181" i="1"/>
  <c r="AS181" i="1"/>
  <c r="AR181" i="1"/>
  <c r="AN181" i="1"/>
  <c r="AM181" i="1"/>
  <c r="AL181" i="1"/>
  <c r="AH181" i="1"/>
  <c r="AG181" i="1"/>
  <c r="AF181" i="1"/>
  <c r="AA181" i="1"/>
  <c r="Z181" i="1"/>
  <c r="Y181" i="1"/>
  <c r="X181" i="1"/>
  <c r="FW180" i="1"/>
  <c r="BU180" i="1" s="1"/>
  <c r="FV180" i="1"/>
  <c r="FU180" i="1"/>
  <c r="BS180" i="1" s="1"/>
  <c r="FT180" i="1"/>
  <c r="BQ180" i="1" s="1"/>
  <c r="FS180" i="1"/>
  <c r="FR180" i="1"/>
  <c r="BO180" i="1" s="1"/>
  <c r="EG180" i="1"/>
  <c r="CO180" i="1"/>
  <c r="CP180" i="1" s="1"/>
  <c r="BM180" i="1"/>
  <c r="BL180" i="1"/>
  <c r="BK180" i="1"/>
  <c r="BI180" i="1"/>
  <c r="BH180" i="1"/>
  <c r="BG180" i="1"/>
  <c r="BF180" i="1"/>
  <c r="BD180" i="1"/>
  <c r="BC180" i="1"/>
  <c r="BB180" i="1"/>
  <c r="AZ180" i="1"/>
  <c r="AY180" i="1"/>
  <c r="AX180" i="1"/>
  <c r="AV180" i="1"/>
  <c r="AU180" i="1"/>
  <c r="AT180" i="1"/>
  <c r="AS180" i="1"/>
  <c r="AR180" i="1"/>
  <c r="AN180" i="1"/>
  <c r="AM180" i="1"/>
  <c r="AL180" i="1"/>
  <c r="AH180" i="1"/>
  <c r="AG180" i="1"/>
  <c r="AF180" i="1"/>
  <c r="AA180" i="1"/>
  <c r="Z180" i="1"/>
  <c r="Y180" i="1"/>
  <c r="X180" i="1"/>
  <c r="FW179" i="1"/>
  <c r="BU179" i="1" s="1"/>
  <c r="FV179" i="1"/>
  <c r="FU179" i="1"/>
  <c r="BS179" i="1" s="1"/>
  <c r="FT179" i="1"/>
  <c r="BQ179" i="1" s="1"/>
  <c r="FS179" i="1"/>
  <c r="FR179" i="1"/>
  <c r="BO179" i="1" s="1"/>
  <c r="EG179" i="1"/>
  <c r="CO179" i="1"/>
  <c r="CP179" i="1" s="1"/>
  <c r="BM179" i="1"/>
  <c r="BL179" i="1"/>
  <c r="BK179" i="1"/>
  <c r="BI179" i="1"/>
  <c r="BH179" i="1"/>
  <c r="BG179" i="1"/>
  <c r="BF179" i="1"/>
  <c r="BD179" i="1"/>
  <c r="BC179" i="1"/>
  <c r="BB179" i="1"/>
  <c r="AZ179" i="1"/>
  <c r="AY179" i="1"/>
  <c r="AX179" i="1"/>
  <c r="AV179" i="1"/>
  <c r="AU179" i="1"/>
  <c r="AT179" i="1"/>
  <c r="AS179" i="1"/>
  <c r="AR179" i="1"/>
  <c r="AN179" i="1"/>
  <c r="AM179" i="1"/>
  <c r="AL179" i="1"/>
  <c r="AH179" i="1"/>
  <c r="AG179" i="1"/>
  <c r="AF179" i="1"/>
  <c r="AA179" i="1"/>
  <c r="Z179" i="1"/>
  <c r="Y179" i="1"/>
  <c r="X179" i="1"/>
  <c r="FW178" i="1"/>
  <c r="BU178" i="1" s="1"/>
  <c r="FV178" i="1"/>
  <c r="FU178" i="1"/>
  <c r="BS178" i="1" s="1"/>
  <c r="FT178" i="1"/>
  <c r="BQ178" i="1" s="1"/>
  <c r="FS178" i="1"/>
  <c r="FR178" i="1"/>
  <c r="BO178" i="1" s="1"/>
  <c r="FQ178" i="1"/>
  <c r="BM178" i="1" s="1"/>
  <c r="FP178" i="1"/>
  <c r="FO178" i="1"/>
  <c r="BK178" i="1" s="1"/>
  <c r="FM178" i="1"/>
  <c r="BH178" i="1" s="1"/>
  <c r="FL178" i="1"/>
  <c r="FK178" i="1"/>
  <c r="BF178" i="1" s="1"/>
  <c r="EG178" i="1"/>
  <c r="DW178" i="1"/>
  <c r="CO178" i="1"/>
  <c r="CP178" i="1" s="1"/>
  <c r="BI178" i="1"/>
  <c r="BD178" i="1"/>
  <c r="BC178" i="1"/>
  <c r="BB178" i="1"/>
  <c r="AZ178" i="1"/>
  <c r="AY178" i="1"/>
  <c r="AX178" i="1"/>
  <c r="AV178" i="1"/>
  <c r="AU178" i="1"/>
  <c r="AT178" i="1"/>
  <c r="AS178" i="1"/>
  <c r="AR178" i="1"/>
  <c r="AN178" i="1"/>
  <c r="AM178" i="1"/>
  <c r="AL178" i="1"/>
  <c r="AH178" i="1"/>
  <c r="AG178" i="1"/>
  <c r="AF178" i="1"/>
  <c r="AA178" i="1"/>
  <c r="Z178" i="1"/>
  <c r="Y178" i="1"/>
  <c r="X178" i="1"/>
  <c r="FW177" i="1"/>
  <c r="BU177" i="1" s="1"/>
  <c r="FV177" i="1"/>
  <c r="FU177" i="1"/>
  <c r="BS177" i="1" s="1"/>
  <c r="FT177" i="1"/>
  <c r="BQ177" i="1" s="1"/>
  <c r="FS177" i="1"/>
  <c r="FR177" i="1"/>
  <c r="BO177" i="1" s="1"/>
  <c r="FQ177" i="1"/>
  <c r="BM177" i="1" s="1"/>
  <c r="FP177" i="1"/>
  <c r="FO177" i="1"/>
  <c r="BK177" i="1" s="1"/>
  <c r="FM177" i="1"/>
  <c r="BH177" i="1" s="1"/>
  <c r="FL177" i="1"/>
  <c r="FK177" i="1"/>
  <c r="BF177" i="1" s="1"/>
  <c r="FJ177" i="1"/>
  <c r="BD177" i="1" s="1"/>
  <c r="FI177" i="1"/>
  <c r="FH177" i="1"/>
  <c r="FG177" i="1"/>
  <c r="AZ177" i="1" s="1"/>
  <c r="FF177" i="1"/>
  <c r="FE177" i="1"/>
  <c r="AX177" i="1" s="1"/>
  <c r="FB177" i="1"/>
  <c r="AT177" i="1" s="1"/>
  <c r="FA177" i="1"/>
  <c r="EZ177" i="1"/>
  <c r="AR177" i="1" s="1"/>
  <c r="EY177" i="1"/>
  <c r="EX177" i="1"/>
  <c r="EW177" i="1"/>
  <c r="AL177" i="1" s="1"/>
  <c r="EV177" i="1"/>
  <c r="EU177" i="1"/>
  <c r="ET177" i="1"/>
  <c r="AF177" i="1" s="1"/>
  <c r="EG177" i="1"/>
  <c r="DW177" i="1"/>
  <c r="DL177" i="1"/>
  <c r="CO177" i="1"/>
  <c r="CK177" i="1"/>
  <c r="CF177" i="1"/>
  <c r="AN177" i="1"/>
  <c r="AH177" i="1"/>
  <c r="AA177" i="1"/>
  <c r="Z177" i="1"/>
  <c r="Y177" i="1"/>
  <c r="X177" i="1"/>
  <c r="FW176" i="1"/>
  <c r="BU176" i="1" s="1"/>
  <c r="FV176" i="1"/>
  <c r="FU176" i="1"/>
  <c r="BS176" i="1" s="1"/>
  <c r="FT176" i="1"/>
  <c r="BQ176" i="1" s="1"/>
  <c r="FS176" i="1"/>
  <c r="FR176" i="1"/>
  <c r="BO176" i="1" s="1"/>
  <c r="FQ176" i="1"/>
  <c r="BM176" i="1" s="1"/>
  <c r="FP176" i="1"/>
  <c r="FO176" i="1"/>
  <c r="BK176" i="1" s="1"/>
  <c r="FM176" i="1"/>
  <c r="BH176" i="1" s="1"/>
  <c r="FL176" i="1"/>
  <c r="FK176" i="1"/>
  <c r="BF176" i="1" s="1"/>
  <c r="FJ176" i="1"/>
  <c r="BD176" i="1" s="1"/>
  <c r="FI176" i="1"/>
  <c r="FH176" i="1"/>
  <c r="BB176" i="1" s="1"/>
  <c r="FG176" i="1"/>
  <c r="AZ176" i="1" s="1"/>
  <c r="FF176" i="1"/>
  <c r="FE176" i="1"/>
  <c r="AX176" i="1" s="1"/>
  <c r="FB176" i="1"/>
  <c r="AT176" i="1" s="1"/>
  <c r="FA176" i="1"/>
  <c r="EZ176" i="1"/>
  <c r="AR176" i="1" s="1"/>
  <c r="EY176" i="1"/>
  <c r="EX176" i="1"/>
  <c r="EW176" i="1"/>
  <c r="AL176" i="1" s="1"/>
  <c r="EV176" i="1"/>
  <c r="EU176" i="1"/>
  <c r="ET176" i="1"/>
  <c r="AF176" i="1" s="1"/>
  <c r="AA176" i="1"/>
  <c r="Y176" i="1"/>
  <c r="EG176" i="1"/>
  <c r="DW176" i="1"/>
  <c r="DL176" i="1"/>
  <c r="O176" i="1"/>
  <c r="CO176" i="1"/>
  <c r="CK176" i="1"/>
  <c r="CF176" i="1"/>
  <c r="AN176" i="1"/>
  <c r="AH176" i="1"/>
  <c r="X176" i="1"/>
  <c r="FW175" i="1"/>
  <c r="BU175" i="1" s="1"/>
  <c r="FV175" i="1"/>
  <c r="FU175" i="1"/>
  <c r="BS175" i="1" s="1"/>
  <c r="FT175" i="1"/>
  <c r="BQ175" i="1" s="1"/>
  <c r="FS175" i="1"/>
  <c r="FR175" i="1"/>
  <c r="BO175" i="1" s="1"/>
  <c r="FQ175" i="1"/>
  <c r="BM175" i="1" s="1"/>
  <c r="FP175" i="1"/>
  <c r="FO175" i="1"/>
  <c r="BK175" i="1" s="1"/>
  <c r="FM175" i="1"/>
  <c r="BH175" i="1" s="1"/>
  <c r="FL175" i="1"/>
  <c r="FK175" i="1"/>
  <c r="BF175" i="1" s="1"/>
  <c r="FJ175" i="1"/>
  <c r="BD175" i="1" s="1"/>
  <c r="FI175" i="1"/>
  <c r="FH175" i="1"/>
  <c r="BB175" i="1" s="1"/>
  <c r="FG175" i="1"/>
  <c r="AZ175" i="1" s="1"/>
  <c r="FF175" i="1"/>
  <c r="FE175" i="1"/>
  <c r="AX175" i="1" s="1"/>
  <c r="FB175" i="1"/>
  <c r="AT175" i="1" s="1"/>
  <c r="FA175" i="1"/>
  <c r="EZ175" i="1"/>
  <c r="AR175" i="1" s="1"/>
  <c r="EY175" i="1"/>
  <c r="EX175" i="1"/>
  <c r="EW175" i="1"/>
  <c r="AL175" i="1" s="1"/>
  <c r="EV175" i="1"/>
  <c r="EU175" i="1"/>
  <c r="ET175" i="1"/>
  <c r="AF175" i="1" s="1"/>
  <c r="AA175" i="1"/>
  <c r="Y175" i="1"/>
  <c r="EG175" i="1"/>
  <c r="DW175" i="1"/>
  <c r="DL175" i="1"/>
  <c r="CO175" i="1"/>
  <c r="CK175" i="1"/>
  <c r="CF175" i="1"/>
  <c r="AN175" i="1"/>
  <c r="AH175" i="1"/>
  <c r="X175" i="1"/>
  <c r="FW174" i="1"/>
  <c r="BU174" i="1" s="1"/>
  <c r="FV174" i="1"/>
  <c r="FU174" i="1"/>
  <c r="BS174" i="1" s="1"/>
  <c r="FT174" i="1"/>
  <c r="BQ174" i="1" s="1"/>
  <c r="FS174" i="1"/>
  <c r="FR174" i="1"/>
  <c r="BO174" i="1" s="1"/>
  <c r="FQ174" i="1"/>
  <c r="BM174" i="1" s="1"/>
  <c r="FP174" i="1"/>
  <c r="FO174" i="1"/>
  <c r="BK174" i="1" s="1"/>
  <c r="FM174" i="1"/>
  <c r="BH174" i="1" s="1"/>
  <c r="FL174" i="1"/>
  <c r="FK174" i="1"/>
  <c r="BF174" i="1" s="1"/>
  <c r="FJ174" i="1"/>
  <c r="BD174" i="1" s="1"/>
  <c r="FI174" i="1"/>
  <c r="FH174" i="1"/>
  <c r="FG174" i="1"/>
  <c r="AZ174" i="1" s="1"/>
  <c r="FF174" i="1"/>
  <c r="FE174" i="1"/>
  <c r="AX174" i="1" s="1"/>
  <c r="FB174" i="1"/>
  <c r="AT174" i="1" s="1"/>
  <c r="FA174" i="1"/>
  <c r="EZ174" i="1"/>
  <c r="AR174" i="1" s="1"/>
  <c r="EY174" i="1"/>
  <c r="EX174" i="1"/>
  <c r="EW174" i="1"/>
  <c r="AL174" i="1" s="1"/>
  <c r="EV174" i="1"/>
  <c r="EU174" i="1"/>
  <c r="ET174" i="1"/>
  <c r="AF174" i="1" s="1"/>
  <c r="AA174" i="1"/>
  <c r="EG174" i="1"/>
  <c r="DW174" i="1"/>
  <c r="DL174" i="1"/>
  <c r="CO174" i="1"/>
  <c r="CK174" i="1"/>
  <c r="CF174" i="1"/>
  <c r="AN174" i="1"/>
  <c r="AH174" i="1"/>
  <c r="X174" i="1"/>
  <c r="FW173" i="1"/>
  <c r="BU173" i="1" s="1"/>
  <c r="FV173" i="1"/>
  <c r="FU173" i="1"/>
  <c r="BS173" i="1" s="1"/>
  <c r="FT173" i="1"/>
  <c r="BQ173" i="1" s="1"/>
  <c r="FS173" i="1"/>
  <c r="FR173" i="1"/>
  <c r="BO173" i="1" s="1"/>
  <c r="FQ173" i="1"/>
  <c r="BM173" i="1" s="1"/>
  <c r="FP173" i="1"/>
  <c r="FO173" i="1"/>
  <c r="BK173" i="1" s="1"/>
  <c r="FM173" i="1"/>
  <c r="BH173" i="1" s="1"/>
  <c r="FL173" i="1"/>
  <c r="FK173" i="1"/>
  <c r="BF173" i="1" s="1"/>
  <c r="FJ173" i="1"/>
  <c r="BD173" i="1" s="1"/>
  <c r="FI173" i="1"/>
  <c r="FH173" i="1"/>
  <c r="BB173" i="1" s="1"/>
  <c r="FG173" i="1"/>
  <c r="AZ173" i="1" s="1"/>
  <c r="FF173" i="1"/>
  <c r="FE173" i="1"/>
  <c r="AX173" i="1" s="1"/>
  <c r="FB173" i="1"/>
  <c r="AT173" i="1" s="1"/>
  <c r="FA173" i="1"/>
  <c r="EZ173" i="1"/>
  <c r="AR173" i="1" s="1"/>
  <c r="EY173" i="1"/>
  <c r="EX173" i="1"/>
  <c r="EW173" i="1"/>
  <c r="AL173" i="1" s="1"/>
  <c r="EV173" i="1"/>
  <c r="EU173" i="1"/>
  <c r="ET173" i="1"/>
  <c r="AF173" i="1" s="1"/>
  <c r="AA173" i="1"/>
  <c r="Y173" i="1"/>
  <c r="EG173" i="1"/>
  <c r="DW173" i="1"/>
  <c r="DL173" i="1"/>
  <c r="CO173" i="1"/>
  <c r="CK173" i="1"/>
  <c r="CF173" i="1"/>
  <c r="AN173" i="1"/>
  <c r="AH173" i="1"/>
  <c r="X173" i="1"/>
  <c r="FW172" i="1"/>
  <c r="BU172" i="1" s="1"/>
  <c r="FV172" i="1"/>
  <c r="FU172" i="1"/>
  <c r="BS172" i="1" s="1"/>
  <c r="FT172" i="1"/>
  <c r="BQ172" i="1" s="1"/>
  <c r="FS172" i="1"/>
  <c r="FR172" i="1"/>
  <c r="BO172" i="1" s="1"/>
  <c r="FQ172" i="1"/>
  <c r="BM172" i="1" s="1"/>
  <c r="FP172" i="1"/>
  <c r="FO172" i="1"/>
  <c r="BK172" i="1" s="1"/>
  <c r="FM172" i="1"/>
  <c r="BH172" i="1" s="1"/>
  <c r="FL172" i="1"/>
  <c r="FK172" i="1"/>
  <c r="BF172" i="1" s="1"/>
  <c r="FJ172" i="1"/>
  <c r="BD172" i="1" s="1"/>
  <c r="FI172" i="1"/>
  <c r="FH172" i="1"/>
  <c r="FG172" i="1"/>
  <c r="AZ172" i="1" s="1"/>
  <c r="FF172" i="1"/>
  <c r="FE172" i="1"/>
  <c r="AX172" i="1" s="1"/>
  <c r="FB172" i="1"/>
  <c r="AT172" i="1" s="1"/>
  <c r="FA172" i="1"/>
  <c r="EZ172" i="1"/>
  <c r="AR172" i="1" s="1"/>
  <c r="EY172" i="1"/>
  <c r="EX172" i="1"/>
  <c r="EW172" i="1"/>
  <c r="AL172" i="1" s="1"/>
  <c r="EV172" i="1"/>
  <c r="EU172" i="1"/>
  <c r="ET172" i="1"/>
  <c r="AF172" i="1" s="1"/>
  <c r="AA172" i="1"/>
  <c r="EG172" i="1"/>
  <c r="DW172" i="1"/>
  <c r="DL172" i="1"/>
  <c r="CO172" i="1"/>
  <c r="CK172" i="1"/>
  <c r="CF172" i="1"/>
  <c r="AN172" i="1"/>
  <c r="AH172" i="1"/>
  <c r="X172" i="1"/>
  <c r="GA171" i="1"/>
  <c r="FW171" i="1"/>
  <c r="BU171" i="1" s="1"/>
  <c r="FV171" i="1"/>
  <c r="FU171" i="1"/>
  <c r="BS171" i="1" s="1"/>
  <c r="FT171" i="1"/>
  <c r="BQ171" i="1" s="1"/>
  <c r="FS171" i="1"/>
  <c r="FR171" i="1"/>
  <c r="BO171" i="1" s="1"/>
  <c r="AA171" i="1"/>
  <c r="EG171" i="1"/>
  <c r="DW171" i="1"/>
  <c r="DL171" i="1"/>
  <c r="CO171" i="1"/>
  <c r="CK171" i="1"/>
  <c r="CF171" i="1"/>
  <c r="BM171" i="1"/>
  <c r="BL171" i="1"/>
  <c r="BK171" i="1"/>
  <c r="BI171" i="1"/>
  <c r="BH171" i="1"/>
  <c r="BG171" i="1"/>
  <c r="BF171" i="1"/>
  <c r="BD171" i="1"/>
  <c r="BC171" i="1"/>
  <c r="BB171" i="1"/>
  <c r="AZ171" i="1"/>
  <c r="AY171" i="1"/>
  <c r="AX171" i="1"/>
  <c r="AV171" i="1"/>
  <c r="AU171" i="1"/>
  <c r="AT171" i="1"/>
  <c r="AS171" i="1"/>
  <c r="AR171" i="1"/>
  <c r="AN171" i="1"/>
  <c r="AM171" i="1"/>
  <c r="AL171" i="1"/>
  <c r="AH171" i="1"/>
  <c r="AG171" i="1"/>
  <c r="AF171" i="1"/>
  <c r="X171" i="1"/>
  <c r="FW170" i="1"/>
  <c r="BU170" i="1" s="1"/>
  <c r="FV170" i="1"/>
  <c r="FU170" i="1"/>
  <c r="BS170" i="1" s="1"/>
  <c r="FT170" i="1"/>
  <c r="BQ170" i="1" s="1"/>
  <c r="FS170" i="1"/>
  <c r="FR170" i="1"/>
  <c r="BO170" i="1" s="1"/>
  <c r="FQ170" i="1"/>
  <c r="BM170" i="1" s="1"/>
  <c r="FP170" i="1"/>
  <c r="FO170" i="1"/>
  <c r="BK170" i="1" s="1"/>
  <c r="FM170" i="1"/>
  <c r="BH170" i="1" s="1"/>
  <c r="FL170" i="1"/>
  <c r="FK170" i="1"/>
  <c r="BF170" i="1" s="1"/>
  <c r="FJ170" i="1"/>
  <c r="BD170" i="1" s="1"/>
  <c r="FI170" i="1"/>
  <c r="FH170" i="1"/>
  <c r="BB170" i="1" s="1"/>
  <c r="FG170" i="1"/>
  <c r="AZ170" i="1" s="1"/>
  <c r="FF170" i="1"/>
  <c r="FE170" i="1"/>
  <c r="AX170" i="1" s="1"/>
  <c r="FB170" i="1"/>
  <c r="AT170" i="1" s="1"/>
  <c r="FA170" i="1"/>
  <c r="EZ170" i="1"/>
  <c r="AR170" i="1" s="1"/>
  <c r="EY170" i="1"/>
  <c r="EX170" i="1"/>
  <c r="EW170" i="1"/>
  <c r="AL170" i="1" s="1"/>
  <c r="EV170" i="1"/>
  <c r="EU170" i="1"/>
  <c r="ET170" i="1"/>
  <c r="AF170" i="1" s="1"/>
  <c r="AA170" i="1"/>
  <c r="Y170" i="1"/>
  <c r="EG170" i="1"/>
  <c r="DW170" i="1"/>
  <c r="DL170" i="1"/>
  <c r="CO170" i="1"/>
  <c r="CK170" i="1"/>
  <c r="CF170" i="1"/>
  <c r="AN170" i="1"/>
  <c r="AH170" i="1"/>
  <c r="X170" i="1"/>
  <c r="FW169" i="1"/>
  <c r="BU169" i="1" s="1"/>
  <c r="FV169" i="1"/>
  <c r="FU169" i="1"/>
  <c r="BS169" i="1" s="1"/>
  <c r="FT169" i="1"/>
  <c r="BQ169" i="1" s="1"/>
  <c r="FS169" i="1"/>
  <c r="FR169" i="1"/>
  <c r="BO169" i="1" s="1"/>
  <c r="FQ169" i="1"/>
  <c r="BM169" i="1" s="1"/>
  <c r="FP169" i="1"/>
  <c r="FO169" i="1"/>
  <c r="BK169" i="1" s="1"/>
  <c r="FM169" i="1"/>
  <c r="BH169" i="1" s="1"/>
  <c r="FL169" i="1"/>
  <c r="FK169" i="1"/>
  <c r="BF169" i="1" s="1"/>
  <c r="FJ169" i="1"/>
  <c r="BD169" i="1" s="1"/>
  <c r="FI169" i="1"/>
  <c r="FH169" i="1"/>
  <c r="BB169" i="1" s="1"/>
  <c r="FG169" i="1"/>
  <c r="AZ169" i="1" s="1"/>
  <c r="FF169" i="1"/>
  <c r="FE169" i="1"/>
  <c r="AX169" i="1" s="1"/>
  <c r="FB169" i="1"/>
  <c r="AT169" i="1" s="1"/>
  <c r="FA169" i="1"/>
  <c r="EZ169" i="1"/>
  <c r="AR169" i="1" s="1"/>
  <c r="EY169" i="1"/>
  <c r="EX169" i="1"/>
  <c r="EW169" i="1"/>
  <c r="AL169" i="1" s="1"/>
  <c r="EV169" i="1"/>
  <c r="EU169" i="1"/>
  <c r="ET169" i="1"/>
  <c r="AF169" i="1" s="1"/>
  <c r="AA169" i="1"/>
  <c r="Y169" i="1"/>
  <c r="EG169" i="1"/>
  <c r="DW169" i="1"/>
  <c r="DL169" i="1"/>
  <c r="CO169" i="1"/>
  <c r="CK169" i="1"/>
  <c r="CF169" i="1"/>
  <c r="AN169" i="1"/>
  <c r="AH169" i="1"/>
  <c r="X169" i="1"/>
  <c r="FW168" i="1"/>
  <c r="BU168" i="1" s="1"/>
  <c r="FV168" i="1"/>
  <c r="FU168" i="1"/>
  <c r="BS168" i="1" s="1"/>
  <c r="FT168" i="1"/>
  <c r="BQ168" i="1" s="1"/>
  <c r="FS168" i="1"/>
  <c r="FR168" i="1"/>
  <c r="BO168" i="1" s="1"/>
  <c r="EG168" i="1"/>
  <c r="EH168" i="1" s="1"/>
  <c r="CO168" i="1"/>
  <c r="CP168" i="1" s="1"/>
  <c r="BM168" i="1"/>
  <c r="BL168" i="1"/>
  <c r="BK168" i="1"/>
  <c r="BI168" i="1"/>
  <c r="BH168" i="1"/>
  <c r="BG168" i="1"/>
  <c r="BF168" i="1"/>
  <c r="BD168" i="1"/>
  <c r="BC168" i="1"/>
  <c r="BB168" i="1"/>
  <c r="AZ168" i="1"/>
  <c r="AY168" i="1"/>
  <c r="AX168" i="1"/>
  <c r="AV168" i="1"/>
  <c r="AU168" i="1"/>
  <c r="AT168" i="1"/>
  <c r="AS168" i="1"/>
  <c r="AR168" i="1"/>
  <c r="AN168" i="1"/>
  <c r="AM168" i="1"/>
  <c r="AL168" i="1"/>
  <c r="AH168" i="1"/>
  <c r="AG168" i="1"/>
  <c r="AF168" i="1"/>
  <c r="AA168" i="1"/>
  <c r="Z168" i="1"/>
  <c r="Y168" i="1"/>
  <c r="X168" i="1"/>
  <c r="GA167" i="1"/>
  <c r="FW167" i="1"/>
  <c r="BU167" i="1" s="1"/>
  <c r="FV167" i="1"/>
  <c r="FU167" i="1"/>
  <c r="BS167" i="1" s="1"/>
  <c r="FT167" i="1"/>
  <c r="BQ167" i="1" s="1"/>
  <c r="FS167" i="1"/>
  <c r="FR167" i="1"/>
  <c r="BO167" i="1" s="1"/>
  <c r="EG167" i="1"/>
  <c r="CO167" i="1"/>
  <c r="CP167" i="1" s="1"/>
  <c r="BM167" i="1"/>
  <c r="BL167" i="1"/>
  <c r="BK167" i="1"/>
  <c r="BI167" i="1"/>
  <c r="BH167" i="1"/>
  <c r="BG167" i="1"/>
  <c r="BF167" i="1"/>
  <c r="BD167" i="1"/>
  <c r="BC167" i="1"/>
  <c r="BB167" i="1"/>
  <c r="AZ167" i="1"/>
  <c r="AY167" i="1"/>
  <c r="AX167" i="1"/>
  <c r="AV167" i="1"/>
  <c r="AU167" i="1"/>
  <c r="AT167" i="1"/>
  <c r="AS167" i="1"/>
  <c r="AR167" i="1"/>
  <c r="AN167" i="1"/>
  <c r="AM167" i="1"/>
  <c r="AL167" i="1"/>
  <c r="AH167" i="1"/>
  <c r="AG167" i="1"/>
  <c r="AF167" i="1"/>
  <c r="AA167" i="1"/>
  <c r="Z167" i="1"/>
  <c r="Y167" i="1"/>
  <c r="X167" i="1"/>
  <c r="GA166" i="1"/>
  <c r="FW166" i="1"/>
  <c r="BU166" i="1" s="1"/>
  <c r="FV166" i="1"/>
  <c r="FU166" i="1"/>
  <c r="BS166" i="1" s="1"/>
  <c r="FT166" i="1"/>
  <c r="BQ166" i="1" s="1"/>
  <c r="FS166" i="1"/>
  <c r="FR166" i="1"/>
  <c r="BO166" i="1" s="1"/>
  <c r="FQ166" i="1"/>
  <c r="BM166" i="1" s="1"/>
  <c r="FP166" i="1"/>
  <c r="FO166" i="1"/>
  <c r="BK166" i="1" s="1"/>
  <c r="EG166" i="1"/>
  <c r="EH166" i="1" s="1"/>
  <c r="CO166" i="1"/>
  <c r="CP166" i="1" s="1"/>
  <c r="BI166" i="1"/>
  <c r="BH166" i="1"/>
  <c r="BG166" i="1"/>
  <c r="BF166" i="1"/>
  <c r="BD166" i="1"/>
  <c r="BC166" i="1"/>
  <c r="BB166" i="1"/>
  <c r="AZ166" i="1"/>
  <c r="AY166" i="1"/>
  <c r="AX166" i="1"/>
  <c r="AV166" i="1"/>
  <c r="AU166" i="1"/>
  <c r="AT166" i="1"/>
  <c r="AS166" i="1"/>
  <c r="AR166" i="1"/>
  <c r="AN166" i="1"/>
  <c r="AM166" i="1"/>
  <c r="AL166" i="1"/>
  <c r="AH166" i="1"/>
  <c r="AG166" i="1"/>
  <c r="AF166" i="1"/>
  <c r="AA166" i="1"/>
  <c r="Z166" i="1"/>
  <c r="Y166" i="1"/>
  <c r="X166" i="1"/>
  <c r="FW165" i="1"/>
  <c r="BU165" i="1" s="1"/>
  <c r="FV165" i="1"/>
  <c r="FU165" i="1"/>
  <c r="BS165" i="1" s="1"/>
  <c r="FT165" i="1"/>
  <c r="BQ165" i="1" s="1"/>
  <c r="FS165" i="1"/>
  <c r="FR165" i="1"/>
  <c r="FQ165" i="1"/>
  <c r="BM165" i="1" s="1"/>
  <c r="FP165" i="1"/>
  <c r="FO165" i="1"/>
  <c r="BK165" i="1" s="1"/>
  <c r="FM165" i="1"/>
  <c r="BH165" i="1" s="1"/>
  <c r="FL165" i="1"/>
  <c r="FK165" i="1"/>
  <c r="BF165" i="1" s="1"/>
  <c r="EG165" i="1"/>
  <c r="DW165" i="1"/>
  <c r="CO165" i="1"/>
  <c r="CK165" i="1"/>
  <c r="BD165" i="1"/>
  <c r="BC165" i="1"/>
  <c r="BB165" i="1"/>
  <c r="AZ165" i="1"/>
  <c r="AY165" i="1"/>
  <c r="AX165" i="1"/>
  <c r="AV165" i="1"/>
  <c r="AU165" i="1"/>
  <c r="AT165" i="1"/>
  <c r="AS165" i="1"/>
  <c r="AR165" i="1"/>
  <c r="AN165" i="1"/>
  <c r="AM165" i="1"/>
  <c r="AL165" i="1"/>
  <c r="AH165" i="1"/>
  <c r="AG165" i="1"/>
  <c r="AF165" i="1"/>
  <c r="AA165" i="1"/>
  <c r="Z165" i="1"/>
  <c r="Y165" i="1"/>
  <c r="X165" i="1"/>
  <c r="FW164" i="1"/>
  <c r="BU164" i="1" s="1"/>
  <c r="FV164" i="1"/>
  <c r="FU164" i="1"/>
  <c r="FT164" i="1"/>
  <c r="BQ164" i="1" s="1"/>
  <c r="FS164" i="1"/>
  <c r="FR164" i="1"/>
  <c r="BO164" i="1" s="1"/>
  <c r="FJ164" i="1"/>
  <c r="BD164" i="1" s="1"/>
  <c r="FI164" i="1"/>
  <c r="FH164" i="1"/>
  <c r="BB164" i="1" s="1"/>
  <c r="EG164" i="1"/>
  <c r="DW164" i="1"/>
  <c r="CO164" i="1"/>
  <c r="CK164" i="1"/>
  <c r="BM164" i="1"/>
  <c r="BL164" i="1"/>
  <c r="BK164" i="1"/>
  <c r="BH164" i="1"/>
  <c r="BG164" i="1"/>
  <c r="BF164" i="1"/>
  <c r="AZ164" i="1"/>
  <c r="AY164" i="1"/>
  <c r="AX164" i="1"/>
  <c r="AV164" i="1"/>
  <c r="AU164" i="1"/>
  <c r="AT164" i="1"/>
  <c r="AS164" i="1"/>
  <c r="AR164" i="1"/>
  <c r="AN164" i="1"/>
  <c r="AM164" i="1"/>
  <c r="AL164" i="1"/>
  <c r="AH164" i="1"/>
  <c r="AG164" i="1"/>
  <c r="AF164" i="1"/>
  <c r="AA164" i="1"/>
  <c r="Z164" i="1"/>
  <c r="Y164" i="1"/>
  <c r="X164" i="1"/>
  <c r="GA163" i="1"/>
  <c r="FW163" i="1"/>
  <c r="BU163" i="1" s="1"/>
  <c r="FV163" i="1"/>
  <c r="FU163" i="1"/>
  <c r="BS163" i="1" s="1"/>
  <c r="FT163" i="1"/>
  <c r="BQ163" i="1" s="1"/>
  <c r="FS163" i="1"/>
  <c r="FR163" i="1"/>
  <c r="BO163" i="1" s="1"/>
  <c r="FG163" i="1"/>
  <c r="AZ163" i="1" s="1"/>
  <c r="FF163" i="1"/>
  <c r="FE163" i="1"/>
  <c r="FB163" i="1"/>
  <c r="AT163" i="1" s="1"/>
  <c r="FA163" i="1"/>
  <c r="EZ163" i="1"/>
  <c r="AR163" i="1" s="1"/>
  <c r="EG163" i="1"/>
  <c r="DW163" i="1"/>
  <c r="DL163" i="1"/>
  <c r="CO163" i="1"/>
  <c r="CK163" i="1"/>
  <c r="CF163" i="1"/>
  <c r="BM163" i="1"/>
  <c r="BL163" i="1"/>
  <c r="BK163" i="1"/>
  <c r="BH163" i="1"/>
  <c r="BG163" i="1"/>
  <c r="BF163" i="1"/>
  <c r="BD163" i="1"/>
  <c r="BC163" i="1"/>
  <c r="BB163" i="1"/>
  <c r="AN163" i="1"/>
  <c r="AM163" i="1"/>
  <c r="AL163" i="1"/>
  <c r="AH163" i="1"/>
  <c r="AG163" i="1"/>
  <c r="AF163" i="1"/>
  <c r="AA163" i="1"/>
  <c r="Z163" i="1"/>
  <c r="Y163" i="1"/>
  <c r="X163" i="1"/>
  <c r="FW162" i="1"/>
  <c r="BU162" i="1" s="1"/>
  <c r="FV162" i="1"/>
  <c r="FU162" i="1"/>
  <c r="BS162" i="1" s="1"/>
  <c r="FT162" i="1"/>
  <c r="BQ162" i="1" s="1"/>
  <c r="FS162" i="1"/>
  <c r="FR162" i="1"/>
  <c r="BO162" i="1" s="1"/>
  <c r="FQ162" i="1"/>
  <c r="BM162" i="1" s="1"/>
  <c r="FP162" i="1"/>
  <c r="FO162" i="1"/>
  <c r="FM162" i="1"/>
  <c r="BH162" i="1" s="1"/>
  <c r="FL162" i="1"/>
  <c r="FK162" i="1"/>
  <c r="BF162" i="1" s="1"/>
  <c r="FJ162" i="1"/>
  <c r="BD162" i="1" s="1"/>
  <c r="FI162" i="1"/>
  <c r="FH162" i="1"/>
  <c r="BB162" i="1" s="1"/>
  <c r="FG162" i="1"/>
  <c r="AZ162" i="1" s="1"/>
  <c r="FF162" i="1"/>
  <c r="FE162" i="1"/>
  <c r="AX162" i="1" s="1"/>
  <c r="EG162" i="1"/>
  <c r="DW162" i="1"/>
  <c r="DL162" i="1"/>
  <c r="DM162" i="1" s="1"/>
  <c r="CO162" i="1"/>
  <c r="CK162" i="1"/>
  <c r="CF162" i="1"/>
  <c r="AV162" i="1"/>
  <c r="AU162" i="1"/>
  <c r="AT162" i="1"/>
  <c r="AS162" i="1"/>
  <c r="AR162" i="1"/>
  <c r="AN162" i="1"/>
  <c r="AM162" i="1"/>
  <c r="AL162" i="1"/>
  <c r="AH162" i="1"/>
  <c r="AG162" i="1"/>
  <c r="AF162" i="1"/>
  <c r="AA162" i="1"/>
  <c r="Z162" i="1"/>
  <c r="Y162" i="1"/>
  <c r="X162" i="1"/>
  <c r="FW161" i="1"/>
  <c r="BU161" i="1" s="1"/>
  <c r="FV161" i="1"/>
  <c r="FU161" i="1"/>
  <c r="BS161" i="1" s="1"/>
  <c r="FT161" i="1"/>
  <c r="BQ161" i="1" s="1"/>
  <c r="FS161" i="1"/>
  <c r="FR161" i="1"/>
  <c r="BO161" i="1" s="1"/>
  <c r="FQ161" i="1"/>
  <c r="BM161" i="1" s="1"/>
  <c r="FP161" i="1"/>
  <c r="FO161" i="1"/>
  <c r="BK161" i="1" s="1"/>
  <c r="FM161" i="1"/>
  <c r="BH161" i="1" s="1"/>
  <c r="FL161" i="1"/>
  <c r="FK161" i="1"/>
  <c r="BF161" i="1" s="1"/>
  <c r="FJ161" i="1"/>
  <c r="BD161" i="1" s="1"/>
  <c r="FI161" i="1"/>
  <c r="FH161" i="1"/>
  <c r="BB161" i="1" s="1"/>
  <c r="FG161" i="1"/>
  <c r="AZ161" i="1" s="1"/>
  <c r="FF161" i="1"/>
  <c r="FE161" i="1"/>
  <c r="AX161" i="1" s="1"/>
  <c r="FB161" i="1"/>
  <c r="AT161" i="1" s="1"/>
  <c r="FA161" i="1"/>
  <c r="EZ161" i="1"/>
  <c r="AR161" i="1" s="1"/>
  <c r="EY161" i="1"/>
  <c r="EX161" i="1"/>
  <c r="EW161" i="1"/>
  <c r="EG161" i="1"/>
  <c r="DW161" i="1"/>
  <c r="DL161" i="1"/>
  <c r="DM161" i="1" s="1"/>
  <c r="CO161" i="1"/>
  <c r="CK161" i="1"/>
  <c r="CF161" i="1"/>
  <c r="AN161" i="1"/>
  <c r="AH161" i="1"/>
  <c r="AG161" i="1"/>
  <c r="AF161" i="1"/>
  <c r="AA161" i="1"/>
  <c r="Z161" i="1"/>
  <c r="Y161" i="1"/>
  <c r="X161" i="1"/>
  <c r="GA160" i="1"/>
  <c r="FW160" i="1"/>
  <c r="BU160" i="1" s="1"/>
  <c r="FV160" i="1"/>
  <c r="FU160" i="1"/>
  <c r="BS160" i="1" s="1"/>
  <c r="FT160" i="1"/>
  <c r="BQ160" i="1" s="1"/>
  <c r="FS160" i="1"/>
  <c r="FR160" i="1"/>
  <c r="BO160" i="1" s="1"/>
  <c r="EY160" i="1"/>
  <c r="EX160" i="1"/>
  <c r="EW160" i="1"/>
  <c r="AL160" i="1" s="1"/>
  <c r="EV160" i="1"/>
  <c r="EU160" i="1"/>
  <c r="ET160" i="1"/>
  <c r="AA160" i="1"/>
  <c r="Y160" i="1"/>
  <c r="EG160" i="1"/>
  <c r="DW160" i="1"/>
  <c r="DL160" i="1"/>
  <c r="CO160" i="1"/>
  <c r="CK160" i="1"/>
  <c r="CF160" i="1"/>
  <c r="BM160" i="1"/>
  <c r="BL160" i="1"/>
  <c r="BK160" i="1"/>
  <c r="BI160" i="1"/>
  <c r="BH160" i="1"/>
  <c r="BG160" i="1"/>
  <c r="BF160" i="1"/>
  <c r="BD160" i="1"/>
  <c r="BC160" i="1"/>
  <c r="BB160" i="1"/>
  <c r="AZ160" i="1"/>
  <c r="AY160" i="1"/>
  <c r="AX160" i="1"/>
  <c r="AT160" i="1"/>
  <c r="AS160" i="1"/>
  <c r="AR160" i="1"/>
  <c r="AN160" i="1"/>
  <c r="AH160" i="1"/>
  <c r="X160" i="1"/>
  <c r="FW159" i="1"/>
  <c r="BU159" i="1" s="1"/>
  <c r="FV159" i="1"/>
  <c r="FU159" i="1"/>
  <c r="BS159" i="1" s="1"/>
  <c r="FT159" i="1"/>
  <c r="BQ159" i="1" s="1"/>
  <c r="FS159" i="1"/>
  <c r="FR159" i="1"/>
  <c r="BO159" i="1" s="1"/>
  <c r="FQ159" i="1"/>
  <c r="BM159" i="1" s="1"/>
  <c r="FP159" i="1"/>
  <c r="FO159" i="1"/>
  <c r="BK159" i="1" s="1"/>
  <c r="FM159" i="1"/>
  <c r="BH159" i="1" s="1"/>
  <c r="FL159" i="1"/>
  <c r="FK159" i="1"/>
  <c r="BF159" i="1" s="1"/>
  <c r="FJ159" i="1"/>
  <c r="BD159" i="1" s="1"/>
  <c r="FI159" i="1"/>
  <c r="FH159" i="1"/>
  <c r="BB159" i="1" s="1"/>
  <c r="FG159" i="1"/>
  <c r="AZ159" i="1" s="1"/>
  <c r="FF159" i="1"/>
  <c r="FE159" i="1"/>
  <c r="FB159" i="1"/>
  <c r="AT159" i="1" s="1"/>
  <c r="FA159" i="1"/>
  <c r="EZ159" i="1"/>
  <c r="AR159" i="1" s="1"/>
  <c r="EY159" i="1"/>
  <c r="EX159" i="1"/>
  <c r="EW159" i="1"/>
  <c r="AL159" i="1" s="1"/>
  <c r="EV159" i="1"/>
  <c r="EU159" i="1"/>
  <c r="ET159" i="1"/>
  <c r="AF159" i="1" s="1"/>
  <c r="AA159" i="1"/>
  <c r="Y159" i="1"/>
  <c r="EG159" i="1"/>
  <c r="DW159" i="1"/>
  <c r="DL159" i="1"/>
  <c r="CO159" i="1"/>
  <c r="CK159" i="1"/>
  <c r="CF159" i="1"/>
  <c r="AN159" i="1"/>
  <c r="AH159" i="1"/>
  <c r="X159" i="1"/>
  <c r="FW158" i="1"/>
  <c r="BU158" i="1" s="1"/>
  <c r="FV158" i="1"/>
  <c r="FU158" i="1"/>
  <c r="BS158" i="1" s="1"/>
  <c r="FT158" i="1"/>
  <c r="BQ158" i="1" s="1"/>
  <c r="FS158" i="1"/>
  <c r="FR158" i="1"/>
  <c r="FQ158" i="1"/>
  <c r="BM158" i="1" s="1"/>
  <c r="FP158" i="1"/>
  <c r="FO158" i="1"/>
  <c r="BK158" i="1" s="1"/>
  <c r="FM158" i="1"/>
  <c r="BH158" i="1" s="1"/>
  <c r="FL158" i="1"/>
  <c r="FK158" i="1"/>
  <c r="BF158" i="1" s="1"/>
  <c r="FJ158" i="1"/>
  <c r="BD158" i="1" s="1"/>
  <c r="FI158" i="1"/>
  <c r="FH158" i="1"/>
  <c r="BB158" i="1" s="1"/>
  <c r="FG158" i="1"/>
  <c r="AZ158" i="1" s="1"/>
  <c r="FF158" i="1"/>
  <c r="FE158" i="1"/>
  <c r="AX158" i="1" s="1"/>
  <c r="FB158" i="1"/>
  <c r="AT158" i="1" s="1"/>
  <c r="FA158" i="1"/>
  <c r="EZ158" i="1"/>
  <c r="AR158" i="1" s="1"/>
  <c r="EY158" i="1"/>
  <c r="EX158" i="1"/>
  <c r="EW158" i="1"/>
  <c r="AL158" i="1" s="1"/>
  <c r="EV158" i="1"/>
  <c r="EU158" i="1"/>
  <c r="ET158" i="1"/>
  <c r="AF158" i="1" s="1"/>
  <c r="AA158" i="1"/>
  <c r="Y158" i="1"/>
  <c r="EG158" i="1"/>
  <c r="DW158" i="1"/>
  <c r="DL158" i="1"/>
  <c r="O158" i="1"/>
  <c r="CO158" i="1"/>
  <c r="CK158" i="1"/>
  <c r="CF158" i="1"/>
  <c r="AN158" i="1"/>
  <c r="AH158" i="1"/>
  <c r="X158" i="1"/>
  <c r="GA157" i="1"/>
  <c r="FW157" i="1"/>
  <c r="BU157" i="1" s="1"/>
  <c r="FV157" i="1"/>
  <c r="FU157" i="1"/>
  <c r="BS157" i="1" s="1"/>
  <c r="FT157" i="1"/>
  <c r="BQ157" i="1" s="1"/>
  <c r="FS157" i="1"/>
  <c r="FR157" i="1"/>
  <c r="EY157" i="1"/>
  <c r="EX157" i="1"/>
  <c r="EW157" i="1"/>
  <c r="AL157" i="1" s="1"/>
  <c r="EV157" i="1"/>
  <c r="EU157" i="1"/>
  <c r="ET157" i="1"/>
  <c r="AF157" i="1" s="1"/>
  <c r="AA157" i="1"/>
  <c r="Y157" i="1"/>
  <c r="EG157" i="1"/>
  <c r="DW157" i="1"/>
  <c r="DL157" i="1"/>
  <c r="CO157" i="1"/>
  <c r="CK157" i="1"/>
  <c r="CF157" i="1"/>
  <c r="BM157" i="1"/>
  <c r="BL157" i="1"/>
  <c r="BK157" i="1"/>
  <c r="BI157" i="1"/>
  <c r="BH157" i="1"/>
  <c r="BG157" i="1"/>
  <c r="BF157" i="1"/>
  <c r="BD157" i="1"/>
  <c r="BC157" i="1"/>
  <c r="BB157" i="1"/>
  <c r="AZ157" i="1"/>
  <c r="AY157" i="1"/>
  <c r="AX157" i="1"/>
  <c r="AT157" i="1"/>
  <c r="AS157" i="1"/>
  <c r="AR157" i="1"/>
  <c r="AN157" i="1"/>
  <c r="AH157" i="1"/>
  <c r="X157" i="1"/>
  <c r="FW156" i="1"/>
  <c r="BU156" i="1" s="1"/>
  <c r="FV156" i="1"/>
  <c r="FU156" i="1"/>
  <c r="BS156" i="1" s="1"/>
  <c r="FT156" i="1"/>
  <c r="BQ156" i="1" s="1"/>
  <c r="FS156" i="1"/>
  <c r="FR156" i="1"/>
  <c r="BO156" i="1" s="1"/>
  <c r="FQ156" i="1"/>
  <c r="BM156" i="1" s="1"/>
  <c r="FP156" i="1"/>
  <c r="FO156" i="1"/>
  <c r="FM156" i="1"/>
  <c r="BH156" i="1" s="1"/>
  <c r="FL156" i="1"/>
  <c r="FK156" i="1"/>
  <c r="BF156" i="1" s="1"/>
  <c r="FJ156" i="1"/>
  <c r="BD156" i="1" s="1"/>
  <c r="FI156" i="1"/>
  <c r="FH156" i="1"/>
  <c r="BB156" i="1" s="1"/>
  <c r="FG156" i="1"/>
  <c r="AZ156" i="1" s="1"/>
  <c r="FF156" i="1"/>
  <c r="FE156" i="1"/>
  <c r="AX156" i="1" s="1"/>
  <c r="FB156" i="1"/>
  <c r="AT156" i="1" s="1"/>
  <c r="FA156" i="1"/>
  <c r="EZ156" i="1"/>
  <c r="AR156" i="1" s="1"/>
  <c r="EY156" i="1"/>
  <c r="EX156" i="1"/>
  <c r="EW156" i="1"/>
  <c r="AL156" i="1" s="1"/>
  <c r="EV156" i="1"/>
  <c r="EU156" i="1"/>
  <c r="ET156" i="1"/>
  <c r="AF156" i="1" s="1"/>
  <c r="AA156" i="1"/>
  <c r="Y156" i="1"/>
  <c r="EG156" i="1"/>
  <c r="DW156" i="1"/>
  <c r="DL156" i="1"/>
  <c r="CO156" i="1"/>
  <c r="CK156" i="1"/>
  <c r="CF156" i="1"/>
  <c r="AN156" i="1"/>
  <c r="AH156" i="1"/>
  <c r="X156" i="1"/>
  <c r="FW155" i="1"/>
  <c r="BU155" i="1" s="1"/>
  <c r="FV155" i="1"/>
  <c r="FU155" i="1"/>
  <c r="BS155" i="1" s="1"/>
  <c r="FT155" i="1"/>
  <c r="BQ155" i="1" s="1"/>
  <c r="FS155" i="1"/>
  <c r="FR155" i="1"/>
  <c r="BO155" i="1" s="1"/>
  <c r="FQ155" i="1"/>
  <c r="BM155" i="1" s="1"/>
  <c r="FP155" i="1"/>
  <c r="FO155" i="1"/>
  <c r="BK155" i="1" s="1"/>
  <c r="FM155" i="1"/>
  <c r="BH155" i="1" s="1"/>
  <c r="FL155" i="1"/>
  <c r="FK155" i="1"/>
  <c r="BF155" i="1" s="1"/>
  <c r="FJ155" i="1"/>
  <c r="BD155" i="1" s="1"/>
  <c r="FI155" i="1"/>
  <c r="FH155" i="1"/>
  <c r="FG155" i="1"/>
  <c r="AZ155" i="1" s="1"/>
  <c r="FF155" i="1"/>
  <c r="FE155" i="1"/>
  <c r="AX155" i="1" s="1"/>
  <c r="FB155" i="1"/>
  <c r="AT155" i="1" s="1"/>
  <c r="FA155" i="1"/>
  <c r="EZ155" i="1"/>
  <c r="AR155" i="1" s="1"/>
  <c r="EY155" i="1"/>
  <c r="EX155" i="1"/>
  <c r="EW155" i="1"/>
  <c r="AL155" i="1" s="1"/>
  <c r="EV155" i="1"/>
  <c r="EU155" i="1"/>
  <c r="ET155" i="1"/>
  <c r="AF155" i="1" s="1"/>
  <c r="AA155" i="1"/>
  <c r="Y155" i="1"/>
  <c r="EG155" i="1"/>
  <c r="DW155" i="1"/>
  <c r="DL155" i="1"/>
  <c r="CO155" i="1"/>
  <c r="CK155" i="1"/>
  <c r="CF155" i="1"/>
  <c r="AN155" i="1"/>
  <c r="AH155" i="1"/>
  <c r="X155" i="1"/>
  <c r="FW154" i="1"/>
  <c r="BU154" i="1" s="1"/>
  <c r="FV154" i="1"/>
  <c r="FU154" i="1"/>
  <c r="FT154" i="1"/>
  <c r="BQ154" i="1" s="1"/>
  <c r="FS154" i="1"/>
  <c r="FR154" i="1"/>
  <c r="BO154" i="1" s="1"/>
  <c r="FQ154" i="1"/>
  <c r="BM154" i="1" s="1"/>
  <c r="FP154" i="1"/>
  <c r="FO154" i="1"/>
  <c r="BK154" i="1" s="1"/>
  <c r="FM154" i="1"/>
  <c r="BH154" i="1" s="1"/>
  <c r="FL154" i="1"/>
  <c r="FK154" i="1"/>
  <c r="BF154" i="1" s="1"/>
  <c r="FJ154" i="1"/>
  <c r="BD154" i="1" s="1"/>
  <c r="FI154" i="1"/>
  <c r="FH154" i="1"/>
  <c r="BB154" i="1" s="1"/>
  <c r="FG154" i="1"/>
  <c r="AZ154" i="1" s="1"/>
  <c r="FF154" i="1"/>
  <c r="FE154" i="1"/>
  <c r="AX154" i="1" s="1"/>
  <c r="FB154" i="1"/>
  <c r="AT154" i="1" s="1"/>
  <c r="FA154" i="1"/>
  <c r="EZ154" i="1"/>
  <c r="EY154" i="1"/>
  <c r="EX154" i="1"/>
  <c r="EW154" i="1"/>
  <c r="AL154" i="1" s="1"/>
  <c r="EV154" i="1"/>
  <c r="EU154" i="1"/>
  <c r="ET154" i="1"/>
  <c r="AF154" i="1" s="1"/>
  <c r="AA154" i="1"/>
  <c r="Y154" i="1"/>
  <c r="EG154" i="1"/>
  <c r="DW154" i="1"/>
  <c r="DL154" i="1"/>
  <c r="O154" i="1"/>
  <c r="CO154" i="1"/>
  <c r="CK154" i="1"/>
  <c r="CF154" i="1"/>
  <c r="AN154" i="1"/>
  <c r="AH154" i="1"/>
  <c r="X154" i="1"/>
  <c r="FW153" i="1"/>
  <c r="BU153" i="1" s="1"/>
  <c r="FV153" i="1"/>
  <c r="FU153" i="1"/>
  <c r="BS153" i="1" s="1"/>
  <c r="FT153" i="1"/>
  <c r="BQ153" i="1" s="1"/>
  <c r="FS153" i="1"/>
  <c r="FR153" i="1"/>
  <c r="FQ153" i="1"/>
  <c r="BM153" i="1" s="1"/>
  <c r="FP153" i="1"/>
  <c r="FO153" i="1"/>
  <c r="BK153" i="1" s="1"/>
  <c r="FM153" i="1"/>
  <c r="BH153" i="1" s="1"/>
  <c r="FL153" i="1"/>
  <c r="FK153" i="1"/>
  <c r="BF153" i="1" s="1"/>
  <c r="FJ153" i="1"/>
  <c r="BD153" i="1" s="1"/>
  <c r="FI153" i="1"/>
  <c r="FH153" i="1"/>
  <c r="BB153" i="1" s="1"/>
  <c r="FG153" i="1"/>
  <c r="AZ153" i="1" s="1"/>
  <c r="FF153" i="1"/>
  <c r="FE153" i="1"/>
  <c r="AX153" i="1" s="1"/>
  <c r="FB153" i="1"/>
  <c r="AT153" i="1" s="1"/>
  <c r="FA153" i="1"/>
  <c r="EZ153" i="1"/>
  <c r="AR153" i="1" s="1"/>
  <c r="EY153" i="1"/>
  <c r="EX153" i="1"/>
  <c r="EW153" i="1"/>
  <c r="EV153" i="1"/>
  <c r="EU153" i="1"/>
  <c r="ET153" i="1"/>
  <c r="AF153" i="1" s="1"/>
  <c r="AA153" i="1"/>
  <c r="Y153" i="1"/>
  <c r="EG153" i="1"/>
  <c r="DW153" i="1"/>
  <c r="DL153" i="1"/>
  <c r="CO153" i="1"/>
  <c r="CK153" i="1"/>
  <c r="CF153" i="1"/>
  <c r="AN153" i="1"/>
  <c r="AH153" i="1"/>
  <c r="X153" i="1"/>
  <c r="FW152" i="1"/>
  <c r="BU152" i="1" s="1"/>
  <c r="FV152" i="1"/>
  <c r="FU152" i="1"/>
  <c r="BS152" i="1" s="1"/>
  <c r="FT152" i="1"/>
  <c r="BQ152" i="1" s="1"/>
  <c r="FS152" i="1"/>
  <c r="FR152" i="1"/>
  <c r="BO152" i="1" s="1"/>
  <c r="FQ152" i="1"/>
  <c r="BM152" i="1" s="1"/>
  <c r="FP152" i="1"/>
  <c r="FO152" i="1"/>
  <c r="BK152" i="1" s="1"/>
  <c r="FM152" i="1"/>
  <c r="BH152" i="1" s="1"/>
  <c r="FL152" i="1"/>
  <c r="FK152" i="1"/>
  <c r="BF152" i="1" s="1"/>
  <c r="FJ152" i="1"/>
  <c r="BD152" i="1" s="1"/>
  <c r="FI152" i="1"/>
  <c r="FH152" i="1"/>
  <c r="BB152" i="1" s="1"/>
  <c r="FG152" i="1"/>
  <c r="AZ152" i="1" s="1"/>
  <c r="FF152" i="1"/>
  <c r="FE152" i="1"/>
  <c r="AX152" i="1" s="1"/>
  <c r="FB152" i="1"/>
  <c r="AT152" i="1" s="1"/>
  <c r="FA152" i="1"/>
  <c r="EZ152" i="1"/>
  <c r="AR152" i="1" s="1"/>
  <c r="EY152" i="1"/>
  <c r="EX152" i="1"/>
  <c r="EW152" i="1"/>
  <c r="AL152" i="1" s="1"/>
  <c r="EV152" i="1"/>
  <c r="EU152" i="1"/>
  <c r="ET152" i="1"/>
  <c r="AF152" i="1" s="1"/>
  <c r="AA152" i="1"/>
  <c r="Y152" i="1"/>
  <c r="EG152" i="1"/>
  <c r="DW152" i="1"/>
  <c r="DL152" i="1"/>
  <c r="CO152" i="1"/>
  <c r="CK152" i="1"/>
  <c r="CF152" i="1"/>
  <c r="AN152" i="1"/>
  <c r="AH152" i="1"/>
  <c r="X152" i="1"/>
  <c r="FW151" i="1"/>
  <c r="BU151" i="1" s="1"/>
  <c r="FV151" i="1"/>
  <c r="FU151" i="1"/>
  <c r="BS151" i="1" s="1"/>
  <c r="FT151" i="1"/>
  <c r="BQ151" i="1" s="1"/>
  <c r="FS151" i="1"/>
  <c r="FR151" i="1"/>
  <c r="BO151" i="1" s="1"/>
  <c r="FQ151" i="1"/>
  <c r="BM151" i="1" s="1"/>
  <c r="FP151" i="1"/>
  <c r="FO151" i="1"/>
  <c r="BK151" i="1" s="1"/>
  <c r="FM151" i="1"/>
  <c r="BH151" i="1" s="1"/>
  <c r="FL151" i="1"/>
  <c r="FK151" i="1"/>
  <c r="BF151" i="1" s="1"/>
  <c r="FJ151" i="1"/>
  <c r="BD151" i="1" s="1"/>
  <c r="FI151" i="1"/>
  <c r="FH151" i="1"/>
  <c r="BB151" i="1" s="1"/>
  <c r="FG151" i="1"/>
  <c r="AZ151" i="1" s="1"/>
  <c r="FF151" i="1"/>
  <c r="FE151" i="1"/>
  <c r="AX151" i="1" s="1"/>
  <c r="FB151" i="1"/>
  <c r="AT151" i="1" s="1"/>
  <c r="FA151" i="1"/>
  <c r="EZ151" i="1"/>
  <c r="EY151" i="1"/>
  <c r="EX151" i="1"/>
  <c r="EW151" i="1"/>
  <c r="AL151" i="1" s="1"/>
  <c r="EV151" i="1"/>
  <c r="EU151" i="1"/>
  <c r="ET151" i="1"/>
  <c r="AF151" i="1" s="1"/>
  <c r="AA151" i="1"/>
  <c r="Y151" i="1"/>
  <c r="EG151" i="1"/>
  <c r="DW151" i="1"/>
  <c r="DL151" i="1"/>
  <c r="CO151" i="1"/>
  <c r="CK151" i="1"/>
  <c r="CF151" i="1"/>
  <c r="AN151" i="1"/>
  <c r="AH151" i="1"/>
  <c r="X151" i="1"/>
  <c r="FW150" i="1"/>
  <c r="BU150" i="1" s="1"/>
  <c r="FV150" i="1"/>
  <c r="FU150" i="1"/>
  <c r="BS150" i="1" s="1"/>
  <c r="FT150" i="1"/>
  <c r="BQ150" i="1" s="1"/>
  <c r="FS150" i="1"/>
  <c r="FR150" i="1"/>
  <c r="BO150" i="1" s="1"/>
  <c r="FQ150" i="1"/>
  <c r="BM150" i="1" s="1"/>
  <c r="FP150" i="1"/>
  <c r="FO150" i="1"/>
  <c r="BK150" i="1" s="1"/>
  <c r="EG150" i="1"/>
  <c r="DW150" i="1"/>
  <c r="DL150" i="1"/>
  <c r="DM150" i="1" s="1"/>
  <c r="O150" i="1"/>
  <c r="CO150" i="1"/>
  <c r="CK150" i="1"/>
  <c r="BI150" i="1"/>
  <c r="BH150" i="1"/>
  <c r="BG150" i="1"/>
  <c r="BF150" i="1"/>
  <c r="BD150" i="1"/>
  <c r="BC150" i="1"/>
  <c r="BB150" i="1"/>
  <c r="AZ150" i="1"/>
  <c r="AY150" i="1"/>
  <c r="AX150" i="1"/>
  <c r="AV150" i="1"/>
  <c r="AU150" i="1"/>
  <c r="AT150" i="1"/>
  <c r="AS150" i="1"/>
  <c r="AR150" i="1"/>
  <c r="AN150" i="1"/>
  <c r="AM150" i="1"/>
  <c r="AL150" i="1"/>
  <c r="AH150" i="1"/>
  <c r="AG150" i="1"/>
  <c r="AF150" i="1"/>
  <c r="AA150" i="1"/>
  <c r="Z150" i="1"/>
  <c r="Y150" i="1"/>
  <c r="X150" i="1"/>
  <c r="FW149" i="1"/>
  <c r="BU149" i="1" s="1"/>
  <c r="FV149" i="1"/>
  <c r="FU149" i="1"/>
  <c r="FT149" i="1"/>
  <c r="BQ149" i="1" s="1"/>
  <c r="FS149" i="1"/>
  <c r="FR149" i="1"/>
  <c r="BO149" i="1" s="1"/>
  <c r="FQ149" i="1"/>
  <c r="BM149" i="1" s="1"/>
  <c r="FP149" i="1"/>
  <c r="FO149" i="1"/>
  <c r="BK149" i="1" s="1"/>
  <c r="EG149" i="1"/>
  <c r="CO149" i="1"/>
  <c r="CP149" i="1" s="1"/>
  <c r="BI149" i="1"/>
  <c r="BH149" i="1"/>
  <c r="BG149" i="1"/>
  <c r="BF149" i="1"/>
  <c r="BD149" i="1"/>
  <c r="BC149" i="1"/>
  <c r="BB149" i="1"/>
  <c r="AZ149" i="1"/>
  <c r="AY149" i="1"/>
  <c r="AX149" i="1"/>
  <c r="AV149" i="1"/>
  <c r="AU149" i="1"/>
  <c r="AT149" i="1"/>
  <c r="AS149" i="1"/>
  <c r="AR149" i="1"/>
  <c r="AN149" i="1"/>
  <c r="AM149" i="1"/>
  <c r="AL149" i="1"/>
  <c r="AH149" i="1"/>
  <c r="AG149" i="1"/>
  <c r="AF149" i="1"/>
  <c r="AA149" i="1"/>
  <c r="Z149" i="1"/>
  <c r="Y149" i="1"/>
  <c r="X149" i="1"/>
  <c r="FW148" i="1"/>
  <c r="BU148" i="1" s="1"/>
  <c r="FV148" i="1"/>
  <c r="FU148" i="1"/>
  <c r="BS148" i="1" s="1"/>
  <c r="FT148" i="1"/>
  <c r="BQ148" i="1" s="1"/>
  <c r="FS148" i="1"/>
  <c r="FR148" i="1"/>
  <c r="BO148" i="1" s="1"/>
  <c r="FQ148" i="1"/>
  <c r="BM148" i="1" s="1"/>
  <c r="FP148" i="1"/>
  <c r="FO148" i="1"/>
  <c r="BK148" i="1" s="1"/>
  <c r="EG148" i="1"/>
  <c r="DW148" i="1"/>
  <c r="CO148" i="1"/>
  <c r="CK148" i="1"/>
  <c r="BI148" i="1"/>
  <c r="BH148" i="1"/>
  <c r="BG148" i="1"/>
  <c r="BF148" i="1"/>
  <c r="BD148" i="1"/>
  <c r="BC148" i="1"/>
  <c r="BB148" i="1"/>
  <c r="AZ148" i="1"/>
  <c r="AY148" i="1"/>
  <c r="AX148" i="1"/>
  <c r="AV148" i="1"/>
  <c r="AU148" i="1"/>
  <c r="AT148" i="1"/>
  <c r="AS148" i="1"/>
  <c r="AR148" i="1"/>
  <c r="AN148" i="1"/>
  <c r="AM148" i="1"/>
  <c r="AL148" i="1"/>
  <c r="AH148" i="1"/>
  <c r="AG148" i="1"/>
  <c r="AF148" i="1"/>
  <c r="AA148" i="1"/>
  <c r="Z148" i="1"/>
  <c r="Y148" i="1"/>
  <c r="X148" i="1"/>
  <c r="FW147" i="1"/>
  <c r="BU147" i="1" s="1"/>
  <c r="FV147" i="1"/>
  <c r="FU147" i="1"/>
  <c r="FT147" i="1"/>
  <c r="BQ147" i="1" s="1"/>
  <c r="FS147" i="1"/>
  <c r="FR147" i="1"/>
  <c r="BO147" i="1" s="1"/>
  <c r="FQ147" i="1"/>
  <c r="BM147" i="1" s="1"/>
  <c r="FP147" i="1"/>
  <c r="FO147" i="1"/>
  <c r="BK147" i="1" s="1"/>
  <c r="EG147" i="1"/>
  <c r="DW147" i="1"/>
  <c r="DL147" i="1"/>
  <c r="CO147" i="1"/>
  <c r="CK147" i="1"/>
  <c r="CF147" i="1"/>
  <c r="BI147" i="1"/>
  <c r="BH147" i="1"/>
  <c r="BG147" i="1"/>
  <c r="BF147" i="1"/>
  <c r="BD147" i="1"/>
  <c r="BC147" i="1"/>
  <c r="BB147" i="1"/>
  <c r="AZ147" i="1"/>
  <c r="AY147" i="1"/>
  <c r="AX147" i="1"/>
  <c r="AV147" i="1"/>
  <c r="AU147" i="1"/>
  <c r="AT147" i="1"/>
  <c r="AS147" i="1"/>
  <c r="AR147" i="1"/>
  <c r="AN147" i="1"/>
  <c r="AM147" i="1"/>
  <c r="AL147" i="1"/>
  <c r="AH147" i="1"/>
  <c r="AG147" i="1"/>
  <c r="AF147" i="1"/>
  <c r="AA147" i="1"/>
  <c r="Z147" i="1"/>
  <c r="Y147" i="1"/>
  <c r="X147" i="1"/>
  <c r="FW146" i="1"/>
  <c r="BU146" i="1" s="1"/>
  <c r="FV146" i="1"/>
  <c r="FU146" i="1"/>
  <c r="FT146" i="1"/>
  <c r="BQ146" i="1" s="1"/>
  <c r="FS146" i="1"/>
  <c r="FR146" i="1"/>
  <c r="BO146" i="1" s="1"/>
  <c r="FQ146" i="1"/>
  <c r="BM146" i="1" s="1"/>
  <c r="FP146" i="1"/>
  <c r="FO146" i="1"/>
  <c r="BK146" i="1" s="1"/>
  <c r="EG146" i="1"/>
  <c r="DW146" i="1"/>
  <c r="DL146" i="1"/>
  <c r="CO146" i="1"/>
  <c r="CK146" i="1"/>
  <c r="CF146" i="1"/>
  <c r="BI146" i="1"/>
  <c r="BH146" i="1"/>
  <c r="BG146" i="1"/>
  <c r="BF146" i="1"/>
  <c r="BD146" i="1"/>
  <c r="BC146" i="1"/>
  <c r="BB146" i="1"/>
  <c r="AZ146" i="1"/>
  <c r="AY146" i="1"/>
  <c r="AX146" i="1"/>
  <c r="AV146" i="1"/>
  <c r="AU146" i="1"/>
  <c r="AT146" i="1"/>
  <c r="AS146" i="1"/>
  <c r="AR146" i="1"/>
  <c r="AN146" i="1"/>
  <c r="AM146" i="1"/>
  <c r="AL146" i="1"/>
  <c r="AH146" i="1"/>
  <c r="AG146" i="1"/>
  <c r="AF146" i="1"/>
  <c r="AA146" i="1"/>
  <c r="Z146" i="1"/>
  <c r="Y146" i="1"/>
  <c r="X146" i="1"/>
  <c r="FW145" i="1"/>
  <c r="BU145" i="1" s="1"/>
  <c r="FV145" i="1"/>
  <c r="FU145" i="1"/>
  <c r="FT145" i="1"/>
  <c r="BQ145" i="1" s="1"/>
  <c r="FS145" i="1"/>
  <c r="FR145" i="1"/>
  <c r="BO145" i="1" s="1"/>
  <c r="FQ145" i="1"/>
  <c r="BM145" i="1" s="1"/>
  <c r="FP145" i="1"/>
  <c r="FO145" i="1"/>
  <c r="BK145" i="1" s="1"/>
  <c r="EG145" i="1"/>
  <c r="DW145" i="1"/>
  <c r="DL145" i="1"/>
  <c r="CO145" i="1"/>
  <c r="CK145" i="1"/>
  <c r="CF145" i="1"/>
  <c r="BI145" i="1"/>
  <c r="BH145" i="1"/>
  <c r="BG145" i="1"/>
  <c r="BF145" i="1"/>
  <c r="BD145" i="1"/>
  <c r="BC145" i="1"/>
  <c r="BB145" i="1"/>
  <c r="AZ145" i="1"/>
  <c r="AY145" i="1"/>
  <c r="AX145" i="1"/>
  <c r="AV145" i="1"/>
  <c r="AU145" i="1"/>
  <c r="AT145" i="1"/>
  <c r="AS145" i="1"/>
  <c r="AR145" i="1"/>
  <c r="AN145" i="1"/>
  <c r="AM145" i="1"/>
  <c r="AL145" i="1"/>
  <c r="AH145" i="1"/>
  <c r="AG145" i="1"/>
  <c r="AF145" i="1"/>
  <c r="AA145" i="1"/>
  <c r="Z145" i="1"/>
  <c r="Y145" i="1"/>
  <c r="X145" i="1"/>
  <c r="GA144" i="1"/>
  <c r="FW144" i="1"/>
  <c r="BU144" i="1" s="1"/>
  <c r="FV144" i="1"/>
  <c r="FU144" i="1"/>
  <c r="BS144" i="1" s="1"/>
  <c r="FT144" i="1"/>
  <c r="BQ144" i="1" s="1"/>
  <c r="FS144" i="1"/>
  <c r="FR144" i="1"/>
  <c r="BO144" i="1" s="1"/>
  <c r="FQ144" i="1"/>
  <c r="BM144" i="1" s="1"/>
  <c r="FP144" i="1"/>
  <c r="FO144" i="1"/>
  <c r="BK144" i="1" s="1"/>
  <c r="EG144" i="1"/>
  <c r="DW144" i="1"/>
  <c r="DL144" i="1"/>
  <c r="CO144" i="1"/>
  <c r="CK144" i="1"/>
  <c r="CF144" i="1"/>
  <c r="BI144" i="1"/>
  <c r="BH144" i="1"/>
  <c r="BG144" i="1"/>
  <c r="BF144" i="1"/>
  <c r="BD144" i="1"/>
  <c r="BC144" i="1"/>
  <c r="BB144" i="1"/>
  <c r="AZ144" i="1"/>
  <c r="AY144" i="1"/>
  <c r="AX144" i="1"/>
  <c r="AV144" i="1"/>
  <c r="AU144" i="1"/>
  <c r="AT144" i="1"/>
  <c r="AS144" i="1"/>
  <c r="AR144" i="1"/>
  <c r="AN144" i="1"/>
  <c r="AM144" i="1"/>
  <c r="AL144" i="1"/>
  <c r="AH144" i="1"/>
  <c r="AG144" i="1"/>
  <c r="AF144" i="1"/>
  <c r="AA144" i="1"/>
  <c r="Z144" i="1"/>
  <c r="Y144" i="1"/>
  <c r="X144" i="1"/>
  <c r="FW143" i="1"/>
  <c r="BU143" i="1" s="1"/>
  <c r="FV143" i="1"/>
  <c r="FU143" i="1"/>
  <c r="BS143" i="1" s="1"/>
  <c r="FT143" i="1"/>
  <c r="BQ143" i="1" s="1"/>
  <c r="FS143" i="1"/>
  <c r="FR143" i="1"/>
  <c r="BO143" i="1" s="1"/>
  <c r="FQ143" i="1"/>
  <c r="BM143" i="1" s="1"/>
  <c r="FP143" i="1"/>
  <c r="FO143" i="1"/>
  <c r="BK143" i="1" s="1"/>
  <c r="EG143" i="1"/>
  <c r="DW143" i="1"/>
  <c r="DL143" i="1"/>
  <c r="CO143" i="1"/>
  <c r="CK143" i="1"/>
  <c r="CF143" i="1"/>
  <c r="BI143" i="1"/>
  <c r="BH143" i="1"/>
  <c r="BG143" i="1"/>
  <c r="BF143" i="1"/>
  <c r="BD143" i="1"/>
  <c r="BC143" i="1"/>
  <c r="BB143" i="1"/>
  <c r="AZ143" i="1"/>
  <c r="AY143" i="1"/>
  <c r="AX143" i="1"/>
  <c r="AV143" i="1"/>
  <c r="AU143" i="1"/>
  <c r="AT143" i="1"/>
  <c r="AS143" i="1"/>
  <c r="AR143" i="1"/>
  <c r="AN143" i="1"/>
  <c r="AM143" i="1"/>
  <c r="AL143" i="1"/>
  <c r="AH143" i="1"/>
  <c r="AG143" i="1"/>
  <c r="AF143" i="1"/>
  <c r="AA143" i="1"/>
  <c r="Z143" i="1"/>
  <c r="Y143" i="1"/>
  <c r="X143" i="1"/>
  <c r="GA142" i="1"/>
  <c r="FW142" i="1"/>
  <c r="BU142" i="1" s="1"/>
  <c r="FV142" i="1"/>
  <c r="FU142" i="1"/>
  <c r="BS142" i="1" s="1"/>
  <c r="FT142" i="1"/>
  <c r="BQ142" i="1" s="1"/>
  <c r="FS142" i="1"/>
  <c r="FR142" i="1"/>
  <c r="FQ142" i="1"/>
  <c r="BM142" i="1" s="1"/>
  <c r="FP142" i="1"/>
  <c r="FO142" i="1"/>
  <c r="BK142" i="1" s="1"/>
  <c r="EG142" i="1"/>
  <c r="DW142" i="1"/>
  <c r="DL142" i="1"/>
  <c r="CO142" i="1"/>
  <c r="CK142" i="1"/>
  <c r="CF142" i="1"/>
  <c r="BI142" i="1"/>
  <c r="BH142" i="1"/>
  <c r="BG142" i="1"/>
  <c r="BF142" i="1"/>
  <c r="BD142" i="1"/>
  <c r="BC142" i="1"/>
  <c r="BB142" i="1"/>
  <c r="AZ142" i="1"/>
  <c r="AY142" i="1"/>
  <c r="AX142" i="1"/>
  <c r="AV142" i="1"/>
  <c r="AU142" i="1"/>
  <c r="AT142" i="1"/>
  <c r="AS142" i="1"/>
  <c r="AR142" i="1"/>
  <c r="AN142" i="1"/>
  <c r="AM142" i="1"/>
  <c r="AL142" i="1"/>
  <c r="AH142" i="1"/>
  <c r="AG142" i="1"/>
  <c r="AF142" i="1"/>
  <c r="AA142" i="1"/>
  <c r="Z142" i="1"/>
  <c r="Y142" i="1"/>
  <c r="X142" i="1"/>
  <c r="FW141" i="1"/>
  <c r="BU141" i="1" s="1"/>
  <c r="FV141" i="1"/>
  <c r="FU141" i="1"/>
  <c r="BS141" i="1" s="1"/>
  <c r="FT141" i="1"/>
  <c r="BQ141" i="1" s="1"/>
  <c r="FS141" i="1"/>
  <c r="FR141" i="1"/>
  <c r="BO141" i="1" s="1"/>
  <c r="FQ141" i="1"/>
  <c r="BM141" i="1" s="1"/>
  <c r="FP141" i="1"/>
  <c r="FO141" i="1"/>
  <c r="BK141" i="1" s="1"/>
  <c r="EG141" i="1"/>
  <c r="DW141" i="1"/>
  <c r="DL141" i="1"/>
  <c r="CO141" i="1"/>
  <c r="CK141" i="1"/>
  <c r="CF141" i="1"/>
  <c r="BI141" i="1"/>
  <c r="BH141" i="1"/>
  <c r="BG141" i="1"/>
  <c r="BF141" i="1"/>
  <c r="BD141" i="1"/>
  <c r="BC141" i="1"/>
  <c r="BB141" i="1"/>
  <c r="AZ141" i="1"/>
  <c r="AY141" i="1"/>
  <c r="AX141" i="1"/>
  <c r="AV141" i="1"/>
  <c r="AU141" i="1"/>
  <c r="AT141" i="1"/>
  <c r="AS141" i="1"/>
  <c r="AR141" i="1"/>
  <c r="AN141" i="1"/>
  <c r="AM141" i="1"/>
  <c r="AL141" i="1"/>
  <c r="AH141" i="1"/>
  <c r="AG141" i="1"/>
  <c r="AF141" i="1"/>
  <c r="AA141" i="1"/>
  <c r="Z141" i="1"/>
  <c r="Y141" i="1"/>
  <c r="X141" i="1"/>
  <c r="FW140" i="1"/>
  <c r="BU140" i="1" s="1"/>
  <c r="FV140" i="1"/>
  <c r="FU140" i="1"/>
  <c r="BS140" i="1" s="1"/>
  <c r="FT140" i="1"/>
  <c r="BQ140" i="1" s="1"/>
  <c r="FS140" i="1"/>
  <c r="FR140" i="1"/>
  <c r="BO140" i="1" s="1"/>
  <c r="FQ140" i="1"/>
  <c r="BM140" i="1" s="1"/>
  <c r="FP140" i="1"/>
  <c r="FO140" i="1"/>
  <c r="BK140" i="1" s="1"/>
  <c r="EG140" i="1"/>
  <c r="DW140" i="1"/>
  <c r="DL140" i="1"/>
  <c r="O140" i="1"/>
  <c r="CO140" i="1"/>
  <c r="CK140" i="1"/>
  <c r="CF140" i="1"/>
  <c r="BI140" i="1"/>
  <c r="BH140" i="1"/>
  <c r="BG140" i="1"/>
  <c r="BF140" i="1"/>
  <c r="BD140" i="1"/>
  <c r="BC140" i="1"/>
  <c r="BB140" i="1"/>
  <c r="AZ140" i="1"/>
  <c r="AY140" i="1"/>
  <c r="AX140" i="1"/>
  <c r="AV140" i="1"/>
  <c r="AU140" i="1"/>
  <c r="AT140" i="1"/>
  <c r="AS140" i="1"/>
  <c r="AR140" i="1"/>
  <c r="AN140" i="1"/>
  <c r="AM140" i="1"/>
  <c r="AL140" i="1"/>
  <c r="AH140" i="1"/>
  <c r="AG140" i="1"/>
  <c r="AF140" i="1"/>
  <c r="AA140" i="1"/>
  <c r="Z140" i="1"/>
  <c r="Y140" i="1"/>
  <c r="X140" i="1"/>
  <c r="FW139" i="1"/>
  <c r="BU139" i="1" s="1"/>
  <c r="FV139" i="1"/>
  <c r="FU139" i="1"/>
  <c r="BS139" i="1" s="1"/>
  <c r="FT139" i="1"/>
  <c r="BQ139" i="1" s="1"/>
  <c r="FS139" i="1"/>
  <c r="FR139" i="1"/>
  <c r="BO139" i="1" s="1"/>
  <c r="FQ139" i="1"/>
  <c r="BM139" i="1" s="1"/>
  <c r="FP139" i="1"/>
  <c r="FO139" i="1"/>
  <c r="BK139" i="1" s="1"/>
  <c r="EG139" i="1"/>
  <c r="DW139" i="1"/>
  <c r="DL139" i="1"/>
  <c r="CO139" i="1"/>
  <c r="CK139" i="1"/>
  <c r="CF139" i="1"/>
  <c r="BI139" i="1"/>
  <c r="BH139" i="1"/>
  <c r="BG139" i="1"/>
  <c r="BF139" i="1"/>
  <c r="BD139" i="1"/>
  <c r="BC139" i="1"/>
  <c r="BB139" i="1"/>
  <c r="AZ139" i="1"/>
  <c r="AY139" i="1"/>
  <c r="AX139" i="1"/>
  <c r="AV139" i="1"/>
  <c r="AU139" i="1"/>
  <c r="AT139" i="1"/>
  <c r="AS139" i="1"/>
  <c r="AR139" i="1"/>
  <c r="AN139" i="1"/>
  <c r="AM139" i="1"/>
  <c r="AL139" i="1"/>
  <c r="AH139" i="1"/>
  <c r="AG139" i="1"/>
  <c r="AF139" i="1"/>
  <c r="AA139" i="1"/>
  <c r="Z139" i="1"/>
  <c r="Y139" i="1"/>
  <c r="X139" i="1"/>
  <c r="FW138" i="1"/>
  <c r="BU138" i="1" s="1"/>
  <c r="FV138" i="1"/>
  <c r="FU138" i="1"/>
  <c r="FT138" i="1"/>
  <c r="BQ138" i="1" s="1"/>
  <c r="FS138" i="1"/>
  <c r="FR138" i="1"/>
  <c r="BO138" i="1" s="1"/>
  <c r="EG138" i="1"/>
  <c r="CO138" i="1"/>
  <c r="CP138" i="1" s="1"/>
  <c r="BM138" i="1"/>
  <c r="BL138" i="1"/>
  <c r="BK138" i="1"/>
  <c r="BI138" i="1"/>
  <c r="BH138" i="1"/>
  <c r="BG138" i="1"/>
  <c r="BF138" i="1"/>
  <c r="BD138" i="1"/>
  <c r="BC138" i="1"/>
  <c r="BB138" i="1"/>
  <c r="AZ138" i="1"/>
  <c r="AY138" i="1"/>
  <c r="AX138" i="1"/>
  <c r="AV138" i="1"/>
  <c r="AU138" i="1"/>
  <c r="AT138" i="1"/>
  <c r="AS138" i="1"/>
  <c r="AR138" i="1"/>
  <c r="AN138" i="1"/>
  <c r="AM138" i="1"/>
  <c r="AL138" i="1"/>
  <c r="AH138" i="1"/>
  <c r="AG138" i="1"/>
  <c r="AF138" i="1"/>
  <c r="AA138" i="1"/>
  <c r="Z138" i="1"/>
  <c r="Y138" i="1"/>
  <c r="X138" i="1"/>
  <c r="FW137" i="1"/>
  <c r="BU137" i="1" s="1"/>
  <c r="FV137" i="1"/>
  <c r="FU137" i="1"/>
  <c r="BS137" i="1" s="1"/>
  <c r="FT137" i="1"/>
  <c r="BQ137" i="1" s="1"/>
  <c r="FS137" i="1"/>
  <c r="FR137" i="1"/>
  <c r="BO137" i="1" s="1"/>
  <c r="FQ137" i="1"/>
  <c r="BM137" i="1" s="1"/>
  <c r="FP137" i="1"/>
  <c r="FO137" i="1"/>
  <c r="BK137" i="1" s="1"/>
  <c r="FN137" i="1"/>
  <c r="BI137" i="1" s="1"/>
  <c r="FM137" i="1"/>
  <c r="BH137" i="1" s="1"/>
  <c r="FL137" i="1"/>
  <c r="FK137" i="1"/>
  <c r="BF137" i="1" s="1"/>
  <c r="FJ137" i="1"/>
  <c r="BD137" i="1" s="1"/>
  <c r="FI137" i="1"/>
  <c r="FH137" i="1"/>
  <c r="BB137" i="1" s="1"/>
  <c r="FG137" i="1"/>
  <c r="AZ137" i="1" s="1"/>
  <c r="FF137" i="1"/>
  <c r="FE137" i="1"/>
  <c r="AX137" i="1" s="1"/>
  <c r="FD137" i="1"/>
  <c r="AV137" i="1" s="1"/>
  <c r="FC137" i="1"/>
  <c r="AU137" i="1" s="1"/>
  <c r="FB137" i="1"/>
  <c r="AT137" i="1" s="1"/>
  <c r="FA137" i="1"/>
  <c r="EZ137" i="1"/>
  <c r="AR137" i="1" s="1"/>
  <c r="EY137" i="1"/>
  <c r="EX137" i="1"/>
  <c r="EW137" i="1"/>
  <c r="AL137" i="1" s="1"/>
  <c r="EV137" i="1"/>
  <c r="EU137" i="1"/>
  <c r="ET137" i="1"/>
  <c r="AF137" i="1" s="1"/>
  <c r="AA137" i="1"/>
  <c r="Y137" i="1"/>
  <c r="EG137" i="1"/>
  <c r="CO137" i="1"/>
  <c r="CP137" i="1" s="1"/>
  <c r="AN137" i="1"/>
  <c r="AH137" i="1"/>
  <c r="X137" i="1"/>
  <c r="FW136" i="1"/>
  <c r="BU136" i="1" s="1"/>
  <c r="FV136" i="1"/>
  <c r="FU136" i="1"/>
  <c r="BS136" i="1" s="1"/>
  <c r="FT136" i="1"/>
  <c r="BQ136" i="1" s="1"/>
  <c r="FS136" i="1"/>
  <c r="FR136" i="1"/>
  <c r="BO136" i="1" s="1"/>
  <c r="FQ136" i="1"/>
  <c r="BM136" i="1" s="1"/>
  <c r="FP136" i="1"/>
  <c r="FO136" i="1"/>
  <c r="BK136" i="1" s="1"/>
  <c r="FN136" i="1"/>
  <c r="BI136" i="1" s="1"/>
  <c r="FM136" i="1"/>
  <c r="BH136" i="1" s="1"/>
  <c r="FL136" i="1"/>
  <c r="FK136" i="1"/>
  <c r="BF136" i="1" s="1"/>
  <c r="FJ136" i="1"/>
  <c r="BD136" i="1" s="1"/>
  <c r="FI136" i="1"/>
  <c r="FH136" i="1"/>
  <c r="BB136" i="1" s="1"/>
  <c r="FG136" i="1"/>
  <c r="AZ136" i="1" s="1"/>
  <c r="FF136" i="1"/>
  <c r="FE136" i="1"/>
  <c r="AX136" i="1" s="1"/>
  <c r="FD136" i="1"/>
  <c r="AV136" i="1" s="1"/>
  <c r="FC136" i="1"/>
  <c r="AU136" i="1" s="1"/>
  <c r="FB136" i="1"/>
  <c r="AT136" i="1" s="1"/>
  <c r="FA136" i="1"/>
  <c r="EZ136" i="1"/>
  <c r="AR136" i="1" s="1"/>
  <c r="EY136" i="1"/>
  <c r="EX136" i="1"/>
  <c r="EW136" i="1"/>
  <c r="AL136" i="1" s="1"/>
  <c r="EV136" i="1"/>
  <c r="EU136" i="1"/>
  <c r="ET136" i="1"/>
  <c r="AF136" i="1" s="1"/>
  <c r="AA136" i="1"/>
  <c r="Y136" i="1"/>
  <c r="EG136" i="1"/>
  <c r="CO136" i="1"/>
  <c r="CP136" i="1" s="1"/>
  <c r="AN136" i="1"/>
  <c r="AH136" i="1"/>
  <c r="X136" i="1"/>
  <c r="FW135" i="1"/>
  <c r="BU135" i="1" s="1"/>
  <c r="FV135" i="1"/>
  <c r="FU135" i="1"/>
  <c r="BS135" i="1" s="1"/>
  <c r="FT135" i="1"/>
  <c r="BQ135" i="1" s="1"/>
  <c r="FS135" i="1"/>
  <c r="FR135" i="1"/>
  <c r="BO135" i="1" s="1"/>
  <c r="FM135" i="1"/>
  <c r="BH135" i="1" s="1"/>
  <c r="FL135" i="1"/>
  <c r="FK135" i="1"/>
  <c r="BF135" i="1" s="1"/>
  <c r="FJ135" i="1"/>
  <c r="BD135" i="1" s="1"/>
  <c r="FI135" i="1"/>
  <c r="FH135" i="1"/>
  <c r="BB135" i="1" s="1"/>
  <c r="FB135" i="1"/>
  <c r="AT135" i="1" s="1"/>
  <c r="FA135" i="1"/>
  <c r="EZ135" i="1"/>
  <c r="AR135" i="1" s="1"/>
  <c r="EY135" i="1"/>
  <c r="EX135" i="1"/>
  <c r="EW135" i="1"/>
  <c r="AL135" i="1" s="1"/>
  <c r="EV135" i="1"/>
  <c r="EU135" i="1"/>
  <c r="ET135" i="1"/>
  <c r="AA135" i="1"/>
  <c r="Y135" i="1"/>
  <c r="EG135" i="1"/>
  <c r="DW135" i="1"/>
  <c r="DL135" i="1"/>
  <c r="O135" i="1"/>
  <c r="CO135" i="1"/>
  <c r="CK135" i="1"/>
  <c r="FO135" i="1" s="1"/>
  <c r="BK135" i="1" s="1"/>
  <c r="CF135" i="1"/>
  <c r="AN135" i="1"/>
  <c r="AH135" i="1"/>
  <c r="X135" i="1"/>
  <c r="FW134" i="1"/>
  <c r="BU134" i="1" s="1"/>
  <c r="FV134" i="1"/>
  <c r="FU134" i="1"/>
  <c r="BS134" i="1" s="1"/>
  <c r="FT134" i="1"/>
  <c r="BQ134" i="1" s="1"/>
  <c r="FS134" i="1"/>
  <c r="FR134" i="1"/>
  <c r="BO134" i="1" s="1"/>
  <c r="FM134" i="1"/>
  <c r="BH134" i="1" s="1"/>
  <c r="FL134" i="1"/>
  <c r="FK134" i="1"/>
  <c r="BF134" i="1" s="1"/>
  <c r="FJ134" i="1"/>
  <c r="BD134" i="1" s="1"/>
  <c r="FI134" i="1"/>
  <c r="FH134" i="1"/>
  <c r="BB134" i="1" s="1"/>
  <c r="FB134" i="1"/>
  <c r="AT134" i="1" s="1"/>
  <c r="FA134" i="1"/>
  <c r="EZ134" i="1"/>
  <c r="AR134" i="1" s="1"/>
  <c r="EY134" i="1"/>
  <c r="EX134" i="1"/>
  <c r="EW134" i="1"/>
  <c r="AL134" i="1" s="1"/>
  <c r="EV134" i="1"/>
  <c r="EU134" i="1"/>
  <c r="ET134" i="1"/>
  <c r="AF134" i="1" s="1"/>
  <c r="AA134" i="1"/>
  <c r="Y134" i="1"/>
  <c r="EG134" i="1"/>
  <c r="DW134" i="1"/>
  <c r="DL134" i="1"/>
  <c r="CO134" i="1"/>
  <c r="CK134" i="1"/>
  <c r="CF134" i="1"/>
  <c r="AN134" i="1"/>
  <c r="AH134" i="1"/>
  <c r="X134" i="1"/>
  <c r="FW133" i="1"/>
  <c r="BU133" i="1" s="1"/>
  <c r="FV133" i="1"/>
  <c r="FU133" i="1"/>
  <c r="BS133" i="1" s="1"/>
  <c r="FT133" i="1"/>
  <c r="BQ133" i="1" s="1"/>
  <c r="FS133" i="1"/>
  <c r="FR133" i="1"/>
  <c r="BO133" i="1" s="1"/>
  <c r="FM133" i="1"/>
  <c r="BH133" i="1" s="1"/>
  <c r="FL133" i="1"/>
  <c r="FK133" i="1"/>
  <c r="BF133" i="1" s="1"/>
  <c r="FJ133" i="1"/>
  <c r="BD133" i="1" s="1"/>
  <c r="FI133" i="1"/>
  <c r="FH133" i="1"/>
  <c r="BB133" i="1" s="1"/>
  <c r="FB133" i="1"/>
  <c r="AT133" i="1" s="1"/>
  <c r="FA133" i="1"/>
  <c r="EZ133" i="1"/>
  <c r="AR133" i="1" s="1"/>
  <c r="EY133" i="1"/>
  <c r="EX133" i="1"/>
  <c r="EW133" i="1"/>
  <c r="AL133" i="1" s="1"/>
  <c r="EV133" i="1"/>
  <c r="EU133" i="1"/>
  <c r="ET133" i="1"/>
  <c r="AF133" i="1" s="1"/>
  <c r="AA133" i="1"/>
  <c r="EG133" i="1"/>
  <c r="DW133" i="1"/>
  <c r="DL133" i="1"/>
  <c r="CO133" i="1"/>
  <c r="CK133" i="1"/>
  <c r="FP133" i="1" s="1"/>
  <c r="CF133" i="1"/>
  <c r="AN133" i="1"/>
  <c r="AH133" i="1"/>
  <c r="X133" i="1"/>
  <c r="FW132" i="1"/>
  <c r="BU132" i="1" s="1"/>
  <c r="FV132" i="1"/>
  <c r="FU132" i="1"/>
  <c r="BS132" i="1" s="1"/>
  <c r="FT132" i="1"/>
  <c r="BQ132" i="1" s="1"/>
  <c r="FS132" i="1"/>
  <c r="FR132" i="1"/>
  <c r="BO132" i="1" s="1"/>
  <c r="FM132" i="1"/>
  <c r="BH132" i="1" s="1"/>
  <c r="FL132" i="1"/>
  <c r="FK132" i="1"/>
  <c r="BF132" i="1" s="1"/>
  <c r="FJ132" i="1"/>
  <c r="BD132" i="1" s="1"/>
  <c r="FI132" i="1"/>
  <c r="FH132" i="1"/>
  <c r="BB132" i="1" s="1"/>
  <c r="FB132" i="1"/>
  <c r="AT132" i="1" s="1"/>
  <c r="FA132" i="1"/>
  <c r="EZ132" i="1"/>
  <c r="AR132" i="1" s="1"/>
  <c r="EY132" i="1"/>
  <c r="EX132" i="1"/>
  <c r="EW132" i="1"/>
  <c r="AL132" i="1" s="1"/>
  <c r="EV132" i="1"/>
  <c r="EU132" i="1"/>
  <c r="ET132" i="1"/>
  <c r="AF132" i="1" s="1"/>
  <c r="AA132" i="1"/>
  <c r="Y132" i="1"/>
  <c r="EG132" i="1"/>
  <c r="DW132" i="1"/>
  <c r="DL132" i="1"/>
  <c r="CO132" i="1"/>
  <c r="CK132" i="1"/>
  <c r="FP132" i="1" s="1"/>
  <c r="CF132" i="1"/>
  <c r="AN132" i="1"/>
  <c r="AH132" i="1"/>
  <c r="X132" i="1"/>
  <c r="FW131" i="1"/>
  <c r="BU131" i="1" s="1"/>
  <c r="FV131" i="1"/>
  <c r="FU131" i="1"/>
  <c r="BS131" i="1" s="1"/>
  <c r="FT131" i="1"/>
  <c r="BQ131" i="1" s="1"/>
  <c r="FS131" i="1"/>
  <c r="FR131" i="1"/>
  <c r="BO131" i="1" s="1"/>
  <c r="FM131" i="1"/>
  <c r="BH131" i="1" s="1"/>
  <c r="FL131" i="1"/>
  <c r="FK131" i="1"/>
  <c r="BF131" i="1" s="1"/>
  <c r="FJ131" i="1"/>
  <c r="BD131" i="1" s="1"/>
  <c r="FI131" i="1"/>
  <c r="FH131" i="1"/>
  <c r="BB131" i="1" s="1"/>
  <c r="FB131" i="1"/>
  <c r="AT131" i="1" s="1"/>
  <c r="FA131" i="1"/>
  <c r="EZ131" i="1"/>
  <c r="AR131" i="1" s="1"/>
  <c r="EY131" i="1"/>
  <c r="EX131" i="1"/>
  <c r="EW131" i="1"/>
  <c r="AL131" i="1" s="1"/>
  <c r="EV131" i="1"/>
  <c r="EU131" i="1"/>
  <c r="ET131" i="1"/>
  <c r="AF131" i="1" s="1"/>
  <c r="AA131" i="1"/>
  <c r="Y131" i="1"/>
  <c r="EG131" i="1"/>
  <c r="DW131" i="1"/>
  <c r="DL131" i="1"/>
  <c r="CO131" i="1"/>
  <c r="CK131" i="1"/>
  <c r="CF131" i="1"/>
  <c r="AN131" i="1"/>
  <c r="AH131" i="1"/>
  <c r="X131" i="1"/>
  <c r="FW130" i="1"/>
  <c r="BU130" i="1" s="1"/>
  <c r="FV130" i="1"/>
  <c r="FU130" i="1"/>
  <c r="BS130" i="1" s="1"/>
  <c r="FT130" i="1"/>
  <c r="BQ130" i="1" s="1"/>
  <c r="FS130" i="1"/>
  <c r="FR130" i="1"/>
  <c r="BO130" i="1" s="1"/>
  <c r="FM130" i="1"/>
  <c r="BH130" i="1" s="1"/>
  <c r="FL130" i="1"/>
  <c r="FK130" i="1"/>
  <c r="BF130" i="1" s="1"/>
  <c r="FJ130" i="1"/>
  <c r="BD130" i="1" s="1"/>
  <c r="FI130" i="1"/>
  <c r="FH130" i="1"/>
  <c r="BB130" i="1" s="1"/>
  <c r="FB130" i="1"/>
  <c r="AT130" i="1" s="1"/>
  <c r="FA130" i="1"/>
  <c r="EZ130" i="1"/>
  <c r="AR130" i="1" s="1"/>
  <c r="EY130" i="1"/>
  <c r="EX130" i="1"/>
  <c r="EW130" i="1"/>
  <c r="AL130" i="1" s="1"/>
  <c r="EV130" i="1"/>
  <c r="EU130" i="1"/>
  <c r="ET130" i="1"/>
  <c r="AF130" i="1" s="1"/>
  <c r="AA130" i="1"/>
  <c r="EG130" i="1"/>
  <c r="DW130" i="1"/>
  <c r="DL130" i="1"/>
  <c r="CO130" i="1"/>
  <c r="CK130" i="1"/>
  <c r="FQ130" i="1" s="1"/>
  <c r="BM130" i="1" s="1"/>
  <c r="CF130" i="1"/>
  <c r="AN130" i="1"/>
  <c r="AH130" i="1"/>
  <c r="X130" i="1"/>
  <c r="FW129" i="1"/>
  <c r="BU129" i="1" s="1"/>
  <c r="FV129" i="1"/>
  <c r="FU129" i="1"/>
  <c r="BS129" i="1" s="1"/>
  <c r="FT129" i="1"/>
  <c r="BQ129" i="1" s="1"/>
  <c r="FS129" i="1"/>
  <c r="FR129" i="1"/>
  <c r="FM129" i="1"/>
  <c r="BH129" i="1" s="1"/>
  <c r="FL129" i="1"/>
  <c r="FK129" i="1"/>
  <c r="BF129" i="1" s="1"/>
  <c r="FJ129" i="1"/>
  <c r="BD129" i="1" s="1"/>
  <c r="FI129" i="1"/>
  <c r="FH129" i="1"/>
  <c r="BB129" i="1" s="1"/>
  <c r="FB129" i="1"/>
  <c r="AT129" i="1" s="1"/>
  <c r="FA129" i="1"/>
  <c r="EZ129" i="1"/>
  <c r="AR129" i="1" s="1"/>
  <c r="EY129" i="1"/>
  <c r="EX129" i="1"/>
  <c r="EW129" i="1"/>
  <c r="AL129" i="1" s="1"/>
  <c r="EV129" i="1"/>
  <c r="EU129" i="1"/>
  <c r="ET129" i="1"/>
  <c r="AA129" i="1"/>
  <c r="Y129" i="1"/>
  <c r="EG129" i="1"/>
  <c r="DW129" i="1"/>
  <c r="DL129" i="1"/>
  <c r="CO129" i="1"/>
  <c r="CK129" i="1"/>
  <c r="FQ129" i="1" s="1"/>
  <c r="BM129" i="1" s="1"/>
  <c r="CF129" i="1"/>
  <c r="AN129" i="1"/>
  <c r="AH129" i="1"/>
  <c r="X129" i="1"/>
  <c r="FW128" i="1"/>
  <c r="BU128" i="1" s="1"/>
  <c r="FV128" i="1"/>
  <c r="FU128" i="1"/>
  <c r="BS128" i="1" s="1"/>
  <c r="FT128" i="1"/>
  <c r="BQ128" i="1" s="1"/>
  <c r="FS128" i="1"/>
  <c r="FR128" i="1"/>
  <c r="BO128" i="1" s="1"/>
  <c r="FM128" i="1"/>
  <c r="BH128" i="1" s="1"/>
  <c r="FL128" i="1"/>
  <c r="FK128" i="1"/>
  <c r="BF128" i="1" s="1"/>
  <c r="FJ128" i="1"/>
  <c r="BD128" i="1" s="1"/>
  <c r="FI128" i="1"/>
  <c r="FH128" i="1"/>
  <c r="BB128" i="1" s="1"/>
  <c r="FB128" i="1"/>
  <c r="AT128" i="1" s="1"/>
  <c r="FA128" i="1"/>
  <c r="EZ128" i="1"/>
  <c r="AR128" i="1" s="1"/>
  <c r="EY128" i="1"/>
  <c r="EX128" i="1"/>
  <c r="EW128" i="1"/>
  <c r="AL128" i="1" s="1"/>
  <c r="EV128" i="1"/>
  <c r="EU128" i="1"/>
  <c r="ET128" i="1"/>
  <c r="AF128" i="1" s="1"/>
  <c r="AA128" i="1"/>
  <c r="Y128" i="1"/>
  <c r="EG128" i="1"/>
  <c r="DW128" i="1"/>
  <c r="DL128" i="1"/>
  <c r="CO128" i="1"/>
  <c r="CK128" i="1"/>
  <c r="FQ128" i="1" s="1"/>
  <c r="BM128" i="1" s="1"/>
  <c r="CF128" i="1"/>
  <c r="AN128" i="1"/>
  <c r="AH128" i="1"/>
  <c r="X128" i="1"/>
  <c r="FW127" i="1"/>
  <c r="BU127" i="1" s="1"/>
  <c r="FV127" i="1"/>
  <c r="FU127" i="1"/>
  <c r="BS127" i="1" s="1"/>
  <c r="FT127" i="1"/>
  <c r="BQ127" i="1" s="1"/>
  <c r="FS127" i="1"/>
  <c r="FR127" i="1"/>
  <c r="BO127" i="1" s="1"/>
  <c r="FM127" i="1"/>
  <c r="BH127" i="1" s="1"/>
  <c r="FL127" i="1"/>
  <c r="FK127" i="1"/>
  <c r="BF127" i="1" s="1"/>
  <c r="FJ127" i="1"/>
  <c r="BD127" i="1" s="1"/>
  <c r="FI127" i="1"/>
  <c r="FH127" i="1"/>
  <c r="BB127" i="1" s="1"/>
  <c r="FB127" i="1"/>
  <c r="AT127" i="1" s="1"/>
  <c r="FA127" i="1"/>
  <c r="EZ127" i="1"/>
  <c r="AR127" i="1" s="1"/>
  <c r="EY127" i="1"/>
  <c r="EX127" i="1"/>
  <c r="EW127" i="1"/>
  <c r="AL127" i="1" s="1"/>
  <c r="EV127" i="1"/>
  <c r="EU127" i="1"/>
  <c r="ET127" i="1"/>
  <c r="AF127" i="1" s="1"/>
  <c r="AA127" i="1"/>
  <c r="Y127" i="1"/>
  <c r="EG127" i="1"/>
  <c r="DW127" i="1"/>
  <c r="DL127" i="1"/>
  <c r="CO127" i="1"/>
  <c r="CK127" i="1"/>
  <c r="FP127" i="1" s="1"/>
  <c r="CF127" i="1"/>
  <c r="AN127" i="1"/>
  <c r="AH127" i="1"/>
  <c r="X127" i="1"/>
  <c r="FW126" i="1"/>
  <c r="BU126" i="1" s="1"/>
  <c r="FV126" i="1"/>
  <c r="FU126" i="1"/>
  <c r="BS126" i="1" s="1"/>
  <c r="FT126" i="1"/>
  <c r="BQ126" i="1" s="1"/>
  <c r="FS126" i="1"/>
  <c r="FR126" i="1"/>
  <c r="BO126" i="1" s="1"/>
  <c r="FM126" i="1"/>
  <c r="BH126" i="1" s="1"/>
  <c r="FL126" i="1"/>
  <c r="FK126" i="1"/>
  <c r="BF126" i="1" s="1"/>
  <c r="FJ126" i="1"/>
  <c r="BD126" i="1" s="1"/>
  <c r="FI126" i="1"/>
  <c r="FH126" i="1"/>
  <c r="FB126" i="1"/>
  <c r="AT126" i="1" s="1"/>
  <c r="FA126" i="1"/>
  <c r="EZ126" i="1"/>
  <c r="EY126" i="1"/>
  <c r="EX126" i="1"/>
  <c r="EW126" i="1"/>
  <c r="EV126" i="1"/>
  <c r="EU126" i="1"/>
  <c r="ET126" i="1"/>
  <c r="AF126" i="1" s="1"/>
  <c r="AA126" i="1"/>
  <c r="Y126" i="1"/>
  <c r="EG126" i="1"/>
  <c r="DW126" i="1"/>
  <c r="DL126" i="1"/>
  <c r="CO126" i="1"/>
  <c r="CK126" i="1"/>
  <c r="CF126" i="1"/>
  <c r="AN126" i="1"/>
  <c r="AH126" i="1"/>
  <c r="X126" i="1"/>
  <c r="FW125" i="1"/>
  <c r="BU125" i="1" s="1"/>
  <c r="FV125" i="1"/>
  <c r="FU125" i="1"/>
  <c r="BS125" i="1" s="1"/>
  <c r="FT125" i="1"/>
  <c r="BQ125" i="1" s="1"/>
  <c r="FS125" i="1"/>
  <c r="FR125" i="1"/>
  <c r="BO125" i="1" s="1"/>
  <c r="FQ125" i="1"/>
  <c r="BM125" i="1" s="1"/>
  <c r="FP125" i="1"/>
  <c r="FO125" i="1"/>
  <c r="BK125" i="1" s="1"/>
  <c r="EG125" i="1"/>
  <c r="DW125" i="1"/>
  <c r="CO125" i="1"/>
  <c r="CK125" i="1"/>
  <c r="BI125" i="1"/>
  <c r="BH125" i="1"/>
  <c r="BG125" i="1"/>
  <c r="BF125" i="1"/>
  <c r="BD125" i="1"/>
  <c r="BC125" i="1"/>
  <c r="BB125" i="1"/>
  <c r="AZ125" i="1"/>
  <c r="AY125" i="1"/>
  <c r="AX125" i="1"/>
  <c r="AV125" i="1"/>
  <c r="AU125" i="1"/>
  <c r="AT125" i="1"/>
  <c r="AS125" i="1"/>
  <c r="AR125" i="1"/>
  <c r="AN125" i="1"/>
  <c r="AM125" i="1"/>
  <c r="AL125" i="1"/>
  <c r="AH125" i="1"/>
  <c r="AG125" i="1"/>
  <c r="AF125" i="1"/>
  <c r="AA125" i="1"/>
  <c r="Z125" i="1"/>
  <c r="Y125" i="1"/>
  <c r="X125" i="1"/>
  <c r="GA124" i="1"/>
  <c r="FW124" i="1"/>
  <c r="BU124" i="1" s="1"/>
  <c r="FV124" i="1"/>
  <c r="FU124" i="1"/>
  <c r="BS124" i="1" s="1"/>
  <c r="FT124" i="1"/>
  <c r="BQ124" i="1" s="1"/>
  <c r="FS124" i="1"/>
  <c r="FR124" i="1"/>
  <c r="BO124" i="1" s="1"/>
  <c r="FQ124" i="1"/>
  <c r="BM124" i="1" s="1"/>
  <c r="FP124" i="1"/>
  <c r="FO124" i="1"/>
  <c r="BK124" i="1" s="1"/>
  <c r="EG124" i="1"/>
  <c r="DW124" i="1"/>
  <c r="DL124" i="1"/>
  <c r="DM124" i="1" s="1"/>
  <c r="CO124" i="1"/>
  <c r="CK124" i="1"/>
  <c r="CF124" i="1"/>
  <c r="BI124" i="1"/>
  <c r="BH124" i="1"/>
  <c r="BG124" i="1"/>
  <c r="BF124" i="1"/>
  <c r="BD124" i="1"/>
  <c r="BC124" i="1"/>
  <c r="BB124" i="1"/>
  <c r="AZ124" i="1"/>
  <c r="AY124" i="1"/>
  <c r="AX124" i="1"/>
  <c r="AV124" i="1"/>
  <c r="AU124" i="1"/>
  <c r="AT124" i="1"/>
  <c r="AS124" i="1"/>
  <c r="AR124" i="1"/>
  <c r="AN124" i="1"/>
  <c r="AM124" i="1"/>
  <c r="AL124" i="1"/>
  <c r="AH124" i="1"/>
  <c r="AG124" i="1"/>
  <c r="AF124" i="1"/>
  <c r="AA124" i="1"/>
  <c r="Z124" i="1"/>
  <c r="Y124" i="1"/>
  <c r="X124" i="1"/>
  <c r="FW123" i="1"/>
  <c r="BU123" i="1" s="1"/>
  <c r="FV123" i="1"/>
  <c r="FU123" i="1"/>
  <c r="BS123" i="1" s="1"/>
  <c r="FT123" i="1"/>
  <c r="BQ123" i="1" s="1"/>
  <c r="FS123" i="1"/>
  <c r="FR123" i="1"/>
  <c r="BO123" i="1" s="1"/>
  <c r="FQ123" i="1"/>
  <c r="BM123" i="1" s="1"/>
  <c r="FP123" i="1"/>
  <c r="FO123" i="1"/>
  <c r="BK123" i="1" s="1"/>
  <c r="EG123" i="1"/>
  <c r="DW123" i="1"/>
  <c r="DL123" i="1"/>
  <c r="CO123" i="1"/>
  <c r="CK123" i="1"/>
  <c r="CF123" i="1"/>
  <c r="BI123" i="1"/>
  <c r="BH123" i="1"/>
  <c r="BG123" i="1"/>
  <c r="BF123" i="1"/>
  <c r="BD123" i="1"/>
  <c r="BC123" i="1"/>
  <c r="BB123" i="1"/>
  <c r="AZ123" i="1"/>
  <c r="AY123" i="1"/>
  <c r="AX123" i="1"/>
  <c r="AV123" i="1"/>
  <c r="AU123" i="1"/>
  <c r="AT123" i="1"/>
  <c r="AS123" i="1"/>
  <c r="AR123" i="1"/>
  <c r="AN123" i="1"/>
  <c r="AM123" i="1"/>
  <c r="AL123" i="1"/>
  <c r="AH123" i="1"/>
  <c r="AG123" i="1"/>
  <c r="AF123" i="1"/>
  <c r="AA123" i="1"/>
  <c r="Z123" i="1"/>
  <c r="Y123" i="1"/>
  <c r="X123" i="1"/>
  <c r="FW122" i="1"/>
  <c r="BU122" i="1" s="1"/>
  <c r="FV122" i="1"/>
  <c r="FU122" i="1"/>
  <c r="FT122" i="1"/>
  <c r="BQ122" i="1" s="1"/>
  <c r="FS122" i="1"/>
  <c r="FR122" i="1"/>
  <c r="BO122" i="1" s="1"/>
  <c r="FQ122" i="1"/>
  <c r="BM122" i="1" s="1"/>
  <c r="FP122" i="1"/>
  <c r="FO122" i="1"/>
  <c r="EG122" i="1"/>
  <c r="DW122" i="1"/>
  <c r="DL122" i="1"/>
  <c r="CO122" i="1"/>
  <c r="CK122" i="1"/>
  <c r="CF122" i="1"/>
  <c r="BI122" i="1"/>
  <c r="BH122" i="1"/>
  <c r="BG122" i="1"/>
  <c r="BF122" i="1"/>
  <c r="BD122" i="1"/>
  <c r="BC122" i="1"/>
  <c r="BB122" i="1"/>
  <c r="AZ122" i="1"/>
  <c r="AY122" i="1"/>
  <c r="AX122" i="1"/>
  <c r="AV122" i="1"/>
  <c r="AU122" i="1"/>
  <c r="AT122" i="1"/>
  <c r="AS122" i="1"/>
  <c r="AR122" i="1"/>
  <c r="AN122" i="1"/>
  <c r="AM122" i="1"/>
  <c r="AL122" i="1"/>
  <c r="AH122" i="1"/>
  <c r="AG122" i="1"/>
  <c r="AF122" i="1"/>
  <c r="AA122" i="1"/>
  <c r="Z122" i="1"/>
  <c r="Y122" i="1"/>
  <c r="X122" i="1"/>
  <c r="FW121" i="1"/>
  <c r="BU121" i="1" s="1"/>
  <c r="FV121" i="1"/>
  <c r="FU121" i="1"/>
  <c r="BS121" i="1" s="1"/>
  <c r="FT121" i="1"/>
  <c r="BQ121" i="1" s="1"/>
  <c r="FS121" i="1"/>
  <c r="FR121" i="1"/>
  <c r="FQ121" i="1"/>
  <c r="BM121" i="1" s="1"/>
  <c r="FP121" i="1"/>
  <c r="FO121" i="1"/>
  <c r="BK121" i="1" s="1"/>
  <c r="EG121" i="1"/>
  <c r="DW121" i="1"/>
  <c r="DL121" i="1"/>
  <c r="CO121" i="1"/>
  <c r="CK121" i="1"/>
  <c r="CF121" i="1"/>
  <c r="BI121" i="1"/>
  <c r="BH121" i="1"/>
  <c r="BG121" i="1"/>
  <c r="BF121" i="1"/>
  <c r="BD121" i="1"/>
  <c r="BC121" i="1"/>
  <c r="BB121" i="1"/>
  <c r="AZ121" i="1"/>
  <c r="AY121" i="1"/>
  <c r="AX121" i="1"/>
  <c r="AV121" i="1"/>
  <c r="AU121" i="1"/>
  <c r="AT121" i="1"/>
  <c r="AS121" i="1"/>
  <c r="AR121" i="1"/>
  <c r="AN121" i="1"/>
  <c r="AM121" i="1"/>
  <c r="AL121" i="1"/>
  <c r="AH121" i="1"/>
  <c r="AG121" i="1"/>
  <c r="AF121" i="1"/>
  <c r="AA121" i="1"/>
  <c r="Z121" i="1"/>
  <c r="Y121" i="1"/>
  <c r="X121" i="1"/>
  <c r="FW120" i="1"/>
  <c r="BU120" i="1" s="1"/>
  <c r="FV120" i="1"/>
  <c r="FU120" i="1"/>
  <c r="BS120" i="1" s="1"/>
  <c r="FT120" i="1"/>
  <c r="BQ120" i="1" s="1"/>
  <c r="FS120" i="1"/>
  <c r="FR120" i="1"/>
  <c r="BO120" i="1" s="1"/>
  <c r="FQ120" i="1"/>
  <c r="BM120" i="1" s="1"/>
  <c r="FP120" i="1"/>
  <c r="FO120" i="1"/>
  <c r="BK120" i="1" s="1"/>
  <c r="EG120" i="1"/>
  <c r="DW120" i="1"/>
  <c r="DL120" i="1"/>
  <c r="CO120" i="1"/>
  <c r="CK120" i="1"/>
  <c r="CF120" i="1"/>
  <c r="BI120" i="1"/>
  <c r="BH120" i="1"/>
  <c r="BG120" i="1"/>
  <c r="BF120" i="1"/>
  <c r="BD120" i="1"/>
  <c r="BC120" i="1"/>
  <c r="BB120" i="1"/>
  <c r="AZ120" i="1"/>
  <c r="AY120" i="1"/>
  <c r="AX120" i="1"/>
  <c r="AV120" i="1"/>
  <c r="AU120" i="1"/>
  <c r="AT120" i="1"/>
  <c r="AS120" i="1"/>
  <c r="AR120" i="1"/>
  <c r="AN120" i="1"/>
  <c r="AM120" i="1"/>
  <c r="AL120" i="1"/>
  <c r="AH120" i="1"/>
  <c r="AG120" i="1"/>
  <c r="AF120" i="1"/>
  <c r="AA120" i="1"/>
  <c r="Z120" i="1"/>
  <c r="Y120" i="1"/>
  <c r="X120" i="1"/>
  <c r="FW119" i="1"/>
  <c r="BU119" i="1" s="1"/>
  <c r="FV119" i="1"/>
  <c r="FU119" i="1"/>
  <c r="BS119" i="1" s="1"/>
  <c r="FT119" i="1"/>
  <c r="BQ119" i="1" s="1"/>
  <c r="FS119" i="1"/>
  <c r="FR119" i="1"/>
  <c r="BO119" i="1" s="1"/>
  <c r="FQ119" i="1"/>
  <c r="BM119" i="1" s="1"/>
  <c r="FP119" i="1"/>
  <c r="FO119" i="1"/>
  <c r="BK119" i="1" s="1"/>
  <c r="EG119" i="1"/>
  <c r="DW119" i="1"/>
  <c r="DL119" i="1"/>
  <c r="CO119" i="1"/>
  <c r="CK119" i="1"/>
  <c r="CF119" i="1"/>
  <c r="BI119" i="1"/>
  <c r="BH119" i="1"/>
  <c r="BG119" i="1"/>
  <c r="BF119" i="1"/>
  <c r="BD119" i="1"/>
  <c r="BC119" i="1"/>
  <c r="BB119" i="1"/>
  <c r="AZ119" i="1"/>
  <c r="AY119" i="1"/>
  <c r="AX119" i="1"/>
  <c r="AV119" i="1"/>
  <c r="AU119" i="1"/>
  <c r="AT119" i="1"/>
  <c r="AS119" i="1"/>
  <c r="AR119" i="1"/>
  <c r="AN119" i="1"/>
  <c r="AM119" i="1"/>
  <c r="AL119" i="1"/>
  <c r="AH119" i="1"/>
  <c r="AG119" i="1"/>
  <c r="AF119" i="1"/>
  <c r="AA119" i="1"/>
  <c r="Z119" i="1"/>
  <c r="Y119" i="1"/>
  <c r="X119" i="1"/>
  <c r="FW118" i="1"/>
  <c r="BU118" i="1" s="1"/>
  <c r="FV118" i="1"/>
  <c r="FU118" i="1"/>
  <c r="BS118" i="1" s="1"/>
  <c r="FT118" i="1"/>
  <c r="BQ118" i="1" s="1"/>
  <c r="FS118" i="1"/>
  <c r="FR118" i="1"/>
  <c r="BO118" i="1" s="1"/>
  <c r="FQ118" i="1"/>
  <c r="BM118" i="1" s="1"/>
  <c r="FP118" i="1"/>
  <c r="FO118" i="1"/>
  <c r="BK118" i="1" s="1"/>
  <c r="EG118" i="1"/>
  <c r="DW118" i="1"/>
  <c r="DL118" i="1"/>
  <c r="CO118" i="1"/>
  <c r="CK118" i="1"/>
  <c r="CF118" i="1"/>
  <c r="BI118" i="1"/>
  <c r="BH118" i="1"/>
  <c r="BG118" i="1"/>
  <c r="BF118" i="1"/>
  <c r="BD118" i="1"/>
  <c r="BC118" i="1"/>
  <c r="BB118" i="1"/>
  <c r="AZ118" i="1"/>
  <c r="AY118" i="1"/>
  <c r="AX118" i="1"/>
  <c r="AV118" i="1"/>
  <c r="AU118" i="1"/>
  <c r="AT118" i="1"/>
  <c r="AS118" i="1"/>
  <c r="AR118" i="1"/>
  <c r="AN118" i="1"/>
  <c r="AM118" i="1"/>
  <c r="AL118" i="1"/>
  <c r="AH118" i="1"/>
  <c r="AG118" i="1"/>
  <c r="AF118" i="1"/>
  <c r="AA118" i="1"/>
  <c r="Z118" i="1"/>
  <c r="Y118" i="1"/>
  <c r="X118" i="1"/>
  <c r="FW117" i="1"/>
  <c r="BU117" i="1" s="1"/>
  <c r="FV117" i="1"/>
  <c r="FU117" i="1"/>
  <c r="BS117" i="1" s="1"/>
  <c r="FT117" i="1"/>
  <c r="BQ117" i="1" s="1"/>
  <c r="FS117" i="1"/>
  <c r="FR117" i="1"/>
  <c r="BO117" i="1" s="1"/>
  <c r="FQ117" i="1"/>
  <c r="BM117" i="1" s="1"/>
  <c r="FP117" i="1"/>
  <c r="FO117" i="1"/>
  <c r="BK117" i="1" s="1"/>
  <c r="EG117" i="1"/>
  <c r="DW117" i="1"/>
  <c r="DL117" i="1"/>
  <c r="CO117" i="1"/>
  <c r="CK117" i="1"/>
  <c r="CF117" i="1"/>
  <c r="BI117" i="1"/>
  <c r="BH117" i="1"/>
  <c r="BG117" i="1"/>
  <c r="BF117" i="1"/>
  <c r="BD117" i="1"/>
  <c r="BC117" i="1"/>
  <c r="BB117" i="1"/>
  <c r="AZ117" i="1"/>
  <c r="AY117" i="1"/>
  <c r="AX117" i="1"/>
  <c r="AV117" i="1"/>
  <c r="AU117" i="1"/>
  <c r="AT117" i="1"/>
  <c r="AS117" i="1"/>
  <c r="AR117" i="1"/>
  <c r="AN117" i="1"/>
  <c r="AM117" i="1"/>
  <c r="AL117" i="1"/>
  <c r="AH117" i="1"/>
  <c r="AG117" i="1"/>
  <c r="AF117" i="1"/>
  <c r="AA117" i="1"/>
  <c r="Z117" i="1"/>
  <c r="Y117" i="1"/>
  <c r="X117" i="1"/>
  <c r="FW116" i="1"/>
  <c r="BU116" i="1" s="1"/>
  <c r="FV116" i="1"/>
  <c r="FU116" i="1"/>
  <c r="BS116" i="1" s="1"/>
  <c r="FT116" i="1"/>
  <c r="BQ116" i="1" s="1"/>
  <c r="FS116" i="1"/>
  <c r="FR116" i="1"/>
  <c r="BO116" i="1" s="1"/>
  <c r="FQ116" i="1"/>
  <c r="BM116" i="1" s="1"/>
  <c r="FP116" i="1"/>
  <c r="FO116" i="1"/>
  <c r="BK116" i="1" s="1"/>
  <c r="EG116" i="1"/>
  <c r="DW116" i="1"/>
  <c r="DL116" i="1"/>
  <c r="CO116" i="1"/>
  <c r="CK116" i="1"/>
  <c r="CF116" i="1"/>
  <c r="BI116" i="1"/>
  <c r="BH116" i="1"/>
  <c r="BG116" i="1"/>
  <c r="BF116" i="1"/>
  <c r="BD116" i="1"/>
  <c r="BC116" i="1"/>
  <c r="BB116" i="1"/>
  <c r="AZ116" i="1"/>
  <c r="AY116" i="1"/>
  <c r="AX116" i="1"/>
  <c r="AV116" i="1"/>
  <c r="AU116" i="1"/>
  <c r="AT116" i="1"/>
  <c r="AS116" i="1"/>
  <c r="AR116" i="1"/>
  <c r="AN116" i="1"/>
  <c r="AM116" i="1"/>
  <c r="AL116" i="1"/>
  <c r="AH116" i="1"/>
  <c r="AG116" i="1"/>
  <c r="AF116" i="1"/>
  <c r="AA116" i="1"/>
  <c r="Z116" i="1"/>
  <c r="Y116" i="1"/>
  <c r="X116" i="1"/>
  <c r="FW115" i="1"/>
  <c r="BU115" i="1" s="1"/>
  <c r="FV115" i="1"/>
  <c r="FU115" i="1"/>
  <c r="FT115" i="1"/>
  <c r="BQ115" i="1" s="1"/>
  <c r="FS115" i="1"/>
  <c r="FR115" i="1"/>
  <c r="EG115" i="1"/>
  <c r="EH115" i="1" s="1"/>
  <c r="CO115" i="1"/>
  <c r="CP115" i="1" s="1"/>
  <c r="BM115" i="1"/>
  <c r="BL115" i="1"/>
  <c r="BK115" i="1"/>
  <c r="BI115" i="1"/>
  <c r="BH115" i="1"/>
  <c r="BG115" i="1"/>
  <c r="BF115" i="1"/>
  <c r="BD115" i="1"/>
  <c r="BC115" i="1"/>
  <c r="BB115" i="1"/>
  <c r="AZ115" i="1"/>
  <c r="AY115" i="1"/>
  <c r="AX115" i="1"/>
  <c r="AV115" i="1"/>
  <c r="AU115" i="1"/>
  <c r="AT115" i="1"/>
  <c r="AS115" i="1"/>
  <c r="AR115" i="1"/>
  <c r="AN115" i="1"/>
  <c r="AM115" i="1"/>
  <c r="AL115" i="1"/>
  <c r="AH115" i="1"/>
  <c r="AG115" i="1"/>
  <c r="AF115" i="1"/>
  <c r="AA115" i="1"/>
  <c r="Z115" i="1"/>
  <c r="Y115" i="1"/>
  <c r="X115" i="1"/>
  <c r="FW114" i="1"/>
  <c r="BU114" i="1" s="1"/>
  <c r="FV114" i="1"/>
  <c r="FU114" i="1"/>
  <c r="BS114" i="1" s="1"/>
  <c r="FT114" i="1"/>
  <c r="BQ114" i="1" s="1"/>
  <c r="FS114" i="1"/>
  <c r="FR114" i="1"/>
  <c r="BO114" i="1" s="1"/>
  <c r="FQ114" i="1"/>
  <c r="BM114" i="1" s="1"/>
  <c r="FP114" i="1"/>
  <c r="FO114" i="1"/>
  <c r="BK114" i="1" s="1"/>
  <c r="EG114" i="1"/>
  <c r="EH114" i="1" s="1"/>
  <c r="CO114" i="1"/>
  <c r="BI114" i="1"/>
  <c r="BH114" i="1"/>
  <c r="BG114" i="1"/>
  <c r="BF114" i="1"/>
  <c r="BD114" i="1"/>
  <c r="BC114" i="1"/>
  <c r="BB114" i="1"/>
  <c r="AZ114" i="1"/>
  <c r="AY114" i="1"/>
  <c r="AX114" i="1"/>
  <c r="AV114" i="1"/>
  <c r="AU114" i="1"/>
  <c r="AT114" i="1"/>
  <c r="AS114" i="1"/>
  <c r="AR114" i="1"/>
  <c r="AN114" i="1"/>
  <c r="AM114" i="1"/>
  <c r="AL114" i="1"/>
  <c r="AH114" i="1"/>
  <c r="AG114" i="1"/>
  <c r="AF114" i="1"/>
  <c r="AA114" i="1"/>
  <c r="Z114" i="1"/>
  <c r="Y114" i="1"/>
  <c r="X114" i="1"/>
  <c r="FW113" i="1"/>
  <c r="BU113" i="1" s="1"/>
  <c r="FV113" i="1"/>
  <c r="FU113" i="1"/>
  <c r="BS113" i="1" s="1"/>
  <c r="FT113" i="1"/>
  <c r="BQ113" i="1" s="1"/>
  <c r="FS113" i="1"/>
  <c r="FR113" i="1"/>
  <c r="BO113" i="1" s="1"/>
  <c r="FQ113" i="1"/>
  <c r="BM113" i="1" s="1"/>
  <c r="FP113" i="1"/>
  <c r="FO113" i="1"/>
  <c r="BK113" i="1" s="1"/>
  <c r="EG113" i="1"/>
  <c r="DW113" i="1"/>
  <c r="CO113" i="1"/>
  <c r="CK113" i="1"/>
  <c r="BI113" i="1"/>
  <c r="BH113" i="1"/>
  <c r="BG113" i="1"/>
  <c r="BF113" i="1"/>
  <c r="BD113" i="1"/>
  <c r="BC113" i="1"/>
  <c r="BB113" i="1"/>
  <c r="AZ113" i="1"/>
  <c r="AY113" i="1"/>
  <c r="AX113" i="1"/>
  <c r="AV113" i="1"/>
  <c r="AU113" i="1"/>
  <c r="AT113" i="1"/>
  <c r="AS113" i="1"/>
  <c r="AR113" i="1"/>
  <c r="AN113" i="1"/>
  <c r="AM113" i="1"/>
  <c r="AL113" i="1"/>
  <c r="AH113" i="1"/>
  <c r="AG113" i="1"/>
  <c r="AF113" i="1"/>
  <c r="AA113" i="1"/>
  <c r="Z113" i="1"/>
  <c r="Y113" i="1"/>
  <c r="X113" i="1"/>
  <c r="FW112" i="1"/>
  <c r="BU112" i="1" s="1"/>
  <c r="FV112" i="1"/>
  <c r="FU112" i="1"/>
  <c r="BS112" i="1" s="1"/>
  <c r="FT112" i="1"/>
  <c r="BQ112" i="1" s="1"/>
  <c r="FS112" i="1"/>
  <c r="FR112" i="1"/>
  <c r="BO112" i="1" s="1"/>
  <c r="FQ112" i="1"/>
  <c r="BM112" i="1" s="1"/>
  <c r="FP112" i="1"/>
  <c r="FO112" i="1"/>
  <c r="BK112" i="1" s="1"/>
  <c r="EG112" i="1"/>
  <c r="DW112" i="1"/>
  <c r="CO112" i="1"/>
  <c r="CK112" i="1"/>
  <c r="BI112" i="1"/>
  <c r="BH112" i="1"/>
  <c r="BG112" i="1"/>
  <c r="BF112" i="1"/>
  <c r="BD112" i="1"/>
  <c r="BC112" i="1"/>
  <c r="BB112" i="1"/>
  <c r="AZ112" i="1"/>
  <c r="AY112" i="1"/>
  <c r="AX112" i="1"/>
  <c r="AV112" i="1"/>
  <c r="AU112" i="1"/>
  <c r="AT112" i="1"/>
  <c r="AS112" i="1"/>
  <c r="AR112" i="1"/>
  <c r="AN112" i="1"/>
  <c r="AM112" i="1"/>
  <c r="AL112" i="1"/>
  <c r="AH112" i="1"/>
  <c r="AG112" i="1"/>
  <c r="AF112" i="1"/>
  <c r="AA112" i="1"/>
  <c r="Z112" i="1"/>
  <c r="Y112" i="1"/>
  <c r="X112" i="1"/>
  <c r="FW111" i="1"/>
  <c r="BU111" i="1" s="1"/>
  <c r="FV111" i="1"/>
  <c r="FU111" i="1"/>
  <c r="BS111" i="1" s="1"/>
  <c r="FT111" i="1"/>
  <c r="BQ111" i="1" s="1"/>
  <c r="FS111" i="1"/>
  <c r="FR111" i="1"/>
  <c r="BO111" i="1" s="1"/>
  <c r="FQ111" i="1"/>
  <c r="BM111" i="1" s="1"/>
  <c r="FP111" i="1"/>
  <c r="FO111" i="1"/>
  <c r="BK111" i="1" s="1"/>
  <c r="EG111" i="1"/>
  <c r="DW111" i="1"/>
  <c r="CO111" i="1"/>
  <c r="CK111" i="1"/>
  <c r="BI111" i="1"/>
  <c r="BH111" i="1"/>
  <c r="BG111" i="1"/>
  <c r="BF111" i="1"/>
  <c r="BD111" i="1"/>
  <c r="BC111" i="1"/>
  <c r="BB111" i="1"/>
  <c r="AZ111" i="1"/>
  <c r="AY111" i="1"/>
  <c r="AX111" i="1"/>
  <c r="AV111" i="1"/>
  <c r="AU111" i="1"/>
  <c r="AT111" i="1"/>
  <c r="AS111" i="1"/>
  <c r="AR111" i="1"/>
  <c r="AN111" i="1"/>
  <c r="AM111" i="1"/>
  <c r="AL111" i="1"/>
  <c r="AH111" i="1"/>
  <c r="AG111" i="1"/>
  <c r="AF111" i="1"/>
  <c r="AA111" i="1"/>
  <c r="Z111" i="1"/>
  <c r="Y111" i="1"/>
  <c r="X111" i="1"/>
  <c r="FW110" i="1"/>
  <c r="BU110" i="1" s="1"/>
  <c r="FV110" i="1"/>
  <c r="FU110" i="1"/>
  <c r="BS110" i="1" s="1"/>
  <c r="FT110" i="1"/>
  <c r="BQ110" i="1" s="1"/>
  <c r="FS110" i="1"/>
  <c r="FR110" i="1"/>
  <c r="FQ110" i="1"/>
  <c r="BM110" i="1" s="1"/>
  <c r="FP110" i="1"/>
  <c r="FO110" i="1"/>
  <c r="EG110" i="1"/>
  <c r="DW110" i="1"/>
  <c r="DL110" i="1"/>
  <c r="CO110" i="1"/>
  <c r="CK110" i="1"/>
  <c r="CF110" i="1"/>
  <c r="BI110" i="1"/>
  <c r="BH110" i="1"/>
  <c r="BG110" i="1"/>
  <c r="BF110" i="1"/>
  <c r="BD110" i="1"/>
  <c r="BC110" i="1"/>
  <c r="BB110" i="1"/>
  <c r="AZ110" i="1"/>
  <c r="AY110" i="1"/>
  <c r="AX110" i="1"/>
  <c r="AV110" i="1"/>
  <c r="AU110" i="1"/>
  <c r="AT110" i="1"/>
  <c r="AS110" i="1"/>
  <c r="AR110" i="1"/>
  <c r="AN110" i="1"/>
  <c r="AM110" i="1"/>
  <c r="AL110" i="1"/>
  <c r="AH110" i="1"/>
  <c r="AG110" i="1"/>
  <c r="AF110" i="1"/>
  <c r="AA110" i="1"/>
  <c r="Z110" i="1"/>
  <c r="Y110" i="1"/>
  <c r="X110" i="1"/>
  <c r="FW109" i="1"/>
  <c r="BU109" i="1" s="1"/>
  <c r="FV109" i="1"/>
  <c r="FU109" i="1"/>
  <c r="BS109" i="1" s="1"/>
  <c r="FT109" i="1"/>
  <c r="BQ109" i="1" s="1"/>
  <c r="FS109" i="1"/>
  <c r="FR109" i="1"/>
  <c r="FQ109" i="1"/>
  <c r="BM109" i="1" s="1"/>
  <c r="FP109" i="1"/>
  <c r="FO109" i="1"/>
  <c r="BK109" i="1" s="1"/>
  <c r="EG109" i="1"/>
  <c r="DW109" i="1"/>
  <c r="DL109" i="1"/>
  <c r="CO109" i="1"/>
  <c r="CK109" i="1"/>
  <c r="CF109" i="1"/>
  <c r="BI109" i="1"/>
  <c r="BH109" i="1"/>
  <c r="BG109" i="1"/>
  <c r="BF109" i="1"/>
  <c r="BD109" i="1"/>
  <c r="BC109" i="1"/>
  <c r="BB109" i="1"/>
  <c r="AZ109" i="1"/>
  <c r="AY109" i="1"/>
  <c r="AX109" i="1"/>
  <c r="AV109" i="1"/>
  <c r="AU109" i="1"/>
  <c r="AT109" i="1"/>
  <c r="AS109" i="1"/>
  <c r="AR109" i="1"/>
  <c r="AN109" i="1"/>
  <c r="AM109" i="1"/>
  <c r="AL109" i="1"/>
  <c r="AH109" i="1"/>
  <c r="AG109" i="1"/>
  <c r="AF109" i="1"/>
  <c r="AA109" i="1"/>
  <c r="Z109" i="1"/>
  <c r="Y109" i="1"/>
  <c r="X109" i="1"/>
  <c r="FW108" i="1"/>
  <c r="BU108" i="1" s="1"/>
  <c r="FV108" i="1"/>
  <c r="FU108" i="1"/>
  <c r="BS108" i="1" s="1"/>
  <c r="FT108" i="1"/>
  <c r="BQ108" i="1" s="1"/>
  <c r="FS108" i="1"/>
  <c r="FR108" i="1"/>
  <c r="BO108" i="1" s="1"/>
  <c r="FQ108" i="1"/>
  <c r="BM108" i="1" s="1"/>
  <c r="FP108" i="1"/>
  <c r="FO108" i="1"/>
  <c r="BK108" i="1" s="1"/>
  <c r="EG108" i="1"/>
  <c r="DW108" i="1"/>
  <c r="DL108" i="1"/>
  <c r="CO108" i="1"/>
  <c r="CK108" i="1"/>
  <c r="CF108" i="1"/>
  <c r="BI108" i="1"/>
  <c r="BH108" i="1"/>
  <c r="BG108" i="1"/>
  <c r="BF108" i="1"/>
  <c r="BD108" i="1"/>
  <c r="BC108" i="1"/>
  <c r="BB108" i="1"/>
  <c r="AZ108" i="1"/>
  <c r="AY108" i="1"/>
  <c r="AX108" i="1"/>
  <c r="AV108" i="1"/>
  <c r="AU108" i="1"/>
  <c r="AT108" i="1"/>
  <c r="AS108" i="1"/>
  <c r="AR108" i="1"/>
  <c r="AN108" i="1"/>
  <c r="AM108" i="1"/>
  <c r="AL108" i="1"/>
  <c r="AH108" i="1"/>
  <c r="AG108" i="1"/>
  <c r="AF108" i="1"/>
  <c r="AA108" i="1"/>
  <c r="Z108" i="1"/>
  <c r="Y108" i="1"/>
  <c r="X108" i="1"/>
  <c r="GA107" i="1"/>
  <c r="FW107" i="1"/>
  <c r="BU107" i="1" s="1"/>
  <c r="FV107" i="1"/>
  <c r="FU107" i="1"/>
  <c r="BS107" i="1" s="1"/>
  <c r="FT107" i="1"/>
  <c r="BQ107" i="1" s="1"/>
  <c r="FS107" i="1"/>
  <c r="FR107" i="1"/>
  <c r="FQ107" i="1"/>
  <c r="BM107" i="1" s="1"/>
  <c r="FP107" i="1"/>
  <c r="FO107" i="1"/>
  <c r="BK107" i="1" s="1"/>
  <c r="EG107" i="1"/>
  <c r="DW107" i="1"/>
  <c r="DL107" i="1"/>
  <c r="CO107" i="1"/>
  <c r="CK107" i="1"/>
  <c r="CF107" i="1"/>
  <c r="BI107" i="1"/>
  <c r="BH107" i="1"/>
  <c r="BG107" i="1"/>
  <c r="BF107" i="1"/>
  <c r="BD107" i="1"/>
  <c r="BC107" i="1"/>
  <c r="BB107" i="1"/>
  <c r="AZ107" i="1"/>
  <c r="AY107" i="1"/>
  <c r="AX107" i="1"/>
  <c r="AV107" i="1"/>
  <c r="AU107" i="1"/>
  <c r="AT107" i="1"/>
  <c r="AS107" i="1"/>
  <c r="AR107" i="1"/>
  <c r="AN107" i="1"/>
  <c r="AM107" i="1"/>
  <c r="AL107" i="1"/>
  <c r="AH107" i="1"/>
  <c r="AG107" i="1"/>
  <c r="AF107" i="1"/>
  <c r="AA107" i="1"/>
  <c r="Z107" i="1"/>
  <c r="Y107" i="1"/>
  <c r="X107" i="1"/>
  <c r="FW106" i="1"/>
  <c r="BU106" i="1" s="1"/>
  <c r="FV106" i="1"/>
  <c r="FU106" i="1"/>
  <c r="BS106" i="1" s="1"/>
  <c r="FT106" i="1"/>
  <c r="BQ106" i="1" s="1"/>
  <c r="FS106" i="1"/>
  <c r="FR106" i="1"/>
  <c r="BO106" i="1" s="1"/>
  <c r="FQ106" i="1"/>
  <c r="BM106" i="1" s="1"/>
  <c r="FP106" i="1"/>
  <c r="FO106" i="1"/>
  <c r="BK106" i="1" s="1"/>
  <c r="EG106" i="1"/>
  <c r="DW106" i="1"/>
  <c r="DL106" i="1"/>
  <c r="CO106" i="1"/>
  <c r="CK106" i="1"/>
  <c r="CF106" i="1"/>
  <c r="BI106" i="1"/>
  <c r="BH106" i="1"/>
  <c r="BG106" i="1"/>
  <c r="BF106" i="1"/>
  <c r="BD106" i="1"/>
  <c r="BC106" i="1"/>
  <c r="BB106" i="1"/>
  <c r="AZ106" i="1"/>
  <c r="AY106" i="1"/>
  <c r="AX106" i="1"/>
  <c r="AV106" i="1"/>
  <c r="AU106" i="1"/>
  <c r="AT106" i="1"/>
  <c r="AS106" i="1"/>
  <c r="AR106" i="1"/>
  <c r="AN106" i="1"/>
  <c r="AM106" i="1"/>
  <c r="AL106" i="1"/>
  <c r="AH106" i="1"/>
  <c r="AG106" i="1"/>
  <c r="AF106" i="1"/>
  <c r="AA106" i="1"/>
  <c r="Z106" i="1"/>
  <c r="Y106" i="1"/>
  <c r="X106" i="1"/>
  <c r="GA105" i="1"/>
  <c r="FW105" i="1"/>
  <c r="BU105" i="1" s="1"/>
  <c r="FV105" i="1"/>
  <c r="FU105" i="1"/>
  <c r="BS105" i="1" s="1"/>
  <c r="FT105" i="1"/>
  <c r="BQ105" i="1" s="1"/>
  <c r="FS105" i="1"/>
  <c r="FR105" i="1"/>
  <c r="BO105" i="1" s="1"/>
  <c r="FQ105" i="1"/>
  <c r="BM105" i="1" s="1"/>
  <c r="FP105" i="1"/>
  <c r="FO105" i="1"/>
  <c r="BK105" i="1" s="1"/>
  <c r="EG105" i="1"/>
  <c r="DW105" i="1"/>
  <c r="DL105" i="1"/>
  <c r="CO105" i="1"/>
  <c r="CK105" i="1"/>
  <c r="CF105" i="1"/>
  <c r="BI105" i="1"/>
  <c r="BH105" i="1"/>
  <c r="BG105" i="1"/>
  <c r="BF105" i="1"/>
  <c r="BD105" i="1"/>
  <c r="BC105" i="1"/>
  <c r="BB105" i="1"/>
  <c r="AZ105" i="1"/>
  <c r="AY105" i="1"/>
  <c r="AX105" i="1"/>
  <c r="AV105" i="1"/>
  <c r="AU105" i="1"/>
  <c r="AT105" i="1"/>
  <c r="AS105" i="1"/>
  <c r="AR105" i="1"/>
  <c r="AN105" i="1"/>
  <c r="AM105" i="1"/>
  <c r="AL105" i="1"/>
  <c r="AH105" i="1"/>
  <c r="AG105" i="1"/>
  <c r="AF105" i="1"/>
  <c r="X105" i="1"/>
  <c r="GA104" i="1"/>
  <c r="FW104" i="1"/>
  <c r="BU104" i="1" s="1"/>
  <c r="FV104" i="1"/>
  <c r="FU104" i="1"/>
  <c r="BS104" i="1" s="1"/>
  <c r="FT104" i="1"/>
  <c r="BQ104" i="1" s="1"/>
  <c r="FS104" i="1"/>
  <c r="FR104" i="1"/>
  <c r="BO104" i="1" s="1"/>
  <c r="FQ104" i="1"/>
  <c r="BM104" i="1" s="1"/>
  <c r="FP104" i="1"/>
  <c r="FO104" i="1"/>
  <c r="BK104" i="1" s="1"/>
  <c r="EG104" i="1"/>
  <c r="DW104" i="1"/>
  <c r="DL104" i="1"/>
  <c r="CO104" i="1"/>
  <c r="CK104" i="1"/>
  <c r="CF104" i="1"/>
  <c r="BI104" i="1"/>
  <c r="BH104" i="1"/>
  <c r="BG104" i="1"/>
  <c r="BF104" i="1"/>
  <c r="BD104" i="1"/>
  <c r="BC104" i="1"/>
  <c r="BB104" i="1"/>
  <c r="AZ104" i="1"/>
  <c r="AY104" i="1"/>
  <c r="AX104" i="1"/>
  <c r="AV104" i="1"/>
  <c r="AU104" i="1"/>
  <c r="AT104" i="1"/>
  <c r="AS104" i="1"/>
  <c r="AR104" i="1"/>
  <c r="AN104" i="1"/>
  <c r="AM104" i="1"/>
  <c r="AL104" i="1"/>
  <c r="AH104" i="1"/>
  <c r="AG104" i="1"/>
  <c r="AF104" i="1"/>
  <c r="Z104" i="1"/>
  <c r="X104" i="1"/>
  <c r="FW103" i="1"/>
  <c r="BU103" i="1" s="1"/>
  <c r="FV103" i="1"/>
  <c r="FU103" i="1"/>
  <c r="BS103" i="1" s="1"/>
  <c r="FT103" i="1"/>
  <c r="BQ103" i="1" s="1"/>
  <c r="FS103" i="1"/>
  <c r="FR103" i="1"/>
  <c r="BO103" i="1" s="1"/>
  <c r="FQ103" i="1"/>
  <c r="BM103" i="1" s="1"/>
  <c r="FP103" i="1"/>
  <c r="FO103" i="1"/>
  <c r="BK103" i="1" s="1"/>
  <c r="EG103" i="1"/>
  <c r="DW103" i="1"/>
  <c r="DL103" i="1"/>
  <c r="CO103" i="1"/>
  <c r="CK103" i="1"/>
  <c r="CF103" i="1"/>
  <c r="BI103" i="1"/>
  <c r="BH103" i="1"/>
  <c r="BG103" i="1"/>
  <c r="BF103" i="1"/>
  <c r="BD103" i="1"/>
  <c r="BC103" i="1"/>
  <c r="BB103" i="1"/>
  <c r="AZ103" i="1"/>
  <c r="AY103" i="1"/>
  <c r="AX103" i="1"/>
  <c r="AV103" i="1"/>
  <c r="AU103" i="1"/>
  <c r="AT103" i="1"/>
  <c r="AS103" i="1"/>
  <c r="AR103" i="1"/>
  <c r="AN103" i="1"/>
  <c r="AM103" i="1"/>
  <c r="AL103" i="1"/>
  <c r="AH103" i="1"/>
  <c r="AG103" i="1"/>
  <c r="AF103" i="1"/>
  <c r="AA103" i="1"/>
  <c r="Z103" i="1"/>
  <c r="Y103" i="1"/>
  <c r="X103" i="1"/>
  <c r="FW102" i="1"/>
  <c r="BU102" i="1" s="1"/>
  <c r="FV102" i="1"/>
  <c r="FU102" i="1"/>
  <c r="BS102" i="1" s="1"/>
  <c r="FT102" i="1"/>
  <c r="BQ102" i="1" s="1"/>
  <c r="FS102" i="1"/>
  <c r="FR102" i="1"/>
  <c r="BO102" i="1" s="1"/>
  <c r="FQ102" i="1"/>
  <c r="BM102" i="1" s="1"/>
  <c r="FP102" i="1"/>
  <c r="FO102" i="1"/>
  <c r="BK102" i="1" s="1"/>
  <c r="EG102" i="1"/>
  <c r="DW102" i="1"/>
  <c r="DL102" i="1"/>
  <c r="CO102" i="1"/>
  <c r="CK102" i="1"/>
  <c r="CF102" i="1"/>
  <c r="BI102" i="1"/>
  <c r="BH102" i="1"/>
  <c r="BG102" i="1"/>
  <c r="BF102" i="1"/>
  <c r="BD102" i="1"/>
  <c r="BC102" i="1"/>
  <c r="BB102" i="1"/>
  <c r="AZ102" i="1"/>
  <c r="AY102" i="1"/>
  <c r="AX102" i="1"/>
  <c r="AV102" i="1"/>
  <c r="AU102" i="1"/>
  <c r="AT102" i="1"/>
  <c r="AS102" i="1"/>
  <c r="AR102" i="1"/>
  <c r="AN102" i="1"/>
  <c r="AM102" i="1"/>
  <c r="AL102" i="1"/>
  <c r="AH102" i="1"/>
  <c r="AG102" i="1"/>
  <c r="AF102" i="1"/>
  <c r="AA102" i="1"/>
  <c r="Z102" i="1"/>
  <c r="Y102" i="1"/>
  <c r="X102" i="1"/>
  <c r="GA101" i="1"/>
  <c r="FW101" i="1"/>
  <c r="BU101" i="1" s="1"/>
  <c r="FV101" i="1"/>
  <c r="FU101" i="1"/>
  <c r="FT101" i="1"/>
  <c r="BQ101" i="1" s="1"/>
  <c r="FS101" i="1"/>
  <c r="FR101" i="1"/>
  <c r="BO101" i="1" s="1"/>
  <c r="FQ101" i="1"/>
  <c r="BM101" i="1" s="1"/>
  <c r="FP101" i="1"/>
  <c r="FO101" i="1"/>
  <c r="BK101" i="1" s="1"/>
  <c r="EG101" i="1"/>
  <c r="DW101" i="1"/>
  <c r="DL101" i="1"/>
  <c r="CO101" i="1"/>
  <c r="CK101" i="1"/>
  <c r="CF101" i="1"/>
  <c r="BI101" i="1"/>
  <c r="BH101" i="1"/>
  <c r="BG101" i="1"/>
  <c r="BF101" i="1"/>
  <c r="BD101" i="1"/>
  <c r="BC101" i="1"/>
  <c r="BB101" i="1"/>
  <c r="AZ101" i="1"/>
  <c r="AY101" i="1"/>
  <c r="AX101" i="1"/>
  <c r="AV101" i="1"/>
  <c r="AU101" i="1"/>
  <c r="AT101" i="1"/>
  <c r="AS101" i="1"/>
  <c r="AR101" i="1"/>
  <c r="AN101" i="1"/>
  <c r="AM101" i="1"/>
  <c r="AL101" i="1"/>
  <c r="AH101" i="1"/>
  <c r="AG101" i="1"/>
  <c r="AF101" i="1"/>
  <c r="AA101" i="1"/>
  <c r="Z101" i="1"/>
  <c r="Y101" i="1"/>
  <c r="X101" i="1"/>
  <c r="GA100" i="1"/>
  <c r="FW100" i="1"/>
  <c r="BU100" i="1" s="1"/>
  <c r="FV100" i="1"/>
  <c r="FU100" i="1"/>
  <c r="BS100" i="1" s="1"/>
  <c r="FT100" i="1"/>
  <c r="BQ100" i="1" s="1"/>
  <c r="FS100" i="1"/>
  <c r="FR100" i="1"/>
  <c r="FQ100" i="1"/>
  <c r="BM100" i="1" s="1"/>
  <c r="FP100" i="1"/>
  <c r="FO100" i="1"/>
  <c r="BK100" i="1" s="1"/>
  <c r="EG100" i="1"/>
  <c r="DW100" i="1"/>
  <c r="DL100" i="1"/>
  <c r="CO100" i="1"/>
  <c r="CK100" i="1"/>
  <c r="CF100" i="1"/>
  <c r="BI100" i="1"/>
  <c r="BH100" i="1"/>
  <c r="BG100" i="1"/>
  <c r="BF100" i="1"/>
  <c r="BD100" i="1"/>
  <c r="BC100" i="1"/>
  <c r="BB100" i="1"/>
  <c r="AZ100" i="1"/>
  <c r="AY100" i="1"/>
  <c r="AX100" i="1"/>
  <c r="AV100" i="1"/>
  <c r="AU100" i="1"/>
  <c r="AT100" i="1"/>
  <c r="AS100" i="1"/>
  <c r="AR100" i="1"/>
  <c r="AN100" i="1"/>
  <c r="AM100" i="1"/>
  <c r="AL100" i="1"/>
  <c r="AH100" i="1"/>
  <c r="AG100" i="1"/>
  <c r="AF100" i="1"/>
  <c r="AA100" i="1"/>
  <c r="Z100" i="1"/>
  <c r="Y100" i="1"/>
  <c r="X100" i="1"/>
  <c r="FW99" i="1"/>
  <c r="BU99" i="1" s="1"/>
  <c r="FV99" i="1"/>
  <c r="FU99" i="1"/>
  <c r="BS99" i="1" s="1"/>
  <c r="FT99" i="1"/>
  <c r="BQ99" i="1" s="1"/>
  <c r="FS99" i="1"/>
  <c r="FR99" i="1"/>
  <c r="BO99" i="1" s="1"/>
  <c r="EG99" i="1"/>
  <c r="EH99" i="1" s="1"/>
  <c r="CO99" i="1"/>
  <c r="CP99" i="1" s="1"/>
  <c r="BM99" i="1"/>
  <c r="BL99" i="1"/>
  <c r="BK99" i="1"/>
  <c r="BI99" i="1"/>
  <c r="BH99" i="1"/>
  <c r="BG99" i="1"/>
  <c r="BF99" i="1"/>
  <c r="BD99" i="1"/>
  <c r="BC99" i="1"/>
  <c r="BB99" i="1"/>
  <c r="AZ99" i="1"/>
  <c r="AY99" i="1"/>
  <c r="AX99" i="1"/>
  <c r="AV99" i="1"/>
  <c r="AU99" i="1"/>
  <c r="AT99" i="1"/>
  <c r="AS99" i="1"/>
  <c r="AR99" i="1"/>
  <c r="AN99" i="1"/>
  <c r="AM99" i="1"/>
  <c r="AL99" i="1"/>
  <c r="AH99" i="1"/>
  <c r="AG99" i="1"/>
  <c r="AF99" i="1"/>
  <c r="AA99" i="1"/>
  <c r="Z99" i="1"/>
  <c r="Y99" i="1"/>
  <c r="X99" i="1"/>
  <c r="FW98" i="1"/>
  <c r="BU98" i="1" s="1"/>
  <c r="FV98" i="1"/>
  <c r="FU98" i="1"/>
  <c r="BS98" i="1" s="1"/>
  <c r="FT98" i="1"/>
  <c r="BQ98" i="1" s="1"/>
  <c r="FS98" i="1"/>
  <c r="FR98" i="1"/>
  <c r="BO98" i="1" s="1"/>
  <c r="FQ98" i="1"/>
  <c r="BM98" i="1" s="1"/>
  <c r="FP98" i="1"/>
  <c r="FO98" i="1"/>
  <c r="FM98" i="1"/>
  <c r="BH98" i="1" s="1"/>
  <c r="FL98" i="1"/>
  <c r="FK98" i="1"/>
  <c r="BF98" i="1" s="1"/>
  <c r="EG98" i="1"/>
  <c r="DW98" i="1"/>
  <c r="CO98" i="1"/>
  <c r="CP98" i="1" s="1"/>
  <c r="BI98" i="1"/>
  <c r="BD98" i="1"/>
  <c r="BC98" i="1"/>
  <c r="BB98" i="1"/>
  <c r="AZ98" i="1"/>
  <c r="AY98" i="1"/>
  <c r="AX98" i="1"/>
  <c r="AV98" i="1"/>
  <c r="AU98" i="1"/>
  <c r="AT98" i="1"/>
  <c r="AS98" i="1"/>
  <c r="AR98" i="1"/>
  <c r="AN98" i="1"/>
  <c r="AM98" i="1"/>
  <c r="AL98" i="1"/>
  <c r="AH98" i="1"/>
  <c r="AG98" i="1"/>
  <c r="AF98" i="1"/>
  <c r="AA98" i="1"/>
  <c r="Z98" i="1"/>
  <c r="Y98" i="1"/>
  <c r="X98" i="1"/>
  <c r="FW97" i="1"/>
  <c r="BU97" i="1" s="1"/>
  <c r="FV97" i="1"/>
  <c r="FU97" i="1"/>
  <c r="BS97" i="1" s="1"/>
  <c r="FT97" i="1"/>
  <c r="BQ97" i="1" s="1"/>
  <c r="FS97" i="1"/>
  <c r="FR97" i="1"/>
  <c r="BO97" i="1" s="1"/>
  <c r="FQ97" i="1"/>
  <c r="BM97" i="1" s="1"/>
  <c r="FP97" i="1"/>
  <c r="FO97" i="1"/>
  <c r="BK97" i="1" s="1"/>
  <c r="FM97" i="1"/>
  <c r="BH97" i="1" s="1"/>
  <c r="FL97" i="1"/>
  <c r="FK97" i="1"/>
  <c r="BF97" i="1" s="1"/>
  <c r="FJ97" i="1"/>
  <c r="BD97" i="1" s="1"/>
  <c r="FI97" i="1"/>
  <c r="FH97" i="1"/>
  <c r="BB97" i="1" s="1"/>
  <c r="EG97" i="1"/>
  <c r="DW97" i="1"/>
  <c r="CO97" i="1"/>
  <c r="CK97" i="1"/>
  <c r="AZ97" i="1"/>
  <c r="AY97" i="1"/>
  <c r="AX97" i="1"/>
  <c r="AV97" i="1"/>
  <c r="AU97" i="1"/>
  <c r="AT97" i="1"/>
  <c r="AS97" i="1"/>
  <c r="AR97" i="1"/>
  <c r="AN97" i="1"/>
  <c r="AM97" i="1"/>
  <c r="AL97" i="1"/>
  <c r="AH97" i="1"/>
  <c r="AG97" i="1"/>
  <c r="AF97" i="1"/>
  <c r="AA97" i="1"/>
  <c r="Z97" i="1"/>
  <c r="Y97" i="1"/>
  <c r="X97" i="1"/>
  <c r="GA96" i="1"/>
  <c r="FW96" i="1"/>
  <c r="BU96" i="1" s="1"/>
  <c r="FV96" i="1"/>
  <c r="FU96" i="1"/>
  <c r="BS96" i="1" s="1"/>
  <c r="FT96" i="1"/>
  <c r="BQ96" i="1" s="1"/>
  <c r="FS96" i="1"/>
  <c r="FR96" i="1"/>
  <c r="BO96" i="1" s="1"/>
  <c r="FQ96" i="1"/>
  <c r="BM96" i="1" s="1"/>
  <c r="FP96" i="1"/>
  <c r="FO96" i="1"/>
  <c r="BK96" i="1" s="1"/>
  <c r="FM96" i="1"/>
  <c r="BH96" i="1" s="1"/>
  <c r="FL96" i="1"/>
  <c r="FK96" i="1"/>
  <c r="BF96" i="1" s="1"/>
  <c r="FJ96" i="1"/>
  <c r="BD96" i="1" s="1"/>
  <c r="FI96" i="1"/>
  <c r="FH96" i="1"/>
  <c r="BB96" i="1" s="1"/>
  <c r="FG96" i="1"/>
  <c r="AZ96" i="1" s="1"/>
  <c r="FF96" i="1"/>
  <c r="FE96" i="1"/>
  <c r="AX96" i="1" s="1"/>
  <c r="FB96" i="1"/>
  <c r="AT96" i="1" s="1"/>
  <c r="FA96" i="1"/>
  <c r="EZ96" i="1"/>
  <c r="AR96" i="1" s="1"/>
  <c r="EY96" i="1"/>
  <c r="EX96" i="1"/>
  <c r="EW96" i="1"/>
  <c r="AL96" i="1" s="1"/>
  <c r="EV96" i="1"/>
  <c r="EU96" i="1"/>
  <c r="ET96" i="1"/>
  <c r="AF96" i="1" s="1"/>
  <c r="EG96" i="1"/>
  <c r="DW96" i="1"/>
  <c r="DL96" i="1"/>
  <c r="DM96" i="1" s="1"/>
  <c r="CO96" i="1"/>
  <c r="CK96" i="1"/>
  <c r="CF96" i="1"/>
  <c r="AN96" i="1"/>
  <c r="AH96" i="1"/>
  <c r="AA96" i="1"/>
  <c r="Z96" i="1"/>
  <c r="Y96" i="1"/>
  <c r="X96" i="1"/>
  <c r="FW95" i="1"/>
  <c r="BU95" i="1" s="1"/>
  <c r="FV95" i="1"/>
  <c r="FU95" i="1"/>
  <c r="BS95" i="1" s="1"/>
  <c r="FT95" i="1"/>
  <c r="BQ95" i="1" s="1"/>
  <c r="FS95" i="1"/>
  <c r="FR95" i="1"/>
  <c r="BO95" i="1" s="1"/>
  <c r="FQ95" i="1"/>
  <c r="BM95" i="1" s="1"/>
  <c r="FP95" i="1"/>
  <c r="FO95" i="1"/>
  <c r="BK95" i="1" s="1"/>
  <c r="FM95" i="1"/>
  <c r="BH95" i="1" s="1"/>
  <c r="FL95" i="1"/>
  <c r="FK95" i="1"/>
  <c r="BF95" i="1" s="1"/>
  <c r="FJ95" i="1"/>
  <c r="BD95" i="1" s="1"/>
  <c r="FI95" i="1"/>
  <c r="FH95" i="1"/>
  <c r="BB95" i="1" s="1"/>
  <c r="FG95" i="1"/>
  <c r="AZ95" i="1" s="1"/>
  <c r="FF95" i="1"/>
  <c r="FE95" i="1"/>
  <c r="AX95" i="1" s="1"/>
  <c r="FB95" i="1"/>
  <c r="AT95" i="1" s="1"/>
  <c r="FA95" i="1"/>
  <c r="EZ95" i="1"/>
  <c r="AR95" i="1" s="1"/>
  <c r="EY95" i="1"/>
  <c r="EX95" i="1"/>
  <c r="EW95" i="1"/>
  <c r="AL95" i="1" s="1"/>
  <c r="EV95" i="1"/>
  <c r="EU95" i="1"/>
  <c r="ET95" i="1"/>
  <c r="AF95" i="1" s="1"/>
  <c r="AA95" i="1"/>
  <c r="Y95" i="1"/>
  <c r="EG95" i="1"/>
  <c r="DW95" i="1"/>
  <c r="DL95" i="1"/>
  <c r="CO95" i="1"/>
  <c r="CK95" i="1"/>
  <c r="CF95" i="1"/>
  <c r="AN95" i="1"/>
  <c r="AH95" i="1"/>
  <c r="X95" i="1"/>
  <c r="FW94" i="1"/>
  <c r="BU94" i="1" s="1"/>
  <c r="FV94" i="1"/>
  <c r="FU94" i="1"/>
  <c r="BS94" i="1" s="1"/>
  <c r="FT94" i="1"/>
  <c r="BQ94" i="1" s="1"/>
  <c r="FS94" i="1"/>
  <c r="FR94" i="1"/>
  <c r="BO94" i="1" s="1"/>
  <c r="FQ94" i="1"/>
  <c r="BM94" i="1" s="1"/>
  <c r="FP94" i="1"/>
  <c r="FO94" i="1"/>
  <c r="FM94" i="1"/>
  <c r="BH94" i="1" s="1"/>
  <c r="FL94" i="1"/>
  <c r="FK94" i="1"/>
  <c r="BF94" i="1" s="1"/>
  <c r="FJ94" i="1"/>
  <c r="BD94" i="1" s="1"/>
  <c r="FI94" i="1"/>
  <c r="FH94" i="1"/>
  <c r="BB94" i="1" s="1"/>
  <c r="FG94" i="1"/>
  <c r="AZ94" i="1" s="1"/>
  <c r="FF94" i="1"/>
  <c r="FE94" i="1"/>
  <c r="AX94" i="1" s="1"/>
  <c r="FB94" i="1"/>
  <c r="AT94" i="1" s="1"/>
  <c r="FA94" i="1"/>
  <c r="EZ94" i="1"/>
  <c r="AR94" i="1" s="1"/>
  <c r="EY94" i="1"/>
  <c r="EX94" i="1"/>
  <c r="EW94" i="1"/>
  <c r="AL94" i="1" s="1"/>
  <c r="EV94" i="1"/>
  <c r="EU94" i="1"/>
  <c r="ET94" i="1"/>
  <c r="AA94" i="1"/>
  <c r="Y94" i="1"/>
  <c r="EG94" i="1"/>
  <c r="DW94" i="1"/>
  <c r="DL94" i="1"/>
  <c r="CO94" i="1"/>
  <c r="CK94" i="1"/>
  <c r="CF94" i="1"/>
  <c r="AN94" i="1"/>
  <c r="AH94" i="1"/>
  <c r="X94" i="1"/>
  <c r="FW93" i="1"/>
  <c r="BU93" i="1" s="1"/>
  <c r="FV93" i="1"/>
  <c r="FU93" i="1"/>
  <c r="BS93" i="1" s="1"/>
  <c r="FT93" i="1"/>
  <c r="BQ93" i="1" s="1"/>
  <c r="FS93" i="1"/>
  <c r="FR93" i="1"/>
  <c r="BO93" i="1" s="1"/>
  <c r="FQ93" i="1"/>
  <c r="BM93" i="1" s="1"/>
  <c r="FP93" i="1"/>
  <c r="FO93" i="1"/>
  <c r="BK93" i="1" s="1"/>
  <c r="FM93" i="1"/>
  <c r="BH93" i="1" s="1"/>
  <c r="FL93" i="1"/>
  <c r="FK93" i="1"/>
  <c r="BF93" i="1" s="1"/>
  <c r="FJ93" i="1"/>
  <c r="BD93" i="1" s="1"/>
  <c r="FI93" i="1"/>
  <c r="FH93" i="1"/>
  <c r="FG93" i="1"/>
  <c r="AZ93" i="1" s="1"/>
  <c r="FF93" i="1"/>
  <c r="FE93" i="1"/>
  <c r="AX93" i="1" s="1"/>
  <c r="FB93" i="1"/>
  <c r="AT93" i="1" s="1"/>
  <c r="FA93" i="1"/>
  <c r="EZ93" i="1"/>
  <c r="AR93" i="1" s="1"/>
  <c r="EY93" i="1"/>
  <c r="EX93" i="1"/>
  <c r="EW93" i="1"/>
  <c r="AL93" i="1" s="1"/>
  <c r="EV93" i="1"/>
  <c r="EU93" i="1"/>
  <c r="ET93" i="1"/>
  <c r="AA93" i="1"/>
  <c r="Y93" i="1"/>
  <c r="EG93" i="1"/>
  <c r="DW93" i="1"/>
  <c r="DL93" i="1"/>
  <c r="CO93" i="1"/>
  <c r="CK93" i="1"/>
  <c r="CF93" i="1"/>
  <c r="AN93" i="1"/>
  <c r="AH93" i="1"/>
  <c r="X93" i="1"/>
  <c r="GA92" i="1"/>
  <c r="FW92" i="1"/>
  <c r="BU92" i="1" s="1"/>
  <c r="FV92" i="1"/>
  <c r="FU92" i="1"/>
  <c r="BS92" i="1" s="1"/>
  <c r="FT92" i="1"/>
  <c r="BQ92" i="1" s="1"/>
  <c r="FS92" i="1"/>
  <c r="FR92" i="1"/>
  <c r="BO92" i="1" s="1"/>
  <c r="FG92" i="1"/>
  <c r="AZ92" i="1" s="1"/>
  <c r="FF92" i="1"/>
  <c r="FE92" i="1"/>
  <c r="AX92" i="1" s="1"/>
  <c r="FB92" i="1"/>
  <c r="AT92" i="1" s="1"/>
  <c r="FA92" i="1"/>
  <c r="EZ92" i="1"/>
  <c r="AR92" i="1" s="1"/>
  <c r="EY92" i="1"/>
  <c r="EX92" i="1"/>
  <c r="EW92" i="1"/>
  <c r="AL92" i="1" s="1"/>
  <c r="EV92" i="1"/>
  <c r="EU92" i="1"/>
  <c r="ET92" i="1"/>
  <c r="AF92" i="1" s="1"/>
  <c r="AA92" i="1"/>
  <c r="Y92" i="1"/>
  <c r="EG92" i="1"/>
  <c r="DW92" i="1"/>
  <c r="DL92" i="1"/>
  <c r="CO92" i="1"/>
  <c r="CK92" i="1"/>
  <c r="CF92" i="1"/>
  <c r="BM92" i="1"/>
  <c r="BL92" i="1"/>
  <c r="BK92" i="1"/>
  <c r="BH92" i="1"/>
  <c r="BG92" i="1"/>
  <c r="BF92" i="1"/>
  <c r="BD92" i="1"/>
  <c r="BC92" i="1"/>
  <c r="BB92" i="1"/>
  <c r="AN92" i="1"/>
  <c r="AH92" i="1"/>
  <c r="X92" i="1"/>
  <c r="FW91" i="1"/>
  <c r="BU91" i="1" s="1"/>
  <c r="FV91" i="1"/>
  <c r="FU91" i="1"/>
  <c r="BS91" i="1" s="1"/>
  <c r="FT91" i="1"/>
  <c r="BQ91" i="1" s="1"/>
  <c r="FS91" i="1"/>
  <c r="FR91" i="1"/>
  <c r="FQ91" i="1"/>
  <c r="BM91" i="1" s="1"/>
  <c r="FP91" i="1"/>
  <c r="FO91" i="1"/>
  <c r="BK91" i="1" s="1"/>
  <c r="FM91" i="1"/>
  <c r="BH91" i="1" s="1"/>
  <c r="FL91" i="1"/>
  <c r="FK91" i="1"/>
  <c r="BF91" i="1" s="1"/>
  <c r="FJ91" i="1"/>
  <c r="BD91" i="1" s="1"/>
  <c r="FI91" i="1"/>
  <c r="FH91" i="1"/>
  <c r="BB91" i="1" s="1"/>
  <c r="FG91" i="1"/>
  <c r="AZ91" i="1" s="1"/>
  <c r="FF91" i="1"/>
  <c r="FE91" i="1"/>
  <c r="AX91" i="1" s="1"/>
  <c r="FB91" i="1"/>
  <c r="AT91" i="1" s="1"/>
  <c r="FA91" i="1"/>
  <c r="EZ91" i="1"/>
  <c r="AR91" i="1" s="1"/>
  <c r="EY91" i="1"/>
  <c r="EX91" i="1"/>
  <c r="EW91" i="1"/>
  <c r="AL91" i="1" s="1"/>
  <c r="EV91" i="1"/>
  <c r="EU91" i="1"/>
  <c r="ET91" i="1"/>
  <c r="AA91" i="1"/>
  <c r="Y91" i="1"/>
  <c r="EG91" i="1"/>
  <c r="DW91" i="1"/>
  <c r="DL91" i="1"/>
  <c r="CO91" i="1"/>
  <c r="CK91" i="1"/>
  <c r="CF91" i="1"/>
  <c r="AN91" i="1"/>
  <c r="AH91" i="1"/>
  <c r="X91" i="1"/>
  <c r="FW90" i="1"/>
  <c r="BU90" i="1" s="1"/>
  <c r="FV90" i="1"/>
  <c r="FU90" i="1"/>
  <c r="BS90" i="1" s="1"/>
  <c r="FT90" i="1"/>
  <c r="BQ90" i="1" s="1"/>
  <c r="FS90" i="1"/>
  <c r="FR90" i="1"/>
  <c r="BO90" i="1" s="1"/>
  <c r="FQ90" i="1"/>
  <c r="BM90" i="1" s="1"/>
  <c r="FP90" i="1"/>
  <c r="FO90" i="1"/>
  <c r="BK90" i="1" s="1"/>
  <c r="FM90" i="1"/>
  <c r="BH90" i="1" s="1"/>
  <c r="FL90" i="1"/>
  <c r="FK90" i="1"/>
  <c r="BF90" i="1" s="1"/>
  <c r="FJ90" i="1"/>
  <c r="BD90" i="1" s="1"/>
  <c r="FI90" i="1"/>
  <c r="FH90" i="1"/>
  <c r="FG90" i="1"/>
  <c r="AZ90" i="1" s="1"/>
  <c r="FF90" i="1"/>
  <c r="FE90" i="1"/>
  <c r="AX90" i="1" s="1"/>
  <c r="FB90" i="1"/>
  <c r="AT90" i="1" s="1"/>
  <c r="FA90" i="1"/>
  <c r="EZ90" i="1"/>
  <c r="AR90" i="1" s="1"/>
  <c r="EY90" i="1"/>
  <c r="EX90" i="1"/>
  <c r="EW90" i="1"/>
  <c r="AL90" i="1" s="1"/>
  <c r="EV90" i="1"/>
  <c r="EU90" i="1"/>
  <c r="ET90" i="1"/>
  <c r="AF90" i="1" s="1"/>
  <c r="AA90" i="1"/>
  <c r="Y90" i="1"/>
  <c r="EG90" i="1"/>
  <c r="DW90" i="1"/>
  <c r="DL90" i="1"/>
  <c r="CO90" i="1"/>
  <c r="CK90" i="1"/>
  <c r="CF90" i="1"/>
  <c r="AN90" i="1"/>
  <c r="AH90" i="1"/>
  <c r="X90" i="1"/>
  <c r="FW89" i="1"/>
  <c r="BU89" i="1" s="1"/>
  <c r="FV89" i="1"/>
  <c r="FU89" i="1"/>
  <c r="BS89" i="1" s="1"/>
  <c r="FT89" i="1"/>
  <c r="BQ89" i="1" s="1"/>
  <c r="FS89" i="1"/>
  <c r="FR89" i="1"/>
  <c r="BO89" i="1" s="1"/>
  <c r="FQ89" i="1"/>
  <c r="BM89" i="1" s="1"/>
  <c r="FP89" i="1"/>
  <c r="FO89" i="1"/>
  <c r="BK89" i="1" s="1"/>
  <c r="FM89" i="1"/>
  <c r="BH89" i="1" s="1"/>
  <c r="FL89" i="1"/>
  <c r="FK89" i="1"/>
  <c r="BF89" i="1" s="1"/>
  <c r="FJ89" i="1"/>
  <c r="BD89" i="1" s="1"/>
  <c r="FI89" i="1"/>
  <c r="FH89" i="1"/>
  <c r="BB89" i="1" s="1"/>
  <c r="FG89" i="1"/>
  <c r="AZ89" i="1" s="1"/>
  <c r="FF89" i="1"/>
  <c r="FE89" i="1"/>
  <c r="AX89" i="1" s="1"/>
  <c r="FB89" i="1"/>
  <c r="AT89" i="1" s="1"/>
  <c r="FA89" i="1"/>
  <c r="EZ89" i="1"/>
  <c r="EY89" i="1"/>
  <c r="EX89" i="1"/>
  <c r="EW89" i="1"/>
  <c r="AL89" i="1" s="1"/>
  <c r="EV89" i="1"/>
  <c r="EU89" i="1"/>
  <c r="ET89" i="1"/>
  <c r="AF89" i="1" s="1"/>
  <c r="AA89" i="1"/>
  <c r="Y89" i="1"/>
  <c r="EG89" i="1"/>
  <c r="DW89" i="1"/>
  <c r="DL89" i="1"/>
  <c r="CO89" i="1"/>
  <c r="CK89" i="1"/>
  <c r="CF89" i="1"/>
  <c r="AN89" i="1"/>
  <c r="AH89" i="1"/>
  <c r="X89" i="1"/>
  <c r="FW88" i="1"/>
  <c r="BU88" i="1" s="1"/>
  <c r="FV88" i="1"/>
  <c r="FU88" i="1"/>
  <c r="BS88" i="1" s="1"/>
  <c r="FT88" i="1"/>
  <c r="BQ88" i="1" s="1"/>
  <c r="FS88" i="1"/>
  <c r="FR88" i="1"/>
  <c r="BO88" i="1" s="1"/>
  <c r="FQ88" i="1"/>
  <c r="BM88" i="1" s="1"/>
  <c r="FP88" i="1"/>
  <c r="FO88" i="1"/>
  <c r="BK88" i="1" s="1"/>
  <c r="FM88" i="1"/>
  <c r="BH88" i="1" s="1"/>
  <c r="FL88" i="1"/>
  <c r="FK88" i="1"/>
  <c r="BF88" i="1" s="1"/>
  <c r="FJ88" i="1"/>
  <c r="BD88" i="1" s="1"/>
  <c r="FI88" i="1"/>
  <c r="FH88" i="1"/>
  <c r="BB88" i="1" s="1"/>
  <c r="FG88" i="1"/>
  <c r="AZ88" i="1" s="1"/>
  <c r="FF88" i="1"/>
  <c r="FE88" i="1"/>
  <c r="AX88" i="1" s="1"/>
  <c r="FB88" i="1"/>
  <c r="AT88" i="1" s="1"/>
  <c r="FA88" i="1"/>
  <c r="EZ88" i="1"/>
  <c r="AR88" i="1" s="1"/>
  <c r="EY88" i="1"/>
  <c r="EX88" i="1"/>
  <c r="EW88" i="1"/>
  <c r="EV88" i="1"/>
  <c r="EU88" i="1"/>
  <c r="ET88" i="1"/>
  <c r="AF88" i="1" s="1"/>
  <c r="AA88" i="1"/>
  <c r="Y88" i="1"/>
  <c r="EG88" i="1"/>
  <c r="DW88" i="1"/>
  <c r="DL88" i="1"/>
  <c r="CO88" i="1"/>
  <c r="CK88" i="1"/>
  <c r="CF88" i="1"/>
  <c r="AN88" i="1"/>
  <c r="AH88" i="1"/>
  <c r="X88" i="1"/>
  <c r="FW87" i="1"/>
  <c r="BU87" i="1" s="1"/>
  <c r="FV87" i="1"/>
  <c r="FU87" i="1"/>
  <c r="BS87" i="1" s="1"/>
  <c r="FT87" i="1"/>
  <c r="BQ87" i="1" s="1"/>
  <c r="FS87" i="1"/>
  <c r="FR87" i="1"/>
  <c r="BO87" i="1" s="1"/>
  <c r="FQ87" i="1"/>
  <c r="BM87" i="1" s="1"/>
  <c r="FP87" i="1"/>
  <c r="FO87" i="1"/>
  <c r="BK87" i="1" s="1"/>
  <c r="FM87" i="1"/>
  <c r="BH87" i="1" s="1"/>
  <c r="FL87" i="1"/>
  <c r="FK87" i="1"/>
  <c r="BF87" i="1" s="1"/>
  <c r="FJ87" i="1"/>
  <c r="BD87" i="1" s="1"/>
  <c r="FI87" i="1"/>
  <c r="FH87" i="1"/>
  <c r="BB87" i="1" s="1"/>
  <c r="FG87" i="1"/>
  <c r="AZ87" i="1" s="1"/>
  <c r="FF87" i="1"/>
  <c r="FE87" i="1"/>
  <c r="AX87" i="1" s="1"/>
  <c r="FB87" i="1"/>
  <c r="AT87" i="1" s="1"/>
  <c r="FA87" i="1"/>
  <c r="EZ87" i="1"/>
  <c r="AR87" i="1" s="1"/>
  <c r="EY87" i="1"/>
  <c r="EX87" i="1"/>
  <c r="EW87" i="1"/>
  <c r="AL87" i="1" s="1"/>
  <c r="EV87" i="1"/>
  <c r="EU87" i="1"/>
  <c r="ET87" i="1"/>
  <c r="AF87" i="1" s="1"/>
  <c r="AA87" i="1"/>
  <c r="Y87" i="1"/>
  <c r="EG87" i="1"/>
  <c r="DW87" i="1"/>
  <c r="DL87" i="1"/>
  <c r="CO87" i="1"/>
  <c r="CK87" i="1"/>
  <c r="CF87" i="1"/>
  <c r="AN87" i="1"/>
  <c r="AH87" i="1"/>
  <c r="X87" i="1"/>
  <c r="FW86" i="1"/>
  <c r="BU86" i="1" s="1"/>
  <c r="FV86" i="1"/>
  <c r="FU86" i="1"/>
  <c r="FT86" i="1"/>
  <c r="BQ86" i="1" s="1"/>
  <c r="FS86" i="1"/>
  <c r="FR86" i="1"/>
  <c r="BO86" i="1" s="1"/>
  <c r="EG86" i="1"/>
  <c r="EH86" i="1" s="1"/>
  <c r="CO86" i="1"/>
  <c r="CP86" i="1" s="1"/>
  <c r="BM86" i="1"/>
  <c r="BL86" i="1"/>
  <c r="BK86" i="1"/>
  <c r="BI86" i="1"/>
  <c r="BH86" i="1"/>
  <c r="BG86" i="1"/>
  <c r="BF86" i="1"/>
  <c r="BD86" i="1"/>
  <c r="BC86" i="1"/>
  <c r="BB86" i="1"/>
  <c r="AZ86" i="1"/>
  <c r="AY86" i="1"/>
  <c r="AX86" i="1"/>
  <c r="AV86" i="1"/>
  <c r="AU86" i="1"/>
  <c r="AT86" i="1"/>
  <c r="AS86" i="1"/>
  <c r="AR86" i="1"/>
  <c r="AN86" i="1"/>
  <c r="AM86" i="1"/>
  <c r="AL86" i="1"/>
  <c r="AH86" i="1"/>
  <c r="AG86" i="1"/>
  <c r="AF86" i="1"/>
  <c r="AA86" i="1"/>
  <c r="Z86" i="1"/>
  <c r="Y86" i="1"/>
  <c r="X86" i="1"/>
  <c r="FW85" i="1"/>
  <c r="BU85" i="1" s="1"/>
  <c r="FV85" i="1"/>
  <c r="FU85" i="1"/>
  <c r="BS85" i="1" s="1"/>
  <c r="FT85" i="1"/>
  <c r="BQ85" i="1" s="1"/>
  <c r="FS85" i="1"/>
  <c r="FR85" i="1"/>
  <c r="FQ85" i="1"/>
  <c r="BM85" i="1" s="1"/>
  <c r="FP85" i="1"/>
  <c r="FO85" i="1"/>
  <c r="BK85" i="1" s="1"/>
  <c r="FM85" i="1"/>
  <c r="BH85" i="1" s="1"/>
  <c r="FL85" i="1"/>
  <c r="FK85" i="1"/>
  <c r="BF85" i="1" s="1"/>
  <c r="EG85" i="1"/>
  <c r="DW85" i="1"/>
  <c r="CO85" i="1"/>
  <c r="CK85" i="1"/>
  <c r="BD85" i="1"/>
  <c r="BC85" i="1"/>
  <c r="BB85" i="1"/>
  <c r="AZ85" i="1"/>
  <c r="AY85" i="1"/>
  <c r="AX85" i="1"/>
  <c r="AV85" i="1"/>
  <c r="AU85" i="1"/>
  <c r="AT85" i="1"/>
  <c r="AS85" i="1"/>
  <c r="AR85" i="1"/>
  <c r="AN85" i="1"/>
  <c r="AM85" i="1"/>
  <c r="AL85" i="1"/>
  <c r="AH85" i="1"/>
  <c r="AG85" i="1"/>
  <c r="AF85" i="1"/>
  <c r="AA85" i="1"/>
  <c r="Z85" i="1"/>
  <c r="Y85" i="1"/>
  <c r="X85" i="1"/>
  <c r="FW84" i="1"/>
  <c r="BU84" i="1" s="1"/>
  <c r="FV84" i="1"/>
  <c r="FU84" i="1"/>
  <c r="FT84" i="1"/>
  <c r="BQ84" i="1" s="1"/>
  <c r="FS84" i="1"/>
  <c r="FR84" i="1"/>
  <c r="BO84" i="1" s="1"/>
  <c r="FJ84" i="1"/>
  <c r="BD84" i="1" s="1"/>
  <c r="FI84" i="1"/>
  <c r="FH84" i="1"/>
  <c r="BB84" i="1" s="1"/>
  <c r="EG84" i="1"/>
  <c r="DW84" i="1"/>
  <c r="CO84" i="1"/>
  <c r="CK84" i="1"/>
  <c r="BM84" i="1"/>
  <c r="BL84" i="1"/>
  <c r="BK84" i="1"/>
  <c r="BH84" i="1"/>
  <c r="BG84" i="1"/>
  <c r="BF84" i="1"/>
  <c r="AZ84" i="1"/>
  <c r="AY84" i="1"/>
  <c r="AX84" i="1"/>
  <c r="AV84" i="1"/>
  <c r="AU84" i="1"/>
  <c r="AT84" i="1"/>
  <c r="AS84" i="1"/>
  <c r="AR84" i="1"/>
  <c r="AN84" i="1"/>
  <c r="AM84" i="1"/>
  <c r="AL84" i="1"/>
  <c r="AH84" i="1"/>
  <c r="AG84" i="1"/>
  <c r="AF84" i="1"/>
  <c r="AA84" i="1"/>
  <c r="Z84" i="1"/>
  <c r="Y84" i="1"/>
  <c r="X84" i="1"/>
  <c r="FW83" i="1"/>
  <c r="BU83" i="1" s="1"/>
  <c r="FV83" i="1"/>
  <c r="FU83" i="1"/>
  <c r="BS83" i="1" s="1"/>
  <c r="FT83" i="1"/>
  <c r="BQ83" i="1" s="1"/>
  <c r="FS83" i="1"/>
  <c r="FR83" i="1"/>
  <c r="FQ83" i="1"/>
  <c r="BM83" i="1" s="1"/>
  <c r="FP83" i="1"/>
  <c r="FO83" i="1"/>
  <c r="BK83" i="1" s="1"/>
  <c r="FM83" i="1"/>
  <c r="BH83" i="1" s="1"/>
  <c r="FL83" i="1"/>
  <c r="FK83" i="1"/>
  <c r="BF83" i="1" s="1"/>
  <c r="FJ83" i="1"/>
  <c r="BD83" i="1" s="1"/>
  <c r="FI83" i="1"/>
  <c r="FH83" i="1"/>
  <c r="BB83" i="1" s="1"/>
  <c r="FG83" i="1"/>
  <c r="AZ83" i="1" s="1"/>
  <c r="FF83" i="1"/>
  <c r="FE83" i="1"/>
  <c r="AX83" i="1" s="1"/>
  <c r="EG83" i="1"/>
  <c r="DW83" i="1"/>
  <c r="DL83" i="1"/>
  <c r="DM83" i="1" s="1"/>
  <c r="CO83" i="1"/>
  <c r="CK83" i="1"/>
  <c r="CF83" i="1"/>
  <c r="AV83" i="1"/>
  <c r="AU83" i="1"/>
  <c r="AT83" i="1"/>
  <c r="AS83" i="1"/>
  <c r="AR83" i="1"/>
  <c r="AN83" i="1"/>
  <c r="AM83" i="1"/>
  <c r="AL83" i="1"/>
  <c r="AH83" i="1"/>
  <c r="AG83" i="1"/>
  <c r="AF83" i="1"/>
  <c r="AA83" i="1"/>
  <c r="Z83" i="1"/>
  <c r="Y83" i="1"/>
  <c r="X83" i="1"/>
  <c r="GA82" i="1"/>
  <c r="FW82" i="1"/>
  <c r="BU82" i="1" s="1"/>
  <c r="FV82" i="1"/>
  <c r="FU82" i="1"/>
  <c r="BS82" i="1" s="1"/>
  <c r="FT82" i="1"/>
  <c r="BQ82" i="1" s="1"/>
  <c r="FS82" i="1"/>
  <c r="FR82" i="1"/>
  <c r="BO82" i="1" s="1"/>
  <c r="FG82" i="1"/>
  <c r="AZ82" i="1" s="1"/>
  <c r="FF82" i="1"/>
  <c r="FE82" i="1"/>
  <c r="FB82" i="1"/>
  <c r="AT82" i="1" s="1"/>
  <c r="FA82" i="1"/>
  <c r="EZ82" i="1"/>
  <c r="AR82" i="1" s="1"/>
  <c r="EG82" i="1"/>
  <c r="DW82" i="1"/>
  <c r="DL82" i="1"/>
  <c r="DM82" i="1" s="1"/>
  <c r="CO82" i="1"/>
  <c r="CK82" i="1"/>
  <c r="CF82" i="1"/>
  <c r="BM82" i="1"/>
  <c r="BL82" i="1"/>
  <c r="BK82" i="1"/>
  <c r="BH82" i="1"/>
  <c r="BG82" i="1"/>
  <c r="BF82" i="1"/>
  <c r="BD82" i="1"/>
  <c r="BC82" i="1"/>
  <c r="BB82" i="1"/>
  <c r="AN82" i="1"/>
  <c r="AM82" i="1"/>
  <c r="AL82" i="1"/>
  <c r="AH82" i="1"/>
  <c r="AG82" i="1"/>
  <c r="AF82" i="1"/>
  <c r="AA82" i="1"/>
  <c r="Z82" i="1"/>
  <c r="Y82" i="1"/>
  <c r="X82" i="1"/>
  <c r="FW81" i="1"/>
  <c r="BU81" i="1" s="1"/>
  <c r="FV81" i="1"/>
  <c r="FU81" i="1"/>
  <c r="BS81" i="1" s="1"/>
  <c r="FT81" i="1"/>
  <c r="BQ81" i="1" s="1"/>
  <c r="FS81" i="1"/>
  <c r="FR81" i="1"/>
  <c r="BO81" i="1" s="1"/>
  <c r="FQ81" i="1"/>
  <c r="BM81" i="1" s="1"/>
  <c r="FP81" i="1"/>
  <c r="FO81" i="1"/>
  <c r="BK81" i="1" s="1"/>
  <c r="FM81" i="1"/>
  <c r="BH81" i="1" s="1"/>
  <c r="FL81" i="1"/>
  <c r="FK81" i="1"/>
  <c r="BF81" i="1" s="1"/>
  <c r="FJ81" i="1"/>
  <c r="BD81" i="1" s="1"/>
  <c r="FI81" i="1"/>
  <c r="FH81" i="1"/>
  <c r="BB81" i="1" s="1"/>
  <c r="FG81" i="1"/>
  <c r="AZ81" i="1" s="1"/>
  <c r="FF81" i="1"/>
  <c r="FE81" i="1"/>
  <c r="AX81" i="1" s="1"/>
  <c r="FB81" i="1"/>
  <c r="AT81" i="1" s="1"/>
  <c r="FA81" i="1"/>
  <c r="EZ81" i="1"/>
  <c r="AR81" i="1" s="1"/>
  <c r="EY81" i="1"/>
  <c r="EX81" i="1"/>
  <c r="EW81" i="1"/>
  <c r="AL81" i="1" s="1"/>
  <c r="EG81" i="1"/>
  <c r="DW81" i="1"/>
  <c r="DL81" i="1"/>
  <c r="CO81" i="1"/>
  <c r="CK81" i="1"/>
  <c r="CF81" i="1"/>
  <c r="AN81" i="1"/>
  <c r="AH81" i="1"/>
  <c r="AG81" i="1"/>
  <c r="AF81" i="1"/>
  <c r="AA81" i="1"/>
  <c r="Z81" i="1"/>
  <c r="Y81" i="1"/>
  <c r="X81" i="1"/>
  <c r="GA80" i="1"/>
  <c r="FW80" i="1"/>
  <c r="BU80" i="1" s="1"/>
  <c r="FV80" i="1"/>
  <c r="FU80" i="1"/>
  <c r="BS80" i="1" s="1"/>
  <c r="FT80" i="1"/>
  <c r="BQ80" i="1" s="1"/>
  <c r="FS80" i="1"/>
  <c r="FR80" i="1"/>
  <c r="BO80" i="1" s="1"/>
  <c r="EY80" i="1"/>
  <c r="EX80" i="1"/>
  <c r="EW80" i="1"/>
  <c r="AL80" i="1" s="1"/>
  <c r="EV80" i="1"/>
  <c r="EU80" i="1"/>
  <c r="ET80" i="1"/>
  <c r="AF80" i="1" s="1"/>
  <c r="AA80" i="1"/>
  <c r="Y80" i="1"/>
  <c r="EG80" i="1"/>
  <c r="DW80" i="1"/>
  <c r="DL80" i="1"/>
  <c r="CO80" i="1"/>
  <c r="CK80" i="1"/>
  <c r="CF80" i="1"/>
  <c r="BM80" i="1"/>
  <c r="BL80" i="1"/>
  <c r="BK80" i="1"/>
  <c r="BI80" i="1"/>
  <c r="BH80" i="1"/>
  <c r="BG80" i="1"/>
  <c r="BF80" i="1"/>
  <c r="BD80" i="1"/>
  <c r="BC80" i="1"/>
  <c r="BB80" i="1"/>
  <c r="AZ80" i="1"/>
  <c r="AY80" i="1"/>
  <c r="AX80" i="1"/>
  <c r="AT80" i="1"/>
  <c r="AS80" i="1"/>
  <c r="AR80" i="1"/>
  <c r="AN80" i="1"/>
  <c r="AH80" i="1"/>
  <c r="X80" i="1"/>
  <c r="FW79" i="1"/>
  <c r="BU79" i="1" s="1"/>
  <c r="FV79" i="1"/>
  <c r="FU79" i="1"/>
  <c r="BS79" i="1" s="1"/>
  <c r="FT79" i="1"/>
  <c r="BQ79" i="1" s="1"/>
  <c r="FS79" i="1"/>
  <c r="FR79" i="1"/>
  <c r="BO79" i="1" s="1"/>
  <c r="FQ79" i="1"/>
  <c r="BM79" i="1" s="1"/>
  <c r="FP79" i="1"/>
  <c r="FO79" i="1"/>
  <c r="BK79" i="1" s="1"/>
  <c r="FM79" i="1"/>
  <c r="BH79" i="1" s="1"/>
  <c r="FL79" i="1"/>
  <c r="FK79" i="1"/>
  <c r="BF79" i="1" s="1"/>
  <c r="FJ79" i="1"/>
  <c r="BD79" i="1" s="1"/>
  <c r="FI79" i="1"/>
  <c r="FH79" i="1"/>
  <c r="BB79" i="1" s="1"/>
  <c r="FG79" i="1"/>
  <c r="AZ79" i="1" s="1"/>
  <c r="FF79" i="1"/>
  <c r="FE79" i="1"/>
  <c r="AX79" i="1" s="1"/>
  <c r="FB79" i="1"/>
  <c r="AT79" i="1" s="1"/>
  <c r="FA79" i="1"/>
  <c r="EZ79" i="1"/>
  <c r="AR79" i="1" s="1"/>
  <c r="EY79" i="1"/>
  <c r="EX79" i="1"/>
  <c r="EW79" i="1"/>
  <c r="EV79" i="1"/>
  <c r="EU79" i="1"/>
  <c r="ET79" i="1"/>
  <c r="AF79" i="1" s="1"/>
  <c r="AA79" i="1"/>
  <c r="Y79" i="1"/>
  <c r="EG79" i="1"/>
  <c r="DW79" i="1"/>
  <c r="DL79" i="1"/>
  <c r="CO79" i="1"/>
  <c r="CK79" i="1"/>
  <c r="CF79" i="1"/>
  <c r="AN79" i="1"/>
  <c r="AH79" i="1"/>
  <c r="X79" i="1"/>
  <c r="FW78" i="1"/>
  <c r="BU78" i="1" s="1"/>
  <c r="FV78" i="1"/>
  <c r="FU78" i="1"/>
  <c r="BS78" i="1" s="1"/>
  <c r="FT78" i="1"/>
  <c r="BQ78" i="1" s="1"/>
  <c r="FS78" i="1"/>
  <c r="FR78" i="1"/>
  <c r="BO78" i="1" s="1"/>
  <c r="FQ78" i="1"/>
  <c r="BM78" i="1" s="1"/>
  <c r="FP78" i="1"/>
  <c r="FO78" i="1"/>
  <c r="BK78" i="1" s="1"/>
  <c r="FM78" i="1"/>
  <c r="BH78" i="1" s="1"/>
  <c r="FL78" i="1"/>
  <c r="FK78" i="1"/>
  <c r="BF78" i="1" s="1"/>
  <c r="FJ78" i="1"/>
  <c r="BD78" i="1" s="1"/>
  <c r="FI78" i="1"/>
  <c r="FH78" i="1"/>
  <c r="BB78" i="1" s="1"/>
  <c r="FG78" i="1"/>
  <c r="AZ78" i="1" s="1"/>
  <c r="FF78" i="1"/>
  <c r="FE78" i="1"/>
  <c r="AX78" i="1" s="1"/>
  <c r="FB78" i="1"/>
  <c r="AT78" i="1" s="1"/>
  <c r="FA78" i="1"/>
  <c r="EZ78" i="1"/>
  <c r="AR78" i="1" s="1"/>
  <c r="EY78" i="1"/>
  <c r="EX78" i="1"/>
  <c r="EW78" i="1"/>
  <c r="AL78" i="1" s="1"/>
  <c r="EV78" i="1"/>
  <c r="EU78" i="1"/>
  <c r="ET78" i="1"/>
  <c r="AF78" i="1" s="1"/>
  <c r="AA78" i="1"/>
  <c r="Y78" i="1"/>
  <c r="EG78" i="1"/>
  <c r="DW78" i="1"/>
  <c r="DL78" i="1"/>
  <c r="CO78" i="1"/>
  <c r="CK78" i="1"/>
  <c r="CF78" i="1"/>
  <c r="AN78" i="1"/>
  <c r="AH78" i="1"/>
  <c r="X78" i="1"/>
  <c r="GA77" i="1"/>
  <c r="FW77" i="1"/>
  <c r="BU77" i="1" s="1"/>
  <c r="FV77" i="1"/>
  <c r="FU77" i="1"/>
  <c r="BS77" i="1" s="1"/>
  <c r="FT77" i="1"/>
  <c r="BQ77" i="1" s="1"/>
  <c r="FS77" i="1"/>
  <c r="FR77" i="1"/>
  <c r="BO77" i="1" s="1"/>
  <c r="EY77" i="1"/>
  <c r="EX77" i="1"/>
  <c r="EW77" i="1"/>
  <c r="EV77" i="1"/>
  <c r="EU77" i="1"/>
  <c r="ET77" i="1"/>
  <c r="AF77" i="1" s="1"/>
  <c r="AA77" i="1"/>
  <c r="EG77" i="1"/>
  <c r="DW77" i="1"/>
  <c r="DL77" i="1"/>
  <c r="CO77" i="1"/>
  <c r="CK77" i="1"/>
  <c r="CF77" i="1"/>
  <c r="BM77" i="1"/>
  <c r="BL77" i="1"/>
  <c r="BK77" i="1"/>
  <c r="BI77" i="1"/>
  <c r="BH77" i="1"/>
  <c r="BG77" i="1"/>
  <c r="BF77" i="1"/>
  <c r="BD77" i="1"/>
  <c r="BC77" i="1"/>
  <c r="BB77" i="1"/>
  <c r="AZ77" i="1"/>
  <c r="AY77" i="1"/>
  <c r="AX77" i="1"/>
  <c r="AT77" i="1"/>
  <c r="AS77" i="1"/>
  <c r="AR77" i="1"/>
  <c r="AN77" i="1"/>
  <c r="AH77" i="1"/>
  <c r="X77" i="1"/>
  <c r="FW76" i="1"/>
  <c r="BU76" i="1" s="1"/>
  <c r="FV76" i="1"/>
  <c r="FU76" i="1"/>
  <c r="BS76" i="1" s="1"/>
  <c r="FT76" i="1"/>
  <c r="BQ76" i="1" s="1"/>
  <c r="FS76" i="1"/>
  <c r="FR76" i="1"/>
  <c r="BO76" i="1" s="1"/>
  <c r="FQ76" i="1"/>
  <c r="BM76" i="1" s="1"/>
  <c r="FP76" i="1"/>
  <c r="FO76" i="1"/>
  <c r="FM76" i="1"/>
  <c r="BH76" i="1" s="1"/>
  <c r="FL76" i="1"/>
  <c r="FK76" i="1"/>
  <c r="FJ76" i="1"/>
  <c r="BD76" i="1" s="1"/>
  <c r="FI76" i="1"/>
  <c r="FH76" i="1"/>
  <c r="BB76" i="1" s="1"/>
  <c r="FG76" i="1"/>
  <c r="AZ76" i="1" s="1"/>
  <c r="FF76" i="1"/>
  <c r="FE76" i="1"/>
  <c r="AX76" i="1" s="1"/>
  <c r="FB76" i="1"/>
  <c r="AT76" i="1" s="1"/>
  <c r="FA76" i="1"/>
  <c r="EZ76" i="1"/>
  <c r="EY76" i="1"/>
  <c r="EX76" i="1"/>
  <c r="EW76" i="1"/>
  <c r="AL76" i="1" s="1"/>
  <c r="EV76" i="1"/>
  <c r="EU76" i="1"/>
  <c r="ET76" i="1"/>
  <c r="AA76" i="1"/>
  <c r="Y76" i="1"/>
  <c r="EG76" i="1"/>
  <c r="DW76" i="1"/>
  <c r="DL76" i="1"/>
  <c r="CO76" i="1"/>
  <c r="CK76" i="1"/>
  <c r="CF76" i="1"/>
  <c r="AN76" i="1"/>
  <c r="AH76" i="1"/>
  <c r="X76" i="1"/>
  <c r="FW75" i="1"/>
  <c r="BU75" i="1" s="1"/>
  <c r="FV75" i="1"/>
  <c r="FU75" i="1"/>
  <c r="BS75" i="1" s="1"/>
  <c r="FT75" i="1"/>
  <c r="BQ75" i="1" s="1"/>
  <c r="FS75" i="1"/>
  <c r="FR75" i="1"/>
  <c r="BO75" i="1" s="1"/>
  <c r="FQ75" i="1"/>
  <c r="BM75" i="1" s="1"/>
  <c r="FP75" i="1"/>
  <c r="FO75" i="1"/>
  <c r="BK75" i="1" s="1"/>
  <c r="FM75" i="1"/>
  <c r="BH75" i="1" s="1"/>
  <c r="FL75" i="1"/>
  <c r="FK75" i="1"/>
  <c r="BF75" i="1" s="1"/>
  <c r="FJ75" i="1"/>
  <c r="BD75" i="1" s="1"/>
  <c r="FI75" i="1"/>
  <c r="FH75" i="1"/>
  <c r="BB75" i="1" s="1"/>
  <c r="FG75" i="1"/>
  <c r="AZ75" i="1" s="1"/>
  <c r="FF75" i="1"/>
  <c r="FE75" i="1"/>
  <c r="AX75" i="1" s="1"/>
  <c r="FB75" i="1"/>
  <c r="AT75" i="1" s="1"/>
  <c r="FA75" i="1"/>
  <c r="EZ75" i="1"/>
  <c r="AR75" i="1" s="1"/>
  <c r="EY75" i="1"/>
  <c r="EX75" i="1"/>
  <c r="EW75" i="1"/>
  <c r="AL75" i="1" s="1"/>
  <c r="EV75" i="1"/>
  <c r="EU75" i="1"/>
  <c r="ET75" i="1"/>
  <c r="AF75" i="1" s="1"/>
  <c r="AA75" i="1"/>
  <c r="Y75" i="1"/>
  <c r="EG75" i="1"/>
  <c r="DW75" i="1"/>
  <c r="DL75" i="1"/>
  <c r="CO75" i="1"/>
  <c r="CK75" i="1"/>
  <c r="CF75" i="1"/>
  <c r="AN75" i="1"/>
  <c r="AH75" i="1"/>
  <c r="X75" i="1"/>
  <c r="FW74" i="1"/>
  <c r="BU74" i="1" s="1"/>
  <c r="FV74" i="1"/>
  <c r="FU74" i="1"/>
  <c r="BS74" i="1" s="1"/>
  <c r="FT74" i="1"/>
  <c r="BQ74" i="1" s="1"/>
  <c r="FS74" i="1"/>
  <c r="FR74" i="1"/>
  <c r="BO74" i="1" s="1"/>
  <c r="FQ74" i="1"/>
  <c r="BM74" i="1" s="1"/>
  <c r="FP74" i="1"/>
  <c r="FO74" i="1"/>
  <c r="BK74" i="1" s="1"/>
  <c r="FM74" i="1"/>
  <c r="BH74" i="1" s="1"/>
  <c r="FL74" i="1"/>
  <c r="FK74" i="1"/>
  <c r="BF74" i="1" s="1"/>
  <c r="FJ74" i="1"/>
  <c r="BD74" i="1" s="1"/>
  <c r="FI74" i="1"/>
  <c r="FH74" i="1"/>
  <c r="BB74" i="1" s="1"/>
  <c r="FG74" i="1"/>
  <c r="AZ74" i="1" s="1"/>
  <c r="FF74" i="1"/>
  <c r="FE74" i="1"/>
  <c r="AX74" i="1" s="1"/>
  <c r="FB74" i="1"/>
  <c r="AT74" i="1" s="1"/>
  <c r="FA74" i="1"/>
  <c r="EZ74" i="1"/>
  <c r="AR74" i="1" s="1"/>
  <c r="EY74" i="1"/>
  <c r="EX74" i="1"/>
  <c r="EW74" i="1"/>
  <c r="AL74" i="1" s="1"/>
  <c r="EV74" i="1"/>
  <c r="EU74" i="1"/>
  <c r="ET74" i="1"/>
  <c r="AF74" i="1" s="1"/>
  <c r="AA74" i="1"/>
  <c r="Y74" i="1"/>
  <c r="EG74" i="1"/>
  <c r="DW74" i="1"/>
  <c r="DL74" i="1"/>
  <c r="CO74" i="1"/>
  <c r="CK74" i="1"/>
  <c r="CF74" i="1"/>
  <c r="AN74" i="1"/>
  <c r="AH74" i="1"/>
  <c r="X74" i="1"/>
  <c r="FW73" i="1"/>
  <c r="BU73" i="1" s="1"/>
  <c r="FV73" i="1"/>
  <c r="FU73" i="1"/>
  <c r="BS73" i="1" s="1"/>
  <c r="FT73" i="1"/>
  <c r="BQ73" i="1" s="1"/>
  <c r="FS73" i="1"/>
  <c r="FR73" i="1"/>
  <c r="BO73" i="1" s="1"/>
  <c r="FQ73" i="1"/>
  <c r="BM73" i="1" s="1"/>
  <c r="FP73" i="1"/>
  <c r="FO73" i="1"/>
  <c r="BK73" i="1" s="1"/>
  <c r="FM73" i="1"/>
  <c r="BH73" i="1" s="1"/>
  <c r="FL73" i="1"/>
  <c r="FK73" i="1"/>
  <c r="BF73" i="1" s="1"/>
  <c r="FJ73" i="1"/>
  <c r="BD73" i="1" s="1"/>
  <c r="FI73" i="1"/>
  <c r="FH73" i="1"/>
  <c r="BB73" i="1" s="1"/>
  <c r="FG73" i="1"/>
  <c r="AZ73" i="1" s="1"/>
  <c r="FF73" i="1"/>
  <c r="FE73" i="1"/>
  <c r="AX73" i="1" s="1"/>
  <c r="FB73" i="1"/>
  <c r="AT73" i="1" s="1"/>
  <c r="FA73" i="1"/>
  <c r="EZ73" i="1"/>
  <c r="AR73" i="1" s="1"/>
  <c r="EY73" i="1"/>
  <c r="EX73" i="1"/>
  <c r="EW73" i="1"/>
  <c r="AL73" i="1" s="1"/>
  <c r="EV73" i="1"/>
  <c r="EU73" i="1"/>
  <c r="ET73" i="1"/>
  <c r="AF73" i="1" s="1"/>
  <c r="AA73" i="1"/>
  <c r="Y73" i="1"/>
  <c r="EG73" i="1"/>
  <c r="DW73" i="1"/>
  <c r="DL73" i="1"/>
  <c r="CO73" i="1"/>
  <c r="CK73" i="1"/>
  <c r="CF73" i="1"/>
  <c r="AN73" i="1"/>
  <c r="AH73" i="1"/>
  <c r="X73" i="1"/>
  <c r="FW72" i="1"/>
  <c r="BU72" i="1" s="1"/>
  <c r="FV72" i="1"/>
  <c r="FU72" i="1"/>
  <c r="BS72" i="1" s="1"/>
  <c r="FT72" i="1"/>
  <c r="BQ72" i="1" s="1"/>
  <c r="FS72" i="1"/>
  <c r="FR72" i="1"/>
  <c r="BO72" i="1" s="1"/>
  <c r="FQ72" i="1"/>
  <c r="BM72" i="1" s="1"/>
  <c r="FP72" i="1"/>
  <c r="FO72" i="1"/>
  <c r="BK72" i="1" s="1"/>
  <c r="FM72" i="1"/>
  <c r="BH72" i="1" s="1"/>
  <c r="FL72" i="1"/>
  <c r="FK72" i="1"/>
  <c r="BF72" i="1" s="1"/>
  <c r="FJ72" i="1"/>
  <c r="BD72" i="1" s="1"/>
  <c r="FI72" i="1"/>
  <c r="FH72" i="1"/>
  <c r="BB72" i="1" s="1"/>
  <c r="FG72" i="1"/>
  <c r="AZ72" i="1" s="1"/>
  <c r="FF72" i="1"/>
  <c r="FE72" i="1"/>
  <c r="AX72" i="1" s="1"/>
  <c r="FB72" i="1"/>
  <c r="AT72" i="1" s="1"/>
  <c r="FA72" i="1"/>
  <c r="EZ72" i="1"/>
  <c r="AR72" i="1" s="1"/>
  <c r="EY72" i="1"/>
  <c r="EX72" i="1"/>
  <c r="EW72" i="1"/>
  <c r="AL72" i="1" s="1"/>
  <c r="EV72" i="1"/>
  <c r="EU72" i="1"/>
  <c r="ET72" i="1"/>
  <c r="AA72" i="1"/>
  <c r="Y72" i="1"/>
  <c r="EG72" i="1"/>
  <c r="DW72" i="1"/>
  <c r="DL72" i="1"/>
  <c r="CO72" i="1"/>
  <c r="CK72" i="1"/>
  <c r="CF72" i="1"/>
  <c r="AN72" i="1"/>
  <c r="AH72" i="1"/>
  <c r="X72" i="1"/>
  <c r="FW71" i="1"/>
  <c r="BU71" i="1" s="1"/>
  <c r="FV71" i="1"/>
  <c r="FU71" i="1"/>
  <c r="BS71" i="1" s="1"/>
  <c r="FT71" i="1"/>
  <c r="BQ71" i="1" s="1"/>
  <c r="FS71" i="1"/>
  <c r="FR71" i="1"/>
  <c r="BO71" i="1" s="1"/>
  <c r="FQ71" i="1"/>
  <c r="BM71" i="1" s="1"/>
  <c r="FP71" i="1"/>
  <c r="FO71" i="1"/>
  <c r="BK71" i="1" s="1"/>
  <c r="FM71" i="1"/>
  <c r="BH71" i="1" s="1"/>
  <c r="FL71" i="1"/>
  <c r="FK71" i="1"/>
  <c r="BF71" i="1" s="1"/>
  <c r="FJ71" i="1"/>
  <c r="BD71" i="1" s="1"/>
  <c r="FI71" i="1"/>
  <c r="FH71" i="1"/>
  <c r="FG71" i="1"/>
  <c r="AZ71" i="1" s="1"/>
  <c r="FF71" i="1"/>
  <c r="FE71" i="1"/>
  <c r="AX71" i="1" s="1"/>
  <c r="FB71" i="1"/>
  <c r="AT71" i="1" s="1"/>
  <c r="FA71" i="1"/>
  <c r="EZ71" i="1"/>
  <c r="AR71" i="1" s="1"/>
  <c r="EY71" i="1"/>
  <c r="EX71" i="1"/>
  <c r="EW71" i="1"/>
  <c r="AL71" i="1" s="1"/>
  <c r="EV71" i="1"/>
  <c r="EU71" i="1"/>
  <c r="ET71" i="1"/>
  <c r="AF71" i="1" s="1"/>
  <c r="AA71" i="1"/>
  <c r="EG71" i="1"/>
  <c r="DW71" i="1"/>
  <c r="DL71" i="1"/>
  <c r="CO71" i="1"/>
  <c r="CK71" i="1"/>
  <c r="CF71" i="1"/>
  <c r="AN71" i="1"/>
  <c r="AH71" i="1"/>
  <c r="X71" i="1"/>
  <c r="FW70" i="1"/>
  <c r="BU70" i="1" s="1"/>
  <c r="FV70" i="1"/>
  <c r="FU70" i="1"/>
  <c r="FT70" i="1"/>
  <c r="BQ70" i="1" s="1"/>
  <c r="FS70" i="1"/>
  <c r="FR70" i="1"/>
  <c r="BO70" i="1" s="1"/>
  <c r="FQ70" i="1"/>
  <c r="BM70" i="1" s="1"/>
  <c r="FP70" i="1"/>
  <c r="FO70" i="1"/>
  <c r="BK70" i="1" s="1"/>
  <c r="EG70" i="1"/>
  <c r="EH70" i="1" s="1"/>
  <c r="CO70" i="1"/>
  <c r="CP70" i="1" s="1"/>
  <c r="BI70" i="1"/>
  <c r="BH70" i="1"/>
  <c r="BG70" i="1"/>
  <c r="BF70" i="1"/>
  <c r="BD70" i="1"/>
  <c r="BC70" i="1"/>
  <c r="BB70" i="1"/>
  <c r="AZ70" i="1"/>
  <c r="AY70" i="1"/>
  <c r="AX70" i="1"/>
  <c r="AV70" i="1"/>
  <c r="AU70" i="1"/>
  <c r="AT70" i="1"/>
  <c r="AS70" i="1"/>
  <c r="AR70" i="1"/>
  <c r="AN70" i="1"/>
  <c r="AM70" i="1"/>
  <c r="AL70" i="1"/>
  <c r="AH70" i="1"/>
  <c r="AG70" i="1"/>
  <c r="AF70" i="1"/>
  <c r="AA70" i="1"/>
  <c r="Z70" i="1"/>
  <c r="Y70" i="1"/>
  <c r="X70" i="1"/>
  <c r="FW69" i="1"/>
  <c r="BU69" i="1" s="1"/>
  <c r="FV69" i="1"/>
  <c r="FU69" i="1"/>
  <c r="BS69" i="1" s="1"/>
  <c r="FT69" i="1"/>
  <c r="BQ69" i="1" s="1"/>
  <c r="FS69" i="1"/>
  <c r="FR69" i="1"/>
  <c r="FQ69" i="1"/>
  <c r="BM69" i="1" s="1"/>
  <c r="FP69" i="1"/>
  <c r="FO69" i="1"/>
  <c r="BK69" i="1" s="1"/>
  <c r="EG69" i="1"/>
  <c r="DW69" i="1"/>
  <c r="CO69" i="1"/>
  <c r="CK69" i="1"/>
  <c r="BI69" i="1"/>
  <c r="BH69" i="1"/>
  <c r="BG69" i="1"/>
  <c r="BF69" i="1"/>
  <c r="BD69" i="1"/>
  <c r="BC69" i="1"/>
  <c r="BB69" i="1"/>
  <c r="AZ69" i="1"/>
  <c r="AY69" i="1"/>
  <c r="AX69" i="1"/>
  <c r="AV69" i="1"/>
  <c r="AU69" i="1"/>
  <c r="AT69" i="1"/>
  <c r="AS69" i="1"/>
  <c r="AR69" i="1"/>
  <c r="AN69" i="1"/>
  <c r="AM69" i="1"/>
  <c r="AL69" i="1"/>
  <c r="AH69" i="1"/>
  <c r="AG69" i="1"/>
  <c r="AF69" i="1"/>
  <c r="AA69" i="1"/>
  <c r="Z69" i="1"/>
  <c r="Y69" i="1"/>
  <c r="X69" i="1"/>
  <c r="FW68" i="1"/>
  <c r="BU68" i="1" s="1"/>
  <c r="FV68" i="1"/>
  <c r="FU68" i="1"/>
  <c r="BS68" i="1" s="1"/>
  <c r="FT68" i="1"/>
  <c r="BQ68" i="1" s="1"/>
  <c r="FS68" i="1"/>
  <c r="FR68" i="1"/>
  <c r="BO68" i="1" s="1"/>
  <c r="FQ68" i="1"/>
  <c r="BM68" i="1" s="1"/>
  <c r="FP68" i="1"/>
  <c r="FO68" i="1"/>
  <c r="BK68" i="1" s="1"/>
  <c r="EG68" i="1"/>
  <c r="DW68" i="1"/>
  <c r="DL68" i="1"/>
  <c r="CO68" i="1"/>
  <c r="CK68" i="1"/>
  <c r="CF68" i="1"/>
  <c r="BI68" i="1"/>
  <c r="BH68" i="1"/>
  <c r="BG68" i="1"/>
  <c r="BF68" i="1"/>
  <c r="BD68" i="1"/>
  <c r="BC68" i="1"/>
  <c r="BB68" i="1"/>
  <c r="AZ68" i="1"/>
  <c r="AY68" i="1"/>
  <c r="AX68" i="1"/>
  <c r="AV68" i="1"/>
  <c r="AU68" i="1"/>
  <c r="AT68" i="1"/>
  <c r="AS68" i="1"/>
  <c r="AR68" i="1"/>
  <c r="AN68" i="1"/>
  <c r="AM68" i="1"/>
  <c r="AL68" i="1"/>
  <c r="AH68" i="1"/>
  <c r="AG68" i="1"/>
  <c r="AF68" i="1"/>
  <c r="AA68" i="1"/>
  <c r="Z68" i="1"/>
  <c r="Y68" i="1"/>
  <c r="X68" i="1"/>
  <c r="FW67" i="1"/>
  <c r="BU67" i="1" s="1"/>
  <c r="FV67" i="1"/>
  <c r="FU67" i="1"/>
  <c r="BS67" i="1" s="1"/>
  <c r="FT67" i="1"/>
  <c r="BQ67" i="1" s="1"/>
  <c r="FS67" i="1"/>
  <c r="FR67" i="1"/>
  <c r="BO67" i="1" s="1"/>
  <c r="FQ67" i="1"/>
  <c r="BM67" i="1" s="1"/>
  <c r="FP67" i="1"/>
  <c r="FO67" i="1"/>
  <c r="EG67" i="1"/>
  <c r="DW67" i="1"/>
  <c r="DL67" i="1"/>
  <c r="CO67" i="1"/>
  <c r="CK67" i="1"/>
  <c r="CF67" i="1"/>
  <c r="BI67" i="1"/>
  <c r="BH67" i="1"/>
  <c r="BG67" i="1"/>
  <c r="BF67" i="1"/>
  <c r="BD67" i="1"/>
  <c r="BC67" i="1"/>
  <c r="BB67" i="1"/>
  <c r="AZ67" i="1"/>
  <c r="AY67" i="1"/>
  <c r="AX67" i="1"/>
  <c r="AV67" i="1"/>
  <c r="AU67" i="1"/>
  <c r="AT67" i="1"/>
  <c r="AS67" i="1"/>
  <c r="AR67" i="1"/>
  <c r="AN67" i="1"/>
  <c r="AM67" i="1"/>
  <c r="AL67" i="1"/>
  <c r="AH67" i="1"/>
  <c r="AG67" i="1"/>
  <c r="AF67" i="1"/>
  <c r="AA67" i="1"/>
  <c r="Z67" i="1"/>
  <c r="Y67" i="1"/>
  <c r="X67" i="1"/>
  <c r="FW66" i="1"/>
  <c r="BU66" i="1" s="1"/>
  <c r="FV66" i="1"/>
  <c r="FU66" i="1"/>
  <c r="BS66" i="1" s="1"/>
  <c r="FT66" i="1"/>
  <c r="BQ66" i="1" s="1"/>
  <c r="FS66" i="1"/>
  <c r="FR66" i="1"/>
  <c r="BO66" i="1" s="1"/>
  <c r="FQ66" i="1"/>
  <c r="BM66" i="1" s="1"/>
  <c r="FP66" i="1"/>
  <c r="FO66" i="1"/>
  <c r="BK66" i="1" s="1"/>
  <c r="EG66" i="1"/>
  <c r="DW66" i="1"/>
  <c r="DL66" i="1"/>
  <c r="CO66" i="1"/>
  <c r="CK66" i="1"/>
  <c r="CF66" i="1"/>
  <c r="BI66" i="1"/>
  <c r="BH66" i="1"/>
  <c r="BG66" i="1"/>
  <c r="BF66" i="1"/>
  <c r="BD66" i="1"/>
  <c r="BC66" i="1"/>
  <c r="BB66" i="1"/>
  <c r="AZ66" i="1"/>
  <c r="AY66" i="1"/>
  <c r="AX66" i="1"/>
  <c r="AV66" i="1"/>
  <c r="AU66" i="1"/>
  <c r="AT66" i="1"/>
  <c r="AS66" i="1"/>
  <c r="AR66" i="1"/>
  <c r="AN66" i="1"/>
  <c r="AM66" i="1"/>
  <c r="AL66" i="1"/>
  <c r="AH66" i="1"/>
  <c r="AG66" i="1"/>
  <c r="AF66" i="1"/>
  <c r="AA66" i="1"/>
  <c r="Z66" i="1"/>
  <c r="Y66" i="1"/>
  <c r="X66" i="1"/>
  <c r="GA65" i="1"/>
  <c r="FW65" i="1"/>
  <c r="BU65" i="1" s="1"/>
  <c r="FV65" i="1"/>
  <c r="FU65" i="1"/>
  <c r="BS65" i="1" s="1"/>
  <c r="FT65" i="1"/>
  <c r="BQ65" i="1" s="1"/>
  <c r="FS65" i="1"/>
  <c r="FR65" i="1"/>
  <c r="BO65" i="1" s="1"/>
  <c r="FQ65" i="1"/>
  <c r="BM65" i="1" s="1"/>
  <c r="FP65" i="1"/>
  <c r="FO65" i="1"/>
  <c r="BK65" i="1" s="1"/>
  <c r="EG65" i="1"/>
  <c r="DW65" i="1"/>
  <c r="DL65" i="1"/>
  <c r="CO65" i="1"/>
  <c r="CK65" i="1"/>
  <c r="CF65" i="1"/>
  <c r="BI65" i="1"/>
  <c r="BH65" i="1"/>
  <c r="BG65" i="1"/>
  <c r="BF65" i="1"/>
  <c r="BD65" i="1"/>
  <c r="BC65" i="1"/>
  <c r="BB65" i="1"/>
  <c r="AZ65" i="1"/>
  <c r="AY65" i="1"/>
  <c r="AX65" i="1"/>
  <c r="AV65" i="1"/>
  <c r="AU65" i="1"/>
  <c r="AT65" i="1"/>
  <c r="AS65" i="1"/>
  <c r="AR65" i="1"/>
  <c r="AN65" i="1"/>
  <c r="AM65" i="1"/>
  <c r="AL65" i="1"/>
  <c r="AH65" i="1"/>
  <c r="AG65" i="1"/>
  <c r="AF65" i="1"/>
  <c r="AA65" i="1"/>
  <c r="Z65" i="1"/>
  <c r="Y65" i="1"/>
  <c r="X65" i="1"/>
  <c r="GA64" i="1"/>
  <c r="FW64" i="1"/>
  <c r="BU64" i="1" s="1"/>
  <c r="FV64" i="1"/>
  <c r="FU64" i="1"/>
  <c r="BS64" i="1" s="1"/>
  <c r="FT64" i="1"/>
  <c r="BQ64" i="1" s="1"/>
  <c r="FS64" i="1"/>
  <c r="FR64" i="1"/>
  <c r="BO64" i="1" s="1"/>
  <c r="FQ64" i="1"/>
  <c r="BM64" i="1" s="1"/>
  <c r="FP64" i="1"/>
  <c r="FO64" i="1"/>
  <c r="BK64" i="1" s="1"/>
  <c r="EG64" i="1"/>
  <c r="DW64" i="1"/>
  <c r="DL64" i="1"/>
  <c r="CO64" i="1"/>
  <c r="CK64" i="1"/>
  <c r="CF64" i="1"/>
  <c r="BI64" i="1"/>
  <c r="BH64" i="1"/>
  <c r="BG64" i="1"/>
  <c r="BF64" i="1"/>
  <c r="BD64" i="1"/>
  <c r="BC64" i="1"/>
  <c r="BB64" i="1"/>
  <c r="AZ64" i="1"/>
  <c r="AY64" i="1"/>
  <c r="AX64" i="1"/>
  <c r="AV64" i="1"/>
  <c r="AU64" i="1"/>
  <c r="AT64" i="1"/>
  <c r="AS64" i="1"/>
  <c r="AR64" i="1"/>
  <c r="AN64" i="1"/>
  <c r="AM64" i="1"/>
  <c r="AL64" i="1"/>
  <c r="AH64" i="1"/>
  <c r="AG64" i="1"/>
  <c r="AF64" i="1"/>
  <c r="AA64" i="1"/>
  <c r="Z64" i="1"/>
  <c r="Y64" i="1"/>
  <c r="X64" i="1"/>
  <c r="FW63" i="1"/>
  <c r="BU63" i="1" s="1"/>
  <c r="FV63" i="1"/>
  <c r="FU63" i="1"/>
  <c r="BS63" i="1" s="1"/>
  <c r="FT63" i="1"/>
  <c r="BQ63" i="1" s="1"/>
  <c r="FS63" i="1"/>
  <c r="FR63" i="1"/>
  <c r="BO63" i="1" s="1"/>
  <c r="FQ63" i="1"/>
  <c r="BM63" i="1" s="1"/>
  <c r="FP63" i="1"/>
  <c r="FO63" i="1"/>
  <c r="BK63" i="1" s="1"/>
  <c r="EG63" i="1"/>
  <c r="DW63" i="1"/>
  <c r="DL63" i="1"/>
  <c r="CO63" i="1"/>
  <c r="CK63" i="1"/>
  <c r="CF63" i="1"/>
  <c r="BI63" i="1"/>
  <c r="BH63" i="1"/>
  <c r="BG63" i="1"/>
  <c r="BF63" i="1"/>
  <c r="BD63" i="1"/>
  <c r="BC63" i="1"/>
  <c r="BB63" i="1"/>
  <c r="AZ63" i="1"/>
  <c r="AY63" i="1"/>
  <c r="AX63" i="1"/>
  <c r="AV63" i="1"/>
  <c r="AU63" i="1"/>
  <c r="AT63" i="1"/>
  <c r="AS63" i="1"/>
  <c r="AR63" i="1"/>
  <c r="AN63" i="1"/>
  <c r="AM63" i="1"/>
  <c r="AL63" i="1"/>
  <c r="AH63" i="1"/>
  <c r="AG63" i="1"/>
  <c r="AF63" i="1"/>
  <c r="AA63" i="1"/>
  <c r="Z63" i="1"/>
  <c r="Y63" i="1"/>
  <c r="X63" i="1"/>
  <c r="GA62" i="1"/>
  <c r="FW62" i="1"/>
  <c r="BU62" i="1" s="1"/>
  <c r="FV62" i="1"/>
  <c r="FU62" i="1"/>
  <c r="BS62" i="1" s="1"/>
  <c r="FT62" i="1"/>
  <c r="BQ62" i="1" s="1"/>
  <c r="FS62" i="1"/>
  <c r="FR62" i="1"/>
  <c r="BO62" i="1" s="1"/>
  <c r="FQ62" i="1"/>
  <c r="BM62" i="1" s="1"/>
  <c r="FP62" i="1"/>
  <c r="FO62" i="1"/>
  <c r="BK62" i="1" s="1"/>
  <c r="EG62" i="1"/>
  <c r="DW62" i="1"/>
  <c r="DL62" i="1"/>
  <c r="CO62" i="1"/>
  <c r="CK62" i="1"/>
  <c r="CF62" i="1"/>
  <c r="BI62" i="1"/>
  <c r="BH62" i="1"/>
  <c r="BG62" i="1"/>
  <c r="BF62" i="1"/>
  <c r="BD62" i="1"/>
  <c r="BC62" i="1"/>
  <c r="BB62" i="1"/>
  <c r="AZ62" i="1"/>
  <c r="AY62" i="1"/>
  <c r="AX62" i="1"/>
  <c r="AV62" i="1"/>
  <c r="AU62" i="1"/>
  <c r="AT62" i="1"/>
  <c r="AS62" i="1"/>
  <c r="AR62" i="1"/>
  <c r="AN62" i="1"/>
  <c r="AM62" i="1"/>
  <c r="AL62" i="1"/>
  <c r="AH62" i="1"/>
  <c r="AG62" i="1"/>
  <c r="AF62" i="1"/>
  <c r="AA62" i="1"/>
  <c r="Z62" i="1"/>
  <c r="Y62" i="1"/>
  <c r="X62" i="1"/>
  <c r="GA61" i="1"/>
  <c r="FW61" i="1"/>
  <c r="BU61" i="1" s="1"/>
  <c r="FV61" i="1"/>
  <c r="FU61" i="1"/>
  <c r="BS61" i="1" s="1"/>
  <c r="FT61" i="1"/>
  <c r="BQ61" i="1" s="1"/>
  <c r="FS61" i="1"/>
  <c r="FR61" i="1"/>
  <c r="FQ61" i="1"/>
  <c r="BM61" i="1" s="1"/>
  <c r="FP61" i="1"/>
  <c r="FO61" i="1"/>
  <c r="EG61" i="1"/>
  <c r="DW61" i="1"/>
  <c r="DL61" i="1"/>
  <c r="CO61" i="1"/>
  <c r="CK61" i="1"/>
  <c r="CF61" i="1"/>
  <c r="BI61" i="1"/>
  <c r="BH61" i="1"/>
  <c r="BG61" i="1"/>
  <c r="BF61" i="1"/>
  <c r="BD61" i="1"/>
  <c r="BC61" i="1"/>
  <c r="BB61" i="1"/>
  <c r="AZ61" i="1"/>
  <c r="AY61" i="1"/>
  <c r="AX61" i="1"/>
  <c r="AV61" i="1"/>
  <c r="AU61" i="1"/>
  <c r="AT61" i="1"/>
  <c r="AS61" i="1"/>
  <c r="AR61" i="1"/>
  <c r="AN61" i="1"/>
  <c r="AM61" i="1"/>
  <c r="AL61" i="1"/>
  <c r="AH61" i="1"/>
  <c r="AG61" i="1"/>
  <c r="AF61" i="1"/>
  <c r="AA61" i="1"/>
  <c r="Z61" i="1"/>
  <c r="Y61" i="1"/>
  <c r="X61" i="1"/>
  <c r="FW60" i="1"/>
  <c r="BU60" i="1" s="1"/>
  <c r="FV60" i="1"/>
  <c r="FU60" i="1"/>
  <c r="FT60" i="1"/>
  <c r="BQ60" i="1" s="1"/>
  <c r="FS60" i="1"/>
  <c r="FR60" i="1"/>
  <c r="BO60" i="1" s="1"/>
  <c r="FQ60" i="1"/>
  <c r="BM60" i="1" s="1"/>
  <c r="FP60" i="1"/>
  <c r="FO60" i="1"/>
  <c r="BK60" i="1" s="1"/>
  <c r="EG60" i="1"/>
  <c r="DW60" i="1"/>
  <c r="DL60" i="1"/>
  <c r="CO60" i="1"/>
  <c r="CK60" i="1"/>
  <c r="CF60" i="1"/>
  <c r="BI60" i="1"/>
  <c r="BH60" i="1"/>
  <c r="BG60" i="1"/>
  <c r="BF60" i="1"/>
  <c r="BD60" i="1"/>
  <c r="BC60" i="1"/>
  <c r="BB60" i="1"/>
  <c r="AZ60" i="1"/>
  <c r="AY60" i="1"/>
  <c r="AX60" i="1"/>
  <c r="AV60" i="1"/>
  <c r="AU60" i="1"/>
  <c r="AT60" i="1"/>
  <c r="AS60" i="1"/>
  <c r="AR60" i="1"/>
  <c r="AN60" i="1"/>
  <c r="AM60" i="1"/>
  <c r="AL60" i="1"/>
  <c r="AH60" i="1"/>
  <c r="AG60" i="1"/>
  <c r="AF60" i="1"/>
  <c r="AA60" i="1"/>
  <c r="Z60" i="1"/>
  <c r="Y60" i="1"/>
  <c r="X60" i="1"/>
  <c r="FW59" i="1"/>
  <c r="BU59" i="1" s="1"/>
  <c r="FV59" i="1"/>
  <c r="FU59" i="1"/>
  <c r="BS59" i="1" s="1"/>
  <c r="FT59" i="1"/>
  <c r="BQ59" i="1" s="1"/>
  <c r="FS59" i="1"/>
  <c r="FR59" i="1"/>
  <c r="FQ59" i="1"/>
  <c r="BM59" i="1" s="1"/>
  <c r="FP59" i="1"/>
  <c r="FO59" i="1"/>
  <c r="EG59" i="1"/>
  <c r="DW59" i="1"/>
  <c r="DL59" i="1"/>
  <c r="CO59" i="1"/>
  <c r="CK59" i="1"/>
  <c r="CF59" i="1"/>
  <c r="BI59" i="1"/>
  <c r="BH59" i="1"/>
  <c r="BG59" i="1"/>
  <c r="BF59" i="1"/>
  <c r="BD59" i="1"/>
  <c r="BC59" i="1"/>
  <c r="BB59" i="1"/>
  <c r="AZ59" i="1"/>
  <c r="AY59" i="1"/>
  <c r="AX59" i="1"/>
  <c r="AV59" i="1"/>
  <c r="AU59" i="1"/>
  <c r="AT59" i="1"/>
  <c r="AS59" i="1"/>
  <c r="AR59" i="1"/>
  <c r="AN59" i="1"/>
  <c r="AM59" i="1"/>
  <c r="AL59" i="1"/>
  <c r="AH59" i="1"/>
  <c r="AG59" i="1"/>
  <c r="AF59" i="1"/>
  <c r="AA59" i="1"/>
  <c r="Z59" i="1"/>
  <c r="Y59" i="1"/>
  <c r="X59" i="1"/>
  <c r="FW58" i="1"/>
  <c r="BU58" i="1" s="1"/>
  <c r="FV58" i="1"/>
  <c r="FU58" i="1"/>
  <c r="FT58" i="1"/>
  <c r="BQ58" i="1" s="1"/>
  <c r="FS58" i="1"/>
  <c r="FR58" i="1"/>
  <c r="BO58" i="1" s="1"/>
  <c r="EG58" i="1"/>
  <c r="EH58" i="1" s="1"/>
  <c r="CO58" i="1"/>
  <c r="CP58" i="1" s="1"/>
  <c r="BM58" i="1"/>
  <c r="BL58" i="1"/>
  <c r="BK58" i="1"/>
  <c r="BI58" i="1"/>
  <c r="BH58" i="1"/>
  <c r="BG58" i="1"/>
  <c r="BF58" i="1"/>
  <c r="BD58" i="1"/>
  <c r="BC58" i="1"/>
  <c r="BB58" i="1"/>
  <c r="AZ58" i="1"/>
  <c r="AY58" i="1"/>
  <c r="AX58" i="1"/>
  <c r="AV58" i="1"/>
  <c r="AU58" i="1"/>
  <c r="AT58" i="1"/>
  <c r="AS58" i="1"/>
  <c r="AR58" i="1"/>
  <c r="AN58" i="1"/>
  <c r="AM58" i="1"/>
  <c r="AL58" i="1"/>
  <c r="AH58" i="1"/>
  <c r="AG58" i="1"/>
  <c r="AF58" i="1"/>
  <c r="AA58" i="1"/>
  <c r="Z58" i="1"/>
  <c r="Y58" i="1"/>
  <c r="X58" i="1"/>
  <c r="FW57" i="1"/>
  <c r="BU57" i="1" s="1"/>
  <c r="FV57" i="1"/>
  <c r="FU57" i="1"/>
  <c r="BS57" i="1" s="1"/>
  <c r="FT57" i="1"/>
  <c r="BQ57" i="1" s="1"/>
  <c r="FS57" i="1"/>
  <c r="FR57" i="1"/>
  <c r="BO57" i="1" s="1"/>
  <c r="FQ57" i="1"/>
  <c r="BM57" i="1" s="1"/>
  <c r="FP57" i="1"/>
  <c r="FO57" i="1"/>
  <c r="BK57" i="1" s="1"/>
  <c r="FN57" i="1"/>
  <c r="BI57" i="1" s="1"/>
  <c r="FM57" i="1"/>
  <c r="BH57" i="1" s="1"/>
  <c r="FL57" i="1"/>
  <c r="FK57" i="1"/>
  <c r="BF57" i="1" s="1"/>
  <c r="FJ57" i="1"/>
  <c r="BD57" i="1" s="1"/>
  <c r="FI57" i="1"/>
  <c r="FH57" i="1"/>
  <c r="BB57" i="1" s="1"/>
  <c r="FG57" i="1"/>
  <c r="AZ57" i="1" s="1"/>
  <c r="FF57" i="1"/>
  <c r="FE57" i="1"/>
  <c r="AX57" i="1" s="1"/>
  <c r="FD57" i="1"/>
  <c r="AV57" i="1" s="1"/>
  <c r="FC57" i="1"/>
  <c r="AU57" i="1" s="1"/>
  <c r="FB57" i="1"/>
  <c r="AT57" i="1" s="1"/>
  <c r="FA57" i="1"/>
  <c r="EZ57" i="1"/>
  <c r="AR57" i="1" s="1"/>
  <c r="EY57" i="1"/>
  <c r="EX57" i="1"/>
  <c r="EW57" i="1"/>
  <c r="AL57" i="1" s="1"/>
  <c r="EV57" i="1"/>
  <c r="EU57" i="1"/>
  <c r="ET57" i="1"/>
  <c r="AF57" i="1" s="1"/>
  <c r="AA57" i="1"/>
  <c r="Y57" i="1"/>
  <c r="EG57" i="1"/>
  <c r="EH57" i="1" s="1"/>
  <c r="CO57" i="1"/>
  <c r="CP57" i="1" s="1"/>
  <c r="AN57" i="1"/>
  <c r="AH57" i="1"/>
  <c r="X57" i="1"/>
  <c r="FW56" i="1"/>
  <c r="BU56" i="1" s="1"/>
  <c r="FV56" i="1"/>
  <c r="FU56" i="1"/>
  <c r="BS56" i="1" s="1"/>
  <c r="FT56" i="1"/>
  <c r="BQ56" i="1" s="1"/>
  <c r="FS56" i="1"/>
  <c r="FR56" i="1"/>
  <c r="BO56" i="1" s="1"/>
  <c r="FQ56" i="1"/>
  <c r="BM56" i="1" s="1"/>
  <c r="FP56" i="1"/>
  <c r="FO56" i="1"/>
  <c r="BK56" i="1" s="1"/>
  <c r="FN56" i="1"/>
  <c r="BI56" i="1" s="1"/>
  <c r="FM56" i="1"/>
  <c r="BH56" i="1" s="1"/>
  <c r="FL56" i="1"/>
  <c r="FK56" i="1"/>
  <c r="BF56" i="1" s="1"/>
  <c r="FJ56" i="1"/>
  <c r="BD56" i="1" s="1"/>
  <c r="FI56" i="1"/>
  <c r="FH56" i="1"/>
  <c r="BB56" i="1" s="1"/>
  <c r="FG56" i="1"/>
  <c r="AZ56" i="1" s="1"/>
  <c r="FF56" i="1"/>
  <c r="FE56" i="1"/>
  <c r="AX56" i="1" s="1"/>
  <c r="FD56" i="1"/>
  <c r="AV56" i="1" s="1"/>
  <c r="FC56" i="1"/>
  <c r="AU56" i="1" s="1"/>
  <c r="FB56" i="1"/>
  <c r="AT56" i="1" s="1"/>
  <c r="FA56" i="1"/>
  <c r="EZ56" i="1"/>
  <c r="AR56" i="1" s="1"/>
  <c r="EY56" i="1"/>
  <c r="EX56" i="1"/>
  <c r="EW56" i="1"/>
  <c r="EV56" i="1"/>
  <c r="EU56" i="1"/>
  <c r="ET56" i="1"/>
  <c r="AF56" i="1" s="1"/>
  <c r="AA56" i="1"/>
  <c r="Y56" i="1"/>
  <c r="EG56" i="1"/>
  <c r="EH56" i="1" s="1"/>
  <c r="CO56" i="1"/>
  <c r="CP56" i="1" s="1"/>
  <c r="AN56" i="1"/>
  <c r="AH56" i="1"/>
  <c r="X56" i="1"/>
  <c r="FW55" i="1"/>
  <c r="BU55" i="1" s="1"/>
  <c r="FV55" i="1"/>
  <c r="FU55" i="1"/>
  <c r="FT55" i="1"/>
  <c r="BQ55" i="1" s="1"/>
  <c r="FS55" i="1"/>
  <c r="FR55" i="1"/>
  <c r="BO55" i="1" s="1"/>
  <c r="FM55" i="1"/>
  <c r="BH55" i="1" s="1"/>
  <c r="FL55" i="1"/>
  <c r="FK55" i="1"/>
  <c r="BF55" i="1" s="1"/>
  <c r="FJ55" i="1"/>
  <c r="BD55" i="1" s="1"/>
  <c r="FI55" i="1"/>
  <c r="FH55" i="1"/>
  <c r="FB55" i="1"/>
  <c r="AT55" i="1" s="1"/>
  <c r="FA55" i="1"/>
  <c r="EZ55" i="1"/>
  <c r="EY55" i="1"/>
  <c r="EX55" i="1"/>
  <c r="EW55" i="1"/>
  <c r="AL55" i="1" s="1"/>
  <c r="EV55" i="1"/>
  <c r="EU55" i="1"/>
  <c r="ET55" i="1"/>
  <c r="AF55" i="1" s="1"/>
  <c r="AA55" i="1"/>
  <c r="Y55" i="1"/>
  <c r="EG55" i="1"/>
  <c r="DW55" i="1"/>
  <c r="DL55" i="1"/>
  <c r="CO55" i="1"/>
  <c r="CK55" i="1"/>
  <c r="FQ55" i="1" s="1"/>
  <c r="BM55" i="1" s="1"/>
  <c r="CF55" i="1"/>
  <c r="AN55" i="1"/>
  <c r="AH55" i="1"/>
  <c r="X55" i="1"/>
  <c r="FW54" i="1"/>
  <c r="BU54" i="1" s="1"/>
  <c r="FV54" i="1"/>
  <c r="FU54" i="1"/>
  <c r="BS54" i="1" s="1"/>
  <c r="FT54" i="1"/>
  <c r="BQ54" i="1" s="1"/>
  <c r="FS54" i="1"/>
  <c r="FR54" i="1"/>
  <c r="BO54" i="1" s="1"/>
  <c r="FM54" i="1"/>
  <c r="BH54" i="1" s="1"/>
  <c r="FL54" i="1"/>
  <c r="FK54" i="1"/>
  <c r="FJ54" i="1"/>
  <c r="BD54" i="1" s="1"/>
  <c r="FI54" i="1"/>
  <c r="FH54" i="1"/>
  <c r="BB54" i="1" s="1"/>
  <c r="FB54" i="1"/>
  <c r="AT54" i="1" s="1"/>
  <c r="FA54" i="1"/>
  <c r="EZ54" i="1"/>
  <c r="AR54" i="1" s="1"/>
  <c r="EY54" i="1"/>
  <c r="EX54" i="1"/>
  <c r="EW54" i="1"/>
  <c r="AL54" i="1" s="1"/>
  <c r="EV54" i="1"/>
  <c r="EU54" i="1"/>
  <c r="ET54" i="1"/>
  <c r="AF54" i="1" s="1"/>
  <c r="AA54" i="1"/>
  <c r="EG54" i="1"/>
  <c r="DW54" i="1"/>
  <c r="DL54" i="1"/>
  <c r="CO54" i="1"/>
  <c r="CK54" i="1"/>
  <c r="FP54" i="1" s="1"/>
  <c r="CF54" i="1"/>
  <c r="AN54" i="1"/>
  <c r="AH54" i="1"/>
  <c r="X54" i="1"/>
  <c r="FW53" i="1"/>
  <c r="BU53" i="1" s="1"/>
  <c r="FV53" i="1"/>
  <c r="FU53" i="1"/>
  <c r="BS53" i="1" s="1"/>
  <c r="FT53" i="1"/>
  <c r="BQ53" i="1" s="1"/>
  <c r="FS53" i="1"/>
  <c r="FR53" i="1"/>
  <c r="FM53" i="1"/>
  <c r="BH53" i="1" s="1"/>
  <c r="FL53" i="1"/>
  <c r="FK53" i="1"/>
  <c r="BF53" i="1" s="1"/>
  <c r="FJ53" i="1"/>
  <c r="BD53" i="1" s="1"/>
  <c r="FI53" i="1"/>
  <c r="FH53" i="1"/>
  <c r="BB53" i="1" s="1"/>
  <c r="FB53" i="1"/>
  <c r="AT53" i="1" s="1"/>
  <c r="FA53" i="1"/>
  <c r="EZ53" i="1"/>
  <c r="AR53" i="1" s="1"/>
  <c r="EY53" i="1"/>
  <c r="EX53" i="1"/>
  <c r="EW53" i="1"/>
  <c r="AL53" i="1" s="1"/>
  <c r="EV53" i="1"/>
  <c r="EU53" i="1"/>
  <c r="ET53" i="1"/>
  <c r="AA53" i="1"/>
  <c r="Y53" i="1"/>
  <c r="EG53" i="1"/>
  <c r="DW53" i="1"/>
  <c r="DL53" i="1"/>
  <c r="CO53" i="1"/>
  <c r="CK53" i="1"/>
  <c r="CF53" i="1"/>
  <c r="AN53" i="1"/>
  <c r="AH53" i="1"/>
  <c r="X53" i="1"/>
  <c r="FW52" i="1"/>
  <c r="BU52" i="1" s="1"/>
  <c r="FV52" i="1"/>
  <c r="FU52" i="1"/>
  <c r="FT52" i="1"/>
  <c r="BQ52" i="1" s="1"/>
  <c r="FS52" i="1"/>
  <c r="FR52" i="1"/>
  <c r="BO52" i="1" s="1"/>
  <c r="FM52" i="1"/>
  <c r="BH52" i="1" s="1"/>
  <c r="FL52" i="1"/>
  <c r="FK52" i="1"/>
  <c r="BF52" i="1" s="1"/>
  <c r="FJ52" i="1"/>
  <c r="BD52" i="1" s="1"/>
  <c r="FI52" i="1"/>
  <c r="FH52" i="1"/>
  <c r="BB52" i="1" s="1"/>
  <c r="FB52" i="1"/>
  <c r="AT52" i="1" s="1"/>
  <c r="FA52" i="1"/>
  <c r="EZ52" i="1"/>
  <c r="AR52" i="1" s="1"/>
  <c r="EY52" i="1"/>
  <c r="EX52" i="1"/>
  <c r="EW52" i="1"/>
  <c r="EV52" i="1"/>
  <c r="EU52" i="1"/>
  <c r="ET52" i="1"/>
  <c r="AF52" i="1" s="1"/>
  <c r="AA52" i="1"/>
  <c r="Y52" i="1"/>
  <c r="EG52" i="1"/>
  <c r="DW52" i="1"/>
  <c r="DL52" i="1"/>
  <c r="CO52" i="1"/>
  <c r="CK52" i="1"/>
  <c r="FO52" i="1" s="1"/>
  <c r="BK52" i="1" s="1"/>
  <c r="CF52" i="1"/>
  <c r="AN52" i="1"/>
  <c r="AH52" i="1"/>
  <c r="X52" i="1"/>
  <c r="FW51" i="1"/>
  <c r="BU51" i="1" s="1"/>
  <c r="FV51" i="1"/>
  <c r="FU51" i="1"/>
  <c r="BS51" i="1" s="1"/>
  <c r="FT51" i="1"/>
  <c r="BQ51" i="1" s="1"/>
  <c r="FS51" i="1"/>
  <c r="FR51" i="1"/>
  <c r="BO51" i="1" s="1"/>
  <c r="FM51" i="1"/>
  <c r="BH51" i="1" s="1"/>
  <c r="FL51" i="1"/>
  <c r="FK51" i="1"/>
  <c r="BF51" i="1" s="1"/>
  <c r="FJ51" i="1"/>
  <c r="BD51" i="1" s="1"/>
  <c r="FI51" i="1"/>
  <c r="FH51" i="1"/>
  <c r="FB51" i="1"/>
  <c r="AT51" i="1" s="1"/>
  <c r="FA51" i="1"/>
  <c r="EZ51" i="1"/>
  <c r="EY51" i="1"/>
  <c r="EX51" i="1"/>
  <c r="EW51" i="1"/>
  <c r="AL51" i="1" s="1"/>
  <c r="EV51" i="1"/>
  <c r="EU51" i="1"/>
  <c r="ET51" i="1"/>
  <c r="AF51" i="1" s="1"/>
  <c r="AA51" i="1"/>
  <c r="Y51" i="1"/>
  <c r="EG51" i="1"/>
  <c r="DW51" i="1"/>
  <c r="DL51" i="1"/>
  <c r="CO51" i="1"/>
  <c r="CK51" i="1"/>
  <c r="FO51" i="1" s="1"/>
  <c r="BK51" i="1" s="1"/>
  <c r="CF51" i="1"/>
  <c r="AN51" i="1"/>
  <c r="AH51" i="1"/>
  <c r="X51" i="1"/>
  <c r="FW50" i="1"/>
  <c r="BU50" i="1" s="1"/>
  <c r="FV50" i="1"/>
  <c r="FU50" i="1"/>
  <c r="FT50" i="1"/>
  <c r="BQ50" i="1" s="1"/>
  <c r="FS50" i="1"/>
  <c r="FR50" i="1"/>
  <c r="BO50" i="1" s="1"/>
  <c r="FM50" i="1"/>
  <c r="BH50" i="1" s="1"/>
  <c r="FL50" i="1"/>
  <c r="FK50" i="1"/>
  <c r="BF50" i="1" s="1"/>
  <c r="FJ50" i="1"/>
  <c r="BD50" i="1" s="1"/>
  <c r="FI50" i="1"/>
  <c r="FH50" i="1"/>
  <c r="FB50" i="1"/>
  <c r="AT50" i="1" s="1"/>
  <c r="FA50" i="1"/>
  <c r="EZ50" i="1"/>
  <c r="EY50" i="1"/>
  <c r="EX50" i="1"/>
  <c r="EW50" i="1"/>
  <c r="AL50" i="1" s="1"/>
  <c r="EV50" i="1"/>
  <c r="EU50" i="1"/>
  <c r="ET50" i="1"/>
  <c r="AF50" i="1" s="1"/>
  <c r="AA50" i="1"/>
  <c r="Y50" i="1"/>
  <c r="EG50" i="1"/>
  <c r="DW50" i="1"/>
  <c r="DL50" i="1"/>
  <c r="CO50" i="1"/>
  <c r="CK50" i="1"/>
  <c r="FO50" i="1" s="1"/>
  <c r="BK50" i="1" s="1"/>
  <c r="CF50" i="1"/>
  <c r="AN50" i="1"/>
  <c r="AH50" i="1"/>
  <c r="X50" i="1"/>
  <c r="FW49" i="1"/>
  <c r="BU49" i="1" s="1"/>
  <c r="FV49" i="1"/>
  <c r="FU49" i="1"/>
  <c r="BS49" i="1" s="1"/>
  <c r="FT49" i="1"/>
  <c r="BQ49" i="1" s="1"/>
  <c r="FS49" i="1"/>
  <c r="FR49" i="1"/>
  <c r="BO49" i="1" s="1"/>
  <c r="FM49" i="1"/>
  <c r="BH49" i="1" s="1"/>
  <c r="FL49" i="1"/>
  <c r="FK49" i="1"/>
  <c r="BF49" i="1" s="1"/>
  <c r="FJ49" i="1"/>
  <c r="BD49" i="1" s="1"/>
  <c r="FI49" i="1"/>
  <c r="FH49" i="1"/>
  <c r="FB49" i="1"/>
  <c r="AT49" i="1" s="1"/>
  <c r="FA49" i="1"/>
  <c r="EZ49" i="1"/>
  <c r="EY49" i="1"/>
  <c r="EX49" i="1"/>
  <c r="EW49" i="1"/>
  <c r="AL49" i="1" s="1"/>
  <c r="EV49" i="1"/>
  <c r="EU49" i="1"/>
  <c r="ET49" i="1"/>
  <c r="AF49" i="1" s="1"/>
  <c r="AA49" i="1"/>
  <c r="Y49" i="1"/>
  <c r="EG49" i="1"/>
  <c r="DW49" i="1"/>
  <c r="DL49" i="1"/>
  <c r="CO49" i="1"/>
  <c r="CK49" i="1"/>
  <c r="FP49" i="1" s="1"/>
  <c r="CF49" i="1"/>
  <c r="AN49" i="1"/>
  <c r="AH49" i="1"/>
  <c r="X49" i="1"/>
  <c r="FW48" i="1"/>
  <c r="BU48" i="1" s="1"/>
  <c r="FV48" i="1"/>
  <c r="FU48" i="1"/>
  <c r="BS48" i="1" s="1"/>
  <c r="FT48" i="1"/>
  <c r="BQ48" i="1" s="1"/>
  <c r="FS48" i="1"/>
  <c r="FR48" i="1"/>
  <c r="BO48" i="1" s="1"/>
  <c r="FM48" i="1"/>
  <c r="BH48" i="1" s="1"/>
  <c r="FL48" i="1"/>
  <c r="FK48" i="1"/>
  <c r="FJ48" i="1"/>
  <c r="BD48" i="1" s="1"/>
  <c r="FI48" i="1"/>
  <c r="FH48" i="1"/>
  <c r="BB48" i="1" s="1"/>
  <c r="FB48" i="1"/>
  <c r="AT48" i="1" s="1"/>
  <c r="FA48" i="1"/>
  <c r="EZ48" i="1"/>
  <c r="AR48" i="1" s="1"/>
  <c r="EY48" i="1"/>
  <c r="EX48" i="1"/>
  <c r="EW48" i="1"/>
  <c r="AL48" i="1" s="1"/>
  <c r="EV48" i="1"/>
  <c r="EU48" i="1"/>
  <c r="ET48" i="1"/>
  <c r="AF48" i="1" s="1"/>
  <c r="AA48" i="1"/>
  <c r="Y48" i="1"/>
  <c r="EG48" i="1"/>
  <c r="DW48" i="1"/>
  <c r="DL48" i="1"/>
  <c r="CO48" i="1"/>
  <c r="CK48" i="1"/>
  <c r="FP48" i="1" s="1"/>
  <c r="CF48" i="1"/>
  <c r="AN48" i="1"/>
  <c r="AH48" i="1"/>
  <c r="X48" i="1"/>
  <c r="FW47" i="1"/>
  <c r="BU47" i="1" s="1"/>
  <c r="FV47" i="1"/>
  <c r="FU47" i="1"/>
  <c r="BS47" i="1" s="1"/>
  <c r="FT47" i="1"/>
  <c r="BQ47" i="1" s="1"/>
  <c r="FS47" i="1"/>
  <c r="FR47" i="1"/>
  <c r="FM47" i="1"/>
  <c r="BH47" i="1" s="1"/>
  <c r="FL47" i="1"/>
  <c r="FK47" i="1"/>
  <c r="BF47" i="1" s="1"/>
  <c r="FJ47" i="1"/>
  <c r="BD47" i="1" s="1"/>
  <c r="FI47" i="1"/>
  <c r="FH47" i="1"/>
  <c r="BB47" i="1" s="1"/>
  <c r="FB47" i="1"/>
  <c r="AT47" i="1" s="1"/>
  <c r="FA47" i="1"/>
  <c r="EZ47" i="1"/>
  <c r="AR47" i="1" s="1"/>
  <c r="EY47" i="1"/>
  <c r="EX47" i="1"/>
  <c r="EW47" i="1"/>
  <c r="AL47" i="1" s="1"/>
  <c r="EV47" i="1"/>
  <c r="EU47" i="1"/>
  <c r="ET47" i="1"/>
  <c r="AA47" i="1"/>
  <c r="Y47" i="1"/>
  <c r="EG47" i="1"/>
  <c r="DW47" i="1"/>
  <c r="DL47" i="1"/>
  <c r="CO47" i="1"/>
  <c r="CK47" i="1"/>
  <c r="FP47" i="1" s="1"/>
  <c r="CF47" i="1"/>
  <c r="AN47" i="1"/>
  <c r="AH47" i="1"/>
  <c r="X47" i="1"/>
  <c r="FW46" i="1"/>
  <c r="BU46" i="1" s="1"/>
  <c r="FV46" i="1"/>
  <c r="FU46" i="1"/>
  <c r="BS46" i="1" s="1"/>
  <c r="FT46" i="1"/>
  <c r="BQ46" i="1" s="1"/>
  <c r="FS46" i="1"/>
  <c r="FR46" i="1"/>
  <c r="FM46" i="1"/>
  <c r="BH46" i="1" s="1"/>
  <c r="FL46" i="1"/>
  <c r="FK46" i="1"/>
  <c r="BF46" i="1" s="1"/>
  <c r="FJ46" i="1"/>
  <c r="BD46" i="1" s="1"/>
  <c r="FI46" i="1"/>
  <c r="FH46" i="1"/>
  <c r="BB46" i="1" s="1"/>
  <c r="FB46" i="1"/>
  <c r="AT46" i="1" s="1"/>
  <c r="FA46" i="1"/>
  <c r="EZ46" i="1"/>
  <c r="AR46" i="1" s="1"/>
  <c r="EY46" i="1"/>
  <c r="EX46" i="1"/>
  <c r="EW46" i="1"/>
  <c r="AL46" i="1" s="1"/>
  <c r="EV46" i="1"/>
  <c r="EU46" i="1"/>
  <c r="ET46" i="1"/>
  <c r="AA46" i="1"/>
  <c r="Y46" i="1"/>
  <c r="EG46" i="1"/>
  <c r="DW46" i="1"/>
  <c r="DL46" i="1"/>
  <c r="CO46" i="1"/>
  <c r="CK46" i="1"/>
  <c r="FP46" i="1" s="1"/>
  <c r="CF46" i="1"/>
  <c r="AN46" i="1"/>
  <c r="AH46" i="1"/>
  <c r="X46" i="1"/>
  <c r="FW45" i="1"/>
  <c r="BU45" i="1" s="1"/>
  <c r="FV45" i="1"/>
  <c r="FU45" i="1"/>
  <c r="BS45" i="1" s="1"/>
  <c r="FT45" i="1"/>
  <c r="BQ45" i="1" s="1"/>
  <c r="FS45" i="1"/>
  <c r="FR45" i="1"/>
  <c r="BO45" i="1" s="1"/>
  <c r="FQ45" i="1"/>
  <c r="BM45" i="1" s="1"/>
  <c r="FP45" i="1"/>
  <c r="FO45" i="1"/>
  <c r="BK45" i="1" s="1"/>
  <c r="EG45" i="1"/>
  <c r="DW45" i="1"/>
  <c r="CO45" i="1"/>
  <c r="CK45" i="1"/>
  <c r="BI45" i="1"/>
  <c r="BH45" i="1"/>
  <c r="BG45" i="1"/>
  <c r="BF45" i="1"/>
  <c r="BD45" i="1"/>
  <c r="BC45" i="1"/>
  <c r="BB45" i="1"/>
  <c r="AZ45" i="1"/>
  <c r="AY45" i="1"/>
  <c r="AX45" i="1"/>
  <c r="AV45" i="1"/>
  <c r="AU45" i="1"/>
  <c r="AT45" i="1"/>
  <c r="AS45" i="1"/>
  <c r="AR45" i="1"/>
  <c r="AN45" i="1"/>
  <c r="AM45" i="1"/>
  <c r="AL45" i="1"/>
  <c r="AH45" i="1"/>
  <c r="AG45" i="1"/>
  <c r="AF45" i="1"/>
  <c r="AA45" i="1"/>
  <c r="Z45" i="1"/>
  <c r="Y45" i="1"/>
  <c r="X45" i="1"/>
  <c r="GA44" i="1"/>
  <c r="FW44" i="1"/>
  <c r="BU44" i="1" s="1"/>
  <c r="FV44" i="1"/>
  <c r="FU44" i="1"/>
  <c r="BS44" i="1" s="1"/>
  <c r="FT44" i="1"/>
  <c r="BQ44" i="1" s="1"/>
  <c r="FS44" i="1"/>
  <c r="FR44" i="1"/>
  <c r="FQ44" i="1"/>
  <c r="BM44" i="1" s="1"/>
  <c r="FP44" i="1"/>
  <c r="FO44" i="1"/>
  <c r="EG44" i="1"/>
  <c r="DW44" i="1"/>
  <c r="DL44" i="1"/>
  <c r="DM44" i="1" s="1"/>
  <c r="CO44" i="1"/>
  <c r="CK44" i="1"/>
  <c r="CF44" i="1"/>
  <c r="BI44" i="1"/>
  <c r="BH44" i="1"/>
  <c r="BG44" i="1"/>
  <c r="BF44" i="1"/>
  <c r="BD44" i="1"/>
  <c r="BC44" i="1"/>
  <c r="BB44" i="1"/>
  <c r="AZ44" i="1"/>
  <c r="AY44" i="1"/>
  <c r="AX44" i="1"/>
  <c r="AV44" i="1"/>
  <c r="AU44" i="1"/>
  <c r="AT44" i="1"/>
  <c r="AS44" i="1"/>
  <c r="AR44" i="1"/>
  <c r="AN44" i="1"/>
  <c r="AM44" i="1"/>
  <c r="AL44" i="1"/>
  <c r="AH44" i="1"/>
  <c r="AG44" i="1"/>
  <c r="AF44" i="1"/>
  <c r="AA44" i="1"/>
  <c r="Z44" i="1"/>
  <c r="Y44" i="1"/>
  <c r="X44" i="1"/>
  <c r="FW43" i="1"/>
  <c r="BU43" i="1" s="1"/>
  <c r="FV43" i="1"/>
  <c r="FU43" i="1"/>
  <c r="BS43" i="1" s="1"/>
  <c r="FT43" i="1"/>
  <c r="BQ43" i="1" s="1"/>
  <c r="FS43" i="1"/>
  <c r="FR43" i="1"/>
  <c r="FQ43" i="1"/>
  <c r="BM43" i="1" s="1"/>
  <c r="FP43" i="1"/>
  <c r="FO43" i="1"/>
  <c r="BK43" i="1" s="1"/>
  <c r="EG43" i="1"/>
  <c r="DW43" i="1"/>
  <c r="DL43" i="1"/>
  <c r="DM43" i="1" s="1"/>
  <c r="CO43" i="1"/>
  <c r="CK43" i="1"/>
  <c r="CF43" i="1"/>
  <c r="BI43" i="1"/>
  <c r="BH43" i="1"/>
  <c r="BG43" i="1"/>
  <c r="BF43" i="1"/>
  <c r="BD43" i="1"/>
  <c r="BC43" i="1"/>
  <c r="BB43" i="1"/>
  <c r="AZ43" i="1"/>
  <c r="AY43" i="1"/>
  <c r="AX43" i="1"/>
  <c r="AV43" i="1"/>
  <c r="AU43" i="1"/>
  <c r="AT43" i="1"/>
  <c r="AS43" i="1"/>
  <c r="AR43" i="1"/>
  <c r="AN43" i="1"/>
  <c r="AM43" i="1"/>
  <c r="AL43" i="1"/>
  <c r="AH43" i="1"/>
  <c r="AG43" i="1"/>
  <c r="AF43" i="1"/>
  <c r="AA43" i="1"/>
  <c r="Z43" i="1"/>
  <c r="Y43" i="1"/>
  <c r="X43" i="1"/>
  <c r="FW42" i="1"/>
  <c r="BU42" i="1" s="1"/>
  <c r="FV42" i="1"/>
  <c r="FU42" i="1"/>
  <c r="BS42" i="1" s="1"/>
  <c r="FT42" i="1"/>
  <c r="BQ42" i="1" s="1"/>
  <c r="FS42" i="1"/>
  <c r="FR42" i="1"/>
  <c r="BO42" i="1" s="1"/>
  <c r="FQ42" i="1"/>
  <c r="BM42" i="1" s="1"/>
  <c r="FP42" i="1"/>
  <c r="FO42" i="1"/>
  <c r="BK42" i="1" s="1"/>
  <c r="EG42" i="1"/>
  <c r="DW42" i="1"/>
  <c r="DL42" i="1"/>
  <c r="CO42" i="1"/>
  <c r="CK42" i="1"/>
  <c r="CF42" i="1"/>
  <c r="BI42" i="1"/>
  <c r="BH42" i="1"/>
  <c r="BG42" i="1"/>
  <c r="BF42" i="1"/>
  <c r="BD42" i="1"/>
  <c r="BC42" i="1"/>
  <c r="BB42" i="1"/>
  <c r="AZ42" i="1"/>
  <c r="AY42" i="1"/>
  <c r="AX42" i="1"/>
  <c r="AV42" i="1"/>
  <c r="AU42" i="1"/>
  <c r="AT42" i="1"/>
  <c r="AS42" i="1"/>
  <c r="AR42" i="1"/>
  <c r="AN42" i="1"/>
  <c r="AM42" i="1"/>
  <c r="AL42" i="1"/>
  <c r="AH42" i="1"/>
  <c r="AG42" i="1"/>
  <c r="AF42" i="1"/>
  <c r="AA42" i="1"/>
  <c r="Z42" i="1"/>
  <c r="Y42" i="1"/>
  <c r="X42" i="1"/>
  <c r="FW41" i="1"/>
  <c r="BU41" i="1" s="1"/>
  <c r="FV41" i="1"/>
  <c r="FU41" i="1"/>
  <c r="BS41" i="1" s="1"/>
  <c r="FT41" i="1"/>
  <c r="BQ41" i="1" s="1"/>
  <c r="FS41" i="1"/>
  <c r="FR41" i="1"/>
  <c r="BO41" i="1" s="1"/>
  <c r="FQ41" i="1"/>
  <c r="BM41" i="1" s="1"/>
  <c r="FP41" i="1"/>
  <c r="FO41" i="1"/>
  <c r="BK41" i="1" s="1"/>
  <c r="EG41" i="1"/>
  <c r="DW41" i="1"/>
  <c r="DL41" i="1"/>
  <c r="CO41" i="1"/>
  <c r="CK41" i="1"/>
  <c r="CF41" i="1"/>
  <c r="BI41" i="1"/>
  <c r="BH41" i="1"/>
  <c r="BG41" i="1"/>
  <c r="BF41" i="1"/>
  <c r="BD41" i="1"/>
  <c r="BC41" i="1"/>
  <c r="BB41" i="1"/>
  <c r="AZ41" i="1"/>
  <c r="AY41" i="1"/>
  <c r="AX41" i="1"/>
  <c r="AV41" i="1"/>
  <c r="AU41" i="1"/>
  <c r="AT41" i="1"/>
  <c r="AS41" i="1"/>
  <c r="AR41" i="1"/>
  <c r="AN41" i="1"/>
  <c r="AM41" i="1"/>
  <c r="AL41" i="1"/>
  <c r="AH41" i="1"/>
  <c r="AG41" i="1"/>
  <c r="AF41" i="1"/>
  <c r="AA41" i="1"/>
  <c r="Z41" i="1"/>
  <c r="Y41" i="1"/>
  <c r="X41" i="1"/>
  <c r="FW40" i="1"/>
  <c r="BU40" i="1" s="1"/>
  <c r="FV40" i="1"/>
  <c r="FU40" i="1"/>
  <c r="BS40" i="1" s="1"/>
  <c r="FT40" i="1"/>
  <c r="BQ40" i="1" s="1"/>
  <c r="FS40" i="1"/>
  <c r="FR40" i="1"/>
  <c r="BO40" i="1" s="1"/>
  <c r="FQ40" i="1"/>
  <c r="BM40" i="1" s="1"/>
  <c r="FP40" i="1"/>
  <c r="FO40" i="1"/>
  <c r="BK40" i="1" s="1"/>
  <c r="EG40" i="1"/>
  <c r="DW40" i="1"/>
  <c r="DL40" i="1"/>
  <c r="CO40" i="1"/>
  <c r="CK40" i="1"/>
  <c r="CF40" i="1"/>
  <c r="BI40" i="1"/>
  <c r="BH40" i="1"/>
  <c r="BG40" i="1"/>
  <c r="BF40" i="1"/>
  <c r="BD40" i="1"/>
  <c r="BC40" i="1"/>
  <c r="BB40" i="1"/>
  <c r="AZ40" i="1"/>
  <c r="AY40" i="1"/>
  <c r="AX40" i="1"/>
  <c r="AV40" i="1"/>
  <c r="AU40" i="1"/>
  <c r="AT40" i="1"/>
  <c r="AS40" i="1"/>
  <c r="AR40" i="1"/>
  <c r="AN40" i="1"/>
  <c r="AM40" i="1"/>
  <c r="AL40" i="1"/>
  <c r="AH40" i="1"/>
  <c r="AG40" i="1"/>
  <c r="AF40" i="1"/>
  <c r="AA40" i="1"/>
  <c r="Z40" i="1"/>
  <c r="Y40" i="1"/>
  <c r="X40" i="1"/>
  <c r="FW39" i="1"/>
  <c r="BU39" i="1" s="1"/>
  <c r="FV39" i="1"/>
  <c r="FU39" i="1"/>
  <c r="BS39" i="1" s="1"/>
  <c r="FT39" i="1"/>
  <c r="BQ39" i="1" s="1"/>
  <c r="FS39" i="1"/>
  <c r="FR39" i="1"/>
  <c r="BO39" i="1" s="1"/>
  <c r="FQ39" i="1"/>
  <c r="BM39" i="1" s="1"/>
  <c r="FP39" i="1"/>
  <c r="FO39" i="1"/>
  <c r="BK39" i="1" s="1"/>
  <c r="EG39" i="1"/>
  <c r="DW39" i="1"/>
  <c r="DL39" i="1"/>
  <c r="CO39" i="1"/>
  <c r="CK39" i="1"/>
  <c r="CF39" i="1"/>
  <c r="BI39" i="1"/>
  <c r="BH39" i="1"/>
  <c r="BG39" i="1"/>
  <c r="BF39" i="1"/>
  <c r="BD39" i="1"/>
  <c r="BC39" i="1"/>
  <c r="BB39" i="1"/>
  <c r="AZ39" i="1"/>
  <c r="AY39" i="1"/>
  <c r="AX39" i="1"/>
  <c r="AV39" i="1"/>
  <c r="AU39" i="1"/>
  <c r="AT39" i="1"/>
  <c r="AS39" i="1"/>
  <c r="AR39" i="1"/>
  <c r="AN39" i="1"/>
  <c r="AM39" i="1"/>
  <c r="AL39" i="1"/>
  <c r="AH39" i="1"/>
  <c r="AG39" i="1"/>
  <c r="AF39" i="1"/>
  <c r="AA39" i="1"/>
  <c r="Z39" i="1"/>
  <c r="Y39" i="1"/>
  <c r="X39" i="1"/>
  <c r="FW38" i="1"/>
  <c r="BU38" i="1" s="1"/>
  <c r="FV38" i="1"/>
  <c r="FU38" i="1"/>
  <c r="BS38" i="1" s="1"/>
  <c r="FT38" i="1"/>
  <c r="BQ38" i="1" s="1"/>
  <c r="FS38" i="1"/>
  <c r="FR38" i="1"/>
  <c r="BO38" i="1" s="1"/>
  <c r="FQ38" i="1"/>
  <c r="BM38" i="1" s="1"/>
  <c r="FP38" i="1"/>
  <c r="FO38" i="1"/>
  <c r="BK38" i="1" s="1"/>
  <c r="EG38" i="1"/>
  <c r="DW38" i="1"/>
  <c r="DL38" i="1"/>
  <c r="CO38" i="1"/>
  <c r="CK38" i="1"/>
  <c r="CF38" i="1"/>
  <c r="BI38" i="1"/>
  <c r="BH38" i="1"/>
  <c r="BG38" i="1"/>
  <c r="BF38" i="1"/>
  <c r="BD38" i="1"/>
  <c r="BC38" i="1"/>
  <c r="BB38" i="1"/>
  <c r="AZ38" i="1"/>
  <c r="AY38" i="1"/>
  <c r="AX38" i="1"/>
  <c r="AV38" i="1"/>
  <c r="AU38" i="1"/>
  <c r="AT38" i="1"/>
  <c r="AS38" i="1"/>
  <c r="AR38" i="1"/>
  <c r="AN38" i="1"/>
  <c r="AM38" i="1"/>
  <c r="AL38" i="1"/>
  <c r="AH38" i="1"/>
  <c r="AG38" i="1"/>
  <c r="AF38" i="1"/>
  <c r="AA38" i="1"/>
  <c r="Z38" i="1"/>
  <c r="Y38" i="1"/>
  <c r="X38" i="1"/>
  <c r="FW37" i="1"/>
  <c r="BU37" i="1" s="1"/>
  <c r="FV37" i="1"/>
  <c r="FU37" i="1"/>
  <c r="BS37" i="1" s="1"/>
  <c r="FT37" i="1"/>
  <c r="BQ37" i="1" s="1"/>
  <c r="FS37" i="1"/>
  <c r="FR37" i="1"/>
  <c r="BO37" i="1" s="1"/>
  <c r="FQ37" i="1"/>
  <c r="BM37" i="1" s="1"/>
  <c r="FP37" i="1"/>
  <c r="FO37" i="1"/>
  <c r="BK37" i="1" s="1"/>
  <c r="EG37" i="1"/>
  <c r="DW37" i="1"/>
  <c r="DL37" i="1"/>
  <c r="CO37" i="1"/>
  <c r="CK37" i="1"/>
  <c r="CF37" i="1"/>
  <c r="BI37" i="1"/>
  <c r="BH37" i="1"/>
  <c r="BG37" i="1"/>
  <c r="BF37" i="1"/>
  <c r="BD37" i="1"/>
  <c r="BC37" i="1"/>
  <c r="BB37" i="1"/>
  <c r="AZ37" i="1"/>
  <c r="AY37" i="1"/>
  <c r="AX37" i="1"/>
  <c r="AV37" i="1"/>
  <c r="AU37" i="1"/>
  <c r="AT37" i="1"/>
  <c r="AS37" i="1"/>
  <c r="AR37" i="1"/>
  <c r="AN37" i="1"/>
  <c r="AM37" i="1"/>
  <c r="AL37" i="1"/>
  <c r="AH37" i="1"/>
  <c r="AG37" i="1"/>
  <c r="AF37" i="1"/>
  <c r="AA37" i="1"/>
  <c r="Z37" i="1"/>
  <c r="Y37" i="1"/>
  <c r="X37" i="1"/>
  <c r="FW36" i="1"/>
  <c r="BU36" i="1" s="1"/>
  <c r="FV36" i="1"/>
  <c r="FU36" i="1"/>
  <c r="BS36" i="1" s="1"/>
  <c r="FT36" i="1"/>
  <c r="BQ36" i="1" s="1"/>
  <c r="FS36" i="1"/>
  <c r="FR36" i="1"/>
  <c r="BO36" i="1" s="1"/>
  <c r="FQ36" i="1"/>
  <c r="BM36" i="1" s="1"/>
  <c r="FP36" i="1"/>
  <c r="FO36" i="1"/>
  <c r="BK36" i="1" s="1"/>
  <c r="EG36" i="1"/>
  <c r="DW36" i="1"/>
  <c r="DL36" i="1"/>
  <c r="CO36" i="1"/>
  <c r="CK36" i="1"/>
  <c r="CF36" i="1"/>
  <c r="BI36" i="1"/>
  <c r="BH36" i="1"/>
  <c r="BG36" i="1"/>
  <c r="BF36" i="1"/>
  <c r="BD36" i="1"/>
  <c r="BC36" i="1"/>
  <c r="BB36" i="1"/>
  <c r="AZ36" i="1"/>
  <c r="AY36" i="1"/>
  <c r="AX36" i="1"/>
  <c r="AV36" i="1"/>
  <c r="AU36" i="1"/>
  <c r="AT36" i="1"/>
  <c r="AS36" i="1"/>
  <c r="AR36" i="1"/>
  <c r="AN36" i="1"/>
  <c r="AM36" i="1"/>
  <c r="AL36" i="1"/>
  <c r="AH36" i="1"/>
  <c r="AG36" i="1"/>
  <c r="AF36" i="1"/>
  <c r="AA36" i="1"/>
  <c r="Z36" i="1"/>
  <c r="Y36" i="1"/>
  <c r="X36" i="1"/>
  <c r="FW35" i="1"/>
  <c r="BU35" i="1" s="1"/>
  <c r="FV35" i="1"/>
  <c r="FU35" i="1"/>
  <c r="BS35" i="1" s="1"/>
  <c r="FT35" i="1"/>
  <c r="BQ35" i="1" s="1"/>
  <c r="FS35" i="1"/>
  <c r="FR35" i="1"/>
  <c r="BO35" i="1" s="1"/>
  <c r="EG35" i="1"/>
  <c r="EH35" i="1" s="1"/>
  <c r="CO35" i="1"/>
  <c r="CP35" i="1" s="1"/>
  <c r="BM35" i="1"/>
  <c r="BL35" i="1"/>
  <c r="BK35" i="1"/>
  <c r="BI35" i="1"/>
  <c r="BH35" i="1"/>
  <c r="BG35" i="1"/>
  <c r="BF35" i="1"/>
  <c r="BD35" i="1"/>
  <c r="BC35" i="1"/>
  <c r="BB35" i="1"/>
  <c r="AZ35" i="1"/>
  <c r="AY35" i="1"/>
  <c r="AX35" i="1"/>
  <c r="AV35" i="1"/>
  <c r="AU35" i="1"/>
  <c r="AT35" i="1"/>
  <c r="AS35" i="1"/>
  <c r="AR35" i="1"/>
  <c r="AN35" i="1"/>
  <c r="AM35" i="1"/>
  <c r="AL35" i="1"/>
  <c r="AH35" i="1"/>
  <c r="AG35" i="1"/>
  <c r="AF35" i="1"/>
  <c r="AA35" i="1"/>
  <c r="Z35" i="1"/>
  <c r="Y35" i="1"/>
  <c r="X35" i="1"/>
  <c r="FW34" i="1"/>
  <c r="BU34" i="1" s="1"/>
  <c r="FV34" i="1"/>
  <c r="FU34" i="1"/>
  <c r="BS34" i="1" s="1"/>
  <c r="FT34" i="1"/>
  <c r="BQ34" i="1" s="1"/>
  <c r="FS34" i="1"/>
  <c r="FR34" i="1"/>
  <c r="BO34" i="1" s="1"/>
  <c r="FQ34" i="1"/>
  <c r="BM34" i="1" s="1"/>
  <c r="FP34" i="1"/>
  <c r="FO34" i="1"/>
  <c r="BK34" i="1" s="1"/>
  <c r="EG34" i="1"/>
  <c r="EH34" i="1" s="1"/>
  <c r="CO34" i="1"/>
  <c r="CP34" i="1" s="1"/>
  <c r="BI34" i="1"/>
  <c r="BH34" i="1"/>
  <c r="BG34" i="1"/>
  <c r="BF34" i="1"/>
  <c r="BD34" i="1"/>
  <c r="BC34" i="1"/>
  <c r="BB34" i="1"/>
  <c r="AZ34" i="1"/>
  <c r="AY34" i="1"/>
  <c r="AX34" i="1"/>
  <c r="AV34" i="1"/>
  <c r="AU34" i="1"/>
  <c r="AT34" i="1"/>
  <c r="AS34" i="1"/>
  <c r="AR34" i="1"/>
  <c r="AN34" i="1"/>
  <c r="AM34" i="1"/>
  <c r="AL34" i="1"/>
  <c r="AH34" i="1"/>
  <c r="AG34" i="1"/>
  <c r="AF34" i="1"/>
  <c r="AA34" i="1"/>
  <c r="Z34" i="1"/>
  <c r="Y34" i="1"/>
  <c r="X34" i="1"/>
  <c r="FW33" i="1"/>
  <c r="BU33" i="1" s="1"/>
  <c r="FV33" i="1"/>
  <c r="FU33" i="1"/>
  <c r="BS33" i="1" s="1"/>
  <c r="FT33" i="1"/>
  <c r="BQ33" i="1" s="1"/>
  <c r="FS33" i="1"/>
  <c r="FR33" i="1"/>
  <c r="BO33" i="1" s="1"/>
  <c r="FQ33" i="1"/>
  <c r="BM33" i="1" s="1"/>
  <c r="FP33" i="1"/>
  <c r="FO33" i="1"/>
  <c r="BK33" i="1" s="1"/>
  <c r="EG33" i="1"/>
  <c r="EH33" i="1" s="1"/>
  <c r="DL33" i="1"/>
  <c r="DM33" i="1" s="1"/>
  <c r="CO33" i="1"/>
  <c r="CK33" i="1"/>
  <c r="BI33" i="1"/>
  <c r="BH33" i="1"/>
  <c r="BG33" i="1"/>
  <c r="BF33" i="1"/>
  <c r="BD33" i="1"/>
  <c r="BC33" i="1"/>
  <c r="BB33" i="1"/>
  <c r="AZ33" i="1"/>
  <c r="AY33" i="1"/>
  <c r="AX33" i="1"/>
  <c r="AV33" i="1"/>
  <c r="AU33" i="1"/>
  <c r="AT33" i="1"/>
  <c r="AS33" i="1"/>
  <c r="AR33" i="1"/>
  <c r="AN33" i="1"/>
  <c r="AM33" i="1"/>
  <c r="AL33" i="1"/>
  <c r="AH33" i="1"/>
  <c r="AG33" i="1"/>
  <c r="AF33" i="1"/>
  <c r="AA33" i="1"/>
  <c r="Z33" i="1"/>
  <c r="Y33" i="1"/>
  <c r="X33" i="1"/>
  <c r="GA32" i="1"/>
  <c r="FW32" i="1"/>
  <c r="BU32" i="1" s="1"/>
  <c r="FV32" i="1"/>
  <c r="FU32" i="1"/>
  <c r="BS32" i="1" s="1"/>
  <c r="FT32" i="1"/>
  <c r="BQ32" i="1" s="1"/>
  <c r="FS32" i="1"/>
  <c r="FR32" i="1"/>
  <c r="BO32" i="1" s="1"/>
  <c r="FQ32" i="1"/>
  <c r="BM32" i="1" s="1"/>
  <c r="FP32" i="1"/>
  <c r="FO32" i="1"/>
  <c r="BK32" i="1" s="1"/>
  <c r="EG32" i="1"/>
  <c r="DW32" i="1"/>
  <c r="CO32" i="1"/>
  <c r="CK32" i="1"/>
  <c r="BI32" i="1"/>
  <c r="BH32" i="1"/>
  <c r="BG32" i="1"/>
  <c r="BF32" i="1"/>
  <c r="BD32" i="1"/>
  <c r="BC32" i="1"/>
  <c r="BB32" i="1"/>
  <c r="AZ32" i="1"/>
  <c r="AY32" i="1"/>
  <c r="AX32" i="1"/>
  <c r="AV32" i="1"/>
  <c r="AU32" i="1"/>
  <c r="AT32" i="1"/>
  <c r="AS32" i="1"/>
  <c r="AR32" i="1"/>
  <c r="AN32" i="1"/>
  <c r="AM32" i="1"/>
  <c r="AL32" i="1"/>
  <c r="AH32" i="1"/>
  <c r="AG32" i="1"/>
  <c r="AF32" i="1"/>
  <c r="AA32" i="1"/>
  <c r="Z32" i="1"/>
  <c r="Y32" i="1"/>
  <c r="X32" i="1"/>
  <c r="FW31" i="1"/>
  <c r="BU31" i="1" s="1"/>
  <c r="FV31" i="1"/>
  <c r="FU31" i="1"/>
  <c r="BS31" i="1" s="1"/>
  <c r="FT31" i="1"/>
  <c r="BQ31" i="1" s="1"/>
  <c r="FS31" i="1"/>
  <c r="FR31" i="1"/>
  <c r="BO31" i="1" s="1"/>
  <c r="FQ31" i="1"/>
  <c r="BM31" i="1" s="1"/>
  <c r="FP31" i="1"/>
  <c r="FO31" i="1"/>
  <c r="BK31" i="1" s="1"/>
  <c r="EG31" i="1"/>
  <c r="DW31" i="1"/>
  <c r="CO31" i="1"/>
  <c r="CK31" i="1"/>
  <c r="BI31" i="1"/>
  <c r="BH31" i="1"/>
  <c r="BG31" i="1"/>
  <c r="BF31" i="1"/>
  <c r="BD31" i="1"/>
  <c r="BC31" i="1"/>
  <c r="BB31" i="1"/>
  <c r="AZ31" i="1"/>
  <c r="AY31" i="1"/>
  <c r="AX31" i="1"/>
  <c r="AV31" i="1"/>
  <c r="AU31" i="1"/>
  <c r="AT31" i="1"/>
  <c r="AS31" i="1"/>
  <c r="AR31" i="1"/>
  <c r="AN31" i="1"/>
  <c r="AM31" i="1"/>
  <c r="AL31" i="1"/>
  <c r="AH31" i="1"/>
  <c r="AG31" i="1"/>
  <c r="AF31" i="1"/>
  <c r="AA31" i="1"/>
  <c r="Z31" i="1"/>
  <c r="Y31" i="1"/>
  <c r="X31" i="1"/>
  <c r="FW30" i="1"/>
  <c r="BU30" i="1" s="1"/>
  <c r="FV30" i="1"/>
  <c r="FU30" i="1"/>
  <c r="BS30" i="1" s="1"/>
  <c r="FT30" i="1"/>
  <c r="BQ30" i="1" s="1"/>
  <c r="FS30" i="1"/>
  <c r="FR30" i="1"/>
  <c r="BO30" i="1" s="1"/>
  <c r="FQ30" i="1"/>
  <c r="BM30" i="1" s="1"/>
  <c r="FP30" i="1"/>
  <c r="FO30" i="1"/>
  <c r="BK30" i="1" s="1"/>
  <c r="EG30" i="1"/>
  <c r="DW30" i="1"/>
  <c r="CO30" i="1"/>
  <c r="CK30" i="1"/>
  <c r="BI30" i="1"/>
  <c r="BH30" i="1"/>
  <c r="BG30" i="1"/>
  <c r="BF30" i="1"/>
  <c r="BD30" i="1"/>
  <c r="BC30" i="1"/>
  <c r="BB30" i="1"/>
  <c r="AZ30" i="1"/>
  <c r="AY30" i="1"/>
  <c r="AX30" i="1"/>
  <c r="AV30" i="1"/>
  <c r="AU30" i="1"/>
  <c r="AT30" i="1"/>
  <c r="AS30" i="1"/>
  <c r="AR30" i="1"/>
  <c r="AN30" i="1"/>
  <c r="AM30" i="1"/>
  <c r="AL30" i="1"/>
  <c r="AH30" i="1"/>
  <c r="AG30" i="1"/>
  <c r="AF30" i="1"/>
  <c r="AA30" i="1"/>
  <c r="Z30" i="1"/>
  <c r="Y30" i="1"/>
  <c r="X30" i="1"/>
  <c r="FW29" i="1"/>
  <c r="BU29" i="1" s="1"/>
  <c r="FV29" i="1"/>
  <c r="FU29" i="1"/>
  <c r="BS29" i="1" s="1"/>
  <c r="FT29" i="1"/>
  <c r="BQ29" i="1" s="1"/>
  <c r="FS29" i="1"/>
  <c r="FR29" i="1"/>
  <c r="BO29" i="1" s="1"/>
  <c r="FQ29" i="1"/>
  <c r="BM29" i="1" s="1"/>
  <c r="FP29" i="1"/>
  <c r="FO29" i="1"/>
  <c r="BK29" i="1" s="1"/>
  <c r="EG29" i="1"/>
  <c r="DW29" i="1"/>
  <c r="DL29" i="1"/>
  <c r="CO29" i="1"/>
  <c r="CK29" i="1"/>
  <c r="CF29" i="1"/>
  <c r="BI29" i="1"/>
  <c r="BH29" i="1"/>
  <c r="BG29" i="1"/>
  <c r="BF29" i="1"/>
  <c r="BD29" i="1"/>
  <c r="BC29" i="1"/>
  <c r="BB29" i="1"/>
  <c r="AZ29" i="1"/>
  <c r="AY29" i="1"/>
  <c r="AX29" i="1"/>
  <c r="AV29" i="1"/>
  <c r="AU29" i="1"/>
  <c r="AT29" i="1"/>
  <c r="AS29" i="1"/>
  <c r="AR29" i="1"/>
  <c r="AN29" i="1"/>
  <c r="AM29" i="1"/>
  <c r="AL29" i="1"/>
  <c r="AH29" i="1"/>
  <c r="AG29" i="1"/>
  <c r="AF29" i="1"/>
  <c r="AA29" i="1"/>
  <c r="Z29" i="1"/>
  <c r="Y29" i="1"/>
  <c r="X29" i="1"/>
  <c r="FW28" i="1"/>
  <c r="BU28" i="1" s="1"/>
  <c r="FV28" i="1"/>
  <c r="FU28" i="1"/>
  <c r="BS28" i="1" s="1"/>
  <c r="FT28" i="1"/>
  <c r="BQ28" i="1" s="1"/>
  <c r="FS28" i="1"/>
  <c r="FR28" i="1"/>
  <c r="BO28" i="1" s="1"/>
  <c r="FQ28" i="1"/>
  <c r="BM28" i="1" s="1"/>
  <c r="FP28" i="1"/>
  <c r="FO28" i="1"/>
  <c r="BK28" i="1" s="1"/>
  <c r="EG28" i="1"/>
  <c r="DW28" i="1"/>
  <c r="DL28" i="1"/>
  <c r="CO28" i="1"/>
  <c r="CK28" i="1"/>
  <c r="CF28" i="1"/>
  <c r="BI28" i="1"/>
  <c r="BH28" i="1"/>
  <c r="BG28" i="1"/>
  <c r="BF28" i="1"/>
  <c r="BD28" i="1"/>
  <c r="BC28" i="1"/>
  <c r="BB28" i="1"/>
  <c r="AZ28" i="1"/>
  <c r="AY28" i="1"/>
  <c r="AX28" i="1"/>
  <c r="AV28" i="1"/>
  <c r="AU28" i="1"/>
  <c r="AT28" i="1"/>
  <c r="AS28" i="1"/>
  <c r="AR28" i="1"/>
  <c r="AN28" i="1"/>
  <c r="AM28" i="1"/>
  <c r="AL28" i="1"/>
  <c r="AH28" i="1"/>
  <c r="AG28" i="1"/>
  <c r="AF28" i="1"/>
  <c r="AA28" i="1"/>
  <c r="Z28" i="1"/>
  <c r="Y28" i="1"/>
  <c r="X28" i="1"/>
  <c r="FW27" i="1"/>
  <c r="BU27" i="1" s="1"/>
  <c r="FV27" i="1"/>
  <c r="FU27" i="1"/>
  <c r="BS27" i="1" s="1"/>
  <c r="FT27" i="1"/>
  <c r="BQ27" i="1" s="1"/>
  <c r="FS27" i="1"/>
  <c r="FR27" i="1"/>
  <c r="BO27" i="1" s="1"/>
  <c r="FQ27" i="1"/>
  <c r="BM27" i="1" s="1"/>
  <c r="FP27" i="1"/>
  <c r="FO27" i="1"/>
  <c r="BK27" i="1" s="1"/>
  <c r="EG27" i="1"/>
  <c r="DW27" i="1"/>
  <c r="DL27" i="1"/>
  <c r="CO27" i="1"/>
  <c r="CK27" i="1"/>
  <c r="CF27" i="1"/>
  <c r="BI27" i="1"/>
  <c r="BH27" i="1"/>
  <c r="BG27" i="1"/>
  <c r="BF27" i="1"/>
  <c r="BD27" i="1"/>
  <c r="BC27" i="1"/>
  <c r="BB27" i="1"/>
  <c r="AZ27" i="1"/>
  <c r="AY27" i="1"/>
  <c r="AX27" i="1"/>
  <c r="AV27" i="1"/>
  <c r="AU27" i="1"/>
  <c r="AT27" i="1"/>
  <c r="AS27" i="1"/>
  <c r="AR27" i="1"/>
  <c r="AN27" i="1"/>
  <c r="AM27" i="1"/>
  <c r="AL27" i="1"/>
  <c r="AH27" i="1"/>
  <c r="AG27" i="1"/>
  <c r="AF27" i="1"/>
  <c r="AA27" i="1"/>
  <c r="Z27" i="1"/>
  <c r="Y27" i="1"/>
  <c r="X27" i="1"/>
  <c r="GA26" i="1"/>
  <c r="FW26" i="1"/>
  <c r="BU26" i="1" s="1"/>
  <c r="FV26" i="1"/>
  <c r="FU26" i="1"/>
  <c r="BS26" i="1" s="1"/>
  <c r="FT26" i="1"/>
  <c r="BQ26" i="1" s="1"/>
  <c r="FS26" i="1"/>
  <c r="FR26" i="1"/>
  <c r="BO26" i="1" s="1"/>
  <c r="FQ26" i="1"/>
  <c r="BM26" i="1" s="1"/>
  <c r="FP26" i="1"/>
  <c r="FO26" i="1"/>
  <c r="BK26" i="1" s="1"/>
  <c r="EG26" i="1"/>
  <c r="DW26" i="1"/>
  <c r="DL26" i="1"/>
  <c r="CO26" i="1"/>
  <c r="CK26" i="1"/>
  <c r="CF26" i="1"/>
  <c r="BI26" i="1"/>
  <c r="BH26" i="1"/>
  <c r="BG26" i="1"/>
  <c r="BF26" i="1"/>
  <c r="BD26" i="1"/>
  <c r="BC26" i="1"/>
  <c r="BB26" i="1"/>
  <c r="AZ26" i="1"/>
  <c r="AY26" i="1"/>
  <c r="AX26" i="1"/>
  <c r="AV26" i="1"/>
  <c r="AU26" i="1"/>
  <c r="AT26" i="1"/>
  <c r="AS26" i="1"/>
  <c r="AR26" i="1"/>
  <c r="AN26" i="1"/>
  <c r="AM26" i="1"/>
  <c r="AL26" i="1"/>
  <c r="AH26" i="1"/>
  <c r="AG26" i="1"/>
  <c r="AF26" i="1"/>
  <c r="AA26" i="1"/>
  <c r="Z26" i="1"/>
  <c r="Y26" i="1"/>
  <c r="X26" i="1"/>
  <c r="FW25" i="1"/>
  <c r="BU25" i="1" s="1"/>
  <c r="FV25" i="1"/>
  <c r="FU25" i="1"/>
  <c r="BS25" i="1" s="1"/>
  <c r="FT25" i="1"/>
  <c r="BQ25" i="1" s="1"/>
  <c r="FS25" i="1"/>
  <c r="FR25" i="1"/>
  <c r="BO25" i="1" s="1"/>
  <c r="FQ25" i="1"/>
  <c r="BM25" i="1" s="1"/>
  <c r="FP25" i="1"/>
  <c r="FO25" i="1"/>
  <c r="BK25" i="1" s="1"/>
  <c r="EG25" i="1"/>
  <c r="DW25" i="1"/>
  <c r="DL25" i="1"/>
  <c r="CO25" i="1"/>
  <c r="CK25" i="1"/>
  <c r="CF25" i="1"/>
  <c r="BI25" i="1"/>
  <c r="BH25" i="1"/>
  <c r="BG25" i="1"/>
  <c r="BF25" i="1"/>
  <c r="BD25" i="1"/>
  <c r="BC25" i="1"/>
  <c r="BB25" i="1"/>
  <c r="AZ25" i="1"/>
  <c r="AY25" i="1"/>
  <c r="AX25" i="1"/>
  <c r="AV25" i="1"/>
  <c r="AU25" i="1"/>
  <c r="AT25" i="1"/>
  <c r="AS25" i="1"/>
  <c r="AR25" i="1"/>
  <c r="AN25" i="1"/>
  <c r="AM25" i="1"/>
  <c r="AL25" i="1"/>
  <c r="AH25" i="1"/>
  <c r="AG25" i="1"/>
  <c r="AF25" i="1"/>
  <c r="AA25" i="1"/>
  <c r="Z25" i="1"/>
  <c r="Y25" i="1"/>
  <c r="X25" i="1"/>
  <c r="GA24" i="1"/>
  <c r="FW24" i="1"/>
  <c r="BU24" i="1" s="1"/>
  <c r="FV24" i="1"/>
  <c r="FU24" i="1"/>
  <c r="BS24" i="1" s="1"/>
  <c r="FT24" i="1"/>
  <c r="BQ24" i="1" s="1"/>
  <c r="FS24" i="1"/>
  <c r="FR24" i="1"/>
  <c r="BO24" i="1" s="1"/>
  <c r="FQ24" i="1"/>
  <c r="BM24" i="1" s="1"/>
  <c r="FP24" i="1"/>
  <c r="FO24" i="1"/>
  <c r="BK24" i="1" s="1"/>
  <c r="EG24" i="1"/>
  <c r="DW24" i="1"/>
  <c r="DL24" i="1"/>
  <c r="CO24" i="1"/>
  <c r="CK24" i="1"/>
  <c r="CF24" i="1"/>
  <c r="BI24" i="1"/>
  <c r="BH24" i="1"/>
  <c r="BG24" i="1"/>
  <c r="BF24" i="1"/>
  <c r="BD24" i="1"/>
  <c r="BC24" i="1"/>
  <c r="BB24" i="1"/>
  <c r="AZ24" i="1"/>
  <c r="AY24" i="1"/>
  <c r="AX24" i="1"/>
  <c r="AV24" i="1"/>
  <c r="AU24" i="1"/>
  <c r="AT24" i="1"/>
  <c r="AS24" i="1"/>
  <c r="AR24" i="1"/>
  <c r="AN24" i="1"/>
  <c r="AM24" i="1"/>
  <c r="AL24" i="1"/>
  <c r="AH24" i="1"/>
  <c r="AG24" i="1"/>
  <c r="AF24" i="1"/>
  <c r="AA24" i="1"/>
  <c r="Z24" i="1"/>
  <c r="Y24" i="1"/>
  <c r="X24" i="1"/>
  <c r="GA23" i="1"/>
  <c r="FW23" i="1"/>
  <c r="BU23" i="1" s="1"/>
  <c r="FV23" i="1"/>
  <c r="FU23" i="1"/>
  <c r="BS23" i="1" s="1"/>
  <c r="FT23" i="1"/>
  <c r="BQ23" i="1" s="1"/>
  <c r="FS23" i="1"/>
  <c r="FR23" i="1"/>
  <c r="FQ23" i="1"/>
  <c r="BM23" i="1" s="1"/>
  <c r="FP23" i="1"/>
  <c r="FO23" i="1"/>
  <c r="BK23" i="1" s="1"/>
  <c r="EG23" i="1"/>
  <c r="DW23" i="1"/>
  <c r="DL23" i="1"/>
  <c r="CO23" i="1"/>
  <c r="CK23" i="1"/>
  <c r="CF23" i="1"/>
  <c r="BI23" i="1"/>
  <c r="BH23" i="1"/>
  <c r="BG23" i="1"/>
  <c r="BF23" i="1"/>
  <c r="BD23" i="1"/>
  <c r="BC23" i="1"/>
  <c r="BB23" i="1"/>
  <c r="AZ23" i="1"/>
  <c r="AY23" i="1"/>
  <c r="AX23" i="1"/>
  <c r="AV23" i="1"/>
  <c r="AU23" i="1"/>
  <c r="AT23" i="1"/>
  <c r="AS23" i="1"/>
  <c r="AR23" i="1"/>
  <c r="AN23" i="1"/>
  <c r="AM23" i="1"/>
  <c r="AL23" i="1"/>
  <c r="AH23" i="1"/>
  <c r="AG23" i="1"/>
  <c r="AF23" i="1"/>
  <c r="AA23" i="1"/>
  <c r="Z23" i="1"/>
  <c r="Y23" i="1"/>
  <c r="X23" i="1"/>
  <c r="FW22" i="1"/>
  <c r="BU22" i="1" s="1"/>
  <c r="FV22" i="1"/>
  <c r="FU22" i="1"/>
  <c r="BS22" i="1" s="1"/>
  <c r="FT22" i="1"/>
  <c r="BQ22" i="1" s="1"/>
  <c r="FS22" i="1"/>
  <c r="FR22" i="1"/>
  <c r="BO22" i="1" s="1"/>
  <c r="FQ22" i="1"/>
  <c r="BM22" i="1" s="1"/>
  <c r="FP22" i="1"/>
  <c r="FO22" i="1"/>
  <c r="BK22" i="1" s="1"/>
  <c r="EG22" i="1"/>
  <c r="DW22" i="1"/>
  <c r="DL22" i="1"/>
  <c r="CO22" i="1"/>
  <c r="CK22" i="1"/>
  <c r="CF22" i="1"/>
  <c r="BI22" i="1"/>
  <c r="BH22" i="1"/>
  <c r="BG22" i="1"/>
  <c r="BF22" i="1"/>
  <c r="BD22" i="1"/>
  <c r="BC22" i="1"/>
  <c r="BB22" i="1"/>
  <c r="AZ22" i="1"/>
  <c r="AY22" i="1"/>
  <c r="AX22" i="1"/>
  <c r="AV22" i="1"/>
  <c r="AU22" i="1"/>
  <c r="AT22" i="1"/>
  <c r="AS22" i="1"/>
  <c r="AR22" i="1"/>
  <c r="AN22" i="1"/>
  <c r="AM22" i="1"/>
  <c r="AL22" i="1"/>
  <c r="AH22" i="1"/>
  <c r="AG22" i="1"/>
  <c r="AF22" i="1"/>
  <c r="AA22" i="1"/>
  <c r="Z22" i="1"/>
  <c r="Y22" i="1"/>
  <c r="X22" i="1"/>
  <c r="FW21" i="1"/>
  <c r="BU21" i="1" s="1"/>
  <c r="FV21" i="1"/>
  <c r="FU21" i="1"/>
  <c r="BS21" i="1" s="1"/>
  <c r="FT21" i="1"/>
  <c r="BQ21" i="1" s="1"/>
  <c r="FS21" i="1"/>
  <c r="FR21" i="1"/>
  <c r="BO21" i="1" s="1"/>
  <c r="FQ21" i="1"/>
  <c r="BM21" i="1" s="1"/>
  <c r="FP21" i="1"/>
  <c r="FO21" i="1"/>
  <c r="BK21" i="1" s="1"/>
  <c r="EG21" i="1"/>
  <c r="DW21" i="1"/>
  <c r="DL21" i="1"/>
  <c r="CO21" i="1"/>
  <c r="CK21" i="1"/>
  <c r="CF21" i="1"/>
  <c r="BI21" i="1"/>
  <c r="BH21" i="1"/>
  <c r="BG21" i="1"/>
  <c r="BF21" i="1"/>
  <c r="BD21" i="1"/>
  <c r="BC21" i="1"/>
  <c r="BB21" i="1"/>
  <c r="AZ21" i="1"/>
  <c r="AY21" i="1"/>
  <c r="AX21" i="1"/>
  <c r="AV21" i="1"/>
  <c r="AU21" i="1"/>
  <c r="AT21" i="1"/>
  <c r="AS21" i="1"/>
  <c r="AR21" i="1"/>
  <c r="AN21" i="1"/>
  <c r="AM21" i="1"/>
  <c r="AL21" i="1"/>
  <c r="AH21" i="1"/>
  <c r="AG21" i="1"/>
  <c r="AF21" i="1"/>
  <c r="AA21" i="1"/>
  <c r="Z21" i="1"/>
  <c r="Y21" i="1"/>
  <c r="X21" i="1"/>
  <c r="GA20" i="1"/>
  <c r="FW20" i="1"/>
  <c r="BU20" i="1" s="1"/>
  <c r="FV20" i="1"/>
  <c r="FU20" i="1"/>
  <c r="BS20" i="1" s="1"/>
  <c r="FT20" i="1"/>
  <c r="BQ20" i="1" s="1"/>
  <c r="FS20" i="1"/>
  <c r="FR20" i="1"/>
  <c r="BO20" i="1" s="1"/>
  <c r="FQ20" i="1"/>
  <c r="BM20" i="1" s="1"/>
  <c r="FP20" i="1"/>
  <c r="FO20" i="1"/>
  <c r="EG20" i="1"/>
  <c r="DW20" i="1"/>
  <c r="DL20" i="1"/>
  <c r="CO20" i="1"/>
  <c r="CK20" i="1"/>
  <c r="CF20" i="1"/>
  <c r="BI20" i="1"/>
  <c r="BH20" i="1"/>
  <c r="BG20" i="1"/>
  <c r="BF20" i="1"/>
  <c r="BD20" i="1"/>
  <c r="BC20" i="1"/>
  <c r="BB20" i="1"/>
  <c r="AZ20" i="1"/>
  <c r="AY20" i="1"/>
  <c r="AX20" i="1"/>
  <c r="AV20" i="1"/>
  <c r="AU20" i="1"/>
  <c r="AT20" i="1"/>
  <c r="AS20" i="1"/>
  <c r="AR20" i="1"/>
  <c r="AN20" i="1"/>
  <c r="AM20" i="1"/>
  <c r="AL20" i="1"/>
  <c r="AH20" i="1"/>
  <c r="AG20" i="1"/>
  <c r="AF20" i="1"/>
  <c r="AA20" i="1"/>
  <c r="Z20" i="1"/>
  <c r="Y20" i="1"/>
  <c r="X20" i="1"/>
  <c r="GA19" i="1"/>
  <c r="FW19" i="1"/>
  <c r="BU19" i="1" s="1"/>
  <c r="FV19" i="1"/>
  <c r="FU19" i="1"/>
  <c r="FT19" i="1"/>
  <c r="BQ19" i="1" s="1"/>
  <c r="FS19" i="1"/>
  <c r="FR19" i="1"/>
  <c r="FQ19" i="1"/>
  <c r="BM19" i="1" s="1"/>
  <c r="FP19" i="1"/>
  <c r="FO19" i="1"/>
  <c r="BK19" i="1" s="1"/>
  <c r="EG19" i="1"/>
  <c r="DW19" i="1"/>
  <c r="DL19" i="1"/>
  <c r="CO19" i="1"/>
  <c r="CK19" i="1"/>
  <c r="CF19" i="1"/>
  <c r="EK19" i="1"/>
  <c r="BI19" i="1"/>
  <c r="BH19" i="1"/>
  <c r="BG19" i="1"/>
  <c r="BF19" i="1"/>
  <c r="BD19" i="1"/>
  <c r="BC19" i="1"/>
  <c r="BB19" i="1"/>
  <c r="AZ19" i="1"/>
  <c r="AY19" i="1"/>
  <c r="AX19" i="1"/>
  <c r="AV19" i="1"/>
  <c r="AU19" i="1"/>
  <c r="AT19" i="1"/>
  <c r="AS19" i="1"/>
  <c r="AR19" i="1"/>
  <c r="AN19" i="1"/>
  <c r="AM19" i="1"/>
  <c r="AL19" i="1"/>
  <c r="AH19" i="1"/>
  <c r="AG19" i="1"/>
  <c r="AF19" i="1"/>
  <c r="AA19" i="1"/>
  <c r="Z19" i="1"/>
  <c r="Y19" i="1"/>
  <c r="X19" i="1"/>
  <c r="FW18" i="1"/>
  <c r="BU18" i="1" s="1"/>
  <c r="FV18" i="1"/>
  <c r="FU18" i="1"/>
  <c r="BS18" i="1" s="1"/>
  <c r="FT18" i="1"/>
  <c r="BQ18" i="1" s="1"/>
  <c r="FS18" i="1"/>
  <c r="FR18" i="1"/>
  <c r="BO18" i="1" s="1"/>
  <c r="EG18" i="1"/>
  <c r="EH18" i="1" s="1"/>
  <c r="CO18" i="1"/>
  <c r="CP18" i="1" s="1"/>
  <c r="BM18" i="1"/>
  <c r="BL18" i="1"/>
  <c r="BK18" i="1"/>
  <c r="BI18" i="1"/>
  <c r="BH18" i="1"/>
  <c r="BG18" i="1"/>
  <c r="BF18" i="1"/>
  <c r="BD18" i="1"/>
  <c r="BC18" i="1"/>
  <c r="BB18" i="1"/>
  <c r="AZ18" i="1"/>
  <c r="AY18" i="1"/>
  <c r="AX18" i="1"/>
  <c r="AV18" i="1"/>
  <c r="AU18" i="1"/>
  <c r="AT18" i="1"/>
  <c r="AS18" i="1"/>
  <c r="AR18" i="1"/>
  <c r="AN18" i="1"/>
  <c r="AM18" i="1"/>
  <c r="AL18" i="1"/>
  <c r="AH18" i="1"/>
  <c r="AG18" i="1"/>
  <c r="AF18" i="1"/>
  <c r="AA18" i="1"/>
  <c r="Z18" i="1"/>
  <c r="Y18" i="1"/>
  <c r="X18" i="1"/>
  <c r="FW17" i="1"/>
  <c r="BU17" i="1" s="1"/>
  <c r="FV17" i="1"/>
  <c r="FU17" i="1"/>
  <c r="BS17" i="1" s="1"/>
  <c r="FT17" i="1"/>
  <c r="BQ17" i="1" s="1"/>
  <c r="FS17" i="1"/>
  <c r="FR17" i="1"/>
  <c r="BO17" i="1" s="1"/>
  <c r="FQ17" i="1"/>
  <c r="BM17" i="1" s="1"/>
  <c r="FP17" i="1"/>
  <c r="FO17" i="1"/>
  <c r="BK17" i="1" s="1"/>
  <c r="FM17" i="1"/>
  <c r="BH17" i="1" s="1"/>
  <c r="FL17" i="1"/>
  <c r="FK17" i="1"/>
  <c r="BF17" i="1" s="1"/>
  <c r="EG17" i="1"/>
  <c r="DW17" i="1"/>
  <c r="CO17" i="1"/>
  <c r="CP17" i="1" s="1"/>
  <c r="BI17" i="1"/>
  <c r="BD17" i="1"/>
  <c r="BC17" i="1"/>
  <c r="BB17" i="1"/>
  <c r="AZ17" i="1"/>
  <c r="AY17" i="1"/>
  <c r="AX17" i="1"/>
  <c r="AV17" i="1"/>
  <c r="AU17" i="1"/>
  <c r="AT17" i="1"/>
  <c r="AS17" i="1"/>
  <c r="AR17" i="1"/>
  <c r="AN17" i="1"/>
  <c r="AM17" i="1"/>
  <c r="AL17" i="1"/>
  <c r="AH17" i="1"/>
  <c r="AG17" i="1"/>
  <c r="AF17" i="1"/>
  <c r="AA17" i="1"/>
  <c r="Z17" i="1"/>
  <c r="Y17" i="1"/>
  <c r="X17" i="1"/>
  <c r="FW16" i="1"/>
  <c r="BU16" i="1" s="1"/>
  <c r="FV16" i="1"/>
  <c r="FU16" i="1"/>
  <c r="FT16" i="1"/>
  <c r="BQ16" i="1" s="1"/>
  <c r="FS16" i="1"/>
  <c r="FR16" i="1"/>
  <c r="FQ16" i="1"/>
  <c r="BM16" i="1" s="1"/>
  <c r="FP16" i="1"/>
  <c r="FO16" i="1"/>
  <c r="BK16" i="1" s="1"/>
  <c r="FM16" i="1"/>
  <c r="BH16" i="1" s="1"/>
  <c r="FL16" i="1"/>
  <c r="FK16" i="1"/>
  <c r="BF16" i="1" s="1"/>
  <c r="FJ16" i="1"/>
  <c r="BD16" i="1" s="1"/>
  <c r="FI16" i="1"/>
  <c r="FH16" i="1"/>
  <c r="BB16" i="1" s="1"/>
  <c r="EG16" i="1"/>
  <c r="DW16" i="1"/>
  <c r="CO16" i="1"/>
  <c r="CK16" i="1"/>
  <c r="AZ16" i="1"/>
  <c r="AY16" i="1"/>
  <c r="AX16" i="1"/>
  <c r="AV16" i="1"/>
  <c r="AU16" i="1"/>
  <c r="AT16" i="1"/>
  <c r="AS16" i="1"/>
  <c r="AR16" i="1"/>
  <c r="AN16" i="1"/>
  <c r="AM16" i="1"/>
  <c r="AL16" i="1"/>
  <c r="AH16" i="1"/>
  <c r="AG16" i="1"/>
  <c r="AF16" i="1"/>
  <c r="AA16" i="1"/>
  <c r="Z16" i="1"/>
  <c r="Y16" i="1"/>
  <c r="X16" i="1"/>
  <c r="GA15" i="1"/>
  <c r="FW15" i="1"/>
  <c r="BU15" i="1" s="1"/>
  <c r="FV15" i="1"/>
  <c r="FU15" i="1"/>
  <c r="BS15" i="1" s="1"/>
  <c r="FT15" i="1"/>
  <c r="BQ15" i="1" s="1"/>
  <c r="FS15" i="1"/>
  <c r="FR15" i="1"/>
  <c r="BO15" i="1" s="1"/>
  <c r="FQ15" i="1"/>
  <c r="BM15" i="1" s="1"/>
  <c r="FP15" i="1"/>
  <c r="FO15" i="1"/>
  <c r="BK15" i="1" s="1"/>
  <c r="FM15" i="1"/>
  <c r="BH15" i="1" s="1"/>
  <c r="FL15" i="1"/>
  <c r="FK15" i="1"/>
  <c r="BF15" i="1" s="1"/>
  <c r="FJ15" i="1"/>
  <c r="BD15" i="1" s="1"/>
  <c r="FI15" i="1"/>
  <c r="FH15" i="1"/>
  <c r="BB15" i="1" s="1"/>
  <c r="FG15" i="1"/>
  <c r="AZ15" i="1" s="1"/>
  <c r="FF15" i="1"/>
  <c r="FE15" i="1"/>
  <c r="AX15" i="1" s="1"/>
  <c r="FB15" i="1"/>
  <c r="AT15" i="1" s="1"/>
  <c r="FA15" i="1"/>
  <c r="EZ15" i="1"/>
  <c r="AR15" i="1" s="1"/>
  <c r="EY15" i="1"/>
  <c r="EX15" i="1"/>
  <c r="EW15" i="1"/>
  <c r="AL15" i="1" s="1"/>
  <c r="EV15" i="1"/>
  <c r="EU15" i="1"/>
  <c r="ET15" i="1"/>
  <c r="AF15" i="1" s="1"/>
  <c r="EG15" i="1"/>
  <c r="DW15" i="1"/>
  <c r="DL15" i="1"/>
  <c r="CO15" i="1"/>
  <c r="CK15" i="1"/>
  <c r="CF15" i="1"/>
  <c r="AN15" i="1"/>
  <c r="AH15" i="1"/>
  <c r="AA15" i="1"/>
  <c r="Z15" i="1"/>
  <c r="Y15" i="1"/>
  <c r="X15" i="1"/>
  <c r="FW14" i="1"/>
  <c r="BU14" i="1" s="1"/>
  <c r="FV14" i="1"/>
  <c r="FU14" i="1"/>
  <c r="BS14" i="1" s="1"/>
  <c r="FT14" i="1"/>
  <c r="BQ14" i="1" s="1"/>
  <c r="FS14" i="1"/>
  <c r="FR14" i="1"/>
  <c r="BO14" i="1" s="1"/>
  <c r="FQ14" i="1"/>
  <c r="BM14" i="1" s="1"/>
  <c r="FP14" i="1"/>
  <c r="FO14" i="1"/>
  <c r="BK14" i="1" s="1"/>
  <c r="FM14" i="1"/>
  <c r="BH14" i="1" s="1"/>
  <c r="FL14" i="1"/>
  <c r="FK14" i="1"/>
  <c r="BF14" i="1" s="1"/>
  <c r="FJ14" i="1"/>
  <c r="BD14" i="1" s="1"/>
  <c r="FI14" i="1"/>
  <c r="FH14" i="1"/>
  <c r="BB14" i="1" s="1"/>
  <c r="FG14" i="1"/>
  <c r="AZ14" i="1" s="1"/>
  <c r="FF14" i="1"/>
  <c r="FE14" i="1"/>
  <c r="AX14" i="1" s="1"/>
  <c r="FB14" i="1"/>
  <c r="AT14" i="1" s="1"/>
  <c r="FA14" i="1"/>
  <c r="EZ14" i="1"/>
  <c r="AR14" i="1" s="1"/>
  <c r="EY14" i="1"/>
  <c r="EX14" i="1"/>
  <c r="EW14" i="1"/>
  <c r="AL14" i="1" s="1"/>
  <c r="EV14" i="1"/>
  <c r="EU14" i="1"/>
  <c r="ET14" i="1"/>
  <c r="AF14" i="1" s="1"/>
  <c r="AA14" i="1"/>
  <c r="Y14" i="1"/>
  <c r="EO14" i="1"/>
  <c r="V14" i="1" s="1"/>
  <c r="EN14" i="1"/>
  <c r="EM14" i="1"/>
  <c r="T14" i="1" s="1"/>
  <c r="EG14" i="1"/>
  <c r="DW14" i="1"/>
  <c r="DL14" i="1"/>
  <c r="CO14" i="1"/>
  <c r="CK14" i="1"/>
  <c r="CF14" i="1"/>
  <c r="AN14" i="1"/>
  <c r="AH14" i="1"/>
  <c r="X14" i="1"/>
  <c r="FW13" i="1"/>
  <c r="BU13" i="1" s="1"/>
  <c r="FV13" i="1"/>
  <c r="FU13" i="1"/>
  <c r="BS13" i="1" s="1"/>
  <c r="FT13" i="1"/>
  <c r="BQ13" i="1" s="1"/>
  <c r="FS13" i="1"/>
  <c r="FR13" i="1"/>
  <c r="FQ13" i="1"/>
  <c r="BM13" i="1" s="1"/>
  <c r="FP13" i="1"/>
  <c r="FO13" i="1"/>
  <c r="BK13" i="1" s="1"/>
  <c r="FM13" i="1"/>
  <c r="BH13" i="1" s="1"/>
  <c r="FL13" i="1"/>
  <c r="FK13" i="1"/>
  <c r="BF13" i="1" s="1"/>
  <c r="FJ13" i="1"/>
  <c r="BD13" i="1" s="1"/>
  <c r="FI13" i="1"/>
  <c r="FH13" i="1"/>
  <c r="BB13" i="1" s="1"/>
  <c r="FG13" i="1"/>
  <c r="AZ13" i="1" s="1"/>
  <c r="FF13" i="1"/>
  <c r="FE13" i="1"/>
  <c r="FB13" i="1"/>
  <c r="AT13" i="1" s="1"/>
  <c r="FA13" i="1"/>
  <c r="EZ13" i="1"/>
  <c r="AR13" i="1" s="1"/>
  <c r="EY13" i="1"/>
  <c r="EX13" i="1"/>
  <c r="EW13" i="1"/>
  <c r="AL13" i="1" s="1"/>
  <c r="EV13" i="1"/>
  <c r="EU13" i="1"/>
  <c r="ET13" i="1"/>
  <c r="AF13" i="1" s="1"/>
  <c r="AA13" i="1"/>
  <c r="Y13" i="1"/>
  <c r="EO13" i="1"/>
  <c r="V13" i="1" s="1"/>
  <c r="EN13" i="1"/>
  <c r="EM13" i="1"/>
  <c r="T13" i="1" s="1"/>
  <c r="EG13" i="1"/>
  <c r="DW13" i="1"/>
  <c r="DL13" i="1"/>
  <c r="CO13" i="1"/>
  <c r="CK13" i="1"/>
  <c r="CF13" i="1"/>
  <c r="AN13" i="1"/>
  <c r="AH13" i="1"/>
  <c r="X13" i="1"/>
  <c r="FW12" i="1"/>
  <c r="BU12" i="1" s="1"/>
  <c r="FV12" i="1"/>
  <c r="FU12" i="1"/>
  <c r="BS12" i="1" s="1"/>
  <c r="FT12" i="1"/>
  <c r="BQ12" i="1" s="1"/>
  <c r="FS12" i="1"/>
  <c r="FR12" i="1"/>
  <c r="FQ12" i="1"/>
  <c r="BM12" i="1" s="1"/>
  <c r="FP12" i="1"/>
  <c r="FO12" i="1"/>
  <c r="BK12" i="1" s="1"/>
  <c r="FM12" i="1"/>
  <c r="BH12" i="1" s="1"/>
  <c r="FL12" i="1"/>
  <c r="FK12" i="1"/>
  <c r="BF12" i="1" s="1"/>
  <c r="FJ12" i="1"/>
  <c r="BD12" i="1" s="1"/>
  <c r="FI12" i="1"/>
  <c r="FH12" i="1"/>
  <c r="BB12" i="1" s="1"/>
  <c r="FG12" i="1"/>
  <c r="AZ12" i="1" s="1"/>
  <c r="FF12" i="1"/>
  <c r="FE12" i="1"/>
  <c r="AX12" i="1" s="1"/>
  <c r="FB12" i="1"/>
  <c r="AT12" i="1" s="1"/>
  <c r="FA12" i="1"/>
  <c r="EZ12" i="1"/>
  <c r="AR12" i="1" s="1"/>
  <c r="EY12" i="1"/>
  <c r="EX12" i="1"/>
  <c r="EW12" i="1"/>
  <c r="AL12" i="1" s="1"/>
  <c r="EV12" i="1"/>
  <c r="EU12" i="1"/>
  <c r="ET12" i="1"/>
  <c r="AF12" i="1" s="1"/>
  <c r="AA12" i="1"/>
  <c r="Y12" i="1"/>
  <c r="EO12" i="1"/>
  <c r="V12" i="1" s="1"/>
  <c r="EN12" i="1"/>
  <c r="EM12" i="1"/>
  <c r="T12" i="1" s="1"/>
  <c r="EG12" i="1"/>
  <c r="DW12" i="1"/>
  <c r="DL12" i="1"/>
  <c r="CO12" i="1"/>
  <c r="CK12" i="1"/>
  <c r="CF12" i="1"/>
  <c r="AN12" i="1"/>
  <c r="AH12" i="1"/>
  <c r="X12" i="1"/>
  <c r="GA11" i="1"/>
  <c r="FW11" i="1"/>
  <c r="BU11" i="1" s="1"/>
  <c r="FV11" i="1"/>
  <c r="FU11" i="1"/>
  <c r="BS11" i="1" s="1"/>
  <c r="FT11" i="1"/>
  <c r="BQ11" i="1" s="1"/>
  <c r="FS11" i="1"/>
  <c r="FR11" i="1"/>
  <c r="BO11" i="1" s="1"/>
  <c r="FG11" i="1"/>
  <c r="AZ11" i="1" s="1"/>
  <c r="FF11" i="1"/>
  <c r="FE11" i="1"/>
  <c r="AX11" i="1" s="1"/>
  <c r="FB11" i="1"/>
  <c r="AT11" i="1" s="1"/>
  <c r="FA11" i="1"/>
  <c r="EZ11" i="1"/>
  <c r="AR11" i="1" s="1"/>
  <c r="EY11" i="1"/>
  <c r="EX11" i="1"/>
  <c r="EW11" i="1"/>
  <c r="EV11" i="1"/>
  <c r="EU11" i="1"/>
  <c r="ET11" i="1"/>
  <c r="AF11" i="1" s="1"/>
  <c r="AA11" i="1"/>
  <c r="Y11" i="1"/>
  <c r="EO11" i="1"/>
  <c r="V11" i="1" s="1"/>
  <c r="EN11" i="1"/>
  <c r="EM11" i="1"/>
  <c r="T11" i="1" s="1"/>
  <c r="EG11" i="1"/>
  <c r="DW11" i="1"/>
  <c r="DL11" i="1"/>
  <c r="CO11" i="1"/>
  <c r="CK11" i="1"/>
  <c r="CF11" i="1"/>
  <c r="BM11" i="1"/>
  <c r="BL11" i="1"/>
  <c r="BK11" i="1"/>
  <c r="BH11" i="1"/>
  <c r="BG11" i="1"/>
  <c r="BF11" i="1"/>
  <c r="BD11" i="1"/>
  <c r="BC11" i="1"/>
  <c r="BB11" i="1"/>
  <c r="AN11" i="1"/>
  <c r="AH11" i="1"/>
  <c r="X11" i="1"/>
  <c r="FW10" i="1"/>
  <c r="BU10" i="1" s="1"/>
  <c r="FV10" i="1"/>
  <c r="FU10" i="1"/>
  <c r="BS10" i="1" s="1"/>
  <c r="FT10" i="1"/>
  <c r="BQ10" i="1" s="1"/>
  <c r="FS10" i="1"/>
  <c r="FR10" i="1"/>
  <c r="FQ10" i="1"/>
  <c r="BM10" i="1" s="1"/>
  <c r="FP10" i="1"/>
  <c r="FO10" i="1"/>
  <c r="BK10" i="1" s="1"/>
  <c r="FM10" i="1"/>
  <c r="BH10" i="1" s="1"/>
  <c r="FL10" i="1"/>
  <c r="FK10" i="1"/>
  <c r="BF10" i="1" s="1"/>
  <c r="FJ10" i="1"/>
  <c r="BD10" i="1" s="1"/>
  <c r="FI10" i="1"/>
  <c r="FH10" i="1"/>
  <c r="BB10" i="1" s="1"/>
  <c r="FG10" i="1"/>
  <c r="AZ10" i="1" s="1"/>
  <c r="FF10" i="1"/>
  <c r="FE10" i="1"/>
  <c r="AX10" i="1" s="1"/>
  <c r="FB10" i="1"/>
  <c r="AT10" i="1" s="1"/>
  <c r="FA10" i="1"/>
  <c r="EZ10" i="1"/>
  <c r="AR10" i="1" s="1"/>
  <c r="EY10" i="1"/>
  <c r="EX10" i="1"/>
  <c r="EW10" i="1"/>
  <c r="EV10" i="1"/>
  <c r="EU10" i="1"/>
  <c r="ET10" i="1"/>
  <c r="AF10" i="1" s="1"/>
  <c r="AA10" i="1"/>
  <c r="Y10" i="1"/>
  <c r="EO10" i="1"/>
  <c r="V10" i="1" s="1"/>
  <c r="EN10" i="1"/>
  <c r="EM10" i="1"/>
  <c r="T10" i="1" s="1"/>
  <c r="EG10" i="1"/>
  <c r="DW10" i="1"/>
  <c r="DL10" i="1"/>
  <c r="CO10" i="1"/>
  <c r="CK10" i="1"/>
  <c r="CF10" i="1"/>
  <c r="AN10" i="1"/>
  <c r="AH10" i="1"/>
  <c r="X10" i="1"/>
  <c r="FW9" i="1"/>
  <c r="BU9" i="1" s="1"/>
  <c r="FV9" i="1"/>
  <c r="FU9" i="1"/>
  <c r="BS9" i="1" s="1"/>
  <c r="FT9" i="1"/>
  <c r="BQ9" i="1" s="1"/>
  <c r="FS9" i="1"/>
  <c r="FR9" i="1"/>
  <c r="BO9" i="1" s="1"/>
  <c r="FQ9" i="1"/>
  <c r="BM9" i="1" s="1"/>
  <c r="FP9" i="1"/>
  <c r="FO9" i="1"/>
  <c r="BK9" i="1" s="1"/>
  <c r="FM9" i="1"/>
  <c r="BH9" i="1" s="1"/>
  <c r="FL9" i="1"/>
  <c r="FK9" i="1"/>
  <c r="BF9" i="1" s="1"/>
  <c r="FJ9" i="1"/>
  <c r="BD9" i="1" s="1"/>
  <c r="FI9" i="1"/>
  <c r="FH9" i="1"/>
  <c r="BB9" i="1" s="1"/>
  <c r="FG9" i="1"/>
  <c r="AZ9" i="1" s="1"/>
  <c r="FF9" i="1"/>
  <c r="FE9" i="1"/>
  <c r="AX9" i="1" s="1"/>
  <c r="FB9" i="1"/>
  <c r="AT9" i="1" s="1"/>
  <c r="FA9" i="1"/>
  <c r="EZ9" i="1"/>
  <c r="AR9" i="1" s="1"/>
  <c r="EY9" i="1"/>
  <c r="EX9" i="1"/>
  <c r="EW9" i="1"/>
  <c r="AL9" i="1" s="1"/>
  <c r="EV9" i="1"/>
  <c r="EU9" i="1"/>
  <c r="ET9" i="1"/>
  <c r="AF9" i="1" s="1"/>
  <c r="AA9" i="1"/>
  <c r="Y9" i="1"/>
  <c r="EO9" i="1"/>
  <c r="V9" i="1" s="1"/>
  <c r="EN9" i="1"/>
  <c r="EM9" i="1"/>
  <c r="T9" i="1" s="1"/>
  <c r="EG9" i="1"/>
  <c r="DW9" i="1"/>
  <c r="DL9" i="1"/>
  <c r="CO9" i="1"/>
  <c r="CK9" i="1"/>
  <c r="CF9" i="1"/>
  <c r="AN9" i="1"/>
  <c r="AH9" i="1"/>
  <c r="X9" i="1"/>
  <c r="FW8" i="1"/>
  <c r="BU8" i="1" s="1"/>
  <c r="FV8" i="1"/>
  <c r="FU8" i="1"/>
  <c r="BS8" i="1" s="1"/>
  <c r="FT8" i="1"/>
  <c r="BQ8" i="1" s="1"/>
  <c r="FS8" i="1"/>
  <c r="FR8" i="1"/>
  <c r="FQ8" i="1"/>
  <c r="BM8" i="1" s="1"/>
  <c r="FP8" i="1"/>
  <c r="FO8" i="1"/>
  <c r="BK8" i="1" s="1"/>
  <c r="FM8" i="1"/>
  <c r="BH8" i="1" s="1"/>
  <c r="FL8" i="1"/>
  <c r="FK8" i="1"/>
  <c r="BF8" i="1" s="1"/>
  <c r="FJ8" i="1"/>
  <c r="BD8" i="1" s="1"/>
  <c r="FI8" i="1"/>
  <c r="FH8" i="1"/>
  <c r="FG8" i="1"/>
  <c r="AZ8" i="1" s="1"/>
  <c r="FF8" i="1"/>
  <c r="FE8" i="1"/>
  <c r="AX8" i="1" s="1"/>
  <c r="FB8" i="1"/>
  <c r="AT8" i="1" s="1"/>
  <c r="FA8" i="1"/>
  <c r="EZ8" i="1"/>
  <c r="AR8" i="1" s="1"/>
  <c r="EY8" i="1"/>
  <c r="EX8" i="1"/>
  <c r="EW8" i="1"/>
  <c r="AL8" i="1" s="1"/>
  <c r="EV8" i="1"/>
  <c r="EU8" i="1"/>
  <c r="ET8" i="1"/>
  <c r="AA8" i="1"/>
  <c r="Y8" i="1"/>
  <c r="EO8" i="1"/>
  <c r="V8" i="1" s="1"/>
  <c r="EN8" i="1"/>
  <c r="EM8" i="1"/>
  <c r="T8" i="1" s="1"/>
  <c r="EG8" i="1"/>
  <c r="DW8" i="1"/>
  <c r="DL8" i="1"/>
  <c r="CO8" i="1"/>
  <c r="CK8" i="1"/>
  <c r="CF8" i="1"/>
  <c r="AN8" i="1"/>
  <c r="AH8" i="1"/>
  <c r="X8" i="1"/>
  <c r="FW7" i="1"/>
  <c r="BU7" i="1" s="1"/>
  <c r="FV7" i="1"/>
  <c r="FU7" i="1"/>
  <c r="BS7" i="1" s="1"/>
  <c r="FT7" i="1"/>
  <c r="BQ7" i="1" s="1"/>
  <c r="FS7" i="1"/>
  <c r="FR7" i="1"/>
  <c r="BO7" i="1" s="1"/>
  <c r="FQ7" i="1"/>
  <c r="BM7" i="1" s="1"/>
  <c r="FP7" i="1"/>
  <c r="FO7" i="1"/>
  <c r="BK7" i="1" s="1"/>
  <c r="FM7" i="1"/>
  <c r="BH7" i="1" s="1"/>
  <c r="FL7" i="1"/>
  <c r="FK7" i="1"/>
  <c r="BF7" i="1" s="1"/>
  <c r="FJ7" i="1"/>
  <c r="BD7" i="1" s="1"/>
  <c r="FI7" i="1"/>
  <c r="FH7" i="1"/>
  <c r="FG7" i="1"/>
  <c r="AZ7" i="1" s="1"/>
  <c r="FF7" i="1"/>
  <c r="FE7" i="1"/>
  <c r="AX7" i="1" s="1"/>
  <c r="FB7" i="1"/>
  <c r="AT7" i="1" s="1"/>
  <c r="FA7" i="1"/>
  <c r="EZ7" i="1"/>
  <c r="AR7" i="1" s="1"/>
  <c r="EY7" i="1"/>
  <c r="EX7" i="1"/>
  <c r="EW7" i="1"/>
  <c r="AL7" i="1" s="1"/>
  <c r="EV7" i="1"/>
  <c r="EU7" i="1"/>
  <c r="ET7" i="1"/>
  <c r="AF7" i="1" s="1"/>
  <c r="AA7" i="1"/>
  <c r="Y7" i="1"/>
  <c r="EO7" i="1"/>
  <c r="V7" i="1" s="1"/>
  <c r="EN7" i="1"/>
  <c r="EM7" i="1"/>
  <c r="T7" i="1" s="1"/>
  <c r="EG7" i="1"/>
  <c r="DW7" i="1"/>
  <c r="DL7" i="1"/>
  <c r="CO7" i="1"/>
  <c r="CK7" i="1"/>
  <c r="CF7" i="1"/>
  <c r="AN7" i="1"/>
  <c r="AH7" i="1"/>
  <c r="X7" i="1"/>
  <c r="FW6" i="1"/>
  <c r="BU6" i="1" s="1"/>
  <c r="FV6" i="1"/>
  <c r="FU6" i="1"/>
  <c r="BS6" i="1" s="1"/>
  <c r="FT6" i="1"/>
  <c r="BQ6" i="1" s="1"/>
  <c r="FS6" i="1"/>
  <c r="FR6" i="1"/>
  <c r="BO6" i="1" s="1"/>
  <c r="FQ6" i="1"/>
  <c r="BM6" i="1" s="1"/>
  <c r="FP6" i="1"/>
  <c r="FO6" i="1"/>
  <c r="BK6" i="1" s="1"/>
  <c r="FM6" i="1"/>
  <c r="BH6" i="1" s="1"/>
  <c r="FL6" i="1"/>
  <c r="FK6" i="1"/>
  <c r="BF6" i="1" s="1"/>
  <c r="FJ6" i="1"/>
  <c r="BD6" i="1" s="1"/>
  <c r="FI6" i="1"/>
  <c r="FH6" i="1"/>
  <c r="BB6" i="1" s="1"/>
  <c r="FG6" i="1"/>
  <c r="AZ6" i="1" s="1"/>
  <c r="FF6" i="1"/>
  <c r="FE6" i="1"/>
  <c r="AX6" i="1" s="1"/>
  <c r="FB6" i="1"/>
  <c r="AT6" i="1" s="1"/>
  <c r="FA6" i="1"/>
  <c r="EZ6" i="1"/>
  <c r="AR6" i="1" s="1"/>
  <c r="EY6" i="1"/>
  <c r="EX6" i="1"/>
  <c r="EW6" i="1"/>
  <c r="AL6" i="1" s="1"/>
  <c r="EV6" i="1"/>
  <c r="EU6" i="1"/>
  <c r="ET6" i="1"/>
  <c r="AF6" i="1" s="1"/>
  <c r="ER6" i="1"/>
  <c r="AA6" i="1" s="1"/>
  <c r="EQ6" i="1"/>
  <c r="EP6" i="1"/>
  <c r="Y6" i="1" s="1"/>
  <c r="EO6" i="1"/>
  <c r="V6" i="1" s="1"/>
  <c r="EG6" i="1"/>
  <c r="DW6" i="1"/>
  <c r="DL6" i="1"/>
  <c r="CO6" i="1"/>
  <c r="CK6" i="1"/>
  <c r="CF6" i="1"/>
  <c r="AN6" i="1"/>
  <c r="AH6" i="1"/>
  <c r="FX306" i="1" l="1"/>
  <c r="BV306" i="1" s="1"/>
  <c r="EH580" i="1"/>
  <c r="FX580" i="1"/>
  <c r="BV580" i="1" s="1"/>
  <c r="T3" i="1"/>
  <c r="U9" i="1"/>
  <c r="U13" i="1"/>
  <c r="V3" i="1"/>
  <c r="U8" i="1"/>
  <c r="U7" i="1"/>
  <c r="U12" i="1"/>
  <c r="U10" i="1"/>
  <c r="U11" i="1"/>
  <c r="U14" i="1"/>
  <c r="AB150" i="1"/>
  <c r="AB407" i="1"/>
  <c r="AB586" i="1"/>
  <c r="CK3" i="1"/>
  <c r="BQ3" i="1"/>
  <c r="X3" i="1"/>
  <c r="AT3" i="1"/>
  <c r="BD3" i="1"/>
  <c r="AN3" i="1"/>
  <c r="CF3" i="1"/>
  <c r="AH3" i="1"/>
  <c r="U3" i="2"/>
  <c r="T3" i="2"/>
  <c r="AA3" i="1"/>
  <c r="BH3" i="1"/>
  <c r="CO3" i="1"/>
  <c r="BU3" i="1"/>
  <c r="Q585" i="2"/>
  <c r="FX373" i="1"/>
  <c r="BV373" i="1" s="1"/>
  <c r="FX229" i="1"/>
  <c r="BV229" i="1" s="1"/>
  <c r="Q586" i="2"/>
  <c r="FX141" i="1"/>
  <c r="BV141" i="1" s="1"/>
  <c r="FX355" i="1"/>
  <c r="BV355" i="1" s="1"/>
  <c r="FX60" i="1"/>
  <c r="BV60" i="1" s="1"/>
  <c r="FX268" i="1"/>
  <c r="BV268" i="1" s="1"/>
  <c r="FX318" i="1"/>
  <c r="BV318" i="1" s="1"/>
  <c r="FC172" i="1"/>
  <c r="AU172" i="1" s="1"/>
  <c r="FX186" i="1"/>
  <c r="BV186" i="1" s="1"/>
  <c r="FX214" i="1"/>
  <c r="BV214" i="1" s="1"/>
  <c r="FX225" i="1"/>
  <c r="BV225" i="1" s="1"/>
  <c r="Q587" i="2"/>
  <c r="Q584" i="1"/>
  <c r="Q589" i="2"/>
  <c r="FX24" i="1"/>
  <c r="BV24" i="1" s="1"/>
  <c r="FX143" i="1"/>
  <c r="BV143" i="1" s="1"/>
  <c r="FX177" i="1"/>
  <c r="BV177" i="1" s="1"/>
  <c r="FC237" i="1"/>
  <c r="AU237" i="1" s="1"/>
  <c r="FN328" i="1"/>
  <c r="BI328" i="1" s="1"/>
  <c r="FX353" i="1"/>
  <c r="BV353" i="1" s="1"/>
  <c r="FX361" i="1"/>
  <c r="BV361" i="1" s="1"/>
  <c r="FX375" i="1"/>
  <c r="BV375" i="1" s="1"/>
  <c r="FX384" i="1"/>
  <c r="BV384" i="1" s="1"/>
  <c r="FC96" i="1"/>
  <c r="AU96" i="1" s="1"/>
  <c r="FX101" i="1"/>
  <c r="BV101" i="1" s="1"/>
  <c r="FX145" i="1"/>
  <c r="BV145" i="1" s="1"/>
  <c r="FX304" i="1"/>
  <c r="BV304" i="1" s="1"/>
  <c r="W515" i="2"/>
  <c r="P515" i="2" s="1"/>
  <c r="EH455" i="1"/>
  <c r="CP119" i="1"/>
  <c r="BP364" i="1"/>
  <c r="FX112" i="1"/>
  <c r="BV112" i="1" s="1"/>
  <c r="BT500" i="1"/>
  <c r="BT100" i="1"/>
  <c r="BP131" i="1"/>
  <c r="FX342" i="1"/>
  <c r="BV342" i="1" s="1"/>
  <c r="AS569" i="1"/>
  <c r="FX223" i="1"/>
  <c r="BV223" i="1" s="1"/>
  <c r="FN252" i="1"/>
  <c r="BI252" i="1" s="1"/>
  <c r="CP302" i="1"/>
  <c r="FY302" i="1" s="1"/>
  <c r="BW302" i="1" s="1"/>
  <c r="FN363" i="1"/>
  <c r="BI363" i="1" s="1"/>
  <c r="BL114" i="1"/>
  <c r="BL117" i="1"/>
  <c r="AG174" i="1"/>
  <c r="BT174" i="1"/>
  <c r="FX284" i="1"/>
  <c r="BV284" i="1" s="1"/>
  <c r="AS293" i="1"/>
  <c r="FX302" i="1"/>
  <c r="BV302" i="1" s="1"/>
  <c r="CP324" i="1"/>
  <c r="FX369" i="1"/>
  <c r="BV369" i="1" s="1"/>
  <c r="BT395" i="1"/>
  <c r="BL424" i="1"/>
  <c r="AY437" i="1"/>
  <c r="Z577" i="1"/>
  <c r="BL119" i="1"/>
  <c r="CP123" i="1"/>
  <c r="FX181" i="1"/>
  <c r="BV181" i="1" s="1"/>
  <c r="CP310" i="1"/>
  <c r="AM365" i="1"/>
  <c r="BT365" i="1"/>
  <c r="FX406" i="1"/>
  <c r="BV406" i="1" s="1"/>
  <c r="BP482" i="1"/>
  <c r="BL78" i="1"/>
  <c r="CP112" i="1"/>
  <c r="FX227" i="1"/>
  <c r="BV227" i="1" s="1"/>
  <c r="EH349" i="1"/>
  <c r="BP390" i="1"/>
  <c r="BT391" i="1"/>
  <c r="BP464" i="1"/>
  <c r="FX338" i="1"/>
  <c r="BV338" i="1" s="1"/>
  <c r="BG246" i="1"/>
  <c r="BL301" i="1"/>
  <c r="BL302" i="1"/>
  <c r="BT397" i="1"/>
  <c r="BP407" i="1"/>
  <c r="AM429" i="1"/>
  <c r="BL71" i="1"/>
  <c r="BT79" i="1"/>
  <c r="CP84" i="1"/>
  <c r="BT91" i="1"/>
  <c r="BC170" i="1"/>
  <c r="BP272" i="1"/>
  <c r="Z289" i="1"/>
  <c r="BP350" i="1"/>
  <c r="EH437" i="1"/>
  <c r="FN502" i="1"/>
  <c r="BI502" i="1" s="1"/>
  <c r="Z504" i="1"/>
  <c r="BG504" i="1"/>
  <c r="EH287" i="1"/>
  <c r="CP322" i="1"/>
  <c r="BL406" i="1"/>
  <c r="BL443" i="1"/>
  <c r="FX460" i="1"/>
  <c r="BV460" i="1" s="1"/>
  <c r="BT460" i="1"/>
  <c r="Z533" i="1"/>
  <c r="CP559" i="1"/>
  <c r="FY559" i="1" s="1"/>
  <c r="BW559" i="1" s="1"/>
  <c r="Y291" i="2"/>
  <c r="R291" i="2" s="1"/>
  <c r="Y300" i="2"/>
  <c r="R300" i="2" s="1"/>
  <c r="Y150" i="2"/>
  <c r="R150" i="2" s="1"/>
  <c r="W291" i="2"/>
  <c r="P291" i="2" s="1"/>
  <c r="Y304" i="2"/>
  <c r="R304" i="2" s="1"/>
  <c r="X135" i="2"/>
  <c r="Q135" i="2" s="1"/>
  <c r="W304" i="2"/>
  <c r="P304" i="2" s="1"/>
  <c r="Y568" i="2"/>
  <c r="R568" i="2" s="1"/>
  <c r="Y529" i="2"/>
  <c r="R529" i="2" s="1"/>
  <c r="W150" i="2"/>
  <c r="P150" i="2" s="1"/>
  <c r="Y158" i="2"/>
  <c r="R158" i="2" s="1"/>
  <c r="X299" i="2"/>
  <c r="Q299" i="2" s="1"/>
  <c r="W300" i="2"/>
  <c r="P300" i="2" s="1"/>
  <c r="Y338" i="2"/>
  <c r="R338" i="2" s="1"/>
  <c r="Y396" i="2"/>
  <c r="R396" i="2" s="1"/>
  <c r="BT258" i="1"/>
  <c r="BP283" i="1"/>
  <c r="Z90" i="1"/>
  <c r="BP111" i="1"/>
  <c r="FX118" i="1"/>
  <c r="BV118" i="1" s="1"/>
  <c r="BP169" i="1"/>
  <c r="AG173" i="1"/>
  <c r="BC173" i="1"/>
  <c r="BT173" i="1"/>
  <c r="EH242" i="1"/>
  <c r="AM242" i="1"/>
  <c r="BL267" i="1"/>
  <c r="BT286" i="1"/>
  <c r="AM292" i="1"/>
  <c r="BL427" i="1"/>
  <c r="AY10" i="1"/>
  <c r="AG15" i="1"/>
  <c r="BT15" i="1"/>
  <c r="BG49" i="1"/>
  <c r="BC54" i="1"/>
  <c r="FX55" i="1"/>
  <c r="BV55" i="1" s="1"/>
  <c r="AG55" i="1"/>
  <c r="BG55" i="1"/>
  <c r="FY57" i="1"/>
  <c r="BW57" i="1" s="1"/>
  <c r="BL59" i="1"/>
  <c r="AM79" i="1"/>
  <c r="EH82" i="1"/>
  <c r="AY82" i="1"/>
  <c r="AY95" i="1"/>
  <c r="BP95" i="1"/>
  <c r="EH100" i="1"/>
  <c r="BT113" i="1"/>
  <c r="AG127" i="1"/>
  <c r="BG127" i="1"/>
  <c r="AM131" i="1"/>
  <c r="EH133" i="1"/>
  <c r="BG133" i="1"/>
  <c r="Z137" i="1"/>
  <c r="BP150" i="1"/>
  <c r="Z160" i="1"/>
  <c r="BG165" i="1"/>
  <c r="BP214" i="1"/>
  <c r="BT282" i="1"/>
  <c r="AM313" i="1"/>
  <c r="BG313" i="1"/>
  <c r="EH399" i="1"/>
  <c r="CP408" i="1"/>
  <c r="BC90" i="1"/>
  <c r="FX308" i="1"/>
  <c r="BV308" i="1" s="1"/>
  <c r="AS390" i="1"/>
  <c r="BL390" i="1"/>
  <c r="CP447" i="1"/>
  <c r="BP462" i="1"/>
  <c r="CP467" i="1"/>
  <c r="BT467" i="1"/>
  <c r="BC502" i="1"/>
  <c r="FX550" i="1"/>
  <c r="BV550" i="1" s="1"/>
  <c r="CP566" i="1"/>
  <c r="FX483" i="1"/>
  <c r="BV483" i="1" s="1"/>
  <c r="AM502" i="1"/>
  <c r="BT502" i="1"/>
  <c r="AM532" i="1"/>
  <c r="BG532" i="1"/>
  <c r="BP544" i="1"/>
  <c r="BC289" i="1"/>
  <c r="BP297" i="1"/>
  <c r="AB302" i="1"/>
  <c r="EH314" i="1"/>
  <c r="BC314" i="1"/>
  <c r="BT314" i="1"/>
  <c r="BG331" i="1"/>
  <c r="AG334" i="1"/>
  <c r="CP385" i="1"/>
  <c r="EH398" i="1"/>
  <c r="BL415" i="1"/>
  <c r="EH420" i="1"/>
  <c r="BP421" i="1"/>
  <c r="BP448" i="1"/>
  <c r="BP456" i="1"/>
  <c r="BP461" i="1"/>
  <c r="EH462" i="1"/>
  <c r="FY462" i="1" s="1"/>
  <c r="BW462" i="1" s="1"/>
  <c r="EH463" i="1"/>
  <c r="BT516" i="1"/>
  <c r="AS8" i="1"/>
  <c r="AM10" i="1"/>
  <c r="BP20" i="1"/>
  <c r="CP22" i="1"/>
  <c r="CP43" i="1"/>
  <c r="BT50" i="1"/>
  <c r="CP73" i="1"/>
  <c r="CP88" i="1"/>
  <c r="BP88" i="1"/>
  <c r="BT89" i="1"/>
  <c r="AY93" i="1"/>
  <c r="BP142" i="1"/>
  <c r="BC151" i="1"/>
  <c r="BC155" i="1"/>
  <c r="BP158" i="1"/>
  <c r="FN165" i="1"/>
  <c r="BI165" i="1" s="1"/>
  <c r="BT182" i="1"/>
  <c r="BT189" i="1"/>
  <c r="BP190" i="1"/>
  <c r="BP215" i="1"/>
  <c r="AM219" i="1"/>
  <c r="BT219" i="1"/>
  <c r="FY220" i="1"/>
  <c r="BW220" i="1" s="1"/>
  <c r="FX135" i="1"/>
  <c r="BV135" i="1" s="1"/>
  <c r="FX237" i="1"/>
  <c r="BV237" i="1" s="1"/>
  <c r="AM6" i="1"/>
  <c r="BP8" i="1"/>
  <c r="CP9" i="1"/>
  <c r="BT19" i="1"/>
  <c r="CP20" i="1"/>
  <c r="EH20" i="1"/>
  <c r="BT37" i="1"/>
  <c r="BP38" i="1"/>
  <c r="BP41" i="1"/>
  <c r="BP42" i="1"/>
  <c r="AG87" i="1"/>
  <c r="AY163" i="1"/>
  <c r="AY177" i="1"/>
  <c r="BP202" i="1"/>
  <c r="AM209" i="1"/>
  <c r="BP209" i="1"/>
  <c r="AS237" i="1"/>
  <c r="BL237" i="1"/>
  <c r="AG241" i="1"/>
  <c r="AG250" i="1"/>
  <c r="BP256" i="1"/>
  <c r="BP259" i="1"/>
  <c r="CP263" i="1"/>
  <c r="CP265" i="1"/>
  <c r="BP276" i="1"/>
  <c r="BP309" i="1"/>
  <c r="AG319" i="1"/>
  <c r="FC359" i="1"/>
  <c r="AU359" i="1" s="1"/>
  <c r="BP374" i="1"/>
  <c r="BP379" i="1"/>
  <c r="Z430" i="1"/>
  <c r="BP441" i="1"/>
  <c r="FX495" i="1"/>
  <c r="BV495" i="1" s="1"/>
  <c r="AG500" i="1"/>
  <c r="BP500" i="1"/>
  <c r="AM530" i="1"/>
  <c r="BG530" i="1"/>
  <c r="Z532" i="1"/>
  <c r="BP532" i="1"/>
  <c r="AG220" i="1"/>
  <c r="BP220" i="1"/>
  <c r="BP233" i="1"/>
  <c r="BC287" i="1"/>
  <c r="BC297" i="1"/>
  <c r="BT298" i="1"/>
  <c r="EH304" i="1"/>
  <c r="CP323" i="1"/>
  <c r="BP326" i="1"/>
  <c r="BP327" i="1"/>
  <c r="EH329" i="1"/>
  <c r="BC329" i="1"/>
  <c r="BT329" i="1"/>
  <c r="Z330" i="1"/>
  <c r="BC332" i="1"/>
  <c r="AY366" i="1"/>
  <c r="AY367" i="1"/>
  <c r="BP369" i="1"/>
  <c r="FX370" i="1"/>
  <c r="BV370" i="1" s="1"/>
  <c r="BP377" i="1"/>
  <c r="AM386" i="1"/>
  <c r="CP412" i="1"/>
  <c r="FY412" i="1" s="1"/>
  <c r="BW412" i="1" s="1"/>
  <c r="EH422" i="1"/>
  <c r="BL423" i="1"/>
  <c r="BP472" i="1"/>
  <c r="FX475" i="1"/>
  <c r="BV475" i="1" s="1"/>
  <c r="BL489" i="1"/>
  <c r="EH499" i="1"/>
  <c r="BG506" i="1"/>
  <c r="FC531" i="1"/>
  <c r="AU531" i="1" s="1"/>
  <c r="AM533" i="1"/>
  <c r="AG538" i="1"/>
  <c r="BC538" i="1"/>
  <c r="BL541" i="1"/>
  <c r="BC255" i="1"/>
  <c r="BP261" i="1"/>
  <c r="EH309" i="1"/>
  <c r="AG331" i="1"/>
  <c r="AY332" i="1"/>
  <c r="BP366" i="1"/>
  <c r="CP370" i="1"/>
  <c r="CP378" i="1"/>
  <c r="AG532" i="1"/>
  <c r="BT532" i="1"/>
  <c r="CP561" i="1"/>
  <c r="FN569" i="1"/>
  <c r="BI569" i="1" s="1"/>
  <c r="Y176" i="2"/>
  <c r="R176" i="2" s="1"/>
  <c r="X185" i="2"/>
  <c r="Q185" i="2" s="1"/>
  <c r="W216" i="2"/>
  <c r="X308" i="2"/>
  <c r="Q308" i="2" s="1"/>
  <c r="X336" i="2"/>
  <c r="W336" i="2"/>
  <c r="P336" i="2" s="1"/>
  <c r="Y19" i="2"/>
  <c r="R19" i="2" s="1"/>
  <c r="Y135" i="2"/>
  <c r="R135" i="2" s="1"/>
  <c r="W192" i="2"/>
  <c r="P192" i="2" s="1"/>
  <c r="W279" i="2"/>
  <c r="P279" i="2" s="1"/>
  <c r="W396" i="2"/>
  <c r="Y279" i="2"/>
  <c r="R279" i="2" s="1"/>
  <c r="Y309" i="2"/>
  <c r="R309" i="2" s="1"/>
  <c r="Y515" i="2"/>
  <c r="R515" i="2" s="1"/>
  <c r="W528" i="2"/>
  <c r="P528" i="2" s="1"/>
  <c r="Y373" i="2"/>
  <c r="R373" i="2" s="1"/>
  <c r="Y571" i="2"/>
  <c r="R571" i="2" s="1"/>
  <c r="Y574" i="2"/>
  <c r="R574" i="2" s="1"/>
  <c r="FC9" i="1"/>
  <c r="AU9" i="1" s="1"/>
  <c r="FX75" i="1"/>
  <c r="BV75" i="1" s="1"/>
  <c r="FN81" i="1"/>
  <c r="BI81" i="1" s="1"/>
  <c r="FX89" i="1"/>
  <c r="BV89" i="1" s="1"/>
  <c r="FC89" i="1"/>
  <c r="AU89" i="1" s="1"/>
  <c r="FX124" i="1"/>
  <c r="BV124" i="1" s="1"/>
  <c r="AL10" i="1"/>
  <c r="Z7" i="1"/>
  <c r="BP10" i="1"/>
  <c r="BT33" i="1"/>
  <c r="AS49" i="1"/>
  <c r="BS50" i="1"/>
  <c r="FC53" i="1"/>
  <c r="AU53" i="1" s="1"/>
  <c r="AM55" i="1"/>
  <c r="FY58" i="1"/>
  <c r="BW58" i="1" s="1"/>
  <c r="AS73" i="1"/>
  <c r="CP79" i="1"/>
  <c r="CP83" i="1"/>
  <c r="FN84" i="1"/>
  <c r="BI84" i="1" s="1"/>
  <c r="BT86" i="1"/>
  <c r="CP93" i="1"/>
  <c r="Z94" i="1"/>
  <c r="AY94" i="1"/>
  <c r="BL94" i="1"/>
  <c r="BP94" i="1"/>
  <c r="BL111" i="1"/>
  <c r="AS130" i="1"/>
  <c r="CP132" i="1"/>
  <c r="FN132" i="1"/>
  <c r="BI132" i="1" s="1"/>
  <c r="BP135" i="1"/>
  <c r="CP148" i="1"/>
  <c r="FN176" i="1"/>
  <c r="BI176" i="1" s="1"/>
  <c r="BL177" i="1"/>
  <c r="BP9" i="1"/>
  <c r="EH17" i="1"/>
  <c r="FY17" i="1" s="1"/>
  <c r="BW17" i="1" s="1"/>
  <c r="FX43" i="1"/>
  <c r="BV43" i="1" s="1"/>
  <c r="BT43" i="1"/>
  <c r="BG53" i="1"/>
  <c r="AG54" i="1"/>
  <c r="AS55" i="1"/>
  <c r="BT55" i="1"/>
  <c r="AG72" i="1"/>
  <c r="AY75" i="1"/>
  <c r="Z89" i="1"/>
  <c r="CP91" i="1"/>
  <c r="FN127" i="1"/>
  <c r="BI127" i="1" s="1"/>
  <c r="AG134" i="1"/>
  <c r="BL140" i="1"/>
  <c r="CP146" i="1"/>
  <c r="AS152" i="1"/>
  <c r="BL152" i="1"/>
  <c r="CP154" i="1"/>
  <c r="BL201" i="1"/>
  <c r="BT207" i="1"/>
  <c r="EH213" i="1"/>
  <c r="BG216" i="1"/>
  <c r="BL231" i="1"/>
  <c r="AS243" i="1"/>
  <c r="BL243" i="1"/>
  <c r="Z333" i="1"/>
  <c r="BL341" i="1"/>
  <c r="BP345" i="1"/>
  <c r="BL355" i="1"/>
  <c r="FX179" i="1"/>
  <c r="BV179" i="1" s="1"/>
  <c r="BL182" i="1"/>
  <c r="BT190" i="1"/>
  <c r="BT200" i="1"/>
  <c r="EH208" i="1"/>
  <c r="BG208" i="1"/>
  <c r="AS213" i="1"/>
  <c r="AM220" i="1"/>
  <c r="AY220" i="1"/>
  <c r="BT220" i="1"/>
  <c r="BP229" i="1"/>
  <c r="FX230" i="1"/>
  <c r="BV230" i="1" s="1"/>
  <c r="BT230" i="1"/>
  <c r="FX232" i="1"/>
  <c r="BV232" i="1" s="1"/>
  <c r="BP240" i="1"/>
  <c r="BL242" i="1"/>
  <c r="FX246" i="1"/>
  <c r="BV246" i="1" s="1"/>
  <c r="BP247" i="1"/>
  <c r="AS251" i="1"/>
  <c r="EH279" i="1"/>
  <c r="BL280" i="1"/>
  <c r="EH285" i="1"/>
  <c r="FX288" i="1"/>
  <c r="BV288" i="1" s="1"/>
  <c r="AG288" i="1"/>
  <c r="BC288" i="1"/>
  <c r="BG288" i="1"/>
  <c r="BT289" i="1"/>
  <c r="FX290" i="1"/>
  <c r="BV290" i="1" s="1"/>
  <c r="BT290" i="1"/>
  <c r="AM295" i="1"/>
  <c r="FX315" i="1"/>
  <c r="BV315" i="1" s="1"/>
  <c r="AM318" i="1"/>
  <c r="BL320" i="1"/>
  <c r="Z331" i="1"/>
  <c r="AY331" i="1"/>
  <c r="BP331" i="1"/>
  <c r="AM360" i="1"/>
  <c r="BC361" i="1"/>
  <c r="AS381" i="1"/>
  <c r="BT383" i="1"/>
  <c r="BL388" i="1"/>
  <c r="BP410" i="1"/>
  <c r="AG209" i="1"/>
  <c r="BG209" i="1"/>
  <c r="Z217" i="1"/>
  <c r="BC218" i="1"/>
  <c r="BL223" i="1"/>
  <c r="BL224" i="1"/>
  <c r="BP235" i="1"/>
  <c r="AS238" i="1"/>
  <c r="Z241" i="1"/>
  <c r="AY241" i="1"/>
  <c r="BP241" i="1"/>
  <c r="BL255" i="1"/>
  <c r="BL261" i="1"/>
  <c r="CP279" i="1"/>
  <c r="EH286" i="1"/>
  <c r="EH291" i="1"/>
  <c r="AG299" i="1"/>
  <c r="FY300" i="1"/>
  <c r="BW300" i="1" s="1"/>
  <c r="AG316" i="1"/>
  <c r="CP317" i="1"/>
  <c r="EH317" i="1"/>
  <c r="FY317" i="1" s="1"/>
  <c r="BW317" i="1" s="1"/>
  <c r="AY334" i="1"/>
  <c r="EH335" i="1"/>
  <c r="BL335" i="1"/>
  <c r="BP337" i="1"/>
  <c r="BL356" i="1"/>
  <c r="BT357" i="1"/>
  <c r="AY389" i="1"/>
  <c r="AY538" i="1"/>
  <c r="BP538" i="1"/>
  <c r="BG541" i="1"/>
  <c r="FX543" i="1"/>
  <c r="BV543" i="1" s="1"/>
  <c r="FP436" i="1"/>
  <c r="BT438" i="1"/>
  <c r="BL445" i="1"/>
  <c r="AG496" i="1"/>
  <c r="BP496" i="1"/>
  <c r="FX506" i="1"/>
  <c r="BV506" i="1" s="1"/>
  <c r="AG506" i="1"/>
  <c r="BP506" i="1"/>
  <c r="FX529" i="1"/>
  <c r="BV529" i="1" s="1"/>
  <c r="AG569" i="1"/>
  <c r="BG569" i="1"/>
  <c r="BP569" i="1"/>
  <c r="BT572" i="1"/>
  <c r="BL340" i="1"/>
  <c r="EH347" i="1"/>
  <c r="BT359" i="1"/>
  <c r="AM361" i="1"/>
  <c r="AM362" i="1"/>
  <c r="EH376" i="1"/>
  <c r="EH381" i="1"/>
  <c r="CP382" i="1"/>
  <c r="CP383" i="1"/>
  <c r="BP383" i="1"/>
  <c r="BC384" i="1"/>
  <c r="BL410" i="1"/>
  <c r="FX428" i="1"/>
  <c r="BV428" i="1" s="1"/>
  <c r="BT428" i="1"/>
  <c r="Z432" i="1"/>
  <c r="BG432" i="1"/>
  <c r="BG434" i="1"/>
  <c r="BP436" i="1"/>
  <c r="AM439" i="1"/>
  <c r="CP464" i="1"/>
  <c r="CP466" i="1"/>
  <c r="BT466" i="1"/>
  <c r="CP470" i="1"/>
  <c r="EH475" i="1"/>
  <c r="BL478" i="1"/>
  <c r="EH479" i="1"/>
  <c r="BP483" i="1"/>
  <c r="BL493" i="1"/>
  <c r="Z503" i="1"/>
  <c r="BC503" i="1"/>
  <c r="BG503" i="1"/>
  <c r="Y504" i="1"/>
  <c r="EH518" i="1"/>
  <c r="CP519" i="1"/>
  <c r="FC532" i="1"/>
  <c r="AU532" i="1" s="1"/>
  <c r="FC533" i="1"/>
  <c r="AU533" i="1" s="1"/>
  <c r="BL538" i="1"/>
  <c r="BT541" i="1"/>
  <c r="EH559" i="1"/>
  <c r="BT417" i="1"/>
  <c r="BC430" i="1"/>
  <c r="CP476" i="1"/>
  <c r="AG502" i="1"/>
  <c r="CP532" i="1"/>
  <c r="CP533" i="1"/>
  <c r="CP544" i="1"/>
  <c r="AM577" i="1"/>
  <c r="X19" i="2"/>
  <c r="Q19" i="2" s="1"/>
  <c r="Y26" i="2"/>
  <c r="R26" i="2" s="1"/>
  <c r="X26" i="2"/>
  <c r="Q26" i="2" s="1"/>
  <c r="X140" i="2"/>
  <c r="Q140" i="2" s="1"/>
  <c r="Y154" i="2"/>
  <c r="R154" i="2" s="1"/>
  <c r="Y192" i="2"/>
  <c r="R192" i="2" s="1"/>
  <c r="Y216" i="2"/>
  <c r="R216" i="2" s="1"/>
  <c r="Y261" i="2"/>
  <c r="R261" i="2" s="1"/>
  <c r="Y196" i="2"/>
  <c r="R196" i="2" s="1"/>
  <c r="Y264" i="2"/>
  <c r="R264" i="2" s="1"/>
  <c r="Y140" i="2"/>
  <c r="R140" i="2" s="1"/>
  <c r="W196" i="2"/>
  <c r="P196" i="2" s="1"/>
  <c r="Y202" i="2"/>
  <c r="R202" i="2" s="1"/>
  <c r="Y242" i="2"/>
  <c r="R242" i="2" s="1"/>
  <c r="X261" i="2"/>
  <c r="W261" i="2"/>
  <c r="P261" i="2" s="1"/>
  <c r="W264" i="2"/>
  <c r="P264" i="2" s="1"/>
  <c r="W288" i="2"/>
  <c r="P288" i="2" s="1"/>
  <c r="Y298" i="2"/>
  <c r="R298" i="2" s="1"/>
  <c r="X301" i="2"/>
  <c r="Q301" i="2" s="1"/>
  <c r="W309" i="2"/>
  <c r="X317" i="2"/>
  <c r="Q317" i="2" s="1"/>
  <c r="X319" i="2"/>
  <c r="Q319" i="2" s="1"/>
  <c r="O338" i="2"/>
  <c r="X347" i="2"/>
  <c r="Q347" i="2" s="1"/>
  <c r="Y399" i="2"/>
  <c r="R399" i="2" s="1"/>
  <c r="Y401" i="2"/>
  <c r="R401" i="2" s="1"/>
  <c r="W298" i="2"/>
  <c r="P298" i="2" s="1"/>
  <c r="X310" i="2"/>
  <c r="Q310" i="2" s="1"/>
  <c r="W399" i="2"/>
  <c r="P399" i="2" s="1"/>
  <c r="W373" i="2"/>
  <c r="P373" i="2" s="1"/>
  <c r="Y410" i="2"/>
  <c r="R410" i="2" s="1"/>
  <c r="Y288" i="2"/>
  <c r="R288" i="2" s="1"/>
  <c r="X373" i="2"/>
  <c r="X529" i="2"/>
  <c r="Q529" i="2" s="1"/>
  <c r="X571" i="2"/>
  <c r="O19" i="2"/>
  <c r="O26" i="2"/>
  <c r="O135" i="2"/>
  <c r="O140" i="2"/>
  <c r="X260" i="2"/>
  <c r="W260" i="2"/>
  <c r="P260" i="2" s="1"/>
  <c r="O150" i="2"/>
  <c r="W154" i="2"/>
  <c r="P154" i="2" s="1"/>
  <c r="W158" i="2"/>
  <c r="P158" i="2" s="1"/>
  <c r="W176" i="2"/>
  <c r="P176" i="2" s="1"/>
  <c r="Y185" i="2"/>
  <c r="R185" i="2" s="1"/>
  <c r="W202" i="2"/>
  <c r="P202" i="2" s="1"/>
  <c r="W242" i="2"/>
  <c r="P242" i="2" s="1"/>
  <c r="X154" i="2"/>
  <c r="X158" i="2"/>
  <c r="Y260" i="2"/>
  <c r="R260" i="2" s="1"/>
  <c r="O176" i="2"/>
  <c r="O192" i="2"/>
  <c r="O196" i="2"/>
  <c r="O202" i="2"/>
  <c r="O216" i="2"/>
  <c r="Y262" i="2"/>
  <c r="R262" i="2" s="1"/>
  <c r="Y269" i="2"/>
  <c r="R269" i="2" s="1"/>
  <c r="Y283" i="2"/>
  <c r="R283" i="2" s="1"/>
  <c r="Y299" i="2"/>
  <c r="R299" i="2" s="1"/>
  <c r="Y301" i="2"/>
  <c r="R301" i="2" s="1"/>
  <c r="Y308" i="2"/>
  <c r="R308" i="2" s="1"/>
  <c r="Y310" i="2"/>
  <c r="R310" i="2" s="1"/>
  <c r="Y317" i="2"/>
  <c r="R317" i="2" s="1"/>
  <c r="Y319" i="2"/>
  <c r="R319" i="2" s="1"/>
  <c r="O261" i="2"/>
  <c r="W262" i="2"/>
  <c r="P262" i="2" s="1"/>
  <c r="O264" i="2"/>
  <c r="W269" i="2"/>
  <c r="P269" i="2" s="1"/>
  <c r="O279" i="2"/>
  <c r="W283" i="2"/>
  <c r="P283" i="2" s="1"/>
  <c r="O288" i="2"/>
  <c r="O291" i="2"/>
  <c r="O298" i="2"/>
  <c r="O300" i="2"/>
  <c r="O304" i="2"/>
  <c r="O309" i="2"/>
  <c r="Y336" i="2"/>
  <c r="R336" i="2" s="1"/>
  <c r="O336" i="2"/>
  <c r="X338" i="2"/>
  <c r="Q338" i="2" s="1"/>
  <c r="Y347" i="2"/>
  <c r="R347" i="2" s="1"/>
  <c r="O401" i="2"/>
  <c r="X410" i="2"/>
  <c r="W410" i="2"/>
  <c r="P410" i="2" s="1"/>
  <c r="O396" i="2"/>
  <c r="X401" i="2"/>
  <c r="W401" i="2"/>
  <c r="P401" i="2" s="1"/>
  <c r="X465" i="2"/>
  <c r="W465" i="2"/>
  <c r="P465" i="2" s="1"/>
  <c r="O399" i="2"/>
  <c r="W436" i="2"/>
  <c r="P436" i="2" s="1"/>
  <c r="Y436" i="2"/>
  <c r="R436" i="2" s="1"/>
  <c r="Y465" i="2"/>
  <c r="R465" i="2" s="1"/>
  <c r="Y528" i="2"/>
  <c r="R528" i="2" s="1"/>
  <c r="O528" i="2"/>
  <c r="O515" i="2"/>
  <c r="X568" i="2"/>
  <c r="Q568" i="2" s="1"/>
  <c r="X574" i="2"/>
  <c r="Q574" i="2" s="1"/>
  <c r="O568" i="2"/>
  <c r="W571" i="2"/>
  <c r="P571" i="2" s="1"/>
  <c r="O574" i="2"/>
  <c r="FN97" i="1"/>
  <c r="BI97" i="1" s="1"/>
  <c r="CP110" i="1"/>
  <c r="BL110" i="1"/>
  <c r="BT114" i="1"/>
  <c r="AS128" i="1"/>
  <c r="BL24" i="1"/>
  <c r="CP27" i="1"/>
  <c r="BP33" i="1"/>
  <c r="BP37" i="1"/>
  <c r="Z47" i="1"/>
  <c r="AM48" i="1"/>
  <c r="BP48" i="1"/>
  <c r="AM51" i="1"/>
  <c r="BP51" i="1"/>
  <c r="BT77" i="1"/>
  <c r="Z79" i="1"/>
  <c r="AY79" i="1"/>
  <c r="BC81" i="1"/>
  <c r="BT81" i="1"/>
  <c r="BP82" i="1"/>
  <c r="EH84" i="1"/>
  <c r="FX88" i="1"/>
  <c r="BV88" i="1" s="1"/>
  <c r="Z88" i="1"/>
  <c r="BL89" i="1"/>
  <c r="AM90" i="1"/>
  <c r="BG90" i="1"/>
  <c r="AM93" i="1"/>
  <c r="BP99" i="1"/>
  <c r="BP101" i="1"/>
  <c r="BL102" i="1"/>
  <c r="BP104" i="1"/>
  <c r="EH105" i="1"/>
  <c r="EH123" i="1"/>
  <c r="BT123" i="1"/>
  <c r="AY6" i="1"/>
  <c r="BP6" i="1"/>
  <c r="BO10" i="1"/>
  <c r="BL15" i="1"/>
  <c r="BL17" i="1"/>
  <c r="BL33" i="1"/>
  <c r="BT36" i="1"/>
  <c r="Z46" i="1"/>
  <c r="EH51" i="1"/>
  <c r="AG51" i="1"/>
  <c r="BG51" i="1"/>
  <c r="AS54" i="1"/>
  <c r="BT54" i="1"/>
  <c r="Z57" i="1"/>
  <c r="BG57" i="1"/>
  <c r="BL57" i="1"/>
  <c r="BT61" i="1"/>
  <c r="EH62" i="1"/>
  <c r="BT62" i="1"/>
  <c r="BL63" i="1"/>
  <c r="FN72" i="1"/>
  <c r="BI72" i="1" s="1"/>
  <c r="BG72" i="1"/>
  <c r="BC73" i="1"/>
  <c r="EH75" i="1"/>
  <c r="FX79" i="1"/>
  <c r="BV79" i="1" s="1"/>
  <c r="FC79" i="1"/>
  <c r="AU79" i="1" s="1"/>
  <c r="Z80" i="1"/>
  <c r="BC87" i="1"/>
  <c r="BT87" i="1"/>
  <c r="AM88" i="1"/>
  <c r="AS88" i="1"/>
  <c r="BL88" i="1"/>
  <c r="AM96" i="1"/>
  <c r="BG96" i="1"/>
  <c r="BG97" i="1"/>
  <c r="BL101" i="1"/>
  <c r="BP120" i="1"/>
  <c r="FQ126" i="1"/>
  <c r="BM126" i="1" s="1"/>
  <c r="FO126" i="1"/>
  <c r="BK126" i="1" s="1"/>
  <c r="Z126" i="1"/>
  <c r="AG129" i="1"/>
  <c r="BT145" i="1"/>
  <c r="BS145" i="1"/>
  <c r="AM7" i="1"/>
  <c r="BC7" i="1"/>
  <c r="BG7" i="1"/>
  <c r="BS19" i="1"/>
  <c r="EH21" i="1"/>
  <c r="CP25" i="1"/>
  <c r="BP25" i="1"/>
  <c r="BL28" i="1"/>
  <c r="BP29" i="1"/>
  <c r="BP30" i="1"/>
  <c r="FX31" i="1"/>
  <c r="BV31" i="1" s="1"/>
  <c r="BT41" i="1"/>
  <c r="BL45" i="1"/>
  <c r="AM49" i="1"/>
  <c r="FN54" i="1"/>
  <c r="BI54" i="1" s="1"/>
  <c r="BT59" i="1"/>
  <c r="BL61" i="1"/>
  <c r="BL67" i="1"/>
  <c r="Z71" i="1"/>
  <c r="CP77" i="1"/>
  <c r="EH77" i="1"/>
  <c r="FX83" i="1"/>
  <c r="BV83" i="1" s="1"/>
  <c r="FN88" i="1"/>
  <c r="BI88" i="1" s="1"/>
  <c r="BT101" i="1"/>
  <c r="FX114" i="1"/>
  <c r="BV114" i="1" s="1"/>
  <c r="FX130" i="1"/>
  <c r="BV130" i="1" s="1"/>
  <c r="BP148" i="1"/>
  <c r="AS155" i="1"/>
  <c r="AM158" i="1"/>
  <c r="BG158" i="1"/>
  <c r="BL166" i="1"/>
  <c r="AS172" i="1"/>
  <c r="AY174" i="1"/>
  <c r="BP174" i="1"/>
  <c r="BL175" i="1"/>
  <c r="AM177" i="1"/>
  <c r="BL238" i="1"/>
  <c r="BL262" i="1"/>
  <c r="BP262" i="1"/>
  <c r="FX264" i="1"/>
  <c r="BV264" i="1" s="1"/>
  <c r="BT268" i="1"/>
  <c r="BL273" i="1"/>
  <c r="BP273" i="1"/>
  <c r="BL274" i="1"/>
  <c r="EH274" i="1"/>
  <c r="BL279" i="1"/>
  <c r="EH281" i="1"/>
  <c r="BL283" i="1"/>
  <c r="BP285" i="1"/>
  <c r="AG287" i="1"/>
  <c r="BT287" i="1"/>
  <c r="FO289" i="1"/>
  <c r="BK289" i="1" s="1"/>
  <c r="AM290" i="1"/>
  <c r="BG290" i="1"/>
  <c r="BC292" i="1"/>
  <c r="AS294" i="1"/>
  <c r="FP294" i="1"/>
  <c r="BT294" i="1"/>
  <c r="AS299" i="1"/>
  <c r="BC299" i="1"/>
  <c r="CP303" i="1"/>
  <c r="EH313" i="1"/>
  <c r="CP315" i="1"/>
  <c r="BL315" i="1"/>
  <c r="BT318" i="1"/>
  <c r="AY319" i="1"/>
  <c r="AY321" i="1"/>
  <c r="BP321" i="1"/>
  <c r="Z327" i="1"/>
  <c r="BT339" i="1"/>
  <c r="BP343" i="1"/>
  <c r="BP356" i="1"/>
  <c r="BP359" i="1"/>
  <c r="BT387" i="1"/>
  <c r="BT401" i="1"/>
  <c r="AS135" i="1"/>
  <c r="BG136" i="1"/>
  <c r="FX138" i="1"/>
  <c r="BV138" i="1" s="1"/>
  <c r="BT143" i="1"/>
  <c r="EH144" i="1"/>
  <c r="BL148" i="1"/>
  <c r="FN155" i="1"/>
  <c r="BI155" i="1" s="1"/>
  <c r="FN156" i="1"/>
  <c r="BI156" i="1" s="1"/>
  <c r="BG156" i="1"/>
  <c r="BC164" i="1"/>
  <c r="Z170" i="1"/>
  <c r="AY170" i="1"/>
  <c r="BP170" i="1"/>
  <c r="BP171" i="1"/>
  <c r="FC177" i="1"/>
  <c r="AU177" i="1" s="1"/>
  <c r="CP190" i="1"/>
  <c r="BP200" i="1"/>
  <c r="EH203" i="1"/>
  <c r="BL204" i="1"/>
  <c r="FX206" i="1"/>
  <c r="BV206" i="1" s="1"/>
  <c r="Z208" i="1"/>
  <c r="BC208" i="1"/>
  <c r="Z216" i="1"/>
  <c r="BC216" i="1"/>
  <c r="BL222" i="1"/>
  <c r="BL229" i="1"/>
  <c r="AM236" i="1"/>
  <c r="AM238" i="1"/>
  <c r="AM240" i="1"/>
  <c r="BC245" i="1"/>
  <c r="BL246" i="1"/>
  <c r="BT247" i="1"/>
  <c r="AY251" i="1"/>
  <c r="BP251" i="1"/>
  <c r="BT254" i="1"/>
  <c r="FN289" i="1"/>
  <c r="BI289" i="1" s="1"/>
  <c r="FP289" i="1"/>
  <c r="BL330" i="1"/>
  <c r="AF331" i="1"/>
  <c r="BC331" i="1"/>
  <c r="BT331" i="1"/>
  <c r="Z332" i="1"/>
  <c r="BP346" i="1"/>
  <c r="BT347" i="1"/>
  <c r="CP352" i="1"/>
  <c r="BL352" i="1"/>
  <c r="BS362" i="1"/>
  <c r="BT362" i="1"/>
  <c r="BO366" i="1"/>
  <c r="Z380" i="1"/>
  <c r="BP380" i="1"/>
  <c r="BC386" i="1"/>
  <c r="Z387" i="1"/>
  <c r="AY387" i="1"/>
  <c r="BP411" i="1"/>
  <c r="BO411" i="1"/>
  <c r="EH122" i="1"/>
  <c r="BT122" i="1"/>
  <c r="CP126" i="1"/>
  <c r="BT126" i="1"/>
  <c r="AS129" i="1"/>
  <c r="BT129" i="1"/>
  <c r="AS131" i="1"/>
  <c r="BT131" i="1"/>
  <c r="AS133" i="1"/>
  <c r="FN134" i="1"/>
  <c r="BI134" i="1" s="1"/>
  <c r="BP134" i="1"/>
  <c r="AS137" i="1"/>
  <c r="BC137" i="1"/>
  <c r="BG154" i="1"/>
  <c r="AM161" i="1"/>
  <c r="BP162" i="1"/>
  <c r="BT163" i="1"/>
  <c r="FC170" i="1"/>
  <c r="AU170" i="1" s="1"/>
  <c r="AM174" i="1"/>
  <c r="AS176" i="1"/>
  <c r="BL176" i="1"/>
  <c r="CP185" i="1"/>
  <c r="CP189" i="1"/>
  <c r="FX198" i="1"/>
  <c r="BV198" i="1" s="1"/>
  <c r="BL199" i="1"/>
  <c r="BT209" i="1"/>
  <c r="AG210" i="1"/>
  <c r="FC212" i="1"/>
  <c r="AU212" i="1" s="1"/>
  <c r="FX212" i="1"/>
  <c r="BV212" i="1" s="1"/>
  <c r="AG212" i="1"/>
  <c r="BG212" i="1"/>
  <c r="FN213" i="1"/>
  <c r="BI213" i="1" s="1"/>
  <c r="BP213" i="1"/>
  <c r="Z215" i="1"/>
  <c r="BT216" i="1"/>
  <c r="BP224" i="1"/>
  <c r="EH225" i="1"/>
  <c r="CP229" i="1"/>
  <c r="BT229" i="1"/>
  <c r="BL232" i="1"/>
  <c r="BL233" i="1"/>
  <c r="Z237" i="1"/>
  <c r="AY237" i="1"/>
  <c r="BP237" i="1"/>
  <c r="FC238" i="1"/>
  <c r="AU238" i="1" s="1"/>
  <c r="Z238" i="1"/>
  <c r="AY238" i="1"/>
  <c r="AG240" i="1"/>
  <c r="FX243" i="1"/>
  <c r="BV243" i="1" s="1"/>
  <c r="BT246" i="1"/>
  <c r="EH257" i="1"/>
  <c r="BT259" i="1"/>
  <c r="BL270" i="1"/>
  <c r="EH271" i="1"/>
  <c r="BP271" i="1"/>
  <c r="FX275" i="1"/>
  <c r="BV275" i="1" s="1"/>
  <c r="FX279" i="1"/>
  <c r="BV279" i="1" s="1"/>
  <c r="BP279" i="1"/>
  <c r="CP281" i="1"/>
  <c r="EH282" i="1"/>
  <c r="EH284" i="1"/>
  <c r="FC291" i="1"/>
  <c r="AU291" i="1" s="1"/>
  <c r="BT291" i="1"/>
  <c r="CP292" i="1"/>
  <c r="FC292" i="1"/>
  <c r="AU292" i="1" s="1"/>
  <c r="FP292" i="1"/>
  <c r="AS295" i="1"/>
  <c r="BT295" i="1"/>
  <c r="Z296" i="1"/>
  <c r="BC296" i="1"/>
  <c r="AY299" i="1"/>
  <c r="EH307" i="1"/>
  <c r="AM315" i="1"/>
  <c r="BG315" i="1"/>
  <c r="BL319" i="1"/>
  <c r="FX323" i="1"/>
  <c r="BV323" i="1" s="1"/>
  <c r="BT342" i="1"/>
  <c r="BL347" i="1"/>
  <c r="AY380" i="1"/>
  <c r="FX380" i="1"/>
  <c r="BV380" i="1" s="1"/>
  <c r="FC380" i="1"/>
  <c r="AU380" i="1" s="1"/>
  <c r="AG384" i="1"/>
  <c r="EH184" i="1"/>
  <c r="FY184" i="1" s="1"/>
  <c r="BW184" i="1" s="1"/>
  <c r="BT187" i="1"/>
  <c r="FX189" i="1"/>
  <c r="BV189" i="1" s="1"/>
  <c r="CP198" i="1"/>
  <c r="FX220" i="1"/>
  <c r="BV220" i="1" s="1"/>
  <c r="BP226" i="1"/>
  <c r="CP226" i="1"/>
  <c r="EH251" i="1"/>
  <c r="BB430" i="1"/>
  <c r="BP412" i="1"/>
  <c r="BL414" i="1"/>
  <c r="AS430" i="1"/>
  <c r="BP432" i="1"/>
  <c r="AM433" i="1"/>
  <c r="BT451" i="1"/>
  <c r="BP457" i="1"/>
  <c r="BT458" i="1"/>
  <c r="CP462" i="1"/>
  <c r="FX473" i="1"/>
  <c r="BV473" i="1" s="1"/>
  <c r="CP479" i="1"/>
  <c r="BL483" i="1"/>
  <c r="BP491" i="1"/>
  <c r="BP497" i="1"/>
  <c r="EH498" i="1"/>
  <c r="AF502" i="1"/>
  <c r="Z507" i="1"/>
  <c r="BG507" i="1"/>
  <c r="BL507" i="1"/>
  <c r="BT511" i="1"/>
  <c r="FN570" i="1"/>
  <c r="BI570" i="1" s="1"/>
  <c r="AF571" i="1"/>
  <c r="AG571" i="1"/>
  <c r="BT358" i="1"/>
  <c r="CP360" i="1"/>
  <c r="AS362" i="1"/>
  <c r="BP362" i="1"/>
  <c r="BG363" i="1"/>
  <c r="AM364" i="1"/>
  <c r="AY364" i="1"/>
  <c r="AG366" i="1"/>
  <c r="BT371" i="1"/>
  <c r="CP374" i="1"/>
  <c r="AM380" i="1"/>
  <c r="CP404" i="1"/>
  <c r="BT408" i="1"/>
  <c r="CP415" i="1"/>
  <c r="AY429" i="1"/>
  <c r="Z431" i="1"/>
  <c r="BG431" i="1"/>
  <c r="BT443" i="1"/>
  <c r="CP451" i="1"/>
  <c r="CP454" i="1"/>
  <c r="BT475" i="1"/>
  <c r="FX487" i="1"/>
  <c r="BV487" i="1" s="1"/>
  <c r="BT492" i="1"/>
  <c r="AG504" i="1"/>
  <c r="CP516" i="1"/>
  <c r="BP519" i="1"/>
  <c r="BT528" i="1"/>
  <c r="BS528" i="1"/>
  <c r="BL532" i="1"/>
  <c r="BK532" i="1"/>
  <c r="CP407" i="1"/>
  <c r="BP414" i="1"/>
  <c r="BG429" i="1"/>
  <c r="BT435" i="1"/>
  <c r="BG437" i="1"/>
  <c r="AG438" i="1"/>
  <c r="CP465" i="1"/>
  <c r="BT465" i="1"/>
  <c r="CP475" i="1"/>
  <c r="BL477" i="1"/>
  <c r="CP485" i="1"/>
  <c r="FY485" i="1" s="1"/>
  <c r="BW485" i="1" s="1"/>
  <c r="CP489" i="1"/>
  <c r="FX490" i="1"/>
  <c r="BV490" i="1" s="1"/>
  <c r="BP493" i="1"/>
  <c r="EH501" i="1"/>
  <c r="AG501" i="1"/>
  <c r="BG501" i="1"/>
  <c r="BB502" i="1"/>
  <c r="BO526" i="1"/>
  <c r="BP526" i="1"/>
  <c r="AS506" i="1"/>
  <c r="BC506" i="1"/>
  <c r="AG507" i="1"/>
  <c r="EH512" i="1"/>
  <c r="BT512" i="1"/>
  <c r="CP521" i="1"/>
  <c r="CP522" i="1"/>
  <c r="BP522" i="1"/>
  <c r="BT527" i="1"/>
  <c r="FX532" i="1"/>
  <c r="BV532" i="1" s="1"/>
  <c r="FX534" i="1"/>
  <c r="BV534" i="1" s="1"/>
  <c r="AG534" i="1"/>
  <c r="BT534" i="1"/>
  <c r="AS535" i="1"/>
  <c r="BG536" i="1"/>
  <c r="BG537" i="1"/>
  <c r="BL546" i="1"/>
  <c r="BT547" i="1"/>
  <c r="CP548" i="1"/>
  <c r="BP549" i="1"/>
  <c r="BP554" i="1"/>
  <c r="BP555" i="1"/>
  <c r="BP556" i="1"/>
  <c r="EH558" i="1"/>
  <c r="BP562" i="1"/>
  <c r="BT562" i="1"/>
  <c r="EH570" i="1"/>
  <c r="AG570" i="1"/>
  <c r="BG570" i="1"/>
  <c r="BP570" i="1"/>
  <c r="EH521" i="1"/>
  <c r="EH522" i="1"/>
  <c r="BT523" i="1"/>
  <c r="AS534" i="1"/>
  <c r="EH535" i="1"/>
  <c r="AG535" i="1"/>
  <c r="BP535" i="1"/>
  <c r="AY536" i="1"/>
  <c r="BP536" i="1"/>
  <c r="BC539" i="1"/>
  <c r="BT539" i="1"/>
  <c r="CP555" i="1"/>
  <c r="BT557" i="1"/>
  <c r="BL562" i="1"/>
  <c r="BP564" i="1"/>
  <c r="AS570" i="1"/>
  <c r="CP38" i="1"/>
  <c r="FN48" i="1"/>
  <c r="BI48" i="1" s="1"/>
  <c r="BG48" i="1"/>
  <c r="FQ48" i="1"/>
  <c r="BM48" i="1" s="1"/>
  <c r="FP52" i="1"/>
  <c r="BL52" i="1" s="1"/>
  <c r="FC54" i="1"/>
  <c r="AU54" i="1" s="1"/>
  <c r="AG57" i="1"/>
  <c r="CP61" i="1"/>
  <c r="EH61" i="1"/>
  <c r="CP64" i="1"/>
  <c r="BL69" i="1"/>
  <c r="Z72" i="1"/>
  <c r="BP72" i="1"/>
  <c r="AM80" i="1"/>
  <c r="BS86" i="1"/>
  <c r="AY90" i="1"/>
  <c r="BP90" i="1"/>
  <c r="FN94" i="1"/>
  <c r="BI94" i="1" s="1"/>
  <c r="AM94" i="1"/>
  <c r="BG94" i="1"/>
  <c r="FC95" i="1"/>
  <c r="AU95" i="1" s="1"/>
  <c r="FX95" i="1"/>
  <c r="BV95" i="1" s="1"/>
  <c r="BP100" i="1"/>
  <c r="EH6" i="1"/>
  <c r="BG9" i="1"/>
  <c r="AS10" i="1"/>
  <c r="BT11" i="1"/>
  <c r="BP12" i="1"/>
  <c r="BT12" i="1"/>
  <c r="AS13" i="1"/>
  <c r="BP14" i="1"/>
  <c r="BG17" i="1"/>
  <c r="BT25" i="1"/>
  <c r="BT29" i="1"/>
  <c r="BP34" i="1"/>
  <c r="BP43" i="1"/>
  <c r="Z48" i="1"/>
  <c r="BC49" i="1"/>
  <c r="FQ52" i="1"/>
  <c r="BM52" i="1" s="1"/>
  <c r="BC55" i="1"/>
  <c r="CP59" i="1"/>
  <c r="EH59" i="1"/>
  <c r="CP65" i="1"/>
  <c r="CP66" i="1"/>
  <c r="BT66" i="1"/>
  <c r="CP67" i="1"/>
  <c r="FC72" i="1"/>
  <c r="AU72" i="1" s="1"/>
  <c r="CP75" i="1"/>
  <c r="Z75" i="1"/>
  <c r="BP75" i="1"/>
  <c r="AS76" i="1"/>
  <c r="AG78" i="1"/>
  <c r="BC78" i="1"/>
  <c r="BT78" i="1"/>
  <c r="AG79" i="1"/>
  <c r="BC79" i="1"/>
  <c r="AM81" i="1"/>
  <c r="BG81" i="1"/>
  <c r="BT82" i="1"/>
  <c r="AY83" i="1"/>
  <c r="FC93" i="1"/>
  <c r="AU93" i="1" s="1"/>
  <c r="BC93" i="1"/>
  <c r="BO110" i="1"/>
  <c r="BP110" i="1"/>
  <c r="FX66" i="1"/>
  <c r="BV66" i="1" s="1"/>
  <c r="FN79" i="1"/>
  <c r="BI79" i="1" s="1"/>
  <c r="AS6" i="1"/>
  <c r="BL7" i="1"/>
  <c r="AG8" i="1"/>
  <c r="BC8" i="1"/>
  <c r="BG8" i="1"/>
  <c r="AG9" i="1"/>
  <c r="BC9" i="1"/>
  <c r="BT9" i="1"/>
  <c r="AS12" i="1"/>
  <c r="BL12" i="1"/>
  <c r="AY13" i="1"/>
  <c r="BP13" i="1"/>
  <c r="BT13" i="1"/>
  <c r="CP14" i="1"/>
  <c r="CP15" i="1"/>
  <c r="AS15" i="1"/>
  <c r="FX22" i="1"/>
  <c r="BV22" i="1" s="1"/>
  <c r="BT22" i="1"/>
  <c r="EH23" i="1"/>
  <c r="BP23" i="1"/>
  <c r="BT32" i="1"/>
  <c r="BT35" i="1"/>
  <c r="BP36" i="1"/>
  <c r="BT38" i="1"/>
  <c r="FX44" i="1"/>
  <c r="BV44" i="1" s="1"/>
  <c r="BP44" i="1"/>
  <c r="AM47" i="1"/>
  <c r="AS48" i="1"/>
  <c r="FO48" i="1"/>
  <c r="BK48" i="1" s="1"/>
  <c r="BT51" i="1"/>
  <c r="AS52" i="1"/>
  <c r="BP52" i="1"/>
  <c r="BS55" i="1"/>
  <c r="AG56" i="1"/>
  <c r="BP65" i="1"/>
  <c r="BP66" i="1"/>
  <c r="BP67" i="1"/>
  <c r="BP68" i="1"/>
  <c r="EH69" i="1"/>
  <c r="AG71" i="1"/>
  <c r="FX73" i="1"/>
  <c r="BV73" i="1" s="1"/>
  <c r="BT73" i="1"/>
  <c r="AG74" i="1"/>
  <c r="BC74" i="1"/>
  <c r="BT74" i="1"/>
  <c r="BG75" i="1"/>
  <c r="AM76" i="1"/>
  <c r="AS78" i="1"/>
  <c r="BG83" i="1"/>
  <c r="BG85" i="1"/>
  <c r="AS87" i="1"/>
  <c r="BL87" i="1"/>
  <c r="AS91" i="1"/>
  <c r="BL91" i="1"/>
  <c r="Z92" i="1"/>
  <c r="AY92" i="1"/>
  <c r="EH93" i="1"/>
  <c r="BP93" i="1"/>
  <c r="FN96" i="1"/>
  <c r="BI96" i="1" s="1"/>
  <c r="BP96" i="1"/>
  <c r="BG98" i="1"/>
  <c r="CP107" i="1"/>
  <c r="BL108" i="1"/>
  <c r="CP113" i="1"/>
  <c r="BL113" i="1"/>
  <c r="BT117" i="1"/>
  <c r="BL118" i="1"/>
  <c r="CP120" i="1"/>
  <c r="BP125" i="1"/>
  <c r="BP126" i="1"/>
  <c r="AS127" i="1"/>
  <c r="FX128" i="1"/>
  <c r="BV128" i="1" s="1"/>
  <c r="BC130" i="1"/>
  <c r="FC130" i="1"/>
  <c r="AU130" i="1" s="1"/>
  <c r="FQ132" i="1"/>
  <c r="BM132" i="1" s="1"/>
  <c r="FC133" i="1"/>
  <c r="AU133" i="1" s="1"/>
  <c r="CP135" i="1"/>
  <c r="FP135" i="1"/>
  <c r="BL135" i="1" s="1"/>
  <c r="BG137" i="1"/>
  <c r="BL137" i="1"/>
  <c r="FX139" i="1"/>
  <c r="BV139" i="1" s="1"/>
  <c r="BT139" i="1"/>
  <c r="BT141" i="1"/>
  <c r="BL142" i="1"/>
  <c r="BL144" i="1"/>
  <c r="BL146" i="1"/>
  <c r="CP147" i="1"/>
  <c r="BL149" i="1"/>
  <c r="BP152" i="1"/>
  <c r="CP153" i="1"/>
  <c r="Z153" i="1"/>
  <c r="BL154" i="1"/>
  <c r="AS156" i="1"/>
  <c r="BP157" i="1"/>
  <c r="AS158" i="1"/>
  <c r="BL158" i="1"/>
  <c r="BT160" i="1"/>
  <c r="CP164" i="1"/>
  <c r="CP165" i="1"/>
  <c r="FY166" i="1"/>
  <c r="BW166" i="1" s="1"/>
  <c r="BP167" i="1"/>
  <c r="AS169" i="1"/>
  <c r="BL169" i="1"/>
  <c r="CP172" i="1"/>
  <c r="BT172" i="1"/>
  <c r="BP173" i="1"/>
  <c r="CP177" i="1"/>
  <c r="DM177" i="1"/>
  <c r="AG177" i="1"/>
  <c r="BC177" i="1"/>
  <c r="BG177" i="1"/>
  <c r="CP117" i="1"/>
  <c r="CP125" i="1"/>
  <c r="EH135" i="1"/>
  <c r="AG135" i="1"/>
  <c r="FQ135" i="1"/>
  <c r="BM135" i="1" s="1"/>
  <c r="BT138" i="1"/>
  <c r="CP139" i="1"/>
  <c r="BO142" i="1"/>
  <c r="CP142" i="1"/>
  <c r="BT146" i="1"/>
  <c r="BT149" i="1"/>
  <c r="EH169" i="1"/>
  <c r="CP171" i="1"/>
  <c r="AM176" i="1"/>
  <c r="BG176" i="1"/>
  <c r="EH154" i="1"/>
  <c r="AY161" i="1"/>
  <c r="BP161" i="1"/>
  <c r="BG162" i="1"/>
  <c r="FX171" i="1"/>
  <c r="BV171" i="1" s="1"/>
  <c r="BG175" i="1"/>
  <c r="BL100" i="1"/>
  <c r="CP102" i="1"/>
  <c r="EH102" i="1"/>
  <c r="BT104" i="1"/>
  <c r="FX109" i="1"/>
  <c r="BV109" i="1" s="1"/>
  <c r="BL116" i="1"/>
  <c r="BT120" i="1"/>
  <c r="BP124" i="1"/>
  <c r="EH125" i="1"/>
  <c r="FY125" i="1" s="1"/>
  <c r="BW125" i="1" s="1"/>
  <c r="BT125" i="1"/>
  <c r="FN128" i="1"/>
  <c r="BI128" i="1" s="1"/>
  <c r="AM128" i="1"/>
  <c r="BG129" i="1"/>
  <c r="AM133" i="1"/>
  <c r="EH147" i="1"/>
  <c r="FN152" i="1"/>
  <c r="BI152" i="1" s="1"/>
  <c r="AM152" i="1"/>
  <c r="BG152" i="1"/>
  <c r="AG153" i="1"/>
  <c r="BC153" i="1"/>
  <c r="AY154" i="1"/>
  <c r="CP157" i="1"/>
  <c r="AG157" i="1"/>
  <c r="AG159" i="1"/>
  <c r="BC159" i="1"/>
  <c r="AS161" i="1"/>
  <c r="BT168" i="1"/>
  <c r="BT181" i="1"/>
  <c r="BL184" i="1"/>
  <c r="BL186" i="1"/>
  <c r="FX188" i="1"/>
  <c r="BV188" i="1" s="1"/>
  <c r="BP188" i="1"/>
  <c r="BP189" i="1"/>
  <c r="BP192" i="1"/>
  <c r="BS302" i="1"/>
  <c r="BT302" i="1"/>
  <c r="EH324" i="1"/>
  <c r="BL365" i="1"/>
  <c r="BK365" i="1"/>
  <c r="BS182" i="1"/>
  <c r="EH183" i="1"/>
  <c r="BT183" i="1"/>
  <c r="EH190" i="1"/>
  <c r="CP191" i="1"/>
  <c r="BL192" i="1"/>
  <c r="BT194" i="1"/>
  <c r="FY196" i="1"/>
  <c r="BW196" i="1" s="1"/>
  <c r="EH206" i="1"/>
  <c r="AS212" i="1"/>
  <c r="FQ212" i="1"/>
  <c r="BM212" i="1" s="1"/>
  <c r="AM215" i="1"/>
  <c r="FP217" i="1"/>
  <c r="BL217" i="1" s="1"/>
  <c r="AS218" i="1"/>
  <c r="BT218" i="1"/>
  <c r="Z219" i="1"/>
  <c r="BG219" i="1"/>
  <c r="EH223" i="1"/>
  <c r="BL225" i="1"/>
  <c r="FX231" i="1"/>
  <c r="BV231" i="1" s="1"/>
  <c r="BT231" i="1"/>
  <c r="Z235" i="1"/>
  <c r="BC236" i="1"/>
  <c r="BC238" i="1"/>
  <c r="BT238" i="1"/>
  <c r="AM241" i="1"/>
  <c r="AY244" i="1"/>
  <c r="Z250" i="1"/>
  <c r="BP250" i="1"/>
  <c r="BG251" i="1"/>
  <c r="EH253" i="1"/>
  <c r="BL256" i="1"/>
  <c r="EH263" i="1"/>
  <c r="BP264" i="1"/>
  <c r="EH267" i="1"/>
  <c r="BT274" i="1"/>
  <c r="BL278" i="1"/>
  <c r="BT279" i="1"/>
  <c r="EH280" i="1"/>
  <c r="BL281" i="1"/>
  <c r="AM287" i="1"/>
  <c r="BP287" i="1"/>
  <c r="AM289" i="1"/>
  <c r="BG292" i="1"/>
  <c r="BP292" i="1"/>
  <c r="FC294" i="1"/>
  <c r="AU294" i="1" s="1"/>
  <c r="FX294" i="1"/>
  <c r="BV294" i="1" s="1"/>
  <c r="AG294" i="1"/>
  <c r="BP294" i="1"/>
  <c r="EH295" i="1"/>
  <c r="AG295" i="1"/>
  <c r="BG295" i="1"/>
  <c r="FN296" i="1"/>
  <c r="BI296" i="1" s="1"/>
  <c r="AM296" i="1"/>
  <c r="AS297" i="1"/>
  <c r="FO297" i="1"/>
  <c r="BK297" i="1" s="1"/>
  <c r="AM299" i="1"/>
  <c r="BT299" i="1"/>
  <c r="BT301" i="1"/>
  <c r="EH310" i="1"/>
  <c r="FY310" i="1" s="1"/>
  <c r="BW310" i="1" s="1"/>
  <c r="BL311" i="1"/>
  <c r="AM317" i="1"/>
  <c r="AM319" i="1"/>
  <c r="AL319" i="1"/>
  <c r="BP349" i="1"/>
  <c r="BO349" i="1"/>
  <c r="BG359" i="1"/>
  <c r="BF359" i="1"/>
  <c r="AY172" i="1"/>
  <c r="BP172" i="1"/>
  <c r="CP174" i="1"/>
  <c r="EH174" i="1"/>
  <c r="CP176" i="1"/>
  <c r="BP178" i="1"/>
  <c r="BP179" i="1"/>
  <c r="BP183" i="1"/>
  <c r="EH186" i="1"/>
  <c r="BL187" i="1"/>
  <c r="BL193" i="1"/>
  <c r="BP210" i="1"/>
  <c r="FN212" i="1"/>
  <c r="BI212" i="1" s="1"/>
  <c r="AM212" i="1"/>
  <c r="BT212" i="1"/>
  <c r="BG214" i="1"/>
  <c r="FX215" i="1"/>
  <c r="BV215" i="1" s="1"/>
  <c r="BG215" i="1"/>
  <c r="FN217" i="1"/>
  <c r="BI217" i="1" s="1"/>
  <c r="BT217" i="1"/>
  <c r="AS219" i="1"/>
  <c r="EH227" i="1"/>
  <c r="BL228" i="1"/>
  <c r="BP228" i="1"/>
  <c r="EH237" i="1"/>
  <c r="CP239" i="1"/>
  <c r="BT239" i="1"/>
  <c r="CP242" i="1"/>
  <c r="FY242" i="1" s="1"/>
  <c r="BW242" i="1" s="1"/>
  <c r="FC242" i="1"/>
  <c r="AU242" i="1" s="1"/>
  <c r="AY243" i="1"/>
  <c r="BP245" i="1"/>
  <c r="FN246" i="1"/>
  <c r="BI246" i="1" s="1"/>
  <c r="FC251" i="1"/>
  <c r="AU251" i="1" s="1"/>
  <c r="AG251" i="1"/>
  <c r="FC254" i="1"/>
  <c r="AU254" i="1" s="1"/>
  <c r="AS254" i="1"/>
  <c r="AG256" i="1"/>
  <c r="AM256" i="1"/>
  <c r="BK261" i="1"/>
  <c r="EH269" i="1"/>
  <c r="CP270" i="1"/>
  <c r="BP270" i="1"/>
  <c r="BL271" i="1"/>
  <c r="FX272" i="1"/>
  <c r="BV272" i="1" s="1"/>
  <c r="BK273" i="1"/>
  <c r="BP277" i="1"/>
  <c r="CP280" i="1"/>
  <c r="FX282" i="1"/>
  <c r="BV282" i="1" s="1"/>
  <c r="BP284" i="1"/>
  <c r="FX286" i="1"/>
  <c r="BV286" i="1" s="1"/>
  <c r="BG287" i="1"/>
  <c r="FC287" i="1"/>
  <c r="AU287" i="1" s="1"/>
  <c r="FX287" i="1"/>
  <c r="BV287" i="1" s="1"/>
  <c r="BP288" i="1"/>
  <c r="BT288" i="1"/>
  <c r="FC289" i="1"/>
  <c r="AU289" i="1" s="1"/>
  <c r="EH289" i="1"/>
  <c r="Z290" i="1"/>
  <c r="BC290" i="1"/>
  <c r="Z292" i="1"/>
  <c r="AG293" i="1"/>
  <c r="AM293" i="1"/>
  <c r="BP293" i="1"/>
  <c r="BL304" i="1"/>
  <c r="BL305" i="1"/>
  <c r="EH306" i="1"/>
  <c r="BP307" i="1"/>
  <c r="AG315" i="1"/>
  <c r="AF315" i="1"/>
  <c r="CP319" i="1"/>
  <c r="Z329" i="1"/>
  <c r="AY329" i="1"/>
  <c r="FC333" i="1"/>
  <c r="AU333" i="1" s="1"/>
  <c r="BT351" i="1"/>
  <c r="BS351" i="1"/>
  <c r="BT201" i="1"/>
  <c r="CP206" i="1"/>
  <c r="Z212" i="1"/>
  <c r="EH235" i="1"/>
  <c r="FN242" i="1"/>
  <c r="BI242" i="1" s="1"/>
  <c r="BG243" i="1"/>
  <c r="BS246" i="1"/>
  <c r="AM249" i="1"/>
  <c r="BC249" i="1"/>
  <c r="BL252" i="1"/>
  <c r="FX258" i="1"/>
  <c r="BV258" i="1" s="1"/>
  <c r="CP264" i="1"/>
  <c r="EH264" i="1"/>
  <c r="BL266" i="1"/>
  <c r="FX274" i="1"/>
  <c r="BV274" i="1" s="1"/>
  <c r="CP282" i="1"/>
  <c r="CP283" i="1"/>
  <c r="CP285" i="1"/>
  <c r="AS288" i="1"/>
  <c r="BP291" i="1"/>
  <c r="AS291" i="1"/>
  <c r="CP321" i="1"/>
  <c r="BL321" i="1"/>
  <c r="BT400" i="1"/>
  <c r="BS400" i="1"/>
  <c r="BT421" i="1"/>
  <c r="BS421" i="1"/>
  <c r="AS314" i="1"/>
  <c r="BL314" i="1"/>
  <c r="BP315" i="1"/>
  <c r="AS329" i="1"/>
  <c r="FC330" i="1"/>
  <c r="AU330" i="1" s="1"/>
  <c r="FX330" i="1"/>
  <c r="BV330" i="1" s="1"/>
  <c r="AG330" i="1"/>
  <c r="BC330" i="1"/>
  <c r="BT330" i="1"/>
  <c r="FC332" i="1"/>
  <c r="AU332" i="1" s="1"/>
  <c r="AS334" i="1"/>
  <c r="BG337" i="1"/>
  <c r="BT338" i="1"/>
  <c r="BP341" i="1"/>
  <c r="EH350" i="1"/>
  <c r="CP351" i="1"/>
  <c r="EH351" i="1"/>
  <c r="BP360" i="1"/>
  <c r="BT361" i="1"/>
  <c r="Z365" i="1"/>
  <c r="BG365" i="1"/>
  <c r="Z366" i="1"/>
  <c r="AS366" i="1"/>
  <c r="BG366" i="1"/>
  <c r="BL366" i="1"/>
  <c r="AG367" i="1"/>
  <c r="BP367" i="1"/>
  <c r="BP368" i="1"/>
  <c r="BL369" i="1"/>
  <c r="BT376" i="1"/>
  <c r="BP387" i="1"/>
  <c r="BK388" i="1"/>
  <c r="CP389" i="1"/>
  <c r="CP397" i="1"/>
  <c r="BT403" i="1"/>
  <c r="EH404" i="1"/>
  <c r="BT404" i="1"/>
  <c r="CP416" i="1"/>
  <c r="FY416" i="1" s="1"/>
  <c r="BW416" i="1" s="1"/>
  <c r="BL422" i="1"/>
  <c r="EH423" i="1"/>
  <c r="EH302" i="1"/>
  <c r="BP305" i="1"/>
  <c r="BL306" i="1"/>
  <c r="BT310" i="1"/>
  <c r="BT311" i="1"/>
  <c r="CP312" i="1"/>
  <c r="Z312" i="1"/>
  <c r="AG317" i="1"/>
  <c r="FC319" i="1"/>
  <c r="AU319" i="1" s="1"/>
  <c r="FX321" i="1"/>
  <c r="BV321" i="1" s="1"/>
  <c r="EH322" i="1"/>
  <c r="BP322" i="1"/>
  <c r="AS323" i="1"/>
  <c r="BP323" i="1"/>
  <c r="BC324" i="1"/>
  <c r="BT324" i="1"/>
  <c r="CP327" i="1"/>
  <c r="BT327" i="1"/>
  <c r="Z328" i="1"/>
  <c r="AY328" i="1"/>
  <c r="CP332" i="1"/>
  <c r="EH334" i="1"/>
  <c r="BT334" i="1"/>
  <c r="BP336" i="1"/>
  <c r="FP360" i="1"/>
  <c r="FQ360" i="1"/>
  <c r="BM360" i="1" s="1"/>
  <c r="FN360" i="1"/>
  <c r="BI360" i="1" s="1"/>
  <c r="FN364" i="1"/>
  <c r="BI364" i="1" s="1"/>
  <c r="FY366" i="1"/>
  <c r="BW366" i="1" s="1"/>
  <c r="BT380" i="1"/>
  <c r="CP388" i="1"/>
  <c r="CP391" i="1"/>
  <c r="FX391" i="1"/>
  <c r="BV391" i="1" s="1"/>
  <c r="BT409" i="1"/>
  <c r="BL419" i="1"/>
  <c r="CP336" i="1"/>
  <c r="FX336" i="1"/>
  <c r="BV336" i="1" s="1"/>
  <c r="CP341" i="1"/>
  <c r="FX346" i="1"/>
  <c r="BV346" i="1" s="1"/>
  <c r="CP350" i="1"/>
  <c r="CP357" i="1"/>
  <c r="Z360" i="1"/>
  <c r="FX364" i="1"/>
  <c r="BV364" i="1" s="1"/>
  <c r="FX371" i="1"/>
  <c r="BV371" i="1" s="1"/>
  <c r="CP373" i="1"/>
  <c r="EH373" i="1"/>
  <c r="FY373" i="1" s="1"/>
  <c r="BW373" i="1" s="1"/>
  <c r="CP376" i="1"/>
  <c r="AM384" i="1"/>
  <c r="AG386" i="1"/>
  <c r="FN387" i="1"/>
  <c r="BI387" i="1" s="1"/>
  <c r="EH400" i="1"/>
  <c r="BL411" i="1"/>
  <c r="BP415" i="1"/>
  <c r="BO415" i="1"/>
  <c r="BT416" i="1"/>
  <c r="BL425" i="1"/>
  <c r="EH431" i="1"/>
  <c r="AY433" i="1"/>
  <c r="AM434" i="1"/>
  <c r="AY434" i="1"/>
  <c r="BT434" i="1"/>
  <c r="BF437" i="1"/>
  <c r="AF438" i="1"/>
  <c r="AY439" i="1"/>
  <c r="BT439" i="1"/>
  <c r="AG440" i="1"/>
  <c r="BP442" i="1"/>
  <c r="BT445" i="1"/>
  <c r="BP455" i="1"/>
  <c r="EH465" i="1"/>
  <c r="AX501" i="1"/>
  <c r="AY501" i="1"/>
  <c r="FN571" i="1"/>
  <c r="BI571" i="1" s="1"/>
  <c r="BL344" i="1"/>
  <c r="BT350" i="1"/>
  <c r="BT354" i="1"/>
  <c r="CP358" i="1"/>
  <c r="FX358" i="1"/>
  <c r="BV358" i="1" s="1"/>
  <c r="AS360" i="1"/>
  <c r="BT360" i="1"/>
  <c r="EH361" i="1"/>
  <c r="EH362" i="1"/>
  <c r="BT364" i="1"/>
  <c r="AG365" i="1"/>
  <c r="BP365" i="1"/>
  <c r="AS367" i="1"/>
  <c r="CP369" i="1"/>
  <c r="EH369" i="1"/>
  <c r="CP372" i="1"/>
  <c r="BL373" i="1"/>
  <c r="BP376" i="1"/>
  <c r="FC381" i="1"/>
  <c r="AU381" i="1" s="1"/>
  <c r="Z382" i="1"/>
  <c r="AG385" i="1"/>
  <c r="Z386" i="1"/>
  <c r="BL386" i="1"/>
  <c r="AG387" i="1"/>
  <c r="BC387" i="1"/>
  <c r="FX388" i="1"/>
  <c r="BV388" i="1" s="1"/>
  <c r="EH391" i="1"/>
  <c r="FY391" i="1" s="1"/>
  <c r="BW391" i="1" s="1"/>
  <c r="EH395" i="1"/>
  <c r="CP399" i="1"/>
  <c r="FX402" i="1"/>
  <c r="BV402" i="1" s="1"/>
  <c r="BT402" i="1"/>
  <c r="BP405" i="1"/>
  <c r="BL408" i="1"/>
  <c r="BL409" i="1"/>
  <c r="BT411" i="1"/>
  <c r="EH412" i="1"/>
  <c r="BT412" i="1"/>
  <c r="EH413" i="1"/>
  <c r="BT413" i="1"/>
  <c r="BP416" i="1"/>
  <c r="BP417" i="1"/>
  <c r="FX421" i="1"/>
  <c r="BV421" i="1" s="1"/>
  <c r="BT422" i="1"/>
  <c r="BT423" i="1"/>
  <c r="CP424" i="1"/>
  <c r="BP431" i="1"/>
  <c r="BT432" i="1"/>
  <c r="AM432" i="1"/>
  <c r="AY432" i="1"/>
  <c r="EH433" i="1"/>
  <c r="EH434" i="1"/>
  <c r="AS435" i="1"/>
  <c r="BC435" i="1"/>
  <c r="AS438" i="1"/>
  <c r="BC438" i="1"/>
  <c r="BP443" i="1"/>
  <c r="BT444" i="1"/>
  <c r="EH444" i="1"/>
  <c r="EH451" i="1"/>
  <c r="FX464" i="1"/>
  <c r="BV464" i="1" s="1"/>
  <c r="BT471" i="1"/>
  <c r="BL473" i="1"/>
  <c r="BP476" i="1"/>
  <c r="BT479" i="1"/>
  <c r="BL480" i="1"/>
  <c r="BS482" i="1"/>
  <c r="BT482" i="1"/>
  <c r="BT484" i="1"/>
  <c r="BS484" i="1"/>
  <c r="BP485" i="1"/>
  <c r="AY496" i="1"/>
  <c r="AM497" i="1"/>
  <c r="AY497" i="1"/>
  <c r="BT497" i="1"/>
  <c r="FN498" i="1"/>
  <c r="BI498" i="1" s="1"/>
  <c r="FP498" i="1"/>
  <c r="FX513" i="1"/>
  <c r="BV513" i="1" s="1"/>
  <c r="BS523" i="1"/>
  <c r="BL544" i="1"/>
  <c r="BL567" i="1"/>
  <c r="FX572" i="1"/>
  <c r="BV572" i="1" s="1"/>
  <c r="CP484" i="1"/>
  <c r="FX484" i="1"/>
  <c r="BV484" i="1" s="1"/>
  <c r="BL485" i="1"/>
  <c r="BL488" i="1"/>
  <c r="BT496" i="1"/>
  <c r="Z499" i="1"/>
  <c r="Z501" i="1"/>
  <c r="Y501" i="1"/>
  <c r="BT514" i="1"/>
  <c r="BS514" i="1"/>
  <c r="FC534" i="1"/>
  <c r="AU534" i="1" s="1"/>
  <c r="BP426" i="1"/>
  <c r="CP430" i="1"/>
  <c r="FN430" i="1"/>
  <c r="BI430" i="1" s="1"/>
  <c r="FP430" i="1"/>
  <c r="BL430" i="1" s="1"/>
  <c r="FN431" i="1"/>
  <c r="BI431" i="1" s="1"/>
  <c r="FP431" i="1"/>
  <c r="BP450" i="1"/>
  <c r="BT454" i="1"/>
  <c r="CP456" i="1"/>
  <c r="BT459" i="1"/>
  <c r="BT469" i="1"/>
  <c r="AG499" i="1"/>
  <c r="BG499" i="1"/>
  <c r="FX500" i="1"/>
  <c r="BV500" i="1" s="1"/>
  <c r="Z500" i="1"/>
  <c r="BG500" i="1"/>
  <c r="BT504" i="1"/>
  <c r="Z505" i="1"/>
  <c r="BG505" i="1"/>
  <c r="FX509" i="1"/>
  <c r="BV509" i="1" s="1"/>
  <c r="BT515" i="1"/>
  <c r="CP517" i="1"/>
  <c r="FX520" i="1"/>
  <c r="BV520" i="1" s="1"/>
  <c r="BT520" i="1"/>
  <c r="BT524" i="1"/>
  <c r="AY531" i="1"/>
  <c r="BP531" i="1"/>
  <c r="EH537" i="1"/>
  <c r="Z537" i="1"/>
  <c r="AG537" i="1"/>
  <c r="BC537" i="1"/>
  <c r="BP537" i="1"/>
  <c r="BT537" i="1"/>
  <c r="FN539" i="1"/>
  <c r="BI539" i="1" s="1"/>
  <c r="AS539" i="1"/>
  <c r="BL545" i="1"/>
  <c r="EH560" i="1"/>
  <c r="BT561" i="1"/>
  <c r="EH564" i="1"/>
  <c r="BC570" i="1"/>
  <c r="EH573" i="1"/>
  <c r="FX576" i="1"/>
  <c r="BV576" i="1" s="1"/>
  <c r="CP473" i="1"/>
  <c r="BP473" i="1"/>
  <c r="CP474" i="1"/>
  <c r="CP480" i="1"/>
  <c r="BL484" i="1"/>
  <c r="BL487" i="1"/>
  <c r="EH488" i="1"/>
  <c r="FX489" i="1"/>
  <c r="BV489" i="1" s="1"/>
  <c r="BT489" i="1"/>
  <c r="FX494" i="1"/>
  <c r="BV494" i="1" s="1"/>
  <c r="EH494" i="1"/>
  <c r="CP495" i="1"/>
  <c r="Z496" i="1"/>
  <c r="BG496" i="1"/>
  <c r="FX497" i="1"/>
  <c r="BV497" i="1" s="1"/>
  <c r="Z497" i="1"/>
  <c r="BG497" i="1"/>
  <c r="Z498" i="1"/>
  <c r="AG498" i="1"/>
  <c r="BG498" i="1"/>
  <c r="BP498" i="1"/>
  <c r="BF499" i="1"/>
  <c r="AY499" i="1"/>
  <c r="BP504" i="1"/>
  <c r="FN505" i="1"/>
  <c r="BI505" i="1" s="1"/>
  <c r="AM505" i="1"/>
  <c r="AY505" i="1"/>
  <c r="BT505" i="1"/>
  <c r="BL509" i="1"/>
  <c r="BL513" i="1"/>
  <c r="BP523" i="1"/>
  <c r="BT525" i="1"/>
  <c r="AM531" i="1"/>
  <c r="BG531" i="1"/>
  <c r="CP534" i="1"/>
  <c r="AS537" i="1"/>
  <c r="AM539" i="1"/>
  <c r="CP540" i="1"/>
  <c r="BC540" i="1"/>
  <c r="BT545" i="1"/>
  <c r="CP550" i="1"/>
  <c r="FX559" i="1"/>
  <c r="BV559" i="1" s="1"/>
  <c r="BP560" i="1"/>
  <c r="BL561" i="1"/>
  <c r="CP563" i="1"/>
  <c r="FX565" i="1"/>
  <c r="BV565" i="1" s="1"/>
  <c r="EH571" i="1"/>
  <c r="BG571" i="1"/>
  <c r="BP571" i="1"/>
  <c r="FN572" i="1"/>
  <c r="BI572" i="1" s="1"/>
  <c r="FC573" i="1"/>
  <c r="AU573" i="1" s="1"/>
  <c r="Z575" i="1"/>
  <c r="BT576" i="1"/>
  <c r="BC6" i="1"/>
  <c r="CP7" i="1"/>
  <c r="AY7" i="1"/>
  <c r="BP7" i="1"/>
  <c r="AY8" i="1"/>
  <c r="AS9" i="1"/>
  <c r="BL9" i="1"/>
  <c r="Z10" i="1"/>
  <c r="AG12" i="1"/>
  <c r="BC12" i="1"/>
  <c r="AG13" i="1"/>
  <c r="BC13" i="1"/>
  <c r="FX14" i="1"/>
  <c r="BV14" i="1" s="1"/>
  <c r="BG14" i="1"/>
  <c r="FX15" i="1"/>
  <c r="BV15" i="1" s="1"/>
  <c r="BP21" i="1"/>
  <c r="BL22" i="1"/>
  <c r="BT23" i="1"/>
  <c r="BL25" i="1"/>
  <c r="BT28" i="1"/>
  <c r="CP29" i="1"/>
  <c r="BL30" i="1"/>
  <c r="EH31" i="1"/>
  <c r="BT31" i="1"/>
  <c r="FX32" i="1"/>
  <c r="BV32" i="1" s="1"/>
  <c r="BP32" i="1"/>
  <c r="CP33" i="1"/>
  <c r="BP35" i="1"/>
  <c r="FX36" i="1"/>
  <c r="BV36" i="1" s="1"/>
  <c r="BL37" i="1"/>
  <c r="BL38" i="1"/>
  <c r="BT40" i="1"/>
  <c r="CP41" i="1"/>
  <c r="BL42" i="1"/>
  <c r="EH44" i="1"/>
  <c r="BT44" i="1"/>
  <c r="AM46" i="1"/>
  <c r="FC47" i="1"/>
  <c r="AU47" i="1" s="1"/>
  <c r="FC48" i="1"/>
  <c r="AU48" i="1" s="1"/>
  <c r="FX48" i="1"/>
  <c r="BV48" i="1" s="1"/>
  <c r="AG48" i="1"/>
  <c r="AM50" i="1"/>
  <c r="BP50" i="1"/>
  <c r="FC52" i="1"/>
  <c r="AU52" i="1" s="1"/>
  <c r="AS56" i="1"/>
  <c r="BC56" i="1"/>
  <c r="BP63" i="1"/>
  <c r="FC71" i="1"/>
  <c r="AU71" i="1" s="1"/>
  <c r="FX71" i="1"/>
  <c r="BV71" i="1" s="1"/>
  <c r="EH89" i="1"/>
  <c r="BO109" i="1"/>
  <c r="BP109" i="1"/>
  <c r="AF8" i="1"/>
  <c r="BT8" i="1"/>
  <c r="EH10" i="1"/>
  <c r="BC10" i="1"/>
  <c r="BT10" i="1"/>
  <c r="AG11" i="1"/>
  <c r="BP11" i="1"/>
  <c r="AM12" i="1"/>
  <c r="BG12" i="1"/>
  <c r="BG13" i="1"/>
  <c r="BB7" i="1"/>
  <c r="BO8" i="1"/>
  <c r="BL8" i="1"/>
  <c r="CP10" i="1"/>
  <c r="FC10" i="1"/>
  <c r="AU10" i="1" s="1"/>
  <c r="BL10" i="1"/>
  <c r="AS11" i="1"/>
  <c r="CP12" i="1"/>
  <c r="CP13" i="1"/>
  <c r="Z13" i="1"/>
  <c r="EH14" i="1"/>
  <c r="AG14" i="1"/>
  <c r="BT14" i="1"/>
  <c r="BG15" i="1"/>
  <c r="CP16" i="1"/>
  <c r="BC16" i="1"/>
  <c r="BP16" i="1"/>
  <c r="BT18" i="1"/>
  <c r="BT20" i="1"/>
  <c r="BL21" i="1"/>
  <c r="EH22" i="1"/>
  <c r="FY22" i="1" s="1"/>
  <c r="BW22" i="1" s="1"/>
  <c r="EH24" i="1"/>
  <c r="CP26" i="1"/>
  <c r="BP27" i="1"/>
  <c r="CP28" i="1"/>
  <c r="CP31" i="1"/>
  <c r="BT34" i="1"/>
  <c r="BT39" i="1"/>
  <c r="BP40" i="1"/>
  <c r="CP42" i="1"/>
  <c r="CP44" i="1"/>
  <c r="BL44" i="1"/>
  <c r="EH45" i="1"/>
  <c r="EH46" i="1"/>
  <c r="BG46" i="1"/>
  <c r="AG47" i="1"/>
  <c r="BP47" i="1"/>
  <c r="BT47" i="1"/>
  <c r="BB49" i="1"/>
  <c r="BT49" i="1"/>
  <c r="EH50" i="1"/>
  <c r="AG50" i="1"/>
  <c r="BG50" i="1"/>
  <c r="FN53" i="1"/>
  <c r="BI53" i="1" s="1"/>
  <c r="Z53" i="1"/>
  <c r="BC53" i="1"/>
  <c r="BP55" i="1"/>
  <c r="BP57" i="1"/>
  <c r="BK59" i="1"/>
  <c r="CP63" i="1"/>
  <c r="BT63" i="1"/>
  <c r="BT64" i="1"/>
  <c r="FX64" i="1"/>
  <c r="BV64" i="1" s="1"/>
  <c r="EH68" i="1"/>
  <c r="BT68" i="1"/>
  <c r="BP69" i="1"/>
  <c r="BT69" i="1"/>
  <c r="CP71" i="1"/>
  <c r="AS72" i="1"/>
  <c r="FC73" i="1"/>
  <c r="AU73" i="1" s="1"/>
  <c r="Z73" i="1"/>
  <c r="AY73" i="1"/>
  <c r="BP73" i="1"/>
  <c r="CP74" i="1"/>
  <c r="Z74" i="1"/>
  <c r="AY74" i="1"/>
  <c r="BP74" i="1"/>
  <c r="AR76" i="1"/>
  <c r="AM77" i="1"/>
  <c r="BP77" i="1"/>
  <c r="BP78" i="1"/>
  <c r="AS79" i="1"/>
  <c r="BT80" i="1"/>
  <c r="BT84" i="1"/>
  <c r="BP85" i="1"/>
  <c r="BO85" i="1"/>
  <c r="BT85" i="1"/>
  <c r="BG87" i="1"/>
  <c r="AS89" i="1"/>
  <c r="BO91" i="1"/>
  <c r="BP91" i="1"/>
  <c r="CP96" i="1"/>
  <c r="BP107" i="1"/>
  <c r="BO107" i="1"/>
  <c r="FC14" i="1"/>
  <c r="AU14" i="1" s="1"/>
  <c r="BL14" i="1"/>
  <c r="EH16" i="1"/>
  <c r="FY16" i="1" s="1"/>
  <c r="BW16" i="1" s="1"/>
  <c r="BL16" i="1"/>
  <c r="CP19" i="1"/>
  <c r="EH19" i="1"/>
  <c r="BL20" i="1"/>
  <c r="CP21" i="1"/>
  <c r="CP23" i="1"/>
  <c r="BT27" i="1"/>
  <c r="CP39" i="1"/>
  <c r="FY56" i="1"/>
  <c r="BW56" i="1" s="1"/>
  <c r="BL83" i="1"/>
  <c r="AM87" i="1"/>
  <c r="FX87" i="1"/>
  <c r="BV87" i="1" s="1"/>
  <c r="AG94" i="1"/>
  <c r="AF94" i="1"/>
  <c r="BT115" i="1"/>
  <c r="BS115" i="1"/>
  <c r="FN8" i="1"/>
  <c r="BI8" i="1" s="1"/>
  <c r="AG6" i="1"/>
  <c r="FC6" i="1"/>
  <c r="AU6" i="1" s="1"/>
  <c r="BG6" i="1"/>
  <c r="AG7" i="1"/>
  <c r="CP8" i="1"/>
  <c r="AG52" i="1"/>
  <c r="BK61" i="1"/>
  <c r="BL64" i="1"/>
  <c r="BL66" i="1"/>
  <c r="FX67" i="1"/>
  <c r="BV67" i="1" s="1"/>
  <c r="FX68" i="1"/>
  <c r="BV68" i="1" s="1"/>
  <c r="BC71" i="1"/>
  <c r="BG71" i="1"/>
  <c r="FN73" i="1"/>
  <c r="BI73" i="1" s="1"/>
  <c r="AM73" i="1"/>
  <c r="AM74" i="1"/>
  <c r="BG74" i="1"/>
  <c r="AS75" i="1"/>
  <c r="BL75" i="1"/>
  <c r="CP76" i="1"/>
  <c r="Z76" i="1"/>
  <c r="BC76" i="1"/>
  <c r="BT76" i="1"/>
  <c r="AG77" i="1"/>
  <c r="FN78" i="1"/>
  <c r="BI78" i="1" s="1"/>
  <c r="CP80" i="1"/>
  <c r="FX81" i="1"/>
  <c r="BV81" i="1" s="1"/>
  <c r="AY81" i="1"/>
  <c r="BP81" i="1"/>
  <c r="BC84" i="1"/>
  <c r="AM89" i="1"/>
  <c r="BG89" i="1"/>
  <c r="AG92" i="1"/>
  <c r="FN91" i="1"/>
  <c r="BI91" i="1" s="1"/>
  <c r="AG91" i="1"/>
  <c r="AM91" i="1"/>
  <c r="BG91" i="1"/>
  <c r="AS92" i="1"/>
  <c r="AS93" i="1"/>
  <c r="CP94" i="1"/>
  <c r="BC95" i="1"/>
  <c r="CP97" i="1"/>
  <c r="FX97" i="1"/>
  <c r="BV97" i="1" s="1"/>
  <c r="BS101" i="1"/>
  <c r="BL103" i="1"/>
  <c r="CP108" i="1"/>
  <c r="BP108" i="1"/>
  <c r="BT110" i="1"/>
  <c r="BP114" i="1"/>
  <c r="FX117" i="1"/>
  <c r="BV117" i="1" s="1"/>
  <c r="BS122" i="1"/>
  <c r="FX122" i="1"/>
  <c r="BV122" i="1" s="1"/>
  <c r="BT124" i="1"/>
  <c r="BP129" i="1"/>
  <c r="BT134" i="1"/>
  <c r="BT147" i="1"/>
  <c r="CP150" i="1"/>
  <c r="FC151" i="1"/>
  <c r="AU151" i="1" s="1"/>
  <c r="BP153" i="1"/>
  <c r="FN154" i="1"/>
  <c r="BI154" i="1" s="1"/>
  <c r="BT154" i="1"/>
  <c r="CP156" i="1"/>
  <c r="AS159" i="1"/>
  <c r="CP161" i="1"/>
  <c r="EH162" i="1"/>
  <c r="AX163" i="1"/>
  <c r="FN164" i="1"/>
  <c r="BI164" i="1" s="1"/>
  <c r="FX166" i="1"/>
  <c r="BV166" i="1" s="1"/>
  <c r="FX167" i="1"/>
  <c r="BV167" i="1" s="1"/>
  <c r="CP169" i="1"/>
  <c r="AS177" i="1"/>
  <c r="BT180" i="1"/>
  <c r="BT184" i="1"/>
  <c r="DM185" i="1"/>
  <c r="BP187" i="1"/>
  <c r="BT191" i="1"/>
  <c r="BT193" i="1"/>
  <c r="EH202" i="1"/>
  <c r="EH207" i="1"/>
  <c r="BG210" i="1"/>
  <c r="EH211" i="1"/>
  <c r="BG211" i="1"/>
  <c r="BS215" i="1"/>
  <c r="BT215" i="1"/>
  <c r="FX126" i="1"/>
  <c r="BV126" i="1" s="1"/>
  <c r="BK207" i="1"/>
  <c r="BL207" i="1"/>
  <c r="BP207" i="1"/>
  <c r="BT214" i="1"/>
  <c r="BO216" i="1"/>
  <c r="BP216" i="1"/>
  <c r="AM78" i="1"/>
  <c r="BG78" i="1"/>
  <c r="CP81" i="1"/>
  <c r="BL81" i="1"/>
  <c r="FX85" i="1"/>
  <c r="BV85" i="1" s="1"/>
  <c r="BL85" i="1"/>
  <c r="BP86" i="1"/>
  <c r="CP87" i="1"/>
  <c r="AG88" i="1"/>
  <c r="BC88" i="1"/>
  <c r="BT88" i="1"/>
  <c r="AG89" i="1"/>
  <c r="AY89" i="1"/>
  <c r="BC89" i="1"/>
  <c r="AS90" i="1"/>
  <c r="AF91" i="1"/>
  <c r="Z91" i="1"/>
  <c r="AY91" i="1"/>
  <c r="EH92" i="1"/>
  <c r="BP92" i="1"/>
  <c r="AS95" i="1"/>
  <c r="EH96" i="1"/>
  <c r="BL96" i="1"/>
  <c r="BC97" i="1"/>
  <c r="BT98" i="1"/>
  <c r="FX103" i="1"/>
  <c r="BV103" i="1" s="1"/>
  <c r="EH106" i="1"/>
  <c r="CP109" i="1"/>
  <c r="FX111" i="1"/>
  <c r="BV111" i="1" s="1"/>
  <c r="BP112" i="1"/>
  <c r="BP115" i="1"/>
  <c r="BT118" i="1"/>
  <c r="BP119" i="1"/>
  <c r="BT121" i="1"/>
  <c r="BP127" i="1"/>
  <c r="BG128" i="1"/>
  <c r="AM130" i="1"/>
  <c r="BT130" i="1"/>
  <c r="AM132" i="1"/>
  <c r="BT132" i="1"/>
  <c r="AG133" i="1"/>
  <c r="AM135" i="1"/>
  <c r="Z136" i="1"/>
  <c r="BL136" i="1"/>
  <c r="EH138" i="1"/>
  <c r="FY138" i="1" s="1"/>
  <c r="BW138" i="1" s="1"/>
  <c r="BP139" i="1"/>
  <c r="BL141" i="1"/>
  <c r="BL143" i="1"/>
  <c r="BP145" i="1"/>
  <c r="EH146" i="1"/>
  <c r="EH151" i="1"/>
  <c r="BT151" i="1"/>
  <c r="BL153" i="1"/>
  <c r="Z154" i="1"/>
  <c r="BP154" i="1"/>
  <c r="AM155" i="1"/>
  <c r="BG155" i="1"/>
  <c r="AM156" i="1"/>
  <c r="AG158" i="1"/>
  <c r="BC158" i="1"/>
  <c r="BT158" i="1"/>
  <c r="Z159" i="1"/>
  <c r="BP159" i="1"/>
  <c r="FX162" i="1"/>
  <c r="BV162" i="1" s="1"/>
  <c r="BC162" i="1"/>
  <c r="CP163" i="1"/>
  <c r="BP163" i="1"/>
  <c r="EH165" i="1"/>
  <c r="AM169" i="1"/>
  <c r="BG169" i="1"/>
  <c r="AS170" i="1"/>
  <c r="BL170" i="1"/>
  <c r="AS173" i="1"/>
  <c r="BL173" i="1"/>
  <c r="AG175" i="1"/>
  <c r="FX175" i="1"/>
  <c r="BV175" i="1" s="1"/>
  <c r="BC175" i="1"/>
  <c r="BT175" i="1"/>
  <c r="BT177" i="1"/>
  <c r="BL181" i="1"/>
  <c r="BL189" i="1"/>
  <c r="BP194" i="1"/>
  <c r="BP195" i="1"/>
  <c r="BP196" i="1"/>
  <c r="BT199" i="1"/>
  <c r="EH205" i="1"/>
  <c r="BT206" i="1"/>
  <c r="FP208" i="1"/>
  <c r="FO208" i="1"/>
  <c r="BK208" i="1" s="1"/>
  <c r="FQ208" i="1"/>
  <c r="BM208" i="1" s="1"/>
  <c r="AR208" i="1"/>
  <c r="AS208" i="1"/>
  <c r="FN90" i="1"/>
  <c r="BI90" i="1" s="1"/>
  <c r="FX98" i="1"/>
  <c r="BV98" i="1" s="1"/>
  <c r="CP118" i="1"/>
  <c r="CP121" i="1"/>
  <c r="BL122" i="1"/>
  <c r="BP122" i="1"/>
  <c r="FN126" i="1"/>
  <c r="BI126" i="1" s="1"/>
  <c r="Z127" i="1"/>
  <c r="BC127" i="1"/>
  <c r="BC128" i="1"/>
  <c r="Z129" i="1"/>
  <c r="BC129" i="1"/>
  <c r="EH130" i="1"/>
  <c r="AG130" i="1"/>
  <c r="BP130" i="1"/>
  <c r="BC131" i="1"/>
  <c r="FX132" i="1"/>
  <c r="BV132" i="1" s="1"/>
  <c r="AG132" i="1"/>
  <c r="BG132" i="1"/>
  <c r="BC133" i="1"/>
  <c r="BG134" i="1"/>
  <c r="BT135" i="1"/>
  <c r="AS136" i="1"/>
  <c r="BC136" i="1"/>
  <c r="FX137" i="1"/>
  <c r="BV137" i="1" s="1"/>
  <c r="AG137" i="1"/>
  <c r="BP137" i="1"/>
  <c r="BP138" i="1"/>
  <c r="BL139" i="1"/>
  <c r="BP140" i="1"/>
  <c r="BT144" i="1"/>
  <c r="BS146" i="1"/>
  <c r="BP146" i="1"/>
  <c r="BS147" i="1"/>
  <c r="BL147" i="1"/>
  <c r="BT148" i="1"/>
  <c r="BP149" i="1"/>
  <c r="EH150" i="1"/>
  <c r="BT150" i="1"/>
  <c r="CP151" i="1"/>
  <c r="Z151" i="1"/>
  <c r="AS151" i="1"/>
  <c r="AY151" i="1"/>
  <c r="BG153" i="1"/>
  <c r="FC155" i="1"/>
  <c r="AU155" i="1" s="1"/>
  <c r="FX155" i="1"/>
  <c r="BV155" i="1" s="1"/>
  <c r="Z155" i="1"/>
  <c r="AG156" i="1"/>
  <c r="CP158" i="1"/>
  <c r="FX159" i="1"/>
  <c r="BV159" i="1" s="1"/>
  <c r="FC159" i="1"/>
  <c r="AU159" i="1" s="1"/>
  <c r="AM159" i="1"/>
  <c r="FN161" i="1"/>
  <c r="BI161" i="1" s="1"/>
  <c r="BT161" i="1"/>
  <c r="BL162" i="1"/>
  <c r="BL165" i="1"/>
  <c r="BP166" i="1"/>
  <c r="FN170" i="1"/>
  <c r="BI170" i="1" s="1"/>
  <c r="AM170" i="1"/>
  <c r="BT171" i="1"/>
  <c r="FN172" i="1"/>
  <c r="BI172" i="1" s="1"/>
  <c r="AM172" i="1"/>
  <c r="FN173" i="1"/>
  <c r="BI173" i="1" s="1"/>
  <c r="BG173" i="1"/>
  <c r="FX174" i="1"/>
  <c r="BV174" i="1" s="1"/>
  <c r="BG174" i="1"/>
  <c r="CP175" i="1"/>
  <c r="Z175" i="1"/>
  <c r="AY175" i="1"/>
  <c r="BP175" i="1"/>
  <c r="FX176" i="1"/>
  <c r="BV176" i="1" s="1"/>
  <c r="Z176" i="1"/>
  <c r="AY176" i="1"/>
  <c r="BP176" i="1"/>
  <c r="BP177" i="1"/>
  <c r="BT178" i="1"/>
  <c r="CP182" i="1"/>
  <c r="EH182" i="1"/>
  <c r="BL183" i="1"/>
  <c r="BP184" i="1"/>
  <c r="EH185" i="1"/>
  <c r="BP185" i="1"/>
  <c r="BT186" i="1"/>
  <c r="BT188" i="1"/>
  <c r="BP191" i="1"/>
  <c r="BP193" i="1"/>
  <c r="BL195" i="1"/>
  <c r="BL196" i="1"/>
  <c r="BL198" i="1"/>
  <c r="O201" i="1"/>
  <c r="BP201" i="1"/>
  <c r="BP205" i="1"/>
  <c r="Y213" i="1"/>
  <c r="Z213" i="1"/>
  <c r="FX216" i="1"/>
  <c r="BV216" i="1" s="1"/>
  <c r="FN208" i="1"/>
  <c r="BI208" i="1" s="1"/>
  <c r="AM211" i="1"/>
  <c r="BP211" i="1"/>
  <c r="FC213" i="1"/>
  <c r="AU213" i="1" s="1"/>
  <c r="AM213" i="1"/>
  <c r="BC214" i="1"/>
  <c r="FX217" i="1"/>
  <c r="BV217" i="1" s="1"/>
  <c r="FC218" i="1"/>
  <c r="AU218" i="1" s="1"/>
  <c r="FX218" i="1"/>
  <c r="BV218" i="1" s="1"/>
  <c r="Z218" i="1"/>
  <c r="BC219" i="1"/>
  <c r="FX222" i="1"/>
  <c r="BV222" i="1" s="1"/>
  <c r="BL227" i="1"/>
  <c r="CP228" i="1"/>
  <c r="BP231" i="1"/>
  <c r="CP233" i="1"/>
  <c r="BL234" i="1"/>
  <c r="FN236" i="1"/>
  <c r="BI236" i="1" s="1"/>
  <c r="BC241" i="1"/>
  <c r="DM241" i="1"/>
  <c r="BL241" i="1"/>
  <c r="BT262" i="1"/>
  <c r="BT277" i="1"/>
  <c r="FQ287" i="1"/>
  <c r="BM287" i="1" s="1"/>
  <c r="FC288" i="1"/>
  <c r="AU288" i="1" s="1"/>
  <c r="FX289" i="1"/>
  <c r="BV289" i="1" s="1"/>
  <c r="BB292" i="1"/>
  <c r="FX292" i="1"/>
  <c r="BV292" i="1" s="1"/>
  <c r="FC295" i="1"/>
  <c r="AU295" i="1" s="1"/>
  <c r="FY311" i="1"/>
  <c r="BW311" i="1" s="1"/>
  <c r="FX313" i="1"/>
  <c r="BV313" i="1" s="1"/>
  <c r="FC313" i="1"/>
  <c r="AU313" i="1" s="1"/>
  <c r="BK315" i="1"/>
  <c r="FX328" i="1"/>
  <c r="BV328" i="1" s="1"/>
  <c r="FX339" i="1"/>
  <c r="BV339" i="1" s="1"/>
  <c r="BP339" i="1"/>
  <c r="CP340" i="1"/>
  <c r="EH340" i="1"/>
  <c r="AG217" i="1"/>
  <c r="BG217" i="1"/>
  <c r="BP217" i="1"/>
  <c r="AY219" i="1"/>
  <c r="CP231" i="1"/>
  <c r="BP232" i="1"/>
  <c r="BP234" i="1"/>
  <c r="CP240" i="1"/>
  <c r="EH240" i="1"/>
  <c r="BG241" i="1"/>
  <c r="BF243" i="1"/>
  <c r="AS244" i="1"/>
  <c r="BG245" i="1"/>
  <c r="CP246" i="1"/>
  <c r="BP246" i="1"/>
  <c r="BP248" i="1"/>
  <c r="AM250" i="1"/>
  <c r="AG252" i="1"/>
  <c r="AY252" i="1"/>
  <c r="BC252" i="1"/>
  <c r="AM253" i="1"/>
  <c r="BG253" i="1"/>
  <c r="BT253" i="1"/>
  <c r="CP254" i="1"/>
  <c r="Z254" i="1"/>
  <c r="AY254" i="1"/>
  <c r="BP254" i="1"/>
  <c r="AM255" i="1"/>
  <c r="BG257" i="1"/>
  <c r="FX265" i="1"/>
  <c r="BV265" i="1" s="1"/>
  <c r="BP265" i="1"/>
  <c r="BT265" i="1"/>
  <c r="BK266" i="1"/>
  <c r="EH266" i="1"/>
  <c r="CP268" i="1"/>
  <c r="CP273" i="1"/>
  <c r="BP275" i="1"/>
  <c r="BL277" i="1"/>
  <c r="CP278" i="1"/>
  <c r="BT280" i="1"/>
  <c r="BP281" i="1"/>
  <c r="BP282" i="1"/>
  <c r="BT283" i="1"/>
  <c r="CP284" i="1"/>
  <c r="BT284" i="1"/>
  <c r="BL285" i="1"/>
  <c r="CP286" i="1"/>
  <c r="FY286" i="1" s="1"/>
  <c r="BW286" i="1" s="1"/>
  <c r="BP286" i="1"/>
  <c r="Z287" i="1"/>
  <c r="AM288" i="1"/>
  <c r="BG289" i="1"/>
  <c r="AS289" i="1"/>
  <c r="BP289" i="1"/>
  <c r="BF290" i="1"/>
  <c r="FP290" i="1"/>
  <c r="BL290" i="1" s="1"/>
  <c r="BC291" i="1"/>
  <c r="EH292" i="1"/>
  <c r="AG292" i="1"/>
  <c r="BT292" i="1"/>
  <c r="AR293" i="1"/>
  <c r="BT293" i="1"/>
  <c r="FX293" i="1"/>
  <c r="BV293" i="1" s="1"/>
  <c r="BC293" i="1"/>
  <c r="EH294" i="1"/>
  <c r="AM294" i="1"/>
  <c r="BP295" i="1"/>
  <c r="BG296" i="1"/>
  <c r="AG298" i="1"/>
  <c r="BP298" i="1"/>
  <c r="BP299" i="1"/>
  <c r="BP301" i="1"/>
  <c r="BP303" i="1"/>
  <c r="CP305" i="1"/>
  <c r="BP306" i="1"/>
  <c r="BT307" i="1"/>
  <c r="BL308" i="1"/>
  <c r="CP308" i="1"/>
  <c r="EH308" i="1"/>
  <c r="BT308" i="1"/>
  <c r="BL309" i="1"/>
  <c r="BT309" i="1"/>
  <c r="BP311" i="1"/>
  <c r="Z314" i="1"/>
  <c r="BP317" i="1"/>
  <c r="Z318" i="1"/>
  <c r="AY318" i="1"/>
  <c r="BP318" i="1"/>
  <c r="FN319" i="1"/>
  <c r="BI319" i="1" s="1"/>
  <c r="AS319" i="1"/>
  <c r="BP320" i="1"/>
  <c r="CP320" i="1"/>
  <c r="BT320" i="1"/>
  <c r="BC321" i="1"/>
  <c r="BT321" i="1"/>
  <c r="AS322" i="1"/>
  <c r="AY322" i="1"/>
  <c r="FN324" i="1"/>
  <c r="BI324" i="1" s="1"/>
  <c r="EH328" i="1"/>
  <c r="AG328" i="1"/>
  <c r="BP328" i="1"/>
  <c r="BP329" i="1"/>
  <c r="AG333" i="1"/>
  <c r="BG333" i="1"/>
  <c r="AM335" i="1"/>
  <c r="BL336" i="1"/>
  <c r="FX240" i="1"/>
  <c r="BV240" i="1" s="1"/>
  <c r="BB249" i="1"/>
  <c r="AG249" i="1"/>
  <c r="AY249" i="1"/>
  <c r="BP249" i="1"/>
  <c r="FC253" i="1"/>
  <c r="AU253" i="1" s="1"/>
  <c r="FC255" i="1"/>
  <c r="AU255" i="1" s="1"/>
  <c r="EH255" i="1"/>
  <c r="BG256" i="1"/>
  <c r="FX260" i="1"/>
  <c r="BV260" i="1" s="1"/>
  <c r="FN290" i="1"/>
  <c r="BI290" i="1" s="1"/>
  <c r="FC297" i="1"/>
  <c r="AU297" i="1" s="1"/>
  <c r="FC329" i="1"/>
  <c r="AU329" i="1" s="1"/>
  <c r="Y330" i="1"/>
  <c r="AS330" i="1"/>
  <c r="CP331" i="1"/>
  <c r="FC331" i="1"/>
  <c r="AU331" i="1" s="1"/>
  <c r="BL331" i="1"/>
  <c r="BG334" i="1"/>
  <c r="BT343" i="1"/>
  <c r="CP202" i="1"/>
  <c r="BL202" i="1"/>
  <c r="BT203" i="1"/>
  <c r="FC208" i="1"/>
  <c r="AU208" i="1" s="1"/>
  <c r="Z210" i="1"/>
  <c r="BC210" i="1"/>
  <c r="Z211" i="1"/>
  <c r="AS211" i="1"/>
  <c r="BC213" i="1"/>
  <c r="AG214" i="1"/>
  <c r="AM214" i="1"/>
  <c r="BO217" i="1"/>
  <c r="BC217" i="1"/>
  <c r="Y218" i="1"/>
  <c r="EH218" i="1"/>
  <c r="BG218" i="1"/>
  <c r="BB219" i="1"/>
  <c r="AG219" i="1"/>
  <c r="BP219" i="1"/>
  <c r="BP222" i="1"/>
  <c r="CP224" i="1"/>
  <c r="BT224" i="1"/>
  <c r="EH226" i="1"/>
  <c r="BT226" i="1"/>
  <c r="BK227" i="1"/>
  <c r="BT227" i="1"/>
  <c r="BS229" i="1"/>
  <c r="CP230" i="1"/>
  <c r="FX235" i="1"/>
  <c r="BV235" i="1" s="1"/>
  <c r="BL236" i="1"/>
  <c r="AS236" i="1"/>
  <c r="CP237" i="1"/>
  <c r="FY237" i="1" s="1"/>
  <c r="BW237" i="1" s="1"/>
  <c r="AM237" i="1"/>
  <c r="CP238" i="1"/>
  <c r="BT240" i="1"/>
  <c r="BK241" i="1"/>
  <c r="BT241" i="1"/>
  <c r="AG242" i="1"/>
  <c r="BG242" i="1"/>
  <c r="BT242" i="1"/>
  <c r="CP243" i="1"/>
  <c r="EH243" i="1"/>
  <c r="BC243" i="1"/>
  <c r="CP244" i="1"/>
  <c r="FN244" i="1"/>
  <c r="BI244" i="1" s="1"/>
  <c r="FX248" i="1"/>
  <c r="BV248" i="1" s="1"/>
  <c r="Z249" i="1"/>
  <c r="AS249" i="1"/>
  <c r="BL250" i="1"/>
  <c r="BT251" i="1"/>
  <c r="AS252" i="1"/>
  <c r="BS253" i="1"/>
  <c r="AY253" i="1"/>
  <c r="BP253" i="1"/>
  <c r="BC254" i="1"/>
  <c r="BB255" i="1"/>
  <c r="Z255" i="1"/>
  <c r="BT257" i="1"/>
  <c r="BP258" i="1"/>
  <c r="CP261" i="1"/>
  <c r="CP262" i="1"/>
  <c r="BL265" i="1"/>
  <c r="BP268" i="1"/>
  <c r="BL269" i="1"/>
  <c r="EH273" i="1"/>
  <c r="BT275" i="1"/>
  <c r="CP277" i="1"/>
  <c r="EH277" i="1"/>
  <c r="EH278" i="1"/>
  <c r="BS280" i="1"/>
  <c r="BP280" i="1"/>
  <c r="BT281" i="1"/>
  <c r="BL282" i="1"/>
  <c r="FX283" i="1"/>
  <c r="BV283" i="1" s="1"/>
  <c r="BL284" i="1"/>
  <c r="BK285" i="1"/>
  <c r="BT285" i="1"/>
  <c r="BL286" i="1"/>
  <c r="AS287" i="1"/>
  <c r="FO287" i="1"/>
  <c r="BK287" i="1" s="1"/>
  <c r="BB288" i="1"/>
  <c r="Z288" i="1"/>
  <c r="AG289" i="1"/>
  <c r="BP290" i="1"/>
  <c r="AG290" i="1"/>
  <c r="FX291" i="1"/>
  <c r="BV291" i="1" s="1"/>
  <c r="Z291" i="1"/>
  <c r="AG291" i="1"/>
  <c r="BG291" i="1"/>
  <c r="AS292" i="1"/>
  <c r="BB293" i="1"/>
  <c r="FC293" i="1"/>
  <c r="AU293" i="1" s="1"/>
  <c r="BC294" i="1"/>
  <c r="FC296" i="1"/>
  <c r="AU296" i="1" s="1"/>
  <c r="BT296" i="1"/>
  <c r="AM297" i="1"/>
  <c r="AM298" i="1"/>
  <c r="AY298" i="1"/>
  <c r="BT300" i="1"/>
  <c r="BP302" i="1"/>
  <c r="BT304" i="1"/>
  <c r="FX311" i="1"/>
  <c r="BV311" i="1" s="1"/>
  <c r="EH312" i="1"/>
  <c r="CP313" i="1"/>
  <c r="AG313" i="1"/>
  <c r="BC313" i="1"/>
  <c r="BT313" i="1"/>
  <c r="FN314" i="1"/>
  <c r="BI314" i="1" s="1"/>
  <c r="FX317" i="1"/>
  <c r="BV317" i="1" s="1"/>
  <c r="CP318" i="1"/>
  <c r="BG319" i="1"/>
  <c r="BG321" i="1"/>
  <c r="BT322" i="1"/>
  <c r="FN323" i="1"/>
  <c r="BI323" i="1" s="1"/>
  <c r="BL323" i="1"/>
  <c r="BT326" i="1"/>
  <c r="EH327" i="1"/>
  <c r="FN329" i="1"/>
  <c r="BI329" i="1" s="1"/>
  <c r="BT332" i="1"/>
  <c r="BL333" i="1"/>
  <c r="BK333" i="1"/>
  <c r="BS334" i="1"/>
  <c r="FX334" i="1"/>
  <c r="BV334" i="1" s="1"/>
  <c r="BT348" i="1"/>
  <c r="BT352" i="1"/>
  <c r="EH353" i="1"/>
  <c r="BP354" i="1"/>
  <c r="EH355" i="1"/>
  <c r="FX357" i="1"/>
  <c r="BV357" i="1" s="1"/>
  <c r="BC360" i="1"/>
  <c r="FO360" i="1"/>
  <c r="BK360" i="1" s="1"/>
  <c r="BO362" i="1"/>
  <c r="EH371" i="1"/>
  <c r="BP372" i="1"/>
  <c r="CP380" i="1"/>
  <c r="FC387" i="1"/>
  <c r="AU387" i="1" s="1"/>
  <c r="CP394" i="1"/>
  <c r="BP394" i="1"/>
  <c r="FX407" i="1"/>
  <c r="BV407" i="1" s="1"/>
  <c r="FX408" i="1"/>
  <c r="BV408" i="1" s="1"/>
  <c r="BT414" i="1"/>
  <c r="BP418" i="1"/>
  <c r="BL426" i="1"/>
  <c r="FO364" i="1"/>
  <c r="BK364" i="1" s="1"/>
  <c r="FX366" i="1"/>
  <c r="BV366" i="1" s="1"/>
  <c r="AG381" i="1"/>
  <c r="BG381" i="1"/>
  <c r="BT381" i="1"/>
  <c r="BL384" i="1"/>
  <c r="FC385" i="1"/>
  <c r="AU385" i="1" s="1"/>
  <c r="AS387" i="1"/>
  <c r="BB387" i="1"/>
  <c r="CP387" i="1"/>
  <c r="BG387" i="1"/>
  <c r="BL387" i="1"/>
  <c r="BT390" i="1"/>
  <c r="BP391" i="1"/>
  <c r="EH402" i="1"/>
  <c r="FY402" i="1" s="1"/>
  <c r="BW402" i="1" s="1"/>
  <c r="BL421" i="1"/>
  <c r="BK423" i="1"/>
  <c r="AS332" i="1"/>
  <c r="BP332" i="1"/>
  <c r="BC333" i="1"/>
  <c r="BT333" i="1"/>
  <c r="FC334" i="1"/>
  <c r="AU334" i="1" s="1"/>
  <c r="BP334" i="1"/>
  <c r="AY335" i="1"/>
  <c r="BP335" i="1"/>
  <c r="BG336" i="1"/>
  <c r="EH337" i="1"/>
  <c r="FY337" i="1" s="1"/>
  <c r="BW337" i="1" s="1"/>
  <c r="BT340" i="1"/>
  <c r="CP344" i="1"/>
  <c r="BP344" i="1"/>
  <c r="BT345" i="1"/>
  <c r="BL346" i="1"/>
  <c r="CP347" i="1"/>
  <c r="BP348" i="1"/>
  <c r="CP349" i="1"/>
  <c r="FY349" i="1" s="1"/>
  <c r="BW349" i="1" s="1"/>
  <c r="BL349" i="1"/>
  <c r="BP353" i="1"/>
  <c r="BO354" i="1"/>
  <c r="BL354" i="1"/>
  <c r="EH359" i="1"/>
  <c r="AG359" i="1"/>
  <c r="FX360" i="1"/>
  <c r="BV360" i="1" s="1"/>
  <c r="FC361" i="1"/>
  <c r="AU361" i="1" s="1"/>
  <c r="CP364" i="1"/>
  <c r="FP364" i="1"/>
  <c r="BL364" i="1" s="1"/>
  <c r="BS365" i="1"/>
  <c r="BP371" i="1"/>
  <c r="BL376" i="1"/>
  <c r="BL379" i="1"/>
  <c r="FX383" i="1"/>
  <c r="BV383" i="1" s="1"/>
  <c r="AY390" i="1"/>
  <c r="BP392" i="1"/>
  <c r="FX394" i="1"/>
  <c r="BV394" i="1" s="1"/>
  <c r="CP396" i="1"/>
  <c r="BP401" i="1"/>
  <c r="FX405" i="1"/>
  <c r="BV405" i="1" s="1"/>
  <c r="BL405" i="1"/>
  <c r="BP413" i="1"/>
  <c r="BO414" i="1"/>
  <c r="CP346" i="1"/>
  <c r="FX350" i="1"/>
  <c r="BV350" i="1" s="1"/>
  <c r="CP354" i="1"/>
  <c r="CP356" i="1"/>
  <c r="BS358" i="1"/>
  <c r="BP358" i="1"/>
  <c r="BO360" i="1"/>
  <c r="FC360" i="1"/>
  <c r="AU360" i="1" s="1"/>
  <c r="BP361" i="1"/>
  <c r="AG362" i="1"/>
  <c r="AG363" i="1"/>
  <c r="BP363" i="1"/>
  <c r="AF365" i="1"/>
  <c r="AX366" i="1"/>
  <c r="AM367" i="1"/>
  <c r="BT367" i="1"/>
  <c r="CP368" i="1"/>
  <c r="EH370" i="1"/>
  <c r="BL371" i="1"/>
  <c r="BO372" i="1"/>
  <c r="BT375" i="1"/>
  <c r="BT377" i="1"/>
  <c r="EH379" i="1"/>
  <c r="AG380" i="1"/>
  <c r="BC380" i="1"/>
  <c r="AY381" i="1"/>
  <c r="CP384" i="1"/>
  <c r="BK387" i="1"/>
  <c r="FN388" i="1"/>
  <c r="BI388" i="1" s="1"/>
  <c r="FN389" i="1"/>
  <c r="BI389" i="1" s="1"/>
  <c r="BT389" i="1"/>
  <c r="BG390" i="1"/>
  <c r="CP393" i="1"/>
  <c r="FY393" i="1" s="1"/>
  <c r="BW393" i="1" s="1"/>
  <c r="EH393" i="1"/>
  <c r="EH394" i="1"/>
  <c r="CP395" i="1"/>
  <c r="FY395" i="1" s="1"/>
  <c r="BW395" i="1" s="1"/>
  <c r="BP395" i="1"/>
  <c r="EH396" i="1"/>
  <c r="EH397" i="1"/>
  <c r="CP398" i="1"/>
  <c r="FX398" i="1"/>
  <c r="BV398" i="1" s="1"/>
  <c r="BT398" i="1"/>
  <c r="EH401" i="1"/>
  <c r="FY401" i="1" s="1"/>
  <c r="BW401" i="1" s="1"/>
  <c r="BL404" i="1"/>
  <c r="BT405" i="1"/>
  <c r="EH406" i="1"/>
  <c r="BP408" i="1"/>
  <c r="FX409" i="1"/>
  <c r="BV409" i="1" s="1"/>
  <c r="BP409" i="1"/>
  <c r="CP410" i="1"/>
  <c r="CP411" i="1"/>
  <c r="FX411" i="1"/>
  <c r="BV411" i="1" s="1"/>
  <c r="BL417" i="1"/>
  <c r="CP423" i="1"/>
  <c r="FY423" i="1" s="1"/>
  <c r="BW423" i="1" s="1"/>
  <c r="EH428" i="1"/>
  <c r="CP429" i="1"/>
  <c r="FN429" i="1"/>
  <c r="BI429" i="1" s="1"/>
  <c r="AG429" i="1"/>
  <c r="FQ429" i="1"/>
  <c r="BM429" i="1" s="1"/>
  <c r="AG431" i="1"/>
  <c r="BT431" i="1"/>
  <c r="BF432" i="1"/>
  <c r="BP440" i="1"/>
  <c r="FY446" i="1"/>
  <c r="BW446" i="1" s="1"/>
  <c r="FX452" i="1"/>
  <c r="BV452" i="1" s="1"/>
  <c r="CP453" i="1"/>
  <c r="BP454" i="1"/>
  <c r="BP459" i="1"/>
  <c r="BT462" i="1"/>
  <c r="EJ463" i="1"/>
  <c r="P463" i="1" s="1"/>
  <c r="BS501" i="1"/>
  <c r="BT501" i="1"/>
  <c r="BC507" i="1"/>
  <c r="BB507" i="1"/>
  <c r="BS524" i="1"/>
  <c r="FX530" i="1"/>
  <c r="BV530" i="1" s="1"/>
  <c r="EH530" i="1"/>
  <c r="AX538" i="1"/>
  <c r="FC539" i="1"/>
  <c r="AU539" i="1" s="1"/>
  <c r="DM539" i="1"/>
  <c r="BO542" i="1"/>
  <c r="BP542" i="1"/>
  <c r="AM437" i="1"/>
  <c r="BT437" i="1"/>
  <c r="BP446" i="1"/>
  <c r="EH448" i="1"/>
  <c r="CP469" i="1"/>
  <c r="BT472" i="1"/>
  <c r="BP475" i="1"/>
  <c r="FX478" i="1"/>
  <c r="BV478" i="1" s="1"/>
  <c r="BP479" i="1"/>
  <c r="BT485" i="1"/>
  <c r="EH490" i="1"/>
  <c r="CP491" i="1"/>
  <c r="BT494" i="1"/>
  <c r="BP495" i="1"/>
  <c r="BP528" i="1"/>
  <c r="BO528" i="1"/>
  <c r="AR530" i="1"/>
  <c r="AS530" i="1"/>
  <c r="BT549" i="1"/>
  <c r="BS549" i="1"/>
  <c r="BP428" i="1"/>
  <c r="Y431" i="1"/>
  <c r="AG434" i="1"/>
  <c r="BP434" i="1"/>
  <c r="AG436" i="1"/>
  <c r="AG437" i="1"/>
  <c r="BP437" i="1"/>
  <c r="BO440" i="1"/>
  <c r="Z440" i="1"/>
  <c r="BG440" i="1"/>
  <c r="BL440" i="1"/>
  <c r="FX440" i="1"/>
  <c r="BV440" i="1" s="1"/>
  <c r="BT441" i="1"/>
  <c r="BL442" i="1"/>
  <c r="BL446" i="1"/>
  <c r="BT448" i="1"/>
  <c r="BP451" i="1"/>
  <c r="BT452" i="1"/>
  <c r="FX453" i="1"/>
  <c r="BV453" i="1" s="1"/>
  <c r="BO454" i="1"/>
  <c r="BO456" i="1"/>
  <c r="BO462" i="1"/>
  <c r="EH468" i="1"/>
  <c r="BT473" i="1"/>
  <c r="EH474" i="1"/>
  <c r="BT474" i="1"/>
  <c r="BO476" i="1"/>
  <c r="BL476" i="1"/>
  <c r="BT477" i="1"/>
  <c r="EH478" i="1"/>
  <c r="BT478" i="1"/>
  <c r="BL479" i="1"/>
  <c r="BT486" i="1"/>
  <c r="BO498" i="1"/>
  <c r="AG503" i="1"/>
  <c r="AF503" i="1"/>
  <c r="FO504" i="1"/>
  <c r="BK504" i="1" s="1"/>
  <c r="FP504" i="1"/>
  <c r="BP508" i="1"/>
  <c r="BO508" i="1"/>
  <c r="BO511" i="1"/>
  <c r="BP511" i="1"/>
  <c r="AS533" i="1"/>
  <c r="BT551" i="1"/>
  <c r="BS556" i="1"/>
  <c r="BT556" i="1"/>
  <c r="FX413" i="1"/>
  <c r="BV413" i="1" s="1"/>
  <c r="BT415" i="1"/>
  <c r="BP419" i="1"/>
  <c r="CP420" i="1"/>
  <c r="FX420" i="1"/>
  <c r="BV420" i="1" s="1"/>
  <c r="BT420" i="1"/>
  <c r="CP421" i="1"/>
  <c r="EH421" i="1"/>
  <c r="CP422" i="1"/>
  <c r="FY422" i="1" s="1"/>
  <c r="BW422" i="1" s="1"/>
  <c r="CP427" i="1"/>
  <c r="BP427" i="1"/>
  <c r="AS429" i="1"/>
  <c r="BC429" i="1"/>
  <c r="EH430" i="1"/>
  <c r="BG430" i="1"/>
  <c r="FQ430" i="1"/>
  <c r="BM430" i="1" s="1"/>
  <c r="BT430" i="1"/>
  <c r="Y432" i="1"/>
  <c r="FN433" i="1"/>
  <c r="BI433" i="1" s="1"/>
  <c r="BP433" i="1"/>
  <c r="BT433" i="1"/>
  <c r="AS434" i="1"/>
  <c r="BC434" i="1"/>
  <c r="FN435" i="1"/>
  <c r="BI435" i="1" s="1"/>
  <c r="AG435" i="1"/>
  <c r="AM435" i="1"/>
  <c r="AY435" i="1"/>
  <c r="AS436" i="1"/>
  <c r="BC436" i="1"/>
  <c r="AS437" i="1"/>
  <c r="BC437" i="1"/>
  <c r="AS439" i="1"/>
  <c r="BC439" i="1"/>
  <c r="AS440" i="1"/>
  <c r="BC440" i="1"/>
  <c r="CP441" i="1"/>
  <c r="CP442" i="1"/>
  <c r="EH443" i="1"/>
  <c r="BL444" i="1"/>
  <c r="BT446" i="1"/>
  <c r="FX447" i="1"/>
  <c r="BV447" i="1" s="1"/>
  <c r="FX450" i="1"/>
  <c r="BV450" i="1" s="1"/>
  <c r="BT450" i="1"/>
  <c r="CP452" i="1"/>
  <c r="BT453" i="1"/>
  <c r="FX454" i="1"/>
  <c r="BV454" i="1" s="1"/>
  <c r="CP455" i="1"/>
  <c r="FY455" i="1" s="1"/>
  <c r="BW455" i="1" s="1"/>
  <c r="CP459" i="1"/>
  <c r="BP460" i="1"/>
  <c r="CP463" i="1"/>
  <c r="FX463" i="1"/>
  <c r="BV463" i="1" s="1"/>
  <c r="BP465" i="1"/>
  <c r="BP466" i="1"/>
  <c r="BS467" i="1"/>
  <c r="BP467" i="1"/>
  <c r="BT468" i="1"/>
  <c r="CP468" i="1"/>
  <c r="BP468" i="1"/>
  <c r="BP470" i="1"/>
  <c r="BT470" i="1"/>
  <c r="BP474" i="1"/>
  <c r="BP477" i="1"/>
  <c r="CP478" i="1"/>
  <c r="BP480" i="1"/>
  <c r="EH481" i="1"/>
  <c r="CP482" i="1"/>
  <c r="BL482" i="1"/>
  <c r="EH483" i="1"/>
  <c r="BO485" i="1"/>
  <c r="BT488" i="1"/>
  <c r="BL490" i="1"/>
  <c r="BT491" i="1"/>
  <c r="BP492" i="1"/>
  <c r="CP493" i="1"/>
  <c r="FX493" i="1"/>
  <c r="BV493" i="1" s="1"/>
  <c r="BL494" i="1"/>
  <c r="BF501" i="1"/>
  <c r="BB503" i="1"/>
  <c r="FN531" i="1"/>
  <c r="BI531" i="1" s="1"/>
  <c r="BC531" i="1"/>
  <c r="BB531" i="1"/>
  <c r="BK533" i="1"/>
  <c r="BL533" i="1"/>
  <c r="FN536" i="1"/>
  <c r="BI536" i="1" s="1"/>
  <c r="FY542" i="1"/>
  <c r="BW542" i="1" s="1"/>
  <c r="FX547" i="1"/>
  <c r="BV547" i="1" s="1"/>
  <c r="BO563" i="1"/>
  <c r="BP563" i="1"/>
  <c r="FX496" i="1"/>
  <c r="BV496" i="1" s="1"/>
  <c r="FN497" i="1"/>
  <c r="BI497" i="1" s="1"/>
  <c r="AG497" i="1"/>
  <c r="AM499" i="1"/>
  <c r="BP499" i="1"/>
  <c r="BT499" i="1"/>
  <c r="FX501" i="1"/>
  <c r="BV501" i="1" s="1"/>
  <c r="FN501" i="1"/>
  <c r="BI501" i="1" s="1"/>
  <c r="BP501" i="1"/>
  <c r="AS503" i="1"/>
  <c r="AY503" i="1"/>
  <c r="BT503" i="1"/>
  <c r="AM507" i="1"/>
  <c r="BT507" i="1"/>
  <c r="BP509" i="1"/>
  <c r="CP510" i="1"/>
  <c r="BP510" i="1"/>
  <c r="BT510" i="1"/>
  <c r="EL513" i="1"/>
  <c r="R513" i="1" s="1"/>
  <c r="CP514" i="1"/>
  <c r="BP514" i="1"/>
  <c r="CP518" i="1"/>
  <c r="BT521" i="1"/>
  <c r="BT522" i="1"/>
  <c r="EH525" i="1"/>
  <c r="BT529" i="1"/>
  <c r="BL530" i="1"/>
  <c r="AS531" i="1"/>
  <c r="BL531" i="1"/>
  <c r="AY534" i="1"/>
  <c r="BP534" i="1"/>
  <c r="CP536" i="1"/>
  <c r="FC536" i="1"/>
  <c r="AU536" i="1" s="1"/>
  <c r="AM536" i="1"/>
  <c r="AS536" i="1"/>
  <c r="CP538" i="1"/>
  <c r="EH545" i="1"/>
  <c r="EH546" i="1"/>
  <c r="FX548" i="1"/>
  <c r="BV548" i="1" s="1"/>
  <c r="FX551" i="1"/>
  <c r="BV551" i="1" s="1"/>
  <c r="EH552" i="1"/>
  <c r="BL556" i="1"/>
  <c r="BT559" i="1"/>
  <c r="EH565" i="1"/>
  <c r="Z568" i="1"/>
  <c r="CP572" i="1"/>
  <c r="FC572" i="1"/>
  <c r="AU572" i="1" s="1"/>
  <c r="BP573" i="1"/>
  <c r="Y575" i="1"/>
  <c r="AS575" i="1"/>
  <c r="Z576" i="1"/>
  <c r="BC576" i="1"/>
  <c r="FC577" i="1"/>
  <c r="AU577" i="1" s="1"/>
  <c r="AM579" i="1"/>
  <c r="AY579" i="1"/>
  <c r="BT579" i="1"/>
  <c r="FO568" i="1"/>
  <c r="BK568" i="1" s="1"/>
  <c r="FP575" i="1"/>
  <c r="BL575" i="1" s="1"/>
  <c r="FY579" i="1"/>
  <c r="BW579" i="1" s="1"/>
  <c r="CP504" i="1"/>
  <c r="BT508" i="1"/>
  <c r="BL510" i="1"/>
  <c r="FX512" i="1"/>
  <c r="BV512" i="1" s="1"/>
  <c r="BP512" i="1"/>
  <c r="BP513" i="1"/>
  <c r="BP515" i="1"/>
  <c r="BT517" i="1"/>
  <c r="FX518" i="1"/>
  <c r="BV518" i="1" s="1"/>
  <c r="EH519" i="1"/>
  <c r="FY519" i="1" s="1"/>
  <c r="BW519" i="1" s="1"/>
  <c r="CP525" i="1"/>
  <c r="BP525" i="1"/>
  <c r="FX527" i="1"/>
  <c r="BV527" i="1" s="1"/>
  <c r="CP530" i="1"/>
  <c r="AG530" i="1"/>
  <c r="AY530" i="1"/>
  <c r="BC530" i="1"/>
  <c r="BP530" i="1"/>
  <c r="EH531" i="1"/>
  <c r="Z531" i="1"/>
  <c r="AG531" i="1"/>
  <c r="AY533" i="1"/>
  <c r="BC533" i="1"/>
  <c r="BT533" i="1"/>
  <c r="BG534" i="1"/>
  <c r="BT535" i="1"/>
  <c r="AG536" i="1"/>
  <c r="BT536" i="1"/>
  <c r="FN537" i="1"/>
  <c r="BI537" i="1" s="1"/>
  <c r="AM537" i="1"/>
  <c r="BG538" i="1"/>
  <c r="FN540" i="1"/>
  <c r="BI540" i="1" s="1"/>
  <c r="BL543" i="1"/>
  <c r="CP545" i="1"/>
  <c r="CP549" i="1"/>
  <c r="BT550" i="1"/>
  <c r="EH551" i="1"/>
  <c r="CP552" i="1"/>
  <c r="BL553" i="1"/>
  <c r="BL559" i="1"/>
  <c r="EH562" i="1"/>
  <c r="CP565" i="1"/>
  <c r="BP565" i="1"/>
  <c r="BP566" i="1"/>
  <c r="BP567" i="1"/>
  <c r="FN568" i="1"/>
  <c r="BI568" i="1" s="1"/>
  <c r="AM568" i="1"/>
  <c r="BT568" i="1"/>
  <c r="BC569" i="1"/>
  <c r="BC571" i="1"/>
  <c r="BP572" i="1"/>
  <c r="EH572" i="1"/>
  <c r="BG572" i="1"/>
  <c r="BT573" i="1"/>
  <c r="FX575" i="1"/>
  <c r="BV575" i="1" s="1"/>
  <c r="FN575" i="1"/>
  <c r="BI575" i="1" s="1"/>
  <c r="AM575" i="1"/>
  <c r="FN576" i="1"/>
  <c r="BI576" i="1" s="1"/>
  <c r="AM576" i="1"/>
  <c r="FY70" i="1"/>
  <c r="BW70" i="1" s="1"/>
  <c r="FC11" i="1"/>
  <c r="AU11" i="1" s="1"/>
  <c r="AM11" i="1"/>
  <c r="BO12" i="1"/>
  <c r="FC12" i="1"/>
  <c r="AU12" i="1" s="1"/>
  <c r="AX13" i="1"/>
  <c r="BO13" i="1"/>
  <c r="FC13" i="1"/>
  <c r="AU13" i="1" s="1"/>
  <c r="AM13" i="1"/>
  <c r="BL13" i="1"/>
  <c r="EH15" i="1"/>
  <c r="FY15" i="1" s="1"/>
  <c r="BW15" i="1" s="1"/>
  <c r="BO16" i="1"/>
  <c r="FX16" i="1"/>
  <c r="BV16" i="1" s="1"/>
  <c r="BG16" i="1"/>
  <c r="FX17" i="1"/>
  <c r="BV17" i="1" s="1"/>
  <c r="BP17" i="1"/>
  <c r="BP18" i="1"/>
  <c r="FX19" i="1"/>
  <c r="BV19" i="1" s="1"/>
  <c r="FX20" i="1"/>
  <c r="BV20" i="1" s="1"/>
  <c r="BT21" i="1"/>
  <c r="BP22" i="1"/>
  <c r="FX23" i="1"/>
  <c r="BV23" i="1" s="1"/>
  <c r="BL23" i="1"/>
  <c r="BP24" i="1"/>
  <c r="CG26" i="1"/>
  <c r="BP26" i="1"/>
  <c r="BP28" i="1"/>
  <c r="BT30" i="1"/>
  <c r="BL31" i="1"/>
  <c r="EH32" i="1"/>
  <c r="EH36" i="1"/>
  <c r="EH40" i="1"/>
  <c r="BL43" i="1"/>
  <c r="BK44" i="1"/>
  <c r="CP45" i="1"/>
  <c r="FC46" i="1"/>
  <c r="AU46" i="1" s="1"/>
  <c r="BP46" i="1"/>
  <c r="BT46" i="1"/>
  <c r="EH47" i="1"/>
  <c r="BG47" i="1"/>
  <c r="BC48" i="1"/>
  <c r="Z49" i="1"/>
  <c r="CP50" i="1"/>
  <c r="FC50" i="1"/>
  <c r="AU50" i="1" s="1"/>
  <c r="FP50" i="1"/>
  <c r="BL50" i="1" s="1"/>
  <c r="CP51" i="1"/>
  <c r="FC51" i="1"/>
  <c r="AU51" i="1" s="1"/>
  <c r="FP51" i="1"/>
  <c r="BL51" i="1" s="1"/>
  <c r="Z52" i="1"/>
  <c r="BC52" i="1"/>
  <c r="AM53" i="1"/>
  <c r="BT53" i="1"/>
  <c r="FX54" i="1"/>
  <c r="BV54" i="1" s="1"/>
  <c r="AM54" i="1"/>
  <c r="FO54" i="1"/>
  <c r="BK54" i="1" s="1"/>
  <c r="CP55" i="1"/>
  <c r="FC55" i="1"/>
  <c r="AU55" i="1" s="1"/>
  <c r="FP55" i="1"/>
  <c r="FX56" i="1"/>
  <c r="BV56" i="1" s="1"/>
  <c r="FX58" i="1"/>
  <c r="BV58" i="1" s="1"/>
  <c r="FX59" i="1"/>
  <c r="BV59" i="1" s="1"/>
  <c r="BL60" i="1"/>
  <c r="FX61" i="1"/>
  <c r="BV61" i="1" s="1"/>
  <c r="CP62" i="1"/>
  <c r="BP62" i="1"/>
  <c r="FX63" i="1"/>
  <c r="BV63" i="1" s="1"/>
  <c r="BP64" i="1"/>
  <c r="FX65" i="1"/>
  <c r="BV65" i="1" s="1"/>
  <c r="EH66" i="1"/>
  <c r="CP68" i="1"/>
  <c r="BL70" i="1"/>
  <c r="FX70" i="1"/>
  <c r="BV70" i="1" s="1"/>
  <c r="AS71" i="1"/>
  <c r="AY71" i="1"/>
  <c r="AF72" i="1"/>
  <c r="BC72" i="1"/>
  <c r="FC74" i="1"/>
  <c r="AU74" i="1" s="1"/>
  <c r="BT75" i="1"/>
  <c r="AG75" i="1"/>
  <c r="BC75" i="1"/>
  <c r="AY76" i="1"/>
  <c r="FX77" i="1"/>
  <c r="BV77" i="1" s="1"/>
  <c r="CP78" i="1"/>
  <c r="Z78" i="1"/>
  <c r="AY78" i="1"/>
  <c r="EH79" i="1"/>
  <c r="BG79" i="1"/>
  <c r="BL79" i="1"/>
  <c r="AG80" i="1"/>
  <c r="EH81" i="1"/>
  <c r="AX82" i="1"/>
  <c r="AS82" i="1"/>
  <c r="BC83" i="1"/>
  <c r="BT83" i="1"/>
  <c r="BP84" i="1"/>
  <c r="CP85" i="1"/>
  <c r="EH85" i="1"/>
  <c r="Z87" i="1"/>
  <c r="AY87" i="1"/>
  <c r="AL88" i="1"/>
  <c r="BG88" i="1"/>
  <c r="FN89" i="1"/>
  <c r="BI89" i="1" s="1"/>
  <c r="BP89" i="1"/>
  <c r="BB90" i="1"/>
  <c r="FC90" i="1"/>
  <c r="AU90" i="1" s="1"/>
  <c r="BT90" i="1"/>
  <c r="FX91" i="1"/>
  <c r="BV91" i="1" s="1"/>
  <c r="BC91" i="1"/>
  <c r="BT93" i="1"/>
  <c r="BL93" i="1"/>
  <c r="BK94" i="1"/>
  <c r="FC94" i="1"/>
  <c r="AU94" i="1" s="1"/>
  <c r="AS94" i="1"/>
  <c r="CP95" i="1"/>
  <c r="Z95" i="1"/>
  <c r="BT95" i="1"/>
  <c r="EH101" i="1"/>
  <c r="BT102" i="1"/>
  <c r="CP104" i="1"/>
  <c r="BT105" i="1"/>
  <c r="EH107" i="1"/>
  <c r="BT107" i="1"/>
  <c r="BP113" i="1"/>
  <c r="EH120" i="1"/>
  <c r="FX120" i="1"/>
  <c r="BV120" i="1" s="1"/>
  <c r="AG131" i="1"/>
  <c r="FN131" i="1"/>
  <c r="BI131" i="1" s="1"/>
  <c r="FP131" i="1"/>
  <c r="CP131" i="1"/>
  <c r="Z6" i="1"/>
  <c r="BT6" i="1"/>
  <c r="AS7" i="1"/>
  <c r="FX8" i="1"/>
  <c r="BV8" i="1" s="1"/>
  <c r="Z8" i="1"/>
  <c r="AM9" i="1"/>
  <c r="FX9" i="1"/>
  <c r="BV9" i="1" s="1"/>
  <c r="Z9" i="1"/>
  <c r="AY9" i="1"/>
  <c r="AG10" i="1"/>
  <c r="BG10" i="1"/>
  <c r="CP11" i="1"/>
  <c r="FN11" i="1"/>
  <c r="BI11" i="1" s="1"/>
  <c r="EH12" i="1"/>
  <c r="EH13" i="1"/>
  <c r="FC15" i="1"/>
  <c r="AU15" i="1" s="1"/>
  <c r="BC15" i="1"/>
  <c r="BT16" i="1"/>
  <c r="DM19" i="1"/>
  <c r="BP19" i="1"/>
  <c r="CP32" i="1"/>
  <c r="FY35" i="1"/>
  <c r="BW35" i="1" s="1"/>
  <c r="CP37" i="1"/>
  <c r="BL39" i="1"/>
  <c r="BO43" i="1"/>
  <c r="EH43" i="1"/>
  <c r="FX45" i="1"/>
  <c r="BV45" i="1" s="1"/>
  <c r="AG46" i="1"/>
  <c r="AR49" i="1"/>
  <c r="FC49" i="1"/>
  <c r="AU49" i="1" s="1"/>
  <c r="FX52" i="1"/>
  <c r="BV52" i="1" s="1"/>
  <c r="EH54" i="1"/>
  <c r="Z54" i="1"/>
  <c r="BG54" i="1"/>
  <c r="FQ54" i="1"/>
  <c r="BM54" i="1" s="1"/>
  <c r="AM56" i="1"/>
  <c r="AY56" i="1"/>
  <c r="BT56" i="1"/>
  <c r="BT58" i="1"/>
  <c r="BP59" i="1"/>
  <c r="CP60" i="1"/>
  <c r="BT60" i="1"/>
  <c r="BP61" i="1"/>
  <c r="FX62" i="1"/>
  <c r="BV62" i="1" s="1"/>
  <c r="BL65" i="1"/>
  <c r="BK67" i="1"/>
  <c r="BT70" i="1"/>
  <c r="BP71" i="1"/>
  <c r="EH71" i="1"/>
  <c r="CP72" i="1"/>
  <c r="BL72" i="1"/>
  <c r="BL74" i="1"/>
  <c r="FC76" i="1"/>
  <c r="AU76" i="1" s="1"/>
  <c r="AL77" i="1"/>
  <c r="CP82" i="1"/>
  <c r="FY82" i="1" s="1"/>
  <c r="BW82" i="1" s="1"/>
  <c r="EH88" i="1"/>
  <c r="FY88" i="1" s="1"/>
  <c r="BW88" i="1" s="1"/>
  <c r="AR89" i="1"/>
  <c r="CP90" i="1"/>
  <c r="BB93" i="1"/>
  <c r="BG93" i="1"/>
  <c r="FX99" i="1"/>
  <c r="BV99" i="1" s="1"/>
  <c r="CP100" i="1"/>
  <c r="FY100" i="1" s="1"/>
  <c r="BW100" i="1" s="1"/>
  <c r="FX104" i="1"/>
  <c r="BV104" i="1" s="1"/>
  <c r="BL109" i="1"/>
  <c r="BK110" i="1"/>
  <c r="CP114" i="1"/>
  <c r="FY114" i="1" s="1"/>
  <c r="BW114" i="1" s="1"/>
  <c r="EH126" i="1"/>
  <c r="FN133" i="1"/>
  <c r="BI133" i="1" s="1"/>
  <c r="FO133" i="1"/>
  <c r="BK133" i="1" s="1"/>
  <c r="Y133" i="1"/>
  <c r="Z133" i="1"/>
  <c r="BT133" i="1"/>
  <c r="FX11" i="1"/>
  <c r="BV11" i="1" s="1"/>
  <c r="AS74" i="1"/>
  <c r="FC75" i="1"/>
  <c r="AU75" i="1" s="1"/>
  <c r="FN76" i="1"/>
  <c r="BI76" i="1" s="1"/>
  <c r="BP79" i="1"/>
  <c r="FC80" i="1"/>
  <c r="AU80" i="1" s="1"/>
  <c r="FX82" i="1"/>
  <c r="BV82" i="1" s="1"/>
  <c r="FX84" i="1"/>
  <c r="BV84" i="1" s="1"/>
  <c r="BP87" i="1"/>
  <c r="FN87" i="1"/>
  <c r="BI87" i="1" s="1"/>
  <c r="FC88" i="1"/>
  <c r="AU88" i="1" s="1"/>
  <c r="FC92" i="1"/>
  <c r="AU92" i="1" s="1"/>
  <c r="AG93" i="1"/>
  <c r="AF93" i="1"/>
  <c r="EH110" i="1"/>
  <c r="FX110" i="1"/>
  <c r="BV110" i="1" s="1"/>
  <c r="EH121" i="1"/>
  <c r="FX121" i="1"/>
  <c r="BV121" i="1" s="1"/>
  <c r="BO121" i="1"/>
  <c r="BP121" i="1"/>
  <c r="FC128" i="1"/>
  <c r="AU128" i="1" s="1"/>
  <c r="Y130" i="1"/>
  <c r="Z130" i="1"/>
  <c r="FN6" i="1"/>
  <c r="BI6" i="1" s="1"/>
  <c r="FN7" i="1"/>
  <c r="BI7" i="1" s="1"/>
  <c r="FY18" i="1"/>
  <c r="BW18" i="1" s="1"/>
  <c r="BL6" i="1"/>
  <c r="FC7" i="1"/>
  <c r="AU7" i="1" s="1"/>
  <c r="FX7" i="1"/>
  <c r="BV7" i="1" s="1"/>
  <c r="BT7" i="1"/>
  <c r="BB8" i="1"/>
  <c r="FC8" i="1"/>
  <c r="AU8" i="1" s="1"/>
  <c r="AM8" i="1"/>
  <c r="EH9" i="1"/>
  <c r="FY9" i="1" s="1"/>
  <c r="BW9" i="1" s="1"/>
  <c r="FN10" i="1"/>
  <c r="BI10" i="1" s="1"/>
  <c r="Z11" i="1"/>
  <c r="AY11" i="1"/>
  <c r="AY12" i="1"/>
  <c r="Z12" i="1"/>
  <c r="FX13" i="1"/>
  <c r="BV13" i="1" s="1"/>
  <c r="FN14" i="1"/>
  <c r="BI14" i="1" s="1"/>
  <c r="AS14" i="1"/>
  <c r="AY14" i="1"/>
  <c r="AY15" i="1"/>
  <c r="BL19" i="1"/>
  <c r="BT24" i="1"/>
  <c r="BT26" i="1"/>
  <c r="BL27" i="1"/>
  <c r="BL29" i="1"/>
  <c r="BP31" i="1"/>
  <c r="BL32" i="1"/>
  <c r="BL34" i="1"/>
  <c r="FX34" i="1"/>
  <c r="BV34" i="1" s="1"/>
  <c r="BL36" i="1"/>
  <c r="BP39" i="1"/>
  <c r="CP40" i="1"/>
  <c r="BL40" i="1"/>
  <c r="FX40" i="1"/>
  <c r="BV40" i="1" s="1"/>
  <c r="BL41" i="1"/>
  <c r="BT45" i="1"/>
  <c r="BF48" i="1"/>
  <c r="BT48" i="1"/>
  <c r="EH49" i="1"/>
  <c r="BP49" i="1"/>
  <c r="Z50" i="1"/>
  <c r="FX50" i="1"/>
  <c r="BV50" i="1" s="1"/>
  <c r="Z51" i="1"/>
  <c r="FX51" i="1"/>
  <c r="BV51" i="1" s="1"/>
  <c r="BG52" i="1"/>
  <c r="AS53" i="1"/>
  <c r="BP54" i="1"/>
  <c r="Z55" i="1"/>
  <c r="BP56" i="1"/>
  <c r="AS57" i="1"/>
  <c r="BC57" i="1"/>
  <c r="BP58" i="1"/>
  <c r="BP60" i="1"/>
  <c r="EH64" i="1"/>
  <c r="FY64" i="1" s="1"/>
  <c r="BW64" i="1" s="1"/>
  <c r="BL68" i="1"/>
  <c r="BP70" i="1"/>
  <c r="Y71" i="1"/>
  <c r="BB71" i="1"/>
  <c r="BT71" i="1"/>
  <c r="AM72" i="1"/>
  <c r="BL97" i="1"/>
  <c r="BK98" i="1"/>
  <c r="BL98" i="1"/>
  <c r="BP98" i="1"/>
  <c r="BT99" i="1"/>
  <c r="FX102" i="1"/>
  <c r="BV102" i="1" s="1"/>
  <c r="BT106" i="1"/>
  <c r="EH111" i="1"/>
  <c r="BT112" i="1"/>
  <c r="BP118" i="1"/>
  <c r="CP122" i="1"/>
  <c r="BP123" i="1"/>
  <c r="AM126" i="1"/>
  <c r="AL126" i="1"/>
  <c r="BG130" i="1"/>
  <c r="FX131" i="1"/>
  <c r="BV131" i="1" s="1"/>
  <c r="EH131" i="1"/>
  <c r="Z132" i="1"/>
  <c r="BP132" i="1"/>
  <c r="FQ134" i="1"/>
  <c r="BM134" i="1" s="1"/>
  <c r="CP134" i="1"/>
  <c r="FO134" i="1"/>
  <c r="BK134" i="1" s="1"/>
  <c r="AM134" i="1"/>
  <c r="FC160" i="1"/>
  <c r="AU160" i="1" s="1"/>
  <c r="EH171" i="1"/>
  <c r="Z171" i="1"/>
  <c r="EH172" i="1"/>
  <c r="FY172" i="1" s="1"/>
  <c r="BW172" i="1" s="1"/>
  <c r="AM173" i="1"/>
  <c r="AS174" i="1"/>
  <c r="FC174" i="1"/>
  <c r="AU174" i="1" s="1"/>
  <c r="FC176" i="1"/>
  <c r="AU176" i="1" s="1"/>
  <c r="FX178" i="1"/>
  <c r="BV178" i="1" s="1"/>
  <c r="FX180" i="1"/>
  <c r="BV180" i="1" s="1"/>
  <c r="CP181" i="1"/>
  <c r="EH181" i="1"/>
  <c r="CP183" i="1"/>
  <c r="BL188" i="1"/>
  <c r="CP193" i="1"/>
  <c r="FX196" i="1"/>
  <c r="BV196" i="1" s="1"/>
  <c r="BP197" i="1"/>
  <c r="EH198" i="1"/>
  <c r="BL206" i="1"/>
  <c r="AM208" i="1"/>
  <c r="AL208" i="1"/>
  <c r="FO209" i="1"/>
  <c r="BK209" i="1" s="1"/>
  <c r="FP209" i="1"/>
  <c r="CP209" i="1"/>
  <c r="AR211" i="1"/>
  <c r="BT111" i="1"/>
  <c r="BP117" i="1"/>
  <c r="BL120" i="1"/>
  <c r="BL125" i="1"/>
  <c r="FX125" i="1"/>
  <c r="BV125" i="1" s="1"/>
  <c r="FP126" i="1"/>
  <c r="CP127" i="1"/>
  <c r="AM127" i="1"/>
  <c r="FQ127" i="1"/>
  <c r="BM127" i="1" s="1"/>
  <c r="AG128" i="1"/>
  <c r="BT128" i="1"/>
  <c r="AM129" i="1"/>
  <c r="BG131" i="1"/>
  <c r="BC132" i="1"/>
  <c r="FX133" i="1"/>
  <c r="BV133" i="1" s="1"/>
  <c r="BG135" i="1"/>
  <c r="AM136" i="1"/>
  <c r="AY136" i="1"/>
  <c r="BT136" i="1"/>
  <c r="FX140" i="1"/>
  <c r="BV140" i="1" s="1"/>
  <c r="BT140" i="1"/>
  <c r="BP141" i="1"/>
  <c r="FX142" i="1"/>
  <c r="BV142" i="1" s="1"/>
  <c r="BP143" i="1"/>
  <c r="BP144" i="1"/>
  <c r="BL145" i="1"/>
  <c r="FX147" i="1"/>
  <c r="BV147" i="1" s="1"/>
  <c r="BP151" i="1"/>
  <c r="AG152" i="1"/>
  <c r="BC152" i="1"/>
  <c r="FX153" i="1"/>
  <c r="BV153" i="1" s="1"/>
  <c r="AY153" i="1"/>
  <c r="FN153" i="1"/>
  <c r="BI153" i="1" s="1"/>
  <c r="BT153" i="1"/>
  <c r="AM154" i="1"/>
  <c r="AG155" i="1"/>
  <c r="BT155" i="1"/>
  <c r="BC156" i="1"/>
  <c r="Z157" i="1"/>
  <c r="BT157" i="1"/>
  <c r="Z158" i="1"/>
  <c r="AY158" i="1"/>
  <c r="CP159" i="1"/>
  <c r="BL159" i="1"/>
  <c r="AM160" i="1"/>
  <c r="AL161" i="1"/>
  <c r="BG161" i="1"/>
  <c r="BL161" i="1"/>
  <c r="FC163" i="1"/>
  <c r="AU163" i="1" s="1"/>
  <c r="FX164" i="1"/>
  <c r="BV164" i="1" s="1"/>
  <c r="EH167" i="1"/>
  <c r="FY167" i="1" s="1"/>
  <c r="BW167" i="1" s="1"/>
  <c r="BP168" i="1"/>
  <c r="BT169" i="1"/>
  <c r="AG169" i="1"/>
  <c r="BC169" i="1"/>
  <c r="EH170" i="1"/>
  <c r="BL178" i="1"/>
  <c r="EH179" i="1"/>
  <c r="FY179" i="1" s="1"/>
  <c r="BW179" i="1" s="1"/>
  <c r="EH180" i="1"/>
  <c r="FY180" i="1" s="1"/>
  <c r="BW180" i="1" s="1"/>
  <c r="FX184" i="1"/>
  <c r="BV184" i="1" s="1"/>
  <c r="BL205" i="1"/>
  <c r="BK205" i="1"/>
  <c r="FP210" i="1"/>
  <c r="FQ210" i="1"/>
  <c r="BM210" i="1" s="1"/>
  <c r="CP92" i="1"/>
  <c r="FN92" i="1"/>
  <c r="BI92" i="1" s="1"/>
  <c r="AM92" i="1"/>
  <c r="BT92" i="1"/>
  <c r="FN93" i="1"/>
  <c r="BI93" i="1" s="1"/>
  <c r="Z93" i="1"/>
  <c r="FX94" i="1"/>
  <c r="BV94" i="1" s="1"/>
  <c r="BC94" i="1"/>
  <c r="BT94" i="1"/>
  <c r="FN95" i="1"/>
  <c r="BI95" i="1" s="1"/>
  <c r="AM95" i="1"/>
  <c r="AG96" i="1"/>
  <c r="BC96" i="1"/>
  <c r="BT97" i="1"/>
  <c r="FX100" i="1"/>
  <c r="BV100" i="1" s="1"/>
  <c r="CP103" i="1"/>
  <c r="BL104" i="1"/>
  <c r="FX105" i="1"/>
  <c r="BV105" i="1" s="1"/>
  <c r="FX106" i="1"/>
  <c r="BV106" i="1" s="1"/>
  <c r="BL107" i="1"/>
  <c r="BL112" i="1"/>
  <c r="BO115" i="1"/>
  <c r="CP116" i="1"/>
  <c r="BP116" i="1"/>
  <c r="FX119" i="1"/>
  <c r="BV119" i="1" s="1"/>
  <c r="BT119" i="1"/>
  <c r="BL121" i="1"/>
  <c r="BL123" i="1"/>
  <c r="CP124" i="1"/>
  <c r="EH124" i="1"/>
  <c r="AG126" i="1"/>
  <c r="BC126" i="1"/>
  <c r="BG126" i="1"/>
  <c r="FC127" i="1"/>
  <c r="AU127" i="1" s="1"/>
  <c r="FX127" i="1"/>
  <c r="BV127" i="1" s="1"/>
  <c r="BT127" i="1"/>
  <c r="Z128" i="1"/>
  <c r="BP128" i="1"/>
  <c r="FC129" i="1"/>
  <c r="AU129" i="1" s="1"/>
  <c r="FX129" i="1"/>
  <c r="BV129" i="1" s="1"/>
  <c r="FC131" i="1"/>
  <c r="AU131" i="1" s="1"/>
  <c r="Z131" i="1"/>
  <c r="FC132" i="1"/>
  <c r="AU132" i="1" s="1"/>
  <c r="AS132" i="1"/>
  <c r="BP133" i="1"/>
  <c r="FX134" i="1"/>
  <c r="BV134" i="1" s="1"/>
  <c r="Z134" i="1"/>
  <c r="BC134" i="1"/>
  <c r="AF135" i="1"/>
  <c r="BC135" i="1"/>
  <c r="Z135" i="1"/>
  <c r="AG136" i="1"/>
  <c r="BP136" i="1"/>
  <c r="FX136" i="1"/>
  <c r="BV136" i="1" s="1"/>
  <c r="AM137" i="1"/>
  <c r="AY137" i="1"/>
  <c r="BT137" i="1"/>
  <c r="CP140" i="1"/>
  <c r="CP144" i="1"/>
  <c r="CP145" i="1"/>
  <c r="EH145" i="1"/>
  <c r="FX146" i="1"/>
  <c r="BV146" i="1" s="1"/>
  <c r="BP147" i="1"/>
  <c r="FX148" i="1"/>
  <c r="BV148" i="1" s="1"/>
  <c r="FX149" i="1"/>
  <c r="BV149" i="1" s="1"/>
  <c r="BL150" i="1"/>
  <c r="FX150" i="1"/>
  <c r="BV150" i="1" s="1"/>
  <c r="AR151" i="1"/>
  <c r="AM151" i="1"/>
  <c r="BL151" i="1"/>
  <c r="CP152" i="1"/>
  <c r="Z152" i="1"/>
  <c r="FC153" i="1"/>
  <c r="AU153" i="1" s="1"/>
  <c r="AM153" i="1"/>
  <c r="AS153" i="1"/>
  <c r="AG154" i="1"/>
  <c r="BC154" i="1"/>
  <c r="BB155" i="1"/>
  <c r="BP155" i="1"/>
  <c r="CP155" i="1"/>
  <c r="AY155" i="1"/>
  <c r="Z156" i="1"/>
  <c r="AY156" i="1"/>
  <c r="BP156" i="1"/>
  <c r="BT156" i="1"/>
  <c r="BO157" i="1"/>
  <c r="FC157" i="1"/>
  <c r="AU157" i="1" s="1"/>
  <c r="AM157" i="1"/>
  <c r="EH159" i="1"/>
  <c r="BG159" i="1"/>
  <c r="CP160" i="1"/>
  <c r="FX161" i="1"/>
  <c r="BV161" i="1" s="1"/>
  <c r="BC161" i="1"/>
  <c r="BK162" i="1"/>
  <c r="CP162" i="1"/>
  <c r="DM163" i="1"/>
  <c r="AS163" i="1"/>
  <c r="EH164" i="1"/>
  <c r="FY164" i="1" s="1"/>
  <c r="BW164" i="1" s="1"/>
  <c r="BT165" i="1"/>
  <c r="BT166" i="1"/>
  <c r="AY169" i="1"/>
  <c r="FX169" i="1"/>
  <c r="BV169" i="1" s="1"/>
  <c r="Z169" i="1"/>
  <c r="BT170" i="1"/>
  <c r="BL172" i="1"/>
  <c r="CP173" i="1"/>
  <c r="Z173" i="1"/>
  <c r="AY173" i="1"/>
  <c r="FN174" i="1"/>
  <c r="BI174" i="1" s="1"/>
  <c r="BL174" i="1"/>
  <c r="FC175" i="1"/>
  <c r="AU175" i="1" s="1"/>
  <c r="AS175" i="1"/>
  <c r="AG176" i="1"/>
  <c r="BC176" i="1"/>
  <c r="BT176" i="1"/>
  <c r="FN177" i="1"/>
  <c r="BI177" i="1" s="1"/>
  <c r="BG178" i="1"/>
  <c r="BT179" i="1"/>
  <c r="BP180" i="1"/>
  <c r="BP181" i="1"/>
  <c r="BP182" i="1"/>
  <c r="CP184" i="1"/>
  <c r="BT185" i="1"/>
  <c r="BS185" i="1"/>
  <c r="CP187" i="1"/>
  <c r="EH187" i="1"/>
  <c r="BL190" i="1"/>
  <c r="BL191" i="1"/>
  <c r="CP192" i="1"/>
  <c r="BT211" i="1"/>
  <c r="BS211" i="1"/>
  <c r="BL124" i="1"/>
  <c r="FC126" i="1"/>
  <c r="AU126" i="1" s="1"/>
  <c r="AS126" i="1"/>
  <c r="FC134" i="1"/>
  <c r="AU134" i="1" s="1"/>
  <c r="AS134" i="1"/>
  <c r="FC135" i="1"/>
  <c r="AU135" i="1" s="1"/>
  <c r="BS138" i="1"/>
  <c r="CP141" i="1"/>
  <c r="EH141" i="1"/>
  <c r="BT142" i="1"/>
  <c r="CP143" i="1"/>
  <c r="EH143" i="1"/>
  <c r="FX144" i="1"/>
  <c r="BV144" i="1" s="1"/>
  <c r="BO153" i="1"/>
  <c r="EH153" i="1"/>
  <c r="FC154" i="1"/>
  <c r="AU154" i="1" s="1"/>
  <c r="AS154" i="1"/>
  <c r="FC156" i="1"/>
  <c r="AU156" i="1" s="1"/>
  <c r="BL156" i="1"/>
  <c r="EH157" i="1"/>
  <c r="EH161" i="1"/>
  <c r="BP164" i="1"/>
  <c r="AM175" i="1"/>
  <c r="BS195" i="1"/>
  <c r="BT195" i="1"/>
  <c r="BP203" i="1"/>
  <c r="EH209" i="1"/>
  <c r="FX209" i="1"/>
  <c r="BV209" i="1" s="1"/>
  <c r="FN214" i="1"/>
  <c r="BI214" i="1" s="1"/>
  <c r="FQ214" i="1"/>
  <c r="BM214" i="1" s="1"/>
  <c r="FX221" i="1"/>
  <c r="BV221" i="1" s="1"/>
  <c r="FN237" i="1"/>
  <c r="BI237" i="1" s="1"/>
  <c r="FX242" i="1"/>
  <c r="BV242" i="1" s="1"/>
  <c r="FX256" i="1"/>
  <c r="BV256" i="1" s="1"/>
  <c r="FN288" i="1"/>
  <c r="BI288" i="1" s="1"/>
  <c r="FQ293" i="1"/>
  <c r="BM293" i="1" s="1"/>
  <c r="FY298" i="1"/>
  <c r="BW298" i="1" s="1"/>
  <c r="CP304" i="1"/>
  <c r="CP309" i="1"/>
  <c r="AY313" i="1"/>
  <c r="FX314" i="1"/>
  <c r="BV314" i="1" s="1"/>
  <c r="FC314" i="1"/>
  <c r="AU314" i="1" s="1"/>
  <c r="FN315" i="1"/>
  <c r="BI315" i="1" s="1"/>
  <c r="FX316" i="1"/>
  <c r="BV316" i="1" s="1"/>
  <c r="FC317" i="1"/>
  <c r="AU317" i="1" s="1"/>
  <c r="FN318" i="1"/>
  <c r="BI318" i="1" s="1"/>
  <c r="AX319" i="1"/>
  <c r="BT202" i="1"/>
  <c r="BP208" i="1"/>
  <c r="Z209" i="1"/>
  <c r="BC209" i="1"/>
  <c r="AS210" i="1"/>
  <c r="FC211" i="1"/>
  <c r="AU211" i="1" s="1"/>
  <c r="BP212" i="1"/>
  <c r="BC215" i="1"/>
  <c r="FP216" i="1"/>
  <c r="BL216" i="1" s="1"/>
  <c r="AM217" i="1"/>
  <c r="AG218" i="1"/>
  <c r="EH221" i="1"/>
  <c r="FY221" i="1" s="1"/>
  <c r="BW221" i="1" s="1"/>
  <c r="EH222" i="1"/>
  <c r="BT222" i="1"/>
  <c r="BT223" i="1"/>
  <c r="BT225" i="1"/>
  <c r="FX228" i="1"/>
  <c r="BV228" i="1" s="1"/>
  <c r="BP230" i="1"/>
  <c r="EH232" i="1"/>
  <c r="FC236" i="1"/>
  <c r="AU236" i="1" s="1"/>
  <c r="BT236" i="1"/>
  <c r="BG237" i="1"/>
  <c r="AS241" i="1"/>
  <c r="BP244" i="1"/>
  <c r="FN245" i="1"/>
  <c r="BI245" i="1" s="1"/>
  <c r="BT245" i="1"/>
  <c r="BL247" i="1"/>
  <c r="EH248" i="1"/>
  <c r="FY248" i="1" s="1"/>
  <c r="BW248" i="1" s="1"/>
  <c r="CP249" i="1"/>
  <c r="FN249" i="1"/>
  <c r="BI249" i="1" s="1"/>
  <c r="FN250" i="1"/>
  <c r="BI250" i="1" s="1"/>
  <c r="BC250" i="1"/>
  <c r="CP251" i="1"/>
  <c r="Z252" i="1"/>
  <c r="BP252" i="1"/>
  <c r="BC253" i="1"/>
  <c r="AG253" i="1"/>
  <c r="BL254" i="1"/>
  <c r="AG255" i="1"/>
  <c r="BG255" i="1"/>
  <c r="BT260" i="1"/>
  <c r="CP260" i="1"/>
  <c r="BT263" i="1"/>
  <c r="BL264" i="1"/>
  <c r="BO265" i="1"/>
  <c r="EH268" i="1"/>
  <c r="CP271" i="1"/>
  <c r="CP272" i="1"/>
  <c r="BT272" i="1"/>
  <c r="BT273" i="1"/>
  <c r="CP274" i="1"/>
  <c r="BP274" i="1"/>
  <c r="CP275" i="1"/>
  <c r="FY275" i="1" s="1"/>
  <c r="BW275" i="1" s="1"/>
  <c r="BL275" i="1"/>
  <c r="FX277" i="1"/>
  <c r="BV277" i="1" s="1"/>
  <c r="BT278" i="1"/>
  <c r="FX280" i="1"/>
  <c r="BV280" i="1" s="1"/>
  <c r="FX281" i="1"/>
  <c r="BV281" i="1" s="1"/>
  <c r="EH283" i="1"/>
  <c r="FX285" i="1"/>
  <c r="BV285" i="1" s="1"/>
  <c r="FN287" i="1"/>
  <c r="BI287" i="1" s="1"/>
  <c r="EH288" i="1"/>
  <c r="FO288" i="1"/>
  <c r="BK288" i="1" s="1"/>
  <c r="CP289" i="1"/>
  <c r="EH290" i="1"/>
  <c r="FQ290" i="1"/>
  <c r="BM290" i="1" s="1"/>
  <c r="AM291" i="1"/>
  <c r="FN291" i="1"/>
  <c r="BI291" i="1" s="1"/>
  <c r="FO294" i="1"/>
  <c r="BK294" i="1" s="1"/>
  <c r="Z295" i="1"/>
  <c r="BC295" i="1"/>
  <c r="AS296" i="1"/>
  <c r="Z298" i="1"/>
  <c r="BG298" i="1"/>
  <c r="BL298" i="1"/>
  <c r="FX298" i="1"/>
  <c r="BV298" i="1" s="1"/>
  <c r="BP300" i="1"/>
  <c r="CP301" i="1"/>
  <c r="BT305" i="1"/>
  <c r="CP306" i="1"/>
  <c r="FY306" i="1" s="1"/>
  <c r="BW306" i="1" s="1"/>
  <c r="FX310" i="1"/>
  <c r="BV310" i="1" s="1"/>
  <c r="AM314" i="1"/>
  <c r="BC315" i="1"/>
  <c r="BT315" i="1"/>
  <c r="Z316" i="1"/>
  <c r="BT316" i="1"/>
  <c r="EH318" i="1"/>
  <c r="BC319" i="1"/>
  <c r="BB319" i="1"/>
  <c r="BT319" i="1"/>
  <c r="FY322" i="1"/>
  <c r="BW322" i="1" s="1"/>
  <c r="BG324" i="1"/>
  <c r="BF324" i="1"/>
  <c r="BL185" i="1"/>
  <c r="BP186" i="1"/>
  <c r="EH188" i="1"/>
  <c r="EH189" i="1"/>
  <c r="BT196" i="1"/>
  <c r="FY197" i="1"/>
  <c r="BW197" i="1" s="1"/>
  <c r="BP198" i="1"/>
  <c r="BT198" i="1"/>
  <c r="CP199" i="1"/>
  <c r="BP199" i="1"/>
  <c r="FX200" i="1"/>
  <c r="BV200" i="1" s="1"/>
  <c r="BL200" i="1"/>
  <c r="BL203" i="1"/>
  <c r="CP204" i="1"/>
  <c r="BP204" i="1"/>
  <c r="BT205" i="1"/>
  <c r="CP207" i="1"/>
  <c r="AG208" i="1"/>
  <c r="FC209" i="1"/>
  <c r="AU209" i="1" s="1"/>
  <c r="AS209" i="1"/>
  <c r="FN210" i="1"/>
  <c r="BI210" i="1" s="1"/>
  <c r="AM210" i="1"/>
  <c r="BT210" i="1"/>
  <c r="AL211" i="1"/>
  <c r="FN211" i="1"/>
  <c r="BI211" i="1" s="1"/>
  <c r="AG211" i="1"/>
  <c r="BC212" i="1"/>
  <c r="AG213" i="1"/>
  <c r="BG213" i="1"/>
  <c r="BO214" i="1"/>
  <c r="Z214" i="1"/>
  <c r="AS214" i="1"/>
  <c r="FP215" i="1"/>
  <c r="BL215" i="1" s="1"/>
  <c r="FN216" i="1"/>
  <c r="BI216" i="1" s="1"/>
  <c r="AG216" i="1"/>
  <c r="AM216" i="1"/>
  <c r="BF217" i="1"/>
  <c r="AX219" i="1"/>
  <c r="FX219" i="1"/>
  <c r="BV219" i="1" s="1"/>
  <c r="AS220" i="1"/>
  <c r="BC220" i="1"/>
  <c r="BP221" i="1"/>
  <c r="BT221" i="1"/>
  <c r="CP222" i="1"/>
  <c r="EH224" i="1"/>
  <c r="BP225" i="1"/>
  <c r="BL226" i="1"/>
  <c r="FX226" i="1"/>
  <c r="BV226" i="1" s="1"/>
  <c r="CP227" i="1"/>
  <c r="EH231" i="1"/>
  <c r="CP232" i="1"/>
  <c r="BO234" i="1"/>
  <c r="CP235" i="1"/>
  <c r="FY235" i="1" s="1"/>
  <c r="BW235" i="1" s="1"/>
  <c r="BT235" i="1"/>
  <c r="CP236" i="1"/>
  <c r="AY236" i="1"/>
  <c r="BP236" i="1"/>
  <c r="AG237" i="1"/>
  <c r="BC237" i="1"/>
  <c r="BT237" i="1"/>
  <c r="Y238" i="1"/>
  <c r="BP238" i="1"/>
  <c r="BP239" i="1"/>
  <c r="FN241" i="1"/>
  <c r="BI241" i="1" s="1"/>
  <c r="AS242" i="1"/>
  <c r="AY242" i="1"/>
  <c r="BP242" i="1"/>
  <c r="BB243" i="1"/>
  <c r="BP243" i="1"/>
  <c r="BT243" i="1"/>
  <c r="FX244" i="1"/>
  <c r="BV244" i="1" s="1"/>
  <c r="AY245" i="1"/>
  <c r="EH246" i="1"/>
  <c r="BL249" i="1"/>
  <c r="FN251" i="1"/>
  <c r="BI251" i="1" s="1"/>
  <c r="AX252" i="1"/>
  <c r="FC252" i="1"/>
  <c r="AU252" i="1" s="1"/>
  <c r="CP253" i="1"/>
  <c r="FY253" i="1" s="1"/>
  <c r="BW253" i="1" s="1"/>
  <c r="AM254" i="1"/>
  <c r="FX255" i="1"/>
  <c r="BV255" i="1" s="1"/>
  <c r="BT255" i="1"/>
  <c r="BC256" i="1"/>
  <c r="FY259" i="1"/>
  <c r="BW259" i="1" s="1"/>
  <c r="BP260" i="1"/>
  <c r="FX262" i="1"/>
  <c r="BV262" i="1" s="1"/>
  <c r="BO271" i="1"/>
  <c r="FX271" i="1"/>
  <c r="BV271" i="1" s="1"/>
  <c r="CP288" i="1"/>
  <c r="FP288" i="1"/>
  <c r="FO291" i="1"/>
  <c r="BK291" i="1" s="1"/>
  <c r="CP293" i="1"/>
  <c r="FN293" i="1"/>
  <c r="BI293" i="1" s="1"/>
  <c r="CP295" i="1"/>
  <c r="FP295" i="1"/>
  <c r="BL295" i="1" s="1"/>
  <c r="FX295" i="1"/>
  <c r="BV295" i="1" s="1"/>
  <c r="FX297" i="1"/>
  <c r="BV297" i="1" s="1"/>
  <c r="BB299" i="1"/>
  <c r="FX299" i="1"/>
  <c r="BV299" i="1" s="1"/>
  <c r="BL324" i="1"/>
  <c r="FX325" i="1"/>
  <c r="BV325" i="1" s="1"/>
  <c r="EH325" i="1"/>
  <c r="FY325" i="1" s="1"/>
  <c r="BW325" i="1" s="1"/>
  <c r="CP188" i="1"/>
  <c r="CP194" i="1"/>
  <c r="BT197" i="1"/>
  <c r="EH200" i="1"/>
  <c r="CP201" i="1"/>
  <c r="CP205" i="1"/>
  <c r="BP206" i="1"/>
  <c r="FX208" i="1"/>
  <c r="BV208" i="1" s="1"/>
  <c r="BT208" i="1"/>
  <c r="FN209" i="1"/>
  <c r="BI209" i="1" s="1"/>
  <c r="FC210" i="1"/>
  <c r="AU210" i="1" s="1"/>
  <c r="FX210" i="1"/>
  <c r="BV210" i="1" s="1"/>
  <c r="BO211" i="1"/>
  <c r="BC211" i="1"/>
  <c r="FX211" i="1"/>
  <c r="BV211" i="1" s="1"/>
  <c r="BB214" i="1"/>
  <c r="FC214" i="1"/>
  <c r="AU214" i="1" s="1"/>
  <c r="FP214" i="1"/>
  <c r="BL214" i="1" s="1"/>
  <c r="FN215" i="1"/>
  <c r="BI215" i="1" s="1"/>
  <c r="AG215" i="1"/>
  <c r="BF218" i="1"/>
  <c r="FY219" i="1"/>
  <c r="BW219" i="1" s="1"/>
  <c r="CP223" i="1"/>
  <c r="CP225" i="1"/>
  <c r="BT228" i="1"/>
  <c r="BT232" i="1"/>
  <c r="FN238" i="1"/>
  <c r="BI238" i="1" s="1"/>
  <c r="Z239" i="1"/>
  <c r="FC241" i="1"/>
  <c r="AU241" i="1" s="1"/>
  <c r="EH244" i="1"/>
  <c r="FC244" i="1"/>
  <c r="AU244" i="1" s="1"/>
  <c r="FC245" i="1"/>
  <c r="AU245" i="1" s="1"/>
  <c r="AS245" i="1"/>
  <c r="BG249" i="1"/>
  <c r="BK250" i="1"/>
  <c r="CP250" i="1"/>
  <c r="FC250" i="1"/>
  <c r="AU250" i="1" s="1"/>
  <c r="AS250" i="1"/>
  <c r="BG250" i="1"/>
  <c r="AM251" i="1"/>
  <c r="BL251" i="1"/>
  <c r="BT252" i="1"/>
  <c r="FN253" i="1"/>
  <c r="BI253" i="1" s="1"/>
  <c r="AS253" i="1"/>
  <c r="BL253" i="1"/>
  <c r="EH254" i="1"/>
  <c r="BP255" i="1"/>
  <c r="FN255" i="1"/>
  <c r="BI255" i="1" s="1"/>
  <c r="AS255" i="1"/>
  <c r="AY255" i="1"/>
  <c r="CP256" i="1"/>
  <c r="FX257" i="1"/>
  <c r="BV257" i="1" s="1"/>
  <c r="BL260" i="1"/>
  <c r="EH262" i="1"/>
  <c r="BT264" i="1"/>
  <c r="CP266" i="1"/>
  <c r="FY266" i="1" s="1"/>
  <c r="BW266" i="1" s="1"/>
  <c r="BT266" i="1"/>
  <c r="BT267" i="1"/>
  <c r="BL268" i="1"/>
  <c r="BT269" i="1"/>
  <c r="BT271" i="1"/>
  <c r="BL272" i="1"/>
  <c r="FX273" i="1"/>
  <c r="BV273" i="1" s="1"/>
  <c r="CP287" i="1"/>
  <c r="CP290" i="1"/>
  <c r="FC290" i="1"/>
  <c r="AU290" i="1" s="1"/>
  <c r="AS290" i="1"/>
  <c r="FO292" i="1"/>
  <c r="BK292" i="1" s="1"/>
  <c r="EH293" i="1"/>
  <c r="Z293" i="1"/>
  <c r="BG293" i="1"/>
  <c r="FO293" i="1"/>
  <c r="BK293" i="1" s="1"/>
  <c r="CP294" i="1"/>
  <c r="Z294" i="1"/>
  <c r="BG294" i="1"/>
  <c r="FN295" i="1"/>
  <c r="BI295" i="1" s="1"/>
  <c r="FQ295" i="1"/>
  <c r="BM295" i="1" s="1"/>
  <c r="AG296" i="1"/>
  <c r="BP296" i="1"/>
  <c r="EH297" i="1"/>
  <c r="AG297" i="1"/>
  <c r="BT297" i="1"/>
  <c r="AR299" i="1"/>
  <c r="EH299" i="1"/>
  <c r="FY299" i="1" s="1"/>
  <c r="BW299" i="1" s="1"/>
  <c r="Z299" i="1"/>
  <c r="BG299" i="1"/>
  <c r="BL299" i="1"/>
  <c r="FX300" i="1"/>
  <c r="BV300" i="1" s="1"/>
  <c r="O302" i="1"/>
  <c r="BL303" i="1"/>
  <c r="BP304" i="1"/>
  <c r="CP307" i="1"/>
  <c r="FY307" i="1" s="1"/>
  <c r="BW307" i="1" s="1"/>
  <c r="BL307" i="1"/>
  <c r="Z313" i="1"/>
  <c r="AR313" i="1"/>
  <c r="AS313" i="1"/>
  <c r="BP313" i="1"/>
  <c r="AY314" i="1"/>
  <c r="BP314" i="1"/>
  <c r="Z317" i="1"/>
  <c r="BT317" i="1"/>
  <c r="BS317" i="1"/>
  <c r="AS318" i="1"/>
  <c r="BL318" i="1"/>
  <c r="BS319" i="1"/>
  <c r="BP319" i="1"/>
  <c r="FC328" i="1"/>
  <c r="AU328" i="1" s="1"/>
  <c r="AM329" i="1"/>
  <c r="BL329" i="1"/>
  <c r="AS331" i="1"/>
  <c r="FX332" i="1"/>
  <c r="BV332" i="1" s="1"/>
  <c r="AM332" i="1"/>
  <c r="BL332" i="1"/>
  <c r="AM334" i="1"/>
  <c r="BL334" i="1"/>
  <c r="FN336" i="1"/>
  <c r="BI336" i="1" s="1"/>
  <c r="BP340" i="1"/>
  <c r="BP347" i="1"/>
  <c r="BL358" i="1"/>
  <c r="EH360" i="1"/>
  <c r="FY360" i="1" s="1"/>
  <c r="BW360" i="1" s="1"/>
  <c r="AG360" i="1"/>
  <c r="EH364" i="1"/>
  <c r="AG364" i="1"/>
  <c r="AR366" i="1"/>
  <c r="AM366" i="1"/>
  <c r="AL366" i="1"/>
  <c r="BT366" i="1"/>
  <c r="BS366" i="1"/>
  <c r="AR367" i="1"/>
  <c r="BL368" i="1"/>
  <c r="BT370" i="1"/>
  <c r="BT373" i="1"/>
  <c r="Z385" i="1"/>
  <c r="BT385" i="1"/>
  <c r="AM387" i="1"/>
  <c r="AL387" i="1"/>
  <c r="BC388" i="1"/>
  <c r="BP388" i="1"/>
  <c r="BO388" i="1"/>
  <c r="BT388" i="1"/>
  <c r="BL391" i="1"/>
  <c r="Z315" i="1"/>
  <c r="AY315" i="1"/>
  <c r="FC316" i="1"/>
  <c r="AU316" i="1" s="1"/>
  <c r="BP316" i="1"/>
  <c r="BG318" i="1"/>
  <c r="EH319" i="1"/>
  <c r="FY319" i="1" s="1"/>
  <c r="BW319" i="1" s="1"/>
  <c r="EH320" i="1"/>
  <c r="FC321" i="1"/>
  <c r="AU321" i="1" s="1"/>
  <c r="AS321" i="1"/>
  <c r="FC322" i="1"/>
  <c r="AU322" i="1" s="1"/>
  <c r="EH323" i="1"/>
  <c r="FY323" i="1" s="1"/>
  <c r="BW323" i="1" s="1"/>
  <c r="BC323" i="1"/>
  <c r="BT325" i="1"/>
  <c r="FY326" i="1"/>
  <c r="BW326" i="1" s="1"/>
  <c r="AM328" i="1"/>
  <c r="CP329" i="1"/>
  <c r="FY329" i="1" s="1"/>
  <c r="BW329" i="1" s="1"/>
  <c r="AG329" i="1"/>
  <c r="BG329" i="1"/>
  <c r="BG330" i="1"/>
  <c r="CP330" i="1"/>
  <c r="AY330" i="1"/>
  <c r="BP330" i="1"/>
  <c r="EH332" i="1"/>
  <c r="FY332" i="1" s="1"/>
  <c r="BW332" i="1" s="1"/>
  <c r="AG332" i="1"/>
  <c r="BG332" i="1"/>
  <c r="CP335" i="1"/>
  <c r="FY335" i="1" s="1"/>
  <c r="BW335" i="1" s="1"/>
  <c r="BT335" i="1"/>
  <c r="BP338" i="1"/>
  <c r="EH341" i="1"/>
  <c r="BL343" i="1"/>
  <c r="EJ344" i="1"/>
  <c r="P344" i="1" s="1"/>
  <c r="FX345" i="1"/>
  <c r="BV345" i="1" s="1"/>
  <c r="CP348" i="1"/>
  <c r="FX348" i="1"/>
  <c r="BV348" i="1" s="1"/>
  <c r="BK349" i="1"/>
  <c r="FX351" i="1"/>
  <c r="BV351" i="1" s="1"/>
  <c r="BT353" i="1"/>
  <c r="FX356" i="1"/>
  <c r="BV356" i="1" s="1"/>
  <c r="EH356" i="1"/>
  <c r="BT356" i="1"/>
  <c r="BP357" i="1"/>
  <c r="FX359" i="1"/>
  <c r="BV359" i="1" s="1"/>
  <c r="BS360" i="1"/>
  <c r="AS361" i="1"/>
  <c r="FP362" i="1"/>
  <c r="BL362" i="1" s="1"/>
  <c r="AS365" i="1"/>
  <c r="AY365" i="1"/>
  <c r="AX365" i="1"/>
  <c r="BC365" i="1"/>
  <c r="BT372" i="1"/>
  <c r="BP378" i="1"/>
  <c r="FN386" i="1"/>
  <c r="BI386" i="1" s="1"/>
  <c r="EH389" i="1"/>
  <c r="BP389" i="1"/>
  <c r="AR390" i="1"/>
  <c r="BK390" i="1"/>
  <c r="FX393" i="1"/>
  <c r="BV393" i="1" s="1"/>
  <c r="BT306" i="1"/>
  <c r="FX307" i="1"/>
  <c r="BV307" i="1" s="1"/>
  <c r="BP308" i="1"/>
  <c r="FX309" i="1"/>
  <c r="BV309" i="1" s="1"/>
  <c r="BL310" i="1"/>
  <c r="BP310" i="1"/>
  <c r="BP312" i="1"/>
  <c r="BT312" i="1"/>
  <c r="FN313" i="1"/>
  <c r="BI313" i="1" s="1"/>
  <c r="BL313" i="1"/>
  <c r="CP314" i="1"/>
  <c r="AG314" i="1"/>
  <c r="BG314" i="1"/>
  <c r="FC315" i="1"/>
  <c r="AU315" i="1" s="1"/>
  <c r="AS315" i="1"/>
  <c r="CP316" i="1"/>
  <c r="AM316" i="1"/>
  <c r="FC318" i="1"/>
  <c r="AU318" i="1" s="1"/>
  <c r="AG318" i="1"/>
  <c r="BC318" i="1"/>
  <c r="FX319" i="1"/>
  <c r="BV319" i="1" s="1"/>
  <c r="FN321" i="1"/>
  <c r="BI321" i="1" s="1"/>
  <c r="FN322" i="1"/>
  <c r="BI322" i="1" s="1"/>
  <c r="FC323" i="1"/>
  <c r="AU323" i="1" s="1"/>
  <c r="AY323" i="1"/>
  <c r="BT323" i="1"/>
  <c r="BP325" i="1"/>
  <c r="BO328" i="1"/>
  <c r="BT328" i="1"/>
  <c r="FX329" i="1"/>
  <c r="BV329" i="1" s="1"/>
  <c r="AM331" i="1"/>
  <c r="FX331" i="1"/>
  <c r="BV331" i="1" s="1"/>
  <c r="BP333" i="1"/>
  <c r="AL333" i="1"/>
  <c r="AM333" i="1"/>
  <c r="AS333" i="1"/>
  <c r="AY333" i="1"/>
  <c r="BC335" i="1"/>
  <c r="BT336" i="1"/>
  <c r="EH336" i="1"/>
  <c r="CP339" i="1"/>
  <c r="FX340" i="1"/>
  <c r="BV340" i="1" s="1"/>
  <c r="EH342" i="1"/>
  <c r="CP343" i="1"/>
  <c r="O344" i="1"/>
  <c r="BL345" i="1"/>
  <c r="EH345" i="1"/>
  <c r="FX347" i="1"/>
  <c r="BV347" i="1" s="1"/>
  <c r="BL350" i="1"/>
  <c r="BT355" i="1"/>
  <c r="AM359" i="1"/>
  <c r="CP362" i="1"/>
  <c r="FQ362" i="1"/>
  <c r="BM362" i="1" s="1"/>
  <c r="Z363" i="1"/>
  <c r="BC363" i="1"/>
  <c r="AL365" i="1"/>
  <c r="Z367" i="1"/>
  <c r="Y367" i="1"/>
  <c r="BG367" i="1"/>
  <c r="BL367" i="1"/>
  <c r="BK367" i="1"/>
  <c r="BP375" i="1"/>
  <c r="CP381" i="1"/>
  <c r="Z381" i="1"/>
  <c r="Z383" i="1"/>
  <c r="AS384" i="1"/>
  <c r="AR384" i="1"/>
  <c r="BT384" i="1"/>
  <c r="CP386" i="1"/>
  <c r="BT386" i="1"/>
  <c r="BF387" i="1"/>
  <c r="BT399" i="1"/>
  <c r="BS399" i="1"/>
  <c r="BP324" i="1"/>
  <c r="BG360" i="1"/>
  <c r="BF360" i="1"/>
  <c r="BC366" i="1"/>
  <c r="BB366" i="1"/>
  <c r="BC367" i="1"/>
  <c r="BB367" i="1"/>
  <c r="FC384" i="1"/>
  <c r="AU384" i="1" s="1"/>
  <c r="FX392" i="1"/>
  <c r="BV392" i="1" s="1"/>
  <c r="EH392" i="1"/>
  <c r="FX354" i="1"/>
  <c r="BV354" i="1" s="1"/>
  <c r="BP355" i="1"/>
  <c r="BL357" i="1"/>
  <c r="BG362" i="1"/>
  <c r="AS363" i="1"/>
  <c r="BP370" i="1"/>
  <c r="BP373" i="1"/>
  <c r="BL378" i="1"/>
  <c r="BL380" i="1"/>
  <c r="FN381" i="1"/>
  <c r="BI381" i="1" s="1"/>
  <c r="BP381" i="1"/>
  <c r="BP384" i="1"/>
  <c r="AY386" i="1"/>
  <c r="FC388" i="1"/>
  <c r="AU388" i="1" s="1"/>
  <c r="AY388" i="1"/>
  <c r="FC389" i="1"/>
  <c r="AU389" i="1" s="1"/>
  <c r="BG391" i="1"/>
  <c r="BT393" i="1"/>
  <c r="BT394" i="1"/>
  <c r="BT396" i="1"/>
  <c r="BP397" i="1"/>
  <c r="FX401" i="1"/>
  <c r="BV401" i="1" s="1"/>
  <c r="BP402" i="1"/>
  <c r="BP403" i="1"/>
  <c r="BP404" i="1"/>
  <c r="EH405" i="1"/>
  <c r="BP406" i="1"/>
  <c r="EH407" i="1"/>
  <c r="BT407" i="1"/>
  <c r="EH408" i="1"/>
  <c r="FY408" i="1" s="1"/>
  <c r="BW408" i="1" s="1"/>
  <c r="CP409" i="1"/>
  <c r="BT410" i="1"/>
  <c r="BL412" i="1"/>
  <c r="FX412" i="1"/>
  <c r="BV412" i="1" s="1"/>
  <c r="EH414" i="1"/>
  <c r="BL416" i="1"/>
  <c r="FY417" i="1"/>
  <c r="BW417" i="1" s="1"/>
  <c r="FY418" i="1"/>
  <c r="BW418" i="1" s="1"/>
  <c r="BT418" i="1"/>
  <c r="CP419" i="1"/>
  <c r="BP420" i="1"/>
  <c r="BP424" i="1"/>
  <c r="AF429" i="1"/>
  <c r="BF429" i="1"/>
  <c r="BF430" i="1"/>
  <c r="BS430" i="1"/>
  <c r="FX430" i="1"/>
  <c r="BV430" i="1" s="1"/>
  <c r="AM430" i="1"/>
  <c r="AY430" i="1"/>
  <c r="AG432" i="1"/>
  <c r="AS433" i="1"/>
  <c r="BC433" i="1"/>
  <c r="Z434" i="1"/>
  <c r="BO436" i="1"/>
  <c r="Z436" i="1"/>
  <c r="BG436" i="1"/>
  <c r="FN438" i="1"/>
  <c r="BI438" i="1" s="1"/>
  <c r="AM438" i="1"/>
  <c r="AY438" i="1"/>
  <c r="EH441" i="1"/>
  <c r="FX441" i="1"/>
  <c r="BV441" i="1" s="1"/>
  <c r="BP444" i="1"/>
  <c r="FN330" i="1"/>
  <c r="BI330" i="1" s="1"/>
  <c r="AM330" i="1"/>
  <c r="FN331" i="1"/>
  <c r="BI331" i="1" s="1"/>
  <c r="EH333" i="1"/>
  <c r="CP334" i="1"/>
  <c r="Z334" i="1"/>
  <c r="BC334" i="1"/>
  <c r="FC335" i="1"/>
  <c r="AU335" i="1" s="1"/>
  <c r="AS335" i="1"/>
  <c r="EH339" i="1"/>
  <c r="BT341" i="1"/>
  <c r="BP342" i="1"/>
  <c r="FX343" i="1"/>
  <c r="BV343" i="1" s="1"/>
  <c r="EH344" i="1"/>
  <c r="FY344" i="1" s="1"/>
  <c r="BW344" i="1" s="1"/>
  <c r="CP345" i="1"/>
  <c r="BL348" i="1"/>
  <c r="FX352" i="1"/>
  <c r="BV352" i="1" s="1"/>
  <c r="BP352" i="1"/>
  <c r="BL353" i="1"/>
  <c r="EH357" i="1"/>
  <c r="FY357" i="1" s="1"/>
  <c r="BW357" i="1" s="1"/>
  <c r="AS359" i="1"/>
  <c r="BC359" i="1"/>
  <c r="AG361" i="1"/>
  <c r="FC362" i="1"/>
  <c r="AU362" i="1" s="1"/>
  <c r="Z362" i="1"/>
  <c r="AM363" i="1"/>
  <c r="BT363" i="1"/>
  <c r="AS364" i="1"/>
  <c r="BC364" i="1"/>
  <c r="BO365" i="1"/>
  <c r="FX365" i="1"/>
  <c r="BV365" i="1" s="1"/>
  <c r="BT369" i="1"/>
  <c r="CP371" i="1"/>
  <c r="BL372" i="1"/>
  <c r="BL374" i="1"/>
  <c r="CP375" i="1"/>
  <c r="EH375" i="1"/>
  <c r="FX376" i="1"/>
  <c r="BV376" i="1" s="1"/>
  <c r="EH377" i="1"/>
  <c r="BT379" i="1"/>
  <c r="EH380" i="1"/>
  <c r="BG380" i="1"/>
  <c r="AM381" i="1"/>
  <c r="BL381" i="1"/>
  <c r="BT382" i="1"/>
  <c r="EH383" i="1"/>
  <c r="FY383" i="1" s="1"/>
  <c r="BW383" i="1" s="1"/>
  <c r="Z384" i="1"/>
  <c r="AM385" i="1"/>
  <c r="FC386" i="1"/>
  <c r="AU386" i="1" s="1"/>
  <c r="AS386" i="1"/>
  <c r="BG386" i="1"/>
  <c r="DM388" i="1"/>
  <c r="AS388" i="1"/>
  <c r="BG388" i="1"/>
  <c r="DM389" i="1"/>
  <c r="AS389" i="1"/>
  <c r="BF390" i="1"/>
  <c r="CP390" i="1"/>
  <c r="FN390" i="1"/>
  <c r="BI390" i="1" s="1"/>
  <c r="BC390" i="1"/>
  <c r="CP392" i="1"/>
  <c r="BT392" i="1"/>
  <c r="FX395" i="1"/>
  <c r="BV395" i="1" s="1"/>
  <c r="BP396" i="1"/>
  <c r="BP398" i="1"/>
  <c r="BP399" i="1"/>
  <c r="CP400" i="1"/>
  <c r="FX400" i="1"/>
  <c r="BV400" i="1" s="1"/>
  <c r="FX403" i="1"/>
  <c r="BV403" i="1" s="1"/>
  <c r="FX404" i="1"/>
  <c r="BV404" i="1" s="1"/>
  <c r="CP405" i="1"/>
  <c r="CP406" i="1"/>
  <c r="BL407" i="1"/>
  <c r="FX410" i="1"/>
  <c r="BV410" i="1" s="1"/>
  <c r="CP413" i="1"/>
  <c r="FY413" i="1" s="1"/>
  <c r="BW413" i="1" s="1"/>
  <c r="CP414" i="1"/>
  <c r="FX416" i="1"/>
  <c r="BV416" i="1" s="1"/>
  <c r="FX422" i="1"/>
  <c r="BV422" i="1" s="1"/>
  <c r="BL428" i="1"/>
  <c r="BT429" i="1"/>
  <c r="AG430" i="1"/>
  <c r="AL440" i="1"/>
  <c r="AM440" i="1"/>
  <c r="AX440" i="1"/>
  <c r="AY440" i="1"/>
  <c r="BS440" i="1"/>
  <c r="BT440" i="1"/>
  <c r="BP400" i="1"/>
  <c r="BS402" i="1"/>
  <c r="FY403" i="1"/>
  <c r="BW403" i="1" s="1"/>
  <c r="BS431" i="1"/>
  <c r="FX431" i="1"/>
  <c r="BV431" i="1" s="1"/>
  <c r="AM431" i="1"/>
  <c r="AY431" i="1"/>
  <c r="FX432" i="1"/>
  <c r="BV432" i="1" s="1"/>
  <c r="EH432" i="1"/>
  <c r="Z433" i="1"/>
  <c r="Y433" i="1"/>
  <c r="BG433" i="1"/>
  <c r="BT447" i="1"/>
  <c r="BT406" i="1"/>
  <c r="EH411" i="1"/>
  <c r="FY411" i="1" s="1"/>
  <c r="BW411" i="1" s="1"/>
  <c r="BL413" i="1"/>
  <c r="EH415" i="1"/>
  <c r="FY415" i="1" s="1"/>
  <c r="BW415" i="1" s="1"/>
  <c r="BT424" i="1"/>
  <c r="BO425" i="1"/>
  <c r="BP425" i="1"/>
  <c r="EH429" i="1"/>
  <c r="Z429" i="1"/>
  <c r="Y429" i="1"/>
  <c r="Z437" i="1"/>
  <c r="Y437" i="1"/>
  <c r="FX439" i="1"/>
  <c r="BV439" i="1" s="1"/>
  <c r="EH439" i="1"/>
  <c r="FY439" i="1" s="1"/>
  <c r="BW439" i="1" s="1"/>
  <c r="AG439" i="1"/>
  <c r="BP439" i="1"/>
  <c r="BP445" i="1"/>
  <c r="EH450" i="1"/>
  <c r="BP452" i="1"/>
  <c r="FX457" i="1"/>
  <c r="BV457" i="1" s="1"/>
  <c r="BP458" i="1"/>
  <c r="BS460" i="1"/>
  <c r="CP460" i="1"/>
  <c r="FX461" i="1"/>
  <c r="BV461" i="1" s="1"/>
  <c r="EH464" i="1"/>
  <c r="FY464" i="1" s="1"/>
  <c r="BW464" i="1" s="1"/>
  <c r="EH467" i="1"/>
  <c r="FY467" i="1" s="1"/>
  <c r="BW467" i="1" s="1"/>
  <c r="BP469" i="1"/>
  <c r="BP471" i="1"/>
  <c r="FY486" i="1"/>
  <c r="BW486" i="1" s="1"/>
  <c r="AM501" i="1"/>
  <c r="AM503" i="1"/>
  <c r="AL503" i="1"/>
  <c r="AS507" i="1"/>
  <c r="AY507" i="1"/>
  <c r="AX507" i="1"/>
  <c r="BL512" i="1"/>
  <c r="BL515" i="1"/>
  <c r="FX517" i="1"/>
  <c r="BV517" i="1" s="1"/>
  <c r="FX423" i="1"/>
  <c r="BV423" i="1" s="1"/>
  <c r="CP425" i="1"/>
  <c r="CP428" i="1"/>
  <c r="FY428" i="1" s="1"/>
  <c r="BW428" i="1" s="1"/>
  <c r="BP429" i="1"/>
  <c r="BP430" i="1"/>
  <c r="AS431" i="1"/>
  <c r="BC431" i="1"/>
  <c r="AS432" i="1"/>
  <c r="BC432" i="1"/>
  <c r="AG433" i="1"/>
  <c r="FX434" i="1"/>
  <c r="BV434" i="1" s="1"/>
  <c r="EH435" i="1"/>
  <c r="Z435" i="1"/>
  <c r="BG435" i="1"/>
  <c r="BP435" i="1"/>
  <c r="AM436" i="1"/>
  <c r="AY436" i="1"/>
  <c r="BB437" i="1"/>
  <c r="FX437" i="1"/>
  <c r="BV437" i="1" s="1"/>
  <c r="EH438" i="1"/>
  <c r="Z438" i="1"/>
  <c r="BG438" i="1"/>
  <c r="BP438" i="1"/>
  <c r="Z439" i="1"/>
  <c r="BG439" i="1"/>
  <c r="BL439" i="1"/>
  <c r="BL441" i="1"/>
  <c r="BT442" i="1"/>
  <c r="EH442" i="1"/>
  <c r="FX443" i="1"/>
  <c r="BV443" i="1" s="1"/>
  <c r="CP445" i="1"/>
  <c r="FY445" i="1" s="1"/>
  <c r="BW445" i="1" s="1"/>
  <c r="BS446" i="1"/>
  <c r="BP447" i="1"/>
  <c r="CP448" i="1"/>
  <c r="BS450" i="1"/>
  <c r="CP450" i="1"/>
  <c r="BP453" i="1"/>
  <c r="EH457" i="1"/>
  <c r="CP458" i="1"/>
  <c r="FX459" i="1"/>
  <c r="BV459" i="1" s="1"/>
  <c r="BT461" i="1"/>
  <c r="BT464" i="1"/>
  <c r="EH466" i="1"/>
  <c r="FY466" i="1" s="1"/>
  <c r="BW466" i="1" s="1"/>
  <c r="FX470" i="1"/>
  <c r="BV470" i="1" s="1"/>
  <c r="FX471" i="1"/>
  <c r="BV471" i="1" s="1"/>
  <c r="EH473" i="1"/>
  <c r="BL474" i="1"/>
  <c r="FX474" i="1"/>
  <c r="BV474" i="1" s="1"/>
  <c r="BL475" i="1"/>
  <c r="FX476" i="1"/>
  <c r="BV476" i="1" s="1"/>
  <c r="BP478" i="1"/>
  <c r="FX480" i="1"/>
  <c r="BV480" i="1" s="1"/>
  <c r="BT481" i="1"/>
  <c r="EH484" i="1"/>
  <c r="FY484" i="1" s="1"/>
  <c r="BW484" i="1" s="1"/>
  <c r="BP486" i="1"/>
  <c r="EH487" i="1"/>
  <c r="BO487" i="1"/>
  <c r="BP487" i="1"/>
  <c r="BT487" i="1"/>
  <c r="BP489" i="1"/>
  <c r="BL491" i="1"/>
  <c r="BT495" i="1"/>
  <c r="FN496" i="1"/>
  <c r="BI496" i="1" s="1"/>
  <c r="AM496" i="1"/>
  <c r="FP496" i="1"/>
  <c r="AS497" i="1"/>
  <c r="BC497" i="1"/>
  <c r="Y498" i="1"/>
  <c r="AL500" i="1"/>
  <c r="AM500" i="1"/>
  <c r="AS500" i="1"/>
  <c r="AX500" i="1"/>
  <c r="AY500" i="1"/>
  <c r="BC500" i="1"/>
  <c r="AY502" i="1"/>
  <c r="AX503" i="1"/>
  <c r="CP503" i="1"/>
  <c r="FN503" i="1"/>
  <c r="BI503" i="1" s="1"/>
  <c r="FQ503" i="1"/>
  <c r="BM503" i="1" s="1"/>
  <c r="BF504" i="1"/>
  <c r="AM504" i="1"/>
  <c r="AY504" i="1"/>
  <c r="FX505" i="1"/>
  <c r="BV505" i="1" s="1"/>
  <c r="AG505" i="1"/>
  <c r="BL506" i="1"/>
  <c r="AM506" i="1"/>
  <c r="AY506" i="1"/>
  <c r="BT506" i="1"/>
  <c r="BP507" i="1"/>
  <c r="BO507" i="1"/>
  <c r="FX514" i="1"/>
  <c r="BV514" i="1" s="1"/>
  <c r="EH517" i="1"/>
  <c r="FY517" i="1" s="1"/>
  <c r="BW517" i="1" s="1"/>
  <c r="BP518" i="1"/>
  <c r="BP524" i="1"/>
  <c r="BO524" i="1"/>
  <c r="FX436" i="1"/>
  <c r="BV436" i="1" s="1"/>
  <c r="EH436" i="1"/>
  <c r="BT436" i="1"/>
  <c r="CP444" i="1"/>
  <c r="FY444" i="1" s="1"/>
  <c r="BW444" i="1" s="1"/>
  <c r="FX455" i="1"/>
  <c r="BV455" i="1" s="1"/>
  <c r="EH456" i="1"/>
  <c r="BT456" i="1"/>
  <c r="CP457" i="1"/>
  <c r="BT457" i="1"/>
  <c r="EH458" i="1"/>
  <c r="BO459" i="1"/>
  <c r="EH459" i="1"/>
  <c r="BO460" i="1"/>
  <c r="BS462" i="1"/>
  <c r="FX462" i="1"/>
  <c r="BV462" i="1" s="1"/>
  <c r="BP463" i="1"/>
  <c r="BT463" i="1"/>
  <c r="BS465" i="1"/>
  <c r="FX465" i="1"/>
  <c r="BV465" i="1" s="1"/>
  <c r="BS466" i="1"/>
  <c r="EH469" i="1"/>
  <c r="BO470" i="1"/>
  <c r="EH470" i="1"/>
  <c r="FY470" i="1" s="1"/>
  <c r="BW470" i="1" s="1"/>
  <c r="EH471" i="1"/>
  <c r="FY471" i="1" s="1"/>
  <c r="BW471" i="1" s="1"/>
  <c r="FY472" i="1"/>
  <c r="BW472" i="1" s="1"/>
  <c r="FX479" i="1"/>
  <c r="BV479" i="1" s="1"/>
  <c r="EH480" i="1"/>
  <c r="FY480" i="1" s="1"/>
  <c r="BW480" i="1" s="1"/>
  <c r="BT480" i="1"/>
  <c r="CP481" i="1"/>
  <c r="BL481" i="1"/>
  <c r="BP481" i="1"/>
  <c r="FX482" i="1"/>
  <c r="BV482" i="1" s="1"/>
  <c r="BT483" i="1"/>
  <c r="BP484" i="1"/>
  <c r="BK485" i="1"/>
  <c r="BL486" i="1"/>
  <c r="FX486" i="1"/>
  <c r="BV486" i="1" s="1"/>
  <c r="FX488" i="1"/>
  <c r="BV488" i="1" s="1"/>
  <c r="BT490" i="1"/>
  <c r="CP494" i="1"/>
  <c r="BP494" i="1"/>
  <c r="EH496" i="1"/>
  <c r="BF498" i="1"/>
  <c r="FX498" i="1"/>
  <c r="BV498" i="1" s="1"/>
  <c r="AM498" i="1"/>
  <c r="AY498" i="1"/>
  <c r="Y499" i="1"/>
  <c r="BS504" i="1"/>
  <c r="EH504" i="1"/>
  <c r="BP505" i="1"/>
  <c r="Y506" i="1"/>
  <c r="Z506" i="1"/>
  <c r="BT509" i="1"/>
  <c r="CP511" i="1"/>
  <c r="EH511" i="1"/>
  <c r="FX511" i="1"/>
  <c r="BV511" i="1" s="1"/>
  <c r="BS513" i="1"/>
  <c r="BT513" i="1"/>
  <c r="FX468" i="1"/>
  <c r="BV468" i="1" s="1"/>
  <c r="BT476" i="1"/>
  <c r="CP477" i="1"/>
  <c r="FX477" i="1"/>
  <c r="BV477" i="1" s="1"/>
  <c r="FY479" i="1"/>
  <c r="BW479" i="1" s="1"/>
  <c r="FX481" i="1"/>
  <c r="BV481" i="1" s="1"/>
  <c r="CP483" i="1"/>
  <c r="FX485" i="1"/>
  <c r="BV485" i="1" s="1"/>
  <c r="BL492" i="1"/>
  <c r="CP492" i="1"/>
  <c r="FX492" i="1"/>
  <c r="BV492" i="1" s="1"/>
  <c r="AS496" i="1"/>
  <c r="BC496" i="1"/>
  <c r="BT498" i="1"/>
  <c r="FX499" i="1"/>
  <c r="BV499" i="1" s="1"/>
  <c r="FO500" i="1"/>
  <c r="BK500" i="1" s="1"/>
  <c r="FP500" i="1"/>
  <c r="AS502" i="1"/>
  <c r="AR502" i="1"/>
  <c r="FY508" i="1"/>
  <c r="BW508" i="1" s="1"/>
  <c r="EH510" i="1"/>
  <c r="FY510" i="1" s="1"/>
  <c r="BW510" i="1" s="1"/>
  <c r="FX510" i="1"/>
  <c r="BV510" i="1" s="1"/>
  <c r="FX526" i="1"/>
  <c r="BV526" i="1" s="1"/>
  <c r="EH526" i="1"/>
  <c r="FN534" i="1"/>
  <c r="BI534" i="1" s="1"/>
  <c r="FX563" i="1"/>
  <c r="BV563" i="1" s="1"/>
  <c r="EH563" i="1"/>
  <c r="FC571" i="1"/>
  <c r="AU571" i="1" s="1"/>
  <c r="BG575" i="1"/>
  <c r="BF575" i="1"/>
  <c r="AF577" i="1"/>
  <c r="AG577" i="1"/>
  <c r="CP487" i="1"/>
  <c r="CP488" i="1"/>
  <c r="BP488" i="1"/>
  <c r="CP490" i="1"/>
  <c r="BP490" i="1"/>
  <c r="FX491" i="1"/>
  <c r="BV491" i="1" s="1"/>
  <c r="BT493" i="1"/>
  <c r="BL495" i="1"/>
  <c r="EH497" i="1"/>
  <c r="AS498" i="1"/>
  <c r="BC498" i="1"/>
  <c r="FN499" i="1"/>
  <c r="BI499" i="1" s="1"/>
  <c r="AS499" i="1"/>
  <c r="BC499" i="1"/>
  <c r="EH500" i="1"/>
  <c r="AS501" i="1"/>
  <c r="BC501" i="1"/>
  <c r="FX502" i="1"/>
  <c r="BV502" i="1" s="1"/>
  <c r="Z502" i="1"/>
  <c r="BG502" i="1"/>
  <c r="BP502" i="1"/>
  <c r="FX503" i="1"/>
  <c r="BV503" i="1" s="1"/>
  <c r="BP503" i="1"/>
  <c r="AS504" i="1"/>
  <c r="BC504" i="1"/>
  <c r="AS505" i="1"/>
  <c r="BC505" i="1"/>
  <c r="FX507" i="1"/>
  <c r="BV507" i="1" s="1"/>
  <c r="CP509" i="1"/>
  <c r="EH509" i="1"/>
  <c r="BL511" i="1"/>
  <c r="CP513" i="1"/>
  <c r="EH513" i="1"/>
  <c r="BL514" i="1"/>
  <c r="EH516" i="1"/>
  <c r="BP517" i="1"/>
  <c r="FX519" i="1"/>
  <c r="BV519" i="1" s="1"/>
  <c r="BP520" i="1"/>
  <c r="BP521" i="1"/>
  <c r="EH523" i="1"/>
  <c r="BP527" i="1"/>
  <c r="EH529" i="1"/>
  <c r="FY529" i="1" s="1"/>
  <c r="BW529" i="1" s="1"/>
  <c r="Z530" i="1"/>
  <c r="BO530" i="1"/>
  <c r="FC530" i="1"/>
  <c r="AU530" i="1" s="1"/>
  <c r="BT531" i="1"/>
  <c r="EH532" i="1"/>
  <c r="AY532" i="1"/>
  <c r="BC532" i="1"/>
  <c r="BP533" i="1"/>
  <c r="AM534" i="1"/>
  <c r="BL534" i="1"/>
  <c r="Z535" i="1"/>
  <c r="AL536" i="1"/>
  <c r="BL536" i="1"/>
  <c r="BO537" i="1"/>
  <c r="CP537" i="1"/>
  <c r="BL537" i="1"/>
  <c r="FX538" i="1"/>
  <c r="BV538" i="1" s="1"/>
  <c r="Z538" i="1"/>
  <c r="AY539" i="1"/>
  <c r="BP539" i="1"/>
  <c r="BT540" i="1"/>
  <c r="BF541" i="1"/>
  <c r="CP543" i="1"/>
  <c r="BT543" i="1"/>
  <c r="BK548" i="1"/>
  <c r="BL548" i="1"/>
  <c r="BL554" i="1"/>
  <c r="BS554" i="1"/>
  <c r="BT554" i="1"/>
  <c r="FX557" i="1"/>
  <c r="BV557" i="1" s="1"/>
  <c r="FX558" i="1"/>
  <c r="BV558" i="1" s="1"/>
  <c r="BO559" i="1"/>
  <c r="BP559" i="1"/>
  <c r="BS567" i="1"/>
  <c r="BT567" i="1"/>
  <c r="EH569" i="1"/>
  <c r="FX569" i="1"/>
  <c r="BV569" i="1" s="1"/>
  <c r="FC570" i="1"/>
  <c r="AU570" i="1" s="1"/>
  <c r="BT575" i="1"/>
  <c r="CP512" i="1"/>
  <c r="FY512" i="1" s="1"/>
  <c r="BW512" i="1" s="1"/>
  <c r="BT519" i="1"/>
  <c r="EH524" i="1"/>
  <c r="FY525" i="1"/>
  <c r="BW525" i="1" s="1"/>
  <c r="CP526" i="1"/>
  <c r="EH528" i="1"/>
  <c r="BP529" i="1"/>
  <c r="AX530" i="1"/>
  <c r="FN530" i="1"/>
  <c r="BI530" i="1" s="1"/>
  <c r="AF532" i="1"/>
  <c r="AS532" i="1"/>
  <c r="AX533" i="1"/>
  <c r="FN533" i="1"/>
  <c r="BI533" i="1" s="1"/>
  <c r="EH534" i="1"/>
  <c r="FC535" i="1"/>
  <c r="AU535" i="1" s="1"/>
  <c r="AM535" i="1"/>
  <c r="EH536" i="1"/>
  <c r="Y537" i="1"/>
  <c r="AY537" i="1"/>
  <c r="FC538" i="1"/>
  <c r="AU538" i="1" s="1"/>
  <c r="AM538" i="1"/>
  <c r="AR539" i="1"/>
  <c r="BG540" i="1"/>
  <c r="BL540" i="1"/>
  <c r="BK546" i="1"/>
  <c r="CP568" i="1"/>
  <c r="FX568" i="1"/>
  <c r="BV568" i="1" s="1"/>
  <c r="AS568" i="1"/>
  <c r="AR568" i="1"/>
  <c r="AS578" i="1"/>
  <c r="AR578" i="1"/>
  <c r="FY521" i="1"/>
  <c r="BW521" i="1" s="1"/>
  <c r="CP524" i="1"/>
  <c r="FX524" i="1"/>
  <c r="BV524" i="1" s="1"/>
  <c r="CP527" i="1"/>
  <c r="CP528" i="1"/>
  <c r="FX528" i="1"/>
  <c r="BV528" i="1" s="1"/>
  <c r="BT530" i="1"/>
  <c r="FN532" i="1"/>
  <c r="BI532" i="1" s="1"/>
  <c r="CP535" i="1"/>
  <c r="EH538" i="1"/>
  <c r="BT538" i="1"/>
  <c r="BK549" i="1"/>
  <c r="BL549" i="1"/>
  <c r="BK555" i="1"/>
  <c r="BL555" i="1"/>
  <c r="AR576" i="1"/>
  <c r="AS576" i="1"/>
  <c r="CP546" i="1"/>
  <c r="FY546" i="1" s="1"/>
  <c r="BW546" i="1" s="1"/>
  <c r="BP546" i="1"/>
  <c r="BT546" i="1"/>
  <c r="CP547" i="1"/>
  <c r="EH547" i="1"/>
  <c r="EH550" i="1"/>
  <c r="BT552" i="1"/>
  <c r="CP553" i="1"/>
  <c r="BT553" i="1"/>
  <c r="BL558" i="1"/>
  <c r="BT560" i="1"/>
  <c r="BP561" i="1"/>
  <c r="BT563" i="1"/>
  <c r="BL564" i="1"/>
  <c r="BT565" i="1"/>
  <c r="BT566" i="1"/>
  <c r="FC568" i="1"/>
  <c r="AU568" i="1" s="1"/>
  <c r="BP568" i="1"/>
  <c r="Z569" i="1"/>
  <c r="AM570" i="1"/>
  <c r="BT570" i="1"/>
  <c r="AM571" i="1"/>
  <c r="BT571" i="1"/>
  <c r="AM572" i="1"/>
  <c r="BS573" i="1"/>
  <c r="FX573" i="1"/>
  <c r="BV573" i="1" s="1"/>
  <c r="AM573" i="1"/>
  <c r="AS573" i="1"/>
  <c r="BC573" i="1"/>
  <c r="EH575" i="1"/>
  <c r="BC575" i="1"/>
  <c r="BP575" i="1"/>
  <c r="FC576" i="1"/>
  <c r="AU576" i="1" s="1"/>
  <c r="BG577" i="1"/>
  <c r="AM578" i="1"/>
  <c r="AY578" i="1"/>
  <c r="BC578" i="1"/>
  <c r="BT578" i="1"/>
  <c r="AS579" i="1"/>
  <c r="BC579" i="1"/>
  <c r="FC569" i="1"/>
  <c r="AU569" i="1" s="1"/>
  <c r="BP543" i="1"/>
  <c r="BP547" i="1"/>
  <c r="BP550" i="1"/>
  <c r="BP553" i="1"/>
  <c r="CP554" i="1"/>
  <c r="CP558" i="1"/>
  <c r="FY558" i="1" s="1"/>
  <c r="BW558" i="1" s="1"/>
  <c r="BT558" i="1"/>
  <c r="FX560" i="1"/>
  <c r="BV560" i="1" s="1"/>
  <c r="BL560" i="1"/>
  <c r="BO562" i="1"/>
  <c r="BL563" i="1"/>
  <c r="BT564" i="1"/>
  <c r="BL565" i="1"/>
  <c r="BG568" i="1"/>
  <c r="EH568" i="1"/>
  <c r="BC568" i="1"/>
  <c r="FP568" i="1"/>
  <c r="AM569" i="1"/>
  <c r="BT569" i="1"/>
  <c r="Z570" i="1"/>
  <c r="FX570" i="1"/>
  <c r="BV570" i="1" s="1"/>
  <c r="Z571" i="1"/>
  <c r="FX571" i="1"/>
  <c r="BV571" i="1" s="1"/>
  <c r="BC572" i="1"/>
  <c r="Z572" i="1"/>
  <c r="AG573" i="1"/>
  <c r="BG573" i="1"/>
  <c r="AR575" i="1"/>
  <c r="FC575" i="1"/>
  <c r="AU575" i="1" s="1"/>
  <c r="AG576" i="1"/>
  <c r="EH576" i="1"/>
  <c r="BG576" i="1"/>
  <c r="AS577" i="1"/>
  <c r="BT577" i="1"/>
  <c r="Z578" i="1"/>
  <c r="AG578" i="1"/>
  <c r="BG578" i="1"/>
  <c r="BL578" i="1"/>
  <c r="BP578" i="1"/>
  <c r="AG579" i="1"/>
  <c r="BP579" i="1"/>
  <c r="BT580" i="1"/>
  <c r="FX6" i="1"/>
  <c r="BV6" i="1" s="1"/>
  <c r="CP6" i="1"/>
  <c r="EH8" i="1"/>
  <c r="FY8" i="1" s="1"/>
  <c r="BW8" i="1" s="1"/>
  <c r="FX10" i="1"/>
  <c r="BV10" i="1" s="1"/>
  <c r="FN13" i="1"/>
  <c r="BI13" i="1" s="1"/>
  <c r="Z14" i="1"/>
  <c r="AM14" i="1"/>
  <c r="BC14" i="1"/>
  <c r="BT17" i="1"/>
  <c r="BO19" i="1"/>
  <c r="BO23" i="1"/>
  <c r="CP24" i="1"/>
  <c r="BL26" i="1"/>
  <c r="CP30" i="1"/>
  <c r="FX33" i="1"/>
  <c r="BV33" i="1" s="1"/>
  <c r="AF46" i="1"/>
  <c r="BO46" i="1"/>
  <c r="BC46" i="1"/>
  <c r="FQ47" i="1"/>
  <c r="BM47" i="1" s="1"/>
  <c r="FO47" i="1"/>
  <c r="BK47" i="1" s="1"/>
  <c r="FO49" i="1"/>
  <c r="BK49" i="1" s="1"/>
  <c r="FQ49" i="1"/>
  <c r="BM49" i="1" s="1"/>
  <c r="AG49" i="1"/>
  <c r="AS51" i="1"/>
  <c r="AR51" i="1"/>
  <c r="BT52" i="1"/>
  <c r="BS52" i="1"/>
  <c r="AG53" i="1"/>
  <c r="AF53" i="1"/>
  <c r="BP53" i="1"/>
  <c r="BO53" i="1"/>
  <c r="FN12" i="1"/>
  <c r="BI12" i="1" s="1"/>
  <c r="FN15" i="1"/>
  <c r="BI15" i="1" s="1"/>
  <c r="BK20" i="1"/>
  <c r="FX21" i="1"/>
  <c r="BV21" i="1" s="1"/>
  <c r="FX26" i="1"/>
  <c r="BV26" i="1" s="1"/>
  <c r="EH26" i="1"/>
  <c r="FY26" i="1" s="1"/>
  <c r="BW26" i="1" s="1"/>
  <c r="FX27" i="1"/>
  <c r="BV27" i="1" s="1"/>
  <c r="EH27" i="1"/>
  <c r="FX28" i="1"/>
  <c r="BV28" i="1" s="1"/>
  <c r="EH28" i="1"/>
  <c r="FY28" i="1" s="1"/>
  <c r="BW28" i="1" s="1"/>
  <c r="FX29" i="1"/>
  <c r="BV29" i="1" s="1"/>
  <c r="EH29" i="1"/>
  <c r="FY34" i="1"/>
  <c r="BW34" i="1" s="1"/>
  <c r="FX35" i="1"/>
  <c r="BV35" i="1" s="1"/>
  <c r="CP36" i="1"/>
  <c r="EH41" i="1"/>
  <c r="FX41" i="1"/>
  <c r="BV41" i="1" s="1"/>
  <c r="BT42" i="1"/>
  <c r="BO44" i="1"/>
  <c r="BP45" i="1"/>
  <c r="CP46" i="1"/>
  <c r="AS46" i="1"/>
  <c r="FN46" i="1"/>
  <c r="BI46" i="1" s="1"/>
  <c r="FX46" i="1"/>
  <c r="BV46" i="1" s="1"/>
  <c r="AF47" i="1"/>
  <c r="BO47" i="1"/>
  <c r="BC47" i="1"/>
  <c r="FX53" i="1"/>
  <c r="BV53" i="1" s="1"/>
  <c r="EH53" i="1"/>
  <c r="EH7" i="1"/>
  <c r="FN9" i="1"/>
  <c r="BI9" i="1" s="1"/>
  <c r="AL11" i="1"/>
  <c r="FX12" i="1"/>
  <c r="BV12" i="1" s="1"/>
  <c r="DM15" i="1"/>
  <c r="AM15" i="1"/>
  <c r="BP15" i="1"/>
  <c r="BS16" i="1"/>
  <c r="FN16" i="1"/>
  <c r="BI16" i="1" s="1"/>
  <c r="EH30" i="1"/>
  <c r="FX30" i="1"/>
  <c r="BV30" i="1" s="1"/>
  <c r="FY33" i="1"/>
  <c r="BW33" i="1" s="1"/>
  <c r="FX37" i="1"/>
  <c r="BV37" i="1" s="1"/>
  <c r="EH37" i="1"/>
  <c r="FX38" i="1"/>
  <c r="BV38" i="1" s="1"/>
  <c r="EH38" i="1"/>
  <c r="FX39" i="1"/>
  <c r="BV39" i="1" s="1"/>
  <c r="EH39" i="1"/>
  <c r="CP47" i="1"/>
  <c r="AS47" i="1"/>
  <c r="FN47" i="1"/>
  <c r="BI47" i="1" s="1"/>
  <c r="FX47" i="1"/>
  <c r="BV47" i="1" s="1"/>
  <c r="BL48" i="1"/>
  <c r="EH48" i="1"/>
  <c r="CP49" i="1"/>
  <c r="FY49" i="1" s="1"/>
  <c r="BW49" i="1" s="1"/>
  <c r="FN49" i="1"/>
  <c r="BI49" i="1" s="1"/>
  <c r="FX49" i="1"/>
  <c r="BV49" i="1" s="1"/>
  <c r="BC50" i="1"/>
  <c r="BB50" i="1"/>
  <c r="AM52" i="1"/>
  <c r="AL52" i="1"/>
  <c r="FQ53" i="1"/>
  <c r="BM53" i="1" s="1"/>
  <c r="FP53" i="1"/>
  <c r="CP53" i="1"/>
  <c r="FO53" i="1"/>
  <c r="BK53" i="1" s="1"/>
  <c r="EH11" i="1"/>
  <c r="FX18" i="1"/>
  <c r="BV18" i="1" s="1"/>
  <c r="EH25" i="1"/>
  <c r="FX25" i="1"/>
  <c r="BV25" i="1" s="1"/>
  <c r="FX42" i="1"/>
  <c r="BV42" i="1" s="1"/>
  <c r="EH42" i="1"/>
  <c r="FQ46" i="1"/>
  <c r="BM46" i="1" s="1"/>
  <c r="FO46" i="1"/>
  <c r="BK46" i="1" s="1"/>
  <c r="AS50" i="1"/>
  <c r="AR50" i="1"/>
  <c r="BC51" i="1"/>
  <c r="BB51" i="1"/>
  <c r="EH52" i="1"/>
  <c r="FN52" i="1"/>
  <c r="BI52" i="1" s="1"/>
  <c r="FN71" i="1"/>
  <c r="BI71" i="1" s="1"/>
  <c r="FX72" i="1"/>
  <c r="BV72" i="1" s="1"/>
  <c r="EH72" i="1"/>
  <c r="AM75" i="1"/>
  <c r="Y77" i="1"/>
  <c r="Z77" i="1"/>
  <c r="AG90" i="1"/>
  <c r="FX90" i="1"/>
  <c r="BV90" i="1" s="1"/>
  <c r="EH90" i="1"/>
  <c r="FY99" i="1"/>
  <c r="BW99" i="1" s="1"/>
  <c r="CP48" i="1"/>
  <c r="FQ50" i="1"/>
  <c r="BM50" i="1" s="1"/>
  <c r="FQ51" i="1"/>
  <c r="BM51" i="1" s="1"/>
  <c r="CP54" i="1"/>
  <c r="AY57" i="1"/>
  <c r="BT57" i="1"/>
  <c r="BS58" i="1"/>
  <c r="BO59" i="1"/>
  <c r="BS60" i="1"/>
  <c r="EH60" i="1"/>
  <c r="BO61" i="1"/>
  <c r="BL62" i="1"/>
  <c r="EH63" i="1"/>
  <c r="FY63" i="1" s="1"/>
  <c r="BW63" i="1" s="1"/>
  <c r="BT65" i="1"/>
  <c r="EH65" i="1"/>
  <c r="FY65" i="1" s="1"/>
  <c r="BW65" i="1" s="1"/>
  <c r="BT67" i="1"/>
  <c r="EH67" i="1"/>
  <c r="FY67" i="1" s="1"/>
  <c r="BW67" i="1" s="1"/>
  <c r="CP69" i="1"/>
  <c r="BS70" i="1"/>
  <c r="EH73" i="1"/>
  <c r="FY73" i="1" s="1"/>
  <c r="BW73" i="1" s="1"/>
  <c r="AG73" i="1"/>
  <c r="BG73" i="1"/>
  <c r="BL73" i="1"/>
  <c r="FX74" i="1"/>
  <c r="BV74" i="1" s="1"/>
  <c r="EH74" i="1"/>
  <c r="FN75" i="1"/>
  <c r="BI75" i="1" s="1"/>
  <c r="BF76" i="1"/>
  <c r="BG76" i="1"/>
  <c r="BK76" i="1"/>
  <c r="BL76" i="1"/>
  <c r="BP76" i="1"/>
  <c r="FC77" i="1"/>
  <c r="AU77" i="1" s="1"/>
  <c r="FC78" i="1"/>
  <c r="AU78" i="1" s="1"/>
  <c r="AL79" i="1"/>
  <c r="BP80" i="1"/>
  <c r="AS81" i="1"/>
  <c r="DM81" i="1"/>
  <c r="FC81" i="1"/>
  <c r="AU81" i="1" s="1"/>
  <c r="FC82" i="1"/>
  <c r="AU82" i="1" s="1"/>
  <c r="FN82" i="1"/>
  <c r="BI82" i="1" s="1"/>
  <c r="BS84" i="1"/>
  <c r="FC87" i="1"/>
  <c r="AU87" i="1" s="1"/>
  <c r="FN50" i="1"/>
  <c r="BI50" i="1" s="1"/>
  <c r="FN51" i="1"/>
  <c r="BI51" i="1" s="1"/>
  <c r="Y54" i="1"/>
  <c r="BF54" i="1"/>
  <c r="AR55" i="1"/>
  <c r="BB55" i="1"/>
  <c r="FN55" i="1"/>
  <c r="BI55" i="1" s="1"/>
  <c r="AL56" i="1"/>
  <c r="BO69" i="1"/>
  <c r="FN74" i="1"/>
  <c r="BI74" i="1" s="1"/>
  <c r="AF76" i="1"/>
  <c r="AG76" i="1"/>
  <c r="FN83" i="1"/>
  <c r="BI83" i="1" s="1"/>
  <c r="BO83" i="1"/>
  <c r="BP83" i="1"/>
  <c r="FY86" i="1"/>
  <c r="BW86" i="1" s="1"/>
  <c r="AY88" i="1"/>
  <c r="CP89" i="1"/>
  <c r="BL90" i="1"/>
  <c r="FC91" i="1"/>
  <c r="AU91" i="1" s="1"/>
  <c r="CP52" i="1"/>
  <c r="EH55" i="1"/>
  <c r="FO55" i="1"/>
  <c r="Z56" i="1"/>
  <c r="BG56" i="1"/>
  <c r="BL56" i="1"/>
  <c r="AM57" i="1"/>
  <c r="FX57" i="1"/>
  <c r="BV57" i="1" s="1"/>
  <c r="FY62" i="1"/>
  <c r="BW62" i="1" s="1"/>
  <c r="FX69" i="1"/>
  <c r="BV69" i="1" s="1"/>
  <c r="AM71" i="1"/>
  <c r="AY72" i="1"/>
  <c r="BT72" i="1"/>
  <c r="FX76" i="1"/>
  <c r="BV76" i="1" s="1"/>
  <c r="EH76" i="1"/>
  <c r="FX78" i="1"/>
  <c r="BV78" i="1" s="1"/>
  <c r="EH78" i="1"/>
  <c r="FX80" i="1"/>
  <c r="BV80" i="1" s="1"/>
  <c r="FN85" i="1"/>
  <c r="BI85" i="1" s="1"/>
  <c r="AG95" i="1"/>
  <c r="BG95" i="1"/>
  <c r="BL95" i="1"/>
  <c r="AS96" i="1"/>
  <c r="AY96" i="1"/>
  <c r="BT96" i="1"/>
  <c r="FX96" i="1"/>
  <c r="BV96" i="1" s="1"/>
  <c r="BP97" i="1"/>
  <c r="BP102" i="1"/>
  <c r="FX113" i="1"/>
  <c r="BV113" i="1" s="1"/>
  <c r="EH113" i="1"/>
  <c r="FY113" i="1" s="1"/>
  <c r="BW113" i="1" s="1"/>
  <c r="FX116" i="1"/>
  <c r="BV116" i="1" s="1"/>
  <c r="EH116" i="1"/>
  <c r="BT116" i="1"/>
  <c r="FY150" i="1"/>
  <c r="BW150" i="1" s="1"/>
  <c r="CP105" i="1"/>
  <c r="FY105" i="1" s="1"/>
  <c r="BW105" i="1" s="1"/>
  <c r="BP105" i="1"/>
  <c r="CP106" i="1"/>
  <c r="BP106" i="1"/>
  <c r="EH108" i="1"/>
  <c r="FY108" i="1" s="1"/>
  <c r="BW108" i="1" s="1"/>
  <c r="BT108" i="1"/>
  <c r="EH112" i="1"/>
  <c r="FX86" i="1"/>
  <c r="BV86" i="1" s="1"/>
  <c r="FX92" i="1"/>
  <c r="BV92" i="1" s="1"/>
  <c r="FX93" i="1"/>
  <c r="BV93" i="1" s="1"/>
  <c r="EH95" i="1"/>
  <c r="EH97" i="1"/>
  <c r="EH98" i="1"/>
  <c r="FY98" i="1" s="1"/>
  <c r="BW98" i="1" s="1"/>
  <c r="BO100" i="1"/>
  <c r="EH103" i="1"/>
  <c r="BT103" i="1"/>
  <c r="EH104" i="1"/>
  <c r="BL105" i="1"/>
  <c r="BL106" i="1"/>
  <c r="FX107" i="1"/>
  <c r="BV107" i="1" s="1"/>
  <c r="EH109" i="1"/>
  <c r="FY109" i="1" s="1"/>
  <c r="BW109" i="1" s="1"/>
  <c r="BT109" i="1"/>
  <c r="CP111" i="1"/>
  <c r="FY115" i="1"/>
  <c r="BW115" i="1" s="1"/>
  <c r="EH80" i="1"/>
  <c r="EH83" i="1"/>
  <c r="FY83" i="1" s="1"/>
  <c r="BW83" i="1" s="1"/>
  <c r="EH87" i="1"/>
  <c r="EH91" i="1"/>
  <c r="EH94" i="1"/>
  <c r="CP101" i="1"/>
  <c r="BP103" i="1"/>
  <c r="FX108" i="1"/>
  <c r="BV108" i="1" s="1"/>
  <c r="FY151" i="1"/>
  <c r="BW151" i="1" s="1"/>
  <c r="EH117" i="1"/>
  <c r="FY117" i="1" s="1"/>
  <c r="BW117" i="1" s="1"/>
  <c r="FX123" i="1"/>
  <c r="BV123" i="1" s="1"/>
  <c r="FN129" i="1"/>
  <c r="BI129" i="1" s="1"/>
  <c r="FN130" i="1"/>
  <c r="BI130" i="1" s="1"/>
  <c r="FO131" i="1"/>
  <c r="BK131" i="1" s="1"/>
  <c r="FX151" i="1"/>
  <c r="BV151" i="1" s="1"/>
  <c r="FX152" i="1"/>
  <c r="BV152" i="1" s="1"/>
  <c r="EH152" i="1"/>
  <c r="FX157" i="1"/>
  <c r="BV157" i="1" s="1"/>
  <c r="FX115" i="1"/>
  <c r="BV115" i="1" s="1"/>
  <c r="EH118" i="1"/>
  <c r="EH119" i="1"/>
  <c r="FY119" i="1" s="1"/>
  <c r="BW119" i="1" s="1"/>
  <c r="BK122" i="1"/>
  <c r="EH127" i="1"/>
  <c r="FO127" i="1"/>
  <c r="BK127" i="1" s="1"/>
  <c r="CP128" i="1"/>
  <c r="EH128" i="1"/>
  <c r="FO128" i="1"/>
  <c r="BK128" i="1" s="1"/>
  <c r="EH129" i="1"/>
  <c r="FO129" i="1"/>
  <c r="BK129" i="1" s="1"/>
  <c r="FO130" i="1"/>
  <c r="BK130" i="1" s="1"/>
  <c r="CP133" i="1"/>
  <c r="EH134" i="1"/>
  <c r="EH137" i="1"/>
  <c r="FY137" i="1" s="1"/>
  <c r="BW137" i="1" s="1"/>
  <c r="EH139" i="1"/>
  <c r="FY139" i="1" s="1"/>
  <c r="BW139" i="1" s="1"/>
  <c r="EH140" i="1"/>
  <c r="EH142" i="1"/>
  <c r="EH148" i="1"/>
  <c r="FY148" i="1" s="1"/>
  <c r="BW148" i="1" s="1"/>
  <c r="BS149" i="1"/>
  <c r="EH149" i="1"/>
  <c r="FY149" i="1" s="1"/>
  <c r="BW149" i="1" s="1"/>
  <c r="AR154" i="1"/>
  <c r="BS154" i="1"/>
  <c r="BL155" i="1"/>
  <c r="EH155" i="1"/>
  <c r="FN158" i="1"/>
  <c r="BI158" i="1" s="1"/>
  <c r="AR126" i="1"/>
  <c r="BB126" i="1"/>
  <c r="FP128" i="1"/>
  <c r="AF129" i="1"/>
  <c r="BO129" i="1"/>
  <c r="CP129" i="1"/>
  <c r="FP129" i="1"/>
  <c r="CP130" i="1"/>
  <c r="FP130" i="1"/>
  <c r="FQ131" i="1"/>
  <c r="BM131" i="1" s="1"/>
  <c r="EH132" i="1"/>
  <c r="FY132" i="1" s="1"/>
  <c r="BW132" i="1" s="1"/>
  <c r="FO132" i="1"/>
  <c r="BK132" i="1" s="1"/>
  <c r="FQ133" i="1"/>
  <c r="BM133" i="1" s="1"/>
  <c r="FP134" i="1"/>
  <c r="FN135" i="1"/>
  <c r="BI135" i="1" s="1"/>
  <c r="EH136" i="1"/>
  <c r="FY136" i="1" s="1"/>
  <c r="BW136" i="1" s="1"/>
  <c r="FC152" i="1"/>
  <c r="AU152" i="1" s="1"/>
  <c r="FX154" i="1"/>
  <c r="BV154" i="1" s="1"/>
  <c r="BO158" i="1"/>
  <c r="BT159" i="1"/>
  <c r="AY159" i="1"/>
  <c r="AX159" i="1"/>
  <c r="AG160" i="1"/>
  <c r="AF160" i="1"/>
  <c r="BS164" i="1"/>
  <c r="BT164" i="1"/>
  <c r="AG151" i="1"/>
  <c r="BG151" i="1"/>
  <c r="FN151" i="1"/>
  <c r="BI151" i="1" s="1"/>
  <c r="AY152" i="1"/>
  <c r="BT152" i="1"/>
  <c r="AL153" i="1"/>
  <c r="BK156" i="1"/>
  <c r="FX156" i="1"/>
  <c r="BV156" i="1" s="1"/>
  <c r="EH156" i="1"/>
  <c r="FX163" i="1"/>
  <c r="BV163" i="1" s="1"/>
  <c r="BT167" i="1"/>
  <c r="FC169" i="1"/>
  <c r="AU169" i="1" s="1"/>
  <c r="FC173" i="1"/>
  <c r="AU173" i="1" s="1"/>
  <c r="FX158" i="1"/>
  <c r="BV158" i="1" s="1"/>
  <c r="EH158" i="1"/>
  <c r="BP160" i="1"/>
  <c r="FC161" i="1"/>
  <c r="AU161" i="1" s="1"/>
  <c r="FX165" i="1"/>
  <c r="BV165" i="1" s="1"/>
  <c r="AG170" i="1"/>
  <c r="BG170" i="1"/>
  <c r="Z174" i="1"/>
  <c r="Y174" i="1"/>
  <c r="BC174" i="1"/>
  <c r="BB174" i="1"/>
  <c r="BP165" i="1"/>
  <c r="BO165" i="1"/>
  <c r="FX168" i="1"/>
  <c r="BV168" i="1" s="1"/>
  <c r="FX170" i="1"/>
  <c r="BV170" i="1" s="1"/>
  <c r="FX172" i="1"/>
  <c r="BV172" i="1" s="1"/>
  <c r="FX173" i="1"/>
  <c r="BV173" i="1" s="1"/>
  <c r="EH173" i="1"/>
  <c r="CG158" i="1"/>
  <c r="FC158" i="1"/>
  <c r="AU158" i="1" s="1"/>
  <c r="FN159" i="1"/>
  <c r="BI159" i="1" s="1"/>
  <c r="FX160" i="1"/>
  <c r="BV160" i="1" s="1"/>
  <c r="EH160" i="1"/>
  <c r="AY162" i="1"/>
  <c r="FN162" i="1"/>
  <c r="BI162" i="1" s="1"/>
  <c r="BT162" i="1"/>
  <c r="FN163" i="1"/>
  <c r="BI163" i="1" s="1"/>
  <c r="EH163" i="1"/>
  <c r="FY168" i="1"/>
  <c r="BW168" i="1" s="1"/>
  <c r="FN169" i="1"/>
  <c r="BI169" i="1" s="1"/>
  <c r="CP170" i="1"/>
  <c r="Y171" i="1"/>
  <c r="Z172" i="1"/>
  <c r="Y172" i="1"/>
  <c r="AG172" i="1"/>
  <c r="BC172" i="1"/>
  <c r="BB172" i="1"/>
  <c r="BG172" i="1"/>
  <c r="FN175" i="1"/>
  <c r="BI175" i="1" s="1"/>
  <c r="EH175" i="1"/>
  <c r="FY175" i="1" s="1"/>
  <c r="BW175" i="1" s="1"/>
  <c r="EH178" i="1"/>
  <c r="FY178" i="1" s="1"/>
  <c r="BW178" i="1" s="1"/>
  <c r="BO185" i="1"/>
  <c r="CP186" i="1"/>
  <c r="FX190" i="1"/>
  <c r="BV190" i="1" s="1"/>
  <c r="BL194" i="1"/>
  <c r="BO198" i="1"/>
  <c r="CP200" i="1"/>
  <c r="EH176" i="1"/>
  <c r="FY176" i="1" s="1"/>
  <c r="BW176" i="1" s="1"/>
  <c r="BB177" i="1"/>
  <c r="EH177" i="1"/>
  <c r="FX183" i="1"/>
  <c r="BV183" i="1" s="1"/>
  <c r="FX185" i="1"/>
  <c r="BV185" i="1" s="1"/>
  <c r="EH191" i="1"/>
  <c r="FY191" i="1" s="1"/>
  <c r="BW191" i="1" s="1"/>
  <c r="FX191" i="1"/>
  <c r="BV191" i="1" s="1"/>
  <c r="BT192" i="1"/>
  <c r="CP195" i="1"/>
  <c r="EH201" i="1"/>
  <c r="FX201" i="1"/>
  <c r="BV201" i="1" s="1"/>
  <c r="FX202" i="1"/>
  <c r="BV202" i="1" s="1"/>
  <c r="FX203" i="1"/>
  <c r="BV203" i="1" s="1"/>
  <c r="CP203" i="1"/>
  <c r="FY203" i="1" s="1"/>
  <c r="BW203" i="1" s="1"/>
  <c r="BT204" i="1"/>
  <c r="BS204" i="1"/>
  <c r="FY207" i="1"/>
  <c r="BW207" i="1" s="1"/>
  <c r="CG176" i="1"/>
  <c r="FX182" i="1"/>
  <c r="BV182" i="1" s="1"/>
  <c r="FX187" i="1"/>
  <c r="BV187" i="1" s="1"/>
  <c r="FX194" i="1"/>
  <c r="BV194" i="1" s="1"/>
  <c r="EH194" i="1"/>
  <c r="FX197" i="1"/>
  <c r="BV197" i="1" s="1"/>
  <c r="FX199" i="1"/>
  <c r="BV199" i="1" s="1"/>
  <c r="EH199" i="1"/>
  <c r="FY199" i="1" s="1"/>
  <c r="BW199" i="1" s="1"/>
  <c r="FX204" i="1"/>
  <c r="BV204" i="1" s="1"/>
  <c r="EH204" i="1"/>
  <c r="FX192" i="1"/>
  <c r="BV192" i="1" s="1"/>
  <c r="EH192" i="1"/>
  <c r="FY192" i="1" s="1"/>
  <c r="BW192" i="1" s="1"/>
  <c r="FX193" i="1"/>
  <c r="BV193" i="1" s="1"/>
  <c r="EH193" i="1"/>
  <c r="EH195" i="1"/>
  <c r="FX195" i="1"/>
  <c r="BV195" i="1" s="1"/>
  <c r="FX205" i="1"/>
  <c r="BV205" i="1" s="1"/>
  <c r="FX207" i="1"/>
  <c r="BV207" i="1" s="1"/>
  <c r="CP208" i="1"/>
  <c r="FY208" i="1" s="1"/>
  <c r="BW208" i="1" s="1"/>
  <c r="FQ209" i="1"/>
  <c r="BM209" i="1" s="1"/>
  <c r="FQ211" i="1"/>
  <c r="BM211" i="1" s="1"/>
  <c r="AF214" i="1"/>
  <c r="CP214" i="1"/>
  <c r="EH214" i="1"/>
  <c r="EH215" i="1"/>
  <c r="FQ215" i="1"/>
  <c r="BM215" i="1" s="1"/>
  <c r="EH216" i="1"/>
  <c r="FQ216" i="1"/>
  <c r="BM216" i="1" s="1"/>
  <c r="EH217" i="1"/>
  <c r="FQ217" i="1"/>
  <c r="BM217" i="1" s="1"/>
  <c r="AM218" i="1"/>
  <c r="FN218" i="1"/>
  <c r="BI218" i="1" s="1"/>
  <c r="Z220" i="1"/>
  <c r="BG220" i="1"/>
  <c r="BL220" i="1"/>
  <c r="BL230" i="1"/>
  <c r="AG236" i="1"/>
  <c r="AG3" i="1" s="1"/>
  <c r="BG236" i="1"/>
  <c r="FX236" i="1"/>
  <c r="BV236" i="1" s="1"/>
  <c r="EH236" i="1"/>
  <c r="FC240" i="1"/>
  <c r="AU240" i="1" s="1"/>
  <c r="FX241" i="1"/>
  <c r="BV241" i="1" s="1"/>
  <c r="BL245" i="1"/>
  <c r="BK245" i="1"/>
  <c r="BC246" i="1"/>
  <c r="BB246" i="1"/>
  <c r="EH210" i="1"/>
  <c r="FO210" i="1"/>
  <c r="BK210" i="1" s="1"/>
  <c r="CP211" i="1"/>
  <c r="FY211" i="1" s="1"/>
  <c r="BW211" i="1" s="1"/>
  <c r="EH212" i="1"/>
  <c r="FO212" i="1"/>
  <c r="BK212" i="1" s="1"/>
  <c r="BF213" i="1"/>
  <c r="BT213" i="1"/>
  <c r="AF215" i="1"/>
  <c r="AF216" i="1"/>
  <c r="AF217" i="1"/>
  <c r="BP218" i="1"/>
  <c r="FP218" i="1"/>
  <c r="CP218" i="1"/>
  <c r="FO218" i="1"/>
  <c r="BK218" i="1" s="1"/>
  <c r="FX224" i="1"/>
  <c r="BV224" i="1" s="1"/>
  <c r="FX233" i="1"/>
  <c r="BV233" i="1" s="1"/>
  <c r="EH233" i="1"/>
  <c r="BT233" i="1"/>
  <c r="AG238" i="1"/>
  <c r="BG238" i="1"/>
  <c r="Z242" i="1"/>
  <c r="Y242" i="1"/>
  <c r="BC242" i="1"/>
  <c r="BB242" i="1"/>
  <c r="CP210" i="1"/>
  <c r="FO211" i="1"/>
  <c r="BK211" i="1" s="1"/>
  <c r="CP212" i="1"/>
  <c r="FX213" i="1"/>
  <c r="BV213" i="1" s="1"/>
  <c r="CP215" i="1"/>
  <c r="FC215" i="1"/>
  <c r="AU215" i="1" s="1"/>
  <c r="AS215" i="1"/>
  <c r="CP216" i="1"/>
  <c r="FC216" i="1"/>
  <c r="AU216" i="1" s="1"/>
  <c r="AS216" i="1"/>
  <c r="CP217" i="1"/>
  <c r="FC217" i="1"/>
  <c r="AU217" i="1" s="1"/>
  <c r="AS217" i="1"/>
  <c r="FQ218" i="1"/>
  <c r="BM218" i="1" s="1"/>
  <c r="BL219" i="1"/>
  <c r="BP223" i="1"/>
  <c r="BP227" i="1"/>
  <c r="EH228" i="1"/>
  <c r="EH229" i="1"/>
  <c r="FY229" i="1" s="1"/>
  <c r="BW229" i="1" s="1"/>
  <c r="EH230" i="1"/>
  <c r="BT234" i="1"/>
  <c r="BS234" i="1"/>
  <c r="FX239" i="1"/>
  <c r="BV239" i="1" s="1"/>
  <c r="EH239" i="1"/>
  <c r="DM243" i="1"/>
  <c r="FC243" i="1"/>
  <c r="AU243" i="1" s="1"/>
  <c r="FP213" i="1"/>
  <c r="CP213" i="1"/>
  <c r="FY213" i="1" s="1"/>
  <c r="BW213" i="1" s="1"/>
  <c r="FO213" i="1"/>
  <c r="BK213" i="1" s="1"/>
  <c r="FX234" i="1"/>
  <c r="BV234" i="1" s="1"/>
  <c r="EH234" i="1"/>
  <c r="FY234" i="1" s="1"/>
  <c r="BW234" i="1" s="1"/>
  <c r="FX238" i="1"/>
  <c r="BV238" i="1" s="1"/>
  <c r="EH238" i="1"/>
  <c r="EH249" i="1"/>
  <c r="FY249" i="1" s="1"/>
  <c r="BW249" i="1" s="1"/>
  <c r="AY250" i="1"/>
  <c r="BC251" i="1"/>
  <c r="FX253" i="1"/>
  <c r="BV253" i="1" s="1"/>
  <c r="Z240" i="1"/>
  <c r="FN243" i="1"/>
  <c r="BI243" i="1" s="1"/>
  <c r="FY247" i="1"/>
  <c r="BW247" i="1" s="1"/>
  <c r="FC249" i="1"/>
  <c r="AU249" i="1" s="1"/>
  <c r="FY251" i="1"/>
  <c r="BW251" i="1" s="1"/>
  <c r="Y251" i="1"/>
  <c r="Z251" i="1"/>
  <c r="FX251" i="1"/>
  <c r="BV251" i="1" s="1"/>
  <c r="BS252" i="1"/>
  <c r="BF252" i="1"/>
  <c r="BG252" i="1"/>
  <c r="Y253" i="1"/>
  <c r="Z253" i="1"/>
  <c r="BT244" i="1"/>
  <c r="CP241" i="1"/>
  <c r="EH241" i="1"/>
  <c r="BF245" i="1"/>
  <c r="CP245" i="1"/>
  <c r="FX245" i="1"/>
  <c r="BV245" i="1" s="1"/>
  <c r="EH245" i="1"/>
  <c r="FX247" i="1"/>
  <c r="BV247" i="1" s="1"/>
  <c r="BT248" i="1"/>
  <c r="BF249" i="1"/>
  <c r="FX249" i="1"/>
  <c r="BV249" i="1" s="1"/>
  <c r="BT249" i="1"/>
  <c r="FX250" i="1"/>
  <c r="BV250" i="1" s="1"/>
  <c r="EH250" i="1"/>
  <c r="BT250" i="1"/>
  <c r="CP252" i="1"/>
  <c r="FX252" i="1"/>
  <c r="BV252" i="1" s="1"/>
  <c r="EH252" i="1"/>
  <c r="FX254" i="1"/>
  <c r="BV254" i="1" s="1"/>
  <c r="AM252" i="1"/>
  <c r="AY256" i="1"/>
  <c r="FN256" i="1"/>
  <c r="BI256" i="1" s="1"/>
  <c r="BT256" i="1"/>
  <c r="FY257" i="1"/>
  <c r="BW257" i="1" s="1"/>
  <c r="BP257" i="1"/>
  <c r="BO257" i="1"/>
  <c r="EH256" i="1"/>
  <c r="AS256" i="1"/>
  <c r="AG254" i="1"/>
  <c r="BG254" i="1"/>
  <c r="FN254" i="1"/>
  <c r="BI254" i="1" s="1"/>
  <c r="CP255" i="1"/>
  <c r="FC256" i="1"/>
  <c r="AU256" i="1" s="1"/>
  <c r="DM256" i="1"/>
  <c r="EH261" i="1"/>
  <c r="FX261" i="1"/>
  <c r="BV261" i="1" s="1"/>
  <c r="FY263" i="1"/>
  <c r="BW263" i="1" s="1"/>
  <c r="BP266" i="1"/>
  <c r="BO266" i="1"/>
  <c r="FY274" i="1"/>
  <c r="BW274" i="1" s="1"/>
  <c r="CP276" i="1"/>
  <c r="FY276" i="1" s="1"/>
  <c r="BW276" i="1" s="1"/>
  <c r="FX276" i="1"/>
  <c r="BV276" i="1" s="1"/>
  <c r="FY258" i="1"/>
  <c r="BW258" i="1" s="1"/>
  <c r="FX259" i="1"/>
  <c r="BV259" i="1" s="1"/>
  <c r="BL263" i="1"/>
  <c r="BK263" i="1"/>
  <c r="BP263" i="1"/>
  <c r="EH265" i="1"/>
  <c r="FY265" i="1" s="1"/>
  <c r="BW265" i="1" s="1"/>
  <c r="EH272" i="1"/>
  <c r="EH260" i="1"/>
  <c r="FX267" i="1"/>
  <c r="BV267" i="1" s="1"/>
  <c r="CP269" i="1"/>
  <c r="FY269" i="1" s="1"/>
  <c r="BW269" i="1" s="1"/>
  <c r="FX269" i="1"/>
  <c r="BV269" i="1" s="1"/>
  <c r="BP269" i="1"/>
  <c r="EH270" i="1"/>
  <c r="FX270" i="1"/>
  <c r="BV270" i="1" s="1"/>
  <c r="BT270" i="1"/>
  <c r="BT261" i="1"/>
  <c r="BS261" i="1"/>
  <c r="BK262" i="1"/>
  <c r="FY262" i="1"/>
  <c r="BW262" i="1" s="1"/>
  <c r="FX263" i="1"/>
  <c r="BV263" i="1" s="1"/>
  <c r="FX266" i="1"/>
  <c r="BV266" i="1" s="1"/>
  <c r="CP267" i="1"/>
  <c r="FY267" i="1" s="1"/>
  <c r="BW267" i="1" s="1"/>
  <c r="BP267" i="1"/>
  <c r="BO267" i="1"/>
  <c r="BT276" i="1"/>
  <c r="BS276" i="1"/>
  <c r="BK269" i="1"/>
  <c r="BP278" i="1"/>
  <c r="FX278" i="1"/>
  <c r="BV278" i="1" s="1"/>
  <c r="FP291" i="1"/>
  <c r="CP291" i="1"/>
  <c r="FO296" i="1"/>
  <c r="BK296" i="1" s="1"/>
  <c r="FQ296" i="1"/>
  <c r="BM296" i="1" s="1"/>
  <c r="FP296" i="1"/>
  <c r="CP296" i="1"/>
  <c r="EH296" i="1"/>
  <c r="FX296" i="1"/>
  <c r="BV296" i="1" s="1"/>
  <c r="Z297" i="1"/>
  <c r="Y297" i="1"/>
  <c r="BG297" i="1"/>
  <c r="BF297" i="1"/>
  <c r="AS298" i="1"/>
  <c r="AR298" i="1"/>
  <c r="BC298" i="1"/>
  <c r="BB298" i="1"/>
  <c r="EH301" i="1"/>
  <c r="FX301" i="1"/>
  <c r="BV301" i="1" s="1"/>
  <c r="EH303" i="1"/>
  <c r="FX303" i="1"/>
  <c r="BV303" i="1" s="1"/>
  <c r="BT303" i="1"/>
  <c r="BS303" i="1"/>
  <c r="EH305" i="1"/>
  <c r="FY305" i="1" s="1"/>
  <c r="BW305" i="1" s="1"/>
  <c r="FX305" i="1"/>
  <c r="BV305" i="1" s="1"/>
  <c r="FN292" i="1"/>
  <c r="BI292" i="1" s="1"/>
  <c r="FN294" i="1"/>
  <c r="BI294" i="1" s="1"/>
  <c r="FQ297" i="1"/>
  <c r="BM297" i="1" s="1"/>
  <c r="DM302" i="1"/>
  <c r="BK310" i="1"/>
  <c r="BO312" i="1"/>
  <c r="FX312" i="1"/>
  <c r="BV312" i="1" s="1"/>
  <c r="EH315" i="1"/>
  <c r="FY315" i="1" s="1"/>
  <c r="BW315" i="1" s="1"/>
  <c r="EH316" i="1"/>
  <c r="BS320" i="1"/>
  <c r="BF321" i="1"/>
  <c r="BK321" i="1"/>
  <c r="DM321" i="1"/>
  <c r="DM322" i="1"/>
  <c r="BO324" i="1"/>
  <c r="FX324" i="1"/>
  <c r="BV324" i="1" s="1"/>
  <c r="CP328" i="1"/>
  <c r="FY328" i="1" s="1"/>
  <c r="BW328" i="1" s="1"/>
  <c r="EH331" i="1"/>
  <c r="Y332" i="1"/>
  <c r="BB332" i="1"/>
  <c r="FN332" i="1"/>
  <c r="BI332" i="1" s="1"/>
  <c r="FN334" i="1"/>
  <c r="BI334" i="1" s="1"/>
  <c r="AG335" i="1"/>
  <c r="BG335" i="1"/>
  <c r="FX335" i="1"/>
  <c r="BV335" i="1" s="1"/>
  <c r="FN335" i="1"/>
  <c r="BI335" i="1" s="1"/>
  <c r="BT337" i="1"/>
  <c r="FX337" i="1"/>
  <c r="BV337" i="1" s="1"/>
  <c r="CP338" i="1"/>
  <c r="FY338" i="1" s="1"/>
  <c r="BW338" i="1" s="1"/>
  <c r="BL339" i="1"/>
  <c r="FX341" i="1"/>
  <c r="BV341" i="1" s="1"/>
  <c r="CP342" i="1"/>
  <c r="EH343" i="1"/>
  <c r="FX344" i="1"/>
  <c r="BV344" i="1" s="1"/>
  <c r="EH348" i="1"/>
  <c r="FX349" i="1"/>
  <c r="BV349" i="1" s="1"/>
  <c r="BL351" i="1"/>
  <c r="BK351" i="1"/>
  <c r="BP351" i="1"/>
  <c r="BS352" i="1"/>
  <c r="CP353" i="1"/>
  <c r="EH354" i="1"/>
  <c r="FY354" i="1" s="1"/>
  <c r="BW354" i="1" s="1"/>
  <c r="EH358" i="1"/>
  <c r="FN361" i="1"/>
  <c r="BI361" i="1" s="1"/>
  <c r="FQ361" i="1"/>
  <c r="BM361" i="1" s="1"/>
  <c r="CP361" i="1"/>
  <c r="FP361" i="1"/>
  <c r="BL361" i="1" s="1"/>
  <c r="Z361" i="1"/>
  <c r="BG361" i="1"/>
  <c r="BC362" i="1"/>
  <c r="FX363" i="1"/>
  <c r="BV363" i="1" s="1"/>
  <c r="EH363" i="1"/>
  <c r="Z364" i="1"/>
  <c r="BG364" i="1"/>
  <c r="BT368" i="1"/>
  <c r="FY370" i="1"/>
  <c r="BW370" i="1" s="1"/>
  <c r="BL375" i="1"/>
  <c r="FY376" i="1"/>
  <c r="BW376" i="1" s="1"/>
  <c r="FX377" i="1"/>
  <c r="BV377" i="1" s="1"/>
  <c r="CP377" i="1"/>
  <c r="BT378" i="1"/>
  <c r="AS380" i="1"/>
  <c r="FX381" i="1"/>
  <c r="BV381" i="1" s="1"/>
  <c r="BP382" i="1"/>
  <c r="FN384" i="1"/>
  <c r="BI384" i="1" s="1"/>
  <c r="BP385" i="1"/>
  <c r="FX385" i="1"/>
  <c r="BV385" i="1" s="1"/>
  <c r="EH385" i="1"/>
  <c r="BP386" i="1"/>
  <c r="BO387" i="1"/>
  <c r="FN297" i="1"/>
  <c r="BI297" i="1" s="1"/>
  <c r="DM306" i="1"/>
  <c r="FX320" i="1"/>
  <c r="BV320" i="1" s="1"/>
  <c r="FX327" i="1"/>
  <c r="BV327" i="1" s="1"/>
  <c r="CP333" i="1"/>
  <c r="FN333" i="1"/>
  <c r="BI333" i="1" s="1"/>
  <c r="BC336" i="1"/>
  <c r="BT344" i="1"/>
  <c r="BS344" i="1"/>
  <c r="BT349" i="1"/>
  <c r="BS349" i="1"/>
  <c r="CP355" i="1"/>
  <c r="FN359" i="1"/>
  <c r="BI359" i="1" s="1"/>
  <c r="CP359" i="1"/>
  <c r="FQ359" i="1"/>
  <c r="BM359" i="1" s="1"/>
  <c r="FX362" i="1"/>
  <c r="BV362" i="1" s="1"/>
  <c r="FX372" i="1"/>
  <c r="BV372" i="1" s="1"/>
  <c r="EH372" i="1"/>
  <c r="BT374" i="1"/>
  <c r="FX387" i="1"/>
  <c r="BV387" i="1" s="1"/>
  <c r="EH387" i="1"/>
  <c r="FY387" i="1" s="1"/>
  <c r="BW387" i="1" s="1"/>
  <c r="FX322" i="1"/>
  <c r="BV322" i="1" s="1"/>
  <c r="FX326" i="1"/>
  <c r="BV326" i="1" s="1"/>
  <c r="BT346" i="1"/>
  <c r="BS346" i="1"/>
  <c r="FX368" i="1"/>
  <c r="BV368" i="1" s="1"/>
  <c r="EH368" i="1"/>
  <c r="FX378" i="1"/>
  <c r="BV378" i="1" s="1"/>
  <c r="EH378" i="1"/>
  <c r="FX379" i="1"/>
  <c r="BV379" i="1" s="1"/>
  <c r="CP379" i="1"/>
  <c r="FX386" i="1"/>
  <c r="BV386" i="1" s="1"/>
  <c r="CP297" i="1"/>
  <c r="EK308" i="1"/>
  <c r="EK315" i="1"/>
  <c r="EH321" i="1"/>
  <c r="FY321" i="1" s="1"/>
  <c r="BW321" i="1" s="1"/>
  <c r="EH330" i="1"/>
  <c r="BL342" i="1"/>
  <c r="EH346" i="1"/>
  <c r="FY347" i="1"/>
  <c r="BW347" i="1" s="1"/>
  <c r="EH352" i="1"/>
  <c r="FY352" i="1" s="1"/>
  <c r="BW352" i="1" s="1"/>
  <c r="FP359" i="1"/>
  <c r="BL359" i="1" s="1"/>
  <c r="Y360" i="1"/>
  <c r="BF367" i="1"/>
  <c r="FX367" i="1"/>
  <c r="BV367" i="1" s="1"/>
  <c r="CP367" i="1"/>
  <c r="FY367" i="1" s="1"/>
  <c r="BW367" i="1" s="1"/>
  <c r="BL370" i="1"/>
  <c r="FX374" i="1"/>
  <c r="BV374" i="1" s="1"/>
  <c r="EH374" i="1"/>
  <c r="FY374" i="1" s="1"/>
  <c r="BW374" i="1" s="1"/>
  <c r="BL377" i="1"/>
  <c r="BC381" i="1"/>
  <c r="FX382" i="1"/>
  <c r="BV382" i="1" s="1"/>
  <c r="EH382" i="1"/>
  <c r="Y384" i="1"/>
  <c r="BG384" i="1"/>
  <c r="FX390" i="1"/>
  <c r="BV390" i="1" s="1"/>
  <c r="EH390" i="1"/>
  <c r="BC391" i="1"/>
  <c r="BP393" i="1"/>
  <c r="FC363" i="1"/>
  <c r="AU363" i="1" s="1"/>
  <c r="FO363" i="1"/>
  <c r="BK363" i="1" s="1"/>
  <c r="FN380" i="1"/>
  <c r="BI380" i="1" s="1"/>
  <c r="FX389" i="1"/>
  <c r="BV389" i="1" s="1"/>
  <c r="FC390" i="1"/>
  <c r="AU390" i="1" s="1"/>
  <c r="FX397" i="1"/>
  <c r="BV397" i="1" s="1"/>
  <c r="FX399" i="1"/>
  <c r="BV399" i="1" s="1"/>
  <c r="FX414" i="1"/>
  <c r="BV414" i="1" s="1"/>
  <c r="FX415" i="1"/>
  <c r="BV415" i="1" s="1"/>
  <c r="FX417" i="1"/>
  <c r="BV417" i="1" s="1"/>
  <c r="FX418" i="1"/>
  <c r="BV418" i="1" s="1"/>
  <c r="EH425" i="1"/>
  <c r="FX425" i="1"/>
  <c r="BV425" i="1" s="1"/>
  <c r="BT425" i="1"/>
  <c r="CP426" i="1"/>
  <c r="BK428" i="1"/>
  <c r="FN362" i="1"/>
  <c r="BI362" i="1" s="1"/>
  <c r="FP363" i="1"/>
  <c r="EH365" i="1"/>
  <c r="FY365" i="1" s="1"/>
  <c r="BW365" i="1" s="1"/>
  <c r="AF386" i="1"/>
  <c r="BF386" i="1"/>
  <c r="BK386" i="1"/>
  <c r="EH386" i="1"/>
  <c r="EH388" i="1"/>
  <c r="FY388" i="1" s="1"/>
  <c r="BW388" i="1" s="1"/>
  <c r="FN391" i="1"/>
  <c r="BI391" i="1" s="1"/>
  <c r="BO394" i="1"/>
  <c r="BO395" i="1"/>
  <c r="FX396" i="1"/>
  <c r="BV396" i="1" s="1"/>
  <c r="BS405" i="1"/>
  <c r="BK407" i="1"/>
  <c r="BS409" i="1"/>
  <c r="EH409" i="1"/>
  <c r="BS410" i="1"/>
  <c r="EH410" i="1"/>
  <c r="BT419" i="1"/>
  <c r="EH419" i="1"/>
  <c r="BL420" i="1"/>
  <c r="EH424" i="1"/>
  <c r="FX424" i="1"/>
  <c r="BV424" i="1" s="1"/>
  <c r="CG344" i="1"/>
  <c r="CP363" i="1"/>
  <c r="EH384" i="1"/>
  <c r="FY384" i="1" s="1"/>
  <c r="BW384" i="1" s="1"/>
  <c r="BS414" i="1"/>
  <c r="BS415" i="1"/>
  <c r="BS417" i="1"/>
  <c r="BS418" i="1"/>
  <c r="BO422" i="1"/>
  <c r="BP422" i="1"/>
  <c r="EH427" i="1"/>
  <c r="FX427" i="1"/>
  <c r="BV427" i="1" s="1"/>
  <c r="BT427" i="1"/>
  <c r="FX419" i="1"/>
  <c r="BV419" i="1" s="1"/>
  <c r="BO423" i="1"/>
  <c r="BP423" i="1"/>
  <c r="EH426" i="1"/>
  <c r="FX426" i="1"/>
  <c r="BV426" i="1" s="1"/>
  <c r="BT426" i="1"/>
  <c r="BK430" i="1"/>
  <c r="FY440" i="1"/>
  <c r="BW440" i="1" s="1"/>
  <c r="FP429" i="1"/>
  <c r="BL429" i="1" s="1"/>
  <c r="FX429" i="1"/>
  <c r="BV429" i="1" s="1"/>
  <c r="CP432" i="1"/>
  <c r="FQ432" i="1"/>
  <c r="BM432" i="1" s="1"/>
  <c r="FP433" i="1"/>
  <c r="BL433" i="1" s="1"/>
  <c r="FX433" i="1"/>
  <c r="BV433" i="1" s="1"/>
  <c r="CP434" i="1"/>
  <c r="FQ434" i="1"/>
  <c r="BM434" i="1" s="1"/>
  <c r="FP435" i="1"/>
  <c r="BL435" i="1" s="1"/>
  <c r="FX435" i="1"/>
  <c r="BV435" i="1" s="1"/>
  <c r="FN436" i="1"/>
  <c r="BI436" i="1" s="1"/>
  <c r="CP437" i="1"/>
  <c r="FY437" i="1" s="1"/>
  <c r="BW437" i="1" s="1"/>
  <c r="FQ437" i="1"/>
  <c r="BM437" i="1" s="1"/>
  <c r="FP438" i="1"/>
  <c r="BL438" i="1" s="1"/>
  <c r="FX438" i="1"/>
  <c r="BV438" i="1" s="1"/>
  <c r="FX445" i="1"/>
  <c r="BV445" i="1" s="1"/>
  <c r="FX446" i="1"/>
  <c r="BV446" i="1" s="1"/>
  <c r="EH447" i="1"/>
  <c r="EH454" i="1"/>
  <c r="FY514" i="1"/>
  <c r="BW514" i="1" s="1"/>
  <c r="FO431" i="1"/>
  <c r="FN432" i="1"/>
  <c r="BI432" i="1" s="1"/>
  <c r="CP433" i="1"/>
  <c r="FY433" i="1" s="1"/>
  <c r="BW433" i="1" s="1"/>
  <c r="FQ433" i="1"/>
  <c r="BM433" i="1" s="1"/>
  <c r="FN434" i="1"/>
  <c r="BI434" i="1" s="1"/>
  <c r="CP435" i="1"/>
  <c r="FQ435" i="1"/>
  <c r="BM435" i="1" s="1"/>
  <c r="FO436" i="1"/>
  <c r="FN437" i="1"/>
  <c r="BI437" i="1" s="1"/>
  <c r="CP438" i="1"/>
  <c r="FQ438" i="1"/>
  <c r="BM438" i="1" s="1"/>
  <c r="FX442" i="1"/>
  <c r="BV442" i="1" s="1"/>
  <c r="FX444" i="1"/>
  <c r="BV444" i="1" s="1"/>
  <c r="FX448" i="1"/>
  <c r="BV448" i="1" s="1"/>
  <c r="EH452" i="1"/>
  <c r="BK498" i="1"/>
  <c r="BL498" i="1"/>
  <c r="FO432" i="1"/>
  <c r="BK432" i="1" s="1"/>
  <c r="FO434" i="1"/>
  <c r="BK434" i="1" s="1"/>
  <c r="FO437" i="1"/>
  <c r="BK437" i="1" s="1"/>
  <c r="FX451" i="1"/>
  <c r="BV451" i="1" s="1"/>
  <c r="FX456" i="1"/>
  <c r="BV456" i="1" s="1"/>
  <c r="BK496" i="1"/>
  <c r="BL496" i="1"/>
  <c r="FY515" i="1"/>
  <c r="BW515" i="1" s="1"/>
  <c r="CP431" i="1"/>
  <c r="CP436" i="1"/>
  <c r="CP443" i="1"/>
  <c r="EH453" i="1"/>
  <c r="BT455" i="1"/>
  <c r="EH460" i="1"/>
  <c r="FX466" i="1"/>
  <c r="BV466" i="1" s="1"/>
  <c r="FX472" i="1"/>
  <c r="BV472" i="1" s="1"/>
  <c r="FQ497" i="1"/>
  <c r="BM497" i="1" s="1"/>
  <c r="FO499" i="1"/>
  <c r="BK499" i="1" s="1"/>
  <c r="FO501" i="1"/>
  <c r="BK501" i="1" s="1"/>
  <c r="FX504" i="1"/>
  <c r="BV504" i="1" s="1"/>
  <c r="FQ505" i="1"/>
  <c r="BM505" i="1" s="1"/>
  <c r="FX508" i="1"/>
  <c r="BV508" i="1" s="1"/>
  <c r="FX522" i="1"/>
  <c r="BV522" i="1" s="1"/>
  <c r="FX539" i="1"/>
  <c r="BV539" i="1" s="1"/>
  <c r="CP539" i="1"/>
  <c r="FX541" i="1"/>
  <c r="BV541" i="1" s="1"/>
  <c r="EH541" i="1"/>
  <c r="FY541" i="1" s="1"/>
  <c r="BW541" i="1" s="1"/>
  <c r="BS544" i="1"/>
  <c r="BT544" i="1"/>
  <c r="BK547" i="1"/>
  <c r="BL547" i="1"/>
  <c r="FX554" i="1"/>
  <c r="BV554" i="1" s="1"/>
  <c r="EH554" i="1"/>
  <c r="FX458" i="1"/>
  <c r="BV458" i="1" s="1"/>
  <c r="FX467" i="1"/>
  <c r="BV467" i="1" s="1"/>
  <c r="FX469" i="1"/>
  <c r="BV469" i="1" s="1"/>
  <c r="EH476" i="1"/>
  <c r="FY476" i="1" s="1"/>
  <c r="BW476" i="1" s="1"/>
  <c r="EH477" i="1"/>
  <c r="EH482" i="1"/>
  <c r="EH489" i="1"/>
  <c r="FY489" i="1" s="1"/>
  <c r="BW489" i="1" s="1"/>
  <c r="EH491" i="1"/>
  <c r="FY491" i="1" s="1"/>
  <c r="BW491" i="1" s="1"/>
  <c r="EH492" i="1"/>
  <c r="BS493" i="1"/>
  <c r="EH493" i="1"/>
  <c r="EH495" i="1"/>
  <c r="FY495" i="1" s="1"/>
  <c r="BW495" i="1" s="1"/>
  <c r="CP496" i="1"/>
  <c r="FQ496" i="1"/>
  <c r="BM496" i="1" s="1"/>
  <c r="CP498" i="1"/>
  <c r="FY498" i="1" s="1"/>
  <c r="BW498" i="1" s="1"/>
  <c r="FQ498" i="1"/>
  <c r="BM498" i="1" s="1"/>
  <c r="FP499" i="1"/>
  <c r="FQ500" i="1"/>
  <c r="BM500" i="1" s="1"/>
  <c r="FP501" i="1"/>
  <c r="EH502" i="1"/>
  <c r="FO502" i="1"/>
  <c r="BK502" i="1" s="1"/>
  <c r="EH506" i="1"/>
  <c r="FY506" i="1" s="1"/>
  <c r="BW506" i="1" s="1"/>
  <c r="FX515" i="1"/>
  <c r="BV515" i="1" s="1"/>
  <c r="BT518" i="1"/>
  <c r="BS519" i="1"/>
  <c r="FX533" i="1"/>
  <c r="BV533" i="1" s="1"/>
  <c r="EH533" i="1"/>
  <c r="FY533" i="1" s="1"/>
  <c r="BW533" i="1" s="1"/>
  <c r="Z534" i="1"/>
  <c r="BC534" i="1"/>
  <c r="AY535" i="1"/>
  <c r="Z536" i="1"/>
  <c r="BS538" i="1"/>
  <c r="BK539" i="1"/>
  <c r="BL539" i="1"/>
  <c r="FX544" i="1"/>
  <c r="BV544" i="1" s="1"/>
  <c r="EH544" i="1"/>
  <c r="FY544" i="1" s="1"/>
  <c r="BW544" i="1" s="1"/>
  <c r="FX553" i="1"/>
  <c r="BV553" i="1" s="1"/>
  <c r="EH461" i="1"/>
  <c r="FY461" i="1" s="1"/>
  <c r="BW461" i="1" s="1"/>
  <c r="BO463" i="1"/>
  <c r="BO464" i="1"/>
  <c r="BK481" i="1"/>
  <c r="AL497" i="1"/>
  <c r="AX497" i="1"/>
  <c r="BS497" i="1"/>
  <c r="CP497" i="1"/>
  <c r="FO497" i="1"/>
  <c r="BK497" i="1" s="1"/>
  <c r="CP499" i="1"/>
  <c r="FY499" i="1" s="1"/>
  <c r="BW499" i="1" s="1"/>
  <c r="FQ499" i="1"/>
  <c r="BM499" i="1" s="1"/>
  <c r="FN500" i="1"/>
  <c r="BI500" i="1" s="1"/>
  <c r="CP501" i="1"/>
  <c r="FP502" i="1"/>
  <c r="EH503" i="1"/>
  <c r="FO503" i="1"/>
  <c r="BK503" i="1" s="1"/>
  <c r="FN504" i="1"/>
  <c r="BI504" i="1" s="1"/>
  <c r="CP505" i="1"/>
  <c r="EH505" i="1"/>
  <c r="FO505" i="1"/>
  <c r="BK505" i="1" s="1"/>
  <c r="EH507" i="1"/>
  <c r="FY507" i="1" s="1"/>
  <c r="BW507" i="1" s="1"/>
  <c r="BP516" i="1"/>
  <c r="BO517" i="1"/>
  <c r="CP520" i="1"/>
  <c r="EH520" i="1"/>
  <c r="FX523" i="1"/>
  <c r="BV523" i="1" s="1"/>
  <c r="FX525" i="1"/>
  <c r="BV525" i="1" s="1"/>
  <c r="BT526" i="1"/>
  <c r="EH527" i="1"/>
  <c r="BO529" i="1"/>
  <c r="FX531" i="1"/>
  <c r="BV531" i="1" s="1"/>
  <c r="BC536" i="1"/>
  <c r="FC537" i="1"/>
  <c r="AU537" i="1" s="1"/>
  <c r="FX540" i="1"/>
  <c r="BV540" i="1" s="1"/>
  <c r="EH540" i="1"/>
  <c r="BP540" i="1"/>
  <c r="EH549" i="1"/>
  <c r="FX549" i="1"/>
  <c r="BV549" i="1" s="1"/>
  <c r="CP500" i="1"/>
  <c r="CP502" i="1"/>
  <c r="FX516" i="1"/>
  <c r="BV516" i="1" s="1"/>
  <c r="FX521" i="1"/>
  <c r="BV521" i="1" s="1"/>
  <c r="CP523" i="1"/>
  <c r="CP531" i="1"/>
  <c r="AG533" i="1"/>
  <c r="BG533" i="1"/>
  <c r="FN535" i="1"/>
  <c r="BI535" i="1" s="1"/>
  <c r="FX536" i="1"/>
  <c r="BV536" i="1" s="1"/>
  <c r="BK537" i="1"/>
  <c r="AS538" i="1"/>
  <c r="AG539" i="1"/>
  <c r="BG539" i="1"/>
  <c r="BO546" i="1"/>
  <c r="BT555" i="1"/>
  <c r="EH577" i="1"/>
  <c r="FX577" i="1"/>
  <c r="BV577" i="1" s="1"/>
  <c r="BB577" i="1"/>
  <c r="BC577" i="1"/>
  <c r="BK579" i="1"/>
  <c r="BL579" i="1"/>
  <c r="FX537" i="1"/>
  <c r="BV537" i="1" s="1"/>
  <c r="FN538" i="1"/>
  <c r="BI538" i="1" s="1"/>
  <c r="BP541" i="1"/>
  <c r="BT542" i="1"/>
  <c r="BL550" i="1"/>
  <c r="BP552" i="1"/>
  <c r="EH555" i="1"/>
  <c r="FX555" i="1"/>
  <c r="BV555" i="1" s="1"/>
  <c r="EH566" i="1"/>
  <c r="FY566" i="1" s="1"/>
  <c r="BW566" i="1" s="1"/>
  <c r="FX566" i="1"/>
  <c r="BV566" i="1" s="1"/>
  <c r="FX567" i="1"/>
  <c r="BV567" i="1" s="1"/>
  <c r="EH567" i="1"/>
  <c r="FQ570" i="1"/>
  <c r="BM570" i="1" s="1"/>
  <c r="FO570" i="1"/>
  <c r="BK570" i="1" s="1"/>
  <c r="CP570" i="1"/>
  <c r="FP570" i="1"/>
  <c r="AR572" i="1"/>
  <c r="AS572" i="1"/>
  <c r="FQ577" i="1"/>
  <c r="BM577" i="1" s="1"/>
  <c r="FO577" i="1"/>
  <c r="BK577" i="1" s="1"/>
  <c r="FP577" i="1"/>
  <c r="FN577" i="1"/>
  <c r="BI577" i="1" s="1"/>
  <c r="CP577" i="1"/>
  <c r="AL578" i="1"/>
  <c r="FX578" i="1"/>
  <c r="BV578" i="1" s="1"/>
  <c r="CP580" i="1"/>
  <c r="AR532" i="1"/>
  <c r="AX532" i="1"/>
  <c r="BS532" i="1"/>
  <c r="AL535" i="1"/>
  <c r="FX535" i="1"/>
  <c r="BV535" i="1" s="1"/>
  <c r="AL538" i="1"/>
  <c r="BO538" i="1"/>
  <c r="BS543" i="1"/>
  <c r="EH543" i="1"/>
  <c r="BP545" i="1"/>
  <c r="EH548" i="1"/>
  <c r="BT548" i="1"/>
  <c r="BP551" i="1"/>
  <c r="CP551" i="1"/>
  <c r="EH553" i="1"/>
  <c r="BP557" i="1"/>
  <c r="BO557" i="1"/>
  <c r="BO558" i="1"/>
  <c r="BP558" i="1"/>
  <c r="EH561" i="1"/>
  <c r="FX561" i="1"/>
  <c r="BV561" i="1" s="1"/>
  <c r="BL566" i="1"/>
  <c r="BK566" i="1"/>
  <c r="AG568" i="1"/>
  <c r="Z573" i="1"/>
  <c r="Y573" i="1"/>
  <c r="BO577" i="1"/>
  <c r="BP577" i="1"/>
  <c r="BS578" i="1"/>
  <c r="FY578" i="1"/>
  <c r="BW578" i="1" s="1"/>
  <c r="BG579" i="1"/>
  <c r="BP580" i="1"/>
  <c r="EH539" i="1"/>
  <c r="BK540" i="1"/>
  <c r="FX542" i="1"/>
  <c r="BV542" i="1" s="1"/>
  <c r="FX546" i="1"/>
  <c r="BV546" i="1" s="1"/>
  <c r="BP548" i="1"/>
  <c r="BL551" i="1"/>
  <c r="BL552" i="1"/>
  <c r="FX552" i="1"/>
  <c r="BV552" i="1" s="1"/>
  <c r="BS553" i="1"/>
  <c r="CP562" i="1"/>
  <c r="FX562" i="1"/>
  <c r="BV562" i="1" s="1"/>
  <c r="CP564" i="1"/>
  <c r="FY564" i="1" s="1"/>
  <c r="BW564" i="1" s="1"/>
  <c r="FX564" i="1"/>
  <c r="BV564" i="1" s="1"/>
  <c r="CP567" i="1"/>
  <c r="FQ569" i="1"/>
  <c r="BM569" i="1" s="1"/>
  <c r="FO569" i="1"/>
  <c r="BK569" i="1" s="1"/>
  <c r="CP569" i="1"/>
  <c r="FP569" i="1"/>
  <c r="AS571" i="1"/>
  <c r="FQ571" i="1"/>
  <c r="BM571" i="1" s="1"/>
  <c r="FO571" i="1"/>
  <c r="BK571" i="1" s="1"/>
  <c r="CP571" i="1"/>
  <c r="FY571" i="1" s="1"/>
  <c r="BW571" i="1" s="1"/>
  <c r="FP571" i="1"/>
  <c r="FP573" i="1"/>
  <c r="FO573" i="1"/>
  <c r="BK573" i="1" s="1"/>
  <c r="CP573" i="1"/>
  <c r="FY573" i="1" s="1"/>
  <c r="BW573" i="1" s="1"/>
  <c r="AG575" i="1"/>
  <c r="AF575" i="1"/>
  <c r="FO576" i="1"/>
  <c r="BK576" i="1" s="1"/>
  <c r="FQ576" i="1"/>
  <c r="BM576" i="1" s="1"/>
  <c r="CP576" i="1"/>
  <c r="FP576" i="1"/>
  <c r="Z579" i="1"/>
  <c r="FN573" i="1"/>
  <c r="BI573" i="1" s="1"/>
  <c r="FX545" i="1"/>
  <c r="BV545" i="1" s="1"/>
  <c r="FX556" i="1"/>
  <c r="BV556" i="1" s="1"/>
  <c r="EH556" i="1"/>
  <c r="FY556" i="1" s="1"/>
  <c r="BW556" i="1" s="1"/>
  <c r="FY557" i="1"/>
  <c r="BW557" i="1" s="1"/>
  <c r="CP560" i="1"/>
  <c r="AG572" i="1"/>
  <c r="FQ572" i="1"/>
  <c r="BM572" i="1" s="1"/>
  <c r="FO572" i="1"/>
  <c r="BK572" i="1" s="1"/>
  <c r="BP576" i="1"/>
  <c r="FX579" i="1"/>
  <c r="BV579" i="1" s="1"/>
  <c r="CP575" i="1"/>
  <c r="FQ575" i="1"/>
  <c r="BM575" i="1" s="1"/>
  <c r="EL260" i="1"/>
  <c r="R260" i="1" s="1"/>
  <c r="EJ150" i="1"/>
  <c r="P150" i="1" s="1"/>
  <c r="EJ262" i="1"/>
  <c r="P262" i="1" s="1"/>
  <c r="EK150" i="1"/>
  <c r="EK262" i="1"/>
  <c r="O306" i="1"/>
  <c r="EL192" i="1"/>
  <c r="R192" i="1" s="1"/>
  <c r="CG308" i="1"/>
  <c r="EL407" i="1"/>
  <c r="R407" i="1" s="1"/>
  <c r="CQ370" i="1"/>
  <c r="FZ370" i="1" s="1"/>
  <c r="CG370" i="1"/>
  <c r="EL307" i="1"/>
  <c r="R307" i="1" s="1"/>
  <c r="EJ315" i="1"/>
  <c r="P315" i="1" s="1"/>
  <c r="EK407" i="1"/>
  <c r="EK526" i="1"/>
  <c r="CG289" i="1"/>
  <c r="FE289" i="1" s="1"/>
  <c r="AX289" i="1" s="1"/>
  <c r="EL26" i="1"/>
  <c r="R26" i="1" s="1"/>
  <c r="O26" i="1"/>
  <c r="EK154" i="1"/>
  <c r="EL277" i="1"/>
  <c r="R277" i="1" s="1"/>
  <c r="O277" i="1"/>
  <c r="AB26" i="1"/>
  <c r="EJ176" i="1"/>
  <c r="P176" i="1" s="1"/>
  <c r="O192" i="1"/>
  <c r="CG277" i="1"/>
  <c r="AB277" i="1"/>
  <c r="EL578" i="1"/>
  <c r="R578" i="1" s="1"/>
  <c r="O578" i="1"/>
  <c r="EK215" i="1"/>
  <c r="EL262" i="1"/>
  <c r="R262" i="1" s="1"/>
  <c r="EK267" i="1"/>
  <c r="EJ308" i="1"/>
  <c r="P308" i="1" s="1"/>
  <c r="EL393" i="1"/>
  <c r="R393" i="1" s="1"/>
  <c r="EJ433" i="1"/>
  <c r="P433" i="1" s="1"/>
  <c r="EJ569" i="1"/>
  <c r="P569" i="1" s="1"/>
  <c r="EJ277" i="1"/>
  <c r="P277" i="1" s="1"/>
  <c r="EL333" i="1"/>
  <c r="R333" i="1" s="1"/>
  <c r="EL396" i="1"/>
  <c r="R396" i="1" s="1"/>
  <c r="EK433" i="1"/>
  <c r="EJ578" i="1"/>
  <c r="P578" i="1" s="1"/>
  <c r="EL299" i="1"/>
  <c r="R299" i="1" s="1"/>
  <c r="EJ566" i="1"/>
  <c r="P566" i="1" s="1"/>
  <c r="EK578" i="1"/>
  <c r="O19" i="1"/>
  <c r="EJ158" i="1"/>
  <c r="P158" i="1" s="1"/>
  <c r="EK158" i="1"/>
  <c r="EL19" i="1"/>
  <c r="R19" i="1" s="1"/>
  <c r="EK135" i="1"/>
  <c r="EK140" i="1"/>
  <c r="EL150" i="1"/>
  <c r="R150" i="1" s="1"/>
  <c r="EL154" i="1"/>
  <c r="R154" i="1" s="1"/>
  <c r="EL158" i="1"/>
  <c r="R158" i="1" s="1"/>
  <c r="CG215" i="1"/>
  <c r="FF215" i="1" s="1"/>
  <c r="EL215" i="1"/>
  <c r="R215" i="1" s="1"/>
  <c r="EK260" i="1"/>
  <c r="Q260" i="1" s="1"/>
  <c r="EJ267" i="1"/>
  <c r="P267" i="1" s="1"/>
  <c r="EK277" i="1"/>
  <c r="EK281" i="1"/>
  <c r="EK296" i="1"/>
  <c r="EJ298" i="1"/>
  <c r="P298" i="1" s="1"/>
  <c r="O299" i="1"/>
  <c r="EL185" i="1"/>
  <c r="R185" i="1" s="1"/>
  <c r="EK241" i="1"/>
  <c r="O260" i="1"/>
  <c r="EJ289" i="1"/>
  <c r="P289" i="1" s="1"/>
  <c r="EK298" i="1"/>
  <c r="EJ299" i="1"/>
  <c r="P299" i="1" s="1"/>
  <c r="AB306" i="1"/>
  <c r="EJ306" i="1"/>
  <c r="P306" i="1" s="1"/>
  <c r="EJ215" i="1"/>
  <c r="P215" i="1" s="1"/>
  <c r="EJ296" i="1"/>
  <c r="P296" i="1" s="1"/>
  <c r="EL308" i="1"/>
  <c r="R308" i="1" s="1"/>
  <c r="O241" i="1"/>
  <c r="EL241" i="1"/>
  <c r="R241" i="1" s="1"/>
  <c r="CG267" i="1"/>
  <c r="EJ281" i="1"/>
  <c r="P281" i="1" s="1"/>
  <c r="EJ302" i="1"/>
  <c r="P302" i="1" s="1"/>
  <c r="O308" i="1"/>
  <c r="EK393" i="1"/>
  <c r="EJ370" i="1"/>
  <c r="P370" i="1" s="1"/>
  <c r="EJ393" i="1"/>
  <c r="P393" i="1" s="1"/>
  <c r="O407" i="1"/>
  <c r="EK370" i="1"/>
  <c r="EL433" i="1"/>
  <c r="R433" i="1" s="1"/>
  <c r="EK543" i="1"/>
  <c r="Q543" i="1" s="1"/>
  <c r="EJ407" i="1"/>
  <c r="P407" i="1" s="1"/>
  <c r="EL566" i="1"/>
  <c r="R566" i="1" s="1"/>
  <c r="AB578" i="1"/>
  <c r="EK566" i="1"/>
  <c r="CG154" i="1"/>
  <c r="EJ26" i="1"/>
  <c r="P26" i="1" s="1"/>
  <c r="CG135" i="1"/>
  <c r="AB135" i="1"/>
  <c r="CG140" i="1"/>
  <c r="AB140" i="1"/>
  <c r="EJ19" i="1"/>
  <c r="P19" i="1" s="1"/>
  <c r="EK26" i="1"/>
  <c r="EL135" i="1"/>
  <c r="R135" i="1" s="1"/>
  <c r="EL140" i="1"/>
  <c r="R140" i="1" s="1"/>
  <c r="EJ154" i="1"/>
  <c r="P154" i="1" s="1"/>
  <c r="EL176" i="1"/>
  <c r="R176" i="1" s="1"/>
  <c r="EJ185" i="1"/>
  <c r="P185" i="1" s="1"/>
  <c r="EK185" i="1"/>
  <c r="CG281" i="1"/>
  <c r="CG296" i="1"/>
  <c r="CG297" i="1"/>
  <c r="O185" i="1"/>
  <c r="EL201" i="1"/>
  <c r="R201" i="1" s="1"/>
  <c r="EJ135" i="1"/>
  <c r="P135" i="1" s="1"/>
  <c r="EJ140" i="1"/>
  <c r="P140" i="1" s="1"/>
  <c r="CG262" i="1"/>
  <c r="AB262" i="1"/>
  <c r="CG315" i="1"/>
  <c r="EK176" i="1"/>
  <c r="EJ192" i="1"/>
  <c r="P192" i="1" s="1"/>
  <c r="EK192" i="1"/>
  <c r="EK201" i="1"/>
  <c r="EJ201" i="1"/>
  <c r="P201" i="1" s="1"/>
  <c r="AB298" i="1"/>
  <c r="EJ241" i="1"/>
  <c r="P241" i="1" s="1"/>
  <c r="EK259" i="1"/>
  <c r="Q259" i="1" s="1"/>
  <c r="EL281" i="1"/>
  <c r="R281" i="1" s="1"/>
  <c r="EJ297" i="1"/>
  <c r="P297" i="1" s="1"/>
  <c r="CG302" i="1"/>
  <c r="EL306" i="1"/>
  <c r="R306" i="1" s="1"/>
  <c r="O307" i="1"/>
  <c r="EL315" i="1"/>
  <c r="R315" i="1" s="1"/>
  <c r="EL259" i="1"/>
  <c r="R259" i="1" s="1"/>
  <c r="EK297" i="1"/>
  <c r="EK302" i="1"/>
  <c r="EK307" i="1"/>
  <c r="Q307" i="1" s="1"/>
  <c r="EL267" i="1"/>
  <c r="R267" i="1" s="1"/>
  <c r="EJ286" i="1"/>
  <c r="P286" i="1" s="1"/>
  <c r="EK289" i="1"/>
  <c r="EL297" i="1"/>
  <c r="R297" i="1" s="1"/>
  <c r="EL302" i="1"/>
  <c r="R302" i="1" s="1"/>
  <c r="CG335" i="1"/>
  <c r="FD335" i="1" s="1"/>
  <c r="AV335" i="1" s="1"/>
  <c r="AB335" i="1"/>
  <c r="EL286" i="1"/>
  <c r="R286" i="1" s="1"/>
  <c r="EL289" i="1"/>
  <c r="R289" i="1" s="1"/>
  <c r="EL296" i="1"/>
  <c r="R296" i="1" s="1"/>
  <c r="EL298" i="1"/>
  <c r="R298" i="1" s="1"/>
  <c r="O298" i="1"/>
  <c r="EK333" i="1"/>
  <c r="Q333" i="1" s="1"/>
  <c r="O335" i="1"/>
  <c r="CQ335" i="1"/>
  <c r="FZ335" i="1" s="1"/>
  <c r="EJ335" i="1"/>
  <c r="P335" i="1" s="1"/>
  <c r="AB344" i="1"/>
  <c r="EK396" i="1"/>
  <c r="EK335" i="1"/>
  <c r="EK344" i="1"/>
  <c r="EK398" i="1"/>
  <c r="EJ398" i="1"/>
  <c r="P398" i="1" s="1"/>
  <c r="EL398" i="1"/>
  <c r="R398" i="1" s="1"/>
  <c r="O333" i="1"/>
  <c r="CQ333" i="1"/>
  <c r="FZ333" i="1" s="1"/>
  <c r="EL335" i="1"/>
  <c r="R335" i="1" s="1"/>
  <c r="EL344" i="1"/>
  <c r="R344" i="1" s="1"/>
  <c r="O370" i="1"/>
  <c r="EL370" i="1"/>
  <c r="R370" i="1" s="1"/>
  <c r="EJ396" i="1"/>
  <c r="P396" i="1" s="1"/>
  <c r="CQ344" i="1"/>
  <c r="FZ344" i="1" s="1"/>
  <c r="O398" i="1"/>
  <c r="AB433" i="1"/>
  <c r="EL463" i="1"/>
  <c r="R463" i="1" s="1"/>
  <c r="O463" i="1"/>
  <c r="EK577" i="1"/>
  <c r="AB580" i="1"/>
  <c r="EJ580" i="1"/>
  <c r="EL526" i="1"/>
  <c r="R526" i="1" s="1"/>
  <c r="EJ526" i="1"/>
  <c r="P526" i="1" s="1"/>
  <c r="EL569" i="1"/>
  <c r="R569" i="1" s="1"/>
  <c r="O569" i="1"/>
  <c r="EK527" i="1"/>
  <c r="EJ527" i="1"/>
  <c r="P527" i="1" s="1"/>
  <c r="EL527" i="1"/>
  <c r="R527" i="1" s="1"/>
  <c r="EK569" i="1"/>
  <c r="EK579" i="1"/>
  <c r="EJ513" i="1"/>
  <c r="P513" i="1" s="1"/>
  <c r="EK513" i="1"/>
  <c r="CG566" i="1"/>
  <c r="AB566" i="1"/>
  <c r="EK580" i="1"/>
  <c r="O527" i="1"/>
  <c r="EJ579" i="1"/>
  <c r="P579" i="1" s="1"/>
  <c r="EL543" i="1"/>
  <c r="R543" i="1" s="1"/>
  <c r="EJ577" i="1"/>
  <c r="P577" i="1" s="1"/>
  <c r="EL577" i="1"/>
  <c r="R577" i="1" s="1"/>
  <c r="EL579" i="1"/>
  <c r="R579" i="1" s="1"/>
  <c r="O579" i="1"/>
  <c r="FY72" i="1" l="1"/>
  <c r="BW72" i="1" s="1"/>
  <c r="FY454" i="1"/>
  <c r="BW454" i="1" s="1"/>
  <c r="FY358" i="1"/>
  <c r="BW358" i="1" s="1"/>
  <c r="FY303" i="1"/>
  <c r="BW303" i="1" s="1"/>
  <c r="FY218" i="1"/>
  <c r="BW218" i="1" s="1"/>
  <c r="FY91" i="1"/>
  <c r="BW91" i="1" s="1"/>
  <c r="FY27" i="1"/>
  <c r="BW27" i="1" s="1"/>
  <c r="FY532" i="1"/>
  <c r="BW532" i="1" s="1"/>
  <c r="FY516" i="1"/>
  <c r="BW516" i="1" s="1"/>
  <c r="FY389" i="1"/>
  <c r="BW389" i="1" s="1"/>
  <c r="FY107" i="1"/>
  <c r="BW107" i="1" s="1"/>
  <c r="FY66" i="1"/>
  <c r="BW66" i="1" s="1"/>
  <c r="FY474" i="1"/>
  <c r="BW474" i="1" s="1"/>
  <c r="FY93" i="1"/>
  <c r="BW93" i="1" s="1"/>
  <c r="FY84" i="1"/>
  <c r="BW84" i="1" s="1"/>
  <c r="FY501" i="1"/>
  <c r="BW501" i="1" s="1"/>
  <c r="FY385" i="1"/>
  <c r="BW385" i="1" s="1"/>
  <c r="AR3" i="1"/>
  <c r="FY104" i="1"/>
  <c r="BW104" i="1" s="1"/>
  <c r="FY561" i="1"/>
  <c r="BW561" i="1" s="1"/>
  <c r="FY570" i="1"/>
  <c r="BW570" i="1" s="1"/>
  <c r="FY560" i="1"/>
  <c r="BW560" i="1" s="1"/>
  <c r="FY548" i="1"/>
  <c r="BW548" i="1" s="1"/>
  <c r="FY555" i="1"/>
  <c r="BW555" i="1" s="1"/>
  <c r="FY540" i="1"/>
  <c r="BW540" i="1" s="1"/>
  <c r="FY431" i="1"/>
  <c r="BW431" i="1" s="1"/>
  <c r="FY447" i="1"/>
  <c r="BW447" i="1" s="1"/>
  <c r="FY424" i="1"/>
  <c r="BW424" i="1" s="1"/>
  <c r="FY382" i="1"/>
  <c r="BW382" i="1" s="1"/>
  <c r="FY297" i="1"/>
  <c r="BW297" i="1" s="1"/>
  <c r="FY378" i="1"/>
  <c r="BW378" i="1" s="1"/>
  <c r="FY372" i="1"/>
  <c r="BW372" i="1" s="1"/>
  <c r="FY361" i="1"/>
  <c r="BW361" i="1" s="1"/>
  <c r="FY291" i="1"/>
  <c r="BW291" i="1" s="1"/>
  <c r="FY177" i="1"/>
  <c r="BW177" i="1" s="1"/>
  <c r="FY140" i="1"/>
  <c r="BW140" i="1" s="1"/>
  <c r="FY133" i="1"/>
  <c r="BW133" i="1" s="1"/>
  <c r="FY87" i="1"/>
  <c r="BW87" i="1" s="1"/>
  <c r="FY95" i="1"/>
  <c r="BW95" i="1" s="1"/>
  <c r="FY112" i="1"/>
  <c r="BW112" i="1" s="1"/>
  <c r="FY25" i="1"/>
  <c r="BW25" i="1" s="1"/>
  <c r="FY39" i="1"/>
  <c r="BW39" i="1" s="1"/>
  <c r="FY538" i="1"/>
  <c r="BW538" i="1" s="1"/>
  <c r="FY536" i="1"/>
  <c r="BW536" i="1" s="1"/>
  <c r="FY381" i="1"/>
  <c r="BW381" i="1" s="1"/>
  <c r="FY314" i="1"/>
  <c r="BW314" i="1" s="1"/>
  <c r="FY157" i="1"/>
  <c r="BW157" i="1" s="1"/>
  <c r="FY110" i="1"/>
  <c r="BW110" i="1" s="1"/>
  <c r="FY313" i="1"/>
  <c r="BW313" i="1" s="1"/>
  <c r="FY169" i="1"/>
  <c r="BW169" i="1" s="1"/>
  <c r="FY123" i="1"/>
  <c r="BW123" i="1" s="1"/>
  <c r="FY478" i="1"/>
  <c r="BW478" i="1" s="1"/>
  <c r="Q579" i="1"/>
  <c r="Q578" i="1"/>
  <c r="P580" i="1"/>
  <c r="Q580" i="1"/>
  <c r="Q300" i="2"/>
  <c r="FY530" i="1"/>
  <c r="BW530" i="1" s="1"/>
  <c r="FY308" i="1"/>
  <c r="BW308" i="1" s="1"/>
  <c r="FY31" i="1"/>
  <c r="BW31" i="1" s="1"/>
  <c r="FY369" i="1"/>
  <c r="BW369" i="1" s="1"/>
  <c r="FY351" i="1"/>
  <c r="BW351" i="1" s="1"/>
  <c r="FY174" i="1"/>
  <c r="BW174" i="1" s="1"/>
  <c r="FY154" i="1"/>
  <c r="BW154" i="1" s="1"/>
  <c r="FY434" i="1"/>
  <c r="BW434" i="1" s="1"/>
  <c r="FY255" i="1"/>
  <c r="BW255" i="1" s="1"/>
  <c r="FY156" i="1"/>
  <c r="BW156" i="1" s="1"/>
  <c r="FY97" i="1"/>
  <c r="BW97" i="1" s="1"/>
  <c r="FY38" i="1"/>
  <c r="BW38" i="1" s="1"/>
  <c r="FY24" i="1"/>
  <c r="BW24" i="1" s="1"/>
  <c r="FY473" i="1"/>
  <c r="BW473" i="1" s="1"/>
  <c r="FY189" i="1"/>
  <c r="BW189" i="1" s="1"/>
  <c r="FY51" i="1"/>
  <c r="BW51" i="1" s="1"/>
  <c r="FY47" i="1"/>
  <c r="BW47" i="1" s="1"/>
  <c r="FY442" i="1"/>
  <c r="BW442" i="1" s="1"/>
  <c r="FY398" i="1"/>
  <c r="BW398" i="1" s="1"/>
  <c r="FY453" i="1"/>
  <c r="BW453" i="1" s="1"/>
  <c r="FY330" i="1"/>
  <c r="BW330" i="1" s="1"/>
  <c r="FY355" i="1"/>
  <c r="BW355" i="1" s="1"/>
  <c r="FY331" i="1"/>
  <c r="BW331" i="1" s="1"/>
  <c r="FY69" i="1"/>
  <c r="BW69" i="1" s="1"/>
  <c r="FY36" i="1"/>
  <c r="BW36" i="1" s="1"/>
  <c r="FY336" i="1"/>
  <c r="BW336" i="1" s="1"/>
  <c r="BL297" i="1"/>
  <c r="FY287" i="1"/>
  <c r="BW287" i="1" s="1"/>
  <c r="FY304" i="1"/>
  <c r="BW304" i="1" s="1"/>
  <c r="FY126" i="1"/>
  <c r="BW126" i="1" s="1"/>
  <c r="FY463" i="1"/>
  <c r="BW463" i="1" s="1"/>
  <c r="FY436" i="1"/>
  <c r="BW436" i="1" s="1"/>
  <c r="FY386" i="1"/>
  <c r="BW386" i="1" s="1"/>
  <c r="FY481" i="1"/>
  <c r="BW481" i="1" s="1"/>
  <c r="FY231" i="1"/>
  <c r="BW231" i="1" s="1"/>
  <c r="FY92" i="1"/>
  <c r="BW92" i="1" s="1"/>
  <c r="FY399" i="1"/>
  <c r="BW399" i="1" s="1"/>
  <c r="FY465" i="1"/>
  <c r="BW465" i="1" s="1"/>
  <c r="FY324" i="1"/>
  <c r="BW324" i="1" s="1"/>
  <c r="FY580" i="1"/>
  <c r="BW580" i="1" s="1"/>
  <c r="FY451" i="1"/>
  <c r="BW451" i="1" s="1"/>
  <c r="FY183" i="1"/>
  <c r="BW183" i="1" s="1"/>
  <c r="FY497" i="1"/>
  <c r="BW497" i="1" s="1"/>
  <c r="FY534" i="1"/>
  <c r="BW534" i="1" s="1"/>
  <c r="FY362" i="1"/>
  <c r="BW362" i="1" s="1"/>
  <c r="FY225" i="1"/>
  <c r="BW225" i="1" s="1"/>
  <c r="FY309" i="1"/>
  <c r="BW309" i="1" s="1"/>
  <c r="FY54" i="1"/>
  <c r="BW54" i="1" s="1"/>
  <c r="FY11" i="1"/>
  <c r="BW11" i="1" s="1"/>
  <c r="FY232" i="1"/>
  <c r="BW232" i="1" s="1"/>
  <c r="FY572" i="1"/>
  <c r="BW572" i="1" s="1"/>
  <c r="FY278" i="1"/>
  <c r="BW278" i="1" s="1"/>
  <c r="BL504" i="1"/>
  <c r="FY37" i="1"/>
  <c r="BW37" i="1" s="1"/>
  <c r="FY407" i="1"/>
  <c r="BW407" i="1" s="1"/>
  <c r="FY144" i="1"/>
  <c r="BW144" i="1" s="1"/>
  <c r="FY43" i="1"/>
  <c r="BW43" i="1" s="1"/>
  <c r="FY348" i="1"/>
  <c r="BW348" i="1" s="1"/>
  <c r="FY76" i="1"/>
  <c r="BW76" i="1" s="1"/>
  <c r="FY74" i="1"/>
  <c r="BW74" i="1" s="1"/>
  <c r="FY7" i="1"/>
  <c r="BW7" i="1" s="1"/>
  <c r="FY456" i="1"/>
  <c r="BW456" i="1" s="1"/>
  <c r="FY320" i="1"/>
  <c r="BW320" i="1" s="1"/>
  <c r="BL126" i="1"/>
  <c r="FY170" i="1"/>
  <c r="BW170" i="1" s="1"/>
  <c r="FY134" i="1"/>
  <c r="BW134" i="1" s="1"/>
  <c r="FY79" i="1"/>
  <c r="BW79" i="1" s="1"/>
  <c r="FY420" i="1"/>
  <c r="BW420" i="1" s="1"/>
  <c r="FY146" i="1"/>
  <c r="BW146" i="1" s="1"/>
  <c r="FY503" i="1"/>
  <c r="BW503" i="1" s="1"/>
  <c r="FY459" i="1"/>
  <c r="BW459" i="1" s="1"/>
  <c r="FY364" i="1"/>
  <c r="BW364" i="1" s="1"/>
  <c r="FY185" i="1"/>
  <c r="BW185" i="1" s="1"/>
  <c r="FY21" i="1"/>
  <c r="BW21" i="1" s="1"/>
  <c r="FY430" i="1"/>
  <c r="BW430" i="1" s="1"/>
  <c r="FY205" i="1"/>
  <c r="BW205" i="1" s="1"/>
  <c r="FY50" i="1"/>
  <c r="BW50" i="1" s="1"/>
  <c r="FY264" i="1"/>
  <c r="BW264" i="1" s="1"/>
  <c r="FY340" i="1"/>
  <c r="BW340" i="1" s="1"/>
  <c r="FY397" i="1"/>
  <c r="BW397" i="1" s="1"/>
  <c r="FY500" i="1"/>
  <c r="BW500" i="1" s="1"/>
  <c r="FY238" i="1"/>
  <c r="BW238" i="1" s="1"/>
  <c r="FY89" i="1"/>
  <c r="BW89" i="1" s="1"/>
  <c r="FY488" i="1"/>
  <c r="BW488" i="1" s="1"/>
  <c r="FY429" i="1"/>
  <c r="BW429" i="1" s="1"/>
  <c r="FY575" i="1"/>
  <c r="BW575" i="1" s="1"/>
  <c r="FY270" i="1"/>
  <c r="BW270" i="1" s="1"/>
  <c r="FY158" i="1"/>
  <c r="BW158" i="1" s="1"/>
  <c r="FY116" i="1"/>
  <c r="BW116" i="1" s="1"/>
  <c r="FY494" i="1"/>
  <c r="BW494" i="1" s="1"/>
  <c r="FY341" i="1"/>
  <c r="BW341" i="1" s="1"/>
  <c r="FY289" i="1"/>
  <c r="BW289" i="1" s="1"/>
  <c r="FY161" i="1"/>
  <c r="BW161" i="1" s="1"/>
  <c r="FY377" i="1"/>
  <c r="BW377" i="1" s="1"/>
  <c r="FY353" i="1"/>
  <c r="BW353" i="1" s="1"/>
  <c r="FY301" i="1"/>
  <c r="BW301" i="1" s="1"/>
  <c r="FY260" i="1"/>
  <c r="BW260" i="1" s="1"/>
  <c r="FY295" i="1"/>
  <c r="BW295" i="1" s="1"/>
  <c r="FY227" i="1"/>
  <c r="BW227" i="1" s="1"/>
  <c r="U3" i="1"/>
  <c r="FY285" i="1"/>
  <c r="BW285" i="1" s="1"/>
  <c r="FY448" i="1"/>
  <c r="BW448" i="1" s="1"/>
  <c r="FY343" i="1"/>
  <c r="BW343" i="1" s="1"/>
  <c r="FY316" i="1"/>
  <c r="BW316" i="1" s="1"/>
  <c r="FY527" i="1"/>
  <c r="BW527" i="1" s="1"/>
  <c r="FY432" i="1"/>
  <c r="BW432" i="1" s="1"/>
  <c r="FY438" i="1"/>
  <c r="BW438" i="1" s="1"/>
  <c r="BG3" i="1"/>
  <c r="BF3" i="1"/>
  <c r="FY523" i="1"/>
  <c r="BW523" i="1" s="1"/>
  <c r="FY409" i="1"/>
  <c r="BW409" i="1" s="1"/>
  <c r="FY23" i="1"/>
  <c r="BW23" i="1" s="1"/>
  <c r="BB3" i="1"/>
  <c r="BM3" i="1"/>
  <c r="AU3" i="1"/>
  <c r="AF3" i="1"/>
  <c r="AL3" i="1"/>
  <c r="FY327" i="1"/>
  <c r="BW327" i="1" s="1"/>
  <c r="FY190" i="1"/>
  <c r="BW190" i="1" s="1"/>
  <c r="AS3" i="1"/>
  <c r="FY543" i="1"/>
  <c r="BW543" i="1" s="1"/>
  <c r="FY350" i="1"/>
  <c r="BW350" i="1" s="1"/>
  <c r="DM260" i="1"/>
  <c r="AB176" i="1"/>
  <c r="AB513" i="1"/>
  <c r="AB526" i="1"/>
  <c r="AB398" i="1"/>
  <c r="AB296" i="1"/>
  <c r="AB297" i="1"/>
  <c r="DM281" i="1"/>
  <c r="AB154" i="1"/>
  <c r="AB299" i="1"/>
  <c r="DM289" i="1"/>
  <c r="FD289" i="1" s="1"/>
  <c r="AV289" i="1" s="1"/>
  <c r="DM344" i="1"/>
  <c r="DM192" i="1"/>
  <c r="DM135" i="1"/>
  <c r="FD135" i="1" s="1"/>
  <c r="AV135" i="1" s="1"/>
  <c r="AB396" i="1"/>
  <c r="DM543" i="1"/>
  <c r="AB527" i="1"/>
  <c r="DM267" i="1"/>
  <c r="AB315" i="1"/>
  <c r="FY143" i="1"/>
  <c r="BW143" i="1" s="1"/>
  <c r="FY187" i="1"/>
  <c r="BW187" i="1" s="1"/>
  <c r="FY124" i="1"/>
  <c r="BW124" i="1" s="1"/>
  <c r="FY504" i="1"/>
  <c r="BW504" i="1" s="1"/>
  <c r="FY483" i="1"/>
  <c r="BW483" i="1" s="1"/>
  <c r="FY421" i="1"/>
  <c r="BW421" i="1" s="1"/>
  <c r="AB463" i="1"/>
  <c r="AB393" i="1"/>
  <c r="DM308" i="1"/>
  <c r="DM140" i="1"/>
  <c r="DM370" i="1"/>
  <c r="AB215" i="1"/>
  <c r="AB286" i="1"/>
  <c r="AB259" i="1"/>
  <c r="DM307" i="1"/>
  <c r="DM26" i="1"/>
  <c r="DM201" i="1"/>
  <c r="FY551" i="1"/>
  <c r="BW551" i="1" s="1"/>
  <c r="FY492" i="1"/>
  <c r="BW492" i="1" s="1"/>
  <c r="FY452" i="1"/>
  <c r="BW452" i="1" s="1"/>
  <c r="FY410" i="1"/>
  <c r="BW410" i="1" s="1"/>
  <c r="FY379" i="1"/>
  <c r="BW379" i="1" s="1"/>
  <c r="BL291" i="1"/>
  <c r="FY173" i="1"/>
  <c r="BW173" i="1" s="1"/>
  <c r="BL134" i="1"/>
  <c r="FY155" i="1"/>
  <c r="BW155" i="1" s="1"/>
  <c r="FY127" i="1"/>
  <c r="BW127" i="1" s="1"/>
  <c r="FY118" i="1"/>
  <c r="BW118" i="1" s="1"/>
  <c r="FY101" i="1"/>
  <c r="BW101" i="1" s="1"/>
  <c r="FY106" i="1"/>
  <c r="BW106" i="1" s="1"/>
  <c r="FY46" i="1"/>
  <c r="BW46" i="1" s="1"/>
  <c r="BL568" i="1"/>
  <c r="FY490" i="1"/>
  <c r="BW490" i="1" s="1"/>
  <c r="FY380" i="1"/>
  <c r="BW380" i="1" s="1"/>
  <c r="BL360" i="1"/>
  <c r="FY246" i="1"/>
  <c r="BW246" i="1" s="1"/>
  <c r="FY271" i="1"/>
  <c r="BW271" i="1" s="1"/>
  <c r="FY145" i="1"/>
  <c r="BW145" i="1" s="1"/>
  <c r="FY120" i="1"/>
  <c r="BW120" i="1" s="1"/>
  <c r="FY518" i="1"/>
  <c r="BW518" i="1" s="1"/>
  <c r="FY96" i="1"/>
  <c r="BW96" i="1" s="1"/>
  <c r="FY562" i="1"/>
  <c r="BW562" i="1" s="1"/>
  <c r="FY233" i="1"/>
  <c r="BW233" i="1" s="1"/>
  <c r="FY236" i="1"/>
  <c r="BW236" i="1" s="1"/>
  <c r="Y3" i="1"/>
  <c r="FY163" i="1"/>
  <c r="BW163" i="1" s="1"/>
  <c r="FY78" i="1"/>
  <c r="BW78" i="1" s="1"/>
  <c r="FY42" i="1"/>
  <c r="BW42" i="1" s="1"/>
  <c r="FY550" i="1"/>
  <c r="BW550" i="1" s="1"/>
  <c r="FY537" i="1"/>
  <c r="BW537" i="1" s="1"/>
  <c r="FY563" i="1"/>
  <c r="BW563" i="1" s="1"/>
  <c r="FY406" i="1"/>
  <c r="BW406" i="1" s="1"/>
  <c r="FY441" i="1"/>
  <c r="BW441" i="1" s="1"/>
  <c r="FY244" i="1"/>
  <c r="BW244" i="1" s="1"/>
  <c r="FY223" i="1"/>
  <c r="BW223" i="1" s="1"/>
  <c r="FY198" i="1"/>
  <c r="BW198" i="1" s="1"/>
  <c r="FY165" i="1"/>
  <c r="BW165" i="1" s="1"/>
  <c r="FY272" i="1"/>
  <c r="BW272" i="1" s="1"/>
  <c r="FY250" i="1"/>
  <c r="BW250" i="1" s="1"/>
  <c r="FY194" i="1"/>
  <c r="BW194" i="1" s="1"/>
  <c r="FY160" i="1"/>
  <c r="BW160" i="1" s="1"/>
  <c r="FY60" i="1"/>
  <c r="BW60" i="1" s="1"/>
  <c r="FY400" i="1"/>
  <c r="BW400" i="1" s="1"/>
  <c r="FY294" i="1"/>
  <c r="BW294" i="1" s="1"/>
  <c r="FY141" i="1"/>
  <c r="BW141" i="1" s="1"/>
  <c r="FY122" i="1"/>
  <c r="BW122" i="1" s="1"/>
  <c r="FY147" i="1"/>
  <c r="BW147" i="1" s="1"/>
  <c r="FY102" i="1"/>
  <c r="BW102" i="1" s="1"/>
  <c r="FY61" i="1"/>
  <c r="BW61" i="1" s="1"/>
  <c r="FY77" i="1"/>
  <c r="BW77" i="1" s="1"/>
  <c r="FY375" i="1"/>
  <c r="BW375" i="1" s="1"/>
  <c r="FY224" i="1"/>
  <c r="BW224" i="1" s="1"/>
  <c r="FY181" i="1"/>
  <c r="BW181" i="1" s="1"/>
  <c r="FY85" i="1"/>
  <c r="BW85" i="1" s="1"/>
  <c r="FY243" i="1"/>
  <c r="BW243" i="1" s="1"/>
  <c r="BO3" i="1"/>
  <c r="FY554" i="1"/>
  <c r="BW554" i="1" s="1"/>
  <c r="FY318" i="1"/>
  <c r="BW318" i="1" s="1"/>
  <c r="FY59" i="1"/>
  <c r="BW59" i="1" s="1"/>
  <c r="BS3" i="1"/>
  <c r="FY509" i="1"/>
  <c r="BW509" i="1" s="1"/>
  <c r="FY45" i="1"/>
  <c r="BW45" i="1" s="1"/>
  <c r="FY312" i="1"/>
  <c r="BW312" i="1" s="1"/>
  <c r="FY522" i="1"/>
  <c r="BW522" i="1" s="1"/>
  <c r="FY552" i="1"/>
  <c r="BW552" i="1" s="1"/>
  <c r="FY545" i="1"/>
  <c r="BW545" i="1" s="1"/>
  <c r="FY268" i="1"/>
  <c r="BW268" i="1" s="1"/>
  <c r="FY254" i="1"/>
  <c r="BW254" i="1" s="1"/>
  <c r="BI3" i="1"/>
  <c r="FY182" i="1"/>
  <c r="BW182" i="1" s="1"/>
  <c r="FY475" i="1"/>
  <c r="BW475" i="1" s="1"/>
  <c r="Z3" i="1"/>
  <c r="BC3" i="1"/>
  <c r="AM3" i="1"/>
  <c r="Q304" i="2"/>
  <c r="CP3" i="1"/>
  <c r="FY493" i="1"/>
  <c r="BW493" i="1" s="1"/>
  <c r="FY443" i="1"/>
  <c r="BW443" i="1" s="1"/>
  <c r="FY427" i="1"/>
  <c r="BW427" i="1" s="1"/>
  <c r="FY261" i="1"/>
  <c r="BW261" i="1" s="1"/>
  <c r="FY256" i="1"/>
  <c r="BW256" i="1" s="1"/>
  <c r="FY228" i="1"/>
  <c r="BW228" i="1" s="1"/>
  <c r="FY193" i="1"/>
  <c r="BW193" i="1" s="1"/>
  <c r="BL209" i="1"/>
  <c r="FY90" i="1"/>
  <c r="BW90" i="1" s="1"/>
  <c r="BV3" i="1"/>
  <c r="FY469" i="1"/>
  <c r="BW469" i="1" s="1"/>
  <c r="FY334" i="1"/>
  <c r="BW334" i="1" s="1"/>
  <c r="FY226" i="1"/>
  <c r="BW226" i="1" s="1"/>
  <c r="FY292" i="1"/>
  <c r="BW292" i="1" s="1"/>
  <c r="BT3" i="1"/>
  <c r="FY20" i="1"/>
  <c r="BW20" i="1" s="1"/>
  <c r="FY549" i="1"/>
  <c r="BW549" i="1" s="1"/>
  <c r="FY482" i="1"/>
  <c r="BW482" i="1" s="1"/>
  <c r="FY346" i="1"/>
  <c r="BW346" i="1" s="1"/>
  <c r="FY359" i="1"/>
  <c r="BW359" i="1" s="1"/>
  <c r="FY200" i="1"/>
  <c r="BW200" i="1" s="1"/>
  <c r="FY130" i="1"/>
  <c r="BW130" i="1" s="1"/>
  <c r="FY94" i="1"/>
  <c r="BW94" i="1" s="1"/>
  <c r="FY80" i="1"/>
  <c r="BW80" i="1" s="1"/>
  <c r="FY111" i="1"/>
  <c r="BW111" i="1" s="1"/>
  <c r="FY103" i="1"/>
  <c r="BW103" i="1" s="1"/>
  <c r="FY41" i="1"/>
  <c r="BW41" i="1" s="1"/>
  <c r="FY29" i="1"/>
  <c r="BW29" i="1" s="1"/>
  <c r="FY283" i="1"/>
  <c r="BW283" i="1" s="1"/>
  <c r="FY153" i="1"/>
  <c r="BW153" i="1" s="1"/>
  <c r="FY171" i="1"/>
  <c r="BW171" i="1" s="1"/>
  <c r="BP3" i="1"/>
  <c r="FY531" i="1"/>
  <c r="BW531" i="1" s="1"/>
  <c r="FY460" i="1"/>
  <c r="BW460" i="1" s="1"/>
  <c r="FY419" i="1"/>
  <c r="BW419" i="1" s="1"/>
  <c r="FY368" i="1"/>
  <c r="BW368" i="1" s="1"/>
  <c r="FY342" i="1"/>
  <c r="BW342" i="1" s="1"/>
  <c r="FY239" i="1"/>
  <c r="BW239" i="1" s="1"/>
  <c r="FY230" i="1"/>
  <c r="BW230" i="1" s="1"/>
  <c r="FY186" i="1"/>
  <c r="BW186" i="1" s="1"/>
  <c r="FY142" i="1"/>
  <c r="BW142" i="1" s="1"/>
  <c r="FY152" i="1"/>
  <c r="BW152" i="1" s="1"/>
  <c r="FY55" i="1"/>
  <c r="BW55" i="1" s="1"/>
  <c r="FY535" i="1"/>
  <c r="BW535" i="1" s="1"/>
  <c r="FY371" i="1"/>
  <c r="BW371" i="1" s="1"/>
  <c r="FY284" i="1"/>
  <c r="BW284" i="1" s="1"/>
  <c r="BL289" i="1"/>
  <c r="FY14" i="1"/>
  <c r="BW14" i="1" s="1"/>
  <c r="FY277" i="1"/>
  <c r="BW277" i="1" s="1"/>
  <c r="Q176" i="1"/>
  <c r="FY496" i="1"/>
  <c r="BW496" i="1" s="1"/>
  <c r="FY477" i="1"/>
  <c r="BW477" i="1" s="1"/>
  <c r="FY339" i="1"/>
  <c r="BW339" i="1" s="1"/>
  <c r="FY282" i="1"/>
  <c r="BW282" i="1" s="1"/>
  <c r="FY279" i="1"/>
  <c r="BW279" i="1" s="1"/>
  <c r="FY44" i="1"/>
  <c r="BW44" i="1" s="1"/>
  <c r="FY204" i="1"/>
  <c r="BW204" i="1" s="1"/>
  <c r="FY81" i="1"/>
  <c r="BW81" i="1" s="1"/>
  <c r="FY569" i="1"/>
  <c r="BW569" i="1" s="1"/>
  <c r="FY435" i="1"/>
  <c r="BW435" i="1" s="1"/>
  <c r="FY333" i="1"/>
  <c r="BW333" i="1" s="1"/>
  <c r="FY162" i="1"/>
  <c r="BW162" i="1" s="1"/>
  <c r="FY576" i="1"/>
  <c r="BW576" i="1" s="1"/>
  <c r="FY390" i="1"/>
  <c r="BW390" i="1" s="1"/>
  <c r="FY356" i="1"/>
  <c r="BW356" i="1" s="1"/>
  <c r="FY281" i="1"/>
  <c r="BW281" i="1" s="1"/>
  <c r="FY75" i="1"/>
  <c r="BW75" i="1" s="1"/>
  <c r="FY394" i="1"/>
  <c r="BW394" i="1" s="1"/>
  <c r="FY13" i="1"/>
  <c r="BW13" i="1" s="1"/>
  <c r="FY121" i="1"/>
  <c r="BW121" i="1" s="1"/>
  <c r="FG215" i="1"/>
  <c r="AZ215" i="1" s="1"/>
  <c r="Q291" i="2"/>
  <c r="FE215" i="1"/>
  <c r="AX215" i="1" s="1"/>
  <c r="CG306" i="1"/>
  <c r="Q344" i="1"/>
  <c r="Q569" i="1"/>
  <c r="DM158" i="1"/>
  <c r="FD158" i="1" s="1"/>
  <c r="AV158" i="1" s="1"/>
  <c r="FY280" i="1"/>
  <c r="BW280" i="1" s="1"/>
  <c r="FY135" i="1"/>
  <c r="BW135" i="1" s="1"/>
  <c r="Q279" i="2"/>
  <c r="FG289" i="1"/>
  <c r="AZ289" i="1" s="1"/>
  <c r="Q192" i="2"/>
  <c r="FF289" i="1"/>
  <c r="AY289" i="1" s="1"/>
  <c r="BL363" i="1"/>
  <c r="FY288" i="1"/>
  <c r="BW288" i="1" s="1"/>
  <c r="BL499" i="1"/>
  <c r="FY19" i="1"/>
  <c r="BW19" i="1" s="1"/>
  <c r="FY206" i="1"/>
  <c r="BW206" i="1" s="1"/>
  <c r="FY396" i="1"/>
  <c r="BW396" i="1" s="1"/>
  <c r="FY458" i="1"/>
  <c r="BW458" i="1" s="1"/>
  <c r="FY71" i="1"/>
  <c r="BW71" i="1" s="1"/>
  <c r="Q302" i="1"/>
  <c r="AB158" i="1"/>
  <c r="FY293" i="1"/>
  <c r="BW293" i="1" s="1"/>
  <c r="FY131" i="1"/>
  <c r="BW131" i="1" s="1"/>
  <c r="FY12" i="1"/>
  <c r="BW12" i="1" s="1"/>
  <c r="FY68" i="1"/>
  <c r="BW68" i="1" s="1"/>
  <c r="Q289" i="1"/>
  <c r="Q515" i="2"/>
  <c r="Q154" i="2"/>
  <c r="BL208" i="1"/>
  <c r="FY513" i="1"/>
  <c r="BW513" i="1" s="1"/>
  <c r="FY511" i="1"/>
  <c r="BW511" i="1" s="1"/>
  <c r="FY487" i="1"/>
  <c r="BW487" i="1" s="1"/>
  <c r="FY450" i="1"/>
  <c r="BW450" i="1" s="1"/>
  <c r="Q297" i="1"/>
  <c r="Q370" i="1"/>
  <c r="Q277" i="1"/>
  <c r="Q433" i="1"/>
  <c r="AB370" i="1"/>
  <c r="Q26" i="1"/>
  <c r="FY524" i="1"/>
  <c r="BW524" i="1" s="1"/>
  <c r="AB281" i="1"/>
  <c r="Q288" i="2"/>
  <c r="Q528" i="2"/>
  <c r="Q373" i="2"/>
  <c r="Q150" i="2"/>
  <c r="Q336" i="2"/>
  <c r="Q298" i="2"/>
  <c r="FY425" i="1"/>
  <c r="BW425" i="1" s="1"/>
  <c r="AB289" i="1"/>
  <c r="AB267" i="1"/>
  <c r="Q566" i="1"/>
  <c r="FY553" i="1"/>
  <c r="BW553" i="1" s="1"/>
  <c r="FY201" i="1"/>
  <c r="BW201" i="1" s="1"/>
  <c r="FY404" i="1"/>
  <c r="BW404" i="1" s="1"/>
  <c r="Q185" i="1"/>
  <c r="Q393" i="1"/>
  <c r="Q192" i="1"/>
  <c r="Q201" i="1"/>
  <c r="Q298" i="1"/>
  <c r="Q527" i="1"/>
  <c r="Q335" i="1"/>
  <c r="Q306" i="1"/>
  <c r="Q135" i="1"/>
  <c r="Q463" i="1"/>
  <c r="Q398" i="1"/>
  <c r="FY539" i="1"/>
  <c r="BW539" i="1" s="1"/>
  <c r="Q299" i="1"/>
  <c r="Q19" i="1"/>
  <c r="Q513" i="1"/>
  <c r="Q150" i="1"/>
  <c r="Q286" i="1"/>
  <c r="P309" i="2"/>
  <c r="Q309" i="2"/>
  <c r="Q140" i="1"/>
  <c r="Q308" i="1"/>
  <c r="P216" i="2"/>
  <c r="Q216" i="2"/>
  <c r="Q396" i="1"/>
  <c r="Q296" i="1"/>
  <c r="Q526" i="1"/>
  <c r="P396" i="2"/>
  <c r="Q396" i="2"/>
  <c r="Q577" i="1"/>
  <c r="Q241" i="1"/>
  <c r="Q281" i="1"/>
  <c r="Q158" i="1"/>
  <c r="Q261" i="2"/>
  <c r="Q315" i="1"/>
  <c r="Q401" i="2"/>
  <c r="Q267" i="1"/>
  <c r="Q215" i="1"/>
  <c r="Q154" i="1"/>
  <c r="Q407" i="1"/>
  <c r="Q262" i="1"/>
  <c r="Q158" i="2"/>
  <c r="FY568" i="1"/>
  <c r="BW568" i="1" s="1"/>
  <c r="FY159" i="1"/>
  <c r="BW159" i="1" s="1"/>
  <c r="Q465" i="2"/>
  <c r="Q196" i="2"/>
  <c r="Q264" i="2"/>
  <c r="Q399" i="2"/>
  <c r="Q436" i="2"/>
  <c r="Q262" i="2"/>
  <c r="Q269" i="2"/>
  <c r="Q202" i="2"/>
  <c r="Q410" i="2"/>
  <c r="Q283" i="2"/>
  <c r="Q260" i="2"/>
  <c r="Q176" i="2"/>
  <c r="Q571" i="2"/>
  <c r="Q242" i="2"/>
  <c r="FY468" i="1"/>
  <c r="BW468" i="1" s="1"/>
  <c r="FY202" i="1"/>
  <c r="BW202" i="1" s="1"/>
  <c r="FY345" i="1"/>
  <c r="BW345" i="1" s="1"/>
  <c r="FY565" i="1"/>
  <c r="BW565" i="1" s="1"/>
  <c r="FY520" i="1"/>
  <c r="BW520" i="1" s="1"/>
  <c r="FY241" i="1"/>
  <c r="BW241" i="1" s="1"/>
  <c r="FY217" i="1"/>
  <c r="BW217" i="1" s="1"/>
  <c r="FY215" i="1"/>
  <c r="BW215" i="1" s="1"/>
  <c r="BL130" i="1"/>
  <c r="FY547" i="1"/>
  <c r="BW547" i="1" s="1"/>
  <c r="FY188" i="1"/>
  <c r="BW188" i="1" s="1"/>
  <c r="FY209" i="1"/>
  <c r="BW209" i="1" s="1"/>
  <c r="BL54" i="1"/>
  <c r="FY273" i="1"/>
  <c r="BW273" i="1" s="1"/>
  <c r="FY526" i="1"/>
  <c r="BW526" i="1" s="1"/>
  <c r="FY222" i="1"/>
  <c r="BW222" i="1" s="1"/>
  <c r="BL287" i="1"/>
  <c r="FY240" i="1"/>
  <c r="BW240" i="1" s="1"/>
  <c r="BL577" i="1"/>
  <c r="FY505" i="1"/>
  <c r="BW505" i="1" s="1"/>
  <c r="BL501" i="1"/>
  <c r="FY528" i="1"/>
  <c r="BW528" i="1" s="1"/>
  <c r="FY252" i="1"/>
  <c r="BW252" i="1" s="1"/>
  <c r="FY245" i="1"/>
  <c r="BW245" i="1" s="1"/>
  <c r="BL213" i="1"/>
  <c r="FY10" i="1"/>
  <c r="BW10" i="1" s="1"/>
  <c r="BL571" i="1"/>
  <c r="BL570" i="1"/>
  <c r="BL505" i="1"/>
  <c r="FY426" i="1"/>
  <c r="BW426" i="1" s="1"/>
  <c r="BL127" i="1"/>
  <c r="BL49" i="1"/>
  <c r="BL296" i="1"/>
  <c r="BL212" i="1"/>
  <c r="FY414" i="1"/>
  <c r="BW414" i="1" s="1"/>
  <c r="FY290" i="1"/>
  <c r="BW290" i="1" s="1"/>
  <c r="BL293" i="1"/>
  <c r="FY32" i="1"/>
  <c r="BW32" i="1" s="1"/>
  <c r="BL133" i="1"/>
  <c r="BL437" i="1"/>
  <c r="FY457" i="1"/>
  <c r="BW457" i="1" s="1"/>
  <c r="FY405" i="1"/>
  <c r="BW405" i="1" s="1"/>
  <c r="BL292" i="1"/>
  <c r="FY40" i="1"/>
  <c r="BW40" i="1" s="1"/>
  <c r="BL576" i="1"/>
  <c r="BL573" i="1"/>
  <c r="BL53" i="1"/>
  <c r="BL500" i="1"/>
  <c r="FY392" i="1"/>
  <c r="BW392" i="1" s="1"/>
  <c r="BL294" i="1"/>
  <c r="BL288" i="1"/>
  <c r="BK55" i="1"/>
  <c r="BL55" i="1"/>
  <c r="BL46" i="1"/>
  <c r="BL572" i="1"/>
  <c r="FY502" i="1"/>
  <c r="BW502" i="1" s="1"/>
  <c r="FY363" i="1"/>
  <c r="BW363" i="1" s="1"/>
  <c r="FY210" i="1"/>
  <c r="BW210" i="1" s="1"/>
  <c r="FY214" i="1"/>
  <c r="BW214" i="1" s="1"/>
  <c r="FY195" i="1"/>
  <c r="BW195" i="1" s="1"/>
  <c r="FY128" i="1"/>
  <c r="BW128" i="1" s="1"/>
  <c r="BL131" i="1"/>
  <c r="BL132" i="1"/>
  <c r="FY30" i="1"/>
  <c r="BW30" i="1" s="1"/>
  <c r="BL569" i="1"/>
  <c r="FY577" i="1"/>
  <c r="BW577" i="1" s="1"/>
  <c r="BL497" i="1"/>
  <c r="BL218" i="1"/>
  <c r="FY212" i="1"/>
  <c r="BW212" i="1" s="1"/>
  <c r="FY216" i="1"/>
  <c r="BW216" i="1" s="1"/>
  <c r="FY48" i="1"/>
  <c r="BW48" i="1" s="1"/>
  <c r="FY53" i="1"/>
  <c r="BW53" i="1" s="1"/>
  <c r="BL47" i="1"/>
  <c r="AB308" i="1"/>
  <c r="FY567" i="1"/>
  <c r="BW567" i="1" s="1"/>
  <c r="BL502" i="1"/>
  <c r="BL503" i="1"/>
  <c r="BL432" i="1"/>
  <c r="BL434" i="1"/>
  <c r="FY296" i="1"/>
  <c r="BW296" i="1" s="1"/>
  <c r="BL210" i="1"/>
  <c r="BL211" i="1"/>
  <c r="BL129" i="1"/>
  <c r="BL128" i="1"/>
  <c r="FY129" i="1"/>
  <c r="BW129" i="1" s="1"/>
  <c r="FY52" i="1"/>
  <c r="BW52" i="1" s="1"/>
  <c r="FY6" i="1"/>
  <c r="BW6" i="1" s="1"/>
  <c r="BL436" i="1"/>
  <c r="BK436" i="1"/>
  <c r="BL431" i="1"/>
  <c r="BK431" i="1"/>
  <c r="CG543" i="1"/>
  <c r="AB543" i="1"/>
  <c r="CG260" i="1"/>
  <c r="AB260" i="1"/>
  <c r="DM296" i="1"/>
  <c r="FD296" i="1" s="1"/>
  <c r="AV296" i="1" s="1"/>
  <c r="DM215" i="1"/>
  <c r="FD215" i="1" s="1"/>
  <c r="AV215" i="1" s="1"/>
  <c r="DM297" i="1"/>
  <c r="FD297" i="1" s="1"/>
  <c r="AV297" i="1" s="1"/>
  <c r="CG241" i="1"/>
  <c r="FD241" i="1" s="1"/>
  <c r="AV241" i="1" s="1"/>
  <c r="AB241" i="1"/>
  <c r="CG201" i="1"/>
  <c r="AB201" i="1"/>
  <c r="FG296" i="1"/>
  <c r="AZ296" i="1" s="1"/>
  <c r="FF296" i="1"/>
  <c r="FE296" i="1"/>
  <c r="AX296" i="1" s="1"/>
  <c r="FE135" i="1"/>
  <c r="AX135" i="1" s="1"/>
  <c r="FG135" i="1"/>
  <c r="AZ135" i="1" s="1"/>
  <c r="FF135" i="1"/>
  <c r="O580" i="1"/>
  <c r="EL580" i="1"/>
  <c r="R580" i="1" s="1"/>
  <c r="DM569" i="1"/>
  <c r="AB577" i="1"/>
  <c r="CG577" i="1"/>
  <c r="AB192" i="1"/>
  <c r="CG192" i="1"/>
  <c r="DM154" i="1"/>
  <c r="FD154" i="1" s="1"/>
  <c r="AV154" i="1" s="1"/>
  <c r="CG19" i="1"/>
  <c r="AB19" i="1"/>
  <c r="DM333" i="1"/>
  <c r="CG307" i="1"/>
  <c r="AB307" i="1"/>
  <c r="DM315" i="1"/>
  <c r="FD315" i="1" s="1"/>
  <c r="AV315" i="1" s="1"/>
  <c r="DM176" i="1"/>
  <c r="FD176" i="1" s="1"/>
  <c r="AV176" i="1" s="1"/>
  <c r="FG297" i="1"/>
  <c r="AZ297" i="1" s="1"/>
  <c r="FF297" i="1"/>
  <c r="FE297" i="1"/>
  <c r="AX297" i="1" s="1"/>
  <c r="DM577" i="1"/>
  <c r="AB579" i="1"/>
  <c r="AB569" i="1"/>
  <c r="CG569" i="1"/>
  <c r="CG333" i="1"/>
  <c r="AB333" i="1"/>
  <c r="AB185" i="1"/>
  <c r="CG185" i="1"/>
  <c r="BK3" i="1" l="1"/>
  <c r="BL3" i="1"/>
  <c r="BW3" i="1"/>
  <c r="AY215" i="1"/>
  <c r="FD577" i="1"/>
  <c r="AV577" i="1" s="1"/>
  <c r="AY296" i="1"/>
  <c r="AY297" i="1"/>
  <c r="FF577" i="1"/>
  <c r="FG577" i="1"/>
  <c r="AZ577" i="1" s="1"/>
  <c r="FE577" i="1"/>
  <c r="AX577" i="1" s="1"/>
  <c r="FD569" i="1"/>
  <c r="AV569" i="1" s="1"/>
  <c r="AY135" i="1"/>
  <c r="FD333" i="1"/>
  <c r="AV333" i="1" s="1"/>
  <c r="FF569" i="1"/>
  <c r="FG569" i="1"/>
  <c r="AZ569" i="1" s="1"/>
  <c r="FE569" i="1"/>
  <c r="AX569" i="1" s="1"/>
  <c r="AY577" i="1" l="1"/>
  <c r="AY569" i="1"/>
  <c r="W256" i="2" l="1"/>
  <c r="P256" i="2" s="1"/>
  <c r="X256" i="2"/>
  <c r="EK255" i="1"/>
  <c r="EJ255" i="1"/>
  <c r="P255" i="1" s="1"/>
  <c r="X318" i="2"/>
  <c r="W318" i="2"/>
  <c r="P318" i="2" s="1"/>
  <c r="EK316" i="1"/>
  <c r="EJ316" i="1"/>
  <c r="P316" i="1" s="1"/>
  <c r="X320" i="2"/>
  <c r="W320" i="2"/>
  <c r="P320" i="2" s="1"/>
  <c r="EK317" i="1"/>
  <c r="EJ317" i="1"/>
  <c r="P317" i="1" s="1"/>
  <c r="W315" i="2"/>
  <c r="P315" i="2" s="1"/>
  <c r="X315" i="2"/>
  <c r="CG313" i="1"/>
  <c r="EJ313" i="1"/>
  <c r="P313" i="1" s="1"/>
  <c r="EK313" i="1"/>
  <c r="W197" i="2"/>
  <c r="P197" i="2" s="1"/>
  <c r="X197" i="2"/>
  <c r="EJ196" i="1"/>
  <c r="P196" i="1" s="1"/>
  <c r="EK196" i="1"/>
  <c r="X195" i="2"/>
  <c r="W195" i="2"/>
  <c r="P195" i="2" s="1"/>
  <c r="EJ195" i="1"/>
  <c r="P195" i="1" s="1"/>
  <c r="EK195" i="1"/>
  <c r="W194" i="2"/>
  <c r="P194" i="2" s="1"/>
  <c r="X194" i="2"/>
  <c r="EJ194" i="1"/>
  <c r="P194" i="1" s="1"/>
  <c r="EK194" i="1"/>
  <c r="W570" i="2"/>
  <c r="P570" i="2" s="1"/>
  <c r="X570" i="2"/>
  <c r="CG568" i="1"/>
  <c r="EJ568" i="1"/>
  <c r="P568" i="1" s="1"/>
  <c r="EK568" i="1"/>
  <c r="W569" i="2"/>
  <c r="P569" i="2" s="1"/>
  <c r="X569" i="2"/>
  <c r="EK567" i="1"/>
  <c r="EJ567" i="1"/>
  <c r="P567" i="1" s="1"/>
  <c r="W259" i="2"/>
  <c r="P259" i="2" s="1"/>
  <c r="X259" i="2"/>
  <c r="EJ258" i="1"/>
  <c r="P258" i="1" s="1"/>
  <c r="EK258" i="1"/>
  <c r="W258" i="2"/>
  <c r="P258" i="2" s="1"/>
  <c r="X258" i="2"/>
  <c r="EK257" i="1"/>
  <c r="EJ257" i="1"/>
  <c r="P257" i="1" s="1"/>
  <c r="W64" i="2"/>
  <c r="P64" i="2" s="1"/>
  <c r="X64" i="2"/>
  <c r="EK64" i="1"/>
  <c r="EJ64" i="1"/>
  <c r="P64" i="1" s="1"/>
  <c r="W60" i="2"/>
  <c r="P60" i="2" s="1"/>
  <c r="X60" i="2"/>
  <c r="EJ60" i="1"/>
  <c r="P60" i="1" s="1"/>
  <c r="EK60" i="1"/>
  <c r="W69" i="2"/>
  <c r="P69" i="2" s="1"/>
  <c r="X69" i="2"/>
  <c r="EK69" i="1"/>
  <c r="EJ69" i="1"/>
  <c r="P69" i="1" s="1"/>
  <c r="X63" i="2"/>
  <c r="W63" i="2"/>
  <c r="P63" i="2" s="1"/>
  <c r="EK63" i="1"/>
  <c r="EJ63" i="1"/>
  <c r="P63" i="1" s="1"/>
  <c r="X447" i="2"/>
  <c r="W447" i="2"/>
  <c r="P447" i="2" s="1"/>
  <c r="EJ444" i="1"/>
  <c r="P444" i="1" s="1"/>
  <c r="EK444" i="1"/>
  <c r="X446" i="2"/>
  <c r="W446" i="2"/>
  <c r="P446" i="2" s="1"/>
  <c r="EK443" i="1"/>
  <c r="EJ443" i="1"/>
  <c r="P443" i="1" s="1"/>
  <c r="X450" i="2"/>
  <c r="W450" i="2"/>
  <c r="P450" i="2" s="1"/>
  <c r="EK447" i="1"/>
  <c r="EJ447" i="1"/>
  <c r="P447" i="1" s="1"/>
  <c r="X445" i="2"/>
  <c r="W445" i="2"/>
  <c r="P445" i="2" s="1"/>
  <c r="EJ442" i="1"/>
  <c r="P442" i="1" s="1"/>
  <c r="EK442" i="1"/>
  <c r="X383" i="2"/>
  <c r="W383" i="2"/>
  <c r="P383" i="2" s="1"/>
  <c r="CQ380" i="1"/>
  <c r="EJ380" i="1"/>
  <c r="P380" i="1" s="1"/>
  <c r="EK380" i="1"/>
  <c r="X382" i="2"/>
  <c r="W382" i="2"/>
  <c r="P382" i="2" s="1"/>
  <c r="EJ379" i="1"/>
  <c r="P379" i="1" s="1"/>
  <c r="CQ379" i="1"/>
  <c r="EK379" i="1"/>
  <c r="X386" i="2"/>
  <c r="W386" i="2"/>
  <c r="P386" i="2" s="1"/>
  <c r="EJ383" i="1"/>
  <c r="P383" i="1" s="1"/>
  <c r="CQ383" i="1"/>
  <c r="EK383" i="1"/>
  <c r="X381" i="2"/>
  <c r="W381" i="2"/>
  <c r="P381" i="2" s="1"/>
  <c r="CQ378" i="1"/>
  <c r="EK378" i="1"/>
  <c r="EJ378" i="1"/>
  <c r="P378" i="1" s="1"/>
  <c r="X508" i="2"/>
  <c r="W508" i="2"/>
  <c r="P508" i="2" s="1"/>
  <c r="EK506" i="1"/>
  <c r="EJ506" i="1"/>
  <c r="P506" i="1" s="1"/>
  <c r="X129" i="2"/>
  <c r="W129" i="2"/>
  <c r="P129" i="2" s="1"/>
  <c r="EK129" i="1"/>
  <c r="EJ129" i="1"/>
  <c r="P129" i="1" s="1"/>
  <c r="X125" i="2"/>
  <c r="W125" i="2"/>
  <c r="P125" i="2" s="1"/>
  <c r="EK125" i="1"/>
  <c r="EJ125" i="1"/>
  <c r="P125" i="1" s="1"/>
  <c r="W134" i="2"/>
  <c r="P134" i="2" s="1"/>
  <c r="X134" i="2"/>
  <c r="CG134" i="1"/>
  <c r="EK134" i="1"/>
  <c r="EJ134" i="1"/>
  <c r="P134" i="1" s="1"/>
  <c r="W128" i="2"/>
  <c r="P128" i="2" s="1"/>
  <c r="X128" i="2"/>
  <c r="CG128" i="1"/>
  <c r="EK128" i="1"/>
  <c r="EJ128" i="1"/>
  <c r="P128" i="1" s="1"/>
  <c r="AB125" i="1" l="1"/>
  <c r="AB447" i="1"/>
  <c r="AB443" i="1"/>
  <c r="AB195" i="1"/>
  <c r="AB442" i="1"/>
  <c r="AB257" i="1"/>
  <c r="AB567" i="1"/>
  <c r="AB194" i="1"/>
  <c r="AB196" i="1"/>
  <c r="AB444" i="1"/>
  <c r="AB69" i="1"/>
  <c r="AB258" i="1"/>
  <c r="AB379" i="1"/>
  <c r="Q386" i="2"/>
  <c r="Q447" i="2"/>
  <c r="Q60" i="2"/>
  <c r="Q256" i="2"/>
  <c r="Q134" i="2"/>
  <c r="Q569" i="2"/>
  <c r="Q125" i="2"/>
  <c r="Q195" i="2"/>
  <c r="Q318" i="2"/>
  <c r="Q197" i="2"/>
  <c r="Q508" i="2"/>
  <c r="Q383" i="2"/>
  <c r="Q443" i="1"/>
  <c r="Q379" i="1"/>
  <c r="Q445" i="2"/>
  <c r="Q63" i="2"/>
  <c r="Q320" i="2"/>
  <c r="Q381" i="2"/>
  <c r="Q64" i="1"/>
  <c r="Q128" i="2"/>
  <c r="Q125" i="1"/>
  <c r="Q383" i="1"/>
  <c r="Q380" i="1"/>
  <c r="Q64" i="2"/>
  <c r="Q258" i="1"/>
  <c r="Q570" i="2"/>
  <c r="Q196" i="1"/>
  <c r="Q315" i="2"/>
  <c r="Q129" i="1"/>
  <c r="Q444" i="1"/>
  <c r="Q69" i="1"/>
  <c r="Q567" i="1"/>
  <c r="Q134" i="1"/>
  <c r="Q442" i="1"/>
  <c r="Q194" i="1"/>
  <c r="Q195" i="1"/>
  <c r="Q258" i="2"/>
  <c r="Q568" i="1"/>
  <c r="Q194" i="2"/>
  <c r="Q313" i="1"/>
  <c r="Q316" i="1"/>
  <c r="Q255" i="1"/>
  <c r="Q128" i="1"/>
  <c r="Q506" i="1"/>
  <c r="Q69" i="2"/>
  <c r="Q259" i="2"/>
  <c r="Q382" i="2"/>
  <c r="Q450" i="2"/>
  <c r="Q129" i="2"/>
  <c r="Q378" i="1"/>
  <c r="Q447" i="1"/>
  <c r="Q446" i="2"/>
  <c r="Q63" i="1"/>
  <c r="Q60" i="1"/>
  <c r="Q257" i="1"/>
  <c r="Q317" i="1"/>
  <c r="FG128" i="1"/>
  <c r="AZ128" i="1" s="1"/>
  <c r="FF128" i="1"/>
  <c r="FE128" i="1"/>
  <c r="AX128" i="1" s="1"/>
  <c r="FF134" i="1"/>
  <c r="FE134" i="1"/>
  <c r="AX134" i="1" s="1"/>
  <c r="FG134" i="1"/>
  <c r="AZ134" i="1" s="1"/>
  <c r="CG129" i="1"/>
  <c r="AB506" i="1"/>
  <c r="CG378" i="1"/>
  <c r="AB383" i="1"/>
  <c r="CG383" i="1"/>
  <c r="CG380" i="1"/>
  <c r="CG63" i="1"/>
  <c r="CG60" i="1"/>
  <c r="AB60" i="1"/>
  <c r="CG64" i="1"/>
  <c r="FG568" i="1"/>
  <c r="AZ568" i="1" s="1"/>
  <c r="FF568" i="1"/>
  <c r="FE568" i="1"/>
  <c r="AX568" i="1" s="1"/>
  <c r="AB317" i="1"/>
  <c r="CG317" i="1"/>
  <c r="CG316" i="1"/>
  <c r="AB316" i="1"/>
  <c r="CG255" i="1"/>
  <c r="Y318" i="2"/>
  <c r="R318" i="2" s="1"/>
  <c r="O318" i="2"/>
  <c r="O316" i="1"/>
  <c r="EL316" i="1"/>
  <c r="R316" i="1" s="1"/>
  <c r="Y125" i="2"/>
  <c r="R125" i="2" s="1"/>
  <c r="O125" i="2"/>
  <c r="O125" i="1"/>
  <c r="EL125" i="1"/>
  <c r="R125" i="1" s="1"/>
  <c r="O64" i="2"/>
  <c r="Y64" i="2"/>
  <c r="R64" i="2" s="1"/>
  <c r="O64" i="1"/>
  <c r="EL64" i="1"/>
  <c r="R64" i="1" s="1"/>
  <c r="O197" i="2"/>
  <c r="Y197" i="2"/>
  <c r="R197" i="2" s="1"/>
  <c r="O196" i="1"/>
  <c r="EL196" i="1"/>
  <c r="R196" i="1" s="1"/>
  <c r="O447" i="2"/>
  <c r="Y447" i="2"/>
  <c r="R447" i="2" s="1"/>
  <c r="EL444" i="1"/>
  <c r="R444" i="1" s="1"/>
  <c r="O444" i="1"/>
  <c r="O60" i="2"/>
  <c r="Y60" i="2"/>
  <c r="R60" i="2" s="1"/>
  <c r="EL60" i="1"/>
  <c r="R60" i="1" s="1"/>
  <c r="O60" i="1"/>
  <c r="Y320" i="2"/>
  <c r="R320" i="2" s="1"/>
  <c r="O320" i="2"/>
  <c r="O317" i="1"/>
  <c r="EL317" i="1"/>
  <c r="R317" i="1" s="1"/>
  <c r="O194" i="2"/>
  <c r="Y194" i="2"/>
  <c r="R194" i="2" s="1"/>
  <c r="EL194" i="1"/>
  <c r="R194" i="1" s="1"/>
  <c r="O194" i="1"/>
  <c r="Y69" i="2"/>
  <c r="R69" i="2" s="1"/>
  <c r="O69" i="2"/>
  <c r="O69" i="1"/>
  <c r="EL69" i="1"/>
  <c r="R69" i="1" s="1"/>
  <c r="O386" i="2"/>
  <c r="Y386" i="2"/>
  <c r="R386" i="2" s="1"/>
  <c r="EL383" i="1"/>
  <c r="R383" i="1" s="1"/>
  <c r="O383" i="1"/>
  <c r="EI383" i="1"/>
  <c r="FZ383" i="1" s="1"/>
  <c r="O450" i="2"/>
  <c r="Y450" i="2"/>
  <c r="R450" i="2" s="1"/>
  <c r="EL447" i="1"/>
  <c r="R447" i="1" s="1"/>
  <c r="O447" i="1"/>
  <c r="Y134" i="2"/>
  <c r="R134" i="2" s="1"/>
  <c r="O134" i="2"/>
  <c r="O134" i="1"/>
  <c r="EL134" i="1"/>
  <c r="R134" i="1" s="1"/>
  <c r="DM60" i="1" l="1"/>
  <c r="DM64" i="1"/>
  <c r="DM383" i="1"/>
  <c r="W486" i="2"/>
  <c r="P486" i="2" s="1"/>
  <c r="AY568" i="1"/>
  <c r="AY134" i="1"/>
  <c r="AB64" i="1"/>
  <c r="AY128" i="1"/>
  <c r="AB134" i="1"/>
  <c r="DM134" i="1"/>
  <c r="FD134" i="1" s="1"/>
  <c r="AV134" i="1" s="1"/>
  <c r="DM317" i="1"/>
  <c r="FD317" i="1" s="1"/>
  <c r="AV317" i="1" s="1"/>
  <c r="DM316" i="1"/>
  <c r="FD316" i="1" s="1"/>
  <c r="AV316" i="1" s="1"/>
  <c r="FE129" i="1"/>
  <c r="AX129" i="1" s="1"/>
  <c r="FG129" i="1"/>
  <c r="AZ129" i="1" s="1"/>
  <c r="FF129" i="1"/>
  <c r="W282" i="2"/>
  <c r="P282" i="2" s="1"/>
  <c r="X282" i="2"/>
  <c r="EK280" i="1"/>
  <c r="EJ280" i="1"/>
  <c r="P280" i="1" s="1"/>
  <c r="W41" i="2"/>
  <c r="P41" i="2" s="1"/>
  <c r="X41" i="2"/>
  <c r="EK41" i="1"/>
  <c r="EJ41" i="1"/>
  <c r="P41" i="1" s="1"/>
  <c r="X424" i="2"/>
  <c r="W424" i="2"/>
  <c r="P424" i="2" s="1"/>
  <c r="EK421" i="1"/>
  <c r="EJ421" i="1"/>
  <c r="X362" i="2"/>
  <c r="W362" i="2"/>
  <c r="P362" i="2" s="1"/>
  <c r="EK359" i="1"/>
  <c r="CQ359" i="1"/>
  <c r="EJ359" i="1"/>
  <c r="EJ484" i="1"/>
  <c r="P484" i="1" s="1"/>
  <c r="EK484" i="1"/>
  <c r="AB484" i="1" l="1"/>
  <c r="AB421" i="1"/>
  <c r="Q484" i="1"/>
  <c r="X486" i="2"/>
  <c r="Q486" i="2" s="1"/>
  <c r="Q424" i="2"/>
  <c r="Q41" i="2"/>
  <c r="Q41" i="1"/>
  <c r="AY129" i="1"/>
  <c r="Q282" i="2"/>
  <c r="Q362" i="2"/>
  <c r="Q280" i="1"/>
  <c r="CG359" i="1"/>
  <c r="CG41" i="1"/>
  <c r="CG280" i="1"/>
  <c r="FF359" i="1" l="1"/>
  <c r="FG359" i="1"/>
  <c r="AZ359" i="1" s="1"/>
  <c r="FE359" i="1"/>
  <c r="AX359" i="1" s="1"/>
  <c r="X84" i="2"/>
  <c r="W84" i="2"/>
  <c r="P84" i="2" s="1"/>
  <c r="EK84" i="1"/>
  <c r="EJ84" i="1"/>
  <c r="P84" i="1" s="1"/>
  <c r="X217" i="2"/>
  <c r="W217" i="2"/>
  <c r="P217" i="2" s="1"/>
  <c r="CG216" i="1"/>
  <c r="EJ216" i="1"/>
  <c r="P216" i="1" s="1"/>
  <c r="EK216" i="1"/>
  <c r="AB84" i="1" l="1"/>
  <c r="Q216" i="1"/>
  <c r="AY359" i="1"/>
  <c r="Q217" i="2"/>
  <c r="Q84" i="1"/>
  <c r="Q84" i="2"/>
  <c r="FF216" i="1"/>
  <c r="FE216" i="1"/>
  <c r="AX216" i="1" s="1"/>
  <c r="FG216" i="1"/>
  <c r="AZ216" i="1" s="1"/>
  <c r="Y129" i="2"/>
  <c r="R129" i="2" s="1"/>
  <c r="O129" i="2"/>
  <c r="O129" i="1"/>
  <c r="EL129" i="1"/>
  <c r="R129" i="1" s="1"/>
  <c r="O570" i="2"/>
  <c r="Y570" i="2"/>
  <c r="R570" i="2" s="1"/>
  <c r="EL568" i="1"/>
  <c r="R568" i="1" s="1"/>
  <c r="O568" i="1"/>
  <c r="AB129" i="1" l="1"/>
  <c r="AY216" i="1"/>
  <c r="AB568" i="1"/>
  <c r="DM568" i="1"/>
  <c r="FD568" i="1" s="1"/>
  <c r="AV568" i="1" s="1"/>
  <c r="DM129" i="1"/>
  <c r="FD129" i="1" s="1"/>
  <c r="AV129" i="1" s="1"/>
  <c r="O383" i="2"/>
  <c r="Y383" i="2"/>
  <c r="R383" i="2" s="1"/>
  <c r="EL380" i="1"/>
  <c r="R380" i="1" s="1"/>
  <c r="O380" i="1"/>
  <c r="EI380" i="1"/>
  <c r="FZ380" i="1" s="1"/>
  <c r="O315" i="2"/>
  <c r="Y315" i="2"/>
  <c r="R315" i="2" s="1"/>
  <c r="O313" i="1"/>
  <c r="EL313" i="1"/>
  <c r="R313" i="1" s="1"/>
  <c r="O256" i="2"/>
  <c r="Y256" i="2"/>
  <c r="R256" i="2" s="1"/>
  <c r="O255" i="1"/>
  <c r="EL255" i="1"/>
  <c r="R255" i="1" s="1"/>
  <c r="O445" i="2"/>
  <c r="Y445" i="2"/>
  <c r="R445" i="2" s="1"/>
  <c r="O442" i="1"/>
  <c r="EL442" i="1"/>
  <c r="R442" i="1" s="1"/>
  <c r="Y63" i="2"/>
  <c r="R63" i="2" s="1"/>
  <c r="O63" i="2"/>
  <c r="EL63" i="1"/>
  <c r="R63" i="1" s="1"/>
  <c r="O63" i="1"/>
  <c r="Y128" i="2"/>
  <c r="R128" i="2" s="1"/>
  <c r="O128" i="2"/>
  <c r="EL128" i="1"/>
  <c r="R128" i="1" s="1"/>
  <c r="O128" i="1"/>
  <c r="O508" i="2"/>
  <c r="Y508" i="2"/>
  <c r="R508" i="2" s="1"/>
  <c r="EL506" i="1"/>
  <c r="R506" i="1" s="1"/>
  <c r="O506" i="1"/>
  <c r="O259" i="2"/>
  <c r="Y259" i="2"/>
  <c r="R259" i="2" s="1"/>
  <c r="O258" i="1"/>
  <c r="EL258" i="1"/>
  <c r="R258" i="1" s="1"/>
  <c r="O381" i="2"/>
  <c r="Y381" i="2"/>
  <c r="R381" i="2" s="1"/>
  <c r="EI378" i="1"/>
  <c r="FZ378" i="1" s="1"/>
  <c r="O378" i="1"/>
  <c r="EL378" i="1"/>
  <c r="R378" i="1" s="1"/>
  <c r="O258" i="2"/>
  <c r="Y258" i="2"/>
  <c r="R258" i="2" s="1"/>
  <c r="O257" i="1"/>
  <c r="EL257" i="1"/>
  <c r="R257" i="1" s="1"/>
  <c r="O382" i="2"/>
  <c r="Y382" i="2"/>
  <c r="R382" i="2" s="1"/>
  <c r="O379" i="1"/>
  <c r="EL379" i="1"/>
  <c r="R379" i="1" s="1"/>
  <c r="EI379" i="1"/>
  <c r="FZ379" i="1" s="1"/>
  <c r="O195" i="2"/>
  <c r="Y195" i="2"/>
  <c r="R195" i="2" s="1"/>
  <c r="O195" i="1"/>
  <c r="EL195" i="1"/>
  <c r="R195" i="1" s="1"/>
  <c r="O446" i="2"/>
  <c r="Y446" i="2"/>
  <c r="R446" i="2" s="1"/>
  <c r="O443" i="1"/>
  <c r="EL443" i="1"/>
  <c r="R443" i="1" s="1"/>
  <c r="O569" i="2"/>
  <c r="Y569" i="2"/>
  <c r="R569" i="2" s="1"/>
  <c r="O567" i="1"/>
  <c r="EL567" i="1"/>
  <c r="R567" i="1" s="1"/>
  <c r="O84" i="2"/>
  <c r="Y84" i="2"/>
  <c r="R84" i="2" s="1"/>
  <c r="O84" i="1"/>
  <c r="EL84" i="1"/>
  <c r="R84" i="1" s="1"/>
  <c r="Y217" i="2"/>
  <c r="R217" i="2" s="1"/>
  <c r="O217" i="2"/>
  <c r="O216" i="1"/>
  <c r="EL216" i="1"/>
  <c r="R216" i="1" s="1"/>
  <c r="AB255" i="1" l="1"/>
  <c r="AB380" i="1"/>
  <c r="DM378" i="1"/>
  <c r="AB378" i="1"/>
  <c r="DM63" i="1"/>
  <c r="AB63" i="1"/>
  <c r="AB216" i="1"/>
  <c r="DM216" i="1"/>
  <c r="FD216" i="1" s="1"/>
  <c r="AV216" i="1" s="1"/>
  <c r="AB128" i="1"/>
  <c r="DM128" i="1"/>
  <c r="FD128" i="1" s="1"/>
  <c r="AV128" i="1" s="1"/>
  <c r="DM255" i="1"/>
  <c r="FD255" i="1" s="1"/>
  <c r="AV255" i="1" s="1"/>
  <c r="AB313" i="1"/>
  <c r="DM313" i="1"/>
  <c r="FD313" i="1" s="1"/>
  <c r="AV313" i="1" s="1"/>
  <c r="DM380" i="1"/>
  <c r="FD380" i="1" s="1"/>
  <c r="AV380" i="1" s="1"/>
  <c r="W303" i="2" l="1"/>
  <c r="P303" i="2" s="1"/>
  <c r="X303" i="2"/>
  <c r="EJ301" i="1"/>
  <c r="P301" i="1" s="1"/>
  <c r="EK301" i="1"/>
  <c r="Q303" i="2" l="1"/>
  <c r="Q301" i="1"/>
  <c r="AB301" i="1"/>
  <c r="CG301" i="1"/>
  <c r="X159" i="2"/>
  <c r="W159" i="2"/>
  <c r="P159" i="2" s="1"/>
  <c r="EK159" i="1"/>
  <c r="EJ159" i="1"/>
  <c r="P159" i="1" s="1"/>
  <c r="X225" i="2"/>
  <c r="W225" i="2"/>
  <c r="P225" i="2" s="1"/>
  <c r="EK224" i="1"/>
  <c r="EJ224" i="1"/>
  <c r="P224" i="1" s="1"/>
  <c r="X28" i="2"/>
  <c r="W28" i="2"/>
  <c r="P28" i="2" s="1"/>
  <c r="EK28" i="1"/>
  <c r="EJ28" i="1"/>
  <c r="P28" i="1" s="1"/>
  <c r="X349" i="2"/>
  <c r="W349" i="2"/>
  <c r="P349" i="2" s="1"/>
  <c r="EJ346" i="1"/>
  <c r="P346" i="1" s="1"/>
  <c r="EK346" i="1"/>
  <c r="CQ346" i="1"/>
  <c r="W473" i="2"/>
  <c r="P473" i="2" s="1"/>
  <c r="X473" i="2"/>
  <c r="EJ471" i="1"/>
  <c r="P471" i="1" s="1"/>
  <c r="EK471" i="1"/>
  <c r="X92" i="2"/>
  <c r="W92" i="2"/>
  <c r="P92" i="2" s="1"/>
  <c r="EK92" i="1"/>
  <c r="EJ92" i="1"/>
  <c r="P92" i="1" s="1"/>
  <c r="AB471" i="1" l="1"/>
  <c r="Q471" i="1"/>
  <c r="Q28" i="1"/>
  <c r="Q225" i="2"/>
  <c r="Q92" i="2"/>
  <c r="Q473" i="2"/>
  <c r="Q28" i="2"/>
  <c r="Q92" i="1"/>
  <c r="Q159" i="2"/>
  <c r="Q346" i="1"/>
  <c r="Q349" i="2"/>
  <c r="Q224" i="1"/>
  <c r="Q159" i="1"/>
  <c r="CG92" i="1"/>
  <c r="CG346" i="1"/>
  <c r="CG28" i="1"/>
  <c r="CG224" i="1"/>
  <c r="CG159" i="1"/>
  <c r="O303" i="2"/>
  <c r="Y303" i="2"/>
  <c r="R303" i="2" s="1"/>
  <c r="O301" i="1"/>
  <c r="EL301" i="1"/>
  <c r="R301" i="1" s="1"/>
  <c r="DM301" i="1" l="1"/>
  <c r="X278" i="2" l="1"/>
  <c r="W278" i="2"/>
  <c r="P278" i="2" s="1"/>
  <c r="EK276" i="1"/>
  <c r="EJ276" i="1"/>
  <c r="P276" i="1" s="1"/>
  <c r="AB276" i="1" l="1"/>
  <c r="Q276" i="1"/>
  <c r="Q278" i="2"/>
  <c r="X17" i="2" l="1"/>
  <c r="W17" i="2"/>
  <c r="P17" i="2" s="1"/>
  <c r="EK17" i="1"/>
  <c r="EJ17" i="1"/>
  <c r="P17" i="1" s="1"/>
  <c r="W565" i="2"/>
  <c r="P565" i="2" s="1"/>
  <c r="X565" i="2"/>
  <c r="EK563" i="1"/>
  <c r="EJ563" i="1"/>
  <c r="P563" i="1" s="1"/>
  <c r="W146" i="2"/>
  <c r="P146" i="2" s="1"/>
  <c r="X146" i="2"/>
  <c r="EJ146" i="1"/>
  <c r="P146" i="1" s="1"/>
  <c r="EK146" i="1"/>
  <c r="AB17" i="1" l="1"/>
  <c r="Q17" i="1"/>
  <c r="Q563" i="1"/>
  <c r="Q17" i="2"/>
  <c r="Q146" i="2"/>
  <c r="Q146" i="1"/>
  <c r="Q565" i="2"/>
  <c r="CG146" i="1"/>
  <c r="AB146" i="1"/>
  <c r="CG563" i="1"/>
  <c r="AB563" i="1"/>
  <c r="Y146" i="2"/>
  <c r="R146" i="2" s="1"/>
  <c r="O146" i="2"/>
  <c r="O146" i="1"/>
  <c r="EL146" i="1"/>
  <c r="R146" i="1" s="1"/>
  <c r="DM146" i="1" l="1"/>
  <c r="X89" i="2"/>
  <c r="W89" i="2"/>
  <c r="P89" i="2" s="1"/>
  <c r="EK89" i="1"/>
  <c r="EJ89" i="1"/>
  <c r="P89" i="1" s="1"/>
  <c r="Q89" i="2" l="1"/>
  <c r="Q89" i="1"/>
  <c r="CG89" i="1"/>
  <c r="O349" i="2"/>
  <c r="Y349" i="2"/>
  <c r="R349" i="2" s="1"/>
  <c r="O346" i="1"/>
  <c r="EI346" i="1"/>
  <c r="FZ346" i="1" s="1"/>
  <c r="EL346" i="1"/>
  <c r="R346" i="1" s="1"/>
  <c r="X578" i="2"/>
  <c r="W578" i="2"/>
  <c r="P578" i="2" s="1"/>
  <c r="EJ576" i="1"/>
  <c r="P576" i="1" s="1"/>
  <c r="EK576" i="1"/>
  <c r="W268" i="2"/>
  <c r="P268" i="2" s="1"/>
  <c r="X268" i="2"/>
  <c r="EK266" i="1"/>
  <c r="EJ266" i="1"/>
  <c r="P266" i="1" s="1"/>
  <c r="X70" i="2"/>
  <c r="W70" i="2"/>
  <c r="P70" i="2" s="1"/>
  <c r="EK70" i="1"/>
  <c r="EJ70" i="1"/>
  <c r="P70" i="1" s="1"/>
  <c r="W451" i="2"/>
  <c r="P451" i="2" s="1"/>
  <c r="X451" i="2"/>
  <c r="EK448" i="1"/>
  <c r="EJ448" i="1"/>
  <c r="P448" i="1" s="1"/>
  <c r="X387" i="2"/>
  <c r="W387" i="2"/>
  <c r="P387" i="2" s="1"/>
  <c r="EK384" i="1"/>
  <c r="EJ384" i="1"/>
  <c r="P384" i="1" s="1"/>
  <c r="CQ384" i="1"/>
  <c r="X516" i="2"/>
  <c r="W516" i="2"/>
  <c r="P516" i="2" s="1"/>
  <c r="EK514" i="1"/>
  <c r="EJ514" i="1"/>
  <c r="P514" i="1" s="1"/>
  <c r="X137" i="2"/>
  <c r="W137" i="2"/>
  <c r="P137" i="2" s="1"/>
  <c r="EK137" i="1"/>
  <c r="EJ137" i="1"/>
  <c r="P137" i="1" s="1"/>
  <c r="AB70" i="1" l="1"/>
  <c r="AB448" i="1"/>
  <c r="AB514" i="1"/>
  <c r="Q387" i="2"/>
  <c r="Q451" i="2"/>
  <c r="Q578" i="2"/>
  <c r="Q514" i="1"/>
  <c r="Q70" i="1"/>
  <c r="Q266" i="1"/>
  <c r="Q576" i="1"/>
  <c r="Q268" i="2"/>
  <c r="Q137" i="2"/>
  <c r="Q137" i="1"/>
  <c r="Q516" i="2"/>
  <c r="Q384" i="1"/>
  <c r="Q448" i="1"/>
  <c r="Q70" i="2"/>
  <c r="DM346" i="1"/>
  <c r="AB346" i="1"/>
  <c r="AB137" i="1"/>
  <c r="CG384" i="1"/>
  <c r="CG266" i="1"/>
  <c r="CG576" i="1"/>
  <c r="Y225" i="2"/>
  <c r="R225" i="2" s="1"/>
  <c r="O225" i="2"/>
  <c r="O224" i="1"/>
  <c r="EL224" i="1"/>
  <c r="R224" i="1" s="1"/>
  <c r="O92" i="2"/>
  <c r="Y92" i="2"/>
  <c r="R92" i="2" s="1"/>
  <c r="O92" i="1"/>
  <c r="EL92" i="1"/>
  <c r="R92" i="1" s="1"/>
  <c r="Y473" i="2"/>
  <c r="R473" i="2" s="1"/>
  <c r="O473" i="2"/>
  <c r="O471" i="1"/>
  <c r="EL471" i="1"/>
  <c r="R471" i="1" s="1"/>
  <c r="Y28" i="2"/>
  <c r="R28" i="2" s="1"/>
  <c r="O28" i="2"/>
  <c r="O28" i="1"/>
  <c r="EL28" i="1"/>
  <c r="R28" i="1" s="1"/>
  <c r="O159" i="2"/>
  <c r="Y159" i="2"/>
  <c r="R159" i="2" s="1"/>
  <c r="O159" i="1"/>
  <c r="EL159" i="1"/>
  <c r="R159" i="1" s="1"/>
  <c r="O278" i="2"/>
  <c r="Y278" i="2"/>
  <c r="R278" i="2" s="1"/>
  <c r="O276" i="1"/>
  <c r="EL276" i="1"/>
  <c r="R276" i="1" s="1"/>
  <c r="Y17" i="2"/>
  <c r="R17" i="2" s="1"/>
  <c r="O17" i="2"/>
  <c r="EL17" i="1"/>
  <c r="R17" i="1" s="1"/>
  <c r="O17" i="1"/>
  <c r="O565" i="2"/>
  <c r="Y565" i="2"/>
  <c r="R565" i="2" s="1"/>
  <c r="O563" i="1"/>
  <c r="EL563" i="1"/>
  <c r="R563" i="1" s="1"/>
  <c r="O89" i="2"/>
  <c r="Y89" i="2"/>
  <c r="R89" i="2" s="1"/>
  <c r="EL89" i="1"/>
  <c r="R89" i="1" s="1"/>
  <c r="O89" i="1"/>
  <c r="O578" i="2"/>
  <c r="Y578" i="2"/>
  <c r="R578" i="2" s="1"/>
  <c r="O576" i="1"/>
  <c r="EL576" i="1"/>
  <c r="R576" i="1" s="1"/>
  <c r="O268" i="2"/>
  <c r="Y268" i="2"/>
  <c r="R268" i="2" s="1"/>
  <c r="O266" i="1"/>
  <c r="EL266" i="1"/>
  <c r="R266" i="1" s="1"/>
  <c r="DM266" i="1" l="1"/>
  <c r="AB89" i="1"/>
  <c r="AB576" i="1"/>
  <c r="AB92" i="1"/>
  <c r="DM563" i="1"/>
  <c r="AB159" i="1"/>
  <c r="AB266" i="1"/>
  <c r="DM28" i="1"/>
  <c r="AB28" i="1"/>
  <c r="DM224" i="1"/>
  <c r="AB224" i="1"/>
  <c r="DM576" i="1"/>
  <c r="FD576" i="1" s="1"/>
  <c r="AV576" i="1" s="1"/>
  <c r="DM89" i="1"/>
  <c r="FD89" i="1" s="1"/>
  <c r="AV89" i="1" s="1"/>
  <c r="DM159" i="1"/>
  <c r="FD159" i="1" s="1"/>
  <c r="AV159" i="1" s="1"/>
  <c r="DM92" i="1"/>
  <c r="FD92" i="1" s="1"/>
  <c r="AV92" i="1" s="1"/>
  <c r="FF576" i="1"/>
  <c r="FE576" i="1"/>
  <c r="AX576" i="1" s="1"/>
  <c r="FG576" i="1"/>
  <c r="AZ576" i="1" s="1"/>
  <c r="AY576" i="1" l="1"/>
  <c r="X147" i="2"/>
  <c r="W147" i="2"/>
  <c r="P147" i="2" s="1"/>
  <c r="EK147" i="1"/>
  <c r="EJ147" i="1"/>
  <c r="P147" i="1" s="1"/>
  <c r="X525" i="2"/>
  <c r="W525" i="2"/>
  <c r="P525" i="2" s="1"/>
  <c r="EK523" i="1"/>
  <c r="EJ523" i="1"/>
  <c r="P523" i="1" s="1"/>
  <c r="X213" i="2"/>
  <c r="W213" i="2"/>
  <c r="P213" i="2" s="1"/>
  <c r="EK212" i="1"/>
  <c r="CG212" i="1"/>
  <c r="EJ212" i="1"/>
  <c r="P212" i="1" s="1"/>
  <c r="AB523" i="1" l="1"/>
  <c r="Q523" i="1"/>
  <c r="Q147" i="1"/>
  <c r="Q525" i="2"/>
  <c r="Q212" i="1"/>
  <c r="Q147" i="2"/>
  <c r="Q213" i="2"/>
  <c r="FF212" i="1"/>
  <c r="FE212" i="1"/>
  <c r="AX212" i="1" s="1"/>
  <c r="FG212" i="1"/>
  <c r="AZ212" i="1" s="1"/>
  <c r="CG147" i="1"/>
  <c r="O525" i="2"/>
  <c r="Y525" i="2"/>
  <c r="R525" i="2" s="1"/>
  <c r="O523" i="1"/>
  <c r="EL523" i="1"/>
  <c r="R523" i="1" s="1"/>
  <c r="AY212" i="1" l="1"/>
  <c r="X284" i="2"/>
  <c r="W284" i="2"/>
  <c r="P284" i="2" s="1"/>
  <c r="EJ282" i="1"/>
  <c r="P282" i="1" s="1"/>
  <c r="EK282" i="1"/>
  <c r="W152" i="2"/>
  <c r="P152" i="2" s="1"/>
  <c r="X152" i="2"/>
  <c r="EK152" i="1"/>
  <c r="EJ152" i="1"/>
  <c r="P152" i="1" s="1"/>
  <c r="W532" i="2"/>
  <c r="P532" i="2" s="1"/>
  <c r="X532" i="2"/>
  <c r="EJ530" i="1"/>
  <c r="P530" i="1" s="1"/>
  <c r="EK530" i="1"/>
  <c r="W219" i="2"/>
  <c r="P219" i="2" s="1"/>
  <c r="X219" i="2"/>
  <c r="CG218" i="1"/>
  <c r="EJ218" i="1"/>
  <c r="P218" i="1" s="1"/>
  <c r="EK218" i="1"/>
  <c r="X21" i="2"/>
  <c r="W21" i="2"/>
  <c r="P21" i="2" s="1"/>
  <c r="EK21" i="1"/>
  <c r="EJ21" i="1"/>
  <c r="P21" i="1" s="1"/>
  <c r="W405" i="2"/>
  <c r="P405" i="2" s="1"/>
  <c r="X405" i="2"/>
  <c r="EK402" i="1"/>
  <c r="EJ402" i="1"/>
  <c r="P402" i="1" s="1"/>
  <c r="X342" i="2"/>
  <c r="W342" i="2"/>
  <c r="P342" i="2" s="1"/>
  <c r="EK339" i="1"/>
  <c r="CQ339" i="1"/>
  <c r="EJ339" i="1"/>
  <c r="P339" i="1" s="1"/>
  <c r="W467" i="2"/>
  <c r="P467" i="2" s="1"/>
  <c r="X467" i="2"/>
  <c r="EJ465" i="1"/>
  <c r="P465" i="1" s="1"/>
  <c r="EK465" i="1"/>
  <c r="X86" i="2"/>
  <c r="W86" i="2"/>
  <c r="P86" i="2" s="1"/>
  <c r="EJ86" i="1"/>
  <c r="P86" i="1" s="1"/>
  <c r="EK86" i="1"/>
  <c r="AB86" i="1" l="1"/>
  <c r="AB465" i="1"/>
  <c r="AB402" i="1"/>
  <c r="AB339" i="1"/>
  <c r="Q465" i="1"/>
  <c r="Q402" i="1"/>
  <c r="Q284" i="2"/>
  <c r="Q218" i="1"/>
  <c r="Q21" i="2"/>
  <c r="Q532" i="2"/>
  <c r="Q152" i="1"/>
  <c r="Q86" i="1"/>
  <c r="Q86" i="2"/>
  <c r="Q339" i="1"/>
  <c r="Q219" i="2"/>
  <c r="Q282" i="1"/>
  <c r="Q342" i="2"/>
  <c r="Q405" i="2"/>
  <c r="Q21" i="1"/>
  <c r="Q530" i="1"/>
  <c r="Q152" i="2"/>
  <c r="Q467" i="2"/>
  <c r="O489" i="1"/>
  <c r="EL489" i="1"/>
  <c r="R489" i="1" s="1"/>
  <c r="O488" i="1"/>
  <c r="EL488" i="1"/>
  <c r="R488" i="1" s="1"/>
  <c r="EK489" i="1"/>
  <c r="EJ489" i="1"/>
  <c r="P489" i="1" s="1"/>
  <c r="EJ488" i="1"/>
  <c r="P488" i="1" s="1"/>
  <c r="EK488" i="1"/>
  <c r="EK487" i="1"/>
  <c r="EJ487" i="1"/>
  <c r="P487" i="1" s="1"/>
  <c r="EK486" i="1"/>
  <c r="EJ486" i="1"/>
  <c r="P486" i="1" s="1"/>
  <c r="O556" i="2"/>
  <c r="X545" i="2"/>
  <c r="W545" i="2"/>
  <c r="P545" i="2" s="1"/>
  <c r="EK483" i="1"/>
  <c r="CG21" i="1"/>
  <c r="FF218" i="1"/>
  <c r="FE218" i="1"/>
  <c r="AX218" i="1" s="1"/>
  <c r="FG218" i="1"/>
  <c r="AZ218" i="1" s="1"/>
  <c r="CG530" i="1"/>
  <c r="CG152" i="1"/>
  <c r="CG282" i="1"/>
  <c r="O342" i="2"/>
  <c r="Y342" i="2"/>
  <c r="R342" i="2" s="1"/>
  <c r="O339" i="1"/>
  <c r="EL339" i="1"/>
  <c r="R339" i="1" s="1"/>
  <c r="EI339" i="1"/>
  <c r="FZ339" i="1" s="1"/>
  <c r="Y284" i="2"/>
  <c r="R284" i="2" s="1"/>
  <c r="O284" i="2"/>
  <c r="O282" i="1"/>
  <c r="EL282" i="1"/>
  <c r="R282" i="1" s="1"/>
  <c r="AB487" i="1" l="1"/>
  <c r="AB489" i="1"/>
  <c r="AB488" i="1"/>
  <c r="DM282" i="1"/>
  <c r="AB486" i="1"/>
  <c r="Q487" i="1"/>
  <c r="EJ483" i="1"/>
  <c r="P483" i="1" s="1"/>
  <c r="AY218" i="1"/>
  <c r="Q488" i="1"/>
  <c r="Q545" i="2"/>
  <c r="AB282" i="1"/>
  <c r="Q486" i="1"/>
  <c r="Q489" i="1"/>
  <c r="O545" i="2"/>
  <c r="Y545" i="2"/>
  <c r="R545" i="2" s="1"/>
  <c r="Y110" i="2"/>
  <c r="R110" i="2" s="1"/>
  <c r="Y111" i="2"/>
  <c r="R111" i="2" s="1"/>
  <c r="O109" i="2"/>
  <c r="O107" i="2"/>
  <c r="Y103" i="2"/>
  <c r="R103" i="2" s="1"/>
  <c r="Y112" i="2"/>
  <c r="R112" i="2" s="1"/>
  <c r="W212" i="2"/>
  <c r="P212" i="2" s="1"/>
  <c r="X212" i="2"/>
  <c r="EJ211" i="1"/>
  <c r="P211" i="1" s="1"/>
  <c r="EK211" i="1"/>
  <c r="W203" i="2"/>
  <c r="P203" i="2" s="1"/>
  <c r="X203" i="2"/>
  <c r="EJ202" i="1"/>
  <c r="P202" i="1" s="1"/>
  <c r="EK202" i="1"/>
  <c r="W577" i="2"/>
  <c r="P577" i="2" s="1"/>
  <c r="X577" i="2"/>
  <c r="EK575" i="1"/>
  <c r="EJ575" i="1"/>
  <c r="P575" i="1" s="1"/>
  <c r="W267" i="2"/>
  <c r="P267" i="2" s="1"/>
  <c r="X267" i="2"/>
  <c r="EK265" i="1"/>
  <c r="EJ265" i="1"/>
  <c r="P265" i="1" s="1"/>
  <c r="W191" i="2"/>
  <c r="P191" i="2" s="1"/>
  <c r="X191" i="2"/>
  <c r="EJ191" i="1"/>
  <c r="P191" i="1" s="1"/>
  <c r="EK191" i="1"/>
  <c r="X566" i="2"/>
  <c r="W566" i="2"/>
  <c r="P566" i="2" s="1"/>
  <c r="EJ564" i="1"/>
  <c r="P564" i="1" s="1"/>
  <c r="EK564" i="1"/>
  <c r="W255" i="2"/>
  <c r="P255" i="2" s="1"/>
  <c r="X255" i="2"/>
  <c r="EK254" i="1"/>
  <c r="EJ254" i="1"/>
  <c r="P254" i="1" s="1"/>
  <c r="W58" i="2"/>
  <c r="P58" i="2" s="1"/>
  <c r="X58" i="2"/>
  <c r="EJ58" i="1"/>
  <c r="P58" i="1" s="1"/>
  <c r="EK58" i="1"/>
  <c r="X439" i="2"/>
  <c r="W439" i="2"/>
  <c r="P439" i="2" s="1"/>
  <c r="EK436" i="1"/>
  <c r="EJ436" i="1"/>
  <c r="P436" i="1" s="1"/>
  <c r="X375" i="2"/>
  <c r="W375" i="2"/>
  <c r="P375" i="2" s="1"/>
  <c r="CQ372" i="1"/>
  <c r="EK372" i="1"/>
  <c r="EJ372" i="1"/>
  <c r="P372" i="1" s="1"/>
  <c r="W503" i="2"/>
  <c r="P503" i="2" s="1"/>
  <c r="X503" i="2"/>
  <c r="EK501" i="1"/>
  <c r="EJ501" i="1"/>
  <c r="P501" i="1" s="1"/>
  <c r="X122" i="2"/>
  <c r="W122" i="2"/>
  <c r="P122" i="2" s="1"/>
  <c r="EK122" i="1"/>
  <c r="EJ122" i="1"/>
  <c r="P122" i="1" s="1"/>
  <c r="X524" i="2"/>
  <c r="W524" i="2"/>
  <c r="P524" i="2" s="1"/>
  <c r="EK522" i="1"/>
  <c r="EJ522" i="1"/>
  <c r="P522" i="1" s="1"/>
  <c r="W335" i="2"/>
  <c r="P335" i="2" s="1"/>
  <c r="X335" i="2"/>
  <c r="CQ332" i="1"/>
  <c r="EJ332" i="1"/>
  <c r="P332" i="1" s="1"/>
  <c r="EK332" i="1"/>
  <c r="W398" i="2"/>
  <c r="P398" i="2" s="1"/>
  <c r="X398" i="2"/>
  <c r="EJ395" i="1"/>
  <c r="P395" i="1" s="1"/>
  <c r="EK395" i="1"/>
  <c r="X211" i="2"/>
  <c r="W211" i="2"/>
  <c r="P211" i="2" s="1"/>
  <c r="CG210" i="1"/>
  <c r="EJ210" i="1"/>
  <c r="P210" i="1" s="1"/>
  <c r="EK210" i="1"/>
  <c r="X16" i="2"/>
  <c r="W16" i="2"/>
  <c r="P16" i="2" s="1"/>
  <c r="EJ16" i="1"/>
  <c r="P16" i="1" s="1"/>
  <c r="EK16" i="1"/>
  <c r="W462" i="2"/>
  <c r="P462" i="2" s="1"/>
  <c r="X462" i="2"/>
  <c r="EJ460" i="1"/>
  <c r="P460" i="1" s="1"/>
  <c r="EK460" i="1"/>
  <c r="W81" i="2"/>
  <c r="P81" i="2" s="1"/>
  <c r="X81" i="2"/>
  <c r="EK81" i="1"/>
  <c r="EJ81" i="1"/>
  <c r="P81" i="1" s="1"/>
  <c r="W305" i="2"/>
  <c r="P305" i="2" s="1"/>
  <c r="X305" i="2"/>
  <c r="EJ303" i="1"/>
  <c r="P303" i="1" s="1"/>
  <c r="EK303" i="1"/>
  <c r="X181" i="2"/>
  <c r="W181" i="2"/>
  <c r="P181" i="2" s="1"/>
  <c r="EK181" i="1"/>
  <c r="EJ181" i="1"/>
  <c r="P181" i="1" s="1"/>
  <c r="W183" i="2"/>
  <c r="P183" i="2" s="1"/>
  <c r="X183" i="2"/>
  <c r="EK183" i="1"/>
  <c r="EJ183" i="1"/>
  <c r="P183" i="1" s="1"/>
  <c r="W182" i="2"/>
  <c r="P182" i="2" s="1"/>
  <c r="X182" i="2"/>
  <c r="EJ182" i="1"/>
  <c r="P182" i="1" s="1"/>
  <c r="EK182" i="1"/>
  <c r="X559" i="2"/>
  <c r="W559" i="2"/>
  <c r="P559" i="2" s="1"/>
  <c r="EK557" i="1"/>
  <c r="EJ557" i="1"/>
  <c r="P557" i="1" s="1"/>
  <c r="W248" i="2"/>
  <c r="P248" i="2" s="1"/>
  <c r="X248" i="2"/>
  <c r="EJ247" i="1"/>
  <c r="P247" i="1" s="1"/>
  <c r="EK247" i="1"/>
  <c r="W50" i="2"/>
  <c r="P50" i="2" s="1"/>
  <c r="X50" i="2"/>
  <c r="EK50" i="1"/>
  <c r="EJ50" i="1"/>
  <c r="P50" i="1" s="1"/>
  <c r="X433" i="2"/>
  <c r="W433" i="2"/>
  <c r="P433" i="2" s="1"/>
  <c r="EJ430" i="1"/>
  <c r="P430" i="1" s="1"/>
  <c r="EK430" i="1"/>
  <c r="X371" i="2"/>
  <c r="W371" i="2"/>
  <c r="P371" i="2" s="1"/>
  <c r="EJ368" i="1"/>
  <c r="P368" i="1" s="1"/>
  <c r="CQ368" i="1"/>
  <c r="EK368" i="1"/>
  <c r="W495" i="2"/>
  <c r="P495" i="2" s="1"/>
  <c r="X495" i="2"/>
  <c r="EK493" i="1"/>
  <c r="EJ493" i="1"/>
  <c r="P493" i="1" s="1"/>
  <c r="W114" i="2"/>
  <c r="P114" i="2" s="1"/>
  <c r="X114" i="2"/>
  <c r="EJ114" i="1"/>
  <c r="P114" i="1" s="1"/>
  <c r="EK114" i="1"/>
  <c r="X348" i="2"/>
  <c r="W348" i="2"/>
  <c r="P348" i="2" s="1"/>
  <c r="EK345" i="1"/>
  <c r="EJ345" i="1"/>
  <c r="P345" i="1" s="1"/>
  <c r="CQ345" i="1"/>
  <c r="X27" i="2"/>
  <c r="W27" i="2"/>
  <c r="P27" i="2" s="1"/>
  <c r="EJ27" i="1"/>
  <c r="P27" i="1" s="1"/>
  <c r="EK27" i="1"/>
  <c r="W190" i="2"/>
  <c r="P190" i="2" s="1"/>
  <c r="X190" i="2"/>
  <c r="EJ190" i="1"/>
  <c r="P190" i="1" s="1"/>
  <c r="EK190" i="1"/>
  <c r="X374" i="2"/>
  <c r="W374" i="2"/>
  <c r="P374" i="2" s="1"/>
  <c r="CQ371" i="1"/>
  <c r="EJ371" i="1"/>
  <c r="P371" i="1" s="1"/>
  <c r="EK371" i="1"/>
  <c r="X91" i="2"/>
  <c r="W91" i="2"/>
  <c r="P91" i="2" s="1"/>
  <c r="EK91" i="1"/>
  <c r="EJ91" i="1"/>
  <c r="P91" i="1" s="1"/>
  <c r="W537" i="2"/>
  <c r="P537" i="2" s="1"/>
  <c r="X537" i="2"/>
  <c r="EJ535" i="1"/>
  <c r="P535" i="1" s="1"/>
  <c r="EK535" i="1"/>
  <c r="X224" i="2"/>
  <c r="W224" i="2"/>
  <c r="P224" i="2" s="1"/>
  <c r="EJ223" i="1"/>
  <c r="P223" i="1" s="1"/>
  <c r="EK223" i="1"/>
  <c r="X472" i="2"/>
  <c r="W472" i="2"/>
  <c r="P472" i="2" s="1"/>
  <c r="EK470" i="1"/>
  <c r="EJ470" i="1"/>
  <c r="P470" i="1" s="1"/>
  <c r="W228" i="2"/>
  <c r="P228" i="2" s="1"/>
  <c r="X228" i="2"/>
  <c r="EJ227" i="1"/>
  <c r="P227" i="1" s="1"/>
  <c r="EK227" i="1"/>
  <c r="W477" i="2"/>
  <c r="P477" i="2" s="1"/>
  <c r="X477" i="2"/>
  <c r="EJ475" i="1"/>
  <c r="P475" i="1" s="1"/>
  <c r="EK475" i="1"/>
  <c r="W126" i="2"/>
  <c r="P126" i="2" s="1"/>
  <c r="X126" i="2"/>
  <c r="CG126" i="1"/>
  <c r="EK126" i="1"/>
  <c r="EJ126" i="1"/>
  <c r="P126" i="1" s="1"/>
  <c r="X277" i="2"/>
  <c r="W277" i="2"/>
  <c r="P277" i="2" s="1"/>
  <c r="EJ275" i="1"/>
  <c r="P275" i="1" s="1"/>
  <c r="EK275" i="1"/>
  <c r="W139" i="2"/>
  <c r="P139" i="2" s="1"/>
  <c r="X139" i="2"/>
  <c r="EK139" i="1"/>
  <c r="EJ139" i="1"/>
  <c r="P139" i="1" s="1"/>
  <c r="W522" i="2"/>
  <c r="P522" i="2" s="1"/>
  <c r="X522" i="2"/>
  <c r="EK520" i="1"/>
  <c r="EJ520" i="1"/>
  <c r="P520" i="1" s="1"/>
  <c r="W208" i="2"/>
  <c r="P208" i="2" s="1"/>
  <c r="X208" i="2"/>
  <c r="EJ207" i="1"/>
  <c r="P207" i="1" s="1"/>
  <c r="EK207" i="1"/>
  <c r="X8" i="2"/>
  <c r="W8" i="2"/>
  <c r="P8" i="2" s="1"/>
  <c r="EJ8" i="1"/>
  <c r="P8" i="1" s="1"/>
  <c r="EK8" i="1"/>
  <c r="X333" i="2"/>
  <c r="W333" i="2"/>
  <c r="P333" i="2" s="1"/>
  <c r="EJ330" i="1"/>
  <c r="P330" i="1" s="1"/>
  <c r="CQ330" i="1"/>
  <c r="EK330" i="1"/>
  <c r="W454" i="2"/>
  <c r="P454" i="2" s="1"/>
  <c r="X454" i="2"/>
  <c r="EK452" i="1"/>
  <c r="EJ452" i="1"/>
  <c r="P452" i="1" s="1"/>
  <c r="X73" i="2"/>
  <c r="W73" i="2"/>
  <c r="P73" i="2" s="1"/>
  <c r="EK73" i="1"/>
  <c r="EJ73" i="1"/>
  <c r="P73" i="1" s="1"/>
  <c r="X324" i="2"/>
  <c r="W324" i="2"/>
  <c r="P324" i="2" s="1"/>
  <c r="EK321" i="1"/>
  <c r="EJ321" i="1"/>
  <c r="P321" i="1" s="1"/>
  <c r="W201" i="2"/>
  <c r="P201" i="2" s="1"/>
  <c r="X201" i="2"/>
  <c r="EK200" i="1"/>
  <c r="EJ200" i="1"/>
  <c r="P200" i="1" s="1"/>
  <c r="W514" i="2"/>
  <c r="P514" i="2" s="1"/>
  <c r="X514" i="2"/>
  <c r="EK512" i="1"/>
  <c r="EJ512" i="1"/>
  <c r="P512" i="1" s="1"/>
  <c r="W292" i="2"/>
  <c r="P292" i="2" s="1"/>
  <c r="X292" i="2"/>
  <c r="EJ290" i="1"/>
  <c r="P290" i="1" s="1"/>
  <c r="EK290" i="1"/>
  <c r="W307" i="2"/>
  <c r="P307" i="2" s="1"/>
  <c r="X307" i="2"/>
  <c r="EJ305" i="1"/>
  <c r="P305" i="1" s="1"/>
  <c r="EK305" i="1"/>
  <c r="X302" i="2"/>
  <c r="W302" i="2"/>
  <c r="P302" i="2" s="1"/>
  <c r="EJ300" i="1"/>
  <c r="P300" i="1" s="1"/>
  <c r="EK300" i="1"/>
  <c r="W82" i="2"/>
  <c r="P82" i="2" s="1"/>
  <c r="X82" i="2"/>
  <c r="EK82" i="1"/>
  <c r="EJ82" i="1"/>
  <c r="P82" i="1" s="1"/>
  <c r="X313" i="2"/>
  <c r="W313" i="2"/>
  <c r="P313" i="2" s="1"/>
  <c r="EJ311" i="1"/>
  <c r="P311" i="1" s="1"/>
  <c r="EK311" i="1"/>
  <c r="X189" i="2"/>
  <c r="W189" i="2"/>
  <c r="P189" i="2" s="1"/>
  <c r="EJ189" i="1"/>
  <c r="P189" i="1" s="1"/>
  <c r="EK189" i="1"/>
  <c r="W56" i="2"/>
  <c r="P56" i="2" s="1"/>
  <c r="X56" i="2"/>
  <c r="EJ56" i="1"/>
  <c r="P56" i="1" s="1"/>
  <c r="EK56" i="1"/>
  <c r="X437" i="2"/>
  <c r="W437" i="2"/>
  <c r="P437" i="2" s="1"/>
  <c r="EJ434" i="1"/>
  <c r="P434" i="1" s="1"/>
  <c r="EK434" i="1"/>
  <c r="X501" i="2"/>
  <c r="W501" i="2"/>
  <c r="P501" i="2" s="1"/>
  <c r="EK499" i="1"/>
  <c r="EJ499" i="1"/>
  <c r="P499" i="1" s="1"/>
  <c r="X121" i="2"/>
  <c r="W121" i="2"/>
  <c r="P121" i="2" s="1"/>
  <c r="EK121" i="1"/>
  <c r="EJ121" i="1"/>
  <c r="P121" i="1" s="1"/>
  <c r="W576" i="2"/>
  <c r="P576" i="2" s="1"/>
  <c r="X576" i="2"/>
  <c r="EK573" i="1"/>
  <c r="EJ573" i="1"/>
  <c r="P573" i="1" s="1"/>
  <c r="X223" i="2"/>
  <c r="W223" i="2"/>
  <c r="P223" i="2" s="1"/>
  <c r="EK222" i="1"/>
  <c r="EJ222" i="1"/>
  <c r="P222" i="1" s="1"/>
  <c r="W411" i="2"/>
  <c r="P411" i="2" s="1"/>
  <c r="X411" i="2"/>
  <c r="EK408" i="1"/>
  <c r="EJ408" i="1"/>
  <c r="P408" i="1" s="1"/>
  <c r="X409" i="2"/>
  <c r="W409" i="2"/>
  <c r="P409" i="2" s="1"/>
  <c r="EJ406" i="1"/>
  <c r="P406" i="1" s="1"/>
  <c r="EK406" i="1"/>
  <c r="X346" i="2"/>
  <c r="W346" i="2"/>
  <c r="P346" i="2" s="1"/>
  <c r="EJ343" i="1"/>
  <c r="P343" i="1" s="1"/>
  <c r="EK343" i="1"/>
  <c r="CQ343" i="1"/>
  <c r="X169" i="2"/>
  <c r="W169" i="2"/>
  <c r="P169" i="2" s="1"/>
  <c r="EK169" i="1"/>
  <c r="EJ169" i="1"/>
  <c r="P169" i="1" s="1"/>
  <c r="X547" i="2"/>
  <c r="W547" i="2"/>
  <c r="P547" i="2" s="1"/>
  <c r="EK545" i="1"/>
  <c r="EJ545" i="1"/>
  <c r="P545" i="1" s="1"/>
  <c r="X235" i="2"/>
  <c r="W235" i="2"/>
  <c r="P235" i="2" s="1"/>
  <c r="EJ234" i="1"/>
  <c r="P234" i="1" s="1"/>
  <c r="EK234" i="1"/>
  <c r="X127" i="2"/>
  <c r="W127" i="2"/>
  <c r="P127" i="2" s="1"/>
  <c r="CG127" i="1"/>
  <c r="EJ127" i="1"/>
  <c r="P127" i="1" s="1"/>
  <c r="EK127" i="1"/>
  <c r="W287" i="2"/>
  <c r="P287" i="2" s="1"/>
  <c r="X287" i="2"/>
  <c r="EJ285" i="1"/>
  <c r="P285" i="1" s="1"/>
  <c r="EK285" i="1"/>
  <c r="W156" i="2"/>
  <c r="P156" i="2" s="1"/>
  <c r="X156" i="2"/>
  <c r="CG156" i="1"/>
  <c r="EK156" i="1"/>
  <c r="EJ156" i="1"/>
  <c r="P156" i="1" s="1"/>
  <c r="W535" i="2"/>
  <c r="P535" i="2" s="1"/>
  <c r="X535" i="2"/>
  <c r="EJ533" i="1"/>
  <c r="P533" i="1" s="1"/>
  <c r="EK533" i="1"/>
  <c r="X222" i="2"/>
  <c r="W222" i="2"/>
  <c r="P222" i="2" s="1"/>
  <c r="EJ221" i="1"/>
  <c r="P221" i="1" s="1"/>
  <c r="EK221" i="1"/>
  <c r="X24" i="2"/>
  <c r="W24" i="2"/>
  <c r="P24" i="2" s="1"/>
  <c r="EK24" i="1"/>
  <c r="EJ24" i="1"/>
  <c r="P24" i="1" s="1"/>
  <c r="X408" i="2"/>
  <c r="W408" i="2"/>
  <c r="P408" i="2" s="1"/>
  <c r="EJ405" i="1"/>
  <c r="P405" i="1" s="1"/>
  <c r="EK405" i="1"/>
  <c r="X345" i="2"/>
  <c r="W345" i="2"/>
  <c r="P345" i="2" s="1"/>
  <c r="CQ342" i="1"/>
  <c r="EK342" i="1"/>
  <c r="EJ342" i="1"/>
  <c r="P342" i="1" s="1"/>
  <c r="X470" i="2"/>
  <c r="W470" i="2"/>
  <c r="P470" i="2" s="1"/>
  <c r="EK468" i="1"/>
  <c r="EJ468" i="1"/>
  <c r="P468" i="1" s="1"/>
  <c r="W180" i="2"/>
  <c r="P180" i="2" s="1"/>
  <c r="X180" i="2"/>
  <c r="EJ180" i="1"/>
  <c r="P180" i="1" s="1"/>
  <c r="EK180" i="1"/>
  <c r="X174" i="2"/>
  <c r="W174" i="2"/>
  <c r="P174" i="2" s="1"/>
  <c r="EJ174" i="1"/>
  <c r="P174" i="1" s="1"/>
  <c r="EK174" i="1"/>
  <c r="CG174" i="1"/>
  <c r="X426" i="2"/>
  <c r="W426" i="2"/>
  <c r="P426" i="2" s="1"/>
  <c r="EK423" i="1"/>
  <c r="EJ423" i="1"/>
  <c r="P423" i="1" s="1"/>
  <c r="X425" i="2"/>
  <c r="W425" i="2"/>
  <c r="P425" i="2" s="1"/>
  <c r="EK422" i="1"/>
  <c r="EJ422" i="1"/>
  <c r="P422" i="1" s="1"/>
  <c r="X428" i="2"/>
  <c r="W428" i="2"/>
  <c r="P428" i="2" s="1"/>
  <c r="EJ425" i="1"/>
  <c r="P425" i="1" s="1"/>
  <c r="EK425" i="1"/>
  <c r="X427" i="2"/>
  <c r="W427" i="2"/>
  <c r="P427" i="2" s="1"/>
  <c r="EJ424" i="1"/>
  <c r="P424" i="1" s="1"/>
  <c r="EK424" i="1"/>
  <c r="Y485" i="2"/>
  <c r="R485" i="2" s="1"/>
  <c r="X429" i="2"/>
  <c r="W429" i="2"/>
  <c r="P429" i="2" s="1"/>
  <c r="EK426" i="1"/>
  <c r="EJ426" i="1"/>
  <c r="P426" i="1" s="1"/>
  <c r="X430" i="2"/>
  <c r="W430" i="2"/>
  <c r="P430" i="2" s="1"/>
  <c r="EK427" i="1"/>
  <c r="EJ427" i="1"/>
  <c r="P427" i="1" s="1"/>
  <c r="Y488" i="2"/>
  <c r="R488" i="2" s="1"/>
  <c r="X431" i="2"/>
  <c r="W431" i="2"/>
  <c r="P431" i="2" s="1"/>
  <c r="EJ428" i="1"/>
  <c r="P428" i="1" s="1"/>
  <c r="EK428" i="1"/>
  <c r="X422" i="2"/>
  <c r="W422" i="2"/>
  <c r="P422" i="2" s="1"/>
  <c r="EK419" i="1"/>
  <c r="EJ419" i="1"/>
  <c r="P419" i="1" s="1"/>
  <c r="Y489" i="2"/>
  <c r="R489" i="2" s="1"/>
  <c r="W423" i="2"/>
  <c r="P423" i="2" s="1"/>
  <c r="X423" i="2"/>
  <c r="EJ420" i="1"/>
  <c r="P420" i="1" s="1"/>
  <c r="EK420" i="1"/>
  <c r="W434" i="2"/>
  <c r="P434" i="2" s="1"/>
  <c r="X434" i="2"/>
  <c r="EJ431" i="1"/>
  <c r="P431" i="1" s="1"/>
  <c r="EK431" i="1"/>
  <c r="X432" i="2"/>
  <c r="W432" i="2"/>
  <c r="P432" i="2" s="1"/>
  <c r="EJ429" i="1"/>
  <c r="P429" i="1" s="1"/>
  <c r="EK429" i="1"/>
  <c r="X403" i="2"/>
  <c r="W403" i="2"/>
  <c r="P403" i="2" s="1"/>
  <c r="EJ400" i="1"/>
  <c r="P400" i="1" s="1"/>
  <c r="EK400" i="1"/>
  <c r="X404" i="2"/>
  <c r="W404" i="2"/>
  <c r="P404" i="2" s="1"/>
  <c r="EJ401" i="1"/>
  <c r="P401" i="1" s="1"/>
  <c r="EK401" i="1"/>
  <c r="X438" i="2"/>
  <c r="W438" i="2"/>
  <c r="P438" i="2" s="1"/>
  <c r="EK435" i="1"/>
  <c r="EJ435" i="1"/>
  <c r="P435" i="1" s="1"/>
  <c r="X435" i="2"/>
  <c r="W435" i="2"/>
  <c r="P435" i="2" s="1"/>
  <c r="EJ432" i="1"/>
  <c r="P432" i="1" s="1"/>
  <c r="EK432" i="1"/>
  <c r="X419" i="2"/>
  <c r="W419" i="2"/>
  <c r="P419" i="2" s="1"/>
  <c r="EK416" i="1"/>
  <c r="EJ416" i="1"/>
  <c r="P416" i="1" s="1"/>
  <c r="X417" i="2"/>
  <c r="W417" i="2"/>
  <c r="P417" i="2" s="1"/>
  <c r="EJ414" i="1"/>
  <c r="P414" i="1" s="1"/>
  <c r="EK414" i="1"/>
  <c r="X416" i="2"/>
  <c r="W416" i="2"/>
  <c r="P416" i="2" s="1"/>
  <c r="EJ413" i="1"/>
  <c r="P413" i="1" s="1"/>
  <c r="EK413" i="1"/>
  <c r="X413" i="2"/>
  <c r="W413" i="2"/>
  <c r="P413" i="2" s="1"/>
  <c r="EJ410" i="1"/>
  <c r="P410" i="1" s="1"/>
  <c r="EK410" i="1"/>
  <c r="W421" i="2"/>
  <c r="P421" i="2" s="1"/>
  <c r="X421" i="2"/>
  <c r="EK418" i="1"/>
  <c r="EJ418" i="1"/>
  <c r="P418" i="1" s="1"/>
  <c r="X418" i="2"/>
  <c r="W418" i="2"/>
  <c r="P418" i="2" s="1"/>
  <c r="EK415" i="1"/>
  <c r="EJ415" i="1"/>
  <c r="P415" i="1" s="1"/>
  <c r="X414" i="2"/>
  <c r="W414" i="2"/>
  <c r="P414" i="2" s="1"/>
  <c r="EJ411" i="1"/>
  <c r="P411" i="1" s="1"/>
  <c r="EK411" i="1"/>
  <c r="X415" i="2"/>
  <c r="W415" i="2"/>
  <c r="P415" i="2" s="1"/>
  <c r="EK412" i="1"/>
  <c r="EJ412" i="1"/>
  <c r="P412" i="1" s="1"/>
  <c r="X420" i="2"/>
  <c r="W420" i="2"/>
  <c r="P420" i="2" s="1"/>
  <c r="EJ417" i="1"/>
  <c r="P417" i="1" s="1"/>
  <c r="EK417" i="1"/>
  <c r="X412" i="2"/>
  <c r="W412" i="2"/>
  <c r="P412" i="2" s="1"/>
  <c r="EK409" i="1"/>
  <c r="EJ409" i="1"/>
  <c r="P409" i="1" s="1"/>
  <c r="X400" i="2"/>
  <c r="W400" i="2"/>
  <c r="P400" i="2" s="1"/>
  <c r="EK397" i="1"/>
  <c r="EJ397" i="1"/>
  <c r="P397" i="1" s="1"/>
  <c r="X406" i="2"/>
  <c r="W406" i="2"/>
  <c r="P406" i="2" s="1"/>
  <c r="EK403" i="1"/>
  <c r="EJ403" i="1"/>
  <c r="P403" i="1" s="1"/>
  <c r="X402" i="2"/>
  <c r="W402" i="2"/>
  <c r="P402" i="2" s="1"/>
  <c r="EJ399" i="1"/>
  <c r="P399" i="1" s="1"/>
  <c r="EK399" i="1"/>
  <c r="W407" i="2"/>
  <c r="P407" i="2" s="1"/>
  <c r="X407" i="2"/>
  <c r="EK404" i="1"/>
  <c r="EJ404" i="1"/>
  <c r="P404" i="1" s="1"/>
  <c r="X391" i="2"/>
  <c r="W391" i="2"/>
  <c r="P391" i="2" s="1"/>
  <c r="EJ388" i="1"/>
  <c r="P388" i="1" s="1"/>
  <c r="CQ388" i="1"/>
  <c r="EK388" i="1"/>
  <c r="X390" i="2"/>
  <c r="W390" i="2"/>
  <c r="P390" i="2" s="1"/>
  <c r="CG387" i="1"/>
  <c r="EJ387" i="1"/>
  <c r="P387" i="1" s="1"/>
  <c r="CQ387" i="1"/>
  <c r="EK387" i="1"/>
  <c r="X389" i="2"/>
  <c r="W389" i="2"/>
  <c r="P389" i="2" s="1"/>
  <c r="EJ386" i="1"/>
  <c r="P386" i="1" s="1"/>
  <c r="CQ386" i="1"/>
  <c r="EK386" i="1"/>
  <c r="W388" i="2"/>
  <c r="P388" i="2" s="1"/>
  <c r="X388" i="2"/>
  <c r="EJ385" i="1"/>
  <c r="P385" i="1" s="1"/>
  <c r="CQ385" i="1"/>
  <c r="EK385" i="1"/>
  <c r="X393" i="2"/>
  <c r="W393" i="2"/>
  <c r="P393" i="2" s="1"/>
  <c r="EJ390" i="1"/>
  <c r="P390" i="1" s="1"/>
  <c r="EK390" i="1"/>
  <c r="CQ390" i="1"/>
  <c r="X392" i="2"/>
  <c r="W392" i="2"/>
  <c r="P392" i="2" s="1"/>
  <c r="EK389" i="1"/>
  <c r="CQ389" i="1"/>
  <c r="EJ389" i="1"/>
  <c r="P389" i="1" s="1"/>
  <c r="W397" i="2"/>
  <c r="P397" i="2" s="1"/>
  <c r="X397" i="2"/>
  <c r="EJ394" i="1"/>
  <c r="P394" i="1" s="1"/>
  <c r="EK394" i="1"/>
  <c r="X394" i="2"/>
  <c r="W394" i="2"/>
  <c r="P394" i="2" s="1"/>
  <c r="EJ391" i="1"/>
  <c r="P391" i="1" s="1"/>
  <c r="EK391" i="1"/>
  <c r="CQ391" i="1"/>
  <c r="X395" i="2"/>
  <c r="W395" i="2"/>
  <c r="P395" i="2" s="1"/>
  <c r="EJ392" i="1"/>
  <c r="P392" i="1" s="1"/>
  <c r="EK392" i="1"/>
  <c r="X448" i="2"/>
  <c r="W448" i="2"/>
  <c r="P448" i="2" s="1"/>
  <c r="EK445" i="1"/>
  <c r="EJ445" i="1"/>
  <c r="P445" i="1" s="1"/>
  <c r="W449" i="2"/>
  <c r="P449" i="2" s="1"/>
  <c r="X449" i="2"/>
  <c r="EK446" i="1"/>
  <c r="EJ446" i="1"/>
  <c r="P446" i="1" s="1"/>
  <c r="W440" i="2"/>
  <c r="P440" i="2" s="1"/>
  <c r="X440" i="2"/>
  <c r="EK437" i="1"/>
  <c r="EJ437" i="1"/>
  <c r="P437" i="1" s="1"/>
  <c r="X441" i="2"/>
  <c r="W441" i="2"/>
  <c r="P441" i="2" s="1"/>
  <c r="EK438" i="1"/>
  <c r="EJ438" i="1"/>
  <c r="P438" i="1" s="1"/>
  <c r="X444" i="2"/>
  <c r="W444" i="2"/>
  <c r="P444" i="2" s="1"/>
  <c r="EJ441" i="1"/>
  <c r="P441" i="1" s="1"/>
  <c r="EK441" i="1"/>
  <c r="W442" i="2"/>
  <c r="P442" i="2" s="1"/>
  <c r="X442" i="2"/>
  <c r="EK439" i="1"/>
  <c r="EJ439" i="1"/>
  <c r="P439" i="1" s="1"/>
  <c r="X443" i="2"/>
  <c r="W443" i="2"/>
  <c r="P443" i="2" s="1"/>
  <c r="EJ440" i="1"/>
  <c r="P440" i="1" s="1"/>
  <c r="EK440" i="1"/>
  <c r="W364" i="2"/>
  <c r="P364" i="2" s="1"/>
  <c r="X364" i="2"/>
  <c r="EJ361" i="1"/>
  <c r="P361" i="1" s="1"/>
  <c r="CQ361" i="1"/>
  <c r="EK361" i="1"/>
  <c r="X363" i="2"/>
  <c r="W363" i="2"/>
  <c r="P363" i="2" s="1"/>
  <c r="CQ360" i="1"/>
  <c r="EJ360" i="1"/>
  <c r="P360" i="1" s="1"/>
  <c r="EK360" i="1"/>
  <c r="X365" i="2"/>
  <c r="W365" i="2"/>
  <c r="P365" i="2" s="1"/>
  <c r="EK362" i="1"/>
  <c r="EJ362" i="1"/>
  <c r="P362" i="1" s="1"/>
  <c r="CQ362" i="1"/>
  <c r="X366" i="2"/>
  <c r="W366" i="2"/>
  <c r="P366" i="2" s="1"/>
  <c r="EK363" i="1"/>
  <c r="EJ363" i="1"/>
  <c r="P363" i="1" s="1"/>
  <c r="CQ363" i="1"/>
  <c r="X367" i="2"/>
  <c r="W367" i="2"/>
  <c r="P367" i="2" s="1"/>
  <c r="EK364" i="1"/>
  <c r="EJ364" i="1"/>
  <c r="P364" i="1" s="1"/>
  <c r="W368" i="2"/>
  <c r="P368" i="2" s="1"/>
  <c r="X368" i="2"/>
  <c r="EK365" i="1"/>
  <c r="EJ365" i="1"/>
  <c r="P365" i="1" s="1"/>
  <c r="W369" i="2"/>
  <c r="P369" i="2" s="1"/>
  <c r="X369" i="2"/>
  <c r="EJ366" i="1"/>
  <c r="P366" i="1" s="1"/>
  <c r="EK366" i="1"/>
  <c r="W360" i="2"/>
  <c r="P360" i="2" s="1"/>
  <c r="X360" i="2"/>
  <c r="CQ357" i="1"/>
  <c r="EJ357" i="1"/>
  <c r="P357" i="1" s="1"/>
  <c r="EK357" i="1"/>
  <c r="X361" i="2"/>
  <c r="W361" i="2"/>
  <c r="P361" i="2" s="1"/>
  <c r="CQ358" i="1"/>
  <c r="EK358" i="1"/>
  <c r="EJ358" i="1"/>
  <c r="P358" i="1" s="1"/>
  <c r="X370" i="2"/>
  <c r="W370" i="2"/>
  <c r="P370" i="2" s="1"/>
  <c r="EK367" i="1"/>
  <c r="EJ367" i="1"/>
  <c r="P367" i="1" s="1"/>
  <c r="W340" i="2"/>
  <c r="P340" i="2" s="1"/>
  <c r="X340" i="2"/>
  <c r="EK337" i="1"/>
  <c r="EJ337" i="1"/>
  <c r="P337" i="1" s="1"/>
  <c r="X341" i="2"/>
  <c r="W341" i="2"/>
  <c r="P341" i="2" s="1"/>
  <c r="EK338" i="1"/>
  <c r="EJ338" i="1"/>
  <c r="P338" i="1" s="1"/>
  <c r="X123" i="2"/>
  <c r="W123" i="2"/>
  <c r="P123" i="2" s="1"/>
  <c r="EK123" i="1"/>
  <c r="EJ123" i="1"/>
  <c r="P123" i="1" s="1"/>
  <c r="W372" i="2"/>
  <c r="P372" i="2" s="1"/>
  <c r="X372" i="2"/>
  <c r="CQ369" i="1"/>
  <c r="EJ369" i="1"/>
  <c r="P369" i="1" s="1"/>
  <c r="EK369" i="1"/>
  <c r="W357" i="2"/>
  <c r="P357" i="2" s="1"/>
  <c r="X357" i="2"/>
  <c r="CQ354" i="1"/>
  <c r="EJ354" i="1"/>
  <c r="P354" i="1" s="1"/>
  <c r="EK354" i="1"/>
  <c r="X355" i="2"/>
  <c r="W355" i="2"/>
  <c r="P355" i="2" s="1"/>
  <c r="CQ352" i="1"/>
  <c r="EK352" i="1"/>
  <c r="EJ352" i="1"/>
  <c r="P352" i="1" s="1"/>
  <c r="X354" i="2"/>
  <c r="W354" i="2"/>
  <c r="P354" i="2" s="1"/>
  <c r="EJ351" i="1"/>
  <c r="P351" i="1" s="1"/>
  <c r="EK351" i="1"/>
  <c r="CQ351" i="1"/>
  <c r="X351" i="2"/>
  <c r="W351" i="2"/>
  <c r="P351" i="2" s="1"/>
  <c r="EJ348" i="1"/>
  <c r="P348" i="1" s="1"/>
  <c r="CQ348" i="1"/>
  <c r="EK348" i="1"/>
  <c r="X359" i="2"/>
  <c r="W359" i="2"/>
  <c r="P359" i="2" s="1"/>
  <c r="EJ356" i="1"/>
  <c r="P356" i="1" s="1"/>
  <c r="CQ356" i="1"/>
  <c r="EK356" i="1"/>
  <c r="W356" i="2"/>
  <c r="P356" i="2" s="1"/>
  <c r="X356" i="2"/>
  <c r="CQ353" i="1"/>
  <c r="EJ353" i="1"/>
  <c r="P353" i="1" s="1"/>
  <c r="EK353" i="1"/>
  <c r="W352" i="2"/>
  <c r="P352" i="2" s="1"/>
  <c r="X352" i="2"/>
  <c r="EJ349" i="1"/>
  <c r="P349" i="1" s="1"/>
  <c r="CQ349" i="1"/>
  <c r="EK349" i="1"/>
  <c r="X353" i="2"/>
  <c r="W353" i="2"/>
  <c r="P353" i="2" s="1"/>
  <c r="CQ350" i="1"/>
  <c r="EJ350" i="1"/>
  <c r="P350" i="1" s="1"/>
  <c r="EK350" i="1"/>
  <c r="X358" i="2"/>
  <c r="W358" i="2"/>
  <c r="P358" i="2" s="1"/>
  <c r="EK355" i="1"/>
  <c r="CQ355" i="1"/>
  <c r="EJ355" i="1"/>
  <c r="P355" i="1" s="1"/>
  <c r="W350" i="2"/>
  <c r="P350" i="2" s="1"/>
  <c r="X350" i="2"/>
  <c r="EK347" i="1"/>
  <c r="CQ347" i="1"/>
  <c r="EJ347" i="1"/>
  <c r="P347" i="1" s="1"/>
  <c r="X337" i="2"/>
  <c r="W337" i="2"/>
  <c r="P337" i="2" s="1"/>
  <c r="EJ334" i="1"/>
  <c r="P334" i="1" s="1"/>
  <c r="EK334" i="1"/>
  <c r="CQ334" i="1"/>
  <c r="X343" i="2"/>
  <c r="W343" i="2"/>
  <c r="P343" i="2" s="1"/>
  <c r="EK340" i="1"/>
  <c r="CQ340" i="1"/>
  <c r="EJ340" i="1"/>
  <c r="P340" i="1" s="1"/>
  <c r="X339" i="2"/>
  <c r="W339" i="2"/>
  <c r="P339" i="2" s="1"/>
  <c r="EK336" i="1"/>
  <c r="EJ336" i="1"/>
  <c r="P336" i="1" s="1"/>
  <c r="CQ336" i="1"/>
  <c r="X344" i="2"/>
  <c r="W344" i="2"/>
  <c r="P344" i="2" s="1"/>
  <c r="EJ341" i="1"/>
  <c r="P341" i="1" s="1"/>
  <c r="CQ341" i="1"/>
  <c r="EK341" i="1"/>
  <c r="X328" i="2"/>
  <c r="W328" i="2"/>
  <c r="P328" i="2" s="1"/>
  <c r="EK325" i="1"/>
  <c r="EJ325" i="1"/>
  <c r="P325" i="1" s="1"/>
  <c r="X327" i="2"/>
  <c r="W327" i="2"/>
  <c r="P327" i="2" s="1"/>
  <c r="EK324" i="1"/>
  <c r="EJ324" i="1"/>
  <c r="P324" i="1" s="1"/>
  <c r="X326" i="2"/>
  <c r="W326" i="2"/>
  <c r="P326" i="2" s="1"/>
  <c r="EK323" i="1"/>
  <c r="EJ323" i="1"/>
  <c r="P323" i="1" s="1"/>
  <c r="X325" i="2"/>
  <c r="W325" i="2"/>
  <c r="P325" i="2" s="1"/>
  <c r="EK322" i="1"/>
  <c r="EJ322" i="1"/>
  <c r="P322" i="1" s="1"/>
  <c r="X330" i="2"/>
  <c r="W330" i="2"/>
  <c r="P330" i="2" s="1"/>
  <c r="EK327" i="1"/>
  <c r="CQ327" i="1"/>
  <c r="EJ327" i="1"/>
  <c r="P327" i="1" s="1"/>
  <c r="X329" i="2"/>
  <c r="W329" i="2"/>
  <c r="P329" i="2" s="1"/>
  <c r="EJ326" i="1"/>
  <c r="P326" i="1" s="1"/>
  <c r="EK326" i="1"/>
  <c r="W334" i="2"/>
  <c r="P334" i="2" s="1"/>
  <c r="X334" i="2"/>
  <c r="CG331" i="1"/>
  <c r="EJ331" i="1"/>
  <c r="P331" i="1" s="1"/>
  <c r="EK331" i="1"/>
  <c r="CQ331" i="1"/>
  <c r="W331" i="2"/>
  <c r="P331" i="2" s="1"/>
  <c r="X331" i="2"/>
  <c r="EJ328" i="1"/>
  <c r="P328" i="1" s="1"/>
  <c r="CQ328" i="1"/>
  <c r="EK328" i="1"/>
  <c r="W332" i="2"/>
  <c r="P332" i="2" s="1"/>
  <c r="X332" i="2"/>
  <c r="CQ329" i="1"/>
  <c r="EJ329" i="1"/>
  <c r="P329" i="1" s="1"/>
  <c r="CG329" i="1"/>
  <c r="EK329" i="1"/>
  <c r="X384" i="2"/>
  <c r="W384" i="2"/>
  <c r="P384" i="2" s="1"/>
  <c r="EJ381" i="1"/>
  <c r="P381" i="1" s="1"/>
  <c r="EK381" i="1"/>
  <c r="CQ381" i="1"/>
  <c r="X385" i="2"/>
  <c r="W385" i="2"/>
  <c r="P385" i="2" s="1"/>
  <c r="CQ382" i="1"/>
  <c r="EJ382" i="1"/>
  <c r="P382" i="1" s="1"/>
  <c r="EK382" i="1"/>
  <c r="X376" i="2"/>
  <c r="W376" i="2"/>
  <c r="P376" i="2" s="1"/>
  <c r="CQ373" i="1"/>
  <c r="EK373" i="1"/>
  <c r="EJ373" i="1"/>
  <c r="P373" i="1" s="1"/>
  <c r="W377" i="2"/>
  <c r="P377" i="2" s="1"/>
  <c r="X377" i="2"/>
  <c r="EK374" i="1"/>
  <c r="CQ374" i="1"/>
  <c r="EJ374" i="1"/>
  <c r="P374" i="1" s="1"/>
  <c r="X380" i="2"/>
  <c r="W380" i="2"/>
  <c r="P380" i="2" s="1"/>
  <c r="CQ377" i="1"/>
  <c r="EJ377" i="1"/>
  <c r="P377" i="1" s="1"/>
  <c r="EK377" i="1"/>
  <c r="X378" i="2"/>
  <c r="W378" i="2"/>
  <c r="P378" i="2" s="1"/>
  <c r="EJ375" i="1"/>
  <c r="P375" i="1" s="1"/>
  <c r="CQ375" i="1"/>
  <c r="EK375" i="1"/>
  <c r="X379" i="2"/>
  <c r="W379" i="2"/>
  <c r="P379" i="2" s="1"/>
  <c r="CQ376" i="1"/>
  <c r="EJ376" i="1"/>
  <c r="P376" i="1" s="1"/>
  <c r="EK376" i="1"/>
  <c r="O345" i="2"/>
  <c r="Y345" i="2"/>
  <c r="R345" i="2" s="1"/>
  <c r="EI342" i="1"/>
  <c r="O342" i="1"/>
  <c r="EL342" i="1"/>
  <c r="R342" i="1" s="1"/>
  <c r="O408" i="2"/>
  <c r="Y408" i="2"/>
  <c r="R408" i="2" s="1"/>
  <c r="O405" i="1"/>
  <c r="EL405" i="1"/>
  <c r="R405" i="1" s="1"/>
  <c r="Y223" i="2"/>
  <c r="R223" i="2" s="1"/>
  <c r="O223" i="2"/>
  <c r="O222" i="1"/>
  <c r="EL222" i="1"/>
  <c r="R222" i="1" s="1"/>
  <c r="O235" i="2"/>
  <c r="Y235" i="2"/>
  <c r="R235" i="2" s="1"/>
  <c r="O234" i="1"/>
  <c r="EL234" i="1"/>
  <c r="R234" i="1" s="1"/>
  <c r="Y411" i="2"/>
  <c r="R411" i="2" s="1"/>
  <c r="O411" i="2"/>
  <c r="EL408" i="1"/>
  <c r="R408" i="1" s="1"/>
  <c r="O408" i="1"/>
  <c r="O409" i="2"/>
  <c r="Y409" i="2"/>
  <c r="R409" i="2" s="1"/>
  <c r="EL406" i="1"/>
  <c r="R406" i="1" s="1"/>
  <c r="O406" i="1"/>
  <c r="O346" i="2"/>
  <c r="Y346" i="2"/>
  <c r="R346" i="2" s="1"/>
  <c r="O343" i="1"/>
  <c r="EI343" i="1"/>
  <c r="EL343" i="1"/>
  <c r="R343" i="1" s="1"/>
  <c r="O547" i="2"/>
  <c r="Y547" i="2"/>
  <c r="R547" i="2" s="1"/>
  <c r="EL545" i="1"/>
  <c r="R545" i="1" s="1"/>
  <c r="O545" i="1"/>
  <c r="O470" i="2"/>
  <c r="Y470" i="2"/>
  <c r="R470" i="2" s="1"/>
  <c r="O468" i="1"/>
  <c r="EL468" i="1"/>
  <c r="R468" i="1" s="1"/>
  <c r="Y180" i="2"/>
  <c r="R180" i="2" s="1"/>
  <c r="O180" i="2"/>
  <c r="EL180" i="1"/>
  <c r="R180" i="1" s="1"/>
  <c r="O180" i="1"/>
  <c r="O389" i="2"/>
  <c r="Y389" i="2"/>
  <c r="R389" i="2" s="1"/>
  <c r="O386" i="1"/>
  <c r="EL386" i="1"/>
  <c r="R386" i="1" s="1"/>
  <c r="EI386" i="1"/>
  <c r="O420" i="2"/>
  <c r="Y420" i="2"/>
  <c r="R420" i="2" s="1"/>
  <c r="O417" i="1"/>
  <c r="EL417" i="1"/>
  <c r="R417" i="1" s="1"/>
  <c r="O417" i="2"/>
  <c r="Y417" i="2"/>
  <c r="R417" i="2" s="1"/>
  <c r="O414" i="1"/>
  <c r="EL414" i="1"/>
  <c r="R414" i="1" s="1"/>
  <c r="O421" i="2"/>
  <c r="Y421" i="2"/>
  <c r="R421" i="2" s="1"/>
  <c r="EL418" i="1"/>
  <c r="R418" i="1" s="1"/>
  <c r="O418" i="1"/>
  <c r="Y391" i="2"/>
  <c r="R391" i="2" s="1"/>
  <c r="O391" i="2"/>
  <c r="EI388" i="1"/>
  <c r="O388" i="1"/>
  <c r="EL388" i="1"/>
  <c r="R388" i="1" s="1"/>
  <c r="Y403" i="2"/>
  <c r="R403" i="2" s="1"/>
  <c r="O403" i="2"/>
  <c r="O400" i="1"/>
  <c r="EL400" i="1"/>
  <c r="R400" i="1" s="1"/>
  <c r="O430" i="2"/>
  <c r="Y430" i="2"/>
  <c r="R430" i="2" s="1"/>
  <c r="O427" i="1"/>
  <c r="EL427" i="1"/>
  <c r="R427" i="1" s="1"/>
  <c r="Y425" i="2"/>
  <c r="R425" i="2" s="1"/>
  <c r="O425" i="2"/>
  <c r="O422" i="1"/>
  <c r="EL422" i="1"/>
  <c r="R422" i="1" s="1"/>
  <c r="O400" i="2"/>
  <c r="Y400" i="2"/>
  <c r="R400" i="2" s="1"/>
  <c r="O397" i="1"/>
  <c r="EL397" i="1"/>
  <c r="R397" i="1" s="1"/>
  <c r="O434" i="2"/>
  <c r="Y434" i="2"/>
  <c r="R434" i="2" s="1"/>
  <c r="O431" i="1"/>
  <c r="EL431" i="1"/>
  <c r="R431" i="1" s="1"/>
  <c r="O424" i="2"/>
  <c r="Y424" i="2"/>
  <c r="R424" i="2" s="1"/>
  <c r="O421" i="1"/>
  <c r="EL421" i="1"/>
  <c r="O426" i="2"/>
  <c r="Y426" i="2"/>
  <c r="R426" i="2" s="1"/>
  <c r="O423" i="1"/>
  <c r="EL423" i="1"/>
  <c r="R423" i="1" s="1"/>
  <c r="Y393" i="2"/>
  <c r="R393" i="2" s="1"/>
  <c r="O393" i="2"/>
  <c r="O390" i="1"/>
  <c r="EL390" i="1"/>
  <c r="R390" i="1" s="1"/>
  <c r="EI390" i="1"/>
  <c r="FZ390" i="1" s="1"/>
  <c r="O416" i="2"/>
  <c r="Y416" i="2"/>
  <c r="R416" i="2" s="1"/>
  <c r="O413" i="1"/>
  <c r="EL413" i="1"/>
  <c r="R413" i="1" s="1"/>
  <c r="O402" i="2"/>
  <c r="Y402" i="2"/>
  <c r="R402" i="2" s="1"/>
  <c r="O399" i="1"/>
  <c r="EL399" i="1"/>
  <c r="R399" i="1" s="1"/>
  <c r="O414" i="2"/>
  <c r="Y414" i="2"/>
  <c r="R414" i="2" s="1"/>
  <c r="O411" i="1"/>
  <c r="EL411" i="1"/>
  <c r="R411" i="1" s="1"/>
  <c r="O419" i="2"/>
  <c r="Y419" i="2"/>
  <c r="R419" i="2" s="1"/>
  <c r="O416" i="1"/>
  <c r="EL416" i="1"/>
  <c r="R416" i="1" s="1"/>
  <c r="O415" i="2"/>
  <c r="Y415" i="2"/>
  <c r="R415" i="2" s="1"/>
  <c r="O412" i="1"/>
  <c r="EL412" i="1"/>
  <c r="R412" i="1" s="1"/>
  <c r="O429" i="2"/>
  <c r="Y429" i="2"/>
  <c r="R429" i="2" s="1"/>
  <c r="O426" i="1"/>
  <c r="EL426" i="1"/>
  <c r="R426" i="1" s="1"/>
  <c r="O427" i="2"/>
  <c r="Y427" i="2"/>
  <c r="R427" i="2" s="1"/>
  <c r="O424" i="1"/>
  <c r="EL424" i="1"/>
  <c r="R424" i="1" s="1"/>
  <c r="Y422" i="2"/>
  <c r="R422" i="2" s="1"/>
  <c r="O422" i="2"/>
  <c r="O419" i="1"/>
  <c r="EL419" i="1"/>
  <c r="R419" i="1" s="1"/>
  <c r="O404" i="2"/>
  <c r="Y404" i="2"/>
  <c r="R404" i="2" s="1"/>
  <c r="O401" i="1"/>
  <c r="EL401" i="1"/>
  <c r="R401" i="1" s="1"/>
  <c r="Y418" i="2"/>
  <c r="R418" i="2" s="1"/>
  <c r="O418" i="2"/>
  <c r="EL415" i="1"/>
  <c r="R415" i="1" s="1"/>
  <c r="O415" i="1"/>
  <c r="O365" i="2"/>
  <c r="Y365" i="2"/>
  <c r="R365" i="2" s="1"/>
  <c r="O362" i="1"/>
  <c r="EL362" i="1"/>
  <c r="R362" i="1" s="1"/>
  <c r="EI362" i="1"/>
  <c r="W14" i="2"/>
  <c r="P14" i="2" s="1"/>
  <c r="X14" i="2"/>
  <c r="EJ14" i="1"/>
  <c r="P14" i="1" s="1"/>
  <c r="EK14" i="1"/>
  <c r="X575" i="2"/>
  <c r="W575" i="2"/>
  <c r="P575" i="2" s="1"/>
  <c r="EK572" i="1"/>
  <c r="EJ572" i="1"/>
  <c r="P572" i="1" s="1"/>
  <c r="W68" i="2"/>
  <c r="P68" i="2" s="1"/>
  <c r="X68" i="2"/>
  <c r="EK68" i="1"/>
  <c r="EJ68" i="1"/>
  <c r="P68" i="1" s="1"/>
  <c r="X513" i="2"/>
  <c r="W513" i="2"/>
  <c r="P513" i="2" s="1"/>
  <c r="EK511" i="1"/>
  <c r="EJ511" i="1"/>
  <c r="P511" i="1" s="1"/>
  <c r="X133" i="2"/>
  <c r="W133" i="2"/>
  <c r="P133" i="2" s="1"/>
  <c r="EJ133" i="1"/>
  <c r="P133" i="1" s="1"/>
  <c r="EK133" i="1"/>
  <c r="X281" i="2"/>
  <c r="W281" i="2"/>
  <c r="P281" i="2" s="1"/>
  <c r="EK279" i="1"/>
  <c r="EJ279" i="1"/>
  <c r="P279" i="1" s="1"/>
  <c r="W530" i="2"/>
  <c r="P530" i="2" s="1"/>
  <c r="X530" i="2"/>
  <c r="EJ528" i="1"/>
  <c r="P528" i="1" s="1"/>
  <c r="EK528" i="1"/>
  <c r="X573" i="2"/>
  <c r="W573" i="2"/>
  <c r="P573" i="2" s="1"/>
  <c r="EJ571" i="1"/>
  <c r="P571" i="1" s="1"/>
  <c r="EK571" i="1"/>
  <c r="W502" i="2"/>
  <c r="P502" i="2" s="1"/>
  <c r="X502" i="2"/>
  <c r="EJ500" i="1"/>
  <c r="P500" i="1" s="1"/>
  <c r="EK500" i="1"/>
  <c r="W541" i="2"/>
  <c r="P541" i="2" s="1"/>
  <c r="X541" i="2"/>
  <c r="EK539" i="1"/>
  <c r="EJ539" i="1"/>
  <c r="P539" i="1" s="1"/>
  <c r="X250" i="2"/>
  <c r="W250" i="2"/>
  <c r="P250" i="2" s="1"/>
  <c r="EK249" i="1"/>
  <c r="EJ249" i="1"/>
  <c r="P249" i="1" s="1"/>
  <c r="X67" i="2"/>
  <c r="W67" i="2"/>
  <c r="P67" i="2" s="1"/>
  <c r="EK67" i="1"/>
  <c r="EJ67" i="1"/>
  <c r="P67" i="1" s="1"/>
  <c r="X512" i="2"/>
  <c r="W512" i="2"/>
  <c r="P512" i="2" s="1"/>
  <c r="EJ510" i="1"/>
  <c r="P510" i="1" s="1"/>
  <c r="EK510" i="1"/>
  <c r="X132" i="2"/>
  <c r="W132" i="2"/>
  <c r="P132" i="2" s="1"/>
  <c r="EK132" i="1"/>
  <c r="EJ132" i="1"/>
  <c r="P132" i="1" s="1"/>
  <c r="W322" i="2"/>
  <c r="P322" i="2" s="1"/>
  <c r="X322" i="2"/>
  <c r="EJ319" i="1"/>
  <c r="P319" i="1" s="1"/>
  <c r="EK319" i="1"/>
  <c r="W265" i="2"/>
  <c r="P265" i="2" s="1"/>
  <c r="X265" i="2"/>
  <c r="EK263" i="1"/>
  <c r="EJ263" i="1"/>
  <c r="P263" i="1" s="1"/>
  <c r="W199" i="2"/>
  <c r="P199" i="2" s="1"/>
  <c r="X199" i="2"/>
  <c r="EK198" i="1"/>
  <c r="EJ198" i="1"/>
  <c r="P198" i="1" s="1"/>
  <c r="X474" i="2"/>
  <c r="W474" i="2"/>
  <c r="P474" i="2" s="1"/>
  <c r="EJ472" i="1"/>
  <c r="P472" i="1" s="1"/>
  <c r="EK472" i="1"/>
  <c r="W539" i="2"/>
  <c r="P539" i="2" s="1"/>
  <c r="X539" i="2"/>
  <c r="EJ537" i="1"/>
  <c r="P537" i="1" s="1"/>
  <c r="EK537" i="1"/>
  <c r="W295" i="2"/>
  <c r="P295" i="2" s="1"/>
  <c r="X295" i="2"/>
  <c r="EK293" i="1"/>
  <c r="EJ293" i="1"/>
  <c r="P293" i="1" s="1"/>
  <c r="W168" i="2"/>
  <c r="P168" i="2" s="1"/>
  <c r="X168" i="2"/>
  <c r="EK168" i="1"/>
  <c r="EJ168" i="1"/>
  <c r="P168" i="1" s="1"/>
  <c r="W546" i="2"/>
  <c r="P546" i="2" s="1"/>
  <c r="X546" i="2"/>
  <c r="EJ544" i="1"/>
  <c r="P544" i="1" s="1"/>
  <c r="EK544" i="1"/>
  <c r="W234" i="2"/>
  <c r="P234" i="2" s="1"/>
  <c r="X234" i="2"/>
  <c r="EJ233" i="1"/>
  <c r="P233" i="1" s="1"/>
  <c r="EK233" i="1"/>
  <c r="X37" i="2"/>
  <c r="W37" i="2"/>
  <c r="P37" i="2" s="1"/>
  <c r="EK37" i="1"/>
  <c r="EJ37" i="1"/>
  <c r="P37" i="1" s="1"/>
  <c r="W482" i="2"/>
  <c r="P482" i="2" s="1"/>
  <c r="X482" i="2"/>
  <c r="EK480" i="1"/>
  <c r="EJ480" i="1"/>
  <c r="P480" i="1" s="1"/>
  <c r="X101" i="2"/>
  <c r="W101" i="2"/>
  <c r="P101" i="2" s="1"/>
  <c r="EJ101" i="1"/>
  <c r="P101" i="1" s="1"/>
  <c r="EK101" i="1"/>
  <c r="W162" i="2"/>
  <c r="P162" i="2" s="1"/>
  <c r="X162" i="2"/>
  <c r="EJ162" i="1"/>
  <c r="P162" i="1" s="1"/>
  <c r="EK162" i="1"/>
  <c r="X572" i="2"/>
  <c r="W572" i="2"/>
  <c r="P572" i="2" s="1"/>
  <c r="EJ570" i="1"/>
  <c r="P570" i="1" s="1"/>
  <c r="EK570" i="1"/>
  <c r="X263" i="2"/>
  <c r="W263" i="2"/>
  <c r="P263" i="2" s="1"/>
  <c r="EK261" i="1"/>
  <c r="EJ261" i="1"/>
  <c r="P261" i="1" s="1"/>
  <c r="X167" i="2"/>
  <c r="W167" i="2"/>
  <c r="P167" i="2" s="1"/>
  <c r="EK167" i="1"/>
  <c r="EJ167" i="1"/>
  <c r="P167" i="1" s="1"/>
  <c r="X233" i="2"/>
  <c r="W233" i="2"/>
  <c r="P233" i="2" s="1"/>
  <c r="EJ232" i="1"/>
  <c r="P232" i="1" s="1"/>
  <c r="EK232" i="1"/>
  <c r="W229" i="2"/>
  <c r="P229" i="2" s="1"/>
  <c r="X229" i="2"/>
  <c r="EJ228" i="1"/>
  <c r="P228" i="1" s="1"/>
  <c r="EK228" i="1"/>
  <c r="W289" i="2"/>
  <c r="P289" i="2" s="1"/>
  <c r="X289" i="2"/>
  <c r="EJ287" i="1"/>
  <c r="P287" i="1" s="1"/>
  <c r="EK287" i="1"/>
  <c r="X160" i="2"/>
  <c r="W160" i="2"/>
  <c r="P160" i="2" s="1"/>
  <c r="EJ160" i="1"/>
  <c r="P160" i="1" s="1"/>
  <c r="EK160" i="1"/>
  <c r="CG160" i="1"/>
  <c r="W538" i="2"/>
  <c r="P538" i="2" s="1"/>
  <c r="X538" i="2"/>
  <c r="EJ536" i="1"/>
  <c r="P536" i="1" s="1"/>
  <c r="EK536" i="1"/>
  <c r="W226" i="2"/>
  <c r="P226" i="2" s="1"/>
  <c r="X226" i="2"/>
  <c r="EK225" i="1"/>
  <c r="EJ225" i="1"/>
  <c r="P225" i="1" s="1"/>
  <c r="W161" i="2"/>
  <c r="P161" i="2" s="1"/>
  <c r="X161" i="2"/>
  <c r="EJ161" i="1"/>
  <c r="P161" i="1" s="1"/>
  <c r="EK161" i="1"/>
  <c r="W164" i="2"/>
  <c r="P164" i="2" s="1"/>
  <c r="X164" i="2"/>
  <c r="EJ164" i="1"/>
  <c r="P164" i="1" s="1"/>
  <c r="EK164" i="1"/>
  <c r="X230" i="2"/>
  <c r="W230" i="2"/>
  <c r="P230" i="2" s="1"/>
  <c r="EK229" i="1"/>
  <c r="EJ229" i="1"/>
  <c r="P229" i="1" s="1"/>
  <c r="X65" i="2"/>
  <c r="W65" i="2"/>
  <c r="P65" i="2" s="1"/>
  <c r="EJ65" i="1"/>
  <c r="P65" i="1" s="1"/>
  <c r="EK65" i="1"/>
  <c r="X62" i="2"/>
  <c r="W62" i="2"/>
  <c r="P62" i="2" s="1"/>
  <c r="EJ62" i="1"/>
  <c r="P62" i="1" s="1"/>
  <c r="EK62" i="1"/>
  <c r="X59" i="2"/>
  <c r="W59" i="2"/>
  <c r="P59" i="2" s="1"/>
  <c r="EK59" i="1"/>
  <c r="EJ59" i="1"/>
  <c r="P59" i="1" s="1"/>
  <c r="X36" i="2"/>
  <c r="W36" i="2"/>
  <c r="P36" i="2" s="1"/>
  <c r="EJ36" i="1"/>
  <c r="P36" i="1" s="1"/>
  <c r="EK36" i="1"/>
  <c r="W481" i="2"/>
  <c r="P481" i="2" s="1"/>
  <c r="X481" i="2"/>
  <c r="EK479" i="1"/>
  <c r="EJ479" i="1"/>
  <c r="P479" i="1" s="1"/>
  <c r="X100" i="2"/>
  <c r="W100" i="2"/>
  <c r="P100" i="2" s="1"/>
  <c r="EJ100" i="1"/>
  <c r="P100" i="1" s="1"/>
  <c r="EK100" i="1"/>
  <c r="X166" i="2"/>
  <c r="W166" i="2"/>
  <c r="P166" i="2" s="1"/>
  <c r="EJ166" i="1"/>
  <c r="P166" i="1" s="1"/>
  <c r="EK166" i="1"/>
  <c r="W544" i="2"/>
  <c r="P544" i="2" s="1"/>
  <c r="X544" i="2"/>
  <c r="EK542" i="1"/>
  <c r="EJ542" i="1"/>
  <c r="P542" i="1" s="1"/>
  <c r="X232" i="2"/>
  <c r="W232" i="2"/>
  <c r="P232" i="2" s="1"/>
  <c r="EJ231" i="1"/>
  <c r="P231" i="1" s="1"/>
  <c r="EK231" i="1"/>
  <c r="W35" i="2"/>
  <c r="P35" i="2" s="1"/>
  <c r="X35" i="2"/>
  <c r="EJ35" i="1"/>
  <c r="P35" i="1" s="1"/>
  <c r="EK35" i="1"/>
  <c r="W480" i="2"/>
  <c r="P480" i="2" s="1"/>
  <c r="X480" i="2"/>
  <c r="EK478" i="1"/>
  <c r="EJ478" i="1"/>
  <c r="P478" i="1" s="1"/>
  <c r="X99" i="2"/>
  <c r="W99" i="2"/>
  <c r="P99" i="2" s="1"/>
  <c r="EK99" i="1"/>
  <c r="EJ99" i="1"/>
  <c r="P99" i="1" s="1"/>
  <c r="W286" i="2"/>
  <c r="P286" i="2" s="1"/>
  <c r="X286" i="2"/>
  <c r="EK284" i="1"/>
  <c r="EJ284" i="1"/>
  <c r="P284" i="1" s="1"/>
  <c r="X155" i="2"/>
  <c r="W155" i="2"/>
  <c r="P155" i="2" s="1"/>
  <c r="CG155" i="1"/>
  <c r="EK155" i="1"/>
  <c r="EJ155" i="1"/>
  <c r="P155" i="1" s="1"/>
  <c r="W534" i="2"/>
  <c r="P534" i="2" s="1"/>
  <c r="X534" i="2"/>
  <c r="EK532" i="1"/>
  <c r="EJ532" i="1"/>
  <c r="P532" i="1" s="1"/>
  <c r="X221" i="2"/>
  <c r="W221" i="2"/>
  <c r="P221" i="2" s="1"/>
  <c r="EK220" i="1"/>
  <c r="EJ220" i="1"/>
  <c r="P220" i="1" s="1"/>
  <c r="X23" i="2"/>
  <c r="W23" i="2"/>
  <c r="P23" i="2" s="1"/>
  <c r="EK23" i="1"/>
  <c r="EJ23" i="1"/>
  <c r="P23" i="1" s="1"/>
  <c r="W469" i="2"/>
  <c r="P469" i="2" s="1"/>
  <c r="X469" i="2"/>
  <c r="EK467" i="1"/>
  <c r="EJ467" i="1"/>
  <c r="P467" i="1" s="1"/>
  <c r="X88" i="2"/>
  <c r="W88" i="2"/>
  <c r="P88" i="2" s="1"/>
  <c r="EJ88" i="1"/>
  <c r="P88" i="1" s="1"/>
  <c r="EK88" i="1"/>
  <c r="X296" i="2"/>
  <c r="W296" i="2"/>
  <c r="P296" i="2" s="1"/>
  <c r="EK294" i="1"/>
  <c r="EJ294" i="1"/>
  <c r="P294" i="1" s="1"/>
  <c r="W314" i="2"/>
  <c r="P314" i="2" s="1"/>
  <c r="X314" i="2"/>
  <c r="CG312" i="1"/>
  <c r="EK312" i="1"/>
  <c r="EJ312" i="1"/>
  <c r="P312" i="1" s="1"/>
  <c r="W188" i="2"/>
  <c r="P188" i="2" s="1"/>
  <c r="X188" i="2"/>
  <c r="EK188" i="1"/>
  <c r="EJ188" i="1"/>
  <c r="P188" i="1" s="1"/>
  <c r="W564" i="2"/>
  <c r="P564" i="2" s="1"/>
  <c r="X564" i="2"/>
  <c r="EJ562" i="1"/>
  <c r="P562" i="1" s="1"/>
  <c r="EK562" i="1"/>
  <c r="W254" i="2"/>
  <c r="P254" i="2" s="1"/>
  <c r="X254" i="2"/>
  <c r="EK253" i="1"/>
  <c r="EJ253" i="1"/>
  <c r="P253" i="1" s="1"/>
  <c r="X57" i="2"/>
  <c r="W57" i="2"/>
  <c r="P57" i="2" s="1"/>
  <c r="EJ57" i="1"/>
  <c r="P57" i="1" s="1"/>
  <c r="EK57" i="1"/>
  <c r="X120" i="2"/>
  <c r="W120" i="2"/>
  <c r="P120" i="2" s="1"/>
  <c r="EK120" i="1"/>
  <c r="EJ120" i="1"/>
  <c r="P120" i="1" s="1"/>
  <c r="W527" i="2"/>
  <c r="P527" i="2" s="1"/>
  <c r="X527" i="2"/>
  <c r="EJ525" i="1"/>
  <c r="P525" i="1" s="1"/>
  <c r="EK525" i="1"/>
  <c r="W215" i="2"/>
  <c r="P215" i="2" s="1"/>
  <c r="X215" i="2"/>
  <c r="CG214" i="1"/>
  <c r="EK214" i="1"/>
  <c r="EJ214" i="1"/>
  <c r="P214" i="1" s="1"/>
  <c r="W198" i="2"/>
  <c r="P198" i="2" s="1"/>
  <c r="X198" i="2"/>
  <c r="EJ197" i="1"/>
  <c r="P197" i="1" s="1"/>
  <c r="EK197" i="1"/>
  <c r="W321" i="2"/>
  <c r="P321" i="2" s="1"/>
  <c r="X321" i="2"/>
  <c r="EJ318" i="1"/>
  <c r="P318" i="1" s="1"/>
  <c r="EK318" i="1"/>
  <c r="X468" i="2"/>
  <c r="W468" i="2"/>
  <c r="P468" i="2" s="1"/>
  <c r="EK466" i="1"/>
  <c r="EJ466" i="1"/>
  <c r="P466" i="1" s="1"/>
  <c r="W87" i="2"/>
  <c r="P87" i="2" s="1"/>
  <c r="X87" i="2"/>
  <c r="EJ87" i="1"/>
  <c r="P87" i="1" s="1"/>
  <c r="EK87" i="1"/>
  <c r="W297" i="2"/>
  <c r="P297" i="2" s="1"/>
  <c r="X297" i="2"/>
  <c r="CG295" i="1"/>
  <c r="EJ295" i="1"/>
  <c r="P295" i="1" s="1"/>
  <c r="EK295" i="1"/>
  <c r="X90" i="2"/>
  <c r="W90" i="2"/>
  <c r="P90" i="2" s="1"/>
  <c r="EJ90" i="1"/>
  <c r="P90" i="1" s="1"/>
  <c r="EK90" i="1"/>
  <c r="W38" i="2"/>
  <c r="P38" i="2" s="1"/>
  <c r="X38" i="2"/>
  <c r="EK38" i="1"/>
  <c r="EJ38" i="1"/>
  <c r="P38" i="1" s="1"/>
  <c r="X483" i="2"/>
  <c r="W483" i="2"/>
  <c r="P483" i="2" s="1"/>
  <c r="EJ481" i="1"/>
  <c r="P481" i="1" s="1"/>
  <c r="EK481" i="1"/>
  <c r="X102" i="2"/>
  <c r="W102" i="2"/>
  <c r="P102" i="2" s="1"/>
  <c r="EJ102" i="1"/>
  <c r="P102" i="1" s="1"/>
  <c r="EK102" i="1"/>
  <c r="W172" i="2"/>
  <c r="P172" i="2" s="1"/>
  <c r="X172" i="2"/>
  <c r="EJ172" i="1"/>
  <c r="P172" i="1" s="1"/>
  <c r="EK172" i="1"/>
  <c r="W103" i="2"/>
  <c r="P103" i="2" s="1"/>
  <c r="X103" i="2"/>
  <c r="EK103" i="1"/>
  <c r="EJ103" i="1"/>
  <c r="P103" i="1" s="1"/>
  <c r="W220" i="2"/>
  <c r="P220" i="2" s="1"/>
  <c r="X220" i="2"/>
  <c r="EK219" i="1"/>
  <c r="EJ219" i="1"/>
  <c r="P219" i="1" s="1"/>
  <c r="W533" i="2"/>
  <c r="P533" i="2" s="1"/>
  <c r="X533" i="2"/>
  <c r="EK531" i="1"/>
  <c r="EJ531" i="1"/>
  <c r="P531" i="1" s="1"/>
  <c r="W157" i="2"/>
  <c r="P157" i="2" s="1"/>
  <c r="X157" i="2"/>
  <c r="EK157" i="1"/>
  <c r="EJ157" i="1"/>
  <c r="P157" i="1" s="1"/>
  <c r="W536" i="2"/>
  <c r="P536" i="2" s="1"/>
  <c r="X536" i="2"/>
  <c r="EK534" i="1"/>
  <c r="EJ534" i="1"/>
  <c r="P534" i="1" s="1"/>
  <c r="X526" i="2"/>
  <c r="W526" i="2"/>
  <c r="P526" i="2" s="1"/>
  <c r="EK524" i="1"/>
  <c r="EJ524" i="1"/>
  <c r="P524" i="1" s="1"/>
  <c r="X214" i="2"/>
  <c r="W214" i="2"/>
  <c r="P214" i="2" s="1"/>
  <c r="CG213" i="1"/>
  <c r="EJ213" i="1"/>
  <c r="P213" i="1" s="1"/>
  <c r="EK213" i="1"/>
  <c r="X25" i="2"/>
  <c r="W25" i="2"/>
  <c r="P25" i="2" s="1"/>
  <c r="EJ25" i="1"/>
  <c r="P25" i="1" s="1"/>
  <c r="EK25" i="1"/>
  <c r="W471" i="2"/>
  <c r="P471" i="2" s="1"/>
  <c r="X471" i="2"/>
  <c r="EK469" i="1"/>
  <c r="EJ469" i="1"/>
  <c r="P469" i="1" s="1"/>
  <c r="X543" i="2"/>
  <c r="W543" i="2"/>
  <c r="P543" i="2" s="1"/>
  <c r="EK541" i="1"/>
  <c r="EJ541" i="1"/>
  <c r="P541" i="1" s="1"/>
  <c r="W251" i="2"/>
  <c r="P251" i="2" s="1"/>
  <c r="X251" i="2"/>
  <c r="EK250" i="1"/>
  <c r="EJ250" i="1"/>
  <c r="P250" i="1" s="1"/>
  <c r="X231" i="2"/>
  <c r="W231" i="2"/>
  <c r="P231" i="2" s="1"/>
  <c r="EK230" i="1"/>
  <c r="EJ230" i="1"/>
  <c r="P230" i="1" s="1"/>
  <c r="X151" i="2"/>
  <c r="W151" i="2"/>
  <c r="P151" i="2" s="1"/>
  <c r="EK151" i="1"/>
  <c r="EJ151" i="1"/>
  <c r="P151" i="1" s="1"/>
  <c r="X562" i="2"/>
  <c r="W562" i="2"/>
  <c r="P562" i="2" s="1"/>
  <c r="EK560" i="1"/>
  <c r="EJ560" i="1"/>
  <c r="P560" i="1" s="1"/>
  <c r="X563" i="2"/>
  <c r="W563" i="2"/>
  <c r="P563" i="2" s="1"/>
  <c r="EK561" i="1"/>
  <c r="EJ561" i="1"/>
  <c r="P561" i="1" s="1"/>
  <c r="W561" i="2"/>
  <c r="P561" i="2" s="1"/>
  <c r="X561" i="2"/>
  <c r="EJ559" i="1"/>
  <c r="P559" i="1" s="1"/>
  <c r="EK559" i="1"/>
  <c r="X555" i="2"/>
  <c r="W555" i="2"/>
  <c r="P555" i="2" s="1"/>
  <c r="EK553" i="1"/>
  <c r="EJ553" i="1"/>
  <c r="P553" i="1" s="1"/>
  <c r="X554" i="2"/>
  <c r="W554" i="2"/>
  <c r="P554" i="2" s="1"/>
  <c r="EK552" i="1"/>
  <c r="EJ552" i="1"/>
  <c r="P552" i="1" s="1"/>
  <c r="X553" i="2"/>
  <c r="W553" i="2"/>
  <c r="P553" i="2" s="1"/>
  <c r="EK551" i="1"/>
  <c r="EJ551" i="1"/>
  <c r="P551" i="1" s="1"/>
  <c r="W549" i="2"/>
  <c r="P549" i="2" s="1"/>
  <c r="X549" i="2"/>
  <c r="EJ547" i="1"/>
  <c r="P547" i="1" s="1"/>
  <c r="EK547" i="1"/>
  <c r="W557" i="2"/>
  <c r="P557" i="2" s="1"/>
  <c r="X557" i="2"/>
  <c r="EK555" i="1"/>
  <c r="EJ555" i="1"/>
  <c r="P555" i="1" s="1"/>
  <c r="X548" i="2"/>
  <c r="W548" i="2"/>
  <c r="P548" i="2" s="1"/>
  <c r="EK546" i="1"/>
  <c r="EJ546" i="1"/>
  <c r="P546" i="1" s="1"/>
  <c r="Y556" i="2"/>
  <c r="R556" i="2" s="1"/>
  <c r="W556" i="2"/>
  <c r="P556" i="2" s="1"/>
  <c r="X556" i="2"/>
  <c r="EJ554" i="1"/>
  <c r="P554" i="1" s="1"/>
  <c r="EK554" i="1"/>
  <c r="X552" i="2"/>
  <c r="W552" i="2"/>
  <c r="P552" i="2" s="1"/>
  <c r="EJ550" i="1"/>
  <c r="P550" i="1" s="1"/>
  <c r="EK550" i="1"/>
  <c r="X551" i="2"/>
  <c r="W551" i="2"/>
  <c r="P551" i="2" s="1"/>
  <c r="EJ549" i="1"/>
  <c r="P549" i="1" s="1"/>
  <c r="EK549" i="1"/>
  <c r="X550" i="2"/>
  <c r="W550" i="2"/>
  <c r="P550" i="2" s="1"/>
  <c r="EK548" i="1"/>
  <c r="EJ548" i="1"/>
  <c r="P548" i="1" s="1"/>
  <c r="W560" i="2"/>
  <c r="P560" i="2" s="1"/>
  <c r="X560" i="2"/>
  <c r="EJ558" i="1"/>
  <c r="P558" i="1" s="1"/>
  <c r="EK558" i="1"/>
  <c r="X558" i="2"/>
  <c r="W558" i="2"/>
  <c r="P558" i="2" s="1"/>
  <c r="EJ556" i="1"/>
  <c r="P556" i="1" s="1"/>
  <c r="EK556" i="1"/>
  <c r="X531" i="2"/>
  <c r="W531" i="2"/>
  <c r="P531" i="2" s="1"/>
  <c r="EK529" i="1"/>
  <c r="EJ529" i="1"/>
  <c r="P529" i="1" s="1"/>
  <c r="W542" i="2"/>
  <c r="P542" i="2" s="1"/>
  <c r="X542" i="2"/>
  <c r="EK540" i="1"/>
  <c r="EJ540" i="1"/>
  <c r="P540" i="1" s="1"/>
  <c r="W540" i="2"/>
  <c r="P540" i="2" s="1"/>
  <c r="X540" i="2"/>
  <c r="EJ538" i="1"/>
  <c r="P538" i="1" s="1"/>
  <c r="EK538" i="1"/>
  <c r="X51" i="2"/>
  <c r="W51" i="2"/>
  <c r="P51" i="2" s="1"/>
  <c r="EK51" i="1"/>
  <c r="EJ51" i="1"/>
  <c r="P51" i="1" s="1"/>
  <c r="W49" i="2"/>
  <c r="P49" i="2" s="1"/>
  <c r="X49" i="2"/>
  <c r="CG49" i="1"/>
  <c r="EK49" i="1"/>
  <c r="EJ49" i="1"/>
  <c r="P49" i="1" s="1"/>
  <c r="W54" i="2"/>
  <c r="P54" i="2" s="1"/>
  <c r="X54" i="2"/>
  <c r="EK54" i="1"/>
  <c r="EJ54" i="1"/>
  <c r="P54" i="1" s="1"/>
  <c r="W55" i="2"/>
  <c r="P55" i="2" s="1"/>
  <c r="X55" i="2"/>
  <c r="EK55" i="1"/>
  <c r="EJ55" i="1"/>
  <c r="P55" i="1" s="1"/>
  <c r="W53" i="2"/>
  <c r="P53" i="2" s="1"/>
  <c r="X53" i="2"/>
  <c r="EK53" i="1"/>
  <c r="EJ53" i="1"/>
  <c r="P53" i="1" s="1"/>
  <c r="W52" i="2"/>
  <c r="P52" i="2" s="1"/>
  <c r="X52" i="2"/>
  <c r="EK52" i="1"/>
  <c r="EJ52" i="1"/>
  <c r="P52" i="1" s="1"/>
  <c r="X34" i="2"/>
  <c r="W34" i="2"/>
  <c r="P34" i="2" s="1"/>
  <c r="EK34" i="1"/>
  <c r="EJ34" i="1"/>
  <c r="P34" i="1" s="1"/>
  <c r="X33" i="2"/>
  <c r="W33" i="2"/>
  <c r="P33" i="2" s="1"/>
  <c r="EK33" i="1"/>
  <c r="EJ33" i="1"/>
  <c r="P33" i="1" s="1"/>
  <c r="X30" i="2"/>
  <c r="W30" i="2"/>
  <c r="P30" i="2" s="1"/>
  <c r="EK30" i="1"/>
  <c r="EJ30" i="1"/>
  <c r="P30" i="1" s="1"/>
  <c r="X31" i="2"/>
  <c r="W31" i="2"/>
  <c r="P31" i="2" s="1"/>
  <c r="EJ31" i="1"/>
  <c r="P31" i="1" s="1"/>
  <c r="EK31" i="1"/>
  <c r="X32" i="2"/>
  <c r="W32" i="2"/>
  <c r="P32" i="2" s="1"/>
  <c r="EJ32" i="1"/>
  <c r="P32" i="1" s="1"/>
  <c r="EK32" i="1"/>
  <c r="W29" i="2"/>
  <c r="P29" i="2" s="1"/>
  <c r="X29" i="2"/>
  <c r="EJ29" i="1"/>
  <c r="P29" i="1" s="1"/>
  <c r="EK29" i="1"/>
  <c r="X18" i="2"/>
  <c r="W18" i="2"/>
  <c r="P18" i="2" s="1"/>
  <c r="EJ18" i="1"/>
  <c r="P18" i="1" s="1"/>
  <c r="EK18" i="1"/>
  <c r="W22" i="2"/>
  <c r="P22" i="2" s="1"/>
  <c r="X22" i="2"/>
  <c r="EJ22" i="1"/>
  <c r="P22" i="1" s="1"/>
  <c r="EK22" i="1"/>
  <c r="W20" i="2"/>
  <c r="P20" i="2" s="1"/>
  <c r="X20" i="2"/>
  <c r="EJ20" i="1"/>
  <c r="P20" i="1" s="1"/>
  <c r="EK20" i="1"/>
  <c r="W496" i="2"/>
  <c r="P496" i="2" s="1"/>
  <c r="X496" i="2"/>
  <c r="EK494" i="1"/>
  <c r="EJ494" i="1"/>
  <c r="P494" i="1" s="1"/>
  <c r="W494" i="2"/>
  <c r="P494" i="2" s="1"/>
  <c r="X494" i="2"/>
  <c r="EK492" i="1"/>
  <c r="EJ492" i="1"/>
  <c r="P492" i="1" s="1"/>
  <c r="W499" i="2"/>
  <c r="P499" i="2" s="1"/>
  <c r="X499" i="2"/>
  <c r="EK497" i="1"/>
  <c r="EJ497" i="1"/>
  <c r="P497" i="1" s="1"/>
  <c r="W500" i="2"/>
  <c r="P500" i="2" s="1"/>
  <c r="X500" i="2"/>
  <c r="EK498" i="1"/>
  <c r="EJ498" i="1"/>
  <c r="P498" i="1" s="1"/>
  <c r="W498" i="2"/>
  <c r="P498" i="2" s="1"/>
  <c r="X498" i="2"/>
  <c r="EJ496" i="1"/>
  <c r="P496" i="1" s="1"/>
  <c r="EK496" i="1"/>
  <c r="X497" i="2"/>
  <c r="W497" i="2"/>
  <c r="P497" i="2" s="1"/>
  <c r="EK495" i="1"/>
  <c r="EJ495" i="1"/>
  <c r="P495" i="1" s="1"/>
  <c r="W479" i="2"/>
  <c r="P479" i="2" s="1"/>
  <c r="X479" i="2"/>
  <c r="EJ477" i="1"/>
  <c r="P477" i="1" s="1"/>
  <c r="EK477" i="1"/>
  <c r="X478" i="2"/>
  <c r="W478" i="2"/>
  <c r="EK476" i="1"/>
  <c r="EJ476" i="1"/>
  <c r="P476" i="1" s="1"/>
  <c r="W475" i="2"/>
  <c r="P475" i="2" s="1"/>
  <c r="X475" i="2"/>
  <c r="EK473" i="1"/>
  <c r="EJ473" i="1"/>
  <c r="P473" i="1" s="1"/>
  <c r="W476" i="2"/>
  <c r="P476" i="2" s="1"/>
  <c r="X476" i="2"/>
  <c r="EJ474" i="1"/>
  <c r="P474" i="1" s="1"/>
  <c r="EK474" i="1"/>
  <c r="X464" i="2"/>
  <c r="W464" i="2"/>
  <c r="P464" i="2" s="1"/>
  <c r="EJ462" i="1"/>
  <c r="P462" i="1" s="1"/>
  <c r="EK462" i="1"/>
  <c r="X466" i="2"/>
  <c r="W466" i="2"/>
  <c r="P466" i="2" s="1"/>
  <c r="EK464" i="1"/>
  <c r="EJ464" i="1"/>
  <c r="P464" i="1" s="1"/>
  <c r="X463" i="2"/>
  <c r="W463" i="2"/>
  <c r="P463" i="2" s="1"/>
  <c r="EK461" i="1"/>
  <c r="EJ461" i="1"/>
  <c r="P461" i="1" s="1"/>
  <c r="X519" i="2"/>
  <c r="W519" i="2"/>
  <c r="P519" i="2" s="1"/>
  <c r="EK517" i="1"/>
  <c r="EJ517" i="1"/>
  <c r="P517" i="1" s="1"/>
  <c r="X521" i="2"/>
  <c r="W521" i="2"/>
  <c r="P521" i="2" s="1"/>
  <c r="EJ519" i="1"/>
  <c r="P519" i="1" s="1"/>
  <c r="EK519" i="1"/>
  <c r="X520" i="2"/>
  <c r="W520" i="2"/>
  <c r="P520" i="2" s="1"/>
  <c r="EK518" i="1"/>
  <c r="EJ518" i="1"/>
  <c r="P518" i="1" s="1"/>
  <c r="X518" i="2"/>
  <c r="W518" i="2"/>
  <c r="P518" i="2" s="1"/>
  <c r="EK516" i="1"/>
  <c r="EJ516" i="1"/>
  <c r="P516" i="1" s="1"/>
  <c r="X523" i="2"/>
  <c r="W523" i="2"/>
  <c r="P523" i="2" s="1"/>
  <c r="EK521" i="1"/>
  <c r="EJ521" i="1"/>
  <c r="P521" i="1" s="1"/>
  <c r="X517" i="2"/>
  <c r="W517" i="2"/>
  <c r="P517" i="2" s="1"/>
  <c r="EJ515" i="1"/>
  <c r="P515" i="1" s="1"/>
  <c r="EK515" i="1"/>
  <c r="W567" i="2"/>
  <c r="P567" i="2" s="1"/>
  <c r="X567" i="2"/>
  <c r="EK565" i="1"/>
  <c r="EJ565" i="1"/>
  <c r="P565" i="1" s="1"/>
  <c r="O548" i="2"/>
  <c r="Y548" i="2"/>
  <c r="R548" i="2" s="1"/>
  <c r="EL546" i="1"/>
  <c r="R546" i="1" s="1"/>
  <c r="O546" i="1"/>
  <c r="O553" i="2"/>
  <c r="Y553" i="2"/>
  <c r="R553" i="2" s="1"/>
  <c r="O551" i="1"/>
  <c r="EL551" i="1"/>
  <c r="R551" i="1" s="1"/>
  <c r="EL554" i="1"/>
  <c r="R554" i="1" s="1"/>
  <c r="O554" i="1"/>
  <c r="O531" i="2"/>
  <c r="Y531" i="2"/>
  <c r="R531" i="2" s="1"/>
  <c r="O529" i="1"/>
  <c r="EL529" i="1"/>
  <c r="R529" i="1" s="1"/>
  <c r="O549" i="2"/>
  <c r="Y549" i="2"/>
  <c r="R549" i="2" s="1"/>
  <c r="O547" i="1"/>
  <c r="EL547" i="1"/>
  <c r="R547" i="1" s="1"/>
  <c r="O555" i="2"/>
  <c r="Y555" i="2"/>
  <c r="R555" i="2" s="1"/>
  <c r="EL553" i="1"/>
  <c r="R553" i="1" s="1"/>
  <c r="O553" i="1"/>
  <c r="W210" i="2"/>
  <c r="P210" i="2" s="1"/>
  <c r="X210" i="2"/>
  <c r="CG209" i="1"/>
  <c r="EK209" i="1"/>
  <c r="EJ209" i="1"/>
  <c r="P209" i="1" s="1"/>
  <c r="W266" i="2"/>
  <c r="P266" i="2" s="1"/>
  <c r="X266" i="2"/>
  <c r="EJ264" i="1"/>
  <c r="P264" i="1" s="1"/>
  <c r="EK264" i="1"/>
  <c r="W246" i="2"/>
  <c r="P246" i="2" s="1"/>
  <c r="X246" i="2"/>
  <c r="EK245" i="1"/>
  <c r="EJ245" i="1"/>
  <c r="P245" i="1" s="1"/>
  <c r="X285" i="2"/>
  <c r="W285" i="2"/>
  <c r="P285" i="2" s="1"/>
  <c r="EK283" i="1"/>
  <c r="EJ283" i="1"/>
  <c r="P283" i="1" s="1"/>
  <c r="W153" i="2"/>
  <c r="P153" i="2" s="1"/>
  <c r="X153" i="2"/>
  <c r="EK153" i="1"/>
  <c r="EJ153" i="1"/>
  <c r="P153" i="1" s="1"/>
  <c r="X95" i="2"/>
  <c r="W95" i="2"/>
  <c r="P95" i="2" s="1"/>
  <c r="EK95" i="1"/>
  <c r="EJ95" i="1"/>
  <c r="P95" i="1" s="1"/>
  <c r="W136" i="2"/>
  <c r="P136" i="2" s="1"/>
  <c r="X136" i="2"/>
  <c r="EJ136" i="1"/>
  <c r="P136" i="1" s="1"/>
  <c r="EK136" i="1"/>
  <c r="X115" i="2"/>
  <c r="W115" i="2"/>
  <c r="P115" i="2" s="1"/>
  <c r="EJ115" i="1"/>
  <c r="P115" i="1" s="1"/>
  <c r="EK115" i="1"/>
  <c r="X113" i="2"/>
  <c r="W113" i="2"/>
  <c r="P113" i="2" s="1"/>
  <c r="EJ113" i="1"/>
  <c r="P113" i="1" s="1"/>
  <c r="EK113" i="1"/>
  <c r="X227" i="2"/>
  <c r="W227" i="2"/>
  <c r="P227" i="2" s="1"/>
  <c r="EJ226" i="1"/>
  <c r="P226" i="1" s="1"/>
  <c r="EK226" i="1"/>
  <c r="X218" i="2"/>
  <c r="W218" i="2"/>
  <c r="P218" i="2" s="1"/>
  <c r="CG217" i="1"/>
  <c r="EK217" i="1"/>
  <c r="EJ217" i="1"/>
  <c r="P217" i="1" s="1"/>
  <c r="W312" i="2"/>
  <c r="P312" i="2" s="1"/>
  <c r="X312" i="2"/>
  <c r="EK310" i="1"/>
  <c r="EJ310" i="1"/>
  <c r="P310" i="1" s="1"/>
  <c r="W187" i="2"/>
  <c r="P187" i="2" s="1"/>
  <c r="X187" i="2"/>
  <c r="EK187" i="1"/>
  <c r="EJ187" i="1"/>
  <c r="P187" i="1" s="1"/>
  <c r="W253" i="2"/>
  <c r="P253" i="2" s="1"/>
  <c r="X253" i="2"/>
  <c r="EK252" i="1"/>
  <c r="EJ252" i="1"/>
  <c r="P252" i="1" s="1"/>
  <c r="W119" i="2"/>
  <c r="P119" i="2" s="1"/>
  <c r="X119" i="2"/>
  <c r="EJ119" i="1"/>
  <c r="P119" i="1" s="1"/>
  <c r="EK119" i="1"/>
  <c r="W66" i="2"/>
  <c r="P66" i="2" s="1"/>
  <c r="X66" i="2"/>
  <c r="EK66" i="1"/>
  <c r="EJ66" i="1"/>
  <c r="P66" i="1" s="1"/>
  <c r="X511" i="2"/>
  <c r="W511" i="2"/>
  <c r="P511" i="2" s="1"/>
  <c r="EJ509" i="1"/>
  <c r="P509" i="1" s="1"/>
  <c r="EK509" i="1"/>
  <c r="X131" i="2"/>
  <c r="W131" i="2"/>
  <c r="P131" i="2" s="1"/>
  <c r="EK131" i="1"/>
  <c r="EJ131" i="1"/>
  <c r="P131" i="1" s="1"/>
  <c r="X504" i="2"/>
  <c r="W504" i="2"/>
  <c r="P504" i="2" s="1"/>
  <c r="EK502" i="1"/>
  <c r="EJ502" i="1"/>
  <c r="P502" i="1" s="1"/>
  <c r="X96" i="2"/>
  <c r="W96" i="2"/>
  <c r="P96" i="2" s="1"/>
  <c r="EJ96" i="1"/>
  <c r="P96" i="1" s="1"/>
  <c r="EK96" i="1"/>
  <c r="X93" i="2"/>
  <c r="W93" i="2"/>
  <c r="P93" i="2" s="1"/>
  <c r="EJ93" i="1"/>
  <c r="P93" i="1" s="1"/>
  <c r="EK93" i="1"/>
  <c r="X94" i="2"/>
  <c r="W94" i="2"/>
  <c r="P94" i="2" s="1"/>
  <c r="EK94" i="1"/>
  <c r="EJ94" i="1"/>
  <c r="P94" i="1" s="1"/>
  <c r="X97" i="2"/>
  <c r="W97" i="2"/>
  <c r="P97" i="2" s="1"/>
  <c r="EJ97" i="1"/>
  <c r="P97" i="1" s="1"/>
  <c r="EK97" i="1"/>
  <c r="X98" i="2"/>
  <c r="W98" i="2"/>
  <c r="P98" i="2" s="1"/>
  <c r="EJ98" i="1"/>
  <c r="P98" i="1" s="1"/>
  <c r="EK98" i="1"/>
  <c r="X83" i="2"/>
  <c r="W83" i="2"/>
  <c r="P83" i="2" s="1"/>
  <c r="EJ83" i="1"/>
  <c r="P83" i="1" s="1"/>
  <c r="EK83" i="1"/>
  <c r="X85" i="2"/>
  <c r="W85" i="2"/>
  <c r="P85" i="2" s="1"/>
  <c r="EK85" i="1"/>
  <c r="EJ85" i="1"/>
  <c r="P85" i="1" s="1"/>
  <c r="W124" i="2"/>
  <c r="P124" i="2" s="1"/>
  <c r="X124" i="2"/>
  <c r="EJ124" i="1"/>
  <c r="P124" i="1" s="1"/>
  <c r="EK124" i="1"/>
  <c r="X130" i="2"/>
  <c r="W130" i="2"/>
  <c r="P130" i="2" s="1"/>
  <c r="EK130" i="1"/>
  <c r="EJ130" i="1"/>
  <c r="P130" i="1" s="1"/>
  <c r="X71" i="2"/>
  <c r="W71" i="2"/>
  <c r="P71" i="2" s="1"/>
  <c r="EJ71" i="1"/>
  <c r="P71" i="1" s="1"/>
  <c r="EK71" i="1"/>
  <c r="X72" i="2"/>
  <c r="W72" i="2"/>
  <c r="P72" i="2" s="1"/>
  <c r="EJ72" i="1"/>
  <c r="P72" i="1" s="1"/>
  <c r="EK72" i="1"/>
  <c r="X80" i="2"/>
  <c r="W80" i="2"/>
  <c r="P80" i="2" s="1"/>
  <c r="EK80" i="1"/>
  <c r="EJ80" i="1"/>
  <c r="P80" i="1" s="1"/>
  <c r="X74" i="2"/>
  <c r="W74" i="2"/>
  <c r="P74" i="2" s="1"/>
  <c r="EK74" i="1"/>
  <c r="EJ74" i="1"/>
  <c r="P74" i="1" s="1"/>
  <c r="X75" i="2"/>
  <c r="W75" i="2"/>
  <c r="P75" i="2" s="1"/>
  <c r="EJ75" i="1"/>
  <c r="P75" i="1" s="1"/>
  <c r="EK75" i="1"/>
  <c r="W79" i="2"/>
  <c r="P79" i="2" s="1"/>
  <c r="X79" i="2"/>
  <c r="EJ79" i="1"/>
  <c r="P79" i="1" s="1"/>
  <c r="EK79" i="1"/>
  <c r="X76" i="2"/>
  <c r="W76" i="2"/>
  <c r="P76" i="2" s="1"/>
  <c r="EJ76" i="1"/>
  <c r="P76" i="1" s="1"/>
  <c r="EK76" i="1"/>
  <c r="X77" i="2"/>
  <c r="W77" i="2"/>
  <c r="P77" i="2" s="1"/>
  <c r="EK77" i="1"/>
  <c r="EJ77" i="1"/>
  <c r="P77" i="1" s="1"/>
  <c r="X78" i="2"/>
  <c r="W78" i="2"/>
  <c r="P78" i="2" s="1"/>
  <c r="EK78" i="1"/>
  <c r="EJ78" i="1"/>
  <c r="P78" i="1" s="1"/>
  <c r="X116" i="2"/>
  <c r="W116" i="2"/>
  <c r="P116" i="2" s="1"/>
  <c r="EK116" i="1"/>
  <c r="EJ116" i="1"/>
  <c r="P116" i="1" s="1"/>
  <c r="X117" i="2"/>
  <c r="W117" i="2"/>
  <c r="P117" i="2" s="1"/>
  <c r="EK117" i="1"/>
  <c r="EJ117" i="1"/>
  <c r="P117" i="1" s="1"/>
  <c r="W118" i="2"/>
  <c r="P118" i="2" s="1"/>
  <c r="X118" i="2"/>
  <c r="EK118" i="1"/>
  <c r="EJ118" i="1"/>
  <c r="P118" i="1" s="1"/>
  <c r="X104" i="2"/>
  <c r="W104" i="2"/>
  <c r="P104" i="2" s="1"/>
  <c r="EK104" i="1"/>
  <c r="EJ104" i="1"/>
  <c r="P104" i="1" s="1"/>
  <c r="X105" i="2"/>
  <c r="W105" i="2"/>
  <c r="P105" i="2" s="1"/>
  <c r="EK105" i="1"/>
  <c r="EJ105" i="1"/>
  <c r="P105" i="1" s="1"/>
  <c r="X108" i="2"/>
  <c r="W108" i="2"/>
  <c r="P108" i="2" s="1"/>
  <c r="EK108" i="1"/>
  <c r="EJ108" i="1"/>
  <c r="P108" i="1" s="1"/>
  <c r="X109" i="2"/>
  <c r="W109" i="2"/>
  <c r="P109" i="2" s="1"/>
  <c r="EK109" i="1"/>
  <c r="EJ109" i="1"/>
  <c r="P109" i="1" s="1"/>
  <c r="W110" i="2"/>
  <c r="P110" i="2" s="1"/>
  <c r="X110" i="2"/>
  <c r="EK110" i="1"/>
  <c r="EJ110" i="1"/>
  <c r="P110" i="1" s="1"/>
  <c r="X111" i="2"/>
  <c r="W111" i="2"/>
  <c r="P111" i="2" s="1"/>
  <c r="EK111" i="1"/>
  <c r="EJ111" i="1"/>
  <c r="P111" i="1" s="1"/>
  <c r="W106" i="2"/>
  <c r="P106" i="2" s="1"/>
  <c r="X106" i="2"/>
  <c r="EJ106" i="1"/>
  <c r="P106" i="1" s="1"/>
  <c r="EK106" i="1"/>
  <c r="X112" i="2"/>
  <c r="W112" i="2"/>
  <c r="P112" i="2" s="1"/>
  <c r="EJ112" i="1"/>
  <c r="P112" i="1" s="1"/>
  <c r="EK112" i="1"/>
  <c r="X107" i="2"/>
  <c r="W107" i="2"/>
  <c r="P107" i="2" s="1"/>
  <c r="EJ107" i="1"/>
  <c r="P107" i="1" s="1"/>
  <c r="EK107" i="1"/>
  <c r="X505" i="2"/>
  <c r="W505" i="2"/>
  <c r="P505" i="2" s="1"/>
  <c r="EJ503" i="1"/>
  <c r="P503" i="1" s="1"/>
  <c r="EK503" i="1"/>
  <c r="X506" i="2"/>
  <c r="W506" i="2"/>
  <c r="P506" i="2" s="1"/>
  <c r="EJ504" i="1"/>
  <c r="P504" i="1" s="1"/>
  <c r="EK504" i="1"/>
  <c r="X507" i="2"/>
  <c r="W507" i="2"/>
  <c r="P507" i="2" s="1"/>
  <c r="EK505" i="1"/>
  <c r="EJ505" i="1"/>
  <c r="P505" i="1" s="1"/>
  <c r="X509" i="2"/>
  <c r="W509" i="2"/>
  <c r="P509" i="2" s="1"/>
  <c r="EJ507" i="1"/>
  <c r="P507" i="1" s="1"/>
  <c r="EK507" i="1"/>
  <c r="X510" i="2"/>
  <c r="W510" i="2"/>
  <c r="P510" i="2" s="1"/>
  <c r="EJ508" i="1"/>
  <c r="P508" i="1" s="1"/>
  <c r="EK508" i="1"/>
  <c r="W452" i="2"/>
  <c r="P452" i="2" s="1"/>
  <c r="X452" i="2"/>
  <c r="EJ450" i="1"/>
  <c r="P450" i="1" s="1"/>
  <c r="EK450" i="1"/>
  <c r="W453" i="2"/>
  <c r="P453" i="2" s="1"/>
  <c r="X453" i="2"/>
  <c r="EJ451" i="1"/>
  <c r="P451" i="1" s="1"/>
  <c r="EK451" i="1"/>
  <c r="X461" i="2"/>
  <c r="W461" i="2"/>
  <c r="P461" i="2" s="1"/>
  <c r="EJ459" i="1"/>
  <c r="P459" i="1" s="1"/>
  <c r="EK459" i="1"/>
  <c r="W455" i="2"/>
  <c r="P455" i="2" s="1"/>
  <c r="X455" i="2"/>
  <c r="EK453" i="1"/>
  <c r="EJ453" i="1"/>
  <c r="P453" i="1" s="1"/>
  <c r="X456" i="2"/>
  <c r="W456" i="2"/>
  <c r="P456" i="2" s="1"/>
  <c r="EJ454" i="1"/>
  <c r="P454" i="1" s="1"/>
  <c r="EK454" i="1"/>
  <c r="X460" i="2"/>
  <c r="W460" i="2"/>
  <c r="P460" i="2" s="1"/>
  <c r="EK458" i="1"/>
  <c r="EJ458" i="1"/>
  <c r="P458" i="1" s="1"/>
  <c r="X457" i="2"/>
  <c r="W457" i="2"/>
  <c r="P457" i="2" s="1"/>
  <c r="EJ455" i="1"/>
  <c r="P455" i="1" s="1"/>
  <c r="EK455" i="1"/>
  <c r="W458" i="2"/>
  <c r="P458" i="2" s="1"/>
  <c r="X458" i="2"/>
  <c r="EJ456" i="1"/>
  <c r="P456" i="1" s="1"/>
  <c r="EK456" i="1"/>
  <c r="W459" i="2"/>
  <c r="P459" i="2" s="1"/>
  <c r="X459" i="2"/>
  <c r="EK457" i="1"/>
  <c r="EJ457" i="1"/>
  <c r="P457" i="1" s="1"/>
  <c r="X484" i="2"/>
  <c r="W484" i="2"/>
  <c r="P484" i="2" s="1"/>
  <c r="EK482" i="1"/>
  <c r="EJ482" i="1"/>
  <c r="P482" i="1" s="1"/>
  <c r="W487" i="2"/>
  <c r="P487" i="2" s="1"/>
  <c r="X487" i="2"/>
  <c r="EK485" i="1"/>
  <c r="EJ485" i="1"/>
  <c r="P485" i="1" s="1"/>
  <c r="W492" i="2"/>
  <c r="P492" i="2" s="1"/>
  <c r="X492" i="2"/>
  <c r="EK490" i="1"/>
  <c r="EJ490" i="1"/>
  <c r="P490" i="1" s="1"/>
  <c r="X493" i="2"/>
  <c r="W493" i="2"/>
  <c r="P493" i="2" s="1"/>
  <c r="EK491" i="1"/>
  <c r="EJ491" i="1"/>
  <c r="P491" i="1" s="1"/>
  <c r="X61" i="2"/>
  <c r="W61" i="2"/>
  <c r="P61" i="2" s="1"/>
  <c r="EJ61" i="1"/>
  <c r="P61" i="1" s="1"/>
  <c r="EK61" i="1"/>
  <c r="X6" i="2"/>
  <c r="W6" i="2"/>
  <c r="P6" i="2" s="1"/>
  <c r="EJ6" i="1"/>
  <c r="P6" i="1" s="1"/>
  <c r="CB6" i="1"/>
  <c r="EK6" i="1"/>
  <c r="X7" i="2"/>
  <c r="W7" i="2"/>
  <c r="P7" i="2" s="1"/>
  <c r="CG7" i="1"/>
  <c r="EJ7" i="1"/>
  <c r="P7" i="1" s="1"/>
  <c r="EK7" i="1"/>
  <c r="X15" i="2"/>
  <c r="W15" i="2"/>
  <c r="P15" i="2" s="1"/>
  <c r="EJ15" i="1"/>
  <c r="P15" i="1" s="1"/>
  <c r="EK15" i="1"/>
  <c r="W9" i="2"/>
  <c r="P9" i="2" s="1"/>
  <c r="X9" i="2"/>
  <c r="CG9" i="1"/>
  <c r="EK9" i="1"/>
  <c r="EJ9" i="1"/>
  <c r="P9" i="1" s="1"/>
  <c r="X10" i="2"/>
  <c r="W10" i="2"/>
  <c r="P10" i="2" s="1"/>
  <c r="EK10" i="1"/>
  <c r="EJ10" i="1"/>
  <c r="P10" i="1" s="1"/>
  <c r="W11" i="2"/>
  <c r="P11" i="2" s="1"/>
  <c r="X11" i="2"/>
  <c r="CG11" i="1"/>
  <c r="EK11" i="1"/>
  <c r="EJ11" i="1"/>
  <c r="P11" i="1" s="1"/>
  <c r="X12" i="2"/>
  <c r="W12" i="2"/>
  <c r="P12" i="2" s="1"/>
  <c r="CG12" i="1"/>
  <c r="EJ12" i="1"/>
  <c r="P12" i="1" s="1"/>
  <c r="EK12" i="1"/>
  <c r="X13" i="2"/>
  <c r="W13" i="2"/>
  <c r="P13" i="2" s="1"/>
  <c r="CG13" i="1"/>
  <c r="EJ13" i="1"/>
  <c r="P13" i="1" s="1"/>
  <c r="EK13" i="1"/>
  <c r="X40" i="2"/>
  <c r="W40" i="2"/>
  <c r="P40" i="2" s="1"/>
  <c r="EJ40" i="1"/>
  <c r="P40" i="1" s="1"/>
  <c r="EK40" i="1"/>
  <c r="X43" i="2"/>
  <c r="W43" i="2"/>
  <c r="P43" i="2" s="1"/>
  <c r="EK43" i="1"/>
  <c r="EJ43" i="1"/>
  <c r="P43" i="1" s="1"/>
  <c r="X44" i="2"/>
  <c r="W44" i="2"/>
  <c r="P44" i="2" s="1"/>
  <c r="EK44" i="1"/>
  <c r="EJ44" i="1"/>
  <c r="P44" i="1" s="1"/>
  <c r="W45" i="2"/>
  <c r="P45" i="2" s="1"/>
  <c r="X45" i="2"/>
  <c r="EK45" i="1"/>
  <c r="EJ45" i="1"/>
  <c r="P45" i="1" s="1"/>
  <c r="W46" i="2"/>
  <c r="P46" i="2" s="1"/>
  <c r="X46" i="2"/>
  <c r="EJ46" i="1"/>
  <c r="P46" i="1" s="1"/>
  <c r="EK46" i="1"/>
  <c r="X39" i="2"/>
  <c r="W39" i="2"/>
  <c r="P39" i="2" s="1"/>
  <c r="EJ39" i="1"/>
  <c r="P39" i="1" s="1"/>
  <c r="EK39" i="1"/>
  <c r="X42" i="2"/>
  <c r="W42" i="2"/>
  <c r="P42" i="2" s="1"/>
  <c r="EK42" i="1"/>
  <c r="EJ42" i="1"/>
  <c r="P42" i="1" s="1"/>
  <c r="X47" i="2"/>
  <c r="W47" i="2"/>
  <c r="P47" i="2" s="1"/>
  <c r="EK47" i="1"/>
  <c r="EJ47" i="1"/>
  <c r="P47" i="1" s="1"/>
  <c r="X48" i="2"/>
  <c r="W48" i="2"/>
  <c r="P48" i="2" s="1"/>
  <c r="EK48" i="1"/>
  <c r="EJ48" i="1"/>
  <c r="P48" i="1" s="1"/>
  <c r="W205" i="2"/>
  <c r="P205" i="2" s="1"/>
  <c r="X205" i="2"/>
  <c r="EK204" i="1"/>
  <c r="EJ204" i="1"/>
  <c r="P204" i="1" s="1"/>
  <c r="W207" i="2"/>
  <c r="P207" i="2" s="1"/>
  <c r="X207" i="2"/>
  <c r="EJ206" i="1"/>
  <c r="P206" i="1" s="1"/>
  <c r="EK206" i="1"/>
  <c r="X204" i="2"/>
  <c r="W204" i="2"/>
  <c r="P204" i="2" s="1"/>
  <c r="EJ203" i="1"/>
  <c r="P203" i="1" s="1"/>
  <c r="EK203" i="1"/>
  <c r="X257" i="2"/>
  <c r="W257" i="2"/>
  <c r="P257" i="2" s="1"/>
  <c r="EJ256" i="1"/>
  <c r="P256" i="1" s="1"/>
  <c r="EK256" i="1"/>
  <c r="X209" i="2"/>
  <c r="W209" i="2"/>
  <c r="P209" i="2" s="1"/>
  <c r="CG208" i="1"/>
  <c r="EK208" i="1"/>
  <c r="EJ208" i="1"/>
  <c r="P208" i="1" s="1"/>
  <c r="X206" i="2"/>
  <c r="W206" i="2"/>
  <c r="P206" i="2" s="1"/>
  <c r="EK205" i="1"/>
  <c r="EJ205" i="1"/>
  <c r="P205" i="1" s="1"/>
  <c r="W247" i="2"/>
  <c r="P247" i="2" s="1"/>
  <c r="X247" i="2"/>
  <c r="EJ246" i="1"/>
  <c r="P246" i="1" s="1"/>
  <c r="EK246" i="1"/>
  <c r="W249" i="2"/>
  <c r="P249" i="2" s="1"/>
  <c r="X249" i="2"/>
  <c r="EJ248" i="1"/>
  <c r="P248" i="1" s="1"/>
  <c r="EK248" i="1"/>
  <c r="W239" i="2"/>
  <c r="P239" i="2" s="1"/>
  <c r="X239" i="2"/>
  <c r="EK238" i="1"/>
  <c r="EJ238" i="1"/>
  <c r="P238" i="1" s="1"/>
  <c r="X240" i="2"/>
  <c r="W240" i="2"/>
  <c r="P240" i="2" s="1"/>
  <c r="EK239" i="1"/>
  <c r="EJ239" i="1"/>
  <c r="P239" i="1" s="1"/>
  <c r="X241" i="2"/>
  <c r="W241" i="2"/>
  <c r="P241" i="2" s="1"/>
  <c r="EJ240" i="1"/>
  <c r="P240" i="1" s="1"/>
  <c r="EK240" i="1"/>
  <c r="X236" i="2"/>
  <c r="W236" i="2"/>
  <c r="P236" i="2" s="1"/>
  <c r="EK235" i="1"/>
  <c r="EJ235" i="1"/>
  <c r="P235" i="1" s="1"/>
  <c r="W237" i="2"/>
  <c r="P237" i="2" s="1"/>
  <c r="X237" i="2"/>
  <c r="EK236" i="1"/>
  <c r="EJ236" i="1"/>
  <c r="P236" i="1" s="1"/>
  <c r="W238" i="2"/>
  <c r="P238" i="2" s="1"/>
  <c r="X238" i="2"/>
  <c r="EJ237" i="1"/>
  <c r="P237" i="1" s="1"/>
  <c r="EK237" i="1"/>
  <c r="W243" i="2"/>
  <c r="P243" i="2" s="1"/>
  <c r="X243" i="2"/>
  <c r="EK242" i="1"/>
  <c r="EJ242" i="1"/>
  <c r="P242" i="1" s="1"/>
  <c r="W245" i="2"/>
  <c r="P245" i="2" s="1"/>
  <c r="X245" i="2"/>
  <c r="EK244" i="1"/>
  <c r="EJ244" i="1"/>
  <c r="P244" i="1" s="1"/>
  <c r="W244" i="2"/>
  <c r="P244" i="2" s="1"/>
  <c r="X244" i="2"/>
  <c r="EJ243" i="1"/>
  <c r="P243" i="1" s="1"/>
  <c r="EK243" i="1"/>
  <c r="X252" i="2"/>
  <c r="W252" i="2"/>
  <c r="P252" i="2" s="1"/>
  <c r="EK251" i="1"/>
  <c r="EJ251" i="1"/>
  <c r="P251" i="1" s="1"/>
  <c r="W200" i="2"/>
  <c r="P200" i="2" s="1"/>
  <c r="X200" i="2"/>
  <c r="EJ199" i="1"/>
  <c r="P199" i="1" s="1"/>
  <c r="EK199" i="1"/>
  <c r="W193" i="2"/>
  <c r="P193" i="2" s="1"/>
  <c r="X193" i="2"/>
  <c r="EK193" i="1"/>
  <c r="EJ193" i="1"/>
  <c r="P193" i="1" s="1"/>
  <c r="X138" i="2"/>
  <c r="W138" i="2"/>
  <c r="P138" i="2" s="1"/>
  <c r="EJ138" i="1"/>
  <c r="P138" i="1" s="1"/>
  <c r="EK138" i="1"/>
  <c r="X141" i="2"/>
  <c r="W141" i="2"/>
  <c r="P141" i="2" s="1"/>
  <c r="EJ141" i="1"/>
  <c r="P141" i="1" s="1"/>
  <c r="EK141" i="1"/>
  <c r="W142" i="2"/>
  <c r="P142" i="2" s="1"/>
  <c r="X142" i="2"/>
  <c r="EK142" i="1"/>
  <c r="EJ142" i="1"/>
  <c r="P142" i="1" s="1"/>
  <c r="X143" i="2"/>
  <c r="W143" i="2"/>
  <c r="P143" i="2" s="1"/>
  <c r="EJ143" i="1"/>
  <c r="P143" i="1" s="1"/>
  <c r="EK143" i="1"/>
  <c r="W145" i="2"/>
  <c r="P145" i="2" s="1"/>
  <c r="X145" i="2"/>
  <c r="EK145" i="1"/>
  <c r="EJ145" i="1"/>
  <c r="P145" i="1" s="1"/>
  <c r="X144" i="2"/>
  <c r="W144" i="2"/>
  <c r="P144" i="2" s="1"/>
  <c r="EJ144" i="1"/>
  <c r="P144" i="1" s="1"/>
  <c r="EK144" i="1"/>
  <c r="X163" i="2"/>
  <c r="W163" i="2"/>
  <c r="P163" i="2" s="1"/>
  <c r="EJ163" i="1"/>
  <c r="P163" i="1" s="1"/>
  <c r="EK163" i="1"/>
  <c r="W165" i="2"/>
  <c r="P165" i="2" s="1"/>
  <c r="X165" i="2"/>
  <c r="EK165" i="1"/>
  <c r="EJ165" i="1"/>
  <c r="P165" i="1" s="1"/>
  <c r="X149" i="2"/>
  <c r="W149" i="2"/>
  <c r="P149" i="2" s="1"/>
  <c r="EJ149" i="1"/>
  <c r="P149" i="1" s="1"/>
  <c r="EK149" i="1"/>
  <c r="X148" i="2"/>
  <c r="W148" i="2"/>
  <c r="P148" i="2" s="1"/>
  <c r="EJ148" i="1"/>
  <c r="P148" i="1" s="1"/>
  <c r="EK148" i="1"/>
  <c r="X170" i="2"/>
  <c r="W170" i="2"/>
  <c r="P170" i="2" s="1"/>
  <c r="EK170" i="1"/>
  <c r="EJ170" i="1"/>
  <c r="P170" i="1" s="1"/>
  <c r="X171" i="2"/>
  <c r="W171" i="2"/>
  <c r="P171" i="2" s="1"/>
  <c r="EJ171" i="1"/>
  <c r="P171" i="1" s="1"/>
  <c r="EK171" i="1"/>
  <c r="W173" i="2"/>
  <c r="P173" i="2" s="1"/>
  <c r="X173" i="2"/>
  <c r="EK173" i="1"/>
  <c r="EJ173" i="1"/>
  <c r="P173" i="1" s="1"/>
  <c r="X175" i="2"/>
  <c r="W175" i="2"/>
  <c r="P175" i="2" s="1"/>
  <c r="CG175" i="1"/>
  <c r="EK175" i="1"/>
  <c r="EJ175" i="1"/>
  <c r="P175" i="1" s="1"/>
  <c r="X177" i="2"/>
  <c r="W177" i="2"/>
  <c r="P177" i="2" s="1"/>
  <c r="EK177" i="1"/>
  <c r="EJ177" i="1"/>
  <c r="P177" i="1" s="1"/>
  <c r="W178" i="2"/>
  <c r="P178" i="2" s="1"/>
  <c r="X178" i="2"/>
  <c r="EJ178" i="1"/>
  <c r="P178" i="1" s="1"/>
  <c r="EK178" i="1"/>
  <c r="W179" i="2"/>
  <c r="P179" i="2" s="1"/>
  <c r="X179" i="2"/>
  <c r="EJ179" i="1"/>
  <c r="P179" i="1" s="1"/>
  <c r="EK179" i="1"/>
  <c r="W184" i="2"/>
  <c r="P184" i="2" s="1"/>
  <c r="X184" i="2"/>
  <c r="EJ184" i="1"/>
  <c r="P184" i="1" s="1"/>
  <c r="EK184" i="1"/>
  <c r="X186" i="2"/>
  <c r="W186" i="2"/>
  <c r="P186" i="2" s="1"/>
  <c r="EJ186" i="1"/>
  <c r="P186" i="1" s="1"/>
  <c r="EK186" i="1"/>
  <c r="W323" i="2"/>
  <c r="P323" i="2" s="1"/>
  <c r="X323" i="2"/>
  <c r="EK320" i="1"/>
  <c r="EJ320" i="1"/>
  <c r="P320" i="1" s="1"/>
  <c r="W316" i="2"/>
  <c r="P316" i="2" s="1"/>
  <c r="X316" i="2"/>
  <c r="CG314" i="1"/>
  <c r="EK314" i="1"/>
  <c r="EJ314" i="1"/>
  <c r="P314" i="1" s="1"/>
  <c r="W270" i="2"/>
  <c r="P270" i="2" s="1"/>
  <c r="X270" i="2"/>
  <c r="EJ268" i="1"/>
  <c r="P268" i="1" s="1"/>
  <c r="EK268" i="1"/>
  <c r="X276" i="2"/>
  <c r="W276" i="2"/>
  <c r="P276" i="2" s="1"/>
  <c r="EJ274" i="1"/>
  <c r="P274" i="1" s="1"/>
  <c r="EK274" i="1"/>
  <c r="X271" i="2"/>
  <c r="W271" i="2"/>
  <c r="P271" i="2" s="1"/>
  <c r="EK269" i="1"/>
  <c r="EJ269" i="1"/>
  <c r="P269" i="1" s="1"/>
  <c r="X272" i="2"/>
  <c r="W272" i="2"/>
  <c r="P272" i="2" s="1"/>
  <c r="EJ270" i="1"/>
  <c r="P270" i="1" s="1"/>
  <c r="EK270" i="1"/>
  <c r="W273" i="2"/>
  <c r="P273" i="2" s="1"/>
  <c r="X273" i="2"/>
  <c r="EK271" i="1"/>
  <c r="EJ271" i="1"/>
  <c r="P271" i="1" s="1"/>
  <c r="X274" i="2"/>
  <c r="W274" i="2"/>
  <c r="P274" i="2" s="1"/>
  <c r="EK272" i="1"/>
  <c r="EJ272" i="1"/>
  <c r="P272" i="1" s="1"/>
  <c r="X275" i="2"/>
  <c r="W275" i="2"/>
  <c r="P275" i="2" s="1"/>
  <c r="EK273" i="1"/>
  <c r="EJ273" i="1"/>
  <c r="P273" i="1" s="1"/>
  <c r="W290" i="2"/>
  <c r="P290" i="2" s="1"/>
  <c r="X290" i="2"/>
  <c r="EJ288" i="1"/>
  <c r="P288" i="1" s="1"/>
  <c r="EK288" i="1"/>
  <c r="W294" i="2"/>
  <c r="P294" i="2" s="1"/>
  <c r="X294" i="2"/>
  <c r="EJ292" i="1"/>
  <c r="P292" i="1" s="1"/>
  <c r="EK292" i="1"/>
  <c r="X280" i="2"/>
  <c r="W280" i="2"/>
  <c r="P280" i="2" s="1"/>
  <c r="EK278" i="1"/>
  <c r="EJ278" i="1"/>
  <c r="P278" i="1" s="1"/>
  <c r="X293" i="2"/>
  <c r="W293" i="2"/>
  <c r="P293" i="2" s="1"/>
  <c r="EJ291" i="1"/>
  <c r="P291" i="1" s="1"/>
  <c r="EK291" i="1"/>
  <c r="X306" i="2"/>
  <c r="W306" i="2"/>
  <c r="P306" i="2" s="1"/>
  <c r="EK304" i="1"/>
  <c r="EJ304" i="1"/>
  <c r="P304" i="1" s="1"/>
  <c r="X311" i="2"/>
  <c r="W311" i="2"/>
  <c r="P311" i="2" s="1"/>
  <c r="EK309" i="1"/>
  <c r="EJ309" i="1"/>
  <c r="P309" i="1" s="1"/>
  <c r="O484" i="2"/>
  <c r="Y484" i="2"/>
  <c r="R484" i="2" s="1"/>
  <c r="O482" i="1"/>
  <c r="EL482" i="1"/>
  <c r="R482" i="1" s="1"/>
  <c r="Y127" i="2"/>
  <c r="R127" i="2" s="1"/>
  <c r="O127" i="2"/>
  <c r="EL127" i="1"/>
  <c r="R127" i="1" s="1"/>
  <c r="O127" i="1"/>
  <c r="Y124" i="2"/>
  <c r="R124" i="2" s="1"/>
  <c r="O124" i="2"/>
  <c r="O124" i="1"/>
  <c r="EL124" i="1"/>
  <c r="R124" i="1" s="1"/>
  <c r="O106" i="2"/>
  <c r="Y106" i="2"/>
  <c r="R106" i="2" s="1"/>
  <c r="O106" i="1"/>
  <c r="EL106" i="1"/>
  <c r="R106" i="1" s="1"/>
  <c r="O42" i="2"/>
  <c r="Y42" i="2"/>
  <c r="R42" i="2" s="1"/>
  <c r="O42" i="1"/>
  <c r="EL42" i="1"/>
  <c r="R42" i="1" s="1"/>
  <c r="EL109" i="1"/>
  <c r="R109" i="1" s="1"/>
  <c r="O109" i="1"/>
  <c r="O112" i="1"/>
  <c r="EL112" i="1"/>
  <c r="R112" i="1" s="1"/>
  <c r="EL110" i="1"/>
  <c r="R110" i="1" s="1"/>
  <c r="O110" i="1"/>
  <c r="O104" i="1"/>
  <c r="EL104" i="1"/>
  <c r="R104" i="1" s="1"/>
  <c r="O79" i="2"/>
  <c r="Y79" i="2"/>
  <c r="R79" i="2" s="1"/>
  <c r="EL79" i="1"/>
  <c r="R79" i="1" s="1"/>
  <c r="O79" i="1"/>
  <c r="Y107" i="2"/>
  <c r="R107" i="2" s="1"/>
  <c r="EL107" i="1"/>
  <c r="R107" i="1" s="1"/>
  <c r="O107" i="1"/>
  <c r="O111" i="1"/>
  <c r="EL111" i="1"/>
  <c r="R111" i="1" s="1"/>
  <c r="O105" i="1"/>
  <c r="EL105" i="1"/>
  <c r="R105" i="1" s="1"/>
  <c r="Y78" i="2"/>
  <c r="R78" i="2" s="1"/>
  <c r="O78" i="2"/>
  <c r="O78" i="1"/>
  <c r="EL78" i="1"/>
  <c r="R78" i="1" s="1"/>
  <c r="O76" i="2"/>
  <c r="Y76" i="2"/>
  <c r="R76" i="2" s="1"/>
  <c r="O76" i="1"/>
  <c r="EL76" i="1"/>
  <c r="R76" i="1" s="1"/>
  <c r="O103" i="1"/>
  <c r="EL103" i="1"/>
  <c r="R103" i="1" s="1"/>
  <c r="EL108" i="1"/>
  <c r="R108" i="1" s="1"/>
  <c r="O108" i="1"/>
  <c r="Y77" i="2"/>
  <c r="R77" i="2" s="1"/>
  <c r="O77" i="2"/>
  <c r="O77" i="1"/>
  <c r="EL77" i="1"/>
  <c r="R77" i="1" s="1"/>
  <c r="O116" i="2"/>
  <c r="Y116" i="2"/>
  <c r="R116" i="2" s="1"/>
  <c r="O116" i="1"/>
  <c r="EL116" i="1"/>
  <c r="R116" i="1" s="1"/>
  <c r="O98" i="2"/>
  <c r="Y98" i="2"/>
  <c r="R98" i="2" s="1"/>
  <c r="O98" i="1"/>
  <c r="EL98" i="1"/>
  <c r="R98" i="1" s="1"/>
  <c r="O95" i="2"/>
  <c r="Y95" i="2"/>
  <c r="R95" i="2" s="1"/>
  <c r="O95" i="1"/>
  <c r="EL95" i="1"/>
  <c r="R95" i="1" s="1"/>
  <c r="O80" i="2"/>
  <c r="Y80" i="2"/>
  <c r="R80" i="2" s="1"/>
  <c r="EL80" i="1"/>
  <c r="R80" i="1" s="1"/>
  <c r="O80" i="1"/>
  <c r="O71" i="2"/>
  <c r="Y71" i="2"/>
  <c r="R71" i="2" s="1"/>
  <c r="O71" i="1"/>
  <c r="EL71" i="1"/>
  <c r="R71" i="1" s="1"/>
  <c r="Y118" i="2"/>
  <c r="R118" i="2" s="1"/>
  <c r="O118" i="2"/>
  <c r="O118" i="1"/>
  <c r="EL118" i="1"/>
  <c r="R118" i="1" s="1"/>
  <c r="O117" i="2"/>
  <c r="Y117" i="2"/>
  <c r="R117" i="2" s="1"/>
  <c r="O117" i="1"/>
  <c r="EL117" i="1"/>
  <c r="R117" i="1" s="1"/>
  <c r="O83" i="2"/>
  <c r="Y83" i="2"/>
  <c r="R83" i="2" s="1"/>
  <c r="EL83" i="1"/>
  <c r="R83" i="1" s="1"/>
  <c r="O83" i="1"/>
  <c r="O94" i="2"/>
  <c r="Y94" i="2"/>
  <c r="R94" i="2" s="1"/>
  <c r="O94" i="1"/>
  <c r="EL94" i="1"/>
  <c r="R94" i="1" s="1"/>
  <c r="O96" i="2"/>
  <c r="Y96" i="2"/>
  <c r="R96" i="2" s="1"/>
  <c r="O96" i="1"/>
  <c r="EL96" i="1"/>
  <c r="R96" i="1" s="1"/>
  <c r="Y74" i="2"/>
  <c r="R74" i="2" s="1"/>
  <c r="O74" i="2"/>
  <c r="EL74" i="1"/>
  <c r="R74" i="1" s="1"/>
  <c r="O74" i="1"/>
  <c r="O504" i="2"/>
  <c r="Y504" i="2"/>
  <c r="R504" i="2" s="1"/>
  <c r="O502" i="1"/>
  <c r="EL502" i="1"/>
  <c r="R502" i="1" s="1"/>
  <c r="O97" i="2"/>
  <c r="Y97" i="2"/>
  <c r="R97" i="2" s="1"/>
  <c r="O97" i="1"/>
  <c r="EL97" i="1"/>
  <c r="R97" i="1" s="1"/>
  <c r="O93" i="2"/>
  <c r="Y93" i="2"/>
  <c r="R93" i="2" s="1"/>
  <c r="EL93" i="1"/>
  <c r="R93" i="1" s="1"/>
  <c r="O93" i="1"/>
  <c r="O75" i="2"/>
  <c r="Y75" i="2"/>
  <c r="R75" i="2" s="1"/>
  <c r="O75" i="1"/>
  <c r="EL75" i="1"/>
  <c r="R75" i="1" s="1"/>
  <c r="Y72" i="2"/>
  <c r="R72" i="2" s="1"/>
  <c r="O72" i="2"/>
  <c r="O72" i="1"/>
  <c r="EL72" i="1"/>
  <c r="R72" i="1" s="1"/>
  <c r="Y130" i="2"/>
  <c r="R130" i="2" s="1"/>
  <c r="O130" i="2"/>
  <c r="O130" i="1"/>
  <c r="EL130" i="1"/>
  <c r="R130" i="1" s="1"/>
  <c r="O85" i="2"/>
  <c r="Y85" i="2"/>
  <c r="R85" i="2" s="1"/>
  <c r="O85" i="1"/>
  <c r="EL85" i="1"/>
  <c r="R85" i="1" s="1"/>
  <c r="O43" i="2"/>
  <c r="Y43" i="2"/>
  <c r="R43" i="2" s="1"/>
  <c r="O43" i="1"/>
  <c r="EL43" i="1"/>
  <c r="R43" i="1" s="1"/>
  <c r="O461" i="2"/>
  <c r="Y461" i="2"/>
  <c r="R461" i="2" s="1"/>
  <c r="EL459" i="1"/>
  <c r="R459" i="1" s="1"/>
  <c r="O459" i="1"/>
  <c r="O452" i="2"/>
  <c r="Y452" i="2"/>
  <c r="R452" i="2" s="1"/>
  <c r="O450" i="1"/>
  <c r="EL450" i="1"/>
  <c r="R450" i="1" s="1"/>
  <c r="O44" i="2"/>
  <c r="Y44" i="2"/>
  <c r="R44" i="2" s="1"/>
  <c r="O44" i="1"/>
  <c r="EL44" i="1"/>
  <c r="R44" i="1" s="1"/>
  <c r="O40" i="2"/>
  <c r="Y40" i="2"/>
  <c r="R40" i="2" s="1"/>
  <c r="O40" i="1"/>
  <c r="EL40" i="1"/>
  <c r="R40" i="1" s="1"/>
  <c r="O485" i="2"/>
  <c r="O483" i="1"/>
  <c r="EL483" i="1"/>
  <c r="R483" i="1" s="1"/>
  <c r="O457" i="2"/>
  <c r="Y457" i="2"/>
  <c r="R457" i="2" s="1"/>
  <c r="EL455" i="1"/>
  <c r="R455" i="1" s="1"/>
  <c r="O455" i="1"/>
  <c r="O455" i="2"/>
  <c r="Y455" i="2"/>
  <c r="R455" i="2" s="1"/>
  <c r="O453" i="1"/>
  <c r="EL453" i="1"/>
  <c r="R453" i="1" s="1"/>
  <c r="O486" i="2"/>
  <c r="Y486" i="2"/>
  <c r="R486" i="2" s="1"/>
  <c r="O484" i="1"/>
  <c r="EL484" i="1"/>
  <c r="R484" i="1" s="1"/>
  <c r="O458" i="2"/>
  <c r="Y458" i="2"/>
  <c r="R458" i="2" s="1"/>
  <c r="O456" i="1"/>
  <c r="EL456" i="1"/>
  <c r="R456" i="1" s="1"/>
  <c r="O456" i="2"/>
  <c r="Y456" i="2"/>
  <c r="R456" i="2" s="1"/>
  <c r="EL454" i="1"/>
  <c r="R454" i="1" s="1"/>
  <c r="O454" i="1"/>
  <c r="O453" i="2"/>
  <c r="Y453" i="2"/>
  <c r="R453" i="2" s="1"/>
  <c r="O451" i="1"/>
  <c r="EL451" i="1"/>
  <c r="R451" i="1" s="1"/>
  <c r="Y207" i="2"/>
  <c r="R207" i="2" s="1"/>
  <c r="O207" i="2"/>
  <c r="O206" i="1"/>
  <c r="EL206" i="1"/>
  <c r="R206" i="1" s="1"/>
  <c r="O487" i="2"/>
  <c r="Y487" i="2"/>
  <c r="R487" i="2" s="1"/>
  <c r="EL485" i="1"/>
  <c r="R485" i="1" s="1"/>
  <c r="O485" i="1"/>
  <c r="O489" i="2"/>
  <c r="O487" i="1"/>
  <c r="EL487" i="1"/>
  <c r="R487" i="1" s="1"/>
  <c r="O505" i="2"/>
  <c r="Y505" i="2"/>
  <c r="R505" i="2" s="1"/>
  <c r="O503" i="1"/>
  <c r="EL503" i="1"/>
  <c r="R503" i="1" s="1"/>
  <c r="O492" i="2"/>
  <c r="Y492" i="2"/>
  <c r="R492" i="2" s="1"/>
  <c r="O490" i="1"/>
  <c r="EL490" i="1"/>
  <c r="R490" i="1" s="1"/>
  <c r="O204" i="2"/>
  <c r="Y204" i="2"/>
  <c r="R204" i="2" s="1"/>
  <c r="O203" i="1"/>
  <c r="EL203" i="1"/>
  <c r="R203" i="1" s="1"/>
  <c r="O39" i="2"/>
  <c r="Y39" i="2"/>
  <c r="R39" i="2" s="1"/>
  <c r="O39" i="1"/>
  <c r="EL39" i="1"/>
  <c r="R39" i="1" s="1"/>
  <c r="O11" i="2"/>
  <c r="Y11" i="2"/>
  <c r="R11" i="2" s="1"/>
  <c r="O11" i="1"/>
  <c r="EL11" i="1"/>
  <c r="R11" i="1" s="1"/>
  <c r="O9" i="2"/>
  <c r="Y9" i="2"/>
  <c r="R9" i="2" s="1"/>
  <c r="EL9" i="1"/>
  <c r="R9" i="1" s="1"/>
  <c r="O9" i="1"/>
  <c r="Y7" i="2"/>
  <c r="R7" i="2" s="1"/>
  <c r="O7" i="2"/>
  <c r="O7" i="1"/>
  <c r="EL7" i="1"/>
  <c r="R7" i="1" s="1"/>
  <c r="O493" i="2"/>
  <c r="Y493" i="2"/>
  <c r="R493" i="2" s="1"/>
  <c r="O491" i="1"/>
  <c r="EL491" i="1"/>
  <c r="R491" i="1" s="1"/>
  <c r="O507" i="2"/>
  <c r="Y507" i="2"/>
  <c r="R507" i="2" s="1"/>
  <c r="EL505" i="1"/>
  <c r="R505" i="1" s="1"/>
  <c r="O505" i="1"/>
  <c r="O12" i="2"/>
  <c r="Y12" i="2"/>
  <c r="R12" i="2" s="1"/>
  <c r="O12" i="1"/>
  <c r="EL12" i="1"/>
  <c r="R12" i="1" s="1"/>
  <c r="O10" i="2"/>
  <c r="Y10" i="2"/>
  <c r="R10" i="2" s="1"/>
  <c r="O10" i="1"/>
  <c r="EL10" i="1"/>
  <c r="R10" i="1" s="1"/>
  <c r="Y15" i="2"/>
  <c r="R15" i="2" s="1"/>
  <c r="O15" i="2"/>
  <c r="EL15" i="1"/>
  <c r="R15" i="1" s="1"/>
  <c r="O15" i="1"/>
  <c r="Y6" i="2"/>
  <c r="R6" i="2" s="1"/>
  <c r="O6" i="2"/>
  <c r="DB6" i="1"/>
  <c r="O6" i="1"/>
  <c r="EL6" i="1"/>
  <c r="R6" i="1" s="1"/>
  <c r="O488" i="2"/>
  <c r="O486" i="1"/>
  <c r="EL486" i="1"/>
  <c r="R486" i="1" s="1"/>
  <c r="O243" i="2"/>
  <c r="Y243" i="2"/>
  <c r="R243" i="2" s="1"/>
  <c r="O242" i="1"/>
  <c r="EL242" i="1"/>
  <c r="R242" i="1" s="1"/>
  <c r="O231" i="2"/>
  <c r="Y231" i="2"/>
  <c r="R231" i="2" s="1"/>
  <c r="O230" i="1"/>
  <c r="EL230" i="1"/>
  <c r="R230" i="1" s="1"/>
  <c r="O239" i="2"/>
  <c r="Y239" i="2"/>
  <c r="R239" i="2" s="1"/>
  <c r="EL238" i="1"/>
  <c r="R238" i="1" s="1"/>
  <c r="O238" i="1"/>
  <c r="O47" i="2"/>
  <c r="Y47" i="2"/>
  <c r="R47" i="2" s="1"/>
  <c r="O47" i="1"/>
  <c r="EL47" i="1"/>
  <c r="R47" i="1" s="1"/>
  <c r="DM6" i="1" l="1"/>
  <c r="DB3" i="1"/>
  <c r="AB6" i="1"/>
  <c r="DM230" i="1"/>
  <c r="DM77" i="1"/>
  <c r="DM103" i="1"/>
  <c r="AB272" i="1"/>
  <c r="AB179" i="1"/>
  <c r="AB178" i="1"/>
  <c r="AB149" i="1"/>
  <c r="AB138" i="1"/>
  <c r="AB248" i="1"/>
  <c r="AB485" i="1"/>
  <c r="AB482" i="1"/>
  <c r="AB453" i="1"/>
  <c r="AB508" i="1"/>
  <c r="AB112" i="1"/>
  <c r="AB111" i="1"/>
  <c r="AB509" i="1"/>
  <c r="DM547" i="1"/>
  <c r="AB473" i="1"/>
  <c r="AB477" i="1"/>
  <c r="AB492" i="1"/>
  <c r="AB18" i="1"/>
  <c r="AB31" i="1"/>
  <c r="AB529" i="1"/>
  <c r="AB555" i="1"/>
  <c r="AB481" i="1"/>
  <c r="AB467" i="1"/>
  <c r="AB99" i="1"/>
  <c r="AB167" i="1"/>
  <c r="AB233" i="1"/>
  <c r="AB472" i="1"/>
  <c r="AB510" i="1"/>
  <c r="AB326" i="1"/>
  <c r="AB324" i="1"/>
  <c r="AB325" i="1"/>
  <c r="AB351" i="1"/>
  <c r="AB338" i="1"/>
  <c r="AB399" i="1"/>
  <c r="AB403" i="1"/>
  <c r="AB418" i="1"/>
  <c r="AB423" i="1"/>
  <c r="AB221" i="1"/>
  <c r="AB406" i="1"/>
  <c r="AB452" i="1"/>
  <c r="AB207" i="1"/>
  <c r="AB557" i="1"/>
  <c r="AB522" i="1"/>
  <c r="DM39" i="1"/>
  <c r="DM203" i="1"/>
  <c r="DM40" i="1"/>
  <c r="DM108" i="1"/>
  <c r="DM76" i="1"/>
  <c r="DM105" i="1"/>
  <c r="AB491" i="1"/>
  <c r="AB455" i="1"/>
  <c r="AB310" i="1"/>
  <c r="AB113" i="1"/>
  <c r="DM551" i="1"/>
  <c r="AB521" i="1"/>
  <c r="AB517" i="1"/>
  <c r="AB474" i="1"/>
  <c r="AB32" i="1"/>
  <c r="AB30" i="1"/>
  <c r="AB34" i="1"/>
  <c r="AB540" i="1"/>
  <c r="AB556" i="1"/>
  <c r="AB469" i="1"/>
  <c r="AB525" i="1"/>
  <c r="AB284" i="1"/>
  <c r="AB478" i="1"/>
  <c r="AB261" i="1"/>
  <c r="AB480" i="1"/>
  <c r="DM386" i="1"/>
  <c r="DM545" i="1"/>
  <c r="AB336" i="1"/>
  <c r="AB358" i="1"/>
  <c r="AB446" i="1"/>
  <c r="AB404" i="1"/>
  <c r="AB397" i="1"/>
  <c r="AB412" i="1"/>
  <c r="AB415" i="1"/>
  <c r="AB410" i="1"/>
  <c r="AB419" i="1"/>
  <c r="AB427" i="1"/>
  <c r="AB424" i="1"/>
  <c r="AB234" i="1"/>
  <c r="AB300" i="1"/>
  <c r="AB520" i="1"/>
  <c r="AB470" i="1"/>
  <c r="AB114" i="1"/>
  <c r="AB493" i="1"/>
  <c r="AB247" i="1"/>
  <c r="AB460" i="1"/>
  <c r="AB395" i="1"/>
  <c r="DM117" i="1"/>
  <c r="DM107" i="1"/>
  <c r="AB274" i="1"/>
  <c r="AB246" i="1"/>
  <c r="AB45" i="1"/>
  <c r="AB458" i="1"/>
  <c r="AB451" i="1"/>
  <c r="AB98" i="1"/>
  <c r="AB97" i="1"/>
  <c r="AB115" i="1"/>
  <c r="DM546" i="1"/>
  <c r="AB516" i="1"/>
  <c r="AB519" i="1"/>
  <c r="AB461" i="1"/>
  <c r="AB494" i="1"/>
  <c r="AB33" i="1"/>
  <c r="AB554" i="1"/>
  <c r="AB541" i="1"/>
  <c r="AB524" i="1"/>
  <c r="AB35" i="1"/>
  <c r="AB479" i="1"/>
  <c r="AB168" i="1"/>
  <c r="AB528" i="1"/>
  <c r="AB511" i="1"/>
  <c r="DM343" i="1"/>
  <c r="DM342" i="1"/>
  <c r="AB337" i="1"/>
  <c r="AB441" i="1"/>
  <c r="AB445" i="1"/>
  <c r="AB394" i="1"/>
  <c r="AB411" i="1"/>
  <c r="AB413" i="1"/>
  <c r="AB416" i="1"/>
  <c r="AB401" i="1"/>
  <c r="AB400" i="1"/>
  <c r="AB425" i="1"/>
  <c r="AB180" i="1"/>
  <c r="AB468" i="1"/>
  <c r="AB405" i="1"/>
  <c r="AB408" i="1"/>
  <c r="AB512" i="1"/>
  <c r="AB58" i="1"/>
  <c r="DM238" i="1"/>
  <c r="DM242" i="1"/>
  <c r="DM118" i="1"/>
  <c r="DM80" i="1"/>
  <c r="DM116" i="1"/>
  <c r="DM104" i="1"/>
  <c r="DM110" i="1"/>
  <c r="DM109" i="1"/>
  <c r="DM42" i="1"/>
  <c r="DM106" i="1"/>
  <c r="AB273" i="1"/>
  <c r="AB148" i="1"/>
  <c r="AB165" i="1"/>
  <c r="AB490" i="1"/>
  <c r="AB457" i="1"/>
  <c r="AB456" i="1"/>
  <c r="AB454" i="1"/>
  <c r="AB459" i="1"/>
  <c r="AB450" i="1"/>
  <c r="AB85" i="1"/>
  <c r="AB515" i="1"/>
  <c r="AB518" i="1"/>
  <c r="AB464" i="1"/>
  <c r="AB462" i="1"/>
  <c r="AB476" i="1"/>
  <c r="AB495" i="1"/>
  <c r="AB553" i="1"/>
  <c r="AB466" i="1"/>
  <c r="AB197" i="1"/>
  <c r="AB542" i="1"/>
  <c r="AB166" i="1"/>
  <c r="AB164" i="1"/>
  <c r="AB232" i="1"/>
  <c r="DM222" i="1"/>
  <c r="AB350" i="1"/>
  <c r="AB392" i="1"/>
  <c r="AB391" i="1"/>
  <c r="AB409" i="1"/>
  <c r="AB417" i="1"/>
  <c r="AB414" i="1"/>
  <c r="AB420" i="1"/>
  <c r="AB428" i="1"/>
  <c r="AB426" i="1"/>
  <c r="AB422" i="1"/>
  <c r="AB311" i="1"/>
  <c r="AB275" i="1"/>
  <c r="AB475" i="1"/>
  <c r="AB371" i="1"/>
  <c r="AB16" i="1"/>
  <c r="AB483" i="1"/>
  <c r="O112" i="2"/>
  <c r="CQ3" i="1"/>
  <c r="O103" i="2"/>
  <c r="Q562" i="1"/>
  <c r="FZ342" i="1"/>
  <c r="Q432" i="1"/>
  <c r="Q400" i="1"/>
  <c r="Q234" i="1"/>
  <c r="Q56" i="1"/>
  <c r="Q300" i="1"/>
  <c r="Q430" i="1"/>
  <c r="Q395" i="1"/>
  <c r="Q191" i="1"/>
  <c r="Q13" i="1"/>
  <c r="Y108" i="2"/>
  <c r="R108" i="2" s="1"/>
  <c r="Q483" i="1"/>
  <c r="S3" i="2"/>
  <c r="Y105" i="2"/>
  <c r="R105" i="2" s="1"/>
  <c r="Q292" i="1"/>
  <c r="Q148" i="1"/>
  <c r="CB3" i="1"/>
  <c r="Q354" i="1"/>
  <c r="P3" i="1"/>
  <c r="O104" i="2"/>
  <c r="Q141" i="1"/>
  <c r="Q199" i="1"/>
  <c r="Q237" i="1"/>
  <c r="Q203" i="1"/>
  <c r="Q206" i="1"/>
  <c r="Q46" i="1"/>
  <c r="Q455" i="1"/>
  <c r="Q507" i="1"/>
  <c r="Q75" i="1"/>
  <c r="Q71" i="1"/>
  <c r="Q83" i="1"/>
  <c r="Q113" i="1"/>
  <c r="Q474" i="1"/>
  <c r="Q556" i="1"/>
  <c r="Q525" i="1"/>
  <c r="Q88" i="1"/>
  <c r="Q101" i="1"/>
  <c r="Q528" i="1"/>
  <c r="Q376" i="1"/>
  <c r="Q374" i="1"/>
  <c r="Q381" i="1"/>
  <c r="Q360" i="1"/>
  <c r="Q410" i="1"/>
  <c r="Q429" i="1"/>
  <c r="Q424" i="1"/>
  <c r="Q533" i="1"/>
  <c r="Q294" i="2"/>
  <c r="Q207" i="2"/>
  <c r="Q45" i="2"/>
  <c r="Q9" i="2"/>
  <c r="Q6" i="1"/>
  <c r="Q487" i="2"/>
  <c r="Q110" i="2"/>
  <c r="Q109" i="1"/>
  <c r="Q187" i="2"/>
  <c r="Q310" i="1"/>
  <c r="Q226" i="1"/>
  <c r="Q153" i="2"/>
  <c r="Q264" i="1"/>
  <c r="Q210" i="2"/>
  <c r="Q515" i="1"/>
  <c r="Q476" i="2"/>
  <c r="Q494" i="2"/>
  <c r="Q53" i="2"/>
  <c r="Q549" i="1"/>
  <c r="Q557" i="2"/>
  <c r="Q471" i="2"/>
  <c r="Q536" i="2"/>
  <c r="Q103" i="2"/>
  <c r="Q38" i="2"/>
  <c r="Q527" i="2"/>
  <c r="Q564" i="2"/>
  <c r="Q534" i="2"/>
  <c r="Q480" i="2"/>
  <c r="Q232" i="1"/>
  <c r="Q261" i="1"/>
  <c r="Q480" i="1"/>
  <c r="Q331" i="2"/>
  <c r="Q327" i="1"/>
  <c r="Q336" i="1"/>
  <c r="Q417" i="1"/>
  <c r="Q535" i="2"/>
  <c r="Q576" i="2"/>
  <c r="Q56" i="2"/>
  <c r="Q201" i="2"/>
  <c r="Q522" i="2"/>
  <c r="Q477" i="2"/>
  <c r="Q537" i="2"/>
  <c r="Q81" i="2"/>
  <c r="Q202" i="1"/>
  <c r="Q212" i="2"/>
  <c r="Q456" i="1"/>
  <c r="Q304" i="1"/>
  <c r="Q274" i="1"/>
  <c r="Q186" i="1"/>
  <c r="Q163" i="1"/>
  <c r="Q145" i="1"/>
  <c r="Q240" i="1"/>
  <c r="Q246" i="1"/>
  <c r="Q256" i="1"/>
  <c r="Q40" i="1"/>
  <c r="Q508" i="1"/>
  <c r="Q503" i="1"/>
  <c r="Q76" i="1"/>
  <c r="Q79" i="1"/>
  <c r="Q72" i="1"/>
  <c r="Q462" i="1"/>
  <c r="Q477" i="1"/>
  <c r="Q22" i="1"/>
  <c r="Q32" i="1"/>
  <c r="Q31" i="1"/>
  <c r="Q102" i="1"/>
  <c r="Q481" i="1"/>
  <c r="Q87" i="1"/>
  <c r="Q36" i="1"/>
  <c r="Q319" i="1"/>
  <c r="Q377" i="1"/>
  <c r="Q440" i="1"/>
  <c r="Q221" i="1"/>
  <c r="Q127" i="1"/>
  <c r="FZ343" i="1"/>
  <c r="Q434" i="1"/>
  <c r="Q8" i="1"/>
  <c r="Q207" i="1"/>
  <c r="Q223" i="1"/>
  <c r="Q247" i="1"/>
  <c r="Q303" i="1"/>
  <c r="Q210" i="1"/>
  <c r="O111" i="2"/>
  <c r="O110" i="2"/>
  <c r="Y109" i="2"/>
  <c r="R109" i="2" s="1"/>
  <c r="Q290" i="2"/>
  <c r="Q316" i="2"/>
  <c r="Q179" i="2"/>
  <c r="Q173" i="2"/>
  <c r="Q145" i="2"/>
  <c r="Q244" i="2"/>
  <c r="Q237" i="2"/>
  <c r="Q453" i="2"/>
  <c r="Q118" i="2"/>
  <c r="Q312" i="2"/>
  <c r="Q475" i="2"/>
  <c r="Q498" i="2"/>
  <c r="Q496" i="2"/>
  <c r="Q29" i="2"/>
  <c r="Q55" i="2"/>
  <c r="Q540" i="2"/>
  <c r="Q560" i="2"/>
  <c r="Q556" i="2"/>
  <c r="Q549" i="2"/>
  <c r="Q561" i="2"/>
  <c r="Q157" i="2"/>
  <c r="Q172" i="2"/>
  <c r="Q321" i="2"/>
  <c r="Q188" i="2"/>
  <c r="Q469" i="2"/>
  <c r="Q35" i="2"/>
  <c r="Q161" i="2"/>
  <c r="Q289" i="2"/>
  <c r="Q482" i="2"/>
  <c r="Q168" i="2"/>
  <c r="Q199" i="2"/>
  <c r="Q502" i="2"/>
  <c r="Q14" i="2"/>
  <c r="Q352" i="2"/>
  <c r="Q357" i="2"/>
  <c r="Q368" i="2"/>
  <c r="Q397" i="2"/>
  <c r="Q434" i="2"/>
  <c r="Q180" i="2"/>
  <c r="Q156" i="2"/>
  <c r="Q307" i="2"/>
  <c r="Q139" i="2"/>
  <c r="Q495" i="2"/>
  <c r="Q50" i="2"/>
  <c r="Q183" i="2"/>
  <c r="Q462" i="2"/>
  <c r="Q503" i="2"/>
  <c r="Q58" i="2"/>
  <c r="Q267" i="2"/>
  <c r="Q184" i="2"/>
  <c r="Q238" i="2"/>
  <c r="Q536" i="1"/>
  <c r="Q190" i="2"/>
  <c r="Q564" i="1"/>
  <c r="Q114" i="1"/>
  <c r="Q273" i="2"/>
  <c r="Q270" i="2"/>
  <c r="Q164" i="2"/>
  <c r="Q162" i="1"/>
  <c r="Q233" i="1"/>
  <c r="Q546" i="2"/>
  <c r="Q537" i="1"/>
  <c r="Q541" i="2"/>
  <c r="Q571" i="1"/>
  <c r="Q326" i="1"/>
  <c r="Q355" i="1"/>
  <c r="Q357" i="1"/>
  <c r="Q369" i="2"/>
  <c r="Q442" i="2"/>
  <c r="Q449" i="2"/>
  <c r="Q399" i="1"/>
  <c r="Q397" i="1"/>
  <c r="Q114" i="2"/>
  <c r="Q493" i="1"/>
  <c r="Q368" i="1"/>
  <c r="Q182" i="2"/>
  <c r="Q183" i="1"/>
  <c r="Q398" i="2"/>
  <c r="Q191" i="2"/>
  <c r="Q239" i="2"/>
  <c r="Q205" i="2"/>
  <c r="Q66" i="2"/>
  <c r="Q519" i="1"/>
  <c r="Q228" i="2"/>
  <c r="Q280" i="2"/>
  <c r="Q274" i="2"/>
  <c r="Q269" i="1"/>
  <c r="Q276" i="2"/>
  <c r="Q186" i="2"/>
  <c r="Q170" i="2"/>
  <c r="Q163" i="2"/>
  <c r="Q48" i="1"/>
  <c r="Q47" i="2"/>
  <c r="Q11" i="1"/>
  <c r="Q457" i="1"/>
  <c r="Q94" i="2"/>
  <c r="Q131" i="2"/>
  <c r="Q95" i="2"/>
  <c r="Q245" i="1"/>
  <c r="Q565" i="1"/>
  <c r="Q517" i="2"/>
  <c r="Q476" i="1"/>
  <c r="Q54" i="1"/>
  <c r="Q531" i="2"/>
  <c r="Q548" i="1"/>
  <c r="Q548" i="2"/>
  <c r="Q551" i="1"/>
  <c r="Q554" i="2"/>
  <c r="Q250" i="1"/>
  <c r="Q543" i="2"/>
  <c r="Q526" i="2"/>
  <c r="Q157" i="1"/>
  <c r="Q483" i="2"/>
  <c r="Q221" i="2"/>
  <c r="Q99" i="2"/>
  <c r="Q230" i="2"/>
  <c r="Q233" i="2"/>
  <c r="Q250" i="2"/>
  <c r="Q328" i="1"/>
  <c r="Q322" i="1"/>
  <c r="Q325" i="1"/>
  <c r="Q320" i="1"/>
  <c r="Q144" i="1"/>
  <c r="Q244" i="1"/>
  <c r="Q235" i="1"/>
  <c r="Q117" i="1"/>
  <c r="Q80" i="1"/>
  <c r="Q509" i="1"/>
  <c r="Q263" i="1"/>
  <c r="Q511" i="1"/>
  <c r="Q337" i="1"/>
  <c r="Q362" i="1"/>
  <c r="Q288" i="1"/>
  <c r="Q270" i="1"/>
  <c r="Q268" i="1"/>
  <c r="Q323" i="2"/>
  <c r="Q184" i="1"/>
  <c r="Q179" i="1"/>
  <c r="Q178" i="2"/>
  <c r="Q149" i="1"/>
  <c r="Q165" i="2"/>
  <c r="Q138" i="1"/>
  <c r="Q193" i="2"/>
  <c r="Q245" i="2"/>
  <c r="Q510" i="2"/>
  <c r="Q505" i="2"/>
  <c r="Q111" i="2"/>
  <c r="FZ386" i="1"/>
  <c r="Q326" i="2"/>
  <c r="Q352" i="1"/>
  <c r="Q338" i="1"/>
  <c r="Q370" i="2"/>
  <c r="Q390" i="2"/>
  <c r="Q402" i="2"/>
  <c r="Q409" i="1"/>
  <c r="Q420" i="2"/>
  <c r="Q419" i="2"/>
  <c r="Q403" i="2"/>
  <c r="Q426" i="1"/>
  <c r="Q177" i="2"/>
  <c r="Q193" i="1"/>
  <c r="Q241" i="2"/>
  <c r="Q238" i="1"/>
  <c r="Q204" i="2"/>
  <c r="Q204" i="1"/>
  <c r="Q40" i="2"/>
  <c r="Q10" i="2"/>
  <c r="Q482" i="1"/>
  <c r="Q108" i="1"/>
  <c r="Q105" i="2"/>
  <c r="Q116" i="2"/>
  <c r="Q72" i="2"/>
  <c r="Q85" i="2"/>
  <c r="Q502" i="1"/>
  <c r="Q217" i="1"/>
  <c r="Q227" i="2"/>
  <c r="Q518" i="1"/>
  <c r="Q521" i="2"/>
  <c r="Q464" i="1"/>
  <c r="Q464" i="2"/>
  <c r="Q473" i="1"/>
  <c r="Q31" i="2"/>
  <c r="Q551" i="2"/>
  <c r="Q561" i="1"/>
  <c r="Q562" i="2"/>
  <c r="Q531" i="1"/>
  <c r="Q312" i="1"/>
  <c r="Q296" i="2"/>
  <c r="Q467" i="1"/>
  <c r="Q23" i="1"/>
  <c r="Q36" i="2"/>
  <c r="Q37" i="1"/>
  <c r="Q293" i="1"/>
  <c r="Q329" i="2"/>
  <c r="Q344" i="2"/>
  <c r="Q343" i="2"/>
  <c r="Q353" i="2"/>
  <c r="Q351" i="2"/>
  <c r="Q355" i="2"/>
  <c r="Q443" i="2"/>
  <c r="Q438" i="1"/>
  <c r="Q392" i="2"/>
  <c r="Q422" i="1"/>
  <c r="Q426" i="2"/>
  <c r="Q222" i="2"/>
  <c r="Q127" i="2"/>
  <c r="Q169" i="1"/>
  <c r="Q223" i="2"/>
  <c r="Q437" i="2"/>
  <c r="Q73" i="1"/>
  <c r="Q224" i="2"/>
  <c r="Q374" i="2"/>
  <c r="Q348" i="2"/>
  <c r="Q371" i="2"/>
  <c r="Q559" i="2"/>
  <c r="Q181" i="1"/>
  <c r="Q211" i="2"/>
  <c r="Q524" i="2"/>
  <c r="Q501" i="1"/>
  <c r="Q375" i="2"/>
  <c r="Q254" i="1"/>
  <c r="Q566" i="2"/>
  <c r="Q265" i="1"/>
  <c r="Q6" i="2"/>
  <c r="Q107" i="1"/>
  <c r="Q93" i="1"/>
  <c r="Q498" i="1"/>
  <c r="Q18" i="1"/>
  <c r="Q479" i="1"/>
  <c r="Q472" i="1"/>
  <c r="Q67" i="1"/>
  <c r="Q349" i="1"/>
  <c r="Q366" i="1"/>
  <c r="Q364" i="1"/>
  <c r="Q468" i="1"/>
  <c r="Q408" i="1"/>
  <c r="Q330" i="1"/>
  <c r="Q575" i="1"/>
  <c r="Q211" i="1"/>
  <c r="Q249" i="2"/>
  <c r="Q12" i="1"/>
  <c r="Q11" i="2"/>
  <c r="Q459" i="2"/>
  <c r="Q459" i="1"/>
  <c r="Q451" i="1"/>
  <c r="Q452" i="2"/>
  <c r="Q106" i="2"/>
  <c r="Q124" i="2"/>
  <c r="Q98" i="1"/>
  <c r="Q119" i="2"/>
  <c r="Q115" i="1"/>
  <c r="Q136" i="2"/>
  <c r="Q246" i="2"/>
  <c r="Q567" i="2"/>
  <c r="Q496" i="1"/>
  <c r="Q500" i="2"/>
  <c r="Q20" i="2"/>
  <c r="Q29" i="1"/>
  <c r="Q54" i="2"/>
  <c r="Q538" i="1"/>
  <c r="Q542" i="2"/>
  <c r="Q558" i="1"/>
  <c r="Q550" i="1"/>
  <c r="Q554" i="1"/>
  <c r="Q559" i="1"/>
  <c r="Q251" i="2"/>
  <c r="Q25" i="1"/>
  <c r="Q533" i="2"/>
  <c r="Q172" i="1"/>
  <c r="Q90" i="1"/>
  <c r="Q297" i="2"/>
  <c r="Q198" i="2"/>
  <c r="Q314" i="2"/>
  <c r="Q286" i="2"/>
  <c r="Q35" i="1"/>
  <c r="Q166" i="1"/>
  <c r="Q481" i="2"/>
  <c r="Q164" i="1"/>
  <c r="Q161" i="1"/>
  <c r="Q226" i="2"/>
  <c r="Q160" i="1"/>
  <c r="Q287" i="1"/>
  <c r="Q229" i="2"/>
  <c r="Q544" i="1"/>
  <c r="Q295" i="2"/>
  <c r="Q265" i="2"/>
  <c r="Q500" i="1"/>
  <c r="Q133" i="1"/>
  <c r="Q377" i="2"/>
  <c r="Q332" i="2"/>
  <c r="Q334" i="2"/>
  <c r="Q340" i="1"/>
  <c r="Q347" i="1"/>
  <c r="Q340" i="2"/>
  <c r="Q364" i="2"/>
  <c r="Q441" i="1"/>
  <c r="Q391" i="1"/>
  <c r="Q394" i="1"/>
  <c r="Q389" i="1"/>
  <c r="Q390" i="1"/>
  <c r="Q407" i="2"/>
  <c r="Q411" i="1"/>
  <c r="Q413" i="1"/>
  <c r="Q431" i="1"/>
  <c r="Q423" i="2"/>
  <c r="Q425" i="1"/>
  <c r="Q174" i="1"/>
  <c r="Q180" i="1"/>
  <c r="Q405" i="1"/>
  <c r="Q287" i="2"/>
  <c r="Q343" i="1"/>
  <c r="Q411" i="2"/>
  <c r="Q189" i="1"/>
  <c r="Q305" i="1"/>
  <c r="Q292" i="2"/>
  <c r="Q475" i="1"/>
  <c r="Q535" i="1"/>
  <c r="Q190" i="1"/>
  <c r="Q248" i="2"/>
  <c r="Q182" i="1"/>
  <c r="Q335" i="2"/>
  <c r="Q58" i="1"/>
  <c r="Q255" i="2"/>
  <c r="Q577" i="2"/>
  <c r="Q311" i="2"/>
  <c r="Q273" i="1"/>
  <c r="Q175" i="2"/>
  <c r="Q170" i="1"/>
  <c r="Q148" i="2"/>
  <c r="Q165" i="1"/>
  <c r="Q144" i="2"/>
  <c r="Q141" i="2"/>
  <c r="Q252" i="2"/>
  <c r="Q240" i="2"/>
  <c r="Q206" i="2"/>
  <c r="Q47" i="1"/>
  <c r="Q42" i="2"/>
  <c r="Q43" i="1"/>
  <c r="Q13" i="2"/>
  <c r="Q10" i="1"/>
  <c r="Q491" i="1"/>
  <c r="Q457" i="2"/>
  <c r="Q453" i="1"/>
  <c r="Q461" i="2"/>
  <c r="Q509" i="2"/>
  <c r="Q107" i="2"/>
  <c r="Q111" i="1"/>
  <c r="Q105" i="1"/>
  <c r="Q104" i="2"/>
  <c r="Q116" i="1"/>
  <c r="Q78" i="2"/>
  <c r="Q75" i="2"/>
  <c r="Q71" i="2"/>
  <c r="Q83" i="2"/>
  <c r="Q94" i="1"/>
  <c r="Q93" i="2"/>
  <c r="Q131" i="1"/>
  <c r="Q511" i="2"/>
  <c r="Q113" i="2"/>
  <c r="Q95" i="1"/>
  <c r="Q523" i="2"/>
  <c r="Q519" i="2"/>
  <c r="Q497" i="2"/>
  <c r="Q18" i="2"/>
  <c r="Q30" i="2"/>
  <c r="Q34" i="1"/>
  <c r="Q52" i="1"/>
  <c r="Q49" i="1"/>
  <c r="Q51" i="2"/>
  <c r="Q540" i="1"/>
  <c r="Q529" i="1"/>
  <c r="Q558" i="2"/>
  <c r="Q552" i="2"/>
  <c r="Q546" i="1"/>
  <c r="Q552" i="1"/>
  <c r="Q555" i="2"/>
  <c r="Q560" i="1"/>
  <c r="Q151" i="2"/>
  <c r="Q219" i="1"/>
  <c r="Q468" i="2"/>
  <c r="Q214" i="1"/>
  <c r="Q253" i="1"/>
  <c r="Q88" i="2"/>
  <c r="Q220" i="1"/>
  <c r="Q284" i="1"/>
  <c r="Q99" i="1"/>
  <c r="Q166" i="2"/>
  <c r="Q59" i="2"/>
  <c r="Q225" i="1"/>
  <c r="Q160" i="2"/>
  <c r="Q167" i="2"/>
  <c r="Q101" i="2"/>
  <c r="Q474" i="2"/>
  <c r="Q132" i="2"/>
  <c r="Q281" i="2"/>
  <c r="Q68" i="1"/>
  <c r="Q575" i="2"/>
  <c r="Q379" i="2"/>
  <c r="Q380" i="2"/>
  <c r="Q373" i="1"/>
  <c r="Q376" i="2"/>
  <c r="Q384" i="2"/>
  <c r="Q323" i="1"/>
  <c r="Q327" i="2"/>
  <c r="Q123" i="2"/>
  <c r="Q366" i="2"/>
  <c r="Q363" i="2"/>
  <c r="Q437" i="1"/>
  <c r="Q394" i="2"/>
  <c r="Q388" i="1"/>
  <c r="Q404" i="1"/>
  <c r="Q406" i="2"/>
  <c r="Q415" i="2"/>
  <c r="Q415" i="1"/>
  <c r="Q418" i="1"/>
  <c r="Q413" i="2"/>
  <c r="Q435" i="2"/>
  <c r="Q432" i="2"/>
  <c r="Q422" i="2"/>
  <c r="Q430" i="2"/>
  <c r="Q427" i="2"/>
  <c r="Q423" i="1"/>
  <c r="Q174" i="2"/>
  <c r="Q342" i="1"/>
  <c r="Q345" i="2"/>
  <c r="Q24" i="1"/>
  <c r="Q235" i="2"/>
  <c r="Q346" i="2"/>
  <c r="Q222" i="1"/>
  <c r="Q499" i="1"/>
  <c r="Q302" i="2"/>
  <c r="Q452" i="1"/>
  <c r="Q126" i="1"/>
  <c r="Q470" i="1"/>
  <c r="Q433" i="2"/>
  <c r="Q557" i="1"/>
  <c r="Q309" i="1"/>
  <c r="Q306" i="2"/>
  <c r="Q278" i="1"/>
  <c r="Q272" i="1"/>
  <c r="Q271" i="1"/>
  <c r="Q272" i="2"/>
  <c r="Q177" i="1"/>
  <c r="Q175" i="1"/>
  <c r="Q149" i="2"/>
  <c r="Q142" i="1"/>
  <c r="Q138" i="2"/>
  <c r="Q242" i="1"/>
  <c r="Q205" i="1"/>
  <c r="Q209" i="2"/>
  <c r="Q42" i="1"/>
  <c r="Q39" i="1"/>
  <c r="Q45" i="1"/>
  <c r="Q44" i="2"/>
  <c r="Q12" i="2"/>
  <c r="Q9" i="1"/>
  <c r="Q15" i="1"/>
  <c r="Q15" i="2"/>
  <c r="Q61" i="1"/>
  <c r="Q61" i="2"/>
  <c r="Q490" i="1"/>
  <c r="Q484" i="2"/>
  <c r="Q460" i="2"/>
  <c r="Q507" i="2"/>
  <c r="Q112" i="2"/>
  <c r="Q110" i="1"/>
  <c r="Q109" i="2"/>
  <c r="Q104" i="1"/>
  <c r="Q78" i="1"/>
  <c r="Q77" i="2"/>
  <c r="Q74" i="2"/>
  <c r="Q130" i="2"/>
  <c r="Q85" i="1"/>
  <c r="Q98" i="2"/>
  <c r="Q96" i="2"/>
  <c r="Q252" i="1"/>
  <c r="Q115" i="2"/>
  <c r="Q153" i="1"/>
  <c r="Q285" i="2"/>
  <c r="Q209" i="1"/>
  <c r="Q521" i="1"/>
  <c r="Q518" i="2"/>
  <c r="Q517" i="1"/>
  <c r="Q463" i="2"/>
  <c r="Q497" i="1"/>
  <c r="Q30" i="1"/>
  <c r="Q33" i="2"/>
  <c r="Q53" i="1"/>
  <c r="Q51" i="1"/>
  <c r="Q547" i="1"/>
  <c r="Q522" i="1"/>
  <c r="Q122" i="2"/>
  <c r="Q372" i="1"/>
  <c r="Q439" i="2"/>
  <c r="Q151" i="1"/>
  <c r="Q231" i="2"/>
  <c r="Q541" i="1"/>
  <c r="Q469" i="1"/>
  <c r="Q25" i="2"/>
  <c r="Q524" i="1"/>
  <c r="Q534" i="1"/>
  <c r="Q38" i="1"/>
  <c r="Q90" i="2"/>
  <c r="Q318" i="1"/>
  <c r="Q120" i="2"/>
  <c r="Q294" i="1"/>
  <c r="Q532" i="1"/>
  <c r="Q155" i="2"/>
  <c r="Q478" i="1"/>
  <c r="Q542" i="1"/>
  <c r="Q100" i="2"/>
  <c r="Q62" i="2"/>
  <c r="Q229" i="1"/>
  <c r="Q263" i="2"/>
  <c r="Q132" i="1"/>
  <c r="Q512" i="2"/>
  <c r="Q249" i="1"/>
  <c r="Q539" i="1"/>
  <c r="Q133" i="2"/>
  <c r="Q14" i="1"/>
  <c r="Q382" i="1"/>
  <c r="Q329" i="1"/>
  <c r="Q330" i="2"/>
  <c r="Q328" i="2"/>
  <c r="Q339" i="2"/>
  <c r="Q334" i="1"/>
  <c r="Q337" i="2"/>
  <c r="Q358" i="2"/>
  <c r="Q356" i="1"/>
  <c r="Q359" i="2"/>
  <c r="Q354" i="2"/>
  <c r="Q123" i="1"/>
  <c r="Q341" i="2"/>
  <c r="Q367" i="1"/>
  <c r="Q358" i="1"/>
  <c r="Q361" i="2"/>
  <c r="Q363" i="1"/>
  <c r="Q361" i="1"/>
  <c r="Q439" i="1"/>
  <c r="Q444" i="2"/>
  <c r="Q446" i="1"/>
  <c r="Q448" i="2"/>
  <c r="Q393" i="2"/>
  <c r="Q386" i="1"/>
  <c r="Q389" i="2"/>
  <c r="Q391" i="2"/>
  <c r="Q400" i="2"/>
  <c r="Q412" i="1"/>
  <c r="Q414" i="2"/>
  <c r="Q416" i="2"/>
  <c r="Q416" i="1"/>
  <c r="Q438" i="2"/>
  <c r="Q419" i="1"/>
  <c r="Q427" i="1"/>
  <c r="Q428" i="2"/>
  <c r="Q408" i="2"/>
  <c r="Q547" i="2"/>
  <c r="Q409" i="2"/>
  <c r="Q573" i="1"/>
  <c r="Q121" i="2"/>
  <c r="Q189" i="2"/>
  <c r="Q82" i="1"/>
  <c r="Q512" i="1"/>
  <c r="Q324" i="2"/>
  <c r="Q333" i="2"/>
  <c r="Q520" i="1"/>
  <c r="Q227" i="1"/>
  <c r="Q91" i="2"/>
  <c r="Q27" i="2"/>
  <c r="Q345" i="1"/>
  <c r="Q81" i="1"/>
  <c r="Q460" i="1"/>
  <c r="Q332" i="1"/>
  <c r="Q122" i="1"/>
  <c r="Q291" i="1"/>
  <c r="Q293" i="2"/>
  <c r="Q275" i="2"/>
  <c r="Q271" i="2"/>
  <c r="Q314" i="1"/>
  <c r="Q178" i="1"/>
  <c r="Q173" i="1"/>
  <c r="Q171" i="1"/>
  <c r="Q171" i="2"/>
  <c r="Q143" i="1"/>
  <c r="Q143" i="2"/>
  <c r="Q142" i="2"/>
  <c r="Q200" i="2"/>
  <c r="Q251" i="1"/>
  <c r="Q243" i="1"/>
  <c r="Q243" i="2"/>
  <c r="Q236" i="1"/>
  <c r="Q236" i="2"/>
  <c r="Q239" i="1"/>
  <c r="Q248" i="1"/>
  <c r="Q247" i="2"/>
  <c r="Q208" i="1"/>
  <c r="Q257" i="2"/>
  <c r="Q48" i="2"/>
  <c r="Q39" i="2"/>
  <c r="Q46" i="2"/>
  <c r="Q44" i="1"/>
  <c r="Q43" i="2"/>
  <c r="Q7" i="1"/>
  <c r="Q7" i="2"/>
  <c r="Q493" i="2"/>
  <c r="Q492" i="2"/>
  <c r="Q485" i="1"/>
  <c r="Q458" i="2"/>
  <c r="Q458" i="1"/>
  <c r="Q454" i="1"/>
  <c r="Q456" i="2"/>
  <c r="Q455" i="2"/>
  <c r="Q450" i="1"/>
  <c r="Q505" i="1"/>
  <c r="Q504" i="1"/>
  <c r="Q506" i="2"/>
  <c r="Q112" i="1"/>
  <c r="Q106" i="1"/>
  <c r="Q108" i="2"/>
  <c r="Q118" i="1"/>
  <c r="Q117" i="2"/>
  <c r="Q77" i="1"/>
  <c r="Q76" i="2"/>
  <c r="Q79" i="2"/>
  <c r="Q74" i="1"/>
  <c r="Q80" i="2"/>
  <c r="Q130" i="1"/>
  <c r="Q124" i="1"/>
  <c r="Q97" i="1"/>
  <c r="Q97" i="2"/>
  <c r="Q96" i="1"/>
  <c r="Q504" i="2"/>
  <c r="Q66" i="1"/>
  <c r="Q119" i="1"/>
  <c r="Q253" i="2"/>
  <c r="Q187" i="1"/>
  <c r="Q218" i="2"/>
  <c r="Q136" i="1"/>
  <c r="Q283" i="1"/>
  <c r="Q266" i="2"/>
  <c r="Q516" i="1"/>
  <c r="Q520" i="2"/>
  <c r="Q461" i="1"/>
  <c r="Q466" i="2"/>
  <c r="Q479" i="2"/>
  <c r="Q495" i="1"/>
  <c r="Q499" i="2"/>
  <c r="Q492" i="1"/>
  <c r="Q494" i="1"/>
  <c r="Q20" i="1"/>
  <c r="Q22" i="2"/>
  <c r="Q32" i="2"/>
  <c r="Q33" i="1"/>
  <c r="Q34" i="2"/>
  <c r="Q52" i="2"/>
  <c r="Q55" i="1"/>
  <c r="Q49" i="2"/>
  <c r="Q550" i="2"/>
  <c r="Q555" i="1"/>
  <c r="Q553" i="2"/>
  <c r="Q553" i="1"/>
  <c r="Q563" i="2"/>
  <c r="Q230" i="1"/>
  <c r="Q213" i="1"/>
  <c r="Q214" i="2"/>
  <c r="Q220" i="2"/>
  <c r="Q103" i="1"/>
  <c r="Q102" i="2"/>
  <c r="Q295" i="1"/>
  <c r="Q87" i="2"/>
  <c r="Q466" i="1"/>
  <c r="Q197" i="1"/>
  <c r="Q215" i="2"/>
  <c r="Q120" i="1"/>
  <c r="Q57" i="1"/>
  <c r="Q57" i="2"/>
  <c r="Q254" i="2"/>
  <c r="Q188" i="1"/>
  <c r="Q23" i="2"/>
  <c r="Q155" i="1"/>
  <c r="Q231" i="1"/>
  <c r="Q232" i="2"/>
  <c r="Q544" i="2"/>
  <c r="Q100" i="1"/>
  <c r="Q59" i="1"/>
  <c r="Q62" i="1"/>
  <c r="Q65" i="1"/>
  <c r="Q65" i="2"/>
  <c r="Q538" i="2"/>
  <c r="Q228" i="1"/>
  <c r="Q167" i="1"/>
  <c r="Q570" i="1"/>
  <c r="Q572" i="2"/>
  <c r="Q162" i="2"/>
  <c r="Q37" i="2"/>
  <c r="Q234" i="2"/>
  <c r="Q168" i="1"/>
  <c r="Q539" i="2"/>
  <c r="Q198" i="1"/>
  <c r="Q322" i="2"/>
  <c r="Q510" i="1"/>
  <c r="Q67" i="2"/>
  <c r="Q573" i="2"/>
  <c r="Q530" i="2"/>
  <c r="Q279" i="1"/>
  <c r="Q513" i="2"/>
  <c r="Q68" i="2"/>
  <c r="Q572" i="1"/>
  <c r="FZ362" i="1"/>
  <c r="Q375" i="1"/>
  <c r="Q378" i="2"/>
  <c r="Q385" i="2"/>
  <c r="Q331" i="1"/>
  <c r="Q325" i="2"/>
  <c r="Q324" i="1"/>
  <c r="Q341" i="1"/>
  <c r="Q350" i="2"/>
  <c r="Q350" i="1"/>
  <c r="Q353" i="1"/>
  <c r="Q356" i="2"/>
  <c r="Q348" i="1"/>
  <c r="Q351" i="1"/>
  <c r="Q369" i="1"/>
  <c r="Q372" i="2"/>
  <c r="Q360" i="2"/>
  <c r="Q365" i="1"/>
  <c r="Q367" i="2"/>
  <c r="Q365" i="2"/>
  <c r="Q441" i="2"/>
  <c r="Q440" i="2"/>
  <c r="Q445" i="1"/>
  <c r="Q392" i="1"/>
  <c r="Q395" i="2"/>
  <c r="Q385" i="1"/>
  <c r="Q388" i="2"/>
  <c r="Q387" i="1"/>
  <c r="FZ388" i="1"/>
  <c r="Q403" i="1"/>
  <c r="Q412" i="2"/>
  <c r="Q418" i="2"/>
  <c r="Q421" i="2"/>
  <c r="Q414" i="1"/>
  <c r="Q417" i="2"/>
  <c r="Q435" i="1"/>
  <c r="Q401" i="1"/>
  <c r="Q404" i="2"/>
  <c r="Q420" i="1"/>
  <c r="Q428" i="1"/>
  <c r="Q431" i="2"/>
  <c r="Q429" i="2"/>
  <c r="Q425" i="2"/>
  <c r="Q470" i="2"/>
  <c r="Q24" i="2"/>
  <c r="Q156" i="1"/>
  <c r="Q285" i="1"/>
  <c r="Q545" i="1"/>
  <c r="Q169" i="2"/>
  <c r="Q406" i="1"/>
  <c r="Q121" i="1"/>
  <c r="Q501" i="2"/>
  <c r="Q311" i="1"/>
  <c r="Q313" i="2"/>
  <c r="Q82" i="2"/>
  <c r="Q290" i="1"/>
  <c r="Q514" i="2"/>
  <c r="Q200" i="1"/>
  <c r="Q321" i="1"/>
  <c r="Q73" i="2"/>
  <c r="Q454" i="2"/>
  <c r="Q8" i="2"/>
  <c r="Q208" i="2"/>
  <c r="Q139" i="1"/>
  <c r="Q275" i="1"/>
  <c r="Q277" i="2"/>
  <c r="Q126" i="2"/>
  <c r="Q472" i="2"/>
  <c r="Q91" i="1"/>
  <c r="Q371" i="1"/>
  <c r="Q27" i="1"/>
  <c r="Q50" i="1"/>
  <c r="Q181" i="2"/>
  <c r="Q305" i="2"/>
  <c r="Q16" i="1"/>
  <c r="Q16" i="2"/>
  <c r="Q436" i="1"/>
  <c r="Q203" i="2"/>
  <c r="DM47" i="1"/>
  <c r="DM10" i="1"/>
  <c r="AB12" i="1"/>
  <c r="DM12" i="1"/>
  <c r="FD12" i="1" s="1"/>
  <c r="AV12" i="1" s="1"/>
  <c r="AB7" i="1"/>
  <c r="DM7" i="1"/>
  <c r="FD7" i="1" s="1"/>
  <c r="AV7" i="1" s="1"/>
  <c r="AB9" i="1"/>
  <c r="DM9" i="1"/>
  <c r="FD9" i="1" s="1"/>
  <c r="AV9" i="1" s="1"/>
  <c r="AB11" i="1"/>
  <c r="DM11" i="1"/>
  <c r="FD11" i="1" s="1"/>
  <c r="AV11" i="1" s="1"/>
  <c r="DM130" i="1"/>
  <c r="DM72" i="1"/>
  <c r="DM75" i="1"/>
  <c r="DM93" i="1"/>
  <c r="DM74" i="1"/>
  <c r="DM94" i="1"/>
  <c r="DM71" i="1"/>
  <c r="DM95" i="1"/>
  <c r="DM78" i="1"/>
  <c r="DM79" i="1"/>
  <c r="AB127" i="1"/>
  <c r="DM127" i="1"/>
  <c r="FD127" i="1" s="1"/>
  <c r="AV127" i="1" s="1"/>
  <c r="CG309" i="1"/>
  <c r="AB309" i="1"/>
  <c r="CG304" i="1"/>
  <c r="AB291" i="1"/>
  <c r="CG291" i="1"/>
  <c r="CG278" i="1"/>
  <c r="CG292" i="1"/>
  <c r="CG288" i="1"/>
  <c r="CG271" i="1"/>
  <c r="CG270" i="1"/>
  <c r="CG269" i="1"/>
  <c r="CG268" i="1"/>
  <c r="CG320" i="1"/>
  <c r="AB320" i="1"/>
  <c r="AB186" i="1"/>
  <c r="CG186" i="1"/>
  <c r="CG184" i="1"/>
  <c r="CG177" i="1"/>
  <c r="FD177" i="1" s="1"/>
  <c r="AV177" i="1" s="1"/>
  <c r="AB177" i="1"/>
  <c r="CG173" i="1"/>
  <c r="CG171" i="1"/>
  <c r="CG170" i="1"/>
  <c r="CG163" i="1"/>
  <c r="FD163" i="1" s="1"/>
  <c r="AV163" i="1" s="1"/>
  <c r="AB163" i="1"/>
  <c r="CG144" i="1"/>
  <c r="CG145" i="1"/>
  <c r="CG143" i="1"/>
  <c r="CG142" i="1"/>
  <c r="CG141" i="1"/>
  <c r="CG193" i="1"/>
  <c r="CG199" i="1"/>
  <c r="CG251" i="1"/>
  <c r="CG243" i="1"/>
  <c r="FD243" i="1" s="1"/>
  <c r="AV243" i="1" s="1"/>
  <c r="AB243" i="1"/>
  <c r="CG244" i="1"/>
  <c r="FD244" i="1" s="1"/>
  <c r="AV244" i="1" s="1"/>
  <c r="AB244" i="1"/>
  <c r="CG242" i="1"/>
  <c r="FD242" i="1" s="1"/>
  <c r="AV242" i="1" s="1"/>
  <c r="AB242" i="1"/>
  <c r="CG237" i="1"/>
  <c r="CG236" i="1"/>
  <c r="CG235" i="1"/>
  <c r="CG240" i="1"/>
  <c r="CG239" i="1"/>
  <c r="CG238" i="1"/>
  <c r="AB238" i="1"/>
  <c r="CG205" i="1"/>
  <c r="AB205" i="1"/>
  <c r="FE208" i="1"/>
  <c r="AX208" i="1" s="1"/>
  <c r="FG208" i="1"/>
  <c r="AZ208" i="1" s="1"/>
  <c r="FF208" i="1"/>
  <c r="CG256" i="1"/>
  <c r="FD256" i="1" s="1"/>
  <c r="AV256" i="1" s="1"/>
  <c r="AB256" i="1"/>
  <c r="AB203" i="1"/>
  <c r="CG203" i="1"/>
  <c r="CG206" i="1"/>
  <c r="AB206" i="1"/>
  <c r="CG204" i="1"/>
  <c r="CG48" i="1"/>
  <c r="CG47" i="1"/>
  <c r="AB47" i="1"/>
  <c r="CG42" i="1"/>
  <c r="AB42" i="1"/>
  <c r="AB39" i="1"/>
  <c r="CG39" i="1"/>
  <c r="CG46" i="1"/>
  <c r="AB44" i="1"/>
  <c r="CG44" i="1"/>
  <c r="CG43" i="1"/>
  <c r="AB43" i="1"/>
  <c r="AB40" i="1"/>
  <c r="CG40" i="1"/>
  <c r="CG10" i="1"/>
  <c r="AB10" i="1"/>
  <c r="CG15" i="1"/>
  <c r="FD15" i="1" s="1"/>
  <c r="AV15" i="1" s="1"/>
  <c r="AB15" i="1"/>
  <c r="ES6" i="1"/>
  <c r="CG6" i="1"/>
  <c r="FD6" i="1" s="1"/>
  <c r="AV6" i="1" s="1"/>
  <c r="CG61" i="1"/>
  <c r="AB507" i="1"/>
  <c r="AB505" i="1"/>
  <c r="AB504" i="1"/>
  <c r="AB503" i="1"/>
  <c r="CG107" i="1"/>
  <c r="AB107" i="1"/>
  <c r="CG106" i="1"/>
  <c r="AB106" i="1"/>
  <c r="CG110" i="1"/>
  <c r="AB110" i="1"/>
  <c r="CG109" i="1"/>
  <c r="AB109" i="1"/>
  <c r="CG108" i="1"/>
  <c r="AB108" i="1"/>
  <c r="CG105" i="1"/>
  <c r="CG104" i="1"/>
  <c r="CG118" i="1"/>
  <c r="AB118" i="1"/>
  <c r="CG117" i="1"/>
  <c r="AB117" i="1"/>
  <c r="CG116" i="1"/>
  <c r="AB116" i="1"/>
  <c r="CG78" i="1"/>
  <c r="AB78" i="1"/>
  <c r="CG77" i="1"/>
  <c r="AB77" i="1"/>
  <c r="CG76" i="1"/>
  <c r="AB76" i="1"/>
  <c r="CG79" i="1"/>
  <c r="AB79" i="1"/>
  <c r="AB75" i="1"/>
  <c r="CG75" i="1"/>
  <c r="AB74" i="1"/>
  <c r="CG74" i="1"/>
  <c r="CG80" i="1"/>
  <c r="AB80" i="1"/>
  <c r="CG72" i="1"/>
  <c r="AB72" i="1"/>
  <c r="CG71" i="1"/>
  <c r="AB71" i="1"/>
  <c r="CG130" i="1"/>
  <c r="AB130" i="1"/>
  <c r="CG124" i="1"/>
  <c r="AB124" i="1"/>
  <c r="CG83" i="1"/>
  <c r="AB83" i="1"/>
  <c r="CG94" i="1"/>
  <c r="AB94" i="1"/>
  <c r="CG93" i="1"/>
  <c r="AB93" i="1"/>
  <c r="CG96" i="1"/>
  <c r="FD96" i="1" s="1"/>
  <c r="AV96" i="1" s="1"/>
  <c r="AB96" i="1"/>
  <c r="AB502" i="1"/>
  <c r="CG131" i="1"/>
  <c r="CG66" i="1"/>
  <c r="CG119" i="1"/>
  <c r="CG252" i="1"/>
  <c r="CG187" i="1"/>
  <c r="FF217" i="1"/>
  <c r="FG217" i="1"/>
  <c r="AZ217" i="1" s="1"/>
  <c r="FE217" i="1"/>
  <c r="AX217" i="1" s="1"/>
  <c r="CG226" i="1"/>
  <c r="AB136" i="1"/>
  <c r="CG95" i="1"/>
  <c r="AB95" i="1"/>
  <c r="CG153" i="1"/>
  <c r="CG283" i="1"/>
  <c r="CG245" i="1"/>
  <c r="FD245" i="1" s="1"/>
  <c r="AV245" i="1" s="1"/>
  <c r="AB245" i="1"/>
  <c r="CG264" i="1"/>
  <c r="FF209" i="1"/>
  <c r="FE209" i="1"/>
  <c r="AX209" i="1" s="1"/>
  <c r="FG209" i="1"/>
  <c r="AZ209" i="1" s="1"/>
  <c r="CG565" i="1"/>
  <c r="Q478" i="2"/>
  <c r="P478" i="2"/>
  <c r="AB496" i="1"/>
  <c r="AB498" i="1"/>
  <c r="AB497" i="1"/>
  <c r="CG20" i="1"/>
  <c r="CG22" i="1"/>
  <c r="CG29" i="1"/>
  <c r="CG52" i="1"/>
  <c r="CG53" i="1"/>
  <c r="CG55" i="1"/>
  <c r="CG54" i="1"/>
  <c r="AB54" i="1"/>
  <c r="FG49" i="1"/>
  <c r="AZ49" i="1" s="1"/>
  <c r="FF49" i="1"/>
  <c r="FE49" i="1"/>
  <c r="AX49" i="1" s="1"/>
  <c r="CG51" i="1"/>
  <c r="CG538" i="1"/>
  <c r="CG558" i="1"/>
  <c r="CG548" i="1"/>
  <c r="CG549" i="1"/>
  <c r="CG550" i="1"/>
  <c r="CG546" i="1"/>
  <c r="AB546" i="1"/>
  <c r="CG547" i="1"/>
  <c r="AB547" i="1"/>
  <c r="CG551" i="1"/>
  <c r="AB551" i="1"/>
  <c r="CG552" i="1"/>
  <c r="CG559" i="1"/>
  <c r="CG561" i="1"/>
  <c r="AB561" i="1"/>
  <c r="CG560" i="1"/>
  <c r="CG151" i="1"/>
  <c r="CG230" i="1"/>
  <c r="AB230" i="1"/>
  <c r="CG250" i="1"/>
  <c r="CG25" i="1"/>
  <c r="FG213" i="1"/>
  <c r="AZ213" i="1" s="1"/>
  <c r="FF213" i="1"/>
  <c r="FE213" i="1"/>
  <c r="AX213" i="1" s="1"/>
  <c r="CG534" i="1"/>
  <c r="CG157" i="1"/>
  <c r="CG531" i="1"/>
  <c r="AB219" i="1"/>
  <c r="CG103" i="1"/>
  <c r="AB103" i="1"/>
  <c r="CG172" i="1"/>
  <c r="CG102" i="1"/>
  <c r="CG38" i="1"/>
  <c r="CG90" i="1"/>
  <c r="FG295" i="1"/>
  <c r="AZ295" i="1" s="1"/>
  <c r="FE295" i="1"/>
  <c r="AX295" i="1" s="1"/>
  <c r="FF295" i="1"/>
  <c r="CG87" i="1"/>
  <c r="CG318" i="1"/>
  <c r="FG214" i="1"/>
  <c r="AZ214" i="1" s="1"/>
  <c r="FF214" i="1"/>
  <c r="FE214" i="1"/>
  <c r="AX214" i="1" s="1"/>
  <c r="CG120" i="1"/>
  <c r="AB57" i="1"/>
  <c r="CG253" i="1"/>
  <c r="CG562" i="1"/>
  <c r="CG188" i="1"/>
  <c r="AB188" i="1"/>
  <c r="CG294" i="1"/>
  <c r="CG88" i="1"/>
  <c r="CG23" i="1"/>
  <c r="AB220" i="1"/>
  <c r="CG532" i="1"/>
  <c r="CG231" i="1"/>
  <c r="CG100" i="1"/>
  <c r="CG36" i="1"/>
  <c r="CG59" i="1"/>
  <c r="CG62" i="1"/>
  <c r="CG65" i="1"/>
  <c r="CG229" i="1"/>
  <c r="AB161" i="1"/>
  <c r="CG161" i="1"/>
  <c r="FD161" i="1" s="1"/>
  <c r="AV161" i="1" s="1"/>
  <c r="CG225" i="1"/>
  <c r="CG536" i="1"/>
  <c r="CG287" i="1"/>
  <c r="CG228" i="1"/>
  <c r="CG570" i="1"/>
  <c r="CG162" i="1"/>
  <c r="AB162" i="1"/>
  <c r="CG101" i="1"/>
  <c r="AB101" i="1"/>
  <c r="CG37" i="1"/>
  <c r="AB37" i="1"/>
  <c r="CG544" i="1"/>
  <c r="AB544" i="1"/>
  <c r="AB293" i="1"/>
  <c r="CG293" i="1"/>
  <c r="CG537" i="1"/>
  <c r="CG198" i="1"/>
  <c r="AB198" i="1"/>
  <c r="CG263" i="1"/>
  <c r="AB263" i="1"/>
  <c r="CG319" i="1"/>
  <c r="FD319" i="1" s="1"/>
  <c r="AV319" i="1" s="1"/>
  <c r="AB319" i="1"/>
  <c r="CG132" i="1"/>
  <c r="AB132" i="1"/>
  <c r="CG67" i="1"/>
  <c r="AB67" i="1"/>
  <c r="CG249" i="1"/>
  <c r="CG539" i="1"/>
  <c r="FD539" i="1" s="1"/>
  <c r="AV539" i="1" s="1"/>
  <c r="AB539" i="1"/>
  <c r="AB500" i="1"/>
  <c r="CG571" i="1"/>
  <c r="AB571" i="1"/>
  <c r="CG279" i="1"/>
  <c r="CG133" i="1"/>
  <c r="CG68" i="1"/>
  <c r="CG572" i="1"/>
  <c r="CG14" i="1"/>
  <c r="O491" i="2"/>
  <c r="Y491" i="2"/>
  <c r="R491" i="2" s="1"/>
  <c r="Y490" i="2"/>
  <c r="R490" i="2" s="1"/>
  <c r="O490" i="2"/>
  <c r="CG376" i="1"/>
  <c r="CG375" i="1"/>
  <c r="AB375" i="1"/>
  <c r="CG377" i="1"/>
  <c r="CG374" i="1"/>
  <c r="CG373" i="1"/>
  <c r="CG382" i="1"/>
  <c r="AB382" i="1"/>
  <c r="CG381" i="1"/>
  <c r="CG328" i="1"/>
  <c r="CG327" i="1"/>
  <c r="CG322" i="1"/>
  <c r="FD322" i="1" s="1"/>
  <c r="AV322" i="1" s="1"/>
  <c r="AB322" i="1"/>
  <c r="AB323" i="1"/>
  <c r="CG323" i="1"/>
  <c r="FD323" i="1" s="1"/>
  <c r="AV323" i="1" s="1"/>
  <c r="CG341" i="1"/>
  <c r="CG340" i="1"/>
  <c r="CG334" i="1"/>
  <c r="CG347" i="1"/>
  <c r="CG355" i="1"/>
  <c r="AB355" i="1"/>
  <c r="CG349" i="1"/>
  <c r="CG353" i="1"/>
  <c r="CG356" i="1"/>
  <c r="CG348" i="1"/>
  <c r="CG352" i="1"/>
  <c r="AB352" i="1"/>
  <c r="CG354" i="1"/>
  <c r="CG369" i="1"/>
  <c r="CG123" i="1"/>
  <c r="AB367" i="1"/>
  <c r="CG357" i="1"/>
  <c r="AB357" i="1"/>
  <c r="AB366" i="1"/>
  <c r="AB365" i="1"/>
  <c r="AB364" i="1"/>
  <c r="CG363" i="1"/>
  <c r="AB363" i="1"/>
  <c r="CG362" i="1"/>
  <c r="AB362" i="1"/>
  <c r="CG360" i="1"/>
  <c r="CG361" i="1"/>
  <c r="AB440" i="1"/>
  <c r="AB439" i="1"/>
  <c r="AB438" i="1"/>
  <c r="AB437" i="1"/>
  <c r="CG389" i="1"/>
  <c r="FD389" i="1" s="1"/>
  <c r="AV389" i="1" s="1"/>
  <c r="AB389" i="1"/>
  <c r="CG390" i="1"/>
  <c r="FD390" i="1" s="1"/>
  <c r="AV390" i="1" s="1"/>
  <c r="AB390" i="1"/>
  <c r="CG385" i="1"/>
  <c r="AB386" i="1"/>
  <c r="CG386" i="1"/>
  <c r="AB388" i="1"/>
  <c r="CG388" i="1"/>
  <c r="FD388" i="1" s="1"/>
  <c r="AV388" i="1" s="1"/>
  <c r="AB432" i="1"/>
  <c r="AB435" i="1"/>
  <c r="AB429" i="1"/>
  <c r="AB431" i="1"/>
  <c r="X489" i="2"/>
  <c r="W489" i="2"/>
  <c r="P489" i="2" s="1"/>
  <c r="X491" i="2"/>
  <c r="W491" i="2"/>
  <c r="P491" i="2" s="1"/>
  <c r="X488" i="2"/>
  <c r="W488" i="2"/>
  <c r="P488" i="2" s="1"/>
  <c r="X490" i="2"/>
  <c r="W490" i="2"/>
  <c r="P490" i="2" s="1"/>
  <c r="X485" i="2"/>
  <c r="W485" i="2"/>
  <c r="P485" i="2" s="1"/>
  <c r="CG342" i="1"/>
  <c r="AB342" i="1"/>
  <c r="CG24" i="1"/>
  <c r="CG533" i="1"/>
  <c r="AB285" i="1"/>
  <c r="CG285" i="1"/>
  <c r="FG127" i="1"/>
  <c r="AZ127" i="1" s="1"/>
  <c r="FF127" i="1"/>
  <c r="FE127" i="1"/>
  <c r="AX127" i="1" s="1"/>
  <c r="CG545" i="1"/>
  <c r="AB545" i="1"/>
  <c r="CG169" i="1"/>
  <c r="CG343" i="1"/>
  <c r="AB343" i="1"/>
  <c r="CG222" i="1"/>
  <c r="AB222" i="1"/>
  <c r="AB573" i="1"/>
  <c r="CG573" i="1"/>
  <c r="CG121" i="1"/>
  <c r="AB499" i="1"/>
  <c r="AB434" i="1"/>
  <c r="AB56" i="1"/>
  <c r="CG189" i="1"/>
  <c r="AB82" i="1"/>
  <c r="CG82" i="1"/>
  <c r="FD82" i="1" s="1"/>
  <c r="AV82" i="1" s="1"/>
  <c r="CG305" i="1"/>
  <c r="CG290" i="1"/>
  <c r="AB290" i="1"/>
  <c r="CG200" i="1"/>
  <c r="CG321" i="1"/>
  <c r="FD321" i="1" s="1"/>
  <c r="AV321" i="1" s="1"/>
  <c r="AB321" i="1"/>
  <c r="CG73" i="1"/>
  <c r="CG330" i="1"/>
  <c r="AB330" i="1"/>
  <c r="CG8" i="1"/>
  <c r="CG139" i="1"/>
  <c r="FF126" i="1"/>
  <c r="FE126" i="1"/>
  <c r="AX126" i="1" s="1"/>
  <c r="FG126" i="1"/>
  <c r="AZ126" i="1" s="1"/>
  <c r="CG227" i="1"/>
  <c r="CG223" i="1"/>
  <c r="CG535" i="1"/>
  <c r="CG91" i="1"/>
  <c r="CG190" i="1"/>
  <c r="CG27" i="1"/>
  <c r="CG345" i="1"/>
  <c r="AB345" i="1"/>
  <c r="CG368" i="1"/>
  <c r="AB430" i="1"/>
  <c r="CG50" i="1"/>
  <c r="CG182" i="1"/>
  <c r="AB183" i="1"/>
  <c r="CG183" i="1"/>
  <c r="AB181" i="1"/>
  <c r="CG181" i="1"/>
  <c r="AB303" i="1"/>
  <c r="CG303" i="1"/>
  <c r="CG81" i="1"/>
  <c r="FD81" i="1" s="1"/>
  <c r="AV81" i="1" s="1"/>
  <c r="AB81" i="1"/>
  <c r="FF210" i="1"/>
  <c r="FE210" i="1"/>
  <c r="AX210" i="1" s="1"/>
  <c r="FG210" i="1"/>
  <c r="AZ210" i="1" s="1"/>
  <c r="CG332" i="1"/>
  <c r="CG122" i="1"/>
  <c r="AB501" i="1"/>
  <c r="CG372" i="1"/>
  <c r="AB436" i="1"/>
  <c r="CG254" i="1"/>
  <c r="CG564" i="1"/>
  <c r="CG191" i="1"/>
  <c r="CG265" i="1"/>
  <c r="AB265" i="1"/>
  <c r="CG575" i="1"/>
  <c r="AB575" i="1"/>
  <c r="CG202" i="1"/>
  <c r="CG211" i="1"/>
  <c r="AB211" i="1"/>
  <c r="Y432" i="2"/>
  <c r="R432" i="2" s="1"/>
  <c r="O432" i="2"/>
  <c r="O429" i="1"/>
  <c r="EL429" i="1"/>
  <c r="R429" i="1" s="1"/>
  <c r="O174" i="2"/>
  <c r="Y174" i="2"/>
  <c r="R174" i="2" s="1"/>
  <c r="EL174" i="1"/>
  <c r="R174" i="1" s="1"/>
  <c r="O174" i="1"/>
  <c r="O30" i="2"/>
  <c r="Y30" i="2"/>
  <c r="R30" i="2" s="1"/>
  <c r="O30" i="1"/>
  <c r="EL30" i="1"/>
  <c r="R30" i="1" s="1"/>
  <c r="Y245" i="2"/>
  <c r="R245" i="2" s="1"/>
  <c r="O245" i="2"/>
  <c r="O244" i="1"/>
  <c r="EL244" i="1"/>
  <c r="R244" i="1" s="1"/>
  <c r="Y540" i="2"/>
  <c r="R540" i="2" s="1"/>
  <c r="O540" i="2"/>
  <c r="O538" i="1"/>
  <c r="EL538" i="1"/>
  <c r="R538" i="1" s="1"/>
  <c r="O24" i="2"/>
  <c r="Y24" i="2"/>
  <c r="R24" i="2" s="1"/>
  <c r="O24" i="1"/>
  <c r="EL24" i="1"/>
  <c r="R24" i="1" s="1"/>
  <c r="O550" i="2"/>
  <c r="Y550" i="2"/>
  <c r="R550" i="2" s="1"/>
  <c r="O548" i="1"/>
  <c r="EL548" i="1"/>
  <c r="R548" i="1" s="1"/>
  <c r="O169" i="2"/>
  <c r="Y169" i="2"/>
  <c r="R169" i="2" s="1"/>
  <c r="EL169" i="1"/>
  <c r="R169" i="1" s="1"/>
  <c r="O169" i="1"/>
  <c r="Y222" i="2"/>
  <c r="R222" i="2" s="1"/>
  <c r="O222" i="2"/>
  <c r="O221" i="1"/>
  <c r="EL221" i="1"/>
  <c r="R221" i="1" s="1"/>
  <c r="O563" i="2"/>
  <c r="Y563" i="2"/>
  <c r="R563" i="2" s="1"/>
  <c r="O561" i="1"/>
  <c r="EL561" i="1"/>
  <c r="R561" i="1" s="1"/>
  <c r="O562" i="2"/>
  <c r="Y562" i="2"/>
  <c r="R562" i="2" s="1"/>
  <c r="O560" i="1"/>
  <c r="EL560" i="1"/>
  <c r="R560" i="1" s="1"/>
  <c r="O287" i="2"/>
  <c r="Y287" i="2"/>
  <c r="R287" i="2" s="1"/>
  <c r="O285" i="1"/>
  <c r="EL285" i="1"/>
  <c r="R285" i="1" s="1"/>
  <c r="O576" i="2"/>
  <c r="Y576" i="2"/>
  <c r="R576" i="2" s="1"/>
  <c r="EL573" i="1"/>
  <c r="R573" i="1" s="1"/>
  <c r="O573" i="1"/>
  <c r="Y248" i="2"/>
  <c r="R248" i="2" s="1"/>
  <c r="O248" i="2"/>
  <c r="O247" i="1"/>
  <c r="EL247" i="1"/>
  <c r="R247" i="1" s="1"/>
  <c r="O151" i="2"/>
  <c r="Y151" i="2"/>
  <c r="R151" i="2" s="1"/>
  <c r="O151" i="1"/>
  <c r="EL151" i="1"/>
  <c r="R151" i="1" s="1"/>
  <c r="O370" i="2"/>
  <c r="Y370" i="2"/>
  <c r="R370" i="2" s="1"/>
  <c r="O367" i="1"/>
  <c r="EL367" i="1"/>
  <c r="R367" i="1" s="1"/>
  <c r="O395" i="2"/>
  <c r="Y395" i="2"/>
  <c r="R395" i="2" s="1"/>
  <c r="O392" i="1"/>
  <c r="EL392" i="1"/>
  <c r="R392" i="1" s="1"/>
  <c r="Y406" i="2"/>
  <c r="R406" i="2" s="1"/>
  <c r="O406" i="2"/>
  <c r="O403" i="1"/>
  <c r="EL403" i="1"/>
  <c r="R403" i="1" s="1"/>
  <c r="O412" i="2"/>
  <c r="Y412" i="2"/>
  <c r="R412" i="2" s="1"/>
  <c r="EL409" i="1"/>
  <c r="R409" i="1" s="1"/>
  <c r="O409" i="1"/>
  <c r="O413" i="2"/>
  <c r="Y413" i="2"/>
  <c r="R413" i="2" s="1"/>
  <c r="O410" i="1"/>
  <c r="EL410" i="1"/>
  <c r="R410" i="1" s="1"/>
  <c r="O438" i="2"/>
  <c r="Y438" i="2"/>
  <c r="R438" i="2" s="1"/>
  <c r="O435" i="1"/>
  <c r="EL435" i="1"/>
  <c r="R435" i="1" s="1"/>
  <c r="Y423" i="2"/>
  <c r="R423" i="2" s="1"/>
  <c r="O423" i="2"/>
  <c r="O420" i="1"/>
  <c r="EL420" i="1"/>
  <c r="R420" i="1" s="1"/>
  <c r="Y535" i="2"/>
  <c r="R535" i="2" s="1"/>
  <c r="O535" i="2"/>
  <c r="EL533" i="1"/>
  <c r="R533" i="1" s="1"/>
  <c r="O533" i="1"/>
  <c r="Y218" i="2"/>
  <c r="R218" i="2" s="1"/>
  <c r="O218" i="2"/>
  <c r="O217" i="1"/>
  <c r="EL217" i="1"/>
  <c r="R217" i="1" s="1"/>
  <c r="Y227" i="2"/>
  <c r="R227" i="2" s="1"/>
  <c r="O227" i="2"/>
  <c r="O226" i="1"/>
  <c r="EL226" i="1"/>
  <c r="R226" i="1" s="1"/>
  <c r="O48" i="2"/>
  <c r="Y48" i="2"/>
  <c r="R48" i="2" s="1"/>
  <c r="O48" i="1"/>
  <c r="EL48" i="1"/>
  <c r="R48" i="1" s="1"/>
  <c r="O459" i="2"/>
  <c r="Y459" i="2"/>
  <c r="R459" i="2" s="1"/>
  <c r="O457" i="1"/>
  <c r="EL457" i="1"/>
  <c r="R457" i="1" s="1"/>
  <c r="Y209" i="2"/>
  <c r="R209" i="2" s="1"/>
  <c r="O209" i="2"/>
  <c r="O208" i="1"/>
  <c r="EL208" i="1"/>
  <c r="R208" i="1" s="1"/>
  <c r="O205" i="2"/>
  <c r="Y205" i="2"/>
  <c r="R205" i="2" s="1"/>
  <c r="O204" i="1"/>
  <c r="EL204" i="1"/>
  <c r="R204" i="1" s="1"/>
  <c r="O510" i="2"/>
  <c r="Y510" i="2"/>
  <c r="R510" i="2" s="1"/>
  <c r="EL508" i="1"/>
  <c r="R508" i="1" s="1"/>
  <c r="O508" i="1"/>
  <c r="O506" i="2"/>
  <c r="Y506" i="2"/>
  <c r="R506" i="2" s="1"/>
  <c r="O504" i="1"/>
  <c r="EL504" i="1"/>
  <c r="R504" i="1" s="1"/>
  <c r="O240" i="2"/>
  <c r="Y240" i="2"/>
  <c r="R240" i="2" s="1"/>
  <c r="O239" i="1"/>
  <c r="EL239" i="1"/>
  <c r="R239" i="1" s="1"/>
  <c r="Y206" i="2"/>
  <c r="R206" i="2" s="1"/>
  <c r="O206" i="2"/>
  <c r="O205" i="1"/>
  <c r="EL205" i="1"/>
  <c r="R205" i="1" s="1"/>
  <c r="O257" i="2"/>
  <c r="Y257" i="2"/>
  <c r="R257" i="2" s="1"/>
  <c r="EL256" i="1"/>
  <c r="R256" i="1" s="1"/>
  <c r="O256" i="1"/>
  <c r="O45" i="2"/>
  <c r="Y45" i="2"/>
  <c r="R45" i="2" s="1"/>
  <c r="O45" i="1"/>
  <c r="EL45" i="1"/>
  <c r="R45" i="1" s="1"/>
  <c r="O41" i="2"/>
  <c r="Y41" i="2"/>
  <c r="R41" i="2" s="1"/>
  <c r="O41" i="1"/>
  <c r="EL41" i="1"/>
  <c r="R41" i="1" s="1"/>
  <c r="O46" i="2"/>
  <c r="Y46" i="2"/>
  <c r="R46" i="2" s="1"/>
  <c r="EL46" i="1"/>
  <c r="R46" i="1" s="1"/>
  <c r="O46" i="1"/>
  <c r="Y13" i="2"/>
  <c r="R13" i="2" s="1"/>
  <c r="O13" i="2"/>
  <c r="O13" i="1"/>
  <c r="EL13" i="1"/>
  <c r="R13" i="1" s="1"/>
  <c r="Y61" i="2"/>
  <c r="R61" i="2" s="1"/>
  <c r="O61" i="2"/>
  <c r="O61" i="1"/>
  <c r="EL61" i="1"/>
  <c r="R61" i="1" s="1"/>
  <c r="O431" i="2"/>
  <c r="Y431" i="2"/>
  <c r="R431" i="2" s="1"/>
  <c r="O428" i="1"/>
  <c r="EL428" i="1"/>
  <c r="R428" i="1" s="1"/>
  <c r="O435" i="2"/>
  <c r="Y435" i="2"/>
  <c r="R435" i="2" s="1"/>
  <c r="O432" i="1"/>
  <c r="EL432" i="1"/>
  <c r="R432" i="1" s="1"/>
  <c r="O460" i="2"/>
  <c r="Y460" i="2"/>
  <c r="R460" i="2" s="1"/>
  <c r="O458" i="1"/>
  <c r="EL458" i="1"/>
  <c r="R458" i="1" s="1"/>
  <c r="O509" i="2"/>
  <c r="Y509" i="2"/>
  <c r="R509" i="2" s="1"/>
  <c r="EL507" i="1"/>
  <c r="R507" i="1" s="1"/>
  <c r="O507" i="1"/>
  <c r="O252" i="2"/>
  <c r="Y252" i="2"/>
  <c r="R252" i="2" s="1"/>
  <c r="O251" i="1"/>
  <c r="EL251" i="1"/>
  <c r="R251" i="1" s="1"/>
  <c r="O236" i="2"/>
  <c r="Y236" i="2"/>
  <c r="R236" i="2" s="1"/>
  <c r="O235" i="1"/>
  <c r="EL235" i="1"/>
  <c r="R235" i="1" s="1"/>
  <c r="O241" i="2"/>
  <c r="Y241" i="2"/>
  <c r="R241" i="2" s="1"/>
  <c r="O240" i="1"/>
  <c r="EL240" i="1"/>
  <c r="R240" i="1" s="1"/>
  <c r="O238" i="2"/>
  <c r="Y238" i="2"/>
  <c r="R238" i="2" s="1"/>
  <c r="O237" i="1"/>
  <c r="EL237" i="1"/>
  <c r="R237" i="1" s="1"/>
  <c r="Y244" i="2"/>
  <c r="R244" i="2" s="1"/>
  <c r="O244" i="2"/>
  <c r="O243" i="1"/>
  <c r="EL243" i="1"/>
  <c r="R243" i="1" s="1"/>
  <c r="Y247" i="2"/>
  <c r="R247" i="2" s="1"/>
  <c r="O247" i="2"/>
  <c r="EL246" i="1"/>
  <c r="R246" i="1" s="1"/>
  <c r="O246" i="1"/>
  <c r="O237" i="2"/>
  <c r="Y237" i="2"/>
  <c r="R237" i="2" s="1"/>
  <c r="O236" i="1"/>
  <c r="EL236" i="1"/>
  <c r="R236" i="1" s="1"/>
  <c r="Y193" i="2"/>
  <c r="R193" i="2" s="1"/>
  <c r="O193" i="2"/>
  <c r="O193" i="1"/>
  <c r="EL193" i="1"/>
  <c r="R193" i="1" s="1"/>
  <c r="O560" i="2"/>
  <c r="Y560" i="2"/>
  <c r="R560" i="2" s="1"/>
  <c r="O558" i="1"/>
  <c r="EL558" i="1"/>
  <c r="R558" i="1" s="1"/>
  <c r="O249" i="2"/>
  <c r="Y249" i="2"/>
  <c r="R249" i="2" s="1"/>
  <c r="EL248" i="1"/>
  <c r="R248" i="1" s="1"/>
  <c r="O248" i="1"/>
  <c r="O51" i="2"/>
  <c r="Y51" i="2"/>
  <c r="R51" i="2" s="1"/>
  <c r="O51" i="1"/>
  <c r="EL51" i="1"/>
  <c r="R51" i="1" s="1"/>
  <c r="O200" i="2"/>
  <c r="Y200" i="2"/>
  <c r="R200" i="2" s="1"/>
  <c r="O199" i="1"/>
  <c r="EL199" i="1"/>
  <c r="R199" i="1" s="1"/>
  <c r="Y170" i="2"/>
  <c r="R170" i="2" s="1"/>
  <c r="O170" i="2"/>
  <c r="O170" i="1"/>
  <c r="EL170" i="1"/>
  <c r="R170" i="1" s="1"/>
  <c r="Y184" i="2"/>
  <c r="R184" i="2" s="1"/>
  <c r="O184" i="2"/>
  <c r="O184" i="1"/>
  <c r="EL184" i="1"/>
  <c r="R184" i="1" s="1"/>
  <c r="Y142" i="2"/>
  <c r="R142" i="2" s="1"/>
  <c r="O142" i="2"/>
  <c r="O142" i="1"/>
  <c r="EL142" i="1"/>
  <c r="R142" i="1" s="1"/>
  <c r="Y177" i="2"/>
  <c r="R177" i="2" s="1"/>
  <c r="O177" i="2"/>
  <c r="O177" i="1"/>
  <c r="EL177" i="1"/>
  <c r="R177" i="1" s="1"/>
  <c r="O251" i="2"/>
  <c r="Y251" i="2"/>
  <c r="R251" i="2" s="1"/>
  <c r="O250" i="1"/>
  <c r="EL250" i="1"/>
  <c r="R250" i="1" s="1"/>
  <c r="O272" i="2"/>
  <c r="Y272" i="2"/>
  <c r="R272" i="2" s="1"/>
  <c r="O270" i="1"/>
  <c r="EL270" i="1"/>
  <c r="R270" i="1" s="1"/>
  <c r="Y186" i="2"/>
  <c r="R186" i="2" s="1"/>
  <c r="O186" i="2"/>
  <c r="O186" i="1"/>
  <c r="EL186" i="1"/>
  <c r="R186" i="1" s="1"/>
  <c r="O145" i="2"/>
  <c r="Y145" i="2"/>
  <c r="R145" i="2" s="1"/>
  <c r="O145" i="1"/>
  <c r="EL145" i="1"/>
  <c r="R145" i="1" s="1"/>
  <c r="Y165" i="2"/>
  <c r="R165" i="2" s="1"/>
  <c r="O165" i="2"/>
  <c r="EL165" i="1"/>
  <c r="R165" i="1" s="1"/>
  <c r="O165" i="1"/>
  <c r="O551" i="2"/>
  <c r="Y551" i="2"/>
  <c r="R551" i="2" s="1"/>
  <c r="EL549" i="1"/>
  <c r="R549" i="1" s="1"/>
  <c r="O549" i="1"/>
  <c r="O554" i="2"/>
  <c r="Y554" i="2"/>
  <c r="R554" i="2" s="1"/>
  <c r="EL552" i="1"/>
  <c r="R552" i="1" s="1"/>
  <c r="O552" i="1"/>
  <c r="O494" i="2"/>
  <c r="Y494" i="2"/>
  <c r="R494" i="2" s="1"/>
  <c r="EL492" i="1"/>
  <c r="R492" i="1" s="1"/>
  <c r="O492" i="1"/>
  <c r="Y143" i="2"/>
  <c r="R143" i="2" s="1"/>
  <c r="O143" i="2"/>
  <c r="O143" i="1"/>
  <c r="EL143" i="1"/>
  <c r="R143" i="1" s="1"/>
  <c r="O178" i="2"/>
  <c r="Y178" i="2"/>
  <c r="R178" i="2" s="1"/>
  <c r="EL178" i="1"/>
  <c r="R178" i="1" s="1"/>
  <c r="O178" i="1"/>
  <c r="O175" i="2"/>
  <c r="Y175" i="2"/>
  <c r="R175" i="2" s="1"/>
  <c r="O175" i="1"/>
  <c r="EL175" i="1"/>
  <c r="R175" i="1" s="1"/>
  <c r="O190" i="2"/>
  <c r="Y190" i="2"/>
  <c r="R190" i="2" s="1"/>
  <c r="O190" i="1"/>
  <c r="EL190" i="1"/>
  <c r="R190" i="1" s="1"/>
  <c r="O22" i="2"/>
  <c r="Y22" i="2"/>
  <c r="R22" i="2" s="1"/>
  <c r="O22" i="1"/>
  <c r="EL22" i="1"/>
  <c r="R22" i="1" s="1"/>
  <c r="Y179" i="2"/>
  <c r="R179" i="2" s="1"/>
  <c r="O179" i="2"/>
  <c r="EL179" i="1"/>
  <c r="R179" i="1" s="1"/>
  <c r="O179" i="1"/>
  <c r="O294" i="2"/>
  <c r="Y294" i="2"/>
  <c r="R294" i="2" s="1"/>
  <c r="O292" i="1"/>
  <c r="EL292" i="1"/>
  <c r="R292" i="1" s="1"/>
  <c r="O369" i="2"/>
  <c r="Y369" i="2"/>
  <c r="R369" i="2" s="1"/>
  <c r="O366" i="1"/>
  <c r="EL366" i="1"/>
  <c r="R366" i="1" s="1"/>
  <c r="O363" i="2"/>
  <c r="Y363" i="2"/>
  <c r="R363" i="2" s="1"/>
  <c r="EI360" i="1"/>
  <c r="FZ360" i="1" s="1"/>
  <c r="EL360" i="1"/>
  <c r="R360" i="1" s="1"/>
  <c r="O360" i="1"/>
  <c r="O443" i="2"/>
  <c r="Y443" i="2"/>
  <c r="R443" i="2" s="1"/>
  <c r="EL440" i="1"/>
  <c r="R440" i="1" s="1"/>
  <c r="O440" i="1"/>
  <c r="O394" i="2"/>
  <c r="Y394" i="2"/>
  <c r="R394" i="2" s="1"/>
  <c r="EI391" i="1"/>
  <c r="FZ391" i="1" s="1"/>
  <c r="O391" i="1"/>
  <c r="EL391" i="1"/>
  <c r="R391" i="1" s="1"/>
  <c r="O397" i="2"/>
  <c r="Y397" i="2"/>
  <c r="R397" i="2" s="1"/>
  <c r="O394" i="1"/>
  <c r="EL394" i="1"/>
  <c r="R394" i="1" s="1"/>
  <c r="O33" i="2"/>
  <c r="Y33" i="2"/>
  <c r="R33" i="2" s="1"/>
  <c r="O33" i="1"/>
  <c r="EL33" i="1"/>
  <c r="R33" i="1" s="1"/>
  <c r="O20" i="2"/>
  <c r="Y20" i="2"/>
  <c r="R20" i="2" s="1"/>
  <c r="O20" i="1"/>
  <c r="EL20" i="1"/>
  <c r="R20" i="1" s="1"/>
  <c r="O366" i="2"/>
  <c r="Y366" i="2"/>
  <c r="R366" i="2" s="1"/>
  <c r="O363" i="1"/>
  <c r="EI363" i="1"/>
  <c r="FZ363" i="1" s="1"/>
  <c r="EL363" i="1"/>
  <c r="R363" i="1" s="1"/>
  <c r="O442" i="2"/>
  <c r="Y442" i="2"/>
  <c r="R442" i="2" s="1"/>
  <c r="O439" i="1"/>
  <c r="EL439" i="1"/>
  <c r="R439" i="1" s="1"/>
  <c r="Y444" i="2"/>
  <c r="R444" i="2" s="1"/>
  <c r="O444" i="2"/>
  <c r="O441" i="1"/>
  <c r="EL441" i="1"/>
  <c r="R441" i="1" s="1"/>
  <c r="O449" i="2"/>
  <c r="Y449" i="2"/>
  <c r="R449" i="2" s="1"/>
  <c r="O446" i="1"/>
  <c r="EL446" i="1"/>
  <c r="R446" i="1" s="1"/>
  <c r="O392" i="2"/>
  <c r="Y392" i="2"/>
  <c r="R392" i="2" s="1"/>
  <c r="O389" i="1"/>
  <c r="EI389" i="1"/>
  <c r="FZ389" i="1" s="1"/>
  <c r="EL389" i="1"/>
  <c r="R389" i="1" s="1"/>
  <c r="Y388" i="2"/>
  <c r="R388" i="2" s="1"/>
  <c r="O388" i="2"/>
  <c r="EI385" i="1"/>
  <c r="FZ385" i="1" s="1"/>
  <c r="O385" i="1"/>
  <c r="EL385" i="1"/>
  <c r="R385" i="1" s="1"/>
  <c r="Y276" i="2"/>
  <c r="R276" i="2" s="1"/>
  <c r="O276" i="2"/>
  <c r="O274" i="1"/>
  <c r="EL274" i="1"/>
  <c r="R274" i="1" s="1"/>
  <c r="O499" i="2"/>
  <c r="Y499" i="2"/>
  <c r="R499" i="2" s="1"/>
  <c r="O497" i="1"/>
  <c r="EL497" i="1"/>
  <c r="R497" i="1" s="1"/>
  <c r="O552" i="2"/>
  <c r="Y552" i="2"/>
  <c r="R552" i="2" s="1"/>
  <c r="O550" i="1"/>
  <c r="EL550" i="1"/>
  <c r="R550" i="1" s="1"/>
  <c r="Y18" i="2"/>
  <c r="R18" i="2" s="1"/>
  <c r="O18" i="2"/>
  <c r="O18" i="1"/>
  <c r="EL18" i="1"/>
  <c r="R18" i="1" s="1"/>
  <c r="O55" i="2"/>
  <c r="Y55" i="2"/>
  <c r="R55" i="2" s="1"/>
  <c r="O55" i="1"/>
  <c r="EL55" i="1"/>
  <c r="R55" i="1" s="1"/>
  <c r="O49" i="2"/>
  <c r="Y49" i="2"/>
  <c r="R49" i="2" s="1"/>
  <c r="O49" i="1"/>
  <c r="EL49" i="1"/>
  <c r="R49" i="1" s="1"/>
  <c r="O364" i="2"/>
  <c r="Y364" i="2"/>
  <c r="R364" i="2" s="1"/>
  <c r="EI361" i="1"/>
  <c r="FZ361" i="1" s="1"/>
  <c r="EL361" i="1"/>
  <c r="R361" i="1" s="1"/>
  <c r="O361" i="1"/>
  <c r="O441" i="2"/>
  <c r="Y441" i="2"/>
  <c r="R441" i="2" s="1"/>
  <c r="O438" i="1"/>
  <c r="EL438" i="1"/>
  <c r="R438" i="1" s="1"/>
  <c r="Y440" i="2"/>
  <c r="R440" i="2" s="1"/>
  <c r="O440" i="2"/>
  <c r="O437" i="1"/>
  <c r="EL437" i="1"/>
  <c r="R437" i="1" s="1"/>
  <c r="O323" i="2"/>
  <c r="Y323" i="2"/>
  <c r="R323" i="2" s="1"/>
  <c r="O320" i="1"/>
  <c r="EL320" i="1"/>
  <c r="R320" i="1" s="1"/>
  <c r="Y149" i="2"/>
  <c r="R149" i="2" s="1"/>
  <c r="O149" i="2"/>
  <c r="EL149" i="1"/>
  <c r="R149" i="1" s="1"/>
  <c r="O149" i="1"/>
  <c r="O138" i="2"/>
  <c r="Y138" i="2"/>
  <c r="R138" i="2" s="1"/>
  <c r="EL138" i="1"/>
  <c r="R138" i="1" s="1"/>
  <c r="O138" i="1"/>
  <c r="O558" i="2"/>
  <c r="Y558" i="2"/>
  <c r="R558" i="2" s="1"/>
  <c r="EL556" i="1"/>
  <c r="R556" i="1" s="1"/>
  <c r="O556" i="1"/>
  <c r="O407" i="2"/>
  <c r="Y407" i="2"/>
  <c r="R407" i="2" s="1"/>
  <c r="EL404" i="1"/>
  <c r="R404" i="1" s="1"/>
  <c r="O404" i="1"/>
  <c r="O29" i="2"/>
  <c r="Y29" i="2"/>
  <c r="R29" i="2" s="1"/>
  <c r="O29" i="1"/>
  <c r="EL29" i="1"/>
  <c r="R29" i="1" s="1"/>
  <c r="Y54" i="2"/>
  <c r="R54" i="2" s="1"/>
  <c r="O54" i="2"/>
  <c r="O54" i="1"/>
  <c r="EL54" i="1"/>
  <c r="R54" i="1" s="1"/>
  <c r="Y340" i="2"/>
  <c r="R340" i="2" s="1"/>
  <c r="O340" i="2"/>
  <c r="EL337" i="1"/>
  <c r="R337" i="1" s="1"/>
  <c r="O337" i="1"/>
  <c r="O361" i="2"/>
  <c r="Y361" i="2"/>
  <c r="R361" i="2" s="1"/>
  <c r="EI358" i="1"/>
  <c r="FZ358" i="1" s="1"/>
  <c r="O358" i="1"/>
  <c r="EL358" i="1"/>
  <c r="R358" i="1" s="1"/>
  <c r="O271" i="2"/>
  <c r="Y271" i="2"/>
  <c r="R271" i="2" s="1"/>
  <c r="O269" i="1"/>
  <c r="EL269" i="1"/>
  <c r="R269" i="1" s="1"/>
  <c r="O273" i="2"/>
  <c r="Y273" i="2"/>
  <c r="R273" i="2" s="1"/>
  <c r="O271" i="1"/>
  <c r="EL271" i="1"/>
  <c r="R271" i="1" s="1"/>
  <c r="Y316" i="2"/>
  <c r="R316" i="2" s="1"/>
  <c r="O316" i="2"/>
  <c r="O314" i="1"/>
  <c r="EL314" i="1"/>
  <c r="R314" i="1" s="1"/>
  <c r="Y172" i="2"/>
  <c r="R172" i="2" s="1"/>
  <c r="O172" i="2"/>
  <c r="O172" i="1"/>
  <c r="EL172" i="1"/>
  <c r="R172" i="1" s="1"/>
  <c r="Y171" i="2"/>
  <c r="R171" i="2" s="1"/>
  <c r="O171" i="2"/>
  <c r="EL171" i="1"/>
  <c r="R171" i="1" s="1"/>
  <c r="O171" i="1"/>
  <c r="O290" i="2"/>
  <c r="Y290" i="2"/>
  <c r="R290" i="2" s="1"/>
  <c r="O288" i="1"/>
  <c r="EL288" i="1"/>
  <c r="R288" i="1" s="1"/>
  <c r="O148" i="2"/>
  <c r="Y148" i="2"/>
  <c r="R148" i="2" s="1"/>
  <c r="O148" i="1"/>
  <c r="EL148" i="1"/>
  <c r="R148" i="1" s="1"/>
  <c r="Y163" i="2"/>
  <c r="R163" i="2" s="1"/>
  <c r="O163" i="2"/>
  <c r="O163" i="1"/>
  <c r="EL163" i="1"/>
  <c r="R163" i="1" s="1"/>
  <c r="Y144" i="2"/>
  <c r="R144" i="2" s="1"/>
  <c r="O144" i="2"/>
  <c r="O144" i="1"/>
  <c r="EL144" i="1"/>
  <c r="R144" i="1" s="1"/>
  <c r="O280" i="2"/>
  <c r="Y280" i="2"/>
  <c r="R280" i="2" s="1"/>
  <c r="O278" i="1"/>
  <c r="EL278" i="1"/>
  <c r="R278" i="1" s="1"/>
  <c r="Y141" i="2"/>
  <c r="R141" i="2" s="1"/>
  <c r="O141" i="2"/>
  <c r="O141" i="1"/>
  <c r="EL141" i="1"/>
  <c r="R141" i="1" s="1"/>
  <c r="Y274" i="2"/>
  <c r="R274" i="2" s="1"/>
  <c r="O274" i="2"/>
  <c r="EL272" i="1"/>
  <c r="R272" i="1" s="1"/>
  <c r="O272" i="1"/>
  <c r="O173" i="2"/>
  <c r="Y173" i="2"/>
  <c r="R173" i="2" s="1"/>
  <c r="O173" i="1"/>
  <c r="EL173" i="1"/>
  <c r="R173" i="1" s="1"/>
  <c r="O362" i="2"/>
  <c r="Y362" i="2"/>
  <c r="R362" i="2" s="1"/>
  <c r="EI359" i="1"/>
  <c r="FZ359" i="1" s="1"/>
  <c r="EL359" i="1"/>
  <c r="O359" i="1"/>
  <c r="O557" i="2"/>
  <c r="Y557" i="2"/>
  <c r="R557" i="2" s="1"/>
  <c r="O555" i="1"/>
  <c r="EL555" i="1"/>
  <c r="R555" i="1" s="1"/>
  <c r="O53" i="2"/>
  <c r="Y53" i="2"/>
  <c r="R53" i="2" s="1"/>
  <c r="O53" i="1"/>
  <c r="EL53" i="1"/>
  <c r="R53" i="1" s="1"/>
  <c r="O270" i="2"/>
  <c r="Y270" i="2"/>
  <c r="R270" i="2" s="1"/>
  <c r="O268" i="1"/>
  <c r="EL268" i="1"/>
  <c r="R268" i="1" s="1"/>
  <c r="Y478" i="2"/>
  <c r="R478" i="2" s="1"/>
  <c r="O478" i="2"/>
  <c r="O476" i="1"/>
  <c r="EL476" i="1"/>
  <c r="R476" i="1" s="1"/>
  <c r="O31" i="2"/>
  <c r="Y31" i="2"/>
  <c r="R31" i="2" s="1"/>
  <c r="O31" i="1"/>
  <c r="EL31" i="1"/>
  <c r="R31" i="1" s="1"/>
  <c r="O341" i="2"/>
  <c r="Y341" i="2"/>
  <c r="R341" i="2" s="1"/>
  <c r="O338" i="1"/>
  <c r="EL338" i="1"/>
  <c r="R338" i="1" s="1"/>
  <c r="O275" i="2"/>
  <c r="Y275" i="2"/>
  <c r="R275" i="2" s="1"/>
  <c r="O273" i="1"/>
  <c r="EL273" i="1"/>
  <c r="R273" i="1" s="1"/>
  <c r="O114" i="2"/>
  <c r="Y114" i="2"/>
  <c r="R114" i="2" s="1"/>
  <c r="EL114" i="1"/>
  <c r="R114" i="1" s="1"/>
  <c r="O114" i="1"/>
  <c r="O530" i="2"/>
  <c r="Y530" i="2"/>
  <c r="R530" i="2" s="1"/>
  <c r="O528" i="1"/>
  <c r="EL528" i="1"/>
  <c r="R528" i="1" s="1"/>
  <c r="O32" i="2"/>
  <c r="Y32" i="2"/>
  <c r="R32" i="2" s="1"/>
  <c r="O32" i="1"/>
  <c r="EL32" i="1"/>
  <c r="R32" i="1" s="1"/>
  <c r="Y52" i="2"/>
  <c r="R52" i="2" s="1"/>
  <c r="O52" i="2"/>
  <c r="O52" i="1"/>
  <c r="EL52" i="1"/>
  <c r="R52" i="1" s="1"/>
  <c r="O360" i="2"/>
  <c r="Y360" i="2"/>
  <c r="R360" i="2" s="1"/>
  <c r="EI357" i="1"/>
  <c r="FZ357" i="1" s="1"/>
  <c r="O357" i="1"/>
  <c r="EL357" i="1"/>
  <c r="R357" i="1" s="1"/>
  <c r="O390" i="2"/>
  <c r="Y390" i="2"/>
  <c r="R390" i="2" s="1"/>
  <c r="EI387" i="1"/>
  <c r="FZ387" i="1" s="1"/>
  <c r="EL387" i="1"/>
  <c r="R387" i="1" s="1"/>
  <c r="O387" i="1"/>
  <c r="O372" i="2"/>
  <c r="Y372" i="2"/>
  <c r="R372" i="2" s="1"/>
  <c r="O369" i="1"/>
  <c r="EL369" i="1"/>
  <c r="R369" i="1" s="1"/>
  <c r="EI369" i="1"/>
  <c r="FZ369" i="1" s="1"/>
  <c r="O448" i="2"/>
  <c r="Y448" i="2"/>
  <c r="R448" i="2" s="1"/>
  <c r="O445" i="1"/>
  <c r="EL445" i="1"/>
  <c r="R445" i="1" s="1"/>
  <c r="Y293" i="2"/>
  <c r="R293" i="2" s="1"/>
  <c r="O293" i="2"/>
  <c r="O291" i="1"/>
  <c r="EL291" i="1"/>
  <c r="R291" i="1" s="1"/>
  <c r="O282" i="2"/>
  <c r="Y282" i="2"/>
  <c r="R282" i="2" s="1"/>
  <c r="O280" i="1"/>
  <c r="EL280" i="1"/>
  <c r="R280" i="1" s="1"/>
  <c r="O358" i="2"/>
  <c r="Y358" i="2"/>
  <c r="R358" i="2" s="1"/>
  <c r="EI355" i="1"/>
  <c r="FZ355" i="1" s="1"/>
  <c r="O355" i="1"/>
  <c r="EL355" i="1"/>
  <c r="R355" i="1" s="1"/>
  <c r="Y311" i="2"/>
  <c r="R311" i="2" s="1"/>
  <c r="O311" i="2"/>
  <c r="EL309" i="1"/>
  <c r="R309" i="1" s="1"/>
  <c r="O309" i="1"/>
  <c r="O306" i="2"/>
  <c r="Y306" i="2"/>
  <c r="R306" i="2" s="1"/>
  <c r="O304" i="1"/>
  <c r="EL304" i="1"/>
  <c r="R304" i="1" s="1"/>
  <c r="Y475" i="2"/>
  <c r="R475" i="2" s="1"/>
  <c r="O475" i="2"/>
  <c r="O473" i="1"/>
  <c r="EL473" i="1"/>
  <c r="R473" i="1" s="1"/>
  <c r="O497" i="2"/>
  <c r="Y497" i="2"/>
  <c r="R497" i="2" s="1"/>
  <c r="O495" i="1"/>
  <c r="EL495" i="1"/>
  <c r="R495" i="1" s="1"/>
  <c r="O498" i="2"/>
  <c r="Y498" i="2"/>
  <c r="R498" i="2" s="1"/>
  <c r="O496" i="1"/>
  <c r="EL496" i="1"/>
  <c r="R496" i="1" s="1"/>
  <c r="O500" i="2"/>
  <c r="Y500" i="2"/>
  <c r="R500" i="2" s="1"/>
  <c r="EL498" i="1"/>
  <c r="R498" i="1" s="1"/>
  <c r="O498" i="1"/>
  <c r="O352" i="2"/>
  <c r="Y352" i="2"/>
  <c r="R352" i="2" s="1"/>
  <c r="EI349" i="1"/>
  <c r="FZ349" i="1" s="1"/>
  <c r="O349" i="1"/>
  <c r="EL349" i="1"/>
  <c r="R349" i="1" s="1"/>
  <c r="O354" i="2"/>
  <c r="Y354" i="2"/>
  <c r="R354" i="2" s="1"/>
  <c r="EI351" i="1"/>
  <c r="FZ351" i="1" s="1"/>
  <c r="O351" i="1"/>
  <c r="EL351" i="1"/>
  <c r="R351" i="1" s="1"/>
  <c r="O463" i="2"/>
  <c r="Y463" i="2"/>
  <c r="R463" i="2" s="1"/>
  <c r="EL461" i="1"/>
  <c r="R461" i="1" s="1"/>
  <c r="O461" i="1"/>
  <c r="O351" i="2"/>
  <c r="Y351" i="2"/>
  <c r="R351" i="2" s="1"/>
  <c r="EI348" i="1"/>
  <c r="FZ348" i="1" s="1"/>
  <c r="O348" i="1"/>
  <c r="EL348" i="1"/>
  <c r="R348" i="1" s="1"/>
  <c r="O480" i="2"/>
  <c r="Y480" i="2"/>
  <c r="R480" i="2" s="1"/>
  <c r="O478" i="1"/>
  <c r="EL478" i="1"/>
  <c r="R478" i="1" s="1"/>
  <c r="O481" i="2"/>
  <c r="Y481" i="2"/>
  <c r="R481" i="2" s="1"/>
  <c r="O479" i="1"/>
  <c r="EL479" i="1"/>
  <c r="R479" i="1" s="1"/>
  <c r="O67" i="2"/>
  <c r="Y67" i="2"/>
  <c r="R67" i="2" s="1"/>
  <c r="EL67" i="1"/>
  <c r="R67" i="1" s="1"/>
  <c r="O67" i="1"/>
  <c r="O232" i="2"/>
  <c r="Y232" i="2"/>
  <c r="R232" i="2" s="1"/>
  <c r="O231" i="1"/>
  <c r="EL231" i="1"/>
  <c r="R231" i="1" s="1"/>
  <c r="O201" i="2"/>
  <c r="Y201" i="2"/>
  <c r="R201" i="2" s="1"/>
  <c r="O200" i="1"/>
  <c r="EL200" i="1"/>
  <c r="R200" i="1" s="1"/>
  <c r="Y537" i="2"/>
  <c r="R537" i="2" s="1"/>
  <c r="O537" i="2"/>
  <c r="EL535" i="1"/>
  <c r="R535" i="1" s="1"/>
  <c r="O535" i="1"/>
  <c r="O50" i="2"/>
  <c r="Y50" i="2"/>
  <c r="R50" i="2" s="1"/>
  <c r="O50" i="1"/>
  <c r="EL50" i="1"/>
  <c r="R50" i="1" s="1"/>
  <c r="Y156" i="2"/>
  <c r="R156" i="2" s="1"/>
  <c r="O156" i="2"/>
  <c r="O156" i="1"/>
  <c r="EL156" i="1"/>
  <c r="R156" i="1" s="1"/>
  <c r="O495" i="2"/>
  <c r="Y495" i="2"/>
  <c r="R495" i="2" s="1"/>
  <c r="EL493" i="1"/>
  <c r="R493" i="1" s="1"/>
  <c r="O493" i="1"/>
  <c r="O326" i="2"/>
  <c r="Y326" i="2"/>
  <c r="R326" i="2" s="1"/>
  <c r="EL323" i="1"/>
  <c r="R323" i="1" s="1"/>
  <c r="O323" i="1"/>
  <c r="O524" i="2"/>
  <c r="Y524" i="2"/>
  <c r="R524" i="2" s="1"/>
  <c r="O522" i="1"/>
  <c r="EL522" i="1"/>
  <c r="R522" i="1" s="1"/>
  <c r="Y469" i="2"/>
  <c r="R469" i="2" s="1"/>
  <c r="O469" i="2"/>
  <c r="O467" i="1"/>
  <c r="EL467" i="1"/>
  <c r="R467" i="1" s="1"/>
  <c r="Y35" i="2"/>
  <c r="R35" i="2" s="1"/>
  <c r="O35" i="2"/>
  <c r="EL35" i="1"/>
  <c r="R35" i="1" s="1"/>
  <c r="O35" i="1"/>
  <c r="O100" i="2"/>
  <c r="Y100" i="2"/>
  <c r="R100" i="2" s="1"/>
  <c r="EL100" i="1"/>
  <c r="R100" i="1" s="1"/>
  <c r="O100" i="1"/>
  <c r="O520" i="2"/>
  <c r="Y520" i="2"/>
  <c r="R520" i="2" s="1"/>
  <c r="O518" i="1"/>
  <c r="EL518" i="1"/>
  <c r="R518" i="1" s="1"/>
  <c r="Y337" i="2"/>
  <c r="R337" i="2" s="1"/>
  <c r="O337" i="2"/>
  <c r="EI334" i="1"/>
  <c r="FZ334" i="1" s="1"/>
  <c r="O334" i="1"/>
  <c r="EL334" i="1"/>
  <c r="R334" i="1" s="1"/>
  <c r="O350" i="2"/>
  <c r="Y350" i="2"/>
  <c r="R350" i="2" s="1"/>
  <c r="O347" i="1"/>
  <c r="EI347" i="1"/>
  <c r="FZ347" i="1" s="1"/>
  <c r="EL347" i="1"/>
  <c r="R347" i="1" s="1"/>
  <c r="O353" i="2"/>
  <c r="Y353" i="2"/>
  <c r="R353" i="2" s="1"/>
  <c r="EI350" i="1"/>
  <c r="FZ350" i="1" s="1"/>
  <c r="O350" i="1"/>
  <c r="EL350" i="1"/>
  <c r="R350" i="1" s="1"/>
  <c r="O356" i="2"/>
  <c r="Y356" i="2"/>
  <c r="R356" i="2" s="1"/>
  <c r="EI353" i="1"/>
  <c r="FZ353" i="1" s="1"/>
  <c r="EL353" i="1"/>
  <c r="R353" i="1" s="1"/>
  <c r="O353" i="1"/>
  <c r="O359" i="2"/>
  <c r="Y359" i="2"/>
  <c r="R359" i="2" s="1"/>
  <c r="EI356" i="1"/>
  <c r="FZ356" i="1" s="1"/>
  <c r="O356" i="1"/>
  <c r="EL356" i="1"/>
  <c r="R356" i="1" s="1"/>
  <c r="O357" i="2"/>
  <c r="Y357" i="2"/>
  <c r="R357" i="2" s="1"/>
  <c r="EL354" i="1"/>
  <c r="R354" i="1" s="1"/>
  <c r="EI354" i="1"/>
  <c r="FZ354" i="1" s="1"/>
  <c r="O354" i="1"/>
  <c r="Y123" i="2"/>
  <c r="R123" i="2" s="1"/>
  <c r="O123" i="2"/>
  <c r="O123" i="1"/>
  <c r="EL123" i="1"/>
  <c r="R123" i="1" s="1"/>
  <c r="O368" i="2"/>
  <c r="Y368" i="2"/>
  <c r="R368" i="2" s="1"/>
  <c r="O365" i="1"/>
  <c r="EL365" i="1"/>
  <c r="R365" i="1" s="1"/>
  <c r="O367" i="2"/>
  <c r="Y367" i="2"/>
  <c r="R367" i="2" s="1"/>
  <c r="EL364" i="1"/>
  <c r="R364" i="1" s="1"/>
  <c r="O364" i="1"/>
  <c r="Y479" i="2"/>
  <c r="R479" i="2" s="1"/>
  <c r="O479" i="2"/>
  <c r="O477" i="1"/>
  <c r="EL477" i="1"/>
  <c r="R477" i="1" s="1"/>
  <c r="O339" i="2"/>
  <c r="Y339" i="2"/>
  <c r="R339" i="2" s="1"/>
  <c r="EI336" i="1"/>
  <c r="FZ336" i="1" s="1"/>
  <c r="EL336" i="1"/>
  <c r="R336" i="1" s="1"/>
  <c r="O336" i="1"/>
  <c r="O518" i="2"/>
  <c r="Y518" i="2"/>
  <c r="R518" i="2" s="1"/>
  <c r="O516" i="1"/>
  <c r="EL516" i="1"/>
  <c r="R516" i="1" s="1"/>
  <c r="O330" i="2"/>
  <c r="Y330" i="2"/>
  <c r="R330" i="2" s="1"/>
  <c r="EI327" i="1"/>
  <c r="FZ327" i="1" s="1"/>
  <c r="O327" i="1"/>
  <c r="EL327" i="1"/>
  <c r="R327" i="1" s="1"/>
  <c r="O327" i="2"/>
  <c r="Y327" i="2"/>
  <c r="R327" i="2" s="1"/>
  <c r="O324" i="1"/>
  <c r="EL324" i="1"/>
  <c r="R324" i="1" s="1"/>
  <c r="O344" i="2"/>
  <c r="Y344" i="2"/>
  <c r="R344" i="2" s="1"/>
  <c r="EI341" i="1"/>
  <c r="FZ341" i="1" s="1"/>
  <c r="O341" i="1"/>
  <c r="EL341" i="1"/>
  <c r="R341" i="1" s="1"/>
  <c r="O267" i="2"/>
  <c r="Y267" i="2"/>
  <c r="R267" i="2" s="1"/>
  <c r="O265" i="1"/>
  <c r="EL265" i="1"/>
  <c r="R265" i="1" s="1"/>
  <c r="O286" i="2"/>
  <c r="Y286" i="2"/>
  <c r="R286" i="2" s="1"/>
  <c r="O284" i="1"/>
  <c r="EL284" i="1"/>
  <c r="R284" i="1" s="1"/>
  <c r="O544" i="2"/>
  <c r="Y544" i="2"/>
  <c r="R544" i="2" s="1"/>
  <c r="O542" i="1"/>
  <c r="EL542" i="1"/>
  <c r="R542" i="1" s="1"/>
  <c r="O512" i="2"/>
  <c r="Y512" i="2"/>
  <c r="R512" i="2" s="1"/>
  <c r="O510" i="1"/>
  <c r="EL510" i="1"/>
  <c r="R510" i="1" s="1"/>
  <c r="Y132" i="2"/>
  <c r="R132" i="2" s="1"/>
  <c r="O132" i="2"/>
  <c r="O132" i="1"/>
  <c r="EL132" i="1"/>
  <c r="R132" i="1" s="1"/>
  <c r="Y126" i="2"/>
  <c r="R126" i="2" s="1"/>
  <c r="O126" i="2"/>
  <c r="O126" i="1"/>
  <c r="EL126" i="1"/>
  <c r="R126" i="1" s="1"/>
  <c r="Y228" i="2"/>
  <c r="R228" i="2" s="1"/>
  <c r="O228" i="2"/>
  <c r="EL227" i="1"/>
  <c r="R227" i="1" s="1"/>
  <c r="O227" i="1"/>
  <c r="O559" i="2"/>
  <c r="Y559" i="2"/>
  <c r="R559" i="2" s="1"/>
  <c r="EL557" i="1"/>
  <c r="R557" i="1" s="1"/>
  <c r="O557" i="1"/>
  <c r="O517" i="2"/>
  <c r="Y517" i="2"/>
  <c r="R517" i="2" s="1"/>
  <c r="O515" i="1"/>
  <c r="EL515" i="1"/>
  <c r="R515" i="1" s="1"/>
  <c r="O523" i="2"/>
  <c r="Y523" i="2"/>
  <c r="R523" i="2" s="1"/>
  <c r="O521" i="1"/>
  <c r="EL521" i="1"/>
  <c r="R521" i="1" s="1"/>
  <c r="O23" i="2"/>
  <c r="Y23" i="2"/>
  <c r="R23" i="2" s="1"/>
  <c r="EL23" i="1"/>
  <c r="R23" i="1" s="1"/>
  <c r="O23" i="1"/>
  <c r="O88" i="2"/>
  <c r="Y88" i="2"/>
  <c r="R88" i="2" s="1"/>
  <c r="O88" i="1"/>
  <c r="EL88" i="1"/>
  <c r="R88" i="1" s="1"/>
  <c r="Y166" i="2"/>
  <c r="R166" i="2" s="1"/>
  <c r="O166" i="2"/>
  <c r="O166" i="1"/>
  <c r="EL166" i="1"/>
  <c r="R166" i="1" s="1"/>
  <c r="O155" i="2"/>
  <c r="Y155" i="2"/>
  <c r="R155" i="2" s="1"/>
  <c r="O155" i="1"/>
  <c r="EL155" i="1"/>
  <c r="R155" i="1" s="1"/>
  <c r="O226" i="2"/>
  <c r="Y226" i="2"/>
  <c r="R226" i="2" s="1"/>
  <c r="O225" i="1"/>
  <c r="EL225" i="1"/>
  <c r="R225" i="1" s="1"/>
  <c r="O153" i="2"/>
  <c r="Y153" i="2"/>
  <c r="R153" i="2" s="1"/>
  <c r="EL153" i="1"/>
  <c r="R153" i="1" s="1"/>
  <c r="O153" i="1"/>
  <c r="O521" i="2"/>
  <c r="Y521" i="2"/>
  <c r="R521" i="2" s="1"/>
  <c r="EL519" i="1"/>
  <c r="R519" i="1" s="1"/>
  <c r="O519" i="1"/>
  <c r="O519" i="2"/>
  <c r="Y519" i="2"/>
  <c r="R519" i="2" s="1"/>
  <c r="O517" i="1"/>
  <c r="EL517" i="1"/>
  <c r="R517" i="1" s="1"/>
  <c r="O464" i="2"/>
  <c r="Y464" i="2"/>
  <c r="R464" i="2" s="1"/>
  <c r="EL462" i="1"/>
  <c r="R462" i="1" s="1"/>
  <c r="O462" i="1"/>
  <c r="O476" i="2"/>
  <c r="Y476" i="2"/>
  <c r="R476" i="2" s="1"/>
  <c r="O474" i="1"/>
  <c r="EL474" i="1"/>
  <c r="R474" i="1" s="1"/>
  <c r="O496" i="2"/>
  <c r="Y496" i="2"/>
  <c r="R496" i="2" s="1"/>
  <c r="O494" i="1"/>
  <c r="EL494" i="1"/>
  <c r="R494" i="1" s="1"/>
  <c r="O65" i="2"/>
  <c r="Y65" i="2"/>
  <c r="R65" i="2" s="1"/>
  <c r="O65" i="1"/>
  <c r="EL65" i="1"/>
  <c r="R65" i="1" s="1"/>
  <c r="O331" i="2"/>
  <c r="Y331" i="2"/>
  <c r="R331" i="2" s="1"/>
  <c r="EI328" i="1"/>
  <c r="FZ328" i="1" s="1"/>
  <c r="EL328" i="1"/>
  <c r="R328" i="1" s="1"/>
  <c r="O328" i="1"/>
  <c r="O334" i="2"/>
  <c r="Y334" i="2"/>
  <c r="R334" i="2" s="1"/>
  <c r="EI331" i="1"/>
  <c r="FZ331" i="1" s="1"/>
  <c r="O331" i="1"/>
  <c r="EL331" i="1"/>
  <c r="R331" i="1" s="1"/>
  <c r="O329" i="2"/>
  <c r="Y329" i="2"/>
  <c r="R329" i="2" s="1"/>
  <c r="EL326" i="1"/>
  <c r="R326" i="1" s="1"/>
  <c r="O326" i="1"/>
  <c r="O343" i="2"/>
  <c r="Y343" i="2"/>
  <c r="R343" i="2" s="1"/>
  <c r="EI340" i="1"/>
  <c r="FZ340" i="1" s="1"/>
  <c r="O340" i="1"/>
  <c r="EL340" i="1"/>
  <c r="R340" i="1" s="1"/>
  <c r="Y183" i="2"/>
  <c r="R183" i="2" s="1"/>
  <c r="O183" i="2"/>
  <c r="EL183" i="1"/>
  <c r="R183" i="1" s="1"/>
  <c r="O183" i="1"/>
  <c r="O398" i="2"/>
  <c r="Y398" i="2"/>
  <c r="R398" i="2" s="1"/>
  <c r="O395" i="1"/>
  <c r="EL395" i="1"/>
  <c r="R395" i="1" s="1"/>
  <c r="Y322" i="2"/>
  <c r="R322" i="2" s="1"/>
  <c r="O322" i="2"/>
  <c r="O319" i="1"/>
  <c r="EL319" i="1"/>
  <c r="R319" i="1" s="1"/>
  <c r="Y534" i="2"/>
  <c r="R534" i="2" s="1"/>
  <c r="O534" i="2"/>
  <c r="EL532" i="1"/>
  <c r="R532" i="1" s="1"/>
  <c r="O532" i="1"/>
  <c r="O99" i="2"/>
  <c r="Y99" i="2"/>
  <c r="R99" i="2" s="1"/>
  <c r="O99" i="1"/>
  <c r="EL99" i="1"/>
  <c r="R99" i="1" s="1"/>
  <c r="Y162" i="2"/>
  <c r="R162" i="2" s="1"/>
  <c r="O162" i="2"/>
  <c r="O162" i="1"/>
  <c r="EL162" i="1"/>
  <c r="R162" i="1" s="1"/>
  <c r="O250" i="2"/>
  <c r="Y250" i="2"/>
  <c r="R250" i="2" s="1"/>
  <c r="O249" i="1"/>
  <c r="EL249" i="1"/>
  <c r="R249" i="1" s="1"/>
  <c r="O355" i="2"/>
  <c r="Y355" i="2"/>
  <c r="R355" i="2" s="1"/>
  <c r="EL352" i="1"/>
  <c r="R352" i="1" s="1"/>
  <c r="O352" i="1"/>
  <c r="EI352" i="1"/>
  <c r="FZ352" i="1" s="1"/>
  <c r="Y181" i="2"/>
  <c r="R181" i="2" s="1"/>
  <c r="O181" i="2"/>
  <c r="O181" i="1"/>
  <c r="EL181" i="1"/>
  <c r="R181" i="1" s="1"/>
  <c r="O501" i="2"/>
  <c r="Y501" i="2"/>
  <c r="R501" i="2" s="1"/>
  <c r="O499" i="1"/>
  <c r="EL499" i="1"/>
  <c r="R499" i="1" s="1"/>
  <c r="O567" i="2"/>
  <c r="Y567" i="2"/>
  <c r="R567" i="2" s="1"/>
  <c r="EL565" i="1"/>
  <c r="R565" i="1" s="1"/>
  <c r="O565" i="1"/>
  <c r="O466" i="2"/>
  <c r="Y466" i="2"/>
  <c r="R466" i="2" s="1"/>
  <c r="O464" i="1"/>
  <c r="EL464" i="1"/>
  <c r="R464" i="1" s="1"/>
  <c r="O199" i="2"/>
  <c r="Y199" i="2"/>
  <c r="R199" i="2" s="1"/>
  <c r="O198" i="1"/>
  <c r="EL198" i="1"/>
  <c r="R198" i="1" s="1"/>
  <c r="O212" i="2"/>
  <c r="Y212" i="2"/>
  <c r="R212" i="2" s="1"/>
  <c r="O211" i="1"/>
  <c r="EL211" i="1"/>
  <c r="R211" i="1" s="1"/>
  <c r="O188" i="2"/>
  <c r="Y188" i="2"/>
  <c r="R188" i="2" s="1"/>
  <c r="O188" i="1"/>
  <c r="EL188" i="1"/>
  <c r="R188" i="1" s="1"/>
  <c r="O81" i="2"/>
  <c r="Y81" i="2"/>
  <c r="R81" i="2" s="1"/>
  <c r="EL81" i="1"/>
  <c r="R81" i="1" s="1"/>
  <c r="O81" i="1"/>
  <c r="Y208" i="2"/>
  <c r="R208" i="2" s="1"/>
  <c r="O208" i="2"/>
  <c r="O207" i="1"/>
  <c r="EL207" i="1"/>
  <c r="R207" i="1" s="1"/>
  <c r="O546" i="2"/>
  <c r="Y546" i="2"/>
  <c r="R546" i="2" s="1"/>
  <c r="O544" i="1"/>
  <c r="EL544" i="1"/>
  <c r="R544" i="1" s="1"/>
  <c r="O462" i="2"/>
  <c r="Y462" i="2"/>
  <c r="R462" i="2" s="1"/>
  <c r="O460" i="1"/>
  <c r="EL460" i="1"/>
  <c r="R460" i="1" s="1"/>
  <c r="O385" i="2"/>
  <c r="Y385" i="2"/>
  <c r="R385" i="2" s="1"/>
  <c r="EI382" i="1"/>
  <c r="FZ382" i="1" s="1"/>
  <c r="O382" i="1"/>
  <c r="EL382" i="1"/>
  <c r="R382" i="1" s="1"/>
  <c r="O160" i="2"/>
  <c r="Y160" i="2"/>
  <c r="R160" i="2" s="1"/>
  <c r="EL160" i="1"/>
  <c r="R160" i="1" s="1"/>
  <c r="O160" i="1"/>
  <c r="Y477" i="2"/>
  <c r="R477" i="2" s="1"/>
  <c r="O477" i="2"/>
  <c r="O475" i="1"/>
  <c r="EL475" i="1"/>
  <c r="R475" i="1" s="1"/>
  <c r="Y168" i="2"/>
  <c r="R168" i="2" s="1"/>
  <c r="O168" i="2"/>
  <c r="EL168" i="1"/>
  <c r="R168" i="1" s="1"/>
  <c r="O168" i="1"/>
  <c r="Y324" i="2"/>
  <c r="R324" i="2" s="1"/>
  <c r="O324" i="2"/>
  <c r="O321" i="1"/>
  <c r="EL321" i="1"/>
  <c r="R321" i="1" s="1"/>
  <c r="O472" i="2"/>
  <c r="Y472" i="2"/>
  <c r="R472" i="2" s="1"/>
  <c r="O470" i="1"/>
  <c r="EL470" i="1"/>
  <c r="R470" i="1" s="1"/>
  <c r="O215" i="2"/>
  <c r="Y215" i="2"/>
  <c r="R215" i="2" s="1"/>
  <c r="O214" i="1"/>
  <c r="EL214" i="1"/>
  <c r="R214" i="1" s="1"/>
  <c r="O564" i="2"/>
  <c r="Y564" i="2"/>
  <c r="R564" i="2" s="1"/>
  <c r="O562" i="1"/>
  <c r="EL562" i="1"/>
  <c r="R562" i="1" s="1"/>
  <c r="Y314" i="2"/>
  <c r="R314" i="2" s="1"/>
  <c r="O314" i="2"/>
  <c r="O312" i="1"/>
  <c r="EL312" i="1"/>
  <c r="R312" i="1" s="1"/>
  <c r="Y120" i="2"/>
  <c r="R120" i="2" s="1"/>
  <c r="O120" i="2"/>
  <c r="O120" i="1"/>
  <c r="EL120" i="1"/>
  <c r="R120" i="1" s="1"/>
  <c r="Y221" i="2"/>
  <c r="R221" i="2" s="1"/>
  <c r="O221" i="2"/>
  <c r="EL220" i="1"/>
  <c r="R220" i="1" s="1"/>
  <c r="O220" i="1"/>
  <c r="O502" i="2"/>
  <c r="Y502" i="2"/>
  <c r="R502" i="2" s="1"/>
  <c r="EL500" i="1"/>
  <c r="R500" i="1" s="1"/>
  <c r="O500" i="1"/>
  <c r="Y8" i="2"/>
  <c r="R8" i="2" s="1"/>
  <c r="O8" i="2"/>
  <c r="O8" i="1"/>
  <c r="AB8" i="1"/>
  <c r="EL8" i="1"/>
  <c r="R8" i="1" s="1"/>
  <c r="O474" i="2"/>
  <c r="Y474" i="2"/>
  <c r="R474" i="2" s="1"/>
  <c r="O472" i="1"/>
  <c r="EL472" i="1"/>
  <c r="R472" i="1" s="1"/>
  <c r="O561" i="2"/>
  <c r="Y561" i="2"/>
  <c r="R561" i="2" s="1"/>
  <c r="EL559" i="1"/>
  <c r="R559" i="1" s="1"/>
  <c r="O559" i="1"/>
  <c r="O25" i="2"/>
  <c r="Y25" i="2"/>
  <c r="R25" i="2" s="1"/>
  <c r="O25" i="1"/>
  <c r="EL25" i="1"/>
  <c r="R25" i="1" s="1"/>
  <c r="O572" i="2"/>
  <c r="Y572" i="2"/>
  <c r="R572" i="2" s="1"/>
  <c r="O570" i="1"/>
  <c r="EL570" i="1"/>
  <c r="R570" i="1" s="1"/>
  <c r="Y167" i="2"/>
  <c r="R167" i="2" s="1"/>
  <c r="O167" i="2"/>
  <c r="O167" i="1"/>
  <c r="EL167" i="1"/>
  <c r="R167" i="1" s="1"/>
  <c r="O433" i="2"/>
  <c r="Y433" i="2"/>
  <c r="R433" i="2" s="1"/>
  <c r="O430" i="1"/>
  <c r="EL430" i="1"/>
  <c r="R430" i="1" s="1"/>
  <c r="Y57" i="2"/>
  <c r="R57" i="2" s="1"/>
  <c r="O57" i="2"/>
  <c r="O57" i="1"/>
  <c r="EL57" i="1"/>
  <c r="R57" i="1" s="1"/>
  <c r="O538" i="2"/>
  <c r="Y538" i="2"/>
  <c r="R538" i="2" s="1"/>
  <c r="O536" i="1"/>
  <c r="EL536" i="1"/>
  <c r="R536" i="1" s="1"/>
  <c r="O59" i="2"/>
  <c r="Y59" i="2"/>
  <c r="R59" i="2" s="1"/>
  <c r="EL59" i="1"/>
  <c r="R59" i="1" s="1"/>
  <c r="O59" i="1"/>
  <c r="O483" i="2"/>
  <c r="Y483" i="2"/>
  <c r="R483" i="2" s="1"/>
  <c r="EL481" i="1"/>
  <c r="R481" i="1" s="1"/>
  <c r="O481" i="1"/>
  <c r="O38" i="2"/>
  <c r="Y38" i="2"/>
  <c r="R38" i="2" s="1"/>
  <c r="O38" i="1"/>
  <c r="EL38" i="1"/>
  <c r="R38" i="1" s="1"/>
  <c r="Y321" i="2"/>
  <c r="R321" i="2" s="1"/>
  <c r="O321" i="2"/>
  <c r="O318" i="1"/>
  <c r="EL318" i="1"/>
  <c r="R318" i="1" s="1"/>
  <c r="Y313" i="2"/>
  <c r="R313" i="2" s="1"/>
  <c r="O313" i="2"/>
  <c r="EL311" i="1"/>
  <c r="R311" i="1" s="1"/>
  <c r="O311" i="1"/>
  <c r="Y14" i="2"/>
  <c r="R14" i="2" s="1"/>
  <c r="O14" i="2"/>
  <c r="O14" i="1"/>
  <c r="AB14" i="1"/>
  <c r="EL14" i="1"/>
  <c r="R14" i="1" s="1"/>
  <c r="O37" i="2"/>
  <c r="Y37" i="2"/>
  <c r="R37" i="2" s="1"/>
  <c r="O37" i="1"/>
  <c r="EL37" i="1"/>
  <c r="R37" i="1" s="1"/>
  <c r="Y295" i="2"/>
  <c r="R295" i="2" s="1"/>
  <c r="O295" i="2"/>
  <c r="EL293" i="1"/>
  <c r="R293" i="1" s="1"/>
  <c r="O293" i="1"/>
  <c r="Y539" i="2"/>
  <c r="R539" i="2" s="1"/>
  <c r="O539" i="2"/>
  <c r="O537" i="1"/>
  <c r="EL537" i="1"/>
  <c r="R537" i="1" s="1"/>
  <c r="O265" i="2"/>
  <c r="Y265" i="2"/>
  <c r="R265" i="2" s="1"/>
  <c r="O263" i="1"/>
  <c r="EL263" i="1"/>
  <c r="R263" i="1" s="1"/>
  <c r="O266" i="2"/>
  <c r="Y266" i="2"/>
  <c r="R266" i="2" s="1"/>
  <c r="O264" i="1"/>
  <c r="EL264" i="1"/>
  <c r="R264" i="1" s="1"/>
  <c r="O157" i="2"/>
  <c r="Y157" i="2"/>
  <c r="R157" i="2" s="1"/>
  <c r="O157" i="1"/>
  <c r="EL157" i="1"/>
  <c r="R157" i="1" s="1"/>
  <c r="O34" i="2"/>
  <c r="Y34" i="2"/>
  <c r="R34" i="2" s="1"/>
  <c r="O34" i="1"/>
  <c r="EL34" i="1"/>
  <c r="R34" i="1" s="1"/>
  <c r="O527" i="2"/>
  <c r="Y527" i="2"/>
  <c r="R527" i="2" s="1"/>
  <c r="O525" i="1"/>
  <c r="EL525" i="1"/>
  <c r="R525" i="1" s="1"/>
  <c r="O87" i="2"/>
  <c r="Y87" i="2"/>
  <c r="R87" i="2" s="1"/>
  <c r="EL87" i="1"/>
  <c r="R87" i="1" s="1"/>
  <c r="O87" i="1"/>
  <c r="O91" i="2"/>
  <c r="Y91" i="2"/>
  <c r="R91" i="2" s="1"/>
  <c r="EL91" i="1"/>
  <c r="R91" i="1" s="1"/>
  <c r="O91" i="1"/>
  <c r="Y211" i="2"/>
  <c r="R211" i="2" s="1"/>
  <c r="O211" i="2"/>
  <c r="EL210" i="1"/>
  <c r="R210" i="1" s="1"/>
  <c r="O210" i="1"/>
  <c r="O471" i="2"/>
  <c r="Y471" i="2"/>
  <c r="R471" i="2" s="1"/>
  <c r="EL469" i="1"/>
  <c r="R469" i="1" s="1"/>
  <c r="O469" i="1"/>
  <c r="O214" i="2"/>
  <c r="Y214" i="2"/>
  <c r="R214" i="2" s="1"/>
  <c r="O213" i="1"/>
  <c r="EL213" i="1"/>
  <c r="R213" i="1" s="1"/>
  <c r="O526" i="2"/>
  <c r="Y526" i="2"/>
  <c r="R526" i="2" s="1"/>
  <c r="O524" i="1"/>
  <c r="EL524" i="1"/>
  <c r="R524" i="1" s="1"/>
  <c r="O289" i="2"/>
  <c r="Y289" i="2"/>
  <c r="R289" i="2" s="1"/>
  <c r="O287" i="1"/>
  <c r="EL287" i="1"/>
  <c r="R287" i="1" s="1"/>
  <c r="O139" i="2"/>
  <c r="Y139" i="2"/>
  <c r="R139" i="2" s="1"/>
  <c r="O139" i="1"/>
  <c r="EL139" i="1"/>
  <c r="R139" i="1" s="1"/>
  <c r="Y161" i="2"/>
  <c r="R161" i="2" s="1"/>
  <c r="O161" i="2"/>
  <c r="EL161" i="1"/>
  <c r="R161" i="1" s="1"/>
  <c r="O161" i="1"/>
  <c r="O189" i="2"/>
  <c r="Y189" i="2"/>
  <c r="R189" i="2" s="1"/>
  <c r="O189" i="1"/>
  <c r="EL189" i="1"/>
  <c r="R189" i="1" s="1"/>
  <c r="O437" i="2"/>
  <c r="Y437" i="2"/>
  <c r="R437" i="2" s="1"/>
  <c r="O434" i="1"/>
  <c r="EL434" i="1"/>
  <c r="R434" i="1" s="1"/>
  <c r="Y56" i="2"/>
  <c r="R56" i="2" s="1"/>
  <c r="O56" i="2"/>
  <c r="O56" i="1"/>
  <c r="EL56" i="1"/>
  <c r="R56" i="1" s="1"/>
  <c r="Y16" i="2"/>
  <c r="R16" i="2" s="1"/>
  <c r="O16" i="2"/>
  <c r="O16" i="1"/>
  <c r="EL16" i="1"/>
  <c r="R16" i="1" s="1"/>
  <c r="O335" i="2"/>
  <c r="Y335" i="2"/>
  <c r="R335" i="2" s="1"/>
  <c r="EI332" i="1"/>
  <c r="FZ332" i="1" s="1"/>
  <c r="O332" i="1"/>
  <c r="EL332" i="1"/>
  <c r="R332" i="1" s="1"/>
  <c r="Y73" i="2"/>
  <c r="R73" i="2" s="1"/>
  <c r="O73" i="2"/>
  <c r="O73" i="1"/>
  <c r="EL73" i="1"/>
  <c r="R73" i="1" s="1"/>
  <c r="Y333" i="2"/>
  <c r="R333" i="2" s="1"/>
  <c r="O333" i="2"/>
  <c r="O330" i="1"/>
  <c r="EI330" i="1"/>
  <c r="FZ330" i="1" s="1"/>
  <c r="EL330" i="1"/>
  <c r="R330" i="1" s="1"/>
  <c r="O454" i="2"/>
  <c r="Y454" i="2"/>
  <c r="R454" i="2" s="1"/>
  <c r="O452" i="1"/>
  <c r="EL452" i="1"/>
  <c r="R452" i="1" s="1"/>
  <c r="O371" i="2"/>
  <c r="Y371" i="2"/>
  <c r="R371" i="2" s="1"/>
  <c r="EI368" i="1"/>
  <c r="FZ368" i="1" s="1"/>
  <c r="O368" i="1"/>
  <c r="EL368" i="1"/>
  <c r="R368" i="1" s="1"/>
  <c r="O203" i="2"/>
  <c r="Y203" i="2"/>
  <c r="R203" i="2" s="1"/>
  <c r="O202" i="1"/>
  <c r="EL202" i="1"/>
  <c r="R202" i="1" s="1"/>
  <c r="Y198" i="2"/>
  <c r="R198" i="2" s="1"/>
  <c r="O198" i="2"/>
  <c r="O197" i="1"/>
  <c r="EL197" i="1"/>
  <c r="R197" i="1" s="1"/>
  <c r="Y541" i="2"/>
  <c r="R541" i="2" s="1"/>
  <c r="O541" i="2"/>
  <c r="EL539" i="1"/>
  <c r="R539" i="1" s="1"/>
  <c r="O539" i="1"/>
  <c r="O573" i="2"/>
  <c r="Y573" i="2"/>
  <c r="R573" i="2" s="1"/>
  <c r="O571" i="1"/>
  <c r="EL571" i="1"/>
  <c r="R571" i="1" s="1"/>
  <c r="Y281" i="2"/>
  <c r="R281" i="2" s="1"/>
  <c r="O281" i="2"/>
  <c r="O279" i="1"/>
  <c r="EL279" i="1"/>
  <c r="R279" i="1" s="1"/>
  <c r="O513" i="2"/>
  <c r="Y513" i="2"/>
  <c r="R513" i="2" s="1"/>
  <c r="EL511" i="1"/>
  <c r="R511" i="1" s="1"/>
  <c r="O511" i="1"/>
  <c r="Y133" i="2"/>
  <c r="R133" i="2" s="1"/>
  <c r="O133" i="2"/>
  <c r="O133" i="1"/>
  <c r="EL133" i="1"/>
  <c r="R133" i="1" s="1"/>
  <c r="O325" i="2"/>
  <c r="Y325" i="2"/>
  <c r="R325" i="2" s="1"/>
  <c r="EL322" i="1"/>
  <c r="R322" i="1" s="1"/>
  <c r="O322" i="1"/>
  <c r="O374" i="2"/>
  <c r="Y374" i="2"/>
  <c r="R374" i="2" s="1"/>
  <c r="EI371" i="1"/>
  <c r="FZ371" i="1" s="1"/>
  <c r="EL371" i="1"/>
  <c r="R371" i="1" s="1"/>
  <c r="O371" i="1"/>
  <c r="O224" i="2"/>
  <c r="Y224" i="2"/>
  <c r="R224" i="2" s="1"/>
  <c r="O223" i="1"/>
  <c r="EL223" i="1"/>
  <c r="R223" i="1" s="1"/>
  <c r="O348" i="2"/>
  <c r="Y348" i="2"/>
  <c r="R348" i="2" s="1"/>
  <c r="EI345" i="1"/>
  <c r="FZ345" i="1" s="1"/>
  <c r="O345" i="1"/>
  <c r="EL345" i="1"/>
  <c r="R345" i="1" s="1"/>
  <c r="O191" i="2"/>
  <c r="Y191" i="2"/>
  <c r="R191" i="2" s="1"/>
  <c r="O191" i="1"/>
  <c r="EL191" i="1"/>
  <c r="R191" i="1" s="1"/>
  <c r="O255" i="2"/>
  <c r="Y255" i="2"/>
  <c r="R255" i="2" s="1"/>
  <c r="O254" i="1"/>
  <c r="EL254" i="1"/>
  <c r="R254" i="1" s="1"/>
  <c r="O577" i="2"/>
  <c r="Y577" i="2"/>
  <c r="R577" i="2" s="1"/>
  <c r="EL575" i="1"/>
  <c r="R575" i="1" s="1"/>
  <c r="O575" i="1"/>
  <c r="O263" i="2"/>
  <c r="Y263" i="2"/>
  <c r="R263" i="2" s="1"/>
  <c r="EL261" i="1"/>
  <c r="R261" i="1" s="1"/>
  <c r="O261" i="1"/>
  <c r="O332" i="2"/>
  <c r="Y332" i="2"/>
  <c r="R332" i="2" s="1"/>
  <c r="EL329" i="1"/>
  <c r="R329" i="1" s="1"/>
  <c r="O329" i="1"/>
  <c r="EI329" i="1"/>
  <c r="FZ329" i="1" s="1"/>
  <c r="O379" i="2"/>
  <c r="Y379" i="2"/>
  <c r="R379" i="2" s="1"/>
  <c r="EL376" i="1"/>
  <c r="R376" i="1" s="1"/>
  <c r="O376" i="1"/>
  <c r="EI376" i="1"/>
  <c r="FZ376" i="1" s="1"/>
  <c r="O378" i="2"/>
  <c r="Y378" i="2"/>
  <c r="R378" i="2" s="1"/>
  <c r="O375" i="1"/>
  <c r="EI375" i="1"/>
  <c r="FZ375" i="1" s="1"/>
  <c r="EL375" i="1"/>
  <c r="R375" i="1" s="1"/>
  <c r="O380" i="2"/>
  <c r="Y380" i="2"/>
  <c r="R380" i="2" s="1"/>
  <c r="EI377" i="1"/>
  <c r="FZ377" i="1" s="1"/>
  <c r="O377" i="1"/>
  <c r="EL377" i="1"/>
  <c r="R377" i="1" s="1"/>
  <c r="O377" i="2"/>
  <c r="Y377" i="2"/>
  <c r="R377" i="2" s="1"/>
  <c r="O374" i="1"/>
  <c r="EL374" i="1"/>
  <c r="R374" i="1" s="1"/>
  <c r="EI374" i="1"/>
  <c r="FZ374" i="1" s="1"/>
  <c r="O376" i="2"/>
  <c r="Y376" i="2"/>
  <c r="R376" i="2" s="1"/>
  <c r="EI373" i="1"/>
  <c r="FZ373" i="1" s="1"/>
  <c r="O373" i="1"/>
  <c r="EL373" i="1"/>
  <c r="R373" i="1" s="1"/>
  <c r="O384" i="2"/>
  <c r="Y384" i="2"/>
  <c r="R384" i="2" s="1"/>
  <c r="EI381" i="1"/>
  <c r="FZ381" i="1" s="1"/>
  <c r="O381" i="1"/>
  <c r="EL381" i="1"/>
  <c r="R381" i="1" s="1"/>
  <c r="Y307" i="2"/>
  <c r="R307" i="2" s="1"/>
  <c r="O307" i="2"/>
  <c r="O305" i="1"/>
  <c r="EL305" i="1"/>
  <c r="R305" i="1" s="1"/>
  <c r="O305" i="2"/>
  <c r="Y305" i="2"/>
  <c r="R305" i="2" s="1"/>
  <c r="O303" i="1"/>
  <c r="EL303" i="1"/>
  <c r="R303" i="1" s="1"/>
  <c r="O115" i="2"/>
  <c r="Y115" i="2"/>
  <c r="R115" i="2" s="1"/>
  <c r="O115" i="1"/>
  <c r="EL115" i="1"/>
  <c r="R115" i="1" s="1"/>
  <c r="O511" i="2"/>
  <c r="Y511" i="2"/>
  <c r="R511" i="2" s="1"/>
  <c r="O509" i="1"/>
  <c r="EL509" i="1"/>
  <c r="R509" i="1" s="1"/>
  <c r="Y246" i="2"/>
  <c r="R246" i="2" s="1"/>
  <c r="O246" i="2"/>
  <c r="O245" i="1"/>
  <c r="EL245" i="1"/>
  <c r="R245" i="1" s="1"/>
  <c r="O113" i="2"/>
  <c r="Y113" i="2"/>
  <c r="R113" i="2" s="1"/>
  <c r="O113" i="1"/>
  <c r="EL113" i="1"/>
  <c r="R113" i="1" s="1"/>
  <c r="Y119" i="2"/>
  <c r="R119" i="2" s="1"/>
  <c r="O119" i="2"/>
  <c r="O119" i="1"/>
  <c r="EL119" i="1"/>
  <c r="R119" i="1" s="1"/>
  <c r="O253" i="2"/>
  <c r="Y253" i="2"/>
  <c r="R253" i="2" s="1"/>
  <c r="O252" i="1"/>
  <c r="EL252" i="1"/>
  <c r="R252" i="1" s="1"/>
  <c r="O187" i="2"/>
  <c r="Y187" i="2"/>
  <c r="R187" i="2" s="1"/>
  <c r="EL187" i="1"/>
  <c r="R187" i="1" s="1"/>
  <c r="O187" i="1"/>
  <c r="O312" i="2"/>
  <c r="Y312" i="2"/>
  <c r="R312" i="2" s="1"/>
  <c r="O310" i="1"/>
  <c r="EL310" i="1"/>
  <c r="R310" i="1" s="1"/>
  <c r="O285" i="2"/>
  <c r="Y285" i="2"/>
  <c r="R285" i="2" s="1"/>
  <c r="O283" i="1"/>
  <c r="EL283" i="1"/>
  <c r="R283" i="1" s="1"/>
  <c r="O210" i="2"/>
  <c r="Y210" i="2"/>
  <c r="R210" i="2" s="1"/>
  <c r="O209" i="1"/>
  <c r="EL209" i="1"/>
  <c r="R209" i="1" s="1"/>
  <c r="Y131" i="2"/>
  <c r="R131" i="2" s="1"/>
  <c r="O131" i="2"/>
  <c r="O131" i="1"/>
  <c r="EL131" i="1"/>
  <c r="R131" i="1" s="1"/>
  <c r="O292" i="2"/>
  <c r="Y292" i="2"/>
  <c r="R292" i="2" s="1"/>
  <c r="O290" i="1"/>
  <c r="EL290" i="1"/>
  <c r="R290" i="1" s="1"/>
  <c r="Y164" i="2"/>
  <c r="R164" i="2" s="1"/>
  <c r="O164" i="2"/>
  <c r="O164" i="1"/>
  <c r="EL164" i="1"/>
  <c r="R164" i="1" s="1"/>
  <c r="Y254" i="2"/>
  <c r="R254" i="2" s="1"/>
  <c r="O254" i="2"/>
  <c r="O253" i="1"/>
  <c r="EL253" i="1"/>
  <c r="R253" i="1" s="1"/>
  <c r="O230" i="2"/>
  <c r="Y230" i="2"/>
  <c r="R230" i="2" s="1"/>
  <c r="O229" i="1"/>
  <c r="EL229" i="1"/>
  <c r="R229" i="1" s="1"/>
  <c r="Y136" i="2"/>
  <c r="R136" i="2" s="1"/>
  <c r="O136" i="2"/>
  <c r="EL136" i="1"/>
  <c r="R136" i="1" s="1"/>
  <c r="O136" i="1"/>
  <c r="O66" i="2"/>
  <c r="Y66" i="2"/>
  <c r="R66" i="2" s="1"/>
  <c r="O66" i="1"/>
  <c r="EL66" i="1"/>
  <c r="R66" i="1" s="1"/>
  <c r="O90" i="2"/>
  <c r="Y90" i="2"/>
  <c r="R90" i="2" s="1"/>
  <c r="O90" i="1"/>
  <c r="EL90" i="1"/>
  <c r="R90" i="1" s="1"/>
  <c r="O575" i="2"/>
  <c r="Y575" i="2"/>
  <c r="R575" i="2" s="1"/>
  <c r="O572" i="1"/>
  <c r="EL572" i="1"/>
  <c r="R572" i="1" s="1"/>
  <c r="O102" i="2"/>
  <c r="Y102" i="2"/>
  <c r="R102" i="2" s="1"/>
  <c r="O102" i="1"/>
  <c r="EL102" i="1"/>
  <c r="R102" i="1" s="1"/>
  <c r="O468" i="2"/>
  <c r="Y468" i="2"/>
  <c r="R468" i="2" s="1"/>
  <c r="O466" i="1"/>
  <c r="EL466" i="1"/>
  <c r="R466" i="1" s="1"/>
  <c r="Y296" i="2"/>
  <c r="R296" i="2" s="1"/>
  <c r="O296" i="2"/>
  <c r="O294" i="1"/>
  <c r="EL294" i="1"/>
  <c r="R294" i="1" s="1"/>
  <c r="Y36" i="2"/>
  <c r="R36" i="2" s="1"/>
  <c r="O36" i="2"/>
  <c r="O36" i="1"/>
  <c r="EL36" i="1"/>
  <c r="R36" i="1" s="1"/>
  <c r="Y229" i="2"/>
  <c r="R229" i="2" s="1"/>
  <c r="O229" i="2"/>
  <c r="O228" i="1"/>
  <c r="EL228" i="1"/>
  <c r="R228" i="1" s="1"/>
  <c r="Y220" i="2"/>
  <c r="R220" i="2" s="1"/>
  <c r="O220" i="2"/>
  <c r="O219" i="1"/>
  <c r="EL219" i="1"/>
  <c r="R219" i="1" s="1"/>
  <c r="O68" i="2"/>
  <c r="Y68" i="2"/>
  <c r="R68" i="2" s="1"/>
  <c r="O68" i="1"/>
  <c r="EL68" i="1"/>
  <c r="R68" i="1" s="1"/>
  <c r="O233" i="2"/>
  <c r="Y233" i="2"/>
  <c r="R233" i="2" s="1"/>
  <c r="EL232" i="1"/>
  <c r="R232" i="1" s="1"/>
  <c r="O232" i="1"/>
  <c r="Y533" i="2"/>
  <c r="R533" i="2" s="1"/>
  <c r="O533" i="2"/>
  <c r="EL531" i="1"/>
  <c r="R531" i="1" s="1"/>
  <c r="O531" i="1"/>
  <c r="O536" i="2"/>
  <c r="Y536" i="2"/>
  <c r="R536" i="2" s="1"/>
  <c r="O534" i="1"/>
  <c r="EL534" i="1"/>
  <c r="R534" i="1" s="1"/>
  <c r="O101" i="2"/>
  <c r="Y101" i="2"/>
  <c r="R101" i="2" s="1"/>
  <c r="O101" i="1"/>
  <c r="EL101" i="1"/>
  <c r="R101" i="1" s="1"/>
  <c r="O482" i="2"/>
  <c r="Y482" i="2"/>
  <c r="R482" i="2" s="1"/>
  <c r="EL480" i="1"/>
  <c r="R480" i="1" s="1"/>
  <c r="O480" i="1"/>
  <c r="O234" i="2"/>
  <c r="Y234" i="2"/>
  <c r="R234" i="2" s="1"/>
  <c r="O233" i="1"/>
  <c r="EL233" i="1"/>
  <c r="R233" i="1" s="1"/>
  <c r="O328" i="2"/>
  <c r="Y328" i="2"/>
  <c r="R328" i="2" s="1"/>
  <c r="O325" i="1"/>
  <c r="EL325" i="1"/>
  <c r="R325" i="1" s="1"/>
  <c r="O62" i="2"/>
  <c r="Y62" i="2"/>
  <c r="R62" i="2" s="1"/>
  <c r="O62" i="1"/>
  <c r="EL62" i="1"/>
  <c r="R62" i="1" s="1"/>
  <c r="O82" i="2"/>
  <c r="Y82" i="2"/>
  <c r="R82" i="2" s="1"/>
  <c r="EL82" i="1"/>
  <c r="R82" i="1" s="1"/>
  <c r="O82" i="1"/>
  <c r="Y121" i="2"/>
  <c r="R121" i="2" s="1"/>
  <c r="O121" i="2"/>
  <c r="O121" i="1"/>
  <c r="EL121" i="1"/>
  <c r="R121" i="1" s="1"/>
  <c r="O182" i="2"/>
  <c r="Y182" i="2"/>
  <c r="R182" i="2" s="1"/>
  <c r="O182" i="1"/>
  <c r="EL182" i="1"/>
  <c r="R182" i="1" s="1"/>
  <c r="Y27" i="2"/>
  <c r="R27" i="2" s="1"/>
  <c r="O27" i="2"/>
  <c r="O27" i="1"/>
  <c r="EL27" i="1"/>
  <c r="R27" i="1" s="1"/>
  <c r="O522" i="2"/>
  <c r="Y522" i="2"/>
  <c r="R522" i="2" s="1"/>
  <c r="O520" i="1"/>
  <c r="EL520" i="1"/>
  <c r="R520" i="1" s="1"/>
  <c r="Y302" i="2"/>
  <c r="R302" i="2" s="1"/>
  <c r="O302" i="2"/>
  <c r="O300" i="1"/>
  <c r="EL300" i="1"/>
  <c r="R300" i="1" s="1"/>
  <c r="O514" i="2"/>
  <c r="Y514" i="2"/>
  <c r="R514" i="2" s="1"/>
  <c r="EL512" i="1"/>
  <c r="R512" i="1" s="1"/>
  <c r="O512" i="1"/>
  <c r="O277" i="2"/>
  <c r="Y277" i="2"/>
  <c r="R277" i="2" s="1"/>
  <c r="EL275" i="1"/>
  <c r="R275" i="1" s="1"/>
  <c r="O275" i="1"/>
  <c r="O428" i="2"/>
  <c r="Y428" i="2"/>
  <c r="R428" i="2" s="1"/>
  <c r="O425" i="1"/>
  <c r="EL425" i="1"/>
  <c r="R425" i="1" s="1"/>
  <c r="O297" i="2"/>
  <c r="Y297" i="2"/>
  <c r="R297" i="2" s="1"/>
  <c r="O295" i="1"/>
  <c r="EL295" i="1"/>
  <c r="R295" i="1" s="1"/>
  <c r="FD386" i="1" l="1"/>
  <c r="AV386" i="1" s="1"/>
  <c r="FD238" i="1"/>
  <c r="AV238" i="1" s="1"/>
  <c r="FD77" i="1"/>
  <c r="AV77" i="1" s="1"/>
  <c r="FD80" i="1"/>
  <c r="AV80" i="1" s="1"/>
  <c r="FD76" i="1"/>
  <c r="AV76" i="1" s="1"/>
  <c r="AB327" i="1"/>
  <c r="DM228" i="1"/>
  <c r="DM157" i="1"/>
  <c r="FD157" i="1" s="1"/>
  <c r="AV157" i="1" s="1"/>
  <c r="DM38" i="1"/>
  <c r="DM562" i="1"/>
  <c r="DM182" i="1"/>
  <c r="DM121" i="1"/>
  <c r="AB253" i="1"/>
  <c r="DM377" i="1"/>
  <c r="DM191" i="1"/>
  <c r="DM202" i="1"/>
  <c r="DM189" i="1"/>
  <c r="DM263" i="1"/>
  <c r="DM59" i="1"/>
  <c r="DM25" i="1"/>
  <c r="DM559" i="1"/>
  <c r="DM544" i="1"/>
  <c r="DM65" i="1"/>
  <c r="DM225" i="1"/>
  <c r="AB88" i="1"/>
  <c r="DM227" i="1"/>
  <c r="DM347" i="1"/>
  <c r="DM231" i="1"/>
  <c r="DM144" i="1"/>
  <c r="AB361" i="1"/>
  <c r="DM550" i="1"/>
  <c r="DM360" i="1"/>
  <c r="FD360" i="1" s="1"/>
  <c r="AV360" i="1" s="1"/>
  <c r="DM143" i="1"/>
  <c r="DM552" i="1"/>
  <c r="DM270" i="1"/>
  <c r="AB51" i="1"/>
  <c r="DM558" i="1"/>
  <c r="DM561" i="1"/>
  <c r="DM187" i="1"/>
  <c r="AB332" i="1"/>
  <c r="AB287" i="1"/>
  <c r="DM264" i="1"/>
  <c r="DM565" i="1"/>
  <c r="AB534" i="1"/>
  <c r="DM36" i="1"/>
  <c r="AB294" i="1"/>
  <c r="DM102" i="1"/>
  <c r="DM90" i="1"/>
  <c r="FD90" i="1" s="1"/>
  <c r="AV90" i="1" s="1"/>
  <c r="DM119" i="1"/>
  <c r="DM305" i="1"/>
  <c r="AB381" i="1"/>
  <c r="DM373" i="1"/>
  <c r="DM376" i="1"/>
  <c r="AB254" i="1"/>
  <c r="AB133" i="1"/>
  <c r="DM73" i="1"/>
  <c r="FD73" i="1" s="1"/>
  <c r="AV73" i="1" s="1"/>
  <c r="DM139" i="1"/>
  <c r="AB91" i="1"/>
  <c r="DM37" i="1"/>
  <c r="AB536" i="1"/>
  <c r="DM120" i="1"/>
  <c r="AB532" i="1"/>
  <c r="AB328" i="1"/>
  <c r="DM123" i="1"/>
  <c r="DM354" i="1"/>
  <c r="AB334" i="1"/>
  <c r="AB50" i="1"/>
  <c r="DM67" i="1"/>
  <c r="DM348" i="1"/>
  <c r="DM268" i="1"/>
  <c r="AB173" i="1"/>
  <c r="DM278" i="1"/>
  <c r="AB172" i="1"/>
  <c r="DM271" i="1"/>
  <c r="AB385" i="1"/>
  <c r="DM20" i="1"/>
  <c r="AB292" i="1"/>
  <c r="DM549" i="1"/>
  <c r="DM186" i="1"/>
  <c r="DM184" i="1"/>
  <c r="DM193" i="1"/>
  <c r="AB240" i="1"/>
  <c r="DM235" i="1"/>
  <c r="DM251" i="1"/>
  <c r="FD251" i="1" s="1"/>
  <c r="AV251" i="1" s="1"/>
  <c r="DM204" i="1"/>
  <c r="AB533" i="1"/>
  <c r="DM24" i="1"/>
  <c r="DM27" i="1"/>
  <c r="DM62" i="1"/>
  <c r="DM101" i="1"/>
  <c r="AB531" i="1"/>
  <c r="DM68" i="1"/>
  <c r="AB572" i="1"/>
  <c r="DM66" i="1"/>
  <c r="DM229" i="1"/>
  <c r="AB131" i="1"/>
  <c r="DM283" i="1"/>
  <c r="AB252" i="1"/>
  <c r="DM374" i="1"/>
  <c r="DM223" i="1"/>
  <c r="DM279" i="1"/>
  <c r="DM368" i="1"/>
  <c r="AB87" i="1"/>
  <c r="AB537" i="1"/>
  <c r="AB318" i="1"/>
  <c r="DM188" i="1"/>
  <c r="DM181" i="1"/>
  <c r="AB249" i="1"/>
  <c r="DM341" i="1"/>
  <c r="DM100" i="1"/>
  <c r="DM535" i="1"/>
  <c r="FD535" i="1" s="1"/>
  <c r="AV535" i="1" s="1"/>
  <c r="DM304" i="1"/>
  <c r="DM309" i="1"/>
  <c r="AB52" i="1"/>
  <c r="AB171" i="1"/>
  <c r="DM269" i="1"/>
  <c r="DM29" i="1"/>
  <c r="DM22" i="1"/>
  <c r="DM145" i="1"/>
  <c r="AB250" i="1"/>
  <c r="AB170" i="1"/>
  <c r="DM61" i="1"/>
  <c r="DM46" i="1"/>
  <c r="DM226" i="1"/>
  <c r="DM548" i="1"/>
  <c r="AB538" i="1"/>
  <c r="DM303" i="1"/>
  <c r="DM375" i="1"/>
  <c r="AB570" i="1"/>
  <c r="DM340" i="1"/>
  <c r="AB153" i="1"/>
  <c r="DM23" i="1"/>
  <c r="DM265" i="1"/>
  <c r="DM356" i="1"/>
  <c r="DM353" i="1"/>
  <c r="DM200" i="1"/>
  <c r="DM349" i="1"/>
  <c r="DM355" i="1"/>
  <c r="DM369" i="1"/>
  <c r="AB53" i="1"/>
  <c r="DM141" i="1"/>
  <c r="AB288" i="1"/>
  <c r="AB55" i="1"/>
  <c r="DM190" i="1"/>
  <c r="DM142" i="1"/>
  <c r="DM199" i="1"/>
  <c r="AB236" i="1"/>
  <c r="AB237" i="1"/>
  <c r="AB239" i="1"/>
  <c r="AB48" i="1"/>
  <c r="AB151" i="1"/>
  <c r="DM560" i="1"/>
  <c r="AB169" i="1"/>
  <c r="CT3" i="1"/>
  <c r="P3" i="2"/>
  <c r="O108" i="2"/>
  <c r="V3" i="2"/>
  <c r="CG3" i="1"/>
  <c r="Y104" i="2"/>
  <c r="R104" i="2" s="1"/>
  <c r="O105" i="2"/>
  <c r="FD75" i="1"/>
  <c r="AV75" i="1" s="1"/>
  <c r="Q3" i="1"/>
  <c r="AY210" i="1"/>
  <c r="AY126" i="1"/>
  <c r="AB184" i="1"/>
  <c r="AB61" i="1"/>
  <c r="Q490" i="2"/>
  <c r="Q491" i="2"/>
  <c r="FD72" i="1"/>
  <c r="AV72" i="1" s="1"/>
  <c r="AB199" i="1"/>
  <c r="AB190" i="1"/>
  <c r="AB548" i="1"/>
  <c r="FD95" i="1"/>
  <c r="AV95" i="1" s="1"/>
  <c r="Q485" i="2"/>
  <c r="Q488" i="2"/>
  <c r="Q489" i="2"/>
  <c r="AB348" i="1"/>
  <c r="AY214" i="1"/>
  <c r="AY295" i="1"/>
  <c r="AY213" i="1"/>
  <c r="AB204" i="1"/>
  <c r="AB141" i="1"/>
  <c r="FD79" i="1"/>
  <c r="AV79" i="1" s="1"/>
  <c r="AB560" i="1"/>
  <c r="AB223" i="1"/>
  <c r="AB36" i="1"/>
  <c r="AB102" i="1"/>
  <c r="AB550" i="1"/>
  <c r="AB187" i="1"/>
  <c r="AB143" i="1"/>
  <c r="AB144" i="1"/>
  <c r="AB269" i="1"/>
  <c r="AB271" i="1"/>
  <c r="FD71" i="1"/>
  <c r="AV71" i="1" s="1"/>
  <c r="FD47" i="1"/>
  <c r="AV47" i="1" s="1"/>
  <c r="AB202" i="1"/>
  <c r="AB360" i="1"/>
  <c r="AB369" i="1"/>
  <c r="AB349" i="1"/>
  <c r="AB347" i="1"/>
  <c r="AB340" i="1"/>
  <c r="AB373" i="1"/>
  <c r="AB377" i="1"/>
  <c r="AB376" i="1"/>
  <c r="AB228" i="1"/>
  <c r="AB59" i="1"/>
  <c r="AB100" i="1"/>
  <c r="AB23" i="1"/>
  <c r="AB562" i="1"/>
  <c r="AB552" i="1"/>
  <c r="AY49" i="1"/>
  <c r="AB565" i="1"/>
  <c r="AY209" i="1"/>
  <c r="AB66" i="1"/>
  <c r="FD93" i="1"/>
  <c r="AV93" i="1" s="1"/>
  <c r="FD46" i="1"/>
  <c r="AV46" i="1" s="1"/>
  <c r="AB191" i="1"/>
  <c r="AB182" i="1"/>
  <c r="AB535" i="1"/>
  <c r="AB73" i="1"/>
  <c r="AB189" i="1"/>
  <c r="AB121" i="1"/>
  <c r="AB24" i="1"/>
  <c r="AB356" i="1"/>
  <c r="AB65" i="1"/>
  <c r="AB38" i="1"/>
  <c r="AB157" i="1"/>
  <c r="AB559" i="1"/>
  <c r="AB549" i="1"/>
  <c r="AB558" i="1"/>
  <c r="AB22" i="1"/>
  <c r="AB264" i="1"/>
  <c r="AB283" i="1"/>
  <c r="AB226" i="1"/>
  <c r="AY217" i="1"/>
  <c r="AB251" i="1"/>
  <c r="AB193" i="1"/>
  <c r="AB142" i="1"/>
  <c r="AB145" i="1"/>
  <c r="AB268" i="1"/>
  <c r="AB270" i="1"/>
  <c r="AB304" i="1"/>
  <c r="FD94" i="1"/>
  <c r="AV94" i="1" s="1"/>
  <c r="FD10" i="1"/>
  <c r="AV10" i="1" s="1"/>
  <c r="AB368" i="1"/>
  <c r="AB27" i="1"/>
  <c r="AB227" i="1"/>
  <c r="AB139" i="1"/>
  <c r="AB200" i="1"/>
  <c r="AB305" i="1"/>
  <c r="AY127" i="1"/>
  <c r="AB123" i="1"/>
  <c r="AB354" i="1"/>
  <c r="AB353" i="1"/>
  <c r="AB341" i="1"/>
  <c r="AB374" i="1"/>
  <c r="AB68" i="1"/>
  <c r="AB279" i="1"/>
  <c r="AB225" i="1"/>
  <c r="AB229" i="1"/>
  <c r="AB62" i="1"/>
  <c r="AB231" i="1"/>
  <c r="AB120" i="1"/>
  <c r="AB90" i="1"/>
  <c r="AB25" i="1"/>
  <c r="AB29" i="1"/>
  <c r="AB20" i="1"/>
  <c r="AB119" i="1"/>
  <c r="AB46" i="1"/>
  <c r="AY208" i="1"/>
  <c r="AB235" i="1"/>
  <c r="AB278" i="1"/>
  <c r="FD78" i="1"/>
  <c r="AV78" i="1" s="1"/>
  <c r="FD74" i="1"/>
  <c r="AV74" i="1" s="1"/>
  <c r="DM280" i="1"/>
  <c r="AB280" i="1"/>
  <c r="DM41" i="1"/>
  <c r="AB41" i="1"/>
  <c r="AB295" i="1"/>
  <c r="DM295" i="1"/>
  <c r="FD295" i="1" s="1"/>
  <c r="AV295" i="1" s="1"/>
  <c r="DM534" i="1"/>
  <c r="FD534" i="1" s="1"/>
  <c r="AV534" i="1" s="1"/>
  <c r="DM531" i="1"/>
  <c r="FD531" i="1" s="1"/>
  <c r="AV531" i="1" s="1"/>
  <c r="DM294" i="1"/>
  <c r="FD294" i="1" s="1"/>
  <c r="AV294" i="1" s="1"/>
  <c r="DM572" i="1"/>
  <c r="FD572" i="1" s="1"/>
  <c r="AV572" i="1" s="1"/>
  <c r="DM253" i="1"/>
  <c r="FD253" i="1" s="1"/>
  <c r="AV253" i="1" s="1"/>
  <c r="DM290" i="1"/>
  <c r="FD290" i="1" s="1"/>
  <c r="AV290" i="1" s="1"/>
  <c r="DM131" i="1"/>
  <c r="FD131" i="1" s="1"/>
  <c r="AV131" i="1" s="1"/>
  <c r="AB209" i="1"/>
  <c r="DM209" i="1"/>
  <c r="FD209" i="1" s="1"/>
  <c r="AV209" i="1" s="1"/>
  <c r="DM252" i="1"/>
  <c r="FD252" i="1" s="1"/>
  <c r="AV252" i="1" s="1"/>
  <c r="DM381" i="1"/>
  <c r="FD381" i="1" s="1"/>
  <c r="AV381" i="1" s="1"/>
  <c r="AB329" i="1"/>
  <c r="DM329" i="1"/>
  <c r="FD329" i="1" s="1"/>
  <c r="AV329" i="1" s="1"/>
  <c r="DM575" i="1"/>
  <c r="FD575" i="1" s="1"/>
  <c r="AV575" i="1" s="1"/>
  <c r="DM254" i="1"/>
  <c r="FD254" i="1" s="1"/>
  <c r="AV254" i="1" s="1"/>
  <c r="DM133" i="1"/>
  <c r="FD133" i="1" s="1"/>
  <c r="AV133" i="1" s="1"/>
  <c r="DM571" i="1"/>
  <c r="FD571" i="1" s="1"/>
  <c r="AV571" i="1" s="1"/>
  <c r="DM330" i="1"/>
  <c r="FD330" i="1" s="1"/>
  <c r="AV330" i="1" s="1"/>
  <c r="DM332" i="1"/>
  <c r="FD332" i="1" s="1"/>
  <c r="AV332" i="1" s="1"/>
  <c r="DM287" i="1"/>
  <c r="FD287" i="1" s="1"/>
  <c r="AV287" i="1" s="1"/>
  <c r="AB213" i="1"/>
  <c r="DM213" i="1"/>
  <c r="FD213" i="1" s="1"/>
  <c r="AV213" i="1" s="1"/>
  <c r="AB210" i="1"/>
  <c r="DM210" i="1"/>
  <c r="FD210" i="1" s="1"/>
  <c r="AV210" i="1" s="1"/>
  <c r="DM91" i="1"/>
  <c r="FD91" i="1" s="1"/>
  <c r="AV91" i="1" s="1"/>
  <c r="DM87" i="1"/>
  <c r="FD87" i="1" s="1"/>
  <c r="AV87" i="1" s="1"/>
  <c r="DM537" i="1"/>
  <c r="FD537" i="1" s="1"/>
  <c r="AV537" i="1" s="1"/>
  <c r="DM293" i="1"/>
  <c r="FD293" i="1" s="1"/>
  <c r="AV293" i="1" s="1"/>
  <c r="DM14" i="1"/>
  <c r="FD14" i="1" s="1"/>
  <c r="AV14" i="1" s="1"/>
  <c r="DM318" i="1"/>
  <c r="FD318" i="1" s="1"/>
  <c r="AV318" i="1" s="1"/>
  <c r="DM536" i="1"/>
  <c r="FD536" i="1" s="1"/>
  <c r="AV536" i="1" s="1"/>
  <c r="DM570" i="1"/>
  <c r="FD570" i="1" s="1"/>
  <c r="AV570" i="1" s="1"/>
  <c r="DM8" i="1"/>
  <c r="FD8" i="1" s="1"/>
  <c r="AV8" i="1" s="1"/>
  <c r="AB312" i="1"/>
  <c r="DM312" i="1"/>
  <c r="AB214" i="1"/>
  <c r="DM214" i="1"/>
  <c r="FD214" i="1" s="1"/>
  <c r="AV214" i="1" s="1"/>
  <c r="AB160" i="1"/>
  <c r="DM160" i="1"/>
  <c r="FD160" i="1" s="1"/>
  <c r="AV160" i="1" s="1"/>
  <c r="DM382" i="1"/>
  <c r="DM211" i="1"/>
  <c r="FD211" i="1" s="1"/>
  <c r="AV211" i="1" s="1"/>
  <c r="DM249" i="1"/>
  <c r="FD249" i="1" s="1"/>
  <c r="AV249" i="1" s="1"/>
  <c r="DM532" i="1"/>
  <c r="FD532" i="1" s="1"/>
  <c r="AV532" i="1" s="1"/>
  <c r="AB331" i="1"/>
  <c r="DM331" i="1"/>
  <c r="FD331" i="1" s="1"/>
  <c r="AV331" i="1" s="1"/>
  <c r="DM328" i="1"/>
  <c r="FD328" i="1" s="1"/>
  <c r="AV328" i="1" s="1"/>
  <c r="DM153" i="1"/>
  <c r="FD153" i="1" s="1"/>
  <c r="AV153" i="1" s="1"/>
  <c r="AB155" i="1"/>
  <c r="DM155" i="1"/>
  <c r="FD155" i="1" s="1"/>
  <c r="AV155" i="1" s="1"/>
  <c r="DM88" i="1"/>
  <c r="FD88" i="1" s="1"/>
  <c r="AV88" i="1" s="1"/>
  <c r="AB126" i="1"/>
  <c r="DM126" i="1"/>
  <c r="FD126" i="1" s="1"/>
  <c r="AV126" i="1" s="1"/>
  <c r="DM132" i="1"/>
  <c r="FD132" i="1" s="1"/>
  <c r="AV132" i="1" s="1"/>
  <c r="DM327" i="1"/>
  <c r="DM334" i="1"/>
  <c r="FD334" i="1" s="1"/>
  <c r="AV334" i="1" s="1"/>
  <c r="AB156" i="1"/>
  <c r="DM156" i="1"/>
  <c r="FD156" i="1" s="1"/>
  <c r="AV156" i="1" s="1"/>
  <c r="DM50" i="1"/>
  <c r="FD50" i="1" s="1"/>
  <c r="AV50" i="1" s="1"/>
  <c r="DM291" i="1"/>
  <c r="FD291" i="1" s="1"/>
  <c r="AV291" i="1" s="1"/>
  <c r="AB387" i="1"/>
  <c r="DM387" i="1"/>
  <c r="FD387" i="1" s="1"/>
  <c r="AV387" i="1" s="1"/>
  <c r="DM52" i="1"/>
  <c r="FD52" i="1" s="1"/>
  <c r="AV52" i="1" s="1"/>
  <c r="DM53" i="1"/>
  <c r="FD53" i="1" s="1"/>
  <c r="AV53" i="1" s="1"/>
  <c r="DM359" i="1"/>
  <c r="FD359" i="1" s="1"/>
  <c r="AV359" i="1" s="1"/>
  <c r="DM173" i="1"/>
  <c r="FD173" i="1" s="1"/>
  <c r="AV173" i="1" s="1"/>
  <c r="DM288" i="1"/>
  <c r="FD288" i="1" s="1"/>
  <c r="AV288" i="1" s="1"/>
  <c r="DM171" i="1"/>
  <c r="DM172" i="1"/>
  <c r="FD172" i="1" s="1"/>
  <c r="AV172" i="1" s="1"/>
  <c r="AB314" i="1"/>
  <c r="DM314" i="1"/>
  <c r="FD314" i="1" s="1"/>
  <c r="AV314" i="1" s="1"/>
  <c r="DM54" i="1"/>
  <c r="FD54" i="1" s="1"/>
  <c r="AV54" i="1" s="1"/>
  <c r="DM361" i="1"/>
  <c r="FD361" i="1" s="1"/>
  <c r="AV361" i="1" s="1"/>
  <c r="AB49" i="1"/>
  <c r="DM49" i="1"/>
  <c r="FD49" i="1" s="1"/>
  <c r="AV49" i="1" s="1"/>
  <c r="DM55" i="1"/>
  <c r="FD55" i="1" s="1"/>
  <c r="AV55" i="1" s="1"/>
  <c r="DM385" i="1"/>
  <c r="FD385" i="1" s="1"/>
  <c r="AV385" i="1" s="1"/>
  <c r="DM292" i="1"/>
  <c r="FD292" i="1" s="1"/>
  <c r="AV292" i="1" s="1"/>
  <c r="AB175" i="1"/>
  <c r="DM175" i="1"/>
  <c r="FD175" i="1" s="1"/>
  <c r="AV175" i="1" s="1"/>
  <c r="DM250" i="1"/>
  <c r="FD250" i="1" s="1"/>
  <c r="AV250" i="1" s="1"/>
  <c r="DM170" i="1"/>
  <c r="FD170" i="1" s="1"/>
  <c r="AV170" i="1" s="1"/>
  <c r="DM51" i="1"/>
  <c r="FD51" i="1" s="1"/>
  <c r="AV51" i="1" s="1"/>
  <c r="DM236" i="1"/>
  <c r="FD236" i="1" s="1"/>
  <c r="AV236" i="1" s="1"/>
  <c r="DM237" i="1"/>
  <c r="FD237" i="1" s="1"/>
  <c r="AV237" i="1" s="1"/>
  <c r="DM240" i="1"/>
  <c r="FD240" i="1" s="1"/>
  <c r="AV240" i="1" s="1"/>
  <c r="AB13" i="1"/>
  <c r="DM13" i="1"/>
  <c r="FD13" i="1" s="1"/>
  <c r="AV13" i="1" s="1"/>
  <c r="DM239" i="1"/>
  <c r="AB208" i="1"/>
  <c r="DM208" i="1"/>
  <c r="FD208" i="1" s="1"/>
  <c r="AV208" i="1" s="1"/>
  <c r="DM48" i="1"/>
  <c r="FD48" i="1" s="1"/>
  <c r="AV48" i="1" s="1"/>
  <c r="AB217" i="1"/>
  <c r="DM217" i="1"/>
  <c r="FD217" i="1" s="1"/>
  <c r="AV217" i="1" s="1"/>
  <c r="DM533" i="1"/>
  <c r="FD533" i="1" s="1"/>
  <c r="AV533" i="1" s="1"/>
  <c r="DM151" i="1"/>
  <c r="FD151" i="1" s="1"/>
  <c r="AV151" i="1" s="1"/>
  <c r="DM573" i="1"/>
  <c r="FD573" i="1" s="1"/>
  <c r="AV573" i="1" s="1"/>
  <c r="DM169" i="1"/>
  <c r="FD169" i="1" s="1"/>
  <c r="AV169" i="1" s="1"/>
  <c r="DM538" i="1"/>
  <c r="FD538" i="1" s="1"/>
  <c r="AV538" i="1" s="1"/>
  <c r="AB174" i="1"/>
  <c r="DM174" i="1"/>
  <c r="FD174" i="1" s="1"/>
  <c r="AV174" i="1" s="1"/>
  <c r="FG211" i="1"/>
  <c r="AZ211" i="1" s="1"/>
  <c r="FE211" i="1"/>
  <c r="AX211" i="1" s="1"/>
  <c r="FF211" i="1"/>
  <c r="FG575" i="1"/>
  <c r="AZ575" i="1" s="1"/>
  <c r="FF575" i="1"/>
  <c r="FE575" i="1"/>
  <c r="AX575" i="1" s="1"/>
  <c r="FG50" i="1"/>
  <c r="AZ50" i="1" s="1"/>
  <c r="FE50" i="1"/>
  <c r="AX50" i="1" s="1"/>
  <c r="FF50" i="1"/>
  <c r="FE290" i="1"/>
  <c r="AX290" i="1" s="1"/>
  <c r="FG290" i="1"/>
  <c r="AZ290" i="1" s="1"/>
  <c r="FF290" i="1"/>
  <c r="FG573" i="1"/>
  <c r="AZ573" i="1" s="1"/>
  <c r="FE573" i="1"/>
  <c r="AX573" i="1" s="1"/>
  <c r="FF573" i="1"/>
  <c r="FG361" i="1"/>
  <c r="AZ361" i="1" s="1"/>
  <c r="FF361" i="1"/>
  <c r="FE361" i="1"/>
  <c r="AX361" i="1" s="1"/>
  <c r="FE360" i="1"/>
  <c r="AX360" i="1" s="1"/>
  <c r="FG360" i="1"/>
  <c r="AZ360" i="1" s="1"/>
  <c r="FF360" i="1"/>
  <c r="FG362" i="1"/>
  <c r="AZ362" i="1" s="1"/>
  <c r="FF362" i="1"/>
  <c r="FD362" i="1"/>
  <c r="AV362" i="1" s="1"/>
  <c r="FE362" i="1"/>
  <c r="AX362" i="1" s="1"/>
  <c r="FG363" i="1"/>
  <c r="AZ363" i="1" s="1"/>
  <c r="FF363" i="1"/>
  <c r="FE363" i="1"/>
  <c r="AX363" i="1" s="1"/>
  <c r="FD363" i="1"/>
  <c r="AV363" i="1" s="1"/>
  <c r="FF572" i="1"/>
  <c r="FG572" i="1"/>
  <c r="AZ572" i="1" s="1"/>
  <c r="FE572" i="1"/>
  <c r="AX572" i="1" s="1"/>
  <c r="FE133" i="1"/>
  <c r="AX133" i="1" s="1"/>
  <c r="FG133" i="1"/>
  <c r="AZ133" i="1" s="1"/>
  <c r="FF133" i="1"/>
  <c r="FE571" i="1"/>
  <c r="AX571" i="1" s="1"/>
  <c r="FG571" i="1"/>
  <c r="AZ571" i="1" s="1"/>
  <c r="FF571" i="1"/>
  <c r="FE132" i="1"/>
  <c r="AX132" i="1" s="1"/>
  <c r="FG132" i="1"/>
  <c r="AZ132" i="1" s="1"/>
  <c r="FF132" i="1"/>
  <c r="FG293" i="1"/>
  <c r="AZ293" i="1" s="1"/>
  <c r="FF293" i="1"/>
  <c r="FE293" i="1"/>
  <c r="AX293" i="1" s="1"/>
  <c r="FF570" i="1"/>
  <c r="FG570" i="1"/>
  <c r="AZ570" i="1" s="1"/>
  <c r="FE570" i="1"/>
  <c r="AX570" i="1" s="1"/>
  <c r="FE287" i="1"/>
  <c r="AX287" i="1" s="1"/>
  <c r="FF287" i="1"/>
  <c r="FG287" i="1"/>
  <c r="AZ287" i="1" s="1"/>
  <c r="FG294" i="1"/>
  <c r="AZ294" i="1" s="1"/>
  <c r="FF294" i="1"/>
  <c r="FE294" i="1"/>
  <c r="AX294" i="1" s="1"/>
  <c r="FE51" i="1"/>
  <c r="AX51" i="1" s="1"/>
  <c r="FG51" i="1"/>
  <c r="AZ51" i="1" s="1"/>
  <c r="FF51" i="1"/>
  <c r="FG54" i="1"/>
  <c r="AZ54" i="1" s="1"/>
  <c r="FE54" i="1"/>
  <c r="AX54" i="1" s="1"/>
  <c r="FF54" i="1"/>
  <c r="FE55" i="1"/>
  <c r="AX55" i="1" s="1"/>
  <c r="FG55" i="1"/>
  <c r="AZ55" i="1" s="1"/>
  <c r="FF55" i="1"/>
  <c r="FE53" i="1"/>
  <c r="AX53" i="1" s="1"/>
  <c r="FG53" i="1"/>
  <c r="AZ53" i="1" s="1"/>
  <c r="FF53" i="1"/>
  <c r="FF52" i="1"/>
  <c r="FE52" i="1"/>
  <c r="AX52" i="1" s="1"/>
  <c r="FG52" i="1"/>
  <c r="AZ52" i="1" s="1"/>
  <c r="FE131" i="1"/>
  <c r="AX131" i="1" s="1"/>
  <c r="FG131" i="1"/>
  <c r="AZ131" i="1" s="1"/>
  <c r="FF131" i="1"/>
  <c r="FD130" i="1"/>
  <c r="AV130" i="1" s="1"/>
  <c r="FG130" i="1"/>
  <c r="AZ130" i="1" s="1"/>
  <c r="FE130" i="1"/>
  <c r="AX130" i="1" s="1"/>
  <c r="FF130" i="1"/>
  <c r="FE46" i="1"/>
  <c r="AX46" i="1" s="1"/>
  <c r="FF46" i="1"/>
  <c r="FG46" i="1"/>
  <c r="AZ46" i="1" s="1"/>
  <c r="FE47" i="1"/>
  <c r="AX47" i="1" s="1"/>
  <c r="FG47" i="1"/>
  <c r="AZ47" i="1" s="1"/>
  <c r="FF47" i="1"/>
  <c r="FF48" i="1"/>
  <c r="FE48" i="1"/>
  <c r="AX48" i="1" s="1"/>
  <c r="FG48" i="1"/>
  <c r="AZ48" i="1" s="1"/>
  <c r="FE288" i="1"/>
  <c r="AX288" i="1" s="1"/>
  <c r="FF288" i="1"/>
  <c r="FG288" i="1"/>
  <c r="AZ288" i="1" s="1"/>
  <c r="FE292" i="1"/>
  <c r="AX292" i="1" s="1"/>
  <c r="FF292" i="1"/>
  <c r="FG292" i="1"/>
  <c r="AZ292" i="1" s="1"/>
  <c r="FE291" i="1"/>
  <c r="AX291" i="1" s="1"/>
  <c r="FG291" i="1"/>
  <c r="AZ291" i="1" s="1"/>
  <c r="FF291" i="1"/>
  <c r="Y542" i="2"/>
  <c r="R542" i="2" s="1"/>
  <c r="O542" i="2"/>
  <c r="O540" i="1"/>
  <c r="EL540" i="1"/>
  <c r="R540" i="1" s="1"/>
  <c r="O439" i="2"/>
  <c r="Y439" i="2"/>
  <c r="R439" i="2" s="1"/>
  <c r="O436" i="1"/>
  <c r="EL436" i="1"/>
  <c r="R436" i="1" s="1"/>
  <c r="O566" i="2"/>
  <c r="Y566" i="2"/>
  <c r="R566" i="2" s="1"/>
  <c r="O564" i="1"/>
  <c r="EL564" i="1"/>
  <c r="R564" i="1" s="1"/>
  <c r="O503" i="2"/>
  <c r="Y503" i="2"/>
  <c r="R503" i="2" s="1"/>
  <c r="O501" i="1"/>
  <c r="EL501" i="1"/>
  <c r="R501" i="1" s="1"/>
  <c r="O58" i="2"/>
  <c r="Y58" i="2"/>
  <c r="R58" i="2" s="1"/>
  <c r="EL58" i="1"/>
  <c r="R58" i="1" s="1"/>
  <c r="O58" i="1"/>
  <c r="Y543" i="2"/>
  <c r="R543" i="2" s="1"/>
  <c r="O543" i="2"/>
  <c r="O541" i="1"/>
  <c r="EL541" i="1"/>
  <c r="R541" i="1" s="1"/>
  <c r="Y122" i="2"/>
  <c r="R122" i="2" s="1"/>
  <c r="O122" i="2"/>
  <c r="O122" i="1"/>
  <c r="EL122" i="1"/>
  <c r="R122" i="1" s="1"/>
  <c r="O375" i="2"/>
  <c r="Y375" i="2"/>
  <c r="R375" i="2" s="1"/>
  <c r="O372" i="1"/>
  <c r="EL372" i="1"/>
  <c r="R372" i="1" s="1"/>
  <c r="EI372" i="1"/>
  <c r="FZ372" i="1" s="1"/>
  <c r="Y219" i="2"/>
  <c r="R219" i="2" s="1"/>
  <c r="O219" i="2"/>
  <c r="O218" i="1"/>
  <c r="EL218" i="1"/>
  <c r="R218" i="1" s="1"/>
  <c r="O387" i="2"/>
  <c r="Y387" i="2"/>
  <c r="R387" i="2" s="1"/>
  <c r="O384" i="1"/>
  <c r="EI384" i="1"/>
  <c r="FZ384" i="1" s="1"/>
  <c r="EL384" i="1"/>
  <c r="R384" i="1" s="1"/>
  <c r="O137" i="2"/>
  <c r="Y137" i="2"/>
  <c r="R137" i="2" s="1"/>
  <c r="O137" i="1"/>
  <c r="EL137" i="1"/>
  <c r="R137" i="1" s="1"/>
  <c r="O516" i="2"/>
  <c r="Y516" i="2"/>
  <c r="R516" i="2" s="1"/>
  <c r="O514" i="1"/>
  <c r="EL514" i="1"/>
  <c r="R514" i="1" s="1"/>
  <c r="O451" i="2"/>
  <c r="Y451" i="2"/>
  <c r="R451" i="2" s="1"/>
  <c r="O448" i="1"/>
  <c r="EL448" i="1"/>
  <c r="R448" i="1" s="1"/>
  <c r="Y70" i="2"/>
  <c r="R70" i="2" s="1"/>
  <c r="O70" i="2"/>
  <c r="O70" i="1"/>
  <c r="EL70" i="1"/>
  <c r="R70" i="1" s="1"/>
  <c r="O213" i="2"/>
  <c r="Y213" i="2"/>
  <c r="R213" i="2" s="1"/>
  <c r="O212" i="1"/>
  <c r="EL212" i="1"/>
  <c r="R212" i="1" s="1"/>
  <c r="O147" i="2"/>
  <c r="Y147" i="2"/>
  <c r="R147" i="2" s="1"/>
  <c r="EL147" i="1"/>
  <c r="R147" i="1" s="1"/>
  <c r="O147" i="1"/>
  <c r="O152" i="2"/>
  <c r="Y152" i="2"/>
  <c r="R152" i="2" s="1"/>
  <c r="O152" i="1"/>
  <c r="EL152" i="1"/>
  <c r="R152" i="1" s="1"/>
  <c r="O86" i="2"/>
  <c r="Y86" i="2"/>
  <c r="R86" i="2" s="1"/>
  <c r="EL86" i="1"/>
  <c r="R86" i="1" s="1"/>
  <c r="O86" i="1"/>
  <c r="O405" i="2"/>
  <c r="Y405" i="2"/>
  <c r="R405" i="2" s="1"/>
  <c r="O402" i="1"/>
  <c r="EL402" i="1"/>
  <c r="R402" i="1" s="1"/>
  <c r="O21" i="2"/>
  <c r="Y21" i="2"/>
  <c r="R21" i="2" s="1"/>
  <c r="O21" i="1"/>
  <c r="EL21" i="1"/>
  <c r="R21" i="1" s="1"/>
  <c r="O467" i="2"/>
  <c r="Y467" i="2"/>
  <c r="R467" i="2" s="1"/>
  <c r="O465" i="1"/>
  <c r="EL465" i="1"/>
  <c r="R465" i="1" s="1"/>
  <c r="Y532" i="2"/>
  <c r="R532" i="2" s="1"/>
  <c r="O532" i="2"/>
  <c r="EL530" i="1"/>
  <c r="R530" i="1" s="1"/>
  <c r="O530" i="1"/>
  <c r="AZ3" i="1" l="1"/>
  <c r="AX3" i="1"/>
  <c r="AB152" i="1"/>
  <c r="AB384" i="1"/>
  <c r="AB530" i="1"/>
  <c r="R3" i="1"/>
  <c r="O3" i="1"/>
  <c r="O3" i="2"/>
  <c r="R3" i="2"/>
  <c r="Q3" i="2"/>
  <c r="AY48" i="1"/>
  <c r="AY52" i="1"/>
  <c r="AY291" i="1"/>
  <c r="AY47" i="1"/>
  <c r="AY53" i="1"/>
  <c r="AY570" i="1"/>
  <c r="AY132" i="1"/>
  <c r="AY360" i="1"/>
  <c r="AY50" i="1"/>
  <c r="AY292" i="1"/>
  <c r="AY46" i="1"/>
  <c r="AY287" i="1"/>
  <c r="AY211" i="1"/>
  <c r="AY51" i="1"/>
  <c r="DM564" i="1"/>
  <c r="AB564" i="1"/>
  <c r="AY294" i="1"/>
  <c r="AY361" i="1"/>
  <c r="DM122" i="1"/>
  <c r="AB122" i="1"/>
  <c r="AY130" i="1"/>
  <c r="AY131" i="1"/>
  <c r="AY54" i="1"/>
  <c r="AY293" i="1"/>
  <c r="AY133" i="1"/>
  <c r="AY363" i="1"/>
  <c r="AY362" i="1"/>
  <c r="AY290" i="1"/>
  <c r="AY575" i="1"/>
  <c r="DM21" i="1"/>
  <c r="AB21" i="1"/>
  <c r="DM147" i="1"/>
  <c r="AB147" i="1"/>
  <c r="DM372" i="1"/>
  <c r="AB372" i="1"/>
  <c r="AY288" i="1"/>
  <c r="AY55" i="1"/>
  <c r="AY571" i="1"/>
  <c r="AY572" i="1"/>
  <c r="AY573" i="1"/>
  <c r="DM530" i="1"/>
  <c r="FD530" i="1" s="1"/>
  <c r="AV530" i="1" s="1"/>
  <c r="DM152" i="1"/>
  <c r="FD152" i="1" s="1"/>
  <c r="AV152" i="1" s="1"/>
  <c r="AB212" i="1"/>
  <c r="DM212" i="1"/>
  <c r="FD212" i="1" s="1"/>
  <c r="AV212" i="1" s="1"/>
  <c r="DM384" i="1"/>
  <c r="FD384" i="1" s="1"/>
  <c r="AV384" i="1" s="1"/>
  <c r="AB218" i="1"/>
  <c r="DM218" i="1"/>
  <c r="FD218" i="1" s="1"/>
  <c r="AV218" i="1" s="1"/>
  <c r="AV3" i="1" l="1"/>
  <c r="AY3" i="1"/>
  <c r="AB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 Toan Khuyen Mai</author>
    <author>Admin</author>
    <author>Dell</author>
  </authors>
  <commentList>
    <comment ref="I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trả các khoản này hàng tháng,theo doanh số thực đạt, ko so sánh chỉ tiêu và ko trừ chiết khấu cơ bản</t>
        </r>
      </text>
    </comment>
    <comment ref="K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Thưởng theo tháng (trừ Ck cơ bản)
</t>
        </r>
      </text>
    </comment>
    <comment ref="L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Thưởng theo quý (trừ CK cơ bản)</t>
        </r>
      </text>
    </comment>
    <comment ref="M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Thưởng theo quý 6 tháng 
(trừ CK cơ bản)</t>
        </r>
      </text>
    </comment>
    <comment ref="N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 xml:space="preserve">Thưởng theo năm(trừ CK cơ bản)
</t>
        </r>
      </text>
    </comment>
    <comment ref="CW18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anh Bình duyệt hỗ trợ thưởng on-top đến ngày 18.02</t>
        </r>
      </text>
    </comment>
    <comment ref="R98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E126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cộng DS Colos</t>
        </r>
      </text>
    </comment>
    <comment ref="R127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tháng 12.2020: 2.110.860</t>
        </r>
      </text>
    </comment>
    <comment ref="R128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R137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11.2020
</t>
        </r>
      </text>
    </comment>
    <comment ref="P220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tiến độ 1 tháng 11.2020</t>
        </r>
      </text>
    </comment>
    <comment ref="Q220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2 tháng 11.2020
</t>
        </r>
      </text>
    </comment>
    <comment ref="C255" authorId="2" shapeId="0" xr:uid="{00000000-0006-0000-0000-00000E000000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Gia hạn tới T7, xin gia hạn tiếp đến T8
</t>
        </r>
      </text>
    </comment>
    <comment ref="R25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R288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T326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U326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V326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T327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V327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CV366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  <comment ref="CX366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  <comment ref="R40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 Toan Khuyen Mai</author>
    <author>Admin</author>
  </authors>
  <commentList>
    <comment ref="I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trả các khoản này hàng tháng,theo doanh số thực đạt, ko so sánh chỉ tiêu và ko trừ chiết khấu cơ bản</t>
        </r>
      </text>
    </comment>
    <comment ref="K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Thưởng theo tháng (trừ Ck cơ bản)
</t>
        </r>
      </text>
    </comment>
    <comment ref="L5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Thưởng theo quý (trừ CK cơ bản)</t>
        </r>
      </text>
    </comment>
    <comment ref="M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Thưởng theo quý 6 tháng 
(trừ CK cơ bản)</t>
        </r>
      </text>
    </comment>
    <comment ref="N5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 xml:space="preserve">Thưởng theo năm(trừ CK cơ bản)
</t>
        </r>
      </text>
    </comment>
    <comment ref="R80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G103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cộng DS Colos</t>
        </r>
      </text>
    </comment>
    <comment ref="R104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tháng 12.2020: 2.110.860</t>
        </r>
      </text>
    </comment>
    <comment ref="R105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R114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11.2020
</t>
        </r>
      </text>
    </comment>
    <comment ref="P182" authorId="1" shapeId="0" xr:uid="{00000000-0006-0000-01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tiến độ 1 tháng 11.2020</t>
        </r>
      </text>
    </comment>
    <comment ref="Q182" authorId="1" shapeId="0" xr:uid="{00000000-0006-0000-01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2 tháng 11.2020
</t>
        </r>
      </text>
    </comment>
    <comment ref="R210" authorId="1" shapeId="0" xr:uid="{00000000-0006-0000-01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R237" authorId="1" shapeId="0" xr:uid="{00000000-0006-0000-01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R334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P495" authorId="1" shapeId="0" xr:uid="{00000000-0006-0000-01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1 tháng 11.2020</t>
        </r>
      </text>
    </comment>
    <comment ref="Q495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2 tháng 11.2020
</t>
        </r>
      </text>
    </comment>
    <comment ref="P559" authorId="1" shapeId="0" xr:uid="{00000000-0006-0000-01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tiến độ 1 tháng 11.2020</t>
        </r>
      </text>
    </comment>
    <comment ref="Q559" authorId="1" shapeId="0" xr:uid="{00000000-0006-0000-01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2 tháng 11.2020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 Toan Khuyen Mai</author>
    <author>Admin</author>
    <author>Dell</author>
  </authors>
  <commentList>
    <comment ref="I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trả các khoản này hàng tháng,theo doanh số thực đạt, ko so sánh chỉ tiêu và ko trừ chiết khấu cơ bản</t>
        </r>
      </text>
    </comment>
    <comment ref="K5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 xml:space="preserve">Thưởng theo tháng (trừ Ck cơ bản)
</t>
        </r>
      </text>
    </comment>
    <comment ref="L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Thưởng theo quý (trừ CK cơ bản)</t>
        </r>
      </text>
    </comment>
    <comment ref="M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Thưởng theo quý 6 tháng 
(trừ CK cơ bản)</t>
        </r>
      </text>
    </comment>
    <comment ref="N5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Thưởng theo năm(trừ CK cơ bản)
</t>
        </r>
      </text>
    </comment>
    <comment ref="E126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cộng DS Colos</t>
        </r>
      </text>
    </comment>
    <comment ref="C255" authorId="2" shapeId="0" xr:uid="{00000000-0006-0000-0200-000007000000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Gia hạn tới T7, xin gia hạn tiếp đến T8
</t>
        </r>
      </text>
    </comment>
    <comment ref="V366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  <comment ref="X366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 Toan Khuyen Mai</author>
    <author>Admin</author>
    <author>Dell</author>
  </authors>
  <commentList>
    <comment ref="I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trả các khoản này hàng tháng,theo doanh số thực đạt, ko so sánh chỉ tiêu và ko trừ chiết khấu cơ bản</t>
        </r>
      </text>
    </comment>
    <comment ref="K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 xml:space="preserve">Thưởng theo tháng (trừ Ck cơ bản)
</t>
        </r>
      </text>
    </comment>
    <comment ref="L5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Thưởng theo quý (trừ CK cơ bản)</t>
        </r>
      </text>
    </comment>
    <comment ref="M5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Thưởng theo quý 6 tháng 
(trừ CK cơ bản)</t>
        </r>
      </text>
    </comment>
    <comment ref="N5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 xml:space="preserve">Thưởng theo năm(trừ CK cơ bản)
</t>
        </r>
      </text>
    </comment>
    <comment ref="AL18" authorId="1" shapeId="0" xr:uid="{00000000-0006-0000-03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anh Bình duyệt hỗ trợ thưởng on-top đến ngày 18.02</t>
        </r>
      </text>
    </comment>
    <comment ref="R98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E126" authorId="1" shapeId="0" xr:uid="{00000000-0006-0000-03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cộng DS Colos</t>
        </r>
      </text>
    </comment>
    <comment ref="R127" authorId="1" shapeId="0" xr:uid="{00000000-0006-0000-03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tháng 12.2020: 2.110.860</t>
        </r>
      </text>
    </comment>
    <comment ref="R128" authorId="1" shapeId="0" xr:uid="{00000000-0006-0000-03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R137" authorId="1" shapeId="0" xr:uid="{00000000-0006-0000-03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11.2020
</t>
        </r>
      </text>
    </comment>
    <comment ref="P220" authorId="1" shapeId="0" xr:uid="{00000000-0006-0000-03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tiến độ 1 tháng 11.2020</t>
        </r>
      </text>
    </comment>
    <comment ref="Q220" authorId="1" shapeId="0" xr:uid="{00000000-0006-0000-03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tiến độ 2 tháng 11.2020
</t>
        </r>
      </text>
    </comment>
    <comment ref="C255" authorId="2" shapeId="0" xr:uid="{00000000-0006-0000-0300-00000E000000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Gia hạn tới T7, xin gia hạn tiếp đến T8
</t>
        </r>
      </text>
    </comment>
    <comment ref="R257" authorId="1" shapeId="0" xr:uid="{00000000-0006-0000-03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  <comment ref="R288" authorId="1" shapeId="0" xr:uid="{00000000-0006-0000-03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truy thu thưởng quý tháng 12.2020
</t>
        </r>
      </text>
    </comment>
    <comment ref="T326" authorId="1" shapeId="0" xr:uid="{00000000-0006-0000-03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U326" authorId="1" shapeId="0" xr:uid="{00000000-0006-0000-03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V326" authorId="1" shapeId="0" xr:uid="{00000000-0006-0000-03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T327" authorId="1" shapeId="0" xr:uid="{00000000-0006-0000-03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V327" authorId="1" shapeId="0" xr:uid="{00000000-0006-0000-0300-00001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thưởng bổ sung tháng 01</t>
        </r>
      </text>
    </comment>
    <comment ref="AK366" authorId="1" shapeId="0" xr:uid="{00000000-0006-0000-0300-00001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  <comment ref="AM366" authorId="1" shapeId="0" xr:uid="{00000000-0006-0000-0300-00001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hàng thanh lý</t>
        </r>
      </text>
    </comment>
    <comment ref="R401" authorId="1" shapeId="0" xr:uid="{00000000-0006-0000-0300-00001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bổ sung thưởng tháng 12.2020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 Toan Khuyen Mai</author>
  </authors>
  <commentList>
    <comment ref="I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trả các khoản này hàng tháng,theo doanh số thực đạt, ko so sánh chỉ tiêu và ko trừ chiết khấu cơ bản</t>
        </r>
      </text>
    </comment>
    <comment ref="K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 xml:space="preserve">Thưởng theo tháng (trừ Ck cơ bản)
</t>
        </r>
      </text>
    </comment>
    <comment ref="L5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Thưởng theo quý (trừ CK cơ bản)</t>
        </r>
      </text>
    </comment>
    <comment ref="M5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Thưởng theo quý 6 tháng 
(trừ CK cơ bản)</t>
        </r>
      </text>
    </comment>
    <comment ref="N5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 xml:space="preserve">Thưởng theo năm(trừ CK cơ bản)
</t>
        </r>
      </text>
    </comment>
  </commentList>
</comments>
</file>

<file path=xl/sharedStrings.xml><?xml version="1.0" encoding="utf-8"?>
<sst xmlns="http://schemas.openxmlformats.org/spreadsheetml/2006/main" count="17645" uniqueCount="1484">
  <si>
    <t>Mã KH</t>
  </si>
  <si>
    <t xml:space="preserve">
Tên Khách Hàng</t>
  </si>
  <si>
    <t>ASM</t>
  </si>
  <si>
    <t>Tỉnh</t>
  </si>
  <si>
    <t>section</t>
  </si>
  <si>
    <t>Ngành hàng</t>
  </si>
  <si>
    <t>Chương trình NPP</t>
  </si>
  <si>
    <t>Chỉ tiêu</t>
  </si>
  <si>
    <t>Doanh số Quý 3 tháng</t>
  </si>
  <si>
    <t>Doanh số Quý 6 tháng</t>
  </si>
  <si>
    <t xml:space="preserve">Doanh số Năm </t>
  </si>
  <si>
    <t>tiến độ Quý 3 tháng</t>
  </si>
  <si>
    <t>tiến độ Quý 6 tháng</t>
  </si>
  <si>
    <t>tưởng tiến độ năm</t>
  </si>
  <si>
    <t>Các khoản thưởng khác</t>
  </si>
  <si>
    <t>Thưởng tiến độ</t>
  </si>
  <si>
    <t>Thưởng tháng</t>
  </si>
  <si>
    <t>Thưởng quý 3 tháng</t>
  </si>
  <si>
    <t>Thưởng quý 6 tháng</t>
  </si>
  <si>
    <t>Thưởng năm</t>
  </si>
  <si>
    <t>Thưởng tiến độ 1</t>
  </si>
  <si>
    <t>Thưởng tiến độ 2</t>
  </si>
  <si>
    <t>Lương PG</t>
  </si>
  <si>
    <t>Lương sales</t>
  </si>
  <si>
    <t>Lương sale</t>
  </si>
  <si>
    <t xml:space="preserve">Thưởng Năm </t>
  </si>
  <si>
    <t>Tháng 1</t>
  </si>
  <si>
    <t>Tháng 2</t>
  </si>
  <si>
    <t>Tháng 3</t>
  </si>
  <si>
    <t>Chỉ tiêu quý 3 tháng</t>
  </si>
  <si>
    <t>Tháng 4</t>
  </si>
  <si>
    <t>Tháng 5</t>
  </si>
  <si>
    <t>Tháng 6</t>
  </si>
  <si>
    <t>Chỉ tiêu quý 6 tháng</t>
  </si>
  <si>
    <t>Tháng 7</t>
  </si>
  <si>
    <t>Tháng 8</t>
  </si>
  <si>
    <t>Tháng 9</t>
  </si>
  <si>
    <t>Tháng 10</t>
  </si>
  <si>
    <t>Tháng 11</t>
  </si>
  <si>
    <t>Tháng 12</t>
  </si>
  <si>
    <t>Tổng Doanh số</t>
  </si>
  <si>
    <t>Tiến độ 1 
(ngày 1 - 18)</t>
  </si>
  <si>
    <t>Tiến độ 2 
(ngày 19 - 25)</t>
  </si>
  <si>
    <t>Tiến độ 1 
(ngày 1 - 19)</t>
  </si>
  <si>
    <t>Tiến độ 2 
(ngày 20 - 26)</t>
  </si>
  <si>
    <t>Tiến độ tháng</t>
  </si>
  <si>
    <t>Tổng tiến độ</t>
  </si>
  <si>
    <t>MS000041</t>
  </si>
  <si>
    <t xml:space="preserve">MS000041 - NPP Trường Tân - Vĩnh Long </t>
  </si>
  <si>
    <t>Phan Quốc Vũ</t>
  </si>
  <si>
    <t>Vĩnh Long</t>
  </si>
  <si>
    <t>Bắc Mekong</t>
  </si>
  <si>
    <t>Dinh dưỡng</t>
  </si>
  <si>
    <t>MS000185</t>
  </si>
  <si>
    <t>MS000185 - NPP Hữu Phục - Cà Mau</t>
  </si>
  <si>
    <t>Phan Thiện Đương</t>
  </si>
  <si>
    <t>Cà Mau</t>
  </si>
  <si>
    <t>Nam Mekong</t>
  </si>
  <si>
    <t>MS000376</t>
  </si>
  <si>
    <t>MS000376 - NPP Quốc Bảo - Tiền Giang</t>
  </si>
  <si>
    <t>Nguyễn Đức Tài</t>
  </si>
  <si>
    <t>Tiền Giang</t>
  </si>
  <si>
    <t>MS000421</t>
  </si>
  <si>
    <t>MS000421 - NPP Phan Lê - Cần Thơ</t>
  </si>
  <si>
    <t>Cần Thơ</t>
  </si>
  <si>
    <t>MS000441</t>
  </si>
  <si>
    <t>MS000441 - NPP Kim Ánh - Kiên Giang</t>
  </si>
  <si>
    <t>Kiên Giang</t>
  </si>
  <si>
    <t>MS000592</t>
  </si>
  <si>
    <t>MS000592 - NPP Đỗ Nguyễn -  Long Xuyên</t>
  </si>
  <si>
    <t>An Giang</t>
  </si>
  <si>
    <t>MS000615</t>
  </si>
  <si>
    <t>MS000615 - NPP Thành Phát - Bến Tre</t>
  </si>
  <si>
    <t>Bến Tre</t>
  </si>
  <si>
    <t>MS000622</t>
  </si>
  <si>
    <t>MS000622 - NPP Xuân Nhiên - Trà Vinh</t>
  </si>
  <si>
    <t>Lê Trường Vi</t>
  </si>
  <si>
    <t>Trà Vinh</t>
  </si>
  <si>
    <t>MS000643</t>
  </si>
  <si>
    <t>MS000643 - NPP Thuận Lợi - Bạc Liêu</t>
  </si>
  <si>
    <t>Bạc Liêu</t>
  </si>
  <si>
    <t>MS000862</t>
  </si>
  <si>
    <t>MS000862 - NPP Nguyễn Vinh - Phú Quốc</t>
  </si>
  <si>
    <t>MS000894</t>
  </si>
  <si>
    <t>MS000894 - NPP Thanh Nhi - Gò Công Tây TG</t>
  </si>
  <si>
    <t>Đồng Tháp</t>
  </si>
  <si>
    <t>MS001125</t>
  </si>
  <si>
    <t>MS001125 - NPP Ngọc Minh Anh - Long An</t>
  </si>
  <si>
    <t>Long An</t>
  </si>
  <si>
    <t>Sóc Trăng</t>
  </si>
  <si>
    <t>MS001332</t>
  </si>
  <si>
    <t>MS001332 - NPP Phúc Sang - Tiền Giang</t>
  </si>
  <si>
    <t>MS001421</t>
  </si>
  <si>
    <t>MS001421 - NPP Tấn Phát - Bến Tre</t>
  </si>
  <si>
    <t>MS001452</t>
  </si>
  <si>
    <t>MS001452 - NPP Phan Anh</t>
  </si>
  <si>
    <t>Hậu Giang</t>
  </si>
  <si>
    <t>MS001658</t>
  </si>
  <si>
    <t>MS001658 - NPP Đông Quân - An Giang</t>
  </si>
  <si>
    <t>HCM</t>
  </si>
  <si>
    <t>HP000441</t>
  </si>
  <si>
    <t>HP000441 - NPP Kim Ánh - Kiên Giang</t>
  </si>
  <si>
    <t>Pharma</t>
  </si>
  <si>
    <t>HP000622</t>
  </si>
  <si>
    <t>HP000622 - NPP Xuân Nhiên - Trà Vinh</t>
  </si>
  <si>
    <t>HP000643</t>
  </si>
  <si>
    <t>HP000643 - NPP Thuận Lợi - Bạc Liêu</t>
  </si>
  <si>
    <t>HP001125</t>
  </si>
  <si>
    <t>HP001125 - NPP Ngọc Minh Anh - Long An</t>
  </si>
  <si>
    <t>HP000041</t>
  </si>
  <si>
    <t>HP000041 - NPP Trường Tân - Vĩnh Long</t>
  </si>
  <si>
    <t>HP000862</t>
  </si>
  <si>
    <t>HP000862 - NPP Nguyễn Vinh - Phú Quốc</t>
  </si>
  <si>
    <t>HP001332</t>
  </si>
  <si>
    <t>HP001332 - NPP Phúc Sang - Tiền Giang</t>
  </si>
  <si>
    <t>HP001337</t>
  </si>
  <si>
    <t>HP001337 - NPP Hùng Phát - Bến Tre</t>
  </si>
  <si>
    <t>HP001359</t>
  </si>
  <si>
    <t>HP001359 - NPP Bảo Nguyên - Cần Thơ</t>
  </si>
  <si>
    <t>HP000592</t>
  </si>
  <si>
    <t>HP000592 - NPP Đỗ Nguyễn - Long Xuyên</t>
  </si>
  <si>
    <t>HP001394</t>
  </si>
  <si>
    <t>HP001394 - NPP Thành Hiếu - Tiền Giang</t>
  </si>
  <si>
    <t>HP001658</t>
  </si>
  <si>
    <t>HP001658 - NPP Đông Quân - An Giang</t>
  </si>
  <si>
    <t>NB000041</t>
  </si>
  <si>
    <t xml:space="preserve">NB000041 - NPP Trường Tân - Vĩnh Long </t>
  </si>
  <si>
    <t>Sữa nước dinh dưỡng</t>
  </si>
  <si>
    <t>NB000185</t>
  </si>
  <si>
    <t>NB000185 - NPP Hữu Phục - Cà Mau</t>
  </si>
  <si>
    <t>NB000376</t>
  </si>
  <si>
    <t>NB000376 - NPP Quốc Bảo - Tiền Giang</t>
  </si>
  <si>
    <t>NB000421</t>
  </si>
  <si>
    <t>NB000421 - NPP Phan Lê - Cần Thơ</t>
  </si>
  <si>
    <t>NB000441</t>
  </si>
  <si>
    <t>NB000441 - NPP Kim Ánh - Kiên Giang</t>
  </si>
  <si>
    <t>NB000592</t>
  </si>
  <si>
    <t>NB000592 - NPP Đỗ Nguyễn -  Long Xuyên</t>
  </si>
  <si>
    <t>NB000615</t>
  </si>
  <si>
    <t>NB000615 - NPP Thành Phát - Bến Tre</t>
  </si>
  <si>
    <t>NB000622</t>
  </si>
  <si>
    <t>NB000622 - NPP Xuân Nhiên - Trà Vinh</t>
  </si>
  <si>
    <t>NB000643</t>
  </si>
  <si>
    <t>NB000643 - NPP Thuận Lợi - Bạc Liêu</t>
  </si>
  <si>
    <t>NB000862</t>
  </si>
  <si>
    <t>NB000862 - NPP Nguyễn Vinh - Phú Quốc</t>
  </si>
  <si>
    <t>NB000894</t>
  </si>
  <si>
    <t>NB000894 - NPP Thanh Nhi - Gò Công Tây TG</t>
  </si>
  <si>
    <t>NB001125</t>
  </si>
  <si>
    <t>NB001125 - NPP Ngọc Minh Anh - Long An</t>
  </si>
  <si>
    <t>NB001332</t>
  </si>
  <si>
    <t>NB001332 - NPP Phúc Sang - Tiền Giang</t>
  </si>
  <si>
    <t>NB001452</t>
  </si>
  <si>
    <t>NB001452 - NPP Phan Anh</t>
  </si>
  <si>
    <t>NB001421</t>
  </si>
  <si>
    <t>NB001421 - NPP Tấn Phát - Bến Tre</t>
  </si>
  <si>
    <t>NB001658</t>
  </si>
  <si>
    <t>NB001658 - NPP Đông Quân - An Giang</t>
  </si>
  <si>
    <t>BA000041</t>
  </si>
  <si>
    <t xml:space="preserve">BA000041 - NPP Trường Tân - Vĩnh Long </t>
  </si>
  <si>
    <t>Bột Ăn Dặm</t>
  </si>
  <si>
    <t>BA000185</t>
  </si>
  <si>
    <t>BA000185 - NPP Hữu Phục - Cà Mau</t>
  </si>
  <si>
    <t>BA000376</t>
  </si>
  <si>
    <t>BA000376 - NPP Quốc Bảo - Tiền Giang</t>
  </si>
  <si>
    <t>BA000421</t>
  </si>
  <si>
    <t>BA000421 - NPP Phan Lê - Cần Thơ</t>
  </si>
  <si>
    <t>BA000441</t>
  </si>
  <si>
    <t>BA000441 - NPP Kim Ánh - Kiên Giang</t>
  </si>
  <si>
    <t>BA000592</t>
  </si>
  <si>
    <t>BA000592 - NPP Đỗ Nguyễn -  Long Xuyên</t>
  </si>
  <si>
    <t>BA000615</t>
  </si>
  <si>
    <t>BA000615 - NPP Thành Phát - Bến Tre</t>
  </si>
  <si>
    <t>BA000622</t>
  </si>
  <si>
    <t>BA000622 - NPP Xuân Nhiên - Trà Vinh</t>
  </si>
  <si>
    <t>BA000643</t>
  </si>
  <si>
    <t>BA000643 - NPP Thuận Lợi - Bạc Liêu</t>
  </si>
  <si>
    <t>BA000862</t>
  </si>
  <si>
    <t>BA000862 - NPP Nguyễn Vinh - Phú Quốc</t>
  </si>
  <si>
    <t>BA000894</t>
  </si>
  <si>
    <t>BA000894 - NPP Thanh Nhi - Gò Công Tây TG</t>
  </si>
  <si>
    <t>BA001125</t>
  </si>
  <si>
    <t>BA001125 - NPP Ngọc Minh Anh - Long An</t>
  </si>
  <si>
    <t>BA001332</t>
  </si>
  <si>
    <t>BA001332 - NPP Phúc Sang - Tiền Giang</t>
  </si>
  <si>
    <t>BA001452</t>
  </si>
  <si>
    <t>BA001452 - NPP Phan Anh</t>
  </si>
  <si>
    <t>BA001421</t>
  </si>
  <si>
    <t>BA001421 - NPP Tấn Phát - Bến Tre</t>
  </si>
  <si>
    <t>BA001658</t>
  </si>
  <si>
    <t>BA001658 - NPP Đông Quân - An Giang</t>
  </si>
  <si>
    <t>MY000041</t>
  </si>
  <si>
    <t xml:space="preserve">MY000041 - NPP Trường Tân - Vĩnh Long </t>
  </si>
  <si>
    <t>Nunest</t>
  </si>
  <si>
    <t>MY001349</t>
  </si>
  <si>
    <t>MY001349 - NPP Bảo Nguyên - Cần Thơ</t>
  </si>
  <si>
    <t>MY000421</t>
  </si>
  <si>
    <t>MY000421 - NPP Phan Lê - Cần Thơ</t>
  </si>
  <si>
    <t>MY000441</t>
  </si>
  <si>
    <t>MY000441 - NPP Kim Ánh - Kiên Giang</t>
  </si>
  <si>
    <t>MY000622</t>
  </si>
  <si>
    <t>MY000622 - NPP Xuân Nhiên - Trà Vinh</t>
  </si>
  <si>
    <t>MY000643</t>
  </si>
  <si>
    <t>MY000643 - NPP Thuận Lợi - Bạc Liêu</t>
  </si>
  <si>
    <t>MY000862</t>
  </si>
  <si>
    <t>MY000862 - NPP Nguyễn Vinh - Phú Quốc</t>
  </si>
  <si>
    <t>MY001125</t>
  </si>
  <si>
    <t>MY001125 - NPP Ngọc Minh Anh - Long An</t>
  </si>
  <si>
    <t>MY001332</t>
  </si>
  <si>
    <t>MY001332 - NPP Phúc Sang - Tiền Giang</t>
  </si>
  <si>
    <t>MY001337</t>
  </si>
  <si>
    <t>MY001337 - NPP Hùng Phát - Bến Tre</t>
  </si>
  <si>
    <t>MY001394</t>
  </si>
  <si>
    <t>MY001394 - NPP Thành Hiếu - Tiền Giang</t>
  </si>
  <si>
    <t>MP000004</t>
  </si>
  <si>
    <t>MP000004 - NPP Thuận Lợi - Bạc Liêu</t>
  </si>
  <si>
    <t>Pur</t>
  </si>
  <si>
    <t>MP000008</t>
  </si>
  <si>
    <t>MP000008 - NPP Xuân Nhiên - Trà Vinh</t>
  </si>
  <si>
    <t>MP000239</t>
  </si>
  <si>
    <t>MP000239 - NPP Kim Ánh - Kiên Giang</t>
  </si>
  <si>
    <t>MP000415</t>
  </si>
  <si>
    <t>MP000415- NPP Phan Lê - Cần Thơ</t>
  </si>
  <si>
    <t>MP000698</t>
  </si>
  <si>
    <t>MP000698 - NPP Trường Tân - Vĩnh Long</t>
  </si>
  <si>
    <t>MP000794</t>
  </si>
  <si>
    <t>MP000794 - NPP Hùng Phát - Bến Tre</t>
  </si>
  <si>
    <t>MP000805</t>
  </si>
  <si>
    <t>MP000805 - NPP Phúc Sang - Tiền Giang</t>
  </si>
  <si>
    <t>MP000821</t>
  </si>
  <si>
    <t>MP000821 - NPP Thành Hiếu - Tiền Giang</t>
  </si>
  <si>
    <t>MP000823</t>
  </si>
  <si>
    <t>MP000823 - NPP Ngọc Minh Anh</t>
  </si>
  <si>
    <t>MP001359</t>
  </si>
  <si>
    <t>MP001359 - NPP Bảo Nguyên - Cần Thơ</t>
  </si>
  <si>
    <t>MP000389</t>
  </si>
  <si>
    <t>MP000389 - NPP Nguyễn Vinh - Phú Quốc</t>
  </si>
  <si>
    <t>MY001658</t>
  </si>
  <si>
    <t>MY001658 - NPP ĐÔng Quân - An Giang</t>
  </si>
  <si>
    <t>MP001658</t>
  </si>
  <si>
    <t>MP001658 - NPP Đông Quân - An Giang</t>
  </si>
  <si>
    <t>HP001762</t>
  </si>
  <si>
    <t>HP001762 - NPP Thảo Nhi - Kiên Giang</t>
  </si>
  <si>
    <t>MY001762</t>
  </si>
  <si>
    <t>MY001762 - NPP Thảo Nhi - Kiên Giang</t>
  </si>
  <si>
    <t>MP001762</t>
  </si>
  <si>
    <t>MP001762 - NPP Thảo Nhi - Kiên Giang</t>
  </si>
  <si>
    <t>NP000041</t>
  </si>
  <si>
    <t>NP000041 - NPP Trường Tân - Vĩnh Long - 0906.222.237</t>
  </si>
  <si>
    <t>Sữa nước Pharma</t>
  </si>
  <si>
    <t>NP000622</t>
  </si>
  <si>
    <t>NP000622 - NPP Xuân Nhiên - Trà Vinh</t>
  </si>
  <si>
    <t>NP001125</t>
  </si>
  <si>
    <t>NP001125 - NPP Ngọc Minh Anh - Long An</t>
  </si>
  <si>
    <t>NP001332</t>
  </si>
  <si>
    <t>NP001332 - NPP Phúc Sang - Tiền Giang</t>
  </si>
  <si>
    <t>NP001337</t>
  </si>
  <si>
    <t>NP001337 - NPP Hùng Phát - Bến Tre</t>
  </si>
  <si>
    <t>NP001394</t>
  </si>
  <si>
    <t>NP001394 - NPP Thành Hiếu - Tiền Giang</t>
  </si>
  <si>
    <t>NP000592</t>
  </si>
  <si>
    <t>NP000592 - NPP Đỗ Nguyễn - Long Xuyên</t>
  </si>
  <si>
    <t>NP000643</t>
  </si>
  <si>
    <t>NP000643 - NPP Thuận Lợi - Bạc Liêu</t>
  </si>
  <si>
    <t>NP000862</t>
  </si>
  <si>
    <t>NP000862 - NPP Nguyễn Vinh - Phú Quốc</t>
  </si>
  <si>
    <t>Phú Quốc</t>
  </si>
  <si>
    <t>NP001359</t>
  </si>
  <si>
    <t>NP001359 - NPP Bảo Nguyên - Cần Thơ</t>
  </si>
  <si>
    <t>NP001762</t>
  </si>
  <si>
    <t>NP001762 - NPP Thảo Nhi - Kiên Giang</t>
  </si>
  <si>
    <t>MY001810</t>
  </si>
  <si>
    <t>MY001810 - NPP Phan Anh - Hậu Giang</t>
  </si>
  <si>
    <t>MP001810</t>
  </si>
  <si>
    <t>MP001810 - NPP Phan Anh - Hậu Giang</t>
  </si>
  <si>
    <t>HP001820</t>
  </si>
  <si>
    <t>HP001820 - NPP Thái Dương - Hậu Giang</t>
  </si>
  <si>
    <t>NP001820</t>
  </si>
  <si>
    <t>NP001820 - NPP Thái Dương - Hậu Giang</t>
  </si>
  <si>
    <t>BA001842</t>
  </si>
  <si>
    <t>BA001842 - NPP Nhất Phương - Sóc Trăng</t>
  </si>
  <si>
    <t>HP000185</t>
  </si>
  <si>
    <t>HP000185 - NPP Hữu Phục - Cà Mau</t>
  </si>
  <si>
    <t>HP001842</t>
  </si>
  <si>
    <t>HP001842 - NPP Nhất Phương - Sóc Trăng</t>
  </si>
  <si>
    <t>MP001842</t>
  </si>
  <si>
    <t>MP001842 - NPP Nhất Phương - Sóc Trăng</t>
  </si>
  <si>
    <t>MY001842</t>
  </si>
  <si>
    <t>MY001842 - NPP Nhất Phương - Sóc Trăng</t>
  </si>
  <si>
    <t>NB001842</t>
  </si>
  <si>
    <t>NB001842 - NPP Nhất Phương - Sóc Trăng</t>
  </si>
  <si>
    <t>MS001842</t>
  </si>
  <si>
    <t>MS001842 - NPP Nhất Phương - Sóc Trăng</t>
  </si>
  <si>
    <t>NP001842</t>
  </si>
  <si>
    <t>NP001842 - NPP Nhất Phương - Sóc Trăng</t>
  </si>
  <si>
    <t>NP001658</t>
  </si>
  <si>
    <t>NP001658 - NPP Đông Quân - An Giang</t>
  </si>
  <si>
    <t>MY001875</t>
  </si>
  <si>
    <t>MY001875 - NPP Hứa Ngọc Hải - Cà Mau</t>
  </si>
  <si>
    <t>MP001875</t>
  </si>
  <si>
    <t>MP001875 - NPP Hứa Ngọc Hải - Cà Mau</t>
  </si>
  <si>
    <t>HP001875</t>
  </si>
  <si>
    <t>HP001875 - NPP Hứa Ngọc Hải - Cà Mau</t>
  </si>
  <si>
    <t>NP001875</t>
  </si>
  <si>
    <t>NP001875 - NPP Hứa Ngọc Hải - Cà Mau</t>
  </si>
  <si>
    <t>MS001875</t>
  </si>
  <si>
    <t>MS001875 - NPP Hứa Ngọc Hải - Cà Mau</t>
  </si>
  <si>
    <t>NB001875</t>
  </si>
  <si>
    <t>NB001875 - NPP Hứa Ngọc Hải - Cà Mau</t>
  </si>
  <si>
    <t>BA001875</t>
  </si>
  <si>
    <t>BA001875 - NPP Hứa Ngọc Hải</t>
  </si>
  <si>
    <t>NP000185</t>
  </si>
  <si>
    <t>NP000185 - NPP Hữu Phục - Cà Mau</t>
  </si>
  <si>
    <t>NC001658</t>
  </si>
  <si>
    <t>NC001658 - NPP Đông Quân - An Giang</t>
  </si>
  <si>
    <t>Sữa Nước Colos</t>
  </si>
  <si>
    <t>SC001658</t>
  </si>
  <si>
    <t>SC001658 - NPP Đông Quân - An Giang</t>
  </si>
  <si>
    <t>Sữa Bột Colos</t>
  </si>
  <si>
    <t>NC000592</t>
  </si>
  <si>
    <t>NC000592 - NPP Đỗ Nguyễn -  Long Xuyên</t>
  </si>
  <si>
    <t>SC000592</t>
  </si>
  <si>
    <t>SC000592 - NPP Đỗ Nguyễn -  Long Xuyên</t>
  </si>
  <si>
    <t>NC001842</t>
  </si>
  <si>
    <t>NC001842 - NPP Nhất Phương - Sóc Trăng</t>
  </si>
  <si>
    <t>SC001842</t>
  </si>
  <si>
    <t>SC001842 - NPP Nhất Phương - Sóc Trăng</t>
  </si>
  <si>
    <t>NC000622</t>
  </si>
  <si>
    <t>NC000622 - NPP Xuân Nhiên - Trà Vinh</t>
  </si>
  <si>
    <t>SC000622</t>
  </si>
  <si>
    <t>SC000622 - NPP Xuân Nhiên - Trà Vinh</t>
  </si>
  <si>
    <t>NC001452</t>
  </si>
  <si>
    <t>NC001452 - NPP Phan Anh (Hậu Giang)</t>
  </si>
  <si>
    <t>SC001452</t>
  </si>
  <si>
    <t>SC001452 - NPP Phan Anh (Hậu Giang)</t>
  </si>
  <si>
    <t>NC000643</t>
  </si>
  <si>
    <t>NC000643 - NPP Thuận Lợi - Bạc Liêu</t>
  </si>
  <si>
    <t>SC000643</t>
  </si>
  <si>
    <t>SC000643 - NPP Thuận Lợi - Bạc Liêu</t>
  </si>
  <si>
    <t>NC000441</t>
  </si>
  <si>
    <t>NC000441 - NPP Kim Ánh - Kiên Giang</t>
  </si>
  <si>
    <t>SC000441</t>
  </si>
  <si>
    <t>SC000441 - NPP Kim Ánh - Kiên Giang</t>
  </si>
  <si>
    <t>NC000862</t>
  </si>
  <si>
    <t>NC000862 - NPP Nguyễn Vinh - Phú Quốc</t>
  </si>
  <si>
    <t>SC000862</t>
  </si>
  <si>
    <t>SC000862 - NPP Nguyễn Vinh - Phú Quốc</t>
  </si>
  <si>
    <t>NC001875</t>
  </si>
  <si>
    <t>NC001875 - NPP Hứa Ngọc Hải</t>
  </si>
  <si>
    <t>SC001875</t>
  </si>
  <si>
    <t>SC001875 - NPP Hứa Ngọc Hải</t>
  </si>
  <si>
    <t>NC000185</t>
  </si>
  <si>
    <t>NC000185 - NPP Hữu Phục - Cà Mau</t>
  </si>
  <si>
    <t>SC000185</t>
  </si>
  <si>
    <t>SC000185 - NPP Hữu Phục - Cà Mau</t>
  </si>
  <si>
    <t>MS001914</t>
  </si>
  <si>
    <t>MS001914 - NPP Thanh Hương - Cao Lãnh</t>
  </si>
  <si>
    <t>NB001914</t>
  </si>
  <si>
    <t>NB001914 - NPP Thanh Hương - Cao Lãnh</t>
  </si>
  <si>
    <t>BA001914</t>
  </si>
  <si>
    <t>BA001914 - NPP Thanh Hương - Cao Lãnh</t>
  </si>
  <si>
    <t>MP001927</t>
  </si>
  <si>
    <t>MP001927 - NPP Thiên Lộc - An Giang</t>
  </si>
  <si>
    <t>MY001927</t>
  </si>
  <si>
    <t>MY001927 - NPP Thiên Lộc - An Giang</t>
  </si>
  <si>
    <t>MP001933</t>
  </si>
  <si>
    <t>MP001933 - NPP Hồng Hà – Cao Lãnh</t>
  </si>
  <si>
    <t>MS001762</t>
  </si>
  <si>
    <t>MS001762 - NPP Thảo Nhi - Kiên Giang</t>
  </si>
  <si>
    <t>NB001762</t>
  </si>
  <si>
    <t>NB001762 - NPP Thảo Nhi - Kiên Giang</t>
  </si>
  <si>
    <t>SC001762</t>
  </si>
  <si>
    <t>SC001762 - NPP Thảo Nhi - Kiên Giang</t>
  </si>
  <si>
    <t>NC001762</t>
  </si>
  <si>
    <t>NC001762 - NPP Thảo Nhi - Kiên Giang</t>
  </si>
  <si>
    <t>BA001762</t>
  </si>
  <si>
    <t>BA001762 - NPP Thảo Nhi - Kiên Giang</t>
  </si>
  <si>
    <t>NC000376</t>
  </si>
  <si>
    <t>NC000376 - NPP Quốc Bảo - Tiền Giang</t>
  </si>
  <si>
    <t>NC000894</t>
  </si>
  <si>
    <t>NC000894 - NPP Thanh Nhi - Gò Công Tây TG</t>
  </si>
  <si>
    <t>NC001332</t>
  </si>
  <si>
    <t>NC001332 - NPP Phúc Sang - Tiền Giang</t>
  </si>
  <si>
    <t>SC000376</t>
  </si>
  <si>
    <t>SC000376 - NPP Quốc Bảo - Tiền Giang</t>
  </si>
  <si>
    <t>SC000894</t>
  </si>
  <si>
    <t>SC000894 - NPP Thanh Nhi - Gò Công Tây TG</t>
  </si>
  <si>
    <t>SC001332</t>
  </si>
  <si>
    <t>SC001332 - NPP Phúc Sang - Tiền Giang</t>
  </si>
  <si>
    <t>NC001125</t>
  </si>
  <si>
    <t xml:space="preserve">NC001125 - NPP Ngọc Minh Anh - Long An </t>
  </si>
  <si>
    <t>SC001125</t>
  </si>
  <si>
    <t xml:space="preserve">SC001125 - NPP Ngọc Minh Anh - Long An </t>
  </si>
  <si>
    <t>NC000615</t>
  </si>
  <si>
    <t>NC000615 - NPP Thành Phát - Bến Tre</t>
  </si>
  <si>
    <t>NC001421</t>
  </si>
  <si>
    <t>NC001421 - NPP Tấn Phát - Bến Tre</t>
  </si>
  <si>
    <t>SC000615</t>
  </si>
  <si>
    <t>SC000615 - NPP Thành Phát - Bến Tre</t>
  </si>
  <si>
    <t>SC001421</t>
  </si>
  <si>
    <t>SC001421 - NPP Tấn Phát - Bến Tre</t>
  </si>
  <si>
    <t>NC001914</t>
  </si>
  <si>
    <t>NC001914 - NPP Thanh Hương - Cao Lãnh</t>
  </si>
  <si>
    <t>SC001914</t>
  </si>
  <si>
    <t>SC001914 - NPP Thanh Hương - Cao Lãnh</t>
  </si>
  <si>
    <t>NC000041</t>
  </si>
  <si>
    <t xml:space="preserve">NC000041 - NPP Trường Tân - Vĩnh Long </t>
  </si>
  <si>
    <t>SC000041</t>
  </si>
  <si>
    <t xml:space="preserve">SC000041 - NPP Trường Tân - Vĩnh Long </t>
  </si>
  <si>
    <t>NC000421</t>
  </si>
  <si>
    <t>NC000421 - NPP Phan Lê - Cần Thơ</t>
  </si>
  <si>
    <t>SC000421</t>
  </si>
  <si>
    <t>SC000421 - NPP Phan Lê - Cần Thơ</t>
  </si>
  <si>
    <t>BA001943</t>
  </si>
  <si>
    <t>BA001943 - NPP Phương Thảo - Cần Thơ</t>
  </si>
  <si>
    <t>HP001943</t>
  </si>
  <si>
    <t>HP001943 - NPP Phương Thảo - Cần Thơ</t>
  </si>
  <si>
    <t>MP001943</t>
  </si>
  <si>
    <t>MP001943 - NPP Phương Thảo - Cần Thơ</t>
  </si>
  <si>
    <t>MS001943</t>
  </si>
  <si>
    <t>MS001943 - NPP Phương Thảo - Cần Thơ</t>
  </si>
  <si>
    <t>MY001943</t>
  </si>
  <si>
    <t>MY001349 - NPP Phương Thảo - Cần Thơ</t>
  </si>
  <si>
    <t>NB001943</t>
  </si>
  <si>
    <t>NB001943 - NPP Phương Thảo - Cần Thơ</t>
  </si>
  <si>
    <t>NC001943</t>
  </si>
  <si>
    <t>NC001943 - NPP Phương Thảo - Cần Thơ</t>
  </si>
  <si>
    <t>NP001943</t>
  </si>
  <si>
    <t>NP001943 - NPP Phương Thảo - Cần Thơ</t>
  </si>
  <si>
    <t>SC001943</t>
  </si>
  <si>
    <t>SC001943 - NPP Phương Thảo - Cần Thơ</t>
  </si>
  <si>
    <t>MY000185</t>
  </si>
  <si>
    <t>MY000185 - NPP Hữu Phục - Cà Mau</t>
  </si>
  <si>
    <t>BA001997</t>
  </si>
  <si>
    <t>BA001997 - BEST KING FOOD GROUP</t>
  </si>
  <si>
    <t>HP001997</t>
  </si>
  <si>
    <t>HP001997 - BEST KING FOOD GROUP</t>
  </si>
  <si>
    <t>MS001997</t>
  </si>
  <si>
    <t>MS001997 - BEST KING FOOD GROUP</t>
  </si>
  <si>
    <t>NB001997</t>
  </si>
  <si>
    <t>NB001997 - BEST KING FOOD GROUP</t>
  </si>
  <si>
    <t>MS001359</t>
  </si>
  <si>
    <t>MS001359 - NPP Bảo Nguyên - Cần Thơ</t>
  </si>
  <si>
    <t>NB001359</t>
  </si>
  <si>
    <t>NB001359 - NPP Bảo Nguyên - Cần Thơ</t>
  </si>
  <si>
    <t>MS001733</t>
  </si>
  <si>
    <t>MS001733 - NPP Hữu Phục - Cà Mau ( Y Tế )</t>
  </si>
  <si>
    <t>Đặng Thị Thanh Tùng</t>
  </si>
  <si>
    <t>MY001999</t>
  </si>
  <si>
    <t>MY001999 - NPP Thanh Bình - Cao Lãnh</t>
  </si>
  <si>
    <t>NP001999</t>
  </si>
  <si>
    <t>NP001999 - NPP Thanh Bình - Cao Lãnh</t>
  </si>
  <si>
    <t>HP001999</t>
  </si>
  <si>
    <t>HP001999 - NPP Thanh Bình - Cao Lãnh</t>
  </si>
  <si>
    <t>HP020008</t>
  </si>
  <si>
    <t>HP020008 - NPP Hưng - Cà Mau</t>
  </si>
  <si>
    <t>MY020008</t>
  </si>
  <si>
    <t>MY020008 - NPP Hưng - Cà Mau</t>
  </si>
  <si>
    <t>NP020008</t>
  </si>
  <si>
    <t>NP020008 - NPP Hưng - Cà Mau</t>
  </si>
  <si>
    <t>BA020047</t>
  </si>
  <si>
    <t>BA020047 - NPP An Khang - Sóc Trăng</t>
  </si>
  <si>
    <t>HP020043</t>
  </si>
  <si>
    <t>HP020043 - NPP Tuấn Nguyễn - Đồng Tháp</t>
  </si>
  <si>
    <t>MS020047</t>
  </si>
  <si>
    <t>MS020047 - NPP An Khang - Sóc Trăng</t>
  </si>
  <si>
    <t>MY020043</t>
  </si>
  <si>
    <t>MY020043 - NPP Tuấn Nguyễn - Đồng Tháp</t>
  </si>
  <si>
    <t>NB020047</t>
  </si>
  <si>
    <t>NB020047 - NPP An Khang - Sóc Trăng</t>
  </si>
  <si>
    <t>SC020047</t>
  </si>
  <si>
    <t>SC020047 - NPP An Khang - Sóc Trăng</t>
  </si>
  <si>
    <t>NC020047</t>
  </si>
  <si>
    <t>NC020047 - NPP An Khang - Sóc Trăng</t>
  </si>
  <si>
    <t>Củ Chi</t>
  </si>
  <si>
    <t>Miền Đông 1</t>
  </si>
  <si>
    <t>BA000114</t>
  </si>
  <si>
    <t>BA000114 - NPP Hoàng Khang - Nha Trang</t>
  </si>
  <si>
    <t>Đặng Hữu Mến</t>
  </si>
  <si>
    <t>Khánh Hòa</t>
  </si>
  <si>
    <t>Miền Trung 2</t>
  </si>
  <si>
    <t>BA000342</t>
  </si>
  <si>
    <t>BA000342 - NPP Minh Hạnh - Đồng Nai I - Anh Đại</t>
  </si>
  <si>
    <t>Lê Văn Tuấn</t>
  </si>
  <si>
    <t>Đồng Nai</t>
  </si>
  <si>
    <t>Miền Đông 2</t>
  </si>
  <si>
    <t>BA000463</t>
  </si>
  <si>
    <t>BA000463 - NPP Chí Thành - Tây Ninh</t>
  </si>
  <si>
    <t>Tây Ninh</t>
  </si>
  <si>
    <t>BA000521</t>
  </si>
  <si>
    <t>BA000521 - NPP Hoan Hỉ - Phú Yên</t>
  </si>
  <si>
    <t>Phú Yên</t>
  </si>
  <si>
    <t>Quách Học Hiếu</t>
  </si>
  <si>
    <t>Bà Rịa - Vũng Tàu</t>
  </si>
  <si>
    <t>Ninh Thuận</t>
  </si>
  <si>
    <t>BA000798</t>
  </si>
  <si>
    <t>BA000798 - NPP Tiến Dũng - Bình Thuận</t>
  </si>
  <si>
    <t>Nguyễn Đức Bách</t>
  </si>
  <si>
    <t>Bình Thuận</t>
  </si>
  <si>
    <t>BA001142</t>
  </si>
  <si>
    <t>BA001142 - NPP Minh Hạnh - Đồng Nai II - Anh Tới</t>
  </si>
  <si>
    <t>BA001157</t>
  </si>
  <si>
    <t>BA001157 - NPP Thu Hà - Đồng Nai 3</t>
  </si>
  <si>
    <t>BA001243</t>
  </si>
  <si>
    <t>BA001243 - NPP Đăng Khôi - Bình Dương</t>
  </si>
  <si>
    <t>Bình Dương</t>
  </si>
  <si>
    <t>Bình Phước</t>
  </si>
  <si>
    <t>BA001262</t>
  </si>
  <si>
    <t>BA001262 - NPP Ngọc Thu - Bình Thuận</t>
  </si>
  <si>
    <t>BA001264</t>
  </si>
  <si>
    <t>BA001264 - NPP Bách Phương - Bình Thuận</t>
  </si>
  <si>
    <t>BA001363</t>
  </si>
  <si>
    <t>BA001363 - NPP Chiến Thành - Bình Dương</t>
  </si>
  <si>
    <t>BA001406</t>
  </si>
  <si>
    <t>BA001406 - NPP Kim Long - Bình Phước</t>
  </si>
  <si>
    <t>Trần Thị Thu</t>
  </si>
  <si>
    <t>Lâm Đồng</t>
  </si>
  <si>
    <t>BA001575</t>
  </si>
  <si>
    <t>BA001575 - NPP Lâm Thương - Đức Trọng</t>
  </si>
  <si>
    <t>Phan Tú My</t>
  </si>
  <si>
    <t>HCM Quận 6</t>
  </si>
  <si>
    <t>BA001699</t>
  </si>
  <si>
    <t>BA001699 - Hộ Kinh Doanh Lê Hoàng Hà</t>
  </si>
  <si>
    <t>BA001752</t>
  </si>
  <si>
    <t>BA001752 - NPP Nguyễn Tuấn Anh</t>
  </si>
  <si>
    <t>BA001763</t>
  </si>
  <si>
    <t>BA001763 - NPP Tân Long - Bình Dương</t>
  </si>
  <si>
    <t>BA001812</t>
  </si>
  <si>
    <t>BA001812 - NPP Bảo Tín - Ninh Thuận</t>
  </si>
  <si>
    <t>BA001816</t>
  </si>
  <si>
    <t>BA001816 - NPP Thuận Phát - Củ Chi</t>
  </si>
  <si>
    <t>BA001817</t>
  </si>
  <si>
    <t>BA001817 - NPP Hiền Duy - Vũng Tàu</t>
  </si>
  <si>
    <t>BA001819</t>
  </si>
  <si>
    <t>BA001819 - NPP Tiến Phát - Bình Thuận</t>
  </si>
  <si>
    <t>BA001839</t>
  </si>
  <si>
    <t>BA001839 - NPP Tuấn Anh - Đồng Nai</t>
  </si>
  <si>
    <t>BA001886</t>
  </si>
  <si>
    <t>BA001886 - NPP Hân Vy - Bình Dương</t>
  </si>
  <si>
    <t>BA001895</t>
  </si>
  <si>
    <t>BA001895 - NPP Ngọc Tâm - Bình Dương</t>
  </si>
  <si>
    <t>BA001898</t>
  </si>
  <si>
    <t>BA001898 - NPP Kim Ngọc - Vũng Tàu</t>
  </si>
  <si>
    <t>BA001910</t>
  </si>
  <si>
    <t>BA001910 - NPP Hùng Phát - Ninh Thuận</t>
  </si>
  <si>
    <t>BA001976</t>
  </si>
  <si>
    <t>BA001976 - NPP Minh Phương - Tây Ninh</t>
  </si>
  <si>
    <t>BA001985</t>
  </si>
  <si>
    <t>BA001985 - NPP Yến Nhi - Tây Ninh </t>
  </si>
  <si>
    <t>BA020004</t>
  </si>
  <si>
    <t>BA020004 - NPP Huy Phát - Khánh Hòa</t>
  </si>
  <si>
    <t>HP000114</t>
  </si>
  <si>
    <t>HP000114 - NPP Hoàng Khang - Nha Trang</t>
  </si>
  <si>
    <t>HP000342</t>
  </si>
  <si>
    <t>HP000342 - NPP Minh Hạnh - Đồng Nai I</t>
  </si>
  <si>
    <t>HP000463</t>
  </si>
  <si>
    <t>HP000463 - NPP Chí Thành - Tây Ninh</t>
  </si>
  <si>
    <t>HP000521</t>
  </si>
  <si>
    <t>HP000521 - NPP Hoan Hỉ - Phú Yên</t>
  </si>
  <si>
    <t>HP000798</t>
  </si>
  <si>
    <t>HP000798 - NPP Tiến Dũng - Bình Thuận</t>
  </si>
  <si>
    <t>HP001157</t>
  </si>
  <si>
    <t>HP001157 - NPP Thu Hà - Đồng Nai 3</t>
  </si>
  <si>
    <t>HP001221</t>
  </si>
  <si>
    <t>HP001221 - NPP Mai Thắng - Đà Lạt</t>
  </si>
  <si>
    <t>HP001243</t>
  </si>
  <si>
    <t>HP001243 - NPP Đăng Khôi - Bình Dương</t>
  </si>
  <si>
    <t>HP001262</t>
  </si>
  <si>
    <t>HP001262 - NPP Ngọc Thu - Bình Thuận</t>
  </si>
  <si>
    <t>HP001264</t>
  </si>
  <si>
    <t>HP001264 - NPP Bách Phương - Bình Thuận</t>
  </si>
  <si>
    <t>HP001339</t>
  </si>
  <si>
    <t xml:space="preserve">HP001339 - NPP Xuân Hoàng - Đồng Nai </t>
  </si>
  <si>
    <t>HP001356</t>
  </si>
  <si>
    <t>HP001356 - NPP Tây Ninh - Anh Thọ</t>
  </si>
  <si>
    <t>HP001363</t>
  </si>
  <si>
    <t>HP001363 - NPP Chiến Thành - Bình Dương</t>
  </si>
  <si>
    <t>HP001406</t>
  </si>
  <si>
    <t>HP001406 - NPP Kim Long - Bình Phước</t>
  </si>
  <si>
    <t>HP001699</t>
  </si>
  <si>
    <t>HP001699 - Hộ Kinh Doanh Lê Hoàng Hà</t>
  </si>
  <si>
    <t>HP001752</t>
  </si>
  <si>
    <t>HP001752 - NPP Nguyễn Tuấn Anh</t>
  </si>
  <si>
    <t>HP001763</t>
  </si>
  <si>
    <t>HP001763 - NPP Tân Long - Bình Dương</t>
  </si>
  <si>
    <t>HP001812</t>
  </si>
  <si>
    <t>HP001812 - NPP Bảo Tín - Ninh Thuận</t>
  </si>
  <si>
    <t>HP001816</t>
  </si>
  <si>
    <t>HP001816 - NPP Thuận Phát - Củ Chi</t>
  </si>
  <si>
    <t>HP001817</t>
  </si>
  <si>
    <t>HP001817 - NPP Hiền Duy - Vũng Tàu</t>
  </si>
  <si>
    <t>HP001819</t>
  </si>
  <si>
    <t>HP001819 - NPP Tiến Phát - Bình Thuận</t>
  </si>
  <si>
    <t>HP001839</t>
  </si>
  <si>
    <t>HP001839 - NPP Tuấn Anh - Đồng Nai</t>
  </si>
  <si>
    <t>HP001886</t>
  </si>
  <si>
    <t>HP001886 - NPP Hân Vy - Bình Dương</t>
  </si>
  <si>
    <t>HP001895</t>
  </si>
  <si>
    <t>HP001895 - NPP Ngọc Tâm - Bình Dương</t>
  </si>
  <si>
    <t>HP001898</t>
  </si>
  <si>
    <t>HP001898 - NPP Kim Ngọc - Vũng Tàu</t>
  </si>
  <si>
    <t>HP001976</t>
  </si>
  <si>
    <t>HP001976 - NPP Minh Phương - Tây Ninh</t>
  </si>
  <si>
    <t>HP020004</t>
  </si>
  <si>
    <t>HP020004 - NPP Huy Phát - Khánh Hòa</t>
  </si>
  <si>
    <t>MP000027</t>
  </si>
  <si>
    <t>MP000027 - NPP Chí Thành - Tây Ninh </t>
  </si>
  <si>
    <t>MP000232</t>
  </si>
  <si>
    <t>MP000232 - NPP Phúc Thịnh - Khánh Hòa</t>
  </si>
  <si>
    <t>MP000234</t>
  </si>
  <si>
    <t>MP000234 - NPP Hoàng Khang - Nha Trang</t>
  </si>
  <si>
    <t>MP000342</t>
  </si>
  <si>
    <t>MP000342 - NPP Minh Hạnh - Đồng Nai I</t>
  </si>
  <si>
    <t>MP000521</t>
  </si>
  <si>
    <t>MP000521 - NPP Hoan Hỉ - Phú Yên</t>
  </si>
  <si>
    <t>MP000674</t>
  </si>
  <si>
    <t>MP000674 - NPP Thu Hà - Đồng Nai 3</t>
  </si>
  <si>
    <t>MP000694</t>
  </si>
  <si>
    <t>MP000694 - NPP Tiến Dũng - Bình Thuận</t>
  </si>
  <si>
    <t>MP000716</t>
  </si>
  <si>
    <t>MP000716 - NPP Như Ký - Bình Dương</t>
  </si>
  <si>
    <t>MP000726</t>
  </si>
  <si>
    <t>MP000726 - NPP Tâm Liên - Bảo Lộc</t>
  </si>
  <si>
    <t>MP000727</t>
  </si>
  <si>
    <t>MP000727 - NPP Hoan Hỉ - Phú Yên</t>
  </si>
  <si>
    <t>MP000799</t>
  </si>
  <si>
    <t>MP000799 - NPP Tây Ninh - Anh Thọ</t>
  </si>
  <si>
    <t>MP000827</t>
  </si>
  <si>
    <t>MP000827 - NPP Kim Long - Bình Phước</t>
  </si>
  <si>
    <t>MP001264</t>
  </si>
  <si>
    <t>MP001264 - NPP Bách Phương - Bình Thuận</t>
  </si>
  <si>
    <t>MP001339</t>
  </si>
  <si>
    <t xml:space="preserve">MP001339 - NPP Xuân Hoàng - Đồng Nai </t>
  </si>
  <si>
    <t>MP001363</t>
  </si>
  <si>
    <t>MP001363 - NPP Chiến Thành - Bình Dương</t>
  </si>
  <si>
    <t>MP001575</t>
  </si>
  <si>
    <t>MP001575 - NPP Lâm Thương - Đức Trọng</t>
  </si>
  <si>
    <t>MP001699</t>
  </si>
  <si>
    <t>MP001699 - Hộ Kinh Doanh Lê Hoàng Hà</t>
  </si>
  <si>
    <t>MP001752</t>
  </si>
  <si>
    <t>MP001752 - NPP Nguyễn Tuấn Anh - Bình Phước</t>
  </si>
  <si>
    <t>MP001763</t>
  </si>
  <si>
    <t>MP001763 - NPP Tân Long - Bình Dương</t>
  </si>
  <si>
    <t>MP001812</t>
  </si>
  <si>
    <t>MP001812 - NPP Bảo Tín - Ninh Thuận</t>
  </si>
  <si>
    <t>MP001816</t>
  </si>
  <si>
    <t>MP001816 - NPP Thuận Phát - Củ Chi</t>
  </si>
  <si>
    <t>MP001817</t>
  </si>
  <si>
    <t>MP001817 - NPP Hiền Duy - Vũng Tàu</t>
  </si>
  <si>
    <t>MP001839</t>
  </si>
  <si>
    <t>MP001839 - NPP Tuấn Anh - Đồng Nai</t>
  </si>
  <si>
    <t>MP001886</t>
  </si>
  <si>
    <t>MP001886 - NPP Hân Vy - Bình Dương</t>
  </si>
  <si>
    <t>MP001895</t>
  </si>
  <si>
    <t>MP001895 - NPP Ngọc Tâm - Bình Dương</t>
  </si>
  <si>
    <t>MP001898</t>
  </si>
  <si>
    <t>MP001898 - NPP Kim Ngọc - Vũng Tàu</t>
  </si>
  <si>
    <t>MP001910</t>
  </si>
  <si>
    <t>MP001910 - NPP Hùng Phát - Ninh Thuận</t>
  </si>
  <si>
    <t>MS000114</t>
  </si>
  <si>
    <t>MS000114 - NPP Hoàng Khang - Nha Trang</t>
  </si>
  <si>
    <t>MS000342</t>
  </si>
  <si>
    <t>MS000342 - NPP Minh Hạnh - Đồng Nai I - Anh Đại</t>
  </si>
  <si>
    <t>MS000463</t>
  </si>
  <si>
    <t>MS000463 - NPP Chí Thành - Tây Ninh</t>
  </si>
  <si>
    <t>MS000521</t>
  </si>
  <si>
    <t>MS000521 - NPP Hoan Hỉ - Phú Yên</t>
  </si>
  <si>
    <t>MS000798</t>
  </si>
  <si>
    <t>MS000798 - NPP Tiến Dũng - Bình Thuận</t>
  </si>
  <si>
    <t>MS001142</t>
  </si>
  <si>
    <t>MS001142 - NPP Minh Hạnh - Đồng Nai II -Anh Tới</t>
  </si>
  <si>
    <t>MS001157</t>
  </si>
  <si>
    <t>MS001157 - NPP Thu Hà - Đồng Nai 3</t>
  </si>
  <si>
    <t>MS001243</t>
  </si>
  <si>
    <t>MS001243 - NPP Đăng Khôi - Bình Dương</t>
  </si>
  <si>
    <t>MS001262</t>
  </si>
  <si>
    <t>MS001262 - NPP Ngọc Thu - Bình Thuận</t>
  </si>
  <si>
    <t>MS001264</t>
  </si>
  <si>
    <t>MS001264 - NPP Bách Phương - Bình Thuận</t>
  </si>
  <si>
    <t>MS001363</t>
  </si>
  <si>
    <t>MS001363 - NPP Chiến Thành - Bình Dương</t>
  </si>
  <si>
    <t>MS001406</t>
  </si>
  <si>
    <t>MS001406 - NPP Kim Long - Bình Phước</t>
  </si>
  <si>
    <t>MS001575</t>
  </si>
  <si>
    <t>MS001575 - NPP Lâm Thương - Đức Trọng</t>
  </si>
  <si>
    <t>MS001699</t>
  </si>
  <si>
    <t>MS001699 - Hộ Kinh Doanh Lê Hoàng Hà</t>
  </si>
  <si>
    <t>MS001752</t>
  </si>
  <si>
    <t>MS001752 - NPP Nguyễn Tuấn Anh</t>
  </si>
  <si>
    <t>MS001763</t>
  </si>
  <si>
    <t>MS001763 - NPP Tân Long - Bình Dương</t>
  </si>
  <si>
    <t>MS001812</t>
  </si>
  <si>
    <t>MS001812 - NPP Bảo Tín - Ninh Thuận</t>
  </si>
  <si>
    <t>MS001816</t>
  </si>
  <si>
    <t>MS001816 - NPP Thuận Phát - Củ Chi</t>
  </si>
  <si>
    <t>MS001817</t>
  </si>
  <si>
    <t>MS001817 - NPP Hiền Duy - Vũng Tàu</t>
  </si>
  <si>
    <t>MS001819</t>
  </si>
  <si>
    <t>MS001819 - NPP Tiến Phát - Bình Thuận</t>
  </si>
  <si>
    <t>MS001839</t>
  </si>
  <si>
    <t>MS001839 - NPP Tuấn Anh - Đồng Nai</t>
  </si>
  <si>
    <t>MS001886</t>
  </si>
  <si>
    <t>MS001886 - NPP Hân Vy - Bình Dương</t>
  </si>
  <si>
    <t>MS001895</t>
  </si>
  <si>
    <t>MS001895 - NPP Ngọc Tâm - Bình Dương</t>
  </si>
  <si>
    <t>MS001898</t>
  </si>
  <si>
    <t>MS001898 - NPP Kim Ngọc - Vũng Tàu</t>
  </si>
  <si>
    <t>MS001910</t>
  </si>
  <si>
    <t>MS001910 - NPP Hùng Phát - Ninh Thuận</t>
  </si>
  <si>
    <t>MS001976</t>
  </si>
  <si>
    <t>MS001976 - NPP Minh Phương - Tây Ninh</t>
  </si>
  <si>
    <t>MS020004</t>
  </si>
  <si>
    <t>MS020004 - NPP Huy Phát - Khánh Hòa</t>
  </si>
  <si>
    <t>MY000114</t>
  </si>
  <si>
    <t>MY000114 - NPP Hoàng Khang - Nha Trang</t>
  </si>
  <si>
    <t>MY000342</t>
  </si>
  <si>
    <t>MY000342 - NPP Minh Hạnh - Đồng Nai I</t>
  </si>
  <si>
    <t>MY000463</t>
  </si>
  <si>
    <t>MY000463 - NPP Chí Thành - Tây Ninh</t>
  </si>
  <si>
    <t>MY000521</t>
  </si>
  <si>
    <t>MY000521 - NPP Hoan Hỉ - Phú Yên</t>
  </si>
  <si>
    <t>MY000798</t>
  </si>
  <si>
    <t>MY000798 - NPP Tiến Dũng - Bình Thuận</t>
  </si>
  <si>
    <t>MY001157</t>
  </si>
  <si>
    <t>MY001157 - NPP Thu Hà - Đồng Nai 3</t>
  </si>
  <si>
    <t>MY001243</t>
  </si>
  <si>
    <t>MY001243 - NPP Đăng Khôi - Bình Dương</t>
  </si>
  <si>
    <t>MY001262</t>
  </si>
  <si>
    <t>MY001262 - NPP Ngọc Thu - Bình Thuận</t>
  </si>
  <si>
    <t>MY001264</t>
  </si>
  <si>
    <t>MY001264 - NPP Bách Phương - Bình Thuận</t>
  </si>
  <si>
    <t>MY001376</t>
  </si>
  <si>
    <t>MY001376 - NPP Tây Ninh - Anh Thọ</t>
  </si>
  <si>
    <t>MY001377</t>
  </si>
  <si>
    <t>MY001377 - NPP Xuân Hoàng - Đồng Nai</t>
  </si>
  <si>
    <t>MY001397</t>
  </si>
  <si>
    <t>MY001397 - NPP Kim Long - Bình Phước II</t>
  </si>
  <si>
    <t>MY001575</t>
  </si>
  <si>
    <t>MY001575 - NPP Lâm Thương - Đức Trọng</t>
  </si>
  <si>
    <t>MY001699</t>
  </si>
  <si>
    <t>MY001699 - Hộ Kinh Doanh Lê Hoàng Hà</t>
  </si>
  <si>
    <t>MY001752</t>
  </si>
  <si>
    <t>MY001752 - NPP Nguyễn Tuấn Anh</t>
  </si>
  <si>
    <t>MY001763</t>
  </si>
  <si>
    <t>MY001763 - NPP Tân Long - Bình Dương</t>
  </si>
  <si>
    <t>MY001811</t>
  </si>
  <si>
    <t>MY001811 - NPP Chiến Thành - Bình Dương</t>
  </si>
  <si>
    <t>MY001812</t>
  </si>
  <si>
    <t>MY001812 - NPP Bảo Tín - Ninh Thuận</t>
  </si>
  <si>
    <t>MY001816</t>
  </si>
  <si>
    <t>MY001816 - NPP Thuận Phát - Củ Chi</t>
  </si>
  <si>
    <t>MY001817</t>
  </si>
  <si>
    <t>MY001817 - NPP Hiền Duy - Vũng Tàu</t>
  </si>
  <si>
    <t>MY001819</t>
  </si>
  <si>
    <t>MY001819 - NPP Tiến Phát - Bình Thuận</t>
  </si>
  <si>
    <t>MY001839</t>
  </si>
  <si>
    <t>MY001839 - NPP Tuấn Anh - Đồng Nai</t>
  </si>
  <si>
    <t>MY001886</t>
  </si>
  <si>
    <t>MY001886 - NPP Hân Vy - Bình Dương</t>
  </si>
  <si>
    <t>MY001895</t>
  </si>
  <si>
    <t>MY001895 - NPP Ngọc Tâm - Bình Dương</t>
  </si>
  <si>
    <t>MY001898</t>
  </si>
  <si>
    <t>MY001898 - NPP Kim Ngọc - Vũng Tàu</t>
  </si>
  <si>
    <t>MY001910</t>
  </si>
  <si>
    <t>MY001910 - NPP Hùng Phát - Ninh Thuận </t>
  </si>
  <si>
    <t>MY001972</t>
  </si>
  <si>
    <t>MY001972 - NPP Tin Tâm - Phú Yên</t>
  </si>
  <si>
    <t>MY001985</t>
  </si>
  <si>
    <t>MY001985 - NPP Yến Nhi - Tây Ninh </t>
  </si>
  <si>
    <t>MY020004</t>
  </si>
  <si>
    <t>MY020004 - NPP Huy Phát - Khánh Hòa</t>
  </si>
  <si>
    <t>NB000114</t>
  </si>
  <si>
    <t>NB000114 - NPP Hoàng Khang - Nha Trang</t>
  </si>
  <si>
    <t>NB000342</t>
  </si>
  <si>
    <t>NB000342 - NPP Minh Hạnh - Đồng Nai I - Anh Đại</t>
  </si>
  <si>
    <t>NB000463</t>
  </si>
  <si>
    <t>NB000463 - NPP Chí Thành - Tây Ninh</t>
  </si>
  <si>
    <t>NB000521</t>
  </si>
  <si>
    <t>NB000521 - NPP Hoan Hỉ - Phú Yên</t>
  </si>
  <si>
    <t>NB000798</t>
  </si>
  <si>
    <t>NB000798 - NPP Tiến Dũng - Bình Thuận</t>
  </si>
  <si>
    <t>NB001142</t>
  </si>
  <si>
    <t>NB001142 - NPP Minh Hạnh - Đồng Nai II - Anh Tới</t>
  </si>
  <si>
    <t>NB001157</t>
  </si>
  <si>
    <t xml:space="preserve">NB001157 - NPP Thu Hà - Đồng Nai 3 </t>
  </si>
  <si>
    <t>NB001243</t>
  </si>
  <si>
    <t>NB001243 - NPP Đăng Khôi - Bình Dương</t>
  </si>
  <si>
    <t>NB001262</t>
  </si>
  <si>
    <t>NB001262 - NPP Ngọc Thu - Bình Thuận</t>
  </si>
  <si>
    <t>NB001264</t>
  </si>
  <si>
    <t>NB001264 - NPP Bách Phương - Bình Thuận</t>
  </si>
  <si>
    <t>NB001363</t>
  </si>
  <si>
    <t>NB001363 - NPP Chiến Thành - Bình Dương</t>
  </si>
  <si>
    <t>NB001406</t>
  </si>
  <si>
    <t>NB001406 - NPP Kim Long - Bình Phước</t>
  </si>
  <si>
    <t>NB001575</t>
  </si>
  <si>
    <t>NB001575 - NPP Lâm Thương - Đức Trọng</t>
  </si>
  <si>
    <t>NB001699</t>
  </si>
  <si>
    <t>NB001699 - Hộ Kinh Doanh Lê Hoàng Hà</t>
  </si>
  <si>
    <t>NB001752</t>
  </si>
  <si>
    <t>NB001752 - NPP Nguyễn Tuấn Anh</t>
  </si>
  <si>
    <t>NB001763</t>
  </si>
  <si>
    <t>NB001763 - NPP Tân Long - Bình Dương</t>
  </si>
  <si>
    <t>NB001812</t>
  </si>
  <si>
    <t>NB001812 - NPP Bảo Tín - Ninh Thuận</t>
  </si>
  <si>
    <t>NB001816</t>
  </si>
  <si>
    <t>NB001816 - NPP Thuận Phát - Củ Chi</t>
  </si>
  <si>
    <t>NB001817</t>
  </si>
  <si>
    <t>NB001817 - NPP Hiền Duy - Vũng Tàu</t>
  </si>
  <si>
    <t>NB001819</t>
  </si>
  <si>
    <t>NB001819 - NPP Tiến Phát - Bình Thuận</t>
  </si>
  <si>
    <t>NB001839</t>
  </si>
  <si>
    <t>NB001839 - NPP Tuấn Anh - Đồng Nai</t>
  </si>
  <si>
    <t>NB001886</t>
  </si>
  <si>
    <t>NB001886 - NPP Hân Vy - Bình Dương</t>
  </si>
  <si>
    <t>NB001895</t>
  </si>
  <si>
    <t>NB001895 - NPP Ngọc Tâm - Bình Dương</t>
  </si>
  <si>
    <t>NB001898</t>
  </si>
  <si>
    <t>NB001898 - NPP Kim Ngọc - Vũng Tàu</t>
  </si>
  <si>
    <t>NB001910</t>
  </si>
  <si>
    <t>NB001910 - NPP Hùng Phát - Ninh Thuận</t>
  </si>
  <si>
    <t>NB001976</t>
  </si>
  <si>
    <t>NB001976 - NPP Minh Phương - Tây Ninh</t>
  </si>
  <si>
    <t>NB020004</t>
  </si>
  <si>
    <t>NB020004 - NPP Huy Phát - Khánh Hòa</t>
  </si>
  <si>
    <t>NC000114</t>
  </si>
  <si>
    <t>NC000114 - NPP Hoàng Khang - Nha Trang</t>
  </si>
  <si>
    <t>NC000342</t>
  </si>
  <si>
    <t>NC000342 - NPP Minh Hạnh - Đồng Nai I - Anh Đại</t>
  </si>
  <si>
    <t>NC000463</t>
  </si>
  <si>
    <t>NC000463 - NPP Chí Thành - Tây Ninh</t>
  </si>
  <si>
    <t>NC000521</t>
  </si>
  <si>
    <t>NC000521 - NPP Hoan Hỉ - Phú Yên</t>
  </si>
  <si>
    <t>NC000798</t>
  </si>
  <si>
    <t>NC000798 - NPP Tiến Dũng - Bình Thuận</t>
  </si>
  <si>
    <t>NC001142</t>
  </si>
  <si>
    <t>NC001142 - NPP Minh Hạnh - Đồng Nai II - Anh Tới</t>
  </si>
  <si>
    <t>NC001157</t>
  </si>
  <si>
    <t xml:space="preserve">NC001157 - NPP Thu Hà - Đồng Nai 3 </t>
  </si>
  <si>
    <t>NC001243</t>
  </si>
  <si>
    <t>NC001243 - NPP Đăng Khôi - Bình Dương </t>
  </si>
  <si>
    <t>NC001262</t>
  </si>
  <si>
    <t>NC001262 - NPP Ngọc Thu - Bình Thuận</t>
  </si>
  <si>
    <t>NC001264</t>
  </si>
  <si>
    <t>NC001264 - NPP Bách Phương - Bình Thuận</t>
  </si>
  <si>
    <t>NC001363</t>
  </si>
  <si>
    <t>NC001363 - NPP Chiến Thành - Bình Dương</t>
  </si>
  <si>
    <t>NC001406</t>
  </si>
  <si>
    <t>NC001406 - NPP Kim Long - Bình Phước</t>
  </si>
  <si>
    <t>NC001575</t>
  </si>
  <si>
    <t>NC001575 - NPP Lâm Thương - Đức Trọng</t>
  </si>
  <si>
    <t>NC001699</t>
  </si>
  <si>
    <t>NC001699 - Hộ Kinh Doanh Lê Hoàng Hà</t>
  </si>
  <si>
    <t>NC001752</t>
  </si>
  <si>
    <t>NC001752 - NPP Nguyễn Tuấn Anh - Bình Phước</t>
  </si>
  <si>
    <t>NC001763</t>
  </si>
  <si>
    <t>NC001763 - NPP Tân Long - Bình Dương</t>
  </si>
  <si>
    <t>NC001812</t>
  </si>
  <si>
    <t>NC001812 - NPP Bảo Tín - Ninh Thuận</t>
  </si>
  <si>
    <t>NC001816</t>
  </si>
  <si>
    <t>NC001816 - NPP Thuận Phát - Củ Chi</t>
  </si>
  <si>
    <t>NC001817</t>
  </si>
  <si>
    <t>NC001817 - NPP Hiền Duy - Vũng Tàu</t>
  </si>
  <si>
    <t>NC001819</t>
  </si>
  <si>
    <t>NC001819 - NPP Tiến Phát - Bình Thuận</t>
  </si>
  <si>
    <t>NC001839</t>
  </si>
  <si>
    <t>NC001839 - NPP Tuấn Anh - Đồng Nai</t>
  </si>
  <si>
    <t>NC001886</t>
  </si>
  <si>
    <t>NC001886 - NPP Hân Vy - Bình Dương</t>
  </si>
  <si>
    <t>NC001895</t>
  </si>
  <si>
    <t>NC001895 - NPP Ngọc Tâm - Bình Dương</t>
  </si>
  <si>
    <t>NC001898</t>
  </si>
  <si>
    <t>NC001898 - NPP Kim Ngọc - Vũng Tàu</t>
  </si>
  <si>
    <t>NC001972</t>
  </si>
  <si>
    <t>NC001972 - NPP Tin Tâm - Phú Yên</t>
  </si>
  <si>
    <t>NC001976</t>
  </si>
  <si>
    <t>NC001976 - NPP Minh Phương - Tây Ninh</t>
  </si>
  <si>
    <t>NC001985</t>
  </si>
  <si>
    <t>NC001985 - NPP Yến Nhi - Tây Ninh </t>
  </si>
  <si>
    <t>NC020004</t>
  </si>
  <si>
    <t>NC020004 - NPP Huy Phát - Khánh Hòa</t>
  </si>
  <si>
    <t>NP000114</t>
  </si>
  <si>
    <t>NP000114 - NPP Hoàng Khang - Nha Trang</t>
  </si>
  <si>
    <t>Nha Trang</t>
  </si>
  <si>
    <t>NP000342</t>
  </si>
  <si>
    <t>NP000342 - NPP Minh Hạnh - Đồng Nai I</t>
  </si>
  <si>
    <t>NP000463</t>
  </si>
  <si>
    <t>NP000463 - NPP Chí Thành - Tây Ninh</t>
  </si>
  <si>
    <t>NP000521</t>
  </si>
  <si>
    <t>NP000521 - NPP Hoan Hỉ - Phú Yên</t>
  </si>
  <si>
    <t>NP000597</t>
  </si>
  <si>
    <t>NP000597 - NPP Phúc Thịnh - Khánh Hòa</t>
  </si>
  <si>
    <t>NP000798</t>
  </si>
  <si>
    <t>NP000798 - NPP Tiến Dũng - Bình Thuận</t>
  </si>
  <si>
    <t>NP001157</t>
  </si>
  <si>
    <t>NP001157 - NPP Thu Hà - Đồng Nai 3</t>
  </si>
  <si>
    <t>NP001243</t>
  </si>
  <si>
    <t>NP001243 - NPP Đăng Khôi - Bình Dương</t>
  </si>
  <si>
    <t>NP001262</t>
  </si>
  <si>
    <t>NP001262 - NPP Ngọc Thu - Bình Thuận</t>
  </si>
  <si>
    <t>NP001264</t>
  </si>
  <si>
    <t>NP001264 - NPP Bách Phương - Bình Thuận</t>
  </si>
  <si>
    <t>NP001339</t>
  </si>
  <si>
    <t>NP001339 - NPP Xuân Hoàng - Đồng Nai - 0938708099</t>
  </si>
  <si>
    <t>NP001356</t>
  </si>
  <si>
    <t>NP001356 - NPP Tây Ninh - Anh Thọ</t>
  </si>
  <si>
    <t>NP001363</t>
  </si>
  <si>
    <t>NP001363 - NPP Chiến Thành - Bình Dương</t>
  </si>
  <si>
    <t>NP001406</t>
  </si>
  <si>
    <t>NP001406 - NPP Kim Long - Bình Phước</t>
  </si>
  <si>
    <t>NP001699</t>
  </si>
  <si>
    <t>NP001699 - HKD Lê Hoàng Hà - Lâm Đồng</t>
  </si>
  <si>
    <t>NP001752</t>
  </si>
  <si>
    <t>NP001752 - NPP Nguyễn Tuấn Anh - Bình Phước</t>
  </si>
  <si>
    <t>NP001763</t>
  </si>
  <si>
    <t>NP001763 - NPP Tân Long - Bình Dương</t>
  </si>
  <si>
    <t>NP001812</t>
  </si>
  <si>
    <t>NP001812 - NPP Bảo Tín - Ninh Thuận</t>
  </si>
  <si>
    <t>NP001816</t>
  </si>
  <si>
    <t>NP001816 - NPP Thuận Phát - Củ Chi</t>
  </si>
  <si>
    <t>NP001817</t>
  </si>
  <si>
    <t>NP001817 - NPP Hiền Duy - Vũng Tàu</t>
  </si>
  <si>
    <t>NP001819</t>
  </si>
  <si>
    <t>NP001819 - NPP Tiến Phát - Bình Thuận</t>
  </si>
  <si>
    <t>NP001839</t>
  </si>
  <si>
    <t>NP001839 - NPP Tuấn Anh - Đồng Nai</t>
  </si>
  <si>
    <t>NP001886</t>
  </si>
  <si>
    <t>NP001886 - NPP Hân Vy - Bình Dương</t>
  </si>
  <si>
    <t>NP001895</t>
  </si>
  <si>
    <t>NP001895 - NPP Ngọc Tâm - Bình Dương</t>
  </si>
  <si>
    <t>NP001898</t>
  </si>
  <si>
    <t>NP001898 - NPP Kim Ngọc - Vũng Tàu</t>
  </si>
  <si>
    <t>NP001910</t>
  </si>
  <si>
    <t>NP001910 - NPP Hùng Phát - Ninh Thuận</t>
  </si>
  <si>
    <t>NP001976</t>
  </si>
  <si>
    <t>NP001976 - NPP Minh Phương - Tây Ninh</t>
  </si>
  <si>
    <t>NP020004</t>
  </si>
  <si>
    <t>NP020004 - NPP Huy Phát - Khánh Hòa</t>
  </si>
  <si>
    <t>SC000114</t>
  </si>
  <si>
    <t>SC000114 - NPP Hoàng Khang - Nha Trang</t>
  </si>
  <si>
    <t>SC000342</t>
  </si>
  <si>
    <t>SC000342 - NPP Minh Hạnh - Đồng Nai I - Anh Đại</t>
  </si>
  <si>
    <t>SC000463</t>
  </si>
  <si>
    <t>SC000463 - NPP Chí Thành - Tây Ninh</t>
  </si>
  <si>
    <t>SC000521</t>
  </si>
  <si>
    <t>SC000521 - NPP Hoan Hỉ - Phú Yên</t>
  </si>
  <si>
    <t>SC000798</t>
  </si>
  <si>
    <t>SC000798 - NPP Tiến Dũng - Bình Thuận</t>
  </si>
  <si>
    <t>SC001142</t>
  </si>
  <si>
    <t>SC001142 - NPP Minh Hạnh - Đồng Nai II - Anh Tới</t>
  </si>
  <si>
    <t>SC001157</t>
  </si>
  <si>
    <t xml:space="preserve">SC001157 - NPP Thu Hà - Đồng Nai 3 </t>
  </si>
  <si>
    <t>SC001243</t>
  </si>
  <si>
    <t>SC001243 - NPP Đăng Khôi - Bình Dương </t>
  </si>
  <si>
    <t>SC001262</t>
  </si>
  <si>
    <t>SC001262 - NPP Ngọc Thu - Bình Thuận</t>
  </si>
  <si>
    <t>SC001264</t>
  </si>
  <si>
    <t>SC001264 - NPP Bách Phương - Bình Thuận</t>
  </si>
  <si>
    <t>SC001363</t>
  </si>
  <si>
    <t>SC001363 - NPP Chiến Thành - Bình Dương</t>
  </si>
  <si>
    <t>SC001406</t>
  </si>
  <si>
    <t>SC001406 - NPP Kim Long - Bình Phước</t>
  </si>
  <si>
    <t>SC001575</t>
  </si>
  <si>
    <t>SC001575 - NPP Lâm Thương - Đức Trọng</t>
  </si>
  <si>
    <t>SC001699</t>
  </si>
  <si>
    <t>SC001699 - HKD Lê Hoàng Hà - Lâm Đồng</t>
  </si>
  <si>
    <t>SC001752</t>
  </si>
  <si>
    <t>SC001752 - NPP Nguyễn Tuấn Anh - Bình Phước</t>
  </si>
  <si>
    <t>SC001763</t>
  </si>
  <si>
    <t>SC001763 - NPP Tân Long - Bình Dương</t>
  </si>
  <si>
    <t>SC001812</t>
  </si>
  <si>
    <t>SC001812 - NPP Bảo Tín - Ninh Thuận</t>
  </si>
  <si>
    <t>SC001816</t>
  </si>
  <si>
    <t>SC001816 - NPP Thuận Phát - Củ Chi</t>
  </si>
  <si>
    <t>SC001817</t>
  </si>
  <si>
    <t>SC001817 - NPP Hiền Duy - Vũng Tàu</t>
  </si>
  <si>
    <t>SC001819</t>
  </si>
  <si>
    <t>SC001819 - NPP Tiến Phát - Bình Thuận</t>
  </si>
  <si>
    <t>SC001839</t>
  </si>
  <si>
    <t>SC001839 - NPP Tuấn Anh - Đồng Nai</t>
  </si>
  <si>
    <t>SC001886</t>
  </si>
  <si>
    <t>SC001886 - NPP Hân Vy - Bình Dương</t>
  </si>
  <si>
    <t>SC001895</t>
  </si>
  <si>
    <t>SC001895 - NPP Ngọc Tâm - Bình Dương</t>
  </si>
  <si>
    <t>SC001898</t>
  </si>
  <si>
    <t>SC001898 - NPP Kim Ngọc - Vũng Tàu</t>
  </si>
  <si>
    <t>SC001972</t>
  </si>
  <si>
    <t>SC001972 - NPP Tin Tâm - Phú Yên</t>
  </si>
  <si>
    <t>SC001976</t>
  </si>
  <si>
    <t>SC001976 - NPP Minh Phương - Tây Ninh</t>
  </si>
  <si>
    <t>SC001985</t>
  </si>
  <si>
    <t>SC001985 - NPP Yến Nhi - Tây Ninh </t>
  </si>
  <si>
    <t>SC020004</t>
  </si>
  <si>
    <t>SC020004 - NPP Huy Phát - Khánh Hòa</t>
  </si>
  <si>
    <t>MS000731</t>
  </si>
  <si>
    <t>MS000731 - NPP Hòa Sanh - Bình Định</t>
  </si>
  <si>
    <t>Phan Minh Đạt</t>
  </si>
  <si>
    <t>Bình Định</t>
  </si>
  <si>
    <t>Miền Trung 1</t>
  </si>
  <si>
    <t>MS000746</t>
  </si>
  <si>
    <t>MS000746 - NPP Nguyễn Ngọc Hà Vi - Huế</t>
  </si>
  <si>
    <t>Trần Nam Anh</t>
  </si>
  <si>
    <t>Huế</t>
  </si>
  <si>
    <t>MS000756</t>
  </si>
  <si>
    <t>MS000756 -  CN Đà Nẵng</t>
  </si>
  <si>
    <t>Phan Đình Tuyên</t>
  </si>
  <si>
    <t>Đà Nẵng</t>
  </si>
  <si>
    <t>MS000782</t>
  </si>
  <si>
    <t xml:space="preserve">MS000782 - NPP Ngọc Linh - Kom Tum </t>
  </si>
  <si>
    <t>Kon Tum</t>
  </si>
  <si>
    <t>MS001422</t>
  </si>
  <si>
    <t>MS001422 - NPP Hoàng Vũ - Gia Lai</t>
  </si>
  <si>
    <t>Gia Lai</t>
  </si>
  <si>
    <t>MS000888</t>
  </si>
  <si>
    <t>MS000888 - NPP Quảng Bình -  Milk 100</t>
  </si>
  <si>
    <t>Quảng Bình</t>
  </si>
  <si>
    <t>MS001100</t>
  </si>
  <si>
    <t>MS001100 - NPP Bảo Phát - Quảng Ngãi</t>
  </si>
  <si>
    <t>Nguyễn Khắc Liệu</t>
  </si>
  <si>
    <t>Quảng Ngãi</t>
  </si>
  <si>
    <t>MS001114</t>
  </si>
  <si>
    <t>MS001114 - NPP Hưng Tiến - Quảng Trị</t>
  </si>
  <si>
    <t>Quảng Trị</t>
  </si>
  <si>
    <t>MS001156</t>
  </si>
  <si>
    <t>MS001156 - NPP Thảo My - Quảng Nam</t>
  </si>
  <si>
    <t>Quảng Nam</t>
  </si>
  <si>
    <t>MS001370</t>
  </si>
  <si>
    <t>MS001370 - NPP Trường Đạt - Gia Lai</t>
  </si>
  <si>
    <t>HP000746</t>
  </si>
  <si>
    <t>HP000746 - NPP Nguyễn Ngọc Hà Vi - Huế</t>
  </si>
  <si>
    <t>HP000756</t>
  </si>
  <si>
    <t>HP000756 -  CN Đà Nẵng</t>
  </si>
  <si>
    <t>HP000782</t>
  </si>
  <si>
    <t>HP000782 - NPP Ngọc Linh - Kom Tum</t>
  </si>
  <si>
    <t>HP000888</t>
  </si>
  <si>
    <t>HP000888 - NPP Quảng Bình -  Milk 100</t>
  </si>
  <si>
    <t>HP001100</t>
  </si>
  <si>
    <t>HP001100 - NPP Bảo Phát - Quảng Ngãi</t>
  </si>
  <si>
    <t>HP001114</t>
  </si>
  <si>
    <t>HP001114 - NPP Hưng Tiến - Quảng Trị</t>
  </si>
  <si>
    <t>HP001156</t>
  </si>
  <si>
    <t xml:space="preserve">HP001156 - NPP Thảo My - Quảng Nam  </t>
  </si>
  <si>
    <t>HP001370</t>
  </si>
  <si>
    <t>HP001370 - NPP Trường Đạt - Gia Lai</t>
  </si>
  <si>
    <t>HP001422</t>
  </si>
  <si>
    <t>HP001422 - NPP Hoàng Vũ - Gia Lai</t>
  </si>
  <si>
    <t>HP001372</t>
  </si>
  <si>
    <t>HP001372 - NPP Gia Phước</t>
  </si>
  <si>
    <t>NB000731</t>
  </si>
  <si>
    <t>NB000731 - NPP Hòa Sanh - Bình Định</t>
  </si>
  <si>
    <t>NB000746</t>
  </si>
  <si>
    <t>NB000746 - NPP Nguyễn Ngọc Hà Vi - Huế</t>
  </si>
  <si>
    <t>NB000756</t>
  </si>
  <si>
    <t>NB000756 -  CN Đà Nẵng</t>
  </si>
  <si>
    <t>NB000782</t>
  </si>
  <si>
    <t xml:space="preserve">NB000782 - NPP Ngọc Linh - Kom Tum </t>
  </si>
  <si>
    <t>NB000888</t>
  </si>
  <si>
    <t>NB000888 - NPP Quảng Bình -  Milk 100</t>
  </si>
  <si>
    <t>NB001100</t>
  </si>
  <si>
    <t>NB001100 - NPP Bảo Phát - Quảng Ngãi</t>
  </si>
  <si>
    <t>NB001114</t>
  </si>
  <si>
    <t>NB001114 - NPP Hưng Tiến - Quảng Trị</t>
  </si>
  <si>
    <t>NB001156</t>
  </si>
  <si>
    <t xml:space="preserve">NB001156 - NPP Thảo My - Quảng Nam </t>
  </si>
  <si>
    <t>NB001370</t>
  </si>
  <si>
    <t>NB001370 - NPP Trường Đạt - Gia Lai</t>
  </si>
  <si>
    <t>NB001422</t>
  </si>
  <si>
    <t>NB001422 - NPP Hoàng Vũ - Gia Lai</t>
  </si>
  <si>
    <t>BA000731</t>
  </si>
  <si>
    <t>BA000731 - NPP Hòa Sanh - Bình Định</t>
  </si>
  <si>
    <t>BA000746</t>
  </si>
  <si>
    <t>BA000746 - NPP Nguyễn Ngọc Hà Vi - Huế</t>
  </si>
  <si>
    <t>BA000756</t>
  </si>
  <si>
    <t>BA000756 -  CN Đà Nẵng</t>
  </si>
  <si>
    <t>BA000782</t>
  </si>
  <si>
    <t xml:space="preserve">BA000782 - NPP Ngọc Linh - Kom Tum </t>
  </si>
  <si>
    <t>BA000888</t>
  </si>
  <si>
    <t>BA000888 - NPP Quảng Bình -  Milk 100</t>
  </si>
  <si>
    <t>BA001100</t>
  </si>
  <si>
    <t>BA001100 - NPP Bảo Phát - Quảng Ngãi</t>
  </si>
  <si>
    <t>BA001114</t>
  </si>
  <si>
    <t>BA001114 - NPP Hưng Tiến - Quảng Trị</t>
  </si>
  <si>
    <t>BA001156</t>
  </si>
  <si>
    <t xml:space="preserve">BA001156 - NPP Thảo My - Quảng Nam </t>
  </si>
  <si>
    <t>BA001370</t>
  </si>
  <si>
    <t>BA001370 - NPP Trường Đạt - Gia Lai</t>
  </si>
  <si>
    <t>BA001422</t>
  </si>
  <si>
    <t>BA001422 - NPP Hoàng Vũ - Gia Lai</t>
  </si>
  <si>
    <t>MY000746</t>
  </si>
  <si>
    <t>MY000746 - NPP Nguyễn Ngọc Hà Vi - Huế</t>
  </si>
  <si>
    <t>MY000756</t>
  </si>
  <si>
    <t>MY000756 -  CN Đà Nẵng</t>
  </si>
  <si>
    <t>MY000782</t>
  </si>
  <si>
    <t>MY000782 - NPP Ngọc Linh - Kom Tum</t>
  </si>
  <si>
    <t>MY000888</t>
  </si>
  <si>
    <t>MY000888 - NPP Quảng Bình -  Milk 100</t>
  </si>
  <si>
    <t>MY001100</t>
  </si>
  <si>
    <t>MY001100 - NPP Bảo Phát - Quảng Ngãi</t>
  </si>
  <si>
    <t>MY001114</t>
  </si>
  <si>
    <t>MY001114 - NPP Hưng Tiến - Quảng Trị</t>
  </si>
  <si>
    <t>MY001156</t>
  </si>
  <si>
    <t xml:space="preserve">MY001156 - NPP Thảo My - Quảng Nam </t>
  </si>
  <si>
    <t>MY001390</t>
  </si>
  <si>
    <t>MY001390 - NPP Trường Đạt - Gia Lai</t>
  </si>
  <si>
    <t>MY001391</t>
  </si>
  <si>
    <t xml:space="preserve">MY001391 - NPP Gia Phước - Bình Định </t>
  </si>
  <si>
    <t>MY001422</t>
  </si>
  <si>
    <t>MY001422 - NPP Hoàng Vũ - Gia Lai</t>
  </si>
  <si>
    <t>MP000071</t>
  </si>
  <si>
    <t>MP000071 - CN  Đà Nẵng</t>
  </si>
  <si>
    <t>MP000616</t>
  </si>
  <si>
    <t>MP000616 - NPP Ngọc Linh - Kom Tum</t>
  </si>
  <si>
    <t>MP000725</t>
  </si>
  <si>
    <t>MP000725 - NPP Quảng Bình -  Milk 100</t>
  </si>
  <si>
    <t>HP001772</t>
  </si>
  <si>
    <t>HP001772 - NPP Gia Ân - Quảng Nam</t>
  </si>
  <si>
    <t>MY001772</t>
  </si>
  <si>
    <t>MY001772 - NPP Gia Ân - Quảng Nam</t>
  </si>
  <si>
    <t>NP000746</t>
  </si>
  <si>
    <t>NP000746 - NPP Nguyễn Ngọc Hà Vi - Huế</t>
  </si>
  <si>
    <t>NP000782</t>
  </si>
  <si>
    <t>NP000782 - NPP Ngọc Linh - Kom Tum -  0977 620 751</t>
  </si>
  <si>
    <t>Kom Tum</t>
  </si>
  <si>
    <t>NP000888</t>
  </si>
  <si>
    <t>NP000888 - NPP Quảng Bình -  Milk 100</t>
  </si>
  <si>
    <t>NP001100</t>
  </si>
  <si>
    <t>NP001100 - NPP Bảo Phát - Quảng Ngãi</t>
  </si>
  <si>
    <t>NP001114</t>
  </si>
  <si>
    <t>NP001114 - NPP Hưng Tiến - Quảng Trị</t>
  </si>
  <si>
    <t>NP001370</t>
  </si>
  <si>
    <t>NP001370 - NPP Trường Đạt - Gia Lai- 0972740157</t>
  </si>
  <si>
    <t>NP001372</t>
  </si>
  <si>
    <t>NP001372 - NPP Gia Phước - Bình Định</t>
  </si>
  <si>
    <t>NP001422</t>
  </si>
  <si>
    <t>NP001422 - NPP Hoàng Vũ - Gia Lai</t>
  </si>
  <si>
    <t>NP001772</t>
  </si>
  <si>
    <t>NP001772 - NPP Gia Ân - Quảng Nam</t>
  </si>
  <si>
    <t>NP000756</t>
  </si>
  <si>
    <t>NP000756 -  CN Đà Nẵng</t>
  </si>
  <si>
    <t>MP001114</t>
  </si>
  <si>
    <t>MP001114 - NPP Hưng Tiến - Quảng Trị</t>
  </si>
  <si>
    <t>MP001370</t>
  </si>
  <si>
    <t>MP001370 - NPP Trường Đạt - Gia Lai- 0972740157</t>
  </si>
  <si>
    <t>MP001917</t>
  </si>
  <si>
    <t>MP001917 - NPP Hoàng Vũ - Gia Lai</t>
  </si>
  <si>
    <t>NC001156</t>
  </si>
  <si>
    <t>SC001156</t>
  </si>
  <si>
    <t>NC001100</t>
  </si>
  <si>
    <t>NC001100 - NPP Bảo Phát - Quảng Ngãi</t>
  </si>
  <si>
    <t>SC001100</t>
  </si>
  <si>
    <t>SC001100 - NPP Bảo Phát - Quảng Ngãi</t>
  </si>
  <si>
    <t>NC000756</t>
  </si>
  <si>
    <t>NC000756 -  NPP Chi Nhánh Đà Nẵng</t>
  </si>
  <si>
    <t>SC000756</t>
  </si>
  <si>
    <t>SC000756 -  NPP Chi Nhánh Đà Nẵng</t>
  </si>
  <si>
    <t>SC001370</t>
  </si>
  <si>
    <t xml:space="preserve">SC001370 - NPP Trường Đạt - Gia Lai </t>
  </si>
  <si>
    <t>NC001370</t>
  </si>
  <si>
    <t xml:space="preserve">NC001370 - NPP Trường Đạt - Gia Lai </t>
  </si>
  <si>
    <t>SC001422</t>
  </si>
  <si>
    <t>SC001422 - NPP Hoàng Vũ - Gia Lai</t>
  </si>
  <si>
    <t>NC001422</t>
  </si>
  <si>
    <t>NC001422 - NPP Hoàng Vũ - Gia Lai</t>
  </si>
  <si>
    <t>SC000782</t>
  </si>
  <si>
    <t xml:space="preserve">SC000782 - NPP Ngọc Linh - Kom Tum </t>
  </si>
  <si>
    <t>SC000731</t>
  </si>
  <si>
    <t>SC000731 - NPP Hòa Sanh - Bình Định</t>
  </si>
  <si>
    <t>NC000731</t>
  </si>
  <si>
    <t>NC000731 - NPP Hòa Sanh - Bình Định</t>
  </si>
  <si>
    <t>NC000782</t>
  </si>
  <si>
    <t xml:space="preserve">NC000782 - NPP Ngọc Linh - Kom Tum </t>
  </si>
  <si>
    <t>NC000746</t>
  </si>
  <si>
    <t>NC000746 - NPP Nguyễn Ngọc Hà Vi - Huế</t>
  </si>
  <si>
    <t>SC000746</t>
  </si>
  <si>
    <t>SC000746 - NPP Nguyễn Ngọc Hà Vi - Huế</t>
  </si>
  <si>
    <t>NC001114</t>
  </si>
  <si>
    <t>NC001114 - NPP Hưng Tiến - Quảng Trị</t>
  </si>
  <si>
    <t>SC001114</t>
  </si>
  <si>
    <t>SC001114 - NPP Hưng Tiến - Quảng Trị</t>
  </si>
  <si>
    <t>NC000888</t>
  </si>
  <si>
    <t>NC000888 - NPP Quảng Bình -  Milk 100</t>
  </si>
  <si>
    <t>SC000888</t>
  </si>
  <si>
    <t>SC000888 - NPP Quảng Bình -  Milk 100</t>
  </si>
  <si>
    <t>BA001669</t>
  </si>
  <si>
    <t xml:space="preserve">BA001669 - NPP Ngọc Diệp - Đắk Lắk </t>
  </si>
  <si>
    <t xml:space="preserve">Đắk Lắk </t>
  </si>
  <si>
    <t>HP001669</t>
  </si>
  <si>
    <t xml:space="preserve">HP001669 - NPP Ngọc Diệp - Đắk Lắk </t>
  </si>
  <si>
    <t>MP001669</t>
  </si>
  <si>
    <t xml:space="preserve">MP001669 - NPP Ngọc Diệp - Đắk Lắk </t>
  </si>
  <si>
    <t>MS001669</t>
  </si>
  <si>
    <t xml:space="preserve">MS001669 - NPP Ngọc Diệp - Đắk Lắk </t>
  </si>
  <si>
    <t>MY001669</t>
  </si>
  <si>
    <t xml:space="preserve">MY001669 - NPP Ngọc Diệp - Đắk Lắk </t>
  </si>
  <si>
    <t>NB001669</t>
  </si>
  <si>
    <t xml:space="preserve">NB001669 - NPP Ngọc Diệp - Đắk Lắk </t>
  </si>
  <si>
    <t>NC001669</t>
  </si>
  <si>
    <t>NC001669 - NPP Ngọc Diệp - Đắk Lắk</t>
  </si>
  <si>
    <t>NP001669</t>
  </si>
  <si>
    <t>NP001669 - NPP Ngọc Diệp - Đắk Lắk</t>
  </si>
  <si>
    <t>SC001669</t>
  </si>
  <si>
    <t xml:space="preserve">SC001669 - NPP Ngọc Diệp - Đắk Lắk </t>
  </si>
  <si>
    <t>BA001183</t>
  </si>
  <si>
    <t>BA001183 - NPP Phạm Hương - Đăk Nông</t>
  </si>
  <si>
    <t>Đăk Nông</t>
  </si>
  <si>
    <t>HP001183</t>
  </si>
  <si>
    <t>HP001183 - NPP Phạm Hương - Đăk Nông</t>
  </si>
  <si>
    <t>MP000735</t>
  </si>
  <si>
    <t>MP000735 - NPP Phạm Hương - Đăk Nông</t>
  </si>
  <si>
    <t>MS001183</t>
  </si>
  <si>
    <t>MS001183 - NPP Phạm Hương - Đăk Nông</t>
  </si>
  <si>
    <t>MY001183</t>
  </si>
  <si>
    <t>MY001183 - NPP Phạm Hương - Đăk Nông</t>
  </si>
  <si>
    <t>NB001183</t>
  </si>
  <si>
    <t>NB001183 - NPP Phạm Hương - Đăk Nông</t>
  </si>
  <si>
    <t>NC001183</t>
  </si>
  <si>
    <t>NC001183 - NPP Phạm Hương - Đăk Nông</t>
  </si>
  <si>
    <t>NP001183</t>
  </si>
  <si>
    <t>NP001183 - NPP Phạm Hương - Đăk Nông</t>
  </si>
  <si>
    <t>SC001183</t>
  </si>
  <si>
    <t>SC001183 - NPP Phạm Hương - Đăk Nông</t>
  </si>
  <si>
    <t>MP001391</t>
  </si>
  <si>
    <t xml:space="preserve">MP001391 - NPP Gia Phước - Bình Định </t>
  </si>
  <si>
    <t>BA020049</t>
  </si>
  <si>
    <t>BA020049 - NPP Nhất Long - Đắk Lắk</t>
  </si>
  <si>
    <t>MS020049</t>
  </si>
  <si>
    <t>MS020049 - NPP Nhất Long - Đắk Lắk</t>
  </si>
  <si>
    <t>MY020049</t>
  </si>
  <si>
    <t>MY020049 - NPP Nhất Long - Đắk Lắk</t>
  </si>
  <si>
    <t>HP020049</t>
  </si>
  <si>
    <t>HP020049 - NPP Nhất Long - Đắk Lắk</t>
  </si>
  <si>
    <t>HP020047</t>
  </si>
  <si>
    <t>HP020047 - NPP An Khang - Sóc Trăng</t>
  </si>
  <si>
    <t>MP001142</t>
  </si>
  <si>
    <t>MP001142 - NPP Minh Hạnh - Đồng Nai II - Anh Tới</t>
  </si>
  <si>
    <t xml:space="preserve">Miền đông </t>
  </si>
  <si>
    <t>SC001359</t>
  </si>
  <si>
    <t>SC001359 - NPP Bảo Nguyên - Cần Thơ</t>
  </si>
  <si>
    <t>NB020049</t>
  </si>
  <si>
    <t>NB020049 - NPP Nhất Long - Đắk Lắk</t>
  </si>
  <si>
    <t>NC020049</t>
  </si>
  <si>
    <t>NC020049 - NPP Nhất Long - Đắk Lắk</t>
  </si>
  <si>
    <t>NC001359</t>
  </si>
  <si>
    <t>NC001359 - NPP Bảo Nguyên - Cần Thơ</t>
  </si>
  <si>
    <t>NP020049</t>
  </si>
  <si>
    <t>NP020049 - NPP Nhất Long - Đắk Lắk</t>
  </si>
  <si>
    <t>NP020047</t>
  </si>
  <si>
    <t>NP020047 - NPP An Khang - Sóc Trăng</t>
  </si>
  <si>
    <t>NP020043</t>
  </si>
  <si>
    <t>NP020043 - NPP Tuấn Nguyễn - Đồng Tháp</t>
  </si>
  <si>
    <t>BA020060</t>
  </si>
  <si>
    <t>BA020060 - NPP Thành Nhất - Lâm Đồng</t>
  </si>
  <si>
    <t>HP020060</t>
  </si>
  <si>
    <t>HP020060 - NPP Thành Nhất - Lâm Đồng</t>
  </si>
  <si>
    <t>MS020060</t>
  </si>
  <si>
    <t>MS020060 - NPP Thành Nhất - Lâm Đồng</t>
  </si>
  <si>
    <t>MY020060</t>
  </si>
  <si>
    <t>MY020060 - NPP Thành Nhất - Lâm Đồng</t>
  </si>
  <si>
    <t>NB020060</t>
  </si>
  <si>
    <t>NB020060 - NPP Thành Nhất - Lâm Đồng</t>
  </si>
  <si>
    <t>SC020060</t>
  </si>
  <si>
    <t>SC020060 - NPP Thành Nhất - Lâm Đồng</t>
  </si>
  <si>
    <t>Mã chung</t>
  </si>
  <si>
    <t>MC000041</t>
  </si>
  <si>
    <t>MC000185</t>
  </si>
  <si>
    <t>MC000376</t>
  </si>
  <si>
    <t>MC000421</t>
  </si>
  <si>
    <t>MC000441</t>
  </si>
  <si>
    <t>MC000592</t>
  </si>
  <si>
    <t>MC000615</t>
  </si>
  <si>
    <t>MC000622</t>
  </si>
  <si>
    <t>MC000643</t>
  </si>
  <si>
    <t>MC000862</t>
  </si>
  <si>
    <t>MC000894</t>
  </si>
  <si>
    <t>MC001125</t>
  </si>
  <si>
    <t>MC001332</t>
  </si>
  <si>
    <t>MC002507</t>
  </si>
  <si>
    <t>MC002068</t>
  </si>
  <si>
    <t>MC002280</t>
  </si>
  <si>
    <t>MC002111</t>
  </si>
  <si>
    <t>MC002066</t>
  </si>
  <si>
    <t>MC001359</t>
  </si>
  <si>
    <t>MC001920</t>
  </si>
  <si>
    <t>MC002459</t>
  </si>
  <si>
    <t>MC002516</t>
  </si>
  <si>
    <t>MC002530</t>
  </si>
  <si>
    <t>MC002560</t>
  </si>
  <si>
    <t>MC002605</t>
  </si>
  <si>
    <t>MC002614</t>
  </si>
  <si>
    <t>MC002620</t>
  </si>
  <si>
    <t>MC002629</t>
  </si>
  <si>
    <t>MC002686</t>
  </si>
  <si>
    <t>MC002688</t>
  </si>
  <si>
    <t>MC002698</t>
  </si>
  <si>
    <t>MC002741</t>
  </si>
  <si>
    <t>MC002736</t>
  </si>
  <si>
    <t>MC000114</t>
  </si>
  <si>
    <t>MC000342</t>
  </si>
  <si>
    <t>MC000463</t>
  </si>
  <si>
    <t>MC000521</t>
  </si>
  <si>
    <t>MC000597</t>
  </si>
  <si>
    <t>MC000798</t>
  </si>
  <si>
    <t>MC001142</t>
  </si>
  <si>
    <t>MC001157</t>
  </si>
  <si>
    <t>MC001243</t>
  </si>
  <si>
    <t>MC001262</t>
  </si>
  <si>
    <t>MC001264</t>
  </si>
  <si>
    <t>MC001363</t>
  </si>
  <si>
    <t>MC001406</t>
  </si>
  <si>
    <t>MC002071</t>
  </si>
  <si>
    <t>MC002270</t>
  </si>
  <si>
    <t>MC002445</t>
  </si>
  <si>
    <t>MC002460</t>
  </si>
  <si>
    <t>MC002495</t>
  </si>
  <si>
    <t>MC002499</t>
  </si>
  <si>
    <t>MC002500</t>
  </si>
  <si>
    <t>MC002503</t>
  </si>
  <si>
    <t>MC002527</t>
  </si>
  <si>
    <t>MC002577</t>
  </si>
  <si>
    <t>MC002586</t>
  </si>
  <si>
    <t>MC002589</t>
  </si>
  <si>
    <t>MC002601</t>
  </si>
  <si>
    <t>MC002665</t>
  </si>
  <si>
    <t>MC002674</t>
  </si>
  <si>
    <t>MC002694</t>
  </si>
  <si>
    <t>MC001255</t>
  </si>
  <si>
    <t>MC001339</t>
  </si>
  <si>
    <t>MC001356</t>
  </si>
  <si>
    <t>MC001200</t>
  </si>
  <si>
    <t>MC002661</t>
  </si>
  <si>
    <t>MC000731</t>
  </si>
  <si>
    <t>MC000746</t>
  </si>
  <si>
    <t>MC000756</t>
  </si>
  <si>
    <t>MC000782</t>
  </si>
  <si>
    <t>MC002062</t>
  </si>
  <si>
    <t>MC000888</t>
  </si>
  <si>
    <t>MC001100</t>
  </si>
  <si>
    <t>MC001114</t>
  </si>
  <si>
    <t>MC001156</t>
  </si>
  <si>
    <t>MC001370</t>
  </si>
  <si>
    <t>MC002015</t>
  </si>
  <si>
    <t>MC002508</t>
  </si>
  <si>
    <t>MC002284</t>
  </si>
  <si>
    <t>MC001183</t>
  </si>
  <si>
    <t>MC001942</t>
  </si>
  <si>
    <t>MC002743</t>
  </si>
  <si>
    <t>MC002757</t>
  </si>
  <si>
    <t>x</t>
  </si>
  <si>
    <t>ok</t>
  </si>
  <si>
    <t xml:space="preserve">Chỉ tiêu năm </t>
  </si>
  <si>
    <t>Doanh số T1/2021</t>
  </si>
  <si>
    <t>Doanh số T2/2021</t>
  </si>
  <si>
    <t>Doanh số T3/2021</t>
  </si>
  <si>
    <t>Doanh số T4/2021</t>
  </si>
  <si>
    <t>Doanh số T5/2021</t>
  </si>
  <si>
    <t>Doanh số T6/2021</t>
  </si>
  <si>
    <t>Doanh số T7/2021</t>
  </si>
  <si>
    <t>Doanh số T8/2021</t>
  </si>
  <si>
    <t>Doanh số T9/2021</t>
  </si>
  <si>
    <t>Doanh số T10/2021</t>
  </si>
  <si>
    <t>Doanh số T11/2021</t>
  </si>
  <si>
    <t>Doanh số T12/2021</t>
  </si>
  <si>
    <t>Tiến độ T1/2021</t>
  </si>
  <si>
    <t>Tiến độ T2/2021</t>
  </si>
  <si>
    <t>tiến độ T3/2021</t>
  </si>
  <si>
    <t>tiến độ T4/2021</t>
  </si>
  <si>
    <t>tiến độ T5/2021</t>
  </si>
  <si>
    <t>tiến độ T6/2021</t>
  </si>
  <si>
    <t>tiến độ T7/2021</t>
  </si>
  <si>
    <t>tiến độ T8/2021</t>
  </si>
  <si>
    <t>tiến độ T9/2021</t>
  </si>
  <si>
    <t>tiến độ T10/2021</t>
  </si>
  <si>
    <t>tiến độ T11/2021</t>
  </si>
  <si>
    <t>tiến độ T12/2021</t>
  </si>
  <si>
    <t>Chiết khấu cơ bản Trả trên đơn hàng</t>
  </si>
  <si>
    <t>Thưởng Tháng 01/2021</t>
  </si>
  <si>
    <t>Thưởng Tháng 02/2021</t>
  </si>
  <si>
    <t>Thưởng Tháng 04/2021</t>
  </si>
  <si>
    <t>Thưởng Tháng 05/2021</t>
  </si>
  <si>
    <t>Thưởng Tháng 06/2021</t>
  </si>
  <si>
    <t>Thưởng Tháng 07/2021</t>
  </si>
  <si>
    <t>Thưởng Tháng 08/2021</t>
  </si>
  <si>
    <t>Thưởng Tháng 09/2021</t>
  </si>
  <si>
    <t>Thưởng Tháng 10/2021</t>
  </si>
  <si>
    <t>Thưởng Tháng 11/2021</t>
  </si>
  <si>
    <t>Thưởng Tháng 12/2021</t>
  </si>
  <si>
    <t>% đạt tiến độ 1 
(ngày 1 - 20)</t>
  </si>
  <si>
    <t>Tiến độ 2 
(ngày 19 - 25))</t>
  </si>
  <si>
    <t>TRẢ THƯỞNG NPP THÁNG 01.2021</t>
  </si>
  <si>
    <t>TRẢ TÍNH THƯỞNG NPP THÁNG 01.2021</t>
  </si>
  <si>
    <t>Trần Thanh Hiền</t>
  </si>
  <si>
    <t>Huỳnh Văn Điền</t>
  </si>
  <si>
    <t>Huỳnh Trường Vũ</t>
  </si>
  <si>
    <t xml:space="preserve">SC001156 - NPP Thảo My - Quảng Nam </t>
  </si>
  <si>
    <t xml:space="preserve">NC001156 - NPP Thảo My - Quảng Nam </t>
  </si>
  <si>
    <t>BA020042</t>
  </si>
  <si>
    <t>BA020042 - NPP Gia Hào Hân- HCM</t>
  </si>
  <si>
    <t>MS020042</t>
  </si>
  <si>
    <t>MS020042 - NPP Gia Hào Hân- HCM</t>
  </si>
  <si>
    <t>NB020042</t>
  </si>
  <si>
    <t>NB020042 - NPP Gia Hào Hân- HCM</t>
  </si>
  <si>
    <t>SC020042</t>
  </si>
  <si>
    <t>SC020042 - NPP Gia Hào Hân- HCM</t>
  </si>
  <si>
    <t>HP020081</t>
  </si>
  <si>
    <t>HP020081 - NPP Kim Dung - Long Xuyên</t>
  </si>
  <si>
    <t>MY020081</t>
  </si>
  <si>
    <t>MY020081 - NPP Kim Dung - Long Xuyên</t>
  </si>
  <si>
    <t>NP020081</t>
  </si>
  <si>
    <t>NP020081 - NPP Kim Dung - Long Xuyên</t>
  </si>
  <si>
    <t>MS001729</t>
  </si>
  <si>
    <t>MS001729 - NPP Nguyễn Ngọc Hà Vi - Huế ( Trường Học )</t>
  </si>
  <si>
    <t>MS001726</t>
  </si>
  <si>
    <t>MS001726 - Công ty TNHH Phân Phối Và Dịch Vụ Hùng Cường - CN Đà Nẵng ( Y Tế )</t>
  </si>
  <si>
    <t>HP001726</t>
  </si>
  <si>
    <t>HP001726 - Công ty TNHH Phân Phối Và Dịch Vụ Hùng Cường - CN Đà Nẵng ( Y Tế )</t>
  </si>
  <si>
    <t>SC001726</t>
  </si>
  <si>
    <t>SC001726 - Công ty TNHH Phân Phối Và Dịch Vụ Hùng Cường - CN Đà Nẵng ( Y Tế )</t>
  </si>
  <si>
    <t>MS020058</t>
  </si>
  <si>
    <t>MS020058 - NPP Tâm Châu - Kiên Giang</t>
  </si>
  <si>
    <t>NB020058</t>
  </si>
  <si>
    <t>NB020058 - NPP Tâm Châu - Kiên Giang</t>
  </si>
  <si>
    <t>BA020058</t>
  </si>
  <si>
    <t>BA020058 - NPP Tâm Châu - Kiên Giang</t>
  </si>
  <si>
    <t>MY020058</t>
  </si>
  <si>
    <t>MY020058 - NPP Tâm Châu - Kiên Giang</t>
  </si>
  <si>
    <t>Kiêng Giang</t>
  </si>
  <si>
    <t>Thưởng on-top 1%</t>
  </si>
  <si>
    <t>SC020086</t>
  </si>
  <si>
    <t>SC020086 - NPP Đức Tâm - Quảng Bình</t>
  </si>
  <si>
    <t>NC020086</t>
  </si>
  <si>
    <t>NC020086 - NPP Đức Tâm - Quảng Bình</t>
  </si>
  <si>
    <t>HP020086</t>
  </si>
  <si>
    <t>HP020086 - NPP Đức Tâm - Quảng Bình</t>
  </si>
  <si>
    <t>NP020086</t>
  </si>
  <si>
    <t>NP020086 - NPP Đức Tâm - Quảng Bình</t>
  </si>
  <si>
    <t>MY020086</t>
  </si>
  <si>
    <t>MY020086 - NPP Đức Tâm - Quảng Bình</t>
  </si>
  <si>
    <t>Sữa nước Colos</t>
  </si>
  <si>
    <t>MS020081</t>
  </si>
  <si>
    <t>MS020081 - NPP Kim Dung - Long Xuyên</t>
  </si>
  <si>
    <t>NC020060</t>
  </si>
  <si>
    <t>NC020060 - NPP Thành Nhất - Lâm Đồng</t>
  </si>
  <si>
    <t>NP020060</t>
  </si>
  <si>
    <t>NP020060 - NPP Thành Nhất - Lâm Đồng</t>
  </si>
  <si>
    <t>HP020075</t>
  </si>
  <si>
    <t>HP020075 - NPP Thăng Long - An Giang</t>
  </si>
  <si>
    <t>NP020075</t>
  </si>
  <si>
    <t>NP020075 - NPP Thăng Long - An Giang</t>
  </si>
  <si>
    <t>MY020075</t>
  </si>
  <si>
    <t>MY020075 - NPP Thăng Long - An Giang</t>
  </si>
  <si>
    <t>MC002780</t>
  </si>
  <si>
    <t>MC002816</t>
  </si>
  <si>
    <t>MC002805</t>
  </si>
  <si>
    <t>MC002752</t>
  </si>
  <si>
    <t>MC002785</t>
  </si>
  <si>
    <t>MC002773</t>
  </si>
  <si>
    <t>NB020081</t>
  </si>
  <si>
    <t>NB020081 - NPP Kim Dung - Long Xuyên</t>
  </si>
  <si>
    <t>TRẢ THƯỞNG NPP THÁNG 02.2021</t>
  </si>
  <si>
    <t>Nguyễn Thành An</t>
  </si>
  <si>
    <t>DS từ ngày 01 - 17</t>
  </si>
  <si>
    <t>BA020081</t>
  </si>
  <si>
    <t>BA020081 - NPP Kim Dung - Long Xuyên</t>
  </si>
  <si>
    <t>MC003496</t>
  </si>
  <si>
    <t>MC003496 - NPP Hoàng Quyên Anh - Khánh Hòa</t>
  </si>
  <si>
    <t>Dinh Dưỡng</t>
  </si>
  <si>
    <t>Sữa Nước</t>
  </si>
  <si>
    <t>Sữa Nước Pharma</t>
  </si>
  <si>
    <t>MC003515</t>
  </si>
  <si>
    <t>MC003515 - NPP Bảo Long - Bình Phước</t>
  </si>
  <si>
    <t>MC003508</t>
  </si>
  <si>
    <t>MC003508 - NPP Việt Anh - Gia Lai</t>
  </si>
  <si>
    <t>MC003500</t>
  </si>
  <si>
    <t>MC003500 - NPP Anh Thư - Đắk Lắk</t>
  </si>
  <si>
    <t>Đăk Lăk</t>
  </si>
  <si>
    <t>MC003486</t>
  </si>
  <si>
    <t>MC003486 - NPP Đăng Khôi - Cà Mau</t>
  </si>
  <si>
    <t>Mekong</t>
  </si>
  <si>
    <t>Thưởng tháng 03</t>
  </si>
  <si>
    <t>TRẢ THƯỞNG NPP THÁNG 03.2021</t>
  </si>
  <si>
    <t>Tổng thưởng</t>
  </si>
  <si>
    <t>Số đã trả</t>
  </si>
  <si>
    <t>Truy thu chênh lệch</t>
  </si>
  <si>
    <t>Lâm Thành Thọ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</si>
</sst>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-* #,##0_-;\-* #,##0_-;_-* &quot;-&quot;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7030A0"/>
      <name val="Times New Roman"/>
      <family val="1"/>
    </font>
    <font>
      <b/>
      <sz val="11"/>
      <color rgb="FF7030A0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1"/>
      <color theme="1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</cellStyleXfs>
  <cellXfs count="105">
    <xf numFmtId="0" fontId="0" fillId="0" borderId="0" xfId="0"/>
    <xf numFmtId="164" fontId="2" fillId="3" borderId="5" xfId="3" applyNumberFormat="1" applyFont="1" applyFill="1" applyBorder="1" applyAlignment="1" applyProtection="1">
      <alignment horizontal="center" vertical="center" wrapText="1"/>
      <protection hidden="1"/>
    </xf>
    <xf numFmtId="165" fontId="2" fillId="2" borderId="5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5" xfId="0" applyFont="1" applyFill="1" applyBorder="1" applyAlignment="1">
      <alignment horizontal="center" vertical="center" wrapText="1"/>
    </xf>
    <xf numFmtId="165" fontId="2" fillId="2" borderId="11" xfId="1" applyNumberFormat="1" applyFont="1" applyFill="1" applyBorder="1" applyAlignment="1" applyProtection="1">
      <alignment horizontal="center" vertical="center" wrapText="1"/>
      <protection hidden="1"/>
    </xf>
    <xf numFmtId="165" fontId="2" fillId="2" borderId="12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2" xfId="0" applyFont="1" applyFill="1" applyBorder="1" applyAlignment="1">
      <alignment horizontal="center" vertical="center" wrapText="1"/>
    </xf>
    <xf numFmtId="9" fontId="3" fillId="2" borderId="12" xfId="3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/>
    </xf>
    <xf numFmtId="0" fontId="4" fillId="0" borderId="13" xfId="0" applyNumberFormat="1" applyFont="1" applyFill="1" applyBorder="1"/>
    <xf numFmtId="0" fontId="4" fillId="0" borderId="13" xfId="0" applyNumberFormat="1" applyFont="1" applyFill="1" applyBorder="1" applyAlignment="1">
      <alignment horizontal="left"/>
    </xf>
    <xf numFmtId="164" fontId="4" fillId="0" borderId="13" xfId="3" applyNumberFormat="1" applyFont="1" applyFill="1" applyBorder="1"/>
    <xf numFmtId="165" fontId="4" fillId="0" borderId="13" xfId="1" applyNumberFormat="1" applyFont="1" applyFill="1" applyBorder="1"/>
    <xf numFmtId="165" fontId="5" fillId="0" borderId="13" xfId="1" applyNumberFormat="1" applyFont="1" applyFill="1" applyBorder="1"/>
    <xf numFmtId="165" fontId="6" fillId="0" borderId="13" xfId="1" applyNumberFormat="1" applyFont="1" applyFill="1" applyBorder="1"/>
    <xf numFmtId="9" fontId="4" fillId="0" borderId="13" xfId="3" applyFont="1" applyFill="1" applyBorder="1"/>
    <xf numFmtId="9" fontId="7" fillId="0" borderId="13" xfId="3" applyFont="1" applyFill="1" applyBorder="1"/>
    <xf numFmtId="164" fontId="7" fillId="0" borderId="13" xfId="3" applyNumberFormat="1" applyFont="1" applyFill="1" applyBorder="1"/>
    <xf numFmtId="9" fontId="7" fillId="0" borderId="13" xfId="0" applyNumberFormat="1" applyFont="1" applyFill="1" applyBorder="1"/>
    <xf numFmtId="9" fontId="7" fillId="0" borderId="0" xfId="0" applyNumberFormat="1" applyFont="1" applyFill="1" applyBorder="1"/>
    <xf numFmtId="0" fontId="4" fillId="0" borderId="13" xfId="0" applyNumberFormat="1" applyFont="1" applyFill="1" applyBorder="1" applyAlignment="1" applyProtection="1">
      <alignment vertical="center"/>
      <protection locked="0"/>
    </xf>
    <xf numFmtId="43" fontId="7" fillId="0" borderId="13" xfId="1" applyFont="1" applyFill="1" applyBorder="1"/>
    <xf numFmtId="0" fontId="4" fillId="0" borderId="13" xfId="0" applyNumberFormat="1" applyFont="1" applyFill="1" applyBorder="1" applyAlignment="1">
      <alignment vertical="center"/>
    </xf>
    <xf numFmtId="0" fontId="4" fillId="0" borderId="13" xfId="0" applyNumberFormat="1" applyFont="1" applyFill="1" applyBorder="1" applyAlignment="1" applyProtection="1">
      <alignment horizontal="left" vertical="center" wrapText="1" readingOrder="1"/>
    </xf>
    <xf numFmtId="10" fontId="7" fillId="0" borderId="13" xfId="3" applyNumberFormat="1" applyFont="1" applyFill="1" applyBorder="1"/>
    <xf numFmtId="0" fontId="4" fillId="0" borderId="13" xfId="4" applyNumberFormat="1" applyFont="1" applyFill="1" applyBorder="1" applyAlignment="1" applyProtection="1">
      <alignment horizontal="left" vertical="center" readingOrder="1"/>
    </xf>
    <xf numFmtId="9" fontId="4" fillId="0" borderId="13" xfId="3" applyNumberFormat="1" applyFont="1" applyFill="1" applyBorder="1"/>
    <xf numFmtId="0" fontId="7" fillId="0" borderId="13" xfId="0" applyFont="1" applyFill="1" applyBorder="1"/>
    <xf numFmtId="0" fontId="4" fillId="0" borderId="13" xfId="0" applyFont="1" applyBorder="1"/>
    <xf numFmtId="9" fontId="7" fillId="0" borderId="13" xfId="3" applyNumberFormat="1" applyFont="1" applyFill="1" applyBorder="1"/>
    <xf numFmtId="0" fontId="4" fillId="0" borderId="13" xfId="0" applyNumberFormat="1" applyFont="1" applyFill="1" applyBorder="1" applyAlignment="1"/>
    <xf numFmtId="0" fontId="7" fillId="0" borderId="13" xfId="0" applyFont="1" applyBorder="1"/>
    <xf numFmtId="0" fontId="4" fillId="0" borderId="13" xfId="0" applyNumberFormat="1" applyFont="1" applyFill="1" applyBorder="1" applyAlignment="1" applyProtection="1">
      <protection locked="0"/>
    </xf>
    <xf numFmtId="0" fontId="4" fillId="0" borderId="13" xfId="0" applyNumberFormat="1" applyFont="1" applyFill="1" applyBorder="1" applyAlignment="1" applyProtection="1">
      <alignment horizontal="left" wrapText="1" readingOrder="1"/>
    </xf>
    <xf numFmtId="0" fontId="4" fillId="0" borderId="13" xfId="0" applyFont="1" applyFill="1" applyBorder="1"/>
    <xf numFmtId="41" fontId="4" fillId="0" borderId="13" xfId="2" applyFont="1" applyFill="1" applyBorder="1"/>
    <xf numFmtId="165" fontId="0" fillId="0" borderId="0" xfId="1" applyNumberFormat="1" applyFont="1"/>
    <xf numFmtId="165" fontId="0" fillId="0" borderId="0" xfId="0" applyNumberFormat="1"/>
    <xf numFmtId="0" fontId="0" fillId="0" borderId="0" xfId="0" applyAlignment="1">
      <alignment wrapText="1"/>
    </xf>
    <xf numFmtId="0" fontId="7" fillId="0" borderId="0" xfId="0" applyFont="1"/>
    <xf numFmtId="165" fontId="7" fillId="0" borderId="0" xfId="1" applyNumberFormat="1" applyFont="1"/>
    <xf numFmtId="166" fontId="0" fillId="0" borderId="13" xfId="0" applyNumberFormat="1" applyFill="1" applyBorder="1"/>
    <xf numFmtId="41" fontId="7" fillId="0" borderId="13" xfId="2" applyFont="1" applyFill="1" applyBorder="1"/>
    <xf numFmtId="0" fontId="9" fillId="0" borderId="13" xfId="0" applyFont="1" applyFill="1" applyBorder="1"/>
    <xf numFmtId="0" fontId="3" fillId="3" borderId="3" xfId="0" applyFont="1" applyFill="1" applyBorder="1" applyAlignment="1">
      <alignment horizontal="center" vertical="center" wrapText="1"/>
    </xf>
    <xf numFmtId="10" fontId="4" fillId="0" borderId="13" xfId="3" applyNumberFormat="1" applyFont="1" applyFill="1" applyBorder="1"/>
    <xf numFmtId="0" fontId="4" fillId="6" borderId="13" xfId="0" applyFont="1" applyFill="1" applyBorder="1"/>
    <xf numFmtId="0" fontId="4" fillId="0" borderId="13" xfId="0" applyNumberFormat="1" applyFont="1" applyFill="1" applyBorder="1" applyAlignment="1" applyProtection="1">
      <alignment horizontal="center"/>
      <protection locked="0"/>
    </xf>
    <xf numFmtId="0" fontId="4" fillId="0" borderId="13" xfId="0" applyNumberFormat="1" applyFont="1" applyFill="1" applyBorder="1" applyAlignment="1">
      <alignment horizontal="center"/>
    </xf>
    <xf numFmtId="0" fontId="7" fillId="0" borderId="13" xfId="0" applyFont="1" applyBorder="1" applyAlignment="1">
      <alignment horizontal="center"/>
    </xf>
    <xf numFmtId="164" fontId="4" fillId="0" borderId="13" xfId="3" applyNumberFormat="1" applyFont="1" applyFill="1" applyBorder="1" applyAlignment="1">
      <alignment horizontal="center"/>
    </xf>
    <xf numFmtId="165" fontId="4" fillId="0" borderId="13" xfId="1" applyNumberFormat="1" applyFont="1" applyFill="1" applyBorder="1" applyAlignment="1">
      <alignment horizontal="center"/>
    </xf>
    <xf numFmtId="9" fontId="4" fillId="0" borderId="13" xfId="3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/>
    </xf>
    <xf numFmtId="0" fontId="7" fillId="0" borderId="13" xfId="0" applyFont="1" applyFill="1" applyBorder="1" applyAlignment="1">
      <alignment horizontal="center"/>
    </xf>
    <xf numFmtId="41" fontId="7" fillId="0" borderId="13" xfId="2" applyFont="1" applyFill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0" fontId="4" fillId="6" borderId="13" xfId="0" applyNumberFormat="1" applyFont="1" applyFill="1" applyBorder="1" applyAlignment="1" applyProtection="1">
      <alignment vertical="center"/>
      <protection locked="0"/>
    </xf>
    <xf numFmtId="0" fontId="4" fillId="6" borderId="13" xfId="0" applyNumberFormat="1" applyFont="1" applyFill="1" applyBorder="1" applyAlignment="1"/>
    <xf numFmtId="0" fontId="4" fillId="6" borderId="13" xfId="0" applyNumberFormat="1" applyFont="1" applyFill="1" applyBorder="1"/>
    <xf numFmtId="0" fontId="4" fillId="6" borderId="13" xfId="0" applyNumberFormat="1" applyFont="1" applyFill="1" applyBorder="1" applyAlignment="1" applyProtection="1"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13" fillId="0" borderId="13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165" fontId="2" fillId="2" borderId="18" xfId="1" applyNumberFormat="1" applyFont="1" applyFill="1" applyBorder="1" applyAlignment="1" applyProtection="1">
      <alignment horizontal="center" vertical="center" wrapText="1"/>
      <protection hidden="1"/>
    </xf>
    <xf numFmtId="0" fontId="7" fillId="4" borderId="2" xfId="0" applyFont="1" applyFill="1" applyBorder="1"/>
    <xf numFmtId="165" fontId="7" fillId="0" borderId="0" xfId="0" applyNumberFormat="1" applyFont="1"/>
    <xf numFmtId="0" fontId="12" fillId="0" borderId="0" xfId="0" applyFont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9" fontId="3" fillId="3" borderId="7" xfId="3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65" fontId="2" fillId="4" borderId="2" xfId="1" applyNumberFormat="1" applyFont="1" applyFill="1" applyBorder="1" applyAlignment="1" applyProtection="1">
      <alignment horizontal="center" vertical="center" wrapText="1"/>
      <protection hidden="1"/>
    </xf>
    <xf numFmtId="165" fontId="2" fillId="4" borderId="3" xfId="1" applyNumberFormat="1" applyFont="1" applyFill="1" applyBorder="1" applyAlignment="1" applyProtection="1">
      <alignment horizontal="center" vertical="center" wrapText="1"/>
      <protection hidden="1"/>
    </xf>
    <xf numFmtId="165" fontId="2" fillId="4" borderId="4" xfId="1" applyNumberFormat="1" applyFont="1" applyFill="1" applyBorder="1" applyAlignment="1" applyProtection="1">
      <alignment horizontal="center" vertical="center" wrapText="1"/>
      <protection hidden="1"/>
    </xf>
    <xf numFmtId="165" fontId="2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hidden="1"/>
    </xf>
    <xf numFmtId="0" fontId="2" fillId="2" borderId="5" xfId="0" applyFont="1" applyFill="1" applyBorder="1" applyAlignment="1" applyProtection="1">
      <alignment horizontal="center" vertical="center" wrapText="1"/>
      <protection hidden="1"/>
    </xf>
    <xf numFmtId="164" fontId="2" fillId="3" borderId="2" xfId="3" applyNumberFormat="1" applyFont="1" applyFill="1" applyBorder="1" applyAlignment="1" applyProtection="1">
      <alignment horizontal="center" vertical="center" wrapText="1"/>
      <protection hidden="1"/>
    </xf>
    <xf numFmtId="0" fontId="2" fillId="2" borderId="1" xfId="0" applyFont="1" applyFill="1" applyBorder="1" applyAlignment="1" applyProtection="1">
      <alignment horizontal="center" vertical="center" wrapText="1"/>
      <protection hidden="1"/>
    </xf>
    <xf numFmtId="0" fontId="2" fillId="2" borderId="9" xfId="0" applyFont="1" applyFill="1" applyBorder="1" applyAlignment="1" applyProtection="1">
      <alignment horizontal="center" vertical="center" wrapText="1"/>
      <protection hidden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14" fillId="4" borderId="5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165" fontId="2" fillId="4" borderId="17" xfId="1" applyNumberFormat="1" applyFont="1" applyFill="1" applyBorder="1" applyAlignment="1" applyProtection="1">
      <alignment horizontal="center" vertical="center" wrapText="1"/>
      <protection hidden="1"/>
    </xf>
  </cellXfs>
  <cellStyles count="6">
    <cellStyle name="Comma" xfId="1" builtinId="3"/>
    <cellStyle name="Comma [0]" xfId="2" builtinId="6"/>
    <cellStyle name="Comma 2" xfId="5" xr:uid="{00000000-0005-0000-0000-000002000000}"/>
    <cellStyle name="Normal" xfId="0" builtinId="0"/>
    <cellStyle name="Normal 2" xfId="4" xr:uid="{00000000-0005-0000-0000-000004000000}"/>
    <cellStyle name="Percent" xfId="3" builtinId="5"/>
  </cellStyles>
  <dxfs count="452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&#194;M/B&#225;o%20C&#225;o%20Doanh%20s&#7889;,%20KPI/N&#259;m%202021/Th&#225;ng%2003/B&#225;o%20c&#225;o%20kinh%20Doanh%20H&#249;ng%20C&#432;&#7901;ng%20Th&#225;ng%2003.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Section"/>
      <sheetName val="Data In MB"/>
      <sheetName val="TIẾN ĐỘ %"/>
      <sheetName val="Sheet1"/>
      <sheetName val="DATA THÔ IN"/>
      <sheetName val="DATA Y TẾ"/>
      <sheetName val="QUY CÁCH"/>
      <sheetName val="DATA KHÁCH HÀNG"/>
      <sheetName val="CHỈ TIÊU"/>
    </sheetNames>
    <sheetDataSet>
      <sheetData sheetId="0"/>
      <sheetData sheetId="1"/>
      <sheetData sheetId="2">
        <row r="6">
          <cell r="F6" t="str">
            <v>Dinh Dưỡng</v>
          </cell>
          <cell r="G6" t="str">
            <v>MC000622</v>
          </cell>
          <cell r="M6">
            <v>800000000</v>
          </cell>
          <cell r="N6">
            <v>800184000</v>
          </cell>
        </row>
        <row r="7">
          <cell r="F7" t="str">
            <v>Dinh Dưỡng</v>
          </cell>
          <cell r="G7" t="str">
            <v>MC002068</v>
          </cell>
          <cell r="M7">
            <v>400000000</v>
          </cell>
          <cell r="N7">
            <v>599640000</v>
          </cell>
        </row>
        <row r="8">
          <cell r="F8" t="str">
            <v>Dinh Dưỡng</v>
          </cell>
          <cell r="G8" t="str">
            <v>MC002741</v>
          </cell>
          <cell r="M8">
            <v>300000000</v>
          </cell>
          <cell r="N8">
            <v>300840000</v>
          </cell>
        </row>
        <row r="9">
          <cell r="F9" t="str">
            <v>Dinh Dưỡng</v>
          </cell>
          <cell r="G9" t="str">
            <v>MC002530</v>
          </cell>
          <cell r="M9">
            <v>0</v>
          </cell>
          <cell r="N9">
            <v>0</v>
          </cell>
        </row>
        <row r="10">
          <cell r="M10">
            <v>1500000000</v>
          </cell>
          <cell r="N10">
            <v>1700664000</v>
          </cell>
        </row>
        <row r="11">
          <cell r="F11" t="str">
            <v>Dinh Dưỡng</v>
          </cell>
          <cell r="G11" t="str">
            <v>MC000643</v>
          </cell>
          <cell r="M11">
            <v>770000000</v>
          </cell>
          <cell r="N11">
            <v>770556000</v>
          </cell>
        </row>
        <row r="12">
          <cell r="M12">
            <v>770000000</v>
          </cell>
          <cell r="N12">
            <v>770556000</v>
          </cell>
        </row>
        <row r="13">
          <cell r="F13" t="str">
            <v>Dinh Dưỡng</v>
          </cell>
          <cell r="G13" t="str">
            <v>MC000185</v>
          </cell>
          <cell r="M13">
            <v>300000000</v>
          </cell>
          <cell r="N13">
            <v>301212000</v>
          </cell>
        </row>
        <row r="14">
          <cell r="F14" t="str">
            <v>Dinh Dưỡng</v>
          </cell>
          <cell r="G14" t="str">
            <v>MC002560</v>
          </cell>
          <cell r="M14">
            <v>300000000</v>
          </cell>
          <cell r="N14">
            <v>346968000</v>
          </cell>
        </row>
        <row r="15">
          <cell r="F15" t="str">
            <v>Dinh Dưỡng</v>
          </cell>
          <cell r="G15" t="str">
            <v>MC000592</v>
          </cell>
          <cell r="M15">
            <v>0</v>
          </cell>
          <cell r="N15">
            <v>-41225500</v>
          </cell>
        </row>
        <row r="16">
          <cell r="F16" t="str">
            <v>Dinh Dưỡng</v>
          </cell>
          <cell r="G16" t="str">
            <v>MC002780</v>
          </cell>
          <cell r="M16">
            <v>300000000</v>
          </cell>
          <cell r="N16">
            <v>391685500</v>
          </cell>
        </row>
        <row r="17">
          <cell r="F17" t="str">
            <v>Dinh Dưỡng</v>
          </cell>
          <cell r="G17" t="str">
            <v>MC002773</v>
          </cell>
          <cell r="M17">
            <v>0</v>
          </cell>
          <cell r="N17">
            <v>4752000</v>
          </cell>
        </row>
        <row r="18">
          <cell r="F18" t="str">
            <v>Dinh Dưỡng</v>
          </cell>
          <cell r="G18" t="str">
            <v>MC002280</v>
          </cell>
          <cell r="M18">
            <v>350000000</v>
          </cell>
          <cell r="N18">
            <v>353340000</v>
          </cell>
        </row>
        <row r="19">
          <cell r="M19">
            <v>1250000000</v>
          </cell>
          <cell r="N19">
            <v>1356732000</v>
          </cell>
        </row>
        <row r="20">
          <cell r="F20" t="str">
            <v>Dinh Dưỡng</v>
          </cell>
          <cell r="G20" t="str">
            <v>MC002459</v>
          </cell>
          <cell r="M20">
            <v>0</v>
          </cell>
          <cell r="N20">
            <v>0</v>
          </cell>
        </row>
        <row r="21">
          <cell r="F21" t="str">
            <v>Dinh Dưỡng</v>
          </cell>
          <cell r="G21" t="str">
            <v>MC000441</v>
          </cell>
          <cell r="M21">
            <v>0</v>
          </cell>
          <cell r="N21">
            <v>0</v>
          </cell>
        </row>
        <row r="22">
          <cell r="F22" t="str">
            <v>Dinh Dưỡng</v>
          </cell>
          <cell r="G22" t="str">
            <v>MC002752</v>
          </cell>
          <cell r="M22">
            <v>750000000</v>
          </cell>
          <cell r="N22">
            <v>753496000</v>
          </cell>
        </row>
        <row r="23">
          <cell r="F23" t="str">
            <v>Dinh Dưỡng</v>
          </cell>
          <cell r="G23" t="str">
            <v>MC000862</v>
          </cell>
          <cell r="M23">
            <v>140000000</v>
          </cell>
          <cell r="N23">
            <v>57216000</v>
          </cell>
        </row>
        <row r="24">
          <cell r="M24">
            <v>890000000</v>
          </cell>
          <cell r="N24">
            <v>810712000</v>
          </cell>
        </row>
        <row r="25">
          <cell r="F25" t="str">
            <v>Dinh Dưỡng</v>
          </cell>
          <cell r="G25" t="str">
            <v>MC000041</v>
          </cell>
          <cell r="M25">
            <v>1060000000</v>
          </cell>
          <cell r="N25">
            <v>1061952000</v>
          </cell>
        </row>
        <row r="26">
          <cell r="F26" t="str">
            <v>Dinh Dưỡng</v>
          </cell>
          <cell r="G26" t="str">
            <v>MC002605</v>
          </cell>
          <cell r="M26">
            <v>335000000</v>
          </cell>
          <cell r="N26">
            <v>239928000</v>
          </cell>
        </row>
        <row r="27">
          <cell r="F27" t="str">
            <v>Dinh Dưỡng</v>
          </cell>
          <cell r="G27" t="str">
            <v>MC002568</v>
          </cell>
          <cell r="M27">
            <v>20000000</v>
          </cell>
          <cell r="N27">
            <v>0</v>
          </cell>
        </row>
        <row r="28">
          <cell r="F28" t="str">
            <v>Dinh Dưỡng</v>
          </cell>
          <cell r="G28" t="str">
            <v>MC000421</v>
          </cell>
          <cell r="M28">
            <v>440000000</v>
          </cell>
          <cell r="N28">
            <v>327786000</v>
          </cell>
        </row>
        <row r="29">
          <cell r="F29" t="str">
            <v>Dinh Dưỡng</v>
          </cell>
          <cell r="G29" t="str">
            <v>MC002629</v>
          </cell>
          <cell r="M29">
            <v>12000000</v>
          </cell>
          <cell r="N29">
            <v>14154000</v>
          </cell>
        </row>
        <row r="30">
          <cell r="F30" t="str">
            <v>Dinh Dưỡng</v>
          </cell>
          <cell r="G30" t="str">
            <v>MC002227</v>
          </cell>
          <cell r="M30">
            <v>70000000</v>
          </cell>
          <cell r="N30">
            <v>76412000</v>
          </cell>
        </row>
        <row r="31">
          <cell r="F31" t="str">
            <v>Dinh Dưỡng</v>
          </cell>
          <cell r="G31" t="str">
            <v>MC002686</v>
          </cell>
          <cell r="M31">
            <v>0</v>
          </cell>
          <cell r="N31">
            <v>0</v>
          </cell>
        </row>
        <row r="32">
          <cell r="M32">
            <v>1937000000</v>
          </cell>
          <cell r="N32">
            <v>1720232000</v>
          </cell>
        </row>
        <row r="33">
          <cell r="F33" t="str">
            <v>Dinh Dưỡng</v>
          </cell>
          <cell r="G33" t="str">
            <v>MC000615</v>
          </cell>
          <cell r="M33">
            <v>490000000</v>
          </cell>
          <cell r="N33">
            <v>491364000</v>
          </cell>
        </row>
        <row r="34">
          <cell r="F34" t="str">
            <v>Dinh Dưỡng</v>
          </cell>
          <cell r="G34" t="str">
            <v>MC002507</v>
          </cell>
          <cell r="M34">
            <v>250000000</v>
          </cell>
          <cell r="N34">
            <v>101370000</v>
          </cell>
        </row>
        <row r="35">
          <cell r="F35" t="str">
            <v>Dinh Dưỡng</v>
          </cell>
          <cell r="G35" t="str">
            <v>MC000894</v>
          </cell>
          <cell r="M35">
            <v>100000000</v>
          </cell>
          <cell r="N35">
            <v>100764000</v>
          </cell>
        </row>
        <row r="36">
          <cell r="F36" t="str">
            <v>Dinh Dưỡng</v>
          </cell>
          <cell r="G36" t="str">
            <v>MC001332</v>
          </cell>
          <cell r="M36">
            <v>250000000</v>
          </cell>
          <cell r="N36">
            <v>264936000</v>
          </cell>
        </row>
        <row r="37">
          <cell r="F37" t="str">
            <v>Dinh Dưỡng</v>
          </cell>
          <cell r="G37" t="str">
            <v>MC002727</v>
          </cell>
          <cell r="M37">
            <v>900000000</v>
          </cell>
          <cell r="N37">
            <v>1322400000</v>
          </cell>
        </row>
        <row r="38">
          <cell r="F38" t="str">
            <v>Dinh Dưỡng</v>
          </cell>
          <cell r="G38" t="str">
            <v>MC000376</v>
          </cell>
          <cell r="M38">
            <v>440000000</v>
          </cell>
          <cell r="N38">
            <v>491148000</v>
          </cell>
        </row>
        <row r="39">
          <cell r="F39" t="str">
            <v>Dinh Dưỡng</v>
          </cell>
          <cell r="G39" t="str">
            <v>MC001125</v>
          </cell>
          <cell r="M39">
            <v>630000000</v>
          </cell>
          <cell r="N39">
            <v>630022000</v>
          </cell>
        </row>
        <row r="40">
          <cell r="F40" t="str">
            <v>Dinh Dưỡng</v>
          </cell>
          <cell r="G40" t="str">
            <v>MC002735</v>
          </cell>
          <cell r="M40">
            <v>10000000</v>
          </cell>
          <cell r="N40">
            <v>10354000</v>
          </cell>
        </row>
        <row r="41">
          <cell r="F41" t="str">
            <v>Dinh Dưỡng</v>
          </cell>
          <cell r="G41" t="str">
            <v>MC002512</v>
          </cell>
          <cell r="M41">
            <v>0</v>
          </cell>
          <cell r="N41">
            <v>0</v>
          </cell>
        </row>
        <row r="42">
          <cell r="M42">
            <v>3070000000</v>
          </cell>
          <cell r="N42">
            <v>3412358000</v>
          </cell>
        </row>
        <row r="43">
          <cell r="F43" t="str">
            <v>Dinh Dưỡng</v>
          </cell>
          <cell r="M43">
            <v>7757000000</v>
          </cell>
          <cell r="N43">
            <v>8189986000</v>
          </cell>
        </row>
        <row r="44">
          <cell r="F44" t="str">
            <v>Dinh Dưỡng</v>
          </cell>
          <cell r="G44" t="str">
            <v>MC000463</v>
          </cell>
          <cell r="M44">
            <v>210000000</v>
          </cell>
          <cell r="N44">
            <v>219912000</v>
          </cell>
        </row>
        <row r="45">
          <cell r="F45" t="str">
            <v>Dinh Dưỡng</v>
          </cell>
          <cell r="G45" t="str">
            <v>MC002665</v>
          </cell>
          <cell r="M45">
            <v>100000000</v>
          </cell>
          <cell r="N45">
            <v>112356000</v>
          </cell>
        </row>
        <row r="46">
          <cell r="F46" t="str">
            <v>Dinh Dưỡng</v>
          </cell>
          <cell r="G46" t="str">
            <v>MC002480</v>
          </cell>
          <cell r="M46">
            <v>120000000</v>
          </cell>
          <cell r="N46">
            <v>159708000</v>
          </cell>
        </row>
        <row r="47">
          <cell r="F47" t="str">
            <v>Dinh Dưỡng</v>
          </cell>
          <cell r="G47" t="str">
            <v>MC002499</v>
          </cell>
          <cell r="M47">
            <v>250000000</v>
          </cell>
          <cell r="N47">
            <v>335100000</v>
          </cell>
        </row>
        <row r="48">
          <cell r="M48">
            <v>680000000</v>
          </cell>
          <cell r="N48">
            <v>827076000</v>
          </cell>
        </row>
        <row r="49">
          <cell r="F49" t="str">
            <v>Dinh Dưỡng</v>
          </cell>
          <cell r="G49" t="str">
            <v>MC002445</v>
          </cell>
          <cell r="M49">
            <v>100000000</v>
          </cell>
          <cell r="N49">
            <v>0</v>
          </cell>
        </row>
        <row r="50">
          <cell r="F50" t="str">
            <v>Dinh Dưỡng</v>
          </cell>
          <cell r="G50" t="str">
            <v>MC003515</v>
          </cell>
          <cell r="M50">
            <v>100000000</v>
          </cell>
          <cell r="N50">
            <v>118409000</v>
          </cell>
        </row>
        <row r="51">
          <cell r="F51" t="str">
            <v>Dinh Dưỡng</v>
          </cell>
          <cell r="G51" t="str">
            <v>MC002740</v>
          </cell>
          <cell r="M51">
            <v>100000000</v>
          </cell>
          <cell r="N51">
            <v>139320000</v>
          </cell>
        </row>
        <row r="52">
          <cell r="F52" t="str">
            <v>Dinh Dưỡng</v>
          </cell>
          <cell r="G52" t="str">
            <v>MC001406</v>
          </cell>
          <cell r="M52">
            <v>390000000</v>
          </cell>
          <cell r="N52">
            <v>350701500</v>
          </cell>
        </row>
        <row r="53">
          <cell r="M53">
            <v>690000000</v>
          </cell>
          <cell r="N53">
            <v>608430500</v>
          </cell>
        </row>
        <row r="54">
          <cell r="F54" t="str">
            <v>Dinh Dưỡng</v>
          </cell>
          <cell r="G54" t="str">
            <v>MC001157</v>
          </cell>
          <cell r="M54">
            <v>200000000</v>
          </cell>
          <cell r="N54">
            <v>247962000</v>
          </cell>
        </row>
        <row r="55">
          <cell r="F55" t="str">
            <v>Dinh Dưỡng</v>
          </cell>
          <cell r="G55" t="str">
            <v>MC002473</v>
          </cell>
          <cell r="M55">
            <v>0</v>
          </cell>
          <cell r="N55">
            <v>0</v>
          </cell>
        </row>
        <row r="56">
          <cell r="F56" t="str">
            <v>Dinh Dưỡng</v>
          </cell>
          <cell r="G56" t="str">
            <v>MC002481</v>
          </cell>
          <cell r="M56">
            <v>100000000</v>
          </cell>
          <cell r="N56">
            <v>136560000</v>
          </cell>
        </row>
        <row r="57">
          <cell r="F57" t="str">
            <v>Dinh Dưỡng</v>
          </cell>
          <cell r="G57" t="str">
            <v>MC002470</v>
          </cell>
          <cell r="M57">
            <v>0</v>
          </cell>
          <cell r="N57">
            <v>0</v>
          </cell>
        </row>
        <row r="58">
          <cell r="F58" t="str">
            <v>Dinh Dưỡng</v>
          </cell>
          <cell r="G58" t="str">
            <v>MC002500</v>
          </cell>
          <cell r="M58">
            <v>250000000</v>
          </cell>
          <cell r="N58">
            <v>175200000</v>
          </cell>
        </row>
        <row r="59">
          <cell r="F59" t="str">
            <v>Dinh Dưỡng</v>
          </cell>
          <cell r="G59" t="str">
            <v>MC002589</v>
          </cell>
          <cell r="M59">
            <v>220000000</v>
          </cell>
          <cell r="N59">
            <v>232356000</v>
          </cell>
        </row>
        <row r="60">
          <cell r="M60">
            <v>770000000</v>
          </cell>
          <cell r="N60">
            <v>792078000</v>
          </cell>
        </row>
        <row r="61">
          <cell r="F61" t="str">
            <v>Dinh Dưỡng</v>
          </cell>
          <cell r="G61" t="str">
            <v>MC002460</v>
          </cell>
          <cell r="M61">
            <v>200000000</v>
          </cell>
          <cell r="N61">
            <v>251160000</v>
          </cell>
        </row>
        <row r="62">
          <cell r="F62" t="str">
            <v>Dinh Dưỡng</v>
          </cell>
          <cell r="G62" t="str">
            <v>MC002586</v>
          </cell>
          <cell r="M62">
            <v>200000000</v>
          </cell>
          <cell r="N62">
            <v>200722000</v>
          </cell>
        </row>
        <row r="63">
          <cell r="F63" t="str">
            <v>Dinh Dưỡng</v>
          </cell>
          <cell r="G63" t="str">
            <v>MC002577</v>
          </cell>
          <cell r="M63">
            <v>90000000</v>
          </cell>
          <cell r="N63">
            <v>90546000</v>
          </cell>
        </row>
        <row r="64">
          <cell r="F64" t="str">
            <v>Dinh Dưỡng</v>
          </cell>
          <cell r="G64" t="str">
            <v>MC001363</v>
          </cell>
          <cell r="M64">
            <v>0</v>
          </cell>
          <cell r="N64">
            <v>0</v>
          </cell>
        </row>
        <row r="65">
          <cell r="F65" t="str">
            <v>Dinh Dưỡng</v>
          </cell>
          <cell r="G65" t="str">
            <v>MC002742</v>
          </cell>
          <cell r="M65">
            <v>0</v>
          </cell>
          <cell r="N65">
            <v>52560000</v>
          </cell>
        </row>
        <row r="66">
          <cell r="F66" t="str">
            <v>Dinh Dưỡng</v>
          </cell>
          <cell r="G66" t="str">
            <v>MC001243</v>
          </cell>
          <cell r="M66">
            <v>250000000</v>
          </cell>
          <cell r="N66">
            <v>256008000</v>
          </cell>
        </row>
        <row r="67">
          <cell r="F67" t="str">
            <v>Dinh Dưỡng</v>
          </cell>
          <cell r="G67" t="str">
            <v>MC002474</v>
          </cell>
          <cell r="M67">
            <v>0</v>
          </cell>
          <cell r="N67">
            <v>242136000</v>
          </cell>
        </row>
        <row r="68">
          <cell r="M68">
            <v>740000000</v>
          </cell>
          <cell r="N68">
            <v>1093132000</v>
          </cell>
        </row>
        <row r="69">
          <cell r="F69" t="str">
            <v>Dinh Dưỡng</v>
          </cell>
          <cell r="G69" t="str">
            <v>MC000342</v>
          </cell>
          <cell r="M69">
            <v>140000000</v>
          </cell>
          <cell r="N69">
            <v>173944000</v>
          </cell>
        </row>
        <row r="70">
          <cell r="F70" t="str">
            <v>Dinh Dưỡng</v>
          </cell>
          <cell r="G70" t="str">
            <v>MC002527</v>
          </cell>
          <cell r="M70">
            <v>0</v>
          </cell>
          <cell r="N70">
            <v>0</v>
          </cell>
        </row>
        <row r="71">
          <cell r="F71" t="str">
            <v>Dinh Dưỡng</v>
          </cell>
          <cell r="G71" t="str">
            <v>MC001142</v>
          </cell>
          <cell r="M71">
            <v>620000000</v>
          </cell>
          <cell r="N71">
            <v>620004000</v>
          </cell>
        </row>
        <row r="72">
          <cell r="F72" t="str">
            <v>Dinh Dưỡng</v>
          </cell>
          <cell r="G72" t="str">
            <v>MC002270</v>
          </cell>
          <cell r="M72">
            <v>250000000</v>
          </cell>
          <cell r="N72">
            <v>0</v>
          </cell>
        </row>
        <row r="73">
          <cell r="F73" t="str">
            <v>Dinh Dưỡng</v>
          </cell>
          <cell r="G73" t="str">
            <v>MC002722</v>
          </cell>
          <cell r="M73">
            <v>0</v>
          </cell>
          <cell r="N73">
            <v>0</v>
          </cell>
        </row>
        <row r="74">
          <cell r="F74" t="str">
            <v>Dinh Dưỡng</v>
          </cell>
          <cell r="G74" t="str">
            <v>MC002757</v>
          </cell>
          <cell r="M74">
            <v>250000000</v>
          </cell>
          <cell r="N74">
            <v>253548000</v>
          </cell>
        </row>
        <row r="75">
          <cell r="F75" t="str">
            <v>Dinh Dưỡng</v>
          </cell>
          <cell r="G75" t="str">
            <v>MC002794</v>
          </cell>
          <cell r="M75">
            <v>0</v>
          </cell>
          <cell r="N75">
            <v>251982000</v>
          </cell>
        </row>
        <row r="76">
          <cell r="F76" t="str">
            <v>Dinh Dưỡng</v>
          </cell>
          <cell r="G76" t="str">
            <v>MC001255</v>
          </cell>
          <cell r="M76">
            <v>0</v>
          </cell>
          <cell r="N76">
            <v>0</v>
          </cell>
        </row>
        <row r="77">
          <cell r="F77" t="str">
            <v>Dinh Dưỡng</v>
          </cell>
          <cell r="G77" t="str">
            <v>MC002071</v>
          </cell>
          <cell r="M77">
            <v>0</v>
          </cell>
          <cell r="N77">
            <v>0</v>
          </cell>
        </row>
        <row r="78">
          <cell r="M78">
            <v>1260000000</v>
          </cell>
          <cell r="N78">
            <v>1299478000</v>
          </cell>
        </row>
        <row r="79">
          <cell r="F79" t="str">
            <v>Dinh Dưỡng</v>
          </cell>
          <cell r="G79" t="str">
            <v>MC000798</v>
          </cell>
          <cell r="M79">
            <v>190000000</v>
          </cell>
          <cell r="N79">
            <v>221960000</v>
          </cell>
        </row>
        <row r="80">
          <cell r="F80" t="str">
            <v>Dinh Dưỡng</v>
          </cell>
          <cell r="G80" t="str">
            <v>MC001262</v>
          </cell>
          <cell r="M80">
            <v>170000000</v>
          </cell>
          <cell r="N80">
            <v>275127000</v>
          </cell>
        </row>
        <row r="81">
          <cell r="F81" t="str">
            <v>Dinh Dưỡng</v>
          </cell>
          <cell r="G81" t="str">
            <v>MC001264</v>
          </cell>
          <cell r="M81">
            <v>200000000</v>
          </cell>
          <cell r="N81">
            <v>260292000</v>
          </cell>
        </row>
        <row r="82">
          <cell r="F82" t="str">
            <v>Dinh Dưỡng</v>
          </cell>
          <cell r="G82" t="str">
            <v>MC002503</v>
          </cell>
          <cell r="M82">
            <v>130000000</v>
          </cell>
          <cell r="N82">
            <v>130347000</v>
          </cell>
        </row>
        <row r="83">
          <cell r="M83">
            <v>690000000</v>
          </cell>
          <cell r="N83">
            <v>887726000</v>
          </cell>
        </row>
        <row r="84">
          <cell r="F84" t="str">
            <v>Dinh Dưỡng</v>
          </cell>
          <cell r="G84" t="str">
            <v>MC000114</v>
          </cell>
          <cell r="M84">
            <v>0</v>
          </cell>
          <cell r="N84">
            <v>0</v>
          </cell>
        </row>
        <row r="85">
          <cell r="F85" t="str">
            <v>Dinh Dưỡng</v>
          </cell>
          <cell r="G85" t="str">
            <v>MC003496</v>
          </cell>
          <cell r="M85">
            <v>150000000</v>
          </cell>
          <cell r="N85">
            <v>208452000</v>
          </cell>
        </row>
        <row r="86">
          <cell r="F86" t="str">
            <v>Dinh Dưỡng</v>
          </cell>
          <cell r="G86" t="str">
            <v>MC000661</v>
          </cell>
          <cell r="M86">
            <v>100000000</v>
          </cell>
          <cell r="N86">
            <v>66312000</v>
          </cell>
        </row>
        <row r="87">
          <cell r="F87" t="str">
            <v>Dinh Dưỡng</v>
          </cell>
          <cell r="G87" t="str">
            <v>MC000521</v>
          </cell>
          <cell r="M87">
            <v>700000000</v>
          </cell>
          <cell r="N87">
            <v>701508000</v>
          </cell>
        </row>
        <row r="88">
          <cell r="F88" t="str">
            <v>Dinh Dưỡng</v>
          </cell>
          <cell r="G88" t="str">
            <v>MC000597</v>
          </cell>
          <cell r="M88">
            <v>0</v>
          </cell>
          <cell r="N88">
            <v>0</v>
          </cell>
        </row>
        <row r="89">
          <cell r="F89" t="str">
            <v>Dinh Dưỡng</v>
          </cell>
          <cell r="G89" t="str">
            <v>MC002694</v>
          </cell>
          <cell r="M89">
            <v>120000000</v>
          </cell>
          <cell r="N89">
            <v>121530000</v>
          </cell>
        </row>
        <row r="90">
          <cell r="F90" t="str">
            <v>Dinh Dưỡng</v>
          </cell>
          <cell r="G90" t="str">
            <v>MC002601</v>
          </cell>
          <cell r="M90">
            <v>150000000</v>
          </cell>
          <cell r="N90">
            <v>276804000</v>
          </cell>
        </row>
        <row r="91">
          <cell r="F91" t="str">
            <v>Dinh Dưỡng</v>
          </cell>
          <cell r="G91" t="str">
            <v>MC002495</v>
          </cell>
          <cell r="M91">
            <v>140000000</v>
          </cell>
          <cell r="N91">
            <v>0</v>
          </cell>
        </row>
        <row r="92">
          <cell r="M92">
            <v>1360000000</v>
          </cell>
          <cell r="N92">
            <v>1374606000</v>
          </cell>
        </row>
        <row r="93">
          <cell r="F93" t="str">
            <v>Dinh Dưỡng</v>
          </cell>
          <cell r="G93" t="str">
            <v>MC001100</v>
          </cell>
          <cell r="M93">
            <v>740000000</v>
          </cell>
          <cell r="N93">
            <v>742344000</v>
          </cell>
        </row>
        <row r="94">
          <cell r="F94" t="str">
            <v>Dinh Dưỡng</v>
          </cell>
          <cell r="G94" t="str">
            <v>MC001156</v>
          </cell>
          <cell r="M94">
            <v>650000000</v>
          </cell>
          <cell r="N94">
            <v>653664000</v>
          </cell>
        </row>
        <row r="95">
          <cell r="M95">
            <v>1390000000</v>
          </cell>
          <cell r="N95">
            <v>1396008000</v>
          </cell>
        </row>
        <row r="96">
          <cell r="F96" t="str">
            <v>Pharma</v>
          </cell>
          <cell r="G96" t="str">
            <v>MC002804</v>
          </cell>
          <cell r="M96">
            <v>0</v>
          </cell>
          <cell r="N96">
            <v>0</v>
          </cell>
        </row>
        <row r="97">
          <cell r="F97" t="str">
            <v>Dinh Dưỡng</v>
          </cell>
          <cell r="G97" t="str">
            <v>MC002817</v>
          </cell>
          <cell r="M97">
            <v>0</v>
          </cell>
          <cell r="N97">
            <v>0</v>
          </cell>
        </row>
        <row r="98">
          <cell r="F98" t="str">
            <v>Pharma</v>
          </cell>
          <cell r="G98" t="str">
            <v>MC002817</v>
          </cell>
          <cell r="M98">
            <v>0</v>
          </cell>
          <cell r="N98">
            <v>0</v>
          </cell>
        </row>
        <row r="99">
          <cell r="F99" t="str">
            <v>Dinh Dưỡng</v>
          </cell>
          <cell r="G99" t="str">
            <v>MC002816</v>
          </cell>
          <cell r="M99">
            <v>0</v>
          </cell>
          <cell r="N99">
            <v>60240000</v>
          </cell>
        </row>
        <row r="100">
          <cell r="F100" t="str">
            <v>Dinh Dưỡng</v>
          </cell>
          <cell r="G100" t="str">
            <v>MC002804</v>
          </cell>
          <cell r="M100">
            <v>0</v>
          </cell>
          <cell r="N100">
            <v>0</v>
          </cell>
        </row>
        <row r="101">
          <cell r="F101" t="str">
            <v>Dinh Dưỡng</v>
          </cell>
          <cell r="G101" t="str">
            <v>MC002805</v>
          </cell>
          <cell r="M101">
            <v>0</v>
          </cell>
          <cell r="N101">
            <v>105240000</v>
          </cell>
        </row>
        <row r="102">
          <cell r="F102" t="str">
            <v>Dinh Dưỡng</v>
          </cell>
          <cell r="G102" t="str">
            <v>MC003488</v>
          </cell>
          <cell r="M102">
            <v>0</v>
          </cell>
          <cell r="N102">
            <v>60240000</v>
          </cell>
        </row>
        <row r="103">
          <cell r="F103" t="str">
            <v>Dinh Dưỡng</v>
          </cell>
          <cell r="G103" t="str">
            <v>MC002726</v>
          </cell>
          <cell r="M103">
            <v>0</v>
          </cell>
          <cell r="N103">
            <v>0</v>
          </cell>
        </row>
        <row r="104">
          <cell r="F104" t="str">
            <v>Sữa Bột Colos</v>
          </cell>
          <cell r="G104" t="str">
            <v>MC002805</v>
          </cell>
          <cell r="M104">
            <v>0</v>
          </cell>
          <cell r="N104">
            <v>75360000</v>
          </cell>
        </row>
        <row r="105">
          <cell r="F105" t="str">
            <v>Dinh Dưỡng</v>
          </cell>
          <cell r="G105" t="str">
            <v>MC000756</v>
          </cell>
          <cell r="M105">
            <v>1910000000</v>
          </cell>
          <cell r="N105">
            <v>1805112000</v>
          </cell>
        </row>
        <row r="106">
          <cell r="M106">
            <v>1910000000</v>
          </cell>
          <cell r="N106">
            <v>2106192000</v>
          </cell>
        </row>
        <row r="107">
          <cell r="F107" t="str">
            <v>Dinh Dưỡng</v>
          </cell>
          <cell r="G107" t="str">
            <v>MC000746</v>
          </cell>
          <cell r="M107">
            <v>410000000</v>
          </cell>
          <cell r="N107">
            <v>469200000</v>
          </cell>
        </row>
        <row r="108">
          <cell r="F108" t="str">
            <v>Dinh Dưỡng</v>
          </cell>
          <cell r="G108" t="str">
            <v>MC000888</v>
          </cell>
          <cell r="M108">
            <v>270000000</v>
          </cell>
          <cell r="N108">
            <v>272820000</v>
          </cell>
        </row>
        <row r="109">
          <cell r="F109" t="str">
            <v>Dinh Dưỡng</v>
          </cell>
          <cell r="G109" t="str">
            <v>MC001114</v>
          </cell>
          <cell r="M109">
            <v>360000000</v>
          </cell>
          <cell r="N109">
            <v>384396000</v>
          </cell>
        </row>
        <row r="110">
          <cell r="M110">
            <v>1040000000</v>
          </cell>
          <cell r="N110">
            <v>1126416000</v>
          </cell>
        </row>
        <row r="111">
          <cell r="F111" t="str">
            <v>Dinh Dưỡng</v>
          </cell>
          <cell r="G111" t="str">
            <v>MC000731</v>
          </cell>
          <cell r="M111">
            <v>870000000</v>
          </cell>
          <cell r="N111">
            <v>871668000</v>
          </cell>
        </row>
        <row r="112">
          <cell r="F112" t="str">
            <v>Dinh Dưỡng</v>
          </cell>
          <cell r="G112" t="str">
            <v>MC000782</v>
          </cell>
          <cell r="M112">
            <v>260000000</v>
          </cell>
          <cell r="N112">
            <v>260256000</v>
          </cell>
        </row>
        <row r="113">
          <cell r="F113" t="str">
            <v>Dinh Dưỡng</v>
          </cell>
          <cell r="G113" t="str">
            <v>MC001370</v>
          </cell>
          <cell r="M113">
            <v>310000000</v>
          </cell>
          <cell r="N113">
            <v>314508000</v>
          </cell>
        </row>
        <row r="114">
          <cell r="F114" t="str">
            <v>Dinh Dưỡng</v>
          </cell>
          <cell r="G114" t="str">
            <v>MC002062</v>
          </cell>
          <cell r="M114">
            <v>130000000</v>
          </cell>
          <cell r="N114">
            <v>87492000</v>
          </cell>
        </row>
        <row r="115">
          <cell r="F115" t="str">
            <v>Dinh Dưỡng</v>
          </cell>
          <cell r="G115" t="str">
            <v>MC002284</v>
          </cell>
          <cell r="M115">
            <v>0</v>
          </cell>
          <cell r="N115">
            <v>0</v>
          </cell>
        </row>
        <row r="116">
          <cell r="F116" t="str">
            <v>Dinh Dưỡng</v>
          </cell>
          <cell r="G116" t="str">
            <v>MC003508</v>
          </cell>
          <cell r="M116">
            <v>40000000</v>
          </cell>
          <cell r="N116">
            <v>42282000</v>
          </cell>
        </row>
        <row r="117">
          <cell r="F117" t="str">
            <v>Dinh Dưỡng</v>
          </cell>
          <cell r="G117" t="str">
            <v>MC003500</v>
          </cell>
          <cell r="M117">
            <v>130000000</v>
          </cell>
          <cell r="N117">
            <v>81263000</v>
          </cell>
        </row>
        <row r="118">
          <cell r="F118" t="str">
            <v>Dinh Dưỡng</v>
          </cell>
          <cell r="G118" t="str">
            <v>MC001183</v>
          </cell>
          <cell r="M118">
            <v>160000000</v>
          </cell>
          <cell r="N118">
            <v>81312000</v>
          </cell>
        </row>
        <row r="119">
          <cell r="F119" t="str">
            <v>Dinh Dưỡng</v>
          </cell>
          <cell r="G119" t="str">
            <v>MC002743</v>
          </cell>
          <cell r="M119">
            <v>130000000</v>
          </cell>
          <cell r="N119">
            <v>52836000</v>
          </cell>
        </row>
        <row r="120">
          <cell r="M120">
            <v>2030000000</v>
          </cell>
          <cell r="N120">
            <v>1791617000</v>
          </cell>
        </row>
        <row r="121">
          <cell r="F121" t="str">
            <v>Dinh Dưỡng</v>
          </cell>
          <cell r="M121">
            <v>11820000000</v>
          </cell>
          <cell r="N121">
            <v>12209627500</v>
          </cell>
        </row>
        <row r="122">
          <cell r="F122" t="str">
            <v>Bánh Kẹo</v>
          </cell>
          <cell r="G122" t="str">
            <v>MC000622</v>
          </cell>
          <cell r="M122">
            <v>0</v>
          </cell>
          <cell r="N122">
            <v>0</v>
          </cell>
        </row>
        <row r="123">
          <cell r="F123" t="str">
            <v>Bánh Kẹo</v>
          </cell>
          <cell r="G123" t="str">
            <v>MC002530</v>
          </cell>
          <cell r="M123">
            <v>0</v>
          </cell>
          <cell r="N123">
            <v>0</v>
          </cell>
        </row>
        <row r="124">
          <cell r="F124" t="str">
            <v>Bánh Kẹo</v>
          </cell>
          <cell r="G124" t="str">
            <v>MC000643</v>
          </cell>
          <cell r="M124">
            <v>0</v>
          </cell>
          <cell r="N124">
            <v>0</v>
          </cell>
        </row>
        <row r="125">
          <cell r="F125" t="str">
            <v>Bánh Kẹo</v>
          </cell>
          <cell r="G125" t="str">
            <v>MC002068</v>
          </cell>
          <cell r="M125">
            <v>0</v>
          </cell>
          <cell r="N125">
            <v>0</v>
          </cell>
        </row>
        <row r="126">
          <cell r="M126">
            <v>0</v>
          </cell>
          <cell r="N126">
            <v>0</v>
          </cell>
        </row>
        <row r="127">
          <cell r="F127" t="str">
            <v>Bánh Kẹo</v>
          </cell>
          <cell r="G127" t="str">
            <v>MC000185</v>
          </cell>
          <cell r="M127">
            <v>0</v>
          </cell>
          <cell r="N127">
            <v>0</v>
          </cell>
        </row>
        <row r="128">
          <cell r="F128" t="str">
            <v>Bánh Kẹo</v>
          </cell>
          <cell r="G128" t="str">
            <v>MC000592</v>
          </cell>
          <cell r="M128">
            <v>0</v>
          </cell>
          <cell r="N128">
            <v>0</v>
          </cell>
        </row>
        <row r="129">
          <cell r="M129">
            <v>0</v>
          </cell>
          <cell r="N129">
            <v>0</v>
          </cell>
        </row>
        <row r="130">
          <cell r="F130" t="str">
            <v>Bánh Kẹo</v>
          </cell>
          <cell r="G130" t="str">
            <v>MC002620</v>
          </cell>
          <cell r="M130">
            <v>0</v>
          </cell>
          <cell r="N130">
            <v>0</v>
          </cell>
        </row>
        <row r="131">
          <cell r="F131" t="str">
            <v>Bánh Kẹo</v>
          </cell>
          <cell r="G131" t="str">
            <v>MC001359</v>
          </cell>
          <cell r="M131">
            <v>0</v>
          </cell>
          <cell r="N131">
            <v>0</v>
          </cell>
        </row>
        <row r="132">
          <cell r="F132" t="str">
            <v>Bánh Kẹo</v>
          </cell>
          <cell r="G132" t="str">
            <v>MC002629</v>
          </cell>
          <cell r="M132">
            <v>0</v>
          </cell>
          <cell r="N132">
            <v>0</v>
          </cell>
        </row>
        <row r="133">
          <cell r="M133">
            <v>0</v>
          </cell>
          <cell r="N133">
            <v>0</v>
          </cell>
        </row>
        <row r="134">
          <cell r="F134" t="str">
            <v>Bánh Kẹo</v>
          </cell>
          <cell r="G134" t="str">
            <v>MC000894</v>
          </cell>
          <cell r="M134">
            <v>0</v>
          </cell>
          <cell r="N134">
            <v>0</v>
          </cell>
        </row>
        <row r="135">
          <cell r="F135" t="str">
            <v>Bánh Kẹo</v>
          </cell>
          <cell r="G135" t="str">
            <v>MC001332</v>
          </cell>
          <cell r="M135">
            <v>0</v>
          </cell>
          <cell r="N135">
            <v>0</v>
          </cell>
        </row>
        <row r="136">
          <cell r="F136" t="str">
            <v>Bánh Kẹo</v>
          </cell>
          <cell r="G136" t="str">
            <v>MC000376</v>
          </cell>
          <cell r="M136">
            <v>0</v>
          </cell>
          <cell r="N136">
            <v>0</v>
          </cell>
        </row>
        <row r="137">
          <cell r="F137" t="str">
            <v>Bánh Kẹo</v>
          </cell>
          <cell r="G137" t="str">
            <v>MC002512</v>
          </cell>
          <cell r="M137">
            <v>0</v>
          </cell>
          <cell r="N137">
            <v>0</v>
          </cell>
        </row>
        <row r="138">
          <cell r="M138">
            <v>0</v>
          </cell>
          <cell r="N138">
            <v>0</v>
          </cell>
        </row>
        <row r="139">
          <cell r="M139">
            <v>0</v>
          </cell>
          <cell r="N139">
            <v>0</v>
          </cell>
        </row>
        <row r="140">
          <cell r="F140" t="str">
            <v>Bánh Kẹo</v>
          </cell>
          <cell r="G140" t="str">
            <v>MC001157</v>
          </cell>
          <cell r="M140">
            <v>0</v>
          </cell>
          <cell r="N140">
            <v>0</v>
          </cell>
        </row>
        <row r="141">
          <cell r="F141" t="str">
            <v>Bánh Kẹo</v>
          </cell>
          <cell r="G141" t="str">
            <v>MC002500</v>
          </cell>
          <cell r="M141">
            <v>0</v>
          </cell>
          <cell r="N141">
            <v>0</v>
          </cell>
        </row>
        <row r="142">
          <cell r="F142" t="str">
            <v>Bánh Kẹo</v>
          </cell>
          <cell r="G142" t="str">
            <v>MC002589</v>
          </cell>
          <cell r="M142">
            <v>0</v>
          </cell>
          <cell r="N142">
            <v>0</v>
          </cell>
        </row>
        <row r="143">
          <cell r="M143">
            <v>0</v>
          </cell>
          <cell r="N143">
            <v>0</v>
          </cell>
        </row>
        <row r="144">
          <cell r="F144" t="str">
            <v>Bánh Kẹo</v>
          </cell>
          <cell r="G144" t="str">
            <v>MC002460</v>
          </cell>
          <cell r="M144">
            <v>0</v>
          </cell>
          <cell r="N144">
            <v>0</v>
          </cell>
        </row>
        <row r="145">
          <cell r="F145" t="str">
            <v>Bánh Kẹo</v>
          </cell>
          <cell r="G145" t="str">
            <v>MC002577</v>
          </cell>
          <cell r="M145">
            <v>0</v>
          </cell>
          <cell r="N145">
            <v>0</v>
          </cell>
        </row>
        <row r="146">
          <cell r="F146" t="str">
            <v>Bánh Kẹo</v>
          </cell>
          <cell r="G146" t="str">
            <v>MC001243</v>
          </cell>
          <cell r="M146">
            <v>0</v>
          </cell>
          <cell r="N146">
            <v>0</v>
          </cell>
        </row>
        <row r="147">
          <cell r="M147">
            <v>0</v>
          </cell>
          <cell r="N147">
            <v>0</v>
          </cell>
        </row>
        <row r="148">
          <cell r="F148" t="str">
            <v>Bánh Kẹo</v>
          </cell>
          <cell r="G148" t="str">
            <v>MC002527</v>
          </cell>
          <cell r="M148">
            <v>0</v>
          </cell>
          <cell r="N148">
            <v>0</v>
          </cell>
        </row>
        <row r="149">
          <cell r="F149" t="str">
            <v>Bánh Kẹo</v>
          </cell>
          <cell r="G149" t="str">
            <v>MC000342</v>
          </cell>
          <cell r="M149">
            <v>0</v>
          </cell>
          <cell r="N149">
            <v>0</v>
          </cell>
        </row>
        <row r="150">
          <cell r="F150" t="str">
            <v>Bánh Kẹo</v>
          </cell>
          <cell r="G150" t="str">
            <v>MC001142</v>
          </cell>
          <cell r="M150">
            <v>0</v>
          </cell>
          <cell r="N150">
            <v>0</v>
          </cell>
        </row>
        <row r="151">
          <cell r="M151">
            <v>0</v>
          </cell>
          <cell r="N151">
            <v>0</v>
          </cell>
        </row>
        <row r="152">
          <cell r="F152" t="str">
            <v>Bánh Kẹo</v>
          </cell>
          <cell r="G152" t="str">
            <v>MC000798</v>
          </cell>
          <cell r="M152">
            <v>0</v>
          </cell>
          <cell r="N152">
            <v>0</v>
          </cell>
        </row>
        <row r="153">
          <cell r="F153" t="str">
            <v>Bánh Kẹo</v>
          </cell>
          <cell r="G153" t="str">
            <v>MC001262</v>
          </cell>
          <cell r="M153">
            <v>0</v>
          </cell>
          <cell r="N153">
            <v>0</v>
          </cell>
        </row>
        <row r="154">
          <cell r="M154">
            <v>0</v>
          </cell>
          <cell r="N154">
            <v>0</v>
          </cell>
        </row>
        <row r="155">
          <cell r="F155" t="str">
            <v>Bánh Kẹo</v>
          </cell>
          <cell r="G155" t="str">
            <v>MC000114</v>
          </cell>
          <cell r="M155">
            <v>0</v>
          </cell>
          <cell r="N155">
            <v>0</v>
          </cell>
        </row>
        <row r="156">
          <cell r="F156" t="str">
            <v>Bánh Kẹo</v>
          </cell>
          <cell r="G156" t="str">
            <v>MC000597</v>
          </cell>
          <cell r="M156">
            <v>0</v>
          </cell>
          <cell r="N156">
            <v>0</v>
          </cell>
        </row>
        <row r="157">
          <cell r="F157" t="str">
            <v>Bánh Kẹo</v>
          </cell>
          <cell r="G157" t="str">
            <v>MC002601</v>
          </cell>
          <cell r="M157">
            <v>0</v>
          </cell>
          <cell r="N157">
            <v>0</v>
          </cell>
        </row>
        <row r="158">
          <cell r="F158" t="str">
            <v>Bánh Kẹo</v>
          </cell>
          <cell r="G158" t="str">
            <v>MC002495</v>
          </cell>
          <cell r="M158">
            <v>0</v>
          </cell>
          <cell r="N158">
            <v>0</v>
          </cell>
        </row>
        <row r="159">
          <cell r="M159">
            <v>0</v>
          </cell>
          <cell r="N159">
            <v>0</v>
          </cell>
        </row>
        <row r="160">
          <cell r="F160" t="str">
            <v>Bánh Kẹo</v>
          </cell>
          <cell r="G160" t="str">
            <v>MC001100</v>
          </cell>
          <cell r="M160">
            <v>0</v>
          </cell>
          <cell r="N160">
            <v>0</v>
          </cell>
        </row>
        <row r="161">
          <cell r="F161" t="str">
            <v>Bánh Kẹo</v>
          </cell>
          <cell r="G161" t="str">
            <v>MC001156</v>
          </cell>
          <cell r="M161">
            <v>0</v>
          </cell>
          <cell r="N161">
            <v>0</v>
          </cell>
        </row>
        <row r="162">
          <cell r="M162">
            <v>0</v>
          </cell>
          <cell r="N162">
            <v>0</v>
          </cell>
        </row>
        <row r="163">
          <cell r="F163" t="str">
            <v>Bánh Kẹo</v>
          </cell>
          <cell r="G163" t="str">
            <v>MC000756</v>
          </cell>
          <cell r="M163">
            <v>0</v>
          </cell>
          <cell r="N163">
            <v>0</v>
          </cell>
        </row>
        <row r="164">
          <cell r="M164">
            <v>0</v>
          </cell>
          <cell r="N164">
            <v>0</v>
          </cell>
        </row>
        <row r="165">
          <cell r="F165" t="str">
            <v>Bánh Kẹo</v>
          </cell>
          <cell r="G165" t="str">
            <v>MC000746</v>
          </cell>
          <cell r="M165">
            <v>0</v>
          </cell>
          <cell r="N165">
            <v>0</v>
          </cell>
        </row>
        <row r="166">
          <cell r="F166" t="str">
            <v>Bánh Kẹo</v>
          </cell>
          <cell r="G166" t="str">
            <v>MC000888</v>
          </cell>
          <cell r="M166">
            <v>0</v>
          </cell>
          <cell r="N166">
            <v>0</v>
          </cell>
        </row>
        <row r="167">
          <cell r="F167" t="str">
            <v>Bánh Kẹo</v>
          </cell>
          <cell r="G167" t="str">
            <v>MC001114</v>
          </cell>
          <cell r="M167">
            <v>0</v>
          </cell>
          <cell r="N167">
            <v>0</v>
          </cell>
        </row>
        <row r="168">
          <cell r="M168">
            <v>0</v>
          </cell>
          <cell r="N168">
            <v>0</v>
          </cell>
        </row>
        <row r="169">
          <cell r="F169" t="str">
            <v>Bánh Kẹo</v>
          </cell>
          <cell r="G169" t="str">
            <v>MC000731</v>
          </cell>
          <cell r="M169">
            <v>0</v>
          </cell>
          <cell r="N169">
            <v>0</v>
          </cell>
        </row>
        <row r="170">
          <cell r="F170" t="str">
            <v>Bánh Kẹo</v>
          </cell>
          <cell r="G170" t="str">
            <v>MC000782</v>
          </cell>
          <cell r="M170">
            <v>0</v>
          </cell>
          <cell r="N170">
            <v>0</v>
          </cell>
        </row>
        <row r="171">
          <cell r="F171" t="str">
            <v>Bánh Kẹo</v>
          </cell>
          <cell r="G171" t="str">
            <v>MC001370</v>
          </cell>
          <cell r="M171">
            <v>0</v>
          </cell>
          <cell r="N171">
            <v>0</v>
          </cell>
        </row>
        <row r="172">
          <cell r="F172" t="str">
            <v>Bánh Kẹo</v>
          </cell>
          <cell r="G172" t="str">
            <v>MC002062</v>
          </cell>
          <cell r="M172">
            <v>0</v>
          </cell>
          <cell r="N172">
            <v>0</v>
          </cell>
        </row>
        <row r="173">
          <cell r="F173" t="str">
            <v>Bánh Kẹo</v>
          </cell>
          <cell r="G173" t="str">
            <v>MC002284</v>
          </cell>
          <cell r="M173">
            <v>0</v>
          </cell>
          <cell r="N173">
            <v>0</v>
          </cell>
        </row>
        <row r="174">
          <cell r="F174" t="str">
            <v>Bánh Kẹo</v>
          </cell>
          <cell r="G174" t="str">
            <v>MC001183</v>
          </cell>
          <cell r="M174">
            <v>0</v>
          </cell>
          <cell r="N174">
            <v>0</v>
          </cell>
        </row>
        <row r="175">
          <cell r="M175">
            <v>0</v>
          </cell>
          <cell r="N175">
            <v>0</v>
          </cell>
        </row>
        <row r="176">
          <cell r="F176" t="str">
            <v>Bánh Kẹo</v>
          </cell>
          <cell r="M176">
            <v>0</v>
          </cell>
          <cell r="N176">
            <v>0</v>
          </cell>
        </row>
        <row r="177">
          <cell r="F177" t="str">
            <v>Sữa Nước</v>
          </cell>
          <cell r="G177" t="str">
            <v>MC000622</v>
          </cell>
          <cell r="M177">
            <v>600000000</v>
          </cell>
          <cell r="N177">
            <v>601478400</v>
          </cell>
        </row>
        <row r="178">
          <cell r="F178" t="str">
            <v>Sữa Nước</v>
          </cell>
          <cell r="G178" t="str">
            <v>MC002530</v>
          </cell>
          <cell r="M178">
            <v>0</v>
          </cell>
          <cell r="N178">
            <v>0</v>
          </cell>
        </row>
        <row r="179">
          <cell r="F179" t="str">
            <v>Sữa Nước</v>
          </cell>
          <cell r="G179" t="str">
            <v>MC002741</v>
          </cell>
          <cell r="M179">
            <v>200000000</v>
          </cell>
          <cell r="N179">
            <v>201182400</v>
          </cell>
        </row>
        <row r="180">
          <cell r="F180" t="str">
            <v>Sữa Nước</v>
          </cell>
          <cell r="G180" t="str">
            <v>MC002068</v>
          </cell>
          <cell r="M180">
            <v>500000000</v>
          </cell>
          <cell r="N180">
            <v>500112000</v>
          </cell>
        </row>
        <row r="181">
          <cell r="M181">
            <v>1300000000</v>
          </cell>
          <cell r="N181">
            <v>1302772800</v>
          </cell>
        </row>
        <row r="182">
          <cell r="F182" t="str">
            <v>Sữa Nước</v>
          </cell>
          <cell r="G182" t="str">
            <v>MC000643</v>
          </cell>
          <cell r="M182">
            <v>750000000</v>
          </cell>
          <cell r="N182">
            <v>830479300</v>
          </cell>
        </row>
        <row r="183">
          <cell r="M183">
            <v>750000000</v>
          </cell>
          <cell r="N183">
            <v>830479300</v>
          </cell>
        </row>
        <row r="184">
          <cell r="F184" t="str">
            <v>Sữa Nước</v>
          </cell>
          <cell r="G184" t="str">
            <v>MC000185</v>
          </cell>
          <cell r="M184">
            <v>300000000</v>
          </cell>
          <cell r="N184">
            <v>303513600</v>
          </cell>
        </row>
        <row r="185">
          <cell r="F185" t="str">
            <v>Sữa Nước</v>
          </cell>
          <cell r="G185" t="str">
            <v>MC002560</v>
          </cell>
          <cell r="M185">
            <v>300000000</v>
          </cell>
          <cell r="N185">
            <v>411955200</v>
          </cell>
        </row>
        <row r="186">
          <cell r="F186" t="str">
            <v>Sữa Nước</v>
          </cell>
          <cell r="G186" t="str">
            <v>MC000592</v>
          </cell>
          <cell r="M186">
            <v>0</v>
          </cell>
          <cell r="N186">
            <v>-81297200</v>
          </cell>
        </row>
        <row r="187">
          <cell r="F187" t="str">
            <v>Sữa Nước</v>
          </cell>
          <cell r="G187" t="str">
            <v>MC002780</v>
          </cell>
          <cell r="M187">
            <v>300000000</v>
          </cell>
          <cell r="N187">
            <v>349540400</v>
          </cell>
        </row>
        <row r="188">
          <cell r="F188" t="str">
            <v>Sữa Nước</v>
          </cell>
          <cell r="G188" t="str">
            <v>MC002280</v>
          </cell>
          <cell r="M188">
            <v>200000000</v>
          </cell>
          <cell r="N188">
            <v>200837100</v>
          </cell>
        </row>
        <row r="189">
          <cell r="M189">
            <v>1100000000</v>
          </cell>
          <cell r="N189">
            <v>1184549100</v>
          </cell>
        </row>
        <row r="190">
          <cell r="F190" t="str">
            <v>Sữa Nước</v>
          </cell>
          <cell r="G190" t="str">
            <v>MC002459</v>
          </cell>
          <cell r="M190">
            <v>0</v>
          </cell>
          <cell r="N190">
            <v>0</v>
          </cell>
        </row>
        <row r="191">
          <cell r="F191" t="str">
            <v>Sữa Nước</v>
          </cell>
          <cell r="G191" t="str">
            <v>MC000441</v>
          </cell>
          <cell r="M191">
            <v>0</v>
          </cell>
          <cell r="N191">
            <v>0</v>
          </cell>
        </row>
        <row r="192">
          <cell r="F192" t="str">
            <v>Sữa Nước</v>
          </cell>
          <cell r="G192" t="str">
            <v>MC002752</v>
          </cell>
          <cell r="M192">
            <v>500000000</v>
          </cell>
          <cell r="N192">
            <v>502286400</v>
          </cell>
        </row>
        <row r="193">
          <cell r="F193" t="str">
            <v>Sữa Nước</v>
          </cell>
          <cell r="G193" t="str">
            <v>MC000862</v>
          </cell>
          <cell r="M193">
            <v>100000000</v>
          </cell>
          <cell r="N193">
            <v>101328000</v>
          </cell>
        </row>
        <row r="194">
          <cell r="M194">
            <v>600000000</v>
          </cell>
          <cell r="N194">
            <v>603614400</v>
          </cell>
        </row>
        <row r="195">
          <cell r="F195" t="str">
            <v>Sữa Nước</v>
          </cell>
          <cell r="G195" t="str">
            <v>MC000041</v>
          </cell>
          <cell r="M195">
            <v>410000000</v>
          </cell>
          <cell r="N195">
            <v>411436800</v>
          </cell>
        </row>
        <row r="196">
          <cell r="F196" t="str">
            <v>Sữa Nước</v>
          </cell>
          <cell r="G196" t="str">
            <v>MC002605</v>
          </cell>
          <cell r="M196">
            <v>130000000</v>
          </cell>
          <cell r="N196">
            <v>151891200</v>
          </cell>
        </row>
        <row r="197">
          <cell r="F197" t="str">
            <v>Sữa Nước</v>
          </cell>
          <cell r="G197" t="str">
            <v>MC002568</v>
          </cell>
          <cell r="M197">
            <v>50000000</v>
          </cell>
          <cell r="N197">
            <v>13440000</v>
          </cell>
        </row>
        <row r="198">
          <cell r="F198" t="str">
            <v>Sữa Nước</v>
          </cell>
          <cell r="G198" t="str">
            <v>MC000421</v>
          </cell>
          <cell r="M198">
            <v>120000000</v>
          </cell>
          <cell r="N198">
            <v>66802800</v>
          </cell>
        </row>
        <row r="199">
          <cell r="F199" t="str">
            <v>Sữa Nước</v>
          </cell>
          <cell r="G199" t="str">
            <v>MC002629</v>
          </cell>
          <cell r="M199">
            <v>40000000</v>
          </cell>
          <cell r="N199">
            <v>93204000</v>
          </cell>
        </row>
        <row r="200">
          <cell r="F200" t="str">
            <v>Sữa Nước</v>
          </cell>
          <cell r="G200" t="str">
            <v>MC002227</v>
          </cell>
          <cell r="M200">
            <v>250000000</v>
          </cell>
          <cell r="N200">
            <v>301008000</v>
          </cell>
        </row>
        <row r="201">
          <cell r="F201" t="str">
            <v>Sữa Nước</v>
          </cell>
          <cell r="G201" t="str">
            <v>MC002686</v>
          </cell>
          <cell r="M201">
            <v>0</v>
          </cell>
          <cell r="N201">
            <v>0</v>
          </cell>
        </row>
        <row r="202">
          <cell r="M202">
            <v>1000000000</v>
          </cell>
          <cell r="N202">
            <v>1037782800</v>
          </cell>
        </row>
        <row r="203">
          <cell r="F203" t="str">
            <v>Sữa Nước</v>
          </cell>
          <cell r="G203" t="str">
            <v>MC000615</v>
          </cell>
          <cell r="M203">
            <v>230000000</v>
          </cell>
          <cell r="N203">
            <v>471648000</v>
          </cell>
        </row>
        <row r="204">
          <cell r="F204" t="str">
            <v>Sữa Nước</v>
          </cell>
          <cell r="G204" t="str">
            <v>MC002507</v>
          </cell>
          <cell r="M204">
            <v>180000000</v>
          </cell>
          <cell r="N204">
            <v>193492800</v>
          </cell>
        </row>
        <row r="205">
          <cell r="F205" t="str">
            <v>Sữa Nước</v>
          </cell>
          <cell r="G205" t="str">
            <v>MC000376</v>
          </cell>
          <cell r="M205">
            <v>260000000</v>
          </cell>
          <cell r="N205">
            <v>261744000</v>
          </cell>
        </row>
        <row r="206">
          <cell r="F206" t="str">
            <v>Sữa Nước</v>
          </cell>
          <cell r="G206" t="str">
            <v>MC000894</v>
          </cell>
          <cell r="M206">
            <v>60000000</v>
          </cell>
          <cell r="N206">
            <v>60364800</v>
          </cell>
        </row>
        <row r="207">
          <cell r="F207" t="str">
            <v>Sữa Nước</v>
          </cell>
          <cell r="G207" t="str">
            <v>MC001332</v>
          </cell>
          <cell r="M207">
            <v>100000000</v>
          </cell>
          <cell r="N207">
            <v>124586400</v>
          </cell>
        </row>
        <row r="208">
          <cell r="F208" t="str">
            <v>Sữa Nước</v>
          </cell>
          <cell r="G208" t="str">
            <v>MC001125</v>
          </cell>
          <cell r="M208">
            <v>280000000</v>
          </cell>
          <cell r="N208">
            <v>394204800</v>
          </cell>
        </row>
        <row r="209">
          <cell r="F209" t="str">
            <v>Sữa Nước</v>
          </cell>
          <cell r="G209" t="str">
            <v>MC002735</v>
          </cell>
          <cell r="M209">
            <v>10000000</v>
          </cell>
          <cell r="N209">
            <v>10982400</v>
          </cell>
        </row>
        <row r="210">
          <cell r="F210" t="str">
            <v>Sữa Nước</v>
          </cell>
          <cell r="G210" t="str">
            <v>MC002512</v>
          </cell>
          <cell r="M210">
            <v>0</v>
          </cell>
          <cell r="N210">
            <v>0</v>
          </cell>
        </row>
        <row r="211">
          <cell r="M211">
            <v>1120000000</v>
          </cell>
          <cell r="N211">
            <v>1517023200</v>
          </cell>
        </row>
        <row r="212">
          <cell r="F212" t="str">
            <v>Sữa Nước</v>
          </cell>
          <cell r="M212">
            <v>4020000000</v>
          </cell>
          <cell r="N212">
            <v>4461193200</v>
          </cell>
        </row>
        <row r="213">
          <cell r="F213" t="str">
            <v>Sữa Nước</v>
          </cell>
          <cell r="G213" t="str">
            <v>MC000463</v>
          </cell>
          <cell r="M213">
            <v>170000000</v>
          </cell>
          <cell r="N213">
            <v>170716800</v>
          </cell>
        </row>
        <row r="214">
          <cell r="F214" t="str">
            <v>Sữa Nước</v>
          </cell>
          <cell r="G214" t="str">
            <v>MC002665</v>
          </cell>
          <cell r="M214">
            <v>60000000</v>
          </cell>
          <cell r="N214">
            <v>104064000</v>
          </cell>
        </row>
        <row r="215">
          <cell r="F215" t="str">
            <v>Sữa Nước</v>
          </cell>
          <cell r="G215" t="str">
            <v>MC002480</v>
          </cell>
          <cell r="M215">
            <v>150000000</v>
          </cell>
          <cell r="N215">
            <v>113011200</v>
          </cell>
        </row>
        <row r="216">
          <cell r="F216" t="str">
            <v>Sữa Nước</v>
          </cell>
          <cell r="G216" t="str">
            <v>MC002499</v>
          </cell>
          <cell r="M216">
            <v>150000000</v>
          </cell>
          <cell r="N216">
            <v>183792000</v>
          </cell>
        </row>
        <row r="217">
          <cell r="M217">
            <v>530000000</v>
          </cell>
          <cell r="N217">
            <v>571584000</v>
          </cell>
        </row>
        <row r="218">
          <cell r="F218" t="str">
            <v>Sữa Nước</v>
          </cell>
          <cell r="G218" t="str">
            <v>MC001406</v>
          </cell>
          <cell r="M218">
            <v>470000000</v>
          </cell>
          <cell r="N218">
            <v>301005600</v>
          </cell>
        </row>
        <row r="219">
          <cell r="F219" t="str">
            <v>Sữa Nước</v>
          </cell>
          <cell r="G219" t="str">
            <v>MC003515</v>
          </cell>
          <cell r="M219">
            <v>140000000</v>
          </cell>
          <cell r="N219">
            <v>170160000</v>
          </cell>
        </row>
        <row r="220">
          <cell r="F220" t="str">
            <v>Sữa Nước</v>
          </cell>
          <cell r="G220" t="str">
            <v>MC002740</v>
          </cell>
          <cell r="M220">
            <v>200000000</v>
          </cell>
          <cell r="N220">
            <v>36864000</v>
          </cell>
        </row>
        <row r="221">
          <cell r="F221" t="str">
            <v>Sữa Nước</v>
          </cell>
          <cell r="G221" t="str">
            <v>MC002445</v>
          </cell>
          <cell r="M221">
            <v>140000000</v>
          </cell>
          <cell r="N221">
            <v>0</v>
          </cell>
        </row>
        <row r="222">
          <cell r="M222">
            <v>950000000</v>
          </cell>
          <cell r="N222">
            <v>508029600</v>
          </cell>
        </row>
        <row r="223">
          <cell r="F223" t="str">
            <v>Sữa Nước</v>
          </cell>
          <cell r="G223" t="str">
            <v>MC001157</v>
          </cell>
          <cell r="M223">
            <v>230000000</v>
          </cell>
          <cell r="N223">
            <v>233836800</v>
          </cell>
        </row>
        <row r="224">
          <cell r="F224" t="str">
            <v>Sữa Nước</v>
          </cell>
          <cell r="G224" t="str">
            <v>MC002473</v>
          </cell>
          <cell r="M224">
            <v>0</v>
          </cell>
          <cell r="N224">
            <v>0</v>
          </cell>
        </row>
        <row r="225">
          <cell r="F225" t="str">
            <v>Sữa Nước</v>
          </cell>
          <cell r="G225" t="str">
            <v>MC002481</v>
          </cell>
          <cell r="M225">
            <v>150000000</v>
          </cell>
          <cell r="N225">
            <v>250459200</v>
          </cell>
        </row>
        <row r="226">
          <cell r="F226" t="str">
            <v>Sữa Nước</v>
          </cell>
          <cell r="G226" t="str">
            <v>MC002470</v>
          </cell>
          <cell r="M226">
            <v>0</v>
          </cell>
          <cell r="N226">
            <v>0</v>
          </cell>
        </row>
        <row r="227">
          <cell r="F227" t="str">
            <v>Sữa Nước</v>
          </cell>
          <cell r="G227" t="str">
            <v>MC002500</v>
          </cell>
          <cell r="M227">
            <v>150000000</v>
          </cell>
          <cell r="N227">
            <v>50083200</v>
          </cell>
        </row>
        <row r="228">
          <cell r="F228" t="str">
            <v>Sữa Nước</v>
          </cell>
          <cell r="G228" t="str">
            <v>MC002589</v>
          </cell>
          <cell r="M228">
            <v>220000000</v>
          </cell>
          <cell r="N228">
            <v>121392000</v>
          </cell>
        </row>
        <row r="229">
          <cell r="M229">
            <v>750000000</v>
          </cell>
          <cell r="N229">
            <v>655771200</v>
          </cell>
        </row>
        <row r="230">
          <cell r="F230" t="str">
            <v>Sữa Nước</v>
          </cell>
          <cell r="G230" t="str">
            <v>MC002460</v>
          </cell>
          <cell r="M230">
            <v>180000000</v>
          </cell>
          <cell r="N230">
            <v>230976000</v>
          </cell>
        </row>
        <row r="231">
          <cell r="F231" t="str">
            <v>Sữa Nước</v>
          </cell>
          <cell r="G231" t="str">
            <v>MC002586</v>
          </cell>
          <cell r="M231">
            <v>150000000</v>
          </cell>
          <cell r="N231">
            <v>150480000</v>
          </cell>
        </row>
        <row r="232">
          <cell r="F232" t="str">
            <v>Sữa Nước</v>
          </cell>
          <cell r="G232" t="str">
            <v>MC002577</v>
          </cell>
          <cell r="M232">
            <v>90000000</v>
          </cell>
          <cell r="N232">
            <v>136204800</v>
          </cell>
        </row>
        <row r="233">
          <cell r="F233" t="str">
            <v>Sữa Nước</v>
          </cell>
          <cell r="G233" t="str">
            <v>MC001243</v>
          </cell>
          <cell r="M233">
            <v>450000000</v>
          </cell>
          <cell r="N233">
            <v>456672000</v>
          </cell>
        </row>
        <row r="234">
          <cell r="F234" t="str">
            <v>Sữa Nước</v>
          </cell>
          <cell r="G234" t="str">
            <v>MC002474</v>
          </cell>
          <cell r="M234">
            <v>0</v>
          </cell>
          <cell r="N234">
            <v>262838400</v>
          </cell>
        </row>
        <row r="235">
          <cell r="M235">
            <v>870000000</v>
          </cell>
          <cell r="N235">
            <v>1237171200</v>
          </cell>
        </row>
        <row r="236">
          <cell r="F236" t="str">
            <v>Sữa Nước</v>
          </cell>
          <cell r="G236" t="str">
            <v>MC000342</v>
          </cell>
          <cell r="M236">
            <v>160000000</v>
          </cell>
          <cell r="N236">
            <v>162240000</v>
          </cell>
        </row>
        <row r="237">
          <cell r="F237" t="str">
            <v>Sữa Nước</v>
          </cell>
          <cell r="G237" t="str">
            <v>MC002527</v>
          </cell>
          <cell r="M237">
            <v>0</v>
          </cell>
          <cell r="N237">
            <v>0</v>
          </cell>
        </row>
        <row r="238">
          <cell r="F238" t="str">
            <v>Sữa Nước</v>
          </cell>
          <cell r="G238" t="str">
            <v>MC001142</v>
          </cell>
          <cell r="M238">
            <v>400000000</v>
          </cell>
          <cell r="N238">
            <v>567033600</v>
          </cell>
        </row>
        <row r="239">
          <cell r="F239" t="str">
            <v>Sữa Nước</v>
          </cell>
          <cell r="G239" t="str">
            <v>MC002270</v>
          </cell>
          <cell r="M239">
            <v>80000000</v>
          </cell>
          <cell r="N239">
            <v>0</v>
          </cell>
        </row>
        <row r="240">
          <cell r="F240" t="str">
            <v>Sữa Nước</v>
          </cell>
          <cell r="G240" t="str">
            <v>MC001255</v>
          </cell>
          <cell r="M240">
            <v>0</v>
          </cell>
          <cell r="N240">
            <v>0</v>
          </cell>
        </row>
        <row r="241">
          <cell r="F241" t="str">
            <v>Sữa Nước</v>
          </cell>
          <cell r="G241" t="str">
            <v>MC002722</v>
          </cell>
          <cell r="M241">
            <v>0</v>
          </cell>
          <cell r="N241">
            <v>0</v>
          </cell>
        </row>
        <row r="242">
          <cell r="F242" t="str">
            <v>Sữa Nước</v>
          </cell>
          <cell r="G242" t="str">
            <v>MC002757</v>
          </cell>
          <cell r="M242">
            <v>80000000</v>
          </cell>
          <cell r="N242">
            <v>84220800</v>
          </cell>
        </row>
        <row r="243">
          <cell r="F243" t="str">
            <v>Sữa Nước</v>
          </cell>
          <cell r="G243" t="str">
            <v>MC002794</v>
          </cell>
          <cell r="M243">
            <v>0</v>
          </cell>
          <cell r="N243">
            <v>81840000</v>
          </cell>
        </row>
        <row r="244">
          <cell r="F244" t="str">
            <v>Sữa Nước</v>
          </cell>
          <cell r="G244" t="str">
            <v>MC002071</v>
          </cell>
          <cell r="M244">
            <v>0</v>
          </cell>
          <cell r="N244">
            <v>0</v>
          </cell>
        </row>
        <row r="245">
          <cell r="M245">
            <v>720000000</v>
          </cell>
          <cell r="N245">
            <v>895334400</v>
          </cell>
        </row>
        <row r="246">
          <cell r="F246" t="str">
            <v>Sữa Nước</v>
          </cell>
          <cell r="G246" t="str">
            <v>MC000798</v>
          </cell>
          <cell r="M246">
            <v>150000000</v>
          </cell>
          <cell r="N246">
            <v>166531200</v>
          </cell>
        </row>
        <row r="247">
          <cell r="F247" t="str">
            <v>Sữa Nước</v>
          </cell>
          <cell r="G247" t="str">
            <v>MC001262</v>
          </cell>
          <cell r="M247">
            <v>130000000</v>
          </cell>
          <cell r="N247">
            <v>196032000</v>
          </cell>
        </row>
        <row r="248">
          <cell r="F248" t="str">
            <v>Sữa Nước</v>
          </cell>
          <cell r="G248" t="str">
            <v>MC001264</v>
          </cell>
          <cell r="M248">
            <v>200000000</v>
          </cell>
          <cell r="N248">
            <v>276936000</v>
          </cell>
        </row>
        <row r="249">
          <cell r="F249" t="str">
            <v>Sữa Nước</v>
          </cell>
          <cell r="G249" t="str">
            <v>MC002503</v>
          </cell>
          <cell r="M249">
            <v>130000000</v>
          </cell>
          <cell r="N249">
            <v>130795200</v>
          </cell>
        </row>
        <row r="250">
          <cell r="M250">
            <v>610000000</v>
          </cell>
          <cell r="N250">
            <v>770294400</v>
          </cell>
        </row>
        <row r="251">
          <cell r="F251" t="str">
            <v>Sữa Nước</v>
          </cell>
          <cell r="G251" t="str">
            <v>MC000114</v>
          </cell>
          <cell r="M251">
            <v>0</v>
          </cell>
          <cell r="N251">
            <v>52800000</v>
          </cell>
        </row>
        <row r="252">
          <cell r="F252" t="str">
            <v>Sữa Nước</v>
          </cell>
          <cell r="G252" t="str">
            <v>MC003496</v>
          </cell>
          <cell r="M252">
            <v>150000000</v>
          </cell>
          <cell r="N252">
            <v>150447200</v>
          </cell>
        </row>
        <row r="253">
          <cell r="F253" t="str">
            <v>Sữa Nước</v>
          </cell>
          <cell r="G253" t="str">
            <v>MC000521</v>
          </cell>
          <cell r="M253">
            <v>1200000000</v>
          </cell>
          <cell r="N253">
            <v>1230796800</v>
          </cell>
        </row>
        <row r="254">
          <cell r="F254" t="str">
            <v>Sữa Nước</v>
          </cell>
          <cell r="G254" t="str">
            <v>MC000597</v>
          </cell>
          <cell r="M254">
            <v>0</v>
          </cell>
          <cell r="N254">
            <v>0</v>
          </cell>
        </row>
        <row r="255">
          <cell r="F255" t="str">
            <v>Sữa Nước</v>
          </cell>
          <cell r="G255" t="str">
            <v>MC002694</v>
          </cell>
          <cell r="M255">
            <v>130000000</v>
          </cell>
          <cell r="N255">
            <v>163675800</v>
          </cell>
        </row>
        <row r="256">
          <cell r="F256" t="str">
            <v>Sữa Nước</v>
          </cell>
          <cell r="G256" t="str">
            <v>MC002495</v>
          </cell>
          <cell r="M256">
            <v>140000000</v>
          </cell>
          <cell r="N256">
            <v>140044800</v>
          </cell>
        </row>
        <row r="257">
          <cell r="F257" t="str">
            <v>Sữa Nước</v>
          </cell>
          <cell r="G257" t="str">
            <v>MC002601</v>
          </cell>
          <cell r="M257">
            <v>150000000</v>
          </cell>
          <cell r="N257">
            <v>161395200</v>
          </cell>
        </row>
        <row r="258">
          <cell r="F258" t="str">
            <v>Sữa Nước</v>
          </cell>
          <cell r="G258" t="str">
            <v>MC000661</v>
          </cell>
          <cell r="M258">
            <v>0</v>
          </cell>
          <cell r="N258">
            <v>0</v>
          </cell>
        </row>
        <row r="259">
          <cell r="M259">
            <v>1770000000</v>
          </cell>
          <cell r="N259">
            <v>1899159800</v>
          </cell>
        </row>
        <row r="260">
          <cell r="F260" t="str">
            <v>Sữa Nước</v>
          </cell>
          <cell r="G260" t="str">
            <v>MC001100</v>
          </cell>
          <cell r="M260">
            <v>800000000</v>
          </cell>
          <cell r="N260">
            <v>883572000</v>
          </cell>
        </row>
        <row r="261">
          <cell r="F261" t="str">
            <v>Sữa Nước</v>
          </cell>
          <cell r="G261" t="str">
            <v>MC001156</v>
          </cell>
          <cell r="M261">
            <v>800000000</v>
          </cell>
          <cell r="N261">
            <v>625416000</v>
          </cell>
        </row>
        <row r="262">
          <cell r="M262">
            <v>1600000000</v>
          </cell>
          <cell r="N262">
            <v>1508988000</v>
          </cell>
        </row>
        <row r="263">
          <cell r="F263" t="str">
            <v>Sữa Nước</v>
          </cell>
          <cell r="G263" t="str">
            <v>MC000756</v>
          </cell>
          <cell r="M263">
            <v>1200000000</v>
          </cell>
          <cell r="N263">
            <v>2070181200</v>
          </cell>
        </row>
        <row r="264">
          <cell r="M264">
            <v>1200000000</v>
          </cell>
          <cell r="N264">
            <v>2070181200</v>
          </cell>
        </row>
        <row r="265">
          <cell r="F265" t="str">
            <v>Sữa Nước</v>
          </cell>
          <cell r="G265" t="str">
            <v>MC000888</v>
          </cell>
          <cell r="M265">
            <v>270000000</v>
          </cell>
          <cell r="N265">
            <v>277265800</v>
          </cell>
        </row>
        <row r="266">
          <cell r="F266" t="str">
            <v>Sữa Nước</v>
          </cell>
          <cell r="G266" t="str">
            <v>MC001114</v>
          </cell>
          <cell r="M266">
            <v>420000000</v>
          </cell>
          <cell r="N266">
            <v>472327500</v>
          </cell>
        </row>
        <row r="267">
          <cell r="F267" t="str">
            <v>Sữa Nước</v>
          </cell>
          <cell r="G267" t="str">
            <v>MC000746</v>
          </cell>
          <cell r="M267">
            <v>410000000</v>
          </cell>
          <cell r="N267">
            <v>277747200</v>
          </cell>
        </row>
        <row r="268">
          <cell r="M268">
            <v>1100000000</v>
          </cell>
          <cell r="N268">
            <v>1027340500</v>
          </cell>
        </row>
        <row r="269">
          <cell r="F269" t="str">
            <v>Sữa Nước</v>
          </cell>
          <cell r="G269" t="str">
            <v>MC000731</v>
          </cell>
          <cell r="M269">
            <v>600000000</v>
          </cell>
          <cell r="N269">
            <v>622531000</v>
          </cell>
        </row>
        <row r="270">
          <cell r="F270" t="str">
            <v>Sữa Nước</v>
          </cell>
          <cell r="G270" t="str">
            <v>MC000782</v>
          </cell>
          <cell r="M270">
            <v>220000000</v>
          </cell>
          <cell r="N270">
            <v>88473600</v>
          </cell>
        </row>
        <row r="271">
          <cell r="F271" t="str">
            <v>Sữa Nước</v>
          </cell>
          <cell r="G271" t="str">
            <v>MC001370</v>
          </cell>
          <cell r="M271">
            <v>235000000</v>
          </cell>
          <cell r="N271">
            <v>246646800</v>
          </cell>
        </row>
        <row r="272">
          <cell r="F272" t="str">
            <v>Sữa Nước</v>
          </cell>
          <cell r="G272" t="str">
            <v>MC002062</v>
          </cell>
          <cell r="M272">
            <v>100000000</v>
          </cell>
          <cell r="N272">
            <v>38620800</v>
          </cell>
        </row>
        <row r="273">
          <cell r="F273" t="str">
            <v>Sữa Nước</v>
          </cell>
          <cell r="G273" t="str">
            <v>MC003508</v>
          </cell>
          <cell r="M273">
            <v>15000000</v>
          </cell>
          <cell r="N273">
            <v>16966800</v>
          </cell>
        </row>
        <row r="274">
          <cell r="F274" t="str">
            <v>Sữa Nước</v>
          </cell>
          <cell r="G274" t="str">
            <v>MC003500</v>
          </cell>
          <cell r="M274">
            <v>60000000</v>
          </cell>
          <cell r="N274">
            <v>114129600</v>
          </cell>
        </row>
        <row r="275">
          <cell r="F275" t="str">
            <v>Sữa Nước</v>
          </cell>
          <cell r="G275" t="str">
            <v>MC002284</v>
          </cell>
          <cell r="M275">
            <v>0</v>
          </cell>
          <cell r="N275">
            <v>0</v>
          </cell>
        </row>
        <row r="276">
          <cell r="F276" t="str">
            <v>Sữa Nước</v>
          </cell>
          <cell r="G276" t="str">
            <v>MC001183</v>
          </cell>
          <cell r="M276">
            <v>120000000</v>
          </cell>
          <cell r="N276">
            <v>77184000</v>
          </cell>
        </row>
        <row r="277">
          <cell r="F277" t="str">
            <v>Sữa Nước</v>
          </cell>
          <cell r="G277" t="str">
            <v>MC002743</v>
          </cell>
          <cell r="M277">
            <v>60000000</v>
          </cell>
          <cell r="N277">
            <v>37363200</v>
          </cell>
        </row>
        <row r="278">
          <cell r="M278">
            <v>1410000000</v>
          </cell>
          <cell r="N278">
            <v>1241915800</v>
          </cell>
        </row>
        <row r="279">
          <cell r="F279" t="str">
            <v>Sữa Nước</v>
          </cell>
          <cell r="M279">
            <v>10640000000</v>
          </cell>
          <cell r="N279">
            <v>11148598900</v>
          </cell>
        </row>
        <row r="280">
          <cell r="F280" t="str">
            <v>Sữa Bột Colos</v>
          </cell>
          <cell r="G280" t="str">
            <v>MC000622</v>
          </cell>
          <cell r="M280">
            <v>250000000</v>
          </cell>
          <cell r="N280">
            <v>293160000</v>
          </cell>
        </row>
        <row r="281">
          <cell r="F281" t="str">
            <v>Sữa Bột Colos</v>
          </cell>
          <cell r="G281" t="str">
            <v>MC002530</v>
          </cell>
          <cell r="M281">
            <v>0</v>
          </cell>
          <cell r="N281">
            <v>0</v>
          </cell>
        </row>
        <row r="282">
          <cell r="F282" t="str">
            <v>Sữa Bột Colos</v>
          </cell>
          <cell r="G282" t="str">
            <v>MC002741</v>
          </cell>
          <cell r="M282">
            <v>50000000</v>
          </cell>
          <cell r="N282">
            <v>38160000</v>
          </cell>
        </row>
        <row r="283">
          <cell r="F283" t="str">
            <v>Sữa Bột Colos</v>
          </cell>
          <cell r="G283" t="str">
            <v>MC002068</v>
          </cell>
          <cell r="M283">
            <v>240000000</v>
          </cell>
          <cell r="N283">
            <v>240720000</v>
          </cell>
        </row>
        <row r="284">
          <cell r="M284">
            <v>540000000</v>
          </cell>
          <cell r="N284">
            <v>572040000</v>
          </cell>
        </row>
        <row r="285">
          <cell r="F285" t="str">
            <v>Sữa Bột Colos</v>
          </cell>
          <cell r="G285" t="str">
            <v>MC000643</v>
          </cell>
          <cell r="M285">
            <v>270000000</v>
          </cell>
          <cell r="N285">
            <v>270000000</v>
          </cell>
        </row>
        <row r="286">
          <cell r="M286">
            <v>270000000</v>
          </cell>
          <cell r="N286">
            <v>270000000</v>
          </cell>
        </row>
        <row r="287">
          <cell r="F287" t="str">
            <v>Sữa Bột Colos</v>
          </cell>
          <cell r="G287" t="str">
            <v>MC000185</v>
          </cell>
          <cell r="M287">
            <v>0</v>
          </cell>
          <cell r="N287">
            <v>0</v>
          </cell>
        </row>
        <row r="288">
          <cell r="F288" t="str">
            <v>Sữa Bột Colos</v>
          </cell>
          <cell r="G288" t="str">
            <v>MC002560</v>
          </cell>
          <cell r="M288">
            <v>130000000</v>
          </cell>
          <cell r="N288">
            <v>151560000</v>
          </cell>
        </row>
        <row r="289">
          <cell r="F289" t="str">
            <v>Sữa Bột Colos</v>
          </cell>
          <cell r="G289" t="str">
            <v>MC003486</v>
          </cell>
          <cell r="M289">
            <v>70000000</v>
          </cell>
          <cell r="N289">
            <v>78480000</v>
          </cell>
        </row>
        <row r="290">
          <cell r="F290" t="str">
            <v>Sữa Bột Colos</v>
          </cell>
          <cell r="G290" t="str">
            <v>MC000592</v>
          </cell>
          <cell r="M290">
            <v>140000000</v>
          </cell>
          <cell r="N290">
            <v>142560000</v>
          </cell>
        </row>
        <row r="291">
          <cell r="F291" t="str">
            <v>Sữa Bột Colos</v>
          </cell>
          <cell r="G291" t="str">
            <v>MC002780</v>
          </cell>
          <cell r="M291">
            <v>0</v>
          </cell>
          <cell r="N291">
            <v>0</v>
          </cell>
        </row>
        <row r="292">
          <cell r="F292" t="str">
            <v>Sữa Bột Colos</v>
          </cell>
          <cell r="G292" t="str">
            <v>MC002280</v>
          </cell>
          <cell r="M292">
            <v>170000000</v>
          </cell>
          <cell r="N292">
            <v>172200000</v>
          </cell>
        </row>
        <row r="293">
          <cell r="F293" t="str">
            <v>Sữa Bột Colos</v>
          </cell>
          <cell r="G293" t="str">
            <v>MC002698</v>
          </cell>
          <cell r="M293">
            <v>0</v>
          </cell>
          <cell r="N293">
            <v>0</v>
          </cell>
        </row>
        <row r="294">
          <cell r="M294">
            <v>510000000</v>
          </cell>
          <cell r="N294">
            <v>544800000</v>
          </cell>
        </row>
        <row r="295">
          <cell r="F295" t="str">
            <v>Sữa Bột Colos</v>
          </cell>
          <cell r="G295" t="str">
            <v>MC002459</v>
          </cell>
          <cell r="M295">
            <v>0</v>
          </cell>
          <cell r="N295">
            <v>0</v>
          </cell>
        </row>
        <row r="296">
          <cell r="F296" t="str">
            <v>Sữa Bột Colos</v>
          </cell>
          <cell r="G296" t="str">
            <v>MC000441</v>
          </cell>
          <cell r="M296">
            <v>300000000</v>
          </cell>
          <cell r="N296">
            <v>400920000</v>
          </cell>
        </row>
        <row r="297">
          <cell r="F297" t="str">
            <v>Sữa Bột Colos</v>
          </cell>
          <cell r="G297" t="str">
            <v>MC000862</v>
          </cell>
          <cell r="M297">
            <v>70000000</v>
          </cell>
          <cell r="N297">
            <v>0</v>
          </cell>
        </row>
        <row r="298">
          <cell r="M298">
            <v>370000000</v>
          </cell>
          <cell r="N298">
            <v>400920000</v>
          </cell>
        </row>
        <row r="299">
          <cell r="F299" t="str">
            <v>Sữa Bột Colos</v>
          </cell>
          <cell r="G299" t="str">
            <v>MC000041</v>
          </cell>
          <cell r="M299">
            <v>200000000</v>
          </cell>
          <cell r="N299">
            <v>31680000</v>
          </cell>
        </row>
        <row r="300">
          <cell r="F300" t="str">
            <v>Sữa Bột Colos</v>
          </cell>
          <cell r="G300" t="str">
            <v>MC000325</v>
          </cell>
          <cell r="M300">
            <v>0</v>
          </cell>
          <cell r="N300">
            <v>0</v>
          </cell>
        </row>
        <row r="301">
          <cell r="F301" t="str">
            <v>Sữa Bột Colos</v>
          </cell>
          <cell r="G301" t="str">
            <v>MC002605</v>
          </cell>
          <cell r="M301">
            <v>60000000</v>
          </cell>
          <cell r="N301">
            <v>25080000</v>
          </cell>
        </row>
        <row r="302">
          <cell r="F302" t="str">
            <v>Sữa Bột Colos</v>
          </cell>
          <cell r="G302" t="str">
            <v>MC000421</v>
          </cell>
          <cell r="M302">
            <v>0</v>
          </cell>
          <cell r="N302">
            <v>0</v>
          </cell>
        </row>
        <row r="303">
          <cell r="F303" t="str">
            <v>Sữa Bột Colos</v>
          </cell>
          <cell r="G303" t="str">
            <v>MC002629</v>
          </cell>
          <cell r="M303">
            <v>20000000</v>
          </cell>
          <cell r="N303">
            <v>28500000</v>
          </cell>
        </row>
        <row r="304">
          <cell r="F304" t="str">
            <v>Sữa Bột Colos</v>
          </cell>
          <cell r="G304" t="str">
            <v>MC001359</v>
          </cell>
          <cell r="M304">
            <v>70000000</v>
          </cell>
          <cell r="N304">
            <v>12480000</v>
          </cell>
        </row>
        <row r="305">
          <cell r="F305" t="str">
            <v>Sữa Bột Colos</v>
          </cell>
          <cell r="G305" t="str">
            <v>MC002227</v>
          </cell>
          <cell r="M305">
            <v>100000000</v>
          </cell>
          <cell r="N305">
            <v>192540000</v>
          </cell>
        </row>
        <row r="306">
          <cell r="F306" t="str">
            <v>Sữa Bột Colos</v>
          </cell>
          <cell r="G306" t="str">
            <v>MC002686</v>
          </cell>
          <cell r="M306">
            <v>0</v>
          </cell>
          <cell r="N306">
            <v>0</v>
          </cell>
        </row>
        <row r="307">
          <cell r="M307">
            <v>450000000</v>
          </cell>
          <cell r="N307">
            <v>290280000</v>
          </cell>
        </row>
        <row r="308">
          <cell r="F308" t="str">
            <v>Sữa Bột Colos</v>
          </cell>
          <cell r="G308" t="str">
            <v>MC000615</v>
          </cell>
          <cell r="M308">
            <v>0</v>
          </cell>
          <cell r="N308">
            <v>-11010000</v>
          </cell>
        </row>
        <row r="309">
          <cell r="F309" t="str">
            <v>Sữa Bột Colos</v>
          </cell>
          <cell r="G309" t="str">
            <v>MC002507</v>
          </cell>
          <cell r="M309">
            <v>0</v>
          </cell>
          <cell r="N309">
            <v>-76090000</v>
          </cell>
        </row>
        <row r="310">
          <cell r="F310" t="str">
            <v>Sữa Bột Colos</v>
          </cell>
          <cell r="G310" t="str">
            <v>MC002066</v>
          </cell>
          <cell r="M310">
            <v>180000000</v>
          </cell>
          <cell r="N310">
            <v>199900000</v>
          </cell>
        </row>
        <row r="311">
          <cell r="F311" t="str">
            <v>Sữa Bột Colos</v>
          </cell>
          <cell r="G311" t="str">
            <v>MC000376</v>
          </cell>
          <cell r="M311">
            <v>20000000</v>
          </cell>
          <cell r="N311">
            <v>0</v>
          </cell>
        </row>
        <row r="312">
          <cell r="F312" t="str">
            <v>Sữa Bột Colos</v>
          </cell>
          <cell r="G312" t="str">
            <v>MC000894</v>
          </cell>
          <cell r="M312">
            <v>15000000</v>
          </cell>
          <cell r="N312">
            <v>18600000</v>
          </cell>
        </row>
        <row r="313">
          <cell r="F313" t="str">
            <v>Sữa Bột Colos</v>
          </cell>
          <cell r="G313" t="str">
            <v>MC001332</v>
          </cell>
          <cell r="M313">
            <v>25000000</v>
          </cell>
          <cell r="N313">
            <v>25200000</v>
          </cell>
        </row>
        <row r="314">
          <cell r="F314" t="str">
            <v>Sữa Bột Colos</v>
          </cell>
          <cell r="G314" t="str">
            <v>MC001125</v>
          </cell>
          <cell r="M314">
            <v>30000000</v>
          </cell>
          <cell r="N314">
            <v>50040000</v>
          </cell>
        </row>
        <row r="315">
          <cell r="F315" t="str">
            <v>Sữa Bột Colos</v>
          </cell>
          <cell r="G315" t="str">
            <v>MC002735</v>
          </cell>
          <cell r="M315">
            <v>25000000</v>
          </cell>
          <cell r="N315">
            <v>27040000</v>
          </cell>
        </row>
        <row r="316">
          <cell r="F316" t="str">
            <v>Sữa Bột Colos</v>
          </cell>
          <cell r="G316" t="str">
            <v>MC002512</v>
          </cell>
          <cell r="M316">
            <v>0</v>
          </cell>
          <cell r="N316">
            <v>0</v>
          </cell>
        </row>
        <row r="317">
          <cell r="M317">
            <v>295000000</v>
          </cell>
          <cell r="N317">
            <v>233680000</v>
          </cell>
        </row>
        <row r="318">
          <cell r="F318" t="str">
            <v>Sữa Bột Colos</v>
          </cell>
          <cell r="M318">
            <v>1795000000</v>
          </cell>
          <cell r="N318">
            <v>1640800000</v>
          </cell>
        </row>
        <row r="319">
          <cell r="F319" t="str">
            <v>Sữa Bột Colos</v>
          </cell>
          <cell r="G319" t="str">
            <v>MC002480</v>
          </cell>
          <cell r="M319">
            <v>30600000</v>
          </cell>
          <cell r="N319">
            <v>44040000</v>
          </cell>
        </row>
        <row r="320">
          <cell r="F320" t="str">
            <v>Sữa Bột Colos</v>
          </cell>
          <cell r="G320" t="str">
            <v>MC002674</v>
          </cell>
          <cell r="M320">
            <v>190000000</v>
          </cell>
          <cell r="N320">
            <v>0</v>
          </cell>
        </row>
        <row r="321">
          <cell r="F321" t="str">
            <v>Sữa Bột Colos</v>
          </cell>
          <cell r="G321" t="str">
            <v>MC002499</v>
          </cell>
          <cell r="M321">
            <v>100000000</v>
          </cell>
          <cell r="N321">
            <v>137520000</v>
          </cell>
        </row>
        <row r="322">
          <cell r="M322">
            <v>320600000</v>
          </cell>
          <cell r="N322">
            <v>181560000</v>
          </cell>
        </row>
        <row r="323">
          <cell r="F323" t="str">
            <v>Sữa Bột Colos</v>
          </cell>
          <cell r="G323" t="str">
            <v>MC001406</v>
          </cell>
          <cell r="M323">
            <v>140000000</v>
          </cell>
          <cell r="N323">
            <v>130020000</v>
          </cell>
        </row>
        <row r="324">
          <cell r="F324" t="str">
            <v>Sữa Bột Colos</v>
          </cell>
          <cell r="G324" t="str">
            <v>MC003515</v>
          </cell>
          <cell r="M324">
            <v>50000000</v>
          </cell>
          <cell r="N324">
            <v>60020000</v>
          </cell>
        </row>
        <row r="325">
          <cell r="F325" t="str">
            <v>Sữa Bột Colos</v>
          </cell>
          <cell r="G325" t="str">
            <v>MC002445</v>
          </cell>
          <cell r="M325">
            <v>50000000</v>
          </cell>
          <cell r="N325">
            <v>0</v>
          </cell>
        </row>
        <row r="326">
          <cell r="M326">
            <v>240000000</v>
          </cell>
          <cell r="N326">
            <v>190040000</v>
          </cell>
        </row>
        <row r="327">
          <cell r="F327" t="str">
            <v>Sữa Bột Colos</v>
          </cell>
          <cell r="G327" t="str">
            <v>MC001157</v>
          </cell>
          <cell r="M327">
            <v>190000000</v>
          </cell>
          <cell r="N327">
            <v>225300000</v>
          </cell>
        </row>
        <row r="328">
          <cell r="F328" t="str">
            <v>Sữa Bột Colos</v>
          </cell>
          <cell r="G328" t="str">
            <v>MC002473</v>
          </cell>
          <cell r="M328">
            <v>0</v>
          </cell>
          <cell r="N328">
            <v>0</v>
          </cell>
        </row>
        <row r="329">
          <cell r="F329" t="str">
            <v>Sữa Bột Colos</v>
          </cell>
          <cell r="G329" t="str">
            <v>MC002481</v>
          </cell>
          <cell r="M329">
            <v>70000000</v>
          </cell>
          <cell r="N329">
            <v>57360000</v>
          </cell>
        </row>
        <row r="330">
          <cell r="F330" t="str">
            <v>Sữa Bột Colos</v>
          </cell>
          <cell r="G330" t="str">
            <v>MC002470</v>
          </cell>
          <cell r="M330">
            <v>0</v>
          </cell>
          <cell r="N330">
            <v>0</v>
          </cell>
        </row>
        <row r="331">
          <cell r="F331" t="str">
            <v>Sữa Bột Colos</v>
          </cell>
          <cell r="G331" t="str">
            <v>MC002500</v>
          </cell>
          <cell r="M331">
            <v>90000000</v>
          </cell>
          <cell r="N331">
            <v>117540000</v>
          </cell>
        </row>
        <row r="332">
          <cell r="F332" t="str">
            <v>Sữa Bột Colos</v>
          </cell>
          <cell r="G332" t="str">
            <v>MC002589</v>
          </cell>
          <cell r="M332">
            <v>150000000</v>
          </cell>
          <cell r="N332">
            <v>203760000</v>
          </cell>
        </row>
        <row r="333">
          <cell r="M333">
            <v>500000000</v>
          </cell>
          <cell r="N333">
            <v>603960000</v>
          </cell>
        </row>
        <row r="334">
          <cell r="F334" t="str">
            <v>Sữa Bột Colos</v>
          </cell>
          <cell r="G334" t="str">
            <v>MC002460</v>
          </cell>
          <cell r="M334">
            <v>40000000</v>
          </cell>
          <cell r="N334">
            <v>49980000</v>
          </cell>
        </row>
        <row r="335">
          <cell r="F335" t="str">
            <v>Sữa Bột Colos</v>
          </cell>
          <cell r="G335" t="str">
            <v>MC002474</v>
          </cell>
          <cell r="M335">
            <v>0</v>
          </cell>
          <cell r="N335">
            <v>0</v>
          </cell>
        </row>
        <row r="336">
          <cell r="F336" t="str">
            <v>Sữa Bột Colos</v>
          </cell>
          <cell r="G336" t="str">
            <v>MC002586</v>
          </cell>
          <cell r="M336">
            <v>50000000</v>
          </cell>
          <cell r="N336">
            <v>12720000</v>
          </cell>
        </row>
        <row r="337">
          <cell r="F337" t="str">
            <v>Sữa Bột Colos</v>
          </cell>
          <cell r="G337" t="str">
            <v>MC002577</v>
          </cell>
          <cell r="M337">
            <v>120000000</v>
          </cell>
          <cell r="N337">
            <v>121140000</v>
          </cell>
        </row>
        <row r="338">
          <cell r="F338" t="str">
            <v>Sữa Bột Colos</v>
          </cell>
          <cell r="G338" t="str">
            <v>MC001243</v>
          </cell>
          <cell r="M338">
            <v>120000000</v>
          </cell>
          <cell r="N338">
            <v>123600000</v>
          </cell>
        </row>
        <row r="339">
          <cell r="M339">
            <v>330000000</v>
          </cell>
          <cell r="N339">
            <v>307440000</v>
          </cell>
        </row>
        <row r="340">
          <cell r="F340" t="str">
            <v>Sữa Bột Colos</v>
          </cell>
          <cell r="G340" t="str">
            <v>MC000342</v>
          </cell>
          <cell r="M340">
            <v>160000000</v>
          </cell>
          <cell r="N340">
            <v>162840000</v>
          </cell>
        </row>
        <row r="341">
          <cell r="F341" t="str">
            <v>Sữa Bột Colos</v>
          </cell>
          <cell r="G341" t="str">
            <v>MC002527</v>
          </cell>
          <cell r="M341">
            <v>0</v>
          </cell>
          <cell r="N341">
            <v>0</v>
          </cell>
        </row>
        <row r="342">
          <cell r="F342" t="str">
            <v>Sữa Bột Colos</v>
          </cell>
          <cell r="G342" t="str">
            <v>MC001142</v>
          </cell>
          <cell r="M342">
            <v>310000000</v>
          </cell>
          <cell r="N342">
            <v>322800000</v>
          </cell>
        </row>
        <row r="343">
          <cell r="F343" t="str">
            <v>Sữa Bột Colos</v>
          </cell>
          <cell r="G343" t="str">
            <v>MC002270</v>
          </cell>
          <cell r="M343">
            <v>50000000</v>
          </cell>
          <cell r="N343">
            <v>0</v>
          </cell>
        </row>
        <row r="344">
          <cell r="F344" t="str">
            <v>Sữa Bột Colos</v>
          </cell>
          <cell r="G344" t="str">
            <v>MC001255</v>
          </cell>
          <cell r="M344">
            <v>0</v>
          </cell>
          <cell r="N344">
            <v>0</v>
          </cell>
        </row>
        <row r="345">
          <cell r="F345" t="str">
            <v>Sữa Bột Colos</v>
          </cell>
          <cell r="G345" t="str">
            <v>MC002722</v>
          </cell>
          <cell r="M345">
            <v>0</v>
          </cell>
          <cell r="N345">
            <v>0</v>
          </cell>
        </row>
        <row r="346">
          <cell r="F346" t="str">
            <v>Sữa Bột Colos</v>
          </cell>
          <cell r="G346" t="str">
            <v>MC002794</v>
          </cell>
          <cell r="M346">
            <v>0</v>
          </cell>
          <cell r="N346">
            <v>56160000</v>
          </cell>
        </row>
        <row r="347">
          <cell r="F347" t="str">
            <v>Sữa Bột Colos</v>
          </cell>
          <cell r="G347" t="str">
            <v>MC002757</v>
          </cell>
          <cell r="M347">
            <v>100000000</v>
          </cell>
          <cell r="N347">
            <v>117960000</v>
          </cell>
        </row>
        <row r="348">
          <cell r="F348" t="str">
            <v>Sữa Bột Colos</v>
          </cell>
          <cell r="G348" t="str">
            <v>MC002071</v>
          </cell>
          <cell r="M348">
            <v>0</v>
          </cell>
          <cell r="N348">
            <v>0</v>
          </cell>
        </row>
        <row r="349">
          <cell r="M349">
            <v>620000000</v>
          </cell>
          <cell r="N349">
            <v>659760000</v>
          </cell>
        </row>
        <row r="350">
          <cell r="F350" t="str">
            <v>Sữa Bột Colos</v>
          </cell>
          <cell r="G350" t="str">
            <v>MC000798</v>
          </cell>
          <cell r="M350">
            <v>120000000</v>
          </cell>
          <cell r="N350">
            <v>144840000</v>
          </cell>
        </row>
        <row r="351">
          <cell r="F351" t="str">
            <v>Sữa Bột Colos</v>
          </cell>
          <cell r="G351" t="str">
            <v>MC001262</v>
          </cell>
          <cell r="M351">
            <v>130000000</v>
          </cell>
          <cell r="N351">
            <v>62520000</v>
          </cell>
        </row>
        <row r="352">
          <cell r="F352" t="str">
            <v>Sữa Bột Colos</v>
          </cell>
          <cell r="G352" t="str">
            <v>MC001264</v>
          </cell>
          <cell r="M352">
            <v>30000000</v>
          </cell>
          <cell r="N352">
            <v>31260000</v>
          </cell>
        </row>
        <row r="353">
          <cell r="F353" t="str">
            <v>Sữa Bột Colos</v>
          </cell>
          <cell r="G353" t="str">
            <v>MC002503</v>
          </cell>
          <cell r="M353">
            <v>120000000</v>
          </cell>
          <cell r="N353">
            <v>66360000</v>
          </cell>
        </row>
        <row r="354">
          <cell r="M354">
            <v>400000000</v>
          </cell>
          <cell r="N354">
            <v>304980000</v>
          </cell>
        </row>
        <row r="355">
          <cell r="F355" t="str">
            <v>Sữa Bột Colos</v>
          </cell>
          <cell r="G355" t="str">
            <v>MC000114</v>
          </cell>
          <cell r="M355">
            <v>250000000</v>
          </cell>
          <cell r="N355">
            <v>118080000</v>
          </cell>
        </row>
        <row r="356">
          <cell r="F356" t="str">
            <v>Sữa Bột Colos</v>
          </cell>
          <cell r="G356" t="str">
            <v>MC003496</v>
          </cell>
          <cell r="M356">
            <v>0</v>
          </cell>
          <cell r="N356">
            <v>0</v>
          </cell>
        </row>
        <row r="357">
          <cell r="F357" t="str">
            <v>Sữa Bột Colos</v>
          </cell>
          <cell r="G357" t="str">
            <v>MC002661</v>
          </cell>
          <cell r="M357">
            <v>700000000</v>
          </cell>
          <cell r="N357">
            <v>467280000</v>
          </cell>
        </row>
        <row r="358">
          <cell r="F358" t="str">
            <v>Sữa Bột Colos</v>
          </cell>
          <cell r="G358" t="str">
            <v>MC002694</v>
          </cell>
          <cell r="M358">
            <v>90000000</v>
          </cell>
          <cell r="N358">
            <v>93180000</v>
          </cell>
        </row>
        <row r="359">
          <cell r="F359" t="str">
            <v>Sữa Bột Colos</v>
          </cell>
          <cell r="G359" t="str">
            <v>MC000597</v>
          </cell>
          <cell r="M359">
            <v>0</v>
          </cell>
          <cell r="N359">
            <v>0</v>
          </cell>
        </row>
        <row r="360">
          <cell r="F360" t="str">
            <v>Sữa Bột Colos</v>
          </cell>
          <cell r="G360" t="str">
            <v>MC002495</v>
          </cell>
          <cell r="M360">
            <v>210000000</v>
          </cell>
          <cell r="N360">
            <v>219600000</v>
          </cell>
        </row>
        <row r="361">
          <cell r="M361">
            <v>1250000000</v>
          </cell>
          <cell r="N361">
            <v>898140000</v>
          </cell>
        </row>
        <row r="362">
          <cell r="F362" t="str">
            <v>Sữa Bột Colos</v>
          </cell>
          <cell r="G362" t="str">
            <v>MC001100</v>
          </cell>
          <cell r="M362">
            <v>320000000</v>
          </cell>
          <cell r="N362">
            <v>151680000</v>
          </cell>
        </row>
        <row r="363">
          <cell r="F363" t="str">
            <v>Sữa Bột Colos</v>
          </cell>
          <cell r="G363" t="str">
            <v>MC001156</v>
          </cell>
          <cell r="M363">
            <v>330000000</v>
          </cell>
          <cell r="N363">
            <v>332280000</v>
          </cell>
        </row>
        <row r="364">
          <cell r="M364">
            <v>650000000</v>
          </cell>
          <cell r="N364">
            <v>483960000</v>
          </cell>
        </row>
        <row r="365">
          <cell r="F365" t="str">
            <v>Sữa Bột Colos</v>
          </cell>
          <cell r="G365" t="str">
            <v>MC000756</v>
          </cell>
          <cell r="M365">
            <v>680000000</v>
          </cell>
          <cell r="N365">
            <v>606360000</v>
          </cell>
        </row>
        <row r="366">
          <cell r="M366">
            <v>680000000</v>
          </cell>
          <cell r="N366">
            <v>606360000</v>
          </cell>
        </row>
        <row r="367">
          <cell r="F367" t="str">
            <v>Sữa Bột Colos</v>
          </cell>
          <cell r="G367" t="str">
            <v>MC000888</v>
          </cell>
          <cell r="M367">
            <v>0</v>
          </cell>
          <cell r="N367">
            <v>0</v>
          </cell>
        </row>
        <row r="368">
          <cell r="F368" t="str">
            <v>Sữa Bột Colos</v>
          </cell>
          <cell r="G368" t="str">
            <v>MC002785</v>
          </cell>
          <cell r="M368">
            <v>40000000</v>
          </cell>
          <cell r="N368">
            <v>44760000</v>
          </cell>
        </row>
        <row r="369">
          <cell r="F369" t="str">
            <v>Sữa Bột Colos</v>
          </cell>
          <cell r="G369" t="str">
            <v>MC001114</v>
          </cell>
          <cell r="M369">
            <v>130000000</v>
          </cell>
          <cell r="N369">
            <v>138000000</v>
          </cell>
        </row>
        <row r="370">
          <cell r="F370" t="str">
            <v>Sữa Bột Colos</v>
          </cell>
          <cell r="G370" t="str">
            <v>MC000746</v>
          </cell>
          <cell r="M370">
            <v>130000000</v>
          </cell>
          <cell r="N370">
            <v>149160000</v>
          </cell>
        </row>
        <row r="371">
          <cell r="M371">
            <v>300000000</v>
          </cell>
          <cell r="N371">
            <v>331920000</v>
          </cell>
        </row>
        <row r="372">
          <cell r="F372" t="str">
            <v>Sữa Bột Colos</v>
          </cell>
          <cell r="G372" t="str">
            <v>MC000731</v>
          </cell>
          <cell r="M372">
            <v>350000000</v>
          </cell>
          <cell r="N372">
            <v>354960000</v>
          </cell>
        </row>
        <row r="373">
          <cell r="F373" t="str">
            <v>Sữa Bột Colos</v>
          </cell>
          <cell r="G373" t="str">
            <v>MC000782</v>
          </cell>
          <cell r="M373">
            <v>70000000</v>
          </cell>
          <cell r="N373">
            <v>70440000</v>
          </cell>
        </row>
        <row r="374">
          <cell r="F374" t="str">
            <v>Sữa Bột Colos</v>
          </cell>
          <cell r="G374" t="str">
            <v>MC001370</v>
          </cell>
          <cell r="M374">
            <v>75000000</v>
          </cell>
          <cell r="N374">
            <v>81960000</v>
          </cell>
        </row>
        <row r="375">
          <cell r="F375" t="str">
            <v>Sữa Bột Colos</v>
          </cell>
          <cell r="G375" t="str">
            <v>MC002062</v>
          </cell>
          <cell r="M375">
            <v>60000000</v>
          </cell>
          <cell r="N375">
            <v>25560000</v>
          </cell>
        </row>
        <row r="376">
          <cell r="F376" t="str">
            <v>Sữa Bột Colos</v>
          </cell>
          <cell r="G376" t="str">
            <v>MC003508</v>
          </cell>
          <cell r="M376">
            <v>5000000</v>
          </cell>
          <cell r="N376">
            <v>0</v>
          </cell>
        </row>
        <row r="377">
          <cell r="F377" t="str">
            <v>Sữa Bột Colos</v>
          </cell>
          <cell r="G377" t="str">
            <v>MC003500</v>
          </cell>
          <cell r="M377">
            <v>20000000</v>
          </cell>
          <cell r="N377">
            <v>31980000</v>
          </cell>
        </row>
        <row r="378">
          <cell r="F378" t="str">
            <v>Sữa Bột Colos</v>
          </cell>
          <cell r="G378" t="str">
            <v>MC002284</v>
          </cell>
          <cell r="M378">
            <v>0</v>
          </cell>
          <cell r="N378">
            <v>0</v>
          </cell>
        </row>
        <row r="379">
          <cell r="F379" t="str">
            <v>Sữa Bột Colos</v>
          </cell>
          <cell r="G379" t="str">
            <v>MC001183</v>
          </cell>
          <cell r="M379">
            <v>50000000</v>
          </cell>
          <cell r="N379">
            <v>32040000</v>
          </cell>
        </row>
        <row r="380">
          <cell r="F380" t="str">
            <v>Sữa Bột Colos</v>
          </cell>
          <cell r="G380" t="str">
            <v>MC002743</v>
          </cell>
          <cell r="M380">
            <v>20000000</v>
          </cell>
          <cell r="N380">
            <v>0</v>
          </cell>
        </row>
        <row r="381">
          <cell r="M381">
            <v>650000000</v>
          </cell>
          <cell r="N381">
            <v>596940000</v>
          </cell>
        </row>
        <row r="382">
          <cell r="F382" t="str">
            <v>Sữa Bột Colos</v>
          </cell>
          <cell r="M382">
            <v>5610600000</v>
          </cell>
          <cell r="N382">
            <v>4857620000</v>
          </cell>
        </row>
        <row r="383">
          <cell r="F383" t="str">
            <v>Sữa Nước Colos</v>
          </cell>
          <cell r="G383" t="str">
            <v>MC000622</v>
          </cell>
          <cell r="M383">
            <v>30000000</v>
          </cell>
          <cell r="N383">
            <v>45446400</v>
          </cell>
        </row>
        <row r="384">
          <cell r="F384" t="str">
            <v>Sữa Nước Colos</v>
          </cell>
          <cell r="G384" t="str">
            <v>MC002530</v>
          </cell>
          <cell r="M384">
            <v>0</v>
          </cell>
          <cell r="N384">
            <v>0</v>
          </cell>
        </row>
        <row r="385">
          <cell r="F385" t="str">
            <v>Sữa Nước Colos</v>
          </cell>
          <cell r="G385" t="str">
            <v>MC002741</v>
          </cell>
          <cell r="M385">
            <v>20000000</v>
          </cell>
          <cell r="N385">
            <v>51321600</v>
          </cell>
        </row>
        <row r="386">
          <cell r="F386" t="str">
            <v>Sữa Nước Colos</v>
          </cell>
          <cell r="G386" t="str">
            <v>MC002068</v>
          </cell>
          <cell r="M386">
            <v>30000000</v>
          </cell>
          <cell r="N386">
            <v>60163200</v>
          </cell>
        </row>
        <row r="387">
          <cell r="M387">
            <v>80000000</v>
          </cell>
          <cell r="N387">
            <v>156931200</v>
          </cell>
        </row>
        <row r="388">
          <cell r="F388" t="str">
            <v>Sữa Nước Colos</v>
          </cell>
          <cell r="G388" t="str">
            <v>MC000643</v>
          </cell>
          <cell r="M388">
            <v>80000000</v>
          </cell>
          <cell r="N388">
            <v>80150400</v>
          </cell>
        </row>
        <row r="389">
          <cell r="M389">
            <v>80000000</v>
          </cell>
          <cell r="N389">
            <v>80150400</v>
          </cell>
        </row>
        <row r="390">
          <cell r="F390" t="str">
            <v>Sữa Nước Colos</v>
          </cell>
          <cell r="G390" t="str">
            <v>MC000185</v>
          </cell>
          <cell r="M390">
            <v>0</v>
          </cell>
          <cell r="N390">
            <v>0</v>
          </cell>
        </row>
        <row r="391">
          <cell r="F391" t="str">
            <v>Sữa Nước Colos</v>
          </cell>
          <cell r="G391" t="str">
            <v>MC002560</v>
          </cell>
          <cell r="M391">
            <v>70000000</v>
          </cell>
          <cell r="N391">
            <v>70848000</v>
          </cell>
        </row>
        <row r="392">
          <cell r="F392" t="str">
            <v>Sữa Nước Colos</v>
          </cell>
          <cell r="G392" t="str">
            <v>MC003486</v>
          </cell>
          <cell r="M392">
            <v>100000000</v>
          </cell>
          <cell r="N392">
            <v>101097600</v>
          </cell>
        </row>
        <row r="393">
          <cell r="F393" t="str">
            <v>Sữa Nước Colos</v>
          </cell>
          <cell r="G393" t="str">
            <v>MC000592</v>
          </cell>
          <cell r="M393">
            <v>60000000</v>
          </cell>
          <cell r="N393">
            <v>61516800</v>
          </cell>
        </row>
        <row r="394">
          <cell r="F394" t="str">
            <v>Sữa Nước Colos</v>
          </cell>
          <cell r="G394" t="str">
            <v>MC002780</v>
          </cell>
          <cell r="M394">
            <v>0</v>
          </cell>
          <cell r="N394">
            <v>0</v>
          </cell>
        </row>
        <row r="395">
          <cell r="F395" t="str">
            <v>Sữa Nước Colos</v>
          </cell>
          <cell r="G395" t="str">
            <v>MC002280</v>
          </cell>
          <cell r="M395">
            <v>50000000</v>
          </cell>
          <cell r="N395">
            <v>50284800</v>
          </cell>
        </row>
        <row r="396">
          <cell r="F396" t="str">
            <v>Sữa Nước Colos</v>
          </cell>
          <cell r="G396" t="str">
            <v>MC002698</v>
          </cell>
          <cell r="M396">
            <v>0</v>
          </cell>
          <cell r="N396">
            <v>0</v>
          </cell>
        </row>
        <row r="397">
          <cell r="M397">
            <v>280000000</v>
          </cell>
          <cell r="N397">
            <v>283747200</v>
          </cell>
        </row>
        <row r="398">
          <cell r="F398" t="str">
            <v>Sữa Nước Colos</v>
          </cell>
          <cell r="G398" t="str">
            <v>MC002459</v>
          </cell>
          <cell r="M398">
            <v>0</v>
          </cell>
          <cell r="N398">
            <v>0</v>
          </cell>
        </row>
        <row r="399">
          <cell r="F399" t="str">
            <v>Sữa Nước Colos</v>
          </cell>
          <cell r="G399" t="str">
            <v>MC000441</v>
          </cell>
          <cell r="M399">
            <v>100000000</v>
          </cell>
          <cell r="N399">
            <v>100035200</v>
          </cell>
        </row>
        <row r="400">
          <cell r="F400" t="str">
            <v>Sữa Nước Colos</v>
          </cell>
          <cell r="G400" t="str">
            <v>MC000862</v>
          </cell>
          <cell r="M400">
            <v>20000000</v>
          </cell>
          <cell r="N400">
            <v>19584000</v>
          </cell>
        </row>
        <row r="401">
          <cell r="M401">
            <v>120000000</v>
          </cell>
          <cell r="N401">
            <v>119619200</v>
          </cell>
        </row>
        <row r="402">
          <cell r="F402" t="str">
            <v>Sữa Nước Colos</v>
          </cell>
          <cell r="G402" t="str">
            <v>MC000041</v>
          </cell>
          <cell r="M402">
            <v>20000000</v>
          </cell>
          <cell r="N402">
            <v>23385600</v>
          </cell>
        </row>
        <row r="403">
          <cell r="F403" t="str">
            <v>Sữa Nước Colos</v>
          </cell>
          <cell r="G403" t="str">
            <v>MC002605</v>
          </cell>
          <cell r="M403">
            <v>15000000</v>
          </cell>
          <cell r="N403">
            <v>7344000</v>
          </cell>
        </row>
        <row r="404">
          <cell r="F404" t="str">
            <v>Sữa Nước Colos</v>
          </cell>
          <cell r="G404" t="str">
            <v>MC002629</v>
          </cell>
          <cell r="M404">
            <v>0</v>
          </cell>
          <cell r="N404">
            <v>5385600</v>
          </cell>
        </row>
        <row r="405">
          <cell r="F405" t="str">
            <v>Sữa Nước Colos</v>
          </cell>
          <cell r="G405" t="str">
            <v>MC001359</v>
          </cell>
          <cell r="M405">
            <v>18000000</v>
          </cell>
          <cell r="N405">
            <v>8313600</v>
          </cell>
        </row>
        <row r="406">
          <cell r="F406" t="str">
            <v>Sữa Nước Colos</v>
          </cell>
          <cell r="G406" t="str">
            <v>MC002227</v>
          </cell>
          <cell r="M406">
            <v>20000000</v>
          </cell>
          <cell r="N406">
            <v>61056000</v>
          </cell>
        </row>
        <row r="407">
          <cell r="F407" t="str">
            <v>Sữa Nước Colos</v>
          </cell>
          <cell r="G407" t="str">
            <v>MC002686</v>
          </cell>
          <cell r="M407">
            <v>0</v>
          </cell>
          <cell r="N407">
            <v>0</v>
          </cell>
        </row>
        <row r="408">
          <cell r="M408">
            <v>73000000</v>
          </cell>
          <cell r="N408">
            <v>105484800</v>
          </cell>
        </row>
        <row r="409">
          <cell r="F409" t="str">
            <v>Sữa Nước Colos</v>
          </cell>
          <cell r="G409" t="str">
            <v>MC000615</v>
          </cell>
          <cell r="M409">
            <v>0</v>
          </cell>
          <cell r="N409">
            <v>3818400</v>
          </cell>
        </row>
        <row r="410">
          <cell r="F410" t="str">
            <v>Sữa Nước Colos</v>
          </cell>
          <cell r="G410" t="str">
            <v>MC002507</v>
          </cell>
          <cell r="M410">
            <v>0</v>
          </cell>
          <cell r="N410">
            <v>-2013600</v>
          </cell>
        </row>
        <row r="411">
          <cell r="F411" t="str">
            <v>Sữa Nước Colos</v>
          </cell>
          <cell r="G411" t="str">
            <v>MC002066</v>
          </cell>
          <cell r="M411">
            <v>20000000</v>
          </cell>
          <cell r="N411">
            <v>47529600</v>
          </cell>
        </row>
        <row r="412">
          <cell r="F412" t="str">
            <v>Sữa Nước Colos</v>
          </cell>
          <cell r="G412" t="str">
            <v>MC000376</v>
          </cell>
          <cell r="M412">
            <v>5000000</v>
          </cell>
          <cell r="N412">
            <v>0</v>
          </cell>
        </row>
        <row r="413">
          <cell r="F413" t="str">
            <v>Sữa Nước Colos</v>
          </cell>
          <cell r="G413" t="str">
            <v>MC000894</v>
          </cell>
          <cell r="M413">
            <v>5000000</v>
          </cell>
          <cell r="N413">
            <v>0</v>
          </cell>
        </row>
        <row r="414">
          <cell r="F414" t="str">
            <v>Sữa Nước Colos</v>
          </cell>
          <cell r="G414" t="str">
            <v>MC001332</v>
          </cell>
          <cell r="M414">
            <v>5000000</v>
          </cell>
          <cell r="N414">
            <v>5385600</v>
          </cell>
        </row>
        <row r="415">
          <cell r="F415" t="str">
            <v>Sữa Nước Colos</v>
          </cell>
          <cell r="G415" t="str">
            <v>MC001125</v>
          </cell>
          <cell r="M415">
            <v>35000000</v>
          </cell>
          <cell r="N415">
            <v>8812800</v>
          </cell>
        </row>
        <row r="416">
          <cell r="F416" t="str">
            <v>Sữa Nước Colos</v>
          </cell>
          <cell r="G416" t="str">
            <v>MC002735</v>
          </cell>
          <cell r="M416">
            <v>0</v>
          </cell>
          <cell r="N416">
            <v>0</v>
          </cell>
        </row>
        <row r="417">
          <cell r="F417" t="str">
            <v>Sữa Nước Colos</v>
          </cell>
          <cell r="G417" t="str">
            <v>MC002512</v>
          </cell>
          <cell r="M417">
            <v>0</v>
          </cell>
          <cell r="N417">
            <v>0</v>
          </cell>
        </row>
        <row r="418">
          <cell r="M418">
            <v>70000000</v>
          </cell>
          <cell r="N418">
            <v>63532800</v>
          </cell>
        </row>
        <row r="419">
          <cell r="F419" t="str">
            <v>Sữa Nước Colos</v>
          </cell>
          <cell r="M419">
            <v>503000000</v>
          </cell>
          <cell r="N419">
            <v>609696000</v>
          </cell>
        </row>
        <row r="420">
          <cell r="F420" t="str">
            <v>Sữa Nước Colos</v>
          </cell>
          <cell r="G420" t="str">
            <v>MC002480</v>
          </cell>
          <cell r="M420">
            <v>10000000</v>
          </cell>
          <cell r="N420">
            <v>11750400</v>
          </cell>
        </row>
        <row r="421">
          <cell r="F421" t="str">
            <v>Sữa Nước Colos</v>
          </cell>
          <cell r="G421" t="str">
            <v>MC002674</v>
          </cell>
          <cell r="M421">
            <v>30000000</v>
          </cell>
          <cell r="N421">
            <v>20073600</v>
          </cell>
        </row>
        <row r="422">
          <cell r="F422" t="str">
            <v>Sữa Nước Colos</v>
          </cell>
          <cell r="G422" t="str">
            <v>MC002499</v>
          </cell>
          <cell r="M422">
            <v>50000000</v>
          </cell>
          <cell r="N422">
            <v>31776000</v>
          </cell>
        </row>
        <row r="423">
          <cell r="M423">
            <v>90000000</v>
          </cell>
          <cell r="N423">
            <v>63600000</v>
          </cell>
        </row>
        <row r="424">
          <cell r="F424" t="str">
            <v>Sữa Nước Colos</v>
          </cell>
          <cell r="G424" t="str">
            <v>MC001406</v>
          </cell>
          <cell r="M424">
            <v>90000000</v>
          </cell>
          <cell r="N424">
            <v>118972800</v>
          </cell>
        </row>
        <row r="425">
          <cell r="F425" t="str">
            <v>Sữa Nước Colos</v>
          </cell>
          <cell r="G425" t="str">
            <v>MC003515</v>
          </cell>
          <cell r="M425">
            <v>10000000</v>
          </cell>
          <cell r="N425">
            <v>58560000</v>
          </cell>
        </row>
        <row r="426">
          <cell r="F426" t="str">
            <v>Sữa Nước Colos</v>
          </cell>
          <cell r="G426" t="str">
            <v>MC002740</v>
          </cell>
          <cell r="M426">
            <v>0</v>
          </cell>
          <cell r="N426">
            <v>47001600</v>
          </cell>
        </row>
        <row r="427">
          <cell r="F427" t="str">
            <v>Sữa Nước Colos</v>
          </cell>
          <cell r="G427" t="str">
            <v>MC002445</v>
          </cell>
          <cell r="M427">
            <v>10000000</v>
          </cell>
          <cell r="N427">
            <v>0</v>
          </cell>
        </row>
        <row r="428">
          <cell r="M428">
            <v>110000000</v>
          </cell>
          <cell r="N428">
            <v>224534400</v>
          </cell>
        </row>
        <row r="429">
          <cell r="F429" t="str">
            <v>Sữa Nước Colos</v>
          </cell>
          <cell r="G429" t="str">
            <v>MC001157</v>
          </cell>
          <cell r="M429">
            <v>60000000</v>
          </cell>
          <cell r="N429">
            <v>61008000</v>
          </cell>
        </row>
        <row r="430">
          <cell r="F430" t="str">
            <v>Sữa Nước Colos</v>
          </cell>
          <cell r="G430" t="str">
            <v>MC002473</v>
          </cell>
          <cell r="M430">
            <v>0</v>
          </cell>
          <cell r="N430">
            <v>0</v>
          </cell>
        </row>
        <row r="431">
          <cell r="F431" t="str">
            <v>Sữa Nước Colos</v>
          </cell>
          <cell r="G431" t="str">
            <v>MC002481</v>
          </cell>
          <cell r="M431">
            <v>40000000</v>
          </cell>
          <cell r="N431">
            <v>32198400</v>
          </cell>
        </row>
        <row r="432">
          <cell r="F432" t="str">
            <v>Sữa Nước Colos</v>
          </cell>
          <cell r="G432" t="str">
            <v>MC002500</v>
          </cell>
          <cell r="M432">
            <v>50000000</v>
          </cell>
          <cell r="N432">
            <v>40214400</v>
          </cell>
        </row>
        <row r="433">
          <cell r="F433" t="str">
            <v>Sữa Nước Colos</v>
          </cell>
          <cell r="G433" t="str">
            <v>MC002589</v>
          </cell>
          <cell r="M433">
            <v>70000000</v>
          </cell>
          <cell r="N433">
            <v>70656000</v>
          </cell>
        </row>
        <row r="434">
          <cell r="M434">
            <v>220000000</v>
          </cell>
          <cell r="N434">
            <v>204076800</v>
          </cell>
        </row>
        <row r="435">
          <cell r="F435" t="str">
            <v>Sữa Nước Colos</v>
          </cell>
          <cell r="G435" t="str">
            <v>MC002460</v>
          </cell>
          <cell r="M435">
            <v>30000000</v>
          </cell>
          <cell r="N435">
            <v>23500800</v>
          </cell>
        </row>
        <row r="436">
          <cell r="F436" t="str">
            <v>Sữa Nước Colos</v>
          </cell>
          <cell r="G436" t="str">
            <v>MC002474</v>
          </cell>
          <cell r="M436">
            <v>0</v>
          </cell>
          <cell r="N436">
            <v>29376000</v>
          </cell>
        </row>
        <row r="437">
          <cell r="F437" t="str">
            <v>Sữa Nước Colos</v>
          </cell>
          <cell r="G437" t="str">
            <v>MC002586</v>
          </cell>
          <cell r="M437">
            <v>30000000</v>
          </cell>
          <cell r="N437">
            <v>8755200</v>
          </cell>
        </row>
        <row r="438">
          <cell r="F438" t="str">
            <v>Sữa Nước Colos</v>
          </cell>
          <cell r="G438" t="str">
            <v>MC002577</v>
          </cell>
          <cell r="M438">
            <v>55000000</v>
          </cell>
          <cell r="N438">
            <v>91968000</v>
          </cell>
        </row>
        <row r="439">
          <cell r="F439" t="str">
            <v>Sữa Nước Colos</v>
          </cell>
          <cell r="G439" t="str">
            <v>MC001243</v>
          </cell>
          <cell r="M439">
            <v>80000000</v>
          </cell>
          <cell r="N439">
            <v>138777600</v>
          </cell>
        </row>
        <row r="440">
          <cell r="M440">
            <v>195000000</v>
          </cell>
          <cell r="N440">
            <v>292377600</v>
          </cell>
        </row>
        <row r="441">
          <cell r="F441" t="str">
            <v>Sữa Nước Colos</v>
          </cell>
          <cell r="G441" t="str">
            <v>MC000342</v>
          </cell>
          <cell r="M441">
            <v>70000000</v>
          </cell>
          <cell r="N441">
            <v>134707200</v>
          </cell>
        </row>
        <row r="442">
          <cell r="F442" t="str">
            <v>Sữa Nước Colos</v>
          </cell>
          <cell r="G442" t="str">
            <v>MC002527</v>
          </cell>
          <cell r="M442">
            <v>0</v>
          </cell>
          <cell r="N442">
            <v>0</v>
          </cell>
        </row>
        <row r="443">
          <cell r="F443" t="str">
            <v>Sữa Nước Colos</v>
          </cell>
          <cell r="G443" t="str">
            <v>MC001142</v>
          </cell>
          <cell r="M443">
            <v>100000000</v>
          </cell>
          <cell r="N443">
            <v>144288000</v>
          </cell>
        </row>
        <row r="444">
          <cell r="F444" t="str">
            <v>Sữa Nước Colos</v>
          </cell>
          <cell r="G444" t="str">
            <v>MC002270</v>
          </cell>
          <cell r="M444">
            <v>20000000</v>
          </cell>
          <cell r="N444">
            <v>0</v>
          </cell>
        </row>
        <row r="445">
          <cell r="F445" t="str">
            <v>Sữa Nước Colos</v>
          </cell>
          <cell r="G445" t="str">
            <v>MC002722</v>
          </cell>
          <cell r="M445">
            <v>0</v>
          </cell>
          <cell r="N445">
            <v>0</v>
          </cell>
        </row>
        <row r="446">
          <cell r="F446" t="str">
            <v>Sữa Nước Colos</v>
          </cell>
          <cell r="G446" t="str">
            <v>MC002794</v>
          </cell>
          <cell r="M446">
            <v>0</v>
          </cell>
          <cell r="N446">
            <v>16128000</v>
          </cell>
        </row>
        <row r="447">
          <cell r="F447" t="str">
            <v>Sữa Nước Colos</v>
          </cell>
          <cell r="G447" t="str">
            <v>MC002757</v>
          </cell>
          <cell r="M447">
            <v>30000000</v>
          </cell>
          <cell r="N447">
            <v>33139200</v>
          </cell>
        </row>
        <row r="448">
          <cell r="F448" t="str">
            <v>Sữa Nước Colos</v>
          </cell>
          <cell r="G448" t="str">
            <v>MC001255</v>
          </cell>
          <cell r="M448">
            <v>0</v>
          </cell>
          <cell r="N448">
            <v>0</v>
          </cell>
        </row>
        <row r="449">
          <cell r="F449" t="str">
            <v>Sữa Nước Colos</v>
          </cell>
          <cell r="G449" t="str">
            <v>MC002071</v>
          </cell>
          <cell r="M449">
            <v>0</v>
          </cell>
          <cell r="N449">
            <v>0</v>
          </cell>
        </row>
        <row r="450">
          <cell r="M450">
            <v>220000000</v>
          </cell>
          <cell r="N450">
            <v>328262400</v>
          </cell>
        </row>
        <row r="451">
          <cell r="F451" t="str">
            <v>Sữa Nước Colos</v>
          </cell>
          <cell r="G451" t="str">
            <v>MC000798</v>
          </cell>
          <cell r="M451">
            <v>40000000</v>
          </cell>
          <cell r="N451">
            <v>40108800</v>
          </cell>
        </row>
        <row r="452">
          <cell r="F452" t="str">
            <v>Sữa Nước Colos</v>
          </cell>
          <cell r="G452" t="str">
            <v>MC001262</v>
          </cell>
          <cell r="M452">
            <v>30000000</v>
          </cell>
          <cell r="N452">
            <v>35452800</v>
          </cell>
        </row>
        <row r="453">
          <cell r="F453" t="str">
            <v>Sữa Nước Colos</v>
          </cell>
          <cell r="G453" t="str">
            <v>MC001264</v>
          </cell>
          <cell r="M453">
            <v>10000000</v>
          </cell>
          <cell r="N453">
            <v>2937600</v>
          </cell>
        </row>
        <row r="454">
          <cell r="F454" t="str">
            <v>Sữa Nước Colos</v>
          </cell>
          <cell r="G454" t="str">
            <v>MC002503</v>
          </cell>
          <cell r="M454">
            <v>30000000</v>
          </cell>
          <cell r="N454">
            <v>30096000</v>
          </cell>
        </row>
        <row r="455">
          <cell r="M455">
            <v>110000000</v>
          </cell>
          <cell r="N455">
            <v>108595200</v>
          </cell>
        </row>
        <row r="456">
          <cell r="F456" t="str">
            <v>Sữa Nước Colos</v>
          </cell>
          <cell r="G456" t="str">
            <v>MC000114</v>
          </cell>
          <cell r="M456">
            <v>50000000</v>
          </cell>
          <cell r="N456">
            <v>29280000</v>
          </cell>
        </row>
        <row r="457">
          <cell r="F457" t="str">
            <v>Sữa Nước Colos</v>
          </cell>
          <cell r="G457" t="str">
            <v>MC003496</v>
          </cell>
          <cell r="M457">
            <v>0</v>
          </cell>
          <cell r="N457">
            <v>0</v>
          </cell>
        </row>
        <row r="458">
          <cell r="F458" t="str">
            <v>Sữa Nước Colos</v>
          </cell>
          <cell r="G458" t="str">
            <v>MC002661</v>
          </cell>
          <cell r="M458">
            <v>150000000</v>
          </cell>
          <cell r="N458">
            <v>1102608000</v>
          </cell>
        </row>
        <row r="459">
          <cell r="F459" t="str">
            <v>Sữa Nước Colos</v>
          </cell>
          <cell r="G459" t="str">
            <v>MC002694</v>
          </cell>
          <cell r="M459">
            <v>60000000</v>
          </cell>
          <cell r="N459">
            <v>62208000</v>
          </cell>
        </row>
        <row r="460">
          <cell r="F460" t="str">
            <v>Sữa Nước Colos</v>
          </cell>
          <cell r="G460" t="str">
            <v>MC000597</v>
          </cell>
          <cell r="M460">
            <v>0</v>
          </cell>
          <cell r="N460">
            <v>0</v>
          </cell>
        </row>
        <row r="461">
          <cell r="F461" t="str">
            <v>Sữa Nước Colos</v>
          </cell>
          <cell r="G461" t="str">
            <v>MC002495</v>
          </cell>
          <cell r="M461">
            <v>90000000</v>
          </cell>
          <cell r="N461">
            <v>90086400</v>
          </cell>
        </row>
        <row r="462">
          <cell r="M462">
            <v>350000000</v>
          </cell>
          <cell r="N462">
            <v>1284182400</v>
          </cell>
        </row>
        <row r="463">
          <cell r="F463" t="str">
            <v>Sữa Nước Colos</v>
          </cell>
          <cell r="G463" t="str">
            <v>MC001100</v>
          </cell>
          <cell r="M463">
            <v>120000000</v>
          </cell>
          <cell r="N463">
            <v>212544000</v>
          </cell>
        </row>
        <row r="464">
          <cell r="F464" t="str">
            <v>Sữa Nước Colos</v>
          </cell>
          <cell r="G464" t="str">
            <v>MC001156</v>
          </cell>
          <cell r="M464">
            <v>150000000</v>
          </cell>
          <cell r="N464">
            <v>185491200</v>
          </cell>
        </row>
        <row r="465">
          <cell r="M465">
            <v>270000000</v>
          </cell>
          <cell r="N465">
            <v>398035200</v>
          </cell>
        </row>
        <row r="466">
          <cell r="F466" t="str">
            <v>Sữa Nước Colos</v>
          </cell>
          <cell r="G466" t="str">
            <v>MC000756</v>
          </cell>
          <cell r="M466">
            <v>150000000</v>
          </cell>
          <cell r="N466">
            <v>280656000</v>
          </cell>
        </row>
        <row r="467">
          <cell r="M467">
            <v>150000000</v>
          </cell>
          <cell r="N467">
            <v>280656000</v>
          </cell>
        </row>
        <row r="468">
          <cell r="F468" t="str">
            <v>Sữa Nước Colos</v>
          </cell>
          <cell r="G468" t="str">
            <v>MC000888</v>
          </cell>
          <cell r="M468">
            <v>0</v>
          </cell>
          <cell r="N468">
            <v>0</v>
          </cell>
        </row>
        <row r="469">
          <cell r="F469" t="str">
            <v>Sữa Nước Colos</v>
          </cell>
          <cell r="G469" t="str">
            <v>MC002785</v>
          </cell>
          <cell r="M469">
            <v>60000000</v>
          </cell>
          <cell r="N469">
            <v>112200000</v>
          </cell>
        </row>
        <row r="470">
          <cell r="F470" t="str">
            <v>Sữa Nước Colos</v>
          </cell>
          <cell r="G470" t="str">
            <v>MC001114</v>
          </cell>
          <cell r="M470">
            <v>40000000</v>
          </cell>
          <cell r="N470">
            <v>41616000</v>
          </cell>
        </row>
        <row r="471">
          <cell r="F471" t="str">
            <v>Sữa Nước Colos</v>
          </cell>
          <cell r="G471" t="str">
            <v>MC000746</v>
          </cell>
          <cell r="M471">
            <v>60000000</v>
          </cell>
          <cell r="N471">
            <v>84700800</v>
          </cell>
        </row>
        <row r="472">
          <cell r="M472">
            <v>160000000</v>
          </cell>
          <cell r="N472">
            <v>238516800</v>
          </cell>
        </row>
        <row r="473">
          <cell r="F473" t="str">
            <v>Sữa Nước Colos</v>
          </cell>
          <cell r="G473" t="str">
            <v>MC000731</v>
          </cell>
          <cell r="M473">
            <v>100000000</v>
          </cell>
          <cell r="N473">
            <v>100368000</v>
          </cell>
        </row>
        <row r="474">
          <cell r="F474" t="str">
            <v>Sữa Nước Colos</v>
          </cell>
          <cell r="G474" t="str">
            <v>MC000782</v>
          </cell>
          <cell r="M474">
            <v>50000000</v>
          </cell>
          <cell r="N474">
            <v>85680000</v>
          </cell>
        </row>
        <row r="475">
          <cell r="F475" t="str">
            <v>Sữa Nước Colos</v>
          </cell>
          <cell r="G475" t="str">
            <v>MC001370</v>
          </cell>
          <cell r="M475">
            <v>60000000</v>
          </cell>
          <cell r="N475">
            <v>61689600</v>
          </cell>
        </row>
        <row r="476">
          <cell r="F476" t="str">
            <v>Sữa Nước Colos</v>
          </cell>
          <cell r="G476" t="str">
            <v>MC002062</v>
          </cell>
          <cell r="M476">
            <v>40000000</v>
          </cell>
          <cell r="N476">
            <v>0</v>
          </cell>
        </row>
        <row r="477">
          <cell r="F477" t="str">
            <v>Sữa Nước Colos</v>
          </cell>
          <cell r="G477" t="str">
            <v>MC003508</v>
          </cell>
          <cell r="M477">
            <v>20000000</v>
          </cell>
          <cell r="N477">
            <v>23500800</v>
          </cell>
        </row>
        <row r="478">
          <cell r="F478" t="str">
            <v>Sữa Nước Colos</v>
          </cell>
          <cell r="G478" t="str">
            <v>MC003500</v>
          </cell>
          <cell r="M478">
            <v>10000000</v>
          </cell>
          <cell r="N478">
            <v>58752000</v>
          </cell>
        </row>
        <row r="479">
          <cell r="F479" t="str">
            <v>Sữa Nước Colos</v>
          </cell>
          <cell r="G479" t="str">
            <v>MC002284</v>
          </cell>
          <cell r="M479">
            <v>0</v>
          </cell>
          <cell r="N479">
            <v>0</v>
          </cell>
        </row>
        <row r="480">
          <cell r="F480" t="str">
            <v>Sữa Nước Colos</v>
          </cell>
          <cell r="G480" t="str">
            <v>MC001183</v>
          </cell>
          <cell r="M480">
            <v>40000000</v>
          </cell>
          <cell r="N480">
            <v>20563200</v>
          </cell>
        </row>
        <row r="481">
          <cell r="F481" t="str">
            <v>Sữa Nước Colos</v>
          </cell>
          <cell r="G481" t="str">
            <v>MC002743</v>
          </cell>
          <cell r="M481">
            <v>10000000</v>
          </cell>
          <cell r="N481">
            <v>0</v>
          </cell>
        </row>
        <row r="482">
          <cell r="M482">
            <v>330000000</v>
          </cell>
          <cell r="N482">
            <v>350553600</v>
          </cell>
        </row>
        <row r="483">
          <cell r="F483" t="str">
            <v>Sữa Nước Colos</v>
          </cell>
          <cell r="M483">
            <v>2010000000</v>
          </cell>
          <cell r="N483">
            <v>3481012800</v>
          </cell>
        </row>
        <row r="484">
          <cell r="F484" t="str">
            <v>Bột Ăn Dặm</v>
          </cell>
          <cell r="G484" t="str">
            <v>MC000622</v>
          </cell>
          <cell r="M484">
            <v>80000000</v>
          </cell>
          <cell r="N484">
            <v>85404000</v>
          </cell>
        </row>
        <row r="485">
          <cell r="F485" t="str">
            <v>Bột Ăn Dặm</v>
          </cell>
          <cell r="G485" t="str">
            <v>MC002530</v>
          </cell>
          <cell r="M485">
            <v>0</v>
          </cell>
          <cell r="N485">
            <v>0</v>
          </cell>
        </row>
        <row r="486">
          <cell r="F486" t="str">
            <v>Bột Ăn Dặm</v>
          </cell>
          <cell r="G486" t="str">
            <v>MC002741</v>
          </cell>
          <cell r="M486">
            <v>30000000</v>
          </cell>
          <cell r="N486">
            <v>33192000</v>
          </cell>
        </row>
        <row r="487">
          <cell r="F487" t="str">
            <v>Bột Ăn Dặm</v>
          </cell>
          <cell r="G487" t="str">
            <v>MC002068</v>
          </cell>
          <cell r="M487">
            <v>60000000</v>
          </cell>
          <cell r="N487">
            <v>72384000</v>
          </cell>
        </row>
        <row r="488">
          <cell r="M488">
            <v>170000000</v>
          </cell>
          <cell r="N488">
            <v>190980000</v>
          </cell>
        </row>
        <row r="489">
          <cell r="F489" t="str">
            <v>Bột Ăn Dặm</v>
          </cell>
          <cell r="G489" t="str">
            <v>MC000643</v>
          </cell>
          <cell r="M489">
            <v>80000000</v>
          </cell>
          <cell r="N489">
            <v>0</v>
          </cell>
        </row>
        <row r="490">
          <cell r="M490">
            <v>80000000</v>
          </cell>
          <cell r="N490">
            <v>0</v>
          </cell>
        </row>
        <row r="491">
          <cell r="F491" t="str">
            <v>Bột Ăn Dặm</v>
          </cell>
          <cell r="G491" t="str">
            <v>MC000185</v>
          </cell>
          <cell r="M491">
            <v>35000000</v>
          </cell>
          <cell r="N491">
            <v>35712000</v>
          </cell>
        </row>
        <row r="492">
          <cell r="F492" t="str">
            <v>Bột Ăn Dặm</v>
          </cell>
          <cell r="G492" t="str">
            <v>MC002560</v>
          </cell>
          <cell r="M492">
            <v>20000000</v>
          </cell>
          <cell r="N492">
            <v>20352000</v>
          </cell>
        </row>
        <row r="493">
          <cell r="F493" t="str">
            <v>Bột Ăn Dặm</v>
          </cell>
          <cell r="G493" t="str">
            <v>MC002280</v>
          </cell>
          <cell r="M493">
            <v>40000000</v>
          </cell>
          <cell r="N493">
            <v>41304000</v>
          </cell>
        </row>
        <row r="494">
          <cell r="F494" t="str">
            <v>Bột Ăn Dặm</v>
          </cell>
          <cell r="G494" t="str">
            <v>MC002780</v>
          </cell>
          <cell r="M494">
            <v>40000000</v>
          </cell>
          <cell r="N494">
            <v>116582000</v>
          </cell>
        </row>
        <row r="495">
          <cell r="F495" t="str">
            <v>Bột Ăn Dặm</v>
          </cell>
          <cell r="G495" t="str">
            <v>MC000592</v>
          </cell>
          <cell r="M495">
            <v>0</v>
          </cell>
          <cell r="N495">
            <v>-16766000</v>
          </cell>
        </row>
        <row r="496">
          <cell r="M496">
            <v>135000000</v>
          </cell>
          <cell r="N496">
            <v>197184000</v>
          </cell>
        </row>
        <row r="497">
          <cell r="F497" t="str">
            <v>Bột Ăn Dặm</v>
          </cell>
          <cell r="G497" t="str">
            <v>MC002459</v>
          </cell>
          <cell r="M497">
            <v>0</v>
          </cell>
          <cell r="N497">
            <v>0</v>
          </cell>
        </row>
        <row r="498">
          <cell r="F498" t="str">
            <v>Bột Ăn Dặm</v>
          </cell>
          <cell r="G498" t="str">
            <v>MC000441</v>
          </cell>
          <cell r="M498">
            <v>0</v>
          </cell>
          <cell r="N498">
            <v>0</v>
          </cell>
        </row>
        <row r="499">
          <cell r="F499" t="str">
            <v>Bột Ăn Dặm</v>
          </cell>
          <cell r="G499" t="str">
            <v>MC002752</v>
          </cell>
          <cell r="M499">
            <v>130000000</v>
          </cell>
          <cell r="N499">
            <v>132696000</v>
          </cell>
        </row>
        <row r="500">
          <cell r="F500" t="str">
            <v>Bột Ăn Dặm</v>
          </cell>
          <cell r="G500" t="str">
            <v>MC000862</v>
          </cell>
          <cell r="M500">
            <v>20000000</v>
          </cell>
          <cell r="N500">
            <v>28416000</v>
          </cell>
        </row>
        <row r="501">
          <cell r="M501">
            <v>150000000</v>
          </cell>
          <cell r="N501">
            <v>161112000</v>
          </cell>
        </row>
        <row r="502">
          <cell r="F502" t="str">
            <v>Bột Ăn Dặm</v>
          </cell>
          <cell r="G502" t="str">
            <v>MC000041</v>
          </cell>
          <cell r="M502">
            <v>60000000</v>
          </cell>
          <cell r="N502">
            <v>15888000</v>
          </cell>
        </row>
        <row r="503">
          <cell r="F503" t="str">
            <v>Bột Ăn Dặm</v>
          </cell>
          <cell r="G503" t="str">
            <v>MC002605</v>
          </cell>
          <cell r="M503">
            <v>40000000</v>
          </cell>
          <cell r="N503">
            <v>41352000</v>
          </cell>
        </row>
        <row r="504">
          <cell r="F504" t="str">
            <v>Bột Ăn Dặm</v>
          </cell>
          <cell r="G504" t="str">
            <v>MC002568</v>
          </cell>
          <cell r="M504">
            <v>10000000</v>
          </cell>
          <cell r="N504">
            <v>18720000</v>
          </cell>
        </row>
        <row r="505">
          <cell r="F505" t="str">
            <v>Bột Ăn Dặm</v>
          </cell>
          <cell r="G505" t="str">
            <v>MC000421</v>
          </cell>
          <cell r="M505">
            <v>25000000</v>
          </cell>
          <cell r="N505">
            <v>5552000</v>
          </cell>
        </row>
        <row r="506">
          <cell r="F506" t="str">
            <v>Bột Ăn Dặm</v>
          </cell>
          <cell r="G506" t="str">
            <v>MC002629</v>
          </cell>
          <cell r="M506">
            <v>10000000</v>
          </cell>
          <cell r="N506">
            <v>32328000</v>
          </cell>
        </row>
        <row r="507">
          <cell r="F507" t="str">
            <v>Bột Ăn Dặm</v>
          </cell>
          <cell r="G507" t="str">
            <v>MC002227</v>
          </cell>
          <cell r="M507">
            <v>25000000</v>
          </cell>
          <cell r="N507">
            <v>37500000</v>
          </cell>
        </row>
        <row r="508">
          <cell r="F508" t="str">
            <v>Bột Ăn Dặm</v>
          </cell>
          <cell r="G508" t="str">
            <v>MC002686</v>
          </cell>
          <cell r="M508">
            <v>0</v>
          </cell>
          <cell r="N508">
            <v>0</v>
          </cell>
        </row>
        <row r="509">
          <cell r="M509">
            <v>170000000</v>
          </cell>
          <cell r="N509">
            <v>151340000</v>
          </cell>
        </row>
        <row r="510">
          <cell r="F510" t="str">
            <v>Bột Ăn Dặm</v>
          </cell>
          <cell r="G510" t="str">
            <v>MC000615</v>
          </cell>
          <cell r="M510">
            <v>42000000</v>
          </cell>
          <cell r="N510">
            <v>42768000</v>
          </cell>
        </row>
        <row r="511">
          <cell r="F511" t="str">
            <v>Bột Ăn Dặm</v>
          </cell>
          <cell r="G511" t="str">
            <v>MC002507</v>
          </cell>
          <cell r="M511">
            <v>22000000</v>
          </cell>
          <cell r="N511">
            <v>9036000</v>
          </cell>
        </row>
        <row r="512">
          <cell r="F512" t="str">
            <v>Bột Ăn Dặm</v>
          </cell>
          <cell r="G512" t="str">
            <v>MC000376</v>
          </cell>
          <cell r="M512">
            <v>20000000</v>
          </cell>
          <cell r="N512">
            <v>25032000</v>
          </cell>
        </row>
        <row r="513">
          <cell r="F513" t="str">
            <v>Bột Ăn Dặm</v>
          </cell>
          <cell r="G513" t="str">
            <v>MC000894</v>
          </cell>
          <cell r="M513">
            <v>10000000</v>
          </cell>
          <cell r="N513">
            <v>10776000</v>
          </cell>
        </row>
        <row r="514">
          <cell r="F514" t="str">
            <v>Bột Ăn Dặm</v>
          </cell>
          <cell r="G514" t="str">
            <v>MC001332</v>
          </cell>
          <cell r="M514">
            <v>20000000</v>
          </cell>
          <cell r="N514">
            <v>21216000</v>
          </cell>
        </row>
        <row r="515">
          <cell r="F515" t="str">
            <v>Bột Ăn Dặm</v>
          </cell>
          <cell r="G515" t="str">
            <v>MC001125</v>
          </cell>
          <cell r="M515">
            <v>55000000</v>
          </cell>
          <cell r="N515">
            <v>61056000</v>
          </cell>
        </row>
        <row r="516">
          <cell r="F516" t="str">
            <v>Bột Ăn Dặm</v>
          </cell>
          <cell r="G516" t="str">
            <v>MC002735</v>
          </cell>
          <cell r="M516">
            <v>6000000</v>
          </cell>
          <cell r="N516">
            <v>6528000</v>
          </cell>
        </row>
        <row r="517">
          <cell r="F517" t="str">
            <v>Bột Ăn Dặm</v>
          </cell>
          <cell r="G517" t="str">
            <v>MC002512</v>
          </cell>
          <cell r="M517">
            <v>0</v>
          </cell>
          <cell r="N517">
            <v>0</v>
          </cell>
        </row>
        <row r="518">
          <cell r="M518">
            <v>175000000</v>
          </cell>
          <cell r="N518">
            <v>176412000</v>
          </cell>
        </row>
        <row r="519">
          <cell r="F519" t="str">
            <v>Bột Ăn Dặm</v>
          </cell>
          <cell r="M519">
            <v>650000000</v>
          </cell>
          <cell r="N519">
            <v>715916000</v>
          </cell>
        </row>
        <row r="520">
          <cell r="F520" t="str">
            <v>Bột Ăn Dặm</v>
          </cell>
          <cell r="G520" t="str">
            <v>MC002674</v>
          </cell>
          <cell r="M520">
            <v>20000000</v>
          </cell>
          <cell r="N520">
            <v>27000000</v>
          </cell>
        </row>
        <row r="521">
          <cell r="F521" t="str">
            <v>Bột Ăn Dặm</v>
          </cell>
          <cell r="G521" t="str">
            <v>MC000463</v>
          </cell>
          <cell r="M521">
            <v>0</v>
          </cell>
          <cell r="N521">
            <v>0</v>
          </cell>
        </row>
        <row r="522">
          <cell r="F522" t="str">
            <v>Bột Ăn Dặm</v>
          </cell>
          <cell r="G522" t="str">
            <v>MC002480</v>
          </cell>
          <cell r="M522">
            <v>5000000</v>
          </cell>
          <cell r="N522">
            <v>7728000</v>
          </cell>
        </row>
        <row r="523">
          <cell r="F523" t="str">
            <v>Bột Ăn Dặm</v>
          </cell>
          <cell r="G523" t="str">
            <v>MC002499</v>
          </cell>
          <cell r="M523">
            <v>20000000</v>
          </cell>
          <cell r="N523">
            <v>25248000</v>
          </cell>
        </row>
        <row r="524">
          <cell r="M524">
            <v>45000000</v>
          </cell>
          <cell r="N524">
            <v>59976000</v>
          </cell>
        </row>
        <row r="525">
          <cell r="F525" t="str">
            <v>Bột Ăn Dặm</v>
          </cell>
          <cell r="G525" t="str">
            <v>MC001406</v>
          </cell>
          <cell r="M525">
            <v>55000000</v>
          </cell>
          <cell r="N525">
            <v>60140000</v>
          </cell>
        </row>
        <row r="526">
          <cell r="F526" t="str">
            <v>Bột Ăn Dặm</v>
          </cell>
          <cell r="G526" t="str">
            <v>MC003515</v>
          </cell>
          <cell r="M526">
            <v>20000000</v>
          </cell>
          <cell r="N526">
            <v>62415000</v>
          </cell>
        </row>
        <row r="527">
          <cell r="F527" t="str">
            <v>Bột Ăn Dặm</v>
          </cell>
          <cell r="G527" t="str">
            <v>MC002445</v>
          </cell>
          <cell r="M527">
            <v>20000000</v>
          </cell>
          <cell r="N527">
            <v>0</v>
          </cell>
        </row>
        <row r="528">
          <cell r="M528">
            <v>95000000</v>
          </cell>
          <cell r="N528">
            <v>122555000</v>
          </cell>
        </row>
        <row r="529">
          <cell r="F529" t="str">
            <v>Bột Ăn Dặm</v>
          </cell>
          <cell r="G529" t="str">
            <v>MC001157</v>
          </cell>
          <cell r="M529">
            <v>40000000</v>
          </cell>
          <cell r="N529">
            <v>40868000</v>
          </cell>
        </row>
        <row r="530">
          <cell r="F530" t="str">
            <v>Bột Ăn Dặm</v>
          </cell>
          <cell r="G530" t="str">
            <v>MC002473</v>
          </cell>
          <cell r="M530">
            <v>0</v>
          </cell>
          <cell r="N530">
            <v>0</v>
          </cell>
        </row>
        <row r="531">
          <cell r="F531" t="str">
            <v>Bột Ăn Dặm</v>
          </cell>
          <cell r="G531" t="str">
            <v>MC002481</v>
          </cell>
          <cell r="M531">
            <v>10000000</v>
          </cell>
          <cell r="N531">
            <v>9360000</v>
          </cell>
        </row>
        <row r="532">
          <cell r="F532" t="str">
            <v>Bột Ăn Dặm</v>
          </cell>
          <cell r="G532" t="str">
            <v>MC002470</v>
          </cell>
          <cell r="M532">
            <v>0</v>
          </cell>
          <cell r="N532">
            <v>0</v>
          </cell>
        </row>
        <row r="533">
          <cell r="F533" t="str">
            <v>Bột Ăn Dặm</v>
          </cell>
          <cell r="G533" t="str">
            <v>MC002500</v>
          </cell>
          <cell r="M533">
            <v>15000000</v>
          </cell>
          <cell r="N533">
            <v>17796000</v>
          </cell>
        </row>
        <row r="534">
          <cell r="F534" t="str">
            <v>Bột Ăn Dặm</v>
          </cell>
          <cell r="G534" t="str">
            <v>MC002589</v>
          </cell>
          <cell r="M534">
            <v>20000000</v>
          </cell>
          <cell r="N534">
            <v>20136000</v>
          </cell>
        </row>
        <row r="535">
          <cell r="M535">
            <v>85000000</v>
          </cell>
          <cell r="N535">
            <v>88160000</v>
          </cell>
        </row>
        <row r="536">
          <cell r="F536" t="str">
            <v>Bột Ăn Dặm</v>
          </cell>
          <cell r="G536" t="str">
            <v>MC002460</v>
          </cell>
          <cell r="M536">
            <v>30000000</v>
          </cell>
          <cell r="N536">
            <v>30312000</v>
          </cell>
        </row>
        <row r="537">
          <cell r="F537" t="str">
            <v>Bột Ăn Dặm</v>
          </cell>
          <cell r="G537" t="str">
            <v>MC002586</v>
          </cell>
          <cell r="M537">
            <v>30000000</v>
          </cell>
          <cell r="N537">
            <v>6528000</v>
          </cell>
        </row>
        <row r="538">
          <cell r="F538" t="str">
            <v>Bột Ăn Dặm</v>
          </cell>
          <cell r="G538" t="str">
            <v>MC002577</v>
          </cell>
          <cell r="M538">
            <v>25000000</v>
          </cell>
          <cell r="N538">
            <v>25248000</v>
          </cell>
        </row>
        <row r="539">
          <cell r="F539" t="str">
            <v>Bột Ăn Dặm</v>
          </cell>
          <cell r="G539" t="str">
            <v>MC001243</v>
          </cell>
          <cell r="M539">
            <v>50000000</v>
          </cell>
          <cell r="N539">
            <v>71184000</v>
          </cell>
        </row>
        <row r="540">
          <cell r="M540">
            <v>135000000</v>
          </cell>
          <cell r="N540">
            <v>133272000</v>
          </cell>
        </row>
        <row r="541">
          <cell r="F541" t="str">
            <v>Bột Ăn Dặm</v>
          </cell>
          <cell r="G541" t="str">
            <v>MC000342</v>
          </cell>
          <cell r="M541">
            <v>50000000</v>
          </cell>
          <cell r="N541">
            <v>79948000</v>
          </cell>
        </row>
        <row r="542">
          <cell r="F542" t="str">
            <v>Bột Ăn Dặm</v>
          </cell>
          <cell r="G542" t="str">
            <v>MC002527</v>
          </cell>
          <cell r="M542">
            <v>0</v>
          </cell>
          <cell r="N542">
            <v>0</v>
          </cell>
        </row>
        <row r="543">
          <cell r="F543" t="str">
            <v>Bột Ăn Dặm</v>
          </cell>
          <cell r="G543" t="str">
            <v>MC001142</v>
          </cell>
          <cell r="M543">
            <v>80000000</v>
          </cell>
          <cell r="N543">
            <v>172356000</v>
          </cell>
        </row>
        <row r="544">
          <cell r="F544" t="str">
            <v>Bột Ăn Dặm</v>
          </cell>
          <cell r="G544" t="str">
            <v>MC002270</v>
          </cell>
          <cell r="M544">
            <v>10000000</v>
          </cell>
          <cell r="N544">
            <v>0</v>
          </cell>
        </row>
        <row r="545">
          <cell r="F545" t="str">
            <v>Bột Ăn Dặm</v>
          </cell>
          <cell r="G545" t="str">
            <v>MC002722</v>
          </cell>
          <cell r="M545">
            <v>0</v>
          </cell>
          <cell r="N545">
            <v>0</v>
          </cell>
        </row>
        <row r="546">
          <cell r="F546" t="str">
            <v>Bột Ăn Dặm</v>
          </cell>
          <cell r="G546" t="str">
            <v>MC002794</v>
          </cell>
          <cell r="M546">
            <v>0</v>
          </cell>
          <cell r="N546">
            <v>17196000</v>
          </cell>
        </row>
        <row r="547">
          <cell r="F547" t="str">
            <v>Bột Ăn Dặm</v>
          </cell>
          <cell r="G547" t="str">
            <v>MC002757</v>
          </cell>
          <cell r="M547">
            <v>15000000</v>
          </cell>
          <cell r="N547">
            <v>0</v>
          </cell>
        </row>
        <row r="548">
          <cell r="F548" t="str">
            <v>Bột Ăn Dặm</v>
          </cell>
          <cell r="G548" t="str">
            <v>MC002071</v>
          </cell>
          <cell r="M548">
            <v>0</v>
          </cell>
          <cell r="N548">
            <v>0</v>
          </cell>
        </row>
        <row r="549">
          <cell r="M549">
            <v>155000000</v>
          </cell>
          <cell r="N549">
            <v>269500000</v>
          </cell>
        </row>
        <row r="550">
          <cell r="F550" t="str">
            <v>Bột Ăn Dặm</v>
          </cell>
          <cell r="G550" t="str">
            <v>MC000798</v>
          </cell>
          <cell r="M550">
            <v>10000000</v>
          </cell>
          <cell r="N550">
            <v>23124000</v>
          </cell>
        </row>
        <row r="551">
          <cell r="F551" t="str">
            <v>Bột Ăn Dặm</v>
          </cell>
          <cell r="G551" t="str">
            <v>MC001262</v>
          </cell>
          <cell r="M551">
            <v>10000000</v>
          </cell>
          <cell r="N551">
            <v>10395000</v>
          </cell>
        </row>
        <row r="552">
          <cell r="F552" t="str">
            <v>Bột Ăn Dặm</v>
          </cell>
          <cell r="G552" t="str">
            <v>MC001264</v>
          </cell>
          <cell r="M552">
            <v>10000000</v>
          </cell>
          <cell r="N552">
            <v>13332000</v>
          </cell>
        </row>
        <row r="553">
          <cell r="F553" t="str">
            <v>Bột Ăn Dặm</v>
          </cell>
          <cell r="G553" t="str">
            <v>MC002503</v>
          </cell>
          <cell r="M553">
            <v>10000000</v>
          </cell>
          <cell r="N553">
            <v>4680000</v>
          </cell>
        </row>
        <row r="554">
          <cell r="M554">
            <v>40000000</v>
          </cell>
          <cell r="N554">
            <v>51531000</v>
          </cell>
        </row>
        <row r="555">
          <cell r="F555" t="str">
            <v>Bột Ăn Dặm</v>
          </cell>
          <cell r="G555" t="str">
            <v>MC000114</v>
          </cell>
          <cell r="M555">
            <v>0</v>
          </cell>
          <cell r="N555">
            <v>0</v>
          </cell>
        </row>
        <row r="556">
          <cell r="F556" t="str">
            <v>Bột Ăn Dặm</v>
          </cell>
          <cell r="G556" t="str">
            <v>MC003496</v>
          </cell>
          <cell r="M556">
            <v>10000000</v>
          </cell>
          <cell r="N556">
            <v>13608000</v>
          </cell>
        </row>
        <row r="557">
          <cell r="F557" t="str">
            <v>Bột Ăn Dặm</v>
          </cell>
          <cell r="G557" t="str">
            <v>MC000521</v>
          </cell>
          <cell r="M557">
            <v>30000000</v>
          </cell>
          <cell r="N557">
            <v>0</v>
          </cell>
        </row>
        <row r="558">
          <cell r="F558" t="str">
            <v>Bột Ăn Dặm</v>
          </cell>
          <cell r="G558" t="str">
            <v>MC000597</v>
          </cell>
          <cell r="M558">
            <v>0</v>
          </cell>
          <cell r="N558">
            <v>0</v>
          </cell>
        </row>
        <row r="559">
          <cell r="F559" t="str">
            <v>Bột Ăn Dặm</v>
          </cell>
          <cell r="G559" t="str">
            <v>MC002694</v>
          </cell>
          <cell r="M559">
            <v>10000000</v>
          </cell>
          <cell r="N559">
            <v>0</v>
          </cell>
        </row>
        <row r="560">
          <cell r="F560" t="str">
            <v>Bột Ăn Dặm</v>
          </cell>
          <cell r="G560" t="str">
            <v>MC002495</v>
          </cell>
          <cell r="M560">
            <v>10000000</v>
          </cell>
          <cell r="N560">
            <v>10344000</v>
          </cell>
        </row>
        <row r="561">
          <cell r="F561" t="str">
            <v>Bột Ăn Dặm</v>
          </cell>
          <cell r="G561" t="str">
            <v>MC002601</v>
          </cell>
          <cell r="M561">
            <v>10000000</v>
          </cell>
          <cell r="N561">
            <v>25764000</v>
          </cell>
        </row>
        <row r="562">
          <cell r="M562">
            <v>70000000</v>
          </cell>
          <cell r="N562">
            <v>49716000</v>
          </cell>
        </row>
        <row r="563">
          <cell r="F563" t="str">
            <v>Bột Ăn Dặm</v>
          </cell>
          <cell r="G563" t="str">
            <v>MC001100</v>
          </cell>
          <cell r="M563">
            <v>70000000</v>
          </cell>
          <cell r="N563">
            <v>50160000</v>
          </cell>
        </row>
        <row r="564">
          <cell r="F564" t="str">
            <v>Bột Ăn Dặm</v>
          </cell>
          <cell r="G564" t="str">
            <v>MC001156</v>
          </cell>
          <cell r="M564">
            <v>70000000</v>
          </cell>
          <cell r="N564">
            <v>70176000</v>
          </cell>
        </row>
        <row r="565">
          <cell r="M565">
            <v>140000000</v>
          </cell>
          <cell r="N565">
            <v>120336000</v>
          </cell>
        </row>
        <row r="566">
          <cell r="F566" t="str">
            <v>Bột Ăn Dặm</v>
          </cell>
          <cell r="G566" t="str">
            <v>MC000756</v>
          </cell>
          <cell r="M566">
            <v>90000000</v>
          </cell>
          <cell r="N566">
            <v>100224000</v>
          </cell>
        </row>
        <row r="567">
          <cell r="M567">
            <v>90000000</v>
          </cell>
          <cell r="N567">
            <v>100224000</v>
          </cell>
        </row>
        <row r="568">
          <cell r="F568" t="str">
            <v>Bột Ăn Dặm</v>
          </cell>
          <cell r="G568" t="str">
            <v>MC001114</v>
          </cell>
          <cell r="M568">
            <v>50000000</v>
          </cell>
          <cell r="N568">
            <v>50712000</v>
          </cell>
        </row>
        <row r="569">
          <cell r="F569" t="str">
            <v>Bột Ăn Dặm</v>
          </cell>
          <cell r="G569" t="str">
            <v>MC000888</v>
          </cell>
          <cell r="M569">
            <v>30000000</v>
          </cell>
          <cell r="N569">
            <v>19368000</v>
          </cell>
        </row>
        <row r="570">
          <cell r="F570" t="str">
            <v>Bột Ăn Dặm</v>
          </cell>
          <cell r="G570" t="str">
            <v>MC000746</v>
          </cell>
          <cell r="M570">
            <v>80000000</v>
          </cell>
          <cell r="N570">
            <v>80520000</v>
          </cell>
        </row>
        <row r="571">
          <cell r="M571">
            <v>160000000</v>
          </cell>
          <cell r="N571">
            <v>150600000</v>
          </cell>
        </row>
        <row r="572">
          <cell r="F572" t="str">
            <v>Bột Ăn Dặm</v>
          </cell>
          <cell r="G572" t="str">
            <v>MC000731</v>
          </cell>
          <cell r="M572">
            <v>80000000</v>
          </cell>
          <cell r="N572">
            <v>134496000</v>
          </cell>
        </row>
        <row r="573">
          <cell r="F573" t="str">
            <v>Bột Ăn Dặm</v>
          </cell>
          <cell r="G573" t="str">
            <v>MC000782</v>
          </cell>
          <cell r="M573">
            <v>50000000</v>
          </cell>
          <cell r="N573">
            <v>51972000</v>
          </cell>
        </row>
        <row r="574">
          <cell r="F574" t="str">
            <v>Bột Ăn Dặm</v>
          </cell>
          <cell r="G574" t="str">
            <v>MC001370</v>
          </cell>
          <cell r="M574">
            <v>40000000</v>
          </cell>
          <cell r="N574">
            <v>108216000</v>
          </cell>
        </row>
        <row r="575">
          <cell r="F575" t="str">
            <v>Bột Ăn Dặm</v>
          </cell>
          <cell r="G575" t="str">
            <v>MC002062</v>
          </cell>
          <cell r="M575">
            <v>15000000</v>
          </cell>
          <cell r="N575">
            <v>15240000</v>
          </cell>
        </row>
        <row r="576">
          <cell r="F576" t="str">
            <v>Bột Ăn Dặm</v>
          </cell>
          <cell r="G576" t="str">
            <v>MC003508</v>
          </cell>
          <cell r="M576">
            <v>30000000</v>
          </cell>
          <cell r="N576">
            <v>63262000</v>
          </cell>
        </row>
        <row r="577">
          <cell r="F577" t="str">
            <v>Bột Ăn Dặm</v>
          </cell>
          <cell r="G577" t="str">
            <v>MC003500</v>
          </cell>
          <cell r="M577">
            <v>10000000</v>
          </cell>
          <cell r="N577">
            <v>21396000</v>
          </cell>
        </row>
        <row r="578">
          <cell r="F578" t="str">
            <v>Bột Ăn Dặm</v>
          </cell>
          <cell r="G578" t="str">
            <v>MC002284</v>
          </cell>
          <cell r="M578">
            <v>0</v>
          </cell>
          <cell r="N578">
            <v>0</v>
          </cell>
        </row>
        <row r="579">
          <cell r="F579" t="str">
            <v>Bột Ăn Dặm</v>
          </cell>
          <cell r="G579" t="str">
            <v>MC001183</v>
          </cell>
          <cell r="M579">
            <v>25000000</v>
          </cell>
          <cell r="N579">
            <v>5664000</v>
          </cell>
        </row>
        <row r="580">
          <cell r="F580" t="str">
            <v>Bột Ăn Dặm</v>
          </cell>
          <cell r="G580" t="str">
            <v>MC002743</v>
          </cell>
          <cell r="M580">
            <v>10000000</v>
          </cell>
          <cell r="N580">
            <v>5172000</v>
          </cell>
        </row>
        <row r="581">
          <cell r="M581">
            <v>260000000</v>
          </cell>
          <cell r="N581">
            <v>405418000</v>
          </cell>
        </row>
        <row r="582">
          <cell r="M582">
            <v>1140000000</v>
          </cell>
          <cell r="N582">
            <v>1418016000</v>
          </cell>
        </row>
        <row r="583">
          <cell r="F583" t="str">
            <v>Pharma</v>
          </cell>
          <cell r="G583" t="str">
            <v>MC000622</v>
          </cell>
          <cell r="M583">
            <v>450000000</v>
          </cell>
          <cell r="N583">
            <v>453378000</v>
          </cell>
        </row>
        <row r="584">
          <cell r="F584" t="str">
            <v>Pharma</v>
          </cell>
          <cell r="G584" t="str">
            <v>MC002530</v>
          </cell>
          <cell r="M584">
            <v>0</v>
          </cell>
          <cell r="N584">
            <v>0</v>
          </cell>
        </row>
        <row r="585">
          <cell r="F585" t="str">
            <v>Pharma</v>
          </cell>
          <cell r="G585" t="str">
            <v>MC002741</v>
          </cell>
          <cell r="M585">
            <v>30000000</v>
          </cell>
          <cell r="N585">
            <v>0</v>
          </cell>
        </row>
        <row r="586">
          <cell r="F586" t="str">
            <v>Pharma</v>
          </cell>
          <cell r="G586" t="str">
            <v>MC002516</v>
          </cell>
          <cell r="M586">
            <v>200000000</v>
          </cell>
          <cell r="N586">
            <v>95727000</v>
          </cell>
        </row>
        <row r="587">
          <cell r="M587">
            <v>680000000</v>
          </cell>
          <cell r="N587">
            <v>549105000</v>
          </cell>
        </row>
        <row r="588">
          <cell r="F588" t="str">
            <v>Pharma</v>
          </cell>
          <cell r="G588" t="str">
            <v>MC000643</v>
          </cell>
          <cell r="M588">
            <v>250000000</v>
          </cell>
          <cell r="N588">
            <v>253656000</v>
          </cell>
        </row>
        <row r="589">
          <cell r="M589">
            <v>250000000</v>
          </cell>
          <cell r="N589">
            <v>253656000</v>
          </cell>
        </row>
        <row r="590">
          <cell r="F590" t="str">
            <v>Pharma</v>
          </cell>
          <cell r="G590" t="str">
            <v>MC002698</v>
          </cell>
          <cell r="M590">
            <v>0</v>
          </cell>
          <cell r="N590">
            <v>0</v>
          </cell>
        </row>
        <row r="591">
          <cell r="F591" t="str">
            <v>Pharma</v>
          </cell>
          <cell r="G591" t="str">
            <v>MC002560</v>
          </cell>
          <cell r="M591">
            <v>50000000</v>
          </cell>
          <cell r="N591">
            <v>40092000</v>
          </cell>
        </row>
        <row r="592">
          <cell r="F592" t="str">
            <v>Pharma</v>
          </cell>
          <cell r="G592" t="str">
            <v>MC003486</v>
          </cell>
          <cell r="M592">
            <v>50000000</v>
          </cell>
          <cell r="N592">
            <v>21264000</v>
          </cell>
        </row>
        <row r="593">
          <cell r="F593" t="str">
            <v>Pharma</v>
          </cell>
          <cell r="G593" t="str">
            <v>MC002780</v>
          </cell>
          <cell r="M593">
            <v>30000000</v>
          </cell>
          <cell r="N593">
            <v>61428000</v>
          </cell>
        </row>
        <row r="594">
          <cell r="F594" t="str">
            <v>Pharma</v>
          </cell>
          <cell r="G594" t="str">
            <v>MC002773</v>
          </cell>
          <cell r="M594">
            <v>30000000</v>
          </cell>
          <cell r="N594">
            <v>71016000</v>
          </cell>
        </row>
        <row r="595">
          <cell r="F595" t="str">
            <v>Pharma</v>
          </cell>
          <cell r="G595" t="str">
            <v>MC002614</v>
          </cell>
          <cell r="M595">
            <v>0</v>
          </cell>
          <cell r="N595">
            <v>0</v>
          </cell>
        </row>
        <row r="596">
          <cell r="M596">
            <v>160000000</v>
          </cell>
          <cell r="N596">
            <v>193800000</v>
          </cell>
        </row>
        <row r="597">
          <cell r="F597" t="str">
            <v>Pharma</v>
          </cell>
          <cell r="G597" t="str">
            <v>MC000441</v>
          </cell>
          <cell r="M597">
            <v>100000000</v>
          </cell>
          <cell r="N597">
            <v>100066000</v>
          </cell>
        </row>
        <row r="598">
          <cell r="F598" t="str">
            <v>Pharma</v>
          </cell>
          <cell r="G598" t="str">
            <v>MC002459</v>
          </cell>
          <cell r="M598">
            <v>0</v>
          </cell>
          <cell r="N598">
            <v>0</v>
          </cell>
        </row>
        <row r="599">
          <cell r="F599" t="str">
            <v>Pharma</v>
          </cell>
          <cell r="G599" t="str">
            <v>MC000862</v>
          </cell>
          <cell r="M599">
            <v>100000000</v>
          </cell>
          <cell r="N599">
            <v>0</v>
          </cell>
        </row>
        <row r="600">
          <cell r="M600">
            <v>200000000</v>
          </cell>
          <cell r="N600">
            <v>100066000</v>
          </cell>
        </row>
        <row r="601">
          <cell r="F601" t="str">
            <v>Pharma</v>
          </cell>
          <cell r="G601" t="str">
            <v>MC000041</v>
          </cell>
          <cell r="M601">
            <v>300000000</v>
          </cell>
          <cell r="N601">
            <v>610380000</v>
          </cell>
        </row>
        <row r="602">
          <cell r="F602" t="str">
            <v>Pharma</v>
          </cell>
          <cell r="G602" t="str">
            <v>MC000923</v>
          </cell>
          <cell r="M602">
            <v>0</v>
          </cell>
          <cell r="N602">
            <v>0</v>
          </cell>
        </row>
        <row r="603">
          <cell r="F603" t="str">
            <v>Pharma</v>
          </cell>
          <cell r="G603" t="str">
            <v>MC002688</v>
          </cell>
          <cell r="M603">
            <v>0</v>
          </cell>
          <cell r="N603">
            <v>0</v>
          </cell>
        </row>
        <row r="604">
          <cell r="F604" t="str">
            <v>Pharma</v>
          </cell>
          <cell r="G604" t="str">
            <v>MC002227</v>
          </cell>
          <cell r="M604">
            <v>0</v>
          </cell>
          <cell r="N604">
            <v>3036000</v>
          </cell>
        </row>
        <row r="605">
          <cell r="F605" t="str">
            <v>Pharma</v>
          </cell>
          <cell r="G605" t="str">
            <v>MC001359</v>
          </cell>
          <cell r="M605">
            <v>150000000</v>
          </cell>
          <cell r="N605">
            <v>162312000</v>
          </cell>
        </row>
        <row r="606">
          <cell r="F606" t="str">
            <v>Pharma</v>
          </cell>
          <cell r="G606" t="str">
            <v>MC002629</v>
          </cell>
          <cell r="M606">
            <v>0</v>
          </cell>
          <cell r="N606">
            <v>6480000</v>
          </cell>
        </row>
        <row r="607">
          <cell r="F607" t="str">
            <v>Pharma</v>
          </cell>
          <cell r="G607" t="str">
            <v>MC002736</v>
          </cell>
          <cell r="M607">
            <v>70000000</v>
          </cell>
          <cell r="N607">
            <v>110142000</v>
          </cell>
        </row>
        <row r="608">
          <cell r="F608" t="str">
            <v>Pharma</v>
          </cell>
          <cell r="G608" t="str">
            <v>MC002686</v>
          </cell>
          <cell r="M608">
            <v>0</v>
          </cell>
          <cell r="N608">
            <v>0</v>
          </cell>
        </row>
        <row r="609">
          <cell r="M609">
            <v>520000000</v>
          </cell>
          <cell r="N609">
            <v>892350000</v>
          </cell>
        </row>
        <row r="610">
          <cell r="F610" t="str">
            <v>Pharma</v>
          </cell>
          <cell r="G610" t="str">
            <v>MC002512</v>
          </cell>
          <cell r="M610">
            <v>0</v>
          </cell>
          <cell r="N610">
            <v>0</v>
          </cell>
        </row>
        <row r="611">
          <cell r="F611" t="str">
            <v>Pharma</v>
          </cell>
          <cell r="G611" t="str">
            <v>MC001125</v>
          </cell>
          <cell r="M611">
            <v>350000000</v>
          </cell>
          <cell r="N611">
            <v>352680000</v>
          </cell>
        </row>
        <row r="612">
          <cell r="F612" t="str">
            <v>Pharma</v>
          </cell>
          <cell r="G612" t="str">
            <v>MC002066</v>
          </cell>
          <cell r="M612">
            <v>800000000</v>
          </cell>
          <cell r="N612">
            <v>998184000</v>
          </cell>
        </row>
        <row r="613">
          <cell r="F613" t="str">
            <v>Pharma</v>
          </cell>
          <cell r="G613" t="str">
            <v>MC001920</v>
          </cell>
          <cell r="M613">
            <v>100000000</v>
          </cell>
          <cell r="N613">
            <v>121986000</v>
          </cell>
        </row>
        <row r="614">
          <cell r="F614" t="str">
            <v>Pharma</v>
          </cell>
          <cell r="G614" t="str">
            <v>MC002735</v>
          </cell>
          <cell r="M614">
            <v>0</v>
          </cell>
          <cell r="N614">
            <v>0</v>
          </cell>
        </row>
        <row r="615">
          <cell r="F615" t="str">
            <v>Pharma</v>
          </cell>
          <cell r="G615" t="str">
            <v>MC001332</v>
          </cell>
          <cell r="M615">
            <v>50000000</v>
          </cell>
          <cell r="N615">
            <v>30624000</v>
          </cell>
        </row>
        <row r="616">
          <cell r="M616">
            <v>1300000000</v>
          </cell>
          <cell r="N616">
            <v>1503474000</v>
          </cell>
        </row>
        <row r="617">
          <cell r="F617" t="str">
            <v>Pharma</v>
          </cell>
          <cell r="M617">
            <v>2660000000</v>
          </cell>
          <cell r="N617">
            <v>3138729000</v>
          </cell>
        </row>
        <row r="618">
          <cell r="F618" t="str">
            <v>Pharma</v>
          </cell>
          <cell r="G618" t="str">
            <v>MC002499</v>
          </cell>
          <cell r="M618">
            <v>200000000</v>
          </cell>
          <cell r="N618">
            <v>208272000</v>
          </cell>
        </row>
        <row r="619">
          <cell r="F619" t="str">
            <v>Pharma</v>
          </cell>
          <cell r="G619" t="str">
            <v>MC000463</v>
          </cell>
          <cell r="M619">
            <v>170000000</v>
          </cell>
          <cell r="N619">
            <v>170184000</v>
          </cell>
        </row>
        <row r="620">
          <cell r="F620" t="str">
            <v>Pharma</v>
          </cell>
          <cell r="G620" t="str">
            <v>MC002665</v>
          </cell>
          <cell r="M620">
            <v>0</v>
          </cell>
          <cell r="N620">
            <v>52860000</v>
          </cell>
        </row>
        <row r="621">
          <cell r="F621" t="str">
            <v>Pharma</v>
          </cell>
          <cell r="G621" t="str">
            <v>MC002480</v>
          </cell>
          <cell r="M621">
            <v>68900000</v>
          </cell>
          <cell r="N621">
            <v>73464000</v>
          </cell>
        </row>
        <row r="622">
          <cell r="M622">
            <v>438900000</v>
          </cell>
          <cell r="N622">
            <v>504780000</v>
          </cell>
        </row>
        <row r="623">
          <cell r="F623" t="str">
            <v>Pharma</v>
          </cell>
          <cell r="G623" t="str">
            <v>MC001406</v>
          </cell>
          <cell r="M623">
            <v>260000000</v>
          </cell>
          <cell r="N623">
            <v>200430000</v>
          </cell>
        </row>
        <row r="624">
          <cell r="F624" t="str">
            <v>Pharma</v>
          </cell>
          <cell r="G624" t="str">
            <v>MC003515</v>
          </cell>
          <cell r="M624">
            <v>60000000</v>
          </cell>
          <cell r="N624">
            <v>50235000</v>
          </cell>
        </row>
        <row r="625">
          <cell r="F625" t="str">
            <v>Pharma</v>
          </cell>
          <cell r="G625" t="str">
            <v>MC002445</v>
          </cell>
          <cell r="M625">
            <v>60000000</v>
          </cell>
          <cell r="N625">
            <v>0</v>
          </cell>
        </row>
        <row r="626">
          <cell r="M626">
            <v>380000000</v>
          </cell>
          <cell r="N626">
            <v>250665000</v>
          </cell>
        </row>
        <row r="627">
          <cell r="F627" t="str">
            <v>Pharma</v>
          </cell>
          <cell r="G627" t="str">
            <v>MC001157</v>
          </cell>
          <cell r="M627">
            <v>190000000</v>
          </cell>
          <cell r="N627">
            <v>205418000</v>
          </cell>
        </row>
        <row r="628">
          <cell r="F628" t="str">
            <v>Pharma</v>
          </cell>
          <cell r="G628" t="str">
            <v>MC002473</v>
          </cell>
          <cell r="M628">
            <v>0</v>
          </cell>
          <cell r="N628">
            <v>0</v>
          </cell>
        </row>
        <row r="629">
          <cell r="F629" t="str">
            <v>Pharma</v>
          </cell>
          <cell r="G629" t="str">
            <v>MC002481</v>
          </cell>
          <cell r="M629">
            <v>100000000</v>
          </cell>
          <cell r="N629">
            <v>124278000</v>
          </cell>
        </row>
        <row r="630">
          <cell r="F630" t="str">
            <v>Pharma</v>
          </cell>
          <cell r="G630" t="str">
            <v>MC002470</v>
          </cell>
          <cell r="M630">
            <v>0</v>
          </cell>
          <cell r="N630">
            <v>0</v>
          </cell>
        </row>
        <row r="631">
          <cell r="F631" t="str">
            <v>Pharma</v>
          </cell>
          <cell r="G631" t="str">
            <v>MC002500</v>
          </cell>
          <cell r="M631">
            <v>100000000</v>
          </cell>
          <cell r="N631">
            <v>114408000</v>
          </cell>
        </row>
        <row r="632">
          <cell r="F632" t="str">
            <v>Pharma</v>
          </cell>
          <cell r="G632" t="str">
            <v>MC002589</v>
          </cell>
          <cell r="M632">
            <v>70000000</v>
          </cell>
          <cell r="N632">
            <v>17572000</v>
          </cell>
        </row>
        <row r="633">
          <cell r="M633">
            <v>460000000</v>
          </cell>
          <cell r="N633">
            <v>461676000</v>
          </cell>
        </row>
        <row r="634">
          <cell r="F634" t="str">
            <v>Pharma</v>
          </cell>
          <cell r="G634" t="str">
            <v>MC002577</v>
          </cell>
          <cell r="M634">
            <v>30000000</v>
          </cell>
          <cell r="N634">
            <v>0</v>
          </cell>
        </row>
        <row r="635">
          <cell r="F635" t="str">
            <v>Pharma</v>
          </cell>
          <cell r="G635" t="str">
            <v>MC002586</v>
          </cell>
          <cell r="M635">
            <v>80000000</v>
          </cell>
          <cell r="N635">
            <v>0</v>
          </cell>
        </row>
        <row r="636">
          <cell r="F636" t="str">
            <v>Pharma</v>
          </cell>
          <cell r="G636" t="str">
            <v>MC001243</v>
          </cell>
          <cell r="M636">
            <v>200000000</v>
          </cell>
          <cell r="N636">
            <v>201048000</v>
          </cell>
        </row>
        <row r="637">
          <cell r="F637" t="str">
            <v>Pharma</v>
          </cell>
          <cell r="G637" t="str">
            <v>MC002474</v>
          </cell>
          <cell r="M637">
            <v>0</v>
          </cell>
          <cell r="N637">
            <v>56040000</v>
          </cell>
        </row>
        <row r="638">
          <cell r="F638" t="str">
            <v>Pharma</v>
          </cell>
          <cell r="G638" t="str">
            <v>MC002460</v>
          </cell>
          <cell r="M638">
            <v>100000000</v>
          </cell>
          <cell r="N638">
            <v>101052000</v>
          </cell>
        </row>
        <row r="639">
          <cell r="F639" t="str">
            <v>Pharma</v>
          </cell>
          <cell r="G639" t="str">
            <v>MC001363</v>
          </cell>
          <cell r="M639">
            <v>0</v>
          </cell>
          <cell r="N639">
            <v>0</v>
          </cell>
        </row>
        <row r="640">
          <cell r="M640">
            <v>410000000</v>
          </cell>
          <cell r="N640">
            <v>358140000</v>
          </cell>
        </row>
        <row r="641">
          <cell r="F641" t="str">
            <v>Pharma</v>
          </cell>
          <cell r="G641" t="str">
            <v>MC001264</v>
          </cell>
          <cell r="M641">
            <v>80000000</v>
          </cell>
          <cell r="N641">
            <v>81471000</v>
          </cell>
        </row>
        <row r="642">
          <cell r="F642" t="str">
            <v>Pharma</v>
          </cell>
          <cell r="G642" t="str">
            <v>MC001262</v>
          </cell>
          <cell r="M642">
            <v>60000000</v>
          </cell>
          <cell r="N642">
            <v>93954000</v>
          </cell>
        </row>
        <row r="643">
          <cell r="F643" t="str">
            <v>Pharma</v>
          </cell>
          <cell r="G643" t="str">
            <v>MC002503</v>
          </cell>
          <cell r="M643">
            <v>30000000</v>
          </cell>
          <cell r="N643">
            <v>0</v>
          </cell>
        </row>
        <row r="644">
          <cell r="F644" t="str">
            <v>Pharma</v>
          </cell>
          <cell r="G644" t="str">
            <v>MC000798</v>
          </cell>
          <cell r="M644">
            <v>90000000</v>
          </cell>
          <cell r="N644">
            <v>96930000</v>
          </cell>
        </row>
        <row r="645">
          <cell r="M645">
            <v>260000000</v>
          </cell>
          <cell r="N645">
            <v>272355000</v>
          </cell>
        </row>
        <row r="646">
          <cell r="F646" t="str">
            <v>Pharma</v>
          </cell>
          <cell r="G646" t="str">
            <v>MC001339</v>
          </cell>
          <cell r="M646">
            <v>260000000</v>
          </cell>
          <cell r="N646">
            <v>261438000</v>
          </cell>
        </row>
        <row r="647">
          <cell r="F647" t="str">
            <v>Pharma</v>
          </cell>
          <cell r="G647" t="str">
            <v>MC000342</v>
          </cell>
          <cell r="M647">
            <v>70000000</v>
          </cell>
          <cell r="N647">
            <v>70972000</v>
          </cell>
        </row>
        <row r="648">
          <cell r="F648" t="str">
            <v>Pharma</v>
          </cell>
          <cell r="G648" t="str">
            <v>MC002527</v>
          </cell>
          <cell r="M648">
            <v>0</v>
          </cell>
          <cell r="N648">
            <v>0</v>
          </cell>
        </row>
        <row r="649">
          <cell r="F649" t="str">
            <v>Pharma</v>
          </cell>
          <cell r="G649" t="str">
            <v>MC002071</v>
          </cell>
          <cell r="M649">
            <v>0</v>
          </cell>
          <cell r="N649">
            <v>0</v>
          </cell>
        </row>
        <row r="650">
          <cell r="F650" t="str">
            <v>Pharma</v>
          </cell>
          <cell r="G650" t="str">
            <v>MC001255</v>
          </cell>
          <cell r="M650">
            <v>0</v>
          </cell>
          <cell r="N650">
            <v>0</v>
          </cell>
        </row>
        <row r="651">
          <cell r="F651" t="str">
            <v>Pharma</v>
          </cell>
          <cell r="G651" t="str">
            <v>MC002722</v>
          </cell>
          <cell r="M651">
            <v>0</v>
          </cell>
          <cell r="N651">
            <v>0</v>
          </cell>
        </row>
        <row r="652">
          <cell r="F652" t="str">
            <v>Pharma</v>
          </cell>
          <cell r="G652" t="str">
            <v>MC002794</v>
          </cell>
          <cell r="M652">
            <v>0</v>
          </cell>
          <cell r="N652">
            <v>63498000</v>
          </cell>
        </row>
        <row r="653">
          <cell r="F653" t="str">
            <v>Pharma</v>
          </cell>
          <cell r="G653" t="str">
            <v>MC002757</v>
          </cell>
          <cell r="M653">
            <v>30000000</v>
          </cell>
          <cell r="N653">
            <v>34116000</v>
          </cell>
        </row>
        <row r="654">
          <cell r="F654" t="str">
            <v>Pharma</v>
          </cell>
          <cell r="G654" t="str">
            <v>MC002270</v>
          </cell>
          <cell r="M654">
            <v>50000000</v>
          </cell>
          <cell r="N654">
            <v>0</v>
          </cell>
        </row>
        <row r="655">
          <cell r="M655">
            <v>410000000</v>
          </cell>
          <cell r="N655">
            <v>430024000</v>
          </cell>
        </row>
        <row r="656">
          <cell r="F656" t="str">
            <v>Pharma</v>
          </cell>
          <cell r="G656" t="str">
            <v>MC001100</v>
          </cell>
          <cell r="M656">
            <v>400000000</v>
          </cell>
          <cell r="N656">
            <v>503916000</v>
          </cell>
        </row>
        <row r="657">
          <cell r="F657" t="str">
            <v>Pharma</v>
          </cell>
          <cell r="G657" t="str">
            <v>MC002508</v>
          </cell>
          <cell r="M657">
            <v>350000000</v>
          </cell>
          <cell r="N657">
            <v>351684000</v>
          </cell>
        </row>
        <row r="658">
          <cell r="M658">
            <v>750000000</v>
          </cell>
          <cell r="N658">
            <v>855600000</v>
          </cell>
        </row>
        <row r="659">
          <cell r="F659" t="str">
            <v>Pharma</v>
          </cell>
          <cell r="G659" t="str">
            <v>MC002805</v>
          </cell>
          <cell r="M659">
            <v>0</v>
          </cell>
          <cell r="N659">
            <v>42828000</v>
          </cell>
        </row>
        <row r="660">
          <cell r="F660" t="str">
            <v>Pharma</v>
          </cell>
          <cell r="G660" t="str">
            <v>MC000756</v>
          </cell>
          <cell r="M660">
            <v>750000000</v>
          </cell>
          <cell r="N660">
            <v>707988000</v>
          </cell>
        </row>
        <row r="661">
          <cell r="M661">
            <v>750000000</v>
          </cell>
          <cell r="N661">
            <v>750816000</v>
          </cell>
        </row>
        <row r="662">
          <cell r="F662" t="str">
            <v>Pharma</v>
          </cell>
          <cell r="G662" t="str">
            <v>MC000746</v>
          </cell>
          <cell r="M662">
            <v>120000000</v>
          </cell>
          <cell r="N662">
            <v>121068000</v>
          </cell>
        </row>
        <row r="663">
          <cell r="F663" t="str">
            <v>Pharma</v>
          </cell>
          <cell r="G663" t="str">
            <v>MC001114</v>
          </cell>
          <cell r="M663">
            <v>150000000</v>
          </cell>
          <cell r="N663">
            <v>150996000</v>
          </cell>
        </row>
        <row r="664">
          <cell r="F664" t="str">
            <v>Pharma</v>
          </cell>
          <cell r="G664" t="str">
            <v>MC002785</v>
          </cell>
          <cell r="M664">
            <v>80000000</v>
          </cell>
          <cell r="N664">
            <v>37872000</v>
          </cell>
        </row>
        <row r="665">
          <cell r="F665" t="str">
            <v>Pharma</v>
          </cell>
          <cell r="G665" t="str">
            <v>MC000888</v>
          </cell>
          <cell r="M665">
            <v>0</v>
          </cell>
          <cell r="N665">
            <v>0</v>
          </cell>
        </row>
        <row r="666">
          <cell r="M666">
            <v>350000000</v>
          </cell>
          <cell r="N666">
            <v>309936000</v>
          </cell>
        </row>
        <row r="667">
          <cell r="F667" t="str">
            <v>Pharma</v>
          </cell>
          <cell r="G667" t="str">
            <v>MC000782</v>
          </cell>
          <cell r="M667">
            <v>120000000</v>
          </cell>
          <cell r="N667">
            <v>0</v>
          </cell>
        </row>
        <row r="668">
          <cell r="F668" t="str">
            <v>Pharma</v>
          </cell>
          <cell r="G668" t="str">
            <v>MC001370</v>
          </cell>
          <cell r="M668">
            <v>70000000</v>
          </cell>
          <cell r="N668">
            <v>78738000</v>
          </cell>
        </row>
        <row r="669">
          <cell r="F669" t="str">
            <v>Pharma</v>
          </cell>
          <cell r="G669" t="str">
            <v>MC002015</v>
          </cell>
          <cell r="M669">
            <v>400000000</v>
          </cell>
          <cell r="N669">
            <v>497784000</v>
          </cell>
        </row>
        <row r="670">
          <cell r="F670" t="str">
            <v>Pharma</v>
          </cell>
          <cell r="G670" t="str">
            <v>MC002062</v>
          </cell>
          <cell r="M670">
            <v>25000000</v>
          </cell>
          <cell r="N670">
            <v>35418000</v>
          </cell>
        </row>
        <row r="671">
          <cell r="F671" t="str">
            <v>Pharma</v>
          </cell>
          <cell r="G671" t="str">
            <v>MC003508</v>
          </cell>
          <cell r="M671">
            <v>0</v>
          </cell>
          <cell r="N671">
            <v>0</v>
          </cell>
        </row>
        <row r="672">
          <cell r="F672" t="str">
            <v>Pharma</v>
          </cell>
          <cell r="G672" t="str">
            <v>MC003500</v>
          </cell>
          <cell r="M672">
            <v>20000000</v>
          </cell>
          <cell r="N672">
            <v>14988000</v>
          </cell>
        </row>
        <row r="673">
          <cell r="F673" t="str">
            <v>Pharma</v>
          </cell>
          <cell r="G673" t="str">
            <v>MC002284</v>
          </cell>
          <cell r="M673">
            <v>0</v>
          </cell>
          <cell r="N673">
            <v>0</v>
          </cell>
        </row>
        <row r="674">
          <cell r="F674" t="str">
            <v>Pharma</v>
          </cell>
          <cell r="G674" t="str">
            <v>MC001183</v>
          </cell>
          <cell r="M674">
            <v>40000000</v>
          </cell>
          <cell r="N674">
            <v>23688000</v>
          </cell>
        </row>
        <row r="675">
          <cell r="F675" t="str">
            <v>Pharma</v>
          </cell>
          <cell r="G675" t="str">
            <v>MC002743</v>
          </cell>
          <cell r="M675">
            <v>20000000</v>
          </cell>
          <cell r="N675">
            <v>0</v>
          </cell>
        </row>
        <row r="676">
          <cell r="M676">
            <v>695000000</v>
          </cell>
          <cell r="N676">
            <v>650616000</v>
          </cell>
        </row>
        <row r="677">
          <cell r="F677" t="str">
            <v>Pharma</v>
          </cell>
          <cell r="G677" t="str">
            <v>MC002495</v>
          </cell>
          <cell r="M677">
            <v>40000000</v>
          </cell>
          <cell r="N677">
            <v>0</v>
          </cell>
        </row>
        <row r="678">
          <cell r="F678" t="str">
            <v>Pharma</v>
          </cell>
          <cell r="G678" t="str">
            <v>MC002601</v>
          </cell>
          <cell r="M678">
            <v>0</v>
          </cell>
          <cell r="N678">
            <v>0</v>
          </cell>
        </row>
        <row r="679">
          <cell r="F679" t="str">
            <v>Pharma</v>
          </cell>
          <cell r="G679" t="str">
            <v>MC000114</v>
          </cell>
          <cell r="M679">
            <v>0</v>
          </cell>
          <cell r="N679">
            <v>4680000</v>
          </cell>
        </row>
        <row r="680">
          <cell r="F680" t="str">
            <v>Pharma</v>
          </cell>
          <cell r="G680" t="str">
            <v>MC003496</v>
          </cell>
          <cell r="M680">
            <v>100000000</v>
          </cell>
          <cell r="N680">
            <v>100230000</v>
          </cell>
        </row>
        <row r="681">
          <cell r="F681" t="str">
            <v>Pharma</v>
          </cell>
          <cell r="G681" t="str">
            <v>MC000661</v>
          </cell>
          <cell r="M681">
            <v>100000000</v>
          </cell>
          <cell r="N681">
            <v>134376000</v>
          </cell>
        </row>
        <row r="682">
          <cell r="F682" t="str">
            <v>Pharma</v>
          </cell>
          <cell r="G682" t="str">
            <v>MC002694</v>
          </cell>
          <cell r="M682">
            <v>50000000</v>
          </cell>
          <cell r="N682">
            <v>50580000</v>
          </cell>
        </row>
        <row r="683">
          <cell r="F683" t="str">
            <v>Pharma</v>
          </cell>
          <cell r="G683" t="str">
            <v>MC000597</v>
          </cell>
          <cell r="M683">
            <v>0</v>
          </cell>
          <cell r="N683">
            <v>0</v>
          </cell>
        </row>
        <row r="684">
          <cell r="F684" t="str">
            <v>Pharma</v>
          </cell>
          <cell r="G684" t="str">
            <v>MC000521</v>
          </cell>
          <cell r="M684">
            <v>300000000</v>
          </cell>
          <cell r="N684">
            <v>211482000</v>
          </cell>
        </row>
        <row r="685">
          <cell r="M685">
            <v>590000000</v>
          </cell>
          <cell r="N685">
            <v>501348000</v>
          </cell>
        </row>
        <row r="686">
          <cell r="M686">
            <v>5083900000</v>
          </cell>
          <cell r="N686">
            <v>4987816000</v>
          </cell>
        </row>
        <row r="687">
          <cell r="F687" t="str">
            <v>Sữa Nước Pharma</v>
          </cell>
          <cell r="G687" t="str">
            <v>MC002530</v>
          </cell>
          <cell r="M687">
            <v>0</v>
          </cell>
          <cell r="N687">
            <v>0</v>
          </cell>
        </row>
        <row r="688">
          <cell r="F688" t="str">
            <v>Sữa Nước Pharma</v>
          </cell>
          <cell r="G688" t="str">
            <v>MC002516</v>
          </cell>
          <cell r="M688">
            <v>70000000</v>
          </cell>
          <cell r="N688">
            <v>141624000</v>
          </cell>
        </row>
        <row r="689">
          <cell r="F689" t="str">
            <v>Sữa Nước Pharma</v>
          </cell>
          <cell r="G689" t="str">
            <v>MC002741</v>
          </cell>
          <cell r="M689">
            <v>20000000</v>
          </cell>
          <cell r="N689">
            <v>0</v>
          </cell>
        </row>
        <row r="690">
          <cell r="F690" t="str">
            <v>Sữa Nước Pharma</v>
          </cell>
          <cell r="G690" t="str">
            <v>MC000622</v>
          </cell>
          <cell r="M690">
            <v>150000000</v>
          </cell>
          <cell r="N690">
            <v>150220800</v>
          </cell>
        </row>
        <row r="691">
          <cell r="M691">
            <v>240000000</v>
          </cell>
          <cell r="N691">
            <v>291844800</v>
          </cell>
        </row>
        <row r="692">
          <cell r="F692" t="str">
            <v>Sữa Nước Pharma</v>
          </cell>
          <cell r="G692" t="str">
            <v>MC000643</v>
          </cell>
          <cell r="M692">
            <v>450000000</v>
          </cell>
          <cell r="N692">
            <v>453888000</v>
          </cell>
        </row>
        <row r="693">
          <cell r="M693">
            <v>450000000</v>
          </cell>
          <cell r="N693">
            <v>453888000</v>
          </cell>
        </row>
        <row r="694">
          <cell r="F694" t="str">
            <v>Sữa Nước Pharma</v>
          </cell>
          <cell r="G694" t="str">
            <v>MC000185</v>
          </cell>
          <cell r="M694">
            <v>0</v>
          </cell>
          <cell r="N694">
            <v>0</v>
          </cell>
        </row>
        <row r="695">
          <cell r="F695" t="str">
            <v>Sữa Nước Pharma</v>
          </cell>
          <cell r="G695" t="str">
            <v>MC002698</v>
          </cell>
          <cell r="M695">
            <v>0</v>
          </cell>
          <cell r="N695">
            <v>0</v>
          </cell>
        </row>
        <row r="696">
          <cell r="F696" t="str">
            <v>Sữa Nước Pharma</v>
          </cell>
          <cell r="G696" t="str">
            <v>MC003486</v>
          </cell>
          <cell r="M696">
            <v>20000000</v>
          </cell>
          <cell r="N696">
            <v>20592000</v>
          </cell>
        </row>
        <row r="697">
          <cell r="F697" t="str">
            <v>Sữa Nước Pharma</v>
          </cell>
          <cell r="G697" t="str">
            <v>MC002560</v>
          </cell>
          <cell r="M697">
            <v>60000000</v>
          </cell>
          <cell r="N697">
            <v>112575600</v>
          </cell>
        </row>
        <row r="698">
          <cell r="F698" t="str">
            <v>Sữa Nước Pharma</v>
          </cell>
          <cell r="G698" t="str">
            <v>MC002773</v>
          </cell>
          <cell r="M698">
            <v>10000000</v>
          </cell>
          <cell r="N698">
            <v>0</v>
          </cell>
        </row>
        <row r="699">
          <cell r="F699" t="str">
            <v>Sữa Nước Pharma</v>
          </cell>
          <cell r="G699" t="str">
            <v>MC002780</v>
          </cell>
          <cell r="M699">
            <v>20000000</v>
          </cell>
          <cell r="N699">
            <v>64929600</v>
          </cell>
        </row>
        <row r="700">
          <cell r="F700" t="str">
            <v>Sữa Nước Pharma</v>
          </cell>
          <cell r="G700" t="str">
            <v>MC002614</v>
          </cell>
          <cell r="M700">
            <v>0</v>
          </cell>
          <cell r="N700">
            <v>0</v>
          </cell>
        </row>
        <row r="701">
          <cell r="M701">
            <v>110000000</v>
          </cell>
          <cell r="N701">
            <v>198097200</v>
          </cell>
        </row>
        <row r="702">
          <cell r="F702" t="str">
            <v>Sữa Nước Pharma</v>
          </cell>
          <cell r="G702" t="str">
            <v>MC000441</v>
          </cell>
          <cell r="M702">
            <v>60000000</v>
          </cell>
          <cell r="N702">
            <v>60120000</v>
          </cell>
        </row>
        <row r="703">
          <cell r="F703" t="str">
            <v>Sữa Nước Pharma</v>
          </cell>
          <cell r="G703" t="str">
            <v>MC002459</v>
          </cell>
          <cell r="M703">
            <v>0</v>
          </cell>
          <cell r="N703">
            <v>0</v>
          </cell>
        </row>
        <row r="704">
          <cell r="F704" t="str">
            <v>Sữa Nước Pharma</v>
          </cell>
          <cell r="G704" t="str">
            <v>MC000862</v>
          </cell>
          <cell r="M704">
            <v>40000000</v>
          </cell>
          <cell r="N704">
            <v>0</v>
          </cell>
        </row>
        <row r="705">
          <cell r="M705">
            <v>100000000</v>
          </cell>
          <cell r="N705">
            <v>60120000</v>
          </cell>
        </row>
        <row r="706">
          <cell r="F706" t="str">
            <v>Sữa Nước Pharma</v>
          </cell>
          <cell r="G706" t="str">
            <v>MC000041</v>
          </cell>
          <cell r="M706">
            <v>90000000</v>
          </cell>
          <cell r="N706">
            <v>133516800</v>
          </cell>
        </row>
        <row r="707">
          <cell r="F707" t="str">
            <v>Sữa Nước Pharma</v>
          </cell>
          <cell r="G707" t="str">
            <v>MC002688</v>
          </cell>
          <cell r="M707">
            <v>0</v>
          </cell>
          <cell r="N707">
            <v>0</v>
          </cell>
        </row>
        <row r="708">
          <cell r="F708" t="str">
            <v>Sữa Nước Pharma</v>
          </cell>
          <cell r="G708" t="str">
            <v>MC000923</v>
          </cell>
          <cell r="M708">
            <v>0</v>
          </cell>
          <cell r="N708">
            <v>0</v>
          </cell>
        </row>
        <row r="709">
          <cell r="F709" t="str">
            <v>Sữa Nước Pharma</v>
          </cell>
          <cell r="G709" t="str">
            <v>MC002227</v>
          </cell>
          <cell r="M709">
            <v>0</v>
          </cell>
          <cell r="N709">
            <v>0</v>
          </cell>
        </row>
        <row r="710">
          <cell r="F710" t="str">
            <v>Sữa Nước Pharma</v>
          </cell>
          <cell r="G710" t="str">
            <v>MC001359</v>
          </cell>
          <cell r="M710">
            <v>20000000</v>
          </cell>
          <cell r="N710">
            <v>27681600</v>
          </cell>
        </row>
        <row r="711">
          <cell r="F711" t="str">
            <v>Sữa Nước Pharma</v>
          </cell>
          <cell r="G711" t="str">
            <v>MC002629</v>
          </cell>
          <cell r="M711">
            <v>0</v>
          </cell>
          <cell r="N711">
            <v>0</v>
          </cell>
        </row>
        <row r="712">
          <cell r="F712" t="str">
            <v>Sữa Nước Pharma</v>
          </cell>
          <cell r="G712" t="str">
            <v>MC002736</v>
          </cell>
          <cell r="M712">
            <v>10000000</v>
          </cell>
          <cell r="N712">
            <v>11203200</v>
          </cell>
        </row>
        <row r="713">
          <cell r="F713" t="str">
            <v>Sữa Nước Pharma</v>
          </cell>
          <cell r="G713" t="str">
            <v>MC002686</v>
          </cell>
          <cell r="M713">
            <v>0</v>
          </cell>
          <cell r="N713">
            <v>0</v>
          </cell>
        </row>
        <row r="714">
          <cell r="M714">
            <v>120000000</v>
          </cell>
          <cell r="N714">
            <v>172401600</v>
          </cell>
        </row>
        <row r="715">
          <cell r="F715" t="str">
            <v>Sữa Nước Pharma</v>
          </cell>
          <cell r="G715" t="str">
            <v>MC002512</v>
          </cell>
          <cell r="M715">
            <v>0</v>
          </cell>
          <cell r="N715">
            <v>0</v>
          </cell>
        </row>
        <row r="716">
          <cell r="F716" t="str">
            <v>Sữa Nước Pharma</v>
          </cell>
          <cell r="G716" t="str">
            <v>MC001125</v>
          </cell>
          <cell r="M716">
            <v>200000000</v>
          </cell>
          <cell r="N716">
            <v>202915200</v>
          </cell>
        </row>
        <row r="717">
          <cell r="F717" t="str">
            <v>Sữa Nước Pharma</v>
          </cell>
          <cell r="G717" t="str">
            <v>MC002066</v>
          </cell>
          <cell r="M717">
            <v>350000000</v>
          </cell>
          <cell r="N717">
            <v>689270400</v>
          </cell>
        </row>
        <row r="718">
          <cell r="F718" t="str">
            <v>Sữa Nước Pharma</v>
          </cell>
          <cell r="G718" t="str">
            <v>MC001920</v>
          </cell>
          <cell r="M718">
            <v>40000000</v>
          </cell>
          <cell r="N718">
            <v>48960000</v>
          </cell>
        </row>
        <row r="719">
          <cell r="F719" t="str">
            <v>Sữa Nước Pharma</v>
          </cell>
          <cell r="G719" t="str">
            <v>MC002735</v>
          </cell>
          <cell r="M719">
            <v>0</v>
          </cell>
          <cell r="N719">
            <v>0</v>
          </cell>
        </row>
        <row r="720">
          <cell r="F720" t="str">
            <v>Sữa Nước Pharma</v>
          </cell>
          <cell r="G720" t="str">
            <v>MC001332</v>
          </cell>
          <cell r="M720">
            <v>20000000</v>
          </cell>
          <cell r="N720">
            <v>20112000</v>
          </cell>
        </row>
        <row r="721">
          <cell r="M721">
            <v>610000000</v>
          </cell>
          <cell r="N721">
            <v>961257600</v>
          </cell>
        </row>
        <row r="722">
          <cell r="F722" t="str">
            <v>Sữa Nước Pharma</v>
          </cell>
          <cell r="M722">
            <v>1080000000</v>
          </cell>
          <cell r="N722">
            <v>1623601200</v>
          </cell>
        </row>
        <row r="723">
          <cell r="F723" t="str">
            <v>Sữa Nước Pharma</v>
          </cell>
          <cell r="G723" t="str">
            <v>MC002499</v>
          </cell>
          <cell r="M723">
            <v>70000000</v>
          </cell>
          <cell r="N723">
            <v>70478400</v>
          </cell>
        </row>
        <row r="724">
          <cell r="F724" t="str">
            <v>Sữa Nước Pharma</v>
          </cell>
          <cell r="G724" t="str">
            <v>MC000463</v>
          </cell>
          <cell r="M724">
            <v>70000000</v>
          </cell>
          <cell r="N724">
            <v>70012800</v>
          </cell>
        </row>
        <row r="725">
          <cell r="F725" t="str">
            <v>Sữa Nước Pharma</v>
          </cell>
          <cell r="G725" t="str">
            <v>MC002665</v>
          </cell>
          <cell r="M725">
            <v>50000000</v>
          </cell>
          <cell r="N725">
            <v>53548800</v>
          </cell>
        </row>
        <row r="726">
          <cell r="F726" t="str">
            <v>Sữa Nước Pharma</v>
          </cell>
          <cell r="G726" t="str">
            <v>MC002480</v>
          </cell>
          <cell r="M726">
            <v>70000000</v>
          </cell>
          <cell r="N726">
            <v>95558400</v>
          </cell>
        </row>
        <row r="727">
          <cell r="M727">
            <v>260000000</v>
          </cell>
          <cell r="N727">
            <v>289598400</v>
          </cell>
        </row>
        <row r="728">
          <cell r="F728" t="str">
            <v>Sữa Nước Pharma</v>
          </cell>
          <cell r="G728" t="str">
            <v>MC001406</v>
          </cell>
          <cell r="M728">
            <v>220000000</v>
          </cell>
          <cell r="N728">
            <v>270454400</v>
          </cell>
        </row>
        <row r="729">
          <cell r="F729" t="str">
            <v>Sữa Nước Pharma</v>
          </cell>
          <cell r="G729" t="str">
            <v>MC003515</v>
          </cell>
          <cell r="M729">
            <v>30000000</v>
          </cell>
          <cell r="N729">
            <v>66086400</v>
          </cell>
        </row>
        <row r="730">
          <cell r="F730" t="str">
            <v>Sữa Nước Pharma</v>
          </cell>
          <cell r="G730" t="str">
            <v>MC002740</v>
          </cell>
          <cell r="M730">
            <v>50000000</v>
          </cell>
          <cell r="N730">
            <v>0</v>
          </cell>
        </row>
        <row r="731">
          <cell r="F731" t="str">
            <v>Sữa Nước Pharma</v>
          </cell>
          <cell r="G731" t="str">
            <v>MC002445</v>
          </cell>
          <cell r="M731">
            <v>30000000</v>
          </cell>
          <cell r="N731">
            <v>18816000</v>
          </cell>
        </row>
        <row r="732">
          <cell r="M732">
            <v>330000000</v>
          </cell>
          <cell r="N732">
            <v>355356800</v>
          </cell>
        </row>
        <row r="733">
          <cell r="F733" t="str">
            <v>Sữa Nước Pharma</v>
          </cell>
          <cell r="G733" t="str">
            <v>MC001157</v>
          </cell>
          <cell r="M733">
            <v>120000000</v>
          </cell>
          <cell r="N733">
            <v>258086400</v>
          </cell>
        </row>
        <row r="734">
          <cell r="F734" t="str">
            <v>Sữa Nước Pharma</v>
          </cell>
          <cell r="G734" t="str">
            <v>MC002473</v>
          </cell>
          <cell r="M734">
            <v>0</v>
          </cell>
          <cell r="N734">
            <v>0</v>
          </cell>
        </row>
        <row r="735">
          <cell r="F735" t="str">
            <v>Sữa Nước Pharma</v>
          </cell>
          <cell r="G735" t="str">
            <v>MC002481</v>
          </cell>
          <cell r="M735">
            <v>100000000</v>
          </cell>
          <cell r="N735">
            <v>169550400</v>
          </cell>
        </row>
        <row r="736">
          <cell r="F736" t="str">
            <v>Sữa Nước Pharma</v>
          </cell>
          <cell r="G736" t="str">
            <v>MC002500</v>
          </cell>
          <cell r="M736">
            <v>40000000</v>
          </cell>
          <cell r="N736">
            <v>50126400</v>
          </cell>
        </row>
        <row r="737">
          <cell r="F737" t="str">
            <v>Sữa Nước Pharma</v>
          </cell>
          <cell r="G737" t="str">
            <v>MC002470</v>
          </cell>
          <cell r="M737">
            <v>0</v>
          </cell>
          <cell r="N737">
            <v>0</v>
          </cell>
        </row>
        <row r="738">
          <cell r="F738" t="str">
            <v>Sữa Nước Pharma</v>
          </cell>
          <cell r="G738" t="str">
            <v>MC002589</v>
          </cell>
          <cell r="M738">
            <v>55000000</v>
          </cell>
          <cell r="N738">
            <v>26304000</v>
          </cell>
        </row>
        <row r="739">
          <cell r="M739">
            <v>315000000</v>
          </cell>
          <cell r="N739">
            <v>504067200</v>
          </cell>
        </row>
        <row r="740">
          <cell r="F740" t="str">
            <v>Sữa Nước Pharma</v>
          </cell>
          <cell r="G740" t="str">
            <v>MC002577</v>
          </cell>
          <cell r="M740">
            <v>80000000</v>
          </cell>
          <cell r="N740">
            <v>80476800</v>
          </cell>
        </row>
        <row r="741">
          <cell r="F741" t="str">
            <v>Sữa Nước Pharma</v>
          </cell>
          <cell r="G741" t="str">
            <v>MC002474</v>
          </cell>
          <cell r="M741">
            <v>0</v>
          </cell>
          <cell r="N741">
            <v>170328000</v>
          </cell>
        </row>
        <row r="742">
          <cell r="F742" t="str">
            <v>Sữa Nước Pharma</v>
          </cell>
          <cell r="G742" t="str">
            <v>MC001243</v>
          </cell>
          <cell r="M742">
            <v>210000000</v>
          </cell>
          <cell r="N742">
            <v>256392000</v>
          </cell>
        </row>
        <row r="743">
          <cell r="F743" t="str">
            <v>Sữa Nước Pharma</v>
          </cell>
          <cell r="G743" t="str">
            <v>MC002586</v>
          </cell>
          <cell r="M743">
            <v>250000000</v>
          </cell>
          <cell r="N743">
            <v>173400000</v>
          </cell>
        </row>
        <row r="744">
          <cell r="F744" t="str">
            <v>Sữa Nước Pharma</v>
          </cell>
          <cell r="G744" t="str">
            <v>MC002460</v>
          </cell>
          <cell r="M744">
            <v>100000000</v>
          </cell>
          <cell r="N744">
            <v>112857600</v>
          </cell>
        </row>
        <row r="745">
          <cell r="M745">
            <v>640000000</v>
          </cell>
          <cell r="N745">
            <v>793454400</v>
          </cell>
        </row>
        <row r="746">
          <cell r="F746" t="str">
            <v>Sữa Nước Pharma</v>
          </cell>
          <cell r="G746" t="str">
            <v>MC000798</v>
          </cell>
          <cell r="M746">
            <v>40000000</v>
          </cell>
          <cell r="N746">
            <v>95798400</v>
          </cell>
        </row>
        <row r="747">
          <cell r="F747" t="str">
            <v>Sữa Nước Pharma</v>
          </cell>
          <cell r="G747" t="str">
            <v>MC002503</v>
          </cell>
          <cell r="M747">
            <v>20000000</v>
          </cell>
          <cell r="N747">
            <v>0</v>
          </cell>
        </row>
        <row r="748">
          <cell r="F748" t="str">
            <v>Sữa Nước Pharma</v>
          </cell>
          <cell r="G748" t="str">
            <v>MC001262</v>
          </cell>
          <cell r="M748">
            <v>50000000</v>
          </cell>
          <cell r="N748">
            <v>100982400</v>
          </cell>
        </row>
        <row r="749">
          <cell r="F749" t="str">
            <v>Sữa Nước Pharma</v>
          </cell>
          <cell r="G749" t="str">
            <v>MC001264</v>
          </cell>
          <cell r="M749">
            <v>30000000</v>
          </cell>
          <cell r="N749">
            <v>63777600</v>
          </cell>
        </row>
        <row r="750">
          <cell r="M750">
            <v>140000000</v>
          </cell>
          <cell r="N750">
            <v>260558400</v>
          </cell>
        </row>
        <row r="751">
          <cell r="F751" t="str">
            <v>Sữa Nước Pharma</v>
          </cell>
          <cell r="G751" t="str">
            <v>MC001339</v>
          </cell>
          <cell r="M751">
            <v>250000000</v>
          </cell>
          <cell r="N751">
            <v>323040000</v>
          </cell>
        </row>
        <row r="752">
          <cell r="F752" t="str">
            <v>Sữa Nước Pharma</v>
          </cell>
          <cell r="G752" t="str">
            <v>MC000342</v>
          </cell>
          <cell r="M752">
            <v>80000000</v>
          </cell>
          <cell r="N752">
            <v>65376000</v>
          </cell>
        </row>
        <row r="753">
          <cell r="F753" t="str">
            <v>Sữa Nước Pharma</v>
          </cell>
          <cell r="G753" t="str">
            <v>MC002527</v>
          </cell>
          <cell r="M753">
            <v>0</v>
          </cell>
          <cell r="N753">
            <v>0</v>
          </cell>
        </row>
        <row r="754">
          <cell r="F754" t="str">
            <v>Sữa Nước Pharma</v>
          </cell>
          <cell r="G754" t="str">
            <v>MC002071</v>
          </cell>
          <cell r="M754">
            <v>0</v>
          </cell>
          <cell r="N754">
            <v>0</v>
          </cell>
        </row>
        <row r="755">
          <cell r="F755" t="str">
            <v>Sữa Nước Pharma</v>
          </cell>
          <cell r="G755" t="str">
            <v>MC001255</v>
          </cell>
          <cell r="M755">
            <v>0</v>
          </cell>
          <cell r="N755">
            <v>0</v>
          </cell>
        </row>
        <row r="756">
          <cell r="F756" t="str">
            <v>Sữa Nước Pharma</v>
          </cell>
          <cell r="G756" t="str">
            <v>MC002722</v>
          </cell>
          <cell r="M756">
            <v>0</v>
          </cell>
          <cell r="N756">
            <v>0</v>
          </cell>
        </row>
        <row r="757">
          <cell r="F757" t="str">
            <v>Sữa Nước Pharma</v>
          </cell>
          <cell r="G757" t="str">
            <v>MC002794</v>
          </cell>
          <cell r="M757">
            <v>0</v>
          </cell>
          <cell r="N757">
            <v>29080000</v>
          </cell>
        </row>
        <row r="758">
          <cell r="F758" t="str">
            <v>Sữa Nước Pharma</v>
          </cell>
          <cell r="G758" t="str">
            <v>MC002757</v>
          </cell>
          <cell r="M758">
            <v>20000000</v>
          </cell>
          <cell r="N758">
            <v>7526400</v>
          </cell>
        </row>
        <row r="759">
          <cell r="F759" t="str">
            <v>Sữa Nước Pharma</v>
          </cell>
          <cell r="G759" t="str">
            <v>MC002270</v>
          </cell>
          <cell r="M759">
            <v>20000000</v>
          </cell>
          <cell r="N759">
            <v>0</v>
          </cell>
        </row>
        <row r="760">
          <cell r="M760">
            <v>370000000</v>
          </cell>
          <cell r="N760">
            <v>425022400</v>
          </cell>
        </row>
        <row r="761">
          <cell r="F761" t="str">
            <v>Sữa Nước Pharma</v>
          </cell>
          <cell r="G761" t="str">
            <v>MC001100</v>
          </cell>
          <cell r="M761">
            <v>300000000</v>
          </cell>
          <cell r="N761">
            <v>413040000</v>
          </cell>
        </row>
        <row r="762">
          <cell r="F762" t="str">
            <v>Sữa Nước Pharma</v>
          </cell>
          <cell r="G762" t="str">
            <v>MC002508</v>
          </cell>
          <cell r="M762">
            <v>400000000</v>
          </cell>
          <cell r="N762">
            <v>400464000</v>
          </cell>
        </row>
        <row r="763">
          <cell r="M763">
            <v>700000000</v>
          </cell>
          <cell r="N763">
            <v>813504000</v>
          </cell>
        </row>
        <row r="764">
          <cell r="F764" t="str">
            <v>Sữa Nước Pharma</v>
          </cell>
          <cell r="G764" t="str">
            <v>MC000756</v>
          </cell>
          <cell r="M764">
            <v>520000000</v>
          </cell>
          <cell r="N764">
            <v>617500800</v>
          </cell>
        </row>
        <row r="765">
          <cell r="M765">
            <v>520000000</v>
          </cell>
          <cell r="N765">
            <v>617500800</v>
          </cell>
        </row>
        <row r="766">
          <cell r="F766" t="str">
            <v>Sữa Nước Pharma</v>
          </cell>
          <cell r="G766" t="str">
            <v>MC000746</v>
          </cell>
          <cell r="M766">
            <v>140000000</v>
          </cell>
          <cell r="N766">
            <v>294825600</v>
          </cell>
        </row>
        <row r="767">
          <cell r="F767" t="str">
            <v>Sữa Nước Pharma</v>
          </cell>
          <cell r="G767" t="str">
            <v>MC001114</v>
          </cell>
          <cell r="M767">
            <v>160000000</v>
          </cell>
          <cell r="N767">
            <v>161160000</v>
          </cell>
        </row>
        <row r="768">
          <cell r="F768" t="str">
            <v>Sữa Nước Pharma</v>
          </cell>
          <cell r="G768" t="str">
            <v>MC002785</v>
          </cell>
          <cell r="M768">
            <v>120000000</v>
          </cell>
          <cell r="N768">
            <v>120883200</v>
          </cell>
        </row>
        <row r="769">
          <cell r="F769" t="str">
            <v>Sữa Nước Pharma</v>
          </cell>
          <cell r="G769" t="str">
            <v>MC000888</v>
          </cell>
          <cell r="M769">
            <v>0</v>
          </cell>
          <cell r="N769">
            <v>0</v>
          </cell>
        </row>
        <row r="770">
          <cell r="M770">
            <v>420000000</v>
          </cell>
          <cell r="N770">
            <v>576868800</v>
          </cell>
        </row>
        <row r="771">
          <cell r="F771" t="str">
            <v>Sữa Nước Pharma</v>
          </cell>
          <cell r="G771" t="str">
            <v>MC000782</v>
          </cell>
          <cell r="M771">
            <v>110000000</v>
          </cell>
          <cell r="N771">
            <v>111153600</v>
          </cell>
        </row>
        <row r="772">
          <cell r="F772" t="str">
            <v>Sữa Nước Pharma</v>
          </cell>
          <cell r="G772" t="str">
            <v>MC001370</v>
          </cell>
          <cell r="M772">
            <v>97500000</v>
          </cell>
          <cell r="N772">
            <v>59184000</v>
          </cell>
        </row>
        <row r="773">
          <cell r="F773" t="str">
            <v>Sữa Nước Pharma</v>
          </cell>
          <cell r="G773" t="str">
            <v>MC002015</v>
          </cell>
          <cell r="M773">
            <v>450000000</v>
          </cell>
          <cell r="N773">
            <v>720240000</v>
          </cell>
        </row>
        <row r="774">
          <cell r="F774" t="str">
            <v>Sữa Nước Pharma</v>
          </cell>
          <cell r="G774" t="str">
            <v>MC002062</v>
          </cell>
          <cell r="M774">
            <v>20000000</v>
          </cell>
          <cell r="N774">
            <v>23688000</v>
          </cell>
        </row>
        <row r="775">
          <cell r="F775" t="str">
            <v>Sữa Nước Pharma</v>
          </cell>
          <cell r="G775" t="str">
            <v>MC003508</v>
          </cell>
          <cell r="M775">
            <v>2500000</v>
          </cell>
          <cell r="N775">
            <v>2520000</v>
          </cell>
        </row>
        <row r="776">
          <cell r="F776" t="str">
            <v>Sữa Nước Pharma</v>
          </cell>
          <cell r="G776" t="str">
            <v>MC003500</v>
          </cell>
          <cell r="M776">
            <v>25000000</v>
          </cell>
          <cell r="N776">
            <v>19430400</v>
          </cell>
        </row>
        <row r="777">
          <cell r="F777" t="str">
            <v>Sữa Nước Pharma</v>
          </cell>
          <cell r="G777" t="str">
            <v>MC002284</v>
          </cell>
          <cell r="M777">
            <v>0</v>
          </cell>
          <cell r="N777">
            <v>0</v>
          </cell>
        </row>
        <row r="778">
          <cell r="F778" t="str">
            <v>Sữa Nước Pharma</v>
          </cell>
          <cell r="G778" t="str">
            <v>MC001183</v>
          </cell>
          <cell r="M778">
            <v>40000000</v>
          </cell>
          <cell r="N778">
            <v>20851200</v>
          </cell>
        </row>
        <row r="779">
          <cell r="F779" t="str">
            <v>Sữa Nước Pharma</v>
          </cell>
          <cell r="G779" t="str">
            <v>MC002743</v>
          </cell>
          <cell r="M779">
            <v>25000000</v>
          </cell>
          <cell r="N779">
            <v>0</v>
          </cell>
        </row>
        <row r="780">
          <cell r="M780">
            <v>770000000</v>
          </cell>
          <cell r="N780">
            <v>957067200</v>
          </cell>
        </row>
        <row r="781">
          <cell r="F781" t="str">
            <v>Sữa Nước Pharma</v>
          </cell>
          <cell r="G781" t="str">
            <v>MC002495</v>
          </cell>
          <cell r="M781">
            <v>30000000</v>
          </cell>
          <cell r="N781">
            <v>0</v>
          </cell>
        </row>
        <row r="782">
          <cell r="F782" t="str">
            <v>Sữa Nước Pharma</v>
          </cell>
          <cell r="G782" t="str">
            <v>MC002601</v>
          </cell>
          <cell r="M782">
            <v>0</v>
          </cell>
          <cell r="N782">
            <v>0</v>
          </cell>
        </row>
        <row r="783">
          <cell r="F783" t="str">
            <v>Sữa Nước Pharma</v>
          </cell>
          <cell r="G783" t="str">
            <v>MC000114</v>
          </cell>
          <cell r="M783">
            <v>0</v>
          </cell>
          <cell r="N783">
            <v>0</v>
          </cell>
        </row>
        <row r="784">
          <cell r="F784" t="str">
            <v>Sữa Nước Pharma</v>
          </cell>
          <cell r="G784" t="str">
            <v>MC003496</v>
          </cell>
          <cell r="M784">
            <v>50000000</v>
          </cell>
          <cell r="N784">
            <v>31708800</v>
          </cell>
        </row>
        <row r="785">
          <cell r="F785" t="str">
            <v>Sữa Nước Pharma</v>
          </cell>
          <cell r="G785" t="str">
            <v>MC000661</v>
          </cell>
          <cell r="M785">
            <v>0</v>
          </cell>
          <cell r="N785">
            <v>0</v>
          </cell>
        </row>
        <row r="786">
          <cell r="F786" t="str">
            <v>Sữa Nước Pharma</v>
          </cell>
          <cell r="G786" t="str">
            <v>MC002694</v>
          </cell>
          <cell r="M786">
            <v>50000000</v>
          </cell>
          <cell r="N786">
            <v>50352000</v>
          </cell>
        </row>
        <row r="787">
          <cell r="F787" t="str">
            <v>Sữa Nước Pharma</v>
          </cell>
          <cell r="G787" t="str">
            <v>MC000597</v>
          </cell>
          <cell r="M787">
            <v>0</v>
          </cell>
          <cell r="N787">
            <v>0</v>
          </cell>
        </row>
        <row r="788">
          <cell r="F788" t="str">
            <v>Sữa Nước Pharma</v>
          </cell>
          <cell r="G788" t="str">
            <v>MC000521</v>
          </cell>
          <cell r="M788">
            <v>200000000</v>
          </cell>
          <cell r="N788">
            <v>342432000</v>
          </cell>
        </row>
        <row r="789">
          <cell r="M789">
            <v>330000000</v>
          </cell>
          <cell r="N789">
            <v>424492800</v>
          </cell>
        </row>
        <row r="790">
          <cell r="M790">
            <v>4155000000</v>
          </cell>
          <cell r="N790">
            <v>5224036800</v>
          </cell>
        </row>
        <row r="791">
          <cell r="F791" t="str">
            <v>Nunest</v>
          </cell>
          <cell r="G791" t="str">
            <v>MC000622</v>
          </cell>
          <cell r="M791">
            <v>150000000</v>
          </cell>
          <cell r="N791">
            <v>151824000</v>
          </cell>
        </row>
        <row r="792">
          <cell r="F792" t="str">
            <v>Nunest</v>
          </cell>
          <cell r="G792" t="str">
            <v>MC002068</v>
          </cell>
          <cell r="M792">
            <v>200000000</v>
          </cell>
          <cell r="N792">
            <v>37120000</v>
          </cell>
        </row>
        <row r="793">
          <cell r="F793" t="str">
            <v>Nunest</v>
          </cell>
          <cell r="G793" t="str">
            <v>MC002530</v>
          </cell>
          <cell r="M793">
            <v>0</v>
          </cell>
          <cell r="N793">
            <v>0</v>
          </cell>
        </row>
        <row r="794">
          <cell r="M794">
            <v>350000000</v>
          </cell>
          <cell r="N794">
            <v>188944000</v>
          </cell>
        </row>
        <row r="795">
          <cell r="F795" t="str">
            <v>Nunest</v>
          </cell>
          <cell r="G795" t="str">
            <v>MC000643</v>
          </cell>
          <cell r="M795">
            <v>50000000</v>
          </cell>
          <cell r="N795">
            <v>51180000</v>
          </cell>
        </row>
        <row r="796">
          <cell r="M796">
            <v>50000000</v>
          </cell>
          <cell r="N796">
            <v>51180000</v>
          </cell>
        </row>
        <row r="797">
          <cell r="F797" t="str">
            <v>Nunest</v>
          </cell>
          <cell r="G797" t="str">
            <v>MC002560</v>
          </cell>
          <cell r="M797">
            <v>10000000</v>
          </cell>
          <cell r="N797">
            <v>30423000</v>
          </cell>
        </row>
        <row r="798">
          <cell r="F798" t="str">
            <v>Nunest</v>
          </cell>
          <cell r="G798" t="str">
            <v>MC002698</v>
          </cell>
          <cell r="M798">
            <v>0</v>
          </cell>
          <cell r="N798">
            <v>-71271500</v>
          </cell>
        </row>
        <row r="799">
          <cell r="F799" t="str">
            <v>Nunest</v>
          </cell>
          <cell r="G799" t="str">
            <v>MC003486</v>
          </cell>
          <cell r="M799">
            <v>40000000</v>
          </cell>
          <cell r="N799">
            <v>40848500</v>
          </cell>
        </row>
        <row r="800">
          <cell r="F800" t="str">
            <v>Nunest</v>
          </cell>
          <cell r="G800" t="str">
            <v>MC002773</v>
          </cell>
          <cell r="M800">
            <v>20000000</v>
          </cell>
          <cell r="N800">
            <v>27000000</v>
          </cell>
        </row>
        <row r="801">
          <cell r="F801" t="str">
            <v>Nunest</v>
          </cell>
          <cell r="G801" t="str">
            <v>MC002780</v>
          </cell>
          <cell r="M801">
            <v>65000000</v>
          </cell>
          <cell r="N801">
            <v>41270000</v>
          </cell>
        </row>
        <row r="802">
          <cell r="F802" t="str">
            <v>Nunest</v>
          </cell>
          <cell r="G802" t="str">
            <v>MC002614</v>
          </cell>
          <cell r="M802">
            <v>0</v>
          </cell>
          <cell r="N802">
            <v>0</v>
          </cell>
        </row>
        <row r="803">
          <cell r="M803">
            <v>135000000</v>
          </cell>
          <cell r="N803">
            <v>68270000</v>
          </cell>
        </row>
        <row r="804">
          <cell r="F804" t="str">
            <v>Nunest</v>
          </cell>
          <cell r="G804" t="str">
            <v>MC000862</v>
          </cell>
          <cell r="M804">
            <v>90000000</v>
          </cell>
          <cell r="N804">
            <v>20070000</v>
          </cell>
        </row>
        <row r="805">
          <cell r="F805" t="str">
            <v>Nunest</v>
          </cell>
          <cell r="G805" t="str">
            <v>MC002752</v>
          </cell>
          <cell r="M805">
            <v>100000000</v>
          </cell>
          <cell r="N805">
            <v>100260000</v>
          </cell>
        </row>
        <row r="806">
          <cell r="F806" t="str">
            <v>Nunest</v>
          </cell>
          <cell r="G806" t="str">
            <v>MC002459</v>
          </cell>
          <cell r="M806">
            <v>0</v>
          </cell>
          <cell r="N806">
            <v>0</v>
          </cell>
        </row>
        <row r="807">
          <cell r="M807">
            <v>190000000</v>
          </cell>
          <cell r="N807">
            <v>120330000</v>
          </cell>
        </row>
        <row r="808">
          <cell r="F808" t="str">
            <v>Nunest</v>
          </cell>
          <cell r="G808" t="str">
            <v>MC000041</v>
          </cell>
          <cell r="M808">
            <v>340000000</v>
          </cell>
          <cell r="N808">
            <v>0</v>
          </cell>
        </row>
        <row r="809">
          <cell r="F809" t="str">
            <v>Nunest</v>
          </cell>
          <cell r="G809" t="str">
            <v>MC001359</v>
          </cell>
          <cell r="M809">
            <v>150000000</v>
          </cell>
          <cell r="N809">
            <v>150270000</v>
          </cell>
        </row>
        <row r="810">
          <cell r="F810" t="str">
            <v>Nunest</v>
          </cell>
          <cell r="G810" t="str">
            <v>MC002629</v>
          </cell>
          <cell r="M810">
            <v>10000000</v>
          </cell>
          <cell r="N810">
            <v>0</v>
          </cell>
        </row>
        <row r="811">
          <cell r="F811" t="str">
            <v>Nunest</v>
          </cell>
          <cell r="G811" t="str">
            <v>MC002688</v>
          </cell>
          <cell r="M811">
            <v>0</v>
          </cell>
          <cell r="N811">
            <v>0</v>
          </cell>
        </row>
        <row r="812">
          <cell r="F812" t="str">
            <v>Nunest</v>
          </cell>
          <cell r="G812" t="str">
            <v>MC000923</v>
          </cell>
          <cell r="M812">
            <v>0</v>
          </cell>
          <cell r="N812">
            <v>0</v>
          </cell>
        </row>
        <row r="813">
          <cell r="F813" t="str">
            <v>Nunest</v>
          </cell>
          <cell r="G813" t="str">
            <v>MC002227</v>
          </cell>
          <cell r="M813">
            <v>90000000</v>
          </cell>
          <cell r="N813">
            <v>0</v>
          </cell>
        </row>
        <row r="814">
          <cell r="F814" t="str">
            <v>Nunest</v>
          </cell>
          <cell r="G814" t="str">
            <v>MC002568</v>
          </cell>
          <cell r="M814">
            <v>0</v>
          </cell>
          <cell r="N814">
            <v>0</v>
          </cell>
        </row>
        <row r="815">
          <cell r="F815" t="str">
            <v>Nunest</v>
          </cell>
          <cell r="G815" t="str">
            <v>MC002736</v>
          </cell>
          <cell r="M815">
            <v>80000000</v>
          </cell>
          <cell r="N815">
            <v>36750000</v>
          </cell>
        </row>
        <row r="816">
          <cell r="F816" t="str">
            <v>Nunest</v>
          </cell>
          <cell r="G816" t="str">
            <v>MC002686</v>
          </cell>
          <cell r="M816">
            <v>0</v>
          </cell>
          <cell r="N816">
            <v>0</v>
          </cell>
        </row>
        <row r="817">
          <cell r="M817">
            <v>670000000</v>
          </cell>
          <cell r="N817">
            <v>187020000</v>
          </cell>
        </row>
        <row r="818">
          <cell r="F818" t="str">
            <v>Nunest</v>
          </cell>
          <cell r="G818" t="str">
            <v>MC001125</v>
          </cell>
          <cell r="M818">
            <v>280000000</v>
          </cell>
          <cell r="N818">
            <v>281400000</v>
          </cell>
        </row>
        <row r="819">
          <cell r="F819" t="str">
            <v>Nunest</v>
          </cell>
          <cell r="G819" t="str">
            <v>MC001332</v>
          </cell>
          <cell r="M819">
            <v>20000000</v>
          </cell>
          <cell r="N819">
            <v>0</v>
          </cell>
        </row>
        <row r="820">
          <cell r="F820" t="str">
            <v>Nunest</v>
          </cell>
          <cell r="G820" t="str">
            <v>MC002512</v>
          </cell>
          <cell r="M820">
            <v>0</v>
          </cell>
          <cell r="N820">
            <v>0</v>
          </cell>
        </row>
        <row r="821">
          <cell r="F821" t="str">
            <v>Nunest</v>
          </cell>
          <cell r="G821" t="str">
            <v>MC002066</v>
          </cell>
          <cell r="M821">
            <v>350000000</v>
          </cell>
          <cell r="N821">
            <v>389670000</v>
          </cell>
        </row>
        <row r="822">
          <cell r="F822" t="str">
            <v>Nunest</v>
          </cell>
          <cell r="G822" t="str">
            <v>MC002735</v>
          </cell>
          <cell r="M822">
            <v>0</v>
          </cell>
          <cell r="N822">
            <v>0</v>
          </cell>
        </row>
        <row r="823">
          <cell r="F823" t="str">
            <v>Nunest</v>
          </cell>
          <cell r="G823" t="str">
            <v>MC001920</v>
          </cell>
          <cell r="M823">
            <v>55000000</v>
          </cell>
          <cell r="N823">
            <v>55614000</v>
          </cell>
        </row>
        <row r="824">
          <cell r="M824">
            <v>705000000</v>
          </cell>
          <cell r="N824">
            <v>726684000</v>
          </cell>
        </row>
        <row r="825">
          <cell r="F825" t="str">
            <v>Nunest</v>
          </cell>
          <cell r="M825">
            <v>1860000000</v>
          </cell>
          <cell r="N825">
            <v>1170918000</v>
          </cell>
        </row>
        <row r="826">
          <cell r="F826" t="str">
            <v>Nunest</v>
          </cell>
          <cell r="G826" t="str">
            <v>MC002499</v>
          </cell>
          <cell r="M826">
            <v>150000000</v>
          </cell>
          <cell r="N826">
            <v>153630000</v>
          </cell>
        </row>
        <row r="827">
          <cell r="F827" t="str">
            <v>Nunest</v>
          </cell>
          <cell r="G827" t="str">
            <v>MC002480</v>
          </cell>
          <cell r="M827">
            <v>36000000</v>
          </cell>
          <cell r="N827">
            <v>36780000</v>
          </cell>
        </row>
        <row r="828">
          <cell r="F828" t="str">
            <v>Nunest</v>
          </cell>
          <cell r="G828" t="str">
            <v>MC000463</v>
          </cell>
          <cell r="M828">
            <v>160000000</v>
          </cell>
          <cell r="N828">
            <v>0</v>
          </cell>
        </row>
        <row r="829">
          <cell r="M829">
            <v>346000000</v>
          </cell>
          <cell r="N829">
            <v>190410000</v>
          </cell>
        </row>
        <row r="830">
          <cell r="F830" t="str">
            <v>Nunest</v>
          </cell>
          <cell r="G830" t="str">
            <v>MC001406</v>
          </cell>
          <cell r="M830">
            <v>120000000</v>
          </cell>
          <cell r="N830">
            <v>100086000</v>
          </cell>
        </row>
        <row r="831">
          <cell r="F831" t="str">
            <v>Nunest</v>
          </cell>
          <cell r="G831" t="str">
            <v>MC003515</v>
          </cell>
          <cell r="M831">
            <v>40000000</v>
          </cell>
          <cell r="N831">
            <v>30930000</v>
          </cell>
        </row>
        <row r="832">
          <cell r="F832" t="str">
            <v>Nunest</v>
          </cell>
          <cell r="G832" t="str">
            <v>MC002445</v>
          </cell>
          <cell r="M832">
            <v>40000000</v>
          </cell>
          <cell r="N832">
            <v>0</v>
          </cell>
        </row>
        <row r="833">
          <cell r="M833">
            <v>200000000</v>
          </cell>
          <cell r="N833">
            <v>131016000</v>
          </cell>
        </row>
        <row r="834">
          <cell r="F834" t="str">
            <v>Nunest</v>
          </cell>
          <cell r="G834" t="str">
            <v>MC002473</v>
          </cell>
          <cell r="M834">
            <v>0</v>
          </cell>
          <cell r="N834">
            <v>0</v>
          </cell>
        </row>
        <row r="835">
          <cell r="F835" t="str">
            <v>Nunest</v>
          </cell>
          <cell r="G835" t="str">
            <v>MC001157</v>
          </cell>
          <cell r="M835">
            <v>190000000</v>
          </cell>
          <cell r="N835">
            <v>52250000</v>
          </cell>
        </row>
        <row r="836">
          <cell r="F836" t="str">
            <v>Nunest</v>
          </cell>
          <cell r="G836" t="str">
            <v>MC002481</v>
          </cell>
          <cell r="M836">
            <v>70000000</v>
          </cell>
          <cell r="N836">
            <v>29760000</v>
          </cell>
        </row>
        <row r="837">
          <cell r="F837" t="str">
            <v>Nunest</v>
          </cell>
          <cell r="G837" t="str">
            <v>MC002470</v>
          </cell>
          <cell r="M837">
            <v>0</v>
          </cell>
          <cell r="N837">
            <v>0</v>
          </cell>
        </row>
        <row r="838">
          <cell r="F838" t="str">
            <v>Nunest</v>
          </cell>
          <cell r="G838" t="str">
            <v>MC002500</v>
          </cell>
          <cell r="M838">
            <v>90000000</v>
          </cell>
          <cell r="N838">
            <v>28320000</v>
          </cell>
        </row>
        <row r="839">
          <cell r="F839" t="str">
            <v>Nunest</v>
          </cell>
          <cell r="G839" t="str">
            <v>MC002589</v>
          </cell>
          <cell r="M839">
            <v>150000000</v>
          </cell>
          <cell r="N839">
            <v>152210000</v>
          </cell>
        </row>
        <row r="840">
          <cell r="M840">
            <v>500000000</v>
          </cell>
          <cell r="N840">
            <v>262540000</v>
          </cell>
        </row>
        <row r="841">
          <cell r="F841" t="str">
            <v>Nunest</v>
          </cell>
          <cell r="G841" t="str">
            <v>MC002460</v>
          </cell>
          <cell r="M841">
            <v>95000000</v>
          </cell>
          <cell r="N841">
            <v>95940000</v>
          </cell>
        </row>
        <row r="842">
          <cell r="F842" t="str">
            <v>Nunest</v>
          </cell>
          <cell r="G842" t="str">
            <v>MC001243</v>
          </cell>
          <cell r="M842">
            <v>200000000</v>
          </cell>
          <cell r="N842">
            <v>202460000</v>
          </cell>
        </row>
        <row r="843">
          <cell r="F843" t="str">
            <v>Nunest</v>
          </cell>
          <cell r="G843" t="str">
            <v>MC002577</v>
          </cell>
          <cell r="M843">
            <v>25000000</v>
          </cell>
          <cell r="N843">
            <v>0</v>
          </cell>
        </row>
        <row r="844">
          <cell r="F844" t="str">
            <v>Nunest</v>
          </cell>
          <cell r="G844" t="str">
            <v>MC002586</v>
          </cell>
          <cell r="M844">
            <v>65000000</v>
          </cell>
          <cell r="N844">
            <v>50722000</v>
          </cell>
        </row>
        <row r="845">
          <cell r="F845" t="str">
            <v>Nunest</v>
          </cell>
          <cell r="G845" t="str">
            <v>MC002474</v>
          </cell>
          <cell r="M845">
            <v>0</v>
          </cell>
          <cell r="N845">
            <v>0</v>
          </cell>
        </row>
        <row r="846">
          <cell r="M846">
            <v>385000000</v>
          </cell>
          <cell r="N846">
            <v>349122000</v>
          </cell>
        </row>
        <row r="847">
          <cell r="F847" t="str">
            <v>Nunest</v>
          </cell>
          <cell r="G847" t="str">
            <v>MC001264</v>
          </cell>
          <cell r="M847">
            <v>160000000</v>
          </cell>
          <cell r="N847">
            <v>166590500</v>
          </cell>
        </row>
        <row r="848">
          <cell r="F848" t="str">
            <v>Nunest</v>
          </cell>
          <cell r="G848" t="str">
            <v>MC000798</v>
          </cell>
          <cell r="M848">
            <v>70000000</v>
          </cell>
          <cell r="N848">
            <v>71103000</v>
          </cell>
        </row>
        <row r="849">
          <cell r="F849" t="str">
            <v>Nunest</v>
          </cell>
          <cell r="G849" t="str">
            <v>MC002503</v>
          </cell>
          <cell r="M849">
            <v>60000000</v>
          </cell>
          <cell r="N849">
            <v>8740000</v>
          </cell>
        </row>
        <row r="850">
          <cell r="F850" t="str">
            <v>Nunest</v>
          </cell>
          <cell r="G850" t="str">
            <v>MC001262</v>
          </cell>
          <cell r="M850">
            <v>30000000</v>
          </cell>
          <cell r="N850">
            <v>20585000</v>
          </cell>
        </row>
        <row r="851">
          <cell r="M851">
            <v>320000000</v>
          </cell>
          <cell r="N851">
            <v>267018500</v>
          </cell>
        </row>
        <row r="852">
          <cell r="F852" t="str">
            <v>Nunest</v>
          </cell>
          <cell r="G852" t="str">
            <v>MC001339</v>
          </cell>
          <cell r="M852">
            <v>200000000</v>
          </cell>
          <cell r="N852">
            <v>101520000</v>
          </cell>
        </row>
        <row r="853">
          <cell r="F853" t="str">
            <v>Nunest</v>
          </cell>
          <cell r="G853" t="str">
            <v>MC000342</v>
          </cell>
          <cell r="M853">
            <v>150000000</v>
          </cell>
          <cell r="N853">
            <v>59945000</v>
          </cell>
        </row>
        <row r="854">
          <cell r="F854" t="str">
            <v>Nunest</v>
          </cell>
          <cell r="G854" t="str">
            <v>MC002527</v>
          </cell>
          <cell r="M854">
            <v>0</v>
          </cell>
          <cell r="N854">
            <v>0</v>
          </cell>
        </row>
        <row r="855">
          <cell r="F855" t="str">
            <v>Nunest</v>
          </cell>
          <cell r="G855" t="str">
            <v>MC002270</v>
          </cell>
          <cell r="M855">
            <v>130000000</v>
          </cell>
          <cell r="N855">
            <v>0</v>
          </cell>
        </row>
        <row r="856">
          <cell r="F856" t="str">
            <v>Nunest</v>
          </cell>
          <cell r="G856" t="str">
            <v>MC001255</v>
          </cell>
          <cell r="M856">
            <v>0</v>
          </cell>
          <cell r="N856">
            <v>0</v>
          </cell>
        </row>
        <row r="857">
          <cell r="F857" t="str">
            <v>Nunest</v>
          </cell>
          <cell r="G857" t="str">
            <v>MC002722</v>
          </cell>
          <cell r="M857">
            <v>0</v>
          </cell>
          <cell r="N857">
            <v>0</v>
          </cell>
        </row>
        <row r="858">
          <cell r="F858" t="str">
            <v>Nunest</v>
          </cell>
          <cell r="G858" t="str">
            <v>MC002794</v>
          </cell>
          <cell r="M858">
            <v>0</v>
          </cell>
          <cell r="N858">
            <v>55398000</v>
          </cell>
        </row>
        <row r="859">
          <cell r="F859" t="str">
            <v>Nunest</v>
          </cell>
          <cell r="G859" t="str">
            <v>MC002757</v>
          </cell>
          <cell r="M859">
            <v>90000000</v>
          </cell>
          <cell r="N859">
            <v>57435000</v>
          </cell>
        </row>
        <row r="860">
          <cell r="F860" t="str">
            <v>Nunest</v>
          </cell>
          <cell r="G860" t="str">
            <v>MC002071</v>
          </cell>
          <cell r="M860">
            <v>0</v>
          </cell>
          <cell r="N860">
            <v>0</v>
          </cell>
        </row>
        <row r="861">
          <cell r="M861">
            <v>570000000</v>
          </cell>
          <cell r="N861">
            <v>274298000</v>
          </cell>
        </row>
        <row r="862">
          <cell r="F862" t="str">
            <v>Nunest</v>
          </cell>
          <cell r="G862" t="str">
            <v>MC001100</v>
          </cell>
          <cell r="M862">
            <v>250000000</v>
          </cell>
          <cell r="N862">
            <v>252480000</v>
          </cell>
        </row>
        <row r="863">
          <cell r="F863" t="str">
            <v>Nunest</v>
          </cell>
          <cell r="G863" t="str">
            <v>MC002508</v>
          </cell>
          <cell r="M863">
            <v>250000000</v>
          </cell>
          <cell r="N863">
            <v>251250000</v>
          </cell>
        </row>
        <row r="864">
          <cell r="M864">
            <v>500000000</v>
          </cell>
          <cell r="N864">
            <v>503730000</v>
          </cell>
        </row>
        <row r="865">
          <cell r="F865" t="str">
            <v>Nunest</v>
          </cell>
          <cell r="G865" t="str">
            <v>MC000756</v>
          </cell>
          <cell r="M865">
            <v>900000000</v>
          </cell>
          <cell r="N865">
            <v>900285000</v>
          </cell>
        </row>
        <row r="866">
          <cell r="M866">
            <v>900000000</v>
          </cell>
          <cell r="N866">
            <v>900285000</v>
          </cell>
        </row>
        <row r="867">
          <cell r="F867" t="str">
            <v>Nunest</v>
          </cell>
          <cell r="G867" t="str">
            <v>MC001114</v>
          </cell>
          <cell r="M867">
            <v>210000000</v>
          </cell>
          <cell r="N867">
            <v>210300000</v>
          </cell>
        </row>
        <row r="868">
          <cell r="F868" t="str">
            <v>Nunest</v>
          </cell>
          <cell r="G868" t="str">
            <v>MC000888</v>
          </cell>
          <cell r="M868">
            <v>0</v>
          </cell>
          <cell r="N868">
            <v>0</v>
          </cell>
        </row>
        <row r="869">
          <cell r="F869" t="str">
            <v>Nunest</v>
          </cell>
          <cell r="G869" t="str">
            <v>MC002785</v>
          </cell>
          <cell r="M869">
            <v>50000000</v>
          </cell>
          <cell r="N869">
            <v>36520000</v>
          </cell>
        </row>
        <row r="870">
          <cell r="F870" t="str">
            <v>Nunest</v>
          </cell>
          <cell r="G870" t="str">
            <v>MC000746</v>
          </cell>
          <cell r="M870">
            <v>170000000</v>
          </cell>
          <cell r="N870">
            <v>5700000</v>
          </cell>
        </row>
        <row r="871">
          <cell r="M871">
            <v>430000000</v>
          </cell>
          <cell r="N871">
            <v>252520000</v>
          </cell>
        </row>
        <row r="872">
          <cell r="F872" t="str">
            <v>Nunest</v>
          </cell>
          <cell r="G872" t="str">
            <v>MC000782</v>
          </cell>
          <cell r="M872">
            <v>120000000</v>
          </cell>
          <cell r="N872">
            <v>120600000</v>
          </cell>
        </row>
        <row r="873">
          <cell r="F873" t="str">
            <v>Nunest</v>
          </cell>
          <cell r="G873" t="str">
            <v>MC001370</v>
          </cell>
          <cell r="M873">
            <v>155000000</v>
          </cell>
          <cell r="N873">
            <v>65350000</v>
          </cell>
        </row>
        <row r="874">
          <cell r="F874" t="str">
            <v>Nunest</v>
          </cell>
          <cell r="G874" t="str">
            <v>MC002015</v>
          </cell>
          <cell r="M874">
            <v>200000000</v>
          </cell>
          <cell r="N874">
            <v>202470000</v>
          </cell>
        </row>
        <row r="875">
          <cell r="F875" t="str">
            <v>Nunest</v>
          </cell>
          <cell r="G875" t="str">
            <v>MC002062</v>
          </cell>
          <cell r="M875">
            <v>80000000</v>
          </cell>
          <cell r="N875">
            <v>77530000</v>
          </cell>
        </row>
        <row r="876">
          <cell r="F876" t="str">
            <v>Nunest</v>
          </cell>
          <cell r="G876" t="str">
            <v>MC003508</v>
          </cell>
          <cell r="M876">
            <v>5000000</v>
          </cell>
          <cell r="N876">
            <v>5400000</v>
          </cell>
        </row>
        <row r="877">
          <cell r="F877" t="str">
            <v>Nunest</v>
          </cell>
          <cell r="G877" t="str">
            <v>MC003500</v>
          </cell>
          <cell r="M877">
            <v>30000000</v>
          </cell>
          <cell r="N877">
            <v>0</v>
          </cell>
        </row>
        <row r="878">
          <cell r="F878" t="str">
            <v>Nunest</v>
          </cell>
          <cell r="G878" t="str">
            <v>MC001183</v>
          </cell>
          <cell r="M878">
            <v>70000000</v>
          </cell>
          <cell r="N878">
            <v>7080000</v>
          </cell>
        </row>
        <row r="879">
          <cell r="F879" t="str">
            <v>Nunest</v>
          </cell>
          <cell r="G879" t="str">
            <v>MC002743</v>
          </cell>
          <cell r="M879">
            <v>30000000</v>
          </cell>
          <cell r="N879">
            <v>0</v>
          </cell>
        </row>
        <row r="880">
          <cell r="F880" t="str">
            <v>Nunest</v>
          </cell>
          <cell r="G880" t="str">
            <v>MC002284</v>
          </cell>
          <cell r="M880">
            <v>0</v>
          </cell>
          <cell r="N880">
            <v>0</v>
          </cell>
        </row>
        <row r="881">
          <cell r="M881">
            <v>690000000</v>
          </cell>
          <cell r="N881">
            <v>478430000</v>
          </cell>
        </row>
        <row r="882">
          <cell r="F882" t="str">
            <v>Nunest</v>
          </cell>
          <cell r="G882" t="str">
            <v>MC000114</v>
          </cell>
          <cell r="M882">
            <v>100000000</v>
          </cell>
          <cell r="N882">
            <v>0</v>
          </cell>
        </row>
        <row r="883">
          <cell r="F883" t="str">
            <v>Nunest</v>
          </cell>
          <cell r="G883" t="str">
            <v>MC003496</v>
          </cell>
          <cell r="M883">
            <v>0</v>
          </cell>
          <cell r="N883">
            <v>0</v>
          </cell>
        </row>
        <row r="884">
          <cell r="F884" t="str">
            <v>Nunest</v>
          </cell>
          <cell r="G884" t="str">
            <v>MC002661</v>
          </cell>
          <cell r="M884">
            <v>140000000</v>
          </cell>
          <cell r="N884">
            <v>0</v>
          </cell>
        </row>
        <row r="885">
          <cell r="F885" t="str">
            <v>Nunest</v>
          </cell>
          <cell r="G885" t="str">
            <v>MC000661</v>
          </cell>
          <cell r="M885">
            <v>0</v>
          </cell>
          <cell r="N885">
            <v>0</v>
          </cell>
        </row>
        <row r="886">
          <cell r="F886" t="str">
            <v>Nunest</v>
          </cell>
          <cell r="G886" t="str">
            <v>MC002694</v>
          </cell>
          <cell r="M886">
            <v>100000000</v>
          </cell>
          <cell r="N886">
            <v>0</v>
          </cell>
        </row>
        <row r="887">
          <cell r="F887" t="str">
            <v>Nunest</v>
          </cell>
          <cell r="G887" t="str">
            <v>MC000597</v>
          </cell>
          <cell r="M887">
            <v>0</v>
          </cell>
          <cell r="N887">
            <v>0</v>
          </cell>
        </row>
        <row r="888">
          <cell r="F888" t="str">
            <v>Nunest</v>
          </cell>
          <cell r="G888" t="str">
            <v>MC002601</v>
          </cell>
          <cell r="M888">
            <v>280000000</v>
          </cell>
          <cell r="N888">
            <v>84590000</v>
          </cell>
        </row>
        <row r="889">
          <cell r="F889" t="str">
            <v>Nunest</v>
          </cell>
          <cell r="G889" t="str">
            <v>MC002495</v>
          </cell>
          <cell r="M889">
            <v>0</v>
          </cell>
          <cell r="N889">
            <v>0</v>
          </cell>
        </row>
        <row r="890">
          <cell r="M890">
            <v>620000000</v>
          </cell>
          <cell r="N890">
            <v>84590000</v>
          </cell>
        </row>
        <row r="891">
          <cell r="M891">
            <v>5076000000</v>
          </cell>
          <cell r="N891">
            <v>3344837500</v>
          </cell>
        </row>
        <row r="892">
          <cell r="F892" t="str">
            <v>Pur</v>
          </cell>
          <cell r="G892" t="str">
            <v>MC002068</v>
          </cell>
          <cell r="M892">
            <v>20000000</v>
          </cell>
          <cell r="N892">
            <v>20898000</v>
          </cell>
        </row>
        <row r="893">
          <cell r="F893" t="str">
            <v>Pur</v>
          </cell>
          <cell r="G893" t="str">
            <v>MC000622</v>
          </cell>
          <cell r="M893">
            <v>20000000</v>
          </cell>
          <cell r="N893">
            <v>3156000</v>
          </cell>
        </row>
        <row r="894">
          <cell r="F894" t="str">
            <v>Pur</v>
          </cell>
          <cell r="G894" t="str">
            <v>MC002530</v>
          </cell>
          <cell r="M894">
            <v>0</v>
          </cell>
          <cell r="N894">
            <v>0</v>
          </cell>
        </row>
        <row r="895">
          <cell r="M895">
            <v>40000000</v>
          </cell>
          <cell r="N895">
            <v>24054000</v>
          </cell>
        </row>
        <row r="896">
          <cell r="F896" t="str">
            <v>Pur</v>
          </cell>
          <cell r="G896" t="str">
            <v>MC000643</v>
          </cell>
          <cell r="M896">
            <v>30000000</v>
          </cell>
          <cell r="N896">
            <v>0</v>
          </cell>
        </row>
        <row r="897">
          <cell r="M897">
            <v>30000000</v>
          </cell>
          <cell r="N897">
            <v>0</v>
          </cell>
        </row>
        <row r="898">
          <cell r="F898" t="str">
            <v>Pur</v>
          </cell>
          <cell r="G898" t="str">
            <v>MC002560</v>
          </cell>
          <cell r="M898">
            <v>10000000</v>
          </cell>
          <cell r="N898">
            <v>11674000</v>
          </cell>
        </row>
        <row r="899">
          <cell r="F899" t="str">
            <v>Pur</v>
          </cell>
          <cell r="G899" t="str">
            <v>MC002780</v>
          </cell>
          <cell r="M899">
            <v>10000000</v>
          </cell>
          <cell r="N899">
            <v>0</v>
          </cell>
        </row>
        <row r="900">
          <cell r="F900" t="str">
            <v>Pur</v>
          </cell>
          <cell r="G900" t="str">
            <v>MC000592</v>
          </cell>
          <cell r="M900">
            <v>0</v>
          </cell>
          <cell r="N900">
            <v>17760000</v>
          </cell>
        </row>
        <row r="901">
          <cell r="F901" t="str">
            <v>Pur</v>
          </cell>
          <cell r="G901" t="str">
            <v>MC002614</v>
          </cell>
          <cell r="M901">
            <v>0</v>
          </cell>
          <cell r="N901">
            <v>0</v>
          </cell>
        </row>
        <row r="902">
          <cell r="M902">
            <v>20000000</v>
          </cell>
          <cell r="N902">
            <v>29434000</v>
          </cell>
        </row>
        <row r="903">
          <cell r="F903" t="str">
            <v>Pur</v>
          </cell>
          <cell r="G903" t="str">
            <v>MC002459</v>
          </cell>
          <cell r="M903">
            <v>0</v>
          </cell>
          <cell r="N903">
            <v>0</v>
          </cell>
        </row>
        <row r="904">
          <cell r="F904" t="str">
            <v>Pur</v>
          </cell>
          <cell r="G904" t="str">
            <v>MC000441</v>
          </cell>
          <cell r="M904">
            <v>0</v>
          </cell>
          <cell r="N904">
            <v>0</v>
          </cell>
        </row>
        <row r="905">
          <cell r="F905" t="str">
            <v>Pur</v>
          </cell>
          <cell r="G905" t="str">
            <v>MC000862</v>
          </cell>
          <cell r="M905">
            <v>0</v>
          </cell>
          <cell r="N905">
            <v>0</v>
          </cell>
        </row>
        <row r="906">
          <cell r="M906">
            <v>0</v>
          </cell>
          <cell r="N906">
            <v>0</v>
          </cell>
        </row>
        <row r="907">
          <cell r="F907" t="str">
            <v>Pur</v>
          </cell>
          <cell r="G907" t="str">
            <v>MC001359</v>
          </cell>
          <cell r="M907">
            <v>20000000</v>
          </cell>
          <cell r="N907">
            <v>20100000</v>
          </cell>
        </row>
        <row r="908">
          <cell r="F908" t="str">
            <v>Pur</v>
          </cell>
          <cell r="G908" t="str">
            <v>MC002629</v>
          </cell>
          <cell r="M908">
            <v>0</v>
          </cell>
          <cell r="N908">
            <v>0</v>
          </cell>
        </row>
        <row r="909">
          <cell r="F909" t="str">
            <v>Pur</v>
          </cell>
          <cell r="G909" t="str">
            <v>MC000041</v>
          </cell>
          <cell r="M909">
            <v>20000000</v>
          </cell>
          <cell r="N909">
            <v>0</v>
          </cell>
        </row>
        <row r="910">
          <cell r="F910" t="str">
            <v>Pur</v>
          </cell>
          <cell r="G910" t="str">
            <v>MC003518</v>
          </cell>
          <cell r="M910">
            <v>0</v>
          </cell>
          <cell r="N910">
            <v>20013000</v>
          </cell>
        </row>
        <row r="911">
          <cell r="F911" t="str">
            <v>Pur</v>
          </cell>
          <cell r="G911" t="str">
            <v>MC002620</v>
          </cell>
          <cell r="M911">
            <v>20000000</v>
          </cell>
          <cell r="N911">
            <v>0</v>
          </cell>
        </row>
        <row r="912">
          <cell r="M912">
            <v>60000000</v>
          </cell>
          <cell r="N912">
            <v>40113000</v>
          </cell>
        </row>
        <row r="913">
          <cell r="F913" t="str">
            <v>Pur</v>
          </cell>
          <cell r="G913" t="str">
            <v>MC002066</v>
          </cell>
          <cell r="M913">
            <v>50000000</v>
          </cell>
          <cell r="N913">
            <v>102546000</v>
          </cell>
        </row>
        <row r="914">
          <cell r="F914" t="str">
            <v>Pur</v>
          </cell>
          <cell r="G914" t="str">
            <v>MC001332</v>
          </cell>
          <cell r="M914">
            <v>10000000</v>
          </cell>
          <cell r="N914">
            <v>10806000</v>
          </cell>
        </row>
        <row r="915">
          <cell r="F915" t="str">
            <v>Pur</v>
          </cell>
          <cell r="G915" t="str">
            <v>MC001920</v>
          </cell>
          <cell r="M915">
            <v>15000000</v>
          </cell>
          <cell r="N915">
            <v>15048000</v>
          </cell>
        </row>
        <row r="916">
          <cell r="F916" t="str">
            <v>Pur</v>
          </cell>
          <cell r="G916" t="str">
            <v>MC001125</v>
          </cell>
          <cell r="M916">
            <v>30000000</v>
          </cell>
          <cell r="N916">
            <v>9720000</v>
          </cell>
        </row>
        <row r="917">
          <cell r="F917" t="str">
            <v>Pur</v>
          </cell>
          <cell r="G917" t="str">
            <v>MC002512</v>
          </cell>
          <cell r="M917">
            <v>0</v>
          </cell>
          <cell r="N917">
            <v>0</v>
          </cell>
        </row>
        <row r="918">
          <cell r="M918">
            <v>105000000</v>
          </cell>
          <cell r="N918">
            <v>138120000</v>
          </cell>
        </row>
        <row r="919">
          <cell r="M919">
            <v>225000000</v>
          </cell>
          <cell r="N919">
            <v>231721000</v>
          </cell>
        </row>
        <row r="920">
          <cell r="F920" t="str">
            <v>Pur</v>
          </cell>
          <cell r="G920" t="str">
            <v>MC002499</v>
          </cell>
          <cell r="M920">
            <v>10000000</v>
          </cell>
          <cell r="N920">
            <v>0</v>
          </cell>
        </row>
        <row r="921">
          <cell r="F921" t="str">
            <v>Pur</v>
          </cell>
          <cell r="G921" t="str">
            <v>MC001356</v>
          </cell>
          <cell r="M921">
            <v>30000000</v>
          </cell>
          <cell r="N921">
            <v>0</v>
          </cell>
        </row>
        <row r="922">
          <cell r="M922">
            <v>40000000</v>
          </cell>
          <cell r="N922">
            <v>0</v>
          </cell>
        </row>
        <row r="923">
          <cell r="F923" t="str">
            <v>Pur</v>
          </cell>
          <cell r="G923" t="str">
            <v>MC001406</v>
          </cell>
          <cell r="M923">
            <v>30000000</v>
          </cell>
          <cell r="N923">
            <v>23766000</v>
          </cell>
        </row>
        <row r="924">
          <cell r="F924" t="str">
            <v>Pur</v>
          </cell>
          <cell r="G924" t="str">
            <v>MC002445</v>
          </cell>
          <cell r="M924">
            <v>5000000</v>
          </cell>
          <cell r="N924">
            <v>0</v>
          </cell>
        </row>
        <row r="925">
          <cell r="M925">
            <v>35000000</v>
          </cell>
          <cell r="N925">
            <v>23766000</v>
          </cell>
        </row>
        <row r="926">
          <cell r="F926" t="str">
            <v>Pur</v>
          </cell>
          <cell r="G926" t="str">
            <v>MC002589</v>
          </cell>
          <cell r="M926">
            <v>10000000</v>
          </cell>
          <cell r="N926">
            <v>0</v>
          </cell>
        </row>
        <row r="927">
          <cell r="F927" t="str">
            <v>Pur</v>
          </cell>
          <cell r="G927" t="str">
            <v>MC002500</v>
          </cell>
          <cell r="M927">
            <v>5000000</v>
          </cell>
          <cell r="N927">
            <v>0</v>
          </cell>
        </row>
        <row r="928">
          <cell r="F928" t="str">
            <v>Pur</v>
          </cell>
          <cell r="G928" t="str">
            <v>MC002481</v>
          </cell>
          <cell r="M928">
            <v>0</v>
          </cell>
          <cell r="N928">
            <v>0</v>
          </cell>
        </row>
        <row r="929">
          <cell r="F929" t="str">
            <v>Pur</v>
          </cell>
          <cell r="G929" t="str">
            <v>MC001157</v>
          </cell>
          <cell r="M929">
            <v>10000000</v>
          </cell>
          <cell r="N929">
            <v>0</v>
          </cell>
        </row>
        <row r="930">
          <cell r="M930">
            <v>25000000</v>
          </cell>
          <cell r="N930">
            <v>0</v>
          </cell>
        </row>
        <row r="931">
          <cell r="F931" t="str">
            <v>Pur</v>
          </cell>
          <cell r="G931" t="str">
            <v>MC001243</v>
          </cell>
          <cell r="M931">
            <v>100000000</v>
          </cell>
          <cell r="N931">
            <v>0</v>
          </cell>
        </row>
        <row r="932">
          <cell r="F932" t="str">
            <v>Pur</v>
          </cell>
          <cell r="G932" t="str">
            <v>MC002460</v>
          </cell>
          <cell r="M932">
            <v>100000000</v>
          </cell>
          <cell r="N932">
            <v>0</v>
          </cell>
        </row>
        <row r="933">
          <cell r="F933" t="str">
            <v>Pur</v>
          </cell>
          <cell r="G933" t="str">
            <v>MC002577</v>
          </cell>
          <cell r="M933">
            <v>100000000</v>
          </cell>
          <cell r="N933">
            <v>39090000</v>
          </cell>
        </row>
        <row r="934">
          <cell r="M934">
            <v>300000000</v>
          </cell>
          <cell r="N934">
            <v>39090000</v>
          </cell>
        </row>
        <row r="935">
          <cell r="F935" t="str">
            <v>Pur</v>
          </cell>
          <cell r="G935" t="str">
            <v>MC002503</v>
          </cell>
          <cell r="M935">
            <v>0</v>
          </cell>
          <cell r="N935">
            <v>4137000</v>
          </cell>
        </row>
        <row r="936">
          <cell r="F936" t="str">
            <v>Pur</v>
          </cell>
          <cell r="G936" t="str">
            <v>MC001264</v>
          </cell>
          <cell r="M936">
            <v>0</v>
          </cell>
          <cell r="N936">
            <v>0</v>
          </cell>
        </row>
        <row r="937">
          <cell r="M937">
            <v>0</v>
          </cell>
          <cell r="N937">
            <v>4137000</v>
          </cell>
        </row>
        <row r="938">
          <cell r="F938" t="str">
            <v>Pur</v>
          </cell>
          <cell r="G938" t="str">
            <v>MC002527</v>
          </cell>
          <cell r="M938">
            <v>0</v>
          </cell>
          <cell r="N938">
            <v>0</v>
          </cell>
        </row>
        <row r="939">
          <cell r="F939" t="str">
            <v>Pur</v>
          </cell>
          <cell r="G939" t="str">
            <v>MC000342</v>
          </cell>
          <cell r="M939">
            <v>20000000</v>
          </cell>
          <cell r="N939">
            <v>8430000</v>
          </cell>
        </row>
        <row r="940">
          <cell r="F940" t="str">
            <v>Pur</v>
          </cell>
          <cell r="G940" t="str">
            <v>MC001339</v>
          </cell>
          <cell r="M940">
            <v>0</v>
          </cell>
          <cell r="N940">
            <v>0</v>
          </cell>
        </row>
        <row r="941">
          <cell r="F941" t="str">
            <v>Pur</v>
          </cell>
          <cell r="G941" t="str">
            <v>MC001142</v>
          </cell>
          <cell r="M941">
            <v>20000000</v>
          </cell>
          <cell r="N941">
            <v>13032000</v>
          </cell>
        </row>
        <row r="942">
          <cell r="F942" t="str">
            <v>Pur</v>
          </cell>
          <cell r="G942" t="str">
            <v>MC002270</v>
          </cell>
          <cell r="M942">
            <v>0</v>
          </cell>
          <cell r="N942">
            <v>0</v>
          </cell>
        </row>
        <row r="943">
          <cell r="F943" t="str">
            <v>Pur</v>
          </cell>
          <cell r="G943" t="str">
            <v>MC002071</v>
          </cell>
          <cell r="M943">
            <v>0</v>
          </cell>
          <cell r="N943">
            <v>0</v>
          </cell>
        </row>
        <row r="944">
          <cell r="M944">
            <v>40000000</v>
          </cell>
          <cell r="N944">
            <v>21462000</v>
          </cell>
        </row>
        <row r="945">
          <cell r="F945" t="str">
            <v>Pur</v>
          </cell>
          <cell r="G945" t="str">
            <v>MC002495</v>
          </cell>
          <cell r="M945">
            <v>20000000</v>
          </cell>
          <cell r="N945">
            <v>0</v>
          </cell>
        </row>
        <row r="946">
          <cell r="F946" t="str">
            <v>Pur</v>
          </cell>
          <cell r="G946" t="str">
            <v>MC002601</v>
          </cell>
          <cell r="M946">
            <v>20000000</v>
          </cell>
          <cell r="N946">
            <v>10554000</v>
          </cell>
        </row>
        <row r="947">
          <cell r="F947" t="str">
            <v>Pur</v>
          </cell>
          <cell r="G947" t="str">
            <v>MC000597</v>
          </cell>
          <cell r="M947">
            <v>0</v>
          </cell>
          <cell r="N947">
            <v>0</v>
          </cell>
        </row>
        <row r="948">
          <cell r="F948" t="str">
            <v>Pur</v>
          </cell>
          <cell r="G948" t="str">
            <v>MC000114</v>
          </cell>
          <cell r="M948">
            <v>10000000</v>
          </cell>
          <cell r="N948">
            <v>6480000</v>
          </cell>
        </row>
        <row r="949">
          <cell r="M949">
            <v>50000000</v>
          </cell>
          <cell r="N949">
            <v>17034000</v>
          </cell>
        </row>
        <row r="950">
          <cell r="F950" t="str">
            <v>Pur</v>
          </cell>
          <cell r="G950" t="str">
            <v>MC002062</v>
          </cell>
          <cell r="M950">
            <v>0</v>
          </cell>
          <cell r="N950">
            <v>0</v>
          </cell>
        </row>
        <row r="951">
          <cell r="F951" t="str">
            <v>Pur</v>
          </cell>
          <cell r="G951" t="str">
            <v>MC002284</v>
          </cell>
          <cell r="M951">
            <v>0</v>
          </cell>
          <cell r="N951">
            <v>0</v>
          </cell>
        </row>
        <row r="952">
          <cell r="F952" t="str">
            <v>Pur</v>
          </cell>
          <cell r="G952" t="str">
            <v>MC001942</v>
          </cell>
          <cell r="M952">
            <v>0</v>
          </cell>
          <cell r="N952">
            <v>0</v>
          </cell>
        </row>
        <row r="953">
          <cell r="M953">
            <v>0</v>
          </cell>
          <cell r="N953">
            <v>0</v>
          </cell>
        </row>
        <row r="954">
          <cell r="F954" t="str">
            <v>Pur</v>
          </cell>
          <cell r="G954" t="str">
            <v>MC000756</v>
          </cell>
          <cell r="M954">
            <v>0</v>
          </cell>
          <cell r="N954">
            <v>0</v>
          </cell>
        </row>
        <row r="955">
          <cell r="M955">
            <v>0</v>
          </cell>
          <cell r="N955">
            <v>0</v>
          </cell>
        </row>
        <row r="956">
          <cell r="M956">
            <v>190000000</v>
          </cell>
          <cell r="N956">
            <v>66399000</v>
          </cell>
        </row>
        <row r="957">
          <cell r="F957" t="str">
            <v>Tất Cả</v>
          </cell>
          <cell r="M957">
            <v>809564000</v>
          </cell>
          <cell r="N957">
            <v>928737000</v>
          </cell>
        </row>
        <row r="958">
          <cell r="M958">
            <v>809564000</v>
          </cell>
          <cell r="N958">
            <v>928737000</v>
          </cell>
        </row>
        <row r="959">
          <cell r="F959" t="str">
            <v>Dinh Dưỡng</v>
          </cell>
          <cell r="G959" t="str">
            <v>MC002801</v>
          </cell>
          <cell r="M959">
            <v>0</v>
          </cell>
          <cell r="N959">
            <v>0</v>
          </cell>
        </row>
        <row r="960">
          <cell r="F960" t="str">
            <v>Pharma</v>
          </cell>
          <cell r="G960" t="str">
            <v>MC002801</v>
          </cell>
          <cell r="M960">
            <v>0</v>
          </cell>
          <cell r="N960">
            <v>0</v>
          </cell>
        </row>
        <row r="961">
          <cell r="F961" t="str">
            <v>Sữa Nước</v>
          </cell>
          <cell r="G961" t="str">
            <v>MC002801</v>
          </cell>
          <cell r="M961">
            <v>0</v>
          </cell>
          <cell r="N961">
            <v>0</v>
          </cell>
        </row>
        <row r="962">
          <cell r="F962" t="str">
            <v>Bột Ăn Dặm</v>
          </cell>
          <cell r="G962" t="str">
            <v>MC002801</v>
          </cell>
          <cell r="M962">
            <v>0</v>
          </cell>
          <cell r="N962">
            <v>0</v>
          </cell>
        </row>
        <row r="963">
          <cell r="M963">
            <v>0</v>
          </cell>
          <cell r="N963">
            <v>0</v>
          </cell>
        </row>
        <row r="964">
          <cell r="F964" t="str">
            <v>Dinh Dưỡng</v>
          </cell>
          <cell r="G964" t="str">
            <v>MC002806</v>
          </cell>
          <cell r="M964">
            <v>0</v>
          </cell>
          <cell r="N964">
            <v>0</v>
          </cell>
        </row>
        <row r="965">
          <cell r="F965" t="str">
            <v>Dinh Dưỡng</v>
          </cell>
          <cell r="G965" t="str">
            <v>MC002799</v>
          </cell>
          <cell r="M965">
            <v>0</v>
          </cell>
          <cell r="N965">
            <v>43410000</v>
          </cell>
        </row>
        <row r="966">
          <cell r="F966" t="str">
            <v>Dinh Dưỡng</v>
          </cell>
          <cell r="G966" t="str">
            <v>MC002815</v>
          </cell>
          <cell r="M966">
            <v>0</v>
          </cell>
          <cell r="N966">
            <v>138552000</v>
          </cell>
        </row>
        <row r="967">
          <cell r="F967" t="str">
            <v>Sữa nước</v>
          </cell>
          <cell r="G967" t="str">
            <v>MC002815</v>
          </cell>
          <cell r="M967">
            <v>0</v>
          </cell>
          <cell r="N967">
            <v>14016000</v>
          </cell>
        </row>
        <row r="968">
          <cell r="F968" t="str">
            <v>Dinh Dưỡng</v>
          </cell>
          <cell r="G968" t="str">
            <v>MC002797</v>
          </cell>
          <cell r="M968">
            <v>0</v>
          </cell>
          <cell r="N968">
            <v>0</v>
          </cell>
        </row>
        <row r="969">
          <cell r="F969" t="str">
            <v>Dinh Dưỡng</v>
          </cell>
          <cell r="G969" t="str">
            <v>MC002798</v>
          </cell>
          <cell r="M969">
            <v>0</v>
          </cell>
          <cell r="N969">
            <v>0</v>
          </cell>
        </row>
        <row r="970">
          <cell r="F970" t="str">
            <v>Dinh Dưỡng</v>
          </cell>
          <cell r="G970" t="str">
            <v>MC002809</v>
          </cell>
          <cell r="M970">
            <v>0</v>
          </cell>
          <cell r="N970">
            <v>18072000</v>
          </cell>
        </row>
        <row r="971">
          <cell r="F971" t="str">
            <v>Dinh Dưỡng</v>
          </cell>
          <cell r="G971" t="str">
            <v>MC002812</v>
          </cell>
          <cell r="M971">
            <v>0</v>
          </cell>
          <cell r="N971">
            <v>0</v>
          </cell>
        </row>
        <row r="972">
          <cell r="F972" t="str">
            <v>Dinh Dưỡng</v>
          </cell>
          <cell r="G972" t="str">
            <v>MC002800</v>
          </cell>
          <cell r="M972">
            <v>0</v>
          </cell>
          <cell r="N972">
            <v>13320000</v>
          </cell>
        </row>
        <row r="973">
          <cell r="F973" t="str">
            <v>Dinh Dưỡng</v>
          </cell>
          <cell r="G973" t="str">
            <v>MC002802</v>
          </cell>
          <cell r="M973">
            <v>0</v>
          </cell>
          <cell r="N973">
            <v>0</v>
          </cell>
        </row>
        <row r="974">
          <cell r="F974" t="str">
            <v>Dinh Dưỡng</v>
          </cell>
          <cell r="G974" t="str">
            <v>MC002814</v>
          </cell>
          <cell r="M974">
            <v>0</v>
          </cell>
          <cell r="N974">
            <v>0</v>
          </cell>
        </row>
        <row r="975">
          <cell r="F975" t="str">
            <v>Dinh Dưỡng</v>
          </cell>
          <cell r="G975" t="str">
            <v>MC002810</v>
          </cell>
          <cell r="M975">
            <v>0</v>
          </cell>
          <cell r="N975">
            <v>27272000</v>
          </cell>
        </row>
        <row r="976">
          <cell r="F976" t="str">
            <v>Dinh Dưỡng</v>
          </cell>
          <cell r="G976" t="str">
            <v>MC002807</v>
          </cell>
          <cell r="M976">
            <v>0</v>
          </cell>
          <cell r="N976">
            <v>0</v>
          </cell>
        </row>
        <row r="977">
          <cell r="F977" t="str">
            <v>Dinh Dưỡng</v>
          </cell>
          <cell r="G977" t="str">
            <v>MC002803</v>
          </cell>
          <cell r="M977">
            <v>0</v>
          </cell>
          <cell r="N977">
            <v>0</v>
          </cell>
        </row>
        <row r="978">
          <cell r="F978" t="str">
            <v>Pharma</v>
          </cell>
          <cell r="G978" t="str">
            <v>MC002813</v>
          </cell>
          <cell r="M978">
            <v>0</v>
          </cell>
          <cell r="N978">
            <v>0</v>
          </cell>
        </row>
        <row r="979">
          <cell r="F979" t="str">
            <v>Pharma</v>
          </cell>
          <cell r="G979" t="str">
            <v>MC002806</v>
          </cell>
          <cell r="M979">
            <v>0</v>
          </cell>
          <cell r="N979">
            <v>0</v>
          </cell>
        </row>
        <row r="980">
          <cell r="F980" t="str">
            <v>Pharma</v>
          </cell>
          <cell r="G980" t="str">
            <v>MC002799</v>
          </cell>
          <cell r="M980">
            <v>0</v>
          </cell>
          <cell r="N980">
            <v>0</v>
          </cell>
        </row>
        <row r="981">
          <cell r="F981" t="str">
            <v>Pharma</v>
          </cell>
          <cell r="G981" t="str">
            <v>MC002797</v>
          </cell>
          <cell r="M981">
            <v>0</v>
          </cell>
          <cell r="N981">
            <v>0</v>
          </cell>
        </row>
        <row r="982">
          <cell r="F982" t="str">
            <v>Pharma</v>
          </cell>
          <cell r="G982" t="str">
            <v>MC002798</v>
          </cell>
          <cell r="M982">
            <v>0</v>
          </cell>
          <cell r="N982">
            <v>0</v>
          </cell>
        </row>
        <row r="983">
          <cell r="F983" t="str">
            <v>Pharma</v>
          </cell>
          <cell r="G983" t="str">
            <v>MC002809</v>
          </cell>
          <cell r="M983">
            <v>0</v>
          </cell>
          <cell r="N983">
            <v>0</v>
          </cell>
        </row>
        <row r="984">
          <cell r="F984" t="str">
            <v>Pharma</v>
          </cell>
          <cell r="G984" t="str">
            <v>MC002812</v>
          </cell>
          <cell r="M984">
            <v>0</v>
          </cell>
          <cell r="N984">
            <v>0</v>
          </cell>
        </row>
        <row r="985">
          <cell r="F985" t="str">
            <v>Pharma</v>
          </cell>
          <cell r="G985" t="str">
            <v>MC002800</v>
          </cell>
          <cell r="M985">
            <v>0</v>
          </cell>
          <cell r="N985">
            <v>0</v>
          </cell>
        </row>
        <row r="986">
          <cell r="F986" t="str">
            <v>Pharma</v>
          </cell>
          <cell r="G986" t="str">
            <v>MC002811</v>
          </cell>
          <cell r="M986">
            <v>0</v>
          </cell>
          <cell r="N986">
            <v>19320000</v>
          </cell>
        </row>
        <row r="987">
          <cell r="F987" t="str">
            <v>Pharma</v>
          </cell>
          <cell r="G987" t="str">
            <v>MC002802</v>
          </cell>
          <cell r="M987">
            <v>0</v>
          </cell>
          <cell r="N987">
            <v>0</v>
          </cell>
        </row>
        <row r="988">
          <cell r="F988" t="str">
            <v>Pharma</v>
          </cell>
          <cell r="G988" t="str">
            <v>MC002814</v>
          </cell>
          <cell r="M988">
            <v>0</v>
          </cell>
          <cell r="N988">
            <v>0</v>
          </cell>
        </row>
        <row r="989">
          <cell r="F989" t="str">
            <v>Pharma</v>
          </cell>
          <cell r="G989" t="str">
            <v>MC002810</v>
          </cell>
          <cell r="M989">
            <v>0</v>
          </cell>
          <cell r="N989">
            <v>0</v>
          </cell>
        </row>
        <row r="990">
          <cell r="F990" t="str">
            <v>Pharma</v>
          </cell>
          <cell r="G990" t="str">
            <v>MC002807</v>
          </cell>
          <cell r="M990">
            <v>0</v>
          </cell>
          <cell r="N990">
            <v>0</v>
          </cell>
        </row>
        <row r="991">
          <cell r="F991" t="str">
            <v>Pharma</v>
          </cell>
          <cell r="G991" t="str">
            <v>MC002803</v>
          </cell>
          <cell r="M991">
            <v>0</v>
          </cell>
          <cell r="N991">
            <v>0</v>
          </cell>
        </row>
        <row r="992">
          <cell r="F992" t="str">
            <v>Sữa Bột Colos</v>
          </cell>
          <cell r="G992" t="str">
            <v>MC002803</v>
          </cell>
          <cell r="M992">
            <v>0</v>
          </cell>
          <cell r="N992">
            <v>32400000</v>
          </cell>
        </row>
        <row r="993">
          <cell r="F993" t="str">
            <v>Sữa Bột Colos</v>
          </cell>
          <cell r="G993" t="str">
            <v>MC002815</v>
          </cell>
          <cell r="M993">
            <v>0</v>
          </cell>
          <cell r="N993">
            <v>0</v>
          </cell>
        </row>
        <row r="994">
          <cell r="F994" t="str">
            <v>Sữa nước Colos</v>
          </cell>
          <cell r="G994" t="str">
            <v>MC002815</v>
          </cell>
          <cell r="M994">
            <v>0</v>
          </cell>
          <cell r="N994">
            <v>2448000</v>
          </cell>
        </row>
        <row r="995">
          <cell r="F995" t="str">
            <v>Sữa Bột Colos</v>
          </cell>
          <cell r="G995" t="str">
            <v>MC002799</v>
          </cell>
          <cell r="M995">
            <v>0</v>
          </cell>
          <cell r="N995">
            <v>38280000</v>
          </cell>
        </row>
        <row r="996">
          <cell r="F996" t="str">
            <v>Sữa nước Colos</v>
          </cell>
          <cell r="G996" t="str">
            <v>MC002799</v>
          </cell>
          <cell r="M996">
            <v>0</v>
          </cell>
          <cell r="N996">
            <v>0</v>
          </cell>
        </row>
        <row r="997">
          <cell r="F997" t="str">
            <v>Sữa Bột Colos</v>
          </cell>
          <cell r="G997" t="str">
            <v>MC002798</v>
          </cell>
          <cell r="M997">
            <v>0</v>
          </cell>
          <cell r="N997">
            <v>0</v>
          </cell>
        </row>
        <row r="998">
          <cell r="F998" t="str">
            <v>Dinh Dưỡng</v>
          </cell>
          <cell r="M998">
            <v>350000000</v>
          </cell>
          <cell r="N998">
            <v>347090000</v>
          </cell>
        </row>
        <row r="999">
          <cell r="M999">
            <v>730000000</v>
          </cell>
          <cell r="N999">
            <v>751537000</v>
          </cell>
        </row>
        <row r="1000">
          <cell r="M1000">
            <v>816264000</v>
          </cell>
          <cell r="N1000">
            <v>883707000</v>
          </cell>
        </row>
        <row r="1001">
          <cell r="M1001">
            <v>160000000</v>
          </cell>
          <cell r="N1001">
            <v>246350500</v>
          </cell>
        </row>
        <row r="1002">
          <cell r="F1002" t="str">
            <v>Tất cả</v>
          </cell>
          <cell r="M1002">
            <v>0</v>
          </cell>
          <cell r="N1002">
            <v>423355600</v>
          </cell>
        </row>
        <row r="1003">
          <cell r="M1003">
            <v>2700000000</v>
          </cell>
          <cell r="N1003">
            <v>3290040000</v>
          </cell>
        </row>
        <row r="1004">
          <cell r="M1004">
            <v>334000000</v>
          </cell>
          <cell r="N1004">
            <v>103935600</v>
          </cell>
        </row>
        <row r="1005">
          <cell r="M1005">
            <v>0</v>
          </cell>
          <cell r="N1005">
            <v>0</v>
          </cell>
        </row>
        <row r="1006">
          <cell r="M1006">
            <v>1140000000</v>
          </cell>
          <cell r="N1006">
            <v>1082108800</v>
          </cell>
        </row>
        <row r="1007">
          <cell r="F1007" t="str">
            <v>Dinh Dưỡng</v>
          </cell>
          <cell r="M1007">
            <v>5680000000</v>
          </cell>
          <cell r="N1007">
            <v>4932514200</v>
          </cell>
        </row>
        <row r="1008">
          <cell r="F1008" t="str">
            <v>Pharma + Nunest</v>
          </cell>
          <cell r="M1008">
            <v>3792000000</v>
          </cell>
          <cell r="N1008">
            <v>3469254900</v>
          </cell>
        </row>
        <row r="1009">
          <cell r="F1009" t="str">
            <v>Dinh Dưỡng</v>
          </cell>
          <cell r="M1009">
            <v>2792000000</v>
          </cell>
          <cell r="N1009">
            <v>2274115600</v>
          </cell>
        </row>
        <row r="1010">
          <cell r="M1010">
            <v>0</v>
          </cell>
          <cell r="N1010">
            <v>62784000</v>
          </cell>
        </row>
        <row r="1011">
          <cell r="F1011" t="str">
            <v>Nunest</v>
          </cell>
          <cell r="G1011" t="str">
            <v>MC002254</v>
          </cell>
          <cell r="M1011">
            <v>0</v>
          </cell>
          <cell r="N1011">
            <v>0</v>
          </cell>
        </row>
        <row r="1012">
          <cell r="F1012" t="str">
            <v>Nunest</v>
          </cell>
          <cell r="G1012" t="str">
            <v>MC002254</v>
          </cell>
          <cell r="M1012">
            <v>0</v>
          </cell>
          <cell r="N1012">
            <v>0</v>
          </cell>
        </row>
        <row r="1013">
          <cell r="F1013" t="str">
            <v>Total HCM</v>
          </cell>
          <cell r="M1013">
            <v>18144264000</v>
          </cell>
          <cell r="N1013">
            <v>17519703200</v>
          </cell>
        </row>
        <row r="1014">
          <cell r="F1014" t="str">
            <v>Tất Cả</v>
          </cell>
          <cell r="M1014">
            <v>3030000000</v>
          </cell>
          <cell r="N1014">
            <v>2414393300</v>
          </cell>
        </row>
        <row r="1015">
          <cell r="F1015" t="str">
            <v>Tất Cả</v>
          </cell>
          <cell r="M1015">
            <v>6375500000</v>
          </cell>
          <cell r="N1015">
            <v>6260913600</v>
          </cell>
        </row>
        <row r="1016">
          <cell r="F1016" t="str">
            <v>Tất Cả</v>
          </cell>
          <cell r="M1016">
            <v>4005000000</v>
          </cell>
          <cell r="N1016">
            <v>4603199200</v>
          </cell>
        </row>
        <row r="1017">
          <cell r="F1017" t="str">
            <v>Tất Cả</v>
          </cell>
          <cell r="M1017">
            <v>2570000000</v>
          </cell>
          <cell r="N1017">
            <v>2927195500</v>
          </cell>
        </row>
        <row r="1018">
          <cell r="F1018" t="str">
            <v>Tất Cả</v>
          </cell>
          <cell r="M1018">
            <v>4365000000</v>
          </cell>
          <cell r="N1018">
            <v>4603141200</v>
          </cell>
        </row>
        <row r="1019">
          <cell r="F1019" t="str">
            <v>Tất Cả</v>
          </cell>
          <cell r="M1019">
            <v>6390000000</v>
          </cell>
          <cell r="N1019">
            <v>6533269000</v>
          </cell>
        </row>
        <row r="1020">
          <cell r="F1020" t="str">
            <v>Tất Cả</v>
          </cell>
          <cell r="M1020">
            <v>6200000000</v>
          </cell>
          <cell r="N1020">
            <v>7432215000</v>
          </cell>
        </row>
        <row r="1021">
          <cell r="F1021" t="str">
            <v>Tất Cả</v>
          </cell>
          <cell r="M1021">
            <v>3960000000</v>
          </cell>
          <cell r="N1021">
            <v>4014118100</v>
          </cell>
        </row>
        <row r="1022">
          <cell r="F1022" t="str">
            <v>Tất Cả</v>
          </cell>
          <cell r="M1022">
            <v>6000000000</v>
          </cell>
          <cell r="N1022">
            <v>6080161200</v>
          </cell>
        </row>
        <row r="1023">
          <cell r="F1023" t="str">
            <v>Tất Cả</v>
          </cell>
          <cell r="M1023">
            <v>6835000000</v>
          </cell>
          <cell r="N1023">
            <v>6472557600</v>
          </cell>
        </row>
        <row r="1024">
          <cell r="F1024" t="str">
            <v>Tất Cả</v>
          </cell>
          <cell r="M1024">
            <v>809564000</v>
          </cell>
          <cell r="N1024">
            <v>928737000</v>
          </cell>
        </row>
        <row r="1025">
          <cell r="M1025">
            <v>50540064000</v>
          </cell>
          <cell r="N1025">
            <v>52269900700</v>
          </cell>
        </row>
        <row r="1026">
          <cell r="F1026" t="str">
            <v>Tất Cả</v>
          </cell>
          <cell r="M1026">
            <v>5000000000</v>
          </cell>
          <cell r="N1026">
            <v>4597004200</v>
          </cell>
        </row>
        <row r="1027">
          <cell r="F1027" t="str">
            <v>Tất Cả</v>
          </cell>
          <cell r="M1027">
            <v>2730000000</v>
          </cell>
          <cell r="N1027">
            <v>2709909700</v>
          </cell>
        </row>
        <row r="1028">
          <cell r="F1028" t="str">
            <v>Tất Cả</v>
          </cell>
          <cell r="M1028">
            <v>2620000000</v>
          </cell>
          <cell r="N1028">
            <v>2376493600</v>
          </cell>
        </row>
        <row r="1029">
          <cell r="F1029" t="str">
            <v>Tất Cả</v>
          </cell>
          <cell r="M1029">
            <v>7450000000</v>
          </cell>
          <cell r="N1029">
            <v>8732541600</v>
          </cell>
        </row>
        <row r="1030">
          <cell r="F1030" t="str">
            <v>Tất Cả</v>
          </cell>
          <cell r="M1030">
            <v>4900000000</v>
          </cell>
          <cell r="N1030">
            <v>4977335800</v>
          </cell>
        </row>
        <row r="1031">
          <cell r="F1031" t="str">
            <v>Tất Cả</v>
          </cell>
          <cell r="M1031">
            <v>3700000000</v>
          </cell>
          <cell r="N1031">
            <v>4056613500</v>
          </cell>
        </row>
        <row r="1032">
          <cell r="F1032" t="str">
            <v>Tất Cả</v>
          </cell>
          <cell r="M1032">
            <v>350000000</v>
          </cell>
          <cell r="N1032">
            <v>347090000</v>
          </cell>
        </row>
        <row r="1033">
          <cell r="M1033">
            <v>26750000000</v>
          </cell>
          <cell r="N1033">
            <v>27796988400</v>
          </cell>
        </row>
        <row r="1034">
          <cell r="F1034" t="str">
            <v>TỔNG HÙNG CƯỜNG</v>
          </cell>
          <cell r="M1034">
            <v>95434328000</v>
          </cell>
          <cell r="N1034">
            <v>97586592300</v>
          </cell>
        </row>
      </sheetData>
      <sheetData sheetId="3"/>
      <sheetData sheetId="4">
        <row r="4">
          <cell r="H4" t="str">
            <v>MC000593</v>
          </cell>
          <cell r="P4">
            <v>4740000</v>
          </cell>
          <cell r="AC4" t="str">
            <v>Nunest</v>
          </cell>
        </row>
        <row r="5">
          <cell r="H5" t="str">
            <v>MC000593</v>
          </cell>
          <cell r="P5">
            <v>4740000</v>
          </cell>
          <cell r="AC5" t="str">
            <v>Nunest</v>
          </cell>
        </row>
        <row r="6">
          <cell r="H6" t="str">
            <v>MC000593</v>
          </cell>
          <cell r="P6">
            <v>4740000</v>
          </cell>
          <cell r="AC6" t="str">
            <v>Nunest</v>
          </cell>
        </row>
        <row r="7">
          <cell r="H7" t="str">
            <v>MC000593</v>
          </cell>
          <cell r="P7">
            <v>8400000</v>
          </cell>
          <cell r="AC7" t="str">
            <v>Nunest</v>
          </cell>
        </row>
        <row r="8">
          <cell r="H8" t="str">
            <v>MC000593</v>
          </cell>
          <cell r="P8">
            <v>27930000</v>
          </cell>
          <cell r="AC8" t="str">
            <v>Nunest</v>
          </cell>
        </row>
        <row r="9">
          <cell r="H9" t="str">
            <v>MC000593</v>
          </cell>
          <cell r="P9">
            <v>6960000</v>
          </cell>
          <cell r="AC9" t="str">
            <v>Nunest</v>
          </cell>
        </row>
        <row r="10">
          <cell r="H10" t="str">
            <v>MC001274</v>
          </cell>
          <cell r="P10">
            <v>220000</v>
          </cell>
          <cell r="AC10" t="str">
            <v>Nunest</v>
          </cell>
        </row>
        <row r="11">
          <cell r="H11" t="str">
            <v>MC000703</v>
          </cell>
          <cell r="P11">
            <v>4740000</v>
          </cell>
          <cell r="AC11" t="str">
            <v>Nunest</v>
          </cell>
        </row>
        <row r="12">
          <cell r="H12" t="str">
            <v>MC000703</v>
          </cell>
          <cell r="P12">
            <v>6750000</v>
          </cell>
          <cell r="AC12" t="str">
            <v>Nunest</v>
          </cell>
        </row>
        <row r="13">
          <cell r="H13" t="str">
            <v>MC000703</v>
          </cell>
          <cell r="P13">
            <v>7110000</v>
          </cell>
          <cell r="AC13" t="str">
            <v>Nunest</v>
          </cell>
        </row>
        <row r="14">
          <cell r="H14" t="str">
            <v>MC000703</v>
          </cell>
          <cell r="P14">
            <v>4980000</v>
          </cell>
          <cell r="AC14" t="str">
            <v>Nunest</v>
          </cell>
        </row>
        <row r="15">
          <cell r="H15" t="str">
            <v>MC000703</v>
          </cell>
          <cell r="P15">
            <v>10800000</v>
          </cell>
          <cell r="AC15" t="str">
            <v>Nunest</v>
          </cell>
        </row>
        <row r="16">
          <cell r="H16" t="str">
            <v>MC000703</v>
          </cell>
          <cell r="P16">
            <v>2340000</v>
          </cell>
          <cell r="AC16" t="str">
            <v>Nunest</v>
          </cell>
        </row>
        <row r="17">
          <cell r="H17" t="str">
            <v>MC000593</v>
          </cell>
          <cell r="P17">
            <v>1980000</v>
          </cell>
          <cell r="AC17" t="str">
            <v>Nunest</v>
          </cell>
        </row>
        <row r="18">
          <cell r="H18" t="str">
            <v>MC000593</v>
          </cell>
          <cell r="P18">
            <v>1175000</v>
          </cell>
          <cell r="AC18" t="str">
            <v>Nunest</v>
          </cell>
        </row>
        <row r="19">
          <cell r="H19" t="str">
            <v>MC000593</v>
          </cell>
          <cell r="P19">
            <v>1125000</v>
          </cell>
          <cell r="AC19" t="str">
            <v>Nunest</v>
          </cell>
        </row>
        <row r="20">
          <cell r="H20" t="str">
            <v>MC000593</v>
          </cell>
          <cell r="P20">
            <v>1125000</v>
          </cell>
          <cell r="AC20" t="str">
            <v>Nunest</v>
          </cell>
        </row>
        <row r="21">
          <cell r="H21" t="str">
            <v>MC000239</v>
          </cell>
          <cell r="P21">
            <v>1185000</v>
          </cell>
          <cell r="AC21" t="str">
            <v>Nunest</v>
          </cell>
        </row>
        <row r="22">
          <cell r="H22" t="str">
            <v>MC002556</v>
          </cell>
          <cell r="P22">
            <v>220000</v>
          </cell>
          <cell r="AC22" t="str">
            <v>Nunest</v>
          </cell>
        </row>
        <row r="23">
          <cell r="H23" t="str">
            <v>MC002025</v>
          </cell>
          <cell r="P23">
            <v>220000</v>
          </cell>
          <cell r="AC23" t="str">
            <v>Nunest</v>
          </cell>
        </row>
        <row r="24">
          <cell r="H24" t="str">
            <v>MC000150</v>
          </cell>
          <cell r="P24">
            <v>1100000</v>
          </cell>
          <cell r="AC24" t="str">
            <v>Nunest</v>
          </cell>
        </row>
        <row r="25">
          <cell r="H25" t="str">
            <v>MC000035</v>
          </cell>
          <cell r="P25">
            <v>27048000</v>
          </cell>
          <cell r="AC25" t="str">
            <v>Dinh Dưỡng</v>
          </cell>
        </row>
        <row r="26">
          <cell r="H26" t="str">
            <v>MC000035</v>
          </cell>
          <cell r="P26">
            <v>19920000</v>
          </cell>
          <cell r="AC26" t="str">
            <v>Dinh Dưỡng</v>
          </cell>
        </row>
        <row r="27">
          <cell r="H27" t="str">
            <v>MC000065</v>
          </cell>
          <cell r="P27">
            <v>3264000</v>
          </cell>
          <cell r="AC27" t="str">
            <v>Bột Ăn Dặm</v>
          </cell>
        </row>
        <row r="28">
          <cell r="H28" t="str">
            <v>MC000065</v>
          </cell>
          <cell r="P28">
            <v>1416000</v>
          </cell>
          <cell r="AC28" t="str">
            <v>Bột Ăn Dặm</v>
          </cell>
        </row>
        <row r="29">
          <cell r="H29" t="str">
            <v>MC000035</v>
          </cell>
          <cell r="P29">
            <v>5880000</v>
          </cell>
          <cell r="AC29" t="str">
            <v>Dinh Dưỡng</v>
          </cell>
        </row>
        <row r="30">
          <cell r="H30" t="str">
            <v>MC000035</v>
          </cell>
          <cell r="P30">
            <v>5760000</v>
          </cell>
          <cell r="AC30" t="str">
            <v>Dinh Dưỡng</v>
          </cell>
        </row>
        <row r="31">
          <cell r="H31" t="str">
            <v>MC000035</v>
          </cell>
          <cell r="P31">
            <v>11760000</v>
          </cell>
          <cell r="AC31" t="str">
            <v>Dinh Dưỡng</v>
          </cell>
        </row>
        <row r="32">
          <cell r="H32" t="str">
            <v>MC000035</v>
          </cell>
          <cell r="P32">
            <v>5760000</v>
          </cell>
          <cell r="AC32" t="str">
            <v>Dinh Dưỡng</v>
          </cell>
        </row>
        <row r="33">
          <cell r="H33" t="str">
            <v>MC000035</v>
          </cell>
          <cell r="P33">
            <v>7656000</v>
          </cell>
          <cell r="AC33" t="str">
            <v>Dinh Dưỡng</v>
          </cell>
        </row>
        <row r="34">
          <cell r="H34" t="str">
            <v>MC000035</v>
          </cell>
          <cell r="P34">
            <v>9960000</v>
          </cell>
          <cell r="AC34" t="str">
            <v>Dinh Dưỡng</v>
          </cell>
        </row>
        <row r="35">
          <cell r="H35" t="str">
            <v>MC002511</v>
          </cell>
          <cell r="P35">
            <v>3312000</v>
          </cell>
          <cell r="AC35" t="str">
            <v>Sữa nước</v>
          </cell>
        </row>
        <row r="36">
          <cell r="H36" t="str">
            <v>MC000267</v>
          </cell>
          <cell r="P36">
            <v>3360000</v>
          </cell>
          <cell r="AC36" t="str">
            <v>Nunest</v>
          </cell>
        </row>
        <row r="37">
          <cell r="H37" t="str">
            <v>MC000267</v>
          </cell>
          <cell r="P37">
            <v>5040000</v>
          </cell>
          <cell r="AC37" t="str">
            <v>Nunest</v>
          </cell>
        </row>
        <row r="38">
          <cell r="H38" t="str">
            <v>MC000267</v>
          </cell>
          <cell r="P38">
            <v>2340000</v>
          </cell>
          <cell r="AC38" t="str">
            <v>Nunest</v>
          </cell>
        </row>
        <row r="39">
          <cell r="H39" t="str">
            <v>MC000267</v>
          </cell>
          <cell r="P39">
            <v>2700000</v>
          </cell>
          <cell r="AC39" t="str">
            <v>Nunest</v>
          </cell>
        </row>
        <row r="40">
          <cell r="H40" t="str">
            <v>MC000267</v>
          </cell>
          <cell r="P40">
            <v>2940000</v>
          </cell>
          <cell r="AC40" t="str">
            <v>Nunest</v>
          </cell>
        </row>
        <row r="41">
          <cell r="H41" t="str">
            <v>MC001172</v>
          </cell>
          <cell r="P41">
            <v>4440000</v>
          </cell>
          <cell r="AC41" t="str">
            <v>Dinh Dưỡng</v>
          </cell>
        </row>
        <row r="42">
          <cell r="H42" t="str">
            <v>MC001172</v>
          </cell>
          <cell r="P42">
            <v>5880000</v>
          </cell>
          <cell r="AC42" t="str">
            <v>Dinh Dưỡng</v>
          </cell>
        </row>
        <row r="43">
          <cell r="H43" t="str">
            <v>MC000136</v>
          </cell>
          <cell r="P43">
            <v>4632000</v>
          </cell>
          <cell r="AC43" t="str">
            <v>Dinh Dưỡng</v>
          </cell>
        </row>
        <row r="44">
          <cell r="H44" t="str">
            <v>MC001913</v>
          </cell>
          <cell r="P44">
            <v>377000</v>
          </cell>
          <cell r="AC44" t="str">
            <v>PUR</v>
          </cell>
        </row>
        <row r="45">
          <cell r="H45" t="str">
            <v>MC000055</v>
          </cell>
          <cell r="P45">
            <v>39156000</v>
          </cell>
          <cell r="AC45" t="str">
            <v>Dinh Dưỡng</v>
          </cell>
        </row>
        <row r="46">
          <cell r="H46" t="str">
            <v>MC000303</v>
          </cell>
          <cell r="P46">
            <v>18072000</v>
          </cell>
          <cell r="AC46" t="str">
            <v>Dinh Dưỡng</v>
          </cell>
        </row>
        <row r="47">
          <cell r="H47" t="str">
            <v>MC000303</v>
          </cell>
          <cell r="P47">
            <v>6024000</v>
          </cell>
          <cell r="AC47" t="str">
            <v>Dinh Dưỡng</v>
          </cell>
        </row>
        <row r="48">
          <cell r="H48" t="str">
            <v>MC000055</v>
          </cell>
          <cell r="P48">
            <v>9036000</v>
          </cell>
          <cell r="AC48" t="str">
            <v>Dinh Dưỡng</v>
          </cell>
        </row>
        <row r="49">
          <cell r="H49" t="str">
            <v>MC000510</v>
          </cell>
          <cell r="P49">
            <v>24096000</v>
          </cell>
          <cell r="AC49" t="str">
            <v>Dinh Dưỡng</v>
          </cell>
        </row>
        <row r="50">
          <cell r="H50" t="str">
            <v>MC000816</v>
          </cell>
          <cell r="P50">
            <v>15060000</v>
          </cell>
          <cell r="AC50" t="str">
            <v>Dinh Dưỡng</v>
          </cell>
        </row>
        <row r="51">
          <cell r="H51" t="str">
            <v>MC000078</v>
          </cell>
          <cell r="P51">
            <v>48192000</v>
          </cell>
          <cell r="AC51" t="str">
            <v>Dinh Dưỡng</v>
          </cell>
        </row>
        <row r="52">
          <cell r="H52" t="str">
            <v>MC002628</v>
          </cell>
          <cell r="P52">
            <v>240000</v>
          </cell>
          <cell r="AC52" t="str">
            <v>Pur</v>
          </cell>
        </row>
        <row r="53">
          <cell r="H53" t="str">
            <v>MC002628</v>
          </cell>
          <cell r="P53">
            <v>240000</v>
          </cell>
          <cell r="AC53" t="str">
            <v>Pur</v>
          </cell>
        </row>
        <row r="54">
          <cell r="H54" t="str">
            <v>MC001207</v>
          </cell>
          <cell r="P54">
            <v>360000</v>
          </cell>
          <cell r="AC54" t="str">
            <v>Pur</v>
          </cell>
        </row>
        <row r="55">
          <cell r="H55" t="str">
            <v>MC001207</v>
          </cell>
          <cell r="P55">
            <v>580000</v>
          </cell>
          <cell r="AC55" t="str">
            <v>Pur</v>
          </cell>
        </row>
        <row r="56">
          <cell r="H56" t="str">
            <v>MC002791</v>
          </cell>
          <cell r="P56">
            <v>1020000</v>
          </cell>
          <cell r="AC56" t="str">
            <v>PUR</v>
          </cell>
        </row>
        <row r="57">
          <cell r="H57" t="str">
            <v>MC002791</v>
          </cell>
          <cell r="P57">
            <v>870000</v>
          </cell>
          <cell r="AC57" t="str">
            <v>PUR</v>
          </cell>
        </row>
        <row r="58">
          <cell r="H58" t="str">
            <v>MC002774</v>
          </cell>
          <cell r="P58">
            <v>1020000</v>
          </cell>
          <cell r="AC58" t="str">
            <v>PUR</v>
          </cell>
        </row>
        <row r="59">
          <cell r="H59" t="str">
            <v>MC001369</v>
          </cell>
          <cell r="P59">
            <v>440000</v>
          </cell>
          <cell r="AC59" t="str">
            <v>Pur</v>
          </cell>
        </row>
        <row r="60">
          <cell r="H60" t="str">
            <v>MC002131</v>
          </cell>
          <cell r="P60">
            <v>1020000</v>
          </cell>
          <cell r="AC60" t="str">
            <v>PUR</v>
          </cell>
        </row>
        <row r="61">
          <cell r="H61" t="str">
            <v>MC002311</v>
          </cell>
          <cell r="P61">
            <v>1020000</v>
          </cell>
          <cell r="AC61" t="str">
            <v>PUR</v>
          </cell>
        </row>
        <row r="62">
          <cell r="H62" t="str">
            <v>MC000722</v>
          </cell>
          <cell r="P62">
            <v>2940000</v>
          </cell>
          <cell r="AC62" t="str">
            <v>Nunest</v>
          </cell>
        </row>
        <row r="63">
          <cell r="H63" t="str">
            <v>MC000722</v>
          </cell>
          <cell r="P63">
            <v>1170000</v>
          </cell>
          <cell r="AC63" t="str">
            <v>Nunest</v>
          </cell>
        </row>
        <row r="64">
          <cell r="H64" t="str">
            <v>MC000722</v>
          </cell>
          <cell r="P64">
            <v>1350000</v>
          </cell>
          <cell r="AC64" t="str">
            <v>Nunest</v>
          </cell>
        </row>
        <row r="65">
          <cell r="H65" t="str">
            <v>MC000722</v>
          </cell>
          <cell r="P65">
            <v>57000</v>
          </cell>
          <cell r="AC65" t="str">
            <v>Nunest</v>
          </cell>
        </row>
        <row r="66">
          <cell r="H66" t="str">
            <v>MC000722</v>
          </cell>
          <cell r="P66">
            <v>1680000</v>
          </cell>
          <cell r="AC66" t="str">
            <v>Nunest</v>
          </cell>
        </row>
        <row r="67">
          <cell r="H67" t="str">
            <v>MC000722</v>
          </cell>
          <cell r="P67">
            <v>1470000</v>
          </cell>
          <cell r="AC67" t="str">
            <v>Nunest</v>
          </cell>
        </row>
        <row r="68">
          <cell r="H68" t="str">
            <v>MC000722</v>
          </cell>
          <cell r="P68">
            <v>2340000</v>
          </cell>
          <cell r="AC68" t="str">
            <v>Nunest</v>
          </cell>
        </row>
        <row r="69">
          <cell r="H69" t="str">
            <v>MC000671</v>
          </cell>
          <cell r="P69">
            <v>285000</v>
          </cell>
          <cell r="AC69" t="str">
            <v>Nunest</v>
          </cell>
        </row>
        <row r="70">
          <cell r="H70" t="str">
            <v>MC000429</v>
          </cell>
          <cell r="P70">
            <v>285000</v>
          </cell>
          <cell r="AC70" t="str">
            <v>Nunest</v>
          </cell>
        </row>
        <row r="71">
          <cell r="H71" t="str">
            <v>MC000429</v>
          </cell>
          <cell r="P71">
            <v>237000</v>
          </cell>
          <cell r="AC71" t="str">
            <v>Nunest</v>
          </cell>
        </row>
        <row r="72">
          <cell r="H72" t="str">
            <v>MC000082</v>
          </cell>
          <cell r="P72">
            <v>114000</v>
          </cell>
          <cell r="AC72" t="str">
            <v>Nunest</v>
          </cell>
        </row>
        <row r="73">
          <cell r="H73" t="str">
            <v>MC000082</v>
          </cell>
          <cell r="P73">
            <v>234000</v>
          </cell>
          <cell r="AC73" t="str">
            <v>Nunest</v>
          </cell>
        </row>
        <row r="74">
          <cell r="H74" t="str">
            <v>MC002826</v>
          </cell>
          <cell r="P74">
            <v>114000</v>
          </cell>
          <cell r="AC74" t="str">
            <v>Nunest</v>
          </cell>
        </row>
        <row r="75">
          <cell r="H75" t="str">
            <v>MC002826</v>
          </cell>
          <cell r="P75">
            <v>237000</v>
          </cell>
          <cell r="AC75" t="str">
            <v>Nunest</v>
          </cell>
        </row>
        <row r="76">
          <cell r="H76" t="str">
            <v>MC002833</v>
          </cell>
          <cell r="P76">
            <v>57000</v>
          </cell>
          <cell r="AC76" t="str">
            <v>Nunest</v>
          </cell>
        </row>
        <row r="77">
          <cell r="H77" t="str">
            <v>MC002833</v>
          </cell>
          <cell r="P77">
            <v>237000</v>
          </cell>
          <cell r="AC77" t="str">
            <v>Nunest</v>
          </cell>
        </row>
        <row r="78">
          <cell r="H78" t="str">
            <v>MC000128</v>
          </cell>
          <cell r="P78">
            <v>237000</v>
          </cell>
          <cell r="AC78" t="str">
            <v>Nunest</v>
          </cell>
        </row>
        <row r="79">
          <cell r="H79" t="str">
            <v>MC000128</v>
          </cell>
          <cell r="P79">
            <v>285000</v>
          </cell>
          <cell r="AC79" t="str">
            <v>Nunest</v>
          </cell>
        </row>
        <row r="80">
          <cell r="H80" t="str">
            <v>MC000095</v>
          </cell>
          <cell r="P80">
            <v>220000</v>
          </cell>
          <cell r="AC80" t="str">
            <v>Nunest</v>
          </cell>
        </row>
        <row r="81">
          <cell r="H81" t="str">
            <v>MC002481</v>
          </cell>
          <cell r="P81">
            <v>3300000</v>
          </cell>
          <cell r="AC81" t="str">
            <v>Nunest</v>
          </cell>
        </row>
        <row r="82">
          <cell r="H82" t="str">
            <v>MC000918</v>
          </cell>
          <cell r="P82">
            <v>1620000</v>
          </cell>
          <cell r="AC82" t="str">
            <v>Sữa Bột Colos</v>
          </cell>
        </row>
        <row r="83">
          <cell r="H83" t="str">
            <v>MC000918</v>
          </cell>
          <cell r="P83">
            <v>3180000</v>
          </cell>
          <cell r="AC83" t="str">
            <v>Sữa Bột Colos</v>
          </cell>
        </row>
        <row r="84">
          <cell r="H84" t="str">
            <v>MC000918</v>
          </cell>
          <cell r="P84">
            <v>1560000</v>
          </cell>
          <cell r="AC84" t="str">
            <v>Sữa Bột Colos</v>
          </cell>
        </row>
        <row r="85">
          <cell r="H85" t="str">
            <v>MC000918</v>
          </cell>
          <cell r="P85">
            <v>4377600</v>
          </cell>
          <cell r="AC85" t="str">
            <v>Sữa Nước Colos</v>
          </cell>
        </row>
        <row r="86">
          <cell r="H86" t="str">
            <v>MC002423</v>
          </cell>
          <cell r="P86">
            <v>3180000</v>
          </cell>
          <cell r="AC86" t="str">
            <v>Sữa Bột Colos</v>
          </cell>
        </row>
        <row r="87">
          <cell r="H87" t="str">
            <v>MC002423</v>
          </cell>
          <cell r="P87">
            <v>3060000</v>
          </cell>
          <cell r="AC87" t="str">
            <v>Sữa Bột Colos</v>
          </cell>
        </row>
        <row r="88">
          <cell r="H88" t="str">
            <v>MC002089</v>
          </cell>
          <cell r="P88">
            <v>8755200</v>
          </cell>
          <cell r="AC88" t="str">
            <v>Sữa Nước Colos</v>
          </cell>
        </row>
        <row r="89">
          <cell r="H89" t="str">
            <v>MC000179</v>
          </cell>
          <cell r="P89">
            <v>21888000</v>
          </cell>
          <cell r="AC89" t="str">
            <v>Sữa Nước Colos</v>
          </cell>
        </row>
        <row r="90">
          <cell r="H90" t="str">
            <v>MC000179</v>
          </cell>
          <cell r="P90">
            <v>3948000</v>
          </cell>
          <cell r="AC90" t="str">
            <v>Pharma</v>
          </cell>
        </row>
        <row r="91">
          <cell r="H91" t="str">
            <v>MC000179</v>
          </cell>
          <cell r="P91">
            <v>22680000</v>
          </cell>
          <cell r="AC91" t="str">
            <v>Pharma</v>
          </cell>
        </row>
        <row r="92">
          <cell r="H92" t="str">
            <v>MC000429</v>
          </cell>
          <cell r="P92">
            <v>16560000</v>
          </cell>
          <cell r="AC92" t="str">
            <v>Pharma</v>
          </cell>
        </row>
        <row r="93">
          <cell r="H93" t="str">
            <v>MC000429</v>
          </cell>
          <cell r="P93">
            <v>5280000</v>
          </cell>
          <cell r="AC93" t="str">
            <v>Pharma</v>
          </cell>
        </row>
        <row r="94">
          <cell r="H94" t="str">
            <v>MC000671</v>
          </cell>
          <cell r="P94">
            <v>2188800</v>
          </cell>
          <cell r="AC94" t="str">
            <v>Sữa Nước Colos</v>
          </cell>
        </row>
        <row r="95">
          <cell r="H95" t="str">
            <v>MC002058</v>
          </cell>
          <cell r="P95">
            <v>1468800</v>
          </cell>
          <cell r="AC95" t="str">
            <v>Sữa Nước Colos</v>
          </cell>
        </row>
        <row r="96">
          <cell r="H96" t="str">
            <v>MC000671</v>
          </cell>
          <cell r="P96">
            <v>3828000</v>
          </cell>
          <cell r="AC96" t="str">
            <v>Pharma</v>
          </cell>
        </row>
        <row r="97">
          <cell r="H97" t="str">
            <v>MC000128</v>
          </cell>
          <cell r="P97">
            <v>6900000</v>
          </cell>
          <cell r="AC97" t="str">
            <v>Pharma</v>
          </cell>
        </row>
        <row r="98">
          <cell r="H98" t="str">
            <v>MC000128</v>
          </cell>
          <cell r="P98">
            <v>880000</v>
          </cell>
          <cell r="AC98" t="str">
            <v>Pharma</v>
          </cell>
        </row>
        <row r="99">
          <cell r="H99" t="str">
            <v>MC002826</v>
          </cell>
          <cell r="P99">
            <v>489600</v>
          </cell>
          <cell r="AC99" t="str">
            <v>Sữa Nước Colos</v>
          </cell>
        </row>
        <row r="100">
          <cell r="H100" t="str">
            <v>MC002826</v>
          </cell>
          <cell r="P100">
            <v>520000</v>
          </cell>
          <cell r="AC100" t="str">
            <v>Sữa Bột Colos</v>
          </cell>
        </row>
        <row r="101">
          <cell r="H101" t="str">
            <v>MC002833</v>
          </cell>
          <cell r="P101">
            <v>1020000</v>
          </cell>
          <cell r="AC101" t="str">
            <v>Sữa Bột Colos</v>
          </cell>
        </row>
        <row r="102">
          <cell r="H102" t="str">
            <v>MC002833</v>
          </cell>
          <cell r="P102">
            <v>489600</v>
          </cell>
          <cell r="AC102" t="str">
            <v>Sữa Nước Colos</v>
          </cell>
        </row>
        <row r="103">
          <cell r="H103" t="str">
            <v>MC002740</v>
          </cell>
          <cell r="P103">
            <v>12960000</v>
          </cell>
          <cell r="AC103" t="str">
            <v>Dinh Dưỡng</v>
          </cell>
        </row>
        <row r="104">
          <cell r="H104" t="str">
            <v>MC002481</v>
          </cell>
          <cell r="P104">
            <v>14400000</v>
          </cell>
          <cell r="AC104" t="str">
            <v>Sữa Nước Pharma</v>
          </cell>
        </row>
        <row r="105">
          <cell r="H105" t="str">
            <v>MC002481</v>
          </cell>
          <cell r="P105">
            <v>21504000</v>
          </cell>
          <cell r="AC105" t="str">
            <v>Sữa Nước Pharma</v>
          </cell>
        </row>
        <row r="106">
          <cell r="H106" t="str">
            <v>MC002481</v>
          </cell>
          <cell r="P106">
            <v>5280000</v>
          </cell>
          <cell r="AC106" t="str">
            <v>Pharma</v>
          </cell>
        </row>
        <row r="107">
          <cell r="H107" t="str">
            <v>MC002481</v>
          </cell>
          <cell r="P107">
            <v>11040000</v>
          </cell>
          <cell r="AC107" t="str">
            <v>Pharma</v>
          </cell>
        </row>
        <row r="108">
          <cell r="H108" t="str">
            <v>MC002481</v>
          </cell>
          <cell r="P108">
            <v>7656000</v>
          </cell>
          <cell r="AC108" t="str">
            <v>Pharma</v>
          </cell>
        </row>
        <row r="109">
          <cell r="H109" t="str">
            <v>MC002481</v>
          </cell>
          <cell r="P109">
            <v>1974000</v>
          </cell>
          <cell r="AC109" t="str">
            <v>Pharma</v>
          </cell>
        </row>
        <row r="110">
          <cell r="H110" t="str">
            <v>MC002481</v>
          </cell>
          <cell r="P110">
            <v>12960000</v>
          </cell>
          <cell r="AC110" t="str">
            <v>Pharma</v>
          </cell>
        </row>
        <row r="111">
          <cell r="H111" t="str">
            <v>MC002481</v>
          </cell>
          <cell r="P111">
            <v>13824000</v>
          </cell>
          <cell r="AC111" t="str">
            <v>Sữa Nước</v>
          </cell>
        </row>
        <row r="112">
          <cell r="H112" t="str">
            <v>MC002481</v>
          </cell>
          <cell r="P112">
            <v>23040000</v>
          </cell>
          <cell r="AC112" t="str">
            <v>Sữa Nước</v>
          </cell>
        </row>
        <row r="113">
          <cell r="H113" t="str">
            <v>MC002481</v>
          </cell>
          <cell r="P113">
            <v>3456000</v>
          </cell>
          <cell r="AC113" t="str">
            <v>Sữa Nước</v>
          </cell>
        </row>
        <row r="114">
          <cell r="H114" t="str">
            <v>MC002481</v>
          </cell>
          <cell r="P114">
            <v>4320000</v>
          </cell>
          <cell r="AC114" t="str">
            <v>Sữa Nước</v>
          </cell>
        </row>
        <row r="115">
          <cell r="H115" t="str">
            <v>MC002481</v>
          </cell>
          <cell r="P115">
            <v>4320000</v>
          </cell>
          <cell r="AC115" t="str">
            <v>Sữa Nước</v>
          </cell>
        </row>
        <row r="116">
          <cell r="H116" t="str">
            <v>MC002481</v>
          </cell>
          <cell r="P116">
            <v>10080000</v>
          </cell>
          <cell r="AC116" t="str">
            <v>Sữa nước</v>
          </cell>
        </row>
        <row r="117">
          <cell r="H117" t="str">
            <v>MC002481</v>
          </cell>
          <cell r="P117">
            <v>6480000</v>
          </cell>
          <cell r="AC117" t="str">
            <v>Sữa Nước Pharma</v>
          </cell>
        </row>
        <row r="118">
          <cell r="H118" t="str">
            <v>MC002481</v>
          </cell>
          <cell r="P118">
            <v>12902400</v>
          </cell>
          <cell r="AC118" t="str">
            <v>Sữa Nước Pharma</v>
          </cell>
        </row>
        <row r="119">
          <cell r="H119" t="str">
            <v>MC002481</v>
          </cell>
          <cell r="P119">
            <v>9000000</v>
          </cell>
          <cell r="AC119" t="str">
            <v>Sữa Nước Pharma</v>
          </cell>
        </row>
        <row r="120">
          <cell r="H120" t="str">
            <v>MC002481</v>
          </cell>
          <cell r="P120">
            <v>2832000</v>
          </cell>
          <cell r="AC120" t="str">
            <v>Bột Ăn Dặm</v>
          </cell>
        </row>
        <row r="121">
          <cell r="H121" t="str">
            <v>MC002481</v>
          </cell>
          <cell r="P121">
            <v>1632000</v>
          </cell>
          <cell r="AC121" t="str">
            <v>Bột Ăn Dặm</v>
          </cell>
        </row>
        <row r="122">
          <cell r="H122" t="str">
            <v>MC002481</v>
          </cell>
          <cell r="P122">
            <v>1632000</v>
          </cell>
          <cell r="AC122" t="str">
            <v>Bột Ăn Dặm</v>
          </cell>
        </row>
        <row r="123">
          <cell r="H123" t="str">
            <v>MC002323</v>
          </cell>
          <cell r="P123">
            <v>870000</v>
          </cell>
          <cell r="AC123" t="str">
            <v>PUR</v>
          </cell>
        </row>
        <row r="124">
          <cell r="H124" t="str">
            <v>MC002323</v>
          </cell>
          <cell r="P124">
            <v>5100000</v>
          </cell>
          <cell r="AC124" t="str">
            <v>PUR</v>
          </cell>
        </row>
        <row r="125">
          <cell r="H125" t="str">
            <v>MC002323</v>
          </cell>
          <cell r="P125">
            <v>696000</v>
          </cell>
          <cell r="AC125" t="str">
            <v>Pur</v>
          </cell>
        </row>
        <row r="126">
          <cell r="H126" t="str">
            <v>MC002323</v>
          </cell>
          <cell r="P126">
            <v>720000</v>
          </cell>
          <cell r="AC126" t="str">
            <v>Pur</v>
          </cell>
        </row>
        <row r="127">
          <cell r="H127" t="str">
            <v>MC002323</v>
          </cell>
          <cell r="P127">
            <v>1080000</v>
          </cell>
          <cell r="AC127" t="str">
            <v>Pur</v>
          </cell>
        </row>
        <row r="128">
          <cell r="H128" t="str">
            <v>MC002323</v>
          </cell>
          <cell r="P128">
            <v>1080000</v>
          </cell>
          <cell r="AC128" t="str">
            <v>Pur</v>
          </cell>
        </row>
        <row r="129">
          <cell r="H129" t="str">
            <v>MC002323</v>
          </cell>
          <cell r="P129">
            <v>1224000</v>
          </cell>
          <cell r="AC129" t="str">
            <v>Pur</v>
          </cell>
        </row>
        <row r="130">
          <cell r="H130" t="str">
            <v>MC002323</v>
          </cell>
          <cell r="P130">
            <v>540000</v>
          </cell>
          <cell r="AC130" t="str">
            <v>Pur</v>
          </cell>
        </row>
        <row r="131">
          <cell r="H131" t="str">
            <v>MC002323</v>
          </cell>
          <cell r="P131">
            <v>1440000</v>
          </cell>
          <cell r="AC131" t="str">
            <v>Pur</v>
          </cell>
        </row>
        <row r="132">
          <cell r="H132" t="str">
            <v>MC002323</v>
          </cell>
          <cell r="P132">
            <v>3480000</v>
          </cell>
          <cell r="AC132" t="str">
            <v>Pur</v>
          </cell>
        </row>
        <row r="133">
          <cell r="H133" t="str">
            <v>MC002323</v>
          </cell>
          <cell r="P133">
            <v>2040000</v>
          </cell>
          <cell r="AC133" t="str">
            <v>Pur</v>
          </cell>
        </row>
        <row r="134">
          <cell r="H134" t="str">
            <v>MC001558</v>
          </cell>
          <cell r="P134">
            <v>400000</v>
          </cell>
          <cell r="AC134" t="str">
            <v>Pur</v>
          </cell>
        </row>
        <row r="135">
          <cell r="H135" t="str">
            <v>MC001558</v>
          </cell>
          <cell r="P135">
            <v>440000</v>
          </cell>
          <cell r="AC135" t="str">
            <v>Pur</v>
          </cell>
        </row>
        <row r="136">
          <cell r="H136" t="str">
            <v>MC001558</v>
          </cell>
          <cell r="P136">
            <v>340000</v>
          </cell>
          <cell r="AC136" t="str">
            <v>Pur</v>
          </cell>
        </row>
        <row r="137">
          <cell r="H137" t="str">
            <v>MC001558</v>
          </cell>
          <cell r="P137">
            <v>340000</v>
          </cell>
          <cell r="AC137" t="str">
            <v>Pur</v>
          </cell>
        </row>
        <row r="138">
          <cell r="H138" t="str">
            <v>MC002058</v>
          </cell>
          <cell r="P138">
            <v>300000</v>
          </cell>
          <cell r="AC138" t="str">
            <v>Pur</v>
          </cell>
        </row>
        <row r="139">
          <cell r="H139" t="str">
            <v>MC002058</v>
          </cell>
          <cell r="P139">
            <v>360000</v>
          </cell>
          <cell r="AC139" t="str">
            <v>Pur</v>
          </cell>
        </row>
        <row r="140">
          <cell r="H140" t="str">
            <v>MC002058</v>
          </cell>
          <cell r="P140">
            <v>348000</v>
          </cell>
          <cell r="AC140" t="str">
            <v>Pur</v>
          </cell>
        </row>
        <row r="141">
          <cell r="H141" t="str">
            <v>MC002058</v>
          </cell>
          <cell r="P141">
            <v>510000</v>
          </cell>
          <cell r="AC141" t="str">
            <v>Pur</v>
          </cell>
        </row>
        <row r="142">
          <cell r="H142" t="str">
            <v>MC002058</v>
          </cell>
          <cell r="P142">
            <v>552000</v>
          </cell>
          <cell r="AC142" t="str">
            <v>Pur</v>
          </cell>
        </row>
        <row r="143">
          <cell r="H143" t="str">
            <v>MC001261</v>
          </cell>
          <cell r="P143">
            <v>11040000</v>
          </cell>
          <cell r="AC143" t="str">
            <v>Pur</v>
          </cell>
        </row>
        <row r="144">
          <cell r="H144" t="str">
            <v>MC001832</v>
          </cell>
          <cell r="P144">
            <v>5520000</v>
          </cell>
          <cell r="AC144" t="str">
            <v>Pur</v>
          </cell>
        </row>
        <row r="145">
          <cell r="H145" t="str">
            <v>MC001832</v>
          </cell>
          <cell r="P145">
            <v>4320000</v>
          </cell>
          <cell r="AC145" t="str">
            <v>Pur</v>
          </cell>
        </row>
        <row r="146">
          <cell r="H146" t="str">
            <v>MC001832</v>
          </cell>
          <cell r="P146">
            <v>2640000</v>
          </cell>
          <cell r="AC146" t="str">
            <v>PUR</v>
          </cell>
        </row>
        <row r="147">
          <cell r="H147" t="str">
            <v>MC001832</v>
          </cell>
          <cell r="P147">
            <v>2160000</v>
          </cell>
          <cell r="AC147" t="str">
            <v>Pur</v>
          </cell>
        </row>
        <row r="148">
          <cell r="H148" t="str">
            <v>MC001832</v>
          </cell>
          <cell r="P148">
            <v>1740000</v>
          </cell>
          <cell r="AC148" t="str">
            <v>PUR</v>
          </cell>
        </row>
        <row r="149">
          <cell r="H149" t="str">
            <v>MC001832</v>
          </cell>
          <cell r="P149">
            <v>2040000</v>
          </cell>
          <cell r="AC149" t="str">
            <v>PUR</v>
          </cell>
        </row>
        <row r="150">
          <cell r="H150" t="str">
            <v>MC001832</v>
          </cell>
          <cell r="P150">
            <v>4680000</v>
          </cell>
          <cell r="AC150" t="str">
            <v>Nunest</v>
          </cell>
        </row>
        <row r="151">
          <cell r="H151" t="str">
            <v>MC001832</v>
          </cell>
          <cell r="P151">
            <v>4600000</v>
          </cell>
          <cell r="AC151" t="str">
            <v>Nunest</v>
          </cell>
        </row>
        <row r="152">
          <cell r="H152" t="str">
            <v>MC001832</v>
          </cell>
          <cell r="P152">
            <v>1470000</v>
          </cell>
          <cell r="AC152" t="str">
            <v>Nunest</v>
          </cell>
        </row>
        <row r="153">
          <cell r="H153" t="str">
            <v>MC001832</v>
          </cell>
          <cell r="P153">
            <v>1680000</v>
          </cell>
          <cell r="AC153" t="str">
            <v>Nunest</v>
          </cell>
        </row>
        <row r="154">
          <cell r="H154" t="str">
            <v>MC001832</v>
          </cell>
          <cell r="P154">
            <v>855000</v>
          </cell>
          <cell r="AC154" t="str">
            <v>Nunest</v>
          </cell>
        </row>
        <row r="155">
          <cell r="H155" t="str">
            <v>MC001832</v>
          </cell>
          <cell r="P155">
            <v>1200000</v>
          </cell>
          <cell r="AC155" t="str">
            <v>Nunest</v>
          </cell>
        </row>
        <row r="156">
          <cell r="H156" t="str">
            <v>MC001261</v>
          </cell>
          <cell r="P156">
            <v>2850000</v>
          </cell>
          <cell r="AC156" t="str">
            <v>Nunest</v>
          </cell>
        </row>
        <row r="157">
          <cell r="H157" t="str">
            <v>MC001925</v>
          </cell>
          <cell r="P157">
            <v>1152000</v>
          </cell>
          <cell r="AC157" t="str">
            <v>Pur</v>
          </cell>
        </row>
        <row r="158">
          <cell r="H158" t="str">
            <v>MC002236</v>
          </cell>
          <cell r="P158">
            <v>675000</v>
          </cell>
          <cell r="AC158" t="str">
            <v>Nunest</v>
          </cell>
        </row>
        <row r="159">
          <cell r="H159" t="str">
            <v>MC002236</v>
          </cell>
          <cell r="P159">
            <v>705000</v>
          </cell>
          <cell r="AC159" t="str">
            <v>Nunest</v>
          </cell>
        </row>
        <row r="160">
          <cell r="H160" t="str">
            <v>MC002236</v>
          </cell>
          <cell r="P160">
            <v>450000</v>
          </cell>
          <cell r="AC160" t="str">
            <v>Nunest</v>
          </cell>
        </row>
        <row r="161">
          <cell r="H161" t="str">
            <v>MC002236</v>
          </cell>
          <cell r="P161">
            <v>450000</v>
          </cell>
          <cell r="AC161" t="str">
            <v>Nunest</v>
          </cell>
        </row>
        <row r="162">
          <cell r="H162" t="str">
            <v>MC002236</v>
          </cell>
          <cell r="P162">
            <v>2370000</v>
          </cell>
          <cell r="AC162" t="str">
            <v>Nunest</v>
          </cell>
        </row>
        <row r="163">
          <cell r="H163" t="str">
            <v>MC002236</v>
          </cell>
          <cell r="P163">
            <v>295000</v>
          </cell>
          <cell r="AC163" t="str">
            <v>Bột Ăn Dặm</v>
          </cell>
        </row>
        <row r="164">
          <cell r="H164" t="str">
            <v>MC002236</v>
          </cell>
          <cell r="P164">
            <v>295000</v>
          </cell>
          <cell r="AC164" t="str">
            <v>Bột Ăn Dặm</v>
          </cell>
        </row>
        <row r="165">
          <cell r="H165" t="str">
            <v>MC002236</v>
          </cell>
          <cell r="P165">
            <v>374400</v>
          </cell>
          <cell r="AC165" t="str">
            <v>Sữa Nước</v>
          </cell>
        </row>
        <row r="166">
          <cell r="H166" t="str">
            <v>MC002236</v>
          </cell>
          <cell r="P166">
            <v>432000</v>
          </cell>
          <cell r="AC166" t="str">
            <v>Sữa Nước</v>
          </cell>
        </row>
        <row r="167">
          <cell r="H167" t="str">
            <v>MC002236</v>
          </cell>
          <cell r="P167">
            <v>396000</v>
          </cell>
          <cell r="AC167" t="str">
            <v>Dinh Dưỡng</v>
          </cell>
        </row>
        <row r="168">
          <cell r="H168" t="str">
            <v>MC002236</v>
          </cell>
          <cell r="P168">
            <v>402000</v>
          </cell>
          <cell r="AC168" t="str">
            <v>Dinh Dưỡng</v>
          </cell>
        </row>
        <row r="169">
          <cell r="H169" t="str">
            <v>MC002236</v>
          </cell>
          <cell r="P169">
            <v>696000</v>
          </cell>
          <cell r="AC169" t="str">
            <v>Pur</v>
          </cell>
        </row>
        <row r="170">
          <cell r="H170" t="str">
            <v>MC002236</v>
          </cell>
          <cell r="P170">
            <v>600000</v>
          </cell>
          <cell r="AC170" t="str">
            <v>Pur</v>
          </cell>
        </row>
        <row r="171">
          <cell r="H171" t="str">
            <v>MC002236</v>
          </cell>
          <cell r="P171">
            <v>900000</v>
          </cell>
          <cell r="AC171" t="str">
            <v>Pur</v>
          </cell>
        </row>
        <row r="172">
          <cell r="H172" t="str">
            <v>MC002236</v>
          </cell>
          <cell r="P172">
            <v>2040000</v>
          </cell>
          <cell r="AC172" t="str">
            <v>PUR</v>
          </cell>
        </row>
        <row r="173">
          <cell r="H173" t="str">
            <v>MC002236</v>
          </cell>
          <cell r="P173">
            <v>400000</v>
          </cell>
          <cell r="AC173" t="str">
            <v>Pur</v>
          </cell>
        </row>
        <row r="174">
          <cell r="H174" t="str">
            <v>MC002236</v>
          </cell>
          <cell r="P174">
            <v>400000</v>
          </cell>
          <cell r="AC174" t="str">
            <v>Pur</v>
          </cell>
        </row>
        <row r="175">
          <cell r="H175" t="str">
            <v>MC002236</v>
          </cell>
          <cell r="P175">
            <v>840000</v>
          </cell>
          <cell r="AC175" t="str">
            <v>Pur</v>
          </cell>
        </row>
        <row r="176">
          <cell r="H176" t="str">
            <v>MC002236</v>
          </cell>
          <cell r="P176">
            <v>600000</v>
          </cell>
          <cell r="AC176" t="str">
            <v>Pur</v>
          </cell>
        </row>
        <row r="177">
          <cell r="H177" t="str">
            <v>MC001155</v>
          </cell>
          <cell r="P177">
            <v>116000</v>
          </cell>
          <cell r="AC177" t="str">
            <v>Pur</v>
          </cell>
        </row>
        <row r="178">
          <cell r="H178" t="str">
            <v>MC001155</v>
          </cell>
          <cell r="P178">
            <v>100000</v>
          </cell>
          <cell r="AC178" t="str">
            <v>Pur</v>
          </cell>
        </row>
        <row r="179">
          <cell r="H179" t="str">
            <v>MC001155</v>
          </cell>
          <cell r="P179">
            <v>96000</v>
          </cell>
          <cell r="AC179" t="str">
            <v>Pur</v>
          </cell>
        </row>
        <row r="180">
          <cell r="H180" t="str">
            <v>MC001155</v>
          </cell>
          <cell r="P180">
            <v>90000</v>
          </cell>
          <cell r="AC180" t="str">
            <v>Pur</v>
          </cell>
        </row>
        <row r="181">
          <cell r="H181" t="str">
            <v>MC001155</v>
          </cell>
          <cell r="P181">
            <v>100000</v>
          </cell>
          <cell r="AC181" t="str">
            <v>Pur</v>
          </cell>
        </row>
        <row r="182">
          <cell r="H182" t="str">
            <v>MC001155</v>
          </cell>
          <cell r="P182">
            <v>150000</v>
          </cell>
          <cell r="AC182" t="str">
            <v>Pur</v>
          </cell>
        </row>
        <row r="183">
          <cell r="H183" t="str">
            <v>MC001155</v>
          </cell>
          <cell r="P183">
            <v>220000</v>
          </cell>
          <cell r="AC183" t="str">
            <v>Pur</v>
          </cell>
        </row>
        <row r="184">
          <cell r="H184" t="str">
            <v>MC001155</v>
          </cell>
          <cell r="P184">
            <v>165000</v>
          </cell>
          <cell r="AC184" t="str">
            <v>Pur</v>
          </cell>
        </row>
        <row r="185">
          <cell r="H185" t="str">
            <v>MC001155</v>
          </cell>
          <cell r="P185">
            <v>120000</v>
          </cell>
          <cell r="AC185" t="str">
            <v>Pur</v>
          </cell>
        </row>
        <row r="186">
          <cell r="H186" t="str">
            <v>MC001155</v>
          </cell>
          <cell r="P186">
            <v>144000</v>
          </cell>
          <cell r="AC186" t="str">
            <v>Pur</v>
          </cell>
        </row>
        <row r="187">
          <cell r="H187" t="str">
            <v>MC001155</v>
          </cell>
          <cell r="P187">
            <v>77000</v>
          </cell>
          <cell r="AC187" t="str">
            <v>Pur</v>
          </cell>
        </row>
        <row r="188">
          <cell r="H188" t="str">
            <v>MC001155</v>
          </cell>
          <cell r="P188">
            <v>380000</v>
          </cell>
          <cell r="AC188" t="str">
            <v>Pur</v>
          </cell>
        </row>
        <row r="189">
          <cell r="H189" t="str">
            <v>MC001155</v>
          </cell>
          <cell r="P189">
            <v>850000</v>
          </cell>
          <cell r="AC189" t="str">
            <v>Pur</v>
          </cell>
        </row>
        <row r="190">
          <cell r="H190" t="str">
            <v>MC001155</v>
          </cell>
          <cell r="P190">
            <v>90000</v>
          </cell>
          <cell r="AC190" t="str">
            <v>Pur</v>
          </cell>
        </row>
        <row r="191">
          <cell r="H191" t="str">
            <v>MC001155</v>
          </cell>
          <cell r="P191">
            <v>102000</v>
          </cell>
          <cell r="AC191" t="str">
            <v>Pur</v>
          </cell>
        </row>
        <row r="192">
          <cell r="H192" t="str">
            <v>MC002653</v>
          </cell>
          <cell r="P192">
            <v>2040000</v>
          </cell>
          <cell r="AC192" t="str">
            <v>PUR</v>
          </cell>
        </row>
        <row r="193">
          <cell r="H193" t="str">
            <v>MC001431</v>
          </cell>
          <cell r="P193">
            <v>480000</v>
          </cell>
          <cell r="AC193" t="str">
            <v>Pur</v>
          </cell>
        </row>
        <row r="194">
          <cell r="H194" t="str">
            <v>MC001431</v>
          </cell>
          <cell r="P194">
            <v>480000</v>
          </cell>
          <cell r="AC194" t="str">
            <v>Pur</v>
          </cell>
        </row>
        <row r="195">
          <cell r="H195" t="str">
            <v>MC001431</v>
          </cell>
          <cell r="P195">
            <v>360000</v>
          </cell>
          <cell r="AC195" t="str">
            <v>Pur</v>
          </cell>
        </row>
        <row r="196">
          <cell r="H196" t="str">
            <v>MC001431</v>
          </cell>
          <cell r="P196">
            <v>360000</v>
          </cell>
          <cell r="AC196" t="str">
            <v>Pur</v>
          </cell>
        </row>
        <row r="197">
          <cell r="H197" t="str">
            <v>MC001431</v>
          </cell>
          <cell r="P197">
            <v>1080000</v>
          </cell>
          <cell r="AC197" t="str">
            <v>Pur</v>
          </cell>
        </row>
        <row r="198">
          <cell r="H198" t="str">
            <v>MC002044</v>
          </cell>
          <cell r="P198">
            <v>660000</v>
          </cell>
          <cell r="AC198" t="str">
            <v>Pur</v>
          </cell>
        </row>
        <row r="199">
          <cell r="H199" t="str">
            <v>MC002044</v>
          </cell>
          <cell r="P199">
            <v>720000</v>
          </cell>
          <cell r="AC199" t="str">
            <v>Pur</v>
          </cell>
        </row>
        <row r="200">
          <cell r="H200" t="str">
            <v>MC002044</v>
          </cell>
          <cell r="P200">
            <v>540000</v>
          </cell>
          <cell r="AC200" t="str">
            <v>Pur</v>
          </cell>
        </row>
        <row r="201">
          <cell r="H201" t="str">
            <v>MC002044</v>
          </cell>
          <cell r="P201">
            <v>660000</v>
          </cell>
          <cell r="AC201" t="str">
            <v>Pur</v>
          </cell>
        </row>
        <row r="202">
          <cell r="H202" t="str">
            <v>MC001463</v>
          </cell>
          <cell r="P202">
            <v>990000</v>
          </cell>
          <cell r="AC202" t="str">
            <v>Pur</v>
          </cell>
        </row>
        <row r="203">
          <cell r="H203" t="str">
            <v>MC001463</v>
          </cell>
          <cell r="P203">
            <v>900000</v>
          </cell>
          <cell r="AC203" t="str">
            <v>Pur</v>
          </cell>
        </row>
        <row r="204">
          <cell r="H204" t="str">
            <v>MC001463</v>
          </cell>
          <cell r="P204">
            <v>510000</v>
          </cell>
          <cell r="AC204" t="str">
            <v>Pur</v>
          </cell>
        </row>
        <row r="205">
          <cell r="H205" t="str">
            <v>MC001463</v>
          </cell>
          <cell r="P205">
            <v>660000</v>
          </cell>
          <cell r="AC205" t="str">
            <v>Pur</v>
          </cell>
        </row>
        <row r="206">
          <cell r="H206" t="str">
            <v>MC002452</v>
          </cell>
          <cell r="P206">
            <v>540000</v>
          </cell>
          <cell r="AC206" t="str">
            <v>Pharma</v>
          </cell>
        </row>
        <row r="207">
          <cell r="H207" t="str">
            <v>MC002565</v>
          </cell>
          <cell r="P207">
            <v>7728000</v>
          </cell>
          <cell r="AC207" t="str">
            <v>Dinh Dưỡng</v>
          </cell>
        </row>
        <row r="208">
          <cell r="H208" t="str">
            <v>MC002565</v>
          </cell>
          <cell r="P208">
            <v>354000</v>
          </cell>
          <cell r="AC208" t="str">
            <v>Bột Ăn Dặm</v>
          </cell>
        </row>
        <row r="209">
          <cell r="H209" t="str">
            <v>MC002565</v>
          </cell>
          <cell r="P209">
            <v>708000</v>
          </cell>
          <cell r="AC209" t="str">
            <v>Bột Ăn Dặm</v>
          </cell>
        </row>
        <row r="210">
          <cell r="H210" t="str">
            <v>MC000126</v>
          </cell>
          <cell r="P210">
            <v>14256000</v>
          </cell>
          <cell r="AC210" t="str">
            <v>Dinh Dưỡng</v>
          </cell>
        </row>
        <row r="211">
          <cell r="H211" t="str">
            <v>MC000126</v>
          </cell>
          <cell r="P211">
            <v>9264000</v>
          </cell>
          <cell r="AC211" t="str">
            <v>Dinh Dưỡng</v>
          </cell>
        </row>
        <row r="212">
          <cell r="H212" t="str">
            <v>MC000126</v>
          </cell>
          <cell r="P212">
            <v>15456000</v>
          </cell>
          <cell r="AC212" t="str">
            <v>Dinh Dưỡng</v>
          </cell>
        </row>
        <row r="213">
          <cell r="H213" t="str">
            <v>MC000126</v>
          </cell>
          <cell r="P213">
            <v>7656000</v>
          </cell>
          <cell r="AC213" t="str">
            <v>Dinh Dưỡng</v>
          </cell>
        </row>
        <row r="214">
          <cell r="H214" t="str">
            <v>MC000126</v>
          </cell>
          <cell r="P214">
            <v>17640000</v>
          </cell>
          <cell r="AC214" t="str">
            <v>Dinh Dưỡng</v>
          </cell>
        </row>
        <row r="215">
          <cell r="H215" t="str">
            <v>MC000126</v>
          </cell>
          <cell r="P215">
            <v>13320000</v>
          </cell>
          <cell r="AC215" t="str">
            <v>Dinh Dưỡng</v>
          </cell>
        </row>
        <row r="216">
          <cell r="H216" t="str">
            <v>MC000035</v>
          </cell>
          <cell r="P216">
            <v>6480000</v>
          </cell>
          <cell r="AC216" t="str">
            <v>Sữa Bột Colos</v>
          </cell>
        </row>
        <row r="217">
          <cell r="H217" t="str">
            <v>MC000035</v>
          </cell>
          <cell r="P217">
            <v>19080000</v>
          </cell>
          <cell r="AC217" t="str">
            <v>Sữa Bột Colos</v>
          </cell>
        </row>
        <row r="218">
          <cell r="H218" t="str">
            <v>MC000035</v>
          </cell>
          <cell r="P218">
            <v>12240000</v>
          </cell>
          <cell r="AC218" t="str">
            <v>Sữa Bột Colos</v>
          </cell>
        </row>
        <row r="219">
          <cell r="H219" t="str">
            <v>MC000035</v>
          </cell>
          <cell r="P219">
            <v>1468800</v>
          </cell>
          <cell r="AC219" t="str">
            <v>Sữa Nước Colos</v>
          </cell>
        </row>
        <row r="220">
          <cell r="H220" t="str">
            <v>MC000341</v>
          </cell>
          <cell r="P220">
            <v>4320000</v>
          </cell>
          <cell r="AC220" t="str">
            <v>Sữa Nước Pharma</v>
          </cell>
        </row>
        <row r="221">
          <cell r="H221" t="str">
            <v>MC000341</v>
          </cell>
          <cell r="P221">
            <v>9676800</v>
          </cell>
          <cell r="AC221" t="str">
            <v>Sữa Nước Pharma</v>
          </cell>
        </row>
        <row r="222">
          <cell r="H222" t="str">
            <v>MC001208</v>
          </cell>
          <cell r="P222">
            <v>329000</v>
          </cell>
          <cell r="AC222" t="str">
            <v>Pharma</v>
          </cell>
        </row>
        <row r="223">
          <cell r="H223" t="str">
            <v>MC000126</v>
          </cell>
          <cell r="P223">
            <v>3060000</v>
          </cell>
          <cell r="AC223" t="str">
            <v>Sữa Bột Colos</v>
          </cell>
        </row>
        <row r="224">
          <cell r="H224" t="str">
            <v>MC000126</v>
          </cell>
          <cell r="P224">
            <v>2120000</v>
          </cell>
          <cell r="AC224" t="str">
            <v>Sữa Bột Colos</v>
          </cell>
        </row>
        <row r="225">
          <cell r="H225" t="str">
            <v>MC000126</v>
          </cell>
          <cell r="P225">
            <v>1020000</v>
          </cell>
          <cell r="AC225" t="str">
            <v>Sữa Bột Colos</v>
          </cell>
        </row>
        <row r="226">
          <cell r="H226" t="str">
            <v>MC000126</v>
          </cell>
          <cell r="P226">
            <v>4300800</v>
          </cell>
          <cell r="AC226" t="str">
            <v>Sữa Nước Pharma</v>
          </cell>
        </row>
        <row r="227">
          <cell r="H227" t="str">
            <v>MC000126</v>
          </cell>
          <cell r="P227">
            <v>1728000</v>
          </cell>
          <cell r="AC227" t="str">
            <v>Sữa Nước</v>
          </cell>
        </row>
        <row r="228">
          <cell r="H228" t="str">
            <v>MC000126</v>
          </cell>
          <cell r="P228">
            <v>500000</v>
          </cell>
          <cell r="AC228" t="str">
            <v>Pharma</v>
          </cell>
        </row>
        <row r="229">
          <cell r="H229" t="str">
            <v>MC000126</v>
          </cell>
          <cell r="P229">
            <v>2200000</v>
          </cell>
          <cell r="AC229" t="str">
            <v>Pharma</v>
          </cell>
        </row>
        <row r="230">
          <cell r="H230" t="str">
            <v>MC000126</v>
          </cell>
          <cell r="P230">
            <v>7896000</v>
          </cell>
          <cell r="AC230" t="str">
            <v>Pharma</v>
          </cell>
        </row>
        <row r="231">
          <cell r="H231" t="str">
            <v>MC000126</v>
          </cell>
          <cell r="P231">
            <v>16560000</v>
          </cell>
          <cell r="AC231" t="str">
            <v>Pharma</v>
          </cell>
        </row>
        <row r="232">
          <cell r="H232" t="str">
            <v>MC000126</v>
          </cell>
          <cell r="P232">
            <v>5280000</v>
          </cell>
          <cell r="AC232" t="str">
            <v>Pharma</v>
          </cell>
        </row>
        <row r="233">
          <cell r="H233" t="str">
            <v>MC000035</v>
          </cell>
          <cell r="P233">
            <v>7896000</v>
          </cell>
          <cell r="AC233" t="str">
            <v>Pharma</v>
          </cell>
        </row>
        <row r="234">
          <cell r="H234" t="str">
            <v>MC000035</v>
          </cell>
          <cell r="P234">
            <v>5520000</v>
          </cell>
          <cell r="AC234" t="str">
            <v>Pharma</v>
          </cell>
        </row>
        <row r="235">
          <cell r="H235" t="str">
            <v>MC000126</v>
          </cell>
          <cell r="P235">
            <v>2304000</v>
          </cell>
          <cell r="AC235" t="str">
            <v>Sữa Nước</v>
          </cell>
        </row>
        <row r="236">
          <cell r="H236" t="str">
            <v>MC000230</v>
          </cell>
          <cell r="P236">
            <v>288000</v>
          </cell>
          <cell r="AC236" t="str">
            <v>Sữa Nước</v>
          </cell>
        </row>
        <row r="237">
          <cell r="H237" t="str">
            <v>MC000104</v>
          </cell>
          <cell r="P237">
            <v>4752000</v>
          </cell>
          <cell r="AC237" t="str">
            <v>Dinh Dưỡng</v>
          </cell>
        </row>
        <row r="238">
          <cell r="H238" t="str">
            <v>MC000104</v>
          </cell>
          <cell r="P238">
            <v>1932000</v>
          </cell>
          <cell r="AC238" t="str">
            <v>Dinh Dưỡng</v>
          </cell>
        </row>
        <row r="239">
          <cell r="H239" t="str">
            <v>MC000693</v>
          </cell>
          <cell r="P239">
            <v>4440000</v>
          </cell>
          <cell r="AC239" t="str">
            <v>Dinh Dưỡng</v>
          </cell>
        </row>
        <row r="240">
          <cell r="H240" t="str">
            <v>MC000693</v>
          </cell>
          <cell r="P240">
            <v>4632000</v>
          </cell>
          <cell r="AC240" t="str">
            <v>Dinh Dưỡng</v>
          </cell>
        </row>
        <row r="241">
          <cell r="H241" t="str">
            <v>MC001285</v>
          </cell>
          <cell r="P241">
            <v>4492800</v>
          </cell>
          <cell r="AC241" t="str">
            <v>Sữa Nước</v>
          </cell>
        </row>
        <row r="242">
          <cell r="H242" t="str">
            <v>MC001285</v>
          </cell>
          <cell r="P242">
            <v>3456000</v>
          </cell>
          <cell r="AC242" t="str">
            <v>Sữa Nước</v>
          </cell>
        </row>
        <row r="243">
          <cell r="H243" t="str">
            <v>MC001285</v>
          </cell>
          <cell r="P243">
            <v>6912000</v>
          </cell>
          <cell r="AC243" t="str">
            <v>Sữa Nước</v>
          </cell>
        </row>
        <row r="244">
          <cell r="H244" t="str">
            <v>MC001285</v>
          </cell>
          <cell r="P244">
            <v>5184000</v>
          </cell>
          <cell r="AC244" t="str">
            <v>Sữa Nước</v>
          </cell>
        </row>
        <row r="245">
          <cell r="H245" t="str">
            <v>MC001285</v>
          </cell>
          <cell r="P245">
            <v>1872000</v>
          </cell>
          <cell r="AC245" t="str">
            <v>Sữa Nước</v>
          </cell>
        </row>
        <row r="246">
          <cell r="H246" t="str">
            <v>MC001285</v>
          </cell>
          <cell r="P246">
            <v>816000</v>
          </cell>
          <cell r="AC246" t="str">
            <v>Bột Ăn Dặm</v>
          </cell>
        </row>
        <row r="247">
          <cell r="H247" t="str">
            <v>MC001285</v>
          </cell>
          <cell r="P247">
            <v>1416000</v>
          </cell>
          <cell r="AC247" t="str">
            <v>Bột Ăn Dặm</v>
          </cell>
        </row>
        <row r="248">
          <cell r="H248" t="str">
            <v>MC001285</v>
          </cell>
          <cell r="P248">
            <v>2160000</v>
          </cell>
          <cell r="AC248" t="str">
            <v>Sữa Nước Pharma</v>
          </cell>
        </row>
        <row r="249">
          <cell r="H249" t="str">
            <v>MC001285</v>
          </cell>
          <cell r="P249">
            <v>3312000</v>
          </cell>
          <cell r="AC249" t="str">
            <v>Sữa Nước Pharma</v>
          </cell>
        </row>
        <row r="250">
          <cell r="H250" t="str">
            <v>MC001285</v>
          </cell>
          <cell r="P250">
            <v>3225600</v>
          </cell>
          <cell r="AC250" t="str">
            <v>Sữa Nước Pharma</v>
          </cell>
        </row>
        <row r="251">
          <cell r="H251" t="str">
            <v>MC001285</v>
          </cell>
          <cell r="P251">
            <v>2160000</v>
          </cell>
          <cell r="AC251" t="str">
            <v>Sữa Nước Pharma</v>
          </cell>
        </row>
        <row r="252">
          <cell r="H252" t="str">
            <v>MC000693</v>
          </cell>
          <cell r="P252">
            <v>5760000</v>
          </cell>
          <cell r="AC252" t="str">
            <v>Dinh Dưỡng</v>
          </cell>
        </row>
        <row r="253">
          <cell r="H253" t="str">
            <v>MC000693</v>
          </cell>
          <cell r="P253">
            <v>2220000</v>
          </cell>
          <cell r="AC253" t="str">
            <v>Dinh Dưỡng</v>
          </cell>
        </row>
        <row r="254">
          <cell r="H254" t="str">
            <v>MC000693</v>
          </cell>
          <cell r="P254">
            <v>1080000</v>
          </cell>
          <cell r="AC254" t="str">
            <v>Sữa Bột Colos</v>
          </cell>
        </row>
        <row r="255">
          <cell r="H255" t="str">
            <v>MC000693</v>
          </cell>
          <cell r="P255">
            <v>7728000</v>
          </cell>
          <cell r="AC255" t="str">
            <v>Dinh Dưỡng</v>
          </cell>
        </row>
        <row r="256">
          <cell r="H256" t="str">
            <v>MC000831</v>
          </cell>
          <cell r="P256">
            <v>480000</v>
          </cell>
          <cell r="AC256" t="str">
            <v>Pharma</v>
          </cell>
        </row>
        <row r="257">
          <cell r="H257" t="str">
            <v>MC000831</v>
          </cell>
          <cell r="P257">
            <v>540000</v>
          </cell>
          <cell r="AC257" t="str">
            <v>Sữa Nước Pharma</v>
          </cell>
        </row>
        <row r="258">
          <cell r="H258" t="str">
            <v>MC000183</v>
          </cell>
          <cell r="P258">
            <v>530000</v>
          </cell>
          <cell r="AC258" t="str">
            <v>Sữa Bột Colos</v>
          </cell>
        </row>
        <row r="259">
          <cell r="H259" t="str">
            <v>MC000183</v>
          </cell>
          <cell r="P259">
            <v>489600</v>
          </cell>
          <cell r="AC259" t="str">
            <v>Sữa Nước Colos</v>
          </cell>
        </row>
        <row r="260">
          <cell r="H260" t="str">
            <v>MC000483</v>
          </cell>
          <cell r="P260">
            <v>489600</v>
          </cell>
          <cell r="AC260" t="str">
            <v>Sữa Nước Colos</v>
          </cell>
        </row>
        <row r="261">
          <cell r="H261" t="str">
            <v>MC000483</v>
          </cell>
          <cell r="P261">
            <v>530000</v>
          </cell>
          <cell r="AC261" t="str">
            <v>Sữa Bột Colos</v>
          </cell>
        </row>
        <row r="262">
          <cell r="H262" t="str">
            <v>MC000165</v>
          </cell>
          <cell r="P262">
            <v>530000</v>
          </cell>
          <cell r="AC262" t="str">
            <v>Sữa Bột Colos</v>
          </cell>
        </row>
        <row r="263">
          <cell r="H263" t="str">
            <v>MC000165</v>
          </cell>
          <cell r="P263">
            <v>489600</v>
          </cell>
          <cell r="AC263" t="str">
            <v>Sữa Nước Colos</v>
          </cell>
        </row>
        <row r="264">
          <cell r="H264" t="str">
            <v>MC000559</v>
          </cell>
          <cell r="P264">
            <v>489600</v>
          </cell>
          <cell r="AC264" t="str">
            <v>Sữa Nước Colos</v>
          </cell>
        </row>
        <row r="265">
          <cell r="H265" t="str">
            <v>MC000559</v>
          </cell>
          <cell r="P265">
            <v>530000</v>
          </cell>
          <cell r="AC265" t="str">
            <v>Sữa Bột Colos</v>
          </cell>
        </row>
        <row r="266">
          <cell r="H266" t="str">
            <v>MC000788</v>
          </cell>
          <cell r="P266">
            <v>1800000</v>
          </cell>
          <cell r="AC266" t="str">
            <v>Sữa Nước Pharma</v>
          </cell>
        </row>
        <row r="267">
          <cell r="H267" t="str">
            <v>MC002647</v>
          </cell>
          <cell r="P267">
            <v>480000</v>
          </cell>
          <cell r="AC267" t="str">
            <v>Pharma</v>
          </cell>
        </row>
        <row r="268">
          <cell r="H268" t="str">
            <v>MC002647</v>
          </cell>
          <cell r="P268">
            <v>540000</v>
          </cell>
          <cell r="AC268" t="str">
            <v>Sữa Nước Pharma</v>
          </cell>
        </row>
        <row r="269">
          <cell r="H269" t="str">
            <v>MC001291</v>
          </cell>
          <cell r="P269">
            <v>2640000</v>
          </cell>
          <cell r="AC269" t="str">
            <v>Pharma</v>
          </cell>
        </row>
        <row r="270">
          <cell r="H270" t="str">
            <v>MC001291</v>
          </cell>
          <cell r="P270">
            <v>360000</v>
          </cell>
          <cell r="AC270" t="str">
            <v>Sữa Nước Pharma</v>
          </cell>
        </row>
        <row r="271">
          <cell r="H271" t="str">
            <v>MC002646</v>
          </cell>
          <cell r="P271">
            <v>540000</v>
          </cell>
          <cell r="AC271" t="str">
            <v>Sữa Nước Pharma</v>
          </cell>
        </row>
        <row r="272">
          <cell r="H272" t="str">
            <v>MC002646</v>
          </cell>
          <cell r="P272">
            <v>480000</v>
          </cell>
          <cell r="AC272" t="str">
            <v>Pharma</v>
          </cell>
        </row>
        <row r="273">
          <cell r="H273" t="str">
            <v>MC000788</v>
          </cell>
          <cell r="P273">
            <v>11040000</v>
          </cell>
          <cell r="AC273" t="str">
            <v>Pharma</v>
          </cell>
        </row>
        <row r="274">
          <cell r="H274" t="str">
            <v>MC000042</v>
          </cell>
          <cell r="P274">
            <v>1350000</v>
          </cell>
          <cell r="AC274" t="str">
            <v>Nunest</v>
          </cell>
        </row>
        <row r="275">
          <cell r="H275" t="str">
            <v>MC000042</v>
          </cell>
          <cell r="P275">
            <v>2700000</v>
          </cell>
          <cell r="AC275" t="str">
            <v>Nunest</v>
          </cell>
        </row>
        <row r="276">
          <cell r="H276" t="str">
            <v>MC000042</v>
          </cell>
          <cell r="P276">
            <v>2700000</v>
          </cell>
          <cell r="AC276" t="str">
            <v>Nunest</v>
          </cell>
        </row>
        <row r="277">
          <cell r="H277" t="str">
            <v>MC000042</v>
          </cell>
          <cell r="P277">
            <v>3120000</v>
          </cell>
          <cell r="AC277" t="str">
            <v>Nunest</v>
          </cell>
        </row>
        <row r="278">
          <cell r="H278" t="str">
            <v>MC000042</v>
          </cell>
          <cell r="P278">
            <v>3300000</v>
          </cell>
          <cell r="AC278" t="str">
            <v>Nunest</v>
          </cell>
        </row>
        <row r="279">
          <cell r="H279" t="str">
            <v>MC000042</v>
          </cell>
          <cell r="P279">
            <v>2370000</v>
          </cell>
          <cell r="AC279" t="str">
            <v>Nunest</v>
          </cell>
        </row>
        <row r="280">
          <cell r="H280" t="str">
            <v>MC000042</v>
          </cell>
          <cell r="P280">
            <v>4410000</v>
          </cell>
          <cell r="AC280" t="str">
            <v>Nunest</v>
          </cell>
        </row>
        <row r="281">
          <cell r="H281" t="str">
            <v>MC000042</v>
          </cell>
          <cell r="P281">
            <v>5940000</v>
          </cell>
          <cell r="AC281" t="str">
            <v>Nunest</v>
          </cell>
        </row>
        <row r="282">
          <cell r="H282" t="str">
            <v>MC002423</v>
          </cell>
          <cell r="P282">
            <v>3960000</v>
          </cell>
          <cell r="AC282" t="str">
            <v>Nunest</v>
          </cell>
        </row>
        <row r="283">
          <cell r="H283" t="str">
            <v>MC002423</v>
          </cell>
          <cell r="P283">
            <v>3360000</v>
          </cell>
          <cell r="AC283" t="str">
            <v>Nunest</v>
          </cell>
        </row>
        <row r="284">
          <cell r="H284" t="str">
            <v>MC002423</v>
          </cell>
          <cell r="P284">
            <v>1680000</v>
          </cell>
          <cell r="AC284" t="str">
            <v>Nunest</v>
          </cell>
        </row>
        <row r="285">
          <cell r="H285" t="str">
            <v>MC002423</v>
          </cell>
          <cell r="P285">
            <v>4410000</v>
          </cell>
          <cell r="AC285" t="str">
            <v>Nunest</v>
          </cell>
        </row>
        <row r="286">
          <cell r="H286" t="str">
            <v>MC002423</v>
          </cell>
          <cell r="P286">
            <v>2370000</v>
          </cell>
          <cell r="AC286" t="str">
            <v>Nunest</v>
          </cell>
        </row>
        <row r="287">
          <cell r="H287" t="str">
            <v>MC002423</v>
          </cell>
          <cell r="P287">
            <v>498000</v>
          </cell>
          <cell r="AC287" t="str">
            <v>Nunest</v>
          </cell>
        </row>
        <row r="288">
          <cell r="H288" t="str">
            <v>MC002423</v>
          </cell>
          <cell r="P288">
            <v>474000</v>
          </cell>
          <cell r="AC288" t="str">
            <v>Nunest</v>
          </cell>
        </row>
        <row r="289">
          <cell r="H289" t="str">
            <v>MC000179</v>
          </cell>
          <cell r="P289">
            <v>2820000</v>
          </cell>
          <cell r="AC289" t="str">
            <v>Nunest</v>
          </cell>
        </row>
        <row r="290">
          <cell r="H290" t="str">
            <v>MC000179</v>
          </cell>
          <cell r="P290">
            <v>4980000</v>
          </cell>
          <cell r="AC290" t="str">
            <v>Nunest</v>
          </cell>
        </row>
        <row r="291">
          <cell r="H291" t="str">
            <v>MC000179</v>
          </cell>
          <cell r="P291">
            <v>13800000</v>
          </cell>
          <cell r="AC291" t="str">
            <v>Nunest</v>
          </cell>
        </row>
        <row r="292">
          <cell r="H292" t="str">
            <v>MC000179</v>
          </cell>
          <cell r="P292">
            <v>14040000</v>
          </cell>
          <cell r="AC292" t="str">
            <v>Nunest</v>
          </cell>
        </row>
        <row r="293">
          <cell r="H293" t="str">
            <v>MC000179</v>
          </cell>
          <cell r="P293">
            <v>16200000</v>
          </cell>
          <cell r="AC293" t="str">
            <v>Nunest</v>
          </cell>
        </row>
        <row r="294">
          <cell r="H294" t="str">
            <v>MC000179</v>
          </cell>
          <cell r="P294">
            <v>11850000</v>
          </cell>
          <cell r="AC294" t="str">
            <v>Nunest</v>
          </cell>
        </row>
        <row r="295">
          <cell r="H295" t="str">
            <v>MC000179</v>
          </cell>
          <cell r="P295">
            <v>10080000</v>
          </cell>
          <cell r="AC295" t="str">
            <v>Nunest</v>
          </cell>
        </row>
        <row r="296">
          <cell r="H296" t="str">
            <v>MC000179</v>
          </cell>
          <cell r="P296">
            <v>10800000</v>
          </cell>
          <cell r="AC296" t="str">
            <v>Nunest</v>
          </cell>
        </row>
        <row r="297">
          <cell r="H297" t="str">
            <v>MC000179</v>
          </cell>
          <cell r="P297">
            <v>10080000</v>
          </cell>
          <cell r="AC297" t="str">
            <v>Nunest</v>
          </cell>
        </row>
        <row r="298">
          <cell r="H298" t="str">
            <v>MC000179</v>
          </cell>
          <cell r="P298">
            <v>9360000</v>
          </cell>
          <cell r="AC298" t="str">
            <v>Nunest</v>
          </cell>
        </row>
        <row r="299">
          <cell r="H299" t="str">
            <v>MC000179</v>
          </cell>
          <cell r="P299">
            <v>2160000</v>
          </cell>
          <cell r="AC299" t="str">
            <v>Nunest</v>
          </cell>
        </row>
        <row r="300">
          <cell r="H300" t="str">
            <v>MC000179</v>
          </cell>
          <cell r="P300">
            <v>4740000</v>
          </cell>
          <cell r="AC300" t="str">
            <v>Nunest</v>
          </cell>
        </row>
        <row r="301">
          <cell r="H301" t="str">
            <v>MC000179</v>
          </cell>
          <cell r="P301">
            <v>9360000</v>
          </cell>
          <cell r="AC301" t="str">
            <v>Nunest</v>
          </cell>
        </row>
        <row r="302">
          <cell r="H302" t="str">
            <v>MC000102</v>
          </cell>
          <cell r="P302">
            <v>2940000</v>
          </cell>
          <cell r="AC302" t="str">
            <v>Nunest</v>
          </cell>
        </row>
        <row r="303">
          <cell r="H303" t="str">
            <v>MC000102</v>
          </cell>
          <cell r="P303">
            <v>1350000</v>
          </cell>
          <cell r="AC303" t="str">
            <v>Nunest</v>
          </cell>
        </row>
        <row r="304">
          <cell r="H304" t="str">
            <v>MC000102</v>
          </cell>
          <cell r="P304">
            <v>948000</v>
          </cell>
          <cell r="AC304" t="str">
            <v>Nunest</v>
          </cell>
        </row>
        <row r="305">
          <cell r="H305" t="str">
            <v>MC000216</v>
          </cell>
          <cell r="P305">
            <v>468000</v>
          </cell>
          <cell r="AC305" t="str">
            <v>Nunest</v>
          </cell>
        </row>
        <row r="306">
          <cell r="H306" t="str">
            <v>MC000216</v>
          </cell>
          <cell r="P306">
            <v>711000</v>
          </cell>
          <cell r="AC306" t="str">
            <v>Nunest</v>
          </cell>
        </row>
        <row r="307">
          <cell r="H307" t="str">
            <v>MC000811</v>
          </cell>
          <cell r="P307">
            <v>747000</v>
          </cell>
          <cell r="AC307" t="str">
            <v>Nunest</v>
          </cell>
        </row>
        <row r="308">
          <cell r="H308" t="str">
            <v>MC000811</v>
          </cell>
          <cell r="P308">
            <v>285000</v>
          </cell>
          <cell r="AC308" t="str">
            <v>Nunest</v>
          </cell>
        </row>
        <row r="309">
          <cell r="H309" t="str">
            <v>MC000042</v>
          </cell>
          <cell r="P309">
            <v>2940000</v>
          </cell>
          <cell r="AC309" t="str">
            <v>Nunest</v>
          </cell>
        </row>
        <row r="310">
          <cell r="H310" t="str">
            <v>MC000042</v>
          </cell>
          <cell r="P310">
            <v>2700000</v>
          </cell>
          <cell r="AC310" t="str">
            <v>Nunest</v>
          </cell>
        </row>
        <row r="311">
          <cell r="H311" t="str">
            <v>MC000042</v>
          </cell>
          <cell r="P311">
            <v>2700000</v>
          </cell>
          <cell r="AC311" t="str">
            <v>Nunest</v>
          </cell>
        </row>
        <row r="312">
          <cell r="H312" t="str">
            <v>MC000042</v>
          </cell>
          <cell r="P312">
            <v>5940000</v>
          </cell>
          <cell r="AC312" t="str">
            <v>Nunest</v>
          </cell>
        </row>
        <row r="313">
          <cell r="H313" t="str">
            <v>MC000042</v>
          </cell>
          <cell r="P313">
            <v>3120000</v>
          </cell>
          <cell r="AC313" t="str">
            <v>Nunest</v>
          </cell>
        </row>
        <row r="314">
          <cell r="H314" t="str">
            <v>MC000042</v>
          </cell>
          <cell r="P314">
            <v>2370000</v>
          </cell>
          <cell r="AC314" t="str">
            <v>Nunest</v>
          </cell>
        </row>
        <row r="315">
          <cell r="H315" t="str">
            <v>MC000042</v>
          </cell>
          <cell r="P315">
            <v>2370000</v>
          </cell>
          <cell r="AC315" t="str">
            <v>Nunest</v>
          </cell>
        </row>
        <row r="316">
          <cell r="H316" t="str">
            <v>MC002089</v>
          </cell>
          <cell r="P316">
            <v>2940000</v>
          </cell>
          <cell r="AC316" t="str">
            <v>Nunest</v>
          </cell>
        </row>
        <row r="317">
          <cell r="H317" t="str">
            <v>MC002089</v>
          </cell>
          <cell r="P317">
            <v>1410000</v>
          </cell>
          <cell r="AC317" t="str">
            <v>Nunest</v>
          </cell>
        </row>
        <row r="318">
          <cell r="H318" t="str">
            <v>MC002089</v>
          </cell>
          <cell r="P318">
            <v>711000</v>
          </cell>
          <cell r="AC318" t="str">
            <v>Nunest</v>
          </cell>
        </row>
        <row r="319">
          <cell r="H319" t="str">
            <v>MC000788</v>
          </cell>
          <cell r="P319">
            <v>28512000</v>
          </cell>
          <cell r="AC319" t="str">
            <v>Dinh Dưỡng</v>
          </cell>
        </row>
        <row r="320">
          <cell r="H320" t="str">
            <v>MC000788</v>
          </cell>
          <cell r="P320">
            <v>26640000</v>
          </cell>
          <cell r="AC320" t="str">
            <v>Dinh Dưỡng</v>
          </cell>
        </row>
        <row r="321">
          <cell r="H321" t="str">
            <v>MC000788</v>
          </cell>
          <cell r="P321">
            <v>23184000</v>
          </cell>
          <cell r="AC321" t="str">
            <v>Dinh Dưỡng</v>
          </cell>
        </row>
        <row r="322">
          <cell r="H322" t="str">
            <v>MC000788</v>
          </cell>
          <cell r="P322">
            <v>3828000</v>
          </cell>
          <cell r="AC322" t="str">
            <v>Dinh Dưỡng</v>
          </cell>
        </row>
        <row r="323">
          <cell r="H323" t="str">
            <v>MC000788</v>
          </cell>
          <cell r="P323">
            <v>11760000</v>
          </cell>
          <cell r="AC323" t="str">
            <v>Dinh Dưỡng</v>
          </cell>
        </row>
        <row r="324">
          <cell r="H324" t="str">
            <v>MC000788</v>
          </cell>
          <cell r="P324">
            <v>10080000</v>
          </cell>
          <cell r="AC324" t="str">
            <v>Nunest</v>
          </cell>
        </row>
        <row r="325">
          <cell r="H325" t="str">
            <v>MC000788</v>
          </cell>
          <cell r="P325">
            <v>2160000</v>
          </cell>
          <cell r="AC325" t="str">
            <v>Nunest</v>
          </cell>
        </row>
        <row r="326">
          <cell r="H326" t="str">
            <v>MC002424</v>
          </cell>
          <cell r="P326">
            <v>702000</v>
          </cell>
          <cell r="AC326" t="str">
            <v>Nunest</v>
          </cell>
        </row>
        <row r="327">
          <cell r="H327" t="str">
            <v>MC002424</v>
          </cell>
          <cell r="P327">
            <v>330000</v>
          </cell>
          <cell r="AC327" t="str">
            <v>Nunest</v>
          </cell>
        </row>
        <row r="328">
          <cell r="H328" t="str">
            <v>MC000546</v>
          </cell>
          <cell r="P328">
            <v>936000</v>
          </cell>
          <cell r="AC328" t="str">
            <v>Nunest</v>
          </cell>
        </row>
        <row r="329">
          <cell r="H329" t="str">
            <v>MC000546</v>
          </cell>
          <cell r="P329">
            <v>114000</v>
          </cell>
          <cell r="AC329" t="str">
            <v>Nunest</v>
          </cell>
        </row>
        <row r="330">
          <cell r="H330" t="str">
            <v>MC001291</v>
          </cell>
          <cell r="P330">
            <v>285000</v>
          </cell>
          <cell r="AC330" t="str">
            <v>Nunest</v>
          </cell>
        </row>
        <row r="331">
          <cell r="H331" t="str">
            <v>MC001291</v>
          </cell>
          <cell r="P331">
            <v>330000</v>
          </cell>
          <cell r="AC331" t="str">
            <v>Nunest</v>
          </cell>
        </row>
        <row r="332">
          <cell r="H332" t="str">
            <v>MC001291</v>
          </cell>
          <cell r="P332">
            <v>468000</v>
          </cell>
          <cell r="AC332" t="str">
            <v>Nunest</v>
          </cell>
        </row>
        <row r="333">
          <cell r="H333" t="str">
            <v>MC000762</v>
          </cell>
          <cell r="P333">
            <v>2760000</v>
          </cell>
          <cell r="AC333" t="str">
            <v>Nunest</v>
          </cell>
        </row>
        <row r="334">
          <cell r="H334" t="str">
            <v>MC000762</v>
          </cell>
          <cell r="P334">
            <v>6750000</v>
          </cell>
          <cell r="AC334" t="str">
            <v>Nunest</v>
          </cell>
        </row>
        <row r="335">
          <cell r="H335" t="str">
            <v>MC000762</v>
          </cell>
          <cell r="P335">
            <v>2820000</v>
          </cell>
          <cell r="AC335" t="str">
            <v>Nunest</v>
          </cell>
        </row>
        <row r="336">
          <cell r="H336" t="str">
            <v>MC000762</v>
          </cell>
          <cell r="P336">
            <v>2700000</v>
          </cell>
          <cell r="AC336" t="str">
            <v>Nunest</v>
          </cell>
        </row>
        <row r="337">
          <cell r="H337" t="str">
            <v>MC000762</v>
          </cell>
          <cell r="P337">
            <v>2700000</v>
          </cell>
          <cell r="AC337" t="str">
            <v>Nunest</v>
          </cell>
        </row>
        <row r="338">
          <cell r="H338" t="str">
            <v>MC000762</v>
          </cell>
          <cell r="P338">
            <v>1680000</v>
          </cell>
          <cell r="AC338" t="str">
            <v>Nunest</v>
          </cell>
        </row>
        <row r="339">
          <cell r="H339" t="str">
            <v>MC000762</v>
          </cell>
          <cell r="P339">
            <v>10800000</v>
          </cell>
          <cell r="AC339" t="str">
            <v>Nunest</v>
          </cell>
        </row>
        <row r="340">
          <cell r="H340" t="str">
            <v>MC000762</v>
          </cell>
          <cell r="P340">
            <v>5400000</v>
          </cell>
          <cell r="AC340" t="str">
            <v>Nunest</v>
          </cell>
        </row>
        <row r="341">
          <cell r="H341" t="str">
            <v>MC002080</v>
          </cell>
          <cell r="P341">
            <v>2340000</v>
          </cell>
          <cell r="AC341" t="str">
            <v>Nunest</v>
          </cell>
        </row>
        <row r="342">
          <cell r="H342" t="str">
            <v>MC002080</v>
          </cell>
          <cell r="P342">
            <v>4410000</v>
          </cell>
          <cell r="AC342" t="str">
            <v>Nunest</v>
          </cell>
        </row>
        <row r="343">
          <cell r="H343" t="str">
            <v>MC002080</v>
          </cell>
          <cell r="P343">
            <v>1980000</v>
          </cell>
          <cell r="AC343" t="str">
            <v>Nunest</v>
          </cell>
        </row>
        <row r="344">
          <cell r="H344" t="str">
            <v>MC002080</v>
          </cell>
          <cell r="P344">
            <v>2370000</v>
          </cell>
          <cell r="AC344" t="str">
            <v>Nunest</v>
          </cell>
        </row>
        <row r="345">
          <cell r="H345" t="str">
            <v>MC002080</v>
          </cell>
          <cell r="P345">
            <v>8100000</v>
          </cell>
          <cell r="AC345" t="str">
            <v>Nunest</v>
          </cell>
        </row>
        <row r="346">
          <cell r="H346" t="str">
            <v>MC002080</v>
          </cell>
          <cell r="P346">
            <v>2700000</v>
          </cell>
          <cell r="AC346" t="str">
            <v>Nunest</v>
          </cell>
        </row>
        <row r="347">
          <cell r="H347" t="str">
            <v>MC002080</v>
          </cell>
          <cell r="P347">
            <v>4680000</v>
          </cell>
          <cell r="AC347" t="str">
            <v>Nunest</v>
          </cell>
        </row>
        <row r="348">
          <cell r="H348" t="str">
            <v>MC002080</v>
          </cell>
          <cell r="P348">
            <v>7350000</v>
          </cell>
          <cell r="AC348" t="str">
            <v>Nunest</v>
          </cell>
        </row>
        <row r="349">
          <cell r="H349" t="str">
            <v>MC002080</v>
          </cell>
          <cell r="P349">
            <v>1980000</v>
          </cell>
          <cell r="AC349" t="str">
            <v>Nunest</v>
          </cell>
        </row>
        <row r="350">
          <cell r="H350" t="str">
            <v>MC002080</v>
          </cell>
          <cell r="P350">
            <v>2607000</v>
          </cell>
          <cell r="AC350" t="str">
            <v>Nunest</v>
          </cell>
        </row>
        <row r="351">
          <cell r="H351" t="str">
            <v>MC002080</v>
          </cell>
          <cell r="P351">
            <v>13500000</v>
          </cell>
          <cell r="AC351" t="str">
            <v>Nunest</v>
          </cell>
        </row>
        <row r="352">
          <cell r="H352" t="str">
            <v>MC002080</v>
          </cell>
          <cell r="P352">
            <v>2700000</v>
          </cell>
          <cell r="AC352" t="str">
            <v>Nunest</v>
          </cell>
        </row>
        <row r="353">
          <cell r="H353" t="str">
            <v>MC002080</v>
          </cell>
          <cell r="P353">
            <v>2760000</v>
          </cell>
          <cell r="AC353" t="str">
            <v>Nunest</v>
          </cell>
        </row>
        <row r="354">
          <cell r="H354" t="str">
            <v>MC002080</v>
          </cell>
          <cell r="P354">
            <v>2940000</v>
          </cell>
          <cell r="AC354" t="str">
            <v>Nunest</v>
          </cell>
        </row>
        <row r="355">
          <cell r="H355" t="str">
            <v>MC000355</v>
          </cell>
          <cell r="P355">
            <v>2940000</v>
          </cell>
          <cell r="AC355" t="str">
            <v>Nunest</v>
          </cell>
        </row>
        <row r="356">
          <cell r="H356" t="str">
            <v>MC001278</v>
          </cell>
          <cell r="P356">
            <v>1680000</v>
          </cell>
          <cell r="AC356" t="str">
            <v>Nunest</v>
          </cell>
        </row>
        <row r="357">
          <cell r="H357" t="str">
            <v>MC001278</v>
          </cell>
          <cell r="P357">
            <v>8820000</v>
          </cell>
          <cell r="AC357" t="str">
            <v>Nunest</v>
          </cell>
        </row>
        <row r="358">
          <cell r="H358" t="str">
            <v>MC002766</v>
          </cell>
          <cell r="P358">
            <v>864000</v>
          </cell>
          <cell r="AC358" t="str">
            <v>Sữa Nước</v>
          </cell>
        </row>
        <row r="359">
          <cell r="H359" t="str">
            <v>MC000387</v>
          </cell>
          <cell r="P359">
            <v>2880000</v>
          </cell>
          <cell r="AC359" t="str">
            <v>Pharma</v>
          </cell>
        </row>
        <row r="360">
          <cell r="H360" t="str">
            <v>MC001268</v>
          </cell>
          <cell r="P360">
            <v>21084000</v>
          </cell>
          <cell r="AC360" t="str">
            <v>Dinh Dưỡng</v>
          </cell>
        </row>
        <row r="361">
          <cell r="H361" t="str">
            <v>MC000075</v>
          </cell>
          <cell r="P361">
            <v>5020000</v>
          </cell>
          <cell r="AC361" t="str">
            <v>Dinh Dưỡng</v>
          </cell>
        </row>
        <row r="362">
          <cell r="H362" t="str">
            <v>MC000648</v>
          </cell>
          <cell r="P362">
            <v>20080000</v>
          </cell>
          <cell r="AC362" t="str">
            <v>Dinh Dưỡng</v>
          </cell>
        </row>
        <row r="363">
          <cell r="H363" t="str">
            <v>MC001235</v>
          </cell>
          <cell r="P363">
            <v>1757000</v>
          </cell>
          <cell r="AC363" t="str">
            <v>Dinh Dưỡng</v>
          </cell>
        </row>
        <row r="364">
          <cell r="H364" t="str">
            <v>MC002379</v>
          </cell>
          <cell r="P364">
            <v>9036000</v>
          </cell>
          <cell r="AC364" t="str">
            <v>Dinh Dưỡng</v>
          </cell>
        </row>
        <row r="365">
          <cell r="H365" t="str">
            <v>MC002379</v>
          </cell>
          <cell r="P365">
            <v>830000</v>
          </cell>
          <cell r="AC365" t="str">
            <v>Dinh Dưỡng</v>
          </cell>
        </row>
        <row r="366">
          <cell r="H366" t="str">
            <v>MC002379</v>
          </cell>
          <cell r="P366">
            <v>644000</v>
          </cell>
          <cell r="AC366" t="str">
            <v>Dinh Dưỡng</v>
          </cell>
        </row>
        <row r="367">
          <cell r="H367" t="str">
            <v>MC001813</v>
          </cell>
          <cell r="P367">
            <v>9900000</v>
          </cell>
          <cell r="AC367" t="str">
            <v>Nunest</v>
          </cell>
        </row>
        <row r="368">
          <cell r="H368" t="str">
            <v>MC001813</v>
          </cell>
          <cell r="P368">
            <v>3300000</v>
          </cell>
          <cell r="AC368" t="str">
            <v>Nunest</v>
          </cell>
        </row>
        <row r="369">
          <cell r="H369" t="str">
            <v>MC001813</v>
          </cell>
          <cell r="P369">
            <v>7950000</v>
          </cell>
          <cell r="AC369" t="str">
            <v>Nunest</v>
          </cell>
        </row>
        <row r="370">
          <cell r="H370" t="str">
            <v>MC001813</v>
          </cell>
          <cell r="P370">
            <v>2640000</v>
          </cell>
          <cell r="AC370" t="str">
            <v>Nunest</v>
          </cell>
        </row>
        <row r="371">
          <cell r="H371" t="str">
            <v>MC002568</v>
          </cell>
          <cell r="P371">
            <v>3264000</v>
          </cell>
          <cell r="AC371" t="str">
            <v>Bột Ăn Dặm</v>
          </cell>
        </row>
        <row r="372">
          <cell r="H372" t="str">
            <v>MC002568</v>
          </cell>
          <cell r="P372">
            <v>5760000</v>
          </cell>
          <cell r="AC372" t="str">
            <v>Sữa Nước</v>
          </cell>
        </row>
        <row r="373">
          <cell r="H373" t="str">
            <v>MC002568</v>
          </cell>
          <cell r="P373">
            <v>7680000</v>
          </cell>
          <cell r="AC373" t="str">
            <v>Sữa Nước</v>
          </cell>
        </row>
        <row r="374">
          <cell r="H374" t="str">
            <v>MC002532</v>
          </cell>
          <cell r="P374">
            <v>2246400</v>
          </cell>
          <cell r="AC374" t="str">
            <v>Sữa Nước</v>
          </cell>
        </row>
        <row r="375">
          <cell r="H375" t="str">
            <v>MC002532</v>
          </cell>
          <cell r="P375">
            <v>1152000</v>
          </cell>
          <cell r="AC375" t="str">
            <v>Sữa Nước</v>
          </cell>
        </row>
        <row r="376">
          <cell r="H376" t="str">
            <v>MC002532</v>
          </cell>
          <cell r="P376">
            <v>680000</v>
          </cell>
          <cell r="AC376" t="str">
            <v>Bột Ăn Dặm</v>
          </cell>
        </row>
        <row r="377">
          <cell r="H377" t="str">
            <v>MC002532</v>
          </cell>
          <cell r="P377">
            <v>136000</v>
          </cell>
          <cell r="AC377" t="str">
            <v>Bột Ăn Dặm</v>
          </cell>
        </row>
        <row r="378">
          <cell r="H378" t="str">
            <v>MC000034</v>
          </cell>
          <cell r="P378">
            <v>9504000</v>
          </cell>
          <cell r="AC378" t="str">
            <v>Dinh Dưỡng</v>
          </cell>
        </row>
        <row r="379">
          <cell r="H379" t="str">
            <v>MC000034</v>
          </cell>
          <cell r="P379">
            <v>7728000</v>
          </cell>
          <cell r="AC379" t="str">
            <v>Dinh Dưỡng</v>
          </cell>
        </row>
        <row r="380">
          <cell r="H380" t="str">
            <v>MC000358</v>
          </cell>
          <cell r="P380">
            <v>4632000</v>
          </cell>
          <cell r="AC380" t="str">
            <v>Dinh Dưỡng</v>
          </cell>
        </row>
        <row r="381">
          <cell r="H381" t="str">
            <v>MC000358</v>
          </cell>
          <cell r="P381">
            <v>5880000</v>
          </cell>
          <cell r="AC381" t="str">
            <v>Dinh Dưỡng</v>
          </cell>
        </row>
        <row r="382">
          <cell r="H382" t="str">
            <v>MC000358</v>
          </cell>
          <cell r="P382">
            <v>4980000</v>
          </cell>
          <cell r="AC382" t="str">
            <v>Dinh Dưỡng</v>
          </cell>
        </row>
        <row r="383">
          <cell r="H383" t="str">
            <v>MC000358</v>
          </cell>
          <cell r="P383">
            <v>7728000</v>
          </cell>
          <cell r="AC383" t="str">
            <v>Dinh Dưỡng</v>
          </cell>
        </row>
        <row r="384">
          <cell r="H384" t="str">
            <v>MC002532</v>
          </cell>
          <cell r="P384">
            <v>1728000</v>
          </cell>
          <cell r="AC384" t="str">
            <v>Sữa Nước</v>
          </cell>
        </row>
        <row r="385">
          <cell r="H385" t="str">
            <v>MC001253</v>
          </cell>
          <cell r="P385">
            <v>1152000</v>
          </cell>
          <cell r="AC385" t="str">
            <v>Sữa Nước</v>
          </cell>
        </row>
        <row r="386">
          <cell r="H386" t="str">
            <v>MC001253</v>
          </cell>
          <cell r="P386">
            <v>1536000</v>
          </cell>
          <cell r="AC386" t="str">
            <v>Sữa Nước</v>
          </cell>
        </row>
        <row r="387">
          <cell r="H387" t="str">
            <v>MC002173</v>
          </cell>
          <cell r="P387">
            <v>470000</v>
          </cell>
          <cell r="AC387" t="str">
            <v>Nunest</v>
          </cell>
        </row>
        <row r="388">
          <cell r="H388" t="str">
            <v>MC002173</v>
          </cell>
          <cell r="P388">
            <v>489600</v>
          </cell>
          <cell r="AC388" t="str">
            <v>Sữa Nước Colos</v>
          </cell>
        </row>
        <row r="389">
          <cell r="H389" t="str">
            <v>MC002173</v>
          </cell>
          <cell r="P389">
            <v>662400</v>
          </cell>
          <cell r="AC389" t="str">
            <v>Sữa Nước Pharma</v>
          </cell>
        </row>
        <row r="390">
          <cell r="H390" t="str">
            <v>MC002173</v>
          </cell>
          <cell r="P390">
            <v>489600</v>
          </cell>
          <cell r="AC390" t="str">
            <v>Sữa Nước Colos</v>
          </cell>
        </row>
        <row r="391">
          <cell r="H391" t="str">
            <v>MC002173</v>
          </cell>
          <cell r="P391">
            <v>296000</v>
          </cell>
          <cell r="AC391" t="str">
            <v>Sữa nước</v>
          </cell>
        </row>
        <row r="392">
          <cell r="H392" t="str">
            <v>MC002173</v>
          </cell>
          <cell r="P392">
            <v>68000</v>
          </cell>
          <cell r="AC392" t="str">
            <v>Bột Ăn Dặm</v>
          </cell>
        </row>
        <row r="393">
          <cell r="H393" t="str">
            <v>MC002173</v>
          </cell>
          <cell r="P393">
            <v>68000</v>
          </cell>
          <cell r="AC393" t="str">
            <v>Bột Ăn Dặm</v>
          </cell>
        </row>
        <row r="394">
          <cell r="H394" t="str">
            <v>MC002173</v>
          </cell>
          <cell r="P394">
            <v>540000</v>
          </cell>
          <cell r="AC394" t="str">
            <v>Pharma</v>
          </cell>
        </row>
        <row r="395">
          <cell r="H395" t="str">
            <v>MC002173</v>
          </cell>
          <cell r="P395">
            <v>440000</v>
          </cell>
          <cell r="AC395" t="str">
            <v>Pharma</v>
          </cell>
        </row>
        <row r="396">
          <cell r="H396" t="str">
            <v>MC002173</v>
          </cell>
          <cell r="P396">
            <v>68000</v>
          </cell>
          <cell r="AC396" t="str">
            <v>Bột Ăn Dặm</v>
          </cell>
        </row>
        <row r="397">
          <cell r="H397" t="str">
            <v>MC002173</v>
          </cell>
          <cell r="P397">
            <v>59000</v>
          </cell>
          <cell r="AC397" t="str">
            <v>Bột Ăn Dặm</v>
          </cell>
        </row>
        <row r="398">
          <cell r="H398" t="str">
            <v>MC002173</v>
          </cell>
          <cell r="P398">
            <v>118000</v>
          </cell>
          <cell r="AC398" t="str">
            <v>Bột Ăn Dặm</v>
          </cell>
        </row>
        <row r="399">
          <cell r="H399" t="str">
            <v>MC002173</v>
          </cell>
          <cell r="P399">
            <v>68000</v>
          </cell>
          <cell r="AC399" t="str">
            <v>Bột Ăn Dặm</v>
          </cell>
        </row>
        <row r="400">
          <cell r="H400" t="str">
            <v>MC002173</v>
          </cell>
          <cell r="P400">
            <v>1075200</v>
          </cell>
          <cell r="AC400" t="str">
            <v>Sữa Nước Pharma</v>
          </cell>
        </row>
        <row r="401">
          <cell r="H401" t="str">
            <v>MC002173</v>
          </cell>
          <cell r="P401">
            <v>260000</v>
          </cell>
          <cell r="AC401" t="str">
            <v>Nunest</v>
          </cell>
        </row>
        <row r="402">
          <cell r="H402" t="str">
            <v>MC002173</v>
          </cell>
          <cell r="P402">
            <v>272000</v>
          </cell>
          <cell r="AC402" t="str">
            <v>Bột Ăn Dặm</v>
          </cell>
        </row>
        <row r="403">
          <cell r="H403" t="str">
            <v>MC002173</v>
          </cell>
          <cell r="P403">
            <v>520000</v>
          </cell>
          <cell r="AC403" t="str">
            <v>Pharma</v>
          </cell>
        </row>
        <row r="404">
          <cell r="H404" t="str">
            <v>MC002173</v>
          </cell>
          <cell r="P404">
            <v>235000</v>
          </cell>
          <cell r="AC404" t="str">
            <v>Nunest</v>
          </cell>
        </row>
        <row r="405">
          <cell r="H405" t="str">
            <v>MC002173</v>
          </cell>
          <cell r="P405">
            <v>600000</v>
          </cell>
          <cell r="AC405" t="str">
            <v>Sữa Nước Pharma</v>
          </cell>
        </row>
        <row r="406">
          <cell r="H406" t="str">
            <v>MC002173</v>
          </cell>
          <cell r="P406">
            <v>540000</v>
          </cell>
          <cell r="AC406" t="str">
            <v>Pharma</v>
          </cell>
        </row>
        <row r="407">
          <cell r="H407" t="str">
            <v>MC002173</v>
          </cell>
          <cell r="P407">
            <v>537600</v>
          </cell>
          <cell r="AC407" t="str">
            <v>Sữa Nước Pharma</v>
          </cell>
        </row>
        <row r="408">
          <cell r="H408" t="str">
            <v>MC002173</v>
          </cell>
          <cell r="P408">
            <v>68000</v>
          </cell>
          <cell r="AC408" t="str">
            <v>Bột Ăn Dặm</v>
          </cell>
        </row>
        <row r="409">
          <cell r="H409" t="str">
            <v>MC002173</v>
          </cell>
          <cell r="P409">
            <v>68000</v>
          </cell>
          <cell r="AC409" t="str">
            <v>Bột Ăn Dặm</v>
          </cell>
        </row>
        <row r="410">
          <cell r="H410" t="str">
            <v>MC002173</v>
          </cell>
          <cell r="P410">
            <v>250000</v>
          </cell>
          <cell r="AC410" t="str">
            <v>Dinh Dưỡng</v>
          </cell>
        </row>
        <row r="411">
          <cell r="H411" t="str">
            <v>MC002173</v>
          </cell>
          <cell r="P411">
            <v>118000</v>
          </cell>
          <cell r="AC411" t="str">
            <v>Bột Ăn Dặm</v>
          </cell>
        </row>
        <row r="412">
          <cell r="H412" t="str">
            <v>MC002173</v>
          </cell>
          <cell r="P412">
            <v>662400</v>
          </cell>
          <cell r="AC412" t="str">
            <v>Sữa Nước Pharma</v>
          </cell>
        </row>
        <row r="413">
          <cell r="H413" t="str">
            <v>MC002173</v>
          </cell>
          <cell r="P413">
            <v>520000</v>
          </cell>
          <cell r="AC413" t="str">
            <v>Pharma</v>
          </cell>
        </row>
        <row r="414">
          <cell r="H414" t="str">
            <v>MC002173</v>
          </cell>
          <cell r="P414">
            <v>1530000</v>
          </cell>
          <cell r="AC414" t="str">
            <v>Sữa Bột Colos</v>
          </cell>
        </row>
        <row r="415">
          <cell r="H415" t="str">
            <v>MC002173</v>
          </cell>
          <cell r="P415">
            <v>288000</v>
          </cell>
          <cell r="AC415" t="str">
            <v>Sữa Nước</v>
          </cell>
        </row>
        <row r="416">
          <cell r="H416" t="str">
            <v>MC002173</v>
          </cell>
          <cell r="P416">
            <v>792000</v>
          </cell>
          <cell r="AC416" t="str">
            <v>Dinh Dưỡng</v>
          </cell>
        </row>
        <row r="417">
          <cell r="H417" t="str">
            <v>MC002173</v>
          </cell>
          <cell r="P417">
            <v>59000</v>
          </cell>
          <cell r="AC417" t="str">
            <v>Bột Ăn Dặm</v>
          </cell>
        </row>
        <row r="418">
          <cell r="H418" t="str">
            <v>MC002173</v>
          </cell>
          <cell r="P418">
            <v>59000</v>
          </cell>
          <cell r="AC418" t="str">
            <v>Bột Ăn Dặm</v>
          </cell>
        </row>
        <row r="419">
          <cell r="H419" t="str">
            <v>MC002173</v>
          </cell>
          <cell r="P419">
            <v>59000</v>
          </cell>
          <cell r="AC419" t="str">
            <v>Bột Ăn Dặm</v>
          </cell>
        </row>
        <row r="420">
          <cell r="H420" t="str">
            <v>MC002173</v>
          </cell>
          <cell r="P420">
            <v>662400</v>
          </cell>
          <cell r="AC420" t="str">
            <v>Sữa Nước Pharma</v>
          </cell>
        </row>
        <row r="421">
          <cell r="H421" t="str">
            <v>MC002173</v>
          </cell>
          <cell r="P421">
            <v>624000</v>
          </cell>
          <cell r="AC421" t="str">
            <v>Sữa Nước</v>
          </cell>
        </row>
        <row r="422">
          <cell r="H422" t="str">
            <v>MC002173</v>
          </cell>
          <cell r="P422">
            <v>490000</v>
          </cell>
          <cell r="AC422" t="str">
            <v>Dinh Dưỡng</v>
          </cell>
        </row>
        <row r="423">
          <cell r="H423" t="str">
            <v>MC002173</v>
          </cell>
          <cell r="P423">
            <v>360000</v>
          </cell>
          <cell r="AC423" t="str">
            <v>Sữa Nước Pharma</v>
          </cell>
        </row>
        <row r="424">
          <cell r="H424" t="str">
            <v>MC000121</v>
          </cell>
          <cell r="P424">
            <v>12960000</v>
          </cell>
          <cell r="AC424" t="str">
            <v>Sữa Nước Pharma</v>
          </cell>
        </row>
        <row r="425">
          <cell r="H425" t="str">
            <v>MC000121</v>
          </cell>
          <cell r="P425">
            <v>19353600</v>
          </cell>
          <cell r="AC425" t="str">
            <v>Sữa Nước Pharma</v>
          </cell>
        </row>
        <row r="426">
          <cell r="H426" t="str">
            <v>MC000355</v>
          </cell>
          <cell r="P426">
            <v>7896000</v>
          </cell>
          <cell r="AC426" t="str">
            <v>Pharma</v>
          </cell>
        </row>
        <row r="427">
          <cell r="H427" t="str">
            <v>MC000355</v>
          </cell>
          <cell r="P427">
            <v>5520000</v>
          </cell>
          <cell r="AC427" t="str">
            <v>Pharma</v>
          </cell>
        </row>
        <row r="428">
          <cell r="H428" t="str">
            <v>MC000355</v>
          </cell>
          <cell r="P428">
            <v>2760000</v>
          </cell>
          <cell r="AC428" t="str">
            <v>Pharma</v>
          </cell>
        </row>
        <row r="429">
          <cell r="H429" t="str">
            <v>MC000121</v>
          </cell>
          <cell r="P429">
            <v>1170000</v>
          </cell>
          <cell r="AC429" t="str">
            <v>Pharma</v>
          </cell>
        </row>
        <row r="430">
          <cell r="H430" t="str">
            <v>MC000121</v>
          </cell>
          <cell r="P430">
            <v>4680000</v>
          </cell>
          <cell r="AC430" t="str">
            <v>Pharma</v>
          </cell>
        </row>
        <row r="431">
          <cell r="H431" t="str">
            <v>MC000121</v>
          </cell>
          <cell r="P431">
            <v>31584000</v>
          </cell>
          <cell r="AC431" t="str">
            <v>Pharma</v>
          </cell>
        </row>
        <row r="432">
          <cell r="H432" t="str">
            <v>MC000121</v>
          </cell>
          <cell r="P432">
            <v>46080000</v>
          </cell>
          <cell r="AC432" t="str">
            <v>Pharma</v>
          </cell>
        </row>
        <row r="433">
          <cell r="H433" t="str">
            <v>MC000121</v>
          </cell>
          <cell r="P433">
            <v>5520000</v>
          </cell>
          <cell r="AC433" t="str">
            <v>Pharma</v>
          </cell>
        </row>
        <row r="434">
          <cell r="H434" t="str">
            <v>MC000121</v>
          </cell>
          <cell r="P434">
            <v>5640000</v>
          </cell>
          <cell r="AC434" t="str">
            <v>Pharma</v>
          </cell>
        </row>
        <row r="435">
          <cell r="H435" t="str">
            <v>MC000121</v>
          </cell>
          <cell r="P435">
            <v>22968000</v>
          </cell>
          <cell r="AC435" t="str">
            <v>Pharma</v>
          </cell>
        </row>
        <row r="436">
          <cell r="H436" t="str">
            <v>MC000121</v>
          </cell>
          <cell r="P436">
            <v>7440000</v>
          </cell>
          <cell r="AC436" t="str">
            <v>Pharma</v>
          </cell>
        </row>
        <row r="437">
          <cell r="H437" t="str">
            <v>MC001278</v>
          </cell>
          <cell r="P437">
            <v>638000</v>
          </cell>
          <cell r="AC437" t="str">
            <v>Pharma</v>
          </cell>
        </row>
        <row r="438">
          <cell r="H438" t="str">
            <v>MC001278</v>
          </cell>
          <cell r="P438">
            <v>658000</v>
          </cell>
          <cell r="AC438" t="str">
            <v>Pharma</v>
          </cell>
        </row>
        <row r="439">
          <cell r="H439" t="str">
            <v>MC001278</v>
          </cell>
          <cell r="P439">
            <v>2150400</v>
          </cell>
          <cell r="AC439" t="str">
            <v>Sữa Nước Pharma</v>
          </cell>
        </row>
        <row r="440">
          <cell r="H440" t="str">
            <v>MC000762</v>
          </cell>
          <cell r="P440">
            <v>3828000</v>
          </cell>
          <cell r="AC440" t="str">
            <v>Pharma</v>
          </cell>
        </row>
        <row r="441">
          <cell r="H441" t="str">
            <v>MC000762</v>
          </cell>
          <cell r="P441">
            <v>1974000</v>
          </cell>
          <cell r="AC441" t="str">
            <v>Pharma</v>
          </cell>
        </row>
        <row r="442">
          <cell r="H442" t="str">
            <v>MC000762</v>
          </cell>
          <cell r="P442">
            <v>2760000</v>
          </cell>
          <cell r="AC442" t="str">
            <v>Pharma</v>
          </cell>
        </row>
        <row r="443">
          <cell r="H443" t="str">
            <v>MC000129</v>
          </cell>
          <cell r="P443">
            <v>5520000</v>
          </cell>
          <cell r="AC443" t="str">
            <v>Pharma</v>
          </cell>
        </row>
        <row r="444">
          <cell r="H444" t="str">
            <v>MC000129</v>
          </cell>
          <cell r="P444">
            <v>480000</v>
          </cell>
          <cell r="AC444" t="str">
            <v>Pharma</v>
          </cell>
        </row>
        <row r="445">
          <cell r="H445" t="str">
            <v>MC000284</v>
          </cell>
          <cell r="P445">
            <v>1075200</v>
          </cell>
          <cell r="AC445" t="str">
            <v>Sữa Nước Pharma</v>
          </cell>
        </row>
        <row r="446">
          <cell r="H446" t="str">
            <v>MC002060</v>
          </cell>
          <cell r="P446">
            <v>319000</v>
          </cell>
          <cell r="AC446" t="str">
            <v>Pharma</v>
          </cell>
        </row>
        <row r="447">
          <cell r="H447" t="str">
            <v>MC000374</v>
          </cell>
          <cell r="P447">
            <v>319000</v>
          </cell>
          <cell r="AC447" t="str">
            <v>Pharma</v>
          </cell>
        </row>
        <row r="448">
          <cell r="H448" t="str">
            <v>MC000374</v>
          </cell>
          <cell r="P448">
            <v>4320000</v>
          </cell>
          <cell r="AC448" t="str">
            <v>Sữa Nước Pharma</v>
          </cell>
        </row>
        <row r="449">
          <cell r="H449" t="str">
            <v>MC000374</v>
          </cell>
          <cell r="P449">
            <v>4300800</v>
          </cell>
          <cell r="AC449" t="str">
            <v>Sữa Nước Pharma</v>
          </cell>
        </row>
        <row r="450">
          <cell r="H450" t="str">
            <v>MC000677</v>
          </cell>
          <cell r="P450">
            <v>420000</v>
          </cell>
          <cell r="AC450" t="str">
            <v>Pharma</v>
          </cell>
        </row>
        <row r="451">
          <cell r="H451" t="str">
            <v>MC002635</v>
          </cell>
          <cell r="P451">
            <v>420000</v>
          </cell>
          <cell r="AC451" t="str">
            <v>Pharma</v>
          </cell>
        </row>
        <row r="452">
          <cell r="H452" t="str">
            <v>MC000059</v>
          </cell>
          <cell r="P452">
            <v>420000</v>
          </cell>
          <cell r="AC452" t="str">
            <v>Pharma</v>
          </cell>
        </row>
        <row r="453">
          <cell r="H453" t="str">
            <v>MC001127</v>
          </cell>
          <cell r="P453">
            <v>2940000</v>
          </cell>
          <cell r="AC453" t="str">
            <v>Dinh Dưỡng</v>
          </cell>
        </row>
        <row r="454">
          <cell r="H454" t="str">
            <v>MC001127</v>
          </cell>
          <cell r="P454">
            <v>68000</v>
          </cell>
          <cell r="AC454" t="str">
            <v>Bột Ăn Dặm</v>
          </cell>
        </row>
        <row r="455">
          <cell r="H455" t="str">
            <v>MC000098</v>
          </cell>
          <cell r="P455">
            <v>11760000</v>
          </cell>
          <cell r="AC455" t="str">
            <v>Dinh Dưỡng</v>
          </cell>
        </row>
        <row r="456">
          <cell r="H456" t="str">
            <v>MC000098</v>
          </cell>
          <cell r="P456">
            <v>5760000</v>
          </cell>
          <cell r="AC456" t="str">
            <v>Dinh Dưỡng</v>
          </cell>
        </row>
        <row r="457">
          <cell r="H457" t="str">
            <v>MC000098</v>
          </cell>
          <cell r="P457">
            <v>3876000</v>
          </cell>
          <cell r="AC457" t="str">
            <v>Dinh Dưỡng</v>
          </cell>
        </row>
        <row r="458">
          <cell r="H458" t="str">
            <v>MC000098</v>
          </cell>
          <cell r="P458">
            <v>4440000</v>
          </cell>
          <cell r="AC458" t="str">
            <v>Dinh Dưỡng</v>
          </cell>
        </row>
        <row r="459">
          <cell r="H459" t="str">
            <v>MC000098</v>
          </cell>
          <cell r="P459">
            <v>4752000</v>
          </cell>
          <cell r="AC459" t="str">
            <v>Dinh Dưỡng</v>
          </cell>
        </row>
        <row r="460">
          <cell r="H460" t="str">
            <v>MC000355</v>
          </cell>
          <cell r="P460">
            <v>2220000</v>
          </cell>
          <cell r="AC460" t="str">
            <v>Dinh Dưỡng</v>
          </cell>
        </row>
        <row r="461">
          <cell r="H461" t="str">
            <v>MC000355</v>
          </cell>
          <cell r="P461">
            <v>2220000</v>
          </cell>
          <cell r="AC461" t="str">
            <v>Dinh Dưỡng</v>
          </cell>
        </row>
        <row r="462">
          <cell r="H462" t="str">
            <v>MC000355</v>
          </cell>
          <cell r="P462">
            <v>2880000</v>
          </cell>
          <cell r="AC462" t="str">
            <v>Dinh Dưỡng</v>
          </cell>
        </row>
        <row r="463">
          <cell r="H463" t="str">
            <v>MC000355</v>
          </cell>
          <cell r="P463">
            <v>5748000</v>
          </cell>
          <cell r="AC463" t="str">
            <v>Dinh Dưỡng</v>
          </cell>
        </row>
        <row r="464">
          <cell r="H464" t="str">
            <v>MC000355</v>
          </cell>
          <cell r="P464">
            <v>11592000</v>
          </cell>
          <cell r="AC464" t="str">
            <v>Dinh Dưỡng</v>
          </cell>
        </row>
        <row r="465">
          <cell r="H465" t="str">
            <v>MC000355</v>
          </cell>
          <cell r="P465">
            <v>2376000</v>
          </cell>
          <cell r="AC465" t="str">
            <v>Dinh Dưỡng</v>
          </cell>
        </row>
        <row r="466">
          <cell r="H466" t="str">
            <v>MC000355</v>
          </cell>
          <cell r="P466">
            <v>4752000</v>
          </cell>
          <cell r="AC466" t="str">
            <v>Dinh Dưỡng</v>
          </cell>
        </row>
        <row r="467">
          <cell r="H467" t="str">
            <v>MC000355</v>
          </cell>
          <cell r="P467">
            <v>3000000</v>
          </cell>
          <cell r="AC467" t="str">
            <v>Dinh Dưỡng</v>
          </cell>
        </row>
        <row r="468">
          <cell r="H468" t="str">
            <v>MC000355</v>
          </cell>
          <cell r="P468">
            <v>11520000</v>
          </cell>
          <cell r="AC468" t="str">
            <v>Dinh Dưỡng</v>
          </cell>
        </row>
        <row r="469">
          <cell r="H469" t="str">
            <v>MC000162</v>
          </cell>
          <cell r="P469">
            <v>9960000</v>
          </cell>
          <cell r="AC469" t="str">
            <v>Dinh Dưỡng</v>
          </cell>
        </row>
        <row r="470">
          <cell r="H470" t="str">
            <v>MC000098</v>
          </cell>
          <cell r="P470">
            <v>1728000</v>
          </cell>
          <cell r="AC470" t="str">
            <v>Sữa Nước</v>
          </cell>
        </row>
        <row r="471">
          <cell r="H471" t="str">
            <v>MC000098</v>
          </cell>
          <cell r="P471">
            <v>2304000</v>
          </cell>
          <cell r="AC471" t="str">
            <v>Sữa Nước</v>
          </cell>
        </row>
        <row r="472">
          <cell r="H472" t="str">
            <v>MC000098</v>
          </cell>
          <cell r="P472">
            <v>3456000</v>
          </cell>
          <cell r="AC472" t="str">
            <v>Sữa Nước</v>
          </cell>
        </row>
        <row r="473">
          <cell r="H473" t="str">
            <v>MC000098</v>
          </cell>
          <cell r="P473">
            <v>2246400</v>
          </cell>
          <cell r="AC473" t="str">
            <v>Sữa Nước</v>
          </cell>
        </row>
        <row r="474">
          <cell r="H474" t="str">
            <v>MC000098</v>
          </cell>
          <cell r="P474">
            <v>2592000</v>
          </cell>
          <cell r="AC474" t="str">
            <v>Sữa nước</v>
          </cell>
        </row>
        <row r="475">
          <cell r="H475" t="str">
            <v>MC000098</v>
          </cell>
          <cell r="P475">
            <v>7948800</v>
          </cell>
          <cell r="AC475" t="str">
            <v>Sữa nước</v>
          </cell>
        </row>
        <row r="476">
          <cell r="H476" t="str">
            <v>MC000162</v>
          </cell>
          <cell r="P476">
            <v>2592000</v>
          </cell>
          <cell r="AC476" t="str">
            <v>Sữa nước</v>
          </cell>
        </row>
        <row r="477">
          <cell r="H477" t="str">
            <v>MC000355</v>
          </cell>
          <cell r="P477">
            <v>2304000</v>
          </cell>
          <cell r="AC477" t="str">
            <v>Sữa Nước</v>
          </cell>
        </row>
        <row r="478">
          <cell r="H478" t="str">
            <v>MC000355</v>
          </cell>
          <cell r="P478">
            <v>888000</v>
          </cell>
          <cell r="AC478" t="str">
            <v>Sữa nước</v>
          </cell>
        </row>
        <row r="479">
          <cell r="H479" t="str">
            <v>MC000355</v>
          </cell>
          <cell r="P479">
            <v>1728000</v>
          </cell>
          <cell r="AC479" t="str">
            <v>Sữa nước</v>
          </cell>
        </row>
        <row r="480">
          <cell r="H480" t="str">
            <v>MC000762</v>
          </cell>
          <cell r="P480">
            <v>11232000</v>
          </cell>
          <cell r="AC480" t="str">
            <v>Sữa Nước</v>
          </cell>
        </row>
        <row r="481">
          <cell r="H481" t="str">
            <v>MC000762</v>
          </cell>
          <cell r="P481">
            <v>32256000</v>
          </cell>
          <cell r="AC481" t="str">
            <v>Sữa Nước</v>
          </cell>
        </row>
        <row r="482">
          <cell r="H482" t="str">
            <v>MC000762</v>
          </cell>
          <cell r="P482">
            <v>8640000</v>
          </cell>
          <cell r="AC482" t="str">
            <v>Sữa Nước</v>
          </cell>
        </row>
        <row r="483">
          <cell r="H483" t="str">
            <v>MC000098</v>
          </cell>
          <cell r="P483">
            <v>3948000</v>
          </cell>
          <cell r="AC483" t="str">
            <v>Pharma</v>
          </cell>
        </row>
        <row r="484">
          <cell r="H484" t="str">
            <v>MC000098</v>
          </cell>
          <cell r="P484">
            <v>4608000</v>
          </cell>
          <cell r="AC484" t="str">
            <v>Sữa Nước</v>
          </cell>
        </row>
        <row r="485">
          <cell r="H485" t="str">
            <v>MC000098</v>
          </cell>
          <cell r="P485">
            <v>4632000</v>
          </cell>
          <cell r="AC485" t="str">
            <v>Dinh Dưỡng</v>
          </cell>
        </row>
        <row r="486">
          <cell r="H486" t="str">
            <v>MC000098</v>
          </cell>
          <cell r="P486">
            <v>1872000</v>
          </cell>
          <cell r="AC486" t="str">
            <v>Sữa Nước</v>
          </cell>
        </row>
        <row r="487">
          <cell r="H487" t="str">
            <v>MC000162</v>
          </cell>
          <cell r="P487">
            <v>2304000</v>
          </cell>
          <cell r="AC487" t="str">
            <v>Sữa Nước</v>
          </cell>
        </row>
        <row r="488">
          <cell r="H488" t="str">
            <v>MC000129</v>
          </cell>
          <cell r="P488">
            <v>14700000</v>
          </cell>
          <cell r="AC488" t="str">
            <v>Nunest</v>
          </cell>
        </row>
        <row r="489">
          <cell r="H489" t="str">
            <v>MC000129</v>
          </cell>
          <cell r="P489">
            <v>7722000</v>
          </cell>
          <cell r="AC489" t="str">
            <v>Nunest</v>
          </cell>
        </row>
        <row r="490">
          <cell r="H490" t="str">
            <v>MC000129</v>
          </cell>
          <cell r="P490">
            <v>2700000</v>
          </cell>
          <cell r="AC490" t="str">
            <v>Nunest</v>
          </cell>
        </row>
        <row r="491">
          <cell r="H491" t="str">
            <v>MC000129</v>
          </cell>
          <cell r="P491">
            <v>3780000</v>
          </cell>
          <cell r="AC491" t="str">
            <v>Nunest</v>
          </cell>
        </row>
        <row r="492">
          <cell r="H492" t="str">
            <v>MC000129</v>
          </cell>
          <cell r="P492">
            <v>6720000</v>
          </cell>
          <cell r="AC492" t="str">
            <v>Nunest</v>
          </cell>
        </row>
        <row r="493">
          <cell r="H493" t="str">
            <v>MC002258</v>
          </cell>
          <cell r="P493">
            <v>2700000</v>
          </cell>
          <cell r="AC493" t="str">
            <v>Nunest</v>
          </cell>
        </row>
        <row r="494">
          <cell r="H494" t="str">
            <v>MC002258</v>
          </cell>
          <cell r="P494">
            <v>1410000</v>
          </cell>
          <cell r="AC494" t="str">
            <v>Nunest</v>
          </cell>
        </row>
        <row r="495">
          <cell r="H495" t="str">
            <v>MC002258</v>
          </cell>
          <cell r="P495">
            <v>948000</v>
          </cell>
          <cell r="AC495" t="str">
            <v>Nunest</v>
          </cell>
        </row>
        <row r="496">
          <cell r="H496" t="str">
            <v>MC000061</v>
          </cell>
          <cell r="P496">
            <v>1470000</v>
          </cell>
          <cell r="AC496" t="str">
            <v>Nunest</v>
          </cell>
        </row>
        <row r="497">
          <cell r="H497" t="str">
            <v>MC002481</v>
          </cell>
          <cell r="P497">
            <v>7344000</v>
          </cell>
          <cell r="AC497" t="str">
            <v>Sữa Nước Colos</v>
          </cell>
        </row>
        <row r="498">
          <cell r="H498" t="str">
            <v>MC002481</v>
          </cell>
          <cell r="P498">
            <v>17510400</v>
          </cell>
          <cell r="AC498" t="str">
            <v>Sữa Nước Colos</v>
          </cell>
        </row>
        <row r="499">
          <cell r="H499" t="str">
            <v>MC002481</v>
          </cell>
          <cell r="P499">
            <v>7344000</v>
          </cell>
          <cell r="AC499" t="str">
            <v>Sữa Nước Colos</v>
          </cell>
        </row>
        <row r="500">
          <cell r="H500" t="str">
            <v>MC002481</v>
          </cell>
          <cell r="P500">
            <v>6480000</v>
          </cell>
          <cell r="AC500" t="str">
            <v>Sữa Bột Colos</v>
          </cell>
        </row>
        <row r="501">
          <cell r="H501" t="str">
            <v>MC002481</v>
          </cell>
          <cell r="P501">
            <v>12720000</v>
          </cell>
          <cell r="AC501" t="str">
            <v>Sữa Bột Colos</v>
          </cell>
        </row>
        <row r="502">
          <cell r="H502" t="str">
            <v>MC000102</v>
          </cell>
          <cell r="P502">
            <v>4752000</v>
          </cell>
          <cell r="AC502" t="str">
            <v>Sữa nước</v>
          </cell>
        </row>
        <row r="503">
          <cell r="H503" t="str">
            <v>MC000102</v>
          </cell>
          <cell r="P503">
            <v>7286400</v>
          </cell>
          <cell r="AC503" t="str">
            <v>Sữa nước</v>
          </cell>
        </row>
        <row r="504">
          <cell r="H504" t="str">
            <v>MC000102</v>
          </cell>
          <cell r="P504">
            <v>9504000</v>
          </cell>
          <cell r="AC504" t="str">
            <v>Dinh Dưỡng</v>
          </cell>
        </row>
        <row r="505">
          <cell r="H505" t="str">
            <v>MC000179</v>
          </cell>
          <cell r="P505">
            <v>1932000</v>
          </cell>
          <cell r="AC505" t="str">
            <v>Dinh Dưỡng</v>
          </cell>
        </row>
        <row r="506">
          <cell r="H506" t="str">
            <v>MC000179</v>
          </cell>
          <cell r="P506">
            <v>23184000</v>
          </cell>
          <cell r="AC506" t="str">
            <v>Dinh Dưỡng</v>
          </cell>
        </row>
        <row r="507">
          <cell r="H507" t="str">
            <v>MC000179</v>
          </cell>
          <cell r="P507">
            <v>9504000</v>
          </cell>
          <cell r="AC507" t="str">
            <v>Dinh Dưỡng</v>
          </cell>
        </row>
        <row r="508">
          <cell r="H508" t="str">
            <v>MC000179</v>
          </cell>
          <cell r="P508">
            <v>8880000</v>
          </cell>
          <cell r="AC508" t="str">
            <v>Dinh Dưỡng</v>
          </cell>
        </row>
        <row r="509">
          <cell r="H509" t="str">
            <v>MC000179</v>
          </cell>
          <cell r="P509">
            <v>5880000</v>
          </cell>
          <cell r="AC509" t="str">
            <v>Dinh Dưỡng</v>
          </cell>
        </row>
        <row r="510">
          <cell r="H510" t="str">
            <v>MC000179</v>
          </cell>
          <cell r="P510">
            <v>11520000</v>
          </cell>
          <cell r="AC510" t="str">
            <v>Dinh Dưỡng</v>
          </cell>
        </row>
        <row r="511">
          <cell r="H511" t="str">
            <v>MC000179</v>
          </cell>
          <cell r="P511">
            <v>1728000</v>
          </cell>
          <cell r="AC511" t="str">
            <v>Sữa Nước</v>
          </cell>
        </row>
        <row r="512">
          <cell r="H512" t="str">
            <v>MC000179</v>
          </cell>
          <cell r="P512">
            <v>2304000</v>
          </cell>
          <cell r="AC512" t="str">
            <v>Sữa Nước</v>
          </cell>
        </row>
        <row r="513">
          <cell r="H513" t="str">
            <v>MC000179</v>
          </cell>
          <cell r="P513">
            <v>4492800</v>
          </cell>
          <cell r="AC513" t="str">
            <v>Sữa Nước</v>
          </cell>
        </row>
        <row r="514">
          <cell r="H514" t="str">
            <v>MC000179</v>
          </cell>
          <cell r="P514">
            <v>6912000</v>
          </cell>
          <cell r="AC514" t="str">
            <v>Sữa Nước</v>
          </cell>
        </row>
        <row r="515">
          <cell r="H515" t="str">
            <v>MC000179</v>
          </cell>
          <cell r="P515">
            <v>5184000</v>
          </cell>
          <cell r="AC515" t="str">
            <v>Sữa nước</v>
          </cell>
        </row>
        <row r="516">
          <cell r="H516" t="str">
            <v>MC000179</v>
          </cell>
          <cell r="P516">
            <v>9273600</v>
          </cell>
          <cell r="AC516" t="str">
            <v>Sữa nước</v>
          </cell>
        </row>
        <row r="517">
          <cell r="H517" t="str">
            <v>MC000179</v>
          </cell>
          <cell r="P517">
            <v>354000</v>
          </cell>
          <cell r="AC517" t="str">
            <v>Bột Ăn Dặm</v>
          </cell>
        </row>
        <row r="518">
          <cell r="H518" t="str">
            <v>MC000179</v>
          </cell>
          <cell r="P518">
            <v>708000</v>
          </cell>
          <cell r="AC518" t="str">
            <v>Bột Ăn Dặm</v>
          </cell>
        </row>
        <row r="519">
          <cell r="H519" t="str">
            <v>MC000179</v>
          </cell>
          <cell r="P519">
            <v>708000</v>
          </cell>
          <cell r="AC519" t="str">
            <v>Bột Ăn Dặm</v>
          </cell>
        </row>
        <row r="520">
          <cell r="H520" t="str">
            <v>MC000179</v>
          </cell>
          <cell r="P520">
            <v>354000</v>
          </cell>
          <cell r="AC520" t="str">
            <v>Bột Ăn Dặm</v>
          </cell>
        </row>
        <row r="521">
          <cell r="H521" t="str">
            <v>MC000179</v>
          </cell>
          <cell r="P521">
            <v>408000</v>
          </cell>
          <cell r="AC521" t="str">
            <v>Bột Ăn Dặm</v>
          </cell>
        </row>
        <row r="522">
          <cell r="H522" t="str">
            <v>MC000179</v>
          </cell>
          <cell r="P522">
            <v>408000</v>
          </cell>
          <cell r="AC522" t="str">
            <v>Bột Ăn Dặm</v>
          </cell>
        </row>
        <row r="523">
          <cell r="H523" t="str">
            <v>MC000179</v>
          </cell>
          <cell r="P523">
            <v>408000</v>
          </cell>
          <cell r="AC523" t="str">
            <v>Bột Ăn Dặm</v>
          </cell>
        </row>
        <row r="524">
          <cell r="H524" t="str">
            <v>MC000179</v>
          </cell>
          <cell r="P524">
            <v>708000</v>
          </cell>
          <cell r="AC524" t="str">
            <v>Bột Ăn Dặm</v>
          </cell>
        </row>
        <row r="525">
          <cell r="H525" t="str">
            <v>MC000179</v>
          </cell>
          <cell r="P525">
            <v>816000</v>
          </cell>
          <cell r="AC525" t="str">
            <v>Bột Ăn Dặm</v>
          </cell>
        </row>
        <row r="526">
          <cell r="H526" t="str">
            <v>MC000179</v>
          </cell>
          <cell r="P526">
            <v>408000</v>
          </cell>
          <cell r="AC526" t="str">
            <v>Bột Ăn Dặm</v>
          </cell>
        </row>
        <row r="527">
          <cell r="H527" t="str">
            <v>MC000179</v>
          </cell>
          <cell r="P527">
            <v>408000</v>
          </cell>
          <cell r="AC527" t="str">
            <v>Bột Ăn Dặm</v>
          </cell>
        </row>
        <row r="528">
          <cell r="H528" t="str">
            <v>MC000179</v>
          </cell>
          <cell r="P528">
            <v>408000</v>
          </cell>
          <cell r="AC528" t="str">
            <v>Bột Ăn Dặm</v>
          </cell>
        </row>
        <row r="529">
          <cell r="H529" t="str">
            <v>MC000918</v>
          </cell>
          <cell r="P529">
            <v>13824000</v>
          </cell>
          <cell r="AC529" t="str">
            <v>Sữa Nước</v>
          </cell>
        </row>
        <row r="530">
          <cell r="H530" t="str">
            <v>MC000918</v>
          </cell>
          <cell r="P530">
            <v>3456000</v>
          </cell>
          <cell r="AC530" t="str">
            <v>Sữa Nước</v>
          </cell>
        </row>
        <row r="531">
          <cell r="H531" t="str">
            <v>MC000918</v>
          </cell>
          <cell r="P531">
            <v>1728000</v>
          </cell>
          <cell r="AC531" t="str">
            <v>Sữa nước</v>
          </cell>
        </row>
        <row r="532">
          <cell r="H532" t="str">
            <v>MC000918</v>
          </cell>
          <cell r="P532">
            <v>2649600</v>
          </cell>
          <cell r="AC532" t="str">
            <v>Sữa nước</v>
          </cell>
        </row>
        <row r="533">
          <cell r="H533" t="str">
            <v>MC000918</v>
          </cell>
          <cell r="P533">
            <v>9504000</v>
          </cell>
          <cell r="AC533" t="str">
            <v>Dinh Dưỡng</v>
          </cell>
        </row>
        <row r="534">
          <cell r="H534" t="str">
            <v>MC000918</v>
          </cell>
          <cell r="P534">
            <v>6660000</v>
          </cell>
          <cell r="AC534" t="str">
            <v>Dinh Dưỡng</v>
          </cell>
        </row>
        <row r="535">
          <cell r="H535" t="str">
            <v>MC000722</v>
          </cell>
          <cell r="P535">
            <v>7728000</v>
          </cell>
          <cell r="AC535" t="str">
            <v>Dinh Dưỡng</v>
          </cell>
        </row>
        <row r="536">
          <cell r="H536" t="str">
            <v>MC000722</v>
          </cell>
          <cell r="P536">
            <v>9504000</v>
          </cell>
          <cell r="AC536" t="str">
            <v>Dinh Dưỡng</v>
          </cell>
        </row>
        <row r="537">
          <cell r="H537" t="str">
            <v>MC000722</v>
          </cell>
          <cell r="P537">
            <v>5880000</v>
          </cell>
          <cell r="AC537" t="str">
            <v>Dinh Dưỡng</v>
          </cell>
        </row>
        <row r="538">
          <cell r="H538" t="str">
            <v>MC000722</v>
          </cell>
          <cell r="P538">
            <v>720000</v>
          </cell>
          <cell r="AC538" t="str">
            <v>Dinh Dưỡng</v>
          </cell>
        </row>
        <row r="539">
          <cell r="H539" t="str">
            <v>MC002833</v>
          </cell>
          <cell r="P539">
            <v>396000</v>
          </cell>
          <cell r="AC539" t="str">
            <v>Dinh Dưỡng</v>
          </cell>
        </row>
        <row r="540">
          <cell r="H540" t="str">
            <v>MC002833</v>
          </cell>
          <cell r="P540">
            <v>384000</v>
          </cell>
          <cell r="AC540" t="str">
            <v>Sữa Nước</v>
          </cell>
        </row>
        <row r="541">
          <cell r="H541" t="str">
            <v>MC000128</v>
          </cell>
          <cell r="P541">
            <v>2304000</v>
          </cell>
          <cell r="AC541" t="str">
            <v>Sữa Nước</v>
          </cell>
        </row>
        <row r="542">
          <cell r="H542" t="str">
            <v>MC002594</v>
          </cell>
          <cell r="P542">
            <v>396000</v>
          </cell>
          <cell r="AC542" t="str">
            <v>Dinh Dưỡng</v>
          </cell>
        </row>
        <row r="543">
          <cell r="H543" t="str">
            <v>MC002594</v>
          </cell>
          <cell r="P543">
            <v>384000</v>
          </cell>
          <cell r="AC543" t="str">
            <v>Sữa Nước</v>
          </cell>
        </row>
        <row r="544">
          <cell r="H544" t="str">
            <v>MC002594</v>
          </cell>
          <cell r="P544">
            <v>236000</v>
          </cell>
          <cell r="AC544" t="str">
            <v>Bột Ăn Dặm</v>
          </cell>
        </row>
        <row r="545">
          <cell r="H545" t="str">
            <v>MC000747</v>
          </cell>
          <cell r="P545">
            <v>396000</v>
          </cell>
          <cell r="AC545" t="str">
            <v>Dinh Dưỡng</v>
          </cell>
        </row>
        <row r="546">
          <cell r="H546" t="str">
            <v>MC000747</v>
          </cell>
          <cell r="P546">
            <v>432000</v>
          </cell>
          <cell r="AC546" t="str">
            <v>Sữa nước</v>
          </cell>
        </row>
        <row r="547">
          <cell r="H547" t="str">
            <v>MC000747</v>
          </cell>
          <cell r="P547">
            <v>177000</v>
          </cell>
          <cell r="AC547" t="str">
            <v>Bột Ăn Dặm</v>
          </cell>
        </row>
        <row r="548">
          <cell r="H548" t="str">
            <v>MC001240</v>
          </cell>
          <cell r="P548">
            <v>236000</v>
          </cell>
          <cell r="AC548" t="str">
            <v>Bột Ăn Dặm</v>
          </cell>
        </row>
        <row r="549">
          <cell r="H549" t="str">
            <v>MC001240</v>
          </cell>
          <cell r="P549">
            <v>396000</v>
          </cell>
          <cell r="AC549" t="str">
            <v>Dinh Dưỡng</v>
          </cell>
        </row>
        <row r="550">
          <cell r="H550" t="str">
            <v>MC001240</v>
          </cell>
          <cell r="P550">
            <v>384000</v>
          </cell>
          <cell r="AC550" t="str">
            <v>Sữa Nước</v>
          </cell>
        </row>
        <row r="551">
          <cell r="H551" t="str">
            <v>MC000671</v>
          </cell>
          <cell r="P551">
            <v>4896000</v>
          </cell>
          <cell r="AC551" t="str">
            <v>Bột Ăn Dặm</v>
          </cell>
        </row>
        <row r="552">
          <cell r="H552" t="str">
            <v>MC000671</v>
          </cell>
          <cell r="P552">
            <v>4896000</v>
          </cell>
          <cell r="AC552" t="str">
            <v>Bột Ăn Dặm</v>
          </cell>
        </row>
        <row r="553">
          <cell r="H553" t="str">
            <v>MC000671</v>
          </cell>
          <cell r="P553">
            <v>1416000</v>
          </cell>
          <cell r="AC553" t="str">
            <v>Bột Ăn Dặm</v>
          </cell>
        </row>
        <row r="554">
          <cell r="H554" t="str">
            <v>MC000429</v>
          </cell>
          <cell r="P554">
            <v>5184000</v>
          </cell>
          <cell r="AC554" t="str">
            <v>Sữa nước</v>
          </cell>
        </row>
        <row r="555">
          <cell r="H555" t="str">
            <v>MC000429</v>
          </cell>
          <cell r="P555">
            <v>1123200</v>
          </cell>
          <cell r="AC555" t="str">
            <v>Sữa Nước</v>
          </cell>
        </row>
        <row r="556">
          <cell r="H556" t="str">
            <v>MC000429</v>
          </cell>
          <cell r="P556">
            <v>3456000</v>
          </cell>
          <cell r="AC556" t="str">
            <v>Sữa Nước</v>
          </cell>
        </row>
        <row r="557">
          <cell r="H557" t="str">
            <v>MC000429</v>
          </cell>
          <cell r="P557">
            <v>1416000</v>
          </cell>
          <cell r="AC557" t="str">
            <v>Bột Ăn Dặm</v>
          </cell>
        </row>
        <row r="558">
          <cell r="H558" t="str">
            <v>MC000429</v>
          </cell>
          <cell r="P558">
            <v>1632000</v>
          </cell>
          <cell r="AC558" t="str">
            <v>Bột Ăn Dặm</v>
          </cell>
        </row>
        <row r="559">
          <cell r="H559" t="str">
            <v>MC000429</v>
          </cell>
          <cell r="P559">
            <v>1632000</v>
          </cell>
          <cell r="AC559" t="str">
            <v>Bột Ăn Dặm</v>
          </cell>
        </row>
        <row r="560">
          <cell r="H560" t="str">
            <v>MC000429</v>
          </cell>
          <cell r="P560">
            <v>816000</v>
          </cell>
          <cell r="AC560" t="str">
            <v>Bột Ăn Dặm</v>
          </cell>
        </row>
        <row r="561">
          <cell r="H561" t="str">
            <v>MC000429</v>
          </cell>
          <cell r="P561">
            <v>816000</v>
          </cell>
          <cell r="AC561" t="str">
            <v>Bột Ăn Dặm</v>
          </cell>
        </row>
        <row r="562">
          <cell r="H562" t="str">
            <v>MC000429</v>
          </cell>
          <cell r="P562">
            <v>2880000</v>
          </cell>
          <cell r="AC562" t="str">
            <v>Dinh Dưỡng</v>
          </cell>
        </row>
        <row r="563">
          <cell r="H563" t="str">
            <v>MC000429</v>
          </cell>
          <cell r="P563">
            <v>1110000</v>
          </cell>
          <cell r="AC563" t="str">
            <v>Dinh Dưỡng</v>
          </cell>
        </row>
        <row r="564">
          <cell r="H564" t="str">
            <v>MC000429</v>
          </cell>
          <cell r="P564">
            <v>1110000</v>
          </cell>
          <cell r="AC564" t="str">
            <v>Dinh Dưỡng</v>
          </cell>
        </row>
        <row r="565">
          <cell r="H565" t="str">
            <v>MC000128</v>
          </cell>
          <cell r="P565">
            <v>1932000</v>
          </cell>
          <cell r="AC565" t="str">
            <v>Dinh Dưỡng</v>
          </cell>
        </row>
        <row r="566">
          <cell r="H566" t="str">
            <v>MC000128</v>
          </cell>
          <cell r="P566">
            <v>3828000</v>
          </cell>
          <cell r="AC566" t="str">
            <v>Dinh Dưỡng</v>
          </cell>
        </row>
        <row r="567">
          <cell r="H567" t="str">
            <v>MC001238</v>
          </cell>
          <cell r="P567">
            <v>384000</v>
          </cell>
          <cell r="AC567" t="str">
            <v>Sữa Nước</v>
          </cell>
        </row>
        <row r="568">
          <cell r="H568" t="str">
            <v>MC001238</v>
          </cell>
          <cell r="P568">
            <v>236000</v>
          </cell>
          <cell r="AC568" t="str">
            <v>Bột Ăn Dặm</v>
          </cell>
        </row>
        <row r="569">
          <cell r="H569" t="str">
            <v>MC001238</v>
          </cell>
          <cell r="P569">
            <v>396000</v>
          </cell>
          <cell r="AC569" t="str">
            <v>Dinh Dưỡng</v>
          </cell>
        </row>
        <row r="570">
          <cell r="H570" t="str">
            <v>MC000082</v>
          </cell>
          <cell r="P570">
            <v>396000</v>
          </cell>
          <cell r="AC570" t="str">
            <v>Dinh Dưỡng</v>
          </cell>
        </row>
        <row r="571">
          <cell r="H571" t="str">
            <v>MC000082</v>
          </cell>
          <cell r="P571">
            <v>662400</v>
          </cell>
          <cell r="AC571" t="str">
            <v>Sữa nước</v>
          </cell>
        </row>
        <row r="572">
          <cell r="H572" t="str">
            <v>MC000082</v>
          </cell>
          <cell r="P572">
            <v>59000</v>
          </cell>
          <cell r="AC572" t="str">
            <v>Bột Ăn Dặm</v>
          </cell>
        </row>
        <row r="573">
          <cell r="H573" t="str">
            <v>MC000671</v>
          </cell>
          <cell r="P573">
            <v>2592000</v>
          </cell>
          <cell r="AC573" t="str">
            <v>Sữa nước</v>
          </cell>
        </row>
        <row r="574">
          <cell r="H574" t="str">
            <v>MC000671</v>
          </cell>
          <cell r="P574">
            <v>3974400</v>
          </cell>
          <cell r="AC574" t="str">
            <v>Sữa nước</v>
          </cell>
        </row>
        <row r="575">
          <cell r="H575" t="str">
            <v>MC000671</v>
          </cell>
          <cell r="P575">
            <v>4980000</v>
          </cell>
          <cell r="AC575" t="str">
            <v>Dinh Dưỡng</v>
          </cell>
        </row>
        <row r="576">
          <cell r="H576" t="str">
            <v>MC000671</v>
          </cell>
          <cell r="P576">
            <v>7728000</v>
          </cell>
          <cell r="AC576" t="str">
            <v>Dinh Dưỡng</v>
          </cell>
        </row>
        <row r="577">
          <cell r="H577" t="str">
            <v>MC000671</v>
          </cell>
          <cell r="P577">
            <v>17640000</v>
          </cell>
          <cell r="AC577" t="str">
            <v>Dinh Dưỡng</v>
          </cell>
        </row>
        <row r="578">
          <cell r="H578" t="str">
            <v>MC000128</v>
          </cell>
          <cell r="P578">
            <v>354000</v>
          </cell>
          <cell r="AC578" t="str">
            <v>Bột Ăn Dặm</v>
          </cell>
        </row>
        <row r="579">
          <cell r="H579" t="str">
            <v>MC000128</v>
          </cell>
          <cell r="P579">
            <v>408000</v>
          </cell>
          <cell r="AC579" t="str">
            <v>Bột Ăn Dặm</v>
          </cell>
        </row>
        <row r="580">
          <cell r="H580" t="str">
            <v>MC000128</v>
          </cell>
          <cell r="P580">
            <v>408000</v>
          </cell>
          <cell r="AC580" t="str">
            <v>Bột Ăn Dặm</v>
          </cell>
        </row>
        <row r="581">
          <cell r="H581" t="str">
            <v>MC000128</v>
          </cell>
          <cell r="P581">
            <v>354000</v>
          </cell>
          <cell r="AC581" t="str">
            <v>Bột Ăn Dặm</v>
          </cell>
        </row>
        <row r="582">
          <cell r="H582" t="str">
            <v>MC000369</v>
          </cell>
          <cell r="P582">
            <v>3864000</v>
          </cell>
          <cell r="AC582" t="str">
            <v>Dinh Dưỡng</v>
          </cell>
        </row>
        <row r="583">
          <cell r="H583" t="str">
            <v>MC000660</v>
          </cell>
          <cell r="P583">
            <v>354000</v>
          </cell>
          <cell r="AC583" t="str">
            <v>Bột Ăn Dặm</v>
          </cell>
        </row>
        <row r="584">
          <cell r="H584" t="str">
            <v>MC000660</v>
          </cell>
          <cell r="P584">
            <v>384000</v>
          </cell>
          <cell r="AC584" t="str">
            <v>Sữa Nước</v>
          </cell>
        </row>
        <row r="585">
          <cell r="H585" t="str">
            <v>MC000660</v>
          </cell>
          <cell r="P585">
            <v>322000</v>
          </cell>
          <cell r="AC585" t="str">
            <v>Dinh Dưỡng</v>
          </cell>
        </row>
        <row r="586">
          <cell r="H586" t="str">
            <v>MC000548</v>
          </cell>
          <cell r="P586">
            <v>8880000</v>
          </cell>
          <cell r="AC586" t="str">
            <v>Dinh Dưỡng</v>
          </cell>
        </row>
        <row r="587">
          <cell r="H587" t="str">
            <v>MC000548</v>
          </cell>
          <cell r="P587">
            <v>4980000</v>
          </cell>
          <cell r="AC587" t="str">
            <v>Dinh Dưỡng</v>
          </cell>
        </row>
        <row r="588">
          <cell r="H588" t="str">
            <v>MC000447</v>
          </cell>
          <cell r="P588">
            <v>1770000</v>
          </cell>
          <cell r="AC588" t="str">
            <v>Bột Ăn Dặm</v>
          </cell>
        </row>
        <row r="589">
          <cell r="H589" t="str">
            <v>MC000447</v>
          </cell>
          <cell r="P589">
            <v>408000</v>
          </cell>
          <cell r="AC589" t="str">
            <v>Bột Ăn Dặm</v>
          </cell>
        </row>
        <row r="590">
          <cell r="H590" t="str">
            <v>MC000447</v>
          </cell>
          <cell r="P590">
            <v>2040000</v>
          </cell>
          <cell r="AC590" t="str">
            <v>Bột Ăn Dặm</v>
          </cell>
        </row>
        <row r="591">
          <cell r="H591" t="str">
            <v>MC000447</v>
          </cell>
          <cell r="P591">
            <v>2040000</v>
          </cell>
          <cell r="AC591" t="str">
            <v>Bột Ăn Dặm</v>
          </cell>
        </row>
        <row r="592">
          <cell r="H592" t="str">
            <v>MC000447</v>
          </cell>
          <cell r="P592">
            <v>30888000</v>
          </cell>
          <cell r="AC592" t="str">
            <v>Dinh Dưỡng</v>
          </cell>
        </row>
        <row r="593">
          <cell r="H593" t="str">
            <v>MC000447</v>
          </cell>
          <cell r="P593">
            <v>24420000</v>
          </cell>
          <cell r="AC593" t="str">
            <v>Dinh Dưỡng</v>
          </cell>
        </row>
        <row r="594">
          <cell r="H594" t="str">
            <v>MC000447</v>
          </cell>
          <cell r="P594">
            <v>2316000</v>
          </cell>
          <cell r="AC594" t="str">
            <v>Dinh Dưỡng</v>
          </cell>
        </row>
        <row r="595">
          <cell r="H595" t="str">
            <v>MC000447</v>
          </cell>
          <cell r="P595">
            <v>2940000</v>
          </cell>
          <cell r="AC595" t="str">
            <v>Dinh Dưỡng</v>
          </cell>
        </row>
        <row r="596">
          <cell r="H596" t="str">
            <v>MC000447</v>
          </cell>
          <cell r="P596">
            <v>2880000</v>
          </cell>
          <cell r="AC596" t="str">
            <v>Dinh Dưỡng</v>
          </cell>
        </row>
        <row r="597">
          <cell r="H597" t="str">
            <v>MC000447</v>
          </cell>
          <cell r="P597">
            <v>2874000</v>
          </cell>
          <cell r="AC597" t="str">
            <v>Dinh Dưỡng</v>
          </cell>
        </row>
        <row r="598">
          <cell r="H598" t="str">
            <v>MC000447</v>
          </cell>
          <cell r="P598">
            <v>15456000</v>
          </cell>
          <cell r="AC598" t="str">
            <v>Dinh Dưỡng</v>
          </cell>
        </row>
        <row r="599">
          <cell r="H599" t="str">
            <v>MC000447</v>
          </cell>
          <cell r="P599">
            <v>25344000</v>
          </cell>
          <cell r="AC599" t="str">
            <v>Sữa Nước</v>
          </cell>
        </row>
        <row r="600">
          <cell r="H600" t="str">
            <v>MC000447</v>
          </cell>
          <cell r="P600">
            <v>19296000</v>
          </cell>
          <cell r="AC600" t="str">
            <v>Sữa Nước</v>
          </cell>
        </row>
        <row r="601">
          <cell r="H601" t="str">
            <v>MC000447</v>
          </cell>
          <cell r="P601">
            <v>1123200</v>
          </cell>
          <cell r="AC601" t="str">
            <v>Sữa Nước</v>
          </cell>
        </row>
        <row r="602">
          <cell r="H602" t="str">
            <v>MC000447</v>
          </cell>
          <cell r="P602">
            <v>1728000</v>
          </cell>
          <cell r="AC602" t="str">
            <v>Sữa Nước</v>
          </cell>
        </row>
        <row r="603">
          <cell r="H603" t="str">
            <v>MC000447</v>
          </cell>
          <cell r="P603">
            <v>2664000</v>
          </cell>
          <cell r="AC603" t="str">
            <v>Sữa nước</v>
          </cell>
        </row>
        <row r="604">
          <cell r="H604" t="str">
            <v>MC002671</v>
          </cell>
          <cell r="P604">
            <v>354000</v>
          </cell>
          <cell r="AC604" t="str">
            <v>Bột Ăn Dặm</v>
          </cell>
        </row>
        <row r="605">
          <cell r="H605" t="str">
            <v>MC002671</v>
          </cell>
          <cell r="P605">
            <v>384000</v>
          </cell>
          <cell r="AC605" t="str">
            <v>Sữa Nước</v>
          </cell>
        </row>
        <row r="606">
          <cell r="H606" t="str">
            <v>MC002671</v>
          </cell>
          <cell r="P606">
            <v>322000</v>
          </cell>
          <cell r="AC606" t="str">
            <v>Dinh Dưỡng</v>
          </cell>
        </row>
        <row r="607">
          <cell r="H607" t="str">
            <v>MC000788</v>
          </cell>
          <cell r="P607">
            <v>23040000</v>
          </cell>
          <cell r="AC607" t="str">
            <v>Sữa Nước</v>
          </cell>
        </row>
        <row r="608">
          <cell r="H608" t="str">
            <v>MC000788</v>
          </cell>
          <cell r="P608">
            <v>17280000</v>
          </cell>
          <cell r="AC608" t="str">
            <v>Sữa Nước</v>
          </cell>
        </row>
        <row r="609">
          <cell r="H609" t="str">
            <v>MC000788</v>
          </cell>
          <cell r="P609">
            <v>13824000</v>
          </cell>
          <cell r="AC609" t="str">
            <v>Sữa Nước</v>
          </cell>
        </row>
        <row r="610">
          <cell r="H610" t="str">
            <v>MC000483</v>
          </cell>
          <cell r="P610">
            <v>354000</v>
          </cell>
          <cell r="AC610" t="str">
            <v>Bột Ăn Dặm</v>
          </cell>
        </row>
        <row r="611">
          <cell r="H611" t="str">
            <v>MC000483</v>
          </cell>
          <cell r="P611">
            <v>384000</v>
          </cell>
          <cell r="AC611" t="str">
            <v>Sữa Nước</v>
          </cell>
        </row>
        <row r="612">
          <cell r="H612" t="str">
            <v>MC000483</v>
          </cell>
          <cell r="P612">
            <v>322000</v>
          </cell>
          <cell r="AC612" t="str">
            <v>Dinh Dưỡng</v>
          </cell>
        </row>
        <row r="613">
          <cell r="H613" t="str">
            <v>MC000791</v>
          </cell>
          <cell r="P613">
            <v>408000</v>
          </cell>
          <cell r="AC613" t="str">
            <v>Bột Ăn Dặm</v>
          </cell>
        </row>
        <row r="614">
          <cell r="H614" t="str">
            <v>MC000791</v>
          </cell>
          <cell r="P614">
            <v>386000</v>
          </cell>
          <cell r="AC614" t="str">
            <v>Dinh Dưỡng</v>
          </cell>
        </row>
        <row r="615">
          <cell r="H615" t="str">
            <v>MC000791</v>
          </cell>
          <cell r="P615">
            <v>384000</v>
          </cell>
          <cell r="AC615" t="str">
            <v>Sữa Nước</v>
          </cell>
        </row>
        <row r="616">
          <cell r="H616" t="str">
            <v>MC000165</v>
          </cell>
          <cell r="P616">
            <v>384000</v>
          </cell>
          <cell r="AC616" t="str">
            <v>Sữa Nước</v>
          </cell>
        </row>
        <row r="617">
          <cell r="H617" t="str">
            <v>MC000165</v>
          </cell>
          <cell r="P617">
            <v>408000</v>
          </cell>
          <cell r="AC617" t="str">
            <v>Bột Ăn Dặm</v>
          </cell>
        </row>
        <row r="618">
          <cell r="H618" t="str">
            <v>MC000165</v>
          </cell>
          <cell r="P618">
            <v>322000</v>
          </cell>
          <cell r="AC618" t="str">
            <v>Dinh Dưỡng</v>
          </cell>
        </row>
        <row r="619">
          <cell r="H619" t="str">
            <v>MC000143</v>
          </cell>
          <cell r="P619">
            <v>354000</v>
          </cell>
          <cell r="AC619" t="str">
            <v>Bột Ăn Dặm</v>
          </cell>
        </row>
        <row r="620">
          <cell r="H620" t="str">
            <v>MC000143</v>
          </cell>
          <cell r="P620">
            <v>386000</v>
          </cell>
          <cell r="AC620" t="str">
            <v>Dinh Dưỡng</v>
          </cell>
        </row>
        <row r="621">
          <cell r="H621" t="str">
            <v>MC000143</v>
          </cell>
          <cell r="P621">
            <v>384000</v>
          </cell>
          <cell r="AC621" t="str">
            <v>Sữa Nước</v>
          </cell>
        </row>
        <row r="622">
          <cell r="H622" t="str">
            <v>MC000832</v>
          </cell>
          <cell r="P622">
            <v>354000</v>
          </cell>
          <cell r="AC622" t="str">
            <v>Bột Ăn Dặm</v>
          </cell>
        </row>
        <row r="623">
          <cell r="H623" t="str">
            <v>MC000832</v>
          </cell>
          <cell r="P623">
            <v>322000</v>
          </cell>
          <cell r="AC623" t="str">
            <v>Dinh Dưỡng</v>
          </cell>
        </row>
        <row r="624">
          <cell r="H624" t="str">
            <v>MC000832</v>
          </cell>
          <cell r="P624">
            <v>384000</v>
          </cell>
          <cell r="AC624" t="str">
            <v>Sữa Nước</v>
          </cell>
        </row>
        <row r="625">
          <cell r="H625" t="str">
            <v>MC000831</v>
          </cell>
          <cell r="P625">
            <v>354000</v>
          </cell>
          <cell r="AC625" t="str">
            <v>Bột Ăn Dặm</v>
          </cell>
        </row>
        <row r="626">
          <cell r="H626" t="str">
            <v>MC000831</v>
          </cell>
          <cell r="P626">
            <v>384000</v>
          </cell>
          <cell r="AC626" t="str">
            <v>Sữa Nước</v>
          </cell>
        </row>
        <row r="627">
          <cell r="H627" t="str">
            <v>MC000831</v>
          </cell>
          <cell r="P627">
            <v>322000</v>
          </cell>
          <cell r="AC627" t="str">
            <v>Dinh Dưỡng</v>
          </cell>
        </row>
        <row r="628">
          <cell r="H628" t="str">
            <v>MC002424</v>
          </cell>
          <cell r="P628">
            <v>354000</v>
          </cell>
          <cell r="AC628" t="str">
            <v>Bột Ăn Dặm</v>
          </cell>
        </row>
        <row r="629">
          <cell r="H629" t="str">
            <v>MC002424</v>
          </cell>
          <cell r="P629">
            <v>662400</v>
          </cell>
          <cell r="AC629" t="str">
            <v>Sữa nước</v>
          </cell>
        </row>
        <row r="630">
          <cell r="H630" t="str">
            <v>MC000548</v>
          </cell>
          <cell r="P630">
            <v>384000</v>
          </cell>
          <cell r="AC630" t="str">
            <v>Sữa Nước</v>
          </cell>
        </row>
        <row r="631">
          <cell r="H631" t="str">
            <v>MC000548</v>
          </cell>
          <cell r="P631">
            <v>708000</v>
          </cell>
          <cell r="AC631" t="str">
            <v>Bột Ăn Dặm</v>
          </cell>
        </row>
        <row r="632">
          <cell r="H632" t="str">
            <v>MC000788</v>
          </cell>
          <cell r="P632">
            <v>4248000</v>
          </cell>
          <cell r="AC632" t="str">
            <v>Bột Ăn Dặm</v>
          </cell>
        </row>
        <row r="633">
          <cell r="H633" t="str">
            <v>MC000788</v>
          </cell>
          <cell r="P633">
            <v>1632000</v>
          </cell>
          <cell r="AC633" t="str">
            <v>Bột Ăn Dặm</v>
          </cell>
        </row>
        <row r="634">
          <cell r="H634" t="str">
            <v>MC000788</v>
          </cell>
          <cell r="P634">
            <v>1416000</v>
          </cell>
          <cell r="AC634" t="str">
            <v>Bột Ăn Dặm</v>
          </cell>
        </row>
        <row r="635">
          <cell r="H635" t="str">
            <v>MC000788</v>
          </cell>
          <cell r="P635">
            <v>23040000</v>
          </cell>
          <cell r="AC635" t="str">
            <v>Sữa Nước</v>
          </cell>
        </row>
        <row r="636">
          <cell r="H636" t="str">
            <v>MC000788</v>
          </cell>
          <cell r="P636">
            <v>6912000</v>
          </cell>
          <cell r="AC636" t="str">
            <v>Sữa Nước</v>
          </cell>
        </row>
        <row r="637">
          <cell r="H637" t="str">
            <v>MC000788</v>
          </cell>
          <cell r="P637">
            <v>6912000</v>
          </cell>
          <cell r="AC637" t="str">
            <v>Sữa Nước</v>
          </cell>
        </row>
        <row r="638">
          <cell r="H638" t="str">
            <v>MC000788</v>
          </cell>
          <cell r="P638">
            <v>2246400</v>
          </cell>
          <cell r="AC638" t="str">
            <v>Sữa Nước</v>
          </cell>
        </row>
        <row r="639">
          <cell r="H639" t="str">
            <v>MC000788</v>
          </cell>
          <cell r="P639">
            <v>2664000</v>
          </cell>
          <cell r="AC639" t="str">
            <v>Sữa nước</v>
          </cell>
        </row>
        <row r="640">
          <cell r="H640" t="str">
            <v>MC000788</v>
          </cell>
          <cell r="P640">
            <v>20736000</v>
          </cell>
          <cell r="AC640" t="str">
            <v>Sữa nước</v>
          </cell>
        </row>
        <row r="641">
          <cell r="H641" t="str">
            <v>MC000788</v>
          </cell>
          <cell r="P641">
            <v>31795200</v>
          </cell>
          <cell r="AC641" t="str">
            <v>Sữa nước</v>
          </cell>
        </row>
        <row r="642">
          <cell r="H642" t="str">
            <v>MC000546</v>
          </cell>
          <cell r="P642">
            <v>354000</v>
          </cell>
          <cell r="AC642" t="str">
            <v>Bột Ăn Dặm</v>
          </cell>
        </row>
        <row r="643">
          <cell r="H643" t="str">
            <v>MC000546</v>
          </cell>
          <cell r="P643">
            <v>384000</v>
          </cell>
          <cell r="AC643" t="str">
            <v>Sữa Nước</v>
          </cell>
        </row>
        <row r="644">
          <cell r="H644" t="str">
            <v>MC000546</v>
          </cell>
          <cell r="P644">
            <v>322000</v>
          </cell>
          <cell r="AC644" t="str">
            <v>Dinh Dưỡng</v>
          </cell>
        </row>
        <row r="645">
          <cell r="H645" t="str">
            <v>MC000559</v>
          </cell>
          <cell r="P645">
            <v>354000</v>
          </cell>
          <cell r="AC645" t="str">
            <v>Bột Ăn Dặm</v>
          </cell>
        </row>
        <row r="646">
          <cell r="H646" t="str">
            <v>MC000559</v>
          </cell>
          <cell r="P646">
            <v>384000</v>
          </cell>
          <cell r="AC646" t="str">
            <v>Sữa Nước</v>
          </cell>
        </row>
        <row r="647">
          <cell r="H647" t="str">
            <v>MC000559</v>
          </cell>
          <cell r="P647">
            <v>322000</v>
          </cell>
          <cell r="AC647" t="str">
            <v>Dinh Dưỡng</v>
          </cell>
        </row>
        <row r="648">
          <cell r="H648" t="str">
            <v>MC000858</v>
          </cell>
          <cell r="P648">
            <v>322000</v>
          </cell>
          <cell r="AC648" t="str">
            <v>Dinh Dưỡng</v>
          </cell>
        </row>
        <row r="649">
          <cell r="H649" t="str">
            <v>MC000858</v>
          </cell>
          <cell r="P649">
            <v>384000</v>
          </cell>
          <cell r="AC649" t="str">
            <v>Sữa Nước</v>
          </cell>
        </row>
        <row r="650">
          <cell r="H650" t="str">
            <v>MC000858</v>
          </cell>
          <cell r="P650">
            <v>408000</v>
          </cell>
          <cell r="AC650" t="str">
            <v>Bột Ăn Dặm</v>
          </cell>
        </row>
        <row r="651">
          <cell r="H651" t="str">
            <v>MC000164</v>
          </cell>
          <cell r="P651">
            <v>408000</v>
          </cell>
          <cell r="AC651" t="str">
            <v>Bột Ăn Dặm</v>
          </cell>
        </row>
        <row r="652">
          <cell r="H652" t="str">
            <v>MC000164</v>
          </cell>
          <cell r="P652">
            <v>384000</v>
          </cell>
          <cell r="AC652" t="str">
            <v>Sữa Nước</v>
          </cell>
        </row>
        <row r="653">
          <cell r="H653" t="str">
            <v>MC000164</v>
          </cell>
          <cell r="P653">
            <v>322000</v>
          </cell>
          <cell r="AC653" t="str">
            <v>Dinh Dưỡng</v>
          </cell>
        </row>
        <row r="654">
          <cell r="H654" t="str">
            <v>VTA20116</v>
          </cell>
          <cell r="P654">
            <v>753000</v>
          </cell>
          <cell r="AC654" t="str">
            <v>Dinh Dưỡng</v>
          </cell>
        </row>
        <row r="655">
          <cell r="H655" t="str">
            <v>VTA20161</v>
          </cell>
          <cell r="P655">
            <v>36144000</v>
          </cell>
          <cell r="AC655" t="str">
            <v>Dinh Dưỡng</v>
          </cell>
        </row>
        <row r="656">
          <cell r="H656" t="str">
            <v>VTA20112</v>
          </cell>
          <cell r="P656">
            <v>45180000</v>
          </cell>
          <cell r="AC656" t="str">
            <v>Dinh Dưỡng</v>
          </cell>
        </row>
        <row r="657">
          <cell r="H657" t="str">
            <v>MC002735</v>
          </cell>
          <cell r="P657">
            <v>1324800</v>
          </cell>
          <cell r="AC657" t="str">
            <v>Sữa nước</v>
          </cell>
        </row>
        <row r="658">
          <cell r="H658" t="str">
            <v>MC002735</v>
          </cell>
          <cell r="P658">
            <v>5544000</v>
          </cell>
          <cell r="AC658" t="str">
            <v>Dinh Dưỡng</v>
          </cell>
        </row>
        <row r="659">
          <cell r="H659" t="str">
            <v>MC002735</v>
          </cell>
          <cell r="P659">
            <v>4810000</v>
          </cell>
          <cell r="AC659" t="str">
            <v>Dinh Dưỡng</v>
          </cell>
        </row>
        <row r="660">
          <cell r="H660" t="str">
            <v>MC000072</v>
          </cell>
          <cell r="P660">
            <v>1980000</v>
          </cell>
          <cell r="AC660" t="str">
            <v>Nunest</v>
          </cell>
        </row>
        <row r="661">
          <cell r="H661" t="str">
            <v>MC000072</v>
          </cell>
          <cell r="P661">
            <v>2940000</v>
          </cell>
          <cell r="AC661" t="str">
            <v>Nunest</v>
          </cell>
        </row>
        <row r="662">
          <cell r="H662" t="str">
            <v>MC000072</v>
          </cell>
          <cell r="P662">
            <v>1680000</v>
          </cell>
          <cell r="AC662" t="str">
            <v>Nunest</v>
          </cell>
        </row>
        <row r="663">
          <cell r="H663" t="str">
            <v>MC000072</v>
          </cell>
          <cell r="P663">
            <v>3510000</v>
          </cell>
          <cell r="AC663" t="str">
            <v>Nunest</v>
          </cell>
        </row>
        <row r="664">
          <cell r="H664" t="str">
            <v>MC000072</v>
          </cell>
          <cell r="P664">
            <v>1680000</v>
          </cell>
          <cell r="AC664" t="str">
            <v>Nunest</v>
          </cell>
        </row>
        <row r="665">
          <cell r="H665" t="str">
            <v>MC000072</v>
          </cell>
          <cell r="P665">
            <v>1470000</v>
          </cell>
          <cell r="AC665" t="str">
            <v>Nunest</v>
          </cell>
        </row>
        <row r="666">
          <cell r="H666" t="str">
            <v>MC000072</v>
          </cell>
          <cell r="P666">
            <v>1980000</v>
          </cell>
          <cell r="AC666" t="str">
            <v>Nunest</v>
          </cell>
        </row>
        <row r="667">
          <cell r="H667" t="str">
            <v>MC000547</v>
          </cell>
          <cell r="P667">
            <v>29400000</v>
          </cell>
          <cell r="AC667" t="str">
            <v>Nunest</v>
          </cell>
        </row>
        <row r="668">
          <cell r="H668" t="str">
            <v>MC000547</v>
          </cell>
          <cell r="P668">
            <v>8400000</v>
          </cell>
          <cell r="AC668" t="str">
            <v>Nunest</v>
          </cell>
        </row>
        <row r="669">
          <cell r="H669" t="str">
            <v>MC000547</v>
          </cell>
          <cell r="P669">
            <v>5040000</v>
          </cell>
          <cell r="AC669" t="str">
            <v>Nunest</v>
          </cell>
        </row>
        <row r="670">
          <cell r="H670" t="str">
            <v>MC000547</v>
          </cell>
          <cell r="P670">
            <v>11700000</v>
          </cell>
          <cell r="AC670" t="str">
            <v>Nunest</v>
          </cell>
        </row>
        <row r="671">
          <cell r="H671" t="str">
            <v>MC000547</v>
          </cell>
          <cell r="P671">
            <v>23700000</v>
          </cell>
          <cell r="AC671" t="str">
            <v>Nunest</v>
          </cell>
        </row>
        <row r="672">
          <cell r="H672" t="str">
            <v>MC000035</v>
          </cell>
          <cell r="P672">
            <v>7350000</v>
          </cell>
          <cell r="AC672" t="str">
            <v>Nunest</v>
          </cell>
        </row>
        <row r="673">
          <cell r="H673" t="str">
            <v>MC000035</v>
          </cell>
          <cell r="P673">
            <v>10080000</v>
          </cell>
          <cell r="AC673" t="str">
            <v>Nunest</v>
          </cell>
        </row>
        <row r="674">
          <cell r="H674" t="str">
            <v>MC000035</v>
          </cell>
          <cell r="P674">
            <v>2820000</v>
          </cell>
          <cell r="AC674" t="str">
            <v>Nunest</v>
          </cell>
        </row>
        <row r="675">
          <cell r="H675" t="str">
            <v>MC000035</v>
          </cell>
          <cell r="P675">
            <v>2700000</v>
          </cell>
          <cell r="AC675" t="str">
            <v>Nunest</v>
          </cell>
        </row>
        <row r="676">
          <cell r="H676" t="str">
            <v>MC000035</v>
          </cell>
          <cell r="P676">
            <v>2700000</v>
          </cell>
          <cell r="AC676" t="str">
            <v>Nunest</v>
          </cell>
        </row>
        <row r="677">
          <cell r="H677" t="str">
            <v>MC000035</v>
          </cell>
          <cell r="P677">
            <v>2490000</v>
          </cell>
          <cell r="AC677" t="str">
            <v>Nunest</v>
          </cell>
        </row>
        <row r="678">
          <cell r="H678" t="str">
            <v>MC000035</v>
          </cell>
          <cell r="P678">
            <v>2370000</v>
          </cell>
          <cell r="AC678" t="str">
            <v>Nunest</v>
          </cell>
        </row>
        <row r="679">
          <cell r="H679" t="str">
            <v>MC000035</v>
          </cell>
          <cell r="P679">
            <v>2370000</v>
          </cell>
          <cell r="AC679" t="str">
            <v>Nunest</v>
          </cell>
        </row>
        <row r="680">
          <cell r="H680" t="str">
            <v>MC001122</v>
          </cell>
          <cell r="P680">
            <v>4410000</v>
          </cell>
          <cell r="AC680" t="str">
            <v>Nunest</v>
          </cell>
        </row>
        <row r="681">
          <cell r="H681" t="str">
            <v>MC001122</v>
          </cell>
          <cell r="P681">
            <v>1680000</v>
          </cell>
          <cell r="AC681" t="str">
            <v>Nunest</v>
          </cell>
        </row>
        <row r="682">
          <cell r="H682" t="str">
            <v>MC001122</v>
          </cell>
          <cell r="P682">
            <v>498000</v>
          </cell>
          <cell r="AC682" t="str">
            <v>Nunest</v>
          </cell>
        </row>
        <row r="683">
          <cell r="H683" t="str">
            <v>MC001122</v>
          </cell>
          <cell r="P683">
            <v>474000</v>
          </cell>
          <cell r="AC683" t="str">
            <v>Nunest</v>
          </cell>
        </row>
        <row r="684">
          <cell r="H684" t="str">
            <v>MC001122</v>
          </cell>
          <cell r="P684">
            <v>474000</v>
          </cell>
          <cell r="AC684" t="str">
            <v>Nunest</v>
          </cell>
        </row>
        <row r="685">
          <cell r="H685" t="str">
            <v>MC001122</v>
          </cell>
          <cell r="P685">
            <v>1350000</v>
          </cell>
          <cell r="AC685" t="str">
            <v>Nunest</v>
          </cell>
        </row>
        <row r="686">
          <cell r="H686" t="str">
            <v>MC001801</v>
          </cell>
          <cell r="P686">
            <v>1125000</v>
          </cell>
          <cell r="AC686" t="str">
            <v>Nunest</v>
          </cell>
        </row>
        <row r="687">
          <cell r="H687" t="str">
            <v>MC000065</v>
          </cell>
          <cell r="P687">
            <v>2940000</v>
          </cell>
          <cell r="AC687" t="str">
            <v>Nunest</v>
          </cell>
        </row>
        <row r="688">
          <cell r="H688" t="str">
            <v>MC000065</v>
          </cell>
          <cell r="P688">
            <v>3360000</v>
          </cell>
          <cell r="AC688" t="str">
            <v>Nunest</v>
          </cell>
        </row>
        <row r="689">
          <cell r="H689" t="str">
            <v>MC000065</v>
          </cell>
          <cell r="P689">
            <v>470000</v>
          </cell>
          <cell r="AC689" t="str">
            <v>Nunest</v>
          </cell>
        </row>
        <row r="690">
          <cell r="H690" t="str">
            <v>MC000065</v>
          </cell>
          <cell r="P690">
            <v>450000</v>
          </cell>
          <cell r="AC690" t="str">
            <v>Nunest</v>
          </cell>
        </row>
        <row r="691">
          <cell r="H691" t="str">
            <v>MC000065</v>
          </cell>
          <cell r="P691">
            <v>450000</v>
          </cell>
          <cell r="AC691" t="str">
            <v>Nunest</v>
          </cell>
        </row>
        <row r="692">
          <cell r="H692" t="str">
            <v>MC000341</v>
          </cell>
          <cell r="P692">
            <v>13230000</v>
          </cell>
          <cell r="AC692" t="str">
            <v>Nunest</v>
          </cell>
        </row>
        <row r="693">
          <cell r="H693" t="str">
            <v>MC000341</v>
          </cell>
          <cell r="P693">
            <v>6750000</v>
          </cell>
          <cell r="AC693" t="str">
            <v>Nunest</v>
          </cell>
        </row>
        <row r="694">
          <cell r="H694" t="str">
            <v>MC000341</v>
          </cell>
          <cell r="P694">
            <v>14040000</v>
          </cell>
          <cell r="AC694" t="str">
            <v>Nunest</v>
          </cell>
        </row>
        <row r="695">
          <cell r="H695" t="str">
            <v>MC002532</v>
          </cell>
          <cell r="P695">
            <v>4320000</v>
          </cell>
          <cell r="AC695" t="str">
            <v>Sữa Nước Pharma</v>
          </cell>
        </row>
        <row r="696">
          <cell r="H696" t="str">
            <v>MC000432</v>
          </cell>
          <cell r="P696">
            <v>6480000</v>
          </cell>
          <cell r="AC696" t="str">
            <v>Pharma</v>
          </cell>
        </row>
        <row r="697">
          <cell r="H697" t="str">
            <v>MC000432</v>
          </cell>
          <cell r="P697">
            <v>3120000</v>
          </cell>
          <cell r="AC697" t="str">
            <v>Pharma</v>
          </cell>
        </row>
        <row r="698">
          <cell r="H698" t="str">
            <v>MC000432</v>
          </cell>
          <cell r="P698">
            <v>3240000</v>
          </cell>
          <cell r="AC698" t="str">
            <v>Pharma</v>
          </cell>
        </row>
        <row r="699">
          <cell r="H699" t="str">
            <v>MC000432</v>
          </cell>
          <cell r="P699">
            <v>3240000</v>
          </cell>
          <cell r="AC699" t="str">
            <v>Pharma</v>
          </cell>
        </row>
        <row r="700">
          <cell r="H700" t="str">
            <v>MC002227</v>
          </cell>
          <cell r="P700">
            <v>3744000</v>
          </cell>
          <cell r="AC700" t="str">
            <v>Sữa Nước</v>
          </cell>
        </row>
        <row r="701">
          <cell r="H701" t="str">
            <v>MC002227</v>
          </cell>
          <cell r="P701">
            <v>5760000</v>
          </cell>
          <cell r="AC701" t="str">
            <v>Sữa Nước</v>
          </cell>
        </row>
        <row r="702">
          <cell r="H702" t="str">
            <v>MC002227</v>
          </cell>
          <cell r="P702">
            <v>7680000</v>
          </cell>
          <cell r="AC702" t="str">
            <v>Sữa Nước</v>
          </cell>
        </row>
        <row r="703">
          <cell r="H703" t="str">
            <v>MC002227</v>
          </cell>
          <cell r="P703">
            <v>8640000</v>
          </cell>
          <cell r="AC703" t="str">
            <v>Sữa nước</v>
          </cell>
        </row>
        <row r="704">
          <cell r="H704" t="str">
            <v>MC002227</v>
          </cell>
          <cell r="P704">
            <v>3312000</v>
          </cell>
          <cell r="AC704" t="str">
            <v>Sữa nước</v>
          </cell>
        </row>
        <row r="705">
          <cell r="H705" t="str">
            <v>MC002227</v>
          </cell>
          <cell r="P705">
            <v>4896000</v>
          </cell>
          <cell r="AC705" t="str">
            <v>Sữa Nước Colos</v>
          </cell>
        </row>
        <row r="706">
          <cell r="H706" t="str">
            <v>MC001278</v>
          </cell>
          <cell r="P706">
            <v>2937600</v>
          </cell>
          <cell r="AC706" t="str">
            <v>Sữa Nước Colos</v>
          </cell>
        </row>
        <row r="707">
          <cell r="H707" t="str">
            <v>MC000042</v>
          </cell>
          <cell r="P707">
            <v>27600000</v>
          </cell>
          <cell r="AC707" t="str">
            <v>Pharma</v>
          </cell>
        </row>
        <row r="708">
          <cell r="H708" t="str">
            <v>MC000042</v>
          </cell>
          <cell r="P708">
            <v>12960000</v>
          </cell>
          <cell r="AC708" t="str">
            <v>Pharma</v>
          </cell>
        </row>
        <row r="709">
          <cell r="H709" t="str">
            <v>MC000042</v>
          </cell>
          <cell r="P709">
            <v>47520000</v>
          </cell>
          <cell r="AC709" t="str">
            <v>Dinh Dưỡng</v>
          </cell>
        </row>
        <row r="710">
          <cell r="H710" t="str">
            <v>MC000042</v>
          </cell>
          <cell r="P710">
            <v>11760000</v>
          </cell>
          <cell r="AC710" t="str">
            <v>Dinh Dưỡng</v>
          </cell>
        </row>
        <row r="711">
          <cell r="H711" t="str">
            <v>MC000042</v>
          </cell>
          <cell r="P711">
            <v>5760000</v>
          </cell>
          <cell r="AC711" t="str">
            <v>Dinh Dưỡng</v>
          </cell>
        </row>
        <row r="712">
          <cell r="H712" t="str">
            <v>MC000042</v>
          </cell>
          <cell r="P712">
            <v>5748000</v>
          </cell>
          <cell r="AC712" t="str">
            <v>Dinh Dưỡng</v>
          </cell>
        </row>
        <row r="713">
          <cell r="H713" t="str">
            <v>MC000042</v>
          </cell>
          <cell r="P713">
            <v>9960000</v>
          </cell>
          <cell r="AC713" t="str">
            <v>Dinh Dưỡng</v>
          </cell>
        </row>
        <row r="714">
          <cell r="H714" t="str">
            <v>MC000042</v>
          </cell>
          <cell r="P714">
            <v>7728000</v>
          </cell>
          <cell r="AC714" t="str">
            <v>Dinh Dưỡng</v>
          </cell>
        </row>
        <row r="715">
          <cell r="H715" t="str">
            <v>MC000042</v>
          </cell>
          <cell r="P715">
            <v>3828000</v>
          </cell>
          <cell r="AC715" t="str">
            <v>Dinh Dưỡng</v>
          </cell>
        </row>
        <row r="716">
          <cell r="H716" t="str">
            <v>MC000162</v>
          </cell>
          <cell r="P716">
            <v>3264000</v>
          </cell>
          <cell r="AC716" t="str">
            <v>Bột Ăn Dặm</v>
          </cell>
        </row>
        <row r="717">
          <cell r="H717" t="str">
            <v>MC000162</v>
          </cell>
          <cell r="P717">
            <v>7080000</v>
          </cell>
          <cell r="AC717" t="str">
            <v>Bột Ăn Dặm</v>
          </cell>
        </row>
        <row r="718">
          <cell r="H718" t="str">
            <v>MC000227</v>
          </cell>
          <cell r="P718">
            <v>270000</v>
          </cell>
          <cell r="AC718" t="str">
            <v>Sữa Bột Colos</v>
          </cell>
        </row>
        <row r="719">
          <cell r="H719" t="str">
            <v>MC001278</v>
          </cell>
          <cell r="P719">
            <v>3240000</v>
          </cell>
          <cell r="AC719" t="str">
            <v>Sữa Bột Colos</v>
          </cell>
        </row>
        <row r="720">
          <cell r="H720" t="str">
            <v>MC001278</v>
          </cell>
          <cell r="P720">
            <v>6120000</v>
          </cell>
          <cell r="AC720" t="str">
            <v>Sữa Bột Colos</v>
          </cell>
        </row>
        <row r="721">
          <cell r="H721" t="str">
            <v>MC002333</v>
          </cell>
          <cell r="P721">
            <v>270000</v>
          </cell>
          <cell r="AC721" t="str">
            <v>Sữa Bột Colos</v>
          </cell>
        </row>
        <row r="722">
          <cell r="H722" t="str">
            <v>MC000162</v>
          </cell>
          <cell r="P722">
            <v>12720000</v>
          </cell>
          <cell r="AC722" t="str">
            <v>Sữa Bột Colos</v>
          </cell>
        </row>
        <row r="723">
          <cell r="H723" t="str">
            <v>MC000162</v>
          </cell>
          <cell r="P723">
            <v>12240000</v>
          </cell>
          <cell r="AC723" t="str">
            <v>Sữa Bột Colos</v>
          </cell>
        </row>
        <row r="724">
          <cell r="H724" t="str">
            <v>MC000162</v>
          </cell>
          <cell r="P724">
            <v>6120000</v>
          </cell>
          <cell r="AC724" t="str">
            <v>Sữa Bột Colos</v>
          </cell>
        </row>
        <row r="725">
          <cell r="H725" t="str">
            <v>MC000913</v>
          </cell>
          <cell r="P725">
            <v>1003200</v>
          </cell>
          <cell r="AC725" t="str">
            <v>Sữa Nước</v>
          </cell>
        </row>
        <row r="726">
          <cell r="H726" t="str">
            <v>MC000912</v>
          </cell>
          <cell r="P726">
            <v>501600</v>
          </cell>
          <cell r="AC726" t="str">
            <v>Sữa Nước</v>
          </cell>
        </row>
        <row r="727">
          <cell r="H727" t="str">
            <v>MC000909</v>
          </cell>
          <cell r="P727">
            <v>1003200</v>
          </cell>
          <cell r="AC727" t="str">
            <v>Sữa Nước</v>
          </cell>
        </row>
        <row r="728">
          <cell r="H728" t="str">
            <v>MC000935</v>
          </cell>
          <cell r="P728">
            <v>672000</v>
          </cell>
          <cell r="AC728" t="str">
            <v>Sữa Nước</v>
          </cell>
        </row>
        <row r="729">
          <cell r="H729" t="str">
            <v>MC000938</v>
          </cell>
          <cell r="P729">
            <v>672000</v>
          </cell>
          <cell r="AC729" t="str">
            <v>Sữa Nước</v>
          </cell>
        </row>
        <row r="730">
          <cell r="H730" t="str">
            <v>MC000934</v>
          </cell>
          <cell r="P730">
            <v>672000</v>
          </cell>
          <cell r="AC730" t="str">
            <v>Sữa Nước</v>
          </cell>
        </row>
        <row r="731">
          <cell r="H731" t="str">
            <v>MC000934</v>
          </cell>
          <cell r="P731">
            <v>501600</v>
          </cell>
          <cell r="AC731" t="str">
            <v>Sữa Nước</v>
          </cell>
        </row>
        <row r="732">
          <cell r="H732" t="str">
            <v>MC001699</v>
          </cell>
          <cell r="P732">
            <v>870000</v>
          </cell>
          <cell r="AC732" t="str">
            <v>PUR</v>
          </cell>
        </row>
        <row r="733">
          <cell r="H733" t="str">
            <v>MC002159</v>
          </cell>
          <cell r="P733">
            <v>1740000</v>
          </cell>
          <cell r="AC733" t="str">
            <v>PUR</v>
          </cell>
        </row>
        <row r="734">
          <cell r="H734" t="str">
            <v>MC001894</v>
          </cell>
          <cell r="P734">
            <v>2610000</v>
          </cell>
          <cell r="AC734" t="str">
            <v>PUR</v>
          </cell>
        </row>
        <row r="735">
          <cell r="H735" t="str">
            <v>MC000903</v>
          </cell>
          <cell r="P735">
            <v>1488000</v>
          </cell>
          <cell r="AC735" t="str">
            <v>Bột Ăn Dặm</v>
          </cell>
        </row>
        <row r="736">
          <cell r="H736" t="str">
            <v>MC000903</v>
          </cell>
          <cell r="P736">
            <v>1003200</v>
          </cell>
          <cell r="AC736" t="str">
            <v>Sữa Nước</v>
          </cell>
        </row>
        <row r="737">
          <cell r="H737" t="str">
            <v>MC000933</v>
          </cell>
          <cell r="P737">
            <v>4320000</v>
          </cell>
          <cell r="AC737" t="str">
            <v>Dinh Dưỡng</v>
          </cell>
        </row>
        <row r="738">
          <cell r="H738" t="str">
            <v>MC002100</v>
          </cell>
          <cell r="P738">
            <v>39960000</v>
          </cell>
          <cell r="AC738" t="str">
            <v>Dinh Dưỡng</v>
          </cell>
        </row>
        <row r="739">
          <cell r="H739" t="str">
            <v>MC002497</v>
          </cell>
          <cell r="P739">
            <v>23760000</v>
          </cell>
          <cell r="AC739" t="str">
            <v>Dinh Dưỡng</v>
          </cell>
        </row>
        <row r="740">
          <cell r="H740" t="str">
            <v>MC002497</v>
          </cell>
          <cell r="P740">
            <v>4632000</v>
          </cell>
          <cell r="AC740" t="str">
            <v>Dinh Dưỡng</v>
          </cell>
        </row>
        <row r="741">
          <cell r="H741" t="str">
            <v>MC002497</v>
          </cell>
          <cell r="P741">
            <v>5796000</v>
          </cell>
          <cell r="AC741" t="str">
            <v>Dinh Dưỡng</v>
          </cell>
        </row>
        <row r="742">
          <cell r="H742" t="str">
            <v>MC000530</v>
          </cell>
          <cell r="P742">
            <v>1224000</v>
          </cell>
          <cell r="AC742" t="str">
            <v>Bột Ăn Dặm</v>
          </cell>
        </row>
        <row r="743">
          <cell r="H743" t="str">
            <v>MC000530</v>
          </cell>
          <cell r="P743">
            <v>1224000</v>
          </cell>
          <cell r="AC743" t="str">
            <v>Bột Ăn Dặm</v>
          </cell>
        </row>
        <row r="744">
          <cell r="H744" t="str">
            <v>MC000530</v>
          </cell>
          <cell r="P744">
            <v>354000</v>
          </cell>
          <cell r="AC744" t="str">
            <v>Bột Ăn Dặm</v>
          </cell>
        </row>
        <row r="745">
          <cell r="H745" t="str">
            <v>MC002497</v>
          </cell>
          <cell r="P745">
            <v>2592000</v>
          </cell>
          <cell r="AC745" t="str">
            <v>Sữa nước</v>
          </cell>
        </row>
        <row r="746">
          <cell r="H746" t="str">
            <v>MC002497</v>
          </cell>
          <cell r="P746">
            <v>6624000</v>
          </cell>
          <cell r="AC746" t="str">
            <v>Sữa nước</v>
          </cell>
        </row>
        <row r="747">
          <cell r="H747" t="str">
            <v>MC000703</v>
          </cell>
          <cell r="P747">
            <v>31080000</v>
          </cell>
          <cell r="AC747" t="str">
            <v>Dinh Dưỡng</v>
          </cell>
        </row>
        <row r="748">
          <cell r="H748" t="str">
            <v>MC002100</v>
          </cell>
          <cell r="P748">
            <v>2304000</v>
          </cell>
          <cell r="AC748" t="str">
            <v>Sữa Nước</v>
          </cell>
        </row>
        <row r="749">
          <cell r="H749" t="str">
            <v>MC000703</v>
          </cell>
          <cell r="P749">
            <v>8880000</v>
          </cell>
          <cell r="AC749" t="str">
            <v>Dinh Dưỡng</v>
          </cell>
        </row>
        <row r="750">
          <cell r="H750" t="str">
            <v>MC002689</v>
          </cell>
          <cell r="P750">
            <v>600000</v>
          </cell>
          <cell r="AC750" t="str">
            <v>Pur</v>
          </cell>
        </row>
        <row r="751">
          <cell r="H751" t="str">
            <v>MC002047</v>
          </cell>
          <cell r="P751">
            <v>1185000</v>
          </cell>
          <cell r="AC751" t="str">
            <v>Nunest</v>
          </cell>
        </row>
        <row r="752">
          <cell r="H752" t="str">
            <v>MC002047</v>
          </cell>
          <cell r="P752">
            <v>720000</v>
          </cell>
          <cell r="AC752" t="str">
            <v>Nunest</v>
          </cell>
        </row>
        <row r="753">
          <cell r="H753" t="str">
            <v>MC002047</v>
          </cell>
          <cell r="P753">
            <v>560000</v>
          </cell>
          <cell r="AC753" t="str">
            <v>Nunest</v>
          </cell>
        </row>
        <row r="754">
          <cell r="H754" t="str">
            <v>MC002077</v>
          </cell>
          <cell r="P754">
            <v>1104000</v>
          </cell>
          <cell r="AC754" t="str">
            <v>Pur</v>
          </cell>
        </row>
        <row r="755">
          <cell r="H755" t="str">
            <v>MC002047</v>
          </cell>
          <cell r="P755">
            <v>870000</v>
          </cell>
          <cell r="AC755" t="str">
            <v>PUR</v>
          </cell>
        </row>
        <row r="756">
          <cell r="H756" t="str">
            <v>MC002077</v>
          </cell>
          <cell r="P756">
            <v>864000</v>
          </cell>
          <cell r="AC756" t="str">
            <v>Sữa Nước</v>
          </cell>
        </row>
        <row r="757">
          <cell r="H757" t="str">
            <v>MC002077</v>
          </cell>
          <cell r="P757">
            <v>1440000</v>
          </cell>
          <cell r="AC757" t="str">
            <v>Sữa Nước</v>
          </cell>
        </row>
        <row r="758">
          <cell r="H758" t="str">
            <v>MC002047</v>
          </cell>
          <cell r="P758">
            <v>2250000</v>
          </cell>
          <cell r="AC758" t="str">
            <v>Nunest</v>
          </cell>
        </row>
        <row r="759">
          <cell r="H759" t="str">
            <v>MC002047</v>
          </cell>
          <cell r="P759">
            <v>6750000</v>
          </cell>
          <cell r="AC759" t="str">
            <v>Nunest</v>
          </cell>
        </row>
        <row r="760">
          <cell r="H760" t="str">
            <v>MC002089</v>
          </cell>
          <cell r="P760">
            <v>5328000</v>
          </cell>
          <cell r="AC760" t="str">
            <v>Sữa nước</v>
          </cell>
        </row>
        <row r="761">
          <cell r="H761" t="str">
            <v>MC002423</v>
          </cell>
          <cell r="P761">
            <v>14256000</v>
          </cell>
          <cell r="AC761" t="str">
            <v>Dinh Dưỡng</v>
          </cell>
        </row>
        <row r="762">
          <cell r="H762" t="str">
            <v>MC002089</v>
          </cell>
          <cell r="P762">
            <v>4320000</v>
          </cell>
          <cell r="AC762" t="str">
            <v>Sữa nước</v>
          </cell>
        </row>
        <row r="763">
          <cell r="H763" t="str">
            <v>MC002089</v>
          </cell>
          <cell r="P763">
            <v>7948800</v>
          </cell>
          <cell r="AC763" t="str">
            <v>Sữa nước</v>
          </cell>
        </row>
        <row r="764">
          <cell r="H764" t="str">
            <v>MC002089</v>
          </cell>
          <cell r="P764">
            <v>7728000</v>
          </cell>
          <cell r="AC764" t="str">
            <v>Dinh Dưỡng</v>
          </cell>
        </row>
        <row r="765">
          <cell r="H765" t="str">
            <v>MC002089</v>
          </cell>
          <cell r="P765">
            <v>4632000</v>
          </cell>
          <cell r="AC765" t="str">
            <v>Dinh Dưỡng</v>
          </cell>
        </row>
        <row r="766">
          <cell r="H766" t="str">
            <v>MC002089</v>
          </cell>
          <cell r="P766">
            <v>1416000</v>
          </cell>
          <cell r="AC766" t="str">
            <v>Bột Ăn Dặm</v>
          </cell>
        </row>
        <row r="767">
          <cell r="H767" t="str">
            <v>MC002423</v>
          </cell>
          <cell r="P767">
            <v>1776000</v>
          </cell>
          <cell r="AC767" t="str">
            <v>Sữa nước</v>
          </cell>
        </row>
        <row r="768">
          <cell r="H768" t="str">
            <v>MC001278</v>
          </cell>
          <cell r="P768">
            <v>13320000</v>
          </cell>
          <cell r="AC768" t="str">
            <v>Dinh Dưỡng</v>
          </cell>
        </row>
        <row r="769">
          <cell r="H769" t="str">
            <v>MC002580</v>
          </cell>
          <cell r="P769">
            <v>4492800</v>
          </cell>
          <cell r="AC769" t="str">
            <v>Sữa Nước</v>
          </cell>
        </row>
        <row r="770">
          <cell r="H770" t="str">
            <v>MC002580</v>
          </cell>
          <cell r="P770">
            <v>3456000</v>
          </cell>
          <cell r="AC770" t="str">
            <v>Sữa Nước</v>
          </cell>
        </row>
        <row r="771">
          <cell r="H771" t="str">
            <v>MC002580</v>
          </cell>
          <cell r="P771">
            <v>5184000</v>
          </cell>
          <cell r="AC771" t="str">
            <v>Sữa nước</v>
          </cell>
        </row>
        <row r="772">
          <cell r="H772" t="str">
            <v>MC002580</v>
          </cell>
          <cell r="P772">
            <v>3974400</v>
          </cell>
          <cell r="AC772" t="str">
            <v>Sữa nước</v>
          </cell>
        </row>
        <row r="773">
          <cell r="H773" t="str">
            <v>MC002580</v>
          </cell>
          <cell r="P773">
            <v>2304000</v>
          </cell>
          <cell r="AC773" t="str">
            <v>Sữa Nước</v>
          </cell>
        </row>
        <row r="774">
          <cell r="H774" t="str">
            <v>MC002580</v>
          </cell>
          <cell r="P774">
            <v>576000</v>
          </cell>
          <cell r="AC774" t="str">
            <v>Sữa Nước</v>
          </cell>
        </row>
        <row r="775">
          <cell r="H775" t="str">
            <v>MC000110</v>
          </cell>
          <cell r="P775">
            <v>4980000</v>
          </cell>
          <cell r="AC775" t="str">
            <v>Dinh Dưỡng</v>
          </cell>
        </row>
        <row r="776">
          <cell r="H776" t="str">
            <v>MC000110</v>
          </cell>
          <cell r="P776">
            <v>15456000</v>
          </cell>
          <cell r="AC776" t="str">
            <v>Dinh Dưỡng</v>
          </cell>
        </row>
        <row r="777">
          <cell r="H777" t="str">
            <v>MC000374</v>
          </cell>
          <cell r="P777">
            <v>9504000</v>
          </cell>
          <cell r="AC777" t="str">
            <v>Dinh Dưỡng</v>
          </cell>
        </row>
        <row r="778">
          <cell r="H778" t="str">
            <v>MC000374</v>
          </cell>
          <cell r="P778">
            <v>3864000</v>
          </cell>
          <cell r="AC778" t="str">
            <v>Dinh Dưỡng</v>
          </cell>
        </row>
        <row r="779">
          <cell r="H779" t="str">
            <v>MC000374</v>
          </cell>
          <cell r="P779">
            <v>2874000</v>
          </cell>
          <cell r="AC779" t="str">
            <v>Dinh Dưỡng</v>
          </cell>
        </row>
        <row r="780">
          <cell r="H780" t="str">
            <v>MC002060</v>
          </cell>
          <cell r="P780">
            <v>1728000</v>
          </cell>
          <cell r="AC780" t="str">
            <v>Sữa nước</v>
          </cell>
        </row>
        <row r="781">
          <cell r="H781" t="str">
            <v>MC002539</v>
          </cell>
          <cell r="P781">
            <v>1728000</v>
          </cell>
          <cell r="AC781" t="str">
            <v>Sữa Nước</v>
          </cell>
        </row>
        <row r="782">
          <cell r="H782" t="str">
            <v>MC001278</v>
          </cell>
          <cell r="P782">
            <v>2304000</v>
          </cell>
          <cell r="AC782" t="str">
            <v>Sữa Nước</v>
          </cell>
        </row>
        <row r="783">
          <cell r="H783" t="str">
            <v>MC000121</v>
          </cell>
          <cell r="P783">
            <v>34776000</v>
          </cell>
          <cell r="AC783" t="str">
            <v>Dinh Dưỡng</v>
          </cell>
        </row>
        <row r="784">
          <cell r="H784" t="str">
            <v>MC000121</v>
          </cell>
          <cell r="P784">
            <v>115200000</v>
          </cell>
          <cell r="AC784" t="str">
            <v>Sữa Nước</v>
          </cell>
        </row>
        <row r="785">
          <cell r="H785" t="str">
            <v>MC000121</v>
          </cell>
          <cell r="P785">
            <v>43200000</v>
          </cell>
          <cell r="AC785" t="str">
            <v>Sữa Nước</v>
          </cell>
        </row>
        <row r="786">
          <cell r="H786" t="str">
            <v>MC000061</v>
          </cell>
          <cell r="P786">
            <v>980000</v>
          </cell>
          <cell r="AC786" t="str">
            <v>Dinh Dưỡng</v>
          </cell>
        </row>
        <row r="787">
          <cell r="H787" t="str">
            <v>MC000061</v>
          </cell>
          <cell r="P787">
            <v>144000</v>
          </cell>
          <cell r="AC787" t="str">
            <v>Sữa Nước</v>
          </cell>
        </row>
        <row r="788">
          <cell r="H788" t="str">
            <v>MC002447</v>
          </cell>
          <cell r="P788">
            <v>980000</v>
          </cell>
          <cell r="AC788" t="str">
            <v>Dinh Dưỡng</v>
          </cell>
        </row>
        <row r="789">
          <cell r="H789" t="str">
            <v>MC002447</v>
          </cell>
          <cell r="P789">
            <v>144000</v>
          </cell>
          <cell r="AC789" t="str">
            <v>Sữa Nước</v>
          </cell>
        </row>
        <row r="790">
          <cell r="H790" t="str">
            <v>MC000677</v>
          </cell>
          <cell r="P790">
            <v>980000</v>
          </cell>
          <cell r="AC790" t="str">
            <v>Dinh Dưỡng</v>
          </cell>
        </row>
        <row r="791">
          <cell r="H791" t="str">
            <v>MC000677</v>
          </cell>
          <cell r="P791">
            <v>144000</v>
          </cell>
          <cell r="AC791" t="str">
            <v>Sữa Nước</v>
          </cell>
        </row>
        <row r="792">
          <cell r="H792" t="str">
            <v>MC000152</v>
          </cell>
          <cell r="P792">
            <v>960000</v>
          </cell>
          <cell r="AC792" t="str">
            <v>Dinh Dưỡng</v>
          </cell>
        </row>
        <row r="793">
          <cell r="H793" t="str">
            <v>MC000152</v>
          </cell>
          <cell r="P793">
            <v>144000</v>
          </cell>
          <cell r="AC793" t="str">
            <v>Sữa Nước</v>
          </cell>
        </row>
        <row r="794">
          <cell r="H794" t="str">
            <v>MC001162</v>
          </cell>
          <cell r="P794">
            <v>960000</v>
          </cell>
          <cell r="AC794" t="str">
            <v>Dinh Dưỡng</v>
          </cell>
        </row>
        <row r="795">
          <cell r="H795" t="str">
            <v>MC001162</v>
          </cell>
          <cell r="P795">
            <v>144000</v>
          </cell>
          <cell r="AC795" t="str">
            <v>Sữa Nước</v>
          </cell>
        </row>
        <row r="796">
          <cell r="H796" t="str">
            <v>MC001212</v>
          </cell>
          <cell r="P796">
            <v>960000</v>
          </cell>
          <cell r="AC796" t="str">
            <v>Dinh Dưỡng</v>
          </cell>
        </row>
        <row r="797">
          <cell r="H797" t="str">
            <v>MC001212</v>
          </cell>
          <cell r="P797">
            <v>144000</v>
          </cell>
          <cell r="AC797" t="str">
            <v>Sữa Nước</v>
          </cell>
        </row>
        <row r="798">
          <cell r="H798" t="str">
            <v>MC000149</v>
          </cell>
          <cell r="P798">
            <v>960000</v>
          </cell>
          <cell r="AC798" t="str">
            <v>Dinh Dưỡng</v>
          </cell>
        </row>
        <row r="799">
          <cell r="H799" t="str">
            <v>MC000149</v>
          </cell>
          <cell r="P799">
            <v>144000</v>
          </cell>
          <cell r="AC799" t="str">
            <v>Sữa Nước</v>
          </cell>
        </row>
        <row r="800">
          <cell r="H800" t="str">
            <v>MC001161</v>
          </cell>
          <cell r="P800">
            <v>960000</v>
          </cell>
          <cell r="AC800" t="str">
            <v>Dinh Dưỡng</v>
          </cell>
        </row>
        <row r="801">
          <cell r="H801" t="str">
            <v>MC001161</v>
          </cell>
          <cell r="P801">
            <v>144000</v>
          </cell>
          <cell r="AC801" t="str">
            <v>Sữa Nước</v>
          </cell>
        </row>
        <row r="802">
          <cell r="H802" t="str">
            <v>MC001160</v>
          </cell>
          <cell r="P802">
            <v>960000</v>
          </cell>
          <cell r="AC802" t="str">
            <v>Dinh Dưỡng</v>
          </cell>
        </row>
        <row r="803">
          <cell r="H803" t="str">
            <v>MC001160</v>
          </cell>
          <cell r="P803">
            <v>144000</v>
          </cell>
          <cell r="AC803" t="str">
            <v>Sữa Nước</v>
          </cell>
        </row>
        <row r="804">
          <cell r="H804" t="str">
            <v>MC000121</v>
          </cell>
          <cell r="P804">
            <v>11760000</v>
          </cell>
          <cell r="AC804" t="str">
            <v>Dinh Dưỡng</v>
          </cell>
        </row>
        <row r="805">
          <cell r="H805" t="str">
            <v>MC000121</v>
          </cell>
          <cell r="P805">
            <v>4632000</v>
          </cell>
          <cell r="AC805" t="str">
            <v>Dinh Dưỡng</v>
          </cell>
        </row>
        <row r="806">
          <cell r="H806" t="str">
            <v>MC000121</v>
          </cell>
          <cell r="P806">
            <v>4320000</v>
          </cell>
          <cell r="AC806" t="str">
            <v>Dinh Dưỡng</v>
          </cell>
        </row>
        <row r="807">
          <cell r="H807" t="str">
            <v>MC000121</v>
          </cell>
          <cell r="P807">
            <v>1560000</v>
          </cell>
          <cell r="AC807" t="str">
            <v>Sữa Bột Colos</v>
          </cell>
        </row>
        <row r="808">
          <cell r="H808" t="str">
            <v>MC000121</v>
          </cell>
          <cell r="P808">
            <v>1110000</v>
          </cell>
          <cell r="AC808" t="str">
            <v>Dinh Dưỡng</v>
          </cell>
        </row>
        <row r="809">
          <cell r="H809" t="str">
            <v>MC000121</v>
          </cell>
          <cell r="P809">
            <v>1632000</v>
          </cell>
          <cell r="AC809" t="str">
            <v>Bột Ăn Dặm</v>
          </cell>
        </row>
        <row r="810">
          <cell r="H810" t="str">
            <v>MC000121</v>
          </cell>
          <cell r="P810">
            <v>7728000</v>
          </cell>
          <cell r="AC810" t="str">
            <v>Dinh Dưỡng</v>
          </cell>
        </row>
        <row r="811">
          <cell r="H811" t="str">
            <v>MC000121</v>
          </cell>
          <cell r="P811">
            <v>9216000</v>
          </cell>
          <cell r="AC811" t="str">
            <v>Sữa Nước</v>
          </cell>
        </row>
        <row r="812">
          <cell r="H812" t="str">
            <v>MC000129</v>
          </cell>
          <cell r="P812">
            <v>4632000</v>
          </cell>
          <cell r="AC812" t="str">
            <v>Dinh Dưỡng</v>
          </cell>
        </row>
        <row r="813">
          <cell r="H813" t="str">
            <v>MC000129</v>
          </cell>
          <cell r="P813">
            <v>1728000</v>
          </cell>
          <cell r="AC813" t="str">
            <v>Sữa Nước</v>
          </cell>
        </row>
        <row r="814">
          <cell r="H814" t="str">
            <v>MC000129</v>
          </cell>
          <cell r="P814">
            <v>408000</v>
          </cell>
          <cell r="AC814" t="str">
            <v>Bột Ăn Dặm</v>
          </cell>
        </row>
        <row r="815">
          <cell r="H815" t="str">
            <v>MC000129</v>
          </cell>
          <cell r="P815">
            <v>354000</v>
          </cell>
          <cell r="AC815" t="str">
            <v>Bột Ăn Dặm</v>
          </cell>
        </row>
        <row r="816">
          <cell r="H816" t="str">
            <v>MC000284</v>
          </cell>
          <cell r="P816">
            <v>8640000</v>
          </cell>
          <cell r="AC816" t="str">
            <v>Sữa nước</v>
          </cell>
        </row>
        <row r="817">
          <cell r="H817" t="str">
            <v>MC000284</v>
          </cell>
          <cell r="P817">
            <v>13248000</v>
          </cell>
          <cell r="AC817" t="str">
            <v>Sữa nước</v>
          </cell>
        </row>
        <row r="818">
          <cell r="H818" t="str">
            <v>MC000129</v>
          </cell>
          <cell r="P818">
            <v>2592000</v>
          </cell>
          <cell r="AC818" t="str">
            <v>Sữa nước</v>
          </cell>
        </row>
        <row r="819">
          <cell r="H819" t="str">
            <v>MC000802</v>
          </cell>
          <cell r="P819">
            <v>480000</v>
          </cell>
          <cell r="AC819" t="str">
            <v>Dinh Dưỡng</v>
          </cell>
        </row>
        <row r="820">
          <cell r="H820" t="str">
            <v>MC000284</v>
          </cell>
          <cell r="P820">
            <v>260000</v>
          </cell>
          <cell r="AC820" t="str">
            <v>Dinh Dưỡng</v>
          </cell>
        </row>
        <row r="821">
          <cell r="H821" t="str">
            <v>MC002480</v>
          </cell>
          <cell r="P821">
            <v>3240000</v>
          </cell>
          <cell r="AC821" t="str">
            <v>Sữa Bột Colos</v>
          </cell>
        </row>
        <row r="822">
          <cell r="H822" t="str">
            <v>MC002480</v>
          </cell>
          <cell r="P822">
            <v>6360000</v>
          </cell>
          <cell r="AC822" t="str">
            <v>Sữa Bột Colos</v>
          </cell>
        </row>
        <row r="823">
          <cell r="H823" t="str">
            <v>MC002480</v>
          </cell>
          <cell r="P823">
            <v>6120000</v>
          </cell>
          <cell r="AC823" t="str">
            <v>Sữa Bột Colos</v>
          </cell>
        </row>
        <row r="824">
          <cell r="H824" t="str">
            <v>MC002480</v>
          </cell>
          <cell r="P824">
            <v>3120000</v>
          </cell>
          <cell r="AC824" t="str">
            <v>Sữa Bột Colos</v>
          </cell>
        </row>
        <row r="825">
          <cell r="H825" t="str">
            <v>MC002480</v>
          </cell>
          <cell r="P825">
            <v>12720000</v>
          </cell>
          <cell r="AC825" t="str">
            <v>Sữa Bột Colos</v>
          </cell>
        </row>
        <row r="826">
          <cell r="H826" t="str">
            <v>MC002480</v>
          </cell>
          <cell r="P826">
            <v>8812800</v>
          </cell>
          <cell r="AC826" t="str">
            <v>Sữa Nước Colos</v>
          </cell>
        </row>
        <row r="827">
          <cell r="H827" t="str">
            <v>MC001264</v>
          </cell>
          <cell r="P827">
            <v>3456000</v>
          </cell>
          <cell r="AC827" t="str">
            <v>Sữa Nước</v>
          </cell>
        </row>
        <row r="828">
          <cell r="H828" t="str">
            <v>MC001264</v>
          </cell>
          <cell r="P828">
            <v>4608000</v>
          </cell>
          <cell r="AC828" t="str">
            <v>Sữa Nước</v>
          </cell>
        </row>
        <row r="829">
          <cell r="H829" t="str">
            <v>MC001264</v>
          </cell>
          <cell r="P829">
            <v>8640000</v>
          </cell>
          <cell r="AC829" t="str">
            <v>Sữa Nước Pharma</v>
          </cell>
        </row>
        <row r="830">
          <cell r="H830" t="str">
            <v>MC001264</v>
          </cell>
          <cell r="P830">
            <v>7200000</v>
          </cell>
          <cell r="AC830" t="str">
            <v>Sữa Nước Pharma</v>
          </cell>
        </row>
        <row r="831">
          <cell r="H831" t="str">
            <v>MC001264</v>
          </cell>
          <cell r="P831">
            <v>2937600</v>
          </cell>
          <cell r="AC831" t="str">
            <v>Sữa Nước Colos</v>
          </cell>
        </row>
        <row r="832">
          <cell r="H832" t="str">
            <v>MC001264</v>
          </cell>
          <cell r="P832">
            <v>3264000</v>
          </cell>
          <cell r="AC832" t="str">
            <v>Bột Ăn Dặm</v>
          </cell>
        </row>
        <row r="833">
          <cell r="H833" t="str">
            <v>MC001264</v>
          </cell>
          <cell r="P833">
            <v>6912000</v>
          </cell>
          <cell r="AC833" t="str">
            <v>Sữa Nước</v>
          </cell>
        </row>
        <row r="834">
          <cell r="H834" t="str">
            <v>MC001339</v>
          </cell>
          <cell r="P834">
            <v>22080000</v>
          </cell>
          <cell r="AC834" t="str">
            <v>Pharma</v>
          </cell>
        </row>
        <row r="835">
          <cell r="H835" t="str">
            <v>MC001339</v>
          </cell>
          <cell r="P835">
            <v>10560000</v>
          </cell>
          <cell r="AC835" t="str">
            <v>Pharma</v>
          </cell>
        </row>
        <row r="836">
          <cell r="H836" t="str">
            <v>MC001339</v>
          </cell>
          <cell r="P836">
            <v>11844000</v>
          </cell>
          <cell r="AC836" t="str">
            <v>Pharma</v>
          </cell>
        </row>
        <row r="837">
          <cell r="H837" t="str">
            <v>MC001339</v>
          </cell>
          <cell r="P837">
            <v>5760000</v>
          </cell>
          <cell r="AC837" t="str">
            <v>Pharma</v>
          </cell>
        </row>
        <row r="838">
          <cell r="H838" t="str">
            <v>MC001339</v>
          </cell>
          <cell r="P838">
            <v>5520000</v>
          </cell>
          <cell r="AC838" t="str">
            <v>Pharma</v>
          </cell>
        </row>
        <row r="839">
          <cell r="H839" t="str">
            <v>MC001339</v>
          </cell>
          <cell r="P839">
            <v>15840000</v>
          </cell>
          <cell r="AC839" t="str">
            <v>Pharma</v>
          </cell>
        </row>
        <row r="840">
          <cell r="H840" t="str">
            <v>MC001339</v>
          </cell>
          <cell r="P840">
            <v>7656000</v>
          </cell>
          <cell r="AC840" t="str">
            <v>Pharma</v>
          </cell>
        </row>
        <row r="841">
          <cell r="H841" t="str">
            <v>MC001339</v>
          </cell>
          <cell r="P841">
            <v>19740000</v>
          </cell>
          <cell r="AC841" t="str">
            <v>Pharma</v>
          </cell>
        </row>
        <row r="842">
          <cell r="H842" t="str">
            <v>MC001339</v>
          </cell>
          <cell r="P842">
            <v>2940000</v>
          </cell>
          <cell r="AC842" t="str">
            <v>Nunest</v>
          </cell>
        </row>
        <row r="843">
          <cell r="H843" t="str">
            <v>MC001339</v>
          </cell>
          <cell r="P843">
            <v>22500000</v>
          </cell>
          <cell r="AC843" t="str">
            <v>Nunest</v>
          </cell>
        </row>
        <row r="844">
          <cell r="H844" t="str">
            <v>MC001339</v>
          </cell>
          <cell r="P844">
            <v>2700000</v>
          </cell>
          <cell r="AC844" t="str">
            <v>Nunest</v>
          </cell>
        </row>
        <row r="845">
          <cell r="H845" t="str">
            <v>MC001339</v>
          </cell>
          <cell r="P845">
            <v>16560000</v>
          </cell>
          <cell r="AC845" t="str">
            <v>Pharma</v>
          </cell>
        </row>
        <row r="846">
          <cell r="H846" t="str">
            <v>MC001339</v>
          </cell>
          <cell r="P846">
            <v>12000000</v>
          </cell>
          <cell r="AC846" t="str">
            <v>Pharma</v>
          </cell>
        </row>
        <row r="847">
          <cell r="H847" t="str">
            <v>MC001339</v>
          </cell>
          <cell r="P847">
            <v>7656000</v>
          </cell>
          <cell r="AC847" t="str">
            <v>Pharma</v>
          </cell>
        </row>
        <row r="848">
          <cell r="H848" t="str">
            <v>MC001339</v>
          </cell>
          <cell r="P848">
            <v>3948000</v>
          </cell>
          <cell r="AC848" t="str">
            <v>Pharma</v>
          </cell>
        </row>
        <row r="849">
          <cell r="H849" t="str">
            <v>MC001339</v>
          </cell>
          <cell r="P849">
            <v>14400000</v>
          </cell>
          <cell r="AC849" t="str">
            <v>Sữa Nước Pharma</v>
          </cell>
        </row>
        <row r="850">
          <cell r="H850" t="str">
            <v>MC001339</v>
          </cell>
          <cell r="P850">
            <v>99456000</v>
          </cell>
          <cell r="AC850" t="str">
            <v>Sữa Nước Pharma</v>
          </cell>
        </row>
        <row r="851">
          <cell r="H851" t="str">
            <v>MC002586</v>
          </cell>
          <cell r="P851">
            <v>11760000</v>
          </cell>
          <cell r="AC851" t="str">
            <v>Dinh Dưỡng</v>
          </cell>
        </row>
        <row r="852">
          <cell r="H852" t="str">
            <v>MC002586</v>
          </cell>
          <cell r="P852">
            <v>5748000</v>
          </cell>
          <cell r="AC852" t="str">
            <v>Dinh Dưỡng</v>
          </cell>
        </row>
        <row r="853">
          <cell r="H853" t="str">
            <v>MC002586</v>
          </cell>
          <cell r="P853">
            <v>4980000</v>
          </cell>
          <cell r="AC853" t="str">
            <v>Dinh Dưỡng</v>
          </cell>
        </row>
        <row r="854">
          <cell r="H854" t="str">
            <v>MC002586</v>
          </cell>
          <cell r="P854">
            <v>11592000</v>
          </cell>
          <cell r="AC854" t="str">
            <v>Dinh Dưỡng</v>
          </cell>
        </row>
        <row r="855">
          <cell r="H855" t="str">
            <v>MC002586</v>
          </cell>
          <cell r="P855">
            <v>3828000</v>
          </cell>
          <cell r="AC855" t="str">
            <v>Dinh Dưỡng</v>
          </cell>
        </row>
        <row r="856">
          <cell r="H856" t="str">
            <v>MC002586</v>
          </cell>
          <cell r="P856">
            <v>3330000</v>
          </cell>
          <cell r="AC856" t="str">
            <v>Dinh Dưỡng</v>
          </cell>
        </row>
        <row r="857">
          <cell r="H857" t="str">
            <v>MC002586</v>
          </cell>
          <cell r="P857">
            <v>17280000</v>
          </cell>
          <cell r="AC857" t="str">
            <v>Sữa Nước</v>
          </cell>
        </row>
        <row r="858">
          <cell r="H858" t="str">
            <v>MC002586</v>
          </cell>
          <cell r="P858">
            <v>44160000</v>
          </cell>
          <cell r="AC858" t="str">
            <v>Sữa Nước</v>
          </cell>
        </row>
        <row r="859">
          <cell r="H859" t="str">
            <v>MC001332</v>
          </cell>
          <cell r="P859">
            <v>16320000</v>
          </cell>
          <cell r="AC859" t="str">
            <v>Bột Ăn Dặm</v>
          </cell>
        </row>
        <row r="860">
          <cell r="H860" t="str">
            <v>MC001332</v>
          </cell>
          <cell r="P860">
            <v>4896000</v>
          </cell>
          <cell r="AC860" t="str">
            <v>Bột Ăn Dặm</v>
          </cell>
        </row>
        <row r="861">
          <cell r="H861" t="str">
            <v>MC001332</v>
          </cell>
          <cell r="P861">
            <v>6120000</v>
          </cell>
          <cell r="AC861" t="str">
            <v>Sữa Bột Colos</v>
          </cell>
        </row>
        <row r="862">
          <cell r="H862" t="str">
            <v>MC001332</v>
          </cell>
          <cell r="P862">
            <v>19080000</v>
          </cell>
          <cell r="AC862" t="str">
            <v>Sữa Bột Colos</v>
          </cell>
        </row>
        <row r="863">
          <cell r="H863" t="str">
            <v>MC001332</v>
          </cell>
          <cell r="P863">
            <v>4632000</v>
          </cell>
          <cell r="AC863" t="str">
            <v>Dinh Dưỡng</v>
          </cell>
        </row>
        <row r="864">
          <cell r="H864" t="str">
            <v>MC001332</v>
          </cell>
          <cell r="P864">
            <v>888000</v>
          </cell>
          <cell r="AC864" t="str">
            <v>Sữa nước</v>
          </cell>
        </row>
        <row r="865">
          <cell r="H865" t="str">
            <v>MC001332</v>
          </cell>
          <cell r="P865">
            <v>2592000</v>
          </cell>
          <cell r="AC865" t="str">
            <v>Sữa nước</v>
          </cell>
        </row>
        <row r="866">
          <cell r="H866" t="str">
            <v>MC001332</v>
          </cell>
          <cell r="P866">
            <v>5760000</v>
          </cell>
          <cell r="AC866" t="str">
            <v>Sữa Nước</v>
          </cell>
        </row>
        <row r="867">
          <cell r="H867" t="str">
            <v>MC001332</v>
          </cell>
          <cell r="P867">
            <v>18432000</v>
          </cell>
          <cell r="AC867" t="str">
            <v>Sữa Nước</v>
          </cell>
        </row>
        <row r="868">
          <cell r="H868" t="str">
            <v>MC001332</v>
          </cell>
          <cell r="P868">
            <v>4368000</v>
          </cell>
          <cell r="AC868" t="str">
            <v>Sữa Nước</v>
          </cell>
        </row>
        <row r="869">
          <cell r="H869" t="str">
            <v>MC001332</v>
          </cell>
          <cell r="P869">
            <v>15984000</v>
          </cell>
          <cell r="AC869" t="str">
            <v>Sữa nước</v>
          </cell>
        </row>
        <row r="870">
          <cell r="H870" t="str">
            <v>MC001332</v>
          </cell>
          <cell r="P870">
            <v>10598400</v>
          </cell>
          <cell r="AC870" t="str">
            <v>Sữa nước</v>
          </cell>
        </row>
        <row r="871">
          <cell r="H871" t="str">
            <v>MC001332</v>
          </cell>
          <cell r="P871">
            <v>5880000</v>
          </cell>
          <cell r="AC871" t="str">
            <v>Dinh Dưỡng</v>
          </cell>
        </row>
        <row r="872">
          <cell r="H872" t="str">
            <v>MC001332</v>
          </cell>
          <cell r="P872">
            <v>5760000</v>
          </cell>
          <cell r="AC872" t="str">
            <v>Dinh Dưỡng</v>
          </cell>
        </row>
        <row r="873">
          <cell r="H873" t="str">
            <v>MC001370</v>
          </cell>
          <cell r="P873">
            <v>6528000</v>
          </cell>
          <cell r="AC873" t="str">
            <v>Bột Ăn Dặm</v>
          </cell>
        </row>
        <row r="874">
          <cell r="H874" t="str">
            <v>MC002280</v>
          </cell>
          <cell r="P874">
            <v>21888000</v>
          </cell>
          <cell r="AC874" t="str">
            <v>Sữa Nước Colos</v>
          </cell>
        </row>
        <row r="875">
          <cell r="H875" t="str">
            <v>MC002280</v>
          </cell>
          <cell r="P875">
            <v>28396800</v>
          </cell>
          <cell r="AC875" t="str">
            <v>Sữa Nước Colos</v>
          </cell>
        </row>
        <row r="876">
          <cell r="H876" t="str">
            <v>MC002280</v>
          </cell>
          <cell r="P876">
            <v>6000000</v>
          </cell>
          <cell r="AC876" t="str">
            <v>Dinh Dưỡng</v>
          </cell>
        </row>
        <row r="877">
          <cell r="H877" t="str">
            <v>MC002280</v>
          </cell>
          <cell r="P877">
            <v>23040000</v>
          </cell>
          <cell r="AC877" t="str">
            <v>Dinh Dưỡng</v>
          </cell>
        </row>
        <row r="878">
          <cell r="H878" t="str">
            <v>MC002280</v>
          </cell>
          <cell r="P878">
            <v>4680000</v>
          </cell>
          <cell r="AC878" t="str">
            <v>Dinh Dưỡng</v>
          </cell>
        </row>
        <row r="879">
          <cell r="H879" t="str">
            <v>MC002280</v>
          </cell>
          <cell r="P879">
            <v>18528000</v>
          </cell>
          <cell r="AC879" t="str">
            <v>Dinh Dưỡng</v>
          </cell>
        </row>
        <row r="880">
          <cell r="H880" t="str">
            <v>MC002280</v>
          </cell>
          <cell r="P880">
            <v>9504000</v>
          </cell>
          <cell r="AC880" t="str">
            <v>Dinh Dưỡng</v>
          </cell>
        </row>
        <row r="881">
          <cell r="H881" t="str">
            <v>MC002280</v>
          </cell>
          <cell r="P881">
            <v>8880000</v>
          </cell>
          <cell r="AC881" t="str">
            <v>Dinh Dưỡng</v>
          </cell>
        </row>
        <row r="882">
          <cell r="H882" t="str">
            <v>MC002280</v>
          </cell>
          <cell r="P882">
            <v>6240000</v>
          </cell>
          <cell r="AC882" t="str">
            <v>Dinh Dưỡng</v>
          </cell>
        </row>
        <row r="883">
          <cell r="H883" t="str">
            <v>MC002280</v>
          </cell>
          <cell r="P883">
            <v>17640000</v>
          </cell>
          <cell r="AC883" t="str">
            <v>Dinh Dưỡng</v>
          </cell>
        </row>
        <row r="884">
          <cell r="H884" t="str">
            <v>MC002280</v>
          </cell>
          <cell r="P884">
            <v>5760000</v>
          </cell>
          <cell r="AC884" t="str">
            <v>Dinh Dưỡng</v>
          </cell>
        </row>
        <row r="885">
          <cell r="H885" t="str">
            <v>MC002280</v>
          </cell>
          <cell r="P885">
            <v>4824000</v>
          </cell>
          <cell r="AC885" t="str">
            <v>Dinh Dưỡng</v>
          </cell>
        </row>
        <row r="886">
          <cell r="H886" t="str">
            <v>MC002280</v>
          </cell>
          <cell r="P886">
            <v>11496000</v>
          </cell>
          <cell r="AC886" t="str">
            <v>Dinh Dưỡng</v>
          </cell>
        </row>
        <row r="887">
          <cell r="H887" t="str">
            <v>MC002280</v>
          </cell>
          <cell r="P887">
            <v>14940000</v>
          </cell>
          <cell r="AC887" t="str">
            <v>Dinh Dưỡng</v>
          </cell>
        </row>
        <row r="888">
          <cell r="H888" t="str">
            <v>MC002280</v>
          </cell>
          <cell r="P888">
            <v>7728000</v>
          </cell>
          <cell r="AC888" t="str">
            <v>Dinh Dưỡng</v>
          </cell>
        </row>
        <row r="889">
          <cell r="H889" t="str">
            <v>MC002280</v>
          </cell>
          <cell r="P889">
            <v>7656000</v>
          </cell>
          <cell r="AC889" t="str">
            <v>Dinh Dưỡng</v>
          </cell>
        </row>
        <row r="890">
          <cell r="H890" t="str">
            <v>MC002280</v>
          </cell>
          <cell r="P890">
            <v>2220000</v>
          </cell>
          <cell r="AC890" t="str">
            <v>Dinh Dưỡng</v>
          </cell>
        </row>
        <row r="891">
          <cell r="H891" t="str">
            <v>MC002280</v>
          </cell>
          <cell r="P891">
            <v>2220000</v>
          </cell>
          <cell r="AC891" t="str">
            <v>Dinh Dưỡng</v>
          </cell>
        </row>
        <row r="892">
          <cell r="H892" t="str">
            <v>MC002280</v>
          </cell>
          <cell r="P892">
            <v>2220000</v>
          </cell>
          <cell r="AC892" t="str">
            <v>Dinh Dưỡng</v>
          </cell>
        </row>
        <row r="893">
          <cell r="H893" t="str">
            <v>MC002280</v>
          </cell>
          <cell r="P893">
            <v>4440000</v>
          </cell>
          <cell r="AC893" t="str">
            <v>Dinh Dưỡng</v>
          </cell>
        </row>
        <row r="894">
          <cell r="H894" t="str">
            <v>MC002280</v>
          </cell>
          <cell r="P894">
            <v>2832000</v>
          </cell>
          <cell r="AC894" t="str">
            <v>Bột Ăn Dặm</v>
          </cell>
        </row>
        <row r="895">
          <cell r="H895" t="str">
            <v>MC002280</v>
          </cell>
          <cell r="P895">
            <v>4896000</v>
          </cell>
          <cell r="AC895" t="str">
            <v>Bột Ăn Dặm</v>
          </cell>
        </row>
        <row r="896">
          <cell r="H896" t="str">
            <v>MC002280</v>
          </cell>
          <cell r="P896">
            <v>4896000</v>
          </cell>
          <cell r="AC896" t="str">
            <v>Bột Ăn Dặm</v>
          </cell>
        </row>
        <row r="897">
          <cell r="H897" t="str">
            <v>MC002736</v>
          </cell>
          <cell r="P897">
            <v>4740000</v>
          </cell>
          <cell r="AC897" t="str">
            <v>Nunest</v>
          </cell>
        </row>
        <row r="898">
          <cell r="H898" t="str">
            <v>MC002736</v>
          </cell>
          <cell r="P898">
            <v>4500000</v>
          </cell>
          <cell r="AC898" t="str">
            <v>Nunest</v>
          </cell>
        </row>
        <row r="899">
          <cell r="H899" t="str">
            <v>MC002736</v>
          </cell>
          <cell r="P899">
            <v>6750000</v>
          </cell>
          <cell r="AC899" t="str">
            <v>Nunest</v>
          </cell>
        </row>
        <row r="900">
          <cell r="H900" t="str">
            <v>MC002736</v>
          </cell>
          <cell r="P900">
            <v>2490000</v>
          </cell>
          <cell r="AC900" t="str">
            <v>Nunest</v>
          </cell>
        </row>
        <row r="901">
          <cell r="H901" t="str">
            <v>MC002736</v>
          </cell>
          <cell r="P901">
            <v>4740000</v>
          </cell>
          <cell r="AC901" t="str">
            <v>Nunest</v>
          </cell>
        </row>
        <row r="902">
          <cell r="H902" t="str">
            <v>MC002736</v>
          </cell>
          <cell r="P902">
            <v>2340000</v>
          </cell>
          <cell r="AC902" t="str">
            <v>Nunest</v>
          </cell>
        </row>
        <row r="903">
          <cell r="H903" t="str">
            <v>MC002736</v>
          </cell>
          <cell r="P903">
            <v>3600000</v>
          </cell>
          <cell r="AC903" t="str">
            <v>Nunest</v>
          </cell>
        </row>
        <row r="904">
          <cell r="H904" t="str">
            <v>MC002736</v>
          </cell>
          <cell r="P904">
            <v>2850000</v>
          </cell>
          <cell r="AC904" t="str">
            <v>Nunest</v>
          </cell>
        </row>
        <row r="905">
          <cell r="H905" t="str">
            <v>MC002736</v>
          </cell>
          <cell r="P905">
            <v>4740000</v>
          </cell>
          <cell r="AC905" t="str">
            <v>Nunest</v>
          </cell>
        </row>
        <row r="906">
          <cell r="H906" t="str">
            <v>MC002736</v>
          </cell>
          <cell r="P906">
            <v>10560000</v>
          </cell>
          <cell r="AC906" t="str">
            <v>Pharma</v>
          </cell>
        </row>
        <row r="907">
          <cell r="H907" t="str">
            <v>MC002736</v>
          </cell>
          <cell r="P907">
            <v>7656000</v>
          </cell>
          <cell r="AC907" t="str">
            <v>Pharma</v>
          </cell>
        </row>
        <row r="908">
          <cell r="H908" t="str">
            <v>MC002736</v>
          </cell>
          <cell r="P908">
            <v>10080000</v>
          </cell>
          <cell r="AC908" t="str">
            <v>Pharma</v>
          </cell>
        </row>
        <row r="909">
          <cell r="H909" t="str">
            <v>MC002736</v>
          </cell>
          <cell r="P909">
            <v>2520000</v>
          </cell>
          <cell r="AC909" t="str">
            <v>Pharma</v>
          </cell>
        </row>
        <row r="910">
          <cell r="H910" t="str">
            <v>MC002503</v>
          </cell>
          <cell r="P910">
            <v>6480000</v>
          </cell>
          <cell r="AC910" t="str">
            <v>Sữa Bột Colos</v>
          </cell>
        </row>
        <row r="911">
          <cell r="H911" t="str">
            <v>MC002794</v>
          </cell>
          <cell r="P911">
            <v>22400</v>
          </cell>
          <cell r="AC911" t="str">
            <v>Sữa Nước Pharma</v>
          </cell>
        </row>
        <row r="912">
          <cell r="H912" t="str">
            <v>MC000622</v>
          </cell>
          <cell r="P912">
            <v>36000000</v>
          </cell>
          <cell r="AC912" t="str">
            <v>Pharma</v>
          </cell>
        </row>
        <row r="913">
          <cell r="H913" t="str">
            <v>MC000622</v>
          </cell>
          <cell r="P913">
            <v>4680000</v>
          </cell>
          <cell r="AC913" t="str">
            <v>Pharma</v>
          </cell>
        </row>
        <row r="914">
          <cell r="H914" t="str">
            <v>MC000622</v>
          </cell>
          <cell r="P914">
            <v>1974000</v>
          </cell>
          <cell r="AC914" t="str">
            <v>Pharma</v>
          </cell>
        </row>
        <row r="915">
          <cell r="H915" t="str">
            <v>MC000622</v>
          </cell>
          <cell r="P915">
            <v>25200000</v>
          </cell>
          <cell r="AC915" t="str">
            <v>Pharma</v>
          </cell>
        </row>
        <row r="916">
          <cell r="H916" t="str">
            <v>MC000622</v>
          </cell>
          <cell r="P916">
            <v>6000000</v>
          </cell>
          <cell r="AC916" t="str">
            <v>Pharma</v>
          </cell>
        </row>
        <row r="917">
          <cell r="H917" t="str">
            <v>MC000622</v>
          </cell>
          <cell r="P917">
            <v>39480000</v>
          </cell>
          <cell r="AC917" t="str">
            <v>Pharma</v>
          </cell>
        </row>
        <row r="918">
          <cell r="H918" t="str">
            <v>MC000622</v>
          </cell>
          <cell r="P918">
            <v>19140000</v>
          </cell>
          <cell r="AC918" t="str">
            <v>Pharma</v>
          </cell>
        </row>
        <row r="919">
          <cell r="H919" t="str">
            <v>MC000622</v>
          </cell>
          <cell r="P919">
            <v>26400000</v>
          </cell>
          <cell r="AC919" t="str">
            <v>Pharma</v>
          </cell>
        </row>
        <row r="920">
          <cell r="H920" t="str">
            <v>MC000622</v>
          </cell>
          <cell r="P920">
            <v>3720000</v>
          </cell>
          <cell r="AC920" t="str">
            <v>Pharma</v>
          </cell>
        </row>
        <row r="921">
          <cell r="H921" t="str">
            <v>MC000622</v>
          </cell>
          <cell r="P921">
            <v>16560000</v>
          </cell>
          <cell r="AC921" t="str">
            <v>Pharma</v>
          </cell>
        </row>
        <row r="922">
          <cell r="H922" t="str">
            <v>MC000622</v>
          </cell>
          <cell r="P922">
            <v>29400000</v>
          </cell>
          <cell r="AC922" t="str">
            <v>Nunest</v>
          </cell>
        </row>
        <row r="923">
          <cell r="H923" t="str">
            <v>MC000622</v>
          </cell>
          <cell r="P923">
            <v>3360000</v>
          </cell>
          <cell r="AC923" t="str">
            <v>Nunest</v>
          </cell>
        </row>
        <row r="924">
          <cell r="H924" t="str">
            <v>MC000622</v>
          </cell>
          <cell r="P924">
            <v>9200000</v>
          </cell>
          <cell r="AC924" t="str">
            <v>Nunest</v>
          </cell>
        </row>
        <row r="925">
          <cell r="H925" t="str">
            <v>MC000622</v>
          </cell>
          <cell r="P925">
            <v>22500000</v>
          </cell>
          <cell r="AC925" t="str">
            <v>Nunest</v>
          </cell>
        </row>
        <row r="926">
          <cell r="H926" t="str">
            <v>MC000622</v>
          </cell>
          <cell r="P926">
            <v>10500000</v>
          </cell>
          <cell r="AC926" t="str">
            <v>Nunest</v>
          </cell>
        </row>
        <row r="927">
          <cell r="H927" t="str">
            <v>MC000622</v>
          </cell>
          <cell r="P927">
            <v>4740000</v>
          </cell>
          <cell r="AC927" t="str">
            <v>Nunest</v>
          </cell>
        </row>
        <row r="928">
          <cell r="H928" t="str">
            <v>MC000622</v>
          </cell>
          <cell r="P928">
            <v>11850000</v>
          </cell>
          <cell r="AC928" t="str">
            <v>Nunest</v>
          </cell>
        </row>
        <row r="929">
          <cell r="H929" t="str">
            <v>MC000622</v>
          </cell>
          <cell r="P929">
            <v>4896000</v>
          </cell>
          <cell r="AC929" t="str">
            <v>Bột Ăn Dặm</v>
          </cell>
        </row>
        <row r="930">
          <cell r="H930" t="str">
            <v>MC000622</v>
          </cell>
          <cell r="P930">
            <v>43200000</v>
          </cell>
          <cell r="AC930" t="str">
            <v>Sữa Nước</v>
          </cell>
        </row>
        <row r="931">
          <cell r="H931" t="str">
            <v>MC000622</v>
          </cell>
          <cell r="P931">
            <v>76800000</v>
          </cell>
          <cell r="AC931" t="str">
            <v>Sữa Nước</v>
          </cell>
        </row>
        <row r="932">
          <cell r="H932" t="str">
            <v>MC000622</v>
          </cell>
          <cell r="P932">
            <v>22464000</v>
          </cell>
          <cell r="AC932" t="str">
            <v>Sữa Nước</v>
          </cell>
        </row>
        <row r="933">
          <cell r="H933" t="str">
            <v>MC000622</v>
          </cell>
          <cell r="P933">
            <v>21600000</v>
          </cell>
          <cell r="AC933" t="str">
            <v>Sữa nước</v>
          </cell>
        </row>
        <row r="934">
          <cell r="H934" t="str">
            <v>MC000622</v>
          </cell>
          <cell r="P934">
            <v>4320000</v>
          </cell>
          <cell r="AC934" t="str">
            <v>Sữa Nước</v>
          </cell>
        </row>
        <row r="935">
          <cell r="H935" t="str">
            <v>MC000622</v>
          </cell>
          <cell r="P935">
            <v>9792000</v>
          </cell>
          <cell r="AC935" t="str">
            <v>Sữa Nước Colos</v>
          </cell>
        </row>
        <row r="936">
          <cell r="H936" t="str">
            <v>MC000622</v>
          </cell>
          <cell r="P936">
            <v>3720000</v>
          </cell>
          <cell r="AC936" t="str">
            <v>Pharma</v>
          </cell>
        </row>
        <row r="937">
          <cell r="H937" t="str">
            <v>MC000622</v>
          </cell>
          <cell r="P937">
            <v>3974400</v>
          </cell>
          <cell r="AC937" t="str">
            <v>Sữa nước</v>
          </cell>
        </row>
        <row r="938">
          <cell r="H938" t="str">
            <v>MC002605</v>
          </cell>
          <cell r="P938">
            <v>23040000</v>
          </cell>
          <cell r="AC938" t="str">
            <v>Dinh Dưỡng</v>
          </cell>
        </row>
        <row r="939">
          <cell r="H939" t="str">
            <v>MC002605</v>
          </cell>
          <cell r="P939">
            <v>23520000</v>
          </cell>
          <cell r="AC939" t="str">
            <v>Dinh Dưỡng</v>
          </cell>
        </row>
        <row r="940">
          <cell r="H940" t="str">
            <v>MC002605</v>
          </cell>
          <cell r="P940">
            <v>38640000</v>
          </cell>
          <cell r="AC940" t="str">
            <v>Dinh Dưỡng</v>
          </cell>
        </row>
        <row r="941">
          <cell r="H941" t="str">
            <v>MC002605</v>
          </cell>
          <cell r="P941">
            <v>47520000</v>
          </cell>
          <cell r="AC941" t="str">
            <v>Dinh Dưỡng</v>
          </cell>
        </row>
        <row r="942">
          <cell r="H942" t="str">
            <v>MC002605</v>
          </cell>
          <cell r="P942">
            <v>7728000</v>
          </cell>
          <cell r="AC942" t="str">
            <v>Dinh Dưỡng</v>
          </cell>
        </row>
        <row r="943">
          <cell r="H943" t="str">
            <v>MC002605</v>
          </cell>
          <cell r="P943">
            <v>3876000</v>
          </cell>
          <cell r="AC943" t="str">
            <v>Dinh Dưỡng</v>
          </cell>
        </row>
        <row r="944">
          <cell r="H944" t="str">
            <v>MC002605</v>
          </cell>
          <cell r="P944">
            <v>3427200</v>
          </cell>
          <cell r="AC944" t="str">
            <v>Sữa Nước Colos</v>
          </cell>
        </row>
        <row r="945">
          <cell r="H945" t="str">
            <v>MC002605</v>
          </cell>
          <cell r="P945">
            <v>6120000</v>
          </cell>
          <cell r="AC945" t="str">
            <v>Sữa Bột Colos</v>
          </cell>
        </row>
        <row r="946">
          <cell r="H946" t="str">
            <v>MC002605</v>
          </cell>
          <cell r="P946">
            <v>4608000</v>
          </cell>
          <cell r="AC946" t="str">
            <v>Sữa Nước</v>
          </cell>
        </row>
        <row r="947">
          <cell r="H947" t="str">
            <v>MC002605</v>
          </cell>
          <cell r="P947">
            <v>5184000</v>
          </cell>
          <cell r="AC947" t="str">
            <v>Sữa Nước</v>
          </cell>
        </row>
        <row r="948">
          <cell r="H948" t="str">
            <v>MC002062</v>
          </cell>
          <cell r="P948">
            <v>4248000</v>
          </cell>
          <cell r="AC948" t="str">
            <v>Bột Ăn Dặm</v>
          </cell>
        </row>
        <row r="949">
          <cell r="H949" t="str">
            <v>MC002062</v>
          </cell>
          <cell r="P949">
            <v>2592000</v>
          </cell>
          <cell r="AC949" t="str">
            <v>Sữa Nước Pharma</v>
          </cell>
        </row>
        <row r="950">
          <cell r="H950" t="str">
            <v>MC002062</v>
          </cell>
          <cell r="P950">
            <v>3600000</v>
          </cell>
          <cell r="AC950" t="str">
            <v>Sữa Nước Pharma</v>
          </cell>
        </row>
        <row r="951">
          <cell r="H951" t="str">
            <v>MC002062</v>
          </cell>
          <cell r="P951">
            <v>3264000</v>
          </cell>
          <cell r="AC951" t="str">
            <v>Bột Ăn Dặm</v>
          </cell>
        </row>
        <row r="952">
          <cell r="H952" t="str">
            <v>MC001125</v>
          </cell>
          <cell r="P952">
            <v>110400000</v>
          </cell>
          <cell r="AC952" t="str">
            <v>Pharma</v>
          </cell>
        </row>
        <row r="953">
          <cell r="H953" t="str">
            <v>MC001125</v>
          </cell>
          <cell r="P953">
            <v>39480000</v>
          </cell>
          <cell r="AC953" t="str">
            <v>Pharma</v>
          </cell>
        </row>
        <row r="954">
          <cell r="H954" t="str">
            <v>MC001125</v>
          </cell>
          <cell r="P954">
            <v>12960000</v>
          </cell>
          <cell r="AC954" t="str">
            <v>Pharma</v>
          </cell>
        </row>
        <row r="955">
          <cell r="H955" t="str">
            <v>MC001125</v>
          </cell>
          <cell r="P955">
            <v>26400000</v>
          </cell>
          <cell r="AC955" t="str">
            <v>Pharma</v>
          </cell>
        </row>
        <row r="956">
          <cell r="H956" t="str">
            <v>MC001125</v>
          </cell>
          <cell r="P956">
            <v>10080000</v>
          </cell>
          <cell r="AC956" t="str">
            <v>Pharma</v>
          </cell>
        </row>
        <row r="957">
          <cell r="H957" t="str">
            <v>MC001125</v>
          </cell>
          <cell r="P957">
            <v>2340000</v>
          </cell>
          <cell r="AC957" t="str">
            <v>Pharma</v>
          </cell>
        </row>
        <row r="958">
          <cell r="H958" t="str">
            <v>MC001125</v>
          </cell>
          <cell r="P958">
            <v>6750000</v>
          </cell>
          <cell r="AC958" t="str">
            <v>Nunest</v>
          </cell>
        </row>
        <row r="959">
          <cell r="H959" t="str">
            <v>MC001125</v>
          </cell>
          <cell r="P959">
            <v>6750000</v>
          </cell>
          <cell r="AC959" t="str">
            <v>Nunest</v>
          </cell>
        </row>
        <row r="960">
          <cell r="H960" t="str">
            <v>MC001125</v>
          </cell>
          <cell r="P960">
            <v>27000000</v>
          </cell>
          <cell r="AC960" t="str">
            <v>Nunest</v>
          </cell>
        </row>
        <row r="961">
          <cell r="H961" t="str">
            <v>MC001125</v>
          </cell>
          <cell r="P961">
            <v>4740000</v>
          </cell>
          <cell r="AC961" t="str">
            <v>Nunest</v>
          </cell>
        </row>
        <row r="962">
          <cell r="H962" t="str">
            <v>MC001125</v>
          </cell>
          <cell r="P962">
            <v>127980000</v>
          </cell>
          <cell r="AC962" t="str">
            <v>Nunest</v>
          </cell>
        </row>
        <row r="963">
          <cell r="H963" t="str">
            <v>MC001125</v>
          </cell>
          <cell r="P963">
            <v>60480000</v>
          </cell>
          <cell r="AC963" t="str">
            <v>Nunest</v>
          </cell>
        </row>
        <row r="964">
          <cell r="H964" t="str">
            <v>MC001125</v>
          </cell>
          <cell r="P964">
            <v>10080000</v>
          </cell>
          <cell r="AC964" t="str">
            <v>Nunest</v>
          </cell>
        </row>
        <row r="965">
          <cell r="H965" t="str">
            <v>MC001125</v>
          </cell>
          <cell r="P965">
            <v>35280000</v>
          </cell>
          <cell r="AC965" t="str">
            <v>Nunest</v>
          </cell>
        </row>
        <row r="966">
          <cell r="H966" t="str">
            <v>MC001125</v>
          </cell>
          <cell r="P966">
            <v>2340000</v>
          </cell>
          <cell r="AC966" t="str">
            <v>Nunest</v>
          </cell>
        </row>
        <row r="967">
          <cell r="H967" t="str">
            <v>MC001125</v>
          </cell>
          <cell r="P967">
            <v>18360000</v>
          </cell>
          <cell r="AC967" t="str">
            <v>Sữa Bột Colos</v>
          </cell>
        </row>
        <row r="968">
          <cell r="H968" t="str">
            <v>MC001125</v>
          </cell>
          <cell r="P968">
            <v>23040000</v>
          </cell>
          <cell r="AC968" t="str">
            <v>Sữa Nước</v>
          </cell>
        </row>
        <row r="969">
          <cell r="H969" t="str">
            <v>MC001125</v>
          </cell>
          <cell r="P969">
            <v>57600000</v>
          </cell>
          <cell r="AC969" t="str">
            <v>Sữa Nước</v>
          </cell>
        </row>
        <row r="970">
          <cell r="H970" t="str">
            <v>MC001125</v>
          </cell>
          <cell r="P970">
            <v>4492800</v>
          </cell>
          <cell r="AC970" t="str">
            <v>Sữa Nước</v>
          </cell>
        </row>
        <row r="971">
          <cell r="H971" t="str">
            <v>MC001125</v>
          </cell>
          <cell r="P971">
            <v>13824000</v>
          </cell>
          <cell r="AC971" t="str">
            <v>Sữa Nước</v>
          </cell>
        </row>
        <row r="972">
          <cell r="H972" t="str">
            <v>MC001125</v>
          </cell>
          <cell r="P972">
            <v>1440000</v>
          </cell>
          <cell r="AC972" t="str">
            <v>Sữa Nước</v>
          </cell>
        </row>
        <row r="973">
          <cell r="H973" t="str">
            <v>MC000521</v>
          </cell>
          <cell r="P973">
            <v>173880000</v>
          </cell>
          <cell r="AC973" t="str">
            <v>Dinh Dưỡng</v>
          </cell>
        </row>
        <row r="974">
          <cell r="H974" t="str">
            <v>MC000521</v>
          </cell>
          <cell r="P974">
            <v>88800000</v>
          </cell>
          <cell r="AC974" t="str">
            <v>Dinh Dưỡng</v>
          </cell>
        </row>
        <row r="975">
          <cell r="H975" t="str">
            <v>MC000521</v>
          </cell>
          <cell r="P975">
            <v>47520000</v>
          </cell>
          <cell r="AC975" t="str">
            <v>Dinh Dưỡng</v>
          </cell>
        </row>
        <row r="976">
          <cell r="H976" t="str">
            <v>MC000521</v>
          </cell>
          <cell r="P976">
            <v>2220000</v>
          </cell>
          <cell r="AC976" t="str">
            <v>Dinh Dưỡng</v>
          </cell>
        </row>
        <row r="977">
          <cell r="H977" t="str">
            <v>MC000521</v>
          </cell>
          <cell r="P977">
            <v>4440000</v>
          </cell>
          <cell r="AC977" t="str">
            <v>Dinh Dưỡng</v>
          </cell>
        </row>
        <row r="978">
          <cell r="H978" t="str">
            <v>MC000521</v>
          </cell>
          <cell r="P978">
            <v>49800000</v>
          </cell>
          <cell r="AC978" t="str">
            <v>Dinh Dưỡng</v>
          </cell>
        </row>
        <row r="979">
          <cell r="H979" t="str">
            <v>MC000521</v>
          </cell>
          <cell r="P979">
            <v>3120000</v>
          </cell>
          <cell r="AC979" t="str">
            <v>Dinh Dưỡng</v>
          </cell>
        </row>
        <row r="980">
          <cell r="H980" t="str">
            <v>MC000521</v>
          </cell>
          <cell r="P980">
            <v>17640000</v>
          </cell>
          <cell r="AC980" t="str">
            <v>Dinh Dưỡng</v>
          </cell>
        </row>
        <row r="981">
          <cell r="H981" t="str">
            <v>MC000521</v>
          </cell>
          <cell r="P981">
            <v>11520000</v>
          </cell>
          <cell r="AC981" t="str">
            <v>Dinh Dưỡng</v>
          </cell>
        </row>
        <row r="982">
          <cell r="H982" t="str">
            <v>MC000521</v>
          </cell>
          <cell r="P982">
            <v>13896000</v>
          </cell>
          <cell r="AC982" t="str">
            <v>Dinh Dưỡng</v>
          </cell>
        </row>
        <row r="983">
          <cell r="H983" t="str">
            <v>MC000521</v>
          </cell>
          <cell r="P983">
            <v>5040000</v>
          </cell>
          <cell r="AC983" t="str">
            <v>Pharma</v>
          </cell>
        </row>
        <row r="984">
          <cell r="H984" t="str">
            <v>MC000521</v>
          </cell>
          <cell r="P984">
            <v>39480000</v>
          </cell>
          <cell r="AC984" t="str">
            <v>Pharma</v>
          </cell>
        </row>
        <row r="985">
          <cell r="H985" t="str">
            <v>MC000521</v>
          </cell>
          <cell r="P985">
            <v>2640000</v>
          </cell>
          <cell r="AC985" t="str">
            <v>Pharma</v>
          </cell>
        </row>
        <row r="986">
          <cell r="H986" t="str">
            <v>MC000521</v>
          </cell>
          <cell r="P986">
            <v>50400000</v>
          </cell>
          <cell r="AC986" t="str">
            <v>Sữa Nước Pharma</v>
          </cell>
        </row>
        <row r="987">
          <cell r="H987" t="str">
            <v>MC000521</v>
          </cell>
          <cell r="P987">
            <v>29376000</v>
          </cell>
          <cell r="AC987" t="str">
            <v>Sữa Nước</v>
          </cell>
        </row>
        <row r="988">
          <cell r="H988" t="str">
            <v>MC003486</v>
          </cell>
          <cell r="P988">
            <v>2784000</v>
          </cell>
          <cell r="AC988" t="str">
            <v>Pharma</v>
          </cell>
        </row>
        <row r="989">
          <cell r="H989" t="str">
            <v>MC003486</v>
          </cell>
          <cell r="P989">
            <v>5640000</v>
          </cell>
          <cell r="AC989" t="str">
            <v>Pharma</v>
          </cell>
        </row>
        <row r="990">
          <cell r="H990" t="str">
            <v>MC003486</v>
          </cell>
          <cell r="P990">
            <v>5040000</v>
          </cell>
          <cell r="AC990" t="str">
            <v>Pharma</v>
          </cell>
        </row>
        <row r="991">
          <cell r="H991" t="str">
            <v>MC003486</v>
          </cell>
          <cell r="P991">
            <v>2520000</v>
          </cell>
          <cell r="AC991" t="str">
            <v>Pharma</v>
          </cell>
        </row>
        <row r="992">
          <cell r="H992" t="str">
            <v>MC003486</v>
          </cell>
          <cell r="P992">
            <v>5280000</v>
          </cell>
          <cell r="AC992" t="str">
            <v>Pharma</v>
          </cell>
        </row>
        <row r="993">
          <cell r="H993" t="str">
            <v>MC003486</v>
          </cell>
          <cell r="P993">
            <v>5184000</v>
          </cell>
          <cell r="AC993" t="str">
            <v>Sữa Nước Pharma</v>
          </cell>
        </row>
        <row r="994">
          <cell r="H994" t="str">
            <v>MC003486</v>
          </cell>
          <cell r="P994">
            <v>4636800</v>
          </cell>
          <cell r="AC994" t="str">
            <v>Sữa Nước Pharma</v>
          </cell>
        </row>
        <row r="995">
          <cell r="H995" t="str">
            <v>MC003486</v>
          </cell>
          <cell r="P995">
            <v>4320000</v>
          </cell>
          <cell r="AC995" t="str">
            <v>Sữa Nước Pharma</v>
          </cell>
        </row>
        <row r="996">
          <cell r="H996" t="str">
            <v>MC003486</v>
          </cell>
          <cell r="P996">
            <v>6451200</v>
          </cell>
          <cell r="AC996" t="str">
            <v>Sữa Nước Pharma</v>
          </cell>
        </row>
        <row r="997">
          <cell r="H997" t="str">
            <v>MC001183</v>
          </cell>
          <cell r="P997">
            <v>5875200</v>
          </cell>
          <cell r="AC997" t="str">
            <v>Sữa Nước Colos</v>
          </cell>
        </row>
        <row r="998">
          <cell r="H998" t="str">
            <v>MC001183</v>
          </cell>
          <cell r="P998">
            <v>4740000</v>
          </cell>
          <cell r="AC998" t="str">
            <v>Nunest</v>
          </cell>
        </row>
        <row r="999">
          <cell r="H999" t="str">
            <v>MC001183</v>
          </cell>
          <cell r="P999">
            <v>11592000</v>
          </cell>
          <cell r="AC999" t="str">
            <v>Dinh Dưỡng</v>
          </cell>
        </row>
        <row r="1000">
          <cell r="H1000" t="str">
            <v>MC001183</v>
          </cell>
          <cell r="P1000">
            <v>23760000</v>
          </cell>
          <cell r="AC1000" t="str">
            <v>Dinh Dưỡng</v>
          </cell>
        </row>
        <row r="1001">
          <cell r="H1001" t="str">
            <v>MC001183</v>
          </cell>
          <cell r="P1001">
            <v>2340000</v>
          </cell>
          <cell r="AC1001" t="str">
            <v>Nunest</v>
          </cell>
        </row>
        <row r="1002">
          <cell r="H1002" t="str">
            <v>MC001183</v>
          </cell>
          <cell r="P1002">
            <v>7896000</v>
          </cell>
          <cell r="AC1002" t="str">
            <v>Pharma</v>
          </cell>
        </row>
        <row r="1003">
          <cell r="H1003" t="str">
            <v>MC001183</v>
          </cell>
          <cell r="P1003">
            <v>9264000</v>
          </cell>
          <cell r="AC1003" t="str">
            <v>Dinh Dưỡng</v>
          </cell>
        </row>
        <row r="1004">
          <cell r="H1004" t="str">
            <v>MC001183</v>
          </cell>
          <cell r="P1004">
            <v>4980000</v>
          </cell>
          <cell r="AC1004" t="str">
            <v>Dinh Dưỡng</v>
          </cell>
        </row>
        <row r="1005">
          <cell r="H1005" t="str">
            <v>MC001183</v>
          </cell>
          <cell r="P1005">
            <v>2832000</v>
          </cell>
          <cell r="AC1005" t="str">
            <v>Bột Ăn Dặm</v>
          </cell>
        </row>
        <row r="1006">
          <cell r="H1006" t="str">
            <v>MC003508</v>
          </cell>
          <cell r="P1006">
            <v>14160000</v>
          </cell>
          <cell r="AC1006" t="str">
            <v>Bột Ăn Dặm</v>
          </cell>
        </row>
        <row r="1007">
          <cell r="H1007" t="str">
            <v>MC003508</v>
          </cell>
          <cell r="P1007">
            <v>1416000</v>
          </cell>
          <cell r="AC1007" t="str">
            <v>Bột Ăn Dặm</v>
          </cell>
        </row>
        <row r="1008">
          <cell r="H1008" t="str">
            <v>MC003508</v>
          </cell>
          <cell r="P1008">
            <v>3264000</v>
          </cell>
          <cell r="AC1008" t="str">
            <v>Bột Ăn Dặm</v>
          </cell>
        </row>
        <row r="1009">
          <cell r="H1009" t="str">
            <v>MC003508</v>
          </cell>
          <cell r="P1009">
            <v>1632000</v>
          </cell>
          <cell r="AC1009" t="str">
            <v>Bột Ăn Dặm</v>
          </cell>
        </row>
        <row r="1010">
          <cell r="H1010" t="str">
            <v>MC002499</v>
          </cell>
          <cell r="P1010">
            <v>5880000</v>
          </cell>
          <cell r="AC1010" t="str">
            <v>Dinh Dưỡng</v>
          </cell>
        </row>
        <row r="1011">
          <cell r="H1011" t="str">
            <v>MC002499</v>
          </cell>
          <cell r="P1011">
            <v>12240000</v>
          </cell>
          <cell r="AC1011" t="str">
            <v>Sữa Bột Colos</v>
          </cell>
        </row>
        <row r="1012">
          <cell r="H1012" t="str">
            <v>MC002499</v>
          </cell>
          <cell r="P1012">
            <v>2448000</v>
          </cell>
          <cell r="AC1012" t="str">
            <v>Sữa Nước Colos</v>
          </cell>
        </row>
        <row r="1013">
          <cell r="H1013" t="str">
            <v>MC002499</v>
          </cell>
          <cell r="P1013">
            <v>2880000</v>
          </cell>
          <cell r="AC1013" t="str">
            <v>Sữa Nước</v>
          </cell>
        </row>
        <row r="1014">
          <cell r="H1014" t="str">
            <v>MC002499</v>
          </cell>
          <cell r="P1014">
            <v>2592000</v>
          </cell>
          <cell r="AC1014" t="str">
            <v>Sữa nước</v>
          </cell>
        </row>
        <row r="1015">
          <cell r="H1015" t="str">
            <v>MC002499</v>
          </cell>
          <cell r="P1015">
            <v>3974400</v>
          </cell>
          <cell r="AC1015" t="str">
            <v>Sữa nước</v>
          </cell>
        </row>
        <row r="1016">
          <cell r="H1016" t="str">
            <v>MC002499</v>
          </cell>
          <cell r="P1016">
            <v>5760000</v>
          </cell>
          <cell r="AC1016" t="str">
            <v>Sữa Nước</v>
          </cell>
        </row>
        <row r="1017">
          <cell r="H1017" t="str">
            <v>MC002499</v>
          </cell>
          <cell r="P1017">
            <v>12288000</v>
          </cell>
          <cell r="AC1017" t="str">
            <v>Sữa Nước</v>
          </cell>
        </row>
        <row r="1018">
          <cell r="H1018" t="str">
            <v>MC002499</v>
          </cell>
          <cell r="P1018">
            <v>9792000</v>
          </cell>
          <cell r="AC1018" t="str">
            <v>Sữa Nước Colos</v>
          </cell>
        </row>
        <row r="1019">
          <cell r="H1019" t="str">
            <v>MC002499</v>
          </cell>
          <cell r="P1019">
            <v>14256000</v>
          </cell>
          <cell r="AC1019" t="str">
            <v>Dinh Dưỡng</v>
          </cell>
        </row>
        <row r="1020">
          <cell r="H1020" t="str">
            <v>MC002499</v>
          </cell>
          <cell r="P1020">
            <v>5880000</v>
          </cell>
          <cell r="AC1020" t="str">
            <v>Dinh Dưỡng</v>
          </cell>
        </row>
        <row r="1021">
          <cell r="H1021" t="str">
            <v>MC002499</v>
          </cell>
          <cell r="P1021">
            <v>14940000</v>
          </cell>
          <cell r="AC1021" t="str">
            <v>Dinh Dưỡng</v>
          </cell>
        </row>
        <row r="1022">
          <cell r="H1022" t="str">
            <v>MC002499</v>
          </cell>
          <cell r="P1022">
            <v>7728000</v>
          </cell>
          <cell r="AC1022" t="str">
            <v>Dinh Dưỡng</v>
          </cell>
        </row>
        <row r="1023">
          <cell r="H1023" t="str">
            <v>MC002499</v>
          </cell>
          <cell r="P1023">
            <v>7350000</v>
          </cell>
          <cell r="AC1023" t="str">
            <v>Nunest</v>
          </cell>
        </row>
        <row r="1024">
          <cell r="H1024" t="str">
            <v>MC002499</v>
          </cell>
          <cell r="P1024">
            <v>10080000</v>
          </cell>
          <cell r="AC1024" t="str">
            <v>Nunest</v>
          </cell>
        </row>
        <row r="1025">
          <cell r="H1025" t="str">
            <v>MC002499</v>
          </cell>
          <cell r="P1025">
            <v>8640000</v>
          </cell>
          <cell r="AC1025" t="str">
            <v>Nunest</v>
          </cell>
        </row>
        <row r="1026">
          <cell r="H1026" t="str">
            <v>MC002499</v>
          </cell>
          <cell r="P1026">
            <v>9000000</v>
          </cell>
          <cell r="AC1026" t="str">
            <v>Nunest</v>
          </cell>
        </row>
        <row r="1027">
          <cell r="H1027" t="str">
            <v>MC002499</v>
          </cell>
          <cell r="P1027">
            <v>6750000</v>
          </cell>
          <cell r="AC1027" t="str">
            <v>Nunest</v>
          </cell>
        </row>
        <row r="1028">
          <cell r="H1028" t="str">
            <v>MC002499</v>
          </cell>
          <cell r="P1028">
            <v>9480000</v>
          </cell>
          <cell r="AC1028" t="str">
            <v>Nunest</v>
          </cell>
        </row>
        <row r="1029">
          <cell r="H1029" t="str">
            <v>MC002499</v>
          </cell>
          <cell r="P1029">
            <v>7470000</v>
          </cell>
          <cell r="AC1029" t="str">
            <v>Nunest</v>
          </cell>
        </row>
        <row r="1030">
          <cell r="H1030" t="str">
            <v>MC002499</v>
          </cell>
          <cell r="P1030">
            <v>4740000</v>
          </cell>
          <cell r="AC1030" t="str">
            <v>Nunest</v>
          </cell>
        </row>
        <row r="1031">
          <cell r="H1031" t="str">
            <v>MC002499</v>
          </cell>
          <cell r="P1031">
            <v>10800000</v>
          </cell>
          <cell r="AC1031" t="str">
            <v>Nunest</v>
          </cell>
        </row>
        <row r="1032">
          <cell r="H1032" t="str">
            <v>MC002499</v>
          </cell>
          <cell r="P1032">
            <v>9360000</v>
          </cell>
          <cell r="AC1032" t="str">
            <v>Nunest</v>
          </cell>
        </row>
        <row r="1033">
          <cell r="H1033" t="str">
            <v>MC002499</v>
          </cell>
          <cell r="P1033">
            <v>4740000</v>
          </cell>
          <cell r="AC1033" t="str">
            <v>Nunest</v>
          </cell>
        </row>
        <row r="1034">
          <cell r="H1034" t="str">
            <v>MC002499</v>
          </cell>
          <cell r="P1034">
            <v>570000</v>
          </cell>
          <cell r="AC1034" t="str">
            <v>Nunest</v>
          </cell>
        </row>
        <row r="1035">
          <cell r="H1035" t="str">
            <v>MC002499</v>
          </cell>
          <cell r="P1035">
            <v>1800000</v>
          </cell>
          <cell r="AC1035" t="str">
            <v>Nunest</v>
          </cell>
        </row>
        <row r="1036">
          <cell r="H1036" t="str">
            <v>MC002499</v>
          </cell>
          <cell r="P1036">
            <v>9504000</v>
          </cell>
          <cell r="AC1036" t="str">
            <v>Dinh Dưỡng</v>
          </cell>
        </row>
        <row r="1037">
          <cell r="H1037" t="str">
            <v>MC001156</v>
          </cell>
          <cell r="P1037">
            <v>23040000</v>
          </cell>
          <cell r="AC1037" t="str">
            <v>Dinh Dưỡng</v>
          </cell>
        </row>
        <row r="1038">
          <cell r="H1038" t="str">
            <v>MC001156</v>
          </cell>
          <cell r="P1038">
            <v>23520000</v>
          </cell>
          <cell r="AC1038" t="str">
            <v>Dinh Dưỡng</v>
          </cell>
        </row>
        <row r="1039">
          <cell r="H1039" t="str">
            <v>MC001156</v>
          </cell>
          <cell r="P1039">
            <v>18528000</v>
          </cell>
          <cell r="AC1039" t="str">
            <v>Dinh Dưỡng</v>
          </cell>
        </row>
        <row r="1040">
          <cell r="H1040" t="str">
            <v>MC001156</v>
          </cell>
          <cell r="P1040">
            <v>19008000</v>
          </cell>
          <cell r="AC1040" t="str">
            <v>Dinh Dưỡng</v>
          </cell>
        </row>
        <row r="1041">
          <cell r="H1041" t="str">
            <v>MC001156</v>
          </cell>
          <cell r="P1041">
            <v>11592000</v>
          </cell>
          <cell r="AC1041" t="str">
            <v>Dinh Dưỡng</v>
          </cell>
        </row>
        <row r="1042">
          <cell r="H1042" t="str">
            <v>MC001156</v>
          </cell>
          <cell r="P1042">
            <v>11232000</v>
          </cell>
          <cell r="AC1042" t="str">
            <v>Sữa Nước</v>
          </cell>
        </row>
        <row r="1043">
          <cell r="H1043" t="str">
            <v>MC001156</v>
          </cell>
          <cell r="P1043">
            <v>8640000</v>
          </cell>
          <cell r="AC1043" t="str">
            <v>Sữa Nước</v>
          </cell>
        </row>
        <row r="1044">
          <cell r="H1044" t="str">
            <v>MC001156</v>
          </cell>
          <cell r="P1044">
            <v>11520000</v>
          </cell>
          <cell r="AC1044" t="str">
            <v>Sữa Nước</v>
          </cell>
        </row>
        <row r="1045">
          <cell r="H1045" t="str">
            <v>MC001156</v>
          </cell>
          <cell r="P1045">
            <v>25920000</v>
          </cell>
          <cell r="AC1045" t="str">
            <v>Sữa nước</v>
          </cell>
        </row>
        <row r="1046">
          <cell r="H1046" t="str">
            <v>MC001156</v>
          </cell>
          <cell r="P1046">
            <v>9936000</v>
          </cell>
          <cell r="AC1046" t="str">
            <v>Sữa nước</v>
          </cell>
        </row>
        <row r="1047">
          <cell r="H1047" t="str">
            <v>MC001156</v>
          </cell>
          <cell r="P1047">
            <v>9960000</v>
          </cell>
          <cell r="AC1047" t="str">
            <v>Dinh Dưỡng</v>
          </cell>
        </row>
        <row r="1048">
          <cell r="H1048" t="str">
            <v>MC001156</v>
          </cell>
          <cell r="P1048">
            <v>15456000</v>
          </cell>
          <cell r="AC1048" t="str">
            <v>Dinh Dưỡng</v>
          </cell>
        </row>
        <row r="1049">
          <cell r="H1049" t="str">
            <v>MC001156</v>
          </cell>
          <cell r="P1049">
            <v>23040000</v>
          </cell>
          <cell r="AC1049" t="str">
            <v>Dinh Dưỡng</v>
          </cell>
        </row>
        <row r="1050">
          <cell r="H1050" t="str">
            <v>MC001156</v>
          </cell>
          <cell r="P1050">
            <v>6240000</v>
          </cell>
          <cell r="AC1050" t="str">
            <v>Dinh Dưỡng</v>
          </cell>
        </row>
        <row r="1051">
          <cell r="H1051" t="str">
            <v>MC001156</v>
          </cell>
          <cell r="P1051">
            <v>17640000</v>
          </cell>
          <cell r="AC1051" t="str">
            <v>Dinh Dưỡng</v>
          </cell>
        </row>
        <row r="1052">
          <cell r="H1052" t="str">
            <v>MC001156</v>
          </cell>
          <cell r="P1052">
            <v>18528000</v>
          </cell>
          <cell r="AC1052" t="str">
            <v>Dinh Dưỡng</v>
          </cell>
        </row>
        <row r="1053">
          <cell r="H1053" t="str">
            <v>MC001156</v>
          </cell>
          <cell r="P1053">
            <v>19008000</v>
          </cell>
          <cell r="AC1053" t="str">
            <v>Dinh Dưỡng</v>
          </cell>
        </row>
        <row r="1054">
          <cell r="H1054" t="str">
            <v>MC001156</v>
          </cell>
          <cell r="P1054">
            <v>8880000</v>
          </cell>
          <cell r="AC1054" t="str">
            <v>Dinh Dưỡng</v>
          </cell>
        </row>
        <row r="1055">
          <cell r="H1055" t="str">
            <v>MC001156</v>
          </cell>
          <cell r="P1055">
            <v>24480000</v>
          </cell>
          <cell r="AC1055" t="str">
            <v>Sữa Nước Colos</v>
          </cell>
        </row>
        <row r="1056">
          <cell r="H1056" t="str">
            <v>MC002773</v>
          </cell>
          <cell r="P1056">
            <v>12000000</v>
          </cell>
          <cell r="AC1056" t="str">
            <v>Pharma</v>
          </cell>
        </row>
        <row r="1057">
          <cell r="H1057" t="str">
            <v>MC002773</v>
          </cell>
          <cell r="P1057">
            <v>6000000</v>
          </cell>
          <cell r="AC1057" t="str">
            <v>Pharma</v>
          </cell>
        </row>
        <row r="1058">
          <cell r="H1058" t="str">
            <v>MC002773</v>
          </cell>
          <cell r="P1058">
            <v>10560000</v>
          </cell>
          <cell r="AC1058" t="str">
            <v>Pharma</v>
          </cell>
        </row>
        <row r="1059">
          <cell r="H1059" t="str">
            <v>MC002773</v>
          </cell>
          <cell r="P1059">
            <v>5280000</v>
          </cell>
          <cell r="AC1059" t="str">
            <v>Pharma</v>
          </cell>
        </row>
        <row r="1060">
          <cell r="H1060" t="str">
            <v>MC002773</v>
          </cell>
          <cell r="P1060">
            <v>7896000</v>
          </cell>
          <cell r="AC1060" t="str">
            <v>Pharma</v>
          </cell>
        </row>
        <row r="1061">
          <cell r="H1061" t="str">
            <v>MC002773</v>
          </cell>
          <cell r="P1061">
            <v>11280000</v>
          </cell>
          <cell r="AC1061" t="str">
            <v>Pharma</v>
          </cell>
        </row>
        <row r="1062">
          <cell r="H1062" t="str">
            <v>MC002773</v>
          </cell>
          <cell r="P1062">
            <v>5040000</v>
          </cell>
          <cell r="AC1062" t="str">
            <v>Pharma</v>
          </cell>
        </row>
        <row r="1063">
          <cell r="H1063" t="str">
            <v>MC002773</v>
          </cell>
          <cell r="P1063">
            <v>6480000</v>
          </cell>
          <cell r="AC1063" t="str">
            <v>Pharma</v>
          </cell>
        </row>
        <row r="1064">
          <cell r="H1064" t="str">
            <v>MC002773</v>
          </cell>
          <cell r="P1064">
            <v>6480000</v>
          </cell>
          <cell r="AC1064" t="str">
            <v>Pharma</v>
          </cell>
        </row>
        <row r="1065">
          <cell r="H1065" t="str">
            <v>MC002773</v>
          </cell>
          <cell r="P1065">
            <v>2700000</v>
          </cell>
          <cell r="AC1065" t="str">
            <v>Nunest</v>
          </cell>
        </row>
        <row r="1066">
          <cell r="H1066" t="str">
            <v>MC002773</v>
          </cell>
          <cell r="P1066">
            <v>2340000</v>
          </cell>
          <cell r="AC1066" t="str">
            <v>Nunest</v>
          </cell>
        </row>
        <row r="1067">
          <cell r="H1067" t="str">
            <v>MC002773</v>
          </cell>
          <cell r="P1067">
            <v>2370000</v>
          </cell>
          <cell r="AC1067" t="str">
            <v>Nunest</v>
          </cell>
        </row>
        <row r="1068">
          <cell r="H1068" t="str">
            <v>MC002773</v>
          </cell>
          <cell r="P1068">
            <v>3120000</v>
          </cell>
          <cell r="AC1068" t="str">
            <v>Nunest</v>
          </cell>
        </row>
        <row r="1069">
          <cell r="H1069" t="str">
            <v>MC002773</v>
          </cell>
          <cell r="P1069">
            <v>4752000</v>
          </cell>
          <cell r="AC1069" t="str">
            <v>Dinh Dưỡng</v>
          </cell>
        </row>
        <row r="1070">
          <cell r="H1070" t="str">
            <v>MC002780</v>
          </cell>
          <cell r="P1070">
            <v>3948000</v>
          </cell>
          <cell r="AC1070" t="str">
            <v>Pharma</v>
          </cell>
        </row>
        <row r="1071">
          <cell r="H1071" t="str">
            <v>MC002780</v>
          </cell>
          <cell r="P1071">
            <v>5280000</v>
          </cell>
          <cell r="AC1071" t="str">
            <v>Pharma</v>
          </cell>
        </row>
        <row r="1072">
          <cell r="H1072" t="str">
            <v>MC002780</v>
          </cell>
          <cell r="P1072">
            <v>3240000</v>
          </cell>
          <cell r="AC1072" t="str">
            <v>Pharma</v>
          </cell>
        </row>
        <row r="1073">
          <cell r="H1073" t="str">
            <v>MC002780</v>
          </cell>
          <cell r="P1073">
            <v>16128000</v>
          </cell>
          <cell r="AC1073" t="str">
            <v>Sữa Nước Pharma</v>
          </cell>
        </row>
        <row r="1074">
          <cell r="H1074" t="str">
            <v>MC002780</v>
          </cell>
          <cell r="P1074">
            <v>16200000</v>
          </cell>
          <cell r="AC1074" t="str">
            <v>Sữa Nước Pharma</v>
          </cell>
        </row>
        <row r="1075">
          <cell r="H1075" t="str">
            <v>MC002780</v>
          </cell>
          <cell r="P1075">
            <v>3974400</v>
          </cell>
          <cell r="AC1075" t="str">
            <v>Sữa Nước Pharma</v>
          </cell>
        </row>
        <row r="1076">
          <cell r="H1076" t="str">
            <v>MC002780</v>
          </cell>
          <cell r="P1076">
            <v>2592000</v>
          </cell>
          <cell r="AC1076" t="str">
            <v>Sữa Nước Pharma</v>
          </cell>
        </row>
        <row r="1077">
          <cell r="H1077" t="str">
            <v>MC002780</v>
          </cell>
          <cell r="P1077">
            <v>27648000</v>
          </cell>
          <cell r="AC1077" t="str">
            <v>Sữa Nước</v>
          </cell>
        </row>
        <row r="1078">
          <cell r="H1078" t="str">
            <v>MC002780</v>
          </cell>
          <cell r="P1078">
            <v>2592000</v>
          </cell>
          <cell r="AC1078" t="str">
            <v>Sữa nước</v>
          </cell>
        </row>
        <row r="1079">
          <cell r="H1079" t="str">
            <v>MC002780</v>
          </cell>
          <cell r="P1079">
            <v>6912000</v>
          </cell>
          <cell r="AC1079" t="str">
            <v>Sữa Nước</v>
          </cell>
        </row>
        <row r="1080">
          <cell r="H1080" t="str">
            <v>MC002780</v>
          </cell>
          <cell r="P1080">
            <v>7728000</v>
          </cell>
          <cell r="AC1080" t="str">
            <v>Dinh Dưỡng</v>
          </cell>
        </row>
        <row r="1081">
          <cell r="H1081" t="str">
            <v>MC002780</v>
          </cell>
          <cell r="P1081">
            <v>54780000</v>
          </cell>
          <cell r="AC1081" t="str">
            <v>Dinh Dưỡng</v>
          </cell>
        </row>
        <row r="1082">
          <cell r="H1082" t="str">
            <v>MC002780</v>
          </cell>
          <cell r="P1082">
            <v>1704000</v>
          </cell>
          <cell r="AC1082" t="str">
            <v>Dinh Dưỡng</v>
          </cell>
        </row>
        <row r="1083">
          <cell r="H1083" t="str">
            <v>MC002780</v>
          </cell>
          <cell r="P1083">
            <v>4632000</v>
          </cell>
          <cell r="AC1083" t="str">
            <v>Dinh Dưỡng</v>
          </cell>
        </row>
        <row r="1084">
          <cell r="H1084" t="str">
            <v>MC002780</v>
          </cell>
          <cell r="P1084">
            <v>9504000</v>
          </cell>
          <cell r="AC1084" t="str">
            <v>Dinh Dưỡng</v>
          </cell>
        </row>
        <row r="1085">
          <cell r="H1085" t="str">
            <v>MC002780</v>
          </cell>
          <cell r="P1085">
            <v>5760000</v>
          </cell>
          <cell r="AC1085" t="str">
            <v>Dinh Dưỡng</v>
          </cell>
        </row>
        <row r="1086">
          <cell r="H1086" t="str">
            <v>MC002780</v>
          </cell>
          <cell r="P1086">
            <v>2832000</v>
          </cell>
          <cell r="AC1086" t="str">
            <v>Bột Ăn Dặm</v>
          </cell>
        </row>
        <row r="1087">
          <cell r="H1087" t="str">
            <v>MC002780</v>
          </cell>
          <cell r="P1087">
            <v>4248000</v>
          </cell>
          <cell r="AC1087" t="str">
            <v>Bột Ăn Dặm</v>
          </cell>
        </row>
        <row r="1088">
          <cell r="H1088" t="str">
            <v>MC002780</v>
          </cell>
          <cell r="P1088">
            <v>1632000</v>
          </cell>
          <cell r="AC1088" t="str">
            <v>Bột Ăn Dặm</v>
          </cell>
        </row>
        <row r="1089">
          <cell r="H1089" t="str">
            <v>MC002780</v>
          </cell>
          <cell r="P1089">
            <v>9912000</v>
          </cell>
          <cell r="AC1089" t="str">
            <v>Bột Ăn Dặm</v>
          </cell>
        </row>
        <row r="1090">
          <cell r="H1090" t="str">
            <v>MC002780</v>
          </cell>
          <cell r="P1090">
            <v>1632000</v>
          </cell>
          <cell r="AC1090" t="str">
            <v>Bột Ăn Dặm</v>
          </cell>
        </row>
        <row r="1091">
          <cell r="H1091" t="str">
            <v>MC003496</v>
          </cell>
          <cell r="P1091">
            <v>1296000</v>
          </cell>
          <cell r="AC1091" t="str">
            <v>Sữa Nước</v>
          </cell>
        </row>
        <row r="1092">
          <cell r="H1092" t="str">
            <v>MC003496</v>
          </cell>
          <cell r="P1092">
            <v>7776000</v>
          </cell>
          <cell r="AC1092" t="str">
            <v>Sữa nước</v>
          </cell>
        </row>
        <row r="1093">
          <cell r="H1093" t="str">
            <v>MC003496</v>
          </cell>
          <cell r="P1093">
            <v>232000</v>
          </cell>
          <cell r="AC1093" t="str">
            <v>Pharma</v>
          </cell>
        </row>
        <row r="1094">
          <cell r="H1094" t="str">
            <v>MC003496</v>
          </cell>
          <cell r="P1094">
            <v>21384000</v>
          </cell>
          <cell r="AC1094" t="str">
            <v>Dinh Dưỡng</v>
          </cell>
        </row>
        <row r="1095">
          <cell r="H1095" t="str">
            <v>MC003496</v>
          </cell>
          <cell r="P1095">
            <v>13320000</v>
          </cell>
          <cell r="AC1095" t="str">
            <v>Dinh Dưỡng</v>
          </cell>
        </row>
        <row r="1096">
          <cell r="H1096" t="str">
            <v>MC003496</v>
          </cell>
          <cell r="P1096">
            <v>4680000</v>
          </cell>
          <cell r="AC1096" t="str">
            <v>Dinh Dưỡng</v>
          </cell>
        </row>
        <row r="1097">
          <cell r="H1097" t="str">
            <v>MC003496</v>
          </cell>
          <cell r="P1097">
            <v>772000</v>
          </cell>
          <cell r="AC1097" t="str">
            <v>Dinh Dưỡng</v>
          </cell>
        </row>
        <row r="1098">
          <cell r="H1098" t="str">
            <v>MC003496</v>
          </cell>
          <cell r="P1098">
            <v>6240000</v>
          </cell>
          <cell r="AC1098" t="str">
            <v>Dinh Dưỡng</v>
          </cell>
        </row>
        <row r="1099">
          <cell r="H1099" t="str">
            <v>MC003496</v>
          </cell>
          <cell r="P1099">
            <v>25480000</v>
          </cell>
          <cell r="AC1099" t="str">
            <v>Dinh Dưỡng</v>
          </cell>
        </row>
        <row r="1100">
          <cell r="H1100" t="str">
            <v>MC003496</v>
          </cell>
          <cell r="P1100">
            <v>990000</v>
          </cell>
          <cell r="AC1100" t="str">
            <v>Dinh Dưỡng</v>
          </cell>
        </row>
        <row r="1101">
          <cell r="H1101" t="str">
            <v>MC003496</v>
          </cell>
          <cell r="P1101">
            <v>4830000</v>
          </cell>
          <cell r="AC1101" t="str">
            <v>Dinh Dưỡng</v>
          </cell>
        </row>
        <row r="1102">
          <cell r="H1102" t="str">
            <v>MC003496</v>
          </cell>
          <cell r="P1102">
            <v>4752000</v>
          </cell>
          <cell r="AC1102" t="str">
            <v>Dinh Dưỡng</v>
          </cell>
        </row>
        <row r="1103">
          <cell r="H1103" t="str">
            <v>MC003496</v>
          </cell>
          <cell r="P1103">
            <v>1850000</v>
          </cell>
          <cell r="AC1103" t="str">
            <v>Dinh Dưỡng</v>
          </cell>
        </row>
        <row r="1104">
          <cell r="H1104" t="str">
            <v>MC003496</v>
          </cell>
          <cell r="P1104">
            <v>1536000</v>
          </cell>
          <cell r="AC1104" t="str">
            <v>Sữa Nước</v>
          </cell>
        </row>
        <row r="1105">
          <cell r="H1105" t="str">
            <v>MC003496</v>
          </cell>
          <cell r="P1105">
            <v>2592000</v>
          </cell>
          <cell r="AC1105" t="str">
            <v>Sữa Nước</v>
          </cell>
        </row>
        <row r="1106">
          <cell r="H1106" t="str">
            <v>MC003496</v>
          </cell>
          <cell r="P1106">
            <v>6624000</v>
          </cell>
          <cell r="AC1106" t="str">
            <v>Sữa Nước</v>
          </cell>
        </row>
        <row r="1107">
          <cell r="H1107" t="str">
            <v>MC003496</v>
          </cell>
          <cell r="P1107">
            <v>3974400</v>
          </cell>
          <cell r="AC1107" t="str">
            <v>Sữa nước</v>
          </cell>
        </row>
        <row r="1108">
          <cell r="H1108" t="str">
            <v>MC003496</v>
          </cell>
          <cell r="P1108">
            <v>1150000</v>
          </cell>
          <cell r="AC1108" t="str">
            <v>Pharma</v>
          </cell>
        </row>
        <row r="1109">
          <cell r="H1109" t="str">
            <v>MC003496</v>
          </cell>
          <cell r="P1109">
            <v>10857000</v>
          </cell>
          <cell r="AC1109" t="str">
            <v>Pharma</v>
          </cell>
        </row>
        <row r="1110">
          <cell r="H1110" t="str">
            <v>MC003496</v>
          </cell>
          <cell r="P1110">
            <v>480000</v>
          </cell>
          <cell r="AC1110" t="str">
            <v>Pharma</v>
          </cell>
        </row>
        <row r="1111">
          <cell r="H1111" t="str">
            <v>MC002508</v>
          </cell>
          <cell r="P1111">
            <v>3360000</v>
          </cell>
          <cell r="AC1111" t="str">
            <v>Nunest</v>
          </cell>
        </row>
        <row r="1112">
          <cell r="H1112" t="str">
            <v>MC002508</v>
          </cell>
          <cell r="P1112">
            <v>90000000</v>
          </cell>
          <cell r="AC1112" t="str">
            <v>Nunest</v>
          </cell>
        </row>
        <row r="1113">
          <cell r="H1113" t="str">
            <v>MC002508</v>
          </cell>
          <cell r="P1113">
            <v>6900000</v>
          </cell>
          <cell r="AC1113" t="str">
            <v>Nunest</v>
          </cell>
        </row>
        <row r="1114">
          <cell r="H1114" t="str">
            <v>MC002508</v>
          </cell>
          <cell r="P1114">
            <v>12000000</v>
          </cell>
          <cell r="AC1114" t="str">
            <v>Nunest</v>
          </cell>
        </row>
        <row r="1115">
          <cell r="H1115" t="str">
            <v>MC002508</v>
          </cell>
          <cell r="P1115">
            <v>22230000</v>
          </cell>
          <cell r="AC1115" t="str">
            <v>Nunest</v>
          </cell>
        </row>
        <row r="1116">
          <cell r="H1116" t="str">
            <v>MC002508</v>
          </cell>
          <cell r="P1116">
            <v>16200000</v>
          </cell>
          <cell r="AC1116" t="str">
            <v>Nunest</v>
          </cell>
        </row>
        <row r="1117">
          <cell r="H1117" t="str">
            <v>MC001100</v>
          </cell>
          <cell r="P1117">
            <v>23688000</v>
          </cell>
          <cell r="AC1117" t="str">
            <v>Pharma</v>
          </cell>
        </row>
        <row r="1118">
          <cell r="H1118" t="str">
            <v>MC001100</v>
          </cell>
          <cell r="P1118">
            <v>4680000</v>
          </cell>
          <cell r="AC1118" t="str">
            <v>Pharma</v>
          </cell>
        </row>
        <row r="1119">
          <cell r="H1119" t="str">
            <v>MC001100</v>
          </cell>
          <cell r="P1119">
            <v>71760000</v>
          </cell>
          <cell r="AC1119" t="str">
            <v>Pharma</v>
          </cell>
        </row>
        <row r="1120">
          <cell r="H1120" t="str">
            <v>MC001100</v>
          </cell>
          <cell r="P1120">
            <v>26880000</v>
          </cell>
          <cell r="AC1120" t="str">
            <v>Sữa Nước Pharma</v>
          </cell>
        </row>
        <row r="1121">
          <cell r="H1121" t="str">
            <v>MC001100</v>
          </cell>
          <cell r="P1121">
            <v>36000000</v>
          </cell>
          <cell r="AC1121" t="str">
            <v>Sữa Nước Pharma</v>
          </cell>
        </row>
        <row r="1122">
          <cell r="H1122" t="str">
            <v>MC001100</v>
          </cell>
          <cell r="P1122">
            <v>12960000</v>
          </cell>
          <cell r="AC1122" t="str">
            <v>Sữa Nước Pharma</v>
          </cell>
        </row>
        <row r="1123">
          <cell r="H1123" t="str">
            <v>MC001100</v>
          </cell>
          <cell r="P1123">
            <v>6624000</v>
          </cell>
          <cell r="AC1123" t="str">
            <v>Sữa Nước Pharma</v>
          </cell>
        </row>
        <row r="1124">
          <cell r="H1124" t="str">
            <v>MC001100</v>
          </cell>
          <cell r="P1124">
            <v>19584000</v>
          </cell>
          <cell r="AC1124" t="str">
            <v>Sữa Nước Colos</v>
          </cell>
        </row>
        <row r="1125">
          <cell r="H1125" t="str">
            <v>MC001100</v>
          </cell>
          <cell r="P1125">
            <v>14592000</v>
          </cell>
          <cell r="AC1125" t="str">
            <v>Sữa Nước Colos</v>
          </cell>
        </row>
        <row r="1126">
          <cell r="H1126" t="str">
            <v>MC001100</v>
          </cell>
          <cell r="P1126">
            <v>22464000</v>
          </cell>
          <cell r="AC1126" t="str">
            <v>Sữa Nước</v>
          </cell>
        </row>
        <row r="1127">
          <cell r="H1127" t="str">
            <v>MC001100</v>
          </cell>
          <cell r="P1127">
            <v>3360000</v>
          </cell>
          <cell r="AC1127" t="str">
            <v>Nunest</v>
          </cell>
        </row>
        <row r="1128">
          <cell r="H1128" t="str">
            <v>MC001100</v>
          </cell>
          <cell r="P1128">
            <v>51480000</v>
          </cell>
          <cell r="AC1128" t="str">
            <v>Nunest</v>
          </cell>
        </row>
        <row r="1129">
          <cell r="H1129" t="str">
            <v>MC001100</v>
          </cell>
          <cell r="P1129">
            <v>22050000</v>
          </cell>
          <cell r="AC1129" t="str">
            <v>Nunest</v>
          </cell>
        </row>
        <row r="1130">
          <cell r="H1130" t="str">
            <v>MC001100</v>
          </cell>
          <cell r="P1130">
            <v>35550000</v>
          </cell>
          <cell r="AC1130" t="str">
            <v>Nunest</v>
          </cell>
        </row>
        <row r="1131">
          <cell r="H1131" t="str">
            <v>MC001100</v>
          </cell>
          <cell r="P1131">
            <v>5400000</v>
          </cell>
          <cell r="AC1131" t="str">
            <v>Nunest</v>
          </cell>
        </row>
        <row r="1132">
          <cell r="H1132" t="str">
            <v>MC001100</v>
          </cell>
          <cell r="P1132">
            <v>33750000</v>
          </cell>
          <cell r="AC1132" t="str">
            <v>Nunest</v>
          </cell>
        </row>
        <row r="1133">
          <cell r="H1133" t="str">
            <v>MC001100</v>
          </cell>
          <cell r="P1133">
            <v>6240000</v>
          </cell>
          <cell r="AC1133" t="str">
            <v>Sữa Bột Colos</v>
          </cell>
        </row>
        <row r="1134">
          <cell r="H1134" t="str">
            <v>MC001100</v>
          </cell>
          <cell r="P1134">
            <v>14688000</v>
          </cell>
          <cell r="AC1134" t="str">
            <v>Sữa Nước Colos</v>
          </cell>
        </row>
        <row r="1135">
          <cell r="H1135" t="str">
            <v>MC001100</v>
          </cell>
          <cell r="P1135">
            <v>14592000</v>
          </cell>
          <cell r="AC1135" t="str">
            <v>Sữa Nước Colos</v>
          </cell>
        </row>
        <row r="1136">
          <cell r="H1136" t="str">
            <v>MC001100</v>
          </cell>
          <cell r="P1136">
            <v>118800000</v>
          </cell>
          <cell r="AC1136" t="str">
            <v>Dinh Dưỡng</v>
          </cell>
        </row>
        <row r="1137">
          <cell r="H1137" t="str">
            <v>MC001100</v>
          </cell>
          <cell r="P1137">
            <v>111000000</v>
          </cell>
          <cell r="AC1137" t="str">
            <v>Dinh Dưỡng</v>
          </cell>
        </row>
        <row r="1138">
          <cell r="H1138" t="str">
            <v>MC001100</v>
          </cell>
          <cell r="P1138">
            <v>135240000</v>
          </cell>
          <cell r="AC1138" t="str">
            <v>Dinh Dưỡng</v>
          </cell>
        </row>
        <row r="1139">
          <cell r="H1139" t="str">
            <v>MC001100</v>
          </cell>
          <cell r="P1139">
            <v>19140000</v>
          </cell>
          <cell r="AC1139" t="str">
            <v>Dinh Dưỡng</v>
          </cell>
        </row>
        <row r="1140">
          <cell r="H1140" t="str">
            <v>MC001100</v>
          </cell>
          <cell r="P1140">
            <v>24900000</v>
          </cell>
          <cell r="AC1140" t="str">
            <v>Dinh Dưỡng</v>
          </cell>
        </row>
        <row r="1141">
          <cell r="H1141" t="str">
            <v>MC001100</v>
          </cell>
          <cell r="P1141">
            <v>27792000</v>
          </cell>
          <cell r="AC1141" t="str">
            <v>Dinh Dưỡng</v>
          </cell>
        </row>
        <row r="1142">
          <cell r="H1142" t="str">
            <v>MC001100</v>
          </cell>
          <cell r="P1142">
            <v>23040000</v>
          </cell>
          <cell r="AC1142" t="str">
            <v>Dinh Dưỡng</v>
          </cell>
        </row>
        <row r="1143">
          <cell r="H1143" t="str">
            <v>MC001100</v>
          </cell>
          <cell r="P1143">
            <v>23520000</v>
          </cell>
          <cell r="AC1143" t="str">
            <v>Dinh Dưỡng</v>
          </cell>
        </row>
        <row r="1144">
          <cell r="H1144" t="str">
            <v>MC001100</v>
          </cell>
          <cell r="P1144">
            <v>13320000</v>
          </cell>
          <cell r="AC1144" t="str">
            <v>Dinh Dưỡng</v>
          </cell>
        </row>
        <row r="1145">
          <cell r="H1145" t="str">
            <v>MC001100</v>
          </cell>
          <cell r="P1145">
            <v>4440000</v>
          </cell>
          <cell r="AC1145" t="str">
            <v>Dinh Dưỡng</v>
          </cell>
        </row>
        <row r="1146">
          <cell r="H1146" t="str">
            <v>MC001100</v>
          </cell>
          <cell r="P1146">
            <v>6816000</v>
          </cell>
          <cell r="AC1146" t="str">
            <v>Dinh Dưỡng</v>
          </cell>
        </row>
        <row r="1147">
          <cell r="H1147" t="str">
            <v>MC001100</v>
          </cell>
          <cell r="P1147">
            <v>9504000</v>
          </cell>
          <cell r="AC1147" t="str">
            <v>Dinh Dưỡng</v>
          </cell>
        </row>
        <row r="1148">
          <cell r="H1148" t="str">
            <v>MC001100</v>
          </cell>
          <cell r="P1148">
            <v>9936000</v>
          </cell>
          <cell r="AC1148" t="str">
            <v>Sữa nước</v>
          </cell>
        </row>
        <row r="1149">
          <cell r="H1149" t="str">
            <v>MC001100</v>
          </cell>
          <cell r="P1149">
            <v>6624000</v>
          </cell>
          <cell r="AC1149" t="str">
            <v>Sữa nước</v>
          </cell>
        </row>
        <row r="1150">
          <cell r="H1150" t="str">
            <v>MC001100</v>
          </cell>
          <cell r="P1150">
            <v>44400000</v>
          </cell>
          <cell r="AC1150" t="str">
            <v>Dinh Dưỡng</v>
          </cell>
        </row>
        <row r="1151">
          <cell r="H1151" t="str">
            <v>MC001100</v>
          </cell>
          <cell r="P1151">
            <v>63600000</v>
          </cell>
          <cell r="AC1151" t="str">
            <v>Sữa Bột Colos</v>
          </cell>
        </row>
        <row r="1152">
          <cell r="H1152" t="str">
            <v>MC001100</v>
          </cell>
          <cell r="P1152">
            <v>9792000</v>
          </cell>
          <cell r="AC1152" t="str">
            <v>Bột Ăn Dặm</v>
          </cell>
        </row>
        <row r="1153">
          <cell r="H1153" t="str">
            <v>MC001100</v>
          </cell>
          <cell r="P1153">
            <v>9792000</v>
          </cell>
          <cell r="AC1153" t="str">
            <v>Bột Ăn Dặm</v>
          </cell>
        </row>
        <row r="1154">
          <cell r="H1154" t="str">
            <v>MC001100</v>
          </cell>
          <cell r="P1154">
            <v>25920000</v>
          </cell>
          <cell r="AC1154" t="str">
            <v>Sữa nước</v>
          </cell>
        </row>
        <row r="1155">
          <cell r="H1155" t="str">
            <v>MC001100</v>
          </cell>
          <cell r="P1155">
            <v>13248000</v>
          </cell>
          <cell r="AC1155" t="str">
            <v>Sữa nước</v>
          </cell>
        </row>
        <row r="1156">
          <cell r="H1156" t="str">
            <v>MC001100</v>
          </cell>
          <cell r="P1156">
            <v>4320000</v>
          </cell>
          <cell r="AC1156" t="str">
            <v>Sữa Nước</v>
          </cell>
        </row>
        <row r="1157">
          <cell r="H1157" t="str">
            <v>MC002068</v>
          </cell>
          <cell r="P1157">
            <v>8755200</v>
          </cell>
          <cell r="AC1157" t="str">
            <v>Sữa Nước Colos</v>
          </cell>
        </row>
        <row r="1158">
          <cell r="H1158" t="str">
            <v>MC000592</v>
          </cell>
          <cell r="P1158">
            <v>26265600</v>
          </cell>
          <cell r="AC1158" t="str">
            <v>Sữa Nước Colos</v>
          </cell>
        </row>
        <row r="1159">
          <cell r="H1159" t="str">
            <v>MC000592</v>
          </cell>
          <cell r="P1159">
            <v>23500800</v>
          </cell>
          <cell r="AC1159" t="str">
            <v>Sữa Nước Colos</v>
          </cell>
        </row>
        <row r="1160">
          <cell r="H1160" t="str">
            <v>MC000592</v>
          </cell>
          <cell r="P1160">
            <v>16200000</v>
          </cell>
          <cell r="AC1160" t="str">
            <v>Sữa Bột Colos</v>
          </cell>
        </row>
        <row r="1161">
          <cell r="H1161" t="str">
            <v>MC000592</v>
          </cell>
          <cell r="P1161">
            <v>19080000</v>
          </cell>
          <cell r="AC1161" t="str">
            <v>Sữa Bột Colos</v>
          </cell>
        </row>
        <row r="1162">
          <cell r="H1162" t="str">
            <v>MC000592</v>
          </cell>
          <cell r="P1162">
            <v>3120000</v>
          </cell>
          <cell r="AC1162" t="str">
            <v>Sữa Bột Colos</v>
          </cell>
        </row>
        <row r="1163">
          <cell r="H1163" t="str">
            <v>MC000592</v>
          </cell>
          <cell r="P1163">
            <v>18360000</v>
          </cell>
          <cell r="AC1163" t="str">
            <v>Sữa Bột Colos</v>
          </cell>
        </row>
        <row r="1164">
          <cell r="H1164" t="str">
            <v>MC000592</v>
          </cell>
          <cell r="P1164">
            <v>3120000</v>
          </cell>
          <cell r="AC1164" t="str">
            <v>Sữa Bột Colos</v>
          </cell>
        </row>
        <row r="1165">
          <cell r="H1165" t="str">
            <v>MC000592</v>
          </cell>
          <cell r="P1165">
            <v>6120000</v>
          </cell>
          <cell r="AC1165" t="str">
            <v>Sữa Bột Colos</v>
          </cell>
        </row>
        <row r="1166">
          <cell r="H1166" t="str">
            <v>MC001243</v>
          </cell>
          <cell r="P1166">
            <v>59250000</v>
          </cell>
          <cell r="AC1166" t="str">
            <v>Nunest</v>
          </cell>
        </row>
        <row r="1167">
          <cell r="H1167" t="str">
            <v>MC001243</v>
          </cell>
          <cell r="P1167">
            <v>11700000</v>
          </cell>
          <cell r="AC1167" t="str">
            <v>Nunest</v>
          </cell>
        </row>
        <row r="1168">
          <cell r="H1168" t="str">
            <v>MC001243</v>
          </cell>
          <cell r="P1168">
            <v>13500000</v>
          </cell>
          <cell r="AC1168" t="str">
            <v>Nunest</v>
          </cell>
        </row>
        <row r="1169">
          <cell r="H1169" t="str">
            <v>MC001243</v>
          </cell>
          <cell r="P1169">
            <v>38250000</v>
          </cell>
          <cell r="AC1169" t="str">
            <v>Nunest</v>
          </cell>
        </row>
        <row r="1170">
          <cell r="H1170" t="str">
            <v>MC001243</v>
          </cell>
          <cell r="P1170">
            <v>13500000</v>
          </cell>
          <cell r="AC1170" t="str">
            <v>Nunest</v>
          </cell>
        </row>
        <row r="1171">
          <cell r="H1171" t="str">
            <v>MC001243</v>
          </cell>
          <cell r="P1171">
            <v>11750000</v>
          </cell>
          <cell r="AC1171" t="str">
            <v>Nunest</v>
          </cell>
        </row>
        <row r="1172">
          <cell r="H1172" t="str">
            <v>MC001243</v>
          </cell>
          <cell r="P1172">
            <v>4248000</v>
          </cell>
          <cell r="AC1172" t="str">
            <v>Bột Ăn Dặm</v>
          </cell>
        </row>
        <row r="1173">
          <cell r="H1173" t="str">
            <v>MC001243</v>
          </cell>
          <cell r="P1173">
            <v>1632000</v>
          </cell>
          <cell r="AC1173" t="str">
            <v>Bột Ăn Dặm</v>
          </cell>
        </row>
        <row r="1174">
          <cell r="H1174" t="str">
            <v>MC001243</v>
          </cell>
          <cell r="P1174">
            <v>1416000</v>
          </cell>
          <cell r="AC1174" t="str">
            <v>Bột Ăn Dặm</v>
          </cell>
        </row>
        <row r="1175">
          <cell r="H1175" t="str">
            <v>MC001243</v>
          </cell>
          <cell r="P1175">
            <v>3264000</v>
          </cell>
          <cell r="AC1175" t="str">
            <v>Bột Ăn Dặm</v>
          </cell>
        </row>
        <row r="1176">
          <cell r="H1176" t="str">
            <v>MC001243</v>
          </cell>
          <cell r="P1176">
            <v>1632000</v>
          </cell>
          <cell r="AC1176" t="str">
            <v>Bột Ăn Dặm</v>
          </cell>
        </row>
        <row r="1177">
          <cell r="H1177" t="str">
            <v>MC001243</v>
          </cell>
          <cell r="P1177">
            <v>1632000</v>
          </cell>
          <cell r="AC1177" t="str">
            <v>Bột Ăn Dặm</v>
          </cell>
        </row>
        <row r="1178">
          <cell r="H1178" t="str">
            <v>MC001243</v>
          </cell>
          <cell r="P1178">
            <v>3264000</v>
          </cell>
          <cell r="AC1178" t="str">
            <v>Bột Ăn Dặm</v>
          </cell>
        </row>
        <row r="1179">
          <cell r="H1179" t="str">
            <v>MC001243</v>
          </cell>
          <cell r="P1179">
            <v>3264000</v>
          </cell>
          <cell r="AC1179" t="str">
            <v>Bột Ăn Dặm</v>
          </cell>
        </row>
        <row r="1180">
          <cell r="H1180" t="str">
            <v>MC001243</v>
          </cell>
          <cell r="P1180">
            <v>14688000</v>
          </cell>
          <cell r="AC1180" t="str">
            <v>Sữa Nước Colos</v>
          </cell>
        </row>
        <row r="1181">
          <cell r="H1181" t="str">
            <v>MC000746</v>
          </cell>
          <cell r="P1181">
            <v>6360000</v>
          </cell>
          <cell r="AC1181" t="str">
            <v>Sữa Bột Colos</v>
          </cell>
        </row>
        <row r="1182">
          <cell r="H1182" t="str">
            <v>MC000746</v>
          </cell>
          <cell r="P1182">
            <v>12240000</v>
          </cell>
          <cell r="AC1182" t="str">
            <v>Sữa Bột Colos</v>
          </cell>
        </row>
        <row r="1183">
          <cell r="H1183" t="str">
            <v>MC000041</v>
          </cell>
          <cell r="P1183">
            <v>2880000</v>
          </cell>
          <cell r="AC1183" t="str">
            <v>Dinh Dưỡng</v>
          </cell>
        </row>
        <row r="1184">
          <cell r="H1184" t="str">
            <v>MC000041</v>
          </cell>
          <cell r="P1184">
            <v>11496000</v>
          </cell>
          <cell r="AC1184" t="str">
            <v>Dinh Dưỡng</v>
          </cell>
        </row>
        <row r="1185">
          <cell r="H1185" t="str">
            <v>MC000041</v>
          </cell>
          <cell r="P1185">
            <v>2412000</v>
          </cell>
          <cell r="AC1185" t="str">
            <v>Dinh Dưỡng</v>
          </cell>
        </row>
        <row r="1186">
          <cell r="H1186" t="str">
            <v>MC000041</v>
          </cell>
          <cell r="P1186">
            <v>24900000</v>
          </cell>
          <cell r="AC1186" t="str">
            <v>Dinh Dưỡng</v>
          </cell>
        </row>
        <row r="1187">
          <cell r="H1187" t="str">
            <v>MC000041</v>
          </cell>
          <cell r="P1187">
            <v>1938000</v>
          </cell>
          <cell r="AC1187" t="str">
            <v>Dinh Dưỡng</v>
          </cell>
        </row>
        <row r="1188">
          <cell r="H1188" t="str">
            <v>MC000041</v>
          </cell>
          <cell r="P1188">
            <v>57960000</v>
          </cell>
          <cell r="AC1188" t="str">
            <v>Dinh Dưỡng</v>
          </cell>
        </row>
        <row r="1189">
          <cell r="H1189" t="str">
            <v>MC000041</v>
          </cell>
          <cell r="P1189">
            <v>19140000</v>
          </cell>
          <cell r="AC1189" t="str">
            <v>Dinh Dưỡng</v>
          </cell>
        </row>
        <row r="1190">
          <cell r="H1190" t="str">
            <v>MC000041</v>
          </cell>
          <cell r="P1190">
            <v>2376000</v>
          </cell>
          <cell r="AC1190" t="str">
            <v>Dinh Dưỡng</v>
          </cell>
        </row>
        <row r="1191">
          <cell r="H1191" t="str">
            <v>MC000041</v>
          </cell>
          <cell r="P1191">
            <v>19008000</v>
          </cell>
          <cell r="AC1191" t="str">
            <v>Dinh Dưỡng</v>
          </cell>
        </row>
        <row r="1192">
          <cell r="H1192" t="str">
            <v>MC000041</v>
          </cell>
          <cell r="P1192">
            <v>4680000</v>
          </cell>
          <cell r="AC1192" t="str">
            <v>Dinh Dưỡng</v>
          </cell>
        </row>
        <row r="1193">
          <cell r="H1193" t="str">
            <v>MC000041</v>
          </cell>
          <cell r="P1193">
            <v>27792000</v>
          </cell>
          <cell r="AC1193" t="str">
            <v>Dinh Dưỡng</v>
          </cell>
        </row>
        <row r="1194">
          <cell r="H1194" t="str">
            <v>MC000041</v>
          </cell>
          <cell r="P1194">
            <v>6000000</v>
          </cell>
          <cell r="AC1194" t="str">
            <v>Dinh Dưỡng</v>
          </cell>
        </row>
        <row r="1195">
          <cell r="H1195" t="str">
            <v>MC000041</v>
          </cell>
          <cell r="P1195">
            <v>23040000</v>
          </cell>
          <cell r="AC1195" t="str">
            <v>Dinh Dưỡng</v>
          </cell>
        </row>
        <row r="1196">
          <cell r="H1196" t="str">
            <v>MC000041</v>
          </cell>
          <cell r="P1196">
            <v>6240000</v>
          </cell>
          <cell r="AC1196" t="str">
            <v>Dinh Dưỡng</v>
          </cell>
        </row>
        <row r="1197">
          <cell r="H1197" t="str">
            <v>MC000041</v>
          </cell>
          <cell r="P1197">
            <v>29400000</v>
          </cell>
          <cell r="AC1197" t="str">
            <v>Dinh Dưỡng</v>
          </cell>
        </row>
        <row r="1198">
          <cell r="H1198" t="str">
            <v>MC000041</v>
          </cell>
          <cell r="P1198">
            <v>2220000</v>
          </cell>
          <cell r="AC1198" t="str">
            <v>Dinh Dưỡng</v>
          </cell>
        </row>
        <row r="1199">
          <cell r="H1199" t="str">
            <v>MC000041</v>
          </cell>
          <cell r="P1199">
            <v>13320000</v>
          </cell>
          <cell r="AC1199" t="str">
            <v>Dinh Dưỡng</v>
          </cell>
        </row>
        <row r="1200">
          <cell r="H1200" t="str">
            <v>MC000041</v>
          </cell>
          <cell r="P1200">
            <v>2220000</v>
          </cell>
          <cell r="AC1200" t="str">
            <v>Dinh Dưỡng</v>
          </cell>
        </row>
        <row r="1201">
          <cell r="H1201" t="str">
            <v>MC000041</v>
          </cell>
          <cell r="P1201">
            <v>8880000</v>
          </cell>
          <cell r="AC1201" t="str">
            <v>Dinh Dưỡng</v>
          </cell>
        </row>
        <row r="1202">
          <cell r="H1202" t="str">
            <v>MC000041</v>
          </cell>
          <cell r="P1202">
            <v>2220000</v>
          </cell>
          <cell r="AC1202" t="str">
            <v>Dinh Dưỡng</v>
          </cell>
        </row>
        <row r="1203">
          <cell r="H1203" t="str">
            <v>MC000041</v>
          </cell>
          <cell r="P1203">
            <v>8880000</v>
          </cell>
          <cell r="AC1203" t="str">
            <v>Dinh Dưỡng</v>
          </cell>
        </row>
        <row r="1204">
          <cell r="H1204" t="str">
            <v>MC000041</v>
          </cell>
          <cell r="P1204">
            <v>6816000</v>
          </cell>
          <cell r="AC1204" t="str">
            <v>Dinh Dưỡng</v>
          </cell>
        </row>
        <row r="1205">
          <cell r="H1205" t="str">
            <v>MC000041</v>
          </cell>
          <cell r="P1205">
            <v>4440000</v>
          </cell>
          <cell r="AC1205" t="str">
            <v>Dinh Dưỡng</v>
          </cell>
        </row>
        <row r="1206">
          <cell r="H1206" t="str">
            <v>MC000041</v>
          </cell>
          <cell r="P1206">
            <v>5520000</v>
          </cell>
          <cell r="AC1206" t="str">
            <v>Pharma</v>
          </cell>
        </row>
        <row r="1207">
          <cell r="H1207" t="str">
            <v>MC000041</v>
          </cell>
          <cell r="P1207">
            <v>27600000</v>
          </cell>
          <cell r="AC1207" t="str">
            <v>Pharma</v>
          </cell>
        </row>
        <row r="1208">
          <cell r="H1208" t="str">
            <v>MC000041</v>
          </cell>
          <cell r="P1208">
            <v>6000000</v>
          </cell>
          <cell r="AC1208" t="str">
            <v>Pharma</v>
          </cell>
        </row>
        <row r="1209">
          <cell r="H1209" t="str">
            <v>MC000041</v>
          </cell>
          <cell r="P1209">
            <v>12000000</v>
          </cell>
          <cell r="AC1209" t="str">
            <v>Pharma</v>
          </cell>
        </row>
        <row r="1210">
          <cell r="H1210" t="str">
            <v>MC000041</v>
          </cell>
          <cell r="P1210">
            <v>15840000</v>
          </cell>
          <cell r="AC1210" t="str">
            <v>Pharma</v>
          </cell>
        </row>
        <row r="1211">
          <cell r="H1211" t="str">
            <v>MC000041</v>
          </cell>
          <cell r="P1211">
            <v>5640000</v>
          </cell>
          <cell r="AC1211" t="str">
            <v>Pharma</v>
          </cell>
        </row>
        <row r="1212">
          <cell r="H1212" t="str">
            <v>MC000041</v>
          </cell>
          <cell r="P1212">
            <v>10080000</v>
          </cell>
          <cell r="AC1212" t="str">
            <v>Pharma</v>
          </cell>
        </row>
        <row r="1213">
          <cell r="H1213" t="str">
            <v>MC000041</v>
          </cell>
          <cell r="P1213">
            <v>19140000</v>
          </cell>
          <cell r="AC1213" t="str">
            <v>Pharma</v>
          </cell>
        </row>
        <row r="1214">
          <cell r="H1214" t="str">
            <v>MC000041</v>
          </cell>
          <cell r="P1214">
            <v>14880000</v>
          </cell>
          <cell r="AC1214" t="str">
            <v>Pharma</v>
          </cell>
        </row>
        <row r="1215">
          <cell r="H1215" t="str">
            <v>MC000041</v>
          </cell>
          <cell r="P1215">
            <v>12960000</v>
          </cell>
          <cell r="AC1215" t="str">
            <v>Pharma</v>
          </cell>
        </row>
        <row r="1216">
          <cell r="H1216" t="str">
            <v>MC000041</v>
          </cell>
          <cell r="P1216">
            <v>4680000</v>
          </cell>
          <cell r="AC1216" t="str">
            <v>Pharma</v>
          </cell>
        </row>
        <row r="1217">
          <cell r="H1217" t="str">
            <v>MC000041</v>
          </cell>
          <cell r="P1217">
            <v>9360000</v>
          </cell>
          <cell r="AC1217" t="str">
            <v>Pharma</v>
          </cell>
        </row>
        <row r="1218">
          <cell r="H1218" t="str">
            <v>MC000041</v>
          </cell>
          <cell r="P1218">
            <v>19740000</v>
          </cell>
          <cell r="AC1218" t="str">
            <v>Pharma</v>
          </cell>
        </row>
        <row r="1219">
          <cell r="H1219" t="str">
            <v>MC000041</v>
          </cell>
          <cell r="P1219">
            <v>5875200</v>
          </cell>
          <cell r="AC1219" t="str">
            <v>Sữa Nước Colos</v>
          </cell>
        </row>
        <row r="1220">
          <cell r="H1220" t="str">
            <v>MC000041</v>
          </cell>
          <cell r="P1220">
            <v>2832000</v>
          </cell>
          <cell r="AC1220" t="str">
            <v>Bột Ăn Dặm</v>
          </cell>
        </row>
        <row r="1221">
          <cell r="H1221" t="str">
            <v>MC000041</v>
          </cell>
          <cell r="P1221">
            <v>4896000</v>
          </cell>
          <cell r="AC1221" t="str">
            <v>Bột Ăn Dặm</v>
          </cell>
        </row>
        <row r="1222">
          <cell r="H1222" t="str">
            <v>MC000041</v>
          </cell>
          <cell r="P1222">
            <v>4896000</v>
          </cell>
          <cell r="AC1222" t="str">
            <v>Bột Ăn Dặm</v>
          </cell>
        </row>
        <row r="1223">
          <cell r="H1223" t="str">
            <v>MC000041</v>
          </cell>
          <cell r="P1223">
            <v>3264000</v>
          </cell>
          <cell r="AC1223" t="str">
            <v>Bột Ăn Dặm</v>
          </cell>
        </row>
        <row r="1224">
          <cell r="H1224" t="str">
            <v>MC000041</v>
          </cell>
          <cell r="P1224">
            <v>5184000</v>
          </cell>
          <cell r="AC1224" t="str">
            <v>Sữa Nước Pharma</v>
          </cell>
        </row>
        <row r="1225">
          <cell r="H1225" t="str">
            <v>MC000041</v>
          </cell>
          <cell r="P1225">
            <v>3974400</v>
          </cell>
          <cell r="AC1225" t="str">
            <v>Sữa Nước Pharma</v>
          </cell>
        </row>
        <row r="1226">
          <cell r="H1226" t="str">
            <v>MC000041</v>
          </cell>
          <cell r="P1226">
            <v>10800000</v>
          </cell>
          <cell r="AC1226" t="str">
            <v>Sữa Nước Pharma</v>
          </cell>
        </row>
        <row r="1227">
          <cell r="H1227" t="str">
            <v>MC000041</v>
          </cell>
          <cell r="P1227">
            <v>16128000</v>
          </cell>
          <cell r="AC1227" t="str">
            <v>Sữa Nước Pharma</v>
          </cell>
        </row>
        <row r="1228">
          <cell r="H1228" t="str">
            <v>MC000041</v>
          </cell>
          <cell r="P1228">
            <v>6480000</v>
          </cell>
          <cell r="AC1228" t="str">
            <v>Sữa Bột Colos</v>
          </cell>
        </row>
        <row r="1229">
          <cell r="H1229" t="str">
            <v>MC000041</v>
          </cell>
          <cell r="P1229">
            <v>19080000</v>
          </cell>
          <cell r="AC1229" t="str">
            <v>Sữa Bột Colos</v>
          </cell>
        </row>
        <row r="1230">
          <cell r="H1230" t="str">
            <v>MC000041</v>
          </cell>
          <cell r="P1230">
            <v>6120000</v>
          </cell>
          <cell r="AC1230" t="str">
            <v>Sữa Bột Colos</v>
          </cell>
        </row>
        <row r="1231">
          <cell r="H1231" t="str">
            <v>MC000041</v>
          </cell>
          <cell r="P1231">
            <v>27600000</v>
          </cell>
          <cell r="AC1231" t="str">
            <v>Pharma</v>
          </cell>
        </row>
        <row r="1232">
          <cell r="H1232" t="str">
            <v>MC000041</v>
          </cell>
          <cell r="P1232">
            <v>15120000</v>
          </cell>
          <cell r="AC1232" t="str">
            <v>Pharma</v>
          </cell>
        </row>
        <row r="1233">
          <cell r="H1233" t="str">
            <v>MC000041</v>
          </cell>
          <cell r="P1233">
            <v>38280000</v>
          </cell>
          <cell r="AC1233" t="str">
            <v>Pharma</v>
          </cell>
        </row>
        <row r="1234">
          <cell r="H1234" t="str">
            <v>MC000041</v>
          </cell>
          <cell r="P1234">
            <v>11160000</v>
          </cell>
          <cell r="AC1234" t="str">
            <v>Pharma</v>
          </cell>
        </row>
        <row r="1235">
          <cell r="H1235" t="str">
            <v>MC000041</v>
          </cell>
          <cell r="P1235">
            <v>39480000</v>
          </cell>
          <cell r="AC1235" t="str">
            <v>Pharma</v>
          </cell>
        </row>
        <row r="1236">
          <cell r="H1236" t="str">
            <v>MC000041</v>
          </cell>
          <cell r="P1236">
            <v>27600000</v>
          </cell>
          <cell r="AC1236" t="str">
            <v>Pharma</v>
          </cell>
        </row>
        <row r="1237">
          <cell r="H1237" t="str">
            <v>MC000041</v>
          </cell>
          <cell r="P1237">
            <v>15120000</v>
          </cell>
          <cell r="AC1237" t="str">
            <v>Pharma</v>
          </cell>
        </row>
        <row r="1238">
          <cell r="H1238" t="str">
            <v>MC000041</v>
          </cell>
          <cell r="P1238">
            <v>38280000</v>
          </cell>
          <cell r="AC1238" t="str">
            <v>Pharma</v>
          </cell>
        </row>
        <row r="1239">
          <cell r="H1239" t="str">
            <v>MC000041</v>
          </cell>
          <cell r="P1239">
            <v>11160000</v>
          </cell>
          <cell r="AC1239" t="str">
            <v>Pharma</v>
          </cell>
        </row>
        <row r="1240">
          <cell r="H1240" t="str">
            <v>MC000041</v>
          </cell>
          <cell r="P1240">
            <v>39480000</v>
          </cell>
          <cell r="AC1240" t="str">
            <v>Pharma</v>
          </cell>
        </row>
        <row r="1241">
          <cell r="H1241" t="str">
            <v>MC000041</v>
          </cell>
          <cell r="P1241">
            <v>51840000</v>
          </cell>
          <cell r="AC1241" t="str">
            <v>Sữa Nước</v>
          </cell>
        </row>
        <row r="1242">
          <cell r="H1242" t="str">
            <v>MC000041</v>
          </cell>
          <cell r="P1242">
            <v>22464000</v>
          </cell>
          <cell r="AC1242" t="str">
            <v>Sữa Nước</v>
          </cell>
        </row>
        <row r="1243">
          <cell r="H1243" t="str">
            <v>MC000041</v>
          </cell>
          <cell r="P1243">
            <v>27648000</v>
          </cell>
          <cell r="AC1243" t="str">
            <v>Sữa Nước</v>
          </cell>
        </row>
        <row r="1244">
          <cell r="H1244" t="str">
            <v>MC000041</v>
          </cell>
          <cell r="P1244">
            <v>62208000</v>
          </cell>
          <cell r="AC1244" t="str">
            <v>Sữa Nước</v>
          </cell>
        </row>
        <row r="1245">
          <cell r="H1245" t="str">
            <v>MC000041</v>
          </cell>
          <cell r="P1245">
            <v>2880000</v>
          </cell>
          <cell r="AC1245" t="str">
            <v>Dinh Dưỡng</v>
          </cell>
        </row>
        <row r="1246">
          <cell r="H1246" t="str">
            <v>MC000041</v>
          </cell>
          <cell r="P1246">
            <v>11496000</v>
          </cell>
          <cell r="AC1246" t="str">
            <v>Dinh Dưỡng</v>
          </cell>
        </row>
        <row r="1247">
          <cell r="H1247" t="str">
            <v>MC000041</v>
          </cell>
          <cell r="P1247">
            <v>2412000</v>
          </cell>
          <cell r="AC1247" t="str">
            <v>Dinh Dưỡng</v>
          </cell>
        </row>
        <row r="1248">
          <cell r="H1248" t="str">
            <v>MC000041</v>
          </cell>
          <cell r="P1248">
            <v>24900000</v>
          </cell>
          <cell r="AC1248" t="str">
            <v>Dinh Dưỡng</v>
          </cell>
        </row>
        <row r="1249">
          <cell r="H1249" t="str">
            <v>MC000041</v>
          </cell>
          <cell r="P1249">
            <v>1938000</v>
          </cell>
          <cell r="AC1249" t="str">
            <v>Dinh Dưỡng</v>
          </cell>
        </row>
        <row r="1250">
          <cell r="H1250" t="str">
            <v>MC000041</v>
          </cell>
          <cell r="P1250">
            <v>57960000</v>
          </cell>
          <cell r="AC1250" t="str">
            <v>Dinh Dưỡng</v>
          </cell>
        </row>
        <row r="1251">
          <cell r="H1251" t="str">
            <v>MC000041</v>
          </cell>
          <cell r="P1251">
            <v>19140000</v>
          </cell>
          <cell r="AC1251" t="str">
            <v>Dinh Dưỡng</v>
          </cell>
        </row>
        <row r="1252">
          <cell r="H1252" t="str">
            <v>MC000041</v>
          </cell>
          <cell r="P1252">
            <v>6816000</v>
          </cell>
          <cell r="AC1252" t="str">
            <v>Dinh Dưỡng</v>
          </cell>
        </row>
        <row r="1253">
          <cell r="H1253" t="str">
            <v>MC000041</v>
          </cell>
          <cell r="P1253">
            <v>4440000</v>
          </cell>
          <cell r="AC1253" t="str">
            <v>Dinh Dưỡng</v>
          </cell>
        </row>
        <row r="1254">
          <cell r="H1254" t="str">
            <v>MC000041</v>
          </cell>
          <cell r="P1254">
            <v>2376000</v>
          </cell>
          <cell r="AC1254" t="str">
            <v>Dinh Dưỡng</v>
          </cell>
        </row>
        <row r="1255">
          <cell r="H1255" t="str">
            <v>MC000041</v>
          </cell>
          <cell r="P1255">
            <v>19008000</v>
          </cell>
          <cell r="AC1255" t="str">
            <v>Dinh Dưỡng</v>
          </cell>
        </row>
        <row r="1256">
          <cell r="H1256" t="str">
            <v>MC000041</v>
          </cell>
          <cell r="P1256">
            <v>4680000</v>
          </cell>
          <cell r="AC1256" t="str">
            <v>Dinh Dưỡng</v>
          </cell>
        </row>
        <row r="1257">
          <cell r="H1257" t="str">
            <v>MC000041</v>
          </cell>
          <cell r="P1257">
            <v>27792000</v>
          </cell>
          <cell r="AC1257" t="str">
            <v>Dinh Dưỡng</v>
          </cell>
        </row>
        <row r="1258">
          <cell r="H1258" t="str">
            <v>MC000041</v>
          </cell>
          <cell r="P1258">
            <v>6000000</v>
          </cell>
          <cell r="AC1258" t="str">
            <v>Dinh Dưỡng</v>
          </cell>
        </row>
        <row r="1259">
          <cell r="H1259" t="str">
            <v>MC000041</v>
          </cell>
          <cell r="P1259">
            <v>23040000</v>
          </cell>
          <cell r="AC1259" t="str">
            <v>Dinh Dưỡng</v>
          </cell>
        </row>
        <row r="1260">
          <cell r="H1260" t="str">
            <v>MC000041</v>
          </cell>
          <cell r="P1260">
            <v>6240000</v>
          </cell>
          <cell r="AC1260" t="str">
            <v>Dinh Dưỡng</v>
          </cell>
        </row>
        <row r="1261">
          <cell r="H1261" t="str">
            <v>MC000041</v>
          </cell>
          <cell r="P1261">
            <v>29400000</v>
          </cell>
          <cell r="AC1261" t="str">
            <v>Dinh Dưỡng</v>
          </cell>
        </row>
        <row r="1262">
          <cell r="H1262" t="str">
            <v>MC000041</v>
          </cell>
          <cell r="P1262">
            <v>2220000</v>
          </cell>
          <cell r="AC1262" t="str">
            <v>Dinh Dưỡng</v>
          </cell>
        </row>
        <row r="1263">
          <cell r="H1263" t="str">
            <v>MC000041</v>
          </cell>
          <cell r="P1263">
            <v>13320000</v>
          </cell>
          <cell r="AC1263" t="str">
            <v>Dinh Dưỡng</v>
          </cell>
        </row>
        <row r="1264">
          <cell r="H1264" t="str">
            <v>MC000041</v>
          </cell>
          <cell r="P1264">
            <v>2220000</v>
          </cell>
          <cell r="AC1264" t="str">
            <v>Dinh Dưỡng</v>
          </cell>
        </row>
        <row r="1265">
          <cell r="H1265" t="str">
            <v>MC000041</v>
          </cell>
          <cell r="P1265">
            <v>8880000</v>
          </cell>
          <cell r="AC1265" t="str">
            <v>Dinh Dưỡng</v>
          </cell>
        </row>
        <row r="1266">
          <cell r="H1266" t="str">
            <v>MC000041</v>
          </cell>
          <cell r="P1266">
            <v>2220000</v>
          </cell>
          <cell r="AC1266" t="str">
            <v>Dinh Dưỡng</v>
          </cell>
        </row>
        <row r="1267">
          <cell r="H1267" t="str">
            <v>MC000041</v>
          </cell>
          <cell r="P1267">
            <v>8880000</v>
          </cell>
          <cell r="AC1267" t="str">
            <v>Dinh Dưỡng</v>
          </cell>
        </row>
        <row r="1268">
          <cell r="H1268" t="str">
            <v>MC000041</v>
          </cell>
          <cell r="P1268">
            <v>5184000</v>
          </cell>
          <cell r="AC1268" t="str">
            <v>Sữa Nước Pharma</v>
          </cell>
        </row>
        <row r="1269">
          <cell r="H1269" t="str">
            <v>MC000041</v>
          </cell>
          <cell r="P1269">
            <v>3974400</v>
          </cell>
          <cell r="AC1269" t="str">
            <v>Sữa Nước Pharma</v>
          </cell>
        </row>
        <row r="1270">
          <cell r="H1270" t="str">
            <v>MC000041</v>
          </cell>
          <cell r="P1270">
            <v>10800000</v>
          </cell>
          <cell r="AC1270" t="str">
            <v>Sữa Nước Pharma</v>
          </cell>
        </row>
        <row r="1271">
          <cell r="H1271" t="str">
            <v>MC000041</v>
          </cell>
          <cell r="P1271">
            <v>16128000</v>
          </cell>
          <cell r="AC1271" t="str">
            <v>Sữa Nước Pharma</v>
          </cell>
        </row>
        <row r="1272">
          <cell r="H1272" t="str">
            <v>MC000041</v>
          </cell>
          <cell r="P1272">
            <v>11520000</v>
          </cell>
          <cell r="AC1272" t="str">
            <v>Dinh Dưỡng</v>
          </cell>
        </row>
        <row r="1273">
          <cell r="H1273" t="str">
            <v>MC000041</v>
          </cell>
          <cell r="P1273">
            <v>11496000</v>
          </cell>
          <cell r="AC1273" t="str">
            <v>Dinh Dưỡng</v>
          </cell>
        </row>
        <row r="1274">
          <cell r="H1274" t="str">
            <v>MC000041</v>
          </cell>
          <cell r="P1274">
            <v>9648000</v>
          </cell>
          <cell r="AC1274" t="str">
            <v>Dinh Dưỡng</v>
          </cell>
        </row>
        <row r="1275">
          <cell r="H1275" t="str">
            <v>MC000041</v>
          </cell>
          <cell r="P1275">
            <v>19920000</v>
          </cell>
          <cell r="AC1275" t="str">
            <v>Dinh Dưỡng</v>
          </cell>
        </row>
        <row r="1276">
          <cell r="H1276" t="str">
            <v>MC000041</v>
          </cell>
          <cell r="P1276">
            <v>3876000</v>
          </cell>
          <cell r="AC1276" t="str">
            <v>Dinh Dưỡng</v>
          </cell>
        </row>
        <row r="1277">
          <cell r="H1277" t="str">
            <v>MC000041</v>
          </cell>
          <cell r="P1277">
            <v>57960000</v>
          </cell>
          <cell r="AC1277" t="str">
            <v>Dinh Dưỡng</v>
          </cell>
        </row>
        <row r="1278">
          <cell r="H1278" t="str">
            <v>MC000041</v>
          </cell>
          <cell r="P1278">
            <v>15312000</v>
          </cell>
          <cell r="AC1278" t="str">
            <v>Dinh Dưỡng</v>
          </cell>
        </row>
        <row r="1279">
          <cell r="H1279" t="str">
            <v>MC000041</v>
          </cell>
          <cell r="P1279">
            <v>6816000</v>
          </cell>
          <cell r="AC1279" t="str">
            <v>Dinh Dưỡng</v>
          </cell>
        </row>
        <row r="1280">
          <cell r="H1280" t="str">
            <v>MC000041</v>
          </cell>
          <cell r="P1280">
            <v>4440000</v>
          </cell>
          <cell r="AC1280" t="str">
            <v>Dinh Dưỡng</v>
          </cell>
        </row>
        <row r="1281">
          <cell r="H1281" t="str">
            <v>MC000041</v>
          </cell>
          <cell r="P1281">
            <v>23160000</v>
          </cell>
          <cell r="AC1281" t="str">
            <v>Dinh Dưỡng</v>
          </cell>
        </row>
        <row r="1282">
          <cell r="H1282" t="str">
            <v>MC000041</v>
          </cell>
          <cell r="P1282">
            <v>9360000</v>
          </cell>
          <cell r="AC1282" t="str">
            <v>Dinh Dưỡng</v>
          </cell>
        </row>
        <row r="1283">
          <cell r="H1283" t="str">
            <v>MC000041</v>
          </cell>
          <cell r="P1283">
            <v>6000000</v>
          </cell>
          <cell r="AC1283" t="str">
            <v>Dinh Dưỡng</v>
          </cell>
        </row>
        <row r="1284">
          <cell r="H1284" t="str">
            <v>MC000041</v>
          </cell>
          <cell r="P1284">
            <v>17280000</v>
          </cell>
          <cell r="AC1284" t="str">
            <v>Dinh Dưỡng</v>
          </cell>
        </row>
        <row r="1285">
          <cell r="H1285" t="str">
            <v>MC000041</v>
          </cell>
          <cell r="P1285">
            <v>29400000</v>
          </cell>
          <cell r="AC1285" t="str">
            <v>Dinh Dưỡng</v>
          </cell>
        </row>
        <row r="1286">
          <cell r="H1286" t="str">
            <v>MC000041</v>
          </cell>
          <cell r="P1286">
            <v>4440000</v>
          </cell>
          <cell r="AC1286" t="str">
            <v>Dinh Dưỡng</v>
          </cell>
        </row>
        <row r="1287">
          <cell r="H1287" t="str">
            <v>MC000041</v>
          </cell>
          <cell r="P1287">
            <v>8880000</v>
          </cell>
          <cell r="AC1287" t="str">
            <v>Dinh Dưỡng</v>
          </cell>
        </row>
        <row r="1288">
          <cell r="H1288" t="str">
            <v>MC000041</v>
          </cell>
          <cell r="P1288">
            <v>4440000</v>
          </cell>
          <cell r="AC1288" t="str">
            <v>Dinh Dưỡng</v>
          </cell>
        </row>
        <row r="1289">
          <cell r="H1289" t="str">
            <v>MC000041</v>
          </cell>
          <cell r="P1289">
            <v>8880000</v>
          </cell>
          <cell r="AC1289" t="str">
            <v>Dinh Dưỡng</v>
          </cell>
        </row>
        <row r="1290">
          <cell r="H1290" t="str">
            <v>MC000041</v>
          </cell>
          <cell r="P1290">
            <v>4440000</v>
          </cell>
          <cell r="AC1290" t="str">
            <v>Dinh Dưỡng</v>
          </cell>
        </row>
        <row r="1291">
          <cell r="H1291" t="str">
            <v>MC000041</v>
          </cell>
          <cell r="P1291">
            <v>8880000</v>
          </cell>
          <cell r="AC1291" t="str">
            <v>Dinh Dưỡng</v>
          </cell>
        </row>
        <row r="1292">
          <cell r="H1292" t="str">
            <v>MC000782</v>
          </cell>
          <cell r="P1292">
            <v>2940000</v>
          </cell>
          <cell r="AC1292" t="str">
            <v>Nunest</v>
          </cell>
        </row>
        <row r="1293">
          <cell r="H1293" t="str">
            <v>MC000782</v>
          </cell>
          <cell r="P1293">
            <v>2700000</v>
          </cell>
          <cell r="AC1293" t="str">
            <v>Nunest</v>
          </cell>
        </row>
        <row r="1294">
          <cell r="H1294" t="str">
            <v>MC000782</v>
          </cell>
          <cell r="P1294">
            <v>2820000</v>
          </cell>
          <cell r="AC1294" t="str">
            <v>Nunest</v>
          </cell>
        </row>
        <row r="1295">
          <cell r="H1295" t="str">
            <v>MC000782</v>
          </cell>
          <cell r="P1295">
            <v>2700000</v>
          </cell>
          <cell r="AC1295" t="str">
            <v>Nunest</v>
          </cell>
        </row>
        <row r="1296">
          <cell r="H1296" t="str">
            <v>MC000782</v>
          </cell>
          <cell r="P1296">
            <v>14220000</v>
          </cell>
          <cell r="AC1296" t="str">
            <v>Nunest</v>
          </cell>
        </row>
        <row r="1297">
          <cell r="H1297" t="str">
            <v>MC000782</v>
          </cell>
          <cell r="P1297">
            <v>4680000</v>
          </cell>
          <cell r="AC1297" t="str">
            <v>Nunest</v>
          </cell>
        </row>
        <row r="1298">
          <cell r="H1298" t="str">
            <v>MC000782</v>
          </cell>
          <cell r="P1298">
            <v>7470000</v>
          </cell>
          <cell r="AC1298" t="str">
            <v>Nunest</v>
          </cell>
        </row>
        <row r="1299">
          <cell r="H1299" t="str">
            <v>MC000782</v>
          </cell>
          <cell r="P1299">
            <v>7110000</v>
          </cell>
          <cell r="AC1299" t="str">
            <v>Nunest</v>
          </cell>
        </row>
        <row r="1300">
          <cell r="H1300" t="str">
            <v>MC000782</v>
          </cell>
          <cell r="P1300">
            <v>3450000</v>
          </cell>
          <cell r="AC1300" t="str">
            <v>Nunest</v>
          </cell>
        </row>
        <row r="1301">
          <cell r="H1301" t="str">
            <v>MC000782</v>
          </cell>
          <cell r="P1301">
            <v>3300000</v>
          </cell>
          <cell r="AC1301" t="str">
            <v>Nunest</v>
          </cell>
        </row>
        <row r="1302">
          <cell r="H1302" t="str">
            <v>MC000782</v>
          </cell>
          <cell r="P1302">
            <v>1632000</v>
          </cell>
          <cell r="AC1302" t="str">
            <v>Bột Ăn Dặm</v>
          </cell>
        </row>
        <row r="1303">
          <cell r="H1303" t="str">
            <v>MC002727</v>
          </cell>
          <cell r="P1303">
            <v>302400000</v>
          </cell>
          <cell r="AC1303" t="str">
            <v>Dinh Dưỡng</v>
          </cell>
        </row>
        <row r="1304">
          <cell r="H1304" t="str">
            <v>MC002727</v>
          </cell>
          <cell r="P1304">
            <v>32400000</v>
          </cell>
          <cell r="AC1304" t="str">
            <v>Dinh Dưỡng</v>
          </cell>
        </row>
        <row r="1305">
          <cell r="H1305" t="str">
            <v>MC002727</v>
          </cell>
          <cell r="P1305">
            <v>127200000</v>
          </cell>
          <cell r="AC1305" t="str">
            <v>Dinh Dưỡng</v>
          </cell>
        </row>
        <row r="1306">
          <cell r="H1306" t="str">
            <v>MC002727</v>
          </cell>
          <cell r="P1306">
            <v>259200000</v>
          </cell>
          <cell r="AC1306" t="str">
            <v>Dinh Dưỡng</v>
          </cell>
        </row>
        <row r="1307">
          <cell r="H1307" t="str">
            <v>MC002727</v>
          </cell>
          <cell r="P1307">
            <v>47880000</v>
          </cell>
          <cell r="AC1307" t="str">
            <v>Dinh Dưỡng</v>
          </cell>
        </row>
        <row r="1308">
          <cell r="H1308" t="str">
            <v>MC002727</v>
          </cell>
          <cell r="P1308">
            <v>88920000</v>
          </cell>
          <cell r="AC1308" t="str">
            <v>Dinh Dưỡng</v>
          </cell>
        </row>
        <row r="1309">
          <cell r="H1309" t="str">
            <v>MC002752</v>
          </cell>
          <cell r="P1309">
            <v>14700000</v>
          </cell>
          <cell r="AC1309" t="str">
            <v>Nunest</v>
          </cell>
        </row>
        <row r="1310">
          <cell r="H1310" t="str">
            <v>MC002752</v>
          </cell>
          <cell r="P1310">
            <v>10800000</v>
          </cell>
          <cell r="AC1310" t="str">
            <v>Nunest</v>
          </cell>
        </row>
        <row r="1311">
          <cell r="H1311" t="str">
            <v>MC002752</v>
          </cell>
          <cell r="P1311">
            <v>5940000</v>
          </cell>
          <cell r="AC1311" t="str">
            <v>Nunest</v>
          </cell>
        </row>
        <row r="1312">
          <cell r="H1312" t="str">
            <v>MC002752</v>
          </cell>
          <cell r="P1312">
            <v>3360000</v>
          </cell>
          <cell r="AC1312" t="str">
            <v>Nunest</v>
          </cell>
        </row>
        <row r="1313">
          <cell r="H1313" t="str">
            <v>MC002752</v>
          </cell>
          <cell r="P1313">
            <v>9000000</v>
          </cell>
          <cell r="AC1313" t="str">
            <v>Nunest</v>
          </cell>
        </row>
        <row r="1314">
          <cell r="H1314" t="str">
            <v>MC002752</v>
          </cell>
          <cell r="P1314">
            <v>4500000</v>
          </cell>
          <cell r="AC1314" t="str">
            <v>Nunest</v>
          </cell>
        </row>
        <row r="1315">
          <cell r="H1315" t="str">
            <v>MC002752</v>
          </cell>
          <cell r="P1315">
            <v>9600000</v>
          </cell>
          <cell r="AC1315" t="str">
            <v>Nunest</v>
          </cell>
        </row>
        <row r="1316">
          <cell r="H1316" t="str">
            <v>MC002752</v>
          </cell>
          <cell r="P1316">
            <v>5700000</v>
          </cell>
          <cell r="AC1316" t="str">
            <v>Nunest</v>
          </cell>
        </row>
        <row r="1317">
          <cell r="H1317" t="str">
            <v>MC002752</v>
          </cell>
          <cell r="P1317">
            <v>3450000</v>
          </cell>
          <cell r="AC1317" t="str">
            <v>Nunest</v>
          </cell>
        </row>
        <row r="1318">
          <cell r="H1318" t="str">
            <v>MC002752</v>
          </cell>
          <cell r="P1318">
            <v>4600000</v>
          </cell>
          <cell r="AC1318" t="str">
            <v>Nunest</v>
          </cell>
        </row>
        <row r="1319">
          <cell r="H1319" t="str">
            <v>MC002752</v>
          </cell>
          <cell r="P1319">
            <v>4320000</v>
          </cell>
          <cell r="AC1319" t="str">
            <v>Nunest</v>
          </cell>
        </row>
        <row r="1320">
          <cell r="H1320" t="str">
            <v>MC002752</v>
          </cell>
          <cell r="P1320">
            <v>4740000</v>
          </cell>
          <cell r="AC1320" t="str">
            <v>Nunest</v>
          </cell>
        </row>
        <row r="1321">
          <cell r="H1321" t="str">
            <v>MC002752</v>
          </cell>
          <cell r="P1321">
            <v>2370000</v>
          </cell>
          <cell r="AC1321" t="str">
            <v>Nunest</v>
          </cell>
        </row>
        <row r="1322">
          <cell r="H1322" t="str">
            <v>MC002752</v>
          </cell>
          <cell r="P1322">
            <v>4980000</v>
          </cell>
          <cell r="AC1322" t="str">
            <v>Nunest</v>
          </cell>
        </row>
        <row r="1323">
          <cell r="H1323" t="str">
            <v>MC002752</v>
          </cell>
          <cell r="P1323">
            <v>7020000</v>
          </cell>
          <cell r="AC1323" t="str">
            <v>Nunest</v>
          </cell>
        </row>
        <row r="1324">
          <cell r="H1324" t="str">
            <v>MC002752</v>
          </cell>
          <cell r="P1324">
            <v>4600000</v>
          </cell>
          <cell r="AC1324" t="str">
            <v>Nunest</v>
          </cell>
        </row>
        <row r="1325">
          <cell r="H1325" t="str">
            <v>MC002752</v>
          </cell>
          <cell r="P1325">
            <v>580000</v>
          </cell>
          <cell r="AC1325" t="str">
            <v>Nunest</v>
          </cell>
        </row>
        <row r="1326">
          <cell r="H1326" t="str">
            <v>MC000185</v>
          </cell>
          <cell r="P1326">
            <v>6000000</v>
          </cell>
          <cell r="AC1326" t="str">
            <v>Dinh Dưỡng</v>
          </cell>
        </row>
        <row r="1327">
          <cell r="H1327" t="str">
            <v>MC000185</v>
          </cell>
          <cell r="P1327">
            <v>11520000</v>
          </cell>
          <cell r="AC1327" t="str">
            <v>Dinh Dưỡng</v>
          </cell>
        </row>
        <row r="1328">
          <cell r="H1328" t="str">
            <v>MC000185</v>
          </cell>
          <cell r="P1328">
            <v>4680000</v>
          </cell>
          <cell r="AC1328" t="str">
            <v>Dinh Dưỡng</v>
          </cell>
        </row>
        <row r="1329">
          <cell r="H1329" t="str">
            <v>MC000185</v>
          </cell>
          <cell r="P1329">
            <v>27792000</v>
          </cell>
          <cell r="AC1329" t="str">
            <v>Dinh Dưỡng</v>
          </cell>
        </row>
        <row r="1330">
          <cell r="H1330" t="str">
            <v>MC000185</v>
          </cell>
          <cell r="P1330">
            <v>29400000</v>
          </cell>
          <cell r="AC1330" t="str">
            <v>Dinh Dưỡng</v>
          </cell>
        </row>
        <row r="1331">
          <cell r="H1331" t="str">
            <v>MC000185</v>
          </cell>
          <cell r="P1331">
            <v>47520000</v>
          </cell>
          <cell r="AC1331" t="str">
            <v>Dinh Dưỡng</v>
          </cell>
        </row>
        <row r="1332">
          <cell r="H1332" t="str">
            <v>MC000185</v>
          </cell>
          <cell r="P1332">
            <v>5760000</v>
          </cell>
          <cell r="AC1332" t="str">
            <v>Dinh Dưỡng</v>
          </cell>
        </row>
        <row r="1333">
          <cell r="H1333" t="str">
            <v>MC000185</v>
          </cell>
          <cell r="P1333">
            <v>17244000</v>
          </cell>
          <cell r="AC1333" t="str">
            <v>Dinh Dưỡng</v>
          </cell>
        </row>
        <row r="1334">
          <cell r="H1334" t="str">
            <v>MC000185</v>
          </cell>
          <cell r="P1334">
            <v>9960000</v>
          </cell>
          <cell r="AC1334" t="str">
            <v>Dinh Dưỡng</v>
          </cell>
        </row>
        <row r="1335">
          <cell r="H1335" t="str">
            <v>MC000185</v>
          </cell>
          <cell r="P1335">
            <v>38640000</v>
          </cell>
          <cell r="AC1335" t="str">
            <v>Dinh Dưỡng</v>
          </cell>
        </row>
        <row r="1336">
          <cell r="H1336" t="str">
            <v>MC000185</v>
          </cell>
          <cell r="P1336">
            <v>11484000</v>
          </cell>
          <cell r="AC1336" t="str">
            <v>Dinh Dưỡng</v>
          </cell>
        </row>
        <row r="1337">
          <cell r="H1337" t="str">
            <v>MC000185</v>
          </cell>
          <cell r="P1337">
            <v>8880000</v>
          </cell>
          <cell r="AC1337" t="str">
            <v>Dinh Dưỡng</v>
          </cell>
        </row>
        <row r="1338">
          <cell r="H1338" t="str">
            <v>MC000185</v>
          </cell>
          <cell r="P1338">
            <v>22200000</v>
          </cell>
          <cell r="AC1338" t="str">
            <v>Dinh Dưỡng</v>
          </cell>
        </row>
        <row r="1339">
          <cell r="H1339" t="str">
            <v>MC000185</v>
          </cell>
          <cell r="P1339">
            <v>6000000</v>
          </cell>
          <cell r="AC1339" t="str">
            <v>Dinh Dưỡng</v>
          </cell>
        </row>
        <row r="1340">
          <cell r="H1340" t="str">
            <v>MC000185</v>
          </cell>
          <cell r="P1340">
            <v>6240000</v>
          </cell>
          <cell r="AC1340" t="str">
            <v>Dinh Dưỡng</v>
          </cell>
        </row>
        <row r="1341">
          <cell r="H1341" t="str">
            <v>MC000185</v>
          </cell>
          <cell r="P1341">
            <v>11760000</v>
          </cell>
          <cell r="AC1341" t="str">
            <v>Dinh Dưỡng</v>
          </cell>
        </row>
        <row r="1342">
          <cell r="H1342" t="str">
            <v>MC000185</v>
          </cell>
          <cell r="P1342">
            <v>9264000</v>
          </cell>
          <cell r="AC1342" t="str">
            <v>Dinh Dưỡng</v>
          </cell>
        </row>
        <row r="1343">
          <cell r="H1343" t="str">
            <v>MC000185</v>
          </cell>
          <cell r="P1343">
            <v>4680000</v>
          </cell>
          <cell r="AC1343" t="str">
            <v>Dinh Dưỡng</v>
          </cell>
        </row>
        <row r="1344">
          <cell r="H1344" t="str">
            <v>MC000185</v>
          </cell>
          <cell r="P1344">
            <v>5760000</v>
          </cell>
          <cell r="AC1344" t="str">
            <v>Dinh Dưỡng</v>
          </cell>
        </row>
        <row r="1345">
          <cell r="H1345" t="str">
            <v>MC000185</v>
          </cell>
          <cell r="P1345">
            <v>4824000</v>
          </cell>
          <cell r="AC1345" t="str">
            <v>Dinh Dưỡng</v>
          </cell>
        </row>
        <row r="1346">
          <cell r="H1346" t="str">
            <v>MC000185</v>
          </cell>
          <cell r="P1346">
            <v>3876000</v>
          </cell>
          <cell r="AC1346" t="str">
            <v>Dinh Dưỡng</v>
          </cell>
        </row>
        <row r="1347">
          <cell r="H1347" t="str">
            <v>MC000185</v>
          </cell>
          <cell r="P1347">
            <v>7728000</v>
          </cell>
          <cell r="AC1347" t="str">
            <v>Dinh Dưỡng</v>
          </cell>
        </row>
        <row r="1348">
          <cell r="H1348" t="str">
            <v>MC001406</v>
          </cell>
          <cell r="P1348">
            <v>23760000</v>
          </cell>
          <cell r="AC1348" t="str">
            <v>Dinh Dưỡng</v>
          </cell>
        </row>
        <row r="1349">
          <cell r="H1349" t="str">
            <v>MC001406</v>
          </cell>
          <cell r="P1349">
            <v>17760000</v>
          </cell>
          <cell r="AC1349" t="str">
            <v>Dinh Dưỡng</v>
          </cell>
        </row>
        <row r="1350">
          <cell r="H1350" t="str">
            <v>MC001406</v>
          </cell>
          <cell r="P1350">
            <v>3000000</v>
          </cell>
          <cell r="AC1350" t="str">
            <v>Dinh Dưỡng</v>
          </cell>
        </row>
        <row r="1351">
          <cell r="H1351" t="str">
            <v>MC001406</v>
          </cell>
          <cell r="P1351">
            <v>4632000</v>
          </cell>
          <cell r="AC1351" t="str">
            <v>Dinh Dưỡng</v>
          </cell>
        </row>
        <row r="1352">
          <cell r="H1352" t="str">
            <v>MC001406</v>
          </cell>
          <cell r="P1352">
            <v>11760000</v>
          </cell>
          <cell r="AC1352" t="str">
            <v>Dinh Dưỡng</v>
          </cell>
        </row>
        <row r="1353">
          <cell r="H1353" t="str">
            <v>MC001406</v>
          </cell>
          <cell r="P1353">
            <v>11520000</v>
          </cell>
          <cell r="AC1353" t="str">
            <v>Dinh Dưỡng</v>
          </cell>
        </row>
        <row r="1354">
          <cell r="H1354" t="str">
            <v>MC001406</v>
          </cell>
          <cell r="P1354">
            <v>34860000</v>
          </cell>
          <cell r="AC1354" t="str">
            <v>Dinh Dưỡng</v>
          </cell>
        </row>
        <row r="1355">
          <cell r="H1355" t="str">
            <v>MC001406</v>
          </cell>
          <cell r="P1355">
            <v>2745500</v>
          </cell>
          <cell r="AC1355" t="str">
            <v>Dinh Dưỡng</v>
          </cell>
        </row>
        <row r="1356">
          <cell r="H1356" t="str">
            <v>MC001406</v>
          </cell>
          <cell r="P1356">
            <v>13320000</v>
          </cell>
          <cell r="AC1356" t="str">
            <v>Dinh Dưỡng</v>
          </cell>
        </row>
        <row r="1357">
          <cell r="H1357" t="str">
            <v>MC001406</v>
          </cell>
          <cell r="P1357">
            <v>2220000</v>
          </cell>
          <cell r="AC1357" t="str">
            <v>Dinh Dưỡng</v>
          </cell>
        </row>
        <row r="1358">
          <cell r="H1358" t="str">
            <v>MC001406</v>
          </cell>
          <cell r="P1358">
            <v>4440000</v>
          </cell>
          <cell r="AC1358" t="str">
            <v>Dinh Dưỡng</v>
          </cell>
        </row>
        <row r="1359">
          <cell r="H1359" t="str">
            <v>MC001406</v>
          </cell>
          <cell r="P1359">
            <v>6854400</v>
          </cell>
          <cell r="AC1359" t="str">
            <v>Sữa Nước Colos</v>
          </cell>
        </row>
        <row r="1360">
          <cell r="H1360" t="str">
            <v>MC001406</v>
          </cell>
          <cell r="P1360">
            <v>16200000</v>
          </cell>
          <cell r="AC1360" t="str">
            <v>Sữa Nước Pharma</v>
          </cell>
        </row>
        <row r="1361">
          <cell r="H1361" t="str">
            <v>MC001406</v>
          </cell>
          <cell r="P1361">
            <v>10752000</v>
          </cell>
          <cell r="AC1361" t="str">
            <v>Sữa Nước Pharma</v>
          </cell>
        </row>
        <row r="1362">
          <cell r="H1362" t="str">
            <v>MC001406</v>
          </cell>
          <cell r="P1362">
            <v>11750400</v>
          </cell>
          <cell r="AC1362" t="str">
            <v>Sữa Nước Colos</v>
          </cell>
        </row>
        <row r="1363">
          <cell r="H1363" t="str">
            <v>MC001406</v>
          </cell>
          <cell r="P1363">
            <v>10752000</v>
          </cell>
          <cell r="AC1363" t="str">
            <v>Sữa Nước Pharma</v>
          </cell>
        </row>
        <row r="1364">
          <cell r="H1364" t="str">
            <v>MC001406</v>
          </cell>
          <cell r="P1364">
            <v>4680000</v>
          </cell>
          <cell r="AC1364" t="str">
            <v>Nunest</v>
          </cell>
        </row>
        <row r="1365">
          <cell r="H1365" t="str">
            <v>MC001406</v>
          </cell>
          <cell r="P1365">
            <v>9000000</v>
          </cell>
          <cell r="AC1365" t="str">
            <v>Nunest</v>
          </cell>
        </row>
        <row r="1366">
          <cell r="H1366" t="str">
            <v>MC001406</v>
          </cell>
          <cell r="P1366">
            <v>9200000</v>
          </cell>
          <cell r="AC1366" t="str">
            <v>Nunest</v>
          </cell>
        </row>
        <row r="1367">
          <cell r="H1367" t="str">
            <v>MC001406</v>
          </cell>
          <cell r="P1367">
            <v>10400000</v>
          </cell>
          <cell r="AC1367" t="str">
            <v>Nunest</v>
          </cell>
        </row>
        <row r="1368">
          <cell r="H1368" t="str">
            <v>MC001406</v>
          </cell>
          <cell r="P1368">
            <v>2600000</v>
          </cell>
          <cell r="AC1368" t="str">
            <v>Nunest</v>
          </cell>
        </row>
        <row r="1369">
          <cell r="H1369" t="str">
            <v>MC001406</v>
          </cell>
          <cell r="P1369">
            <v>2350000</v>
          </cell>
          <cell r="AC1369" t="str">
            <v>Nunest</v>
          </cell>
        </row>
        <row r="1370">
          <cell r="H1370" t="str">
            <v>MC001406</v>
          </cell>
          <cell r="P1370">
            <v>2250000</v>
          </cell>
          <cell r="AC1370" t="str">
            <v>Nunest</v>
          </cell>
        </row>
        <row r="1371">
          <cell r="H1371" t="str">
            <v>MC001406</v>
          </cell>
          <cell r="P1371">
            <v>2250000</v>
          </cell>
          <cell r="AC1371" t="str">
            <v>Nunest</v>
          </cell>
        </row>
        <row r="1372">
          <cell r="H1372" t="str">
            <v>MC001406</v>
          </cell>
          <cell r="P1372">
            <v>7110000</v>
          </cell>
          <cell r="AC1372" t="str">
            <v>Nunest</v>
          </cell>
        </row>
        <row r="1373">
          <cell r="H1373" t="str">
            <v>MC001406</v>
          </cell>
          <cell r="P1373">
            <v>9360000</v>
          </cell>
          <cell r="AC1373" t="str">
            <v>Nunest</v>
          </cell>
        </row>
        <row r="1374">
          <cell r="H1374" t="str">
            <v>MC001406</v>
          </cell>
          <cell r="P1374">
            <v>7470000</v>
          </cell>
          <cell r="AC1374" t="str">
            <v>Nunest</v>
          </cell>
        </row>
        <row r="1375">
          <cell r="H1375" t="str">
            <v>MC001406</v>
          </cell>
          <cell r="P1375">
            <v>4740000</v>
          </cell>
          <cell r="AC1375" t="str">
            <v>Nunest</v>
          </cell>
        </row>
        <row r="1376">
          <cell r="H1376" t="str">
            <v>MC001406</v>
          </cell>
          <cell r="P1376">
            <v>9480000</v>
          </cell>
          <cell r="AC1376" t="str">
            <v>Nunest</v>
          </cell>
        </row>
        <row r="1377">
          <cell r="H1377" t="str">
            <v>MC001406</v>
          </cell>
          <cell r="P1377">
            <v>4070000</v>
          </cell>
          <cell r="AC1377" t="str">
            <v>Nunest</v>
          </cell>
        </row>
        <row r="1378">
          <cell r="H1378" t="str">
            <v>MC001406</v>
          </cell>
          <cell r="P1378">
            <v>33696000</v>
          </cell>
          <cell r="AC1378" t="str">
            <v>Sữa Nước</v>
          </cell>
        </row>
        <row r="1379">
          <cell r="H1379" t="str">
            <v>MC001406</v>
          </cell>
          <cell r="P1379">
            <v>11520000</v>
          </cell>
          <cell r="AC1379" t="str">
            <v>Sữa Nước</v>
          </cell>
        </row>
        <row r="1380">
          <cell r="H1380" t="str">
            <v>MC001406</v>
          </cell>
          <cell r="P1380">
            <v>6216000</v>
          </cell>
          <cell r="AC1380" t="str">
            <v>Sữa nước</v>
          </cell>
        </row>
        <row r="1381">
          <cell r="H1381" t="str">
            <v>MC001406</v>
          </cell>
          <cell r="P1381">
            <v>8640000</v>
          </cell>
          <cell r="AC1381" t="str">
            <v>Sữa nước</v>
          </cell>
        </row>
        <row r="1382">
          <cell r="H1382" t="str">
            <v>MC001406</v>
          </cell>
          <cell r="P1382">
            <v>54432000</v>
          </cell>
          <cell r="AC1382" t="str">
            <v>Sữa Nước</v>
          </cell>
        </row>
        <row r="1383">
          <cell r="H1383" t="str">
            <v>MC001406</v>
          </cell>
          <cell r="P1383">
            <v>38400000</v>
          </cell>
          <cell r="AC1383" t="str">
            <v>Sữa Nước</v>
          </cell>
        </row>
        <row r="1384">
          <cell r="H1384" t="str">
            <v>MC001406</v>
          </cell>
          <cell r="P1384">
            <v>19872000</v>
          </cell>
          <cell r="AC1384" t="str">
            <v>Sữa nước</v>
          </cell>
        </row>
        <row r="1385">
          <cell r="H1385" t="str">
            <v>MC001406</v>
          </cell>
          <cell r="P1385">
            <v>4440000</v>
          </cell>
          <cell r="AC1385" t="str">
            <v>Sữa nước</v>
          </cell>
        </row>
        <row r="1386">
          <cell r="H1386" t="str">
            <v>MC001406</v>
          </cell>
          <cell r="P1386">
            <v>8640000</v>
          </cell>
          <cell r="AC1386" t="str">
            <v>Sữa Nước Pharma</v>
          </cell>
        </row>
        <row r="1387">
          <cell r="H1387" t="str">
            <v>MC001406</v>
          </cell>
          <cell r="P1387">
            <v>3225600</v>
          </cell>
          <cell r="AC1387" t="str">
            <v>Sữa Nước Pharma</v>
          </cell>
        </row>
        <row r="1388">
          <cell r="H1388" t="str">
            <v>MC002568</v>
          </cell>
          <cell r="P1388">
            <v>1416000</v>
          </cell>
          <cell r="AC1388" t="str">
            <v>Bột Ăn Dặm</v>
          </cell>
        </row>
        <row r="1389">
          <cell r="H1389" t="str">
            <v>MC002568</v>
          </cell>
          <cell r="P1389">
            <v>1416000</v>
          </cell>
          <cell r="AC1389" t="str">
            <v>Bột Ăn Dặm</v>
          </cell>
        </row>
        <row r="1390">
          <cell r="H1390" t="str">
            <v>MC002568</v>
          </cell>
          <cell r="P1390">
            <v>3264000</v>
          </cell>
          <cell r="AC1390" t="str">
            <v>Bột Ăn Dặm</v>
          </cell>
        </row>
        <row r="1391">
          <cell r="H1391" t="str">
            <v>MC002568</v>
          </cell>
          <cell r="P1391">
            <v>1632000</v>
          </cell>
          <cell r="AC1391" t="str">
            <v>Bột Ăn Dặm</v>
          </cell>
        </row>
        <row r="1392">
          <cell r="H1392" t="str">
            <v>MC002568</v>
          </cell>
          <cell r="P1392">
            <v>1632000</v>
          </cell>
          <cell r="AC1392" t="str">
            <v>Bột Ăn Dặm</v>
          </cell>
        </row>
        <row r="1393">
          <cell r="H1393" t="str">
            <v>MC002568</v>
          </cell>
          <cell r="P1393">
            <v>1632000</v>
          </cell>
          <cell r="AC1393" t="str">
            <v>Bột Ăn Dặm</v>
          </cell>
        </row>
        <row r="1394">
          <cell r="H1394" t="str">
            <v>MC002568</v>
          </cell>
          <cell r="P1394">
            <v>1632000</v>
          </cell>
          <cell r="AC1394" t="str">
            <v>Bột Ăn Dặm</v>
          </cell>
        </row>
        <row r="1395">
          <cell r="H1395" t="str">
            <v>MC002568</v>
          </cell>
          <cell r="P1395">
            <v>2832000</v>
          </cell>
          <cell r="AC1395" t="str">
            <v>Bột Ăn Dặm</v>
          </cell>
        </row>
        <row r="1396">
          <cell r="H1396" t="str">
            <v>MC001142</v>
          </cell>
          <cell r="P1396">
            <v>295000</v>
          </cell>
          <cell r="AC1396" t="str">
            <v>Pur</v>
          </cell>
        </row>
        <row r="1397">
          <cell r="H1397" t="str">
            <v>MC001142</v>
          </cell>
          <cell r="P1397">
            <v>23760000</v>
          </cell>
          <cell r="AC1397" t="str">
            <v>Dinh Dưỡng</v>
          </cell>
        </row>
        <row r="1398">
          <cell r="H1398" t="str">
            <v>MC001142</v>
          </cell>
          <cell r="P1398">
            <v>22200000</v>
          </cell>
          <cell r="AC1398" t="str">
            <v>Dinh Dưỡng</v>
          </cell>
        </row>
        <row r="1399">
          <cell r="H1399" t="str">
            <v>MC001142</v>
          </cell>
          <cell r="P1399">
            <v>24900000</v>
          </cell>
          <cell r="AC1399" t="str">
            <v>Dinh Dưỡng</v>
          </cell>
        </row>
        <row r="1400">
          <cell r="H1400" t="str">
            <v>MC001142</v>
          </cell>
          <cell r="P1400">
            <v>19320000</v>
          </cell>
          <cell r="AC1400" t="str">
            <v>Dinh Dưỡng</v>
          </cell>
        </row>
        <row r="1401">
          <cell r="H1401" t="str">
            <v>MC001142</v>
          </cell>
          <cell r="P1401">
            <v>5760000</v>
          </cell>
          <cell r="AC1401" t="str">
            <v>Dinh Dưỡng</v>
          </cell>
        </row>
        <row r="1402">
          <cell r="H1402" t="str">
            <v>MC001142</v>
          </cell>
          <cell r="P1402">
            <v>1110000</v>
          </cell>
          <cell r="AC1402" t="str">
            <v>Dinh Dưỡng</v>
          </cell>
        </row>
        <row r="1403">
          <cell r="H1403" t="str">
            <v>MC001142</v>
          </cell>
          <cell r="P1403">
            <v>1110000</v>
          </cell>
          <cell r="AC1403" t="str">
            <v>Dinh Dưỡng</v>
          </cell>
        </row>
        <row r="1404">
          <cell r="H1404" t="str">
            <v>MC001142</v>
          </cell>
          <cell r="P1404">
            <v>2220000</v>
          </cell>
          <cell r="AC1404" t="str">
            <v>Dinh Dưỡng</v>
          </cell>
        </row>
        <row r="1405">
          <cell r="H1405" t="str">
            <v>MC001142</v>
          </cell>
          <cell r="P1405">
            <v>2220000</v>
          </cell>
          <cell r="AC1405" t="str">
            <v>Dinh Dưỡng</v>
          </cell>
        </row>
        <row r="1406">
          <cell r="H1406" t="str">
            <v>MC001142</v>
          </cell>
          <cell r="P1406">
            <v>2832000</v>
          </cell>
          <cell r="AC1406" t="str">
            <v>Bột Ăn Dặm</v>
          </cell>
        </row>
        <row r="1407">
          <cell r="H1407" t="str">
            <v>MC001142</v>
          </cell>
          <cell r="P1407">
            <v>1632000</v>
          </cell>
          <cell r="AC1407" t="str">
            <v>Bột Ăn Dặm</v>
          </cell>
        </row>
        <row r="1408">
          <cell r="H1408" t="str">
            <v>MC001142</v>
          </cell>
          <cell r="P1408">
            <v>1632000</v>
          </cell>
          <cell r="AC1408" t="str">
            <v>Bột Ăn Dặm</v>
          </cell>
        </row>
        <row r="1409">
          <cell r="H1409" t="str">
            <v>MC001142</v>
          </cell>
          <cell r="P1409">
            <v>1980000</v>
          </cell>
          <cell r="AC1409" t="str">
            <v>Pur</v>
          </cell>
        </row>
        <row r="1410">
          <cell r="H1410" t="str">
            <v>MC001142</v>
          </cell>
          <cell r="P1410">
            <v>90000</v>
          </cell>
          <cell r="AC1410" t="str">
            <v>Pur</v>
          </cell>
        </row>
        <row r="1411">
          <cell r="H1411" t="str">
            <v>MC001142</v>
          </cell>
          <cell r="P1411">
            <v>240000</v>
          </cell>
          <cell r="AC1411" t="str">
            <v>Pur</v>
          </cell>
        </row>
        <row r="1412">
          <cell r="H1412" t="str">
            <v>MC001142</v>
          </cell>
          <cell r="P1412">
            <v>240000</v>
          </cell>
          <cell r="AC1412" t="str">
            <v>Pur</v>
          </cell>
        </row>
        <row r="1413">
          <cell r="H1413" t="str">
            <v>MC001142</v>
          </cell>
          <cell r="P1413">
            <v>540000</v>
          </cell>
          <cell r="AC1413" t="str">
            <v>Pur</v>
          </cell>
        </row>
        <row r="1414">
          <cell r="H1414" t="str">
            <v>MC001142</v>
          </cell>
          <cell r="P1414">
            <v>354000</v>
          </cell>
          <cell r="AC1414" t="str">
            <v>Pur</v>
          </cell>
        </row>
        <row r="1415">
          <cell r="H1415" t="str">
            <v>MC001142</v>
          </cell>
          <cell r="P1415">
            <v>1050000</v>
          </cell>
          <cell r="AC1415" t="str">
            <v>Pur</v>
          </cell>
        </row>
        <row r="1416">
          <cell r="H1416" t="str">
            <v>MC001142</v>
          </cell>
          <cell r="P1416">
            <v>59000</v>
          </cell>
          <cell r="AC1416" t="str">
            <v>Pur</v>
          </cell>
        </row>
        <row r="1417">
          <cell r="H1417" t="str">
            <v>MC001142</v>
          </cell>
          <cell r="P1417">
            <v>11880000</v>
          </cell>
          <cell r="AC1417" t="str">
            <v>Dinh Dưỡng</v>
          </cell>
        </row>
        <row r="1418">
          <cell r="H1418" t="str">
            <v>MC001142</v>
          </cell>
          <cell r="P1418">
            <v>12720000</v>
          </cell>
          <cell r="AC1418" t="str">
            <v>Sữa Bột Colos</v>
          </cell>
        </row>
        <row r="1419">
          <cell r="H1419" t="str">
            <v>MC000342</v>
          </cell>
          <cell r="P1419">
            <v>2220000</v>
          </cell>
          <cell r="AC1419" t="str">
            <v>Dinh Dưỡng</v>
          </cell>
        </row>
        <row r="1420">
          <cell r="H1420" t="str">
            <v>MC000342</v>
          </cell>
          <cell r="P1420">
            <v>5760000</v>
          </cell>
          <cell r="AC1420" t="str">
            <v>Dinh Dưỡng</v>
          </cell>
        </row>
        <row r="1421">
          <cell r="H1421" t="str">
            <v>MC000342</v>
          </cell>
          <cell r="P1421">
            <v>5880000</v>
          </cell>
          <cell r="AC1421" t="str">
            <v>Dinh Dưỡng</v>
          </cell>
        </row>
        <row r="1422">
          <cell r="H1422" t="str">
            <v>MC000342</v>
          </cell>
          <cell r="P1422">
            <v>3864000</v>
          </cell>
          <cell r="AC1422" t="str">
            <v>Dinh Dưỡng</v>
          </cell>
        </row>
        <row r="1423">
          <cell r="H1423" t="str">
            <v>MC000342</v>
          </cell>
          <cell r="P1423">
            <v>708000</v>
          </cell>
          <cell r="AC1423" t="str">
            <v>Bột Ăn Dặm</v>
          </cell>
        </row>
        <row r="1424">
          <cell r="H1424" t="str">
            <v>MC000342</v>
          </cell>
          <cell r="P1424">
            <v>1416000</v>
          </cell>
          <cell r="AC1424" t="str">
            <v>Bột Ăn Dặm</v>
          </cell>
        </row>
        <row r="1425">
          <cell r="H1425" t="str">
            <v>MC000342</v>
          </cell>
          <cell r="P1425">
            <v>2124000</v>
          </cell>
          <cell r="AC1425" t="str">
            <v>Bột Ăn Dặm</v>
          </cell>
        </row>
        <row r="1426">
          <cell r="H1426" t="str">
            <v>MC000342</v>
          </cell>
          <cell r="P1426">
            <v>1416000</v>
          </cell>
          <cell r="AC1426" t="str">
            <v>Bột Ăn Dặm</v>
          </cell>
        </row>
        <row r="1427">
          <cell r="H1427" t="str">
            <v>MC000342</v>
          </cell>
          <cell r="P1427">
            <v>1416000</v>
          </cell>
          <cell r="AC1427" t="str">
            <v>Bột Ăn Dặm</v>
          </cell>
        </row>
        <row r="1428">
          <cell r="H1428" t="str">
            <v>MC000342</v>
          </cell>
          <cell r="P1428">
            <v>2448000</v>
          </cell>
          <cell r="AC1428" t="str">
            <v>Bột Ăn Dặm</v>
          </cell>
        </row>
        <row r="1429">
          <cell r="H1429" t="str">
            <v>MC000342</v>
          </cell>
          <cell r="P1429">
            <v>6528000</v>
          </cell>
          <cell r="AC1429" t="str">
            <v>Bột Ăn Dặm</v>
          </cell>
        </row>
        <row r="1430">
          <cell r="H1430" t="str">
            <v>MC000342</v>
          </cell>
          <cell r="P1430">
            <v>2448000</v>
          </cell>
          <cell r="AC1430" t="str">
            <v>Bột Ăn Dặm</v>
          </cell>
        </row>
        <row r="1431">
          <cell r="H1431" t="str">
            <v>MC000342</v>
          </cell>
          <cell r="P1431">
            <v>4248000</v>
          </cell>
          <cell r="AC1431" t="str">
            <v>Bột Ăn Dặm</v>
          </cell>
        </row>
        <row r="1432">
          <cell r="H1432" t="str">
            <v>MC000342</v>
          </cell>
          <cell r="P1432">
            <v>3264000</v>
          </cell>
          <cell r="AC1432" t="str">
            <v>Bột Ăn Dặm</v>
          </cell>
        </row>
        <row r="1433">
          <cell r="H1433" t="str">
            <v>MC000342</v>
          </cell>
          <cell r="P1433">
            <v>1632000</v>
          </cell>
          <cell r="AC1433" t="str">
            <v>Bột Ăn Dặm</v>
          </cell>
        </row>
        <row r="1434">
          <cell r="H1434" t="str">
            <v>MC000342</v>
          </cell>
          <cell r="P1434">
            <v>816000</v>
          </cell>
          <cell r="AC1434" t="str">
            <v>Bột Ăn Dặm</v>
          </cell>
        </row>
        <row r="1435">
          <cell r="H1435" t="str">
            <v>MC000342</v>
          </cell>
          <cell r="P1435">
            <v>816000</v>
          </cell>
          <cell r="AC1435" t="str">
            <v>Bột Ăn Dặm</v>
          </cell>
        </row>
        <row r="1436">
          <cell r="H1436" t="str">
            <v>MC000342</v>
          </cell>
          <cell r="P1436">
            <v>3600000</v>
          </cell>
          <cell r="AC1436" t="str">
            <v>Sữa Nước Pharma</v>
          </cell>
        </row>
        <row r="1437">
          <cell r="H1437" t="str">
            <v>MC000342</v>
          </cell>
          <cell r="P1437">
            <v>5376000</v>
          </cell>
          <cell r="AC1437" t="str">
            <v>Sữa Nước Pharma</v>
          </cell>
        </row>
        <row r="1438">
          <cell r="H1438" t="str">
            <v>MC000342</v>
          </cell>
          <cell r="P1438">
            <v>5400000</v>
          </cell>
          <cell r="AC1438" t="str">
            <v>Nunest</v>
          </cell>
        </row>
        <row r="1439">
          <cell r="H1439" t="str">
            <v>MC000342</v>
          </cell>
          <cell r="P1439">
            <v>11850000</v>
          </cell>
          <cell r="AC1439" t="str">
            <v>Nunest</v>
          </cell>
        </row>
        <row r="1440">
          <cell r="H1440" t="str">
            <v>MC000342</v>
          </cell>
          <cell r="P1440">
            <v>2940000</v>
          </cell>
          <cell r="AC1440" t="str">
            <v>Nunest</v>
          </cell>
        </row>
        <row r="1441">
          <cell r="H1441" t="str">
            <v>MC000342</v>
          </cell>
          <cell r="P1441">
            <v>5040000</v>
          </cell>
          <cell r="AC1441" t="str">
            <v>Nunest</v>
          </cell>
        </row>
        <row r="1442">
          <cell r="H1442" t="str">
            <v>MC000342</v>
          </cell>
          <cell r="P1442">
            <v>15792000</v>
          </cell>
          <cell r="AC1442" t="str">
            <v>Pharma</v>
          </cell>
        </row>
        <row r="1443">
          <cell r="H1443" t="str">
            <v>MC000342</v>
          </cell>
          <cell r="P1443">
            <v>1914000</v>
          </cell>
          <cell r="AC1443" t="str">
            <v>Pharma</v>
          </cell>
        </row>
        <row r="1444">
          <cell r="H1444" t="str">
            <v>MC000342</v>
          </cell>
          <cell r="P1444">
            <v>5280000</v>
          </cell>
          <cell r="AC1444" t="str">
            <v>Pharma</v>
          </cell>
        </row>
        <row r="1445">
          <cell r="H1445" t="str">
            <v>MC000615</v>
          </cell>
          <cell r="P1445">
            <v>9504000</v>
          </cell>
          <cell r="AC1445" t="str">
            <v>Sữa nước</v>
          </cell>
        </row>
        <row r="1446">
          <cell r="H1446" t="str">
            <v>MC000661</v>
          </cell>
          <cell r="P1446">
            <v>26640000</v>
          </cell>
          <cell r="AC1446" t="str">
            <v>Dinh Dưỡng</v>
          </cell>
        </row>
        <row r="1447">
          <cell r="H1447" t="str">
            <v>MC000661</v>
          </cell>
          <cell r="P1447">
            <v>4440000</v>
          </cell>
          <cell r="AC1447" t="str">
            <v>Dinh Dưỡng</v>
          </cell>
        </row>
        <row r="1448">
          <cell r="H1448" t="str">
            <v>MC000661</v>
          </cell>
          <cell r="P1448">
            <v>64800000</v>
          </cell>
          <cell r="AC1448" t="str">
            <v>Pharma</v>
          </cell>
        </row>
        <row r="1449">
          <cell r="H1449" t="str">
            <v>MC000661</v>
          </cell>
          <cell r="P1449">
            <v>6480000</v>
          </cell>
          <cell r="AC1449" t="str">
            <v>Pharma</v>
          </cell>
        </row>
        <row r="1450">
          <cell r="H1450" t="str">
            <v>MC000661</v>
          </cell>
          <cell r="P1450">
            <v>55200000</v>
          </cell>
          <cell r="AC1450" t="str">
            <v>Pharma</v>
          </cell>
        </row>
        <row r="1451">
          <cell r="H1451" t="str">
            <v>MC000661</v>
          </cell>
          <cell r="P1451">
            <v>18000000</v>
          </cell>
          <cell r="AC1451" t="str">
            <v>Dinh Dưỡng</v>
          </cell>
        </row>
        <row r="1452">
          <cell r="H1452" t="str">
            <v>MC000661</v>
          </cell>
          <cell r="P1452">
            <v>12480000</v>
          </cell>
          <cell r="AC1452" t="str">
            <v>Dinh Dưỡng</v>
          </cell>
        </row>
        <row r="1453">
          <cell r="H1453" t="str">
            <v>MC000661</v>
          </cell>
          <cell r="P1453">
            <v>7896000</v>
          </cell>
          <cell r="AC1453" t="str">
            <v>Pharma</v>
          </cell>
        </row>
        <row r="1454">
          <cell r="H1454" t="str">
            <v>MC000661</v>
          </cell>
          <cell r="P1454">
            <v>4752000</v>
          </cell>
          <cell r="AC1454" t="str">
            <v>Dinh Dưỡng</v>
          </cell>
        </row>
        <row r="1455">
          <cell r="H1455" t="str">
            <v>MC001157</v>
          </cell>
          <cell r="P1455">
            <v>6120000</v>
          </cell>
          <cell r="AC1455" t="str">
            <v>Sữa Bột Colos</v>
          </cell>
        </row>
        <row r="1456">
          <cell r="H1456" t="str">
            <v>MC001157</v>
          </cell>
          <cell r="P1456">
            <v>12720000</v>
          </cell>
          <cell r="AC1456" t="str">
            <v>Sữa Bột Colos</v>
          </cell>
        </row>
        <row r="1457">
          <cell r="H1457" t="str">
            <v>MC002500</v>
          </cell>
          <cell r="P1457">
            <v>27600000</v>
          </cell>
          <cell r="AC1457" t="str">
            <v>Pharma</v>
          </cell>
        </row>
        <row r="1458">
          <cell r="H1458" t="str">
            <v>MC002500</v>
          </cell>
          <cell r="P1458">
            <v>19140000</v>
          </cell>
          <cell r="AC1458" t="str">
            <v>Pharma</v>
          </cell>
        </row>
        <row r="1459">
          <cell r="H1459" t="str">
            <v>MC002500</v>
          </cell>
          <cell r="P1459">
            <v>5040000</v>
          </cell>
          <cell r="AC1459" t="str">
            <v>Pharma</v>
          </cell>
        </row>
        <row r="1460">
          <cell r="H1460" t="str">
            <v>MC002500</v>
          </cell>
          <cell r="P1460">
            <v>3720000</v>
          </cell>
          <cell r="AC1460" t="str">
            <v>Pharma</v>
          </cell>
        </row>
        <row r="1461">
          <cell r="H1461" t="str">
            <v>MC003518</v>
          </cell>
          <cell r="P1461">
            <v>432000</v>
          </cell>
          <cell r="AC1461" t="str">
            <v>Pur</v>
          </cell>
        </row>
        <row r="1462">
          <cell r="H1462" t="str">
            <v>MC003518</v>
          </cell>
          <cell r="P1462">
            <v>462000</v>
          </cell>
          <cell r="AC1462" t="str">
            <v>Pur</v>
          </cell>
        </row>
        <row r="1463">
          <cell r="H1463" t="str">
            <v>MC003518</v>
          </cell>
          <cell r="P1463">
            <v>1680000</v>
          </cell>
          <cell r="AC1463" t="str">
            <v>Pur</v>
          </cell>
        </row>
        <row r="1464">
          <cell r="H1464" t="str">
            <v>MC003518</v>
          </cell>
          <cell r="P1464">
            <v>600000</v>
          </cell>
          <cell r="AC1464" t="str">
            <v>Pur</v>
          </cell>
        </row>
        <row r="1465">
          <cell r="H1465" t="str">
            <v>MC003518</v>
          </cell>
          <cell r="P1465">
            <v>660000</v>
          </cell>
          <cell r="AC1465" t="str">
            <v>Pur</v>
          </cell>
        </row>
        <row r="1466">
          <cell r="H1466" t="str">
            <v>MC003518</v>
          </cell>
          <cell r="P1466">
            <v>720000</v>
          </cell>
          <cell r="AC1466" t="str">
            <v>Pur</v>
          </cell>
        </row>
        <row r="1467">
          <cell r="H1467" t="str">
            <v>MC003518</v>
          </cell>
          <cell r="P1467">
            <v>510000</v>
          </cell>
          <cell r="AC1467" t="str">
            <v>Pur</v>
          </cell>
        </row>
        <row r="1468">
          <cell r="H1468" t="str">
            <v>MC003518</v>
          </cell>
          <cell r="P1468">
            <v>510000</v>
          </cell>
          <cell r="AC1468" t="str">
            <v>Pur</v>
          </cell>
        </row>
        <row r="1469">
          <cell r="H1469" t="str">
            <v>MC003518</v>
          </cell>
          <cell r="P1469">
            <v>510000</v>
          </cell>
          <cell r="AC1469" t="str">
            <v>Pur</v>
          </cell>
        </row>
        <row r="1470">
          <cell r="H1470" t="str">
            <v>MC003518</v>
          </cell>
          <cell r="P1470">
            <v>510000</v>
          </cell>
          <cell r="AC1470" t="str">
            <v>Pur</v>
          </cell>
        </row>
        <row r="1471">
          <cell r="H1471" t="str">
            <v>MC003518</v>
          </cell>
          <cell r="P1471">
            <v>138000</v>
          </cell>
          <cell r="AC1471" t="str">
            <v>Pur</v>
          </cell>
        </row>
        <row r="1472">
          <cell r="H1472" t="str">
            <v>MC003518</v>
          </cell>
          <cell r="P1472">
            <v>576000</v>
          </cell>
          <cell r="AC1472" t="str">
            <v>Pur</v>
          </cell>
        </row>
        <row r="1473">
          <cell r="H1473" t="str">
            <v>MC003518</v>
          </cell>
          <cell r="P1473">
            <v>696000</v>
          </cell>
          <cell r="AC1473" t="str">
            <v>Pur</v>
          </cell>
        </row>
        <row r="1474">
          <cell r="H1474" t="str">
            <v>MC003518</v>
          </cell>
          <cell r="P1474">
            <v>600000</v>
          </cell>
          <cell r="AC1474" t="str">
            <v>Pur</v>
          </cell>
        </row>
        <row r="1475">
          <cell r="H1475" t="str">
            <v>MC003518</v>
          </cell>
          <cell r="P1475">
            <v>720000</v>
          </cell>
          <cell r="AC1475" t="str">
            <v>Pur</v>
          </cell>
        </row>
        <row r="1476">
          <cell r="H1476" t="str">
            <v>MC003518</v>
          </cell>
          <cell r="P1476">
            <v>435000</v>
          </cell>
          <cell r="AC1476" t="str">
            <v>PUR</v>
          </cell>
        </row>
        <row r="1477">
          <cell r="H1477" t="str">
            <v>MC003518</v>
          </cell>
          <cell r="P1477">
            <v>4080000</v>
          </cell>
          <cell r="AC1477" t="str">
            <v>PUR</v>
          </cell>
        </row>
        <row r="1478">
          <cell r="H1478" t="str">
            <v>MC003518</v>
          </cell>
          <cell r="P1478">
            <v>408000</v>
          </cell>
          <cell r="AC1478" t="str">
            <v>Pur</v>
          </cell>
        </row>
        <row r="1479">
          <cell r="H1479" t="str">
            <v>MC003518</v>
          </cell>
          <cell r="P1479">
            <v>306000</v>
          </cell>
          <cell r="AC1479" t="str">
            <v>Pur</v>
          </cell>
        </row>
        <row r="1480">
          <cell r="H1480" t="str">
            <v>MC003518</v>
          </cell>
          <cell r="P1480">
            <v>720000</v>
          </cell>
          <cell r="AC1480" t="str">
            <v>Pur</v>
          </cell>
        </row>
        <row r="1481">
          <cell r="H1481" t="str">
            <v>MC003518</v>
          </cell>
          <cell r="P1481">
            <v>1440000</v>
          </cell>
          <cell r="AC1481" t="str">
            <v>Pur</v>
          </cell>
        </row>
        <row r="1482">
          <cell r="H1482" t="str">
            <v>MC003518</v>
          </cell>
          <cell r="P1482">
            <v>2100000</v>
          </cell>
          <cell r="AC1482" t="str">
            <v>Pur</v>
          </cell>
        </row>
        <row r="1483">
          <cell r="H1483" t="str">
            <v>MC003518</v>
          </cell>
          <cell r="P1483">
            <v>1200000</v>
          </cell>
          <cell r="AC1483" t="str">
            <v>Pur</v>
          </cell>
        </row>
        <row r="1484">
          <cell r="H1484" t="str">
            <v>MC003515</v>
          </cell>
          <cell r="P1484">
            <v>4752000</v>
          </cell>
          <cell r="AC1484" t="str">
            <v>Dinh Dưỡng</v>
          </cell>
        </row>
        <row r="1485">
          <cell r="H1485" t="str">
            <v>MC003515</v>
          </cell>
          <cell r="P1485">
            <v>8880000</v>
          </cell>
          <cell r="AC1485" t="str">
            <v>Dinh Dưỡng</v>
          </cell>
        </row>
        <row r="1486">
          <cell r="H1486" t="str">
            <v>MC003515</v>
          </cell>
          <cell r="P1486">
            <v>10800000</v>
          </cell>
          <cell r="AC1486" t="str">
            <v>Sữa Nước</v>
          </cell>
        </row>
        <row r="1487">
          <cell r="H1487" t="str">
            <v>MC003515</v>
          </cell>
          <cell r="P1487">
            <v>7948800</v>
          </cell>
          <cell r="AC1487" t="str">
            <v>Sữa Nước</v>
          </cell>
        </row>
        <row r="1488">
          <cell r="H1488" t="str">
            <v>MC003515</v>
          </cell>
          <cell r="P1488">
            <v>2832000</v>
          </cell>
          <cell r="AC1488" t="str">
            <v>Bột Ăn Dặm</v>
          </cell>
        </row>
        <row r="1489">
          <cell r="H1489" t="str">
            <v>MC003515</v>
          </cell>
          <cell r="P1489">
            <v>3264000</v>
          </cell>
          <cell r="AC1489" t="str">
            <v>Bột Ăn Dặm</v>
          </cell>
        </row>
        <row r="1490">
          <cell r="H1490" t="str">
            <v>MC003515</v>
          </cell>
          <cell r="P1490">
            <v>3264000</v>
          </cell>
          <cell r="AC1490" t="str">
            <v>Bột Ăn Dặm</v>
          </cell>
        </row>
        <row r="1491">
          <cell r="H1491" t="str">
            <v>MC003515</v>
          </cell>
          <cell r="P1491">
            <v>3264000</v>
          </cell>
          <cell r="AC1491" t="str">
            <v>Bột Ăn Dặm</v>
          </cell>
        </row>
        <row r="1492">
          <cell r="H1492" t="str">
            <v>MC003515</v>
          </cell>
          <cell r="P1492">
            <v>1632000</v>
          </cell>
          <cell r="AC1492" t="str">
            <v>Bột Ăn Dặm</v>
          </cell>
        </row>
        <row r="1493">
          <cell r="H1493" t="str">
            <v>MC003515</v>
          </cell>
          <cell r="P1493">
            <v>3264000</v>
          </cell>
          <cell r="AC1493" t="str">
            <v>Bột Ăn Dặm</v>
          </cell>
        </row>
        <row r="1494">
          <cell r="H1494" t="str">
            <v>MC003515</v>
          </cell>
          <cell r="P1494">
            <v>2832000</v>
          </cell>
          <cell r="AC1494" t="str">
            <v>Bột Ăn Dặm</v>
          </cell>
        </row>
        <row r="1495">
          <cell r="H1495" t="str">
            <v>MC003515</v>
          </cell>
          <cell r="P1495">
            <v>13896000</v>
          </cell>
          <cell r="AC1495" t="str">
            <v>Dinh Dưỡng</v>
          </cell>
        </row>
        <row r="1496">
          <cell r="H1496" t="str">
            <v>MC003515</v>
          </cell>
          <cell r="P1496">
            <v>10296000</v>
          </cell>
          <cell r="AC1496" t="str">
            <v>Dinh Dưỡng</v>
          </cell>
        </row>
        <row r="1497">
          <cell r="H1497" t="str">
            <v>MC003515</v>
          </cell>
          <cell r="P1497">
            <v>28860000</v>
          </cell>
          <cell r="AC1497" t="str">
            <v>Dinh Dưỡng</v>
          </cell>
        </row>
        <row r="1498">
          <cell r="H1498" t="str">
            <v>MC003515</v>
          </cell>
          <cell r="P1498">
            <v>11520000</v>
          </cell>
          <cell r="AC1498" t="str">
            <v>Dinh Dưỡng</v>
          </cell>
        </row>
        <row r="1499">
          <cell r="H1499" t="str">
            <v>MC003515</v>
          </cell>
          <cell r="P1499">
            <v>11760000</v>
          </cell>
          <cell r="AC1499" t="str">
            <v>Dinh Dưỡng</v>
          </cell>
        </row>
        <row r="1500">
          <cell r="H1500" t="str">
            <v>MC003515</v>
          </cell>
          <cell r="P1500">
            <v>5760000</v>
          </cell>
          <cell r="AC1500" t="str">
            <v>Dinh Dưỡng</v>
          </cell>
        </row>
        <row r="1501">
          <cell r="H1501" t="str">
            <v>MC003515</v>
          </cell>
          <cell r="P1501">
            <v>4824000</v>
          </cell>
          <cell r="AC1501" t="str">
            <v>Dinh Dưỡng</v>
          </cell>
        </row>
        <row r="1502">
          <cell r="H1502" t="str">
            <v>MC003515</v>
          </cell>
          <cell r="P1502">
            <v>15456000</v>
          </cell>
          <cell r="AC1502" t="str">
            <v>Dinh Dưỡng</v>
          </cell>
        </row>
        <row r="1503">
          <cell r="H1503" t="str">
            <v>MC003515</v>
          </cell>
          <cell r="P1503">
            <v>2405000</v>
          </cell>
          <cell r="AC1503" t="str">
            <v>Dinh Dưỡng</v>
          </cell>
        </row>
        <row r="1504">
          <cell r="H1504" t="str">
            <v>MC003515</v>
          </cell>
          <cell r="P1504">
            <v>9720000</v>
          </cell>
          <cell r="AC1504" t="str">
            <v>Sữa Bột Colos</v>
          </cell>
        </row>
        <row r="1505">
          <cell r="H1505" t="str">
            <v>MC003515</v>
          </cell>
          <cell r="P1505">
            <v>25440000</v>
          </cell>
          <cell r="AC1505" t="str">
            <v>Sữa Bột Colos</v>
          </cell>
        </row>
        <row r="1506">
          <cell r="H1506" t="str">
            <v>MC003515</v>
          </cell>
          <cell r="P1506">
            <v>6500000</v>
          </cell>
          <cell r="AC1506" t="str">
            <v>Sữa Bột Colos</v>
          </cell>
        </row>
        <row r="1507">
          <cell r="H1507" t="str">
            <v>MC003515</v>
          </cell>
          <cell r="P1507">
            <v>18360000</v>
          </cell>
          <cell r="AC1507" t="str">
            <v>Sữa Bột Colos</v>
          </cell>
        </row>
        <row r="1508">
          <cell r="H1508" t="str">
            <v>MC003515</v>
          </cell>
          <cell r="P1508">
            <v>15792000</v>
          </cell>
          <cell r="AC1508" t="str">
            <v>Pharma</v>
          </cell>
        </row>
        <row r="1509">
          <cell r="H1509" t="str">
            <v>MC003515</v>
          </cell>
          <cell r="P1509">
            <v>3510000</v>
          </cell>
          <cell r="AC1509" t="str">
            <v>Pharma</v>
          </cell>
        </row>
        <row r="1510">
          <cell r="H1510" t="str">
            <v>MC003515</v>
          </cell>
          <cell r="P1510">
            <v>14040000</v>
          </cell>
          <cell r="AC1510" t="str">
            <v>Pharma</v>
          </cell>
        </row>
        <row r="1511">
          <cell r="H1511" t="str">
            <v>MC003515</v>
          </cell>
          <cell r="P1511">
            <v>8280000</v>
          </cell>
          <cell r="AC1511" t="str">
            <v>Pharma</v>
          </cell>
        </row>
        <row r="1512">
          <cell r="H1512" t="str">
            <v>MC003515</v>
          </cell>
          <cell r="P1512">
            <v>8613000</v>
          </cell>
          <cell r="AC1512" t="str">
            <v>Pharma</v>
          </cell>
        </row>
        <row r="1513">
          <cell r="H1513" t="str">
            <v>MC003515</v>
          </cell>
          <cell r="P1513">
            <v>13500000</v>
          </cell>
          <cell r="AC1513" t="str">
            <v>Nunest</v>
          </cell>
        </row>
        <row r="1514">
          <cell r="H1514" t="str">
            <v>MC003515</v>
          </cell>
          <cell r="P1514">
            <v>10080000</v>
          </cell>
          <cell r="AC1514" t="str">
            <v>Nunest</v>
          </cell>
        </row>
        <row r="1515">
          <cell r="H1515" t="str">
            <v>MC003515</v>
          </cell>
          <cell r="P1515">
            <v>7350000</v>
          </cell>
          <cell r="AC1515" t="str">
            <v>Nunest</v>
          </cell>
        </row>
        <row r="1516">
          <cell r="H1516" t="str">
            <v>MC001262</v>
          </cell>
          <cell r="P1516">
            <v>3948000</v>
          </cell>
          <cell r="AC1516" t="str">
            <v>Pharma</v>
          </cell>
        </row>
        <row r="1517">
          <cell r="H1517" t="str">
            <v>MC001262</v>
          </cell>
          <cell r="P1517">
            <v>2592000</v>
          </cell>
          <cell r="AC1517" t="str">
            <v>Sữa Nước Pharma</v>
          </cell>
        </row>
        <row r="1518">
          <cell r="H1518" t="str">
            <v>MC001262</v>
          </cell>
          <cell r="P1518">
            <v>5400000</v>
          </cell>
          <cell r="AC1518" t="str">
            <v>Sữa Nước Pharma</v>
          </cell>
        </row>
        <row r="1519">
          <cell r="H1519" t="str">
            <v>MC001262</v>
          </cell>
          <cell r="P1519">
            <v>6451200</v>
          </cell>
          <cell r="AC1519" t="str">
            <v>Sữa Nước Pharma</v>
          </cell>
        </row>
        <row r="1520">
          <cell r="H1520" t="str">
            <v>MC001262</v>
          </cell>
          <cell r="P1520">
            <v>7728000</v>
          </cell>
          <cell r="AC1520" t="str">
            <v>Dinh Dưỡng</v>
          </cell>
        </row>
        <row r="1521">
          <cell r="H1521" t="str">
            <v>MC001262</v>
          </cell>
          <cell r="P1521">
            <v>2940000</v>
          </cell>
          <cell r="AC1521" t="str">
            <v>Dinh Dưỡng</v>
          </cell>
        </row>
        <row r="1522">
          <cell r="H1522" t="str">
            <v>MC001262</v>
          </cell>
          <cell r="P1522">
            <v>2316000</v>
          </cell>
          <cell r="AC1522" t="str">
            <v>Dinh Dưỡng</v>
          </cell>
        </row>
        <row r="1523">
          <cell r="H1523" t="str">
            <v>MC001262</v>
          </cell>
          <cell r="P1523">
            <v>4980000</v>
          </cell>
          <cell r="AC1523" t="str">
            <v>Dinh Dưỡng</v>
          </cell>
        </row>
        <row r="1524">
          <cell r="H1524" t="str">
            <v>MC001262</v>
          </cell>
          <cell r="P1524">
            <v>2220000</v>
          </cell>
          <cell r="AC1524" t="str">
            <v>Dinh Dưỡng</v>
          </cell>
        </row>
        <row r="1525">
          <cell r="H1525" t="str">
            <v>MC001262</v>
          </cell>
          <cell r="P1525">
            <v>2220000</v>
          </cell>
          <cell r="AC1525" t="str">
            <v>Dinh Dưỡng</v>
          </cell>
        </row>
        <row r="1526">
          <cell r="H1526" t="str">
            <v>MC001262</v>
          </cell>
          <cell r="P1526">
            <v>2376000</v>
          </cell>
          <cell r="AC1526" t="str">
            <v>Dinh Dưỡng</v>
          </cell>
        </row>
        <row r="1527">
          <cell r="H1527" t="str">
            <v>MC001262</v>
          </cell>
          <cell r="P1527">
            <v>4896000</v>
          </cell>
          <cell r="AC1527" t="str">
            <v>Sữa Nước Colos</v>
          </cell>
        </row>
        <row r="1528">
          <cell r="H1528" t="str">
            <v>MC001262</v>
          </cell>
          <cell r="P1528">
            <v>1080000</v>
          </cell>
          <cell r="AC1528" t="str">
            <v>Sữa Nước Pharma</v>
          </cell>
        </row>
        <row r="1529">
          <cell r="H1529" t="str">
            <v>MC001262</v>
          </cell>
          <cell r="P1529">
            <v>864000</v>
          </cell>
          <cell r="AC1529" t="str">
            <v>Sữa Nước Pharma</v>
          </cell>
        </row>
        <row r="1530">
          <cell r="H1530" t="str">
            <v>MC001262</v>
          </cell>
          <cell r="P1530">
            <v>662400</v>
          </cell>
          <cell r="AC1530" t="str">
            <v>Sữa Nước Pharma</v>
          </cell>
        </row>
        <row r="1531">
          <cell r="H1531" t="str">
            <v>MC001262</v>
          </cell>
          <cell r="P1531">
            <v>4492800</v>
          </cell>
          <cell r="AC1531" t="str">
            <v>Sữa Nước</v>
          </cell>
        </row>
        <row r="1532">
          <cell r="H1532" t="str">
            <v>MC001262</v>
          </cell>
          <cell r="P1532">
            <v>1728000</v>
          </cell>
          <cell r="AC1532" t="str">
            <v>Sữa Nước</v>
          </cell>
        </row>
        <row r="1533">
          <cell r="H1533" t="str">
            <v>MC001262</v>
          </cell>
          <cell r="P1533">
            <v>3456000</v>
          </cell>
          <cell r="AC1533" t="str">
            <v>Sữa Nước</v>
          </cell>
        </row>
        <row r="1534">
          <cell r="H1534" t="str">
            <v>MC001262</v>
          </cell>
          <cell r="P1534">
            <v>5760000</v>
          </cell>
          <cell r="AC1534" t="str">
            <v>Sữa Nước</v>
          </cell>
        </row>
        <row r="1535">
          <cell r="H1535" t="str">
            <v>MC001262</v>
          </cell>
          <cell r="P1535">
            <v>979200</v>
          </cell>
          <cell r="AC1535" t="str">
            <v>Sữa Nước Colos</v>
          </cell>
        </row>
        <row r="1536">
          <cell r="H1536" t="str">
            <v>MC000798</v>
          </cell>
          <cell r="P1536">
            <v>3744000</v>
          </cell>
          <cell r="AC1536" t="str">
            <v>Sữa Nước</v>
          </cell>
        </row>
        <row r="1537">
          <cell r="H1537" t="str">
            <v>MC000798</v>
          </cell>
          <cell r="P1537">
            <v>8640000</v>
          </cell>
          <cell r="AC1537" t="str">
            <v>Sữa Nước</v>
          </cell>
        </row>
        <row r="1538">
          <cell r="H1538" t="str">
            <v>MC000798</v>
          </cell>
          <cell r="P1538">
            <v>3840000</v>
          </cell>
          <cell r="AC1538" t="str">
            <v>Sữa Nước</v>
          </cell>
        </row>
        <row r="1539">
          <cell r="H1539" t="str">
            <v>MC000798</v>
          </cell>
          <cell r="P1539">
            <v>5280000</v>
          </cell>
          <cell r="AC1539" t="str">
            <v>Pharma</v>
          </cell>
        </row>
        <row r="1540">
          <cell r="H1540" t="str">
            <v>MC000798</v>
          </cell>
          <cell r="P1540">
            <v>12720000</v>
          </cell>
          <cell r="AC1540" t="str">
            <v>Sữa Bột Colos</v>
          </cell>
        </row>
        <row r="1541">
          <cell r="H1541" t="str">
            <v>MC000798</v>
          </cell>
          <cell r="P1541">
            <v>9180000</v>
          </cell>
          <cell r="AC1541" t="str">
            <v>Sữa Bột Colos</v>
          </cell>
        </row>
        <row r="1542">
          <cell r="H1542" t="str">
            <v>MC000798</v>
          </cell>
          <cell r="P1542">
            <v>4440000</v>
          </cell>
          <cell r="AC1542" t="str">
            <v>Dinh Dưỡng</v>
          </cell>
        </row>
        <row r="1543">
          <cell r="H1543" t="str">
            <v>MC000798</v>
          </cell>
          <cell r="P1543">
            <v>7110000</v>
          </cell>
          <cell r="AC1543" t="str">
            <v>Nunest</v>
          </cell>
        </row>
        <row r="1544">
          <cell r="H1544" t="str">
            <v>MC000798</v>
          </cell>
          <cell r="P1544">
            <v>3735000</v>
          </cell>
          <cell r="AC1544" t="str">
            <v>Nunest</v>
          </cell>
        </row>
        <row r="1545">
          <cell r="H1545" t="str">
            <v>MC000798</v>
          </cell>
          <cell r="P1545">
            <v>4740000</v>
          </cell>
          <cell r="AC1545" t="str">
            <v>Nunest</v>
          </cell>
        </row>
        <row r="1546">
          <cell r="H1546" t="str">
            <v>MC000798</v>
          </cell>
          <cell r="P1546">
            <v>2250000</v>
          </cell>
          <cell r="AC1546" t="str">
            <v>Nunest</v>
          </cell>
        </row>
        <row r="1547">
          <cell r="H1547" t="str">
            <v>MC000798</v>
          </cell>
          <cell r="P1547">
            <v>3360000</v>
          </cell>
          <cell r="AC1547" t="str">
            <v>Nunest</v>
          </cell>
        </row>
        <row r="1548">
          <cell r="H1548" t="str">
            <v>MC000798</v>
          </cell>
          <cell r="P1548">
            <v>4140000</v>
          </cell>
          <cell r="AC1548" t="str">
            <v>Nunest</v>
          </cell>
        </row>
        <row r="1549">
          <cell r="H1549" t="str">
            <v>MC000798</v>
          </cell>
          <cell r="P1549">
            <v>2700000</v>
          </cell>
          <cell r="AC1549" t="str">
            <v>Nunest</v>
          </cell>
        </row>
        <row r="1550">
          <cell r="H1550" t="str">
            <v>MC000798</v>
          </cell>
          <cell r="P1550">
            <v>2370000</v>
          </cell>
          <cell r="AC1550" t="str">
            <v>Nunest</v>
          </cell>
        </row>
        <row r="1551">
          <cell r="H1551" t="str">
            <v>MC000798</v>
          </cell>
          <cell r="P1551">
            <v>2940000</v>
          </cell>
          <cell r="AC1551" t="str">
            <v>Nunest</v>
          </cell>
        </row>
        <row r="1552">
          <cell r="H1552" t="str">
            <v>MC002665</v>
          </cell>
          <cell r="P1552">
            <v>4680000</v>
          </cell>
          <cell r="AC1552" t="str">
            <v>Dinh Dưỡng</v>
          </cell>
        </row>
        <row r="1553">
          <cell r="H1553" t="str">
            <v>MC002665</v>
          </cell>
          <cell r="P1553">
            <v>4752000</v>
          </cell>
          <cell r="AC1553" t="str">
            <v>Dinh Dưỡng</v>
          </cell>
        </row>
        <row r="1554">
          <cell r="H1554" t="str">
            <v>MC000441</v>
          </cell>
          <cell r="P1554">
            <v>32832000</v>
          </cell>
          <cell r="AC1554" t="str">
            <v>Sữa Nước Colos</v>
          </cell>
        </row>
        <row r="1555">
          <cell r="H1555" t="str">
            <v>MC000441</v>
          </cell>
          <cell r="P1555">
            <v>30844800</v>
          </cell>
          <cell r="AC1555" t="str">
            <v>Sữa Nước Colos</v>
          </cell>
        </row>
        <row r="1556">
          <cell r="H1556" t="str">
            <v>MC000441</v>
          </cell>
          <cell r="P1556">
            <v>12960000</v>
          </cell>
          <cell r="AC1556" t="str">
            <v>Sữa Bột Colos</v>
          </cell>
        </row>
        <row r="1557">
          <cell r="H1557" t="str">
            <v>MC000441</v>
          </cell>
          <cell r="P1557">
            <v>44520000</v>
          </cell>
          <cell r="AC1557" t="str">
            <v>Sữa Bột Colos</v>
          </cell>
        </row>
        <row r="1558">
          <cell r="H1558" t="str">
            <v>MC000441</v>
          </cell>
          <cell r="P1558">
            <v>6240000</v>
          </cell>
          <cell r="AC1558" t="str">
            <v>Sữa Bột Colos</v>
          </cell>
        </row>
        <row r="1559">
          <cell r="H1559" t="str">
            <v>MC000441</v>
          </cell>
          <cell r="P1559">
            <v>24480000</v>
          </cell>
          <cell r="AC1559" t="str">
            <v>Sữa Bột Colos</v>
          </cell>
        </row>
        <row r="1560">
          <cell r="H1560" t="str">
            <v>MC000441</v>
          </cell>
          <cell r="P1560">
            <v>12480000</v>
          </cell>
          <cell r="AC1560" t="str">
            <v>Sữa Bột Colos</v>
          </cell>
        </row>
        <row r="1561">
          <cell r="H1561" t="str">
            <v>MC000441</v>
          </cell>
          <cell r="P1561">
            <v>12096000</v>
          </cell>
          <cell r="AC1561" t="str">
            <v>Sữa Nước Pharma</v>
          </cell>
        </row>
        <row r="1562">
          <cell r="H1562" t="str">
            <v>MC000441</v>
          </cell>
          <cell r="P1562">
            <v>3974400</v>
          </cell>
          <cell r="AC1562" t="str">
            <v>Sữa Nước Pharma</v>
          </cell>
        </row>
        <row r="1563">
          <cell r="H1563" t="str">
            <v>MC000441</v>
          </cell>
          <cell r="P1563">
            <v>15052800</v>
          </cell>
          <cell r="AC1563" t="str">
            <v>Sữa Nước Pharma</v>
          </cell>
        </row>
        <row r="1564">
          <cell r="H1564" t="str">
            <v>MC000441</v>
          </cell>
          <cell r="P1564">
            <v>2520000</v>
          </cell>
          <cell r="AC1564" t="str">
            <v>Sữa Nước Pharma</v>
          </cell>
        </row>
        <row r="1565">
          <cell r="H1565" t="str">
            <v>MC000441</v>
          </cell>
          <cell r="P1565">
            <v>2784000</v>
          </cell>
          <cell r="AC1565" t="str">
            <v>Pharma</v>
          </cell>
        </row>
        <row r="1566">
          <cell r="H1566" t="str">
            <v>MC000441</v>
          </cell>
          <cell r="P1566">
            <v>2520000</v>
          </cell>
          <cell r="AC1566" t="str">
            <v>Pharma</v>
          </cell>
        </row>
        <row r="1567">
          <cell r="H1567" t="str">
            <v>MC000441</v>
          </cell>
          <cell r="P1567">
            <v>11484000</v>
          </cell>
          <cell r="AC1567" t="str">
            <v>Pharma</v>
          </cell>
        </row>
        <row r="1568">
          <cell r="H1568" t="str">
            <v>MC000441</v>
          </cell>
          <cell r="P1568">
            <v>6000000</v>
          </cell>
          <cell r="AC1568" t="str">
            <v>Pharma</v>
          </cell>
        </row>
        <row r="1569">
          <cell r="H1569" t="str">
            <v>MC000441</v>
          </cell>
          <cell r="P1569">
            <v>11040000</v>
          </cell>
          <cell r="AC1569" t="str">
            <v>Pharma</v>
          </cell>
        </row>
        <row r="1570">
          <cell r="H1570" t="str">
            <v>MC000441</v>
          </cell>
          <cell r="P1570">
            <v>3720000</v>
          </cell>
          <cell r="AC1570" t="str">
            <v>Pharma</v>
          </cell>
        </row>
        <row r="1571">
          <cell r="H1571" t="str">
            <v>MC000441</v>
          </cell>
          <cell r="P1571">
            <v>10560000</v>
          </cell>
          <cell r="AC1571" t="str">
            <v>Pharma</v>
          </cell>
        </row>
        <row r="1572">
          <cell r="H1572" t="str">
            <v>MC000441</v>
          </cell>
          <cell r="P1572">
            <v>5520000</v>
          </cell>
          <cell r="AC1572" t="str">
            <v>Pharma</v>
          </cell>
        </row>
        <row r="1573">
          <cell r="H1573" t="str">
            <v>MC000441</v>
          </cell>
          <cell r="P1573">
            <v>250000</v>
          </cell>
          <cell r="AC1573" t="str">
            <v>Pharma</v>
          </cell>
        </row>
        <row r="1574">
          <cell r="H1574" t="str">
            <v>MC000441</v>
          </cell>
          <cell r="P1574">
            <v>2760000</v>
          </cell>
          <cell r="AC1574" t="str">
            <v>Pharma</v>
          </cell>
        </row>
        <row r="1575">
          <cell r="H1575" t="str">
            <v>MC001359</v>
          </cell>
          <cell r="P1575">
            <v>8640000</v>
          </cell>
          <cell r="AC1575" t="str">
            <v>Nunest</v>
          </cell>
        </row>
        <row r="1576">
          <cell r="H1576" t="str">
            <v>MC001359</v>
          </cell>
          <cell r="P1576">
            <v>1320000</v>
          </cell>
          <cell r="AC1576" t="str">
            <v>Nunest</v>
          </cell>
        </row>
        <row r="1577">
          <cell r="H1577" t="str">
            <v>MC001359</v>
          </cell>
          <cell r="P1577">
            <v>3360000</v>
          </cell>
          <cell r="AC1577" t="str">
            <v>Nunest</v>
          </cell>
        </row>
        <row r="1578">
          <cell r="H1578" t="str">
            <v>MC001359</v>
          </cell>
          <cell r="P1578">
            <v>1800000</v>
          </cell>
          <cell r="AC1578" t="str">
            <v>Nunest</v>
          </cell>
        </row>
        <row r="1579">
          <cell r="H1579" t="str">
            <v>MC001359</v>
          </cell>
          <cell r="P1579">
            <v>2760000</v>
          </cell>
          <cell r="AC1579" t="str">
            <v>Nunest</v>
          </cell>
        </row>
        <row r="1580">
          <cell r="H1580" t="str">
            <v>MC001359</v>
          </cell>
          <cell r="P1580">
            <v>13230000</v>
          </cell>
          <cell r="AC1580" t="str">
            <v>Nunest</v>
          </cell>
        </row>
        <row r="1581">
          <cell r="H1581" t="str">
            <v>MC001359</v>
          </cell>
          <cell r="P1581">
            <v>1170000</v>
          </cell>
          <cell r="AC1581" t="str">
            <v>Nunest</v>
          </cell>
        </row>
        <row r="1582">
          <cell r="H1582" t="str">
            <v>MC001359</v>
          </cell>
          <cell r="P1582">
            <v>2250000</v>
          </cell>
          <cell r="AC1582" t="str">
            <v>Nunest</v>
          </cell>
        </row>
        <row r="1583">
          <cell r="H1583" t="str">
            <v>MC001359</v>
          </cell>
          <cell r="P1583">
            <v>38280000</v>
          </cell>
          <cell r="AC1583" t="str">
            <v>Pharma</v>
          </cell>
        </row>
        <row r="1584">
          <cell r="H1584" t="str">
            <v>MC001359</v>
          </cell>
          <cell r="P1584">
            <v>26796000</v>
          </cell>
          <cell r="AC1584" t="str">
            <v>Pharma</v>
          </cell>
        </row>
        <row r="1585">
          <cell r="H1585" t="str">
            <v>MC001359</v>
          </cell>
          <cell r="P1585">
            <v>3720000</v>
          </cell>
          <cell r="AC1585" t="str">
            <v>Pharma</v>
          </cell>
        </row>
        <row r="1586">
          <cell r="H1586" t="str">
            <v>MC001359</v>
          </cell>
          <cell r="P1586">
            <v>6480000</v>
          </cell>
          <cell r="AC1586" t="str">
            <v>Pharma</v>
          </cell>
        </row>
        <row r="1587">
          <cell r="H1587" t="str">
            <v>MC001359</v>
          </cell>
          <cell r="P1587">
            <v>3240000</v>
          </cell>
          <cell r="AC1587" t="str">
            <v>Pur</v>
          </cell>
        </row>
        <row r="1588">
          <cell r="H1588" t="str">
            <v>MC001359</v>
          </cell>
          <cell r="P1588">
            <v>3600000</v>
          </cell>
          <cell r="AC1588" t="str">
            <v>Sữa Nước Pharma</v>
          </cell>
        </row>
        <row r="1589">
          <cell r="H1589" t="str">
            <v>MC003500</v>
          </cell>
          <cell r="P1589">
            <v>8640000</v>
          </cell>
          <cell r="AC1589" t="str">
            <v>Sữa Nước</v>
          </cell>
        </row>
        <row r="1590">
          <cell r="H1590" t="str">
            <v>MC003500</v>
          </cell>
          <cell r="P1590">
            <v>4608000</v>
          </cell>
          <cell r="AC1590" t="str">
            <v>Sữa Nước</v>
          </cell>
        </row>
        <row r="1591">
          <cell r="H1591" t="str">
            <v>MC003500</v>
          </cell>
          <cell r="P1591">
            <v>7080000</v>
          </cell>
          <cell r="AC1591" t="str">
            <v>Bột Ăn Dặm</v>
          </cell>
        </row>
        <row r="1592">
          <cell r="H1592" t="str">
            <v>MC003500</v>
          </cell>
          <cell r="P1592">
            <v>29376000</v>
          </cell>
          <cell r="AC1592" t="str">
            <v>Sữa Nước Colos</v>
          </cell>
        </row>
        <row r="1593">
          <cell r="H1593" t="str">
            <v>MC000922</v>
          </cell>
          <cell r="P1593">
            <v>2016000</v>
          </cell>
          <cell r="AC1593" t="str">
            <v>Sữa Nước</v>
          </cell>
        </row>
        <row r="1594">
          <cell r="H1594" t="str">
            <v>MC002601</v>
          </cell>
          <cell r="P1594">
            <v>6900000</v>
          </cell>
          <cell r="AC1594" t="str">
            <v>Nunest</v>
          </cell>
        </row>
        <row r="1595">
          <cell r="H1595" t="str">
            <v>MC002601</v>
          </cell>
          <cell r="P1595">
            <v>3960000</v>
          </cell>
          <cell r="AC1595" t="str">
            <v>Nunest</v>
          </cell>
        </row>
        <row r="1596">
          <cell r="H1596" t="str">
            <v>MC002601</v>
          </cell>
          <cell r="P1596">
            <v>5200000</v>
          </cell>
          <cell r="AC1596" t="str">
            <v>Nunest</v>
          </cell>
        </row>
        <row r="1597">
          <cell r="H1597" t="str">
            <v>MC002601</v>
          </cell>
          <cell r="P1597">
            <v>23000000</v>
          </cell>
          <cell r="AC1597" t="str">
            <v>Nunest</v>
          </cell>
        </row>
        <row r="1598">
          <cell r="H1598" t="str">
            <v>MC002601</v>
          </cell>
          <cell r="P1598">
            <v>11750000</v>
          </cell>
          <cell r="AC1598" t="str">
            <v>Nunest</v>
          </cell>
        </row>
        <row r="1599">
          <cell r="H1599" t="str">
            <v>MC002601</v>
          </cell>
          <cell r="P1599">
            <v>23700000</v>
          </cell>
          <cell r="AC1599" t="str">
            <v>Nunest</v>
          </cell>
        </row>
        <row r="1600">
          <cell r="H1600" t="str">
            <v>MC002601</v>
          </cell>
          <cell r="P1600">
            <v>10080000</v>
          </cell>
          <cell r="AC1600" t="str">
            <v>Nunest</v>
          </cell>
        </row>
        <row r="1601">
          <cell r="H1601" t="str">
            <v>MC002601</v>
          </cell>
          <cell r="P1601">
            <v>3024000</v>
          </cell>
          <cell r="AC1601" t="str">
            <v>Sữa nước</v>
          </cell>
        </row>
        <row r="1602">
          <cell r="H1602" t="str">
            <v>MC002601</v>
          </cell>
          <cell r="P1602">
            <v>23040000</v>
          </cell>
          <cell r="AC1602" t="str">
            <v>Dinh Dưỡng</v>
          </cell>
        </row>
        <row r="1603">
          <cell r="H1603" t="str">
            <v>MC002601</v>
          </cell>
          <cell r="P1603">
            <v>19140000</v>
          </cell>
          <cell r="AC1603" t="str">
            <v>Dinh Dưỡng</v>
          </cell>
        </row>
        <row r="1604">
          <cell r="H1604" t="str">
            <v>MC002601</v>
          </cell>
          <cell r="P1604">
            <v>4440000</v>
          </cell>
          <cell r="AC1604" t="str">
            <v>Dinh Dưỡng</v>
          </cell>
        </row>
        <row r="1605">
          <cell r="H1605" t="str">
            <v>MC002601</v>
          </cell>
          <cell r="P1605">
            <v>17244000</v>
          </cell>
          <cell r="AC1605" t="str">
            <v>Dinh Dưỡng</v>
          </cell>
        </row>
        <row r="1606">
          <cell r="H1606" t="str">
            <v>MC002601</v>
          </cell>
          <cell r="P1606">
            <v>23184000</v>
          </cell>
          <cell r="AC1606" t="str">
            <v>Dinh Dưỡng</v>
          </cell>
        </row>
        <row r="1607">
          <cell r="H1607" t="str">
            <v>MC002601</v>
          </cell>
          <cell r="P1607">
            <v>4632000</v>
          </cell>
          <cell r="AC1607" t="str">
            <v>Dinh Dưỡng</v>
          </cell>
        </row>
        <row r="1608">
          <cell r="H1608" t="str">
            <v>MC002601</v>
          </cell>
          <cell r="P1608">
            <v>9504000</v>
          </cell>
          <cell r="AC1608" t="str">
            <v>Dinh Dưỡng</v>
          </cell>
        </row>
        <row r="1609">
          <cell r="H1609" t="str">
            <v>MC002601</v>
          </cell>
          <cell r="P1609">
            <v>14940000</v>
          </cell>
          <cell r="AC1609" t="str">
            <v>Dinh Dưỡng</v>
          </cell>
        </row>
        <row r="1610">
          <cell r="H1610" t="str">
            <v>MC002815</v>
          </cell>
          <cell r="P1610">
            <v>1440000</v>
          </cell>
          <cell r="AC1610" t="str">
            <v>Sữa Nước</v>
          </cell>
        </row>
        <row r="1611">
          <cell r="H1611" t="str">
            <v>MC002815</v>
          </cell>
          <cell r="P1611">
            <v>432000</v>
          </cell>
          <cell r="AC1611" t="str">
            <v>Sữa Nước</v>
          </cell>
        </row>
        <row r="1612">
          <cell r="H1612" t="str">
            <v>MC002815</v>
          </cell>
          <cell r="P1612">
            <v>1200000</v>
          </cell>
          <cell r="AC1612" t="str">
            <v>Sữa Nước</v>
          </cell>
        </row>
        <row r="1613">
          <cell r="H1613" t="str">
            <v>MC002815</v>
          </cell>
          <cell r="P1613">
            <v>1872000</v>
          </cell>
          <cell r="AC1613" t="str">
            <v>Sữa Nước</v>
          </cell>
        </row>
        <row r="1614">
          <cell r="H1614" t="str">
            <v>MC002799</v>
          </cell>
          <cell r="P1614">
            <v>4980000</v>
          </cell>
          <cell r="AC1614" t="str">
            <v>Dinh Dưỡng</v>
          </cell>
        </row>
        <row r="1615">
          <cell r="H1615" t="str">
            <v>MC002799</v>
          </cell>
          <cell r="P1615">
            <v>6360000</v>
          </cell>
          <cell r="AC1615" t="str">
            <v>Sữa Bột Colos</v>
          </cell>
        </row>
        <row r="1616">
          <cell r="H1616" t="str">
            <v>MC002815</v>
          </cell>
          <cell r="P1616">
            <v>24096000</v>
          </cell>
          <cell r="AC1616" t="str">
            <v>Dinh Dưỡng</v>
          </cell>
        </row>
        <row r="1617">
          <cell r="H1617" t="str">
            <v>MC002480</v>
          </cell>
          <cell r="P1617">
            <v>12960000</v>
          </cell>
          <cell r="AC1617" t="str">
            <v>Sữa Nước Pharma</v>
          </cell>
        </row>
        <row r="1618">
          <cell r="H1618" t="str">
            <v>MC002480</v>
          </cell>
          <cell r="P1618">
            <v>19353600</v>
          </cell>
          <cell r="AC1618" t="str">
            <v>Sữa Nước Pharma</v>
          </cell>
        </row>
        <row r="1619">
          <cell r="H1619" t="str">
            <v>MC002480</v>
          </cell>
          <cell r="P1619">
            <v>15897600</v>
          </cell>
          <cell r="AC1619" t="str">
            <v>Sữa Nước Pharma</v>
          </cell>
        </row>
        <row r="1620">
          <cell r="H1620" t="str">
            <v>MC002480</v>
          </cell>
          <cell r="P1620">
            <v>6912000</v>
          </cell>
          <cell r="AC1620" t="str">
            <v>Sữa Nước</v>
          </cell>
        </row>
        <row r="1621">
          <cell r="H1621" t="str">
            <v>MC002480</v>
          </cell>
          <cell r="P1621">
            <v>23040000</v>
          </cell>
          <cell r="AC1621" t="str">
            <v>Sữa Nước</v>
          </cell>
        </row>
        <row r="1622">
          <cell r="H1622" t="str">
            <v>MC002480</v>
          </cell>
          <cell r="P1622">
            <v>13478400</v>
          </cell>
          <cell r="AC1622" t="str">
            <v>Sữa Nước</v>
          </cell>
        </row>
        <row r="1623">
          <cell r="H1623" t="str">
            <v>MC002480</v>
          </cell>
          <cell r="P1623">
            <v>20736000</v>
          </cell>
          <cell r="AC1623" t="str">
            <v>Sữa Nước</v>
          </cell>
        </row>
        <row r="1624">
          <cell r="H1624" t="str">
            <v>MC002480</v>
          </cell>
          <cell r="P1624">
            <v>1245000</v>
          </cell>
          <cell r="AC1624" t="str">
            <v>Nunest</v>
          </cell>
        </row>
        <row r="1625">
          <cell r="H1625" t="str">
            <v>MC002480</v>
          </cell>
          <cell r="P1625">
            <v>2820000</v>
          </cell>
          <cell r="AC1625" t="str">
            <v>Nunest</v>
          </cell>
        </row>
        <row r="1626">
          <cell r="H1626" t="str">
            <v>MC002480</v>
          </cell>
          <cell r="P1626">
            <v>4050000</v>
          </cell>
          <cell r="AC1626" t="str">
            <v>Nunest</v>
          </cell>
        </row>
        <row r="1627">
          <cell r="H1627" t="str">
            <v>MC002480</v>
          </cell>
          <cell r="P1627">
            <v>1185000</v>
          </cell>
          <cell r="AC1627" t="str">
            <v>Nunest</v>
          </cell>
        </row>
        <row r="1628">
          <cell r="H1628" t="str">
            <v>MC002480</v>
          </cell>
          <cell r="P1628">
            <v>2700000</v>
          </cell>
          <cell r="AC1628" t="str">
            <v>Nunest</v>
          </cell>
        </row>
        <row r="1629">
          <cell r="H1629" t="str">
            <v>MC002480</v>
          </cell>
          <cell r="P1629">
            <v>5880000</v>
          </cell>
          <cell r="AC1629" t="str">
            <v>Nunest</v>
          </cell>
        </row>
        <row r="1630">
          <cell r="H1630" t="str">
            <v>MC002480</v>
          </cell>
          <cell r="P1630">
            <v>3120000</v>
          </cell>
          <cell r="AC1630" t="str">
            <v>Nunest</v>
          </cell>
        </row>
        <row r="1631">
          <cell r="H1631" t="str">
            <v>MC002480</v>
          </cell>
          <cell r="P1631">
            <v>3360000</v>
          </cell>
          <cell r="AC1631" t="str">
            <v>Nunest</v>
          </cell>
        </row>
        <row r="1632">
          <cell r="H1632" t="str">
            <v>MC000370</v>
          </cell>
          <cell r="P1632">
            <v>3960000</v>
          </cell>
          <cell r="AC1632" t="str">
            <v>Nunest</v>
          </cell>
        </row>
        <row r="1633">
          <cell r="H1633" t="str">
            <v>MC000370</v>
          </cell>
          <cell r="P1633">
            <v>3360000</v>
          </cell>
          <cell r="AC1633" t="str">
            <v>Nunest</v>
          </cell>
        </row>
        <row r="1634">
          <cell r="H1634" t="str">
            <v>MC001303</v>
          </cell>
          <cell r="P1634">
            <v>1470000</v>
          </cell>
          <cell r="AC1634" t="str">
            <v>Nunest</v>
          </cell>
        </row>
        <row r="1635">
          <cell r="H1635" t="str">
            <v>MC000249</v>
          </cell>
          <cell r="P1635">
            <v>3360000</v>
          </cell>
          <cell r="AC1635" t="str">
            <v>Nunest</v>
          </cell>
        </row>
        <row r="1636">
          <cell r="H1636" t="str">
            <v>MC000249</v>
          </cell>
          <cell r="P1636">
            <v>4320000</v>
          </cell>
          <cell r="AC1636" t="str">
            <v>Nunest</v>
          </cell>
        </row>
        <row r="1637">
          <cell r="H1637" t="str">
            <v>MC000249</v>
          </cell>
          <cell r="P1637">
            <v>3960000</v>
          </cell>
          <cell r="AC1637" t="str">
            <v>Nunest</v>
          </cell>
        </row>
        <row r="1638">
          <cell r="H1638" t="str">
            <v>MC000249</v>
          </cell>
          <cell r="P1638">
            <v>11700000</v>
          </cell>
          <cell r="AC1638" t="str">
            <v>Nunest</v>
          </cell>
        </row>
        <row r="1639">
          <cell r="H1639" t="str">
            <v>MC000249</v>
          </cell>
          <cell r="P1639">
            <v>2820000</v>
          </cell>
          <cell r="AC1639" t="str">
            <v>Nunest</v>
          </cell>
        </row>
        <row r="1640">
          <cell r="H1640" t="str">
            <v>MC000249</v>
          </cell>
          <cell r="P1640">
            <v>2370000</v>
          </cell>
          <cell r="AC1640" t="str">
            <v>Nunest</v>
          </cell>
        </row>
        <row r="1641">
          <cell r="H1641" t="str">
            <v>MC000593</v>
          </cell>
          <cell r="P1641">
            <v>348000</v>
          </cell>
          <cell r="AC1641" t="str">
            <v>Nunest</v>
          </cell>
        </row>
        <row r="1642">
          <cell r="H1642" t="str">
            <v>MC000593</v>
          </cell>
          <cell r="P1642">
            <v>600000</v>
          </cell>
          <cell r="AC1642" t="str">
            <v>Nunest</v>
          </cell>
        </row>
        <row r="1643">
          <cell r="H1643" t="str">
            <v>MC000593</v>
          </cell>
          <cell r="P1643">
            <v>285000</v>
          </cell>
          <cell r="AC1643" t="str">
            <v>Nunest</v>
          </cell>
        </row>
        <row r="1644">
          <cell r="H1644" t="str">
            <v>MC000341</v>
          </cell>
          <cell r="P1644">
            <v>1332000</v>
          </cell>
          <cell r="AC1644" t="str">
            <v>Sữa nước</v>
          </cell>
        </row>
        <row r="1645">
          <cell r="H1645" t="str">
            <v>MC000341</v>
          </cell>
          <cell r="P1645">
            <v>444000</v>
          </cell>
          <cell r="AC1645" t="str">
            <v>Sữa nước</v>
          </cell>
        </row>
        <row r="1646">
          <cell r="H1646" t="str">
            <v>MC001806</v>
          </cell>
          <cell r="P1646">
            <v>240000</v>
          </cell>
          <cell r="AC1646" t="str">
            <v>Pur</v>
          </cell>
        </row>
        <row r="1647">
          <cell r="H1647" t="str">
            <v>MC003509</v>
          </cell>
          <cell r="P1647">
            <v>720000</v>
          </cell>
          <cell r="AC1647" t="str">
            <v>Sữa Nước Pharma</v>
          </cell>
        </row>
        <row r="1648">
          <cell r="H1648" t="str">
            <v>MC003509</v>
          </cell>
          <cell r="P1648">
            <v>748800</v>
          </cell>
          <cell r="AC1648" t="str">
            <v>Sữa Nước</v>
          </cell>
        </row>
        <row r="1649">
          <cell r="H1649" t="str">
            <v>MC003509</v>
          </cell>
          <cell r="P1649">
            <v>662400</v>
          </cell>
          <cell r="AC1649" t="str">
            <v>Sữa Nước</v>
          </cell>
        </row>
        <row r="1650">
          <cell r="H1650" t="str">
            <v>MC003509</v>
          </cell>
          <cell r="P1650">
            <v>432000</v>
          </cell>
          <cell r="AC1650" t="str">
            <v>Sữa Nước</v>
          </cell>
        </row>
        <row r="1651">
          <cell r="H1651" t="str">
            <v>MC003509</v>
          </cell>
          <cell r="P1651">
            <v>537600</v>
          </cell>
          <cell r="AC1651" t="str">
            <v>Sữa Nước Pharma</v>
          </cell>
        </row>
        <row r="1652">
          <cell r="H1652" t="str">
            <v>MC003509</v>
          </cell>
          <cell r="P1652">
            <v>576000</v>
          </cell>
          <cell r="AC1652" t="str">
            <v>Sữa Nước</v>
          </cell>
        </row>
        <row r="1653">
          <cell r="H1653" t="str">
            <v>MC003509</v>
          </cell>
          <cell r="P1653">
            <v>864000</v>
          </cell>
          <cell r="AC1653" t="str">
            <v>Sữa Nước Pharma</v>
          </cell>
        </row>
        <row r="1654">
          <cell r="H1654" t="str">
            <v>MC003509</v>
          </cell>
          <cell r="P1654">
            <v>662400</v>
          </cell>
          <cell r="AC1654" t="str">
            <v>Sữa Nước Pharma</v>
          </cell>
        </row>
        <row r="1655">
          <cell r="H1655" t="str">
            <v>MC003509</v>
          </cell>
          <cell r="P1655">
            <v>1999200</v>
          </cell>
          <cell r="AC1655" t="str">
            <v>Sữa Nước Colos</v>
          </cell>
        </row>
        <row r="1656">
          <cell r="H1656" t="str">
            <v>MC002184</v>
          </cell>
          <cell r="P1656">
            <v>6240000</v>
          </cell>
          <cell r="AC1656" t="str">
            <v>Dinh Dưỡng</v>
          </cell>
        </row>
        <row r="1657">
          <cell r="H1657" t="str">
            <v>MC002237</v>
          </cell>
          <cell r="P1657">
            <v>6480000</v>
          </cell>
          <cell r="AC1657" t="str">
            <v>Pharma</v>
          </cell>
        </row>
        <row r="1658">
          <cell r="H1658" t="str">
            <v>MC002237</v>
          </cell>
          <cell r="P1658">
            <v>1620000</v>
          </cell>
          <cell r="AC1658" t="str">
            <v>Pharma</v>
          </cell>
        </row>
        <row r="1659">
          <cell r="H1659" t="str">
            <v>MC002652</v>
          </cell>
          <cell r="P1659">
            <v>2400000</v>
          </cell>
          <cell r="AC1659" t="str">
            <v>Sữa Nước</v>
          </cell>
        </row>
        <row r="1660">
          <cell r="H1660" t="str">
            <v>MC002652</v>
          </cell>
          <cell r="P1660">
            <v>2400000</v>
          </cell>
          <cell r="AC1660" t="str">
            <v>Sữa Nước</v>
          </cell>
        </row>
        <row r="1661">
          <cell r="H1661" t="str">
            <v>MC002652</v>
          </cell>
          <cell r="P1661">
            <v>2400000</v>
          </cell>
          <cell r="AC1661" t="str">
            <v>Sữa Nước</v>
          </cell>
        </row>
        <row r="1662">
          <cell r="H1662" t="str">
            <v>MC001290</v>
          </cell>
          <cell r="P1662">
            <v>5040000</v>
          </cell>
          <cell r="AC1662" t="str">
            <v>Nunest</v>
          </cell>
        </row>
        <row r="1663">
          <cell r="H1663" t="str">
            <v>MC001290</v>
          </cell>
          <cell r="P1663">
            <v>2370000</v>
          </cell>
          <cell r="AC1663" t="str">
            <v>Nunest</v>
          </cell>
        </row>
        <row r="1664">
          <cell r="H1664" t="str">
            <v>MC001290</v>
          </cell>
          <cell r="P1664">
            <v>2700000</v>
          </cell>
          <cell r="AC1664" t="str">
            <v>Nunest</v>
          </cell>
        </row>
        <row r="1665">
          <cell r="H1665" t="str">
            <v>MC001290</v>
          </cell>
          <cell r="P1665">
            <v>3360000</v>
          </cell>
          <cell r="AC1665" t="str">
            <v>Nunest</v>
          </cell>
        </row>
        <row r="1666">
          <cell r="H1666" t="str">
            <v>MC001290</v>
          </cell>
          <cell r="P1666">
            <v>8820000</v>
          </cell>
          <cell r="AC1666" t="str">
            <v>Nunest</v>
          </cell>
        </row>
        <row r="1667">
          <cell r="H1667" t="str">
            <v>MC002423</v>
          </cell>
          <cell r="P1667">
            <v>3180000</v>
          </cell>
          <cell r="AC1667" t="str">
            <v>Sữa Bột Colos</v>
          </cell>
        </row>
        <row r="1668">
          <cell r="H1668" t="str">
            <v>MC002423</v>
          </cell>
          <cell r="P1668">
            <v>3060000</v>
          </cell>
          <cell r="AC1668" t="str">
            <v>Sữa Bột Colos</v>
          </cell>
        </row>
        <row r="1669">
          <cell r="H1669" t="str">
            <v>MC000179</v>
          </cell>
          <cell r="P1669">
            <v>12240000</v>
          </cell>
          <cell r="AC1669" t="str">
            <v>Sữa Bột Colos</v>
          </cell>
        </row>
        <row r="1670">
          <cell r="H1670" t="str">
            <v>MC000179</v>
          </cell>
          <cell r="P1670">
            <v>32400000</v>
          </cell>
          <cell r="AC1670" t="str">
            <v>Pharma</v>
          </cell>
        </row>
        <row r="1671">
          <cell r="H1671" t="str">
            <v>MC000179</v>
          </cell>
          <cell r="P1671">
            <v>5520000</v>
          </cell>
          <cell r="AC1671" t="str">
            <v>Pharma</v>
          </cell>
        </row>
        <row r="1672">
          <cell r="H1672" t="str">
            <v>MC002740</v>
          </cell>
          <cell r="P1672">
            <v>27360000</v>
          </cell>
          <cell r="AC1672" t="str">
            <v>Dinh Dưỡng</v>
          </cell>
        </row>
        <row r="1673">
          <cell r="H1673" t="str">
            <v>MC002740</v>
          </cell>
          <cell r="P1673">
            <v>67200000</v>
          </cell>
          <cell r="AC1673" t="str">
            <v>Dinh Dưỡng</v>
          </cell>
        </row>
        <row r="1674">
          <cell r="H1674" t="str">
            <v>MC002740</v>
          </cell>
          <cell r="P1674">
            <v>31800000</v>
          </cell>
          <cell r="AC1674" t="str">
            <v>Dinh Dưỡng</v>
          </cell>
        </row>
        <row r="1675">
          <cell r="H1675" t="str">
            <v>MC002740</v>
          </cell>
          <cell r="P1675">
            <v>36864000</v>
          </cell>
          <cell r="AC1675" t="str">
            <v>Sữa Nước</v>
          </cell>
        </row>
        <row r="1676">
          <cell r="H1676" t="str">
            <v>MC002740</v>
          </cell>
          <cell r="P1676">
            <v>47001600</v>
          </cell>
          <cell r="AC1676" t="str">
            <v>Sữa Nước Colos</v>
          </cell>
        </row>
        <row r="1677">
          <cell r="H1677" t="str">
            <v>MC000671</v>
          </cell>
          <cell r="P1677">
            <v>420000</v>
          </cell>
          <cell r="AC1677" t="str">
            <v>Pur</v>
          </cell>
        </row>
        <row r="1678">
          <cell r="H1678" t="str">
            <v>MC002365</v>
          </cell>
          <cell r="P1678">
            <v>2400000</v>
          </cell>
          <cell r="AC1678" t="str">
            <v>Pur</v>
          </cell>
        </row>
        <row r="1679">
          <cell r="H1679" t="str">
            <v>MC002365</v>
          </cell>
          <cell r="P1679">
            <v>2640000</v>
          </cell>
          <cell r="AC1679" t="str">
            <v>Pur</v>
          </cell>
        </row>
        <row r="1680">
          <cell r="H1680" t="str">
            <v>MC001261</v>
          </cell>
          <cell r="P1680">
            <v>4275000</v>
          </cell>
          <cell r="AC1680" t="str">
            <v>Nunest</v>
          </cell>
        </row>
        <row r="1681">
          <cell r="H1681" t="str">
            <v>MC001261</v>
          </cell>
          <cell r="P1681">
            <v>1740000</v>
          </cell>
          <cell r="AC1681" t="str">
            <v>PUR</v>
          </cell>
        </row>
        <row r="1682">
          <cell r="H1682" t="str">
            <v>MC002044</v>
          </cell>
          <cell r="P1682">
            <v>1080000</v>
          </cell>
          <cell r="AC1682" t="str">
            <v>Pur</v>
          </cell>
        </row>
        <row r="1683">
          <cell r="H1683" t="str">
            <v>MC002044</v>
          </cell>
          <cell r="P1683">
            <v>660000</v>
          </cell>
          <cell r="AC1683" t="str">
            <v>Pur</v>
          </cell>
        </row>
        <row r="1684">
          <cell r="H1684" t="str">
            <v>MC002044</v>
          </cell>
          <cell r="P1684">
            <v>630000</v>
          </cell>
          <cell r="AC1684" t="str">
            <v>Pur</v>
          </cell>
        </row>
        <row r="1685">
          <cell r="H1685" t="str">
            <v>MC002044</v>
          </cell>
          <cell r="P1685">
            <v>510000</v>
          </cell>
          <cell r="AC1685" t="str">
            <v>Pur</v>
          </cell>
        </row>
        <row r="1686">
          <cell r="H1686" t="str">
            <v>MC002044</v>
          </cell>
          <cell r="P1686">
            <v>510000</v>
          </cell>
          <cell r="AC1686" t="str">
            <v>Pur</v>
          </cell>
        </row>
        <row r="1687">
          <cell r="H1687" t="str">
            <v>MC001505</v>
          </cell>
          <cell r="P1687">
            <v>232000</v>
          </cell>
          <cell r="AC1687" t="str">
            <v>Pur</v>
          </cell>
        </row>
        <row r="1688">
          <cell r="H1688" t="str">
            <v>MC001505</v>
          </cell>
          <cell r="P1688">
            <v>308000</v>
          </cell>
          <cell r="AC1688" t="str">
            <v>Pur</v>
          </cell>
        </row>
        <row r="1689">
          <cell r="H1689" t="str">
            <v>MC001836</v>
          </cell>
          <cell r="P1689">
            <v>280000</v>
          </cell>
          <cell r="AC1689" t="str">
            <v>Pur</v>
          </cell>
        </row>
        <row r="1690">
          <cell r="H1690" t="str">
            <v>MC001836</v>
          </cell>
          <cell r="P1690">
            <v>440000</v>
          </cell>
          <cell r="AC1690" t="str">
            <v>Pur</v>
          </cell>
        </row>
        <row r="1691">
          <cell r="H1691" t="str">
            <v>MC003519</v>
          </cell>
          <cell r="P1691">
            <v>870000</v>
          </cell>
          <cell r="AC1691" t="str">
            <v>PUR</v>
          </cell>
        </row>
        <row r="1692">
          <cell r="H1692" t="str">
            <v>MC003519</v>
          </cell>
          <cell r="P1692">
            <v>1020000</v>
          </cell>
          <cell r="AC1692" t="str">
            <v>PUR</v>
          </cell>
        </row>
        <row r="1693">
          <cell r="H1693" t="str">
            <v>MC002653</v>
          </cell>
          <cell r="P1693">
            <v>870000</v>
          </cell>
          <cell r="AC1693" t="str">
            <v>PUR</v>
          </cell>
        </row>
        <row r="1694">
          <cell r="H1694" t="str">
            <v>MC000593</v>
          </cell>
          <cell r="P1694">
            <v>1560000</v>
          </cell>
          <cell r="AC1694" t="str">
            <v>Dinh Dưỡng</v>
          </cell>
        </row>
        <row r="1695">
          <cell r="H1695" t="str">
            <v>MC000593</v>
          </cell>
          <cell r="P1695">
            <v>1500000</v>
          </cell>
          <cell r="AC1695" t="str">
            <v>Dinh Dưỡng</v>
          </cell>
        </row>
        <row r="1696">
          <cell r="H1696" t="str">
            <v>MC000593</v>
          </cell>
          <cell r="P1696">
            <v>969000</v>
          </cell>
          <cell r="AC1696" t="str">
            <v>Dinh Dưỡng</v>
          </cell>
        </row>
        <row r="1697">
          <cell r="H1697" t="str">
            <v>MC000593</v>
          </cell>
          <cell r="P1697">
            <v>1206000</v>
          </cell>
          <cell r="AC1697" t="str">
            <v>Dinh Dưỡng</v>
          </cell>
        </row>
        <row r="1698">
          <cell r="H1698" t="str">
            <v>MC002790</v>
          </cell>
          <cell r="P1698">
            <v>1080000</v>
          </cell>
          <cell r="AC1698" t="str">
            <v>Sữa Nước Pharma</v>
          </cell>
        </row>
        <row r="1699">
          <cell r="H1699" t="str">
            <v>MC000864</v>
          </cell>
          <cell r="P1699">
            <v>360000</v>
          </cell>
          <cell r="AC1699" t="str">
            <v>Sữa Nước Pharma</v>
          </cell>
        </row>
        <row r="1700">
          <cell r="H1700" t="str">
            <v>MC000864</v>
          </cell>
          <cell r="P1700">
            <v>537600</v>
          </cell>
          <cell r="AC1700" t="str">
            <v>Sữa Nước Pharma</v>
          </cell>
        </row>
        <row r="1701">
          <cell r="H1701" t="str">
            <v>MC000864</v>
          </cell>
          <cell r="P1701">
            <v>232000</v>
          </cell>
          <cell r="AC1701" t="str">
            <v>Pharma</v>
          </cell>
        </row>
        <row r="1702">
          <cell r="H1702" t="str">
            <v>MC001192</v>
          </cell>
          <cell r="P1702">
            <v>360000</v>
          </cell>
          <cell r="AC1702" t="str">
            <v>Sữa Nước Pharma</v>
          </cell>
        </row>
        <row r="1703">
          <cell r="H1703" t="str">
            <v>MC001192</v>
          </cell>
          <cell r="P1703">
            <v>537600</v>
          </cell>
          <cell r="AC1703" t="str">
            <v>Sữa Nước Pharma</v>
          </cell>
        </row>
        <row r="1704">
          <cell r="H1704" t="str">
            <v>MC001192</v>
          </cell>
          <cell r="P1704">
            <v>232000</v>
          </cell>
          <cell r="AC1704" t="str">
            <v>Pharma</v>
          </cell>
        </row>
        <row r="1705">
          <cell r="H1705" t="str">
            <v>MC001977</v>
          </cell>
          <cell r="P1705">
            <v>537600</v>
          </cell>
          <cell r="AC1705" t="str">
            <v>Sữa Nước Pharma</v>
          </cell>
        </row>
        <row r="1706">
          <cell r="H1706" t="str">
            <v>MC001977</v>
          </cell>
          <cell r="P1706">
            <v>360000</v>
          </cell>
          <cell r="AC1706" t="str">
            <v>Sữa Nước Pharma</v>
          </cell>
        </row>
        <row r="1707">
          <cell r="H1707" t="str">
            <v>MC001977</v>
          </cell>
          <cell r="P1707">
            <v>232000</v>
          </cell>
          <cell r="AC1707" t="str">
            <v>Pharma</v>
          </cell>
        </row>
        <row r="1708">
          <cell r="H1708" t="str">
            <v>MC001385</v>
          </cell>
          <cell r="P1708">
            <v>360000</v>
          </cell>
          <cell r="AC1708" t="str">
            <v>Sữa Nước Pharma</v>
          </cell>
        </row>
        <row r="1709">
          <cell r="H1709" t="str">
            <v>MC001385</v>
          </cell>
          <cell r="P1709">
            <v>537600</v>
          </cell>
          <cell r="AC1709" t="str">
            <v>Sữa Nước Pharma</v>
          </cell>
        </row>
        <row r="1710">
          <cell r="H1710" t="str">
            <v>MC001385</v>
          </cell>
          <cell r="P1710">
            <v>232000</v>
          </cell>
          <cell r="AC1710" t="str">
            <v>Pharma</v>
          </cell>
        </row>
        <row r="1711">
          <cell r="H1711" t="str">
            <v>MC000035</v>
          </cell>
          <cell r="P1711">
            <v>7656000</v>
          </cell>
          <cell r="AC1711" t="str">
            <v>Pharma</v>
          </cell>
        </row>
        <row r="1712">
          <cell r="H1712" t="str">
            <v>MC001214</v>
          </cell>
          <cell r="P1712">
            <v>1075200</v>
          </cell>
          <cell r="AC1712" t="str">
            <v>Sữa Nước Pharma</v>
          </cell>
        </row>
        <row r="1713">
          <cell r="H1713" t="str">
            <v>MC000065</v>
          </cell>
          <cell r="P1713">
            <v>1974000</v>
          </cell>
          <cell r="AC1713" t="str">
            <v>Pharma</v>
          </cell>
        </row>
        <row r="1714">
          <cell r="H1714" t="str">
            <v>MC000065</v>
          </cell>
          <cell r="P1714">
            <v>164500</v>
          </cell>
          <cell r="AC1714" t="str">
            <v>Pharma</v>
          </cell>
        </row>
        <row r="1715">
          <cell r="H1715" t="str">
            <v>MC000065</v>
          </cell>
          <cell r="P1715">
            <v>5040000</v>
          </cell>
          <cell r="AC1715" t="str">
            <v>Pharma</v>
          </cell>
        </row>
        <row r="1716">
          <cell r="H1716" t="str">
            <v>MC000065</v>
          </cell>
          <cell r="P1716">
            <v>3948000</v>
          </cell>
          <cell r="AC1716" t="str">
            <v>Pharma</v>
          </cell>
        </row>
        <row r="1717">
          <cell r="H1717" t="str">
            <v>MC000065</v>
          </cell>
          <cell r="P1717">
            <v>360000</v>
          </cell>
          <cell r="AC1717" t="str">
            <v>Sữa Nước Pharma</v>
          </cell>
        </row>
        <row r="1718">
          <cell r="H1718" t="str">
            <v>MC000775</v>
          </cell>
          <cell r="P1718">
            <v>360000</v>
          </cell>
          <cell r="AC1718" t="str">
            <v>Sữa Nước Pharma</v>
          </cell>
        </row>
        <row r="1719">
          <cell r="H1719" t="str">
            <v>MC000775</v>
          </cell>
          <cell r="P1719">
            <v>1080000</v>
          </cell>
          <cell r="AC1719" t="str">
            <v>Pharma</v>
          </cell>
        </row>
        <row r="1720">
          <cell r="H1720" t="str">
            <v>MC001285</v>
          </cell>
          <cell r="P1720">
            <v>5400000</v>
          </cell>
          <cell r="AC1720" t="str">
            <v>Nunest</v>
          </cell>
        </row>
        <row r="1721">
          <cell r="H1721" t="str">
            <v>MC000693</v>
          </cell>
          <cell r="P1721">
            <v>1728000</v>
          </cell>
          <cell r="AC1721" t="str">
            <v>Sữa Nước</v>
          </cell>
        </row>
        <row r="1722">
          <cell r="H1722" t="str">
            <v>MC000693</v>
          </cell>
          <cell r="P1722">
            <v>408000</v>
          </cell>
          <cell r="AC1722" t="str">
            <v>Bột Ăn Dặm</v>
          </cell>
        </row>
        <row r="1723">
          <cell r="H1723" t="str">
            <v>MC000693</v>
          </cell>
          <cell r="P1723">
            <v>9504000</v>
          </cell>
          <cell r="AC1723" t="str">
            <v>Dinh Dưỡng</v>
          </cell>
        </row>
        <row r="1724">
          <cell r="H1724" t="str">
            <v>MC001285</v>
          </cell>
          <cell r="P1724">
            <v>7728000</v>
          </cell>
          <cell r="AC1724" t="str">
            <v>Dinh Dưỡng</v>
          </cell>
        </row>
        <row r="1725">
          <cell r="H1725" t="str">
            <v>MC001285</v>
          </cell>
          <cell r="P1725">
            <v>3948000</v>
          </cell>
          <cell r="AC1725" t="str">
            <v>Pharma</v>
          </cell>
        </row>
        <row r="1726">
          <cell r="H1726" t="str">
            <v>MC001285</v>
          </cell>
          <cell r="P1726">
            <v>5520000</v>
          </cell>
          <cell r="AC1726" t="str">
            <v>Pharma</v>
          </cell>
        </row>
        <row r="1727">
          <cell r="H1727" t="str">
            <v>MC001285</v>
          </cell>
          <cell r="P1727">
            <v>2160000</v>
          </cell>
          <cell r="AC1727" t="str">
            <v>Sữa Nước Pharma</v>
          </cell>
        </row>
        <row r="1728">
          <cell r="H1728" t="str">
            <v>MC001285</v>
          </cell>
          <cell r="P1728">
            <v>5184000</v>
          </cell>
          <cell r="AC1728" t="str">
            <v>Sữa nước</v>
          </cell>
        </row>
        <row r="1729">
          <cell r="H1729" t="str">
            <v>MC001285</v>
          </cell>
          <cell r="P1729">
            <v>6624000</v>
          </cell>
          <cell r="AC1729" t="str">
            <v>Sữa nước</v>
          </cell>
        </row>
        <row r="1730">
          <cell r="H1730" t="str">
            <v>MC001416</v>
          </cell>
          <cell r="P1730">
            <v>660000</v>
          </cell>
          <cell r="AC1730" t="str">
            <v>Nunest</v>
          </cell>
        </row>
        <row r="1731">
          <cell r="H1731" t="str">
            <v>MC001416</v>
          </cell>
          <cell r="P1731">
            <v>490000</v>
          </cell>
          <cell r="AC1731" t="str">
            <v>Nunest</v>
          </cell>
        </row>
        <row r="1732">
          <cell r="H1732" t="str">
            <v>MC000355</v>
          </cell>
          <cell r="P1732">
            <v>2370000</v>
          </cell>
          <cell r="AC1732" t="str">
            <v>Nunest</v>
          </cell>
        </row>
        <row r="1733">
          <cell r="H1733" t="str">
            <v>MC000355</v>
          </cell>
          <cell r="P1733">
            <v>2370000</v>
          </cell>
          <cell r="AC1733" t="str">
            <v>Nunest</v>
          </cell>
        </row>
        <row r="1734">
          <cell r="H1734" t="str">
            <v>MC000355</v>
          </cell>
          <cell r="P1734">
            <v>2490000</v>
          </cell>
          <cell r="AC1734" t="str">
            <v>Nunest</v>
          </cell>
        </row>
        <row r="1735">
          <cell r="H1735" t="str">
            <v>MC000355</v>
          </cell>
          <cell r="P1735">
            <v>9480000</v>
          </cell>
          <cell r="AC1735" t="str">
            <v>Nunest</v>
          </cell>
        </row>
        <row r="1736">
          <cell r="H1736" t="str">
            <v>MC002714</v>
          </cell>
          <cell r="P1736">
            <v>3180000</v>
          </cell>
          <cell r="AC1736" t="str">
            <v>Sữa Bột Colos</v>
          </cell>
        </row>
        <row r="1737">
          <cell r="H1737" t="str">
            <v>MC002714</v>
          </cell>
          <cell r="P1737">
            <v>1680000</v>
          </cell>
          <cell r="AC1737" t="str">
            <v>Dinh Dưỡng</v>
          </cell>
        </row>
        <row r="1738">
          <cell r="H1738" t="str">
            <v>MC002714</v>
          </cell>
          <cell r="P1738">
            <v>3180000</v>
          </cell>
          <cell r="AC1738" t="str">
            <v>Dinh Dưỡng</v>
          </cell>
        </row>
        <row r="1739">
          <cell r="H1739" t="str">
            <v>MC002714</v>
          </cell>
          <cell r="P1739">
            <v>975000</v>
          </cell>
          <cell r="AC1739" t="str">
            <v>Dinh Dưỡng</v>
          </cell>
        </row>
        <row r="1740">
          <cell r="H1740" t="str">
            <v>MC002714</v>
          </cell>
          <cell r="P1740">
            <v>1250000</v>
          </cell>
          <cell r="AC1740" t="str">
            <v>Dinh Dưỡng</v>
          </cell>
        </row>
        <row r="1741">
          <cell r="H1741" t="str">
            <v>MC002714</v>
          </cell>
          <cell r="P1741">
            <v>720000</v>
          </cell>
          <cell r="AC1741" t="str">
            <v>Sữa Nước Pharma</v>
          </cell>
        </row>
        <row r="1742">
          <cell r="H1742" t="str">
            <v>MC002714</v>
          </cell>
          <cell r="P1742">
            <v>1075200</v>
          </cell>
          <cell r="AC1742" t="str">
            <v>Sữa Nước Pharma</v>
          </cell>
        </row>
        <row r="1743">
          <cell r="H1743" t="str">
            <v>MC002714</v>
          </cell>
          <cell r="P1743">
            <v>1152000</v>
          </cell>
          <cell r="AC1743" t="str">
            <v>Sữa Nước</v>
          </cell>
        </row>
        <row r="1744">
          <cell r="H1744" t="str">
            <v>MC002714</v>
          </cell>
          <cell r="P1744">
            <v>1987200</v>
          </cell>
          <cell r="AC1744" t="str">
            <v>Sữa Nước Pharma</v>
          </cell>
        </row>
        <row r="1745">
          <cell r="H1745" t="str">
            <v>MC002766</v>
          </cell>
          <cell r="P1745">
            <v>1324800</v>
          </cell>
          <cell r="AC1745" t="str">
            <v>Sữa Nước</v>
          </cell>
        </row>
        <row r="1746">
          <cell r="H1746" t="str">
            <v>MC002468</v>
          </cell>
          <cell r="P1746">
            <v>1560000</v>
          </cell>
          <cell r="AC1746" t="str">
            <v>Pharma</v>
          </cell>
        </row>
        <row r="1747">
          <cell r="H1747" t="str">
            <v>MC002468</v>
          </cell>
          <cell r="P1747">
            <v>810000</v>
          </cell>
          <cell r="AC1747" t="str">
            <v>Pharma</v>
          </cell>
        </row>
        <row r="1748">
          <cell r="H1748" t="str">
            <v>MC002468</v>
          </cell>
          <cell r="P1748">
            <v>3240000</v>
          </cell>
          <cell r="AC1748" t="str">
            <v>Pharma</v>
          </cell>
        </row>
        <row r="1749">
          <cell r="H1749" t="str">
            <v>MC002267</v>
          </cell>
          <cell r="P1749">
            <v>490000</v>
          </cell>
          <cell r="AC1749" t="str">
            <v>Dinh Dưỡng</v>
          </cell>
        </row>
        <row r="1750">
          <cell r="H1750" t="str">
            <v>MC002513</v>
          </cell>
          <cell r="P1750">
            <v>6240000</v>
          </cell>
          <cell r="AC1750" t="str">
            <v>Pharma</v>
          </cell>
        </row>
        <row r="1751">
          <cell r="H1751" t="str">
            <v>MC002727</v>
          </cell>
          <cell r="P1751">
            <v>201600000</v>
          </cell>
          <cell r="AC1751" t="str">
            <v>Dinh Dưỡng</v>
          </cell>
        </row>
        <row r="1752">
          <cell r="H1752" t="str">
            <v>MC002727</v>
          </cell>
          <cell r="P1752">
            <v>127200000</v>
          </cell>
          <cell r="AC1752" t="str">
            <v>Dinh Dưỡng</v>
          </cell>
        </row>
        <row r="1753">
          <cell r="H1753" t="str">
            <v>MC000863</v>
          </cell>
          <cell r="P1753">
            <v>12048000</v>
          </cell>
          <cell r="AC1753" t="str">
            <v>Dinh Dưỡng</v>
          </cell>
        </row>
        <row r="1754">
          <cell r="H1754" t="str">
            <v>MC000863</v>
          </cell>
          <cell r="P1754">
            <v>753000</v>
          </cell>
          <cell r="AC1754" t="str">
            <v>Dinh Dưỡng</v>
          </cell>
        </row>
        <row r="1755">
          <cell r="H1755" t="str">
            <v>MC001260</v>
          </cell>
          <cell r="P1755">
            <v>3263000</v>
          </cell>
          <cell r="AC1755" t="str">
            <v>Dinh Dưỡng</v>
          </cell>
        </row>
        <row r="1756">
          <cell r="H1756" t="str">
            <v>MC001235</v>
          </cell>
          <cell r="P1756">
            <v>1757000</v>
          </cell>
          <cell r="AC1756" t="str">
            <v>Dinh Dưỡng</v>
          </cell>
        </row>
        <row r="1757">
          <cell r="H1757" t="str">
            <v>MC000861</v>
          </cell>
          <cell r="P1757">
            <v>1506000</v>
          </cell>
          <cell r="AC1757" t="str">
            <v>Dinh Dưỡng</v>
          </cell>
        </row>
        <row r="1758">
          <cell r="H1758" t="str">
            <v>MC002238</v>
          </cell>
          <cell r="P1758">
            <v>600000</v>
          </cell>
          <cell r="AC1758" t="str">
            <v>Nunest</v>
          </cell>
        </row>
        <row r="1759">
          <cell r="H1759" t="str">
            <v>MC002238</v>
          </cell>
          <cell r="P1759">
            <v>690000</v>
          </cell>
          <cell r="AC1759" t="str">
            <v>Nunest</v>
          </cell>
        </row>
        <row r="1760">
          <cell r="H1760" t="str">
            <v>MC002238</v>
          </cell>
          <cell r="P1760">
            <v>1980000</v>
          </cell>
          <cell r="AC1760" t="str">
            <v>Nunest</v>
          </cell>
        </row>
        <row r="1761">
          <cell r="H1761" t="str">
            <v>MC002238</v>
          </cell>
          <cell r="P1761">
            <v>6360000</v>
          </cell>
          <cell r="AC1761" t="str">
            <v>Nunest</v>
          </cell>
        </row>
        <row r="1762">
          <cell r="H1762" t="str">
            <v>MC002238</v>
          </cell>
          <cell r="P1762">
            <v>1800000</v>
          </cell>
          <cell r="AC1762" t="str">
            <v>Nunest</v>
          </cell>
        </row>
        <row r="1763">
          <cell r="H1763" t="str">
            <v>MC002238</v>
          </cell>
          <cell r="P1763">
            <v>3600000</v>
          </cell>
          <cell r="AC1763" t="str">
            <v>Nunest</v>
          </cell>
        </row>
        <row r="1764">
          <cell r="H1764" t="str">
            <v>MC002238</v>
          </cell>
          <cell r="P1764">
            <v>2400000</v>
          </cell>
          <cell r="AC1764" t="str">
            <v>Nunest</v>
          </cell>
        </row>
        <row r="1765">
          <cell r="H1765" t="str">
            <v>MC002238</v>
          </cell>
          <cell r="P1765">
            <v>2300000</v>
          </cell>
          <cell r="AC1765" t="str">
            <v>Nunest</v>
          </cell>
        </row>
        <row r="1766">
          <cell r="H1766" t="str">
            <v>MC002238</v>
          </cell>
          <cell r="P1766">
            <v>2300000</v>
          </cell>
          <cell r="AC1766" t="str">
            <v>Nunest</v>
          </cell>
        </row>
        <row r="1767">
          <cell r="H1767" t="str">
            <v>MC002238</v>
          </cell>
          <cell r="P1767">
            <v>2940000</v>
          </cell>
          <cell r="AC1767" t="str">
            <v>Nunest</v>
          </cell>
        </row>
        <row r="1768">
          <cell r="H1768" t="str">
            <v>MC002238</v>
          </cell>
          <cell r="P1768">
            <v>2520000</v>
          </cell>
          <cell r="AC1768" t="str">
            <v>Nunest</v>
          </cell>
        </row>
        <row r="1769">
          <cell r="H1769" t="str">
            <v>MC002238</v>
          </cell>
          <cell r="P1769">
            <v>3000000</v>
          </cell>
          <cell r="AC1769" t="str">
            <v>Nunest</v>
          </cell>
        </row>
        <row r="1770">
          <cell r="H1770" t="str">
            <v>MC002238</v>
          </cell>
          <cell r="P1770">
            <v>3300000</v>
          </cell>
          <cell r="AC1770" t="str">
            <v>Nunest</v>
          </cell>
        </row>
        <row r="1771">
          <cell r="H1771" t="str">
            <v>MC001813</v>
          </cell>
          <cell r="P1771">
            <v>9900000</v>
          </cell>
          <cell r="AC1771" t="str">
            <v>Nunest</v>
          </cell>
        </row>
        <row r="1772">
          <cell r="H1772" t="str">
            <v>MC001813</v>
          </cell>
          <cell r="P1772">
            <v>7950000</v>
          </cell>
          <cell r="AC1772" t="str">
            <v>Nunest</v>
          </cell>
        </row>
        <row r="1773">
          <cell r="H1773" t="str">
            <v>MC001813</v>
          </cell>
          <cell r="P1773">
            <v>690000</v>
          </cell>
          <cell r="AC1773" t="str">
            <v>Nunest</v>
          </cell>
        </row>
        <row r="1774">
          <cell r="H1774" t="str">
            <v>MC002173</v>
          </cell>
          <cell r="P1774">
            <v>1296000</v>
          </cell>
          <cell r="AC1774" t="str">
            <v>Sữa Nước Pharma</v>
          </cell>
        </row>
        <row r="1775">
          <cell r="H1775" t="str">
            <v>MC002173</v>
          </cell>
          <cell r="P1775">
            <v>59000</v>
          </cell>
          <cell r="AC1775" t="str">
            <v>Bột Ăn Dặm</v>
          </cell>
        </row>
        <row r="1776">
          <cell r="H1776" t="str">
            <v>MC002173</v>
          </cell>
          <cell r="P1776">
            <v>68000</v>
          </cell>
          <cell r="AC1776" t="str">
            <v>Bột Ăn Dặm</v>
          </cell>
        </row>
        <row r="1777">
          <cell r="H1777" t="str">
            <v>MC002173</v>
          </cell>
          <cell r="P1777">
            <v>1080000</v>
          </cell>
          <cell r="AC1777" t="str">
            <v>Sữa Nước Pharma</v>
          </cell>
        </row>
        <row r="1778">
          <cell r="H1778" t="str">
            <v>MC002173</v>
          </cell>
          <cell r="P1778">
            <v>540000</v>
          </cell>
          <cell r="AC1778" t="str">
            <v>Pharma</v>
          </cell>
        </row>
        <row r="1779">
          <cell r="H1779" t="str">
            <v>MC002173</v>
          </cell>
          <cell r="P1779">
            <v>374400</v>
          </cell>
          <cell r="AC1779" t="str">
            <v>Sữa Nước</v>
          </cell>
        </row>
        <row r="1780">
          <cell r="H1780" t="str">
            <v>MC002173</v>
          </cell>
          <cell r="P1780">
            <v>489600</v>
          </cell>
          <cell r="AC1780" t="str">
            <v>Sữa Nước Colos</v>
          </cell>
        </row>
        <row r="1781">
          <cell r="H1781" t="str">
            <v>MC002173</v>
          </cell>
          <cell r="P1781">
            <v>1980000</v>
          </cell>
          <cell r="AC1781" t="str">
            <v>Dinh Dưỡng</v>
          </cell>
        </row>
        <row r="1782">
          <cell r="H1782" t="str">
            <v>MC002173</v>
          </cell>
          <cell r="P1782">
            <v>880000</v>
          </cell>
          <cell r="AC1782" t="str">
            <v>Pharma</v>
          </cell>
        </row>
        <row r="1783">
          <cell r="H1783" t="str">
            <v>MC002173</v>
          </cell>
          <cell r="P1783">
            <v>59000</v>
          </cell>
          <cell r="AC1783" t="str">
            <v>Bột Ăn Dặm</v>
          </cell>
        </row>
        <row r="1784">
          <cell r="H1784" t="str">
            <v>MC002173</v>
          </cell>
          <cell r="P1784">
            <v>68000</v>
          </cell>
          <cell r="AC1784" t="str">
            <v>Bột Ăn Dặm</v>
          </cell>
        </row>
        <row r="1785">
          <cell r="H1785" t="str">
            <v>MC002173</v>
          </cell>
          <cell r="P1785">
            <v>59000</v>
          </cell>
          <cell r="AC1785" t="str">
            <v>Bột Ăn Dặm</v>
          </cell>
        </row>
        <row r="1786">
          <cell r="H1786" t="str">
            <v>MC002173</v>
          </cell>
          <cell r="P1786">
            <v>489600</v>
          </cell>
          <cell r="AC1786" t="str">
            <v>Sữa Nước Colos</v>
          </cell>
        </row>
        <row r="1787">
          <cell r="H1787" t="str">
            <v>MC002173</v>
          </cell>
          <cell r="P1787">
            <v>432000</v>
          </cell>
          <cell r="AC1787" t="str">
            <v>Sữa Nước</v>
          </cell>
        </row>
        <row r="1788">
          <cell r="H1788" t="str">
            <v>MC002173</v>
          </cell>
          <cell r="P1788">
            <v>415000</v>
          </cell>
          <cell r="AC1788" t="str">
            <v>Dinh Dưỡng</v>
          </cell>
        </row>
        <row r="1789">
          <cell r="H1789" t="str">
            <v>MC002173</v>
          </cell>
          <cell r="P1789">
            <v>520000</v>
          </cell>
          <cell r="AC1789" t="str">
            <v>Pharma</v>
          </cell>
        </row>
        <row r="1790">
          <cell r="H1790" t="str">
            <v>MC002173</v>
          </cell>
          <cell r="P1790">
            <v>540000</v>
          </cell>
          <cell r="AC1790" t="str">
            <v>Pharma</v>
          </cell>
        </row>
        <row r="1791">
          <cell r="H1791" t="str">
            <v>MC002173</v>
          </cell>
          <cell r="P1791">
            <v>537600</v>
          </cell>
          <cell r="AC1791" t="str">
            <v>Sữa Nước Pharma</v>
          </cell>
        </row>
        <row r="1792">
          <cell r="H1792" t="str">
            <v>MC002173</v>
          </cell>
          <cell r="P1792">
            <v>979200</v>
          </cell>
          <cell r="AC1792" t="str">
            <v>Sữa Nước Colos</v>
          </cell>
        </row>
        <row r="1793">
          <cell r="H1793" t="str">
            <v>MC002173</v>
          </cell>
          <cell r="P1793">
            <v>374400</v>
          </cell>
          <cell r="AC1793" t="str">
            <v>Sữa Nước</v>
          </cell>
        </row>
        <row r="1794">
          <cell r="H1794" t="str">
            <v>MC002173</v>
          </cell>
          <cell r="P1794">
            <v>59000</v>
          </cell>
          <cell r="AC1794" t="str">
            <v>Bột Ăn Dặm</v>
          </cell>
        </row>
        <row r="1795">
          <cell r="H1795" t="str">
            <v>MC002173</v>
          </cell>
          <cell r="P1795">
            <v>59000</v>
          </cell>
          <cell r="AC1795" t="str">
            <v>Bột Ăn Dặm</v>
          </cell>
        </row>
        <row r="1796">
          <cell r="H1796" t="str">
            <v>MC002173</v>
          </cell>
          <cell r="P1796">
            <v>59000</v>
          </cell>
          <cell r="AC1796" t="str">
            <v>Bột Ăn Dặm</v>
          </cell>
        </row>
        <row r="1797">
          <cell r="H1797" t="str">
            <v>MC002173</v>
          </cell>
          <cell r="P1797">
            <v>270000</v>
          </cell>
          <cell r="AC1797" t="str">
            <v>Pharma</v>
          </cell>
        </row>
        <row r="1798">
          <cell r="H1798" t="str">
            <v>MC002173</v>
          </cell>
          <cell r="P1798">
            <v>740000</v>
          </cell>
          <cell r="AC1798" t="str">
            <v>Dinh Dưỡng</v>
          </cell>
        </row>
        <row r="1799">
          <cell r="H1799" t="str">
            <v>MC002173</v>
          </cell>
          <cell r="P1799">
            <v>319000</v>
          </cell>
          <cell r="AC1799" t="str">
            <v>Pharma</v>
          </cell>
        </row>
        <row r="1800">
          <cell r="H1800" t="str">
            <v>MC002173</v>
          </cell>
          <cell r="P1800">
            <v>960000</v>
          </cell>
          <cell r="AC1800" t="str">
            <v>Dinh Dưỡng</v>
          </cell>
        </row>
        <row r="1801">
          <cell r="H1801" t="str">
            <v>MC002173</v>
          </cell>
          <cell r="P1801">
            <v>432000</v>
          </cell>
          <cell r="AC1801" t="str">
            <v>Sữa Nước Pharma</v>
          </cell>
        </row>
        <row r="1802">
          <cell r="H1802" t="str">
            <v>MC002173</v>
          </cell>
          <cell r="P1802">
            <v>1040000</v>
          </cell>
          <cell r="AC1802" t="str">
            <v>Pharma</v>
          </cell>
        </row>
        <row r="1803">
          <cell r="H1803" t="str">
            <v>MC002173</v>
          </cell>
          <cell r="P1803">
            <v>230000</v>
          </cell>
          <cell r="AC1803" t="str">
            <v>Pur</v>
          </cell>
        </row>
        <row r="1804">
          <cell r="H1804" t="str">
            <v>MC002173</v>
          </cell>
          <cell r="P1804">
            <v>980000</v>
          </cell>
          <cell r="AC1804" t="str">
            <v>Dinh Dưỡng</v>
          </cell>
        </row>
        <row r="1805">
          <cell r="H1805" t="str">
            <v>MC002173</v>
          </cell>
          <cell r="P1805">
            <v>1620000</v>
          </cell>
          <cell r="AC1805" t="str">
            <v>Pharma</v>
          </cell>
        </row>
        <row r="1806">
          <cell r="H1806" t="str">
            <v>MC002173</v>
          </cell>
          <cell r="P1806">
            <v>270000</v>
          </cell>
          <cell r="AC1806" t="str">
            <v>Pharma</v>
          </cell>
        </row>
        <row r="1807">
          <cell r="H1807" t="str">
            <v>MC002173</v>
          </cell>
          <cell r="P1807">
            <v>288000</v>
          </cell>
          <cell r="AC1807" t="str">
            <v>Sữa Nước</v>
          </cell>
        </row>
        <row r="1808">
          <cell r="H1808" t="str">
            <v>MC000762</v>
          </cell>
          <cell r="P1808">
            <v>8601600</v>
          </cell>
          <cell r="AC1808" t="str">
            <v>Sữa Nước Pharma</v>
          </cell>
        </row>
        <row r="1809">
          <cell r="H1809" t="str">
            <v>MC000129</v>
          </cell>
          <cell r="P1809">
            <v>1440000</v>
          </cell>
          <cell r="AC1809" t="str">
            <v>Sữa Nước Pharma</v>
          </cell>
        </row>
        <row r="1810">
          <cell r="H1810" t="str">
            <v>MC000677</v>
          </cell>
          <cell r="P1810">
            <v>1075200</v>
          </cell>
          <cell r="AC1810" t="str">
            <v>Sữa Nước Pharma</v>
          </cell>
        </row>
        <row r="1811">
          <cell r="H1811" t="str">
            <v>MC002635</v>
          </cell>
          <cell r="P1811">
            <v>1075200</v>
          </cell>
          <cell r="AC1811" t="str">
            <v>Sữa Nước Pharma</v>
          </cell>
        </row>
        <row r="1812">
          <cell r="H1812" t="str">
            <v>MC000162</v>
          </cell>
          <cell r="P1812">
            <v>7896000</v>
          </cell>
          <cell r="AC1812" t="str">
            <v>Pharma</v>
          </cell>
        </row>
        <row r="1813">
          <cell r="H1813" t="str">
            <v>MC000162</v>
          </cell>
          <cell r="P1813">
            <v>47520000</v>
          </cell>
          <cell r="AC1813" t="str">
            <v>Dinh Dưỡng</v>
          </cell>
        </row>
        <row r="1814">
          <cell r="H1814" t="str">
            <v>MC000162</v>
          </cell>
          <cell r="P1814">
            <v>11520000</v>
          </cell>
          <cell r="AC1814" t="str">
            <v>Dinh Dưỡng</v>
          </cell>
        </row>
        <row r="1815">
          <cell r="H1815" t="str">
            <v>MC001127</v>
          </cell>
          <cell r="P1815">
            <v>2220000</v>
          </cell>
          <cell r="AC1815" t="str">
            <v>Dinh Dưỡng</v>
          </cell>
        </row>
        <row r="1816">
          <cell r="H1816" t="str">
            <v>MC000762</v>
          </cell>
          <cell r="P1816">
            <v>19008000</v>
          </cell>
          <cell r="AC1816" t="str">
            <v>Dinh Dưỡng</v>
          </cell>
        </row>
        <row r="1817">
          <cell r="H1817" t="str">
            <v>MC000762</v>
          </cell>
          <cell r="P1817">
            <v>1932000</v>
          </cell>
          <cell r="AC1817" t="str">
            <v>Dinh Dưỡng</v>
          </cell>
        </row>
        <row r="1818">
          <cell r="H1818" t="str">
            <v>MC000102</v>
          </cell>
          <cell r="P1818">
            <v>3864000</v>
          </cell>
          <cell r="AC1818" t="str">
            <v>Dinh Dưỡng</v>
          </cell>
        </row>
        <row r="1819">
          <cell r="H1819" t="str">
            <v>MC000128</v>
          </cell>
          <cell r="P1819">
            <v>4752000</v>
          </cell>
          <cell r="AC1819" t="str">
            <v>Dinh Dưỡng</v>
          </cell>
        </row>
        <row r="1820">
          <cell r="H1820" t="str">
            <v>MC000128</v>
          </cell>
          <cell r="P1820">
            <v>3864000</v>
          </cell>
          <cell r="AC1820" t="str">
            <v>Dinh Dưỡng</v>
          </cell>
        </row>
        <row r="1821">
          <cell r="H1821" t="str">
            <v>MC002826</v>
          </cell>
          <cell r="P1821">
            <v>177000</v>
          </cell>
          <cell r="AC1821" t="str">
            <v>Bột Ăn Dặm</v>
          </cell>
        </row>
        <row r="1822">
          <cell r="H1822" t="str">
            <v>MC000671</v>
          </cell>
          <cell r="P1822">
            <v>11592000</v>
          </cell>
          <cell r="AC1822" t="str">
            <v>Dinh Dưỡng</v>
          </cell>
        </row>
        <row r="1823">
          <cell r="H1823" t="str">
            <v>MC002838</v>
          </cell>
          <cell r="P1823">
            <v>177000</v>
          </cell>
          <cell r="AC1823" t="str">
            <v>Bột Ăn Dặm</v>
          </cell>
        </row>
        <row r="1824">
          <cell r="H1824" t="str">
            <v>MC002303</v>
          </cell>
          <cell r="P1824">
            <v>3360000</v>
          </cell>
          <cell r="AC1824" t="str">
            <v>Nunest</v>
          </cell>
        </row>
        <row r="1825">
          <cell r="H1825" t="str">
            <v>VTA20212</v>
          </cell>
          <cell r="P1825">
            <v>251000</v>
          </cell>
          <cell r="AC1825" t="str">
            <v>Dinh Dưỡng</v>
          </cell>
        </row>
        <row r="1826">
          <cell r="H1826" t="str">
            <v>MC002735</v>
          </cell>
          <cell r="P1826">
            <v>864000</v>
          </cell>
          <cell r="AC1826" t="str">
            <v>Sữa nước</v>
          </cell>
        </row>
        <row r="1827">
          <cell r="H1827" t="str">
            <v>MC000547</v>
          </cell>
          <cell r="P1827">
            <v>14700000</v>
          </cell>
          <cell r="AC1827" t="str">
            <v>Nunest</v>
          </cell>
        </row>
        <row r="1828">
          <cell r="H1828" t="str">
            <v>MC000547</v>
          </cell>
          <cell r="P1828">
            <v>8400000</v>
          </cell>
          <cell r="AC1828" t="str">
            <v>Nunest</v>
          </cell>
        </row>
        <row r="1829">
          <cell r="H1829" t="str">
            <v>MC000547</v>
          </cell>
          <cell r="P1829">
            <v>5040000</v>
          </cell>
          <cell r="AC1829" t="str">
            <v>Nunest</v>
          </cell>
        </row>
        <row r="1830">
          <cell r="H1830" t="str">
            <v>MC000547</v>
          </cell>
          <cell r="P1830">
            <v>23400000</v>
          </cell>
          <cell r="AC1830" t="str">
            <v>Nunest</v>
          </cell>
        </row>
        <row r="1831">
          <cell r="H1831" t="str">
            <v>MC000547</v>
          </cell>
          <cell r="P1831">
            <v>13500000</v>
          </cell>
          <cell r="AC1831" t="str">
            <v>Nunest</v>
          </cell>
        </row>
        <row r="1832">
          <cell r="H1832" t="str">
            <v>MC000547</v>
          </cell>
          <cell r="P1832">
            <v>23700000</v>
          </cell>
          <cell r="AC1832" t="str">
            <v>Nunest</v>
          </cell>
        </row>
        <row r="1833">
          <cell r="H1833" t="str">
            <v>MC001385</v>
          </cell>
          <cell r="P1833">
            <v>1980000</v>
          </cell>
          <cell r="AC1833" t="str">
            <v>Nunest</v>
          </cell>
        </row>
        <row r="1834">
          <cell r="H1834" t="str">
            <v>MC001385</v>
          </cell>
          <cell r="P1834">
            <v>1350000</v>
          </cell>
          <cell r="AC1834" t="str">
            <v>Nunest</v>
          </cell>
        </row>
        <row r="1835">
          <cell r="H1835" t="str">
            <v>MC001385</v>
          </cell>
          <cell r="P1835">
            <v>940000</v>
          </cell>
          <cell r="AC1835" t="str">
            <v>Nunest</v>
          </cell>
        </row>
        <row r="1836">
          <cell r="H1836" t="str">
            <v>MC001385</v>
          </cell>
          <cell r="P1836">
            <v>900000</v>
          </cell>
          <cell r="AC1836" t="str">
            <v>Nunest</v>
          </cell>
        </row>
        <row r="1837">
          <cell r="H1837" t="str">
            <v>MC002532</v>
          </cell>
          <cell r="P1837">
            <v>6451200</v>
          </cell>
          <cell r="AC1837" t="str">
            <v>Sữa Nước Pharma</v>
          </cell>
        </row>
        <row r="1838">
          <cell r="H1838" t="str">
            <v>MC002227</v>
          </cell>
          <cell r="P1838">
            <v>2490000</v>
          </cell>
          <cell r="AC1838" t="str">
            <v>Dinh Dưỡng</v>
          </cell>
        </row>
        <row r="1839">
          <cell r="H1839" t="str">
            <v>MC002227</v>
          </cell>
          <cell r="P1839">
            <v>3840000</v>
          </cell>
          <cell r="AC1839" t="str">
            <v>Dinh Dưỡng</v>
          </cell>
        </row>
        <row r="1840">
          <cell r="H1840" t="str">
            <v>MC002227</v>
          </cell>
          <cell r="P1840">
            <v>6480000</v>
          </cell>
          <cell r="AC1840" t="str">
            <v>Sữa Bột Colos</v>
          </cell>
        </row>
        <row r="1841">
          <cell r="H1841" t="str">
            <v>MC002227</v>
          </cell>
          <cell r="P1841">
            <v>15900000</v>
          </cell>
          <cell r="AC1841" t="str">
            <v>Sữa Bột Colos</v>
          </cell>
        </row>
        <row r="1842">
          <cell r="H1842" t="str">
            <v>MC002227</v>
          </cell>
          <cell r="P1842">
            <v>6120000</v>
          </cell>
          <cell r="AC1842" t="str">
            <v>Sữa Bột Colos</v>
          </cell>
        </row>
        <row r="1843">
          <cell r="H1843" t="str">
            <v>MC002227</v>
          </cell>
          <cell r="P1843">
            <v>3744000</v>
          </cell>
          <cell r="AC1843" t="str">
            <v>Sữa Nước</v>
          </cell>
        </row>
        <row r="1844">
          <cell r="H1844" t="str">
            <v>MC002227</v>
          </cell>
          <cell r="P1844">
            <v>5760000</v>
          </cell>
          <cell r="AC1844" t="str">
            <v>Sữa Nước</v>
          </cell>
        </row>
        <row r="1845">
          <cell r="H1845" t="str">
            <v>MC002227</v>
          </cell>
          <cell r="P1845">
            <v>7680000</v>
          </cell>
          <cell r="AC1845" t="str">
            <v>Sữa Nước</v>
          </cell>
        </row>
        <row r="1846">
          <cell r="H1846" t="str">
            <v>MC002227</v>
          </cell>
          <cell r="P1846">
            <v>4320000</v>
          </cell>
          <cell r="AC1846" t="str">
            <v>Sữa nước</v>
          </cell>
        </row>
        <row r="1847">
          <cell r="H1847" t="str">
            <v>MC002227</v>
          </cell>
          <cell r="P1847">
            <v>6624000</v>
          </cell>
          <cell r="AC1847" t="str">
            <v>Sữa nước</v>
          </cell>
        </row>
        <row r="1848">
          <cell r="H1848" t="str">
            <v>MC002227</v>
          </cell>
          <cell r="P1848">
            <v>1560000</v>
          </cell>
          <cell r="AC1848" t="str">
            <v>Sữa Nước</v>
          </cell>
        </row>
        <row r="1849">
          <cell r="H1849" t="str">
            <v>MC002227</v>
          </cell>
          <cell r="P1849">
            <v>4896000</v>
          </cell>
          <cell r="AC1849" t="str">
            <v>Sữa Nước Colos</v>
          </cell>
        </row>
        <row r="1850">
          <cell r="H1850" t="str">
            <v>MC002227</v>
          </cell>
          <cell r="P1850">
            <v>21888000</v>
          </cell>
          <cell r="AC1850" t="str">
            <v>Sữa Nước Colos</v>
          </cell>
        </row>
        <row r="1851">
          <cell r="H1851" t="str">
            <v>MC000907</v>
          </cell>
          <cell r="P1851">
            <v>501600</v>
          </cell>
          <cell r="AC1851" t="str">
            <v>Sữa Nước</v>
          </cell>
        </row>
        <row r="1852">
          <cell r="H1852" t="str">
            <v>MC002823</v>
          </cell>
          <cell r="P1852">
            <v>3360000</v>
          </cell>
          <cell r="AC1852" t="str">
            <v>Sữa Nước</v>
          </cell>
        </row>
        <row r="1853">
          <cell r="H1853" t="str">
            <v>MC002610</v>
          </cell>
          <cell r="P1853">
            <v>1890000</v>
          </cell>
          <cell r="AC1853" t="str">
            <v>Nunest</v>
          </cell>
        </row>
        <row r="1854">
          <cell r="H1854" t="str">
            <v>MC002610</v>
          </cell>
          <cell r="P1854">
            <v>945000</v>
          </cell>
          <cell r="AC1854" t="str">
            <v>Nunest</v>
          </cell>
        </row>
        <row r="1855">
          <cell r="H1855" t="str">
            <v>MC002610</v>
          </cell>
          <cell r="P1855">
            <v>825000</v>
          </cell>
          <cell r="AC1855" t="str">
            <v>Nunest</v>
          </cell>
        </row>
        <row r="1856">
          <cell r="H1856" t="str">
            <v>MC002610</v>
          </cell>
          <cell r="P1856">
            <v>945000</v>
          </cell>
          <cell r="AC1856" t="str">
            <v>Nunest</v>
          </cell>
        </row>
        <row r="1857">
          <cell r="H1857" t="str">
            <v>MC002753</v>
          </cell>
          <cell r="P1857">
            <v>1890000</v>
          </cell>
          <cell r="AC1857" t="str">
            <v>Nunest</v>
          </cell>
        </row>
        <row r="1858">
          <cell r="H1858" t="str">
            <v>MC002753</v>
          </cell>
          <cell r="P1858">
            <v>1650000</v>
          </cell>
          <cell r="AC1858" t="str">
            <v>Nunest</v>
          </cell>
        </row>
        <row r="1859">
          <cell r="H1859" t="str">
            <v>MC002753</v>
          </cell>
          <cell r="P1859">
            <v>1890000</v>
          </cell>
          <cell r="AC1859" t="str">
            <v>Nunest</v>
          </cell>
        </row>
        <row r="1860">
          <cell r="H1860" t="str">
            <v>MC002100</v>
          </cell>
          <cell r="P1860">
            <v>14940000</v>
          </cell>
          <cell r="AC1860" t="str">
            <v>Dinh Dưỡng</v>
          </cell>
        </row>
        <row r="1861">
          <cell r="H1861" t="str">
            <v>MC002100</v>
          </cell>
          <cell r="P1861">
            <v>3864000</v>
          </cell>
          <cell r="AC1861" t="str">
            <v>Dinh Dưỡng</v>
          </cell>
        </row>
        <row r="1862">
          <cell r="H1862" t="str">
            <v>MC002100</v>
          </cell>
          <cell r="P1862">
            <v>4632000</v>
          </cell>
          <cell r="AC1862" t="str">
            <v>Dinh Dưỡng</v>
          </cell>
        </row>
        <row r="1863">
          <cell r="H1863" t="str">
            <v>MC002100</v>
          </cell>
          <cell r="P1863">
            <v>5760000</v>
          </cell>
          <cell r="AC1863" t="str">
            <v>Dinh Dưỡng</v>
          </cell>
        </row>
        <row r="1864">
          <cell r="H1864" t="str">
            <v>MC002100</v>
          </cell>
          <cell r="P1864">
            <v>5880000</v>
          </cell>
          <cell r="AC1864" t="str">
            <v>Dinh Dưỡng</v>
          </cell>
        </row>
        <row r="1865">
          <cell r="H1865" t="str">
            <v>MC000547</v>
          </cell>
          <cell r="P1865">
            <v>11520000</v>
          </cell>
          <cell r="AC1865" t="str">
            <v>Dinh Dưỡng</v>
          </cell>
        </row>
        <row r="1866">
          <cell r="H1866" t="str">
            <v>MC000547</v>
          </cell>
          <cell r="P1866">
            <v>1987200</v>
          </cell>
          <cell r="AC1866" t="str">
            <v>Sữa nước</v>
          </cell>
        </row>
        <row r="1867">
          <cell r="H1867" t="str">
            <v>MC000530</v>
          </cell>
          <cell r="P1867">
            <v>2376000</v>
          </cell>
          <cell r="AC1867" t="str">
            <v>Dinh Dưỡng</v>
          </cell>
        </row>
        <row r="1868">
          <cell r="H1868" t="str">
            <v>MC002078</v>
          </cell>
          <cell r="P1868">
            <v>1740000</v>
          </cell>
          <cell r="AC1868" t="str">
            <v>PUR</v>
          </cell>
        </row>
        <row r="1869">
          <cell r="H1869" t="str">
            <v>MC002078</v>
          </cell>
          <cell r="P1869">
            <v>2040000</v>
          </cell>
          <cell r="AC1869" t="str">
            <v>PUR</v>
          </cell>
        </row>
        <row r="1870">
          <cell r="H1870" t="str">
            <v>MC002077</v>
          </cell>
          <cell r="P1870">
            <v>660000</v>
          </cell>
          <cell r="AC1870" t="str">
            <v>Pur</v>
          </cell>
        </row>
        <row r="1871">
          <cell r="H1871" t="str">
            <v>MC002077</v>
          </cell>
          <cell r="P1871">
            <v>1080000</v>
          </cell>
          <cell r="AC1871" t="str">
            <v>Pur</v>
          </cell>
        </row>
        <row r="1872">
          <cell r="H1872" t="str">
            <v>MC002077</v>
          </cell>
          <cell r="P1872">
            <v>480000</v>
          </cell>
          <cell r="AC1872" t="str">
            <v>Pur</v>
          </cell>
        </row>
        <row r="1873">
          <cell r="H1873" t="str">
            <v>MC002077</v>
          </cell>
          <cell r="P1873">
            <v>360000</v>
          </cell>
          <cell r="AC1873" t="str">
            <v>Pur</v>
          </cell>
        </row>
        <row r="1874">
          <cell r="H1874" t="str">
            <v>MC002077</v>
          </cell>
          <cell r="P1874">
            <v>840000</v>
          </cell>
          <cell r="AC1874" t="str">
            <v>Pur</v>
          </cell>
        </row>
        <row r="1875">
          <cell r="H1875" t="str">
            <v>MC002077</v>
          </cell>
          <cell r="P1875">
            <v>432000</v>
          </cell>
          <cell r="AC1875" t="str">
            <v>Sữa Nước</v>
          </cell>
        </row>
        <row r="1876">
          <cell r="H1876" t="str">
            <v>MC002077</v>
          </cell>
          <cell r="P1876">
            <v>662400</v>
          </cell>
          <cell r="AC1876" t="str">
            <v>Sữa Nước</v>
          </cell>
        </row>
        <row r="1877">
          <cell r="H1877" t="str">
            <v>MC002089</v>
          </cell>
          <cell r="P1877">
            <v>11592000</v>
          </cell>
          <cell r="AC1877" t="str">
            <v>Dinh Dưỡng</v>
          </cell>
        </row>
        <row r="1878">
          <cell r="H1878" t="str">
            <v>MC001278</v>
          </cell>
          <cell r="P1878">
            <v>1248000</v>
          </cell>
          <cell r="AC1878" t="str">
            <v>Sữa Nước</v>
          </cell>
        </row>
        <row r="1879">
          <cell r="H1879" t="str">
            <v>MC000374</v>
          </cell>
          <cell r="P1879">
            <v>13320000</v>
          </cell>
          <cell r="AC1879" t="str">
            <v>Dinh Dưỡng</v>
          </cell>
        </row>
        <row r="1880">
          <cell r="H1880" t="str">
            <v>MC001264</v>
          </cell>
          <cell r="P1880">
            <v>5940000</v>
          </cell>
          <cell r="AC1880" t="str">
            <v>Nunest</v>
          </cell>
        </row>
        <row r="1881">
          <cell r="H1881" t="str">
            <v>MC001264</v>
          </cell>
          <cell r="P1881">
            <v>2340000</v>
          </cell>
          <cell r="AC1881" t="str">
            <v>Dinh Dưỡng</v>
          </cell>
        </row>
        <row r="1882">
          <cell r="H1882" t="str">
            <v>MC001264</v>
          </cell>
          <cell r="P1882">
            <v>4440000</v>
          </cell>
          <cell r="AC1882" t="str">
            <v>Dinh Dưỡng</v>
          </cell>
        </row>
        <row r="1883">
          <cell r="H1883" t="str">
            <v>MC001264</v>
          </cell>
          <cell r="P1883">
            <v>7728000</v>
          </cell>
          <cell r="AC1883" t="str">
            <v>Dinh Dưỡng</v>
          </cell>
        </row>
        <row r="1884">
          <cell r="H1884" t="str">
            <v>MC001264</v>
          </cell>
          <cell r="P1884">
            <v>4980000</v>
          </cell>
          <cell r="AC1884" t="str">
            <v>Dinh Dưỡng</v>
          </cell>
        </row>
        <row r="1885">
          <cell r="H1885" t="str">
            <v>MC001264</v>
          </cell>
          <cell r="P1885">
            <v>5880000</v>
          </cell>
          <cell r="AC1885" t="str">
            <v>Dinh Dưỡng</v>
          </cell>
        </row>
        <row r="1886">
          <cell r="H1886" t="str">
            <v>MC001264</v>
          </cell>
          <cell r="P1886">
            <v>2184000</v>
          </cell>
          <cell r="AC1886" t="str">
            <v>Sữa Nước</v>
          </cell>
        </row>
        <row r="1887">
          <cell r="H1887" t="str">
            <v>MC001264</v>
          </cell>
          <cell r="P1887">
            <v>7200000</v>
          </cell>
          <cell r="AC1887" t="str">
            <v>Sữa Nước</v>
          </cell>
        </row>
        <row r="1888">
          <cell r="H1888" t="str">
            <v>MC001264</v>
          </cell>
          <cell r="P1888">
            <v>5616000</v>
          </cell>
          <cell r="AC1888" t="str">
            <v>Sữa Nước</v>
          </cell>
        </row>
        <row r="1889">
          <cell r="H1889" t="str">
            <v>MC001264</v>
          </cell>
          <cell r="P1889">
            <v>2592000</v>
          </cell>
          <cell r="AC1889" t="str">
            <v>Sữa nước</v>
          </cell>
        </row>
        <row r="1890">
          <cell r="H1890" t="str">
            <v>MC002516</v>
          </cell>
          <cell r="P1890">
            <v>7200000</v>
          </cell>
          <cell r="AC1890" t="str">
            <v>Sữa Nước Pharma</v>
          </cell>
        </row>
        <row r="1891">
          <cell r="H1891" t="str">
            <v>MC002516</v>
          </cell>
          <cell r="P1891">
            <v>10752000</v>
          </cell>
          <cell r="AC1891" t="str">
            <v>Sữa Nước Pharma</v>
          </cell>
        </row>
        <row r="1892">
          <cell r="H1892" t="str">
            <v>MC002516</v>
          </cell>
          <cell r="P1892">
            <v>5520000</v>
          </cell>
          <cell r="AC1892" t="str">
            <v>Pharma</v>
          </cell>
        </row>
        <row r="1893">
          <cell r="H1893" t="str">
            <v>MC002516</v>
          </cell>
          <cell r="P1893">
            <v>2760000</v>
          </cell>
          <cell r="AC1893" t="str">
            <v>Pharma</v>
          </cell>
        </row>
        <row r="1894">
          <cell r="H1894" t="str">
            <v>MC002516</v>
          </cell>
          <cell r="P1894">
            <v>1974000</v>
          </cell>
          <cell r="AC1894" t="str">
            <v>Pharma</v>
          </cell>
        </row>
        <row r="1895">
          <cell r="H1895" t="str">
            <v>MC002516</v>
          </cell>
          <cell r="P1895">
            <v>3948000</v>
          </cell>
          <cell r="AC1895" t="str">
            <v>Pharma</v>
          </cell>
        </row>
        <row r="1896">
          <cell r="H1896" t="str">
            <v>MC002516</v>
          </cell>
          <cell r="P1896">
            <v>3828000</v>
          </cell>
          <cell r="AC1896" t="str">
            <v>Pharma</v>
          </cell>
        </row>
        <row r="1897">
          <cell r="H1897" t="str">
            <v>MC002516</v>
          </cell>
          <cell r="P1897">
            <v>3600000</v>
          </cell>
          <cell r="AC1897" t="str">
            <v>Sữa Nước Pharma</v>
          </cell>
        </row>
        <row r="1898">
          <cell r="H1898" t="str">
            <v>MC002280</v>
          </cell>
          <cell r="P1898">
            <v>14256000</v>
          </cell>
          <cell r="AC1898" t="str">
            <v>Dinh Dưỡng</v>
          </cell>
        </row>
        <row r="1899">
          <cell r="H1899" t="str">
            <v>MC002280</v>
          </cell>
          <cell r="P1899">
            <v>8880000</v>
          </cell>
          <cell r="AC1899" t="str">
            <v>Dinh Dưỡng</v>
          </cell>
        </row>
        <row r="1900">
          <cell r="H1900" t="str">
            <v>MC002280</v>
          </cell>
          <cell r="P1900">
            <v>11496000</v>
          </cell>
          <cell r="AC1900" t="str">
            <v>Dinh Dưỡng</v>
          </cell>
        </row>
        <row r="1901">
          <cell r="H1901" t="str">
            <v>MC002280</v>
          </cell>
          <cell r="P1901">
            <v>6480000</v>
          </cell>
          <cell r="AC1901" t="str">
            <v>Sữa Bột Colos</v>
          </cell>
        </row>
        <row r="1902">
          <cell r="H1902" t="str">
            <v>MC002280</v>
          </cell>
          <cell r="P1902">
            <v>6360000</v>
          </cell>
          <cell r="AC1902" t="str">
            <v>Sữa Bột Colos</v>
          </cell>
        </row>
        <row r="1903">
          <cell r="H1903" t="str">
            <v>MC002280</v>
          </cell>
          <cell r="P1903">
            <v>12240000</v>
          </cell>
          <cell r="AC1903" t="str">
            <v>Sữa Bột Colos</v>
          </cell>
        </row>
        <row r="1904">
          <cell r="H1904" t="str">
            <v>MC002503</v>
          </cell>
          <cell r="P1904">
            <v>5760000</v>
          </cell>
          <cell r="AC1904" t="str">
            <v>Dinh Dưỡng</v>
          </cell>
        </row>
        <row r="1905">
          <cell r="H1905" t="str">
            <v>MC002503</v>
          </cell>
          <cell r="P1905">
            <v>4752000</v>
          </cell>
          <cell r="AC1905" t="str">
            <v>Dinh Dưỡng</v>
          </cell>
        </row>
        <row r="1906">
          <cell r="H1906" t="str">
            <v>MC002503</v>
          </cell>
          <cell r="P1906">
            <v>13320000</v>
          </cell>
          <cell r="AC1906" t="str">
            <v>Dinh Dưỡng</v>
          </cell>
        </row>
        <row r="1907">
          <cell r="H1907" t="str">
            <v>MC002503</v>
          </cell>
          <cell r="P1907">
            <v>6227000</v>
          </cell>
          <cell r="AC1907" t="str">
            <v>Dinh Dưỡng</v>
          </cell>
        </row>
        <row r="1908">
          <cell r="H1908" t="str">
            <v>MC002503</v>
          </cell>
          <cell r="P1908">
            <v>4632000</v>
          </cell>
          <cell r="AC1908" t="str">
            <v>Dinh Dưỡng</v>
          </cell>
        </row>
        <row r="1909">
          <cell r="H1909" t="str">
            <v>MC002503</v>
          </cell>
          <cell r="P1909">
            <v>11592000</v>
          </cell>
          <cell r="AC1909" t="str">
            <v>Dinh Dưỡng</v>
          </cell>
        </row>
        <row r="1910">
          <cell r="H1910" t="str">
            <v>MC002503</v>
          </cell>
          <cell r="P1910">
            <v>4824000</v>
          </cell>
          <cell r="AC1910" t="str">
            <v>Dinh Dưỡng</v>
          </cell>
        </row>
        <row r="1911">
          <cell r="H1911" t="str">
            <v>MC002503</v>
          </cell>
          <cell r="P1911">
            <v>5880000</v>
          </cell>
          <cell r="AC1911" t="str">
            <v>Dinh Dưỡng</v>
          </cell>
        </row>
        <row r="1912">
          <cell r="H1912" t="str">
            <v>MC002503</v>
          </cell>
          <cell r="P1912">
            <v>2880000</v>
          </cell>
          <cell r="AC1912" t="str">
            <v>Sữa Nước</v>
          </cell>
        </row>
        <row r="1913">
          <cell r="H1913" t="str">
            <v>MC002503</v>
          </cell>
          <cell r="P1913">
            <v>18720000</v>
          </cell>
          <cell r="AC1913" t="str">
            <v>Sữa Nước</v>
          </cell>
        </row>
        <row r="1914">
          <cell r="H1914" t="str">
            <v>MC002503</v>
          </cell>
          <cell r="P1914">
            <v>11520000</v>
          </cell>
          <cell r="AC1914" t="str">
            <v>Sữa Nước</v>
          </cell>
        </row>
        <row r="1915">
          <cell r="H1915" t="str">
            <v>MC002503</v>
          </cell>
          <cell r="P1915">
            <v>4636800</v>
          </cell>
          <cell r="AC1915" t="str">
            <v>Sữa Nước</v>
          </cell>
        </row>
        <row r="1916">
          <cell r="H1916" t="str">
            <v>MC002503</v>
          </cell>
          <cell r="P1916">
            <v>5184000</v>
          </cell>
          <cell r="AC1916" t="str">
            <v>Sữa nước</v>
          </cell>
        </row>
        <row r="1917">
          <cell r="H1917" t="str">
            <v>MC002794</v>
          </cell>
          <cell r="P1917">
            <v>5875200</v>
          </cell>
          <cell r="AC1917" t="str">
            <v>Sữa Nước Colos</v>
          </cell>
        </row>
        <row r="1918">
          <cell r="H1918" t="str">
            <v>MC002794</v>
          </cell>
          <cell r="P1918">
            <v>4377600</v>
          </cell>
          <cell r="AC1918" t="str">
            <v>Sữa Nước Colos</v>
          </cell>
        </row>
        <row r="1919">
          <cell r="H1919" t="str">
            <v>MC002794</v>
          </cell>
          <cell r="P1919">
            <v>2592000</v>
          </cell>
          <cell r="AC1919" t="str">
            <v>Sữa Nước Pharma</v>
          </cell>
        </row>
        <row r="1920">
          <cell r="H1920" t="str">
            <v>MC002794</v>
          </cell>
          <cell r="P1920">
            <v>3974400</v>
          </cell>
          <cell r="AC1920" t="str">
            <v>Sữa Nước Pharma</v>
          </cell>
        </row>
        <row r="1921">
          <cell r="H1921" t="str">
            <v>MC002794</v>
          </cell>
          <cell r="P1921">
            <v>2160000</v>
          </cell>
          <cell r="AC1921" t="str">
            <v>Sữa Nước Pharma</v>
          </cell>
        </row>
        <row r="1922">
          <cell r="H1922" t="str">
            <v>MC002794</v>
          </cell>
          <cell r="P1922">
            <v>2979200</v>
          </cell>
          <cell r="AC1922" t="str">
            <v>Sữa Nước Pharma</v>
          </cell>
        </row>
        <row r="1923">
          <cell r="H1923" t="str">
            <v>MC002794</v>
          </cell>
          <cell r="P1923">
            <v>2880000</v>
          </cell>
          <cell r="AC1923" t="str">
            <v>Sữa Nước</v>
          </cell>
        </row>
        <row r="1924">
          <cell r="H1924" t="str">
            <v>MC002794</v>
          </cell>
          <cell r="P1924">
            <v>2880000</v>
          </cell>
          <cell r="AC1924" t="str">
            <v>Sữa Nước</v>
          </cell>
        </row>
        <row r="1925">
          <cell r="H1925" t="str">
            <v>MC002794</v>
          </cell>
          <cell r="P1925">
            <v>5184000</v>
          </cell>
          <cell r="AC1925" t="str">
            <v>Sữa nước</v>
          </cell>
        </row>
        <row r="1926">
          <cell r="H1926" t="str">
            <v>MC002794</v>
          </cell>
          <cell r="P1926">
            <v>2592000</v>
          </cell>
          <cell r="AC1926" t="str">
            <v>Sữa Nước</v>
          </cell>
        </row>
        <row r="1927">
          <cell r="H1927" t="str">
            <v>MC002794</v>
          </cell>
          <cell r="P1927">
            <v>1872000</v>
          </cell>
          <cell r="AC1927" t="str">
            <v>Sữa Nước</v>
          </cell>
        </row>
        <row r="1928">
          <cell r="H1928" t="str">
            <v>MC002794</v>
          </cell>
          <cell r="P1928">
            <v>240000</v>
          </cell>
          <cell r="AC1928" t="str">
            <v>Sữa Nước</v>
          </cell>
        </row>
        <row r="1929">
          <cell r="H1929" t="str">
            <v>MC002794</v>
          </cell>
          <cell r="P1929">
            <v>13896000</v>
          </cell>
          <cell r="AC1929" t="str">
            <v>Dinh Dưỡng</v>
          </cell>
        </row>
        <row r="1930">
          <cell r="H1930" t="str">
            <v>MC002794</v>
          </cell>
          <cell r="P1930">
            <v>17280000</v>
          </cell>
          <cell r="AC1930" t="str">
            <v>Dinh Dưỡng</v>
          </cell>
        </row>
        <row r="1931">
          <cell r="H1931" t="str">
            <v>MC002794</v>
          </cell>
          <cell r="P1931">
            <v>19320000</v>
          </cell>
          <cell r="AC1931" t="str">
            <v>Dinh Dưỡng</v>
          </cell>
        </row>
        <row r="1932">
          <cell r="H1932" t="str">
            <v>MC002794</v>
          </cell>
          <cell r="P1932">
            <v>11040000</v>
          </cell>
          <cell r="AC1932" t="str">
            <v>Pharma</v>
          </cell>
        </row>
        <row r="1933">
          <cell r="H1933" t="str">
            <v>MC002794</v>
          </cell>
          <cell r="P1933">
            <v>7896000</v>
          </cell>
          <cell r="AC1933" t="str">
            <v>Pharma</v>
          </cell>
        </row>
        <row r="1934">
          <cell r="H1934" t="str">
            <v>MC002661</v>
          </cell>
          <cell r="P1934">
            <v>36720000</v>
          </cell>
          <cell r="AC1934" t="str">
            <v>Sữa Bột Colos</v>
          </cell>
        </row>
        <row r="1935">
          <cell r="H1935" t="str">
            <v>MC002661</v>
          </cell>
          <cell r="P1935">
            <v>38880000</v>
          </cell>
          <cell r="AC1935" t="str">
            <v>Sữa Bột Colos</v>
          </cell>
        </row>
        <row r="1936">
          <cell r="H1936" t="str">
            <v>MC002661</v>
          </cell>
          <cell r="P1936">
            <v>63600000</v>
          </cell>
          <cell r="AC1936" t="str">
            <v>Sữa Bột Colos</v>
          </cell>
        </row>
        <row r="1937">
          <cell r="H1937" t="str">
            <v>MC002661</v>
          </cell>
          <cell r="P1937">
            <v>3120000</v>
          </cell>
          <cell r="AC1937" t="str">
            <v>Sữa Bột Colos</v>
          </cell>
        </row>
        <row r="1938">
          <cell r="H1938" t="str">
            <v>MC002661</v>
          </cell>
          <cell r="P1938">
            <v>12240000</v>
          </cell>
          <cell r="AC1938" t="str">
            <v>Sữa Bột Colos</v>
          </cell>
        </row>
        <row r="1939">
          <cell r="H1939" t="str">
            <v>MC002661</v>
          </cell>
          <cell r="P1939">
            <v>31200000</v>
          </cell>
          <cell r="AC1939" t="str">
            <v>Sữa Bột Colos</v>
          </cell>
        </row>
        <row r="1940">
          <cell r="H1940" t="str">
            <v>MC002577</v>
          </cell>
          <cell r="P1940">
            <v>5760000</v>
          </cell>
          <cell r="AC1940" t="str">
            <v>Dinh Dưỡng</v>
          </cell>
        </row>
        <row r="1941">
          <cell r="H1941" t="str">
            <v>MC002577</v>
          </cell>
          <cell r="P1941">
            <v>4632000</v>
          </cell>
          <cell r="AC1941" t="str">
            <v>Dinh Dưỡng</v>
          </cell>
        </row>
        <row r="1942">
          <cell r="H1942" t="str">
            <v>MC002577</v>
          </cell>
          <cell r="P1942">
            <v>5880000</v>
          </cell>
          <cell r="AC1942" t="str">
            <v>Dinh Dưỡng</v>
          </cell>
        </row>
        <row r="1943">
          <cell r="H1943" t="str">
            <v>MC002577</v>
          </cell>
          <cell r="P1943">
            <v>1938000</v>
          </cell>
          <cell r="AC1943" t="str">
            <v>Dinh Dưỡng</v>
          </cell>
        </row>
        <row r="1944">
          <cell r="H1944" t="str">
            <v>MC002577</v>
          </cell>
          <cell r="P1944">
            <v>9504000</v>
          </cell>
          <cell r="AC1944" t="str">
            <v>Dinh Dưỡng</v>
          </cell>
        </row>
        <row r="1945">
          <cell r="H1945" t="str">
            <v>MC002577</v>
          </cell>
          <cell r="P1945">
            <v>8880000</v>
          </cell>
          <cell r="AC1945" t="str">
            <v>Dinh Dưỡng</v>
          </cell>
        </row>
        <row r="1946">
          <cell r="H1946" t="str">
            <v>MC002577</v>
          </cell>
          <cell r="P1946">
            <v>29376000</v>
          </cell>
          <cell r="AC1946" t="str">
            <v>Sữa Nước Colos</v>
          </cell>
        </row>
        <row r="1947">
          <cell r="H1947" t="str">
            <v>MC000421</v>
          </cell>
          <cell r="P1947">
            <v>2832000</v>
          </cell>
          <cell r="AC1947" t="str">
            <v>Bột Ăn Dặm</v>
          </cell>
        </row>
        <row r="1948">
          <cell r="H1948" t="str">
            <v>MC000421</v>
          </cell>
          <cell r="P1948">
            <v>1360000</v>
          </cell>
          <cell r="AC1948" t="str">
            <v>Bột Ăn Dặm</v>
          </cell>
        </row>
        <row r="1949">
          <cell r="H1949" t="str">
            <v>MC000421</v>
          </cell>
          <cell r="P1949">
            <v>1360000</v>
          </cell>
          <cell r="AC1949" t="str">
            <v>Bột Ăn Dặm</v>
          </cell>
        </row>
        <row r="1950">
          <cell r="H1950" t="str">
            <v>MC000421</v>
          </cell>
          <cell r="P1950">
            <v>23760000</v>
          </cell>
          <cell r="AC1950" t="str">
            <v>Dinh Dưỡng</v>
          </cell>
        </row>
        <row r="1951">
          <cell r="H1951" t="str">
            <v>MC000421</v>
          </cell>
          <cell r="P1951">
            <v>6948000</v>
          </cell>
          <cell r="AC1951" t="str">
            <v>Dinh Dưỡng</v>
          </cell>
        </row>
        <row r="1952">
          <cell r="H1952" t="str">
            <v>MC000421</v>
          </cell>
          <cell r="P1952">
            <v>15312000</v>
          </cell>
          <cell r="AC1952" t="str">
            <v>Dinh Dưỡng</v>
          </cell>
        </row>
        <row r="1953">
          <cell r="H1953" t="str">
            <v>MC001125</v>
          </cell>
          <cell r="P1953">
            <v>19872000</v>
          </cell>
          <cell r="AC1953" t="str">
            <v>Sữa Nước Pharma</v>
          </cell>
        </row>
        <row r="1954">
          <cell r="H1954" t="str">
            <v>MC001125</v>
          </cell>
          <cell r="P1954">
            <v>60211200</v>
          </cell>
          <cell r="AC1954" t="str">
            <v>Sữa Nước Pharma</v>
          </cell>
        </row>
        <row r="1955">
          <cell r="H1955" t="str">
            <v>MC001125</v>
          </cell>
          <cell r="P1955">
            <v>21600000</v>
          </cell>
          <cell r="AC1955" t="str">
            <v>Sữa Nước Pharma</v>
          </cell>
        </row>
        <row r="1956">
          <cell r="H1956" t="str">
            <v>MC001125</v>
          </cell>
          <cell r="P1956">
            <v>10368000</v>
          </cell>
          <cell r="AC1956" t="str">
            <v>Sữa Nước Pharma</v>
          </cell>
        </row>
        <row r="1957">
          <cell r="H1957" t="str">
            <v>MC002757</v>
          </cell>
          <cell r="P1957">
            <v>23160000</v>
          </cell>
          <cell r="AC1957" t="str">
            <v>Dinh Dưỡng</v>
          </cell>
        </row>
        <row r="1958">
          <cell r="H1958" t="str">
            <v>MC002757</v>
          </cell>
          <cell r="P1958">
            <v>23520000</v>
          </cell>
          <cell r="AC1958" t="str">
            <v>Dinh Dưỡng</v>
          </cell>
        </row>
        <row r="1959">
          <cell r="H1959" t="str">
            <v>MC002757</v>
          </cell>
          <cell r="P1959">
            <v>4752000</v>
          </cell>
          <cell r="AC1959" t="str">
            <v>Dinh Dưỡng</v>
          </cell>
        </row>
        <row r="1960">
          <cell r="H1960" t="str">
            <v>MC002757</v>
          </cell>
          <cell r="P1960">
            <v>14940000</v>
          </cell>
          <cell r="AC1960" t="str">
            <v>Dinh Dưỡng</v>
          </cell>
        </row>
        <row r="1961">
          <cell r="H1961" t="str">
            <v>MC002757</v>
          </cell>
          <cell r="P1961">
            <v>6816000</v>
          </cell>
          <cell r="AC1961" t="str">
            <v>Dinh Dưỡng</v>
          </cell>
        </row>
        <row r="1962">
          <cell r="H1962" t="str">
            <v>MC002757</v>
          </cell>
          <cell r="P1962">
            <v>7656000</v>
          </cell>
          <cell r="AC1962" t="str">
            <v>Dinh Dưỡng</v>
          </cell>
        </row>
        <row r="1963">
          <cell r="H1963" t="str">
            <v>MC002757</v>
          </cell>
          <cell r="P1963">
            <v>4440000</v>
          </cell>
          <cell r="AC1963" t="str">
            <v>Dinh Dưỡng</v>
          </cell>
        </row>
        <row r="1964">
          <cell r="H1964" t="str">
            <v>MC002757</v>
          </cell>
          <cell r="P1964">
            <v>4440000</v>
          </cell>
          <cell r="AC1964" t="str">
            <v>Dinh Dưỡng</v>
          </cell>
        </row>
        <row r="1965">
          <cell r="H1965" t="str">
            <v>MC002757</v>
          </cell>
          <cell r="P1965">
            <v>4440000</v>
          </cell>
          <cell r="AC1965" t="str">
            <v>Dinh Dưỡng</v>
          </cell>
        </row>
        <row r="1966">
          <cell r="H1966" t="str">
            <v>MC002757</v>
          </cell>
          <cell r="P1966">
            <v>12729600</v>
          </cell>
          <cell r="AC1966" t="str">
            <v>Sữa Nước</v>
          </cell>
        </row>
        <row r="1967">
          <cell r="H1967" t="str">
            <v>MC002757</v>
          </cell>
          <cell r="P1967">
            <v>8640000</v>
          </cell>
          <cell r="AC1967" t="str">
            <v>Sữa Nước</v>
          </cell>
        </row>
        <row r="1968">
          <cell r="H1968" t="str">
            <v>MC002757</v>
          </cell>
          <cell r="P1968">
            <v>9792000</v>
          </cell>
          <cell r="AC1968" t="str">
            <v>Sữa Nước</v>
          </cell>
        </row>
        <row r="1969">
          <cell r="H1969" t="str">
            <v>MC002757</v>
          </cell>
          <cell r="P1969">
            <v>15360000</v>
          </cell>
          <cell r="AC1969" t="str">
            <v>Sữa Nước</v>
          </cell>
        </row>
        <row r="1970">
          <cell r="H1970" t="str">
            <v>MC002757</v>
          </cell>
          <cell r="P1970">
            <v>3312000</v>
          </cell>
          <cell r="AC1970" t="str">
            <v>Sữa nước</v>
          </cell>
        </row>
        <row r="1971">
          <cell r="H1971" t="str">
            <v>MC000756</v>
          </cell>
          <cell r="P1971">
            <v>54000000</v>
          </cell>
          <cell r="AC1971" t="str">
            <v>Sữa Nước Pharma</v>
          </cell>
        </row>
        <row r="1972">
          <cell r="H1972" t="str">
            <v>MC000756</v>
          </cell>
          <cell r="P1972">
            <v>43008000</v>
          </cell>
          <cell r="AC1972" t="str">
            <v>Sữa Nước Pharma</v>
          </cell>
        </row>
        <row r="1973">
          <cell r="H1973" t="str">
            <v>MC000756</v>
          </cell>
          <cell r="P1973">
            <v>9792000</v>
          </cell>
          <cell r="AC1973" t="str">
            <v>Bột Ăn Dặm</v>
          </cell>
        </row>
        <row r="1974">
          <cell r="H1974" t="str">
            <v>MC000756</v>
          </cell>
          <cell r="P1974">
            <v>129600000</v>
          </cell>
          <cell r="AC1974" t="str">
            <v>Sữa nước</v>
          </cell>
        </row>
        <row r="1975">
          <cell r="H1975" t="str">
            <v>MC000756</v>
          </cell>
          <cell r="P1975">
            <v>-129600000</v>
          </cell>
          <cell r="AC1975" t="str">
            <v>Sữa Nước</v>
          </cell>
        </row>
        <row r="1976">
          <cell r="H1976" t="str">
            <v>MC002694</v>
          </cell>
          <cell r="P1976">
            <v>32400000</v>
          </cell>
          <cell r="AC1976" t="str">
            <v>Sữa Bột Colos</v>
          </cell>
        </row>
        <row r="1977">
          <cell r="H1977" t="str">
            <v>MC002694</v>
          </cell>
          <cell r="P1977">
            <v>6360000</v>
          </cell>
          <cell r="AC1977" t="str">
            <v>Sữa Bột Colos</v>
          </cell>
        </row>
        <row r="1978">
          <cell r="H1978" t="str">
            <v>MC002694</v>
          </cell>
          <cell r="P1978">
            <v>13800000</v>
          </cell>
          <cell r="AC1978" t="str">
            <v>Pharma</v>
          </cell>
        </row>
        <row r="1979">
          <cell r="H1979" t="str">
            <v>MC002694</v>
          </cell>
          <cell r="P1979">
            <v>6000000</v>
          </cell>
          <cell r="AC1979" t="str">
            <v>Pharma</v>
          </cell>
        </row>
        <row r="1980">
          <cell r="H1980" t="str">
            <v>MC002694</v>
          </cell>
          <cell r="P1980">
            <v>5280000</v>
          </cell>
          <cell r="AC1980" t="str">
            <v>Pharma</v>
          </cell>
        </row>
        <row r="1981">
          <cell r="H1981" t="str">
            <v>MC002694</v>
          </cell>
          <cell r="P1981">
            <v>11844000</v>
          </cell>
          <cell r="AC1981" t="str">
            <v>Pharma</v>
          </cell>
        </row>
        <row r="1982">
          <cell r="H1982" t="str">
            <v>MC002694</v>
          </cell>
          <cell r="P1982">
            <v>5760000</v>
          </cell>
          <cell r="AC1982" t="str">
            <v>Pharma</v>
          </cell>
        </row>
        <row r="1983">
          <cell r="H1983" t="str">
            <v>MC002694</v>
          </cell>
          <cell r="P1983">
            <v>39600000</v>
          </cell>
          <cell r="AC1983" t="str">
            <v>Sữa Nước Pharma</v>
          </cell>
        </row>
        <row r="1984">
          <cell r="H1984" t="str">
            <v>MC002694</v>
          </cell>
          <cell r="P1984">
            <v>10752000</v>
          </cell>
          <cell r="AC1984" t="str">
            <v>Sữa Nước Pharma</v>
          </cell>
        </row>
        <row r="1985">
          <cell r="H1985" t="str">
            <v>MC002694</v>
          </cell>
          <cell r="P1985">
            <v>42048000</v>
          </cell>
          <cell r="AC1985" t="str">
            <v>Sữa Nước</v>
          </cell>
        </row>
        <row r="1986">
          <cell r="H1986" t="str">
            <v>MC002694</v>
          </cell>
          <cell r="P1986">
            <v>49920000</v>
          </cell>
          <cell r="AC1986" t="str">
            <v>Sữa Nước</v>
          </cell>
        </row>
        <row r="1987">
          <cell r="H1987" t="str">
            <v>MC002694</v>
          </cell>
          <cell r="P1987">
            <v>12450000</v>
          </cell>
          <cell r="AC1987" t="str">
            <v>Dinh Dưỡng</v>
          </cell>
        </row>
        <row r="1988">
          <cell r="H1988" t="str">
            <v>MC002694</v>
          </cell>
          <cell r="P1988">
            <v>50232000</v>
          </cell>
          <cell r="AC1988" t="str">
            <v>Dinh Dưỡng</v>
          </cell>
        </row>
        <row r="1989">
          <cell r="H1989" t="str">
            <v>MC002694</v>
          </cell>
          <cell r="P1989">
            <v>9264000</v>
          </cell>
          <cell r="AC1989" t="str">
            <v>Dinh Dưỡng</v>
          </cell>
        </row>
        <row r="1990">
          <cell r="H1990" t="str">
            <v>MC002694</v>
          </cell>
          <cell r="P1990">
            <v>34560000</v>
          </cell>
          <cell r="AC1990" t="str">
            <v>Dinh Dưỡng</v>
          </cell>
        </row>
        <row r="1991">
          <cell r="H1991" t="str">
            <v>MC002694</v>
          </cell>
          <cell r="P1991">
            <v>3180000</v>
          </cell>
          <cell r="AC1991" t="str">
            <v>Sữa Bột Colos</v>
          </cell>
        </row>
        <row r="1992">
          <cell r="H1992" t="str">
            <v>MC002068</v>
          </cell>
          <cell r="P1992">
            <v>11250000</v>
          </cell>
          <cell r="AC1992" t="str">
            <v>Nunest</v>
          </cell>
        </row>
        <row r="1993">
          <cell r="H1993" t="str">
            <v>MC002068</v>
          </cell>
          <cell r="P1993">
            <v>4600000</v>
          </cell>
          <cell r="AC1993" t="str">
            <v>Nunest</v>
          </cell>
        </row>
        <row r="1994">
          <cell r="H1994" t="str">
            <v>MC002068</v>
          </cell>
          <cell r="P1994">
            <v>11850000</v>
          </cell>
          <cell r="AC1994" t="str">
            <v>Nunest</v>
          </cell>
        </row>
        <row r="1995">
          <cell r="H1995" t="str">
            <v>MC002068</v>
          </cell>
          <cell r="P1995">
            <v>4680000</v>
          </cell>
          <cell r="AC1995" t="str">
            <v>Nunest</v>
          </cell>
        </row>
        <row r="1996">
          <cell r="H1996" t="str">
            <v>MC002068</v>
          </cell>
          <cell r="P1996">
            <v>4740000</v>
          </cell>
          <cell r="AC1996" t="str">
            <v>Nunest</v>
          </cell>
        </row>
        <row r="1997">
          <cell r="H1997" t="str">
            <v>MC001114</v>
          </cell>
          <cell r="P1997">
            <v>43200000</v>
          </cell>
          <cell r="AC1997" t="str">
            <v>Sữa nước</v>
          </cell>
        </row>
        <row r="1998">
          <cell r="H1998" t="str">
            <v>MC001243</v>
          </cell>
          <cell r="P1998">
            <v>82800000</v>
          </cell>
          <cell r="AC1998" t="str">
            <v>Pharma</v>
          </cell>
        </row>
        <row r="1999">
          <cell r="H1999" t="str">
            <v>MC001243</v>
          </cell>
          <cell r="P1999">
            <v>26400000</v>
          </cell>
          <cell r="AC1999" t="str">
            <v>Pharma</v>
          </cell>
        </row>
        <row r="2000">
          <cell r="H2000" t="str">
            <v>MC001243</v>
          </cell>
          <cell r="P2000">
            <v>19140000</v>
          </cell>
          <cell r="AC2000" t="str">
            <v>Pharma</v>
          </cell>
        </row>
        <row r="2001">
          <cell r="H2001" t="str">
            <v>MC001243</v>
          </cell>
          <cell r="P2001">
            <v>20160000</v>
          </cell>
          <cell r="AC2001" t="str">
            <v>Pharma</v>
          </cell>
        </row>
        <row r="2002">
          <cell r="H2002" t="str">
            <v>MC000731</v>
          </cell>
          <cell r="P2002">
            <v>22848000</v>
          </cell>
          <cell r="AC2002" t="str">
            <v>Bột Ăn Dặm</v>
          </cell>
        </row>
        <row r="2003">
          <cell r="H2003" t="str">
            <v>MC000731</v>
          </cell>
          <cell r="P2003">
            <v>13056000</v>
          </cell>
          <cell r="AC2003" t="str">
            <v>Bột Ăn Dặm</v>
          </cell>
        </row>
        <row r="2004">
          <cell r="H2004" t="str">
            <v>MC000731</v>
          </cell>
          <cell r="P2004">
            <v>13824000</v>
          </cell>
          <cell r="AC2004" t="str">
            <v>Sữa nước</v>
          </cell>
        </row>
        <row r="2005">
          <cell r="H2005" t="str">
            <v>MC000746</v>
          </cell>
          <cell r="P2005">
            <v>13320000</v>
          </cell>
          <cell r="AC2005" t="str">
            <v>Dinh Dưỡng</v>
          </cell>
        </row>
        <row r="2006">
          <cell r="H2006" t="str">
            <v>MC000746</v>
          </cell>
          <cell r="P2006">
            <v>38016000</v>
          </cell>
          <cell r="AC2006" t="str">
            <v>Dinh Dưỡng</v>
          </cell>
        </row>
        <row r="2007">
          <cell r="H2007" t="str">
            <v>MC000746</v>
          </cell>
          <cell r="P2007">
            <v>5184000</v>
          </cell>
          <cell r="AC2007" t="str">
            <v>Sữa Nước</v>
          </cell>
        </row>
        <row r="2008">
          <cell r="H2008" t="str">
            <v>MC000746</v>
          </cell>
          <cell r="P2008">
            <v>4752000</v>
          </cell>
          <cell r="AC2008" t="str">
            <v>Dinh Dưỡng</v>
          </cell>
        </row>
        <row r="2009">
          <cell r="H2009" t="str">
            <v>MC000782</v>
          </cell>
          <cell r="P2009">
            <v>17280000</v>
          </cell>
          <cell r="AC2009" t="str">
            <v>Dinh Dưỡng</v>
          </cell>
        </row>
        <row r="2010">
          <cell r="H2010" t="str">
            <v>MC000782</v>
          </cell>
          <cell r="P2010">
            <v>13896000</v>
          </cell>
          <cell r="AC2010" t="str">
            <v>Dinh Dưỡng</v>
          </cell>
        </row>
        <row r="2011">
          <cell r="H2011" t="str">
            <v>MC000782</v>
          </cell>
          <cell r="P2011">
            <v>23520000</v>
          </cell>
          <cell r="AC2011" t="str">
            <v>Dinh Dưỡng</v>
          </cell>
        </row>
        <row r="2012">
          <cell r="H2012" t="str">
            <v>MC000782</v>
          </cell>
          <cell r="P2012">
            <v>3120000</v>
          </cell>
          <cell r="AC2012" t="str">
            <v>Dinh Dưỡng</v>
          </cell>
        </row>
        <row r="2013">
          <cell r="H2013" t="str">
            <v>MC000782</v>
          </cell>
          <cell r="P2013">
            <v>14256000</v>
          </cell>
          <cell r="AC2013" t="str">
            <v>Dinh Dưỡng</v>
          </cell>
        </row>
        <row r="2014">
          <cell r="H2014" t="str">
            <v>MC000782</v>
          </cell>
          <cell r="P2014">
            <v>5760000</v>
          </cell>
          <cell r="AC2014" t="str">
            <v>Dinh Dưỡng</v>
          </cell>
        </row>
        <row r="2015">
          <cell r="H2015" t="str">
            <v>MC000782</v>
          </cell>
          <cell r="P2015">
            <v>5748000</v>
          </cell>
          <cell r="AC2015" t="str">
            <v>Dinh Dưỡng</v>
          </cell>
        </row>
        <row r="2016">
          <cell r="H2016" t="str">
            <v>MC000782</v>
          </cell>
          <cell r="P2016">
            <v>4824000</v>
          </cell>
          <cell r="AC2016" t="str">
            <v>Dinh Dưỡng</v>
          </cell>
        </row>
        <row r="2017">
          <cell r="H2017" t="str">
            <v>MC000782</v>
          </cell>
          <cell r="P2017">
            <v>9960000</v>
          </cell>
          <cell r="AC2017" t="str">
            <v>Dinh Dưỡng</v>
          </cell>
        </row>
        <row r="2018">
          <cell r="H2018" t="str">
            <v>MC000782</v>
          </cell>
          <cell r="P2018">
            <v>19320000</v>
          </cell>
          <cell r="AC2018" t="str">
            <v>Dinh Dưỡng</v>
          </cell>
        </row>
        <row r="2019">
          <cell r="H2019" t="str">
            <v>MC000782</v>
          </cell>
          <cell r="P2019">
            <v>1850000</v>
          </cell>
          <cell r="AC2019" t="str">
            <v>Dinh Dưỡng</v>
          </cell>
        </row>
        <row r="2020">
          <cell r="H2020" t="str">
            <v>MC000782</v>
          </cell>
          <cell r="P2020">
            <v>370000</v>
          </cell>
          <cell r="AC2020" t="str">
            <v>Dinh Dưỡng</v>
          </cell>
        </row>
        <row r="2021">
          <cell r="H2021" t="str">
            <v>MC000782</v>
          </cell>
          <cell r="P2021">
            <v>2220000</v>
          </cell>
          <cell r="AC2021" t="str">
            <v>Dinh Dưỡng</v>
          </cell>
        </row>
        <row r="2022">
          <cell r="H2022" t="str">
            <v>MC000782</v>
          </cell>
          <cell r="P2022">
            <v>8880000</v>
          </cell>
          <cell r="AC2022" t="str">
            <v>Dinh Dưỡng</v>
          </cell>
        </row>
        <row r="2023">
          <cell r="H2023" t="str">
            <v>MC000782</v>
          </cell>
          <cell r="P2023">
            <v>7560000</v>
          </cell>
          <cell r="AC2023" t="str">
            <v>Sữa Bột Colos</v>
          </cell>
        </row>
        <row r="2024">
          <cell r="H2024" t="str">
            <v>MC000782</v>
          </cell>
          <cell r="P2024">
            <v>31800000</v>
          </cell>
          <cell r="AC2024" t="str">
            <v>Sữa Bột Colos</v>
          </cell>
        </row>
        <row r="2025">
          <cell r="H2025" t="str">
            <v>MC000782</v>
          </cell>
          <cell r="P2025">
            <v>6120000</v>
          </cell>
          <cell r="AC2025" t="str">
            <v>Sữa Bột Colos</v>
          </cell>
        </row>
        <row r="2026">
          <cell r="H2026" t="str">
            <v>MC000782</v>
          </cell>
          <cell r="P2026">
            <v>12240000</v>
          </cell>
          <cell r="AC2026" t="str">
            <v>Sữa Bột Colos</v>
          </cell>
        </row>
        <row r="2027">
          <cell r="H2027" t="str">
            <v>MC000782</v>
          </cell>
          <cell r="P2027">
            <v>6240000</v>
          </cell>
          <cell r="AC2027" t="str">
            <v>Sữa Bột Colos</v>
          </cell>
        </row>
        <row r="2028">
          <cell r="H2028" t="str">
            <v>MC001142</v>
          </cell>
          <cell r="P2028">
            <v>9600000</v>
          </cell>
          <cell r="AC2028" t="str">
            <v>Sữa Nước</v>
          </cell>
        </row>
        <row r="2029">
          <cell r="H2029" t="str">
            <v>MC001142</v>
          </cell>
          <cell r="P2029">
            <v>4320000</v>
          </cell>
          <cell r="AC2029" t="str">
            <v>Sữa Nước</v>
          </cell>
        </row>
        <row r="2030">
          <cell r="H2030" t="str">
            <v>MC001142</v>
          </cell>
          <cell r="P2030">
            <v>3744000</v>
          </cell>
          <cell r="AC2030" t="str">
            <v>Sữa Nước</v>
          </cell>
        </row>
        <row r="2031">
          <cell r="H2031" t="str">
            <v>MC001142</v>
          </cell>
          <cell r="P2031">
            <v>1440000</v>
          </cell>
          <cell r="AC2031" t="str">
            <v>Sữa Nước</v>
          </cell>
        </row>
        <row r="2032">
          <cell r="H2032" t="str">
            <v>MC001142</v>
          </cell>
          <cell r="P2032">
            <v>5760000</v>
          </cell>
          <cell r="AC2032" t="str">
            <v>Dinh Dưỡng</v>
          </cell>
        </row>
        <row r="2033">
          <cell r="H2033" t="str">
            <v>MC001142</v>
          </cell>
          <cell r="P2033">
            <v>4824000</v>
          </cell>
          <cell r="AC2033" t="str">
            <v>Dinh Dưỡng</v>
          </cell>
        </row>
        <row r="2034">
          <cell r="H2034" t="str">
            <v>MC001142</v>
          </cell>
          <cell r="P2034">
            <v>38640000</v>
          </cell>
          <cell r="AC2034" t="str">
            <v>Dinh Dưỡng</v>
          </cell>
        </row>
        <row r="2035">
          <cell r="H2035" t="str">
            <v>MC001142</v>
          </cell>
          <cell r="P2035">
            <v>23760000</v>
          </cell>
          <cell r="AC2035" t="str">
            <v>Dinh Dưỡng</v>
          </cell>
        </row>
        <row r="2036">
          <cell r="H2036" t="str">
            <v>MC001142</v>
          </cell>
          <cell r="P2036">
            <v>29400000</v>
          </cell>
          <cell r="AC2036" t="str">
            <v>Dinh Dưỡng</v>
          </cell>
        </row>
        <row r="2037">
          <cell r="H2037" t="str">
            <v>MC001142</v>
          </cell>
          <cell r="P2037">
            <v>17280000</v>
          </cell>
          <cell r="AC2037" t="str">
            <v>Dinh Dưỡng</v>
          </cell>
        </row>
        <row r="2038">
          <cell r="H2038" t="str">
            <v>MC001142</v>
          </cell>
          <cell r="P2038">
            <v>9264000</v>
          </cell>
          <cell r="AC2038" t="str">
            <v>Dinh Dưỡng</v>
          </cell>
        </row>
        <row r="2039">
          <cell r="H2039" t="str">
            <v>MC001142</v>
          </cell>
          <cell r="P2039">
            <v>4896000</v>
          </cell>
          <cell r="AC2039" t="str">
            <v>Sữa Nước Colos</v>
          </cell>
        </row>
        <row r="2040">
          <cell r="H2040" t="str">
            <v>MC001142</v>
          </cell>
          <cell r="P2040">
            <v>3264000</v>
          </cell>
          <cell r="AC2040" t="str">
            <v>Bột Ăn Dặm</v>
          </cell>
        </row>
        <row r="2041">
          <cell r="H2041" t="str">
            <v>MC001142</v>
          </cell>
          <cell r="P2041">
            <v>2448000</v>
          </cell>
          <cell r="AC2041" t="str">
            <v>Bột Ăn Dặm</v>
          </cell>
        </row>
        <row r="2042">
          <cell r="H2042" t="str">
            <v>MC001142</v>
          </cell>
          <cell r="P2042">
            <v>1200000</v>
          </cell>
          <cell r="AC2042" t="str">
            <v>Pur</v>
          </cell>
        </row>
        <row r="2043">
          <cell r="H2043" t="str">
            <v>MC001142</v>
          </cell>
          <cell r="P2043">
            <v>1320000</v>
          </cell>
          <cell r="AC2043" t="str">
            <v>Pur</v>
          </cell>
        </row>
        <row r="2044">
          <cell r="H2044" t="str">
            <v>MC001142</v>
          </cell>
          <cell r="P2044">
            <v>552000</v>
          </cell>
          <cell r="AC2044" t="str">
            <v>Pur</v>
          </cell>
        </row>
        <row r="2045">
          <cell r="H2045" t="str">
            <v>MC000615</v>
          </cell>
          <cell r="P2045">
            <v>7776000</v>
          </cell>
          <cell r="AC2045" t="str">
            <v>Sữa nước</v>
          </cell>
        </row>
        <row r="2046">
          <cell r="H2046" t="str">
            <v>MC001157</v>
          </cell>
          <cell r="P2046">
            <v>14256000</v>
          </cell>
          <cell r="AC2046" t="str">
            <v>Dinh Dưỡng</v>
          </cell>
        </row>
        <row r="2047">
          <cell r="H2047" t="str">
            <v>MC001157</v>
          </cell>
          <cell r="P2047">
            <v>9180000</v>
          </cell>
          <cell r="AC2047" t="str">
            <v>Sữa Bột Colos</v>
          </cell>
        </row>
        <row r="2048">
          <cell r="H2048" t="str">
            <v>MC001157</v>
          </cell>
          <cell r="P2048">
            <v>6360000</v>
          </cell>
          <cell r="AC2048" t="str">
            <v>Sữa Bột Colos</v>
          </cell>
        </row>
        <row r="2049">
          <cell r="H2049" t="str">
            <v>MC001157</v>
          </cell>
          <cell r="P2049">
            <v>2340000</v>
          </cell>
          <cell r="AC2049" t="str">
            <v>Nunest</v>
          </cell>
        </row>
        <row r="2050">
          <cell r="H2050" t="str">
            <v>MC001157</v>
          </cell>
          <cell r="P2050">
            <v>5500000</v>
          </cell>
          <cell r="AC2050" t="str">
            <v>Nunest</v>
          </cell>
        </row>
        <row r="2051">
          <cell r="H2051" t="str">
            <v>MC001157</v>
          </cell>
          <cell r="P2051">
            <v>2520000</v>
          </cell>
          <cell r="AC2051" t="str">
            <v>Nunest</v>
          </cell>
        </row>
        <row r="2052">
          <cell r="H2052" t="str">
            <v>MC001157</v>
          </cell>
          <cell r="P2052">
            <v>1800000</v>
          </cell>
          <cell r="AC2052" t="str">
            <v>Nunest</v>
          </cell>
        </row>
        <row r="2053">
          <cell r="H2053" t="str">
            <v>MC001157</v>
          </cell>
          <cell r="P2053">
            <v>660000</v>
          </cell>
          <cell r="AC2053" t="str">
            <v>Nunest</v>
          </cell>
        </row>
        <row r="2054">
          <cell r="H2054" t="str">
            <v>MC001157</v>
          </cell>
          <cell r="P2054">
            <v>3600000</v>
          </cell>
          <cell r="AC2054" t="str">
            <v>Sữa Nước Pharma</v>
          </cell>
        </row>
        <row r="2055">
          <cell r="H2055" t="str">
            <v>MC002500</v>
          </cell>
          <cell r="P2055">
            <v>708000</v>
          </cell>
          <cell r="AC2055" t="str">
            <v>Bột Ăn Dặm</v>
          </cell>
        </row>
        <row r="2056">
          <cell r="H2056" t="str">
            <v>MC002500</v>
          </cell>
          <cell r="P2056">
            <v>816000</v>
          </cell>
          <cell r="AC2056" t="str">
            <v>Bột Ăn Dặm</v>
          </cell>
        </row>
        <row r="2057">
          <cell r="H2057" t="str">
            <v>MC002500</v>
          </cell>
          <cell r="P2057">
            <v>816000</v>
          </cell>
          <cell r="AC2057" t="str">
            <v>Bột Ăn Dặm</v>
          </cell>
        </row>
        <row r="2058">
          <cell r="H2058" t="str">
            <v>MC002500</v>
          </cell>
          <cell r="P2058">
            <v>708000</v>
          </cell>
          <cell r="AC2058" t="str">
            <v>Bột Ăn Dặm</v>
          </cell>
        </row>
        <row r="2059">
          <cell r="H2059" t="str">
            <v>MC002500</v>
          </cell>
          <cell r="P2059">
            <v>816000</v>
          </cell>
          <cell r="AC2059" t="str">
            <v>Bột Ăn Dặm</v>
          </cell>
        </row>
        <row r="2060">
          <cell r="H2060" t="str">
            <v>MC002500</v>
          </cell>
          <cell r="P2060">
            <v>708000</v>
          </cell>
          <cell r="AC2060" t="str">
            <v>Bột Ăn Dặm</v>
          </cell>
        </row>
        <row r="2061">
          <cell r="H2061" t="str">
            <v>MC002500</v>
          </cell>
          <cell r="P2061">
            <v>1416000</v>
          </cell>
          <cell r="AC2061" t="str">
            <v>Bột Ăn Dặm</v>
          </cell>
        </row>
        <row r="2062">
          <cell r="H2062" t="str">
            <v>MC002500</v>
          </cell>
          <cell r="P2062">
            <v>1632000</v>
          </cell>
          <cell r="AC2062" t="str">
            <v>Bột Ăn Dặm</v>
          </cell>
        </row>
        <row r="2063">
          <cell r="H2063" t="str">
            <v>MC002500</v>
          </cell>
          <cell r="P2063">
            <v>23760000</v>
          </cell>
          <cell r="AC2063" t="str">
            <v>Dinh Dưỡng</v>
          </cell>
        </row>
        <row r="2064">
          <cell r="H2064" t="str">
            <v>MC002500</v>
          </cell>
          <cell r="P2064">
            <v>14256000</v>
          </cell>
          <cell r="AC2064" t="str">
            <v>Dinh Dưỡng</v>
          </cell>
        </row>
        <row r="2065">
          <cell r="H2065" t="str">
            <v>MC002500</v>
          </cell>
          <cell r="P2065">
            <v>2246400</v>
          </cell>
          <cell r="AC2065" t="str">
            <v>Sữa Nước</v>
          </cell>
        </row>
        <row r="2066">
          <cell r="H2066" t="str">
            <v>MC002500</v>
          </cell>
          <cell r="P2066">
            <v>4608000</v>
          </cell>
          <cell r="AC2066" t="str">
            <v>Sữa Nước</v>
          </cell>
        </row>
        <row r="2067">
          <cell r="H2067" t="str">
            <v>MC002500</v>
          </cell>
          <cell r="P2067">
            <v>4636800</v>
          </cell>
          <cell r="AC2067" t="str">
            <v>Sữa Nước Pharma</v>
          </cell>
        </row>
        <row r="2068">
          <cell r="H2068" t="str">
            <v>MC002500</v>
          </cell>
          <cell r="P2068">
            <v>4636800</v>
          </cell>
          <cell r="AC2068" t="str">
            <v>Sữa nước</v>
          </cell>
        </row>
        <row r="2069">
          <cell r="H2069" t="str">
            <v>MC002500</v>
          </cell>
          <cell r="P2069">
            <v>18360000</v>
          </cell>
          <cell r="AC2069" t="str">
            <v>Sữa Bột Colos</v>
          </cell>
        </row>
        <row r="2070">
          <cell r="H2070" t="str">
            <v>MC002500</v>
          </cell>
          <cell r="P2070">
            <v>6360000</v>
          </cell>
          <cell r="AC2070" t="str">
            <v>Sữa Bột Colos</v>
          </cell>
        </row>
        <row r="2071">
          <cell r="H2071" t="str">
            <v>MC002500</v>
          </cell>
          <cell r="P2071">
            <v>6816000</v>
          </cell>
          <cell r="AC2071" t="str">
            <v>Dinh Dưỡng</v>
          </cell>
        </row>
        <row r="2072">
          <cell r="H2072" t="str">
            <v>MC002500</v>
          </cell>
          <cell r="P2072">
            <v>3828000</v>
          </cell>
          <cell r="AC2072" t="str">
            <v>Dinh Dưỡng</v>
          </cell>
        </row>
        <row r="2073">
          <cell r="H2073" t="str">
            <v>MC000798</v>
          </cell>
          <cell r="P2073">
            <v>22200000</v>
          </cell>
          <cell r="AC2073" t="str">
            <v>Dinh Dưỡng</v>
          </cell>
        </row>
        <row r="2074">
          <cell r="H2074" t="str">
            <v>MC000798</v>
          </cell>
          <cell r="P2074">
            <v>5748000</v>
          </cell>
          <cell r="AC2074" t="str">
            <v>Dinh Dưỡng</v>
          </cell>
        </row>
        <row r="2075">
          <cell r="H2075" t="str">
            <v>MC000798</v>
          </cell>
          <cell r="P2075">
            <v>4980000</v>
          </cell>
          <cell r="AC2075" t="str">
            <v>Dinh Dưỡng</v>
          </cell>
        </row>
        <row r="2076">
          <cell r="H2076" t="str">
            <v>MC000798</v>
          </cell>
          <cell r="P2076">
            <v>4824000</v>
          </cell>
          <cell r="AC2076" t="str">
            <v>Dinh Dưỡng</v>
          </cell>
        </row>
        <row r="2077">
          <cell r="H2077" t="str">
            <v>MC000798</v>
          </cell>
          <cell r="P2077">
            <v>4440000</v>
          </cell>
          <cell r="AC2077" t="str">
            <v>Dinh Dưỡng</v>
          </cell>
        </row>
        <row r="2078">
          <cell r="H2078" t="str">
            <v>MC000798</v>
          </cell>
          <cell r="P2078">
            <v>5880000</v>
          </cell>
          <cell r="AC2078" t="str">
            <v>Dinh Dưỡng</v>
          </cell>
        </row>
        <row r="2079">
          <cell r="H2079" t="str">
            <v>MC000798</v>
          </cell>
          <cell r="P2079">
            <v>4440000</v>
          </cell>
          <cell r="AC2079" t="str">
            <v>Dinh Dưỡng</v>
          </cell>
        </row>
        <row r="2080">
          <cell r="H2080" t="str">
            <v>MC001359</v>
          </cell>
          <cell r="P2080">
            <v>3960000</v>
          </cell>
          <cell r="AC2080" t="str">
            <v>Nunest</v>
          </cell>
        </row>
        <row r="2081">
          <cell r="H2081" t="str">
            <v>MC001359</v>
          </cell>
          <cell r="P2081">
            <v>3360000</v>
          </cell>
          <cell r="AC2081" t="str">
            <v>Nunest</v>
          </cell>
        </row>
        <row r="2082">
          <cell r="H2082" t="str">
            <v>MC001359</v>
          </cell>
          <cell r="P2082">
            <v>9000000</v>
          </cell>
          <cell r="AC2082" t="str">
            <v>Nunest</v>
          </cell>
        </row>
        <row r="2083">
          <cell r="H2083" t="str">
            <v>MC001359</v>
          </cell>
          <cell r="P2083">
            <v>4500000</v>
          </cell>
          <cell r="AC2083" t="str">
            <v>Nunest</v>
          </cell>
        </row>
        <row r="2084">
          <cell r="H2084" t="str">
            <v>MC001359</v>
          </cell>
          <cell r="P2084">
            <v>2370000</v>
          </cell>
          <cell r="AC2084" t="str">
            <v>Nunest</v>
          </cell>
        </row>
        <row r="2085">
          <cell r="H2085" t="str">
            <v>MC001359</v>
          </cell>
          <cell r="P2085">
            <v>4680000</v>
          </cell>
          <cell r="AC2085" t="str">
            <v>Nunest</v>
          </cell>
        </row>
        <row r="2086">
          <cell r="H2086" t="str">
            <v>MC001359</v>
          </cell>
          <cell r="P2086">
            <v>3000000</v>
          </cell>
          <cell r="AC2086" t="str">
            <v>Nunest</v>
          </cell>
        </row>
        <row r="2087">
          <cell r="H2087" t="str">
            <v>MC000035</v>
          </cell>
          <cell r="P2087">
            <v>14940000</v>
          </cell>
          <cell r="AC2087" t="str">
            <v>Dinh Dưỡng</v>
          </cell>
        </row>
        <row r="2088">
          <cell r="H2088" t="str">
            <v>MC000035</v>
          </cell>
          <cell r="P2088">
            <v>2304000</v>
          </cell>
          <cell r="AC2088" t="str">
            <v>Sữa Nước</v>
          </cell>
        </row>
        <row r="2089">
          <cell r="H2089" t="str">
            <v>MC001913</v>
          </cell>
          <cell r="P2089">
            <v>1189000</v>
          </cell>
          <cell r="AC2089" t="str">
            <v>PUR</v>
          </cell>
        </row>
        <row r="2090">
          <cell r="H2090" t="str">
            <v>MC001913</v>
          </cell>
          <cell r="P2090">
            <v>59000</v>
          </cell>
          <cell r="AC2090" t="str">
            <v>Pur</v>
          </cell>
        </row>
        <row r="2091">
          <cell r="H2091" t="str">
            <v>MC001913</v>
          </cell>
          <cell r="P2091">
            <v>255000</v>
          </cell>
          <cell r="AC2091" t="str">
            <v>Pur</v>
          </cell>
        </row>
        <row r="2092">
          <cell r="H2092" t="str">
            <v>MC001913</v>
          </cell>
          <cell r="P2092">
            <v>425000</v>
          </cell>
          <cell r="AC2092" t="str">
            <v>Pur</v>
          </cell>
        </row>
        <row r="2093">
          <cell r="H2093" t="str">
            <v>MC001913</v>
          </cell>
          <cell r="P2093">
            <v>1326000</v>
          </cell>
          <cell r="AC2093" t="str">
            <v>Pur</v>
          </cell>
        </row>
        <row r="2094">
          <cell r="H2094" t="str">
            <v>MC001913</v>
          </cell>
          <cell r="P2094">
            <v>12880000</v>
          </cell>
          <cell r="AC2094" t="str">
            <v>Pur</v>
          </cell>
        </row>
        <row r="2095">
          <cell r="H2095" t="str">
            <v>MC001913</v>
          </cell>
          <cell r="P2095">
            <v>480000</v>
          </cell>
          <cell r="AC2095" t="str">
            <v>Pur</v>
          </cell>
        </row>
        <row r="2096">
          <cell r="H2096" t="str">
            <v>MC001913</v>
          </cell>
          <cell r="P2096">
            <v>1800000</v>
          </cell>
          <cell r="AC2096" t="str">
            <v>Pur</v>
          </cell>
        </row>
        <row r="2097">
          <cell r="H2097" t="str">
            <v>MC001913</v>
          </cell>
          <cell r="P2097">
            <v>720000</v>
          </cell>
          <cell r="AC2097" t="str">
            <v>Pur</v>
          </cell>
        </row>
        <row r="2098">
          <cell r="H2098" t="str">
            <v>MC001814</v>
          </cell>
          <cell r="P2098">
            <v>290000</v>
          </cell>
          <cell r="AC2098" t="str">
            <v>PUR</v>
          </cell>
        </row>
        <row r="2099">
          <cell r="H2099" t="str">
            <v>MC001814</v>
          </cell>
          <cell r="P2099">
            <v>510000</v>
          </cell>
          <cell r="AC2099" t="str">
            <v>PUR</v>
          </cell>
        </row>
        <row r="2100">
          <cell r="H2100" t="str">
            <v>MC001814</v>
          </cell>
          <cell r="P2100">
            <v>595000</v>
          </cell>
          <cell r="AC2100" t="str">
            <v>Pur</v>
          </cell>
        </row>
        <row r="2101">
          <cell r="H2101" t="str">
            <v>MC001814</v>
          </cell>
          <cell r="P2101">
            <v>432000</v>
          </cell>
          <cell r="AC2101" t="str">
            <v>Pur</v>
          </cell>
        </row>
        <row r="2102">
          <cell r="H2102" t="str">
            <v>MC001814</v>
          </cell>
          <cell r="P2102">
            <v>59000</v>
          </cell>
          <cell r="AC2102" t="str">
            <v>Pur</v>
          </cell>
        </row>
        <row r="2103">
          <cell r="H2103" t="str">
            <v>MC001814</v>
          </cell>
          <cell r="P2103">
            <v>459000</v>
          </cell>
          <cell r="AC2103" t="str">
            <v>Pur</v>
          </cell>
        </row>
        <row r="2104">
          <cell r="H2104" t="str">
            <v>MC001814</v>
          </cell>
          <cell r="P2104">
            <v>7200000</v>
          </cell>
          <cell r="AC2104" t="str">
            <v>Pur</v>
          </cell>
        </row>
        <row r="2105">
          <cell r="H2105" t="str">
            <v>MC001814</v>
          </cell>
          <cell r="P2105">
            <v>680000</v>
          </cell>
          <cell r="AC2105" t="str">
            <v>Pur</v>
          </cell>
        </row>
        <row r="2106">
          <cell r="H2106" t="str">
            <v>MC001814</v>
          </cell>
          <cell r="P2106">
            <v>780000</v>
          </cell>
          <cell r="AC2106" t="str">
            <v>Pur</v>
          </cell>
        </row>
        <row r="2107">
          <cell r="H2107" t="str">
            <v>MC001814</v>
          </cell>
          <cell r="P2107">
            <v>180000</v>
          </cell>
          <cell r="AC2107" t="str">
            <v>Pur</v>
          </cell>
        </row>
        <row r="2108">
          <cell r="H2108" t="str">
            <v>MC001814</v>
          </cell>
          <cell r="P2108">
            <v>510000</v>
          </cell>
          <cell r="AC2108" t="str">
            <v>Pur</v>
          </cell>
        </row>
        <row r="2109">
          <cell r="H2109" t="str">
            <v>MC001814</v>
          </cell>
          <cell r="P2109">
            <v>270000</v>
          </cell>
          <cell r="AC2109" t="str">
            <v>Pur</v>
          </cell>
        </row>
        <row r="2110">
          <cell r="H2110" t="str">
            <v>MC001814</v>
          </cell>
          <cell r="P2110">
            <v>4140000</v>
          </cell>
          <cell r="AC2110" t="str">
            <v>Pur</v>
          </cell>
        </row>
        <row r="2111">
          <cell r="H2111" t="str">
            <v>MC001814</v>
          </cell>
          <cell r="P2111">
            <v>1200000</v>
          </cell>
          <cell r="AC2111" t="str">
            <v>Pur</v>
          </cell>
        </row>
        <row r="2112">
          <cell r="H2112" t="str">
            <v>MC001814</v>
          </cell>
          <cell r="P2112">
            <v>560000</v>
          </cell>
          <cell r="AC2112" t="str">
            <v>Pur</v>
          </cell>
        </row>
        <row r="2113">
          <cell r="H2113" t="str">
            <v>MC001814</v>
          </cell>
          <cell r="P2113">
            <v>3150000</v>
          </cell>
          <cell r="AC2113" t="str">
            <v>Pur</v>
          </cell>
        </row>
        <row r="2114">
          <cell r="H2114" t="str">
            <v>MC001814</v>
          </cell>
          <cell r="P2114">
            <v>900000</v>
          </cell>
          <cell r="AC2114" t="str">
            <v>Pur</v>
          </cell>
        </row>
        <row r="2115">
          <cell r="H2115" t="str">
            <v>MC001814</v>
          </cell>
          <cell r="P2115">
            <v>540000</v>
          </cell>
          <cell r="AC2115" t="str">
            <v>Pur</v>
          </cell>
        </row>
        <row r="2116">
          <cell r="H2116" t="str">
            <v>MC001814</v>
          </cell>
          <cell r="P2116">
            <v>150000</v>
          </cell>
          <cell r="AC2116" t="str">
            <v>Pur</v>
          </cell>
        </row>
        <row r="2117">
          <cell r="H2117" t="str">
            <v>MC002664</v>
          </cell>
          <cell r="P2117">
            <v>6480000</v>
          </cell>
          <cell r="AC2117" t="str">
            <v>Sữa Bột Colos</v>
          </cell>
        </row>
        <row r="2118">
          <cell r="H2118" t="str">
            <v>MC002664</v>
          </cell>
          <cell r="P2118">
            <v>6240000</v>
          </cell>
          <cell r="AC2118" t="str">
            <v>Sữa Bột Colos</v>
          </cell>
        </row>
        <row r="2119">
          <cell r="H2119" t="str">
            <v>MC002664</v>
          </cell>
          <cell r="P2119">
            <v>4752000</v>
          </cell>
          <cell r="AC2119" t="str">
            <v>Dinh Dưỡng</v>
          </cell>
        </row>
        <row r="2120">
          <cell r="H2120" t="str">
            <v>MC002343</v>
          </cell>
          <cell r="P2120">
            <v>2040000</v>
          </cell>
          <cell r="AC2120" t="str">
            <v>PUR</v>
          </cell>
        </row>
        <row r="2121">
          <cell r="H2121" t="str">
            <v>MC002426</v>
          </cell>
          <cell r="P2121">
            <v>1350000</v>
          </cell>
          <cell r="AC2121" t="str">
            <v>Nunest</v>
          </cell>
        </row>
        <row r="2122">
          <cell r="H2122" t="str">
            <v>MC002426</v>
          </cell>
          <cell r="P2122">
            <v>1350000</v>
          </cell>
          <cell r="AC2122" t="str">
            <v>Nunest</v>
          </cell>
        </row>
        <row r="2123">
          <cell r="H2123" t="str">
            <v>MC002426</v>
          </cell>
          <cell r="P2123">
            <v>1680000</v>
          </cell>
          <cell r="AC2123" t="str">
            <v>Nunest</v>
          </cell>
        </row>
        <row r="2124">
          <cell r="H2124" t="str">
            <v>MC000240</v>
          </cell>
          <cell r="P2124">
            <v>220000</v>
          </cell>
          <cell r="AC2124" t="str">
            <v>Nunest</v>
          </cell>
        </row>
        <row r="2125">
          <cell r="H2125" t="str">
            <v>MC000240</v>
          </cell>
          <cell r="P2125">
            <v>171000</v>
          </cell>
          <cell r="AC2125" t="str">
            <v>Nunest</v>
          </cell>
        </row>
        <row r="2126">
          <cell r="H2126" t="str">
            <v>MC002423</v>
          </cell>
          <cell r="P2126">
            <v>3180000</v>
          </cell>
          <cell r="AC2126" t="str">
            <v>Sữa Bột Colos</v>
          </cell>
        </row>
        <row r="2127">
          <cell r="H2127" t="str">
            <v>MC002423</v>
          </cell>
          <cell r="P2127">
            <v>3060000</v>
          </cell>
          <cell r="AC2127" t="str">
            <v>Sữa Bột Colos</v>
          </cell>
        </row>
        <row r="2128">
          <cell r="H2128" t="str">
            <v>MC000788</v>
          </cell>
          <cell r="P2128">
            <v>432000</v>
          </cell>
          <cell r="AC2128" t="str">
            <v>Pur</v>
          </cell>
        </row>
        <row r="2129">
          <cell r="H2129" t="str">
            <v>MC000788</v>
          </cell>
          <cell r="P2129">
            <v>288000</v>
          </cell>
          <cell r="AC2129" t="str">
            <v>Pur</v>
          </cell>
        </row>
        <row r="2130">
          <cell r="H2130" t="str">
            <v>MC000788</v>
          </cell>
          <cell r="P2130">
            <v>600000</v>
          </cell>
          <cell r="AC2130" t="str">
            <v>Pur</v>
          </cell>
        </row>
        <row r="2131">
          <cell r="H2131" t="str">
            <v>MC002038</v>
          </cell>
          <cell r="P2131">
            <v>1020000</v>
          </cell>
          <cell r="AC2131" t="str">
            <v>PUR</v>
          </cell>
        </row>
        <row r="2132">
          <cell r="H2132" t="str">
            <v>MC002038</v>
          </cell>
          <cell r="P2132">
            <v>480000</v>
          </cell>
          <cell r="AC2132" t="str">
            <v>Pur</v>
          </cell>
        </row>
        <row r="2133">
          <cell r="H2133" t="str">
            <v>MC001880</v>
          </cell>
          <cell r="P2133">
            <v>3480000</v>
          </cell>
          <cell r="AC2133" t="str">
            <v>Pur</v>
          </cell>
        </row>
        <row r="2134">
          <cell r="H2134" t="str">
            <v>MC001880</v>
          </cell>
          <cell r="P2134">
            <v>840000</v>
          </cell>
          <cell r="AC2134" t="str">
            <v>Pur</v>
          </cell>
        </row>
        <row r="2135">
          <cell r="H2135" t="str">
            <v>MC001880</v>
          </cell>
          <cell r="P2135">
            <v>600000</v>
          </cell>
          <cell r="AC2135" t="str">
            <v>Pur</v>
          </cell>
        </row>
        <row r="2136">
          <cell r="H2136" t="str">
            <v>MC001880</v>
          </cell>
          <cell r="P2136">
            <v>276000</v>
          </cell>
          <cell r="AC2136" t="str">
            <v>Pur</v>
          </cell>
        </row>
        <row r="2137">
          <cell r="H2137" t="str">
            <v>MC000593</v>
          </cell>
          <cell r="P2137">
            <v>4752000</v>
          </cell>
          <cell r="AC2137" t="str">
            <v>Dinh Dưỡng</v>
          </cell>
        </row>
        <row r="2138">
          <cell r="H2138" t="str">
            <v>MC000593</v>
          </cell>
          <cell r="P2138">
            <v>3864000</v>
          </cell>
          <cell r="AC2138" t="str">
            <v>Dinh Dưỡng</v>
          </cell>
        </row>
        <row r="2139">
          <cell r="H2139" t="str">
            <v>MC000788</v>
          </cell>
          <cell r="P2139">
            <v>14256000</v>
          </cell>
          <cell r="AC2139" t="str">
            <v>Dinh Dưỡng</v>
          </cell>
        </row>
        <row r="2140">
          <cell r="H2140" t="str">
            <v>MC000788</v>
          </cell>
          <cell r="P2140">
            <v>13320000</v>
          </cell>
          <cell r="AC2140" t="str">
            <v>Dinh Dưỡng</v>
          </cell>
        </row>
        <row r="2141">
          <cell r="H2141" t="str">
            <v>MC001278</v>
          </cell>
          <cell r="P2141">
            <v>7020000</v>
          </cell>
          <cell r="AC2141" t="str">
            <v>Nunest</v>
          </cell>
        </row>
        <row r="2142">
          <cell r="H2142" t="str">
            <v>MC001278</v>
          </cell>
          <cell r="P2142">
            <v>2760000</v>
          </cell>
          <cell r="AC2142" t="str">
            <v>Nunest</v>
          </cell>
        </row>
        <row r="2143">
          <cell r="H2143" t="str">
            <v>MC001278</v>
          </cell>
          <cell r="P2143">
            <v>2700000</v>
          </cell>
          <cell r="AC2143" t="str">
            <v>Nunest</v>
          </cell>
        </row>
        <row r="2144">
          <cell r="H2144" t="str">
            <v>MC002666</v>
          </cell>
          <cell r="P2144">
            <v>8640000</v>
          </cell>
          <cell r="AC2144" t="str">
            <v>Sữa Nước Pharma</v>
          </cell>
        </row>
        <row r="2145">
          <cell r="H2145" t="str">
            <v>MC002666</v>
          </cell>
          <cell r="P2145">
            <v>6624000</v>
          </cell>
          <cell r="AC2145" t="str">
            <v>Sữa Nước Pharma</v>
          </cell>
        </row>
        <row r="2146">
          <cell r="H2146" t="str">
            <v>MC002666</v>
          </cell>
          <cell r="P2146">
            <v>3948000</v>
          </cell>
          <cell r="AC2146" t="str">
            <v>Pharma</v>
          </cell>
        </row>
        <row r="2147">
          <cell r="H2147" t="str">
            <v>MC000387</v>
          </cell>
          <cell r="P2147">
            <v>1440000</v>
          </cell>
          <cell r="AC2147" t="str">
            <v>Pharma</v>
          </cell>
        </row>
        <row r="2148">
          <cell r="H2148" t="str">
            <v>MC002489</v>
          </cell>
          <cell r="P2148">
            <v>4320000</v>
          </cell>
          <cell r="AC2148" t="str">
            <v>Sữa Nước Pharma</v>
          </cell>
        </row>
        <row r="2149">
          <cell r="H2149" t="str">
            <v>MC002489</v>
          </cell>
          <cell r="P2149">
            <v>6624000</v>
          </cell>
          <cell r="AC2149" t="str">
            <v>Sữa Nước Pharma</v>
          </cell>
        </row>
        <row r="2150">
          <cell r="H2150" t="str">
            <v>MC002489</v>
          </cell>
          <cell r="P2150">
            <v>5520000</v>
          </cell>
          <cell r="AC2150" t="str">
            <v>Pharma</v>
          </cell>
        </row>
        <row r="2151">
          <cell r="H2151" t="str">
            <v>MC002489</v>
          </cell>
          <cell r="P2151">
            <v>1250000</v>
          </cell>
          <cell r="AC2151" t="str">
            <v>Pharma</v>
          </cell>
        </row>
        <row r="2152">
          <cell r="H2152" t="str">
            <v>MC002489</v>
          </cell>
          <cell r="P2152">
            <v>5280000</v>
          </cell>
          <cell r="AC2152" t="str">
            <v>Pharma</v>
          </cell>
        </row>
        <row r="2153">
          <cell r="H2153" t="str">
            <v>MC002489</v>
          </cell>
          <cell r="P2153">
            <v>2448000</v>
          </cell>
          <cell r="AC2153" t="str">
            <v>Sữa Nước Colos</v>
          </cell>
        </row>
        <row r="2154">
          <cell r="H2154" t="str">
            <v>MC002489</v>
          </cell>
          <cell r="P2154">
            <v>1152000</v>
          </cell>
          <cell r="AC2154" t="str">
            <v>Sữa Nước</v>
          </cell>
        </row>
        <row r="2155">
          <cell r="H2155" t="str">
            <v>MC002489</v>
          </cell>
          <cell r="P2155">
            <v>1152000</v>
          </cell>
          <cell r="AC2155" t="str">
            <v>Sữa Nước</v>
          </cell>
        </row>
        <row r="2156">
          <cell r="H2156" t="str">
            <v>MC002267</v>
          </cell>
          <cell r="P2156">
            <v>1152000</v>
          </cell>
          <cell r="AC2156" t="str">
            <v>Sữa Nước</v>
          </cell>
        </row>
        <row r="2157">
          <cell r="H2157" t="str">
            <v>MC000863</v>
          </cell>
          <cell r="P2157">
            <v>3012000</v>
          </cell>
          <cell r="AC2157" t="str">
            <v>Dinh Dưỡng</v>
          </cell>
        </row>
        <row r="2158">
          <cell r="H2158" t="str">
            <v>MC001235</v>
          </cell>
          <cell r="P2158">
            <v>1757000</v>
          </cell>
          <cell r="AC2158" t="str">
            <v>Dinh Dưỡng</v>
          </cell>
        </row>
        <row r="2159">
          <cell r="H2159" t="str">
            <v>MC001260</v>
          </cell>
          <cell r="P2159">
            <v>3263000</v>
          </cell>
          <cell r="AC2159" t="str">
            <v>Dinh Dưỡng</v>
          </cell>
        </row>
        <row r="2160">
          <cell r="H2160" t="str">
            <v>MC001253</v>
          </cell>
          <cell r="P2160">
            <v>2246400</v>
          </cell>
          <cell r="AC2160" t="str">
            <v>Sữa Nước</v>
          </cell>
        </row>
        <row r="2161">
          <cell r="H2161" t="str">
            <v>MC002173</v>
          </cell>
          <cell r="P2161">
            <v>270000</v>
          </cell>
          <cell r="AC2161" t="str">
            <v>Pharma</v>
          </cell>
        </row>
        <row r="2162">
          <cell r="H2162" t="str">
            <v>MC002173</v>
          </cell>
          <cell r="P2162">
            <v>864000</v>
          </cell>
          <cell r="AC2162" t="str">
            <v>Sữa Nước</v>
          </cell>
        </row>
        <row r="2163">
          <cell r="H2163" t="str">
            <v>MC002173</v>
          </cell>
          <cell r="P2163">
            <v>576000</v>
          </cell>
          <cell r="AC2163" t="str">
            <v>Sữa Nước</v>
          </cell>
        </row>
        <row r="2164">
          <cell r="H2164" t="str">
            <v>MC002173</v>
          </cell>
          <cell r="P2164">
            <v>432000</v>
          </cell>
          <cell r="AC2164" t="str">
            <v>Sữa Nước Pharma</v>
          </cell>
        </row>
        <row r="2165">
          <cell r="H2165" t="str">
            <v>MC002173</v>
          </cell>
          <cell r="P2165">
            <v>240000</v>
          </cell>
          <cell r="AC2165" t="str">
            <v>Sữa Nước</v>
          </cell>
        </row>
        <row r="2166">
          <cell r="H2166" t="str">
            <v>MC002173</v>
          </cell>
          <cell r="P2166">
            <v>1728000</v>
          </cell>
          <cell r="AC2166" t="str">
            <v>Sữa Nước</v>
          </cell>
        </row>
        <row r="2167">
          <cell r="H2167" t="str">
            <v>MC002173</v>
          </cell>
          <cell r="P2167">
            <v>537600</v>
          </cell>
          <cell r="AC2167" t="str">
            <v>Sữa Nước Pharma</v>
          </cell>
        </row>
        <row r="2168">
          <cell r="H2168" t="str">
            <v>MC002173</v>
          </cell>
          <cell r="P2168">
            <v>1584000</v>
          </cell>
          <cell r="AC2168" t="str">
            <v>Dinh Dưỡng</v>
          </cell>
        </row>
        <row r="2169">
          <cell r="H2169" t="str">
            <v>MC002173</v>
          </cell>
          <cell r="P2169">
            <v>195000</v>
          </cell>
          <cell r="AC2169" t="str">
            <v>Dinh Dưỡng</v>
          </cell>
        </row>
        <row r="2170">
          <cell r="H2170" t="str">
            <v>MC002173</v>
          </cell>
          <cell r="P2170">
            <v>177000</v>
          </cell>
          <cell r="AC2170" t="str">
            <v>Bột Ăn Dặm</v>
          </cell>
        </row>
        <row r="2171">
          <cell r="H2171" t="str">
            <v>MC002173</v>
          </cell>
          <cell r="P2171">
            <v>440000</v>
          </cell>
          <cell r="AC2171" t="str">
            <v>Pharma</v>
          </cell>
        </row>
        <row r="2172">
          <cell r="H2172" t="str">
            <v>MC002173</v>
          </cell>
          <cell r="P2172">
            <v>370000</v>
          </cell>
          <cell r="AC2172" t="str">
            <v>Dinh Dưỡng</v>
          </cell>
        </row>
        <row r="2173">
          <cell r="H2173" t="str">
            <v>MC002173</v>
          </cell>
          <cell r="P2173">
            <v>272000</v>
          </cell>
          <cell r="AC2173" t="str">
            <v>Bột Ăn Dặm</v>
          </cell>
        </row>
        <row r="2174">
          <cell r="H2174" t="str">
            <v>MC002173</v>
          </cell>
          <cell r="P2174">
            <v>540000</v>
          </cell>
          <cell r="AC2174" t="str">
            <v>Pharma</v>
          </cell>
        </row>
        <row r="2175">
          <cell r="H2175" t="str">
            <v>MC002173</v>
          </cell>
          <cell r="P2175">
            <v>420000</v>
          </cell>
          <cell r="AC2175" t="str">
            <v>Pharma</v>
          </cell>
        </row>
        <row r="2176">
          <cell r="H2176" t="str">
            <v>MC002173</v>
          </cell>
          <cell r="P2176">
            <v>59000</v>
          </cell>
          <cell r="AC2176" t="str">
            <v>Bột Ăn Dặm</v>
          </cell>
        </row>
        <row r="2177">
          <cell r="H2177" t="str">
            <v>MC002173</v>
          </cell>
          <cell r="P2177">
            <v>260000</v>
          </cell>
          <cell r="AC2177" t="str">
            <v>Sữa Bột Colos</v>
          </cell>
        </row>
        <row r="2178">
          <cell r="H2178" t="str">
            <v>MC002173</v>
          </cell>
          <cell r="P2178">
            <v>374400</v>
          </cell>
          <cell r="AC2178" t="str">
            <v>Sữa Nước</v>
          </cell>
        </row>
        <row r="2179">
          <cell r="H2179" t="str">
            <v>MC002173</v>
          </cell>
          <cell r="P2179">
            <v>432000</v>
          </cell>
          <cell r="AC2179" t="str">
            <v>Sữa Nước Pharma</v>
          </cell>
        </row>
        <row r="2180">
          <cell r="H2180" t="str">
            <v>MC002173</v>
          </cell>
          <cell r="P2180">
            <v>68000</v>
          </cell>
          <cell r="AC2180" t="str">
            <v>Bột Ăn Dặm</v>
          </cell>
        </row>
        <row r="2181">
          <cell r="H2181" t="str">
            <v>MC002173</v>
          </cell>
          <cell r="P2181">
            <v>68000</v>
          </cell>
          <cell r="AC2181" t="str">
            <v>Bột Ăn Dặm</v>
          </cell>
        </row>
        <row r="2182">
          <cell r="H2182" t="str">
            <v>MC002173</v>
          </cell>
          <cell r="P2182">
            <v>520000</v>
          </cell>
          <cell r="AC2182" t="str">
            <v>Pharma</v>
          </cell>
        </row>
        <row r="2183">
          <cell r="H2183" t="str">
            <v>MC002173</v>
          </cell>
          <cell r="P2183">
            <v>979200</v>
          </cell>
          <cell r="AC2183" t="str">
            <v>Sữa Nước Colos</v>
          </cell>
        </row>
        <row r="2184">
          <cell r="H2184" t="str">
            <v>MC002173</v>
          </cell>
          <cell r="P2184">
            <v>1060000</v>
          </cell>
          <cell r="AC2184" t="str">
            <v>Sữa Bột Colos</v>
          </cell>
        </row>
        <row r="2185">
          <cell r="H2185" t="str">
            <v>MC002173</v>
          </cell>
          <cell r="P2185">
            <v>920000</v>
          </cell>
          <cell r="AC2185" t="str">
            <v>Pharma</v>
          </cell>
        </row>
        <row r="2186">
          <cell r="H2186" t="str">
            <v>MC002173</v>
          </cell>
          <cell r="P2186">
            <v>195000</v>
          </cell>
          <cell r="AC2186" t="str">
            <v>Dinh Dưỡng</v>
          </cell>
        </row>
        <row r="2187">
          <cell r="H2187" t="str">
            <v>MC002173</v>
          </cell>
          <cell r="P2187">
            <v>59000</v>
          </cell>
          <cell r="AC2187" t="str">
            <v>Bột Ăn Dặm</v>
          </cell>
        </row>
        <row r="2188">
          <cell r="H2188" t="str">
            <v>MC002173</v>
          </cell>
          <cell r="P2188">
            <v>59000</v>
          </cell>
          <cell r="AC2188" t="str">
            <v>Bột Ăn Dặm</v>
          </cell>
        </row>
        <row r="2189">
          <cell r="H2189" t="str">
            <v>MC002173</v>
          </cell>
          <cell r="P2189">
            <v>644000</v>
          </cell>
          <cell r="AC2189" t="str">
            <v>Dinh Dưỡng</v>
          </cell>
        </row>
        <row r="2190">
          <cell r="H2190" t="str">
            <v>MC002173</v>
          </cell>
          <cell r="P2190">
            <v>68000</v>
          </cell>
          <cell r="AC2190" t="str">
            <v>Bột Ăn Dặm</v>
          </cell>
        </row>
        <row r="2191">
          <cell r="H2191" t="str">
            <v>MC002173</v>
          </cell>
          <cell r="P2191">
            <v>68000</v>
          </cell>
          <cell r="AC2191" t="str">
            <v>Bột Ăn Dặm</v>
          </cell>
        </row>
        <row r="2192">
          <cell r="H2192" t="str">
            <v>MC002173</v>
          </cell>
          <cell r="P2192">
            <v>59000</v>
          </cell>
          <cell r="AC2192" t="str">
            <v>Bột Ăn Dặm</v>
          </cell>
        </row>
        <row r="2193">
          <cell r="H2193" t="str">
            <v>MC002173</v>
          </cell>
          <cell r="P2193">
            <v>68000</v>
          </cell>
          <cell r="AC2193" t="str">
            <v>Bột Ăn Dặm</v>
          </cell>
        </row>
        <row r="2194">
          <cell r="H2194" t="str">
            <v>MC002173</v>
          </cell>
          <cell r="P2194">
            <v>59000</v>
          </cell>
          <cell r="AC2194" t="str">
            <v>Bột Ăn Dặm</v>
          </cell>
        </row>
        <row r="2195">
          <cell r="H2195" t="str">
            <v>MC002173</v>
          </cell>
          <cell r="P2195">
            <v>68000</v>
          </cell>
          <cell r="AC2195" t="str">
            <v>Bột Ăn Dặm</v>
          </cell>
        </row>
        <row r="2196">
          <cell r="H2196" t="str">
            <v>MC002173</v>
          </cell>
          <cell r="P2196">
            <v>360000</v>
          </cell>
          <cell r="AC2196" t="str">
            <v>Sữa Nước Pharma</v>
          </cell>
        </row>
        <row r="2197">
          <cell r="H2197" t="str">
            <v>MC002173</v>
          </cell>
          <cell r="P2197">
            <v>250000</v>
          </cell>
          <cell r="AC2197" t="str">
            <v>Dinh Dưỡng</v>
          </cell>
        </row>
        <row r="2198">
          <cell r="H2198" t="str">
            <v>MC002173</v>
          </cell>
          <cell r="P2198">
            <v>432000</v>
          </cell>
          <cell r="AC2198" t="str">
            <v>Sữa Nước Pharma</v>
          </cell>
        </row>
        <row r="2199">
          <cell r="H2199" t="str">
            <v>MC002173</v>
          </cell>
          <cell r="P2199">
            <v>320000</v>
          </cell>
          <cell r="AC2199" t="str">
            <v>Pharma</v>
          </cell>
        </row>
        <row r="2200">
          <cell r="H2200" t="str">
            <v>MC002173</v>
          </cell>
          <cell r="P2200">
            <v>195000</v>
          </cell>
          <cell r="AC2200" t="str">
            <v>Dinh Dưỡng</v>
          </cell>
        </row>
        <row r="2201">
          <cell r="H2201" t="str">
            <v>MC002173</v>
          </cell>
          <cell r="P2201">
            <v>185000</v>
          </cell>
          <cell r="AC2201" t="str">
            <v>Dinh Dưỡng</v>
          </cell>
        </row>
        <row r="2202">
          <cell r="H2202" t="str">
            <v>MC002173</v>
          </cell>
          <cell r="P2202">
            <v>772000</v>
          </cell>
          <cell r="AC2202" t="str">
            <v>Dinh Dưỡng</v>
          </cell>
        </row>
        <row r="2203">
          <cell r="H2203" t="str">
            <v>MC002173</v>
          </cell>
          <cell r="P2203">
            <v>296000</v>
          </cell>
          <cell r="AC2203" t="str">
            <v>Sữa nước</v>
          </cell>
        </row>
        <row r="2204">
          <cell r="H2204" t="str">
            <v>MC002173</v>
          </cell>
          <cell r="P2204">
            <v>118000</v>
          </cell>
          <cell r="AC2204" t="str">
            <v>Bột Ăn Dặm</v>
          </cell>
        </row>
        <row r="2205">
          <cell r="H2205" t="str">
            <v>MC002173</v>
          </cell>
          <cell r="P2205">
            <v>1620000</v>
          </cell>
          <cell r="AC2205" t="str">
            <v>Pharma</v>
          </cell>
        </row>
        <row r="2206">
          <cell r="H2206" t="str">
            <v>MC002173</v>
          </cell>
          <cell r="P2206">
            <v>240000</v>
          </cell>
          <cell r="AC2206" t="str">
            <v>Sữa Nước</v>
          </cell>
        </row>
        <row r="2207">
          <cell r="H2207" t="str">
            <v>MC002173</v>
          </cell>
          <cell r="P2207">
            <v>540000</v>
          </cell>
          <cell r="AC2207" t="str">
            <v>Pharma</v>
          </cell>
        </row>
        <row r="2208">
          <cell r="H2208" t="str">
            <v>MC002173</v>
          </cell>
          <cell r="P2208">
            <v>270000</v>
          </cell>
          <cell r="AC2208" t="str">
            <v>Pharma</v>
          </cell>
        </row>
        <row r="2209">
          <cell r="H2209" t="str">
            <v>MC002173</v>
          </cell>
          <cell r="P2209">
            <v>520000</v>
          </cell>
          <cell r="AC2209" t="str">
            <v>Dinh Dưỡng</v>
          </cell>
        </row>
        <row r="2210">
          <cell r="H2210" t="str">
            <v>MC002173</v>
          </cell>
          <cell r="P2210">
            <v>920000</v>
          </cell>
          <cell r="AC2210" t="str">
            <v>Pharma</v>
          </cell>
        </row>
        <row r="2211">
          <cell r="H2211" t="str">
            <v>MC002173</v>
          </cell>
          <cell r="P2211">
            <v>960000</v>
          </cell>
          <cell r="AC2211" t="str">
            <v>Dinh Dưỡng</v>
          </cell>
        </row>
        <row r="2212">
          <cell r="H2212" t="str">
            <v>MC002173</v>
          </cell>
          <cell r="P2212">
            <v>1080000</v>
          </cell>
          <cell r="AC2212" t="str">
            <v>Pharma</v>
          </cell>
        </row>
        <row r="2213">
          <cell r="H2213" t="str">
            <v>MC002173</v>
          </cell>
          <cell r="P2213">
            <v>370000</v>
          </cell>
          <cell r="AC2213" t="str">
            <v>Dinh Dưỡng</v>
          </cell>
        </row>
        <row r="2214">
          <cell r="H2214" t="str">
            <v>MC002173</v>
          </cell>
          <cell r="P2214">
            <v>600000</v>
          </cell>
          <cell r="AC2214" t="str">
            <v>Sữa Nước Pharma</v>
          </cell>
        </row>
        <row r="2215">
          <cell r="H2215" t="str">
            <v>MC002173</v>
          </cell>
          <cell r="P2215">
            <v>540000</v>
          </cell>
          <cell r="AC2215" t="str">
            <v>Pharma</v>
          </cell>
        </row>
        <row r="2216">
          <cell r="H2216" t="str">
            <v>MC002173</v>
          </cell>
          <cell r="P2216">
            <v>490000</v>
          </cell>
          <cell r="AC2216" t="str">
            <v>Dinh Dưỡng</v>
          </cell>
        </row>
        <row r="2217">
          <cell r="H2217" t="str">
            <v>MC002173</v>
          </cell>
          <cell r="P2217">
            <v>1075200</v>
          </cell>
          <cell r="AC2217" t="str">
            <v>Sữa Nước Pharma</v>
          </cell>
        </row>
        <row r="2218">
          <cell r="H2218" t="str">
            <v>MC002173</v>
          </cell>
          <cell r="P2218">
            <v>432000</v>
          </cell>
          <cell r="AC2218" t="str">
            <v>Sữa Nước Pharma</v>
          </cell>
        </row>
        <row r="2219">
          <cell r="H2219" t="str">
            <v>MC002173</v>
          </cell>
          <cell r="P2219">
            <v>540000</v>
          </cell>
          <cell r="AC2219" t="str">
            <v>Pharma</v>
          </cell>
        </row>
        <row r="2220">
          <cell r="H2220" t="str">
            <v>MC002173</v>
          </cell>
          <cell r="P2220">
            <v>432000</v>
          </cell>
          <cell r="AC2220" t="str">
            <v>Sữa Nước</v>
          </cell>
        </row>
        <row r="2221">
          <cell r="H2221" t="str">
            <v>MC002173</v>
          </cell>
          <cell r="P2221">
            <v>537600</v>
          </cell>
          <cell r="AC2221" t="str">
            <v>Sữa Nước Pharma</v>
          </cell>
        </row>
        <row r="2222">
          <cell r="H2222" t="str">
            <v>MC002173</v>
          </cell>
          <cell r="P2222">
            <v>374400</v>
          </cell>
          <cell r="AC2222" t="str">
            <v>Sữa Nước</v>
          </cell>
        </row>
        <row r="2223">
          <cell r="H2223" t="str">
            <v>MC002173</v>
          </cell>
          <cell r="P2223">
            <v>540000</v>
          </cell>
          <cell r="AC2223" t="str">
            <v>Pharma</v>
          </cell>
        </row>
        <row r="2224">
          <cell r="H2224" t="str">
            <v>MC002173</v>
          </cell>
          <cell r="P2224">
            <v>490000</v>
          </cell>
          <cell r="AC2224" t="str">
            <v>Dinh Dưỡng</v>
          </cell>
        </row>
        <row r="2225">
          <cell r="H2225" t="str">
            <v>MC000121</v>
          </cell>
          <cell r="P2225">
            <v>3600000</v>
          </cell>
          <cell r="AC2225" t="str">
            <v>Sữa Nước Pharma</v>
          </cell>
        </row>
        <row r="2226">
          <cell r="H2226" t="str">
            <v>MC000059</v>
          </cell>
          <cell r="P2226">
            <v>1075200</v>
          </cell>
          <cell r="AC2226" t="str">
            <v>Sữa Nước Pharma</v>
          </cell>
        </row>
        <row r="2227">
          <cell r="H2227" t="str">
            <v>MC002060</v>
          </cell>
          <cell r="P2227">
            <v>1075200</v>
          </cell>
          <cell r="AC2227" t="str">
            <v>Sữa Nước Pharma</v>
          </cell>
        </row>
        <row r="2228">
          <cell r="H2228" t="str">
            <v>MC000677</v>
          </cell>
          <cell r="P2228">
            <v>450000</v>
          </cell>
          <cell r="AC2228" t="str">
            <v>Nunest</v>
          </cell>
        </row>
        <row r="2229">
          <cell r="H2229" t="str">
            <v>MC000677</v>
          </cell>
          <cell r="P2229">
            <v>570000</v>
          </cell>
          <cell r="AC2229" t="str">
            <v>Nunest</v>
          </cell>
        </row>
        <row r="2230">
          <cell r="H2230" t="str">
            <v>MC000129</v>
          </cell>
          <cell r="P2230">
            <v>5040000</v>
          </cell>
          <cell r="AC2230" t="str">
            <v>Nunest</v>
          </cell>
        </row>
        <row r="2231">
          <cell r="H2231" t="str">
            <v>MC000129</v>
          </cell>
          <cell r="P2231">
            <v>7020000</v>
          </cell>
          <cell r="AC2231" t="str">
            <v>Nunest</v>
          </cell>
        </row>
        <row r="2232">
          <cell r="H2232" t="str">
            <v>MC000129</v>
          </cell>
          <cell r="P2232">
            <v>8100000</v>
          </cell>
          <cell r="AC2232" t="str">
            <v>Nunest</v>
          </cell>
        </row>
        <row r="2233">
          <cell r="H2233" t="str">
            <v>MC000722</v>
          </cell>
          <cell r="P2233">
            <v>2880000</v>
          </cell>
          <cell r="AC2233" t="str">
            <v>Dinh Dưỡng</v>
          </cell>
        </row>
        <row r="2234">
          <cell r="H2234" t="str">
            <v>MC000722</v>
          </cell>
          <cell r="P2234">
            <v>177000</v>
          </cell>
          <cell r="AC2234" t="str">
            <v>Bột Ăn Dặm</v>
          </cell>
        </row>
        <row r="2235">
          <cell r="H2235" t="str">
            <v>MC000128</v>
          </cell>
          <cell r="P2235">
            <v>1728000</v>
          </cell>
          <cell r="AC2235" t="str">
            <v>Sữa Nước</v>
          </cell>
        </row>
        <row r="2236">
          <cell r="H2236" t="str">
            <v>MC000128</v>
          </cell>
          <cell r="P2236">
            <v>2304000</v>
          </cell>
          <cell r="AC2236" t="str">
            <v>Sữa Nước</v>
          </cell>
        </row>
        <row r="2237">
          <cell r="H2237" t="str">
            <v>MC000128</v>
          </cell>
          <cell r="P2237">
            <v>3864000</v>
          </cell>
          <cell r="AC2237" t="str">
            <v>Dinh Dưỡng</v>
          </cell>
        </row>
        <row r="2238">
          <cell r="H2238" t="str">
            <v>MC001290</v>
          </cell>
          <cell r="P2238">
            <v>2220000</v>
          </cell>
          <cell r="AC2238" t="str">
            <v>Dinh Dưỡng</v>
          </cell>
        </row>
        <row r="2239">
          <cell r="H2239" t="str">
            <v>MC001290</v>
          </cell>
          <cell r="P2239">
            <v>2220000</v>
          </cell>
          <cell r="AC2239" t="str">
            <v>Dinh Dưỡng</v>
          </cell>
        </row>
        <row r="2240">
          <cell r="H2240" t="str">
            <v>MC001290</v>
          </cell>
          <cell r="P2240">
            <v>4980000</v>
          </cell>
          <cell r="AC2240" t="str">
            <v>Dinh Dưỡng</v>
          </cell>
        </row>
        <row r="2241">
          <cell r="H2241" t="str">
            <v>MC001290</v>
          </cell>
          <cell r="P2241">
            <v>11592000</v>
          </cell>
          <cell r="AC2241" t="str">
            <v>Dinh Dưỡng</v>
          </cell>
        </row>
        <row r="2242">
          <cell r="H2242" t="str">
            <v>MC001290</v>
          </cell>
          <cell r="P2242">
            <v>4440000</v>
          </cell>
          <cell r="AC2242" t="str">
            <v>Dinh Dưỡng</v>
          </cell>
        </row>
        <row r="2243">
          <cell r="H2243" t="str">
            <v>MC001290</v>
          </cell>
          <cell r="P2243">
            <v>2220000</v>
          </cell>
          <cell r="AC2243" t="str">
            <v>Dinh Dưỡng</v>
          </cell>
        </row>
        <row r="2244">
          <cell r="H2244" t="str">
            <v>MC001290</v>
          </cell>
          <cell r="P2244">
            <v>748800</v>
          </cell>
          <cell r="AC2244" t="str">
            <v>Sữa Nước</v>
          </cell>
        </row>
        <row r="2245">
          <cell r="H2245" t="str">
            <v>MC001290</v>
          </cell>
          <cell r="P2245">
            <v>12672000</v>
          </cell>
          <cell r="AC2245" t="str">
            <v>Sữa Nước</v>
          </cell>
        </row>
        <row r="2246">
          <cell r="H2246" t="str">
            <v>MC000671</v>
          </cell>
          <cell r="P2246">
            <v>7728000</v>
          </cell>
          <cell r="AC2246" t="str">
            <v>Dinh Dưỡng</v>
          </cell>
        </row>
        <row r="2247">
          <cell r="H2247" t="str">
            <v>MC000429</v>
          </cell>
          <cell r="P2247">
            <v>4608000</v>
          </cell>
          <cell r="AC2247" t="str">
            <v>Sữa Nước</v>
          </cell>
        </row>
        <row r="2248">
          <cell r="H2248" t="str">
            <v>MC001291</v>
          </cell>
          <cell r="P2248">
            <v>2220000</v>
          </cell>
          <cell r="AC2248" t="str">
            <v>Dinh Dưỡng</v>
          </cell>
        </row>
        <row r="2249">
          <cell r="H2249" t="str">
            <v>MC000548</v>
          </cell>
          <cell r="P2249">
            <v>8880000</v>
          </cell>
          <cell r="AC2249" t="str">
            <v>Dinh Dưỡng</v>
          </cell>
        </row>
        <row r="2250">
          <cell r="H2250" t="str">
            <v>MC000788</v>
          </cell>
          <cell r="P2250">
            <v>1632000</v>
          </cell>
          <cell r="AC2250" t="str">
            <v>Bột Ăn Dặm</v>
          </cell>
        </row>
        <row r="2251">
          <cell r="H2251" t="str">
            <v>MC000788</v>
          </cell>
          <cell r="P2251">
            <v>9216000</v>
          </cell>
          <cell r="AC2251" t="str">
            <v>Sữa Nước</v>
          </cell>
        </row>
        <row r="2252">
          <cell r="H2252" t="str">
            <v>MC000788</v>
          </cell>
          <cell r="P2252">
            <v>10368000</v>
          </cell>
          <cell r="AC2252" t="str">
            <v>Sữa Nước</v>
          </cell>
        </row>
        <row r="2253">
          <cell r="H2253" t="str">
            <v>MC000788</v>
          </cell>
          <cell r="P2253">
            <v>2246400</v>
          </cell>
          <cell r="AC2253" t="str">
            <v>Sữa Nước</v>
          </cell>
        </row>
        <row r="2254">
          <cell r="H2254" t="str">
            <v>VTA20209</v>
          </cell>
          <cell r="P2254">
            <v>15060000</v>
          </cell>
          <cell r="AC2254" t="str">
            <v>Dinh Dưỡng</v>
          </cell>
        </row>
        <row r="2255">
          <cell r="H2255" t="str">
            <v>VTA20211</v>
          </cell>
          <cell r="P2255">
            <v>21084000</v>
          </cell>
          <cell r="AC2255" t="str">
            <v>Dinh Dưỡng</v>
          </cell>
        </row>
        <row r="2256">
          <cell r="H2256" t="str">
            <v>MC000065</v>
          </cell>
          <cell r="P2256">
            <v>4410000</v>
          </cell>
          <cell r="AC2256" t="str">
            <v>Nunest</v>
          </cell>
        </row>
        <row r="2257">
          <cell r="H2257" t="str">
            <v>MC001122</v>
          </cell>
          <cell r="P2257">
            <v>13500000</v>
          </cell>
          <cell r="AC2257" t="str">
            <v>Nunest</v>
          </cell>
        </row>
        <row r="2258">
          <cell r="H2258" t="str">
            <v>MC001122</v>
          </cell>
          <cell r="P2258">
            <v>1410000</v>
          </cell>
          <cell r="AC2258" t="str">
            <v>Nunest</v>
          </cell>
        </row>
        <row r="2259">
          <cell r="H2259" t="str">
            <v>MC001122</v>
          </cell>
          <cell r="P2259">
            <v>2700000</v>
          </cell>
          <cell r="AC2259" t="str">
            <v>Nunest</v>
          </cell>
        </row>
        <row r="2260">
          <cell r="H2260" t="str">
            <v>MC001122</v>
          </cell>
          <cell r="P2260">
            <v>2700000</v>
          </cell>
          <cell r="AC2260" t="str">
            <v>Nunest</v>
          </cell>
        </row>
        <row r="2261">
          <cell r="H2261" t="str">
            <v>MC002532</v>
          </cell>
          <cell r="P2261">
            <v>2880000</v>
          </cell>
          <cell r="AC2261" t="str">
            <v>Sữa Nước Pharma</v>
          </cell>
        </row>
        <row r="2262">
          <cell r="H2262" t="str">
            <v>MC000593</v>
          </cell>
          <cell r="P2262">
            <v>1459200</v>
          </cell>
          <cell r="AC2262" t="str">
            <v>Sữa Nước Colos</v>
          </cell>
        </row>
        <row r="2263">
          <cell r="H2263" t="str">
            <v>MC000593</v>
          </cell>
          <cell r="P2263">
            <v>3060000</v>
          </cell>
          <cell r="AC2263" t="str">
            <v>Sữa Bột Colos</v>
          </cell>
        </row>
        <row r="2264">
          <cell r="H2264" t="str">
            <v>MC000042</v>
          </cell>
          <cell r="P2264">
            <v>9960000</v>
          </cell>
          <cell r="AC2264" t="str">
            <v>Dinh Dưỡng</v>
          </cell>
        </row>
        <row r="2265">
          <cell r="H2265" t="str">
            <v>MC000042</v>
          </cell>
          <cell r="P2265">
            <v>7728000</v>
          </cell>
          <cell r="AC2265" t="str">
            <v>Dinh Dưỡng</v>
          </cell>
        </row>
        <row r="2266">
          <cell r="H2266" t="str">
            <v>MC000042</v>
          </cell>
          <cell r="P2266">
            <v>4632000</v>
          </cell>
          <cell r="AC2266" t="str">
            <v>Dinh Dưỡng</v>
          </cell>
        </row>
        <row r="2267">
          <cell r="H2267" t="str">
            <v>MC000042</v>
          </cell>
          <cell r="P2267">
            <v>9504000</v>
          </cell>
          <cell r="AC2267" t="str">
            <v>Dinh Dưỡng</v>
          </cell>
        </row>
        <row r="2268">
          <cell r="H2268" t="str">
            <v>MC000042</v>
          </cell>
          <cell r="P2268">
            <v>9960000</v>
          </cell>
          <cell r="AC2268" t="str">
            <v>Dinh Dưỡng</v>
          </cell>
        </row>
        <row r="2269">
          <cell r="H2269" t="str">
            <v>MC000042</v>
          </cell>
          <cell r="P2269">
            <v>3864000</v>
          </cell>
          <cell r="AC2269" t="str">
            <v>Dinh Dưỡng</v>
          </cell>
        </row>
        <row r="2270">
          <cell r="H2270" t="str">
            <v>MC000042</v>
          </cell>
          <cell r="P2270">
            <v>3828000</v>
          </cell>
          <cell r="AC2270" t="str">
            <v>Dinh Dưỡng</v>
          </cell>
        </row>
        <row r="2271">
          <cell r="H2271" t="str">
            <v>MC000042</v>
          </cell>
          <cell r="P2271">
            <v>2412000</v>
          </cell>
          <cell r="AC2271" t="str">
            <v>Dinh Dưỡng</v>
          </cell>
        </row>
        <row r="2272">
          <cell r="H2272" t="str">
            <v>MC000042</v>
          </cell>
          <cell r="P2272">
            <v>5880000</v>
          </cell>
          <cell r="AC2272" t="str">
            <v>Dinh Dưỡng</v>
          </cell>
        </row>
        <row r="2273">
          <cell r="H2273" t="str">
            <v>MC000042</v>
          </cell>
          <cell r="P2273">
            <v>19440000</v>
          </cell>
          <cell r="AC2273" t="str">
            <v>Pharma</v>
          </cell>
        </row>
        <row r="2274">
          <cell r="H2274" t="str">
            <v>MC000042</v>
          </cell>
          <cell r="P2274">
            <v>3240000</v>
          </cell>
          <cell r="AC2274" t="str">
            <v>Sữa Bột Colos</v>
          </cell>
        </row>
        <row r="2275">
          <cell r="H2275" t="str">
            <v>MC000042</v>
          </cell>
          <cell r="P2275">
            <v>2304000</v>
          </cell>
          <cell r="AC2275" t="str">
            <v>Sữa Nước</v>
          </cell>
        </row>
        <row r="2276">
          <cell r="H2276" t="str">
            <v>MC000042</v>
          </cell>
          <cell r="P2276">
            <v>7948800</v>
          </cell>
          <cell r="AC2276" t="str">
            <v>Sữa nước</v>
          </cell>
        </row>
        <row r="2277">
          <cell r="H2277" t="str">
            <v>MC000042</v>
          </cell>
          <cell r="P2277">
            <v>5184000</v>
          </cell>
          <cell r="AC2277" t="str">
            <v>Sữa nước</v>
          </cell>
        </row>
        <row r="2278">
          <cell r="H2278" t="str">
            <v>MC000042</v>
          </cell>
          <cell r="P2278">
            <v>2160000</v>
          </cell>
          <cell r="AC2278" t="str">
            <v>Sữa Nước Pharma</v>
          </cell>
        </row>
        <row r="2279">
          <cell r="H2279" t="str">
            <v>MC002100</v>
          </cell>
          <cell r="P2279">
            <v>5880000</v>
          </cell>
          <cell r="AC2279" t="str">
            <v>Dinh Dưỡng</v>
          </cell>
        </row>
        <row r="2280">
          <cell r="H2280" t="str">
            <v>MC002100</v>
          </cell>
          <cell r="P2280">
            <v>5748000</v>
          </cell>
          <cell r="AC2280" t="str">
            <v>Dinh Dưỡng</v>
          </cell>
        </row>
        <row r="2281">
          <cell r="H2281" t="str">
            <v>MC002100</v>
          </cell>
          <cell r="P2281">
            <v>5184000</v>
          </cell>
          <cell r="AC2281" t="str">
            <v>Sữa nước</v>
          </cell>
        </row>
        <row r="2282">
          <cell r="H2282" t="str">
            <v>MC000703</v>
          </cell>
          <cell r="P2282">
            <v>8880000</v>
          </cell>
          <cell r="AC2282" t="str">
            <v>Dinh Dưỡng</v>
          </cell>
        </row>
        <row r="2283">
          <cell r="H2283" t="str">
            <v>MC000571</v>
          </cell>
          <cell r="P2283">
            <v>2246400</v>
          </cell>
          <cell r="AC2283" t="str">
            <v>Sữa Nước</v>
          </cell>
        </row>
        <row r="2284">
          <cell r="H2284" t="str">
            <v>MC000571</v>
          </cell>
          <cell r="P2284">
            <v>3456000</v>
          </cell>
          <cell r="AC2284" t="str">
            <v>Sữa Nước</v>
          </cell>
        </row>
        <row r="2285">
          <cell r="H2285" t="str">
            <v>MC000571</v>
          </cell>
          <cell r="P2285">
            <v>1728000</v>
          </cell>
          <cell r="AC2285" t="str">
            <v>Sữa Nước</v>
          </cell>
        </row>
        <row r="2286">
          <cell r="H2286" t="str">
            <v>MC000547</v>
          </cell>
          <cell r="P2286">
            <v>5760000</v>
          </cell>
          <cell r="AC2286" t="str">
            <v>Dinh Dưỡng</v>
          </cell>
        </row>
        <row r="2287">
          <cell r="H2287" t="str">
            <v>MC000547</v>
          </cell>
          <cell r="P2287">
            <v>5880000</v>
          </cell>
          <cell r="AC2287" t="str">
            <v>Dinh Dưỡng</v>
          </cell>
        </row>
        <row r="2288">
          <cell r="H2288" t="str">
            <v>MC002423</v>
          </cell>
          <cell r="P2288">
            <v>864000</v>
          </cell>
          <cell r="AC2288" t="str">
            <v>Sữa nước</v>
          </cell>
        </row>
        <row r="2289">
          <cell r="H2289" t="str">
            <v>MC001278</v>
          </cell>
          <cell r="P2289">
            <v>2304000</v>
          </cell>
          <cell r="AC2289" t="str">
            <v>Sữa Nước</v>
          </cell>
        </row>
        <row r="2290">
          <cell r="H2290" t="str">
            <v>MC000374</v>
          </cell>
          <cell r="P2290">
            <v>408000</v>
          </cell>
          <cell r="AC2290" t="str">
            <v>Bột Ăn Dặm</v>
          </cell>
        </row>
        <row r="2291">
          <cell r="H2291" t="str">
            <v>MC000374</v>
          </cell>
          <cell r="P2291">
            <v>354000</v>
          </cell>
          <cell r="AC2291" t="str">
            <v>Bột Ăn Dặm</v>
          </cell>
        </row>
        <row r="2292">
          <cell r="H2292" t="str">
            <v>MC000374</v>
          </cell>
          <cell r="P2292">
            <v>408000</v>
          </cell>
          <cell r="AC2292" t="str">
            <v>Bột Ăn Dặm</v>
          </cell>
        </row>
        <row r="2293">
          <cell r="H2293" t="str">
            <v>MC000374</v>
          </cell>
          <cell r="P2293">
            <v>7776000</v>
          </cell>
          <cell r="AC2293" t="str">
            <v>Sữa nước</v>
          </cell>
        </row>
        <row r="2294">
          <cell r="H2294" t="str">
            <v>MC000374</v>
          </cell>
          <cell r="P2294">
            <v>3974400</v>
          </cell>
          <cell r="AC2294" t="str">
            <v>Sữa nước</v>
          </cell>
        </row>
        <row r="2295">
          <cell r="H2295" t="str">
            <v>MC000121</v>
          </cell>
          <cell r="P2295">
            <v>240000</v>
          </cell>
          <cell r="AC2295" t="str">
            <v>Sữa nước</v>
          </cell>
        </row>
        <row r="2296">
          <cell r="H2296" t="str">
            <v>MC000121</v>
          </cell>
          <cell r="P2296">
            <v>1416000</v>
          </cell>
          <cell r="AC2296" t="str">
            <v>Bột Ăn Dặm</v>
          </cell>
        </row>
        <row r="2297">
          <cell r="H2297" t="str">
            <v>MC000284</v>
          </cell>
          <cell r="P2297">
            <v>8640000</v>
          </cell>
          <cell r="AC2297" t="str">
            <v>Sữa nước</v>
          </cell>
        </row>
        <row r="2298">
          <cell r="H2298" t="str">
            <v>MC000284</v>
          </cell>
          <cell r="P2298">
            <v>13248000</v>
          </cell>
          <cell r="AC2298" t="str">
            <v>Sữa nước</v>
          </cell>
        </row>
        <row r="2299">
          <cell r="H2299" t="str">
            <v>MC000121</v>
          </cell>
          <cell r="P2299">
            <v>3864000</v>
          </cell>
          <cell r="AC2299" t="str">
            <v>Dinh Dưỡng</v>
          </cell>
        </row>
        <row r="2300">
          <cell r="H2300" t="str">
            <v>MC000121</v>
          </cell>
          <cell r="P2300">
            <v>1560000</v>
          </cell>
          <cell r="AC2300" t="str">
            <v>Dinh Dưỡng</v>
          </cell>
        </row>
        <row r="2301">
          <cell r="H2301" t="str">
            <v>MC000121</v>
          </cell>
          <cell r="P2301">
            <v>480000</v>
          </cell>
          <cell r="AC2301" t="str">
            <v>Dinh Dưỡng</v>
          </cell>
        </row>
        <row r="2302">
          <cell r="H2302" t="str">
            <v>MC000121</v>
          </cell>
          <cell r="P2302">
            <v>6720000</v>
          </cell>
          <cell r="AC2302" t="str">
            <v>Dinh Dưỡng</v>
          </cell>
        </row>
        <row r="2303">
          <cell r="H2303" t="str">
            <v>MC000121</v>
          </cell>
          <cell r="P2303">
            <v>3180000</v>
          </cell>
          <cell r="AC2303" t="str">
            <v>Dinh Dưỡng</v>
          </cell>
        </row>
        <row r="2304">
          <cell r="H2304" t="str">
            <v>MC001264</v>
          </cell>
          <cell r="P2304">
            <v>9660000</v>
          </cell>
          <cell r="AC2304" t="str">
            <v>Dinh Dưỡng</v>
          </cell>
        </row>
        <row r="2305">
          <cell r="H2305" t="str">
            <v>MC001264</v>
          </cell>
          <cell r="P2305">
            <v>3876000</v>
          </cell>
          <cell r="AC2305" t="str">
            <v>Dinh Dưỡng</v>
          </cell>
        </row>
        <row r="2306">
          <cell r="H2306" t="str">
            <v>MC001264</v>
          </cell>
          <cell r="P2306">
            <v>9960000</v>
          </cell>
          <cell r="AC2306" t="str">
            <v>Dinh Dưỡng</v>
          </cell>
        </row>
        <row r="2307">
          <cell r="H2307" t="str">
            <v>MC001264</v>
          </cell>
          <cell r="P2307">
            <v>5880000</v>
          </cell>
          <cell r="AC2307" t="str">
            <v>Dinh Dưỡng</v>
          </cell>
        </row>
        <row r="2308">
          <cell r="H2308" t="str">
            <v>MC001264</v>
          </cell>
          <cell r="P2308">
            <v>3120000</v>
          </cell>
          <cell r="AC2308" t="str">
            <v>Dinh Dưỡng</v>
          </cell>
        </row>
        <row r="2309">
          <cell r="H2309" t="str">
            <v>MC001264</v>
          </cell>
          <cell r="P2309">
            <v>8640000</v>
          </cell>
          <cell r="AC2309" t="str">
            <v>Sữa Nước</v>
          </cell>
        </row>
        <row r="2310">
          <cell r="H2310" t="str">
            <v>MC001264</v>
          </cell>
          <cell r="P2310">
            <v>6739200</v>
          </cell>
          <cell r="AC2310" t="str">
            <v>Sữa Nước</v>
          </cell>
        </row>
        <row r="2311">
          <cell r="H2311" t="str">
            <v>MC001339</v>
          </cell>
          <cell r="P2311">
            <v>10800000</v>
          </cell>
          <cell r="AC2311" t="str">
            <v>Sữa Nước Pharma</v>
          </cell>
        </row>
        <row r="2312">
          <cell r="H2312" t="str">
            <v>MC001339</v>
          </cell>
          <cell r="P2312">
            <v>2340000</v>
          </cell>
          <cell r="AC2312" t="str">
            <v>Pharma</v>
          </cell>
        </row>
        <row r="2313">
          <cell r="H2313" t="str">
            <v>MC001339</v>
          </cell>
          <cell r="P2313">
            <v>5280000</v>
          </cell>
          <cell r="AC2313" t="str">
            <v>Pharma</v>
          </cell>
        </row>
        <row r="2314">
          <cell r="H2314" t="str">
            <v>MC001339</v>
          </cell>
          <cell r="P2314">
            <v>2520000</v>
          </cell>
          <cell r="AC2314" t="str">
            <v>Pharma</v>
          </cell>
        </row>
        <row r="2315">
          <cell r="H2315" t="str">
            <v>MC002586</v>
          </cell>
          <cell r="P2315">
            <v>1120000</v>
          </cell>
          <cell r="AC2315" t="str">
            <v>Nunest</v>
          </cell>
        </row>
        <row r="2316">
          <cell r="H2316" t="str">
            <v>MC002586</v>
          </cell>
          <cell r="P2316">
            <v>18000000</v>
          </cell>
          <cell r="AC2316" t="str">
            <v>Sữa Nước Pharma</v>
          </cell>
        </row>
        <row r="2317">
          <cell r="H2317" t="str">
            <v>MC002586</v>
          </cell>
          <cell r="P2317">
            <v>53760000</v>
          </cell>
          <cell r="AC2317" t="str">
            <v>Sữa Nước Pharma</v>
          </cell>
        </row>
        <row r="2318">
          <cell r="H2318" t="str">
            <v>MC002516</v>
          </cell>
          <cell r="P2318">
            <v>10800000</v>
          </cell>
          <cell r="AC2318" t="str">
            <v>Sữa Nước Pharma</v>
          </cell>
        </row>
        <row r="2319">
          <cell r="H2319" t="str">
            <v>MC001370</v>
          </cell>
          <cell r="P2319">
            <v>14688000</v>
          </cell>
          <cell r="AC2319" t="str">
            <v>Sữa Nước Colos</v>
          </cell>
        </row>
        <row r="2320">
          <cell r="H2320" t="str">
            <v>MC001370</v>
          </cell>
          <cell r="P2320">
            <v>5184000</v>
          </cell>
          <cell r="AC2320" t="str">
            <v>Sữa nước</v>
          </cell>
        </row>
        <row r="2321">
          <cell r="H2321" t="str">
            <v>MC002280</v>
          </cell>
          <cell r="P2321">
            <v>12720000</v>
          </cell>
          <cell r="AC2321" t="str">
            <v>Sữa Bột Colos</v>
          </cell>
        </row>
        <row r="2322">
          <cell r="H2322" t="str">
            <v>MC002280</v>
          </cell>
          <cell r="P2322">
            <v>6120000</v>
          </cell>
          <cell r="AC2322" t="str">
            <v>Sữa Bột Colos</v>
          </cell>
        </row>
        <row r="2323">
          <cell r="H2323" t="str">
            <v>MC002280</v>
          </cell>
          <cell r="P2323">
            <v>1416000</v>
          </cell>
          <cell r="AC2323" t="str">
            <v>Bột Ăn Dặm</v>
          </cell>
        </row>
        <row r="2324">
          <cell r="H2324" t="str">
            <v>MC002280</v>
          </cell>
          <cell r="P2324">
            <v>1416000</v>
          </cell>
          <cell r="AC2324" t="str">
            <v>Bột Ăn Dặm</v>
          </cell>
        </row>
        <row r="2325">
          <cell r="H2325" t="str">
            <v>MC002280</v>
          </cell>
          <cell r="P2325">
            <v>1416000</v>
          </cell>
          <cell r="AC2325" t="str">
            <v>Bột Ăn Dặm</v>
          </cell>
        </row>
        <row r="2326">
          <cell r="H2326" t="str">
            <v>MC002280</v>
          </cell>
          <cell r="P2326">
            <v>1416000</v>
          </cell>
          <cell r="AC2326" t="str">
            <v>Bột Ăn Dặm</v>
          </cell>
        </row>
        <row r="2327">
          <cell r="H2327" t="str">
            <v>MC002280</v>
          </cell>
          <cell r="P2327">
            <v>1416000</v>
          </cell>
          <cell r="AC2327" t="str">
            <v>Bột Ăn Dặm</v>
          </cell>
        </row>
        <row r="2328">
          <cell r="H2328" t="str">
            <v>MC002280</v>
          </cell>
          <cell r="P2328">
            <v>1632000</v>
          </cell>
          <cell r="AC2328" t="str">
            <v>Bột Ăn Dặm</v>
          </cell>
        </row>
        <row r="2329">
          <cell r="H2329" t="str">
            <v>MC002280</v>
          </cell>
          <cell r="P2329">
            <v>3264000</v>
          </cell>
          <cell r="AC2329" t="str">
            <v>Bột Ăn Dặm</v>
          </cell>
        </row>
        <row r="2330">
          <cell r="H2330" t="str">
            <v>MC002280</v>
          </cell>
          <cell r="P2330">
            <v>816000</v>
          </cell>
          <cell r="AC2330" t="str">
            <v>Bột Ăn Dặm</v>
          </cell>
        </row>
        <row r="2331">
          <cell r="H2331" t="str">
            <v>MC002280</v>
          </cell>
          <cell r="P2331">
            <v>1416000</v>
          </cell>
          <cell r="AC2331" t="str">
            <v>Bột Ăn Dặm</v>
          </cell>
        </row>
        <row r="2332">
          <cell r="H2332" t="str">
            <v>MC002280</v>
          </cell>
          <cell r="P2332">
            <v>3264000</v>
          </cell>
          <cell r="AC2332" t="str">
            <v>Bột Ăn Dặm</v>
          </cell>
        </row>
        <row r="2333">
          <cell r="H2333" t="str">
            <v>MC002280</v>
          </cell>
          <cell r="P2333">
            <v>1632000</v>
          </cell>
          <cell r="AC2333" t="str">
            <v>Bột Ăn Dặm</v>
          </cell>
        </row>
        <row r="2334">
          <cell r="H2334" t="str">
            <v>MC002280</v>
          </cell>
          <cell r="P2334">
            <v>1632000</v>
          </cell>
          <cell r="AC2334" t="str">
            <v>Bột Ăn Dặm</v>
          </cell>
        </row>
        <row r="2335">
          <cell r="H2335" t="str">
            <v>MC002280</v>
          </cell>
          <cell r="P2335">
            <v>38016000</v>
          </cell>
          <cell r="AC2335" t="str">
            <v>Dinh Dưỡng</v>
          </cell>
        </row>
        <row r="2336">
          <cell r="H2336" t="str">
            <v>MC002280</v>
          </cell>
          <cell r="P2336">
            <v>22200000</v>
          </cell>
          <cell r="AC2336" t="str">
            <v>Dinh Dưỡng</v>
          </cell>
        </row>
        <row r="2337">
          <cell r="H2337" t="str">
            <v>MC002280</v>
          </cell>
          <cell r="P2337">
            <v>5760000</v>
          </cell>
          <cell r="AC2337" t="str">
            <v>Dinh Dưỡng</v>
          </cell>
        </row>
        <row r="2338">
          <cell r="H2338" t="str">
            <v>MC002280</v>
          </cell>
          <cell r="P2338">
            <v>5880000</v>
          </cell>
          <cell r="AC2338" t="str">
            <v>Dinh Dưỡng</v>
          </cell>
        </row>
        <row r="2339">
          <cell r="H2339" t="str">
            <v>MC002280</v>
          </cell>
          <cell r="P2339">
            <v>9960000</v>
          </cell>
          <cell r="AC2339" t="str">
            <v>Dinh Dưỡng</v>
          </cell>
        </row>
        <row r="2340">
          <cell r="H2340" t="str">
            <v>MC002280</v>
          </cell>
          <cell r="P2340">
            <v>19320000</v>
          </cell>
          <cell r="AC2340" t="str">
            <v>Dinh Dưỡng</v>
          </cell>
        </row>
        <row r="2341">
          <cell r="H2341" t="str">
            <v>MC002280</v>
          </cell>
          <cell r="P2341">
            <v>9264000</v>
          </cell>
          <cell r="AC2341" t="str">
            <v>Dinh Dưỡng</v>
          </cell>
        </row>
        <row r="2342">
          <cell r="H2342" t="str">
            <v>MC002280</v>
          </cell>
          <cell r="P2342">
            <v>9960000</v>
          </cell>
          <cell r="AC2342" t="str">
            <v>Dinh Dưỡng</v>
          </cell>
        </row>
        <row r="2343">
          <cell r="H2343" t="str">
            <v>MC002280</v>
          </cell>
          <cell r="P2343">
            <v>2880000</v>
          </cell>
          <cell r="AC2343" t="str">
            <v>Dinh Dưỡng</v>
          </cell>
        </row>
        <row r="2344">
          <cell r="H2344" t="str">
            <v>MC002280</v>
          </cell>
          <cell r="P2344">
            <v>2412000</v>
          </cell>
          <cell r="AC2344" t="str">
            <v>Dinh Dưỡng</v>
          </cell>
        </row>
        <row r="2345">
          <cell r="H2345" t="str">
            <v>MC002503</v>
          </cell>
          <cell r="P2345">
            <v>3180000</v>
          </cell>
          <cell r="AC2345" t="str">
            <v>Sữa Bột Colos</v>
          </cell>
        </row>
        <row r="2346">
          <cell r="H2346" t="str">
            <v>MC002503</v>
          </cell>
          <cell r="P2346">
            <v>4632000</v>
          </cell>
          <cell r="AC2346" t="str">
            <v>Dinh Dưỡng</v>
          </cell>
        </row>
        <row r="2347">
          <cell r="H2347" t="str">
            <v>MC002503</v>
          </cell>
          <cell r="P2347">
            <v>3864000</v>
          </cell>
          <cell r="AC2347" t="str">
            <v>Dinh Dưỡng</v>
          </cell>
        </row>
        <row r="2348">
          <cell r="H2348" t="str">
            <v>MC002503</v>
          </cell>
          <cell r="P2348">
            <v>6480000</v>
          </cell>
          <cell r="AC2348" t="str">
            <v>Sữa Bột Colos</v>
          </cell>
        </row>
        <row r="2349">
          <cell r="H2349" t="str">
            <v>MC002503</v>
          </cell>
          <cell r="P2349">
            <v>6360000</v>
          </cell>
          <cell r="AC2349" t="str">
            <v>Sữa Bột Colos</v>
          </cell>
        </row>
        <row r="2350">
          <cell r="H2350" t="str">
            <v>MC002503</v>
          </cell>
          <cell r="P2350">
            <v>15300000</v>
          </cell>
          <cell r="AC2350" t="str">
            <v>Sữa Bột Colos</v>
          </cell>
        </row>
        <row r="2351">
          <cell r="H2351" t="str">
            <v>MC002503</v>
          </cell>
          <cell r="P2351">
            <v>3427200</v>
          </cell>
          <cell r="AC2351" t="str">
            <v>Sữa Nước Colos</v>
          </cell>
        </row>
        <row r="2352">
          <cell r="H2352" t="str">
            <v>MC000114</v>
          </cell>
          <cell r="P2352">
            <v>6240000</v>
          </cell>
          <cell r="AC2352" t="str">
            <v>Sữa Bột Colos</v>
          </cell>
        </row>
        <row r="2353">
          <cell r="H2353" t="str">
            <v>MC000114</v>
          </cell>
          <cell r="P2353">
            <v>6120000</v>
          </cell>
          <cell r="AC2353" t="str">
            <v>Sữa Bột Colos</v>
          </cell>
        </row>
        <row r="2354">
          <cell r="H2354" t="str">
            <v>MC000114</v>
          </cell>
          <cell r="P2354">
            <v>12720000</v>
          </cell>
          <cell r="AC2354" t="str">
            <v>Sữa Bột Colos</v>
          </cell>
        </row>
        <row r="2355">
          <cell r="H2355" t="str">
            <v>MC000114</v>
          </cell>
          <cell r="P2355">
            <v>6120000</v>
          </cell>
          <cell r="AC2355" t="str">
            <v>Sữa Bột Colos</v>
          </cell>
        </row>
        <row r="2356">
          <cell r="H2356" t="str">
            <v>MC000114</v>
          </cell>
          <cell r="P2356">
            <v>1320000</v>
          </cell>
          <cell r="AC2356" t="str">
            <v>Pur</v>
          </cell>
        </row>
        <row r="2357">
          <cell r="H2357" t="str">
            <v>MC000114</v>
          </cell>
          <cell r="P2357">
            <v>1050000</v>
          </cell>
          <cell r="AC2357" t="str">
            <v>Pur</v>
          </cell>
        </row>
        <row r="2358">
          <cell r="H2358" t="str">
            <v>MC000114</v>
          </cell>
          <cell r="P2358">
            <v>510000</v>
          </cell>
          <cell r="AC2358" t="str">
            <v>Pur</v>
          </cell>
        </row>
        <row r="2359">
          <cell r="H2359" t="str">
            <v>MC000114</v>
          </cell>
          <cell r="P2359">
            <v>1020000</v>
          </cell>
          <cell r="AC2359" t="str">
            <v>Pur</v>
          </cell>
        </row>
        <row r="2360">
          <cell r="H2360" t="str">
            <v>MC002507</v>
          </cell>
          <cell r="P2360">
            <v>6912000</v>
          </cell>
          <cell r="AC2360" t="str">
            <v>Sữa nước</v>
          </cell>
        </row>
        <row r="2361">
          <cell r="H2361" t="str">
            <v>MC002507</v>
          </cell>
          <cell r="P2361">
            <v>3974400</v>
          </cell>
          <cell r="AC2361" t="str">
            <v>Sữa nước</v>
          </cell>
        </row>
        <row r="2362">
          <cell r="H2362" t="str">
            <v>MC002507</v>
          </cell>
          <cell r="P2362">
            <v>2160000</v>
          </cell>
          <cell r="AC2362" t="str">
            <v>Sữa Nước</v>
          </cell>
        </row>
        <row r="2363">
          <cell r="H2363" t="str">
            <v>MC002605</v>
          </cell>
          <cell r="P2363">
            <v>4896000</v>
          </cell>
          <cell r="AC2363" t="str">
            <v>Bột Ăn Dặm</v>
          </cell>
        </row>
        <row r="2364">
          <cell r="H2364" t="str">
            <v>MC002605</v>
          </cell>
          <cell r="P2364">
            <v>2995200</v>
          </cell>
          <cell r="AC2364" t="str">
            <v>Sữa Nước</v>
          </cell>
        </row>
        <row r="2365">
          <cell r="H2365" t="str">
            <v>MC002605</v>
          </cell>
          <cell r="P2365">
            <v>9273600</v>
          </cell>
          <cell r="AC2365" t="str">
            <v>Sữa Nước</v>
          </cell>
        </row>
        <row r="2366">
          <cell r="H2366" t="str">
            <v>MC000376</v>
          </cell>
          <cell r="P2366">
            <v>5760000</v>
          </cell>
          <cell r="AC2366" t="str">
            <v>Dinh Dưỡng</v>
          </cell>
        </row>
        <row r="2367">
          <cell r="H2367" t="str">
            <v>MC000376</v>
          </cell>
          <cell r="P2367">
            <v>5880000</v>
          </cell>
          <cell r="AC2367" t="str">
            <v>Dinh Dưỡng</v>
          </cell>
        </row>
        <row r="2368">
          <cell r="H2368" t="str">
            <v>MC000376</v>
          </cell>
          <cell r="P2368">
            <v>2880000</v>
          </cell>
          <cell r="AC2368" t="str">
            <v>Dinh Dưỡng</v>
          </cell>
        </row>
        <row r="2369">
          <cell r="H2369" t="str">
            <v>MC000376</v>
          </cell>
          <cell r="P2369">
            <v>2412000</v>
          </cell>
          <cell r="AC2369" t="str">
            <v>Dinh Dưỡng</v>
          </cell>
        </row>
        <row r="2370">
          <cell r="H2370" t="str">
            <v>MC000376</v>
          </cell>
          <cell r="P2370">
            <v>4980000</v>
          </cell>
          <cell r="AC2370" t="str">
            <v>Dinh Dưỡng</v>
          </cell>
        </row>
        <row r="2371">
          <cell r="H2371" t="str">
            <v>MC000376</v>
          </cell>
          <cell r="P2371">
            <v>3864000</v>
          </cell>
          <cell r="AC2371" t="str">
            <v>Dinh Dưỡng</v>
          </cell>
        </row>
        <row r="2372">
          <cell r="H2372" t="str">
            <v>MC000376</v>
          </cell>
          <cell r="P2372">
            <v>17760000</v>
          </cell>
          <cell r="AC2372" t="str">
            <v>Dinh Dưỡng</v>
          </cell>
        </row>
        <row r="2373">
          <cell r="H2373" t="str">
            <v>MC000376</v>
          </cell>
          <cell r="P2373">
            <v>4752000</v>
          </cell>
          <cell r="AC2373" t="str">
            <v>Dinh Dưỡng</v>
          </cell>
        </row>
        <row r="2374">
          <cell r="H2374" t="str">
            <v>MC002062</v>
          </cell>
          <cell r="P2374">
            <v>1974000</v>
          </cell>
          <cell r="AC2374" t="str">
            <v>Pharma</v>
          </cell>
        </row>
        <row r="2375">
          <cell r="H2375" t="str">
            <v>MC002062</v>
          </cell>
          <cell r="P2375">
            <v>11040000</v>
          </cell>
          <cell r="AC2375" t="str">
            <v>Pharma</v>
          </cell>
        </row>
        <row r="2376">
          <cell r="H2376" t="str">
            <v>MC002062</v>
          </cell>
          <cell r="P2376">
            <v>5280000</v>
          </cell>
          <cell r="AC2376" t="str">
            <v>Pharma</v>
          </cell>
        </row>
        <row r="2377">
          <cell r="H2377" t="str">
            <v>MC002062</v>
          </cell>
          <cell r="P2377">
            <v>7896000</v>
          </cell>
          <cell r="AC2377" t="str">
            <v>Pharma</v>
          </cell>
        </row>
        <row r="2378">
          <cell r="H2378" t="str">
            <v>MC002062</v>
          </cell>
          <cell r="P2378">
            <v>4492800</v>
          </cell>
          <cell r="AC2378" t="str">
            <v>Sữa Nước</v>
          </cell>
        </row>
        <row r="2379">
          <cell r="H2379" t="str">
            <v>MC002062</v>
          </cell>
          <cell r="P2379">
            <v>5760000</v>
          </cell>
          <cell r="AC2379" t="str">
            <v>Sữa Nước</v>
          </cell>
        </row>
        <row r="2380">
          <cell r="H2380" t="str">
            <v>MC002062</v>
          </cell>
          <cell r="P2380">
            <v>2304000</v>
          </cell>
          <cell r="AC2380" t="str">
            <v>Sữa Nước</v>
          </cell>
        </row>
        <row r="2381">
          <cell r="H2381" t="str">
            <v>MC002062</v>
          </cell>
          <cell r="P2381">
            <v>1296000</v>
          </cell>
          <cell r="AC2381" t="str">
            <v>Sữa Nước</v>
          </cell>
        </row>
        <row r="2382">
          <cell r="H2382" t="str">
            <v>MC002062</v>
          </cell>
          <cell r="P2382">
            <v>9504000</v>
          </cell>
          <cell r="AC2382" t="str">
            <v>Dinh Dưỡng</v>
          </cell>
        </row>
        <row r="2383">
          <cell r="H2383" t="str">
            <v>MC002062</v>
          </cell>
          <cell r="P2383">
            <v>5760000</v>
          </cell>
          <cell r="AC2383" t="str">
            <v>Dinh Dưỡng</v>
          </cell>
        </row>
        <row r="2384">
          <cell r="H2384" t="str">
            <v>MC002062</v>
          </cell>
          <cell r="P2384">
            <v>3120000</v>
          </cell>
          <cell r="AC2384" t="str">
            <v>Dinh Dưỡng</v>
          </cell>
        </row>
        <row r="2385">
          <cell r="H2385" t="str">
            <v>MC002062</v>
          </cell>
          <cell r="P2385">
            <v>1680000</v>
          </cell>
          <cell r="AC2385" t="str">
            <v>Nunest</v>
          </cell>
        </row>
        <row r="2386">
          <cell r="H2386" t="str">
            <v>MC002062</v>
          </cell>
          <cell r="P2386">
            <v>2940000</v>
          </cell>
          <cell r="AC2386" t="str">
            <v>Nunest</v>
          </cell>
        </row>
        <row r="2387">
          <cell r="H2387" t="str">
            <v>MC002062</v>
          </cell>
          <cell r="P2387">
            <v>1680000</v>
          </cell>
          <cell r="AC2387" t="str">
            <v>Nunest</v>
          </cell>
        </row>
        <row r="2388">
          <cell r="H2388" t="str">
            <v>MC002062</v>
          </cell>
          <cell r="P2388">
            <v>2250000</v>
          </cell>
          <cell r="AC2388" t="str">
            <v>Nunest</v>
          </cell>
        </row>
        <row r="2389">
          <cell r="H2389" t="str">
            <v>MC002062</v>
          </cell>
          <cell r="P2389">
            <v>2700000</v>
          </cell>
          <cell r="AC2389" t="str">
            <v>Nunest</v>
          </cell>
        </row>
        <row r="2390">
          <cell r="H2390" t="str">
            <v>MC002062</v>
          </cell>
          <cell r="P2390">
            <v>2370000</v>
          </cell>
          <cell r="AC2390" t="str">
            <v>Nunest</v>
          </cell>
        </row>
        <row r="2391">
          <cell r="H2391" t="str">
            <v>MC002062</v>
          </cell>
          <cell r="P2391">
            <v>2370000</v>
          </cell>
          <cell r="AC2391" t="str">
            <v>Nunest</v>
          </cell>
        </row>
        <row r="2392">
          <cell r="H2392" t="str">
            <v>MC002062</v>
          </cell>
          <cell r="P2392">
            <v>2340000</v>
          </cell>
          <cell r="AC2392" t="str">
            <v>Nunest</v>
          </cell>
        </row>
        <row r="2393">
          <cell r="H2393" t="str">
            <v>MC002062</v>
          </cell>
          <cell r="P2393">
            <v>2370000</v>
          </cell>
          <cell r="AC2393" t="str">
            <v>Nunest</v>
          </cell>
        </row>
        <row r="2394">
          <cell r="H2394" t="str">
            <v>MC002062</v>
          </cell>
          <cell r="P2394">
            <v>660000</v>
          </cell>
          <cell r="AC2394" t="str">
            <v>Nunest</v>
          </cell>
        </row>
        <row r="2395">
          <cell r="H2395" t="str">
            <v>MC001125</v>
          </cell>
          <cell r="P2395">
            <v>4320000</v>
          </cell>
          <cell r="AC2395" t="str">
            <v>Sữa Nước</v>
          </cell>
        </row>
        <row r="2396">
          <cell r="H2396" t="str">
            <v>MC001125</v>
          </cell>
          <cell r="P2396">
            <v>20736000</v>
          </cell>
          <cell r="AC2396" t="str">
            <v>Sữa nước</v>
          </cell>
        </row>
        <row r="2397">
          <cell r="H2397" t="str">
            <v>MC001125</v>
          </cell>
          <cell r="P2397">
            <v>19872000</v>
          </cell>
          <cell r="AC2397" t="str">
            <v>Sữa nước</v>
          </cell>
        </row>
        <row r="2398">
          <cell r="H2398" t="str">
            <v>MC001125</v>
          </cell>
          <cell r="P2398">
            <v>11520000</v>
          </cell>
          <cell r="AC2398" t="str">
            <v>Sữa Nước</v>
          </cell>
        </row>
        <row r="2399">
          <cell r="H2399" t="str">
            <v>MC002499</v>
          </cell>
          <cell r="P2399">
            <v>16560000</v>
          </cell>
          <cell r="AC2399" t="str">
            <v>Pharma</v>
          </cell>
        </row>
        <row r="2400">
          <cell r="H2400" t="str">
            <v>MC002499</v>
          </cell>
          <cell r="P2400">
            <v>11844000</v>
          </cell>
          <cell r="AC2400" t="str">
            <v>Pharma</v>
          </cell>
        </row>
        <row r="2401">
          <cell r="H2401" t="str">
            <v>MC002499</v>
          </cell>
          <cell r="P2401">
            <v>15840000</v>
          </cell>
          <cell r="AC2401" t="str">
            <v>Pharma</v>
          </cell>
        </row>
        <row r="2402">
          <cell r="H2402" t="str">
            <v>MC002499</v>
          </cell>
          <cell r="P2402">
            <v>7656000</v>
          </cell>
          <cell r="AC2402" t="str">
            <v>Pharma</v>
          </cell>
        </row>
        <row r="2403">
          <cell r="H2403" t="str">
            <v>MC002499</v>
          </cell>
          <cell r="P2403">
            <v>6000000</v>
          </cell>
          <cell r="AC2403" t="str">
            <v>Pharma</v>
          </cell>
        </row>
        <row r="2404">
          <cell r="H2404" t="str">
            <v>MC002499</v>
          </cell>
          <cell r="P2404">
            <v>6480000</v>
          </cell>
          <cell r="AC2404" t="str">
            <v>Sữa Bột Colos</v>
          </cell>
        </row>
        <row r="2405">
          <cell r="H2405" t="str">
            <v>MC002499</v>
          </cell>
          <cell r="P2405">
            <v>4680000</v>
          </cell>
          <cell r="AC2405" t="str">
            <v>Pharma</v>
          </cell>
        </row>
        <row r="2406">
          <cell r="H2406" t="str">
            <v>MC002499</v>
          </cell>
          <cell r="P2406">
            <v>7728000</v>
          </cell>
          <cell r="AC2406" t="str">
            <v>Dinh Dưỡng</v>
          </cell>
        </row>
        <row r="2407">
          <cell r="H2407" t="str">
            <v>MC002499</v>
          </cell>
          <cell r="P2407">
            <v>3000000</v>
          </cell>
          <cell r="AC2407" t="str">
            <v>Pharma</v>
          </cell>
        </row>
        <row r="2408">
          <cell r="H2408" t="str">
            <v>MC002499</v>
          </cell>
          <cell r="P2408">
            <v>2640000</v>
          </cell>
          <cell r="AC2408" t="str">
            <v>Pharma</v>
          </cell>
        </row>
        <row r="2409">
          <cell r="H2409" t="str">
            <v>MC002499</v>
          </cell>
          <cell r="P2409">
            <v>12000000</v>
          </cell>
          <cell r="AC2409" t="str">
            <v>Pharma</v>
          </cell>
        </row>
        <row r="2410">
          <cell r="H2410" t="str">
            <v>MC002499</v>
          </cell>
          <cell r="P2410">
            <v>10560000</v>
          </cell>
          <cell r="AC2410" t="str">
            <v>Pharma</v>
          </cell>
        </row>
        <row r="2411">
          <cell r="H2411" t="str">
            <v>MC002499</v>
          </cell>
          <cell r="P2411">
            <v>9360000</v>
          </cell>
          <cell r="AC2411" t="str">
            <v>Nunest</v>
          </cell>
        </row>
        <row r="2412">
          <cell r="H2412" t="str">
            <v>MC002499</v>
          </cell>
          <cell r="P2412">
            <v>9000000</v>
          </cell>
          <cell r="AC2412" t="str">
            <v>Nunest</v>
          </cell>
        </row>
        <row r="2413">
          <cell r="H2413" t="str">
            <v>MC002499</v>
          </cell>
          <cell r="P2413">
            <v>8100000</v>
          </cell>
          <cell r="AC2413" t="str">
            <v>Nunest</v>
          </cell>
        </row>
        <row r="2414">
          <cell r="H2414" t="str">
            <v>MC002499</v>
          </cell>
          <cell r="P2414">
            <v>9480000</v>
          </cell>
          <cell r="AC2414" t="str">
            <v>Nunest</v>
          </cell>
        </row>
        <row r="2415">
          <cell r="H2415" t="str">
            <v>MC002499</v>
          </cell>
          <cell r="P2415">
            <v>6048000</v>
          </cell>
          <cell r="AC2415" t="str">
            <v>Sữa nước</v>
          </cell>
        </row>
        <row r="2416">
          <cell r="H2416" t="str">
            <v>MC002499</v>
          </cell>
          <cell r="P2416">
            <v>10598400</v>
          </cell>
          <cell r="AC2416" t="str">
            <v>Sữa nước</v>
          </cell>
        </row>
        <row r="2417">
          <cell r="H2417" t="str">
            <v>MC002499</v>
          </cell>
          <cell r="P2417">
            <v>864000</v>
          </cell>
          <cell r="AC2417" t="str">
            <v>Sữa Nước</v>
          </cell>
        </row>
        <row r="2418">
          <cell r="H2418" t="str">
            <v>MC002499</v>
          </cell>
          <cell r="P2418">
            <v>3840000</v>
          </cell>
          <cell r="AC2418" t="str">
            <v>Sữa Nước</v>
          </cell>
        </row>
        <row r="2419">
          <cell r="H2419" t="str">
            <v>MC001156</v>
          </cell>
          <cell r="P2419">
            <v>18720000</v>
          </cell>
          <cell r="AC2419" t="str">
            <v>Sữa Nước</v>
          </cell>
        </row>
        <row r="2420">
          <cell r="H2420" t="str">
            <v>MC001156</v>
          </cell>
          <cell r="P2420">
            <v>31680000</v>
          </cell>
          <cell r="AC2420" t="str">
            <v>Sữa Nước</v>
          </cell>
        </row>
        <row r="2421">
          <cell r="H2421" t="str">
            <v>MC001156</v>
          </cell>
          <cell r="P2421">
            <v>19200000</v>
          </cell>
          <cell r="AC2421" t="str">
            <v>Sữa Nước</v>
          </cell>
        </row>
        <row r="2422">
          <cell r="H2422" t="str">
            <v>MC001156</v>
          </cell>
          <cell r="P2422">
            <v>13248000</v>
          </cell>
          <cell r="AC2422" t="str">
            <v>Sữa nước</v>
          </cell>
        </row>
        <row r="2423">
          <cell r="H2423" t="str">
            <v>MC001156</v>
          </cell>
          <cell r="P2423">
            <v>2400000</v>
          </cell>
          <cell r="AC2423" t="str">
            <v>Sữa Nước</v>
          </cell>
        </row>
        <row r="2424">
          <cell r="H2424" t="str">
            <v>MC001156</v>
          </cell>
          <cell r="P2424">
            <v>3456000</v>
          </cell>
          <cell r="AC2424" t="str">
            <v>Sữa nước</v>
          </cell>
        </row>
        <row r="2425">
          <cell r="H2425" t="str">
            <v>MC001156</v>
          </cell>
          <cell r="P2425">
            <v>11520000</v>
          </cell>
          <cell r="AC2425" t="str">
            <v>Dinh Dưỡng</v>
          </cell>
        </row>
        <row r="2426">
          <cell r="H2426" t="str">
            <v>MC001156</v>
          </cell>
          <cell r="P2426">
            <v>11760000</v>
          </cell>
          <cell r="AC2426" t="str">
            <v>Dinh Dưỡng</v>
          </cell>
        </row>
        <row r="2427">
          <cell r="H2427" t="str">
            <v>MC001156</v>
          </cell>
          <cell r="P2427">
            <v>9264000</v>
          </cell>
          <cell r="AC2427" t="str">
            <v>Dinh Dưỡng</v>
          </cell>
        </row>
        <row r="2428">
          <cell r="H2428" t="str">
            <v>MC003496</v>
          </cell>
          <cell r="P2428">
            <v>408000</v>
          </cell>
          <cell r="AC2428" t="str">
            <v>Bột Ăn Dặm</v>
          </cell>
        </row>
        <row r="2429">
          <cell r="H2429" t="str">
            <v>MC003496</v>
          </cell>
          <cell r="P2429">
            <v>354000</v>
          </cell>
          <cell r="AC2429" t="str">
            <v>Bột Ăn Dặm</v>
          </cell>
        </row>
        <row r="2430">
          <cell r="H2430" t="str">
            <v>MC003496</v>
          </cell>
          <cell r="P2430">
            <v>6912000</v>
          </cell>
          <cell r="AC2430" t="str">
            <v>Sữa Nước Pharma</v>
          </cell>
        </row>
        <row r="2431">
          <cell r="H2431" t="str">
            <v>MC003496</v>
          </cell>
          <cell r="P2431">
            <v>3225600</v>
          </cell>
          <cell r="AC2431" t="str">
            <v>Sữa Nước Pharma</v>
          </cell>
        </row>
        <row r="2432">
          <cell r="H2432" t="str">
            <v>MC003496</v>
          </cell>
          <cell r="P2432">
            <v>23920000</v>
          </cell>
          <cell r="AC2432" t="str">
            <v>Pharma</v>
          </cell>
        </row>
        <row r="2433">
          <cell r="H2433" t="str">
            <v>MC003496</v>
          </cell>
          <cell r="P2433">
            <v>17160000</v>
          </cell>
          <cell r="AC2433" t="str">
            <v>Pharma</v>
          </cell>
        </row>
        <row r="2434">
          <cell r="H2434" t="str">
            <v>MC003496</v>
          </cell>
          <cell r="P2434">
            <v>6240000</v>
          </cell>
          <cell r="AC2434" t="str">
            <v>Pharma</v>
          </cell>
        </row>
        <row r="2435">
          <cell r="H2435" t="str">
            <v>MC003496</v>
          </cell>
          <cell r="P2435">
            <v>1620000</v>
          </cell>
          <cell r="AC2435" t="str">
            <v>Pharma</v>
          </cell>
        </row>
        <row r="2436">
          <cell r="H2436" t="str">
            <v>MC003496</v>
          </cell>
          <cell r="P2436">
            <v>25662000</v>
          </cell>
          <cell r="AC2436" t="str">
            <v>Pharma</v>
          </cell>
        </row>
        <row r="2437">
          <cell r="H2437" t="str">
            <v>MC003496</v>
          </cell>
          <cell r="P2437">
            <v>6032000</v>
          </cell>
          <cell r="AC2437" t="str">
            <v>Pharma</v>
          </cell>
        </row>
        <row r="2438">
          <cell r="H2438" t="str">
            <v>MC003496</v>
          </cell>
          <cell r="P2438">
            <v>2730000</v>
          </cell>
          <cell r="AC2438" t="str">
            <v>Pharma</v>
          </cell>
        </row>
        <row r="2439">
          <cell r="H2439" t="str">
            <v>MC003496</v>
          </cell>
          <cell r="P2439">
            <v>4147000</v>
          </cell>
          <cell r="AC2439" t="str">
            <v>Pharma</v>
          </cell>
        </row>
        <row r="2440">
          <cell r="H2440" t="str">
            <v>MC000782</v>
          </cell>
          <cell r="P2440">
            <v>34272000</v>
          </cell>
          <cell r="AC2440" t="str">
            <v>Sữa Nước Colos</v>
          </cell>
        </row>
        <row r="2441">
          <cell r="H2441" t="str">
            <v>MC002066</v>
          </cell>
          <cell r="P2441">
            <v>19140000</v>
          </cell>
          <cell r="AC2441" t="str">
            <v>Pharma</v>
          </cell>
        </row>
        <row r="2442">
          <cell r="H2442" t="str">
            <v>MC002066</v>
          </cell>
          <cell r="P2442">
            <v>11160000</v>
          </cell>
          <cell r="AC2442" t="str">
            <v>Pharma</v>
          </cell>
        </row>
        <row r="2443">
          <cell r="H2443" t="str">
            <v>MC002066</v>
          </cell>
          <cell r="P2443">
            <v>39480000</v>
          </cell>
          <cell r="AC2443" t="str">
            <v>Pharma</v>
          </cell>
        </row>
        <row r="2444">
          <cell r="H2444" t="str">
            <v>MC001142</v>
          </cell>
          <cell r="P2444">
            <v>18144000</v>
          </cell>
          <cell r="AC2444" t="str">
            <v>Sữa nước</v>
          </cell>
        </row>
        <row r="2445">
          <cell r="H2445" t="str">
            <v>MC001142</v>
          </cell>
          <cell r="P2445">
            <v>23846400</v>
          </cell>
          <cell r="AC2445" t="str">
            <v>Sữa nước</v>
          </cell>
        </row>
        <row r="2446">
          <cell r="H2446" t="str">
            <v>MC001142</v>
          </cell>
          <cell r="P2446">
            <v>5616000</v>
          </cell>
          <cell r="AC2446" t="str">
            <v>Sữa Nước</v>
          </cell>
        </row>
        <row r="2447">
          <cell r="H2447" t="str">
            <v>MC001142</v>
          </cell>
          <cell r="P2447">
            <v>7680000</v>
          </cell>
          <cell r="AC2447" t="str">
            <v>Sữa Nước</v>
          </cell>
        </row>
        <row r="2448">
          <cell r="H2448" t="str">
            <v>MC001142</v>
          </cell>
          <cell r="P2448">
            <v>2880000</v>
          </cell>
          <cell r="AC2448" t="str">
            <v>Sữa Nước</v>
          </cell>
        </row>
        <row r="2449">
          <cell r="H2449" t="str">
            <v>MC001142</v>
          </cell>
          <cell r="P2449">
            <v>1440000</v>
          </cell>
          <cell r="AC2449" t="str">
            <v>Sữa Nước</v>
          </cell>
        </row>
        <row r="2450">
          <cell r="H2450" t="str">
            <v>MC001142</v>
          </cell>
          <cell r="P2450">
            <v>1440000</v>
          </cell>
          <cell r="AC2450" t="str">
            <v>Sữa Nước</v>
          </cell>
        </row>
        <row r="2451">
          <cell r="H2451" t="str">
            <v>MC001142</v>
          </cell>
          <cell r="P2451">
            <v>14256000</v>
          </cell>
          <cell r="AC2451" t="str">
            <v>Dinh Dưỡng</v>
          </cell>
        </row>
        <row r="2452">
          <cell r="H2452" t="str">
            <v>MC001142</v>
          </cell>
          <cell r="P2452">
            <v>17244000</v>
          </cell>
          <cell r="AC2452" t="str">
            <v>Dinh Dưỡng</v>
          </cell>
        </row>
        <row r="2453">
          <cell r="H2453" t="str">
            <v>MC001142</v>
          </cell>
          <cell r="P2453">
            <v>11760000</v>
          </cell>
          <cell r="AC2453" t="str">
            <v>Dinh Dưỡng</v>
          </cell>
        </row>
        <row r="2454">
          <cell r="H2454" t="str">
            <v>MC001142</v>
          </cell>
          <cell r="P2454">
            <v>11520000</v>
          </cell>
          <cell r="AC2454" t="str">
            <v>Dinh Dưỡng</v>
          </cell>
        </row>
        <row r="2455">
          <cell r="H2455" t="str">
            <v>MC001142</v>
          </cell>
          <cell r="P2455">
            <v>3264000</v>
          </cell>
          <cell r="AC2455" t="str">
            <v>Bột Ăn Dặm</v>
          </cell>
        </row>
        <row r="2456">
          <cell r="H2456" t="str">
            <v>MC001142</v>
          </cell>
          <cell r="P2456">
            <v>2448000</v>
          </cell>
          <cell r="AC2456" t="str">
            <v>Bột Ăn Dặm</v>
          </cell>
        </row>
        <row r="2457">
          <cell r="H2457" t="str">
            <v>MC000342</v>
          </cell>
          <cell r="P2457">
            <v>8880000</v>
          </cell>
          <cell r="AC2457" t="str">
            <v>Dinh Dưỡng</v>
          </cell>
        </row>
        <row r="2458">
          <cell r="H2458" t="str">
            <v>MC000342</v>
          </cell>
          <cell r="P2458">
            <v>4752000</v>
          </cell>
          <cell r="AC2458" t="str">
            <v>Dinh Dưỡng</v>
          </cell>
        </row>
        <row r="2459">
          <cell r="H2459" t="str">
            <v>MC000342</v>
          </cell>
          <cell r="P2459">
            <v>5875200</v>
          </cell>
          <cell r="AC2459" t="str">
            <v>Sữa Nước Colos</v>
          </cell>
        </row>
        <row r="2460">
          <cell r="H2460" t="str">
            <v>MC000342</v>
          </cell>
          <cell r="P2460">
            <v>8755200</v>
          </cell>
          <cell r="AC2460" t="str">
            <v>Sữa Nước Colos</v>
          </cell>
        </row>
        <row r="2461">
          <cell r="H2461" t="str">
            <v>MC000342</v>
          </cell>
          <cell r="P2461">
            <v>5400000</v>
          </cell>
          <cell r="AC2461" t="str">
            <v>Nunest</v>
          </cell>
        </row>
        <row r="2462">
          <cell r="H2462" t="str">
            <v>MC000342</v>
          </cell>
          <cell r="P2462">
            <v>2370000</v>
          </cell>
          <cell r="AC2462" t="str">
            <v>Nunest</v>
          </cell>
        </row>
        <row r="2463">
          <cell r="H2463" t="str">
            <v>MC002741</v>
          </cell>
          <cell r="P2463">
            <v>1632000</v>
          </cell>
          <cell r="AC2463" t="str">
            <v>Bột Ăn Dặm</v>
          </cell>
        </row>
        <row r="2464">
          <cell r="H2464" t="str">
            <v>MC002741</v>
          </cell>
          <cell r="P2464">
            <v>5664000</v>
          </cell>
          <cell r="AC2464" t="str">
            <v>Bột Ăn Dặm</v>
          </cell>
        </row>
        <row r="2465">
          <cell r="H2465" t="str">
            <v>MC002741</v>
          </cell>
          <cell r="P2465">
            <v>1632000</v>
          </cell>
          <cell r="AC2465" t="str">
            <v>Bột Ăn Dặm</v>
          </cell>
        </row>
        <row r="2466">
          <cell r="H2466" t="str">
            <v>MC000615</v>
          </cell>
          <cell r="P2466">
            <v>8064000</v>
          </cell>
          <cell r="AC2466" t="str">
            <v>Sữa Nước</v>
          </cell>
        </row>
        <row r="2467">
          <cell r="H2467" t="str">
            <v>MC000615</v>
          </cell>
          <cell r="P2467">
            <v>11496000</v>
          </cell>
          <cell r="AC2467" t="str">
            <v>Dinh Dưỡng</v>
          </cell>
        </row>
        <row r="2468">
          <cell r="H2468" t="str">
            <v>MC000615</v>
          </cell>
          <cell r="P2468">
            <v>11484000</v>
          </cell>
          <cell r="AC2468" t="str">
            <v>Dinh Dưỡng</v>
          </cell>
        </row>
        <row r="2469">
          <cell r="H2469" t="str">
            <v>MC000615</v>
          </cell>
          <cell r="P2469">
            <v>5760000</v>
          </cell>
          <cell r="AC2469" t="str">
            <v>Dinh Dưỡng</v>
          </cell>
        </row>
        <row r="2470">
          <cell r="H2470" t="str">
            <v>MC000615</v>
          </cell>
          <cell r="P2470">
            <v>4824000</v>
          </cell>
          <cell r="AC2470" t="str">
            <v>Dinh Dưỡng</v>
          </cell>
        </row>
        <row r="2471">
          <cell r="H2471" t="str">
            <v>MC001157</v>
          </cell>
          <cell r="P2471">
            <v>14400000</v>
          </cell>
          <cell r="AC2471" t="str">
            <v>Sữa Nước Pharma</v>
          </cell>
        </row>
        <row r="2472">
          <cell r="H2472" t="str">
            <v>MC001157</v>
          </cell>
          <cell r="P2472">
            <v>43008000</v>
          </cell>
          <cell r="AC2472" t="str">
            <v>Sữa Nước Pharma</v>
          </cell>
        </row>
        <row r="2473">
          <cell r="H2473" t="str">
            <v>MC002500</v>
          </cell>
          <cell r="P2473">
            <v>12960000</v>
          </cell>
          <cell r="AC2473" t="str">
            <v>Pharma</v>
          </cell>
        </row>
        <row r="2474">
          <cell r="H2474" t="str">
            <v>MC002500</v>
          </cell>
          <cell r="P2474">
            <v>4636800</v>
          </cell>
          <cell r="AC2474" t="str">
            <v>Sữa Nước Pharma</v>
          </cell>
        </row>
        <row r="2475">
          <cell r="H2475" t="str">
            <v>MC001262</v>
          </cell>
          <cell r="P2475">
            <v>1296000</v>
          </cell>
          <cell r="AC2475" t="str">
            <v>Sữa Nước Pharma</v>
          </cell>
        </row>
        <row r="2476">
          <cell r="H2476" t="str">
            <v>MC001262</v>
          </cell>
          <cell r="P2476">
            <v>1324800</v>
          </cell>
          <cell r="AC2476" t="str">
            <v>Sữa Nước Pharma</v>
          </cell>
        </row>
        <row r="2477">
          <cell r="H2477" t="str">
            <v>MC001262</v>
          </cell>
          <cell r="P2477">
            <v>1080000</v>
          </cell>
          <cell r="AC2477" t="str">
            <v>Sữa Nước Pharma</v>
          </cell>
        </row>
        <row r="2478">
          <cell r="H2478" t="str">
            <v>MC001262</v>
          </cell>
          <cell r="P2478">
            <v>8064000</v>
          </cell>
          <cell r="AC2478" t="str">
            <v>Sữa Nước Pharma</v>
          </cell>
        </row>
        <row r="2479">
          <cell r="H2479" t="str">
            <v>MC001262</v>
          </cell>
          <cell r="P2479">
            <v>4896000</v>
          </cell>
          <cell r="AC2479" t="str">
            <v>Sữa Nước Colos</v>
          </cell>
        </row>
        <row r="2480">
          <cell r="H2480" t="str">
            <v>MC001262</v>
          </cell>
          <cell r="P2480">
            <v>2188800</v>
          </cell>
          <cell r="AC2480" t="str">
            <v>Sữa Nước Colos</v>
          </cell>
        </row>
        <row r="2481">
          <cell r="H2481" t="str">
            <v>MC001262</v>
          </cell>
          <cell r="P2481">
            <v>7728000</v>
          </cell>
          <cell r="AC2481" t="str">
            <v>Dinh Dưỡng</v>
          </cell>
        </row>
        <row r="2482">
          <cell r="H2482" t="str">
            <v>MC001262</v>
          </cell>
          <cell r="P2482">
            <v>7470000</v>
          </cell>
          <cell r="AC2482" t="str">
            <v>Dinh Dưỡng</v>
          </cell>
        </row>
        <row r="2483">
          <cell r="H2483" t="str">
            <v>MC001262</v>
          </cell>
          <cell r="P2483">
            <v>8880000</v>
          </cell>
          <cell r="AC2483" t="str">
            <v>Dinh Dưỡng</v>
          </cell>
        </row>
        <row r="2484">
          <cell r="H2484" t="str">
            <v>MC001262</v>
          </cell>
          <cell r="P2484">
            <v>4752000</v>
          </cell>
          <cell r="AC2484" t="str">
            <v>Dinh Dưỡng</v>
          </cell>
        </row>
        <row r="2485">
          <cell r="H2485" t="str">
            <v>MC001262</v>
          </cell>
          <cell r="P2485">
            <v>1110000</v>
          </cell>
          <cell r="AC2485" t="str">
            <v>Dinh Dưỡng</v>
          </cell>
        </row>
        <row r="2486">
          <cell r="H2486" t="str">
            <v>MC001262</v>
          </cell>
          <cell r="P2486">
            <v>1110000</v>
          </cell>
          <cell r="AC2486" t="str">
            <v>Dinh Dưỡng</v>
          </cell>
        </row>
        <row r="2487">
          <cell r="H2487" t="str">
            <v>MC001262</v>
          </cell>
          <cell r="P2487">
            <v>2246400</v>
          </cell>
          <cell r="AC2487" t="str">
            <v>Sữa Nước</v>
          </cell>
        </row>
        <row r="2488">
          <cell r="H2488" t="str">
            <v>MC001262</v>
          </cell>
          <cell r="P2488">
            <v>2304000</v>
          </cell>
          <cell r="AC2488" t="str">
            <v>Sữa Nước</v>
          </cell>
        </row>
        <row r="2489">
          <cell r="H2489" t="str">
            <v>MC001262</v>
          </cell>
          <cell r="P2489">
            <v>1440000</v>
          </cell>
          <cell r="AC2489" t="str">
            <v>Sữa Nước</v>
          </cell>
        </row>
        <row r="2490">
          <cell r="H2490" t="str">
            <v>MC001262</v>
          </cell>
          <cell r="P2490">
            <v>4608000</v>
          </cell>
          <cell r="AC2490" t="str">
            <v>Sữa Nước</v>
          </cell>
        </row>
        <row r="2491">
          <cell r="H2491" t="str">
            <v>MC001262</v>
          </cell>
          <cell r="P2491">
            <v>1440000</v>
          </cell>
          <cell r="AC2491" t="str">
            <v>Sữa Nước</v>
          </cell>
        </row>
        <row r="2492">
          <cell r="H2492" t="str">
            <v>MC001262</v>
          </cell>
          <cell r="P2492">
            <v>5520000</v>
          </cell>
          <cell r="AC2492" t="str">
            <v>Pharma</v>
          </cell>
        </row>
        <row r="2493">
          <cell r="H2493" t="str">
            <v>MC001262</v>
          </cell>
          <cell r="P2493">
            <v>5280000</v>
          </cell>
          <cell r="AC2493" t="str">
            <v>Pharma</v>
          </cell>
        </row>
        <row r="2494">
          <cell r="H2494" t="str">
            <v>MC001262</v>
          </cell>
          <cell r="P2494">
            <v>3180000</v>
          </cell>
          <cell r="AC2494" t="str">
            <v>Sữa Bột Colos</v>
          </cell>
        </row>
        <row r="2495">
          <cell r="H2495" t="str">
            <v>MC001262</v>
          </cell>
          <cell r="P2495">
            <v>3060000</v>
          </cell>
          <cell r="AC2495" t="str">
            <v>Sữa Bột Colos</v>
          </cell>
        </row>
        <row r="2496">
          <cell r="H2496" t="str">
            <v>MC001262</v>
          </cell>
          <cell r="P2496">
            <v>1560000</v>
          </cell>
          <cell r="AC2496" t="str">
            <v>Sữa Bột Colos</v>
          </cell>
        </row>
        <row r="2497">
          <cell r="H2497" t="str">
            <v>MC001262</v>
          </cell>
          <cell r="P2497">
            <v>1620000</v>
          </cell>
          <cell r="AC2497" t="str">
            <v>Sữa Bột Colos</v>
          </cell>
        </row>
        <row r="2498">
          <cell r="H2498" t="str">
            <v>MC001262</v>
          </cell>
          <cell r="P2498">
            <v>690000</v>
          </cell>
          <cell r="AC2498" t="str">
            <v>Nunest</v>
          </cell>
        </row>
        <row r="2499">
          <cell r="H2499" t="str">
            <v>MC001262</v>
          </cell>
          <cell r="P2499">
            <v>1125000</v>
          </cell>
          <cell r="AC2499" t="str">
            <v>Nunest</v>
          </cell>
        </row>
        <row r="2500">
          <cell r="H2500" t="str">
            <v>MC001262</v>
          </cell>
          <cell r="P2500">
            <v>1175000</v>
          </cell>
          <cell r="AC2500" t="str">
            <v>Nunest</v>
          </cell>
        </row>
        <row r="2501">
          <cell r="H2501" t="str">
            <v>MC000798</v>
          </cell>
          <cell r="P2501">
            <v>7100000</v>
          </cell>
          <cell r="AC2501" t="str">
            <v>Dinh Dưỡng</v>
          </cell>
        </row>
        <row r="2502">
          <cell r="H2502" t="str">
            <v>MC000798</v>
          </cell>
          <cell r="P2502">
            <v>7656000</v>
          </cell>
          <cell r="AC2502" t="str">
            <v>Dinh Dưỡng</v>
          </cell>
        </row>
        <row r="2503">
          <cell r="H2503" t="str">
            <v>MC000798</v>
          </cell>
          <cell r="P2503">
            <v>9504000</v>
          </cell>
          <cell r="AC2503" t="str">
            <v>Dinh Dưỡng</v>
          </cell>
        </row>
        <row r="2504">
          <cell r="H2504" t="str">
            <v>MC000798</v>
          </cell>
          <cell r="P2504">
            <v>4632000</v>
          </cell>
          <cell r="AC2504" t="str">
            <v>Dinh Dưỡng</v>
          </cell>
        </row>
        <row r="2505">
          <cell r="H2505" t="str">
            <v>MC000798</v>
          </cell>
          <cell r="P2505">
            <v>5760000</v>
          </cell>
          <cell r="AC2505" t="str">
            <v>Dinh Dưỡng</v>
          </cell>
        </row>
        <row r="2506">
          <cell r="H2506" t="str">
            <v>MC000798</v>
          </cell>
          <cell r="P2506">
            <v>816000</v>
          </cell>
          <cell r="AC2506" t="str">
            <v>Bột Ăn Dặm</v>
          </cell>
        </row>
        <row r="2507">
          <cell r="H2507" t="str">
            <v>MC000798</v>
          </cell>
          <cell r="P2507">
            <v>2850000</v>
          </cell>
          <cell r="AC2507" t="str">
            <v>Nunest</v>
          </cell>
        </row>
        <row r="2508">
          <cell r="H2508" t="str">
            <v>MC000798</v>
          </cell>
          <cell r="P2508">
            <v>3300000</v>
          </cell>
          <cell r="AC2508" t="str">
            <v>Nunest</v>
          </cell>
        </row>
        <row r="2509">
          <cell r="H2509" t="str">
            <v>MC001359</v>
          </cell>
          <cell r="P2509">
            <v>3240000</v>
          </cell>
          <cell r="AC2509" t="str">
            <v>Pharma</v>
          </cell>
        </row>
        <row r="2510">
          <cell r="H2510" t="str">
            <v>MC001359</v>
          </cell>
          <cell r="P2510">
            <v>11040000</v>
          </cell>
          <cell r="AC2510" t="str">
            <v>Pharma</v>
          </cell>
        </row>
        <row r="2511">
          <cell r="H2511" t="str">
            <v>MC001359</v>
          </cell>
          <cell r="P2511">
            <v>19140000</v>
          </cell>
          <cell r="AC2511" t="str">
            <v>Pharma</v>
          </cell>
        </row>
        <row r="2512">
          <cell r="H2512" t="str">
            <v>MC001359</v>
          </cell>
          <cell r="P2512">
            <v>6854400</v>
          </cell>
          <cell r="AC2512" t="str">
            <v>Sữa Nước Colos</v>
          </cell>
        </row>
        <row r="2513">
          <cell r="H2513" t="str">
            <v>MC001359</v>
          </cell>
          <cell r="P2513">
            <v>1459200</v>
          </cell>
          <cell r="AC2513" t="str">
            <v>Sữa Nước Colos</v>
          </cell>
        </row>
        <row r="2514">
          <cell r="H2514" t="str">
            <v>MC002757</v>
          </cell>
          <cell r="P2514">
            <v>12720000</v>
          </cell>
          <cell r="AC2514" t="str">
            <v>Sữa Bột Colos</v>
          </cell>
        </row>
        <row r="2515">
          <cell r="H2515" t="str">
            <v>MC002757</v>
          </cell>
          <cell r="P2515">
            <v>18360000</v>
          </cell>
          <cell r="AC2515" t="str">
            <v>Sữa Bột Colos</v>
          </cell>
        </row>
        <row r="2516">
          <cell r="H2516" t="str">
            <v>MC000065</v>
          </cell>
          <cell r="P2516">
            <v>177000</v>
          </cell>
          <cell r="AC2516" t="str">
            <v>Bột Ăn Dặm</v>
          </cell>
        </row>
        <row r="2517">
          <cell r="H2517" t="str">
            <v>MC000065</v>
          </cell>
          <cell r="P2517">
            <v>204000</v>
          </cell>
          <cell r="AC2517" t="str">
            <v>Bột Ăn Dặm</v>
          </cell>
        </row>
        <row r="2518">
          <cell r="H2518" t="str">
            <v>MC002627</v>
          </cell>
          <cell r="P2518">
            <v>1020000</v>
          </cell>
          <cell r="AC2518" t="str">
            <v>PUR</v>
          </cell>
        </row>
        <row r="2519">
          <cell r="H2519" t="str">
            <v>MC002089</v>
          </cell>
          <cell r="P2519">
            <v>450000</v>
          </cell>
          <cell r="AC2519" t="str">
            <v>PUR</v>
          </cell>
        </row>
        <row r="2520">
          <cell r="H2520" t="str">
            <v>MC002089</v>
          </cell>
          <cell r="P2520">
            <v>3060000</v>
          </cell>
          <cell r="AC2520" t="str">
            <v>PUR</v>
          </cell>
        </row>
        <row r="2521">
          <cell r="H2521" t="str">
            <v>MC002185</v>
          </cell>
          <cell r="P2521">
            <v>790000</v>
          </cell>
          <cell r="AC2521" t="str">
            <v>Nunest</v>
          </cell>
        </row>
        <row r="2522">
          <cell r="H2522" t="str">
            <v>MC002185</v>
          </cell>
          <cell r="P2522">
            <v>790000</v>
          </cell>
          <cell r="AC2522" t="str">
            <v>Nunest</v>
          </cell>
        </row>
        <row r="2523">
          <cell r="H2523" t="str">
            <v>MC002185</v>
          </cell>
          <cell r="P2523">
            <v>830000</v>
          </cell>
          <cell r="AC2523" t="str">
            <v>Nunest</v>
          </cell>
        </row>
        <row r="2524">
          <cell r="H2524" t="str">
            <v>MC002625</v>
          </cell>
          <cell r="P2524">
            <v>1080000</v>
          </cell>
          <cell r="AC2524" t="str">
            <v>Pharma</v>
          </cell>
        </row>
        <row r="2525">
          <cell r="H2525" t="str">
            <v>MC002625</v>
          </cell>
          <cell r="P2525">
            <v>1080000</v>
          </cell>
          <cell r="AC2525" t="str">
            <v>Pharma</v>
          </cell>
        </row>
        <row r="2526">
          <cell r="H2526" t="str">
            <v>MC002625</v>
          </cell>
          <cell r="P2526">
            <v>480000</v>
          </cell>
          <cell r="AC2526" t="str">
            <v>Sữa Nước</v>
          </cell>
        </row>
        <row r="2527">
          <cell r="H2527" t="str">
            <v>MC002625</v>
          </cell>
          <cell r="P2527">
            <v>480000</v>
          </cell>
          <cell r="AC2527" t="str">
            <v>Sữa Nước</v>
          </cell>
        </row>
        <row r="2528">
          <cell r="H2528" t="str">
            <v>MC002625</v>
          </cell>
          <cell r="P2528">
            <v>480000</v>
          </cell>
          <cell r="AC2528" t="str">
            <v>Sữa Nước</v>
          </cell>
        </row>
        <row r="2529">
          <cell r="H2529" t="str">
            <v>MC002426</v>
          </cell>
          <cell r="P2529">
            <v>1185000</v>
          </cell>
          <cell r="AC2529" t="str">
            <v>Nunest</v>
          </cell>
        </row>
        <row r="2530">
          <cell r="H2530" t="str">
            <v>MC002426</v>
          </cell>
          <cell r="P2530">
            <v>1245000</v>
          </cell>
          <cell r="AC2530" t="str">
            <v>Nunest</v>
          </cell>
        </row>
        <row r="2531">
          <cell r="H2531" t="str">
            <v>MC000671</v>
          </cell>
          <cell r="P2531">
            <v>2160000</v>
          </cell>
          <cell r="AC2531" t="str">
            <v>Sữa Nước Pharma</v>
          </cell>
        </row>
        <row r="2532">
          <cell r="H2532" t="str">
            <v>MC002579</v>
          </cell>
          <cell r="P2532">
            <v>920000</v>
          </cell>
          <cell r="AC2532" t="str">
            <v>Pharma</v>
          </cell>
        </row>
        <row r="2533">
          <cell r="H2533" t="str">
            <v>MC002579</v>
          </cell>
          <cell r="P2533">
            <v>250000</v>
          </cell>
          <cell r="AC2533" t="str">
            <v>Pharma</v>
          </cell>
        </row>
        <row r="2534">
          <cell r="H2534" t="str">
            <v>MC002579</v>
          </cell>
          <cell r="P2534">
            <v>880000</v>
          </cell>
          <cell r="AC2534" t="str">
            <v>Pharma</v>
          </cell>
        </row>
        <row r="2535">
          <cell r="H2535" t="str">
            <v>MC002579</v>
          </cell>
          <cell r="P2535">
            <v>1020000</v>
          </cell>
          <cell r="AC2535" t="str">
            <v>Sữa Bột Colos</v>
          </cell>
        </row>
        <row r="2536">
          <cell r="H2536" t="str">
            <v>MC002044</v>
          </cell>
          <cell r="P2536">
            <v>660000</v>
          </cell>
          <cell r="AC2536" t="str">
            <v>Pur</v>
          </cell>
        </row>
        <row r="2537">
          <cell r="H2537" t="str">
            <v>MC002044</v>
          </cell>
          <cell r="P2537">
            <v>720000</v>
          </cell>
          <cell r="AC2537" t="str">
            <v>Pur</v>
          </cell>
        </row>
        <row r="2538">
          <cell r="H2538" t="str">
            <v>MC002044</v>
          </cell>
          <cell r="P2538">
            <v>468000</v>
          </cell>
          <cell r="AC2538" t="str">
            <v>Pur</v>
          </cell>
        </row>
        <row r="2539">
          <cell r="H2539" t="str">
            <v>MC000121</v>
          </cell>
          <cell r="P2539">
            <v>3060000</v>
          </cell>
          <cell r="AC2539" t="str">
            <v>PUR</v>
          </cell>
        </row>
        <row r="2540">
          <cell r="H2540" t="str">
            <v>MC000121</v>
          </cell>
          <cell r="P2540">
            <v>720000</v>
          </cell>
          <cell r="AC2540" t="str">
            <v>Pur</v>
          </cell>
        </row>
        <row r="2541">
          <cell r="H2541" t="str">
            <v>MC000121</v>
          </cell>
          <cell r="P2541">
            <v>300000</v>
          </cell>
          <cell r="AC2541" t="str">
            <v>Pur</v>
          </cell>
        </row>
        <row r="2542">
          <cell r="H2542" t="str">
            <v>MC000121</v>
          </cell>
          <cell r="P2542">
            <v>360000</v>
          </cell>
          <cell r="AC2542" t="str">
            <v>Pur</v>
          </cell>
        </row>
        <row r="2543">
          <cell r="H2543" t="str">
            <v>MC000121</v>
          </cell>
          <cell r="P2543">
            <v>1080000</v>
          </cell>
          <cell r="AC2543" t="str">
            <v>Pur</v>
          </cell>
        </row>
        <row r="2544">
          <cell r="H2544" t="str">
            <v>MC000121</v>
          </cell>
          <cell r="P2544">
            <v>1080000</v>
          </cell>
          <cell r="AC2544" t="str">
            <v>Pur</v>
          </cell>
        </row>
        <row r="2545">
          <cell r="H2545" t="str">
            <v>MC000121</v>
          </cell>
          <cell r="P2545">
            <v>480000</v>
          </cell>
          <cell r="AC2545" t="str">
            <v>Pur</v>
          </cell>
        </row>
        <row r="2546">
          <cell r="H2546" t="str">
            <v>MC000126</v>
          </cell>
          <cell r="P2546">
            <v>2304000</v>
          </cell>
          <cell r="AC2546" t="str">
            <v>Sữa Nước</v>
          </cell>
        </row>
        <row r="2547">
          <cell r="H2547" t="str">
            <v>MC000104</v>
          </cell>
          <cell r="P2547">
            <v>4752000</v>
          </cell>
          <cell r="AC2547" t="str">
            <v>Sữa nước</v>
          </cell>
        </row>
        <row r="2548">
          <cell r="H2548" t="str">
            <v>MC000104</v>
          </cell>
          <cell r="P2548">
            <v>7286400</v>
          </cell>
          <cell r="AC2548" t="str">
            <v>Sữa nước</v>
          </cell>
        </row>
        <row r="2549">
          <cell r="H2549" t="str">
            <v>MC000104</v>
          </cell>
          <cell r="P2549">
            <v>2304000</v>
          </cell>
          <cell r="AC2549" t="str">
            <v>Sữa Nước</v>
          </cell>
        </row>
        <row r="2550">
          <cell r="H2550" t="str">
            <v>MC000693</v>
          </cell>
          <cell r="P2550">
            <v>4752000</v>
          </cell>
          <cell r="AC2550" t="str">
            <v>Dinh Dưỡng</v>
          </cell>
        </row>
        <row r="2551">
          <cell r="H2551" t="str">
            <v>MC000693</v>
          </cell>
          <cell r="P2551">
            <v>736000</v>
          </cell>
          <cell r="AC2551" t="str">
            <v>Sữa Nước</v>
          </cell>
        </row>
        <row r="2552">
          <cell r="H2552" t="str">
            <v>MC000693</v>
          </cell>
          <cell r="P2552">
            <v>408000</v>
          </cell>
          <cell r="AC2552" t="str">
            <v>Bột Ăn Dặm</v>
          </cell>
        </row>
        <row r="2553">
          <cell r="H2553" t="str">
            <v>MC000788</v>
          </cell>
          <cell r="P2553">
            <v>28512000</v>
          </cell>
          <cell r="AC2553" t="str">
            <v>Dinh Dưỡng</v>
          </cell>
        </row>
        <row r="2554">
          <cell r="H2554" t="str">
            <v>MC000788</v>
          </cell>
          <cell r="P2554">
            <v>26640000</v>
          </cell>
          <cell r="AC2554" t="str">
            <v>Dinh Dưỡng</v>
          </cell>
        </row>
        <row r="2555">
          <cell r="H2555" t="str">
            <v>MC000559</v>
          </cell>
          <cell r="P2555">
            <v>1470000</v>
          </cell>
          <cell r="AC2555" t="str">
            <v>Nunest</v>
          </cell>
        </row>
        <row r="2556">
          <cell r="H2556" t="str">
            <v>MC000559</v>
          </cell>
          <cell r="P2556">
            <v>1680000</v>
          </cell>
          <cell r="AC2556" t="str">
            <v>Nunest</v>
          </cell>
        </row>
        <row r="2557">
          <cell r="H2557" t="str">
            <v>MC000559</v>
          </cell>
          <cell r="P2557">
            <v>360000</v>
          </cell>
          <cell r="AC2557" t="str">
            <v>Nunest</v>
          </cell>
        </row>
        <row r="2558">
          <cell r="H2558" t="str">
            <v>MC000355</v>
          </cell>
          <cell r="P2558">
            <v>1980000</v>
          </cell>
          <cell r="AC2558" t="str">
            <v>Nunest</v>
          </cell>
        </row>
        <row r="2559">
          <cell r="H2559" t="str">
            <v>MC000355</v>
          </cell>
          <cell r="P2559">
            <v>2370000</v>
          </cell>
          <cell r="AC2559" t="str">
            <v>Nunest</v>
          </cell>
        </row>
        <row r="2560">
          <cell r="H2560" t="str">
            <v>MC000355</v>
          </cell>
          <cell r="P2560">
            <v>2340000</v>
          </cell>
          <cell r="AC2560" t="str">
            <v>Nunest</v>
          </cell>
        </row>
        <row r="2561">
          <cell r="H2561" t="str">
            <v>MC000355</v>
          </cell>
          <cell r="P2561">
            <v>2940000</v>
          </cell>
          <cell r="AC2561" t="str">
            <v>Nunest</v>
          </cell>
        </row>
        <row r="2562">
          <cell r="H2562" t="str">
            <v>MC002080</v>
          </cell>
          <cell r="P2562">
            <v>2700000</v>
          </cell>
          <cell r="AC2562" t="str">
            <v>Nunest</v>
          </cell>
        </row>
        <row r="2563">
          <cell r="H2563" t="str">
            <v>MC002468</v>
          </cell>
          <cell r="P2563">
            <v>1620000</v>
          </cell>
          <cell r="AC2563" t="str">
            <v>Pharma</v>
          </cell>
        </row>
        <row r="2564">
          <cell r="H2564" t="str">
            <v>MC002173</v>
          </cell>
          <cell r="P2564">
            <v>1080000</v>
          </cell>
          <cell r="AC2564" t="str">
            <v>Pharma</v>
          </cell>
        </row>
        <row r="2565">
          <cell r="H2565" t="str">
            <v>MC002173</v>
          </cell>
          <cell r="P2565">
            <v>2080000</v>
          </cell>
          <cell r="AC2565" t="str">
            <v>Pharma</v>
          </cell>
        </row>
        <row r="2566">
          <cell r="H2566" t="str">
            <v>MC002173</v>
          </cell>
          <cell r="P2566">
            <v>576000</v>
          </cell>
          <cell r="AC2566" t="str">
            <v>Sữa Nước</v>
          </cell>
        </row>
        <row r="2567">
          <cell r="H2567" t="str">
            <v>MC002173</v>
          </cell>
          <cell r="P2567">
            <v>374400</v>
          </cell>
          <cell r="AC2567" t="str">
            <v>Sữa Nước</v>
          </cell>
        </row>
        <row r="2568">
          <cell r="H2568" t="str">
            <v>MC002173</v>
          </cell>
          <cell r="P2568">
            <v>864000</v>
          </cell>
          <cell r="AC2568" t="str">
            <v>Sữa Nước</v>
          </cell>
        </row>
        <row r="2569">
          <cell r="H2569" t="str">
            <v>MC002173</v>
          </cell>
          <cell r="P2569">
            <v>537600</v>
          </cell>
          <cell r="AC2569" t="str">
            <v>Sữa Nước Pharma</v>
          </cell>
        </row>
        <row r="2570">
          <cell r="H2570" t="str">
            <v>MC002173</v>
          </cell>
          <cell r="P2570">
            <v>250000</v>
          </cell>
          <cell r="AC2570" t="str">
            <v>Dinh Dưỡng</v>
          </cell>
        </row>
        <row r="2571">
          <cell r="H2571" t="str">
            <v>MC002173</v>
          </cell>
          <cell r="P2571">
            <v>432000</v>
          </cell>
          <cell r="AC2571" t="str">
            <v>Sữa Nước</v>
          </cell>
        </row>
        <row r="2572">
          <cell r="H2572" t="str">
            <v>MC002173</v>
          </cell>
          <cell r="P2572">
            <v>480000</v>
          </cell>
          <cell r="AC2572" t="str">
            <v>Dinh Dưỡng</v>
          </cell>
        </row>
        <row r="2573">
          <cell r="H2573" t="str">
            <v>MC002173</v>
          </cell>
          <cell r="P2573">
            <v>740000</v>
          </cell>
          <cell r="AC2573" t="str">
            <v>Sữa nước</v>
          </cell>
        </row>
        <row r="2574">
          <cell r="H2574" t="str">
            <v>MC002173</v>
          </cell>
          <cell r="P2574">
            <v>662400</v>
          </cell>
          <cell r="AC2574" t="str">
            <v>Sữa Nước</v>
          </cell>
        </row>
        <row r="2575">
          <cell r="H2575" t="str">
            <v>MC002173</v>
          </cell>
          <cell r="P2575">
            <v>489600</v>
          </cell>
          <cell r="AC2575" t="str">
            <v>Sữa Nước Colos</v>
          </cell>
        </row>
        <row r="2576">
          <cell r="H2576" t="str">
            <v>MC002173</v>
          </cell>
          <cell r="P2576">
            <v>374400</v>
          </cell>
          <cell r="AC2576" t="str">
            <v>Sữa Nước</v>
          </cell>
        </row>
        <row r="2577">
          <cell r="H2577" t="str">
            <v>MC002173</v>
          </cell>
          <cell r="P2577">
            <v>440000</v>
          </cell>
          <cell r="AC2577" t="str">
            <v>Pharma</v>
          </cell>
        </row>
        <row r="2578">
          <cell r="H2578" t="str">
            <v>MC002173</v>
          </cell>
          <cell r="P2578">
            <v>460000</v>
          </cell>
          <cell r="AC2578" t="str">
            <v>Pharma</v>
          </cell>
        </row>
        <row r="2579">
          <cell r="H2579" t="str">
            <v>MC002173</v>
          </cell>
          <cell r="P2579">
            <v>644000</v>
          </cell>
          <cell r="AC2579" t="str">
            <v>Dinh Dưỡng</v>
          </cell>
        </row>
        <row r="2580">
          <cell r="H2580" t="str">
            <v>MC002173</v>
          </cell>
          <cell r="P2580">
            <v>390000</v>
          </cell>
          <cell r="AC2580" t="str">
            <v>Dinh Dưỡng</v>
          </cell>
        </row>
        <row r="2581">
          <cell r="H2581" t="str">
            <v>MC002173</v>
          </cell>
          <cell r="P2581">
            <v>1110000</v>
          </cell>
          <cell r="AC2581" t="str">
            <v>Dinh Dưỡng</v>
          </cell>
        </row>
        <row r="2582">
          <cell r="H2582" t="str">
            <v>MC002173</v>
          </cell>
          <cell r="P2582">
            <v>1530000</v>
          </cell>
          <cell r="AC2582" t="str">
            <v>Sữa Bột Colos</v>
          </cell>
        </row>
        <row r="2583">
          <cell r="H2583" t="str">
            <v>MC002173</v>
          </cell>
          <cell r="P2583">
            <v>520000</v>
          </cell>
          <cell r="AC2583" t="str">
            <v>Pharma</v>
          </cell>
        </row>
        <row r="2584">
          <cell r="H2584" t="str">
            <v>MC002173</v>
          </cell>
          <cell r="P2584">
            <v>204000</v>
          </cell>
          <cell r="AC2584" t="str">
            <v>Bột Ăn Dặm</v>
          </cell>
        </row>
        <row r="2585">
          <cell r="H2585" t="str">
            <v>MC002173</v>
          </cell>
          <cell r="P2585">
            <v>177000</v>
          </cell>
          <cell r="AC2585" t="str">
            <v>Bột Ăn Dặm</v>
          </cell>
        </row>
        <row r="2586">
          <cell r="H2586" t="str">
            <v>MC002173</v>
          </cell>
          <cell r="P2586">
            <v>59000</v>
          </cell>
          <cell r="AC2586" t="str">
            <v>Bột Ăn Dặm</v>
          </cell>
        </row>
        <row r="2587">
          <cell r="H2587" t="str">
            <v>MC002173</v>
          </cell>
          <cell r="P2587">
            <v>59000</v>
          </cell>
          <cell r="AC2587" t="str">
            <v>Bột Ăn Dặm</v>
          </cell>
        </row>
        <row r="2588">
          <cell r="H2588" t="str">
            <v>MC002173</v>
          </cell>
          <cell r="P2588">
            <v>59000</v>
          </cell>
          <cell r="AC2588" t="str">
            <v>Bột Ăn Dặm</v>
          </cell>
        </row>
        <row r="2589">
          <cell r="H2589" t="str">
            <v>MC002173</v>
          </cell>
          <cell r="P2589">
            <v>1776000</v>
          </cell>
          <cell r="AC2589" t="str">
            <v>Sữa nước</v>
          </cell>
        </row>
        <row r="2590">
          <cell r="H2590" t="str">
            <v>MC002173</v>
          </cell>
          <cell r="P2590">
            <v>520000</v>
          </cell>
          <cell r="AC2590" t="str">
            <v>Nunest</v>
          </cell>
        </row>
        <row r="2591">
          <cell r="H2591" t="str">
            <v>MC002173</v>
          </cell>
          <cell r="P2591">
            <v>432000</v>
          </cell>
          <cell r="AC2591" t="str">
            <v>Sữa Nước Pharma</v>
          </cell>
        </row>
        <row r="2592">
          <cell r="H2592" t="str">
            <v>MC002173</v>
          </cell>
          <cell r="P2592">
            <v>432000</v>
          </cell>
          <cell r="AC2592" t="str">
            <v>Sữa Nước</v>
          </cell>
        </row>
        <row r="2593">
          <cell r="H2593" t="str">
            <v>MC002173</v>
          </cell>
          <cell r="P2593">
            <v>662400</v>
          </cell>
          <cell r="AC2593" t="str">
            <v>Sữa Nước</v>
          </cell>
        </row>
        <row r="2594">
          <cell r="H2594" t="str">
            <v>MC002173</v>
          </cell>
          <cell r="P2594">
            <v>198000</v>
          </cell>
          <cell r="AC2594" t="str">
            <v>Dinh Dưỡng</v>
          </cell>
        </row>
        <row r="2595">
          <cell r="H2595" t="str">
            <v>MC002173</v>
          </cell>
          <cell r="P2595">
            <v>148000</v>
          </cell>
          <cell r="AC2595" t="str">
            <v>Sữa nước</v>
          </cell>
        </row>
        <row r="2596">
          <cell r="H2596" t="str">
            <v>MC002173</v>
          </cell>
          <cell r="P2596">
            <v>144000</v>
          </cell>
          <cell r="AC2596" t="str">
            <v>Sữa nước</v>
          </cell>
        </row>
        <row r="2597">
          <cell r="H2597" t="str">
            <v>MC000121</v>
          </cell>
          <cell r="P2597">
            <v>2340000</v>
          </cell>
          <cell r="AC2597" t="str">
            <v>Pharma</v>
          </cell>
        </row>
        <row r="2598">
          <cell r="H2598" t="str">
            <v>MC002831</v>
          </cell>
          <cell r="P2598">
            <v>1116000</v>
          </cell>
          <cell r="AC2598" t="str">
            <v>Sữa Nước Pharma</v>
          </cell>
        </row>
        <row r="2599">
          <cell r="H2599" t="str">
            <v>MC000121</v>
          </cell>
          <cell r="P2599">
            <v>270000</v>
          </cell>
          <cell r="AC2599" t="str">
            <v>Pharma</v>
          </cell>
        </row>
        <row r="2600">
          <cell r="H2600" t="str">
            <v>MC000355</v>
          </cell>
          <cell r="P2600">
            <v>3000000</v>
          </cell>
          <cell r="AC2600" t="str">
            <v>Pharma</v>
          </cell>
        </row>
        <row r="2601">
          <cell r="H2601" t="str">
            <v>MC000129</v>
          </cell>
          <cell r="P2601">
            <v>5520000</v>
          </cell>
          <cell r="AC2601" t="str">
            <v>Pharma</v>
          </cell>
        </row>
        <row r="2602">
          <cell r="H2602" t="str">
            <v>MC000129</v>
          </cell>
          <cell r="P2602">
            <v>3948000</v>
          </cell>
          <cell r="AC2602" t="str">
            <v>Pharma</v>
          </cell>
        </row>
        <row r="2603">
          <cell r="H2603" t="str">
            <v>MC000121</v>
          </cell>
          <cell r="P2603">
            <v>2688000</v>
          </cell>
          <cell r="AC2603" t="str">
            <v>Sữa Nước Pharma</v>
          </cell>
        </row>
        <row r="2604">
          <cell r="H2604" t="str">
            <v>MC000162</v>
          </cell>
          <cell r="P2604">
            <v>19008000</v>
          </cell>
          <cell r="AC2604" t="str">
            <v>Dinh Dưỡng</v>
          </cell>
        </row>
        <row r="2605">
          <cell r="H2605" t="str">
            <v>MC000098</v>
          </cell>
          <cell r="P2605">
            <v>1416000</v>
          </cell>
          <cell r="AC2605" t="str">
            <v>Bột Ăn Dặm</v>
          </cell>
        </row>
        <row r="2606">
          <cell r="H2606" t="str">
            <v>MC000098</v>
          </cell>
          <cell r="P2606">
            <v>408000</v>
          </cell>
          <cell r="AC2606" t="str">
            <v>Bột Ăn Dặm</v>
          </cell>
        </row>
        <row r="2607">
          <cell r="H2607" t="str">
            <v>MC000098</v>
          </cell>
          <cell r="P2607">
            <v>354000</v>
          </cell>
          <cell r="AC2607" t="str">
            <v>Bột Ăn Dặm</v>
          </cell>
        </row>
        <row r="2608">
          <cell r="H2608" t="str">
            <v>MC000098</v>
          </cell>
          <cell r="P2608">
            <v>408000</v>
          </cell>
          <cell r="AC2608" t="str">
            <v>Bột Ăn Dặm</v>
          </cell>
        </row>
        <row r="2609">
          <cell r="H2609" t="str">
            <v>MC000355</v>
          </cell>
          <cell r="P2609">
            <v>354000</v>
          </cell>
          <cell r="AC2609" t="str">
            <v>Bột Ăn Dặm</v>
          </cell>
        </row>
        <row r="2610">
          <cell r="H2610" t="str">
            <v>MC000355</v>
          </cell>
          <cell r="P2610">
            <v>354000</v>
          </cell>
          <cell r="AC2610" t="str">
            <v>Bột Ăn Dặm</v>
          </cell>
        </row>
        <row r="2611">
          <cell r="H2611" t="str">
            <v>MC000355</v>
          </cell>
          <cell r="P2611">
            <v>708000</v>
          </cell>
          <cell r="AC2611" t="str">
            <v>Bột Ăn Dặm</v>
          </cell>
        </row>
        <row r="2612">
          <cell r="H2612" t="str">
            <v>MC000355</v>
          </cell>
          <cell r="P2612">
            <v>408000</v>
          </cell>
          <cell r="AC2612" t="str">
            <v>Bột Ăn Dặm</v>
          </cell>
        </row>
        <row r="2613">
          <cell r="H2613" t="str">
            <v>MC000355</v>
          </cell>
          <cell r="P2613">
            <v>408000</v>
          </cell>
          <cell r="AC2613" t="str">
            <v>Bột Ăn Dặm</v>
          </cell>
        </row>
        <row r="2614">
          <cell r="H2614" t="str">
            <v>MC000355</v>
          </cell>
          <cell r="P2614">
            <v>3456000</v>
          </cell>
          <cell r="AC2614" t="str">
            <v>Sữa Nước</v>
          </cell>
        </row>
        <row r="2615">
          <cell r="H2615" t="str">
            <v>MC000102</v>
          </cell>
          <cell r="P2615">
            <v>4752000</v>
          </cell>
          <cell r="AC2615" t="str">
            <v>Dinh Dưỡng</v>
          </cell>
        </row>
        <row r="2616">
          <cell r="H2616" t="str">
            <v>MC000102</v>
          </cell>
          <cell r="P2616">
            <v>3864000</v>
          </cell>
          <cell r="AC2616" t="str">
            <v>Dinh Dưỡng</v>
          </cell>
        </row>
        <row r="2617">
          <cell r="H2617" t="str">
            <v>MC002579</v>
          </cell>
          <cell r="P2617">
            <v>177000</v>
          </cell>
          <cell r="AC2617" t="str">
            <v>Bột Ăn Dặm</v>
          </cell>
        </row>
        <row r="2618">
          <cell r="H2618" t="str">
            <v>MC002579</v>
          </cell>
          <cell r="P2618">
            <v>272000</v>
          </cell>
          <cell r="AC2618" t="str">
            <v>Bột Ăn Dặm</v>
          </cell>
        </row>
        <row r="2619">
          <cell r="H2619" t="str">
            <v>MC002579</v>
          </cell>
          <cell r="P2619">
            <v>236000</v>
          </cell>
          <cell r="AC2619" t="str">
            <v>Bột Ăn Dặm</v>
          </cell>
        </row>
        <row r="2620">
          <cell r="H2620" t="str">
            <v>MC002579</v>
          </cell>
          <cell r="P2620">
            <v>177000</v>
          </cell>
          <cell r="AC2620" t="str">
            <v>Bột Ăn Dặm</v>
          </cell>
        </row>
        <row r="2621">
          <cell r="H2621" t="str">
            <v>MC002579</v>
          </cell>
          <cell r="P2621">
            <v>272000</v>
          </cell>
          <cell r="AC2621" t="str">
            <v>Bột Ăn Dặm</v>
          </cell>
        </row>
        <row r="2622">
          <cell r="H2622" t="str">
            <v>MC000128</v>
          </cell>
          <cell r="P2622">
            <v>3828000</v>
          </cell>
          <cell r="AC2622" t="str">
            <v>Dinh Dưỡng</v>
          </cell>
        </row>
        <row r="2623">
          <cell r="H2623" t="str">
            <v>MC000722</v>
          </cell>
          <cell r="P2623">
            <v>4752000</v>
          </cell>
          <cell r="AC2623" t="str">
            <v>Dinh Dưỡng</v>
          </cell>
        </row>
        <row r="2624">
          <cell r="H2624" t="str">
            <v>MC000671</v>
          </cell>
          <cell r="P2624">
            <v>17280000</v>
          </cell>
          <cell r="AC2624" t="str">
            <v>Dinh Dưỡng</v>
          </cell>
        </row>
        <row r="2625">
          <cell r="H2625" t="str">
            <v>MC000369</v>
          </cell>
          <cell r="P2625">
            <v>2649600</v>
          </cell>
          <cell r="AC2625" t="str">
            <v>Sữa nước</v>
          </cell>
        </row>
        <row r="2626">
          <cell r="H2626" t="str">
            <v>MC000369</v>
          </cell>
          <cell r="P2626">
            <v>2664000</v>
          </cell>
          <cell r="AC2626" t="str">
            <v>Sữa nước</v>
          </cell>
        </row>
        <row r="2627">
          <cell r="H2627" t="str">
            <v>MC000369</v>
          </cell>
          <cell r="P2627">
            <v>4608000</v>
          </cell>
          <cell r="AC2627" t="str">
            <v>Sữa Nước</v>
          </cell>
        </row>
        <row r="2628">
          <cell r="H2628" t="str">
            <v>MC000369</v>
          </cell>
          <cell r="P2628">
            <v>1728000</v>
          </cell>
          <cell r="AC2628" t="str">
            <v>Sữa Nước</v>
          </cell>
        </row>
        <row r="2629">
          <cell r="H2629" t="str">
            <v>MC000369</v>
          </cell>
          <cell r="P2629">
            <v>408000</v>
          </cell>
          <cell r="AC2629" t="str">
            <v>Bột Ăn Dặm</v>
          </cell>
        </row>
        <row r="2630">
          <cell r="H2630" t="str">
            <v>MC000369</v>
          </cell>
          <cell r="P2630">
            <v>408000</v>
          </cell>
          <cell r="AC2630" t="str">
            <v>Bột Ăn Dặm</v>
          </cell>
        </row>
        <row r="2631">
          <cell r="H2631" t="str">
            <v>MC000369</v>
          </cell>
          <cell r="P2631">
            <v>408000</v>
          </cell>
          <cell r="AC2631" t="str">
            <v>Bột Ăn Dặm</v>
          </cell>
        </row>
        <row r="2632">
          <cell r="H2632" t="str">
            <v>MC000369</v>
          </cell>
          <cell r="P2632">
            <v>354000</v>
          </cell>
          <cell r="AC2632" t="str">
            <v>Bột Ăn Dặm</v>
          </cell>
        </row>
        <row r="2633">
          <cell r="H2633" t="str">
            <v>MC000369</v>
          </cell>
          <cell r="P2633">
            <v>7728000</v>
          </cell>
          <cell r="AC2633" t="str">
            <v>Dinh Dưỡng</v>
          </cell>
        </row>
        <row r="2634">
          <cell r="H2634" t="str">
            <v>MC000369</v>
          </cell>
          <cell r="P2634">
            <v>4752000</v>
          </cell>
          <cell r="AC2634" t="str">
            <v>Dinh Dưỡng</v>
          </cell>
        </row>
        <row r="2635">
          <cell r="H2635" t="str">
            <v>MC000369</v>
          </cell>
          <cell r="P2635">
            <v>5880000</v>
          </cell>
          <cell r="AC2635" t="str">
            <v>Dinh Dưỡng</v>
          </cell>
        </row>
        <row r="2636">
          <cell r="H2636" t="str">
            <v>MC000369</v>
          </cell>
          <cell r="P2636">
            <v>9960000</v>
          </cell>
          <cell r="AC2636" t="str">
            <v>Dinh Dưỡng</v>
          </cell>
        </row>
        <row r="2637">
          <cell r="H2637" t="str">
            <v>MC000369</v>
          </cell>
          <cell r="P2637">
            <v>5760000</v>
          </cell>
          <cell r="AC2637" t="str">
            <v>Dinh Dưỡng</v>
          </cell>
        </row>
        <row r="2638">
          <cell r="H2638" t="str">
            <v>MC000369</v>
          </cell>
          <cell r="P2638">
            <v>5748000</v>
          </cell>
          <cell r="AC2638" t="str">
            <v>Dinh Dưỡng</v>
          </cell>
        </row>
        <row r="2639">
          <cell r="H2639" t="str">
            <v>MC000369</v>
          </cell>
          <cell r="P2639">
            <v>4632000</v>
          </cell>
          <cell r="AC2639" t="str">
            <v>Dinh Dưỡng</v>
          </cell>
        </row>
        <row r="2640">
          <cell r="H2640" t="str">
            <v>MC000369</v>
          </cell>
          <cell r="P2640">
            <v>2220000</v>
          </cell>
          <cell r="AC2640" t="str">
            <v>Dinh Dưỡng</v>
          </cell>
        </row>
        <row r="2641">
          <cell r="H2641" t="str">
            <v>MC000369</v>
          </cell>
          <cell r="P2641">
            <v>3000000</v>
          </cell>
          <cell r="AC2641" t="str">
            <v>Dinh Dưỡng</v>
          </cell>
        </row>
        <row r="2642">
          <cell r="H2642" t="str">
            <v>MC000788</v>
          </cell>
          <cell r="P2642">
            <v>4248000</v>
          </cell>
          <cell r="AC2642" t="str">
            <v>Bột Ăn Dặm</v>
          </cell>
        </row>
        <row r="2643">
          <cell r="H2643" t="str">
            <v>MC000548</v>
          </cell>
          <cell r="P2643">
            <v>9504000</v>
          </cell>
          <cell r="AC2643" t="str">
            <v>Dinh Dưỡng</v>
          </cell>
        </row>
        <row r="2644">
          <cell r="H2644" t="str">
            <v>MC001291</v>
          </cell>
          <cell r="P2644">
            <v>1632000</v>
          </cell>
          <cell r="AC2644" t="str">
            <v>Bột Ăn Dặm</v>
          </cell>
        </row>
        <row r="2645">
          <cell r="H2645" t="str">
            <v>MC002629</v>
          </cell>
          <cell r="P2645">
            <v>2880000</v>
          </cell>
          <cell r="AC2645" t="str">
            <v>Sữa Nước</v>
          </cell>
        </row>
        <row r="2646">
          <cell r="H2646" t="str">
            <v>MC002629</v>
          </cell>
          <cell r="P2646">
            <v>7680000</v>
          </cell>
          <cell r="AC2646" t="str">
            <v>Sữa Nước</v>
          </cell>
        </row>
        <row r="2647">
          <cell r="H2647" t="str">
            <v>MC002629</v>
          </cell>
          <cell r="P2647">
            <v>5616000</v>
          </cell>
          <cell r="AC2647" t="str">
            <v>Sữa Nước</v>
          </cell>
        </row>
        <row r="2648">
          <cell r="H2648" t="str">
            <v>MC002629</v>
          </cell>
          <cell r="P2648">
            <v>8640000</v>
          </cell>
          <cell r="AC2648" t="str">
            <v>Sữa Nước</v>
          </cell>
        </row>
        <row r="2649">
          <cell r="H2649" t="str">
            <v>MC002629</v>
          </cell>
          <cell r="P2649">
            <v>6912000</v>
          </cell>
          <cell r="AC2649" t="str">
            <v>Sữa nước</v>
          </cell>
        </row>
        <row r="2650">
          <cell r="H2650" t="str">
            <v>MC002629</v>
          </cell>
          <cell r="P2650">
            <v>6624000</v>
          </cell>
          <cell r="AC2650" t="str">
            <v>Sữa nước</v>
          </cell>
        </row>
        <row r="2651">
          <cell r="H2651" t="str">
            <v>MC002629</v>
          </cell>
          <cell r="P2651">
            <v>3264000</v>
          </cell>
          <cell r="AC2651" t="str">
            <v>Bột Ăn Dặm</v>
          </cell>
        </row>
        <row r="2652">
          <cell r="H2652" t="str">
            <v>MC002629</v>
          </cell>
          <cell r="P2652">
            <v>3264000</v>
          </cell>
          <cell r="AC2652" t="str">
            <v>Bột Ăn Dặm</v>
          </cell>
        </row>
        <row r="2653">
          <cell r="H2653" t="str">
            <v>MC002629</v>
          </cell>
          <cell r="P2653">
            <v>2832000</v>
          </cell>
          <cell r="AC2653" t="str">
            <v>Bột Ăn Dặm</v>
          </cell>
        </row>
        <row r="2654">
          <cell r="H2654" t="str">
            <v>MC002629</v>
          </cell>
          <cell r="P2654">
            <v>4980000</v>
          </cell>
          <cell r="AC2654" t="str">
            <v>Dinh Dưỡng</v>
          </cell>
        </row>
        <row r="2655">
          <cell r="H2655" t="str">
            <v>MC002629</v>
          </cell>
          <cell r="P2655">
            <v>3240000</v>
          </cell>
          <cell r="AC2655" t="str">
            <v>Sữa Bột Colos</v>
          </cell>
        </row>
        <row r="2656">
          <cell r="H2656" t="str">
            <v>MC002629</v>
          </cell>
          <cell r="P2656">
            <v>6360000</v>
          </cell>
          <cell r="AC2656" t="str">
            <v>Sữa Bột Colos</v>
          </cell>
        </row>
        <row r="2657">
          <cell r="H2657" t="str">
            <v>MC000249</v>
          </cell>
          <cell r="P2657">
            <v>6240000</v>
          </cell>
          <cell r="AC2657" t="str">
            <v>Pharma</v>
          </cell>
        </row>
        <row r="2658">
          <cell r="H2658" t="str">
            <v>MC000369</v>
          </cell>
          <cell r="P2658">
            <v>11040000</v>
          </cell>
          <cell r="AC2658" t="str">
            <v>Pharma</v>
          </cell>
        </row>
        <row r="2659">
          <cell r="H2659" t="str">
            <v>MC000369</v>
          </cell>
          <cell r="P2659">
            <v>11844000</v>
          </cell>
          <cell r="AC2659" t="str">
            <v>Pharma</v>
          </cell>
        </row>
        <row r="2660">
          <cell r="H2660" t="str">
            <v>MC000369</v>
          </cell>
          <cell r="P2660">
            <v>5280000</v>
          </cell>
          <cell r="AC2660" t="str">
            <v>Pharma</v>
          </cell>
        </row>
        <row r="2661">
          <cell r="H2661" t="str">
            <v>MC000369</v>
          </cell>
          <cell r="P2661">
            <v>5742000</v>
          </cell>
          <cell r="AC2661" t="str">
            <v>Pharma</v>
          </cell>
        </row>
        <row r="2662">
          <cell r="H2662" t="str">
            <v>MC000369</v>
          </cell>
          <cell r="P2662">
            <v>585000</v>
          </cell>
          <cell r="AC2662" t="str">
            <v>Pharma</v>
          </cell>
        </row>
        <row r="2663">
          <cell r="H2663" t="str">
            <v>MC000355</v>
          </cell>
          <cell r="P2663">
            <v>3510000</v>
          </cell>
          <cell r="AC2663" t="str">
            <v>Sữa Bột Colos</v>
          </cell>
        </row>
        <row r="2664">
          <cell r="H2664" t="str">
            <v>MC000355</v>
          </cell>
          <cell r="P2664">
            <v>3120000</v>
          </cell>
          <cell r="AC2664" t="str">
            <v>Sữa Bột Colos</v>
          </cell>
        </row>
        <row r="2665">
          <cell r="H2665" t="str">
            <v>MC000355</v>
          </cell>
          <cell r="P2665">
            <v>3570000</v>
          </cell>
          <cell r="AC2665" t="str">
            <v>Sữa Bột Colos</v>
          </cell>
        </row>
        <row r="2666">
          <cell r="H2666" t="str">
            <v>MC000098</v>
          </cell>
          <cell r="P2666">
            <v>65664000</v>
          </cell>
          <cell r="AC2666" t="str">
            <v>Sữa Nước Colos</v>
          </cell>
        </row>
        <row r="2667">
          <cell r="H2667" t="str">
            <v>MC000547</v>
          </cell>
          <cell r="P2667">
            <v>1296000</v>
          </cell>
          <cell r="AC2667" t="str">
            <v>Sữa nước</v>
          </cell>
        </row>
        <row r="2668">
          <cell r="H2668" t="str">
            <v>MC000530</v>
          </cell>
          <cell r="P2668">
            <v>816000</v>
          </cell>
          <cell r="AC2668" t="str">
            <v>Bột Ăn Dặm</v>
          </cell>
        </row>
        <row r="2669">
          <cell r="H2669" t="str">
            <v>MC000530</v>
          </cell>
          <cell r="P2669">
            <v>408000</v>
          </cell>
          <cell r="AC2669" t="str">
            <v>Bột Ăn Dặm</v>
          </cell>
        </row>
        <row r="2670">
          <cell r="H2670" t="str">
            <v>MC002423</v>
          </cell>
          <cell r="P2670">
            <v>14256000</v>
          </cell>
          <cell r="AC2670" t="str">
            <v>Dinh Dưỡng</v>
          </cell>
        </row>
        <row r="2671">
          <cell r="H2671" t="str">
            <v>MC002089</v>
          </cell>
          <cell r="P2671">
            <v>23040000</v>
          </cell>
          <cell r="AC2671" t="str">
            <v>Sữa Nước</v>
          </cell>
        </row>
        <row r="2672">
          <cell r="H2672" t="str">
            <v>MC002089</v>
          </cell>
          <cell r="P2672">
            <v>480000</v>
          </cell>
          <cell r="AC2672" t="str">
            <v>Sữa Nước</v>
          </cell>
        </row>
        <row r="2673">
          <cell r="H2673" t="str">
            <v>MC002089</v>
          </cell>
          <cell r="P2673">
            <v>480000</v>
          </cell>
          <cell r="AC2673" t="str">
            <v>Sữa Nước</v>
          </cell>
        </row>
        <row r="2674">
          <cell r="H2674" t="str">
            <v>MC002089</v>
          </cell>
          <cell r="P2674">
            <v>480000</v>
          </cell>
          <cell r="AC2674" t="str">
            <v>Sữa Nước</v>
          </cell>
        </row>
        <row r="2675">
          <cell r="H2675" t="str">
            <v>MC001278</v>
          </cell>
          <cell r="P2675">
            <v>4440000</v>
          </cell>
          <cell r="AC2675" t="str">
            <v>Dinh Dưỡng</v>
          </cell>
        </row>
        <row r="2676">
          <cell r="H2676" t="str">
            <v>MC001278</v>
          </cell>
          <cell r="P2676">
            <v>3828000</v>
          </cell>
          <cell r="AC2676" t="str">
            <v>Dinh Dưỡng</v>
          </cell>
        </row>
        <row r="2677">
          <cell r="H2677" t="str">
            <v>MC001278</v>
          </cell>
          <cell r="P2677">
            <v>408000</v>
          </cell>
          <cell r="AC2677" t="str">
            <v>Bột Ăn Dặm</v>
          </cell>
        </row>
        <row r="2678">
          <cell r="H2678" t="str">
            <v>MC002580</v>
          </cell>
          <cell r="P2678">
            <v>4492800</v>
          </cell>
          <cell r="AC2678" t="str">
            <v>Sữa Nước</v>
          </cell>
        </row>
        <row r="2679">
          <cell r="H2679" t="str">
            <v>MC000121</v>
          </cell>
          <cell r="P2679">
            <v>3864000</v>
          </cell>
          <cell r="AC2679" t="str">
            <v>Dinh Dưỡng</v>
          </cell>
        </row>
        <row r="2680">
          <cell r="H2680" t="str">
            <v>MC001264</v>
          </cell>
          <cell r="P2680">
            <v>792000</v>
          </cell>
          <cell r="AC2680" t="str">
            <v>Dinh Dưỡng</v>
          </cell>
        </row>
        <row r="2681">
          <cell r="H2681" t="str">
            <v>MC001339</v>
          </cell>
          <cell r="P2681">
            <v>10800000</v>
          </cell>
          <cell r="AC2681" t="str">
            <v>Sữa Nước Pharma</v>
          </cell>
        </row>
        <row r="2682">
          <cell r="H2682" t="str">
            <v>MC001339</v>
          </cell>
          <cell r="P2682">
            <v>16128000</v>
          </cell>
          <cell r="AC2682" t="str">
            <v>Sữa Nước Pharma</v>
          </cell>
        </row>
        <row r="2683">
          <cell r="H2683" t="str">
            <v>MC002280</v>
          </cell>
          <cell r="P2683">
            <v>55500</v>
          </cell>
          <cell r="AC2683" t="str">
            <v>Sữa nước</v>
          </cell>
        </row>
        <row r="2684">
          <cell r="H2684" t="str">
            <v>MC002280</v>
          </cell>
          <cell r="P2684">
            <v>36000</v>
          </cell>
          <cell r="AC2684" t="str">
            <v>Sữa nước</v>
          </cell>
        </row>
        <row r="2685">
          <cell r="H2685" t="str">
            <v>MC002503</v>
          </cell>
          <cell r="P2685">
            <v>11232000</v>
          </cell>
          <cell r="AC2685" t="str">
            <v>Sữa Nước</v>
          </cell>
        </row>
        <row r="2686">
          <cell r="H2686" t="str">
            <v>MC002503</v>
          </cell>
          <cell r="P2686">
            <v>4980000</v>
          </cell>
          <cell r="AC2686" t="str">
            <v>Dinh Dưỡng</v>
          </cell>
        </row>
        <row r="2687">
          <cell r="H2687" t="str">
            <v>MC002503</v>
          </cell>
          <cell r="P2687">
            <v>7728000</v>
          </cell>
          <cell r="AC2687" t="str">
            <v>Dinh Dưỡng</v>
          </cell>
        </row>
        <row r="2688">
          <cell r="H2688" t="str">
            <v>MC002503</v>
          </cell>
          <cell r="P2688">
            <v>3240000</v>
          </cell>
          <cell r="AC2688" t="str">
            <v>Sữa Bột Colos</v>
          </cell>
        </row>
        <row r="2689">
          <cell r="H2689" t="str">
            <v>MC000521</v>
          </cell>
          <cell r="P2689">
            <v>37440000</v>
          </cell>
          <cell r="AC2689" t="str">
            <v>Sữa Nước Pharma</v>
          </cell>
        </row>
        <row r="2690">
          <cell r="H2690" t="str">
            <v>MC000521</v>
          </cell>
          <cell r="P2690">
            <v>21504000</v>
          </cell>
          <cell r="AC2690" t="str">
            <v>Sữa Nước Pharma</v>
          </cell>
        </row>
        <row r="2691">
          <cell r="H2691" t="str">
            <v>MC000643</v>
          </cell>
          <cell r="P2691">
            <v>92500</v>
          </cell>
          <cell r="AC2691" t="str">
            <v>Sữa nước</v>
          </cell>
        </row>
        <row r="2692">
          <cell r="H2692" t="str">
            <v>MC000643</v>
          </cell>
          <cell r="P2692">
            <v>54000</v>
          </cell>
          <cell r="AC2692" t="str">
            <v>Sữa nước</v>
          </cell>
        </row>
        <row r="2693">
          <cell r="H2693" t="str">
            <v>MC001156</v>
          </cell>
          <cell r="P2693">
            <v>5760000</v>
          </cell>
          <cell r="AC2693" t="str">
            <v>Dinh Dưỡng</v>
          </cell>
        </row>
        <row r="2694">
          <cell r="H2694" t="str">
            <v>MC001156</v>
          </cell>
          <cell r="P2694">
            <v>5880000</v>
          </cell>
          <cell r="AC2694" t="str">
            <v>Dinh Dưỡng</v>
          </cell>
        </row>
        <row r="2695">
          <cell r="H2695" t="str">
            <v>MC001156</v>
          </cell>
          <cell r="P2695">
            <v>9264000</v>
          </cell>
          <cell r="AC2695" t="str">
            <v>Dinh Dưỡng</v>
          </cell>
        </row>
        <row r="2696">
          <cell r="H2696" t="str">
            <v>MC003496</v>
          </cell>
          <cell r="P2696">
            <v>816000</v>
          </cell>
          <cell r="AC2696" t="str">
            <v>Bột Ăn Dặm</v>
          </cell>
        </row>
        <row r="2697">
          <cell r="H2697" t="str">
            <v>MC003496</v>
          </cell>
          <cell r="P2697">
            <v>354000</v>
          </cell>
          <cell r="AC2697" t="str">
            <v>Bột Ăn Dặm</v>
          </cell>
        </row>
        <row r="2698">
          <cell r="H2698" t="str">
            <v>MC003496</v>
          </cell>
          <cell r="P2698">
            <v>354000</v>
          </cell>
          <cell r="AC2698" t="str">
            <v>Bột Ăn Dặm</v>
          </cell>
        </row>
        <row r="2699">
          <cell r="H2699" t="str">
            <v>MC003496</v>
          </cell>
          <cell r="P2699">
            <v>354000</v>
          </cell>
          <cell r="AC2699" t="str">
            <v>Bột Ăn Dặm</v>
          </cell>
        </row>
        <row r="2700">
          <cell r="H2700" t="str">
            <v>MC003496</v>
          </cell>
          <cell r="P2700">
            <v>408000</v>
          </cell>
          <cell r="AC2700" t="str">
            <v>Bột Ăn Dặm</v>
          </cell>
        </row>
        <row r="2701">
          <cell r="H2701" t="str">
            <v>MC003496</v>
          </cell>
          <cell r="P2701">
            <v>40392000</v>
          </cell>
          <cell r="AC2701" t="str">
            <v>Dinh Dưỡng</v>
          </cell>
        </row>
        <row r="2702">
          <cell r="H2702" t="str">
            <v>MC003496</v>
          </cell>
          <cell r="P2702">
            <v>390000</v>
          </cell>
          <cell r="AC2702" t="str">
            <v>Dinh Dưỡng</v>
          </cell>
        </row>
        <row r="2703">
          <cell r="H2703" t="str">
            <v>MC003496</v>
          </cell>
          <cell r="P2703">
            <v>2620800</v>
          </cell>
          <cell r="AC2703" t="str">
            <v>Sữa Nước</v>
          </cell>
        </row>
        <row r="2704">
          <cell r="H2704" t="str">
            <v>MC003496</v>
          </cell>
          <cell r="P2704">
            <v>8064000</v>
          </cell>
          <cell r="AC2704" t="str">
            <v>Sữa Nước</v>
          </cell>
        </row>
        <row r="2705">
          <cell r="H2705" t="str">
            <v>MC003496</v>
          </cell>
          <cell r="P2705">
            <v>8064000</v>
          </cell>
          <cell r="AC2705" t="str">
            <v>Sữa Nước</v>
          </cell>
        </row>
        <row r="2706">
          <cell r="H2706" t="str">
            <v>MC003496</v>
          </cell>
          <cell r="P2706">
            <v>2160000</v>
          </cell>
          <cell r="AC2706" t="str">
            <v>Sữa Nước</v>
          </cell>
        </row>
        <row r="2707">
          <cell r="H2707" t="str">
            <v>MC003496</v>
          </cell>
          <cell r="P2707">
            <v>3312000</v>
          </cell>
          <cell r="AC2707" t="str">
            <v>Sữa Nước</v>
          </cell>
        </row>
        <row r="2708">
          <cell r="H2708" t="str">
            <v>MC003496</v>
          </cell>
          <cell r="P2708">
            <v>3888000</v>
          </cell>
          <cell r="AC2708" t="str">
            <v>Sữa nước</v>
          </cell>
        </row>
        <row r="2709">
          <cell r="H2709" t="str">
            <v>MC003496</v>
          </cell>
          <cell r="P2709">
            <v>3974400</v>
          </cell>
          <cell r="AC2709" t="str">
            <v>Sữa nước</v>
          </cell>
        </row>
        <row r="2710">
          <cell r="H2710" t="str">
            <v>MC003496</v>
          </cell>
          <cell r="P2710">
            <v>4608000</v>
          </cell>
          <cell r="AC2710" t="str">
            <v>Sữa Nước</v>
          </cell>
        </row>
        <row r="2711">
          <cell r="H2711" t="str">
            <v>MC003496</v>
          </cell>
          <cell r="P2711">
            <v>3040000</v>
          </cell>
          <cell r="AC2711" t="str">
            <v>Sữa Nước</v>
          </cell>
        </row>
        <row r="2712">
          <cell r="H2712" t="str">
            <v>MC003496</v>
          </cell>
          <cell r="P2712">
            <v>1900000</v>
          </cell>
          <cell r="AC2712" t="str">
            <v>Sữa Nước</v>
          </cell>
        </row>
        <row r="2713">
          <cell r="H2713" t="str">
            <v>MC001100</v>
          </cell>
          <cell r="P2713">
            <v>24480000</v>
          </cell>
          <cell r="AC2713" t="str">
            <v>Sữa Nước Colos</v>
          </cell>
        </row>
        <row r="2714">
          <cell r="H2714" t="str">
            <v>MC001100</v>
          </cell>
          <cell r="P2714">
            <v>30600000</v>
          </cell>
          <cell r="AC2714" t="str">
            <v>Sữa Bột Colos</v>
          </cell>
        </row>
        <row r="2715">
          <cell r="H2715" t="str">
            <v>MC001100</v>
          </cell>
          <cell r="P2715">
            <v>19008000</v>
          </cell>
          <cell r="AC2715" t="str">
            <v>Dinh Dưỡng</v>
          </cell>
        </row>
        <row r="2716">
          <cell r="H2716" t="str">
            <v>MC001100</v>
          </cell>
          <cell r="P2716">
            <v>13896000</v>
          </cell>
          <cell r="AC2716" t="str">
            <v>Dinh Dưỡng</v>
          </cell>
        </row>
        <row r="2717">
          <cell r="H2717" t="str">
            <v>MC001100</v>
          </cell>
          <cell r="P2717">
            <v>17280000</v>
          </cell>
          <cell r="AC2717" t="str">
            <v>Dinh Dưỡng</v>
          </cell>
        </row>
        <row r="2718">
          <cell r="H2718" t="str">
            <v>MC001100</v>
          </cell>
          <cell r="P2718">
            <v>17640000</v>
          </cell>
          <cell r="AC2718" t="str">
            <v>Dinh Dưỡng</v>
          </cell>
        </row>
        <row r="2719">
          <cell r="H2719" t="str">
            <v>MC001100</v>
          </cell>
          <cell r="P2719">
            <v>55200000</v>
          </cell>
          <cell r="AC2719" t="str">
            <v>Pharma</v>
          </cell>
        </row>
        <row r="2720">
          <cell r="H2720" t="str">
            <v>MC001100</v>
          </cell>
          <cell r="P2720">
            <v>55272000</v>
          </cell>
          <cell r="AC2720" t="str">
            <v>Pharma</v>
          </cell>
        </row>
        <row r="2721">
          <cell r="H2721" t="str">
            <v>MC001100</v>
          </cell>
          <cell r="P2721">
            <v>15840000</v>
          </cell>
          <cell r="AC2721" t="str">
            <v>Pharma</v>
          </cell>
        </row>
        <row r="2722">
          <cell r="H2722" t="str">
            <v>MC001100</v>
          </cell>
          <cell r="P2722">
            <v>5520000</v>
          </cell>
          <cell r="AC2722" t="str">
            <v>Pharma</v>
          </cell>
        </row>
        <row r="2723">
          <cell r="H2723" t="str">
            <v>MC001100</v>
          </cell>
          <cell r="P2723">
            <v>5280000</v>
          </cell>
          <cell r="AC2723" t="str">
            <v>Pharma</v>
          </cell>
        </row>
        <row r="2724">
          <cell r="H2724" t="str">
            <v>MC001100</v>
          </cell>
          <cell r="P2724">
            <v>36000</v>
          </cell>
          <cell r="AC2724" t="str">
            <v>Sữa nước</v>
          </cell>
        </row>
        <row r="2725">
          <cell r="H2725" t="str">
            <v>MC001114</v>
          </cell>
          <cell r="P2725">
            <v>55500</v>
          </cell>
          <cell r="AC2725" t="str">
            <v>Sữa nước</v>
          </cell>
        </row>
        <row r="2726">
          <cell r="H2726" t="str">
            <v>MC001243</v>
          </cell>
          <cell r="P2726">
            <v>11040000</v>
          </cell>
          <cell r="AC2726" t="str">
            <v>Pharma</v>
          </cell>
        </row>
        <row r="2727">
          <cell r="H2727" t="str">
            <v>MC001243</v>
          </cell>
          <cell r="P2727">
            <v>3828000</v>
          </cell>
          <cell r="AC2727" t="str">
            <v>Pharma</v>
          </cell>
        </row>
        <row r="2728">
          <cell r="H2728" t="str">
            <v>MC001243</v>
          </cell>
          <cell r="P2728">
            <v>10560000</v>
          </cell>
          <cell r="AC2728" t="str">
            <v>Pharma</v>
          </cell>
        </row>
        <row r="2729">
          <cell r="H2729" t="str">
            <v>MC001243</v>
          </cell>
          <cell r="P2729">
            <v>42105600</v>
          </cell>
          <cell r="AC2729" t="str">
            <v>Sữa Nước Colos</v>
          </cell>
        </row>
        <row r="2730">
          <cell r="H2730" t="str">
            <v>MC001243</v>
          </cell>
          <cell r="P2730">
            <v>10752000</v>
          </cell>
          <cell r="AC2730" t="str">
            <v>Sữa Nước Pharma</v>
          </cell>
        </row>
        <row r="2731">
          <cell r="H2731" t="str">
            <v>MC001243</v>
          </cell>
          <cell r="P2731">
            <v>8640000</v>
          </cell>
          <cell r="AC2731" t="str">
            <v>Sữa Nước Pharma</v>
          </cell>
        </row>
        <row r="2732">
          <cell r="H2732" t="str">
            <v>MC001243</v>
          </cell>
          <cell r="P2732">
            <v>2592000</v>
          </cell>
          <cell r="AC2732" t="str">
            <v>Sữa nước</v>
          </cell>
        </row>
        <row r="2733">
          <cell r="H2733" t="str">
            <v>MC000731</v>
          </cell>
          <cell r="P2733">
            <v>37000</v>
          </cell>
          <cell r="AC2733" t="str">
            <v>Sữa nước</v>
          </cell>
        </row>
        <row r="2734">
          <cell r="H2734" t="str">
            <v>MC000731</v>
          </cell>
          <cell r="P2734">
            <v>126000</v>
          </cell>
          <cell r="AC2734" t="str">
            <v>Sữa nước</v>
          </cell>
        </row>
        <row r="2735">
          <cell r="H2735" t="str">
            <v>MC000746</v>
          </cell>
          <cell r="P2735">
            <v>36000000</v>
          </cell>
          <cell r="AC2735" t="str">
            <v>Sữa Nước Pharma</v>
          </cell>
        </row>
        <row r="2736">
          <cell r="H2736" t="str">
            <v>MC000746</v>
          </cell>
          <cell r="P2736">
            <v>16128000</v>
          </cell>
          <cell r="AC2736" t="str">
            <v>Sữa Nước Pharma</v>
          </cell>
        </row>
        <row r="2737">
          <cell r="H2737" t="str">
            <v>MC000746</v>
          </cell>
          <cell r="P2737">
            <v>24480000</v>
          </cell>
          <cell r="AC2737" t="str">
            <v>Sữa Nước Colos</v>
          </cell>
        </row>
        <row r="2738">
          <cell r="H2738" t="str">
            <v>MC000746</v>
          </cell>
          <cell r="P2738">
            <v>12960000</v>
          </cell>
          <cell r="AC2738" t="str">
            <v>Sữa nước</v>
          </cell>
        </row>
        <row r="2739">
          <cell r="H2739" t="str">
            <v>MC000746</v>
          </cell>
          <cell r="P2739">
            <v>-11100000</v>
          </cell>
          <cell r="AC2739" t="str">
            <v>Dinh Dưỡng</v>
          </cell>
        </row>
        <row r="2740">
          <cell r="H2740" t="str">
            <v>MC000041</v>
          </cell>
          <cell r="P2740">
            <v>-18720000</v>
          </cell>
          <cell r="AC2740" t="str">
            <v>Sữa Nước Pharma</v>
          </cell>
        </row>
        <row r="2741">
          <cell r="H2741" t="str">
            <v>MC000041</v>
          </cell>
          <cell r="P2741">
            <v>-32256000</v>
          </cell>
          <cell r="AC2741" t="str">
            <v>Sữa Nước Pharma</v>
          </cell>
        </row>
        <row r="2742">
          <cell r="H2742" t="str">
            <v>MC000041</v>
          </cell>
          <cell r="P2742">
            <v>-10368000</v>
          </cell>
          <cell r="AC2742" t="str">
            <v>Sữa Nước Pharma</v>
          </cell>
        </row>
        <row r="2743">
          <cell r="H2743" t="str">
            <v>MC000041</v>
          </cell>
          <cell r="P2743">
            <v>18720000</v>
          </cell>
          <cell r="AC2743" t="str">
            <v>Sữa Nước Pharma</v>
          </cell>
        </row>
        <row r="2744">
          <cell r="H2744" t="str">
            <v>MC000041</v>
          </cell>
          <cell r="P2744">
            <v>32256000</v>
          </cell>
          <cell r="AC2744" t="str">
            <v>Sữa Nước Pharma</v>
          </cell>
        </row>
        <row r="2745">
          <cell r="H2745" t="str">
            <v>MC000041</v>
          </cell>
          <cell r="P2745">
            <v>10368000</v>
          </cell>
          <cell r="AC2745" t="str">
            <v>Sữa Nước Pharma</v>
          </cell>
        </row>
        <row r="2746">
          <cell r="H2746" t="str">
            <v>MC000798</v>
          </cell>
          <cell r="P2746">
            <v>816000</v>
          </cell>
          <cell r="AC2746" t="str">
            <v>Bột Ăn Dặm</v>
          </cell>
        </row>
        <row r="2747">
          <cell r="H2747" t="str">
            <v>MC000798</v>
          </cell>
          <cell r="P2747">
            <v>8880000</v>
          </cell>
          <cell r="AC2747" t="str">
            <v>Dinh Dưỡng</v>
          </cell>
        </row>
        <row r="2748">
          <cell r="H2748" t="str">
            <v>MC000798</v>
          </cell>
          <cell r="P2748">
            <v>3864000</v>
          </cell>
          <cell r="AC2748" t="str">
            <v>Dinh Dưỡng</v>
          </cell>
        </row>
        <row r="2749">
          <cell r="H2749" t="str">
            <v>MC000798</v>
          </cell>
          <cell r="P2749">
            <v>3600000</v>
          </cell>
          <cell r="AC2749" t="str">
            <v>Sữa Nước Pharma</v>
          </cell>
        </row>
        <row r="2750">
          <cell r="H2750" t="str">
            <v>MC000798</v>
          </cell>
          <cell r="P2750">
            <v>4320000</v>
          </cell>
          <cell r="AC2750" t="str">
            <v>Sữa Nước Pharma</v>
          </cell>
        </row>
        <row r="2751">
          <cell r="H2751" t="str">
            <v>MC000798</v>
          </cell>
          <cell r="P2751">
            <v>6624000</v>
          </cell>
          <cell r="AC2751" t="str">
            <v>Sữa Nước Pharma</v>
          </cell>
        </row>
        <row r="2752">
          <cell r="H2752" t="str">
            <v>MC000798</v>
          </cell>
          <cell r="P2752">
            <v>3600000</v>
          </cell>
          <cell r="AC2752" t="str">
            <v>Sữa Nước Pharma</v>
          </cell>
        </row>
        <row r="2753">
          <cell r="H2753" t="str">
            <v>MC000798</v>
          </cell>
          <cell r="P2753">
            <v>5376000</v>
          </cell>
          <cell r="AC2753" t="str">
            <v>Sữa Nước Pharma</v>
          </cell>
        </row>
        <row r="2754">
          <cell r="H2754" t="str">
            <v>MC000370</v>
          </cell>
          <cell r="P2754">
            <v>2940000</v>
          </cell>
          <cell r="AC2754" t="str">
            <v>Nunest</v>
          </cell>
        </row>
        <row r="2755">
          <cell r="H2755" t="str">
            <v>MC000593</v>
          </cell>
          <cell r="P2755">
            <v>2340000</v>
          </cell>
          <cell r="AC2755" t="str">
            <v>Nunest</v>
          </cell>
        </row>
        <row r="2756">
          <cell r="H2756" t="str">
            <v>MC000035</v>
          </cell>
          <cell r="P2756">
            <v>19320000</v>
          </cell>
          <cell r="AC2756" t="str">
            <v>Dinh Dưỡng</v>
          </cell>
        </row>
        <row r="2757">
          <cell r="H2757" t="str">
            <v>MC000267</v>
          </cell>
          <cell r="P2757">
            <v>5760000</v>
          </cell>
          <cell r="AC2757" t="str">
            <v>Dinh Dưỡng</v>
          </cell>
        </row>
        <row r="2758">
          <cell r="H2758" t="str">
            <v>MC000267</v>
          </cell>
          <cell r="P2758">
            <v>2340000</v>
          </cell>
          <cell r="AC2758" t="str">
            <v>Nunest</v>
          </cell>
        </row>
        <row r="2759">
          <cell r="H2759" t="str">
            <v>MC001913</v>
          </cell>
          <cell r="P2759">
            <v>850000</v>
          </cell>
          <cell r="AC2759" t="str">
            <v>Pur</v>
          </cell>
        </row>
        <row r="2760">
          <cell r="H2760" t="str">
            <v>MC001913</v>
          </cell>
          <cell r="P2760">
            <v>1173000</v>
          </cell>
          <cell r="AC2760" t="str">
            <v>Pur</v>
          </cell>
        </row>
        <row r="2761">
          <cell r="H2761" t="str">
            <v>MC001913</v>
          </cell>
          <cell r="P2761">
            <v>21420000</v>
          </cell>
          <cell r="AC2761" t="str">
            <v>Pur</v>
          </cell>
        </row>
        <row r="2762">
          <cell r="H2762" t="str">
            <v>MC001913</v>
          </cell>
          <cell r="P2762">
            <v>3655000</v>
          </cell>
          <cell r="AC2762" t="str">
            <v>Pur</v>
          </cell>
        </row>
        <row r="2763">
          <cell r="H2763" t="str">
            <v>MC001913</v>
          </cell>
          <cell r="P2763">
            <v>1092000</v>
          </cell>
          <cell r="AC2763" t="str">
            <v>Pur</v>
          </cell>
        </row>
        <row r="2764">
          <cell r="H2764" t="str">
            <v>MC001913</v>
          </cell>
          <cell r="P2764">
            <v>900000</v>
          </cell>
          <cell r="AC2764" t="str">
            <v>Pur</v>
          </cell>
        </row>
        <row r="2765">
          <cell r="H2765" t="str">
            <v>MC001913</v>
          </cell>
          <cell r="P2765">
            <v>150000</v>
          </cell>
          <cell r="AC2765" t="str">
            <v>Pur</v>
          </cell>
        </row>
        <row r="2766">
          <cell r="H2766" t="str">
            <v>MC001913</v>
          </cell>
          <cell r="P2766">
            <v>1020000</v>
          </cell>
          <cell r="AC2766" t="str">
            <v>Pur</v>
          </cell>
        </row>
        <row r="2767">
          <cell r="H2767" t="str">
            <v>MC001913</v>
          </cell>
          <cell r="P2767">
            <v>675000</v>
          </cell>
          <cell r="AC2767" t="str">
            <v>Pur</v>
          </cell>
        </row>
        <row r="2768">
          <cell r="H2768" t="str">
            <v>MC001913</v>
          </cell>
          <cell r="P2768">
            <v>3680000</v>
          </cell>
          <cell r="AC2768" t="str">
            <v>Pur</v>
          </cell>
        </row>
        <row r="2769">
          <cell r="H2769" t="str">
            <v>MC001913</v>
          </cell>
          <cell r="P2769">
            <v>1200000</v>
          </cell>
          <cell r="AC2769" t="str">
            <v>Pur</v>
          </cell>
        </row>
        <row r="2770">
          <cell r="H2770" t="str">
            <v>MC001913</v>
          </cell>
          <cell r="P2770">
            <v>1710000</v>
          </cell>
          <cell r="AC2770" t="str">
            <v>Pur</v>
          </cell>
        </row>
        <row r="2771">
          <cell r="H2771" t="str">
            <v>MC001913</v>
          </cell>
          <cell r="P2771">
            <v>540000</v>
          </cell>
          <cell r="AC2771" t="str">
            <v>Pur</v>
          </cell>
        </row>
        <row r="2772">
          <cell r="H2772" t="str">
            <v>MC001814</v>
          </cell>
          <cell r="P2772">
            <v>595000</v>
          </cell>
          <cell r="AC2772" t="str">
            <v>Pur</v>
          </cell>
        </row>
        <row r="2773">
          <cell r="H2773" t="str">
            <v>MC001814</v>
          </cell>
          <cell r="P2773">
            <v>1020000</v>
          </cell>
          <cell r="AC2773" t="str">
            <v>Pur</v>
          </cell>
        </row>
        <row r="2774">
          <cell r="H2774" t="str">
            <v>MC001814</v>
          </cell>
          <cell r="P2774">
            <v>59000</v>
          </cell>
          <cell r="AC2774" t="str">
            <v>Pur</v>
          </cell>
        </row>
        <row r="2775">
          <cell r="H2775" t="str">
            <v>MC001814</v>
          </cell>
          <cell r="P2775">
            <v>357000</v>
          </cell>
          <cell r="AC2775" t="str">
            <v>Pur</v>
          </cell>
        </row>
        <row r="2776">
          <cell r="H2776" t="str">
            <v>MC001814</v>
          </cell>
          <cell r="P2776">
            <v>2760000</v>
          </cell>
          <cell r="AC2776" t="str">
            <v>Pur</v>
          </cell>
        </row>
        <row r="2777">
          <cell r="H2777" t="str">
            <v>MC001814</v>
          </cell>
          <cell r="P2777">
            <v>1440000</v>
          </cell>
          <cell r="AC2777" t="str">
            <v>Pur</v>
          </cell>
        </row>
        <row r="2778">
          <cell r="H2778" t="str">
            <v>MC001814</v>
          </cell>
          <cell r="P2778">
            <v>1120000</v>
          </cell>
          <cell r="AC2778" t="str">
            <v>Pur</v>
          </cell>
        </row>
        <row r="2779">
          <cell r="H2779" t="str">
            <v>MC001814</v>
          </cell>
          <cell r="P2779">
            <v>1710000</v>
          </cell>
          <cell r="AC2779" t="str">
            <v>Pur</v>
          </cell>
        </row>
        <row r="2780">
          <cell r="H2780" t="str">
            <v>MC001814</v>
          </cell>
          <cell r="P2780">
            <v>360000</v>
          </cell>
          <cell r="AC2780" t="str">
            <v>Pur</v>
          </cell>
        </row>
        <row r="2781">
          <cell r="H2781" t="str">
            <v>MC001814</v>
          </cell>
          <cell r="P2781">
            <v>540000</v>
          </cell>
          <cell r="AC2781" t="str">
            <v>Pur</v>
          </cell>
        </row>
        <row r="2782">
          <cell r="H2782" t="str">
            <v>MC001814</v>
          </cell>
          <cell r="P2782">
            <v>2880000</v>
          </cell>
          <cell r="AC2782" t="str">
            <v>Pur</v>
          </cell>
        </row>
        <row r="2783">
          <cell r="H2783" t="str">
            <v>MC001814</v>
          </cell>
          <cell r="P2783">
            <v>680000</v>
          </cell>
          <cell r="AC2783" t="str">
            <v>Pur</v>
          </cell>
        </row>
        <row r="2784">
          <cell r="H2784" t="str">
            <v>MC001814</v>
          </cell>
          <cell r="P2784">
            <v>390000</v>
          </cell>
          <cell r="AC2784" t="str">
            <v>Pur</v>
          </cell>
        </row>
        <row r="2785">
          <cell r="H2785" t="str">
            <v>MC001814</v>
          </cell>
          <cell r="P2785">
            <v>180000</v>
          </cell>
          <cell r="AC2785" t="str">
            <v>Pur</v>
          </cell>
        </row>
        <row r="2786">
          <cell r="H2786" t="str">
            <v>MC001814</v>
          </cell>
          <cell r="P2786">
            <v>1020000</v>
          </cell>
          <cell r="AC2786" t="str">
            <v>Pur</v>
          </cell>
        </row>
        <row r="2787">
          <cell r="H2787" t="str">
            <v>MC001814</v>
          </cell>
          <cell r="P2787">
            <v>360000</v>
          </cell>
          <cell r="AC2787" t="str">
            <v>Pur</v>
          </cell>
        </row>
        <row r="2788">
          <cell r="H2788" t="str">
            <v>MC001814</v>
          </cell>
          <cell r="P2788">
            <v>710500</v>
          </cell>
          <cell r="AC2788" t="str">
            <v>PUR</v>
          </cell>
        </row>
        <row r="2789">
          <cell r="H2789" t="str">
            <v>MC001814</v>
          </cell>
          <cell r="P2789">
            <v>552500</v>
          </cell>
          <cell r="AC2789" t="str">
            <v>PUR</v>
          </cell>
        </row>
        <row r="2790">
          <cell r="H2790" t="str">
            <v>MC001913</v>
          </cell>
          <cell r="P2790">
            <v>340000</v>
          </cell>
          <cell r="AC2790" t="str">
            <v>PUR</v>
          </cell>
        </row>
        <row r="2791">
          <cell r="H2791" t="str">
            <v>MC001913</v>
          </cell>
          <cell r="P2791">
            <v>304500</v>
          </cell>
          <cell r="AC2791" t="str">
            <v>PUR</v>
          </cell>
        </row>
        <row r="2792">
          <cell r="H2792" t="str">
            <v>MC002778</v>
          </cell>
          <cell r="P2792">
            <v>580000</v>
          </cell>
          <cell r="AC2792" t="str">
            <v>Pur</v>
          </cell>
        </row>
        <row r="2793">
          <cell r="H2793" t="str">
            <v>MC002778</v>
          </cell>
          <cell r="P2793">
            <v>1020000</v>
          </cell>
          <cell r="AC2793" t="str">
            <v>PUR</v>
          </cell>
        </row>
        <row r="2794">
          <cell r="H2794" t="str">
            <v>MC002592</v>
          </cell>
          <cell r="P2794">
            <v>6480000</v>
          </cell>
          <cell r="AC2794" t="str">
            <v>Pharma</v>
          </cell>
        </row>
        <row r="2795">
          <cell r="H2795" t="str">
            <v>MC001222</v>
          </cell>
          <cell r="P2795">
            <v>1960000</v>
          </cell>
          <cell r="AC2795" t="str">
            <v>Dinh Dưỡng</v>
          </cell>
        </row>
        <row r="2796">
          <cell r="H2796" t="str">
            <v>MC002626</v>
          </cell>
          <cell r="P2796">
            <v>15060000</v>
          </cell>
          <cell r="AC2796" t="str">
            <v>Dinh Dưỡng</v>
          </cell>
        </row>
        <row r="2797">
          <cell r="H2797" t="str">
            <v>MC002423</v>
          </cell>
          <cell r="P2797">
            <v>2188800</v>
          </cell>
          <cell r="AC2797" t="str">
            <v>Sữa Nước Colos</v>
          </cell>
        </row>
        <row r="2798">
          <cell r="H2798" t="str">
            <v>MC002089</v>
          </cell>
          <cell r="P2798">
            <v>5830000</v>
          </cell>
          <cell r="AC2798" t="str">
            <v>Sữa Bột Colos</v>
          </cell>
        </row>
        <row r="2799">
          <cell r="H2799" t="str">
            <v>MC002838</v>
          </cell>
          <cell r="P2799">
            <v>1468800</v>
          </cell>
          <cell r="AC2799" t="str">
            <v>Sữa Nước Colos</v>
          </cell>
        </row>
        <row r="2800">
          <cell r="H2800" t="str">
            <v>MC002838</v>
          </cell>
          <cell r="P2800">
            <v>1590000</v>
          </cell>
          <cell r="AC2800" t="str">
            <v>Sữa Bột Colos</v>
          </cell>
        </row>
        <row r="2801">
          <cell r="H2801" t="str">
            <v>MC002481</v>
          </cell>
          <cell r="P2801">
            <v>28512000</v>
          </cell>
          <cell r="AC2801" t="str">
            <v>Dinh Dưỡng</v>
          </cell>
        </row>
        <row r="2802">
          <cell r="H2802" t="str">
            <v>MC002481</v>
          </cell>
          <cell r="P2802">
            <v>26640000</v>
          </cell>
          <cell r="AC2802" t="str">
            <v>Dinh Dưỡng</v>
          </cell>
        </row>
        <row r="2803">
          <cell r="H2803" t="str">
            <v>MC002481</v>
          </cell>
          <cell r="P2803">
            <v>9264000</v>
          </cell>
          <cell r="AC2803" t="str">
            <v>Dinh Dưỡng</v>
          </cell>
        </row>
        <row r="2804">
          <cell r="H2804" t="str">
            <v>MC002481</v>
          </cell>
          <cell r="P2804">
            <v>5520000</v>
          </cell>
          <cell r="AC2804" t="str">
            <v>Pharma</v>
          </cell>
        </row>
        <row r="2805">
          <cell r="H2805" t="str">
            <v>MC002481</v>
          </cell>
          <cell r="P2805">
            <v>7200000</v>
          </cell>
          <cell r="AC2805" t="str">
            <v>Sữa Nước</v>
          </cell>
        </row>
        <row r="2806">
          <cell r="H2806" t="str">
            <v>MC002481</v>
          </cell>
          <cell r="P2806">
            <v>12902400</v>
          </cell>
          <cell r="AC2806" t="str">
            <v>Sữa Nước Pharma</v>
          </cell>
        </row>
        <row r="2807">
          <cell r="H2807" t="str">
            <v>MC002481</v>
          </cell>
          <cell r="P2807">
            <v>3264000</v>
          </cell>
          <cell r="AC2807" t="str">
            <v>Bột Ăn Dặm</v>
          </cell>
        </row>
        <row r="2808">
          <cell r="H2808" t="str">
            <v>MC001261</v>
          </cell>
          <cell r="P2808">
            <v>4410000</v>
          </cell>
          <cell r="AC2808" t="str">
            <v>Nunest</v>
          </cell>
        </row>
        <row r="2809">
          <cell r="H2809" t="str">
            <v>MC002565</v>
          </cell>
          <cell r="P2809">
            <v>3864000</v>
          </cell>
          <cell r="AC2809" t="str">
            <v>Dinh Dưỡng</v>
          </cell>
        </row>
        <row r="2810">
          <cell r="H2810" t="str">
            <v>MC000035</v>
          </cell>
          <cell r="P2810">
            <v>22080000</v>
          </cell>
          <cell r="AC2810" t="str">
            <v>Pharma</v>
          </cell>
        </row>
        <row r="2811">
          <cell r="H2811" t="str">
            <v>MC000065</v>
          </cell>
          <cell r="P2811">
            <v>11484000</v>
          </cell>
          <cell r="AC2811" t="str">
            <v>Pharma</v>
          </cell>
        </row>
        <row r="2812">
          <cell r="H2812" t="str">
            <v>MC000065</v>
          </cell>
          <cell r="P2812">
            <v>11040000</v>
          </cell>
          <cell r="AC2812" t="str">
            <v>Pharma</v>
          </cell>
        </row>
        <row r="2813">
          <cell r="H2813" t="str">
            <v>MC001285</v>
          </cell>
          <cell r="P2813">
            <v>3225600</v>
          </cell>
          <cell r="AC2813" t="str">
            <v>Sữa Nước Pharma</v>
          </cell>
        </row>
        <row r="2814">
          <cell r="H2814" t="str">
            <v>MC001285</v>
          </cell>
          <cell r="P2814">
            <v>2160000</v>
          </cell>
          <cell r="AC2814" t="str">
            <v>Sữa Nước Pharma</v>
          </cell>
        </row>
        <row r="2815">
          <cell r="H2815" t="str">
            <v>MC001285</v>
          </cell>
          <cell r="P2815">
            <v>2592000</v>
          </cell>
          <cell r="AC2815" t="str">
            <v>Sữa Nước Pharma</v>
          </cell>
        </row>
        <row r="2816">
          <cell r="H2816" t="str">
            <v>MC001285</v>
          </cell>
          <cell r="P2816">
            <v>1800000</v>
          </cell>
          <cell r="AC2816" t="str">
            <v>Sữa Nước Pharma</v>
          </cell>
        </row>
        <row r="2817">
          <cell r="H2817" t="str">
            <v>MC001285</v>
          </cell>
          <cell r="P2817">
            <v>2937600</v>
          </cell>
          <cell r="AC2817" t="str">
            <v>Sữa Nước Colos</v>
          </cell>
        </row>
        <row r="2818">
          <cell r="H2818" t="str">
            <v>MC001285</v>
          </cell>
          <cell r="P2818">
            <v>4608000</v>
          </cell>
          <cell r="AC2818" t="str">
            <v>Sữa Nước</v>
          </cell>
        </row>
        <row r="2819">
          <cell r="H2819" t="str">
            <v>MC001285</v>
          </cell>
          <cell r="P2819">
            <v>2246400</v>
          </cell>
          <cell r="AC2819" t="str">
            <v>Sữa Nước</v>
          </cell>
        </row>
        <row r="2820">
          <cell r="H2820" t="str">
            <v>MC001285</v>
          </cell>
          <cell r="P2820">
            <v>3456000</v>
          </cell>
          <cell r="AC2820" t="str">
            <v>Sữa Nước</v>
          </cell>
        </row>
        <row r="2821">
          <cell r="H2821" t="str">
            <v>MC001285</v>
          </cell>
          <cell r="P2821">
            <v>2592000</v>
          </cell>
          <cell r="AC2821" t="str">
            <v>Sữa nước</v>
          </cell>
        </row>
        <row r="2822">
          <cell r="H2822" t="str">
            <v>MC002757</v>
          </cell>
          <cell r="P2822">
            <v>1650000</v>
          </cell>
          <cell r="AC2822" t="str">
            <v>Nunest</v>
          </cell>
        </row>
        <row r="2823">
          <cell r="H2823" t="str">
            <v>MC000307</v>
          </cell>
          <cell r="P2823">
            <v>3974400</v>
          </cell>
          <cell r="AC2823" t="str">
            <v>Sữa nước</v>
          </cell>
        </row>
        <row r="2824">
          <cell r="H2824" t="str">
            <v>MC000788</v>
          </cell>
          <cell r="P2824">
            <v>9264000</v>
          </cell>
          <cell r="AC2824" t="str">
            <v>Dinh Dưỡng</v>
          </cell>
        </row>
        <row r="2825">
          <cell r="H2825" t="str">
            <v>MC000788</v>
          </cell>
          <cell r="P2825">
            <v>4440000</v>
          </cell>
          <cell r="AC2825" t="str">
            <v>Dinh Dưỡng</v>
          </cell>
        </row>
        <row r="2826">
          <cell r="H2826" t="str">
            <v>MC000788</v>
          </cell>
          <cell r="P2826">
            <v>2376000</v>
          </cell>
          <cell r="AC2826" t="str">
            <v>Dinh Dưỡng</v>
          </cell>
        </row>
        <row r="2827">
          <cell r="H2827" t="str">
            <v>MC000788</v>
          </cell>
          <cell r="P2827">
            <v>23184000</v>
          </cell>
          <cell r="AC2827" t="str">
            <v>Dinh Dưỡng</v>
          </cell>
        </row>
        <row r="2828">
          <cell r="H2828" t="str">
            <v>MC000788</v>
          </cell>
          <cell r="P2828">
            <v>1110000</v>
          </cell>
          <cell r="AC2828" t="str">
            <v>Dinh Dưỡng</v>
          </cell>
        </row>
        <row r="2829">
          <cell r="H2829" t="str">
            <v>MC000671</v>
          </cell>
          <cell r="P2829">
            <v>420000</v>
          </cell>
          <cell r="AC2829" t="str">
            <v>Pur</v>
          </cell>
        </row>
        <row r="2830">
          <cell r="H2830" t="str">
            <v>MC000429</v>
          </cell>
          <cell r="P2830">
            <v>552000</v>
          </cell>
          <cell r="AC2830" t="str">
            <v>Pur</v>
          </cell>
        </row>
        <row r="2831">
          <cell r="H2831" t="str">
            <v>MC000429</v>
          </cell>
          <cell r="P2831">
            <v>552000</v>
          </cell>
          <cell r="AC2831" t="str">
            <v>Pur</v>
          </cell>
        </row>
        <row r="2832">
          <cell r="H2832" t="str">
            <v>MC001245</v>
          </cell>
          <cell r="P2832">
            <v>6024000</v>
          </cell>
          <cell r="AC2832" t="str">
            <v>Dinh Dưỡng</v>
          </cell>
        </row>
        <row r="2833">
          <cell r="H2833" t="str">
            <v>MC001235</v>
          </cell>
          <cell r="P2833">
            <v>384000</v>
          </cell>
          <cell r="AC2833" t="str">
            <v>Sữa Nước</v>
          </cell>
        </row>
        <row r="2834">
          <cell r="H2834" t="str">
            <v>MC001235</v>
          </cell>
          <cell r="P2834">
            <v>1280000</v>
          </cell>
          <cell r="AC2834" t="str">
            <v>Sữa Nước</v>
          </cell>
        </row>
        <row r="2835">
          <cell r="H2835" t="str">
            <v>MC000861</v>
          </cell>
          <cell r="P2835">
            <v>1255000</v>
          </cell>
          <cell r="AC2835" t="str">
            <v>Dinh Dưỡng</v>
          </cell>
        </row>
        <row r="2836">
          <cell r="H2836" t="str">
            <v>MC000855</v>
          </cell>
          <cell r="P2836">
            <v>3514000</v>
          </cell>
          <cell r="AC2836" t="str">
            <v>Dinh Dưỡng</v>
          </cell>
        </row>
        <row r="2837">
          <cell r="H2837" t="str">
            <v>MC001813</v>
          </cell>
          <cell r="P2837">
            <v>1710000</v>
          </cell>
          <cell r="AC2837" t="str">
            <v>Nunest</v>
          </cell>
        </row>
        <row r="2838">
          <cell r="H2838" t="str">
            <v>MC001813</v>
          </cell>
          <cell r="P2838">
            <v>1740000</v>
          </cell>
          <cell r="AC2838" t="str">
            <v>PUR</v>
          </cell>
        </row>
        <row r="2839">
          <cell r="H2839" t="str">
            <v>MC001813</v>
          </cell>
          <cell r="P2839">
            <v>1320000</v>
          </cell>
          <cell r="AC2839" t="str">
            <v>PUR</v>
          </cell>
        </row>
        <row r="2840">
          <cell r="H2840" t="str">
            <v>MC001813</v>
          </cell>
          <cell r="P2840">
            <v>354000</v>
          </cell>
          <cell r="AC2840" t="str">
            <v>Pur</v>
          </cell>
        </row>
        <row r="2841">
          <cell r="H2841" t="str">
            <v>MC001813</v>
          </cell>
          <cell r="P2841">
            <v>870000</v>
          </cell>
          <cell r="AC2841" t="str">
            <v>Pur</v>
          </cell>
        </row>
        <row r="2842">
          <cell r="H2842" t="str">
            <v>MC001813</v>
          </cell>
          <cell r="P2842">
            <v>600000</v>
          </cell>
          <cell r="AC2842" t="str">
            <v>Pur</v>
          </cell>
        </row>
        <row r="2843">
          <cell r="H2843" t="str">
            <v>MC001813</v>
          </cell>
          <cell r="P2843">
            <v>1080000</v>
          </cell>
          <cell r="AC2843" t="str">
            <v>Pur</v>
          </cell>
        </row>
        <row r="2844">
          <cell r="H2844" t="str">
            <v>MC001813</v>
          </cell>
          <cell r="P2844">
            <v>4600000</v>
          </cell>
          <cell r="AC2844" t="str">
            <v>Pur</v>
          </cell>
        </row>
        <row r="2845">
          <cell r="H2845" t="str">
            <v>MC001813</v>
          </cell>
          <cell r="P2845">
            <v>468000</v>
          </cell>
          <cell r="AC2845" t="str">
            <v>Pur</v>
          </cell>
        </row>
        <row r="2846">
          <cell r="H2846" t="str">
            <v>MC001813</v>
          </cell>
          <cell r="P2846">
            <v>720000</v>
          </cell>
          <cell r="AC2846" t="str">
            <v>Pur</v>
          </cell>
        </row>
        <row r="2847">
          <cell r="H2847" t="str">
            <v>MC001813</v>
          </cell>
          <cell r="P2847">
            <v>720000</v>
          </cell>
          <cell r="AC2847" t="str">
            <v>Pur</v>
          </cell>
        </row>
        <row r="2848">
          <cell r="H2848" t="str">
            <v>MC001813</v>
          </cell>
          <cell r="P2848">
            <v>1050000</v>
          </cell>
          <cell r="AC2848" t="str">
            <v>Pur</v>
          </cell>
        </row>
        <row r="2849">
          <cell r="H2849" t="str">
            <v>MC001813</v>
          </cell>
          <cell r="P2849">
            <v>990000</v>
          </cell>
          <cell r="AC2849" t="str">
            <v>Pur</v>
          </cell>
        </row>
        <row r="2850">
          <cell r="H2850" t="str">
            <v>MC001813</v>
          </cell>
          <cell r="P2850">
            <v>510000</v>
          </cell>
          <cell r="AC2850" t="str">
            <v>Pur</v>
          </cell>
        </row>
        <row r="2851">
          <cell r="H2851" t="str">
            <v>MC001813</v>
          </cell>
          <cell r="P2851">
            <v>270000</v>
          </cell>
          <cell r="AC2851" t="str">
            <v>Pur</v>
          </cell>
        </row>
        <row r="2852">
          <cell r="H2852" t="str">
            <v>MC001813</v>
          </cell>
          <cell r="P2852">
            <v>3600000</v>
          </cell>
          <cell r="AC2852" t="str">
            <v>Nunest</v>
          </cell>
        </row>
        <row r="2853">
          <cell r="H2853" t="str">
            <v>MC001813</v>
          </cell>
          <cell r="P2853">
            <v>2940000</v>
          </cell>
          <cell r="AC2853" t="str">
            <v>Nunest</v>
          </cell>
        </row>
        <row r="2854">
          <cell r="H2854" t="str">
            <v>MC001813</v>
          </cell>
          <cell r="P2854">
            <v>4800000</v>
          </cell>
          <cell r="AC2854" t="str">
            <v>Nunest</v>
          </cell>
        </row>
        <row r="2855">
          <cell r="H2855" t="str">
            <v>MC001813</v>
          </cell>
          <cell r="P2855">
            <v>3300000</v>
          </cell>
          <cell r="AC2855" t="str">
            <v>Nunest</v>
          </cell>
        </row>
        <row r="2856">
          <cell r="H2856" t="str">
            <v>MC001813</v>
          </cell>
          <cell r="P2856">
            <v>2600000</v>
          </cell>
          <cell r="AC2856" t="str">
            <v>Nunest</v>
          </cell>
        </row>
        <row r="2857">
          <cell r="H2857" t="str">
            <v>MC001813</v>
          </cell>
          <cell r="P2857">
            <v>600000</v>
          </cell>
          <cell r="AC2857" t="str">
            <v>Nunest</v>
          </cell>
        </row>
        <row r="2858">
          <cell r="H2858" t="str">
            <v>MC001813</v>
          </cell>
          <cell r="P2858">
            <v>1710000</v>
          </cell>
          <cell r="AC2858" t="str">
            <v>Nunest</v>
          </cell>
        </row>
        <row r="2859">
          <cell r="H2859" t="str">
            <v>MC000377</v>
          </cell>
          <cell r="P2859">
            <v>5184000</v>
          </cell>
          <cell r="AC2859" t="str">
            <v>Sữa nước</v>
          </cell>
        </row>
        <row r="2860">
          <cell r="H2860" t="str">
            <v>MC002173</v>
          </cell>
          <cell r="P2860">
            <v>396000</v>
          </cell>
          <cell r="AC2860" t="str">
            <v>Dinh Dưỡng</v>
          </cell>
        </row>
        <row r="2861">
          <cell r="H2861" t="str">
            <v>MC002173</v>
          </cell>
          <cell r="P2861">
            <v>864000</v>
          </cell>
          <cell r="AC2861" t="str">
            <v>Sữa Nước Pharma</v>
          </cell>
        </row>
        <row r="2862">
          <cell r="H2862" t="str">
            <v>MC002173</v>
          </cell>
          <cell r="P2862">
            <v>136000</v>
          </cell>
          <cell r="AC2862" t="str">
            <v>Bột Ăn Dặm</v>
          </cell>
        </row>
        <row r="2863">
          <cell r="H2863" t="str">
            <v>MC002173</v>
          </cell>
          <cell r="P2863">
            <v>1280000</v>
          </cell>
          <cell r="AC2863" t="str">
            <v>Pharma</v>
          </cell>
        </row>
        <row r="2864">
          <cell r="H2864" t="str">
            <v>MC002173</v>
          </cell>
          <cell r="P2864">
            <v>68000</v>
          </cell>
          <cell r="AC2864" t="str">
            <v>Bột Ăn Dặm</v>
          </cell>
        </row>
        <row r="2865">
          <cell r="H2865" t="str">
            <v>MC002173</v>
          </cell>
          <cell r="P2865">
            <v>68000</v>
          </cell>
          <cell r="AC2865" t="str">
            <v>Bột Ăn Dặm</v>
          </cell>
        </row>
        <row r="2866">
          <cell r="H2866" t="str">
            <v>MC002173</v>
          </cell>
          <cell r="P2866">
            <v>1080000</v>
          </cell>
          <cell r="AC2866" t="str">
            <v>Pharma</v>
          </cell>
        </row>
        <row r="2867">
          <cell r="H2867" t="str">
            <v>MC002173</v>
          </cell>
          <cell r="P2867">
            <v>312000</v>
          </cell>
          <cell r="AC2867" t="str">
            <v>Sữa Nước</v>
          </cell>
        </row>
        <row r="2868">
          <cell r="H2868" t="str">
            <v>MC002173</v>
          </cell>
          <cell r="P2868">
            <v>360000</v>
          </cell>
          <cell r="AC2868" t="str">
            <v>Sữa Nước Pharma</v>
          </cell>
        </row>
        <row r="2869">
          <cell r="H2869" t="str">
            <v>MC002173</v>
          </cell>
          <cell r="P2869">
            <v>360000</v>
          </cell>
          <cell r="AC2869" t="str">
            <v>Sữa Nước Pharma</v>
          </cell>
        </row>
        <row r="2870">
          <cell r="H2870" t="str">
            <v>MC002173</v>
          </cell>
          <cell r="P2870">
            <v>537600</v>
          </cell>
          <cell r="AC2870" t="str">
            <v>Sữa Nước Pharma</v>
          </cell>
        </row>
        <row r="2871">
          <cell r="H2871" t="str">
            <v>MC002173</v>
          </cell>
          <cell r="P2871">
            <v>270000</v>
          </cell>
          <cell r="AC2871" t="str">
            <v>Pharma</v>
          </cell>
        </row>
        <row r="2872">
          <cell r="H2872" t="str">
            <v>MC002173</v>
          </cell>
          <cell r="P2872">
            <v>288000</v>
          </cell>
          <cell r="AC2872" t="str">
            <v>Sữa nước</v>
          </cell>
        </row>
        <row r="2873">
          <cell r="H2873" t="str">
            <v>MC002173</v>
          </cell>
          <cell r="P2873">
            <v>198000</v>
          </cell>
          <cell r="AC2873" t="str">
            <v>Dinh Dưỡng</v>
          </cell>
        </row>
        <row r="2874">
          <cell r="H2874" t="str">
            <v>MC002173</v>
          </cell>
          <cell r="P2874">
            <v>59000</v>
          </cell>
          <cell r="AC2874" t="str">
            <v>Bột Ăn Dặm</v>
          </cell>
        </row>
        <row r="2875">
          <cell r="H2875" t="str">
            <v>MC002173</v>
          </cell>
          <cell r="P2875">
            <v>68000</v>
          </cell>
          <cell r="AC2875" t="str">
            <v>Bột Ăn Dặm</v>
          </cell>
        </row>
        <row r="2876">
          <cell r="H2876" t="str">
            <v>MC002173</v>
          </cell>
          <cell r="P2876">
            <v>432000</v>
          </cell>
          <cell r="AC2876" t="str">
            <v>Sữa Nước</v>
          </cell>
        </row>
        <row r="2877">
          <cell r="H2877" t="str">
            <v>MC002173</v>
          </cell>
          <cell r="P2877">
            <v>489600</v>
          </cell>
          <cell r="AC2877" t="str">
            <v>Sữa Nước Colos</v>
          </cell>
        </row>
        <row r="2878">
          <cell r="H2878" t="str">
            <v>MC002173</v>
          </cell>
          <cell r="P2878">
            <v>230000</v>
          </cell>
          <cell r="AC2878" t="str">
            <v>Pur</v>
          </cell>
        </row>
        <row r="2879">
          <cell r="H2879" t="str">
            <v>MC002173</v>
          </cell>
          <cell r="P2879">
            <v>920000</v>
          </cell>
          <cell r="AC2879" t="str">
            <v>Pharma</v>
          </cell>
        </row>
        <row r="2880">
          <cell r="H2880" t="str">
            <v>MC002173</v>
          </cell>
          <cell r="P2880">
            <v>288000</v>
          </cell>
          <cell r="AC2880" t="str">
            <v>Sữa Nước</v>
          </cell>
        </row>
        <row r="2881">
          <cell r="H2881" t="str">
            <v>MC002173</v>
          </cell>
          <cell r="P2881">
            <v>175000</v>
          </cell>
          <cell r="AC2881" t="str">
            <v>Pur</v>
          </cell>
        </row>
        <row r="2882">
          <cell r="H2882" t="str">
            <v>MC000121</v>
          </cell>
          <cell r="P2882">
            <v>2880000</v>
          </cell>
          <cell r="AC2882" t="str">
            <v>Sữa Nước Pharma</v>
          </cell>
        </row>
        <row r="2883">
          <cell r="H2883" t="str">
            <v>MC001278</v>
          </cell>
          <cell r="P2883">
            <v>1440000</v>
          </cell>
          <cell r="AC2883" t="str">
            <v>Sữa Nước Pharma</v>
          </cell>
        </row>
        <row r="2884">
          <cell r="H2884" t="str">
            <v>MC002481</v>
          </cell>
          <cell r="P2884">
            <v>4050000</v>
          </cell>
          <cell r="AC2884" t="str">
            <v>Nunest</v>
          </cell>
        </row>
        <row r="2885">
          <cell r="H2885" t="str">
            <v>MC002481</v>
          </cell>
          <cell r="P2885">
            <v>5400000</v>
          </cell>
          <cell r="AC2885" t="str">
            <v>Nunest</v>
          </cell>
        </row>
        <row r="2886">
          <cell r="H2886" t="str">
            <v>MC002481</v>
          </cell>
          <cell r="P2886">
            <v>2820000</v>
          </cell>
          <cell r="AC2886" t="str">
            <v>Nunest</v>
          </cell>
        </row>
        <row r="2887">
          <cell r="H2887" t="str">
            <v>MC002481</v>
          </cell>
          <cell r="P2887">
            <v>4680000</v>
          </cell>
          <cell r="AC2887" t="str">
            <v>Nunest</v>
          </cell>
        </row>
        <row r="2888">
          <cell r="H2888" t="str">
            <v>MC002481</v>
          </cell>
          <cell r="P2888">
            <v>12720000</v>
          </cell>
          <cell r="AC2888" t="str">
            <v>Sữa Bột Colos</v>
          </cell>
        </row>
        <row r="2889">
          <cell r="H2889" t="str">
            <v>MC001157</v>
          </cell>
          <cell r="P2889">
            <v>8640000</v>
          </cell>
          <cell r="AC2889" t="str">
            <v>Sữa nước</v>
          </cell>
        </row>
        <row r="2890">
          <cell r="H2890" t="str">
            <v>MC001157</v>
          </cell>
          <cell r="P2890">
            <v>3312000</v>
          </cell>
          <cell r="AC2890" t="str">
            <v>Sữa nước</v>
          </cell>
        </row>
        <row r="2891">
          <cell r="H2891" t="str">
            <v>MC001157</v>
          </cell>
          <cell r="P2891">
            <v>3240000</v>
          </cell>
          <cell r="AC2891" t="str">
            <v>Sữa Bột Colos</v>
          </cell>
        </row>
        <row r="2892">
          <cell r="H2892" t="str">
            <v>MC001157</v>
          </cell>
          <cell r="P2892">
            <v>12720000</v>
          </cell>
          <cell r="AC2892" t="str">
            <v>Sữa Bột Colos</v>
          </cell>
        </row>
        <row r="2893">
          <cell r="H2893" t="str">
            <v>MC001157</v>
          </cell>
          <cell r="P2893">
            <v>3120000</v>
          </cell>
          <cell r="AC2893" t="str">
            <v>Sữa Bột Colos</v>
          </cell>
        </row>
        <row r="2894">
          <cell r="H2894" t="str">
            <v>MC001157</v>
          </cell>
          <cell r="P2894">
            <v>12240000</v>
          </cell>
          <cell r="AC2894" t="str">
            <v>Sữa Bột Colos</v>
          </cell>
        </row>
        <row r="2895">
          <cell r="H2895" t="str">
            <v>MC001124</v>
          </cell>
          <cell r="P2895">
            <v>2220000</v>
          </cell>
          <cell r="AC2895" t="str">
            <v>Dinh Dưỡng</v>
          </cell>
        </row>
        <row r="2896">
          <cell r="H2896" t="str">
            <v>MC001124</v>
          </cell>
          <cell r="P2896">
            <v>2376000</v>
          </cell>
          <cell r="AC2896" t="str">
            <v>Dinh Dưỡng</v>
          </cell>
        </row>
        <row r="2897">
          <cell r="H2897" t="str">
            <v>MC001124</v>
          </cell>
          <cell r="P2897">
            <v>1932000</v>
          </cell>
          <cell r="AC2897" t="str">
            <v>Dinh Dưỡng</v>
          </cell>
        </row>
        <row r="2898">
          <cell r="H2898" t="str">
            <v>MC001124</v>
          </cell>
          <cell r="P2898">
            <v>432000</v>
          </cell>
          <cell r="AC2898" t="str">
            <v>Sữa nước</v>
          </cell>
        </row>
        <row r="2899">
          <cell r="H2899" t="str">
            <v>MC001124</v>
          </cell>
          <cell r="P2899">
            <v>662400</v>
          </cell>
          <cell r="AC2899" t="str">
            <v>Sữa nước</v>
          </cell>
        </row>
        <row r="2900">
          <cell r="H2900" t="str">
            <v>MC001124</v>
          </cell>
          <cell r="P2900">
            <v>288000</v>
          </cell>
          <cell r="AC2900" t="str">
            <v>Sữa Nước</v>
          </cell>
        </row>
        <row r="2901">
          <cell r="H2901" t="str">
            <v>MC001124</v>
          </cell>
          <cell r="P2901">
            <v>384000</v>
          </cell>
          <cell r="AC2901" t="str">
            <v>Sữa Nước</v>
          </cell>
        </row>
        <row r="2902">
          <cell r="H2902" t="str">
            <v>MC001124</v>
          </cell>
          <cell r="P2902">
            <v>374400</v>
          </cell>
          <cell r="AC2902" t="str">
            <v>Sữa Nước</v>
          </cell>
        </row>
        <row r="2903">
          <cell r="H2903" t="str">
            <v>MC001124</v>
          </cell>
          <cell r="P2903">
            <v>576000</v>
          </cell>
          <cell r="AC2903" t="str">
            <v>Sữa Nước</v>
          </cell>
        </row>
        <row r="2904">
          <cell r="H2904" t="str">
            <v>MC000128</v>
          </cell>
          <cell r="P2904">
            <v>3864000</v>
          </cell>
          <cell r="AC2904" t="str">
            <v>Dinh Dưỡng</v>
          </cell>
        </row>
        <row r="2905">
          <cell r="H2905" t="str">
            <v>MC000722</v>
          </cell>
          <cell r="P2905">
            <v>374400</v>
          </cell>
          <cell r="AC2905" t="str">
            <v>Sữa Nước</v>
          </cell>
        </row>
        <row r="2906">
          <cell r="H2906" t="str">
            <v>MC000722</v>
          </cell>
          <cell r="P2906">
            <v>1728000</v>
          </cell>
          <cell r="AC2906" t="str">
            <v>Sữa Nước</v>
          </cell>
        </row>
        <row r="2907">
          <cell r="H2907" t="str">
            <v>MC002058</v>
          </cell>
          <cell r="P2907">
            <v>3974400</v>
          </cell>
          <cell r="AC2907" t="str">
            <v>Sữa nước</v>
          </cell>
        </row>
        <row r="2908">
          <cell r="H2908" t="str">
            <v>MC002058</v>
          </cell>
          <cell r="P2908">
            <v>6912000</v>
          </cell>
          <cell r="AC2908" t="str">
            <v>Sữa nước</v>
          </cell>
        </row>
        <row r="2909">
          <cell r="H2909" t="str">
            <v>MC000128</v>
          </cell>
          <cell r="P2909">
            <v>354000</v>
          </cell>
          <cell r="AC2909" t="str">
            <v>Bột Ăn Dặm</v>
          </cell>
        </row>
        <row r="2910">
          <cell r="H2910" t="str">
            <v>MC000128</v>
          </cell>
          <cell r="P2910">
            <v>354000</v>
          </cell>
          <cell r="AC2910" t="str">
            <v>Bột Ăn Dặm</v>
          </cell>
        </row>
        <row r="2911">
          <cell r="H2911" t="str">
            <v>MC000128</v>
          </cell>
          <cell r="P2911">
            <v>408000</v>
          </cell>
          <cell r="AC2911" t="str">
            <v>Bột Ăn Dặm</v>
          </cell>
        </row>
        <row r="2912">
          <cell r="H2912" t="str">
            <v>MC000128</v>
          </cell>
          <cell r="P2912">
            <v>408000</v>
          </cell>
          <cell r="AC2912" t="str">
            <v>Bột Ăn Dặm</v>
          </cell>
        </row>
        <row r="2913">
          <cell r="H2913" t="str">
            <v>MC000788</v>
          </cell>
          <cell r="P2913">
            <v>1632000</v>
          </cell>
          <cell r="AC2913" t="str">
            <v>Bột Ăn Dặm</v>
          </cell>
        </row>
        <row r="2914">
          <cell r="H2914" t="str">
            <v>MC000788</v>
          </cell>
          <cell r="P2914">
            <v>1416000</v>
          </cell>
          <cell r="AC2914" t="str">
            <v>Bột Ăn Dặm</v>
          </cell>
        </row>
        <row r="2915">
          <cell r="H2915" t="str">
            <v>MC000788</v>
          </cell>
          <cell r="P2915">
            <v>1416000</v>
          </cell>
          <cell r="AC2915" t="str">
            <v>Bột Ăn Dặm</v>
          </cell>
        </row>
        <row r="2916">
          <cell r="H2916" t="str">
            <v>MC000788</v>
          </cell>
          <cell r="P2916">
            <v>3456000</v>
          </cell>
          <cell r="AC2916" t="str">
            <v>Sữa Nước</v>
          </cell>
        </row>
        <row r="2917">
          <cell r="H2917" t="str">
            <v>MC002227</v>
          </cell>
          <cell r="P2917">
            <v>2874000</v>
          </cell>
          <cell r="AC2917" t="str">
            <v>Dinh Dưỡng</v>
          </cell>
        </row>
        <row r="2918">
          <cell r="H2918" t="str">
            <v>MC002227</v>
          </cell>
          <cell r="P2918">
            <v>2490000</v>
          </cell>
          <cell r="AC2918" t="str">
            <v>Dinh Dưỡng</v>
          </cell>
        </row>
        <row r="2919">
          <cell r="H2919" t="str">
            <v>MC002227</v>
          </cell>
          <cell r="P2919">
            <v>3864000</v>
          </cell>
          <cell r="AC2919" t="str">
            <v>Dinh Dưỡng</v>
          </cell>
        </row>
        <row r="2920">
          <cell r="H2920" t="str">
            <v>MC002227</v>
          </cell>
          <cell r="P2920">
            <v>1914000</v>
          </cell>
          <cell r="AC2920" t="str">
            <v>Dinh Dưỡng</v>
          </cell>
        </row>
        <row r="2921">
          <cell r="H2921" t="str">
            <v>MC002227</v>
          </cell>
          <cell r="P2921">
            <v>2220000</v>
          </cell>
          <cell r="AC2921" t="str">
            <v>Dinh Dưỡng</v>
          </cell>
        </row>
        <row r="2922">
          <cell r="H2922" t="str">
            <v>MC002227</v>
          </cell>
          <cell r="P2922">
            <v>2376000</v>
          </cell>
          <cell r="AC2922" t="str">
            <v>Dinh Dưỡng</v>
          </cell>
        </row>
        <row r="2923">
          <cell r="H2923" t="str">
            <v>MC002227</v>
          </cell>
          <cell r="P2923">
            <v>2316000</v>
          </cell>
          <cell r="AC2923" t="str">
            <v>Dinh Dưỡng</v>
          </cell>
        </row>
        <row r="2924">
          <cell r="H2924" t="str">
            <v>MC002227</v>
          </cell>
          <cell r="P2924">
            <v>2940000</v>
          </cell>
          <cell r="AC2924" t="str">
            <v>Dinh Dưỡng</v>
          </cell>
        </row>
        <row r="2925">
          <cell r="H2925" t="str">
            <v>MC002227</v>
          </cell>
          <cell r="P2925">
            <v>3240000</v>
          </cell>
          <cell r="AC2925" t="str">
            <v>Sữa Bột Colos</v>
          </cell>
        </row>
        <row r="2926">
          <cell r="H2926" t="str">
            <v>MC002227</v>
          </cell>
          <cell r="P2926">
            <v>6360000</v>
          </cell>
          <cell r="AC2926" t="str">
            <v>Sữa Bột Colos</v>
          </cell>
        </row>
        <row r="2927">
          <cell r="H2927" t="str">
            <v>MC002227</v>
          </cell>
          <cell r="P2927">
            <v>3120000</v>
          </cell>
          <cell r="AC2927" t="str">
            <v>Sữa Bột Colos</v>
          </cell>
        </row>
        <row r="2928">
          <cell r="H2928" t="str">
            <v>MC002227</v>
          </cell>
          <cell r="P2928">
            <v>6120000</v>
          </cell>
          <cell r="AC2928" t="str">
            <v>Sữa Bột Colos</v>
          </cell>
        </row>
        <row r="2929">
          <cell r="H2929" t="str">
            <v>MC002227</v>
          </cell>
          <cell r="P2929">
            <v>7488000</v>
          </cell>
          <cell r="AC2929" t="str">
            <v>Sữa Nước</v>
          </cell>
        </row>
        <row r="2930">
          <cell r="H2930" t="str">
            <v>MC002227</v>
          </cell>
          <cell r="P2930">
            <v>11520000</v>
          </cell>
          <cell r="AC2930" t="str">
            <v>Sữa Nước</v>
          </cell>
        </row>
        <row r="2931">
          <cell r="H2931" t="str">
            <v>MC002227</v>
          </cell>
          <cell r="P2931">
            <v>8640000</v>
          </cell>
          <cell r="AC2931" t="str">
            <v>Sữa Nước</v>
          </cell>
        </row>
        <row r="2932">
          <cell r="H2932" t="str">
            <v>MC002227</v>
          </cell>
          <cell r="P2932">
            <v>19200000</v>
          </cell>
          <cell r="AC2932" t="str">
            <v>Sữa Nước</v>
          </cell>
        </row>
        <row r="2933">
          <cell r="H2933" t="str">
            <v>MC002227</v>
          </cell>
          <cell r="P2933">
            <v>2160000</v>
          </cell>
          <cell r="AC2933" t="str">
            <v>Sữa nước</v>
          </cell>
        </row>
        <row r="2934">
          <cell r="H2934" t="str">
            <v>MC002227</v>
          </cell>
          <cell r="P2934">
            <v>3312000</v>
          </cell>
          <cell r="AC2934" t="str">
            <v>Sữa nước</v>
          </cell>
        </row>
        <row r="2935">
          <cell r="H2935" t="str">
            <v>MC002227</v>
          </cell>
          <cell r="P2935">
            <v>624000</v>
          </cell>
          <cell r="AC2935" t="str">
            <v>Sữa Nước</v>
          </cell>
        </row>
        <row r="2936">
          <cell r="H2936" t="str">
            <v>MC002227</v>
          </cell>
          <cell r="P2936">
            <v>9792000</v>
          </cell>
          <cell r="AC2936" t="str">
            <v>Sữa Nước Colos</v>
          </cell>
        </row>
        <row r="2937">
          <cell r="H2937" t="str">
            <v>MC002227</v>
          </cell>
          <cell r="P2937">
            <v>708000</v>
          </cell>
          <cell r="AC2937" t="str">
            <v>Bột Ăn Dặm</v>
          </cell>
        </row>
        <row r="2938">
          <cell r="H2938" t="str">
            <v>MC002227</v>
          </cell>
          <cell r="P2938">
            <v>708000</v>
          </cell>
          <cell r="AC2938" t="str">
            <v>Bột Ăn Dặm</v>
          </cell>
        </row>
        <row r="2939">
          <cell r="H2939" t="str">
            <v>MC002227</v>
          </cell>
          <cell r="P2939">
            <v>708000</v>
          </cell>
          <cell r="AC2939" t="str">
            <v>Bột Ăn Dặm</v>
          </cell>
        </row>
        <row r="2940">
          <cell r="H2940" t="str">
            <v>MC002227</v>
          </cell>
          <cell r="P2940">
            <v>708000</v>
          </cell>
          <cell r="AC2940" t="str">
            <v>Bột Ăn Dặm</v>
          </cell>
        </row>
        <row r="2941">
          <cell r="H2941" t="str">
            <v>MC002227</v>
          </cell>
          <cell r="P2941">
            <v>708000</v>
          </cell>
          <cell r="AC2941" t="str">
            <v>Bột Ăn Dặm</v>
          </cell>
        </row>
        <row r="2942">
          <cell r="H2942" t="str">
            <v>MC002227</v>
          </cell>
          <cell r="P2942">
            <v>816000</v>
          </cell>
          <cell r="AC2942" t="str">
            <v>Bột Ăn Dặm</v>
          </cell>
        </row>
        <row r="2943">
          <cell r="H2943" t="str">
            <v>MC002227</v>
          </cell>
          <cell r="P2943">
            <v>816000</v>
          </cell>
          <cell r="AC2943" t="str">
            <v>Bột Ăn Dặm</v>
          </cell>
        </row>
        <row r="2944">
          <cell r="H2944" t="str">
            <v>MC002227</v>
          </cell>
          <cell r="P2944">
            <v>816000</v>
          </cell>
          <cell r="AC2944" t="str">
            <v>Bột Ăn Dặm</v>
          </cell>
        </row>
        <row r="2945">
          <cell r="H2945" t="str">
            <v>MC002227</v>
          </cell>
          <cell r="P2945">
            <v>3264000</v>
          </cell>
          <cell r="AC2945" t="str">
            <v>Bột Ăn Dặm</v>
          </cell>
        </row>
        <row r="2946">
          <cell r="H2946" t="str">
            <v>MC002227</v>
          </cell>
          <cell r="P2946">
            <v>1632000</v>
          </cell>
          <cell r="AC2946" t="str">
            <v>Bột Ăn Dặm</v>
          </cell>
        </row>
        <row r="2947">
          <cell r="H2947" t="str">
            <v>MC002227</v>
          </cell>
          <cell r="P2947">
            <v>1416000</v>
          </cell>
          <cell r="AC2947" t="str">
            <v>Bột Ăn Dặm</v>
          </cell>
        </row>
        <row r="2948">
          <cell r="H2948" t="str">
            <v>VTA20115</v>
          </cell>
          <cell r="P2948">
            <v>30120000</v>
          </cell>
          <cell r="AC2948" t="str">
            <v>Dinh Dưỡng</v>
          </cell>
        </row>
        <row r="2949">
          <cell r="H2949" t="str">
            <v>MC002309</v>
          </cell>
          <cell r="P2949">
            <v>4632000</v>
          </cell>
          <cell r="AC2949" t="str">
            <v>Dinh Dưỡng</v>
          </cell>
        </row>
        <row r="2950">
          <cell r="H2950" t="str">
            <v>MC002309</v>
          </cell>
          <cell r="P2950">
            <v>6480000</v>
          </cell>
          <cell r="AC2950" t="str">
            <v>Pharma</v>
          </cell>
        </row>
        <row r="2951">
          <cell r="H2951" t="str">
            <v>MC002309</v>
          </cell>
          <cell r="P2951">
            <v>5880000</v>
          </cell>
          <cell r="AC2951" t="str">
            <v>Dinh Dưỡng</v>
          </cell>
        </row>
        <row r="2952">
          <cell r="H2952" t="str">
            <v>MC000065</v>
          </cell>
          <cell r="P2952">
            <v>4140000</v>
          </cell>
          <cell r="AC2952" t="str">
            <v>Nunest</v>
          </cell>
        </row>
        <row r="2953">
          <cell r="H2953" t="str">
            <v>MC000065</v>
          </cell>
          <cell r="P2953">
            <v>5940000</v>
          </cell>
          <cell r="AC2953" t="str">
            <v>Nunest</v>
          </cell>
        </row>
        <row r="2954">
          <cell r="H2954" t="str">
            <v>MC000065</v>
          </cell>
          <cell r="P2954">
            <v>2700000</v>
          </cell>
          <cell r="AC2954" t="str">
            <v>Nunest</v>
          </cell>
        </row>
        <row r="2955">
          <cell r="H2955" t="str">
            <v>MC000065</v>
          </cell>
          <cell r="P2955">
            <v>2370000</v>
          </cell>
          <cell r="AC2955" t="str">
            <v>Nunest</v>
          </cell>
        </row>
        <row r="2956">
          <cell r="H2956" t="str">
            <v>MC000593</v>
          </cell>
          <cell r="P2956">
            <v>979200</v>
          </cell>
          <cell r="AC2956" t="str">
            <v>Sữa Nước Colos</v>
          </cell>
        </row>
        <row r="2957">
          <cell r="H2957" t="str">
            <v>MC000593</v>
          </cell>
          <cell r="P2957">
            <v>1459200</v>
          </cell>
          <cell r="AC2957" t="str">
            <v>Sữa Nước Colos</v>
          </cell>
        </row>
        <row r="2958">
          <cell r="H2958" t="str">
            <v>MC002532</v>
          </cell>
          <cell r="P2958">
            <v>4300800</v>
          </cell>
          <cell r="AC2958" t="str">
            <v>Sữa Nước Pharma</v>
          </cell>
        </row>
        <row r="2959">
          <cell r="H2959" t="str">
            <v>MC000909</v>
          </cell>
          <cell r="P2959">
            <v>672000</v>
          </cell>
          <cell r="AC2959" t="str">
            <v>Sữa Nước</v>
          </cell>
        </row>
        <row r="2960">
          <cell r="H2960" t="str">
            <v>MC000909</v>
          </cell>
          <cell r="P2960">
            <v>1560000</v>
          </cell>
          <cell r="AC2960" t="str">
            <v>Bột Ăn Dặm</v>
          </cell>
        </row>
        <row r="2961">
          <cell r="H2961" t="str">
            <v>MC000942</v>
          </cell>
          <cell r="P2961">
            <v>1003200</v>
          </cell>
          <cell r="AC2961" t="str">
            <v>Sữa Nước</v>
          </cell>
        </row>
        <row r="2962">
          <cell r="H2962" t="str">
            <v>MC002100</v>
          </cell>
          <cell r="P2962">
            <v>8880000</v>
          </cell>
          <cell r="AC2962" t="str">
            <v>Dinh Dưỡng</v>
          </cell>
        </row>
        <row r="2963">
          <cell r="H2963" t="str">
            <v>MC002100</v>
          </cell>
          <cell r="P2963">
            <v>1632000</v>
          </cell>
          <cell r="AC2963" t="str">
            <v>Bột Ăn Dặm</v>
          </cell>
        </row>
        <row r="2964">
          <cell r="H2964" t="str">
            <v>MC002100</v>
          </cell>
          <cell r="P2964">
            <v>816000</v>
          </cell>
          <cell r="AC2964" t="str">
            <v>Bột Ăn Dặm</v>
          </cell>
        </row>
        <row r="2965">
          <cell r="H2965" t="str">
            <v>MC002100</v>
          </cell>
          <cell r="P2965">
            <v>5760000</v>
          </cell>
          <cell r="AC2965" t="str">
            <v>Dinh Dưỡng</v>
          </cell>
        </row>
        <row r="2966">
          <cell r="H2966" t="str">
            <v>MC002100</v>
          </cell>
          <cell r="P2966">
            <v>4980000</v>
          </cell>
          <cell r="AC2966" t="str">
            <v>Dinh Dưỡng</v>
          </cell>
        </row>
        <row r="2967">
          <cell r="H2967" t="str">
            <v>MC002078</v>
          </cell>
          <cell r="P2967">
            <v>3300000</v>
          </cell>
          <cell r="AC2967" t="str">
            <v>Nunest</v>
          </cell>
        </row>
        <row r="2968">
          <cell r="H2968" t="str">
            <v>MC000121</v>
          </cell>
          <cell r="P2968">
            <v>2188800</v>
          </cell>
          <cell r="AC2968" t="str">
            <v>Sữa Nước Colos</v>
          </cell>
        </row>
        <row r="2969">
          <cell r="H2969" t="str">
            <v>MC000121</v>
          </cell>
          <cell r="P2969">
            <v>1632000</v>
          </cell>
          <cell r="AC2969" t="str">
            <v>Bột Ăn Dặm</v>
          </cell>
        </row>
        <row r="2970">
          <cell r="H2970" t="str">
            <v>MC000121</v>
          </cell>
          <cell r="P2970">
            <v>708000</v>
          </cell>
          <cell r="AC2970" t="str">
            <v>Bột Ăn Dặm</v>
          </cell>
        </row>
        <row r="2971">
          <cell r="H2971" t="str">
            <v>MC000121</v>
          </cell>
          <cell r="P2971">
            <v>816000</v>
          </cell>
          <cell r="AC2971" t="str">
            <v>Bột Ăn Dặm</v>
          </cell>
        </row>
        <row r="2972">
          <cell r="H2972" t="str">
            <v>MC000121</v>
          </cell>
          <cell r="P2972">
            <v>480000</v>
          </cell>
          <cell r="AC2972" t="str">
            <v>Sữa Nước</v>
          </cell>
        </row>
        <row r="2973">
          <cell r="H2973" t="str">
            <v>MC000121</v>
          </cell>
          <cell r="P2973">
            <v>480000</v>
          </cell>
          <cell r="AC2973" t="str">
            <v>Sữa Nước</v>
          </cell>
        </row>
        <row r="2974">
          <cell r="H2974" t="str">
            <v>MC000121</v>
          </cell>
          <cell r="P2974">
            <v>1776000</v>
          </cell>
          <cell r="AC2974" t="str">
            <v>Sữa nước</v>
          </cell>
        </row>
        <row r="2975">
          <cell r="H2975" t="str">
            <v>MC001339</v>
          </cell>
          <cell r="P2975">
            <v>7776000</v>
          </cell>
          <cell r="AC2975" t="str">
            <v>Sữa Nước Pharma</v>
          </cell>
        </row>
        <row r="2976">
          <cell r="H2976" t="str">
            <v>MC001339</v>
          </cell>
          <cell r="P2976">
            <v>11923200</v>
          </cell>
          <cell r="AC2976" t="str">
            <v>Sữa Nước Pharma</v>
          </cell>
        </row>
        <row r="2977">
          <cell r="H2977" t="str">
            <v>MC001339</v>
          </cell>
          <cell r="P2977">
            <v>6480000</v>
          </cell>
          <cell r="AC2977" t="str">
            <v>Sữa Nước Pharma</v>
          </cell>
        </row>
        <row r="2978">
          <cell r="H2978" t="str">
            <v>MC000114</v>
          </cell>
          <cell r="P2978">
            <v>14688000</v>
          </cell>
          <cell r="AC2978" t="str">
            <v>Sữa Nước Colos</v>
          </cell>
        </row>
        <row r="2979">
          <cell r="H2979" t="str">
            <v>MC000521</v>
          </cell>
          <cell r="P2979">
            <v>23688000</v>
          </cell>
          <cell r="AC2979" t="str">
            <v>Pharma</v>
          </cell>
        </row>
        <row r="2980">
          <cell r="H2980" t="str">
            <v>MC000521</v>
          </cell>
          <cell r="P2980">
            <v>7656000</v>
          </cell>
          <cell r="AC2980" t="str">
            <v>Pharma</v>
          </cell>
        </row>
        <row r="2981">
          <cell r="H2981" t="str">
            <v>MC000521</v>
          </cell>
          <cell r="P2981">
            <v>11040000</v>
          </cell>
          <cell r="AC2981" t="str">
            <v>Pharma</v>
          </cell>
        </row>
        <row r="2982">
          <cell r="H2982" t="str">
            <v>MC000888</v>
          </cell>
          <cell r="P2982">
            <v>4560000</v>
          </cell>
          <cell r="AC2982" t="str">
            <v>Sữa Nước</v>
          </cell>
        </row>
        <row r="2983">
          <cell r="H2983" t="str">
            <v>MC000888</v>
          </cell>
          <cell r="P2983">
            <v>-4560000</v>
          </cell>
          <cell r="AC2983" t="str">
            <v>Sữa Nước</v>
          </cell>
        </row>
        <row r="2984">
          <cell r="H2984" t="str">
            <v>MC003508</v>
          </cell>
          <cell r="P2984">
            <v>2854800</v>
          </cell>
          <cell r="AC2984" t="str">
            <v>Sữa Nước</v>
          </cell>
        </row>
        <row r="2985">
          <cell r="H2985" t="str">
            <v>MC003508</v>
          </cell>
          <cell r="P2985">
            <v>4032000</v>
          </cell>
          <cell r="AC2985" t="str">
            <v>Sữa Nước</v>
          </cell>
        </row>
        <row r="2986">
          <cell r="H2986" t="str">
            <v>MC003508</v>
          </cell>
          <cell r="P2986">
            <v>3360000</v>
          </cell>
          <cell r="AC2986" t="str">
            <v>Sữa Nước</v>
          </cell>
        </row>
        <row r="2987">
          <cell r="H2987" t="str">
            <v>MC003508</v>
          </cell>
          <cell r="P2987">
            <v>3360000</v>
          </cell>
          <cell r="AC2987" t="str">
            <v>Sữa Nước</v>
          </cell>
        </row>
        <row r="2988">
          <cell r="H2988" t="str">
            <v>MC003508</v>
          </cell>
          <cell r="P2988">
            <v>3360000</v>
          </cell>
          <cell r="AC2988" t="str">
            <v>Sữa Nước</v>
          </cell>
        </row>
        <row r="2989">
          <cell r="H2989" t="str">
            <v>MC003508</v>
          </cell>
          <cell r="P2989">
            <v>2520000</v>
          </cell>
          <cell r="AC2989" t="str">
            <v>Sữa Nước Pharma</v>
          </cell>
        </row>
        <row r="2990">
          <cell r="H2990" t="str">
            <v>MC003508</v>
          </cell>
          <cell r="P2990">
            <v>23500800</v>
          </cell>
          <cell r="AC2990" t="str">
            <v>Sữa Nước Colos</v>
          </cell>
        </row>
        <row r="2991">
          <cell r="H2991" t="str">
            <v>MC003508</v>
          </cell>
          <cell r="P2991">
            <v>9660000</v>
          </cell>
          <cell r="AC2991" t="str">
            <v>Dinh Dưỡng</v>
          </cell>
        </row>
        <row r="2992">
          <cell r="H2992" t="str">
            <v>MC003508</v>
          </cell>
          <cell r="P2992">
            <v>3420000</v>
          </cell>
          <cell r="AC2992" t="str">
            <v>Nunest</v>
          </cell>
        </row>
        <row r="2993">
          <cell r="H2993" t="str">
            <v>MC003508</v>
          </cell>
          <cell r="P2993">
            <v>1980000</v>
          </cell>
          <cell r="AC2993" t="str">
            <v>Nunest</v>
          </cell>
        </row>
        <row r="2994">
          <cell r="H2994" t="str">
            <v>MC003508</v>
          </cell>
          <cell r="P2994">
            <v>3000000</v>
          </cell>
          <cell r="AC2994" t="str">
            <v>Dinh Dưỡng</v>
          </cell>
        </row>
        <row r="2995">
          <cell r="H2995" t="str">
            <v>MC003508</v>
          </cell>
          <cell r="P2995">
            <v>2880000</v>
          </cell>
          <cell r="AC2995" t="str">
            <v>Dinh Dưỡng</v>
          </cell>
        </row>
        <row r="2996">
          <cell r="H2996" t="str">
            <v>MC003508</v>
          </cell>
          <cell r="P2996">
            <v>2340000</v>
          </cell>
          <cell r="AC2996" t="str">
            <v>Dinh Dưỡng</v>
          </cell>
        </row>
        <row r="2997">
          <cell r="H2997" t="str">
            <v>MC003508</v>
          </cell>
          <cell r="P2997">
            <v>2316000</v>
          </cell>
          <cell r="AC2997" t="str">
            <v>Dinh Dưỡng</v>
          </cell>
        </row>
        <row r="2998">
          <cell r="H2998" t="str">
            <v>MC003508</v>
          </cell>
          <cell r="P2998">
            <v>3120000</v>
          </cell>
          <cell r="AC2998" t="str">
            <v>Dinh Dưỡng</v>
          </cell>
        </row>
        <row r="2999">
          <cell r="H2999" t="str">
            <v>MC003508</v>
          </cell>
          <cell r="P2999">
            <v>2940000</v>
          </cell>
          <cell r="AC2999" t="str">
            <v>Dinh Dưỡng</v>
          </cell>
        </row>
        <row r="3000">
          <cell r="H3000" t="str">
            <v>MC003508</v>
          </cell>
          <cell r="P3000">
            <v>2376000</v>
          </cell>
          <cell r="AC3000" t="str">
            <v>Dinh Dưỡng</v>
          </cell>
        </row>
        <row r="3001">
          <cell r="H3001" t="str">
            <v>MC003508</v>
          </cell>
          <cell r="P3001">
            <v>2376000</v>
          </cell>
          <cell r="AC3001" t="str">
            <v>Dinh Dưỡng</v>
          </cell>
        </row>
        <row r="3002">
          <cell r="H3002" t="str">
            <v>MC003508</v>
          </cell>
          <cell r="P3002">
            <v>2412000</v>
          </cell>
          <cell r="AC3002" t="str">
            <v>Dinh Dưỡng</v>
          </cell>
        </row>
        <row r="3003">
          <cell r="H3003" t="str">
            <v>MC003508</v>
          </cell>
          <cell r="P3003">
            <v>2490000</v>
          </cell>
          <cell r="AC3003" t="str">
            <v>Dinh Dưỡng</v>
          </cell>
        </row>
        <row r="3004">
          <cell r="H3004" t="str">
            <v>MC003508</v>
          </cell>
          <cell r="P3004">
            <v>1932000</v>
          </cell>
          <cell r="AC3004" t="str">
            <v>Dinh Dưỡng</v>
          </cell>
        </row>
        <row r="3005">
          <cell r="H3005" t="str">
            <v>MC003508</v>
          </cell>
          <cell r="P3005">
            <v>2220000</v>
          </cell>
          <cell r="AC3005" t="str">
            <v>Dinh Dưỡng</v>
          </cell>
        </row>
        <row r="3006">
          <cell r="H3006" t="str">
            <v>MC003508</v>
          </cell>
          <cell r="P3006">
            <v>2220000</v>
          </cell>
          <cell r="AC3006" t="str">
            <v>Dinh Dưỡng</v>
          </cell>
        </row>
        <row r="3007">
          <cell r="H3007" t="str">
            <v>MC003508</v>
          </cell>
          <cell r="P3007">
            <v>11446000</v>
          </cell>
          <cell r="AC3007" t="str">
            <v>Bột Ăn Dặm</v>
          </cell>
        </row>
        <row r="3008">
          <cell r="H3008" t="str">
            <v>MC003508</v>
          </cell>
          <cell r="P3008">
            <v>4248000</v>
          </cell>
          <cell r="AC3008" t="str">
            <v>Bột Ăn Dặm</v>
          </cell>
        </row>
        <row r="3009">
          <cell r="H3009" t="str">
            <v>MC003508</v>
          </cell>
          <cell r="P3009">
            <v>4248000</v>
          </cell>
          <cell r="AC3009" t="str">
            <v>Bột Ăn Dặm</v>
          </cell>
        </row>
        <row r="3010">
          <cell r="H3010" t="str">
            <v>MC003508</v>
          </cell>
          <cell r="P3010">
            <v>4896000</v>
          </cell>
          <cell r="AC3010" t="str">
            <v>Bột Ăn Dặm</v>
          </cell>
        </row>
        <row r="3011">
          <cell r="H3011" t="str">
            <v>MC003508</v>
          </cell>
          <cell r="P3011">
            <v>8160000</v>
          </cell>
          <cell r="AC3011" t="str">
            <v>Bột Ăn Dặm</v>
          </cell>
        </row>
        <row r="3012">
          <cell r="H3012" t="str">
            <v>MC003508</v>
          </cell>
          <cell r="P3012">
            <v>1632000</v>
          </cell>
          <cell r="AC3012" t="str">
            <v>Bột Ăn Dặm</v>
          </cell>
        </row>
        <row r="3013">
          <cell r="H3013" t="str">
            <v>MC003508</v>
          </cell>
          <cell r="P3013">
            <v>6528000</v>
          </cell>
          <cell r="AC3013" t="str">
            <v>Bột Ăn Dặm</v>
          </cell>
        </row>
        <row r="3014">
          <cell r="H3014" t="str">
            <v>MC003508</v>
          </cell>
          <cell r="P3014">
            <v>1632000</v>
          </cell>
          <cell r="AC3014" t="str">
            <v>Bột Ăn Dặm</v>
          </cell>
        </row>
        <row r="3015">
          <cell r="H3015" t="str">
            <v>MC002460</v>
          </cell>
          <cell r="P3015">
            <v>2688000</v>
          </cell>
          <cell r="AC3015" t="str">
            <v>Sữa Nước</v>
          </cell>
        </row>
        <row r="3016">
          <cell r="H3016" t="str">
            <v>MC002460</v>
          </cell>
          <cell r="P3016">
            <v>1612800</v>
          </cell>
          <cell r="AC3016" t="str">
            <v>Sữa Nước Pharma</v>
          </cell>
        </row>
        <row r="3017">
          <cell r="H3017" t="str">
            <v>MC002460</v>
          </cell>
          <cell r="P3017">
            <v>6120000</v>
          </cell>
          <cell r="AC3017" t="str">
            <v>Sữa Bột Colos</v>
          </cell>
        </row>
        <row r="3018">
          <cell r="H3018" t="str">
            <v>MC002460</v>
          </cell>
          <cell r="P3018">
            <v>3240000</v>
          </cell>
          <cell r="AC3018" t="str">
            <v>Sữa Bột Colos</v>
          </cell>
        </row>
        <row r="3019">
          <cell r="H3019" t="str">
            <v>MC002780</v>
          </cell>
          <cell r="P3019">
            <v>2832000</v>
          </cell>
          <cell r="AC3019" t="str">
            <v>Bột Ăn Dặm</v>
          </cell>
        </row>
        <row r="3020">
          <cell r="H3020" t="str">
            <v>MC002780</v>
          </cell>
          <cell r="P3020">
            <v>4248000</v>
          </cell>
          <cell r="AC3020" t="str">
            <v>Bột Ăn Dặm</v>
          </cell>
        </row>
        <row r="3021">
          <cell r="H3021" t="str">
            <v>MC002780</v>
          </cell>
          <cell r="P3021">
            <v>1416000</v>
          </cell>
          <cell r="AC3021" t="str">
            <v>Bột Ăn Dặm</v>
          </cell>
        </row>
        <row r="3022">
          <cell r="H3022" t="str">
            <v>MC002780</v>
          </cell>
          <cell r="P3022">
            <v>3264000</v>
          </cell>
          <cell r="AC3022" t="str">
            <v>Bột Ăn Dặm</v>
          </cell>
        </row>
        <row r="3023">
          <cell r="H3023" t="str">
            <v>MC002780</v>
          </cell>
          <cell r="P3023">
            <v>16320000</v>
          </cell>
          <cell r="AC3023" t="str">
            <v>Bột Ăn Dặm</v>
          </cell>
        </row>
        <row r="3024">
          <cell r="H3024" t="str">
            <v>MC002780</v>
          </cell>
          <cell r="P3024">
            <v>2832000</v>
          </cell>
          <cell r="AC3024" t="str">
            <v>Bột Ăn Dặm</v>
          </cell>
        </row>
        <row r="3025">
          <cell r="H3025" t="str">
            <v>MC002780</v>
          </cell>
          <cell r="P3025">
            <v>3264000</v>
          </cell>
          <cell r="AC3025" t="str">
            <v>Bột Ăn Dặm</v>
          </cell>
        </row>
        <row r="3026">
          <cell r="H3026" t="str">
            <v>MC002780</v>
          </cell>
          <cell r="P3026">
            <v>4896000</v>
          </cell>
          <cell r="AC3026" t="str">
            <v>Bột Ăn Dặm</v>
          </cell>
        </row>
        <row r="3027">
          <cell r="H3027" t="str">
            <v>MC002780</v>
          </cell>
          <cell r="P3027">
            <v>4896000</v>
          </cell>
          <cell r="AC3027" t="str">
            <v>Bột Ăn Dặm</v>
          </cell>
        </row>
        <row r="3028">
          <cell r="H3028" t="str">
            <v>MC002780</v>
          </cell>
          <cell r="P3028">
            <v>10560000</v>
          </cell>
          <cell r="AC3028" t="str">
            <v>Pharma</v>
          </cell>
        </row>
        <row r="3029">
          <cell r="H3029" t="str">
            <v>MC002780</v>
          </cell>
          <cell r="P3029">
            <v>3225600</v>
          </cell>
          <cell r="AC3029" t="str">
            <v>Sữa Nước Pharma</v>
          </cell>
        </row>
        <row r="3030">
          <cell r="H3030" t="str">
            <v>MC002780</v>
          </cell>
          <cell r="P3030">
            <v>5184000</v>
          </cell>
          <cell r="AC3030" t="str">
            <v>Sữa Nước Pharma</v>
          </cell>
        </row>
        <row r="3031">
          <cell r="H3031" t="str">
            <v>MC002780</v>
          </cell>
          <cell r="P3031">
            <v>7948800</v>
          </cell>
          <cell r="AC3031" t="str">
            <v>Sữa Nước Pharma</v>
          </cell>
        </row>
        <row r="3032">
          <cell r="H3032" t="str">
            <v>MC002780</v>
          </cell>
          <cell r="P3032">
            <v>44400000</v>
          </cell>
          <cell r="AC3032" t="str">
            <v>Dinh Dưỡng</v>
          </cell>
        </row>
        <row r="3033">
          <cell r="H3033" t="str">
            <v>MC002780</v>
          </cell>
          <cell r="P3033">
            <v>5880000</v>
          </cell>
          <cell r="AC3033" t="str">
            <v>Dinh Dưỡng</v>
          </cell>
        </row>
        <row r="3034">
          <cell r="H3034" t="str">
            <v>MC002780</v>
          </cell>
          <cell r="P3034">
            <v>9264000</v>
          </cell>
          <cell r="AC3034" t="str">
            <v>Dinh Dưỡng</v>
          </cell>
        </row>
        <row r="3035">
          <cell r="H3035" t="str">
            <v>MC002780</v>
          </cell>
          <cell r="P3035">
            <v>9960000</v>
          </cell>
          <cell r="AC3035" t="str">
            <v>Dinh Dưỡng</v>
          </cell>
        </row>
        <row r="3036">
          <cell r="H3036" t="str">
            <v>MC002780</v>
          </cell>
          <cell r="P3036">
            <v>7728000</v>
          </cell>
          <cell r="AC3036" t="str">
            <v>Dinh Dưỡng</v>
          </cell>
        </row>
        <row r="3037">
          <cell r="H3037" t="str">
            <v>MC002780</v>
          </cell>
          <cell r="P3037">
            <v>5184000</v>
          </cell>
          <cell r="AC3037" t="str">
            <v>Sữa nước</v>
          </cell>
        </row>
        <row r="3038">
          <cell r="H3038" t="str">
            <v>MC002780</v>
          </cell>
          <cell r="P3038">
            <v>23846400</v>
          </cell>
          <cell r="AC3038" t="str">
            <v>Sữa nước</v>
          </cell>
        </row>
        <row r="3039">
          <cell r="H3039" t="str">
            <v>MC002780</v>
          </cell>
          <cell r="P3039">
            <v>38016000</v>
          </cell>
          <cell r="AC3039" t="str">
            <v>Dinh Dưỡng</v>
          </cell>
        </row>
        <row r="3040">
          <cell r="H3040" t="str">
            <v>MC002694</v>
          </cell>
          <cell r="P3040">
            <v>29376000</v>
          </cell>
          <cell r="AC3040" t="str">
            <v>Sữa Nước Colos</v>
          </cell>
        </row>
        <row r="3041">
          <cell r="H3041" t="str">
            <v>MC002694</v>
          </cell>
          <cell r="P3041">
            <v>32832000</v>
          </cell>
          <cell r="AC3041" t="str">
            <v>Sữa Nước Colos</v>
          </cell>
        </row>
        <row r="3042">
          <cell r="H3042" t="str">
            <v>MC000862</v>
          </cell>
          <cell r="P3042">
            <v>17640000</v>
          </cell>
          <cell r="AC3042" t="str">
            <v>Dinh Dưỡng</v>
          </cell>
        </row>
        <row r="3043">
          <cell r="H3043" t="str">
            <v>MC000862</v>
          </cell>
          <cell r="P3043">
            <v>22992000</v>
          </cell>
          <cell r="AC3043" t="str">
            <v>Dinh Dưỡng</v>
          </cell>
        </row>
        <row r="3044">
          <cell r="H3044" t="str">
            <v>MC000862</v>
          </cell>
          <cell r="P3044">
            <v>2412000</v>
          </cell>
          <cell r="AC3044" t="str">
            <v>Dinh Dưỡng</v>
          </cell>
        </row>
        <row r="3045">
          <cell r="H3045" t="str">
            <v>MC000862</v>
          </cell>
          <cell r="P3045">
            <v>4980000</v>
          </cell>
          <cell r="AC3045" t="str">
            <v>Dinh Dưỡng</v>
          </cell>
        </row>
        <row r="3046">
          <cell r="H3046" t="str">
            <v>MC000862</v>
          </cell>
          <cell r="P3046">
            <v>4440000</v>
          </cell>
          <cell r="AC3046" t="str">
            <v>Dinh Dưỡng</v>
          </cell>
        </row>
        <row r="3047">
          <cell r="H3047" t="str">
            <v>MC000862</v>
          </cell>
          <cell r="P3047">
            <v>4752000</v>
          </cell>
          <cell r="AC3047" t="str">
            <v>Dinh Dưỡng</v>
          </cell>
        </row>
        <row r="3048">
          <cell r="H3048" t="str">
            <v>MC000862</v>
          </cell>
          <cell r="P3048">
            <v>26880000</v>
          </cell>
          <cell r="AC3048" t="str">
            <v>Sữa Nước</v>
          </cell>
        </row>
        <row r="3049">
          <cell r="H3049" t="str">
            <v>MC000862</v>
          </cell>
          <cell r="P3049">
            <v>4320000</v>
          </cell>
          <cell r="AC3049" t="str">
            <v>Sữa Nước</v>
          </cell>
        </row>
        <row r="3050">
          <cell r="H3050" t="str">
            <v>MC001142</v>
          </cell>
          <cell r="P3050">
            <v>9504000</v>
          </cell>
          <cell r="AC3050" t="str">
            <v>Dinh Dưỡng</v>
          </cell>
        </row>
        <row r="3051">
          <cell r="H3051" t="str">
            <v>MC001142</v>
          </cell>
          <cell r="P3051">
            <v>2220000</v>
          </cell>
          <cell r="AC3051" t="str">
            <v>Dinh Dưỡng</v>
          </cell>
        </row>
        <row r="3052">
          <cell r="H3052" t="str">
            <v>MC001142</v>
          </cell>
          <cell r="P3052">
            <v>8880000</v>
          </cell>
          <cell r="AC3052" t="str">
            <v>Dinh Dưỡng</v>
          </cell>
        </row>
        <row r="3053">
          <cell r="H3053" t="str">
            <v>MC001142</v>
          </cell>
          <cell r="P3053">
            <v>11496000</v>
          </cell>
          <cell r="AC3053" t="str">
            <v>Dinh Dưỡng</v>
          </cell>
        </row>
        <row r="3054">
          <cell r="H3054" t="str">
            <v>MC001142</v>
          </cell>
          <cell r="P3054">
            <v>2832000</v>
          </cell>
          <cell r="AC3054" t="str">
            <v>Bột Ăn Dặm</v>
          </cell>
        </row>
        <row r="3055">
          <cell r="H3055" t="str">
            <v>MC001142</v>
          </cell>
          <cell r="P3055">
            <v>2832000</v>
          </cell>
          <cell r="AC3055" t="str">
            <v>Bột Ăn Dặm</v>
          </cell>
        </row>
        <row r="3056">
          <cell r="H3056" t="str">
            <v>MC001142</v>
          </cell>
          <cell r="P3056">
            <v>2832000</v>
          </cell>
          <cell r="AC3056" t="str">
            <v>Bột Ăn Dặm</v>
          </cell>
        </row>
        <row r="3057">
          <cell r="H3057" t="str">
            <v>MC001142</v>
          </cell>
          <cell r="P3057">
            <v>3264000</v>
          </cell>
          <cell r="AC3057" t="str">
            <v>Bột Ăn Dặm</v>
          </cell>
        </row>
        <row r="3058">
          <cell r="H3058" t="str">
            <v>MC001142</v>
          </cell>
          <cell r="P3058">
            <v>4080000</v>
          </cell>
          <cell r="AC3058" t="str">
            <v>Bột Ăn Dặm</v>
          </cell>
        </row>
        <row r="3059">
          <cell r="H3059" t="str">
            <v>MC001142</v>
          </cell>
          <cell r="P3059">
            <v>1632000</v>
          </cell>
          <cell r="AC3059" t="str">
            <v>Bột Ăn Dặm</v>
          </cell>
        </row>
        <row r="3060">
          <cell r="H3060" t="str">
            <v>MC001142</v>
          </cell>
          <cell r="P3060">
            <v>2448000</v>
          </cell>
          <cell r="AC3060" t="str">
            <v>Bột Ăn Dặm</v>
          </cell>
        </row>
        <row r="3061">
          <cell r="H3061" t="str">
            <v>MC001142</v>
          </cell>
          <cell r="P3061">
            <v>1632000</v>
          </cell>
          <cell r="AC3061" t="str">
            <v>Bột Ăn Dặm</v>
          </cell>
        </row>
        <row r="3062">
          <cell r="H3062" t="str">
            <v>MC001142</v>
          </cell>
          <cell r="P3062">
            <v>816000</v>
          </cell>
          <cell r="AC3062" t="str">
            <v>Bột Ăn Dặm</v>
          </cell>
        </row>
        <row r="3063">
          <cell r="H3063" t="str">
            <v>MC001142</v>
          </cell>
          <cell r="P3063">
            <v>1632000</v>
          </cell>
          <cell r="AC3063" t="str">
            <v>Bột Ăn Dặm</v>
          </cell>
        </row>
        <row r="3064">
          <cell r="H3064" t="str">
            <v>MC001142</v>
          </cell>
          <cell r="P3064">
            <v>708000</v>
          </cell>
          <cell r="AC3064" t="str">
            <v>Bột Ăn Dặm</v>
          </cell>
        </row>
        <row r="3065">
          <cell r="H3065" t="str">
            <v>MC001142</v>
          </cell>
          <cell r="P3065">
            <v>708000</v>
          </cell>
          <cell r="AC3065" t="str">
            <v>Bột Ăn Dặm</v>
          </cell>
        </row>
        <row r="3066">
          <cell r="H3066" t="str">
            <v>MC001142</v>
          </cell>
          <cell r="P3066">
            <v>708000</v>
          </cell>
          <cell r="AC3066" t="str">
            <v>Bột Ăn Dặm</v>
          </cell>
        </row>
        <row r="3067">
          <cell r="H3067" t="str">
            <v>MC001142</v>
          </cell>
          <cell r="P3067">
            <v>816000</v>
          </cell>
          <cell r="AC3067" t="str">
            <v>Bột Ăn Dặm</v>
          </cell>
        </row>
        <row r="3068">
          <cell r="H3068" t="str">
            <v>MC001142</v>
          </cell>
          <cell r="P3068">
            <v>816000</v>
          </cell>
          <cell r="AC3068" t="str">
            <v>Bột Ăn Dặm</v>
          </cell>
        </row>
        <row r="3069">
          <cell r="H3069" t="str">
            <v>MC001142</v>
          </cell>
          <cell r="P3069">
            <v>1632000</v>
          </cell>
          <cell r="AC3069" t="str">
            <v>Bột Ăn Dặm</v>
          </cell>
        </row>
        <row r="3070">
          <cell r="H3070" t="str">
            <v>MC001142</v>
          </cell>
          <cell r="P3070">
            <v>816000</v>
          </cell>
          <cell r="AC3070" t="str">
            <v>Bột Ăn Dặm</v>
          </cell>
        </row>
        <row r="3071">
          <cell r="H3071" t="str">
            <v>MC001142</v>
          </cell>
          <cell r="P3071">
            <v>816000</v>
          </cell>
          <cell r="AC3071" t="str">
            <v>Bột Ăn Dặm</v>
          </cell>
        </row>
        <row r="3072">
          <cell r="H3072" t="str">
            <v>MC000342</v>
          </cell>
          <cell r="P3072">
            <v>14688000</v>
          </cell>
          <cell r="AC3072" t="str">
            <v>Sữa Nước Colos</v>
          </cell>
        </row>
        <row r="3073">
          <cell r="H3073" t="str">
            <v>MC000342</v>
          </cell>
          <cell r="P3073">
            <v>18969600</v>
          </cell>
          <cell r="AC3073" t="str">
            <v>Sữa Nước Colos</v>
          </cell>
        </row>
        <row r="3074">
          <cell r="H3074" t="str">
            <v>MC000342</v>
          </cell>
          <cell r="P3074">
            <v>7896000</v>
          </cell>
          <cell r="AC3074" t="str">
            <v>Pharma</v>
          </cell>
        </row>
        <row r="3075">
          <cell r="H3075" t="str">
            <v>MC000342</v>
          </cell>
          <cell r="P3075">
            <v>3240000</v>
          </cell>
          <cell r="AC3075" t="str">
            <v>Pharma</v>
          </cell>
        </row>
        <row r="3076">
          <cell r="H3076" t="str">
            <v>MC000342</v>
          </cell>
          <cell r="P3076">
            <v>14040000</v>
          </cell>
          <cell r="AC3076" t="str">
            <v>Pharma</v>
          </cell>
        </row>
        <row r="3077">
          <cell r="H3077" t="str">
            <v>MC000342</v>
          </cell>
          <cell r="P3077">
            <v>13200000</v>
          </cell>
          <cell r="AC3077" t="str">
            <v>Pharma</v>
          </cell>
        </row>
        <row r="3078">
          <cell r="H3078" t="str">
            <v>MC000342</v>
          </cell>
          <cell r="P3078">
            <v>1612800</v>
          </cell>
          <cell r="AC3078" t="str">
            <v>Sữa Nước Pharma</v>
          </cell>
        </row>
        <row r="3079">
          <cell r="H3079" t="str">
            <v>MC000342</v>
          </cell>
          <cell r="P3079">
            <v>14175000</v>
          </cell>
          <cell r="AC3079" t="str">
            <v>Nunest</v>
          </cell>
        </row>
        <row r="3080">
          <cell r="H3080" t="str">
            <v>MC000342</v>
          </cell>
          <cell r="P3080">
            <v>1680000</v>
          </cell>
          <cell r="AC3080" t="str">
            <v>Nunest</v>
          </cell>
        </row>
        <row r="3081">
          <cell r="H3081" t="str">
            <v>MC000342</v>
          </cell>
          <cell r="P3081">
            <v>2700000</v>
          </cell>
          <cell r="AC3081" t="str">
            <v>Nunest</v>
          </cell>
        </row>
        <row r="3082">
          <cell r="H3082" t="str">
            <v>MC000342</v>
          </cell>
          <cell r="P3082">
            <v>2990000</v>
          </cell>
          <cell r="AC3082" t="str">
            <v>Nunest</v>
          </cell>
        </row>
        <row r="3083">
          <cell r="H3083" t="str">
            <v>MC000615</v>
          </cell>
          <cell r="P3083">
            <v>9072000</v>
          </cell>
          <cell r="AC3083" t="str">
            <v>Sữa nước</v>
          </cell>
        </row>
        <row r="3084">
          <cell r="H3084" t="str">
            <v>MC000615</v>
          </cell>
          <cell r="P3084">
            <v>10483200</v>
          </cell>
          <cell r="AC3084" t="str">
            <v>Sữa Nước</v>
          </cell>
        </row>
        <row r="3085">
          <cell r="H3085" t="str">
            <v>MC000615</v>
          </cell>
          <cell r="P3085">
            <v>8064000</v>
          </cell>
          <cell r="AC3085" t="str">
            <v>Sữa Nước</v>
          </cell>
        </row>
        <row r="3086">
          <cell r="H3086" t="str">
            <v>MC000615</v>
          </cell>
          <cell r="P3086">
            <v>8064000</v>
          </cell>
          <cell r="AC3086" t="str">
            <v>Sữa Nước</v>
          </cell>
        </row>
        <row r="3087">
          <cell r="H3087" t="str">
            <v>MC000615</v>
          </cell>
          <cell r="P3087">
            <v>2688000</v>
          </cell>
          <cell r="AC3087" t="str">
            <v>Sữa Nước</v>
          </cell>
        </row>
        <row r="3088">
          <cell r="H3088" t="str">
            <v>MC000615</v>
          </cell>
          <cell r="P3088">
            <v>720000</v>
          </cell>
          <cell r="AC3088" t="str">
            <v>Sữa Nước</v>
          </cell>
        </row>
        <row r="3089">
          <cell r="H3089" t="str">
            <v>MC000615</v>
          </cell>
          <cell r="P3089">
            <v>720000</v>
          </cell>
          <cell r="AC3089" t="str">
            <v>Sữa Nước</v>
          </cell>
        </row>
        <row r="3090">
          <cell r="H3090" t="str">
            <v>MC000615</v>
          </cell>
          <cell r="P3090">
            <v>480000</v>
          </cell>
          <cell r="AC3090" t="str">
            <v>Sữa Nước</v>
          </cell>
        </row>
        <row r="3091">
          <cell r="H3091" t="str">
            <v>MC002785</v>
          </cell>
          <cell r="P3091">
            <v>1300000</v>
          </cell>
          <cell r="AC3091" t="str">
            <v>Nunest</v>
          </cell>
        </row>
        <row r="3092">
          <cell r="H3092" t="str">
            <v>MC002785</v>
          </cell>
          <cell r="P3092">
            <v>-1300000</v>
          </cell>
          <cell r="AC3092" t="str">
            <v>Nunest</v>
          </cell>
        </row>
        <row r="3093">
          <cell r="H3093" t="str">
            <v>MC001157</v>
          </cell>
          <cell r="P3093">
            <v>26880000</v>
          </cell>
          <cell r="AC3093" t="str">
            <v>Sữa Nước Pharma</v>
          </cell>
        </row>
        <row r="3094">
          <cell r="H3094" t="str">
            <v>MC002015</v>
          </cell>
          <cell r="P3094">
            <v>6480000</v>
          </cell>
          <cell r="AC3094" t="str">
            <v>Pharma</v>
          </cell>
        </row>
        <row r="3095">
          <cell r="H3095" t="str">
            <v>MC002015</v>
          </cell>
          <cell r="P3095">
            <v>-6480000</v>
          </cell>
          <cell r="AC3095" t="str">
            <v>Pharma</v>
          </cell>
        </row>
        <row r="3096">
          <cell r="H3096" t="str">
            <v>MC001262</v>
          </cell>
          <cell r="P3096">
            <v>3948000</v>
          </cell>
          <cell r="AC3096" t="str">
            <v>Pharma</v>
          </cell>
        </row>
        <row r="3097">
          <cell r="H3097" t="str">
            <v>MC001262</v>
          </cell>
          <cell r="P3097">
            <v>2640000</v>
          </cell>
          <cell r="AC3097" t="str">
            <v>Pharma</v>
          </cell>
        </row>
        <row r="3098">
          <cell r="H3098" t="str">
            <v>MC001262</v>
          </cell>
          <cell r="P3098">
            <v>2160000</v>
          </cell>
          <cell r="AC3098" t="str">
            <v>Sữa Nước Pharma</v>
          </cell>
        </row>
        <row r="3099">
          <cell r="H3099" t="str">
            <v>MC001262</v>
          </cell>
          <cell r="P3099">
            <v>1612800</v>
          </cell>
          <cell r="AC3099" t="str">
            <v>Sữa Nước Pharma</v>
          </cell>
        </row>
        <row r="3100">
          <cell r="H3100" t="str">
            <v>MC001262</v>
          </cell>
          <cell r="P3100">
            <v>2246400</v>
          </cell>
          <cell r="AC3100" t="str">
            <v>Sữa Nước</v>
          </cell>
        </row>
        <row r="3101">
          <cell r="H3101" t="str">
            <v>MC001262</v>
          </cell>
          <cell r="P3101">
            <v>1728000</v>
          </cell>
          <cell r="AC3101" t="str">
            <v>Sữa Nước</v>
          </cell>
        </row>
        <row r="3102">
          <cell r="H3102" t="str">
            <v>MC001262</v>
          </cell>
          <cell r="P3102">
            <v>1920000</v>
          </cell>
          <cell r="AC3102" t="str">
            <v>Sữa Nước</v>
          </cell>
        </row>
        <row r="3103">
          <cell r="H3103" t="str">
            <v>MC001262</v>
          </cell>
          <cell r="P3103">
            <v>1185000</v>
          </cell>
          <cell r="AC3103" t="str">
            <v>Nunest</v>
          </cell>
        </row>
        <row r="3104">
          <cell r="H3104" t="str">
            <v>MC001262</v>
          </cell>
          <cell r="P3104">
            <v>1245000</v>
          </cell>
          <cell r="AC3104" t="str">
            <v>Nunest</v>
          </cell>
        </row>
        <row r="3105">
          <cell r="H3105" t="str">
            <v>MC001262</v>
          </cell>
          <cell r="P3105">
            <v>1185000</v>
          </cell>
          <cell r="AC3105" t="str">
            <v>Nunest</v>
          </cell>
        </row>
        <row r="3106">
          <cell r="H3106" t="str">
            <v>MC001262</v>
          </cell>
          <cell r="P3106">
            <v>1170000</v>
          </cell>
          <cell r="AC3106" t="str">
            <v>Nunest</v>
          </cell>
        </row>
        <row r="3107">
          <cell r="H3107" t="str">
            <v>MC001262</v>
          </cell>
          <cell r="P3107">
            <v>1440000</v>
          </cell>
          <cell r="AC3107" t="str">
            <v>Sữa Nước</v>
          </cell>
        </row>
        <row r="3108">
          <cell r="H3108" t="str">
            <v>MC001262</v>
          </cell>
          <cell r="P3108">
            <v>1536000</v>
          </cell>
          <cell r="AC3108" t="str">
            <v>Sữa Nước</v>
          </cell>
        </row>
        <row r="3109">
          <cell r="H3109" t="str">
            <v>MC001262</v>
          </cell>
          <cell r="P3109">
            <v>1080000</v>
          </cell>
          <cell r="AC3109" t="str">
            <v>Sữa Nước Pharma</v>
          </cell>
        </row>
        <row r="3110">
          <cell r="H3110" t="str">
            <v>MC002665</v>
          </cell>
          <cell r="P3110">
            <v>162000</v>
          </cell>
          <cell r="AC3110" t="str">
            <v>Sữa nước</v>
          </cell>
        </row>
        <row r="3111">
          <cell r="H3111" t="str">
            <v>MC003500</v>
          </cell>
          <cell r="P3111">
            <v>4752000</v>
          </cell>
          <cell r="AC3111" t="str">
            <v>Dinh Dưỡng</v>
          </cell>
        </row>
        <row r="3112">
          <cell r="H3112" t="str">
            <v>MC003500</v>
          </cell>
          <cell r="P3112">
            <v>5760000</v>
          </cell>
          <cell r="AC3112" t="str">
            <v>Dinh Dưỡng</v>
          </cell>
        </row>
        <row r="3113">
          <cell r="H3113" t="str">
            <v>MC003500</v>
          </cell>
          <cell r="P3113">
            <v>4824000</v>
          </cell>
          <cell r="AC3113" t="str">
            <v>Dinh Dưỡng</v>
          </cell>
        </row>
        <row r="3114">
          <cell r="H3114" t="str">
            <v>MC003500</v>
          </cell>
          <cell r="P3114">
            <v>4199000</v>
          </cell>
          <cell r="AC3114" t="str">
            <v>Dinh Dưỡng</v>
          </cell>
        </row>
        <row r="3115">
          <cell r="H3115" t="str">
            <v>MC003500</v>
          </cell>
          <cell r="P3115">
            <v>8372000</v>
          </cell>
          <cell r="AC3115" t="str">
            <v>Dinh Dưỡng</v>
          </cell>
        </row>
        <row r="3116">
          <cell r="H3116" t="str">
            <v>MC003500</v>
          </cell>
          <cell r="P3116">
            <v>7384000</v>
          </cell>
          <cell r="AC3116" t="str">
            <v>Dinh Dưỡng</v>
          </cell>
        </row>
        <row r="3117">
          <cell r="H3117" t="str">
            <v>MC003500</v>
          </cell>
          <cell r="P3117">
            <v>8640000</v>
          </cell>
          <cell r="AC3117" t="str">
            <v>Dinh Dưỡng</v>
          </cell>
        </row>
        <row r="3118">
          <cell r="H3118" t="str">
            <v>MC003500</v>
          </cell>
          <cell r="P3118">
            <v>8820000</v>
          </cell>
          <cell r="AC3118" t="str">
            <v>Dinh Dưỡng</v>
          </cell>
        </row>
        <row r="3119">
          <cell r="H3119" t="str">
            <v>MC003500</v>
          </cell>
          <cell r="P3119">
            <v>6480000</v>
          </cell>
          <cell r="AC3119" t="str">
            <v>Sữa Bột Colos</v>
          </cell>
        </row>
        <row r="3120">
          <cell r="H3120" t="str">
            <v>MC003500</v>
          </cell>
          <cell r="P3120">
            <v>6360000</v>
          </cell>
          <cell r="AC3120" t="str">
            <v>Sữa Bột Colos</v>
          </cell>
        </row>
        <row r="3121">
          <cell r="H3121" t="str">
            <v>MC003500</v>
          </cell>
          <cell r="P3121">
            <v>2640000</v>
          </cell>
          <cell r="AC3121" t="str">
            <v>Pharma</v>
          </cell>
        </row>
        <row r="3122">
          <cell r="H3122" t="str">
            <v>MC003500</v>
          </cell>
          <cell r="P3122">
            <v>1440000</v>
          </cell>
          <cell r="AC3122" t="str">
            <v>Sữa Nước</v>
          </cell>
        </row>
        <row r="3123">
          <cell r="H3123" t="str">
            <v>MC003500</v>
          </cell>
          <cell r="P3123">
            <v>1440000</v>
          </cell>
          <cell r="AC3123" t="str">
            <v>Sữa Nước</v>
          </cell>
        </row>
        <row r="3124">
          <cell r="H3124" t="str">
            <v>MC003500</v>
          </cell>
          <cell r="P3124">
            <v>12960000</v>
          </cell>
          <cell r="AC3124" t="str">
            <v>Sữa nước</v>
          </cell>
        </row>
        <row r="3125">
          <cell r="H3125" t="str">
            <v>MC003500</v>
          </cell>
          <cell r="P3125">
            <v>3974400</v>
          </cell>
          <cell r="AC3125" t="str">
            <v>Sữa nước</v>
          </cell>
        </row>
        <row r="3126">
          <cell r="H3126" t="str">
            <v>MC003500</v>
          </cell>
          <cell r="P3126">
            <v>7200000</v>
          </cell>
          <cell r="AC3126" t="str">
            <v>Sữa Nước Pharma</v>
          </cell>
        </row>
        <row r="3127">
          <cell r="H3127" t="str">
            <v>MC003500</v>
          </cell>
          <cell r="P3127">
            <v>3456000</v>
          </cell>
          <cell r="AC3127" t="str">
            <v>Sữa Nước</v>
          </cell>
        </row>
        <row r="3128">
          <cell r="H3128" t="str">
            <v>MC003500</v>
          </cell>
          <cell r="P3128">
            <v>3948000</v>
          </cell>
          <cell r="AC3128" t="str">
            <v>Pharma</v>
          </cell>
        </row>
        <row r="3129">
          <cell r="H3129" t="str">
            <v>MC003500</v>
          </cell>
          <cell r="P3129">
            <v>5184000</v>
          </cell>
          <cell r="AC3129" t="str">
            <v>Sữa Nước</v>
          </cell>
        </row>
        <row r="3130">
          <cell r="H3130" t="str">
            <v>MC003500</v>
          </cell>
          <cell r="P3130">
            <v>2649600</v>
          </cell>
          <cell r="AC3130" t="str">
            <v>Sữa Nước</v>
          </cell>
        </row>
        <row r="3131">
          <cell r="H3131" t="str">
            <v>MC003500</v>
          </cell>
          <cell r="P3131">
            <v>888000</v>
          </cell>
          <cell r="AC3131" t="str">
            <v>Sữa nước</v>
          </cell>
        </row>
        <row r="3132">
          <cell r="H3132" t="str">
            <v>MC000370</v>
          </cell>
          <cell r="P3132">
            <v>2940000</v>
          </cell>
          <cell r="AC3132" t="str">
            <v>Nunest</v>
          </cell>
          <cell r="AH3132" t="str">
            <v>Tiến độ 2</v>
          </cell>
        </row>
        <row r="3133">
          <cell r="H3133" t="str">
            <v>MC000593</v>
          </cell>
          <cell r="P3133">
            <v>7350000</v>
          </cell>
          <cell r="AC3133" t="str">
            <v>Nunest</v>
          </cell>
          <cell r="AH3133" t="str">
            <v>Tiến độ 2</v>
          </cell>
        </row>
        <row r="3134">
          <cell r="H3134" t="str">
            <v>MC000341</v>
          </cell>
          <cell r="P3134">
            <v>2246400</v>
          </cell>
          <cell r="AC3134" t="str">
            <v>Sữa Nước</v>
          </cell>
          <cell r="AH3134" t="str">
            <v>Tiến độ 2</v>
          </cell>
        </row>
        <row r="3135">
          <cell r="H3135" t="str">
            <v>MC000341</v>
          </cell>
          <cell r="P3135">
            <v>3456000</v>
          </cell>
          <cell r="AC3135" t="str">
            <v>Sữa Nước</v>
          </cell>
          <cell r="AH3135" t="str">
            <v>Tiến độ 2</v>
          </cell>
        </row>
        <row r="3136">
          <cell r="H3136" t="str">
            <v>MC002771</v>
          </cell>
          <cell r="P3136">
            <v>1632000</v>
          </cell>
          <cell r="AC3136" t="str">
            <v>Bột Ăn Dặm</v>
          </cell>
          <cell r="AH3136" t="str">
            <v>Tiến độ 2</v>
          </cell>
        </row>
        <row r="3137">
          <cell r="H3137" t="str">
            <v>MC002252</v>
          </cell>
          <cell r="P3137">
            <v>14400000</v>
          </cell>
          <cell r="AC3137" t="str">
            <v>Pur</v>
          </cell>
          <cell r="AH3137" t="str">
            <v>Tiến độ 2</v>
          </cell>
        </row>
        <row r="3138">
          <cell r="H3138" t="str">
            <v>MC002252</v>
          </cell>
          <cell r="P3138">
            <v>7920000</v>
          </cell>
          <cell r="AC3138" t="str">
            <v>Pur</v>
          </cell>
          <cell r="AH3138" t="str">
            <v>Tiến độ 2</v>
          </cell>
        </row>
        <row r="3139">
          <cell r="H3139" t="str">
            <v>MC002252</v>
          </cell>
          <cell r="P3139">
            <v>8640000</v>
          </cell>
          <cell r="AC3139" t="str">
            <v>Pur</v>
          </cell>
          <cell r="AH3139" t="str">
            <v>Tiến độ 2</v>
          </cell>
        </row>
        <row r="3140">
          <cell r="H3140" t="str">
            <v>MC002252</v>
          </cell>
          <cell r="P3140">
            <v>12240000</v>
          </cell>
          <cell r="AC3140" t="str">
            <v>Pur</v>
          </cell>
          <cell r="AH3140" t="str">
            <v>Tiến độ 2</v>
          </cell>
        </row>
        <row r="3141">
          <cell r="H3141" t="str">
            <v>MC002252</v>
          </cell>
          <cell r="P3141">
            <v>25920000</v>
          </cell>
          <cell r="AC3141" t="str">
            <v>Pur</v>
          </cell>
          <cell r="AH3141" t="str">
            <v>Tiến độ 2</v>
          </cell>
        </row>
        <row r="3142">
          <cell r="H3142" t="str">
            <v>MC002252</v>
          </cell>
          <cell r="P3142">
            <v>33696000</v>
          </cell>
          <cell r="AC3142" t="str">
            <v>Pur</v>
          </cell>
          <cell r="AH3142" t="str">
            <v>Tiến độ 2</v>
          </cell>
        </row>
        <row r="3143">
          <cell r="H3143" t="str">
            <v>MC002636</v>
          </cell>
          <cell r="P3143">
            <v>6024000</v>
          </cell>
          <cell r="AC3143" t="str">
            <v>Dinh Dưỡng</v>
          </cell>
          <cell r="AH3143" t="str">
            <v>Tiến độ 2</v>
          </cell>
        </row>
        <row r="3144">
          <cell r="H3144" t="str">
            <v>MC002636</v>
          </cell>
          <cell r="P3144">
            <v>6024000</v>
          </cell>
          <cell r="AC3144" t="str">
            <v>Dinh Dưỡng</v>
          </cell>
          <cell r="AH3144" t="str">
            <v>Tiến độ 2</v>
          </cell>
        </row>
        <row r="3145">
          <cell r="H3145" t="str">
            <v>MC001285</v>
          </cell>
          <cell r="P3145">
            <v>360000</v>
          </cell>
          <cell r="AC3145" t="str">
            <v>Pur</v>
          </cell>
          <cell r="AH3145" t="str">
            <v>Tiến độ 2</v>
          </cell>
        </row>
        <row r="3146">
          <cell r="H3146" t="str">
            <v>MC001285</v>
          </cell>
          <cell r="P3146">
            <v>552000</v>
          </cell>
          <cell r="AC3146" t="str">
            <v>Pur</v>
          </cell>
          <cell r="AH3146" t="str">
            <v>Tiến độ 2</v>
          </cell>
        </row>
        <row r="3147">
          <cell r="H3147" t="str">
            <v>MC001285</v>
          </cell>
          <cell r="P3147">
            <v>348000</v>
          </cell>
          <cell r="AC3147" t="str">
            <v>Pur</v>
          </cell>
          <cell r="AH3147" t="str">
            <v>Tiến độ 2</v>
          </cell>
        </row>
        <row r="3148">
          <cell r="H3148" t="str">
            <v>MC001285</v>
          </cell>
          <cell r="P3148">
            <v>288000</v>
          </cell>
          <cell r="AC3148" t="str">
            <v>Pur</v>
          </cell>
          <cell r="AH3148" t="str">
            <v>Tiến độ 2</v>
          </cell>
        </row>
        <row r="3149">
          <cell r="H3149" t="str">
            <v>MC001285</v>
          </cell>
          <cell r="P3149">
            <v>720000</v>
          </cell>
          <cell r="AC3149" t="str">
            <v>Pur</v>
          </cell>
          <cell r="AH3149" t="str">
            <v>Tiến độ 2</v>
          </cell>
        </row>
        <row r="3150">
          <cell r="H3150" t="str">
            <v>MC001285</v>
          </cell>
          <cell r="P3150">
            <v>480000</v>
          </cell>
          <cell r="AC3150" t="str">
            <v>Pur</v>
          </cell>
          <cell r="AH3150" t="str">
            <v>Tiến độ 2</v>
          </cell>
        </row>
        <row r="3151">
          <cell r="H3151" t="str">
            <v>MC001285</v>
          </cell>
          <cell r="P3151">
            <v>600000</v>
          </cell>
          <cell r="AC3151" t="str">
            <v>Pur</v>
          </cell>
          <cell r="AH3151" t="str">
            <v>Tiến độ 2</v>
          </cell>
        </row>
        <row r="3152">
          <cell r="H3152" t="str">
            <v>MC001285</v>
          </cell>
          <cell r="P3152">
            <v>660000</v>
          </cell>
          <cell r="AC3152" t="str">
            <v>Pur</v>
          </cell>
          <cell r="AH3152" t="str">
            <v>Tiến độ 2</v>
          </cell>
        </row>
        <row r="3153">
          <cell r="H3153" t="str">
            <v>MC001285</v>
          </cell>
          <cell r="P3153">
            <v>990000</v>
          </cell>
          <cell r="AC3153" t="str">
            <v>Pur</v>
          </cell>
          <cell r="AH3153" t="str">
            <v>Tiến độ 2</v>
          </cell>
        </row>
        <row r="3154">
          <cell r="H3154" t="str">
            <v>MC001285</v>
          </cell>
          <cell r="P3154">
            <v>1050000</v>
          </cell>
          <cell r="AC3154" t="str">
            <v>Pur</v>
          </cell>
          <cell r="AH3154" t="str">
            <v>Tiến độ 2</v>
          </cell>
        </row>
        <row r="3155">
          <cell r="H3155" t="str">
            <v>MC001871</v>
          </cell>
          <cell r="P3155">
            <v>160000</v>
          </cell>
          <cell r="AC3155" t="str">
            <v>Pur</v>
          </cell>
          <cell r="AH3155" t="str">
            <v>Tiến độ 2</v>
          </cell>
        </row>
        <row r="3156">
          <cell r="H3156" t="str">
            <v>MC001871</v>
          </cell>
          <cell r="P3156">
            <v>192000</v>
          </cell>
          <cell r="AC3156" t="str">
            <v>Pur</v>
          </cell>
          <cell r="AH3156" t="str">
            <v>Tiến độ 2</v>
          </cell>
        </row>
        <row r="3157">
          <cell r="H3157" t="str">
            <v>MC001871</v>
          </cell>
          <cell r="P3157">
            <v>232000</v>
          </cell>
          <cell r="AC3157" t="str">
            <v>Pur</v>
          </cell>
          <cell r="AH3157" t="str">
            <v>Tiến độ 2</v>
          </cell>
        </row>
        <row r="3158">
          <cell r="H3158" t="str">
            <v>MC001871</v>
          </cell>
          <cell r="P3158">
            <v>480000</v>
          </cell>
          <cell r="AC3158" t="str">
            <v>Pur</v>
          </cell>
          <cell r="AH3158" t="str">
            <v>Tiến độ 2</v>
          </cell>
        </row>
        <row r="3159">
          <cell r="H3159" t="str">
            <v>MC002591</v>
          </cell>
          <cell r="P3159">
            <v>4095000</v>
          </cell>
          <cell r="AC3159" t="str">
            <v>Pharma</v>
          </cell>
          <cell r="AH3159" t="str">
            <v>Tiến độ 2</v>
          </cell>
        </row>
        <row r="3160">
          <cell r="H3160" t="str">
            <v>MC002591</v>
          </cell>
          <cell r="P3160">
            <v>4680000</v>
          </cell>
          <cell r="AC3160" t="str">
            <v>Pharma</v>
          </cell>
          <cell r="AH3160" t="str">
            <v>Tiến độ 2</v>
          </cell>
        </row>
        <row r="3161">
          <cell r="H3161" t="str">
            <v>MC002591</v>
          </cell>
          <cell r="P3161">
            <v>1850000</v>
          </cell>
          <cell r="AC3161" t="str">
            <v>Dinh Dưỡng</v>
          </cell>
          <cell r="AH3161" t="str">
            <v>Tiến độ 2</v>
          </cell>
        </row>
        <row r="3162">
          <cell r="H3162" t="str">
            <v>MC002591</v>
          </cell>
          <cell r="P3162">
            <v>1850000</v>
          </cell>
          <cell r="AC3162" t="str">
            <v>Dinh Dưỡng</v>
          </cell>
          <cell r="AH3162" t="str">
            <v>Tiến độ 2</v>
          </cell>
        </row>
        <row r="3163">
          <cell r="H3163" t="str">
            <v>MC002591</v>
          </cell>
          <cell r="P3163">
            <v>1850000</v>
          </cell>
          <cell r="AC3163" t="str">
            <v>Dinh Dưỡng</v>
          </cell>
          <cell r="AH3163" t="str">
            <v>Tiến độ 2</v>
          </cell>
        </row>
        <row r="3164">
          <cell r="H3164" t="str">
            <v>MC002237</v>
          </cell>
          <cell r="P3164">
            <v>540000</v>
          </cell>
          <cell r="AC3164" t="str">
            <v>Pharma</v>
          </cell>
          <cell r="AH3164" t="str">
            <v>Tiến độ 2</v>
          </cell>
        </row>
        <row r="3165">
          <cell r="H3165" t="str">
            <v>MC002237</v>
          </cell>
          <cell r="P3165">
            <v>1350000</v>
          </cell>
          <cell r="AC3165" t="str">
            <v>Pharma</v>
          </cell>
          <cell r="AH3165" t="str">
            <v>Tiến độ 2</v>
          </cell>
        </row>
        <row r="3166">
          <cell r="H3166" t="str">
            <v>MC000722</v>
          </cell>
          <cell r="P3166">
            <v>2340000</v>
          </cell>
          <cell r="AC3166" t="str">
            <v>Nunest</v>
          </cell>
          <cell r="AH3166" t="str">
            <v>Tiến độ 2</v>
          </cell>
        </row>
        <row r="3167">
          <cell r="H3167" t="str">
            <v>MC000179</v>
          </cell>
          <cell r="P3167">
            <v>5875200</v>
          </cell>
          <cell r="AC3167" t="str">
            <v>Sữa Nước Colos</v>
          </cell>
          <cell r="AH3167" t="str">
            <v>Tiến độ 2</v>
          </cell>
        </row>
        <row r="3168">
          <cell r="H3168" t="str">
            <v>MC000179</v>
          </cell>
          <cell r="P3168">
            <v>4377600</v>
          </cell>
          <cell r="AC3168" t="str">
            <v>Sữa Nước Colos</v>
          </cell>
          <cell r="AH3168" t="str">
            <v>Tiến độ 2</v>
          </cell>
        </row>
        <row r="3169">
          <cell r="H3169" t="str">
            <v>MC000671</v>
          </cell>
          <cell r="P3169">
            <v>2150400</v>
          </cell>
          <cell r="AC3169" t="str">
            <v>Sữa Nước Pharma</v>
          </cell>
          <cell r="AH3169" t="str">
            <v>Tiến độ 2</v>
          </cell>
        </row>
        <row r="3170">
          <cell r="H3170" t="str">
            <v>MC002685</v>
          </cell>
          <cell r="P3170">
            <v>489600</v>
          </cell>
          <cell r="AC3170" t="str">
            <v>Sữa Nước Colos</v>
          </cell>
          <cell r="AH3170" t="str">
            <v>Tiến độ 2</v>
          </cell>
        </row>
        <row r="3171">
          <cell r="H3171" t="str">
            <v>MC002685</v>
          </cell>
          <cell r="P3171">
            <v>530000</v>
          </cell>
          <cell r="AC3171" t="str">
            <v>Sữa Bột Colos</v>
          </cell>
          <cell r="AH3171" t="str">
            <v>Tiến độ 2</v>
          </cell>
        </row>
        <row r="3172">
          <cell r="H3172" t="str">
            <v>MC001261</v>
          </cell>
          <cell r="P3172">
            <v>13800000</v>
          </cell>
          <cell r="AC3172" t="str">
            <v>Pur</v>
          </cell>
          <cell r="AH3172" t="str">
            <v>Tiến độ 2</v>
          </cell>
        </row>
        <row r="3173">
          <cell r="H3173" t="str">
            <v>MC001261</v>
          </cell>
          <cell r="P3173">
            <v>4140000</v>
          </cell>
          <cell r="AC3173" t="str">
            <v>Nunest</v>
          </cell>
          <cell r="AH3173" t="str">
            <v>Tiến độ 2</v>
          </cell>
        </row>
        <row r="3174">
          <cell r="H3174" t="str">
            <v>MC001261</v>
          </cell>
          <cell r="P3174">
            <v>5200000</v>
          </cell>
          <cell r="AC3174" t="str">
            <v>Nunest</v>
          </cell>
          <cell r="AH3174" t="str">
            <v>Tiến độ 2</v>
          </cell>
        </row>
        <row r="3175">
          <cell r="H3175" t="str">
            <v>MC001261</v>
          </cell>
          <cell r="P3175">
            <v>2850000</v>
          </cell>
          <cell r="AC3175" t="str">
            <v>Nunest</v>
          </cell>
          <cell r="AH3175" t="str">
            <v>Tiến độ 2</v>
          </cell>
        </row>
        <row r="3176">
          <cell r="H3176" t="str">
            <v>MC002236</v>
          </cell>
          <cell r="P3176">
            <v>2370000</v>
          </cell>
          <cell r="AC3176" t="str">
            <v>Nunest</v>
          </cell>
          <cell r="AH3176" t="str">
            <v>Tiến độ 2</v>
          </cell>
        </row>
        <row r="3177">
          <cell r="H3177" t="str">
            <v>MC002236</v>
          </cell>
          <cell r="P3177">
            <v>340000</v>
          </cell>
          <cell r="AC3177" t="str">
            <v>Bột Ăn Dặm</v>
          </cell>
          <cell r="AH3177" t="str">
            <v>Tiến độ 2</v>
          </cell>
        </row>
        <row r="3178">
          <cell r="H3178" t="str">
            <v>MC002236</v>
          </cell>
          <cell r="P3178">
            <v>374400</v>
          </cell>
          <cell r="AC3178" t="str">
            <v>Sữa Nước</v>
          </cell>
          <cell r="AH3178" t="str">
            <v>Tiến độ 2</v>
          </cell>
        </row>
        <row r="3179">
          <cell r="H3179" t="str">
            <v>MC002236</v>
          </cell>
          <cell r="P3179">
            <v>432000</v>
          </cell>
          <cell r="AC3179" t="str">
            <v>Sữa Nước</v>
          </cell>
          <cell r="AH3179" t="str">
            <v>Tiến độ 2</v>
          </cell>
        </row>
        <row r="3180">
          <cell r="H3180" t="str">
            <v>MC002236</v>
          </cell>
          <cell r="P3180">
            <v>396000</v>
          </cell>
          <cell r="AC3180" t="str">
            <v>Dinh Dưỡng</v>
          </cell>
          <cell r="AH3180" t="str">
            <v>Tiến độ 2</v>
          </cell>
        </row>
        <row r="3181">
          <cell r="H3181" t="str">
            <v>MC002236</v>
          </cell>
          <cell r="P3181">
            <v>600000</v>
          </cell>
          <cell r="AC3181" t="str">
            <v>Pur</v>
          </cell>
          <cell r="AH3181" t="str">
            <v>Tiến độ 2</v>
          </cell>
        </row>
        <row r="3182">
          <cell r="H3182" t="str">
            <v>MC002236</v>
          </cell>
          <cell r="P3182">
            <v>825000</v>
          </cell>
          <cell r="AC3182" t="str">
            <v>Pur</v>
          </cell>
          <cell r="AH3182" t="str">
            <v>Tiến độ 2</v>
          </cell>
        </row>
        <row r="3183">
          <cell r="H3183" t="str">
            <v>MC002236</v>
          </cell>
          <cell r="P3183">
            <v>2160000</v>
          </cell>
          <cell r="AC3183" t="str">
            <v>Pur</v>
          </cell>
          <cell r="AH3183" t="str">
            <v>Tiến độ 2</v>
          </cell>
        </row>
        <row r="3184">
          <cell r="H3184" t="str">
            <v>MC002236</v>
          </cell>
          <cell r="P3184">
            <v>2040000</v>
          </cell>
          <cell r="AC3184" t="str">
            <v>PUR</v>
          </cell>
          <cell r="AH3184" t="str">
            <v>Tiến độ 2</v>
          </cell>
        </row>
        <row r="3185">
          <cell r="H3185" t="str">
            <v>MC002236</v>
          </cell>
          <cell r="P3185">
            <v>425000</v>
          </cell>
          <cell r="AC3185" t="str">
            <v>Pur</v>
          </cell>
          <cell r="AH3185" t="str">
            <v>Tiến độ 2</v>
          </cell>
        </row>
        <row r="3186">
          <cell r="H3186" t="str">
            <v>MC002236</v>
          </cell>
          <cell r="P3186">
            <v>450000</v>
          </cell>
          <cell r="AC3186" t="str">
            <v>Pur</v>
          </cell>
          <cell r="AH3186" t="str">
            <v>Tiến độ 2</v>
          </cell>
        </row>
        <row r="3187">
          <cell r="H3187" t="str">
            <v>MC002236</v>
          </cell>
          <cell r="P3187">
            <v>400000</v>
          </cell>
          <cell r="AC3187" t="str">
            <v>Pur</v>
          </cell>
          <cell r="AH3187" t="str">
            <v>Tiến độ 2</v>
          </cell>
        </row>
        <row r="3188">
          <cell r="H3188" t="str">
            <v>MC002236</v>
          </cell>
          <cell r="P3188">
            <v>400000</v>
          </cell>
          <cell r="AC3188" t="str">
            <v>Pur</v>
          </cell>
          <cell r="AH3188" t="str">
            <v>Tiến độ 2</v>
          </cell>
        </row>
        <row r="3189">
          <cell r="H3189" t="str">
            <v>MC002236</v>
          </cell>
          <cell r="P3189">
            <v>1400000</v>
          </cell>
          <cell r="AC3189" t="str">
            <v>Pur</v>
          </cell>
          <cell r="AH3189" t="str">
            <v>Tiến độ 2</v>
          </cell>
        </row>
        <row r="3190">
          <cell r="H3190" t="str">
            <v>MC002236</v>
          </cell>
          <cell r="P3190">
            <v>600000</v>
          </cell>
          <cell r="AC3190" t="str">
            <v>Pur</v>
          </cell>
          <cell r="AH3190" t="str">
            <v>Tiến độ 2</v>
          </cell>
        </row>
        <row r="3191">
          <cell r="H3191" t="str">
            <v>MC002044</v>
          </cell>
          <cell r="P3191">
            <v>600000</v>
          </cell>
          <cell r="AC3191" t="str">
            <v>Pur</v>
          </cell>
          <cell r="AH3191" t="str">
            <v>Tiến độ 2</v>
          </cell>
        </row>
        <row r="3192">
          <cell r="H3192" t="str">
            <v>MC002044</v>
          </cell>
          <cell r="P3192">
            <v>660000</v>
          </cell>
          <cell r="AC3192" t="str">
            <v>Pur</v>
          </cell>
          <cell r="AH3192" t="str">
            <v>Tiến độ 2</v>
          </cell>
        </row>
        <row r="3193">
          <cell r="H3193" t="str">
            <v>MC002044</v>
          </cell>
          <cell r="P3193">
            <v>240000</v>
          </cell>
          <cell r="AC3193" t="str">
            <v>Pur</v>
          </cell>
          <cell r="AH3193" t="str">
            <v>Tiến độ 2</v>
          </cell>
        </row>
        <row r="3194">
          <cell r="H3194" t="str">
            <v>MC002325</v>
          </cell>
          <cell r="P3194">
            <v>2160000</v>
          </cell>
          <cell r="AC3194" t="str">
            <v>Pur</v>
          </cell>
          <cell r="AH3194" t="str">
            <v>Tiến độ 2</v>
          </cell>
        </row>
        <row r="3195">
          <cell r="H3195" t="str">
            <v>MC002334</v>
          </cell>
          <cell r="P3195">
            <v>232000</v>
          </cell>
          <cell r="AC3195" t="str">
            <v>Pur</v>
          </cell>
          <cell r="AH3195" t="str">
            <v>Tiến độ 2</v>
          </cell>
        </row>
        <row r="3196">
          <cell r="H3196" t="str">
            <v>MC002044</v>
          </cell>
          <cell r="P3196">
            <v>660000</v>
          </cell>
          <cell r="AC3196" t="str">
            <v>Pur</v>
          </cell>
          <cell r="AH3196" t="str">
            <v>Tiến độ 2</v>
          </cell>
        </row>
        <row r="3197">
          <cell r="H3197" t="str">
            <v>MC002044</v>
          </cell>
          <cell r="P3197">
            <v>720000</v>
          </cell>
          <cell r="AC3197" t="str">
            <v>Pur</v>
          </cell>
          <cell r="AH3197" t="str">
            <v>Tiến độ 2</v>
          </cell>
        </row>
        <row r="3198">
          <cell r="H3198" t="str">
            <v>MC002044</v>
          </cell>
          <cell r="P3198">
            <v>510000</v>
          </cell>
          <cell r="AC3198" t="str">
            <v>Pur</v>
          </cell>
          <cell r="AH3198" t="str">
            <v>Tiến độ 2</v>
          </cell>
        </row>
        <row r="3199">
          <cell r="H3199" t="str">
            <v>MC002044</v>
          </cell>
          <cell r="P3199">
            <v>510000</v>
          </cell>
          <cell r="AC3199" t="str">
            <v>Pur</v>
          </cell>
          <cell r="AH3199" t="str">
            <v>Tiến độ 2</v>
          </cell>
        </row>
        <row r="3200">
          <cell r="H3200" t="str">
            <v>MC002044</v>
          </cell>
          <cell r="P3200">
            <v>510000</v>
          </cell>
          <cell r="AC3200" t="str">
            <v>Pur</v>
          </cell>
          <cell r="AH3200" t="str">
            <v>Tiến độ 2</v>
          </cell>
        </row>
        <row r="3201">
          <cell r="H3201" t="str">
            <v>MC002080</v>
          </cell>
          <cell r="P3201">
            <v>460000</v>
          </cell>
          <cell r="AC3201" t="str">
            <v>Pur</v>
          </cell>
          <cell r="AH3201" t="str">
            <v>Tiến độ 2</v>
          </cell>
        </row>
        <row r="3202">
          <cell r="H3202" t="str">
            <v>MC002080</v>
          </cell>
          <cell r="P3202">
            <v>1020000</v>
          </cell>
          <cell r="AC3202" t="str">
            <v>PUR</v>
          </cell>
          <cell r="AH3202" t="str">
            <v>Tiến độ 2</v>
          </cell>
        </row>
        <row r="3203">
          <cell r="H3203" t="str">
            <v>MC002273</v>
          </cell>
          <cell r="P3203">
            <v>720000</v>
          </cell>
          <cell r="AC3203" t="str">
            <v>Dinh Dưỡng</v>
          </cell>
          <cell r="AH3203" t="str">
            <v>Tiến độ 2</v>
          </cell>
        </row>
        <row r="3204">
          <cell r="H3204" t="str">
            <v>MC002550</v>
          </cell>
          <cell r="P3204">
            <v>6240000</v>
          </cell>
          <cell r="AC3204" t="str">
            <v>Pharma</v>
          </cell>
          <cell r="AH3204" t="str">
            <v>Tiến độ 2</v>
          </cell>
        </row>
        <row r="3205">
          <cell r="H3205" t="str">
            <v>MC000593</v>
          </cell>
          <cell r="P3205">
            <v>1324800</v>
          </cell>
          <cell r="AC3205" t="str">
            <v>Sữa nước</v>
          </cell>
          <cell r="AH3205" t="str">
            <v>Tiến độ 2</v>
          </cell>
        </row>
        <row r="3206">
          <cell r="H3206" t="str">
            <v>MC000593</v>
          </cell>
          <cell r="P3206">
            <v>1152000</v>
          </cell>
          <cell r="AC3206" t="str">
            <v>Sữa Nước</v>
          </cell>
          <cell r="AH3206" t="str">
            <v>Tiến độ 2</v>
          </cell>
        </row>
        <row r="3207">
          <cell r="H3207" t="str">
            <v>MC000035</v>
          </cell>
          <cell r="P3207">
            <v>7896000</v>
          </cell>
          <cell r="AC3207" t="str">
            <v>Pharma</v>
          </cell>
          <cell r="AH3207" t="str">
            <v>Tiến độ 2</v>
          </cell>
        </row>
        <row r="3208">
          <cell r="H3208" t="str">
            <v>MC000035</v>
          </cell>
          <cell r="P3208">
            <v>1200000</v>
          </cell>
          <cell r="AC3208" t="str">
            <v>Sữa Nước Pharma</v>
          </cell>
          <cell r="AH3208" t="str">
            <v>Tiến độ 2</v>
          </cell>
        </row>
        <row r="3209">
          <cell r="H3209" t="str">
            <v>MC000035</v>
          </cell>
          <cell r="P3209">
            <v>6120000</v>
          </cell>
          <cell r="AC3209" t="str">
            <v>Sữa Bột Colos</v>
          </cell>
          <cell r="AH3209" t="str">
            <v>Tiến độ 2</v>
          </cell>
        </row>
        <row r="3210">
          <cell r="H3210" t="str">
            <v>MC000035</v>
          </cell>
          <cell r="P3210">
            <v>6360000</v>
          </cell>
          <cell r="AC3210" t="str">
            <v>Sữa Bột Colos</v>
          </cell>
          <cell r="AH3210" t="str">
            <v>Tiến độ 2</v>
          </cell>
        </row>
        <row r="3211">
          <cell r="H3211" t="str">
            <v>MC000035</v>
          </cell>
          <cell r="P3211">
            <v>3240000</v>
          </cell>
          <cell r="AC3211" t="str">
            <v>Sữa Bột Colos</v>
          </cell>
          <cell r="AH3211" t="str">
            <v>Tiến độ 2</v>
          </cell>
        </row>
        <row r="3212">
          <cell r="H3212" t="str">
            <v>MC000341</v>
          </cell>
          <cell r="P3212">
            <v>11844000</v>
          </cell>
          <cell r="AC3212" t="str">
            <v>Pharma</v>
          </cell>
          <cell r="AH3212" t="str">
            <v>Tiến độ 2</v>
          </cell>
        </row>
        <row r="3213">
          <cell r="H3213" t="str">
            <v>MC000341</v>
          </cell>
          <cell r="P3213">
            <v>2880000</v>
          </cell>
          <cell r="AC3213" t="str">
            <v>Sữa Nước Pharma</v>
          </cell>
          <cell r="AH3213" t="str">
            <v>Tiến độ 2</v>
          </cell>
        </row>
        <row r="3214">
          <cell r="H3214" t="str">
            <v>MC000341</v>
          </cell>
          <cell r="P3214">
            <v>6451200</v>
          </cell>
          <cell r="AC3214" t="str">
            <v>Sữa Nước Pharma</v>
          </cell>
          <cell r="AH3214" t="str">
            <v>Tiến độ 2</v>
          </cell>
        </row>
        <row r="3215">
          <cell r="H3215" t="str">
            <v>MC000341</v>
          </cell>
          <cell r="P3215">
            <v>5520000</v>
          </cell>
          <cell r="AC3215" t="str">
            <v>Pharma</v>
          </cell>
          <cell r="AH3215" t="str">
            <v>Tiến độ 2</v>
          </cell>
        </row>
        <row r="3216">
          <cell r="H3216" t="str">
            <v>MC000341</v>
          </cell>
          <cell r="P3216">
            <v>1974000</v>
          </cell>
          <cell r="AC3216" t="str">
            <v>Pharma</v>
          </cell>
          <cell r="AH3216" t="str">
            <v>Tiến độ 2</v>
          </cell>
        </row>
        <row r="3217">
          <cell r="H3217" t="str">
            <v>MC000126</v>
          </cell>
          <cell r="P3217">
            <v>888000</v>
          </cell>
          <cell r="AC3217" t="str">
            <v>Sữa nước</v>
          </cell>
          <cell r="AH3217" t="str">
            <v>Tiến độ 2</v>
          </cell>
        </row>
        <row r="3218">
          <cell r="H3218" t="str">
            <v>MC000126</v>
          </cell>
          <cell r="P3218">
            <v>2592000</v>
          </cell>
          <cell r="AC3218" t="str">
            <v>Sữa nước</v>
          </cell>
          <cell r="AH3218" t="str">
            <v>Tiến độ 2</v>
          </cell>
        </row>
        <row r="3219">
          <cell r="H3219" t="str">
            <v>MC000126</v>
          </cell>
          <cell r="P3219">
            <v>4752000</v>
          </cell>
          <cell r="AC3219" t="str">
            <v>Dinh Dưỡng</v>
          </cell>
          <cell r="AH3219" t="str">
            <v>Tiến độ 2</v>
          </cell>
        </row>
        <row r="3220">
          <cell r="H3220" t="str">
            <v>MC000693</v>
          </cell>
          <cell r="P3220">
            <v>3864000</v>
          </cell>
          <cell r="AC3220" t="str">
            <v>Dinh Dưỡng</v>
          </cell>
          <cell r="AH3220" t="str">
            <v>Tiến độ 2</v>
          </cell>
        </row>
        <row r="3221">
          <cell r="H3221" t="str">
            <v>MC001253</v>
          </cell>
          <cell r="P3221">
            <v>236000</v>
          </cell>
          <cell r="AC3221" t="str">
            <v>Pur</v>
          </cell>
          <cell r="AH3221" t="str">
            <v>Tiến độ 2</v>
          </cell>
        </row>
        <row r="3222">
          <cell r="H3222" t="str">
            <v>MC001253</v>
          </cell>
          <cell r="P3222">
            <v>236000</v>
          </cell>
          <cell r="AC3222" t="str">
            <v>Pur</v>
          </cell>
          <cell r="AH3222" t="str">
            <v>Tiến độ 2</v>
          </cell>
        </row>
        <row r="3223">
          <cell r="H3223" t="str">
            <v>MC001253</v>
          </cell>
          <cell r="P3223">
            <v>440000</v>
          </cell>
          <cell r="AC3223" t="str">
            <v>Pur</v>
          </cell>
          <cell r="AH3223" t="str">
            <v>Tiến độ 2</v>
          </cell>
        </row>
        <row r="3224">
          <cell r="H3224" t="str">
            <v>MC001253</v>
          </cell>
          <cell r="P3224">
            <v>340000</v>
          </cell>
          <cell r="AC3224" t="str">
            <v>Pur</v>
          </cell>
          <cell r="AH3224" t="str">
            <v>Tiến độ 2</v>
          </cell>
        </row>
        <row r="3225">
          <cell r="H3225" t="str">
            <v>MC000758</v>
          </cell>
          <cell r="P3225">
            <v>1470000</v>
          </cell>
          <cell r="AC3225" t="str">
            <v>Nunest</v>
          </cell>
          <cell r="AH3225" t="str">
            <v>Tiến độ 2</v>
          </cell>
        </row>
        <row r="3226">
          <cell r="H3226" t="str">
            <v>MC000758</v>
          </cell>
          <cell r="P3226">
            <v>1980000</v>
          </cell>
          <cell r="AC3226" t="str">
            <v>Nunest</v>
          </cell>
          <cell r="AH3226" t="str">
            <v>Tiến độ 2</v>
          </cell>
        </row>
        <row r="3227">
          <cell r="H3227" t="str">
            <v>MC002080</v>
          </cell>
          <cell r="P3227">
            <v>4680000</v>
          </cell>
          <cell r="AC3227" t="str">
            <v>Nunest</v>
          </cell>
          <cell r="AH3227" t="str">
            <v>Tiến độ 2</v>
          </cell>
        </row>
        <row r="3228">
          <cell r="H3228" t="str">
            <v>MC002080</v>
          </cell>
          <cell r="P3228">
            <v>2700000</v>
          </cell>
          <cell r="AC3228" t="str">
            <v>Nunest</v>
          </cell>
          <cell r="AH3228" t="str">
            <v>Tiến độ 2</v>
          </cell>
        </row>
        <row r="3229">
          <cell r="H3229" t="str">
            <v>MC000387</v>
          </cell>
          <cell r="P3229">
            <v>1440000</v>
          </cell>
          <cell r="AC3229" t="str">
            <v>Pharma</v>
          </cell>
          <cell r="AH3229" t="str">
            <v>Tiến độ 2</v>
          </cell>
        </row>
        <row r="3230">
          <cell r="H3230" t="str">
            <v>MC002489</v>
          </cell>
          <cell r="P3230">
            <v>1300000</v>
          </cell>
          <cell r="AC3230" t="str">
            <v>Sữa Bột Colos</v>
          </cell>
          <cell r="AH3230" t="str">
            <v>Tiến độ 2</v>
          </cell>
        </row>
        <row r="3231">
          <cell r="H3231" t="str">
            <v>MC002489</v>
          </cell>
          <cell r="P3231">
            <v>2550000</v>
          </cell>
          <cell r="AC3231" t="str">
            <v>Sữa Bột Colos</v>
          </cell>
          <cell r="AH3231" t="str">
            <v>Tiến độ 2</v>
          </cell>
        </row>
        <row r="3232">
          <cell r="H3232" t="str">
            <v>MC002180</v>
          </cell>
          <cell r="P3232">
            <v>520000</v>
          </cell>
          <cell r="AC3232" t="str">
            <v>Dinh Dưỡng</v>
          </cell>
          <cell r="AH3232" t="str">
            <v>Tiến độ 2</v>
          </cell>
        </row>
        <row r="3233">
          <cell r="H3233" t="str">
            <v>MC002180</v>
          </cell>
          <cell r="P3233">
            <v>980000</v>
          </cell>
          <cell r="AC3233" t="str">
            <v>Dinh Dưỡng</v>
          </cell>
          <cell r="AH3233" t="str">
            <v>Tiến độ 2</v>
          </cell>
        </row>
        <row r="3234">
          <cell r="H3234" t="str">
            <v>MC002180</v>
          </cell>
          <cell r="P3234">
            <v>390000</v>
          </cell>
          <cell r="AC3234" t="str">
            <v>Dinh Dưỡng</v>
          </cell>
          <cell r="AH3234" t="str">
            <v>Tiến độ 2</v>
          </cell>
        </row>
        <row r="3235">
          <cell r="H3235" t="str">
            <v>MC002180</v>
          </cell>
          <cell r="P3235">
            <v>772000</v>
          </cell>
          <cell r="AC3235" t="str">
            <v>Dinh Dưỡng</v>
          </cell>
          <cell r="AH3235" t="str">
            <v>Tiến độ 2</v>
          </cell>
        </row>
        <row r="3236">
          <cell r="H3236" t="str">
            <v>MC002180</v>
          </cell>
          <cell r="P3236">
            <v>500000</v>
          </cell>
          <cell r="AC3236" t="str">
            <v>Dinh Dưỡng</v>
          </cell>
          <cell r="AH3236" t="str">
            <v>Tiến độ 2</v>
          </cell>
        </row>
        <row r="3237">
          <cell r="H3237" t="str">
            <v>MC002180</v>
          </cell>
          <cell r="P3237">
            <v>960000</v>
          </cell>
          <cell r="AC3237" t="str">
            <v>Dinh Dưỡng</v>
          </cell>
          <cell r="AH3237" t="str">
            <v>Tiến độ 2</v>
          </cell>
        </row>
        <row r="3238">
          <cell r="H3238" t="str">
            <v>MC001260</v>
          </cell>
          <cell r="P3238">
            <v>3263000</v>
          </cell>
          <cell r="AC3238" t="str">
            <v>Dinh Dưỡng</v>
          </cell>
          <cell r="AH3238" t="str">
            <v>Tiến độ 2</v>
          </cell>
        </row>
        <row r="3239">
          <cell r="H3239" t="str">
            <v>MC001260</v>
          </cell>
          <cell r="P3239">
            <v>3263000</v>
          </cell>
          <cell r="AC3239" t="str">
            <v>Dinh Dưỡng</v>
          </cell>
          <cell r="AH3239" t="str">
            <v>Tiến độ 2</v>
          </cell>
        </row>
        <row r="3240">
          <cell r="H3240" t="str">
            <v>MC001235</v>
          </cell>
          <cell r="P3240">
            <v>1757000</v>
          </cell>
          <cell r="AC3240" t="str">
            <v>Dinh Dưỡng</v>
          </cell>
          <cell r="AH3240" t="str">
            <v>Tiến độ 2</v>
          </cell>
        </row>
        <row r="3241">
          <cell r="H3241" t="str">
            <v>MC000861</v>
          </cell>
          <cell r="P3241">
            <v>1255000</v>
          </cell>
          <cell r="AC3241" t="str">
            <v>Dinh Dưỡng</v>
          </cell>
          <cell r="AH3241" t="str">
            <v>Tiến độ 2</v>
          </cell>
        </row>
        <row r="3242">
          <cell r="H3242" t="str">
            <v>MC000863</v>
          </cell>
          <cell r="P3242">
            <v>3012000</v>
          </cell>
          <cell r="AC3242" t="str">
            <v>Dinh Dưỡng</v>
          </cell>
          <cell r="AH3242" t="str">
            <v>Tiến độ 2</v>
          </cell>
        </row>
        <row r="3243">
          <cell r="H3243" t="str">
            <v>MC000377</v>
          </cell>
          <cell r="P3243">
            <v>7948800</v>
          </cell>
          <cell r="AC3243" t="str">
            <v>Sữa nước</v>
          </cell>
          <cell r="AH3243" t="str">
            <v>Tiến độ 2</v>
          </cell>
        </row>
        <row r="3244">
          <cell r="H3244" t="str">
            <v>MC000634</v>
          </cell>
          <cell r="P3244">
            <v>490000</v>
          </cell>
          <cell r="AC3244" t="str">
            <v>Dinh Dưỡng</v>
          </cell>
          <cell r="AH3244" t="str">
            <v>Tiến độ 2</v>
          </cell>
        </row>
        <row r="3245">
          <cell r="H3245" t="str">
            <v>MC000634</v>
          </cell>
          <cell r="P3245">
            <v>480000</v>
          </cell>
          <cell r="AC3245" t="str">
            <v>Dinh Dưỡng</v>
          </cell>
          <cell r="AH3245" t="str">
            <v>Tiến độ 2</v>
          </cell>
        </row>
        <row r="3246">
          <cell r="H3246" t="str">
            <v>MC002173</v>
          </cell>
          <cell r="P3246">
            <v>396000</v>
          </cell>
          <cell r="AC3246" t="str">
            <v>Dinh Dưỡng</v>
          </cell>
          <cell r="AH3246" t="str">
            <v>Tiến độ 2</v>
          </cell>
        </row>
        <row r="3247">
          <cell r="H3247" t="str">
            <v>MC002173</v>
          </cell>
          <cell r="P3247">
            <v>270000</v>
          </cell>
          <cell r="AC3247" t="str">
            <v>Pharma</v>
          </cell>
          <cell r="AH3247" t="str">
            <v>Tiến độ 2</v>
          </cell>
        </row>
        <row r="3248">
          <cell r="H3248" t="str">
            <v>MC002173</v>
          </cell>
          <cell r="P3248">
            <v>490000</v>
          </cell>
          <cell r="AC3248" t="str">
            <v>Dinh Dưỡng</v>
          </cell>
          <cell r="AH3248" t="str">
            <v>Tiến độ 2</v>
          </cell>
        </row>
        <row r="3249">
          <cell r="H3249" t="str">
            <v>MC002173</v>
          </cell>
          <cell r="P3249">
            <v>386000</v>
          </cell>
          <cell r="AC3249" t="str">
            <v>Dinh Dưỡng</v>
          </cell>
          <cell r="AH3249" t="str">
            <v>Tiến độ 2</v>
          </cell>
        </row>
        <row r="3250">
          <cell r="H3250" t="str">
            <v>MC002173</v>
          </cell>
          <cell r="P3250">
            <v>600000</v>
          </cell>
          <cell r="AC3250" t="str">
            <v>Sữa Nước Pharma</v>
          </cell>
          <cell r="AH3250" t="str">
            <v>Tiến độ 2</v>
          </cell>
        </row>
        <row r="3251">
          <cell r="H3251" t="str">
            <v>MC002173</v>
          </cell>
          <cell r="P3251">
            <v>59000</v>
          </cell>
          <cell r="AC3251" t="str">
            <v>Bột Ăn Dặm</v>
          </cell>
          <cell r="AH3251" t="str">
            <v>Tiến độ 2</v>
          </cell>
        </row>
        <row r="3252">
          <cell r="H3252" t="str">
            <v>MC002173</v>
          </cell>
          <cell r="P3252">
            <v>59000</v>
          </cell>
          <cell r="AC3252" t="str">
            <v>Bột Ăn Dặm</v>
          </cell>
          <cell r="AH3252" t="str">
            <v>Tiến độ 2</v>
          </cell>
        </row>
        <row r="3253">
          <cell r="H3253" t="str">
            <v>MC002173</v>
          </cell>
          <cell r="P3253">
            <v>374400</v>
          </cell>
          <cell r="AC3253" t="str">
            <v>Sữa Nước</v>
          </cell>
          <cell r="AH3253" t="str">
            <v>Tiến độ 2</v>
          </cell>
        </row>
        <row r="3254">
          <cell r="H3254" t="str">
            <v>MC002173</v>
          </cell>
          <cell r="P3254">
            <v>1080000</v>
          </cell>
          <cell r="AC3254" t="str">
            <v>Pharma</v>
          </cell>
          <cell r="AH3254" t="str">
            <v>Tiến độ 2</v>
          </cell>
        </row>
        <row r="3255">
          <cell r="H3255" t="str">
            <v>MC002173</v>
          </cell>
          <cell r="P3255">
            <v>161500</v>
          </cell>
          <cell r="AC3255" t="str">
            <v>Dinh Dưỡng</v>
          </cell>
          <cell r="AH3255" t="str">
            <v>Tiến độ 2</v>
          </cell>
        </row>
        <row r="3256">
          <cell r="H3256" t="str">
            <v>MC002173</v>
          </cell>
          <cell r="P3256">
            <v>420000</v>
          </cell>
          <cell r="AC3256" t="str">
            <v>Pharma</v>
          </cell>
          <cell r="AH3256" t="str">
            <v>Tiến độ 2</v>
          </cell>
        </row>
        <row r="3257">
          <cell r="H3257" t="str">
            <v>MC002173</v>
          </cell>
          <cell r="P3257">
            <v>540000</v>
          </cell>
          <cell r="AC3257" t="str">
            <v>Pharma</v>
          </cell>
          <cell r="AH3257" t="str">
            <v>Tiến độ 2</v>
          </cell>
        </row>
        <row r="3258">
          <cell r="H3258" t="str">
            <v>MC002173</v>
          </cell>
          <cell r="P3258">
            <v>792000</v>
          </cell>
          <cell r="AC3258" t="str">
            <v>Dinh Dưỡng</v>
          </cell>
          <cell r="AH3258" t="str">
            <v>Tiến độ 2</v>
          </cell>
        </row>
        <row r="3259">
          <cell r="H3259" t="str">
            <v>MC002173</v>
          </cell>
          <cell r="P3259">
            <v>59000</v>
          </cell>
          <cell r="AC3259" t="str">
            <v>Bột Ăn Dặm</v>
          </cell>
          <cell r="AH3259" t="str">
            <v>Tiến độ 2</v>
          </cell>
        </row>
        <row r="3260">
          <cell r="H3260" t="str">
            <v>MC002173</v>
          </cell>
          <cell r="P3260">
            <v>59000</v>
          </cell>
          <cell r="AC3260" t="str">
            <v>Bột Ăn Dặm</v>
          </cell>
          <cell r="AH3260" t="str">
            <v>Tiến độ 2</v>
          </cell>
        </row>
        <row r="3261">
          <cell r="H3261" t="str">
            <v>MC002173</v>
          </cell>
          <cell r="P3261">
            <v>374400</v>
          </cell>
          <cell r="AC3261" t="str">
            <v>Sữa Nước</v>
          </cell>
          <cell r="AH3261" t="str">
            <v>Tiến độ 2</v>
          </cell>
        </row>
        <row r="3262">
          <cell r="H3262" t="str">
            <v>MC002173</v>
          </cell>
          <cell r="P3262">
            <v>374400</v>
          </cell>
          <cell r="AC3262" t="str">
            <v>Sữa Nước</v>
          </cell>
          <cell r="AH3262" t="str">
            <v>Tiến độ 2</v>
          </cell>
        </row>
        <row r="3263">
          <cell r="H3263" t="str">
            <v>MC002173</v>
          </cell>
          <cell r="P3263">
            <v>370000</v>
          </cell>
          <cell r="AC3263" t="str">
            <v>Dinh Dưỡng</v>
          </cell>
          <cell r="AH3263" t="str">
            <v>Tiến độ 2</v>
          </cell>
        </row>
        <row r="3264">
          <cell r="H3264" t="str">
            <v>MC002173</v>
          </cell>
          <cell r="P3264">
            <v>432000</v>
          </cell>
          <cell r="AC3264" t="str">
            <v>Sữa Nước</v>
          </cell>
          <cell r="AH3264" t="str">
            <v>Tiến độ 2</v>
          </cell>
        </row>
        <row r="3265">
          <cell r="H3265" t="str">
            <v>MC002173</v>
          </cell>
          <cell r="P3265">
            <v>1584000</v>
          </cell>
          <cell r="AC3265" t="str">
            <v>Dinh Dưỡng</v>
          </cell>
          <cell r="AH3265" t="str">
            <v>Tiến độ 2</v>
          </cell>
        </row>
        <row r="3266">
          <cell r="H3266" t="str">
            <v>MC002173</v>
          </cell>
          <cell r="P3266">
            <v>59000</v>
          </cell>
          <cell r="AC3266" t="str">
            <v>Bột Ăn Dặm</v>
          </cell>
          <cell r="AH3266" t="str">
            <v>Tiến độ 2</v>
          </cell>
        </row>
        <row r="3267">
          <cell r="H3267" t="str">
            <v>MC002173</v>
          </cell>
          <cell r="P3267">
            <v>136000</v>
          </cell>
          <cell r="AC3267" t="str">
            <v>Bột Ăn Dặm</v>
          </cell>
          <cell r="AH3267" t="str">
            <v>Tiến độ 2</v>
          </cell>
        </row>
        <row r="3268">
          <cell r="H3268" t="str">
            <v>MC002173</v>
          </cell>
          <cell r="P3268">
            <v>432000</v>
          </cell>
          <cell r="AC3268" t="str">
            <v>Sữa Nước</v>
          </cell>
          <cell r="AH3268" t="str">
            <v>Tiến độ 2</v>
          </cell>
        </row>
        <row r="3269">
          <cell r="H3269" t="str">
            <v>MC002173</v>
          </cell>
          <cell r="P3269">
            <v>68000</v>
          </cell>
          <cell r="AC3269" t="str">
            <v>Bột Ăn Dặm</v>
          </cell>
          <cell r="AH3269" t="str">
            <v>Tiến độ 2</v>
          </cell>
        </row>
        <row r="3270">
          <cell r="H3270" t="str">
            <v>MC002173</v>
          </cell>
          <cell r="P3270">
            <v>489600</v>
          </cell>
          <cell r="AC3270" t="str">
            <v>Sữa Nước Colos</v>
          </cell>
          <cell r="AH3270" t="str">
            <v>Tiến độ 2</v>
          </cell>
        </row>
        <row r="3271">
          <cell r="H3271" t="str">
            <v>MC002173</v>
          </cell>
          <cell r="P3271">
            <v>68000</v>
          </cell>
          <cell r="AC3271" t="str">
            <v>Bột Ăn Dặm</v>
          </cell>
          <cell r="AH3271" t="str">
            <v>Tiến độ 2</v>
          </cell>
        </row>
        <row r="3272">
          <cell r="H3272" t="str">
            <v>MC000229</v>
          </cell>
          <cell r="P3272">
            <v>30120000</v>
          </cell>
          <cell r="AC3272" t="str">
            <v>Dinh Dưỡng</v>
          </cell>
          <cell r="AH3272" t="str">
            <v>Tiến độ 2</v>
          </cell>
        </row>
        <row r="3273">
          <cell r="H3273" t="str">
            <v>MC000129</v>
          </cell>
          <cell r="P3273">
            <v>4300800</v>
          </cell>
          <cell r="AC3273" t="str">
            <v>Sữa Nước Pharma</v>
          </cell>
          <cell r="AH3273" t="str">
            <v>Tiến độ 2</v>
          </cell>
        </row>
        <row r="3274">
          <cell r="H3274" t="str">
            <v>MC001326</v>
          </cell>
          <cell r="P3274">
            <v>560000</v>
          </cell>
          <cell r="AC3274" t="str">
            <v>Nunest</v>
          </cell>
          <cell r="AH3274" t="str">
            <v>Tiến độ 2</v>
          </cell>
        </row>
        <row r="3275">
          <cell r="H3275" t="str">
            <v>MC001326</v>
          </cell>
          <cell r="P3275">
            <v>225000</v>
          </cell>
          <cell r="AC3275" t="str">
            <v>Nunest</v>
          </cell>
          <cell r="AH3275" t="str">
            <v>Tiến độ 2</v>
          </cell>
        </row>
        <row r="3276">
          <cell r="H3276" t="str">
            <v>MC001326</v>
          </cell>
          <cell r="P3276">
            <v>285000</v>
          </cell>
          <cell r="AC3276" t="str">
            <v>Nunest</v>
          </cell>
          <cell r="AH3276" t="str">
            <v>Tiến độ 2</v>
          </cell>
        </row>
        <row r="3277">
          <cell r="H3277" t="str">
            <v>MC002504</v>
          </cell>
          <cell r="P3277">
            <v>560000</v>
          </cell>
          <cell r="AC3277" t="str">
            <v>Nunest</v>
          </cell>
          <cell r="AH3277" t="str">
            <v>Tiến độ 2</v>
          </cell>
        </row>
        <row r="3278">
          <cell r="H3278" t="str">
            <v>MC002504</v>
          </cell>
          <cell r="P3278">
            <v>225000</v>
          </cell>
          <cell r="AC3278" t="str">
            <v>Nunest</v>
          </cell>
          <cell r="AH3278" t="str">
            <v>Tiến độ 2</v>
          </cell>
        </row>
        <row r="3279">
          <cell r="H3279" t="str">
            <v>MC002504</v>
          </cell>
          <cell r="P3279">
            <v>285000</v>
          </cell>
          <cell r="AC3279" t="str">
            <v>Nunest</v>
          </cell>
          <cell r="AH3279" t="str">
            <v>Tiến độ 2</v>
          </cell>
        </row>
        <row r="3280">
          <cell r="H3280" t="str">
            <v>MC000102</v>
          </cell>
          <cell r="P3280">
            <v>4752000</v>
          </cell>
          <cell r="AC3280" t="str">
            <v>Dinh Dưỡng</v>
          </cell>
          <cell r="AH3280" t="str">
            <v>Tiến độ 2</v>
          </cell>
        </row>
        <row r="3281">
          <cell r="H3281" t="str">
            <v>MC000102</v>
          </cell>
          <cell r="P3281">
            <v>3864000</v>
          </cell>
          <cell r="AC3281" t="str">
            <v>Dinh Dưỡng</v>
          </cell>
          <cell r="AH3281" t="str">
            <v>Tiến độ 2</v>
          </cell>
        </row>
        <row r="3282">
          <cell r="H3282" t="str">
            <v>MC000102</v>
          </cell>
          <cell r="P3282">
            <v>4632000</v>
          </cell>
          <cell r="AC3282" t="str">
            <v>Dinh Dưỡng</v>
          </cell>
          <cell r="AH3282" t="str">
            <v>Tiến độ 2</v>
          </cell>
        </row>
        <row r="3283">
          <cell r="H3283" t="str">
            <v>MC000102</v>
          </cell>
          <cell r="P3283">
            <v>4980000</v>
          </cell>
          <cell r="AC3283" t="str">
            <v>Dinh Dưỡng</v>
          </cell>
          <cell r="AH3283" t="str">
            <v>Tiến độ 2</v>
          </cell>
        </row>
        <row r="3284">
          <cell r="H3284" t="str">
            <v>MC002685</v>
          </cell>
          <cell r="P3284">
            <v>322000</v>
          </cell>
          <cell r="AC3284" t="str">
            <v>Dinh Dưỡng</v>
          </cell>
          <cell r="AH3284" t="str">
            <v>Tiến độ 2</v>
          </cell>
        </row>
        <row r="3285">
          <cell r="H3285" t="str">
            <v>MC002685</v>
          </cell>
          <cell r="P3285">
            <v>384000</v>
          </cell>
          <cell r="AC3285" t="str">
            <v>Sữa Nước</v>
          </cell>
          <cell r="AH3285" t="str">
            <v>Tiến độ 2</v>
          </cell>
        </row>
        <row r="3286">
          <cell r="H3286" t="str">
            <v>MC002685</v>
          </cell>
          <cell r="P3286">
            <v>354000</v>
          </cell>
          <cell r="AC3286" t="str">
            <v>Bột Ăn Dặm</v>
          </cell>
          <cell r="AH3286" t="str">
            <v>Tiến độ 2</v>
          </cell>
        </row>
        <row r="3287">
          <cell r="H3287" t="str">
            <v>MC000671</v>
          </cell>
          <cell r="P3287">
            <v>4608000</v>
          </cell>
          <cell r="AC3287" t="str">
            <v>Sữa Nước</v>
          </cell>
          <cell r="AH3287" t="str">
            <v>Tiến độ 2</v>
          </cell>
        </row>
        <row r="3288">
          <cell r="H3288" t="str">
            <v>VTA20234</v>
          </cell>
          <cell r="P3288">
            <v>12550000</v>
          </cell>
          <cell r="AC3288" t="str">
            <v>Dinh Dưỡng</v>
          </cell>
          <cell r="AH3288" t="str">
            <v>Tiến độ 2</v>
          </cell>
        </row>
        <row r="3289">
          <cell r="H3289" t="str">
            <v>MC002735</v>
          </cell>
          <cell r="P3289">
            <v>864000</v>
          </cell>
          <cell r="AC3289" t="str">
            <v>Sữa Nước</v>
          </cell>
          <cell r="AH3289" t="str">
            <v>Tiến độ 2</v>
          </cell>
        </row>
        <row r="3290">
          <cell r="H3290" t="str">
            <v>MC000341</v>
          </cell>
          <cell r="P3290">
            <v>2340000</v>
          </cell>
          <cell r="AC3290" t="str">
            <v>Nunest</v>
          </cell>
          <cell r="AH3290" t="str">
            <v>Tiến độ 2</v>
          </cell>
        </row>
        <row r="3291">
          <cell r="H3291" t="str">
            <v>MC002532</v>
          </cell>
          <cell r="P3291">
            <v>4300800</v>
          </cell>
          <cell r="AC3291" t="str">
            <v>Sữa Nước Pharma</v>
          </cell>
          <cell r="AH3291" t="str">
            <v>Tiến độ 2</v>
          </cell>
        </row>
        <row r="3292">
          <cell r="H3292" t="str">
            <v>MC000162</v>
          </cell>
          <cell r="P3292">
            <v>12240000</v>
          </cell>
          <cell r="AC3292" t="str">
            <v>Sữa Bột Colos</v>
          </cell>
          <cell r="AH3292" t="str">
            <v>Tiến độ 2</v>
          </cell>
        </row>
        <row r="3293">
          <cell r="H3293" t="str">
            <v>MC001278</v>
          </cell>
          <cell r="P3293">
            <v>3180000</v>
          </cell>
          <cell r="AC3293" t="str">
            <v>Sữa Bột Colos</v>
          </cell>
          <cell r="AH3293" t="str">
            <v>Tiến độ 2</v>
          </cell>
        </row>
        <row r="3294">
          <cell r="H3294" t="str">
            <v>MC000938</v>
          </cell>
          <cell r="P3294">
            <v>501600</v>
          </cell>
          <cell r="AC3294" t="str">
            <v>Sữa Nước</v>
          </cell>
          <cell r="AH3294" t="str">
            <v>Tiến độ 2</v>
          </cell>
        </row>
        <row r="3295">
          <cell r="H3295" t="str">
            <v>MC000927</v>
          </cell>
          <cell r="P3295">
            <v>672000</v>
          </cell>
          <cell r="AC3295" t="str">
            <v>Sữa Nước</v>
          </cell>
          <cell r="AH3295" t="str">
            <v>Tiến độ 2</v>
          </cell>
        </row>
        <row r="3296">
          <cell r="H3296" t="str">
            <v>MC001639</v>
          </cell>
          <cell r="P3296">
            <v>450000</v>
          </cell>
          <cell r="AC3296" t="str">
            <v>Pur</v>
          </cell>
          <cell r="AH3296" t="str">
            <v>Tiến độ 2</v>
          </cell>
        </row>
        <row r="3297">
          <cell r="H3297" t="str">
            <v>MC001639</v>
          </cell>
          <cell r="P3297">
            <v>540000</v>
          </cell>
          <cell r="AC3297" t="str">
            <v>Pur</v>
          </cell>
          <cell r="AH3297" t="str">
            <v>Tiến độ 2</v>
          </cell>
        </row>
        <row r="3298">
          <cell r="H3298" t="str">
            <v>MC001639</v>
          </cell>
          <cell r="P3298">
            <v>425000</v>
          </cell>
          <cell r="AC3298" t="str">
            <v>Pur</v>
          </cell>
          <cell r="AH3298" t="str">
            <v>Tiến độ 2</v>
          </cell>
        </row>
        <row r="3299">
          <cell r="H3299" t="str">
            <v>MC001639</v>
          </cell>
          <cell r="P3299">
            <v>450000</v>
          </cell>
          <cell r="AC3299" t="str">
            <v>Pur</v>
          </cell>
          <cell r="AH3299" t="str">
            <v>Tiến độ 2</v>
          </cell>
        </row>
        <row r="3300">
          <cell r="H3300" t="str">
            <v>MC001639</v>
          </cell>
          <cell r="P3300">
            <v>500000</v>
          </cell>
          <cell r="AC3300" t="str">
            <v>Pur</v>
          </cell>
          <cell r="AH3300" t="str">
            <v>Tiến độ 2</v>
          </cell>
        </row>
        <row r="3301">
          <cell r="H3301" t="str">
            <v>MC001639</v>
          </cell>
          <cell r="P3301">
            <v>510000</v>
          </cell>
          <cell r="AC3301" t="str">
            <v>Pur</v>
          </cell>
          <cell r="AH3301" t="str">
            <v>Tiến độ 2</v>
          </cell>
        </row>
        <row r="3302">
          <cell r="H3302" t="str">
            <v>MC001639</v>
          </cell>
          <cell r="P3302">
            <v>308000</v>
          </cell>
          <cell r="AC3302" t="str">
            <v>Pur</v>
          </cell>
          <cell r="AH3302" t="str">
            <v>Tiến độ 2</v>
          </cell>
        </row>
        <row r="3303">
          <cell r="H3303" t="str">
            <v>MC001639</v>
          </cell>
          <cell r="P3303">
            <v>510000</v>
          </cell>
          <cell r="AC3303" t="str">
            <v>Pur</v>
          </cell>
          <cell r="AH3303" t="str">
            <v>Tiến độ 2</v>
          </cell>
        </row>
        <row r="3304">
          <cell r="H3304" t="str">
            <v>MC001639</v>
          </cell>
          <cell r="P3304">
            <v>1530000</v>
          </cell>
          <cell r="AC3304" t="str">
            <v>PUR</v>
          </cell>
          <cell r="AH3304" t="str">
            <v>Tiến độ 2</v>
          </cell>
        </row>
        <row r="3305">
          <cell r="H3305" t="str">
            <v>MC000914</v>
          </cell>
          <cell r="P3305">
            <v>501600</v>
          </cell>
          <cell r="AC3305" t="str">
            <v>Sữa Nước</v>
          </cell>
          <cell r="AH3305" t="str">
            <v>Tiến độ 2</v>
          </cell>
        </row>
        <row r="3306">
          <cell r="H3306" t="str">
            <v>MC000933</v>
          </cell>
          <cell r="P3306">
            <v>501600</v>
          </cell>
          <cell r="AC3306" t="str">
            <v>Sữa Nước</v>
          </cell>
          <cell r="AH3306" t="str">
            <v>Tiến độ 2</v>
          </cell>
        </row>
        <row r="3307">
          <cell r="H3307" t="str">
            <v>MC000547</v>
          </cell>
          <cell r="P3307">
            <v>23760000</v>
          </cell>
          <cell r="AC3307" t="str">
            <v>Dinh Dưỡng</v>
          </cell>
          <cell r="AH3307" t="str">
            <v>Tiến độ 2</v>
          </cell>
        </row>
        <row r="3308">
          <cell r="H3308" t="str">
            <v>MC002100</v>
          </cell>
          <cell r="P3308">
            <v>12096000</v>
          </cell>
          <cell r="AC3308" t="str">
            <v>Sữa Nước</v>
          </cell>
          <cell r="AH3308" t="str">
            <v>Tiến độ 2</v>
          </cell>
        </row>
        <row r="3309">
          <cell r="H3309" t="str">
            <v>MC002100</v>
          </cell>
          <cell r="P3309">
            <v>1632000</v>
          </cell>
          <cell r="AC3309" t="str">
            <v>Bột Ăn Dặm</v>
          </cell>
          <cell r="AH3309" t="str">
            <v>Tiến độ 2</v>
          </cell>
        </row>
        <row r="3310">
          <cell r="H3310" t="str">
            <v>MC002047</v>
          </cell>
          <cell r="P3310">
            <v>1350000</v>
          </cell>
          <cell r="AC3310" t="str">
            <v>Nunest</v>
          </cell>
          <cell r="AH3310" t="str">
            <v>Tiến độ 2</v>
          </cell>
        </row>
        <row r="3311">
          <cell r="H3311" t="str">
            <v>MC002047</v>
          </cell>
          <cell r="P3311">
            <v>1170000</v>
          </cell>
          <cell r="AC3311" t="str">
            <v>Nunest</v>
          </cell>
          <cell r="AH3311" t="str">
            <v>Tiến độ 2</v>
          </cell>
        </row>
        <row r="3312">
          <cell r="H3312" t="str">
            <v>MC002047</v>
          </cell>
          <cell r="P3312">
            <v>790000</v>
          </cell>
          <cell r="AC3312" t="str">
            <v>Nunest</v>
          </cell>
          <cell r="AH3312" t="str">
            <v>Tiến độ 2</v>
          </cell>
        </row>
        <row r="3313">
          <cell r="H3313" t="str">
            <v>MC002047</v>
          </cell>
          <cell r="P3313">
            <v>790000</v>
          </cell>
          <cell r="AC3313" t="str">
            <v>Nunest</v>
          </cell>
          <cell r="AH3313" t="str">
            <v>Tiến độ 2</v>
          </cell>
        </row>
        <row r="3314">
          <cell r="H3314" t="str">
            <v>MC002047</v>
          </cell>
          <cell r="P3314">
            <v>830000</v>
          </cell>
          <cell r="AC3314" t="str">
            <v>Nunest</v>
          </cell>
          <cell r="AH3314" t="str">
            <v>Tiến độ 2</v>
          </cell>
        </row>
        <row r="3315">
          <cell r="H3315" t="str">
            <v>MC002047</v>
          </cell>
          <cell r="P3315">
            <v>255000</v>
          </cell>
          <cell r="AC3315" t="str">
            <v>Pur</v>
          </cell>
          <cell r="AH3315" t="str">
            <v>Tiến độ 2</v>
          </cell>
        </row>
        <row r="3316">
          <cell r="H3316" t="str">
            <v>MC002047</v>
          </cell>
          <cell r="P3316">
            <v>225000</v>
          </cell>
          <cell r="AC3316" t="str">
            <v>Pur</v>
          </cell>
          <cell r="AH3316" t="str">
            <v>Tiến độ 2</v>
          </cell>
        </row>
        <row r="3317">
          <cell r="H3317" t="str">
            <v>MC001278</v>
          </cell>
          <cell r="P3317">
            <v>1728000</v>
          </cell>
          <cell r="AC3317" t="str">
            <v>Sữa Nước</v>
          </cell>
          <cell r="AH3317" t="str">
            <v>Tiến độ 2</v>
          </cell>
        </row>
        <row r="3318">
          <cell r="H3318" t="str">
            <v>MC000374</v>
          </cell>
          <cell r="P3318">
            <v>2220000</v>
          </cell>
          <cell r="AC3318" t="str">
            <v>Dinh Dưỡng</v>
          </cell>
          <cell r="AH3318" t="str">
            <v>Tiến độ 2</v>
          </cell>
        </row>
        <row r="3319">
          <cell r="H3319" t="str">
            <v>MC000374</v>
          </cell>
          <cell r="P3319">
            <v>8880000</v>
          </cell>
          <cell r="AC3319" t="str">
            <v>Dinh Dưỡng</v>
          </cell>
          <cell r="AH3319" t="str">
            <v>Tiến độ 2</v>
          </cell>
        </row>
        <row r="3320">
          <cell r="H3320" t="str">
            <v>MC001278</v>
          </cell>
          <cell r="P3320">
            <v>3974400</v>
          </cell>
          <cell r="AC3320" t="str">
            <v>Sữa nước</v>
          </cell>
          <cell r="AH3320" t="str">
            <v>Tiến độ 2</v>
          </cell>
        </row>
        <row r="3321">
          <cell r="H3321" t="str">
            <v>MC000121</v>
          </cell>
          <cell r="P3321">
            <v>2960000</v>
          </cell>
          <cell r="AC3321" t="str">
            <v>Dinh Dưỡng</v>
          </cell>
          <cell r="AH3321" t="str">
            <v>Tiến độ 2</v>
          </cell>
        </row>
        <row r="3322">
          <cell r="H3322" t="str">
            <v>MC000121</v>
          </cell>
          <cell r="P3322">
            <v>2960000</v>
          </cell>
          <cell r="AC3322" t="str">
            <v>Dinh Dưỡng</v>
          </cell>
          <cell r="AH3322" t="str">
            <v>Tiến độ 2</v>
          </cell>
        </row>
        <row r="3323">
          <cell r="H3323" t="str">
            <v>MC000121</v>
          </cell>
          <cell r="P3323">
            <v>2960000</v>
          </cell>
          <cell r="AC3323" t="str">
            <v>Dinh Dưỡng</v>
          </cell>
          <cell r="AH3323" t="str">
            <v>Tiến độ 2</v>
          </cell>
        </row>
        <row r="3324">
          <cell r="H3324" t="str">
            <v>MC000121</v>
          </cell>
          <cell r="P3324">
            <v>979200</v>
          </cell>
          <cell r="AC3324" t="str">
            <v>Sữa Nước Colos</v>
          </cell>
          <cell r="AH3324" t="str">
            <v>Tiến độ 2</v>
          </cell>
        </row>
        <row r="3325">
          <cell r="H3325" t="str">
            <v>MC000121</v>
          </cell>
          <cell r="P3325">
            <v>1728000</v>
          </cell>
          <cell r="AC3325" t="str">
            <v>Sữa nước</v>
          </cell>
          <cell r="AH3325" t="str">
            <v>Tiến độ 2</v>
          </cell>
        </row>
        <row r="3326">
          <cell r="H3326" t="str">
            <v>MC000121</v>
          </cell>
          <cell r="P3326">
            <v>5184000</v>
          </cell>
          <cell r="AC3326" t="str">
            <v>Sữa nước</v>
          </cell>
          <cell r="AH3326" t="str">
            <v>Tiến độ 2</v>
          </cell>
        </row>
        <row r="3327">
          <cell r="H3327" t="str">
            <v>MC000121</v>
          </cell>
          <cell r="P3327">
            <v>10368000</v>
          </cell>
          <cell r="AC3327" t="str">
            <v>Sữa Nước</v>
          </cell>
          <cell r="AH3327" t="str">
            <v>Tiến độ 2</v>
          </cell>
        </row>
        <row r="3328">
          <cell r="H3328" t="str">
            <v>MC000129</v>
          </cell>
          <cell r="P3328">
            <v>5880000</v>
          </cell>
          <cell r="AC3328" t="str">
            <v>Dinh Dưỡng</v>
          </cell>
          <cell r="AH3328" t="str">
            <v>Tiến độ 2</v>
          </cell>
        </row>
        <row r="3329">
          <cell r="H3329" t="str">
            <v>MC000129</v>
          </cell>
          <cell r="P3329">
            <v>4440000</v>
          </cell>
          <cell r="AC3329" t="str">
            <v>Dinh Dưỡng</v>
          </cell>
          <cell r="AH3329" t="str">
            <v>Tiến độ 2</v>
          </cell>
        </row>
        <row r="3330">
          <cell r="H3330" t="str">
            <v>MC000129</v>
          </cell>
          <cell r="P3330">
            <v>4752000</v>
          </cell>
          <cell r="AC3330" t="str">
            <v>Dinh Dưỡng</v>
          </cell>
          <cell r="AH3330" t="str">
            <v>Tiến độ 2</v>
          </cell>
        </row>
        <row r="3331">
          <cell r="H3331" t="str">
            <v>MC001264</v>
          </cell>
          <cell r="P3331">
            <v>6120000</v>
          </cell>
          <cell r="AC3331" t="str">
            <v>Sữa Bột Colos</v>
          </cell>
          <cell r="AH3331" t="str">
            <v>Tiến độ 2</v>
          </cell>
        </row>
        <row r="3332">
          <cell r="H3332" t="str">
            <v>MC001264</v>
          </cell>
          <cell r="P3332">
            <v>3120000</v>
          </cell>
          <cell r="AC3332" t="str">
            <v>Sữa Bột Colos</v>
          </cell>
          <cell r="AH3332" t="str">
            <v>Tiến độ 2</v>
          </cell>
        </row>
        <row r="3333">
          <cell r="H3333" t="str">
            <v>MC001264</v>
          </cell>
          <cell r="P3333">
            <v>3180000</v>
          </cell>
          <cell r="AC3333" t="str">
            <v>Sữa Bột Colos</v>
          </cell>
          <cell r="AH3333" t="str">
            <v>Tiến độ 2</v>
          </cell>
        </row>
        <row r="3334">
          <cell r="H3334" t="str">
            <v>MC001264</v>
          </cell>
          <cell r="P3334">
            <v>20592000</v>
          </cell>
          <cell r="AC3334" t="str">
            <v>Dinh Dưỡng</v>
          </cell>
          <cell r="AH3334" t="str">
            <v>Tiến độ 2</v>
          </cell>
        </row>
        <row r="3335">
          <cell r="H3335" t="str">
            <v>MC001264</v>
          </cell>
          <cell r="P3335">
            <v>7896000</v>
          </cell>
          <cell r="AC3335" t="str">
            <v>Pharma</v>
          </cell>
          <cell r="AH3335" t="str">
            <v>Tiến độ 2</v>
          </cell>
        </row>
        <row r="3336">
          <cell r="H3336" t="str">
            <v>MC001264</v>
          </cell>
          <cell r="P3336">
            <v>5040000</v>
          </cell>
          <cell r="AC3336" t="str">
            <v>Pharma</v>
          </cell>
          <cell r="AH3336" t="str">
            <v>Tiến độ 2</v>
          </cell>
        </row>
        <row r="3337">
          <cell r="H3337" t="str">
            <v>MC001264</v>
          </cell>
          <cell r="P3337">
            <v>2760000</v>
          </cell>
          <cell r="AC3337" t="str">
            <v>Pharma</v>
          </cell>
          <cell r="AH3337" t="str">
            <v>Tiến độ 2</v>
          </cell>
        </row>
        <row r="3338">
          <cell r="H3338" t="str">
            <v>MC001264</v>
          </cell>
          <cell r="P3338">
            <v>5280000</v>
          </cell>
          <cell r="AC3338" t="str">
            <v>Pharma</v>
          </cell>
          <cell r="AH3338" t="str">
            <v>Tiến độ 2</v>
          </cell>
        </row>
        <row r="3339">
          <cell r="H3339" t="str">
            <v>MC001264</v>
          </cell>
          <cell r="P3339">
            <v>14700000</v>
          </cell>
          <cell r="AC3339" t="str">
            <v>Nunest</v>
          </cell>
          <cell r="AH3339" t="str">
            <v>Tiến độ 2</v>
          </cell>
        </row>
        <row r="3340">
          <cell r="H3340" t="str">
            <v>MC001264</v>
          </cell>
          <cell r="P3340">
            <v>3360000</v>
          </cell>
          <cell r="AC3340" t="str">
            <v>Nunest</v>
          </cell>
          <cell r="AH3340" t="str">
            <v>Tiến độ 2</v>
          </cell>
        </row>
        <row r="3341">
          <cell r="H3341" t="str">
            <v>MC001264</v>
          </cell>
          <cell r="P3341">
            <v>8400000</v>
          </cell>
          <cell r="AC3341" t="str">
            <v>Nunest</v>
          </cell>
          <cell r="AH3341" t="str">
            <v>Tiến độ 2</v>
          </cell>
        </row>
        <row r="3342">
          <cell r="H3342" t="str">
            <v>MC001264</v>
          </cell>
          <cell r="P3342">
            <v>13500000</v>
          </cell>
          <cell r="AC3342" t="str">
            <v>Nunest</v>
          </cell>
          <cell r="AH3342" t="str">
            <v>Tiến độ 2</v>
          </cell>
        </row>
        <row r="3343">
          <cell r="H3343" t="str">
            <v>MC001264</v>
          </cell>
          <cell r="P3343">
            <v>6900000</v>
          </cell>
          <cell r="AC3343" t="str">
            <v>Nunest</v>
          </cell>
          <cell r="AH3343" t="str">
            <v>Tiến độ 2</v>
          </cell>
        </row>
        <row r="3344">
          <cell r="H3344" t="str">
            <v>MC001264</v>
          </cell>
          <cell r="P3344">
            <v>6320000</v>
          </cell>
          <cell r="AC3344" t="str">
            <v>Nunest</v>
          </cell>
          <cell r="AH3344" t="str">
            <v>Tiến độ 2</v>
          </cell>
        </row>
        <row r="3345">
          <cell r="H3345" t="str">
            <v>MC001264</v>
          </cell>
          <cell r="P3345">
            <v>4680000</v>
          </cell>
          <cell r="AC3345" t="str">
            <v>Nunest</v>
          </cell>
          <cell r="AH3345" t="str">
            <v>Tiến độ 2</v>
          </cell>
        </row>
        <row r="3346">
          <cell r="H3346" t="str">
            <v>MC001264</v>
          </cell>
          <cell r="P3346">
            <v>2700000</v>
          </cell>
          <cell r="AC3346" t="str">
            <v>Nunest</v>
          </cell>
          <cell r="AH3346" t="str">
            <v>Tiến độ 2</v>
          </cell>
        </row>
        <row r="3347">
          <cell r="H3347" t="str">
            <v>MC001264</v>
          </cell>
          <cell r="P3347">
            <v>2700000</v>
          </cell>
          <cell r="AC3347" t="str">
            <v>Nunest</v>
          </cell>
          <cell r="AH3347" t="str">
            <v>Tiến độ 2</v>
          </cell>
        </row>
        <row r="3348">
          <cell r="H3348" t="str">
            <v>MC001264</v>
          </cell>
          <cell r="P3348">
            <v>2370000</v>
          </cell>
          <cell r="AC3348" t="str">
            <v>Nunest</v>
          </cell>
          <cell r="AH3348" t="str">
            <v>Tiến độ 2</v>
          </cell>
        </row>
        <row r="3349">
          <cell r="H3349" t="str">
            <v>MC001339</v>
          </cell>
          <cell r="P3349">
            <v>4410000</v>
          </cell>
          <cell r="AC3349" t="str">
            <v>Nunest</v>
          </cell>
          <cell r="AH3349" t="str">
            <v>Tiến độ 2</v>
          </cell>
        </row>
        <row r="3350">
          <cell r="H3350" t="str">
            <v>MC001339</v>
          </cell>
          <cell r="P3350">
            <v>1680000</v>
          </cell>
          <cell r="AC3350" t="str">
            <v>Nunest</v>
          </cell>
          <cell r="AH3350" t="str">
            <v>Tiến độ 2</v>
          </cell>
        </row>
        <row r="3351">
          <cell r="H3351" t="str">
            <v>MC001339</v>
          </cell>
          <cell r="P3351">
            <v>1980000</v>
          </cell>
          <cell r="AC3351" t="str">
            <v>Nunest</v>
          </cell>
          <cell r="AH3351" t="str">
            <v>Tiến độ 2</v>
          </cell>
        </row>
        <row r="3352">
          <cell r="H3352" t="str">
            <v>MC001339</v>
          </cell>
          <cell r="P3352">
            <v>2160000</v>
          </cell>
          <cell r="AC3352" t="str">
            <v>Nunest</v>
          </cell>
          <cell r="AH3352" t="str">
            <v>Tiến độ 2</v>
          </cell>
        </row>
        <row r="3353">
          <cell r="H3353" t="str">
            <v>MC001339</v>
          </cell>
          <cell r="P3353">
            <v>4050000</v>
          </cell>
          <cell r="AC3353" t="str">
            <v>Nunest</v>
          </cell>
          <cell r="AH3353" t="str">
            <v>Tiến độ 2</v>
          </cell>
        </row>
        <row r="3354">
          <cell r="H3354" t="str">
            <v>MC001339</v>
          </cell>
          <cell r="P3354">
            <v>5400000</v>
          </cell>
          <cell r="AC3354" t="str">
            <v>Nunest</v>
          </cell>
          <cell r="AH3354" t="str">
            <v>Tiến độ 2</v>
          </cell>
        </row>
        <row r="3355">
          <cell r="H3355" t="str">
            <v>MC001332</v>
          </cell>
          <cell r="P3355">
            <v>47520000</v>
          </cell>
          <cell r="AC3355" t="str">
            <v>Dinh Dưỡng</v>
          </cell>
          <cell r="AH3355" t="str">
            <v>Tiến độ 2</v>
          </cell>
        </row>
        <row r="3356">
          <cell r="H3356" t="str">
            <v>MC001332</v>
          </cell>
          <cell r="P3356">
            <v>1332000</v>
          </cell>
          <cell r="AC3356" t="str">
            <v>Sữa nước</v>
          </cell>
          <cell r="AH3356" t="str">
            <v>Tiến độ 2</v>
          </cell>
        </row>
        <row r="3357">
          <cell r="H3357" t="str">
            <v>MC001332</v>
          </cell>
          <cell r="P3357">
            <v>5748000</v>
          </cell>
          <cell r="AC3357" t="str">
            <v>Dinh Dưỡng</v>
          </cell>
          <cell r="AH3357" t="str">
            <v>Tiến độ 2</v>
          </cell>
        </row>
        <row r="3358">
          <cell r="H3358" t="str">
            <v>MC001332</v>
          </cell>
          <cell r="P3358">
            <v>4980000</v>
          </cell>
          <cell r="AC3358" t="str">
            <v>Dinh Dưỡng</v>
          </cell>
          <cell r="AH3358" t="str">
            <v>Tiến độ 2</v>
          </cell>
        </row>
        <row r="3359">
          <cell r="H3359" t="str">
            <v>MC001332</v>
          </cell>
          <cell r="P3359">
            <v>3864000</v>
          </cell>
          <cell r="AC3359" t="str">
            <v>Dinh Dưỡng</v>
          </cell>
          <cell r="AH3359" t="str">
            <v>Tiến độ 2</v>
          </cell>
        </row>
        <row r="3360">
          <cell r="H3360" t="str">
            <v>MC001332</v>
          </cell>
          <cell r="P3360">
            <v>3828000</v>
          </cell>
          <cell r="AC3360" t="str">
            <v>Dinh Dưỡng</v>
          </cell>
          <cell r="AH3360" t="str">
            <v>Tiến độ 2</v>
          </cell>
        </row>
        <row r="3361">
          <cell r="H3361" t="str">
            <v>MC001332</v>
          </cell>
          <cell r="P3361">
            <v>3960000</v>
          </cell>
          <cell r="AC3361" t="str">
            <v>Sữa Nước Pharma</v>
          </cell>
          <cell r="AH3361" t="str">
            <v>Tiến độ 2</v>
          </cell>
        </row>
        <row r="3362">
          <cell r="H3362" t="str">
            <v>MC001332</v>
          </cell>
          <cell r="P3362">
            <v>10752000</v>
          </cell>
          <cell r="AC3362" t="str">
            <v>Sữa Nước Pharma</v>
          </cell>
          <cell r="AH3362" t="str">
            <v>Tiến độ 2</v>
          </cell>
        </row>
        <row r="3363">
          <cell r="H3363" t="str">
            <v>MC001332</v>
          </cell>
          <cell r="P3363">
            <v>288000</v>
          </cell>
          <cell r="AC3363" t="str">
            <v>Pur</v>
          </cell>
          <cell r="AH3363" t="str">
            <v>Tiến độ 2</v>
          </cell>
        </row>
        <row r="3364">
          <cell r="H3364" t="str">
            <v>MC001332</v>
          </cell>
          <cell r="P3364">
            <v>348000</v>
          </cell>
          <cell r="AC3364" t="str">
            <v>Pur</v>
          </cell>
          <cell r="AH3364" t="str">
            <v>Tiến độ 2</v>
          </cell>
        </row>
        <row r="3365">
          <cell r="H3365" t="str">
            <v>MC001332</v>
          </cell>
          <cell r="P3365">
            <v>720000</v>
          </cell>
          <cell r="AC3365" t="str">
            <v>Pur</v>
          </cell>
          <cell r="AH3365" t="str">
            <v>Tiến độ 2</v>
          </cell>
        </row>
        <row r="3366">
          <cell r="H3366" t="str">
            <v>MC001332</v>
          </cell>
          <cell r="P3366">
            <v>870000</v>
          </cell>
          <cell r="AC3366" t="str">
            <v>Pur</v>
          </cell>
          <cell r="AH3366" t="str">
            <v>Tiến độ 2</v>
          </cell>
        </row>
        <row r="3367">
          <cell r="H3367" t="str">
            <v>MC001370</v>
          </cell>
          <cell r="P3367">
            <v>2784000</v>
          </cell>
          <cell r="AC3367" t="str">
            <v>Pharma</v>
          </cell>
          <cell r="AH3367" t="str">
            <v>Tiến độ 2</v>
          </cell>
        </row>
        <row r="3368">
          <cell r="H3368" t="str">
            <v>MC001370</v>
          </cell>
          <cell r="P3368">
            <v>2520000</v>
          </cell>
          <cell r="AC3368" t="str">
            <v>Pharma</v>
          </cell>
          <cell r="AH3368" t="str">
            <v>Tiến độ 2</v>
          </cell>
        </row>
        <row r="3369">
          <cell r="H3369" t="str">
            <v>MC001370</v>
          </cell>
          <cell r="P3369">
            <v>2520000</v>
          </cell>
          <cell r="AC3369" t="str">
            <v>Pharma</v>
          </cell>
          <cell r="AH3369" t="str">
            <v>Tiến độ 2</v>
          </cell>
        </row>
        <row r="3370">
          <cell r="H3370" t="str">
            <v>MC002280</v>
          </cell>
          <cell r="P3370">
            <v>6480000</v>
          </cell>
          <cell r="AC3370" t="str">
            <v>Sữa Bột Colos</v>
          </cell>
          <cell r="AH3370" t="str">
            <v>Tiến độ 2</v>
          </cell>
        </row>
        <row r="3371">
          <cell r="H3371" t="str">
            <v>MC002280</v>
          </cell>
          <cell r="P3371">
            <v>3120000</v>
          </cell>
          <cell r="AC3371" t="str">
            <v>Sữa Bột Colos</v>
          </cell>
          <cell r="AH3371" t="str">
            <v>Tiến độ 2</v>
          </cell>
        </row>
        <row r="3372">
          <cell r="H3372" t="str">
            <v>MC002280</v>
          </cell>
          <cell r="P3372">
            <v>12240000</v>
          </cell>
          <cell r="AC3372" t="str">
            <v>Sữa Bột Colos</v>
          </cell>
          <cell r="AH3372" t="str">
            <v>Tiến độ 2</v>
          </cell>
        </row>
        <row r="3373">
          <cell r="H3373" t="str">
            <v>MC002280</v>
          </cell>
          <cell r="P3373">
            <v>4492800</v>
          </cell>
          <cell r="AC3373" t="str">
            <v>Sữa Nước</v>
          </cell>
          <cell r="AH3373" t="str">
            <v>Tiến độ 2</v>
          </cell>
        </row>
        <row r="3374">
          <cell r="H3374" t="str">
            <v>MC002280</v>
          </cell>
          <cell r="P3374">
            <v>6912000</v>
          </cell>
          <cell r="AC3374" t="str">
            <v>Sữa Nước</v>
          </cell>
          <cell r="AH3374" t="str">
            <v>Tiến độ 2</v>
          </cell>
        </row>
        <row r="3375">
          <cell r="H3375" t="str">
            <v>MC002280</v>
          </cell>
          <cell r="P3375">
            <v>3552000</v>
          </cell>
          <cell r="AC3375" t="str">
            <v>Sữa nước</v>
          </cell>
          <cell r="AH3375" t="str">
            <v>Tiến độ 2</v>
          </cell>
        </row>
        <row r="3376">
          <cell r="H3376" t="str">
            <v>MC002280</v>
          </cell>
          <cell r="P3376">
            <v>6912000</v>
          </cell>
          <cell r="AC3376" t="str">
            <v>Sữa Nước</v>
          </cell>
          <cell r="AH3376" t="str">
            <v>Tiến độ 2</v>
          </cell>
        </row>
        <row r="3377">
          <cell r="H3377" t="str">
            <v>MC002280</v>
          </cell>
          <cell r="P3377">
            <v>9216000</v>
          </cell>
          <cell r="AC3377" t="str">
            <v>Sữa Nước</v>
          </cell>
          <cell r="AH3377" t="str">
            <v>Tiến độ 2</v>
          </cell>
        </row>
        <row r="3378">
          <cell r="H3378" t="str">
            <v>MC002280</v>
          </cell>
          <cell r="P3378">
            <v>10368000</v>
          </cell>
          <cell r="AC3378" t="str">
            <v>Sữa nước</v>
          </cell>
          <cell r="AH3378" t="str">
            <v>Tiến độ 2</v>
          </cell>
        </row>
        <row r="3379">
          <cell r="H3379" t="str">
            <v>MC002280</v>
          </cell>
          <cell r="P3379">
            <v>7948800</v>
          </cell>
          <cell r="AC3379" t="str">
            <v>Sữa nước</v>
          </cell>
          <cell r="AH3379" t="str">
            <v>Tiến độ 2</v>
          </cell>
        </row>
        <row r="3380">
          <cell r="H3380" t="str">
            <v>MC002503</v>
          </cell>
          <cell r="P3380">
            <v>2376000</v>
          </cell>
          <cell r="AC3380" t="str">
            <v>Dinh Dưỡng</v>
          </cell>
          <cell r="AH3380" t="str">
            <v>Tiến độ 2</v>
          </cell>
        </row>
        <row r="3381">
          <cell r="H3381" t="str">
            <v>MC002503</v>
          </cell>
          <cell r="P3381">
            <v>2592000</v>
          </cell>
          <cell r="AC3381" t="str">
            <v>Sữa nước</v>
          </cell>
          <cell r="AH3381" t="str">
            <v>Tiến độ 2</v>
          </cell>
        </row>
        <row r="3382">
          <cell r="H3382" t="str">
            <v>MC000622</v>
          </cell>
          <cell r="P3382">
            <v>960000</v>
          </cell>
          <cell r="AC3382" t="str">
            <v>Sữa Nước</v>
          </cell>
          <cell r="AH3382" t="str">
            <v>Tiến độ 2</v>
          </cell>
        </row>
        <row r="3383">
          <cell r="H3383" t="str">
            <v>MC000622</v>
          </cell>
          <cell r="P3383">
            <v>2400000</v>
          </cell>
          <cell r="AC3383" t="str">
            <v>Sữa Nước</v>
          </cell>
          <cell r="AH3383" t="str">
            <v>Tiến độ 2</v>
          </cell>
        </row>
        <row r="3384">
          <cell r="H3384" t="str">
            <v>MC000622</v>
          </cell>
          <cell r="P3384">
            <v>2400000</v>
          </cell>
          <cell r="AC3384" t="str">
            <v>Sữa Nước</v>
          </cell>
          <cell r="AH3384" t="str">
            <v>Tiến độ 2</v>
          </cell>
        </row>
        <row r="3385">
          <cell r="H3385" t="str">
            <v>MC000622</v>
          </cell>
          <cell r="P3385">
            <v>2880000</v>
          </cell>
          <cell r="AC3385" t="str">
            <v>Sữa Nước</v>
          </cell>
          <cell r="AH3385" t="str">
            <v>Tiến độ 2</v>
          </cell>
        </row>
        <row r="3386">
          <cell r="H3386" t="str">
            <v>MC000622</v>
          </cell>
          <cell r="P3386">
            <v>5760000</v>
          </cell>
          <cell r="AC3386" t="str">
            <v>Sữa Nước</v>
          </cell>
          <cell r="AH3386" t="str">
            <v>Tiến độ 2</v>
          </cell>
        </row>
        <row r="3387">
          <cell r="H3387" t="str">
            <v>MC000622</v>
          </cell>
          <cell r="P3387">
            <v>5760000</v>
          </cell>
          <cell r="AC3387" t="str">
            <v>Sữa Nước</v>
          </cell>
          <cell r="AH3387" t="str">
            <v>Tiến độ 2</v>
          </cell>
        </row>
        <row r="3388">
          <cell r="H3388" t="str">
            <v>MC000622</v>
          </cell>
          <cell r="P3388">
            <v>50880000</v>
          </cell>
          <cell r="AC3388" t="str">
            <v>Sữa Bột Colos</v>
          </cell>
          <cell r="AH3388" t="str">
            <v>Tiến độ 2</v>
          </cell>
        </row>
        <row r="3389">
          <cell r="H3389" t="str">
            <v>MC000622</v>
          </cell>
          <cell r="P3389">
            <v>12480000</v>
          </cell>
          <cell r="AC3389" t="str">
            <v>Sữa Bột Colos</v>
          </cell>
          <cell r="AH3389" t="str">
            <v>Tiến độ 2</v>
          </cell>
        </row>
        <row r="3390">
          <cell r="H3390" t="str">
            <v>MC000622</v>
          </cell>
          <cell r="P3390">
            <v>67320000</v>
          </cell>
          <cell r="AC3390" t="str">
            <v>Sữa Bột Colos</v>
          </cell>
          <cell r="AH3390" t="str">
            <v>Tiến độ 2</v>
          </cell>
        </row>
        <row r="3391">
          <cell r="H3391" t="str">
            <v>MC000622</v>
          </cell>
          <cell r="P3391">
            <v>6240000</v>
          </cell>
          <cell r="AC3391" t="str">
            <v>Sữa Bột Colos</v>
          </cell>
          <cell r="AH3391" t="str">
            <v>Tiến độ 2</v>
          </cell>
        </row>
        <row r="3392">
          <cell r="H3392" t="str">
            <v>MC000622</v>
          </cell>
          <cell r="P3392">
            <v>6120000</v>
          </cell>
          <cell r="AC3392" t="str">
            <v>Sữa Bột Colos</v>
          </cell>
          <cell r="AH3392" t="str">
            <v>Tiến độ 2</v>
          </cell>
        </row>
        <row r="3393">
          <cell r="H3393" t="str">
            <v>MC000622</v>
          </cell>
          <cell r="P3393">
            <v>4896000</v>
          </cell>
          <cell r="AC3393" t="str">
            <v>Sữa Nước Colos</v>
          </cell>
          <cell r="AH3393" t="str">
            <v>Tiến độ 2</v>
          </cell>
        </row>
        <row r="3394">
          <cell r="H3394" t="str">
            <v>MC000622</v>
          </cell>
          <cell r="P3394">
            <v>13132800</v>
          </cell>
          <cell r="AC3394" t="str">
            <v>Sữa Nước Colos</v>
          </cell>
          <cell r="AH3394" t="str">
            <v>Tiến độ 2</v>
          </cell>
        </row>
        <row r="3395">
          <cell r="H3395" t="str">
            <v>MC000622</v>
          </cell>
          <cell r="P3395">
            <v>4320000</v>
          </cell>
          <cell r="AC3395" t="str">
            <v>Sữa Nước</v>
          </cell>
          <cell r="AH3395" t="str">
            <v>Tiến độ 2</v>
          </cell>
        </row>
        <row r="3396">
          <cell r="H3396" t="str">
            <v>MC000622</v>
          </cell>
          <cell r="P3396">
            <v>960000</v>
          </cell>
          <cell r="AC3396" t="str">
            <v>Sữa Nước</v>
          </cell>
          <cell r="AH3396" t="str">
            <v>Tiến độ 2</v>
          </cell>
        </row>
        <row r="3397">
          <cell r="H3397" t="str">
            <v>MC000622</v>
          </cell>
          <cell r="P3397">
            <v>960000</v>
          </cell>
          <cell r="AC3397" t="str">
            <v>Sữa Nước</v>
          </cell>
          <cell r="AH3397" t="str">
            <v>Tiến độ 2</v>
          </cell>
        </row>
        <row r="3398">
          <cell r="H3398" t="str">
            <v>MC000622</v>
          </cell>
          <cell r="P3398">
            <v>10368000</v>
          </cell>
          <cell r="AC3398" t="str">
            <v>Sữa nước</v>
          </cell>
          <cell r="AH3398" t="str">
            <v>Tiến độ 2</v>
          </cell>
        </row>
        <row r="3399">
          <cell r="H3399" t="str">
            <v>MC000622</v>
          </cell>
          <cell r="P3399">
            <v>28800000</v>
          </cell>
          <cell r="AC3399" t="str">
            <v>Dinh Dưỡng</v>
          </cell>
          <cell r="AH3399" t="str">
            <v>Tiến độ 2</v>
          </cell>
        </row>
        <row r="3400">
          <cell r="H3400" t="str">
            <v>MC000622</v>
          </cell>
          <cell r="P3400">
            <v>14472000</v>
          </cell>
          <cell r="AC3400" t="str">
            <v>Dinh Dưỡng</v>
          </cell>
          <cell r="AH3400" t="str">
            <v>Tiến độ 2</v>
          </cell>
        </row>
        <row r="3401">
          <cell r="H3401" t="str">
            <v>MC000622</v>
          </cell>
          <cell r="P3401">
            <v>154560000</v>
          </cell>
          <cell r="AC3401" t="str">
            <v>Dinh Dưỡng</v>
          </cell>
          <cell r="AH3401" t="str">
            <v>Tiến độ 2</v>
          </cell>
        </row>
        <row r="3402">
          <cell r="H3402" t="str">
            <v>MC000622</v>
          </cell>
          <cell r="P3402">
            <v>3828000</v>
          </cell>
          <cell r="AC3402" t="str">
            <v>Dinh Dưỡng</v>
          </cell>
          <cell r="AH3402" t="str">
            <v>Tiến độ 2</v>
          </cell>
        </row>
        <row r="3403">
          <cell r="H3403" t="str">
            <v>MC000622</v>
          </cell>
          <cell r="P3403">
            <v>4440000</v>
          </cell>
          <cell r="AC3403" t="str">
            <v>Dinh Dưỡng</v>
          </cell>
          <cell r="AH3403" t="str">
            <v>Tiến độ 2</v>
          </cell>
        </row>
        <row r="3404">
          <cell r="H3404" t="str">
            <v>MC000622</v>
          </cell>
          <cell r="P3404">
            <v>57720000</v>
          </cell>
          <cell r="AC3404" t="str">
            <v>Dinh Dưỡng</v>
          </cell>
          <cell r="AH3404" t="str">
            <v>Tiến độ 2</v>
          </cell>
        </row>
        <row r="3405">
          <cell r="H3405" t="str">
            <v>MC000622</v>
          </cell>
          <cell r="P3405">
            <v>19008000</v>
          </cell>
          <cell r="AC3405" t="str">
            <v>Dinh Dưỡng</v>
          </cell>
          <cell r="AH3405" t="str">
            <v>Tiến độ 2</v>
          </cell>
        </row>
        <row r="3406">
          <cell r="H3406" t="str">
            <v>MC000622</v>
          </cell>
          <cell r="P3406">
            <v>23160000</v>
          </cell>
          <cell r="AC3406" t="str">
            <v>Dinh Dưỡng</v>
          </cell>
          <cell r="AH3406" t="str">
            <v>Tiến độ 2</v>
          </cell>
        </row>
        <row r="3407">
          <cell r="H3407" t="str">
            <v>MC000622</v>
          </cell>
          <cell r="P3407">
            <v>11760000</v>
          </cell>
          <cell r="AC3407" t="str">
            <v>Dinh Dưỡng</v>
          </cell>
          <cell r="AH3407" t="str">
            <v>Tiến độ 2</v>
          </cell>
        </row>
        <row r="3408">
          <cell r="H3408" t="str">
            <v>MC000622</v>
          </cell>
          <cell r="P3408">
            <v>4752000</v>
          </cell>
          <cell r="AC3408" t="str">
            <v>Dinh Dưỡng</v>
          </cell>
          <cell r="AH3408" t="str">
            <v>Tiến độ 2</v>
          </cell>
        </row>
        <row r="3409">
          <cell r="H3409" t="str">
            <v>MC000622</v>
          </cell>
          <cell r="P3409">
            <v>34776000</v>
          </cell>
          <cell r="AC3409" t="str">
            <v>Dinh Dưỡng</v>
          </cell>
          <cell r="AH3409" t="str">
            <v>Tiến độ 2</v>
          </cell>
        </row>
        <row r="3410">
          <cell r="H3410" t="str">
            <v>MC000622</v>
          </cell>
          <cell r="P3410">
            <v>3828000</v>
          </cell>
          <cell r="AC3410" t="str">
            <v>Dinh Dưỡng</v>
          </cell>
          <cell r="AH3410" t="str">
            <v>Tiến độ 2</v>
          </cell>
        </row>
        <row r="3411">
          <cell r="H3411" t="str">
            <v>MC000622</v>
          </cell>
          <cell r="P3411">
            <v>4632000</v>
          </cell>
          <cell r="AC3411" t="str">
            <v>Dinh Dưỡng</v>
          </cell>
          <cell r="AH3411" t="str">
            <v>Tiến độ 2</v>
          </cell>
        </row>
        <row r="3412">
          <cell r="H3412" t="str">
            <v>MC000622</v>
          </cell>
          <cell r="P3412">
            <v>4824000</v>
          </cell>
          <cell r="AC3412" t="str">
            <v>Dinh Dưỡng</v>
          </cell>
          <cell r="AH3412" t="str">
            <v>Tiến độ 2</v>
          </cell>
        </row>
        <row r="3413">
          <cell r="H3413" t="str">
            <v>MC000622</v>
          </cell>
          <cell r="P3413">
            <v>9960000</v>
          </cell>
          <cell r="AC3413" t="str">
            <v>Dinh Dưỡng</v>
          </cell>
          <cell r="AH3413" t="str">
            <v>Tiến độ 2</v>
          </cell>
        </row>
        <row r="3414">
          <cell r="H3414" t="str">
            <v>MC000622</v>
          </cell>
          <cell r="P3414">
            <v>11496000</v>
          </cell>
          <cell r="AC3414" t="str">
            <v>Dinh Dưỡng</v>
          </cell>
          <cell r="AH3414" t="str">
            <v>Tiến độ 2</v>
          </cell>
        </row>
        <row r="3415">
          <cell r="H3415" t="str">
            <v>MC000622</v>
          </cell>
          <cell r="P3415">
            <v>11520000</v>
          </cell>
          <cell r="AC3415" t="str">
            <v>Pharma</v>
          </cell>
          <cell r="AH3415" t="str">
            <v>Tiến độ 2</v>
          </cell>
        </row>
        <row r="3416">
          <cell r="H3416" t="str">
            <v>MC000622</v>
          </cell>
          <cell r="P3416">
            <v>5760000</v>
          </cell>
          <cell r="AC3416" t="str">
            <v>Pharma</v>
          </cell>
          <cell r="AH3416" t="str">
            <v>Tiến độ 2</v>
          </cell>
        </row>
        <row r="3417">
          <cell r="H3417" t="str">
            <v>MC000622</v>
          </cell>
          <cell r="P3417">
            <v>5760000</v>
          </cell>
          <cell r="AC3417" t="str">
            <v>Pharma</v>
          </cell>
          <cell r="AH3417" t="str">
            <v>Tiến độ 2</v>
          </cell>
        </row>
        <row r="3418">
          <cell r="H3418" t="str">
            <v>MC000622</v>
          </cell>
          <cell r="P3418">
            <v>3240000</v>
          </cell>
          <cell r="AC3418" t="str">
            <v>Pharma</v>
          </cell>
          <cell r="AH3418" t="str">
            <v>Tiến độ 2</v>
          </cell>
        </row>
        <row r="3419">
          <cell r="H3419" t="str">
            <v>MC000622</v>
          </cell>
          <cell r="P3419">
            <v>6480000</v>
          </cell>
          <cell r="AC3419" t="str">
            <v>Pharma</v>
          </cell>
          <cell r="AH3419" t="str">
            <v>Tiến độ 2</v>
          </cell>
        </row>
        <row r="3420">
          <cell r="H3420" t="str">
            <v>MC000622</v>
          </cell>
          <cell r="P3420">
            <v>15120000</v>
          </cell>
          <cell r="AC3420" t="str">
            <v>Pharma</v>
          </cell>
          <cell r="AH3420" t="str">
            <v>Tiến độ 2</v>
          </cell>
        </row>
        <row r="3421">
          <cell r="H3421" t="str">
            <v>MC000622</v>
          </cell>
          <cell r="P3421">
            <v>7440000</v>
          </cell>
          <cell r="AC3421" t="str">
            <v>Pharma</v>
          </cell>
          <cell r="AH3421" t="str">
            <v>Tiến độ 2</v>
          </cell>
        </row>
        <row r="3422">
          <cell r="H3422" t="str">
            <v>MC000622</v>
          </cell>
          <cell r="P3422">
            <v>9360000</v>
          </cell>
          <cell r="AC3422" t="str">
            <v>Pharma</v>
          </cell>
          <cell r="AH3422" t="str">
            <v>Tiến độ 2</v>
          </cell>
        </row>
        <row r="3423">
          <cell r="H3423" t="str">
            <v>MC000622</v>
          </cell>
          <cell r="P3423">
            <v>44160000</v>
          </cell>
          <cell r="AC3423" t="str">
            <v>Pharma</v>
          </cell>
          <cell r="AH3423" t="str">
            <v>Tiến độ 2</v>
          </cell>
        </row>
        <row r="3424">
          <cell r="H3424" t="str">
            <v>MC000622</v>
          </cell>
          <cell r="P3424">
            <v>23688000</v>
          </cell>
          <cell r="AC3424" t="str">
            <v>Pharma</v>
          </cell>
          <cell r="AH3424" t="str">
            <v>Tiến độ 2</v>
          </cell>
        </row>
        <row r="3425">
          <cell r="H3425" t="str">
            <v>MC000622</v>
          </cell>
          <cell r="P3425">
            <v>3000000</v>
          </cell>
          <cell r="AC3425" t="str">
            <v>Pharma</v>
          </cell>
          <cell r="AH3425" t="str">
            <v>Tiến độ 2</v>
          </cell>
        </row>
        <row r="3426">
          <cell r="H3426" t="str">
            <v>MC000622</v>
          </cell>
          <cell r="P3426">
            <v>47376000</v>
          </cell>
          <cell r="AC3426" t="str">
            <v>Pharma</v>
          </cell>
          <cell r="AH3426" t="str">
            <v>Tiến độ 2</v>
          </cell>
        </row>
        <row r="3427">
          <cell r="H3427" t="str">
            <v>MC000622</v>
          </cell>
          <cell r="P3427">
            <v>38640000</v>
          </cell>
          <cell r="AC3427" t="str">
            <v>Pharma</v>
          </cell>
          <cell r="AH3427" t="str">
            <v>Tiến độ 2</v>
          </cell>
        </row>
        <row r="3428">
          <cell r="H3428" t="str">
            <v>MC000622</v>
          </cell>
          <cell r="P3428">
            <v>6000000</v>
          </cell>
          <cell r="AC3428" t="str">
            <v>Pharma</v>
          </cell>
          <cell r="AH3428" t="str">
            <v>Tiến độ 2</v>
          </cell>
        </row>
        <row r="3429">
          <cell r="H3429" t="str">
            <v>MC000622</v>
          </cell>
          <cell r="P3429">
            <v>38280000</v>
          </cell>
          <cell r="AC3429" t="str">
            <v>Pharma</v>
          </cell>
          <cell r="AH3429" t="str">
            <v>Tiến độ 2</v>
          </cell>
        </row>
        <row r="3430">
          <cell r="H3430" t="str">
            <v>MC000622</v>
          </cell>
          <cell r="P3430">
            <v>22320000</v>
          </cell>
          <cell r="AC3430" t="str">
            <v>Sữa Nước Pharma</v>
          </cell>
          <cell r="AH3430" t="str">
            <v>Tiến độ 2</v>
          </cell>
        </row>
        <row r="3431">
          <cell r="H3431" t="str">
            <v>MC000622</v>
          </cell>
          <cell r="P3431">
            <v>20160000</v>
          </cell>
          <cell r="AC3431" t="str">
            <v>Sữa Nước Pharma</v>
          </cell>
          <cell r="AH3431" t="str">
            <v>Tiến độ 2</v>
          </cell>
        </row>
        <row r="3432">
          <cell r="H3432" t="str">
            <v>MC000622</v>
          </cell>
          <cell r="P3432">
            <v>4300800</v>
          </cell>
          <cell r="AC3432" t="str">
            <v>Sữa Nước Pharma</v>
          </cell>
          <cell r="AH3432" t="str">
            <v>Tiến độ 2</v>
          </cell>
        </row>
        <row r="3433">
          <cell r="H3433" t="str">
            <v>MC000622</v>
          </cell>
          <cell r="P3433">
            <v>69120000</v>
          </cell>
          <cell r="AC3433" t="str">
            <v>Sữa Nước</v>
          </cell>
          <cell r="AH3433" t="str">
            <v>Tiến độ 2</v>
          </cell>
        </row>
        <row r="3434">
          <cell r="H3434" t="str">
            <v>MC002577</v>
          </cell>
          <cell r="P3434">
            <v>288000</v>
          </cell>
          <cell r="AC3434" t="str">
            <v>Pur</v>
          </cell>
          <cell r="AH3434" t="str">
            <v>Tiến độ 2</v>
          </cell>
        </row>
        <row r="3435">
          <cell r="H3435" t="str">
            <v>MC002577</v>
          </cell>
          <cell r="P3435">
            <v>1392000</v>
          </cell>
          <cell r="AC3435" t="str">
            <v>Pur</v>
          </cell>
          <cell r="AH3435" t="str">
            <v>Tiến độ 2</v>
          </cell>
        </row>
        <row r="3436">
          <cell r="H3436" t="str">
            <v>MC002577</v>
          </cell>
          <cell r="P3436">
            <v>660000</v>
          </cell>
          <cell r="AC3436" t="str">
            <v>Pur</v>
          </cell>
          <cell r="AH3436" t="str">
            <v>Tiến độ 2</v>
          </cell>
        </row>
        <row r="3437">
          <cell r="H3437" t="str">
            <v>MC002577</v>
          </cell>
          <cell r="P3437">
            <v>600000</v>
          </cell>
          <cell r="AC3437" t="str">
            <v>Pur</v>
          </cell>
          <cell r="AH3437" t="str">
            <v>Tiến độ 2</v>
          </cell>
        </row>
        <row r="3438">
          <cell r="H3438" t="str">
            <v>MC002577</v>
          </cell>
          <cell r="P3438">
            <v>600000</v>
          </cell>
          <cell r="AC3438" t="str">
            <v>Pur</v>
          </cell>
          <cell r="AH3438" t="str">
            <v>Tiến độ 2</v>
          </cell>
        </row>
        <row r="3439">
          <cell r="H3439" t="str">
            <v>MC002577</v>
          </cell>
          <cell r="P3439">
            <v>1080000</v>
          </cell>
          <cell r="AC3439" t="str">
            <v>Pur</v>
          </cell>
          <cell r="AH3439" t="str">
            <v>Tiến độ 2</v>
          </cell>
        </row>
        <row r="3440">
          <cell r="H3440" t="str">
            <v>MC002577</v>
          </cell>
          <cell r="P3440">
            <v>1440000</v>
          </cell>
          <cell r="AC3440" t="str">
            <v>Pur</v>
          </cell>
          <cell r="AH3440" t="str">
            <v>Tiến độ 2</v>
          </cell>
        </row>
        <row r="3441">
          <cell r="H3441" t="str">
            <v>MC002577</v>
          </cell>
          <cell r="P3441">
            <v>540000</v>
          </cell>
          <cell r="AC3441" t="str">
            <v>Pur</v>
          </cell>
          <cell r="AH3441" t="str">
            <v>Tiến độ 2</v>
          </cell>
        </row>
        <row r="3442">
          <cell r="H3442" t="str">
            <v>MC002577</v>
          </cell>
          <cell r="P3442">
            <v>708000</v>
          </cell>
          <cell r="AC3442" t="str">
            <v>Pur</v>
          </cell>
          <cell r="AH3442" t="str">
            <v>Tiến độ 2</v>
          </cell>
        </row>
        <row r="3443">
          <cell r="H3443" t="str">
            <v>MC002577</v>
          </cell>
          <cell r="P3443">
            <v>840000</v>
          </cell>
          <cell r="AC3443" t="str">
            <v>Pur</v>
          </cell>
          <cell r="AH3443" t="str">
            <v>Tiến độ 2</v>
          </cell>
        </row>
        <row r="3444">
          <cell r="H3444" t="str">
            <v>MC002577</v>
          </cell>
          <cell r="P3444">
            <v>600000</v>
          </cell>
          <cell r="AC3444" t="str">
            <v>Pur</v>
          </cell>
          <cell r="AH3444" t="str">
            <v>Tiến độ 2</v>
          </cell>
        </row>
        <row r="3445">
          <cell r="H3445" t="str">
            <v>MC002577</v>
          </cell>
          <cell r="P3445">
            <v>660000</v>
          </cell>
          <cell r="AC3445" t="str">
            <v>Pur</v>
          </cell>
          <cell r="AH3445" t="str">
            <v>Tiến độ 2</v>
          </cell>
        </row>
        <row r="3446">
          <cell r="H3446" t="str">
            <v>MC002577</v>
          </cell>
          <cell r="P3446">
            <v>552000</v>
          </cell>
          <cell r="AC3446" t="str">
            <v>Pur</v>
          </cell>
          <cell r="AH3446" t="str">
            <v>Tiến độ 2</v>
          </cell>
        </row>
        <row r="3447">
          <cell r="H3447" t="str">
            <v>MC002577</v>
          </cell>
          <cell r="P3447">
            <v>1104000</v>
          </cell>
          <cell r="AC3447" t="str">
            <v>Pur</v>
          </cell>
          <cell r="AH3447" t="str">
            <v>Tiến độ 2</v>
          </cell>
        </row>
        <row r="3448">
          <cell r="H3448" t="str">
            <v>MC002577</v>
          </cell>
          <cell r="P3448">
            <v>1656000</v>
          </cell>
          <cell r="AC3448" t="str">
            <v>Pur</v>
          </cell>
          <cell r="AH3448" t="str">
            <v>Tiến độ 2</v>
          </cell>
        </row>
        <row r="3449">
          <cell r="H3449" t="str">
            <v>MC002577</v>
          </cell>
          <cell r="P3449">
            <v>1200000</v>
          </cell>
          <cell r="AC3449" t="str">
            <v>Pur</v>
          </cell>
          <cell r="AH3449" t="str">
            <v>Tiến độ 2</v>
          </cell>
        </row>
        <row r="3450">
          <cell r="H3450" t="str">
            <v>MC002577</v>
          </cell>
          <cell r="P3450">
            <v>1200000</v>
          </cell>
          <cell r="AC3450" t="str">
            <v>Pur</v>
          </cell>
          <cell r="AH3450" t="str">
            <v>Tiến độ 2</v>
          </cell>
        </row>
        <row r="3451">
          <cell r="H3451" t="str">
            <v>MC002577</v>
          </cell>
          <cell r="P3451">
            <v>1320000</v>
          </cell>
          <cell r="AC3451" t="str">
            <v>Pur</v>
          </cell>
          <cell r="AH3451" t="str">
            <v>Tiến độ 2</v>
          </cell>
        </row>
        <row r="3452">
          <cell r="H3452" t="str">
            <v>MC002577</v>
          </cell>
          <cell r="P3452">
            <v>660000</v>
          </cell>
          <cell r="AC3452" t="str">
            <v>Pur</v>
          </cell>
          <cell r="AH3452" t="str">
            <v>Tiến độ 2</v>
          </cell>
        </row>
        <row r="3453">
          <cell r="H3453" t="str">
            <v>MC002577</v>
          </cell>
          <cell r="P3453">
            <v>540000</v>
          </cell>
          <cell r="AC3453" t="str">
            <v>Pur</v>
          </cell>
          <cell r="AH3453" t="str">
            <v>Tiến độ 2</v>
          </cell>
        </row>
        <row r="3454">
          <cell r="H3454" t="str">
            <v>MC002577</v>
          </cell>
          <cell r="P3454">
            <v>510000</v>
          </cell>
          <cell r="AC3454" t="str">
            <v>Pur</v>
          </cell>
          <cell r="AH3454" t="str">
            <v>Tiến độ 2</v>
          </cell>
        </row>
        <row r="3455">
          <cell r="H3455" t="str">
            <v>MC002577</v>
          </cell>
          <cell r="P3455">
            <v>270000</v>
          </cell>
          <cell r="AC3455" t="str">
            <v>Pur</v>
          </cell>
          <cell r="AH3455" t="str">
            <v>Tiến độ 2</v>
          </cell>
        </row>
        <row r="3456">
          <cell r="H3456" t="str">
            <v>MC002577</v>
          </cell>
          <cell r="P3456">
            <v>306000</v>
          </cell>
          <cell r="AC3456" t="str">
            <v>Pur</v>
          </cell>
          <cell r="AH3456" t="str">
            <v>Tiến độ 2</v>
          </cell>
        </row>
        <row r="3457">
          <cell r="H3457" t="str">
            <v>MC002577</v>
          </cell>
          <cell r="P3457">
            <v>552000</v>
          </cell>
          <cell r="AC3457" t="str">
            <v>Pur</v>
          </cell>
          <cell r="AH3457" t="str">
            <v>Tiến độ 2</v>
          </cell>
        </row>
        <row r="3458">
          <cell r="H3458" t="str">
            <v>MC002577</v>
          </cell>
          <cell r="P3458">
            <v>1104000</v>
          </cell>
          <cell r="AC3458" t="str">
            <v>Pur</v>
          </cell>
          <cell r="AH3458" t="str">
            <v>Tiến độ 2</v>
          </cell>
        </row>
        <row r="3459">
          <cell r="H3459" t="str">
            <v>MC002577</v>
          </cell>
          <cell r="P3459">
            <v>552000</v>
          </cell>
          <cell r="AC3459" t="str">
            <v>Pur</v>
          </cell>
          <cell r="AH3459" t="str">
            <v>Tiến độ 2</v>
          </cell>
        </row>
        <row r="3460">
          <cell r="H3460" t="str">
            <v>MC002577</v>
          </cell>
          <cell r="P3460">
            <v>10800000</v>
          </cell>
          <cell r="AC3460" t="str">
            <v>Sữa Nước Pharma</v>
          </cell>
          <cell r="AH3460" t="str">
            <v>Tiến độ 2</v>
          </cell>
        </row>
        <row r="3461">
          <cell r="H3461" t="str">
            <v>MC002577</v>
          </cell>
          <cell r="P3461">
            <v>19353600</v>
          </cell>
          <cell r="AC3461" t="str">
            <v>Sữa Nước Pharma</v>
          </cell>
          <cell r="AH3461" t="str">
            <v>Tiến độ 2</v>
          </cell>
        </row>
        <row r="3462">
          <cell r="H3462" t="str">
            <v>MC002577</v>
          </cell>
          <cell r="P3462">
            <v>11750400</v>
          </cell>
          <cell r="AC3462" t="str">
            <v>Sữa Nước Colos</v>
          </cell>
          <cell r="AH3462" t="str">
            <v>Tiến độ 2</v>
          </cell>
        </row>
        <row r="3463">
          <cell r="H3463" t="str">
            <v>MC002577</v>
          </cell>
          <cell r="P3463">
            <v>6360000</v>
          </cell>
          <cell r="AC3463" t="str">
            <v>Sữa Bột Colos</v>
          </cell>
          <cell r="AH3463" t="str">
            <v>Tiến độ 2</v>
          </cell>
        </row>
        <row r="3464">
          <cell r="H3464" t="str">
            <v>MC002577</v>
          </cell>
          <cell r="P3464">
            <v>6120000</v>
          </cell>
          <cell r="AC3464" t="str">
            <v>Sữa Bột Colos</v>
          </cell>
          <cell r="AH3464" t="str">
            <v>Tiến độ 2</v>
          </cell>
        </row>
        <row r="3465">
          <cell r="H3465" t="str">
            <v>MC002577</v>
          </cell>
          <cell r="P3465">
            <v>1632000</v>
          </cell>
          <cell r="AC3465" t="str">
            <v>Bột Ăn Dặm</v>
          </cell>
          <cell r="AH3465" t="str">
            <v>Tiến độ 2</v>
          </cell>
        </row>
        <row r="3466">
          <cell r="H3466" t="str">
            <v>MC002577</v>
          </cell>
          <cell r="P3466">
            <v>1632000</v>
          </cell>
          <cell r="AC3466" t="str">
            <v>Bột Ăn Dặm</v>
          </cell>
          <cell r="AH3466" t="str">
            <v>Tiến độ 2</v>
          </cell>
        </row>
        <row r="3467">
          <cell r="H3467" t="str">
            <v>MC002577</v>
          </cell>
          <cell r="P3467">
            <v>1416000</v>
          </cell>
          <cell r="AC3467" t="str">
            <v>Bột Ăn Dặm</v>
          </cell>
          <cell r="AH3467" t="str">
            <v>Tiến độ 2</v>
          </cell>
        </row>
        <row r="3468">
          <cell r="H3468" t="str">
            <v>MC002589</v>
          </cell>
          <cell r="P3468">
            <v>11496000</v>
          </cell>
          <cell r="AC3468" t="str">
            <v>Dinh Dưỡng</v>
          </cell>
          <cell r="AH3468" t="str">
            <v>Tiến độ 2</v>
          </cell>
        </row>
        <row r="3469">
          <cell r="H3469" t="str">
            <v>MC002589</v>
          </cell>
          <cell r="P3469">
            <v>9960000</v>
          </cell>
          <cell r="AC3469" t="str">
            <v>Dinh Dưỡng</v>
          </cell>
          <cell r="AH3469" t="str">
            <v>Tiến độ 2</v>
          </cell>
        </row>
        <row r="3470">
          <cell r="H3470" t="str">
            <v>MC002589</v>
          </cell>
          <cell r="P3470">
            <v>27048000</v>
          </cell>
          <cell r="AC3470" t="str">
            <v>Dinh Dưỡng</v>
          </cell>
          <cell r="AH3470" t="str">
            <v>Tiến độ 2</v>
          </cell>
        </row>
        <row r="3471">
          <cell r="H3471" t="str">
            <v>MC002589</v>
          </cell>
          <cell r="P3471">
            <v>3828000</v>
          </cell>
          <cell r="AC3471" t="str">
            <v>Dinh Dưỡng</v>
          </cell>
          <cell r="AH3471" t="str">
            <v>Tiến độ 2</v>
          </cell>
        </row>
        <row r="3472">
          <cell r="H3472" t="str">
            <v>MC002589</v>
          </cell>
          <cell r="P3472">
            <v>4440000</v>
          </cell>
          <cell r="AC3472" t="str">
            <v>Dinh Dưỡng</v>
          </cell>
          <cell r="AH3472" t="str">
            <v>Tiến độ 2</v>
          </cell>
        </row>
        <row r="3473">
          <cell r="H3473" t="str">
            <v>MC002589</v>
          </cell>
          <cell r="P3473">
            <v>29400000</v>
          </cell>
          <cell r="AC3473" t="str">
            <v>Dinh Dưỡng</v>
          </cell>
          <cell r="AH3473" t="str">
            <v>Tiến độ 2</v>
          </cell>
        </row>
        <row r="3474">
          <cell r="H3474" t="str">
            <v>MC002589</v>
          </cell>
          <cell r="P3474">
            <v>17280000</v>
          </cell>
          <cell r="AC3474" t="str">
            <v>Dinh Dưỡng</v>
          </cell>
          <cell r="AH3474" t="str">
            <v>Tiến độ 2</v>
          </cell>
        </row>
        <row r="3475">
          <cell r="H3475" t="str">
            <v>MC002589</v>
          </cell>
          <cell r="P3475">
            <v>23160000</v>
          </cell>
          <cell r="AC3475" t="str">
            <v>Dinh Dưỡng</v>
          </cell>
          <cell r="AH3475" t="str">
            <v>Tiến độ 2</v>
          </cell>
        </row>
        <row r="3476">
          <cell r="H3476" t="str">
            <v>MC002589</v>
          </cell>
          <cell r="P3476">
            <v>3312000</v>
          </cell>
          <cell r="AC3476" t="str">
            <v>Sữa Nước Pharma</v>
          </cell>
          <cell r="AH3476" t="str">
            <v>Tiến độ 2</v>
          </cell>
        </row>
        <row r="3477">
          <cell r="H3477" t="str">
            <v>MC002589</v>
          </cell>
          <cell r="P3477">
            <v>10752000</v>
          </cell>
          <cell r="AC3477" t="str">
            <v>Sữa Nước Pharma</v>
          </cell>
          <cell r="AH3477" t="str">
            <v>Tiến độ 2</v>
          </cell>
        </row>
        <row r="3478">
          <cell r="H3478" t="str">
            <v>MC002589</v>
          </cell>
          <cell r="P3478">
            <v>8640000</v>
          </cell>
          <cell r="AC3478" t="str">
            <v>Sữa Nước Pharma</v>
          </cell>
          <cell r="AH3478" t="str">
            <v>Tiến độ 2</v>
          </cell>
        </row>
        <row r="3479">
          <cell r="H3479" t="str">
            <v>MC002589</v>
          </cell>
          <cell r="P3479">
            <v>3600000</v>
          </cell>
          <cell r="AC3479" t="str">
            <v>Sữa Nước Pharma</v>
          </cell>
          <cell r="AH3479" t="str">
            <v>Tiến độ 2</v>
          </cell>
        </row>
        <row r="3480">
          <cell r="H3480" t="str">
            <v>MC002589</v>
          </cell>
          <cell r="P3480">
            <v>38220000</v>
          </cell>
          <cell r="AC3480" t="str">
            <v>Nunest</v>
          </cell>
          <cell r="AH3480" t="str">
            <v>Tiến độ 2</v>
          </cell>
        </row>
        <row r="3481">
          <cell r="H3481" t="str">
            <v>MC002589</v>
          </cell>
          <cell r="P3481">
            <v>16800000</v>
          </cell>
          <cell r="AC3481" t="str">
            <v>Nunest</v>
          </cell>
          <cell r="AH3481" t="str">
            <v>Tiến độ 2</v>
          </cell>
        </row>
        <row r="3482">
          <cell r="H3482" t="str">
            <v>MC002589</v>
          </cell>
          <cell r="P3482">
            <v>10080000</v>
          </cell>
          <cell r="AC3482" t="str">
            <v>Nunest</v>
          </cell>
          <cell r="AH3482" t="str">
            <v>Tiến độ 2</v>
          </cell>
        </row>
        <row r="3483">
          <cell r="H3483" t="str">
            <v>MC002589</v>
          </cell>
          <cell r="P3483">
            <v>13500000</v>
          </cell>
          <cell r="AC3483" t="str">
            <v>Nunest</v>
          </cell>
          <cell r="AH3483" t="str">
            <v>Tiến độ 2</v>
          </cell>
        </row>
        <row r="3484">
          <cell r="H3484" t="str">
            <v>MC002589</v>
          </cell>
          <cell r="P3484">
            <v>4600000</v>
          </cell>
          <cell r="AC3484" t="str">
            <v>Nunest</v>
          </cell>
          <cell r="AH3484" t="str">
            <v>Tiến độ 2</v>
          </cell>
        </row>
        <row r="3485">
          <cell r="H3485" t="str">
            <v>MC002589</v>
          </cell>
          <cell r="P3485">
            <v>23700000</v>
          </cell>
          <cell r="AC3485" t="str">
            <v>Nunest</v>
          </cell>
          <cell r="AH3485" t="str">
            <v>Tiến độ 2</v>
          </cell>
        </row>
        <row r="3486">
          <cell r="H3486" t="str">
            <v>MC002589</v>
          </cell>
          <cell r="P3486">
            <v>2340000</v>
          </cell>
          <cell r="AC3486" t="str">
            <v>Nunest</v>
          </cell>
          <cell r="AH3486" t="str">
            <v>Tiến độ 2</v>
          </cell>
        </row>
        <row r="3487">
          <cell r="H3487" t="str">
            <v>MC002589</v>
          </cell>
          <cell r="P3487">
            <v>2700000</v>
          </cell>
          <cell r="AC3487" t="str">
            <v>Nunest</v>
          </cell>
          <cell r="AH3487" t="str">
            <v>Tiến độ 2</v>
          </cell>
        </row>
        <row r="3488">
          <cell r="H3488" t="str">
            <v>MC002589</v>
          </cell>
          <cell r="P3488">
            <v>2700000</v>
          </cell>
          <cell r="AC3488" t="str">
            <v>Nunest</v>
          </cell>
          <cell r="AH3488" t="str">
            <v>Tiến độ 2</v>
          </cell>
        </row>
        <row r="3489">
          <cell r="H3489" t="str">
            <v>MC002589</v>
          </cell>
          <cell r="P3489">
            <v>4752000</v>
          </cell>
          <cell r="AC3489" t="str">
            <v>Dinh Dưỡng</v>
          </cell>
          <cell r="AH3489" t="str">
            <v>Tiến độ 2</v>
          </cell>
        </row>
        <row r="3490">
          <cell r="H3490" t="str">
            <v>MC002589</v>
          </cell>
          <cell r="P3490">
            <v>51072000</v>
          </cell>
          <cell r="AC3490" t="str">
            <v>Sữa Nước Colos</v>
          </cell>
          <cell r="AH3490" t="str">
            <v>Tiến độ 2</v>
          </cell>
        </row>
        <row r="3491">
          <cell r="H3491" t="str">
            <v>MC002589</v>
          </cell>
          <cell r="P3491">
            <v>4896000</v>
          </cell>
          <cell r="AC3491" t="str">
            <v>Sữa Nước Colos</v>
          </cell>
          <cell r="AH3491" t="str">
            <v>Tiến độ 2</v>
          </cell>
        </row>
        <row r="3492">
          <cell r="H3492" t="str">
            <v>MC002589</v>
          </cell>
          <cell r="P3492">
            <v>50880000</v>
          </cell>
          <cell r="AC3492" t="str">
            <v>Sữa Bột Colos</v>
          </cell>
          <cell r="AH3492" t="str">
            <v>Tiến độ 2</v>
          </cell>
        </row>
        <row r="3493">
          <cell r="H3493" t="str">
            <v>MC002589</v>
          </cell>
          <cell r="P3493">
            <v>36720000</v>
          </cell>
          <cell r="AC3493" t="str">
            <v>Sữa Bột Colos</v>
          </cell>
          <cell r="AH3493" t="str">
            <v>Tiến độ 2</v>
          </cell>
        </row>
        <row r="3494">
          <cell r="H3494" t="str">
            <v>MC002589</v>
          </cell>
          <cell r="P3494">
            <v>3240000</v>
          </cell>
          <cell r="AC3494" t="str">
            <v>Sữa Bột Colos</v>
          </cell>
          <cell r="AH3494" t="str">
            <v>Tiến độ 2</v>
          </cell>
        </row>
        <row r="3495">
          <cell r="H3495" t="str">
            <v>MC002589</v>
          </cell>
          <cell r="P3495">
            <v>1632000</v>
          </cell>
          <cell r="AC3495" t="str">
            <v>Bột Ăn Dặm</v>
          </cell>
          <cell r="AH3495" t="str">
            <v>Tiến độ 2</v>
          </cell>
        </row>
        <row r="3496">
          <cell r="H3496" t="str">
            <v>MC002589</v>
          </cell>
          <cell r="P3496">
            <v>1632000</v>
          </cell>
          <cell r="AC3496" t="str">
            <v>Bột Ăn Dặm</v>
          </cell>
          <cell r="AH3496" t="str">
            <v>Tiến độ 2</v>
          </cell>
        </row>
        <row r="3497">
          <cell r="H3497" t="str">
            <v>MC002589</v>
          </cell>
          <cell r="P3497">
            <v>1416000</v>
          </cell>
          <cell r="AC3497" t="str">
            <v>Bột Ăn Dặm</v>
          </cell>
          <cell r="AH3497" t="str">
            <v>Tiến độ 2</v>
          </cell>
        </row>
        <row r="3498">
          <cell r="H3498" t="str">
            <v>MC002589</v>
          </cell>
          <cell r="P3498">
            <v>1632000</v>
          </cell>
          <cell r="AC3498" t="str">
            <v>Bột Ăn Dặm</v>
          </cell>
          <cell r="AH3498" t="str">
            <v>Tiến độ 2</v>
          </cell>
        </row>
        <row r="3499">
          <cell r="H3499" t="str">
            <v>MC000894</v>
          </cell>
          <cell r="P3499">
            <v>3264000</v>
          </cell>
          <cell r="AC3499" t="str">
            <v>Bột Ăn Dặm</v>
          </cell>
          <cell r="AH3499" t="str">
            <v>Tiến độ 2</v>
          </cell>
        </row>
        <row r="3500">
          <cell r="H3500" t="str">
            <v>MC000894</v>
          </cell>
          <cell r="P3500">
            <v>3264000</v>
          </cell>
          <cell r="AC3500" t="str">
            <v>Bột Ăn Dặm</v>
          </cell>
          <cell r="AH3500" t="str">
            <v>Tiến độ 2</v>
          </cell>
        </row>
        <row r="3501">
          <cell r="H3501" t="str">
            <v>MC000894</v>
          </cell>
          <cell r="P3501">
            <v>6120000</v>
          </cell>
          <cell r="AC3501" t="str">
            <v>Sữa Bột Colos</v>
          </cell>
          <cell r="AH3501" t="str">
            <v>Tiến độ 2</v>
          </cell>
        </row>
        <row r="3502">
          <cell r="H3502" t="str">
            <v>MC000894</v>
          </cell>
          <cell r="P3502">
            <v>11592000</v>
          </cell>
          <cell r="AC3502" t="str">
            <v>Dinh Dưỡng</v>
          </cell>
          <cell r="AH3502" t="str">
            <v>Tiến độ 2</v>
          </cell>
        </row>
        <row r="3503">
          <cell r="H3503" t="str">
            <v>MC000894</v>
          </cell>
          <cell r="P3503">
            <v>13824000</v>
          </cell>
          <cell r="AC3503" t="str">
            <v>Sữa Nước</v>
          </cell>
          <cell r="AH3503" t="str">
            <v>Tiến độ 2</v>
          </cell>
        </row>
        <row r="3504">
          <cell r="H3504" t="str">
            <v>MC000894</v>
          </cell>
          <cell r="P3504">
            <v>12096000</v>
          </cell>
          <cell r="AC3504" t="str">
            <v>Sữa Nước</v>
          </cell>
          <cell r="AH3504" t="str">
            <v>Tiến độ 2</v>
          </cell>
        </row>
        <row r="3505">
          <cell r="H3505" t="str">
            <v>MC000894</v>
          </cell>
          <cell r="P3505">
            <v>9216000</v>
          </cell>
          <cell r="AC3505" t="str">
            <v>Sữa Nước</v>
          </cell>
          <cell r="AH3505" t="str">
            <v>Tiến độ 2</v>
          </cell>
        </row>
        <row r="3506">
          <cell r="H3506" t="str">
            <v>MC002507</v>
          </cell>
          <cell r="P3506">
            <v>12960000</v>
          </cell>
          <cell r="AC3506" t="str">
            <v>Sữa nước</v>
          </cell>
          <cell r="AH3506" t="str">
            <v>Tiến độ 2</v>
          </cell>
        </row>
        <row r="3507">
          <cell r="H3507" t="str">
            <v>MC002507</v>
          </cell>
          <cell r="P3507">
            <v>7948800</v>
          </cell>
          <cell r="AC3507" t="str">
            <v>Sữa nước</v>
          </cell>
          <cell r="AH3507" t="str">
            <v>Tiến độ 2</v>
          </cell>
        </row>
        <row r="3508">
          <cell r="H3508" t="str">
            <v>MC002507</v>
          </cell>
          <cell r="P3508">
            <v>1296000</v>
          </cell>
          <cell r="AC3508" t="str">
            <v>Sữa Nước</v>
          </cell>
          <cell r="AH3508" t="str">
            <v>Tiến độ 2</v>
          </cell>
        </row>
        <row r="3509">
          <cell r="H3509" t="str">
            <v>MC002507</v>
          </cell>
          <cell r="P3509">
            <v>53760000</v>
          </cell>
          <cell r="AC3509" t="str">
            <v>Sữa Nước</v>
          </cell>
          <cell r="AH3509" t="str">
            <v>Tiến độ 2</v>
          </cell>
        </row>
        <row r="3510">
          <cell r="H3510" t="str">
            <v>MC002507</v>
          </cell>
          <cell r="P3510">
            <v>17280000</v>
          </cell>
          <cell r="AC3510" t="str">
            <v>Sữa Nước</v>
          </cell>
          <cell r="AH3510" t="str">
            <v>Tiến độ 2</v>
          </cell>
        </row>
        <row r="3511">
          <cell r="H3511" t="str">
            <v>MC002605</v>
          </cell>
          <cell r="P3511">
            <v>38016000</v>
          </cell>
          <cell r="AC3511" t="str">
            <v>Dinh Dưỡng</v>
          </cell>
          <cell r="AH3511" t="str">
            <v>Tiến độ 2</v>
          </cell>
        </row>
        <row r="3512">
          <cell r="H3512" t="str">
            <v>MC002605</v>
          </cell>
          <cell r="P3512">
            <v>19320000</v>
          </cell>
          <cell r="AC3512" t="str">
            <v>Dinh Dưỡng</v>
          </cell>
          <cell r="AH3512" t="str">
            <v>Tiến độ 2</v>
          </cell>
        </row>
        <row r="3513">
          <cell r="H3513" t="str">
            <v>MC002605</v>
          </cell>
          <cell r="P3513">
            <v>3876000</v>
          </cell>
          <cell r="AC3513" t="str">
            <v>Dinh Dưỡng</v>
          </cell>
          <cell r="AH3513" t="str">
            <v>Tiến độ 2</v>
          </cell>
        </row>
        <row r="3514">
          <cell r="H3514" t="str">
            <v>MC002605</v>
          </cell>
          <cell r="P3514">
            <v>4032000</v>
          </cell>
          <cell r="AC3514" t="str">
            <v>Sữa Nước</v>
          </cell>
          <cell r="AH3514" t="str">
            <v>Tiến độ 2</v>
          </cell>
        </row>
        <row r="3515">
          <cell r="H3515" t="str">
            <v>MC002605</v>
          </cell>
          <cell r="P3515">
            <v>5376000</v>
          </cell>
          <cell r="AC3515" t="str">
            <v>Sữa Nước</v>
          </cell>
          <cell r="AH3515" t="str">
            <v>Tiến độ 2</v>
          </cell>
        </row>
        <row r="3516">
          <cell r="H3516" t="str">
            <v>MC002605</v>
          </cell>
          <cell r="P3516">
            <v>8160000</v>
          </cell>
          <cell r="AC3516" t="str">
            <v>Bột Ăn Dặm</v>
          </cell>
          <cell r="AH3516" t="str">
            <v>Tiến độ 2</v>
          </cell>
        </row>
        <row r="3517">
          <cell r="H3517" t="str">
            <v>MC002605</v>
          </cell>
          <cell r="P3517">
            <v>8160000</v>
          </cell>
          <cell r="AC3517" t="str">
            <v>Bột Ăn Dặm</v>
          </cell>
          <cell r="AH3517" t="str">
            <v>Tiến độ 2</v>
          </cell>
        </row>
        <row r="3518">
          <cell r="H3518" t="str">
            <v>MC002605</v>
          </cell>
          <cell r="P3518">
            <v>7080000</v>
          </cell>
          <cell r="AC3518" t="str">
            <v>Bột Ăn Dặm</v>
          </cell>
          <cell r="AH3518" t="str">
            <v>Tiến độ 2</v>
          </cell>
        </row>
        <row r="3519">
          <cell r="H3519" t="str">
            <v>MC001125</v>
          </cell>
          <cell r="P3519">
            <v>2640000</v>
          </cell>
          <cell r="AC3519" t="str">
            <v>Sữa Nước</v>
          </cell>
          <cell r="AH3519" t="str">
            <v>Tiến độ 2</v>
          </cell>
        </row>
        <row r="3520">
          <cell r="H3520" t="str">
            <v>MC001125</v>
          </cell>
          <cell r="P3520">
            <v>2400000</v>
          </cell>
          <cell r="AC3520" t="str">
            <v>Sữa Nước</v>
          </cell>
          <cell r="AH3520" t="str">
            <v>Tiến độ 2</v>
          </cell>
        </row>
        <row r="3521">
          <cell r="H3521" t="str">
            <v>MC001125</v>
          </cell>
          <cell r="P3521">
            <v>6360000</v>
          </cell>
          <cell r="AC3521" t="str">
            <v>Sữa Bột Colos</v>
          </cell>
          <cell r="AH3521" t="str">
            <v>Tiến độ 2</v>
          </cell>
        </row>
        <row r="3522">
          <cell r="H3522" t="str">
            <v>MC001125</v>
          </cell>
          <cell r="P3522">
            <v>3240000</v>
          </cell>
          <cell r="AC3522" t="str">
            <v>Sữa Bột Colos</v>
          </cell>
          <cell r="AH3522" t="str">
            <v>Tiến độ 2</v>
          </cell>
        </row>
        <row r="3523">
          <cell r="H3523" t="str">
            <v>MC001125</v>
          </cell>
          <cell r="P3523">
            <v>5748000</v>
          </cell>
          <cell r="AC3523" t="str">
            <v>Dinh Dưỡng</v>
          </cell>
          <cell r="AH3523" t="str">
            <v>Tiến độ 2</v>
          </cell>
        </row>
        <row r="3524">
          <cell r="H3524" t="str">
            <v>MC001125</v>
          </cell>
          <cell r="P3524">
            <v>34860000</v>
          </cell>
          <cell r="AC3524" t="str">
            <v>Dinh Dưỡng</v>
          </cell>
          <cell r="AH3524" t="str">
            <v>Tiến độ 2</v>
          </cell>
        </row>
        <row r="3525">
          <cell r="H3525" t="str">
            <v>MC001125</v>
          </cell>
          <cell r="P3525">
            <v>57960000</v>
          </cell>
          <cell r="AC3525" t="str">
            <v>Dinh Dưỡng</v>
          </cell>
          <cell r="AH3525" t="str">
            <v>Tiến độ 2</v>
          </cell>
        </row>
        <row r="3526">
          <cell r="H3526" t="str">
            <v>MC001125</v>
          </cell>
          <cell r="P3526">
            <v>2220000</v>
          </cell>
          <cell r="AC3526" t="str">
            <v>Dinh Dưỡng</v>
          </cell>
          <cell r="AH3526" t="str">
            <v>Tiến độ 2</v>
          </cell>
        </row>
        <row r="3527">
          <cell r="H3527" t="str">
            <v>MC001125</v>
          </cell>
          <cell r="P3527">
            <v>1938000</v>
          </cell>
          <cell r="AC3527" t="str">
            <v>Dinh Dưỡng</v>
          </cell>
          <cell r="AH3527" t="str">
            <v>Tiến độ 2</v>
          </cell>
        </row>
        <row r="3528">
          <cell r="H3528" t="str">
            <v>MC001125</v>
          </cell>
          <cell r="P3528">
            <v>18528000</v>
          </cell>
          <cell r="AC3528" t="str">
            <v>Dinh Dưỡng</v>
          </cell>
          <cell r="AH3528" t="str">
            <v>Tiến độ 2</v>
          </cell>
        </row>
        <row r="3529">
          <cell r="H3529" t="str">
            <v>MC001125</v>
          </cell>
          <cell r="P3529">
            <v>72520000</v>
          </cell>
          <cell r="AC3529" t="str">
            <v>Dinh Dưỡng</v>
          </cell>
          <cell r="AH3529" t="str">
            <v>Tiến độ 2</v>
          </cell>
        </row>
        <row r="3530">
          <cell r="H3530" t="str">
            <v>MC001125</v>
          </cell>
          <cell r="P3530">
            <v>17280000</v>
          </cell>
          <cell r="AC3530" t="str">
            <v>Dinh Dưỡng</v>
          </cell>
          <cell r="AH3530" t="str">
            <v>Tiến độ 2</v>
          </cell>
        </row>
        <row r="3531">
          <cell r="H3531" t="str">
            <v>MC001125</v>
          </cell>
          <cell r="P3531">
            <v>13320000</v>
          </cell>
          <cell r="AC3531" t="str">
            <v>Dinh Dưỡng</v>
          </cell>
          <cell r="AH3531" t="str">
            <v>Tiến độ 2</v>
          </cell>
        </row>
        <row r="3532">
          <cell r="H3532" t="str">
            <v>MC001125</v>
          </cell>
          <cell r="P3532">
            <v>3120000</v>
          </cell>
          <cell r="AC3532" t="str">
            <v>Dinh Dưỡng</v>
          </cell>
          <cell r="AH3532" t="str">
            <v>Tiến độ 2</v>
          </cell>
        </row>
        <row r="3533">
          <cell r="H3533" t="str">
            <v>MC001125</v>
          </cell>
          <cell r="P3533">
            <v>2340000</v>
          </cell>
          <cell r="AC3533" t="str">
            <v>Dinh Dưỡng</v>
          </cell>
          <cell r="AH3533" t="str">
            <v>Tiến độ 2</v>
          </cell>
        </row>
        <row r="3534">
          <cell r="H3534" t="str">
            <v>MC001125</v>
          </cell>
          <cell r="P3534">
            <v>47520000</v>
          </cell>
          <cell r="AC3534" t="str">
            <v>Dinh Dưỡng</v>
          </cell>
          <cell r="AH3534" t="str">
            <v>Tiến độ 2</v>
          </cell>
        </row>
        <row r="3535">
          <cell r="H3535" t="str">
            <v>MC000521</v>
          </cell>
          <cell r="P3535">
            <v>12240000</v>
          </cell>
          <cell r="AC3535" t="str">
            <v>Sữa Nước</v>
          </cell>
          <cell r="AH3535" t="str">
            <v>Tiến độ 2</v>
          </cell>
        </row>
        <row r="3536">
          <cell r="H3536" t="str">
            <v>MC000521</v>
          </cell>
          <cell r="P3536">
            <v>12240000</v>
          </cell>
          <cell r="AC3536" t="str">
            <v>Sữa Nước</v>
          </cell>
          <cell r="AH3536" t="str">
            <v>Tiến độ 2</v>
          </cell>
        </row>
        <row r="3537">
          <cell r="H3537" t="str">
            <v>MC000521</v>
          </cell>
          <cell r="P3537">
            <v>146016000</v>
          </cell>
          <cell r="AC3537" t="str">
            <v>Sữa Nước</v>
          </cell>
          <cell r="AH3537" t="str">
            <v>Tiến độ 2</v>
          </cell>
        </row>
        <row r="3538">
          <cell r="H3538" t="str">
            <v>MC000521</v>
          </cell>
          <cell r="P3538">
            <v>34560000</v>
          </cell>
          <cell r="AC3538" t="str">
            <v>Sữa Nước</v>
          </cell>
          <cell r="AH3538" t="str">
            <v>Tiến độ 2</v>
          </cell>
        </row>
        <row r="3539">
          <cell r="H3539" t="str">
            <v>MC000521</v>
          </cell>
          <cell r="P3539">
            <v>172800000</v>
          </cell>
          <cell r="AC3539" t="str">
            <v>Sữa Nước</v>
          </cell>
          <cell r="AH3539" t="str">
            <v>Tiến độ 2</v>
          </cell>
        </row>
        <row r="3540">
          <cell r="H3540" t="str">
            <v>MC000521</v>
          </cell>
          <cell r="P3540">
            <v>96768000</v>
          </cell>
          <cell r="AC3540" t="str">
            <v>Sữa Nước</v>
          </cell>
          <cell r="AH3540" t="str">
            <v>Tiến độ 2</v>
          </cell>
        </row>
        <row r="3541">
          <cell r="H3541" t="str">
            <v>MC000521</v>
          </cell>
          <cell r="P3541">
            <v>171072000</v>
          </cell>
          <cell r="AC3541" t="str">
            <v>Sữa nước</v>
          </cell>
          <cell r="AH3541" t="str">
            <v>Tiến độ 2</v>
          </cell>
        </row>
        <row r="3542">
          <cell r="H3542" t="str">
            <v>MC000521</v>
          </cell>
          <cell r="P3542">
            <v>63590400</v>
          </cell>
          <cell r="AC3542" t="str">
            <v>Sữa nước</v>
          </cell>
          <cell r="AH3542" t="str">
            <v>Tiến độ 2</v>
          </cell>
        </row>
        <row r="3543">
          <cell r="H3543" t="str">
            <v>MC002757</v>
          </cell>
          <cell r="P3543">
            <v>8755200</v>
          </cell>
          <cell r="AC3543" t="str">
            <v>Sữa Nước Colos</v>
          </cell>
          <cell r="AH3543" t="str">
            <v>Tiến độ 2</v>
          </cell>
        </row>
        <row r="3544">
          <cell r="H3544" t="str">
            <v>MC002805</v>
          </cell>
          <cell r="P3544">
            <v>6480000</v>
          </cell>
          <cell r="AC3544" t="str">
            <v>Sữa Bột Colos</v>
          </cell>
          <cell r="AH3544" t="str">
            <v>Tiến độ 2</v>
          </cell>
        </row>
        <row r="3545">
          <cell r="H3545" t="str">
            <v>MC002805</v>
          </cell>
          <cell r="P3545">
            <v>12720000</v>
          </cell>
          <cell r="AC3545" t="str">
            <v>Sữa Bột Colos</v>
          </cell>
          <cell r="AH3545" t="str">
            <v>Tiến độ 2</v>
          </cell>
        </row>
        <row r="3546">
          <cell r="H3546" t="str">
            <v>MC002805</v>
          </cell>
          <cell r="P3546">
            <v>6240000</v>
          </cell>
          <cell r="AC3546" t="str">
            <v>Sữa Bột Colos</v>
          </cell>
          <cell r="AH3546" t="str">
            <v>Tiến độ 2</v>
          </cell>
        </row>
        <row r="3547">
          <cell r="H3547" t="str">
            <v>MC002805</v>
          </cell>
          <cell r="P3547">
            <v>12240000</v>
          </cell>
          <cell r="AC3547" t="str">
            <v>Sữa Bột Colos</v>
          </cell>
          <cell r="AH3547" t="str">
            <v>Tiến độ 2</v>
          </cell>
        </row>
        <row r="3548">
          <cell r="H3548" t="str">
            <v>MC002805</v>
          </cell>
          <cell r="P3548">
            <v>12960000</v>
          </cell>
          <cell r="AC3548" t="str">
            <v>Pharma</v>
          </cell>
          <cell r="AH3548" t="str">
            <v>Tiến độ 2</v>
          </cell>
        </row>
        <row r="3549">
          <cell r="H3549" t="str">
            <v>MC002805</v>
          </cell>
          <cell r="P3549">
            <v>19440000</v>
          </cell>
          <cell r="AC3549" t="str">
            <v>Pharma</v>
          </cell>
          <cell r="AH3549" t="str">
            <v>Tiến độ 2</v>
          </cell>
        </row>
        <row r="3550">
          <cell r="H3550" t="str">
            <v>MC002805</v>
          </cell>
          <cell r="P3550">
            <v>11520000</v>
          </cell>
          <cell r="AC3550" t="str">
            <v>Dinh Dưỡng</v>
          </cell>
          <cell r="AH3550" t="str">
            <v>Tiến độ 2</v>
          </cell>
        </row>
        <row r="3551">
          <cell r="H3551" t="str">
            <v>MC002805</v>
          </cell>
          <cell r="P3551">
            <v>9264000</v>
          </cell>
          <cell r="AC3551" t="str">
            <v>Dinh Dưỡng</v>
          </cell>
          <cell r="AH3551" t="str">
            <v>Tiến độ 2</v>
          </cell>
        </row>
        <row r="3552">
          <cell r="H3552" t="str">
            <v>MC002805</v>
          </cell>
          <cell r="P3552">
            <v>11760000</v>
          </cell>
          <cell r="AC3552" t="str">
            <v>Dinh Dưỡng</v>
          </cell>
          <cell r="AH3552" t="str">
            <v>Tiến độ 2</v>
          </cell>
        </row>
        <row r="3553">
          <cell r="H3553" t="str">
            <v>MC002805</v>
          </cell>
          <cell r="P3553">
            <v>9960000</v>
          </cell>
          <cell r="AC3553" t="str">
            <v>Dinh Dưỡng</v>
          </cell>
          <cell r="AH3553" t="str">
            <v>Tiến độ 2</v>
          </cell>
        </row>
        <row r="3554">
          <cell r="H3554" t="str">
            <v>MC002805</v>
          </cell>
          <cell r="P3554">
            <v>11592000</v>
          </cell>
          <cell r="AC3554" t="str">
            <v>Dinh Dưỡng</v>
          </cell>
          <cell r="AH3554" t="str">
            <v>Tiến độ 2</v>
          </cell>
        </row>
        <row r="3555">
          <cell r="H3555" t="str">
            <v>MC002805</v>
          </cell>
          <cell r="P3555">
            <v>8880000</v>
          </cell>
          <cell r="AC3555" t="str">
            <v>Dinh Dưỡng</v>
          </cell>
          <cell r="AH3555" t="str">
            <v>Tiến độ 2</v>
          </cell>
        </row>
        <row r="3556">
          <cell r="H3556" t="str">
            <v>MC000756</v>
          </cell>
          <cell r="P3556">
            <v>102900000</v>
          </cell>
          <cell r="AC3556" t="str">
            <v>Nunest</v>
          </cell>
          <cell r="AH3556" t="str">
            <v>Tiến độ 2</v>
          </cell>
        </row>
        <row r="3557">
          <cell r="H3557" t="str">
            <v>MC000756</v>
          </cell>
          <cell r="P3557">
            <v>67500000</v>
          </cell>
          <cell r="AC3557" t="str">
            <v>Nunest</v>
          </cell>
          <cell r="AH3557" t="str">
            <v>Tiến độ 2</v>
          </cell>
        </row>
        <row r="3558">
          <cell r="H3558" t="str">
            <v>MC000756</v>
          </cell>
          <cell r="P3558">
            <v>69000000</v>
          </cell>
          <cell r="AC3558" t="str">
            <v>Nunest</v>
          </cell>
          <cell r="AH3558" t="str">
            <v>Tiến độ 2</v>
          </cell>
        </row>
        <row r="3559">
          <cell r="H3559" t="str">
            <v>MC000756</v>
          </cell>
          <cell r="P3559">
            <v>7200000</v>
          </cell>
          <cell r="AC3559" t="str">
            <v>Nunest</v>
          </cell>
          <cell r="AH3559" t="str">
            <v>Tiến độ 2</v>
          </cell>
        </row>
        <row r="3560">
          <cell r="H3560" t="str">
            <v>MC000756</v>
          </cell>
          <cell r="P3560">
            <v>16815000</v>
          </cell>
          <cell r="AC3560" t="str">
            <v>Nunest</v>
          </cell>
          <cell r="AH3560" t="str">
            <v>Tiến độ 2</v>
          </cell>
        </row>
        <row r="3561">
          <cell r="H3561" t="str">
            <v>MC000756</v>
          </cell>
          <cell r="P3561">
            <v>47400000</v>
          </cell>
          <cell r="AC3561" t="str">
            <v>Nunest</v>
          </cell>
          <cell r="AH3561" t="str">
            <v>Tiến độ 2</v>
          </cell>
        </row>
        <row r="3562">
          <cell r="H3562" t="str">
            <v>MC000756</v>
          </cell>
          <cell r="P3562">
            <v>93600000</v>
          </cell>
          <cell r="AC3562" t="str">
            <v>Nunest</v>
          </cell>
          <cell r="AH3562" t="str">
            <v>Tiến độ 2</v>
          </cell>
        </row>
        <row r="3563">
          <cell r="H3563" t="str">
            <v>MC000756</v>
          </cell>
          <cell r="P3563">
            <v>27000000</v>
          </cell>
          <cell r="AC3563" t="str">
            <v>Nunest</v>
          </cell>
          <cell r="AH3563" t="str">
            <v>Tiến độ 2</v>
          </cell>
        </row>
        <row r="3564">
          <cell r="H3564" t="str">
            <v>MC000756</v>
          </cell>
          <cell r="P3564">
            <v>11850000</v>
          </cell>
          <cell r="AC3564" t="str">
            <v>Nunest</v>
          </cell>
          <cell r="AH3564" t="str">
            <v>Tiến độ 2</v>
          </cell>
        </row>
        <row r="3565">
          <cell r="H3565" t="str">
            <v>MC000756</v>
          </cell>
          <cell r="P3565">
            <v>11850000</v>
          </cell>
          <cell r="AC3565" t="str">
            <v>Nunest</v>
          </cell>
          <cell r="AH3565" t="str">
            <v>Tiến độ 2</v>
          </cell>
        </row>
        <row r="3566">
          <cell r="H3566" t="str">
            <v>MC000756</v>
          </cell>
          <cell r="P3566">
            <v>27000000</v>
          </cell>
          <cell r="AC3566" t="str">
            <v>Nunest</v>
          </cell>
          <cell r="AH3566" t="str">
            <v>Tiến độ 2</v>
          </cell>
        </row>
        <row r="3567">
          <cell r="H3567" t="str">
            <v>MC000756</v>
          </cell>
          <cell r="P3567">
            <v>187200000</v>
          </cell>
          <cell r="AC3567" t="str">
            <v>Sữa Nước</v>
          </cell>
          <cell r="AH3567" t="str">
            <v>Tiến độ 2</v>
          </cell>
        </row>
        <row r="3568">
          <cell r="H3568" t="str">
            <v>MC000756</v>
          </cell>
          <cell r="P3568">
            <v>86400000</v>
          </cell>
          <cell r="AC3568" t="str">
            <v>Sữa Nước</v>
          </cell>
          <cell r="AH3568" t="str">
            <v>Tiến độ 2</v>
          </cell>
        </row>
        <row r="3569">
          <cell r="H3569" t="str">
            <v>MC000756</v>
          </cell>
          <cell r="P3569">
            <v>144000000</v>
          </cell>
          <cell r="AC3569" t="str">
            <v>Sữa Nước</v>
          </cell>
          <cell r="AH3569" t="str">
            <v>Tiến độ 2</v>
          </cell>
        </row>
        <row r="3570">
          <cell r="H3570" t="str">
            <v>MC000756</v>
          </cell>
          <cell r="P3570">
            <v>192000000</v>
          </cell>
          <cell r="AC3570" t="str">
            <v>Sữa Nước</v>
          </cell>
          <cell r="AH3570" t="str">
            <v>Tiến độ 2</v>
          </cell>
        </row>
        <row r="3571">
          <cell r="H3571" t="str">
            <v>MC000756</v>
          </cell>
          <cell r="P3571">
            <v>173664000</v>
          </cell>
          <cell r="AC3571" t="str">
            <v>Sữa Nước</v>
          </cell>
          <cell r="AH3571" t="str">
            <v>Tiến độ 2</v>
          </cell>
        </row>
        <row r="3572">
          <cell r="H3572" t="str">
            <v>MC000756</v>
          </cell>
          <cell r="P3572">
            <v>86774400</v>
          </cell>
          <cell r="AC3572" t="str">
            <v>Sữa Nước</v>
          </cell>
          <cell r="AH3572" t="str">
            <v>Tiến độ 2</v>
          </cell>
        </row>
        <row r="3573">
          <cell r="H3573" t="str">
            <v>MC000756</v>
          </cell>
          <cell r="P3573">
            <v>169228800</v>
          </cell>
          <cell r="AC3573" t="str">
            <v>Sữa Nước</v>
          </cell>
          <cell r="AH3573" t="str">
            <v>Tiến độ 2</v>
          </cell>
        </row>
        <row r="3574">
          <cell r="H3574" t="str">
            <v>MC000756</v>
          </cell>
          <cell r="P3574">
            <v>69120000</v>
          </cell>
          <cell r="AC3574" t="str">
            <v>Sữa Nước</v>
          </cell>
          <cell r="AH3574" t="str">
            <v>Tiến độ 2</v>
          </cell>
        </row>
        <row r="3575">
          <cell r="H3575" t="str">
            <v>MC000756</v>
          </cell>
          <cell r="P3575">
            <v>129600000</v>
          </cell>
          <cell r="AC3575" t="str">
            <v>Sữa Nước</v>
          </cell>
          <cell r="AH3575" t="str">
            <v>Tiến độ 2</v>
          </cell>
        </row>
        <row r="3576">
          <cell r="H3576" t="str">
            <v>MC000756</v>
          </cell>
          <cell r="P3576">
            <v>138240000</v>
          </cell>
          <cell r="AC3576" t="str">
            <v>Sữa Nước</v>
          </cell>
          <cell r="AH3576" t="str">
            <v>Tiến độ 2</v>
          </cell>
        </row>
        <row r="3577">
          <cell r="H3577" t="str">
            <v>MC000756</v>
          </cell>
          <cell r="P3577">
            <v>146880000</v>
          </cell>
          <cell r="AC3577" t="str">
            <v>Sữa Nước</v>
          </cell>
          <cell r="AH3577" t="str">
            <v>Tiến độ 2</v>
          </cell>
        </row>
        <row r="3578">
          <cell r="H3578" t="str">
            <v>MC000756</v>
          </cell>
          <cell r="P3578">
            <v>66240000</v>
          </cell>
          <cell r="AC3578" t="str">
            <v>Sữa Nước</v>
          </cell>
          <cell r="AH3578" t="str">
            <v>Tiến độ 2</v>
          </cell>
        </row>
        <row r="3579">
          <cell r="H3579" t="str">
            <v>MC000756</v>
          </cell>
          <cell r="P3579">
            <v>126960000</v>
          </cell>
          <cell r="AC3579" t="str">
            <v>Pharma</v>
          </cell>
          <cell r="AH3579" t="str">
            <v>Tiến độ 2</v>
          </cell>
        </row>
        <row r="3580">
          <cell r="H3580" t="str">
            <v>MC000756</v>
          </cell>
          <cell r="P3580">
            <v>11280000</v>
          </cell>
          <cell r="AC3580" t="str">
            <v>Pharma</v>
          </cell>
          <cell r="AH3580" t="str">
            <v>Tiến độ 2</v>
          </cell>
        </row>
        <row r="3581">
          <cell r="H3581" t="str">
            <v>MC000756</v>
          </cell>
          <cell r="P3581">
            <v>15120000</v>
          </cell>
          <cell r="AC3581" t="str">
            <v>Pharma</v>
          </cell>
          <cell r="AH3581" t="str">
            <v>Tiến độ 2</v>
          </cell>
        </row>
        <row r="3582">
          <cell r="H3582" t="str">
            <v>MC000756</v>
          </cell>
          <cell r="P3582">
            <v>26796000</v>
          </cell>
          <cell r="AC3582" t="str">
            <v>Pharma</v>
          </cell>
          <cell r="AH3582" t="str">
            <v>Tiến độ 2</v>
          </cell>
        </row>
        <row r="3583">
          <cell r="H3583" t="str">
            <v>MC000756</v>
          </cell>
          <cell r="P3583">
            <v>11160000</v>
          </cell>
          <cell r="AC3583" t="str">
            <v>Pharma</v>
          </cell>
          <cell r="AH3583" t="str">
            <v>Tiến độ 2</v>
          </cell>
        </row>
        <row r="3584">
          <cell r="H3584" t="str">
            <v>MC000756</v>
          </cell>
          <cell r="P3584">
            <v>6480000</v>
          </cell>
          <cell r="AC3584" t="str">
            <v>Pharma</v>
          </cell>
          <cell r="AH3584" t="str">
            <v>Tiến độ 2</v>
          </cell>
        </row>
        <row r="3585">
          <cell r="H3585" t="str">
            <v>MC000756</v>
          </cell>
          <cell r="P3585">
            <v>209244000</v>
          </cell>
          <cell r="AC3585" t="str">
            <v>Pharma</v>
          </cell>
          <cell r="AH3585" t="str">
            <v>Tiến độ 2</v>
          </cell>
        </row>
        <row r="3586">
          <cell r="H3586" t="str">
            <v>MC000756</v>
          </cell>
          <cell r="P3586">
            <v>4680000</v>
          </cell>
          <cell r="AC3586" t="str">
            <v>Pharma</v>
          </cell>
          <cell r="AH3586" t="str">
            <v>Tiến độ 2</v>
          </cell>
        </row>
        <row r="3587">
          <cell r="H3587" t="str">
            <v>MC000756</v>
          </cell>
          <cell r="P3587">
            <v>4680000</v>
          </cell>
          <cell r="AC3587" t="str">
            <v>Pharma</v>
          </cell>
          <cell r="AH3587" t="str">
            <v>Tiến độ 2</v>
          </cell>
        </row>
        <row r="3588">
          <cell r="H3588" t="str">
            <v>MC000756</v>
          </cell>
          <cell r="P3588">
            <v>85536000</v>
          </cell>
          <cell r="AC3588" t="str">
            <v>Dinh Dưỡng</v>
          </cell>
          <cell r="AH3588" t="str">
            <v>Tiến độ 2</v>
          </cell>
        </row>
        <row r="3589">
          <cell r="H3589" t="str">
            <v>MC000756</v>
          </cell>
          <cell r="P3589">
            <v>79920000</v>
          </cell>
          <cell r="AC3589" t="str">
            <v>Dinh Dưỡng</v>
          </cell>
          <cell r="AH3589" t="str">
            <v>Tiến độ 2</v>
          </cell>
        </row>
        <row r="3590">
          <cell r="H3590" t="str">
            <v>MC000756</v>
          </cell>
          <cell r="P3590">
            <v>41688000</v>
          </cell>
          <cell r="AC3590" t="str">
            <v>Dinh Dưỡng</v>
          </cell>
          <cell r="AH3590" t="str">
            <v>Tiến độ 2</v>
          </cell>
        </row>
        <row r="3591">
          <cell r="H3591" t="str">
            <v>MC000756</v>
          </cell>
          <cell r="P3591">
            <v>88200000</v>
          </cell>
          <cell r="AC3591" t="str">
            <v>Dinh Dưỡng</v>
          </cell>
          <cell r="AH3591" t="str">
            <v>Tiến độ 2</v>
          </cell>
        </row>
        <row r="3592">
          <cell r="H3592" t="str">
            <v>MC000756</v>
          </cell>
          <cell r="P3592">
            <v>17244000</v>
          </cell>
          <cell r="AC3592" t="str">
            <v>Dinh Dưỡng</v>
          </cell>
          <cell r="AH3592" t="str">
            <v>Tiến độ 2</v>
          </cell>
        </row>
        <row r="3593">
          <cell r="H3593" t="str">
            <v>MC000756</v>
          </cell>
          <cell r="P3593">
            <v>24900000</v>
          </cell>
          <cell r="AC3593" t="str">
            <v>Dinh Dưỡng</v>
          </cell>
          <cell r="AH3593" t="str">
            <v>Tiến độ 2</v>
          </cell>
        </row>
        <row r="3594">
          <cell r="H3594" t="str">
            <v>MC000756</v>
          </cell>
          <cell r="P3594">
            <v>150696000</v>
          </cell>
          <cell r="AC3594" t="str">
            <v>Dinh Dưỡng</v>
          </cell>
          <cell r="AH3594" t="str">
            <v>Tiến độ 2</v>
          </cell>
        </row>
        <row r="3595">
          <cell r="H3595" t="str">
            <v>MC000756</v>
          </cell>
          <cell r="P3595">
            <v>6816000</v>
          </cell>
          <cell r="AC3595" t="str">
            <v>Dinh Dưỡng</v>
          </cell>
          <cell r="AH3595" t="str">
            <v>Tiến độ 2</v>
          </cell>
        </row>
        <row r="3596">
          <cell r="H3596" t="str">
            <v>MC000756</v>
          </cell>
          <cell r="P3596">
            <v>25920000</v>
          </cell>
          <cell r="AC3596" t="str">
            <v>Sữa Bột Colos</v>
          </cell>
          <cell r="AH3596" t="str">
            <v>Tiến độ 2</v>
          </cell>
        </row>
        <row r="3597">
          <cell r="H3597" t="str">
            <v>MC000756</v>
          </cell>
          <cell r="P3597">
            <v>95400000</v>
          </cell>
          <cell r="AC3597" t="str">
            <v>Sữa Bột Colos</v>
          </cell>
          <cell r="AH3597" t="str">
            <v>Tiến độ 2</v>
          </cell>
        </row>
        <row r="3598">
          <cell r="H3598" t="str">
            <v>MC000756</v>
          </cell>
          <cell r="P3598">
            <v>110160000</v>
          </cell>
          <cell r="AC3598" t="str">
            <v>Sữa Bột Colos</v>
          </cell>
          <cell r="AH3598" t="str">
            <v>Tiến độ 2</v>
          </cell>
        </row>
        <row r="3599">
          <cell r="H3599" t="str">
            <v>MC000756</v>
          </cell>
          <cell r="P3599">
            <v>73440000</v>
          </cell>
          <cell r="AC3599" t="str">
            <v>Sữa Bột Colos</v>
          </cell>
          <cell r="AH3599" t="str">
            <v>Tiến độ 2</v>
          </cell>
        </row>
        <row r="3600">
          <cell r="H3600" t="str">
            <v>MC000643</v>
          </cell>
          <cell r="P3600">
            <v>12960000</v>
          </cell>
          <cell r="AC3600" t="str">
            <v>Sữa Bột Colos</v>
          </cell>
          <cell r="AH3600" t="str">
            <v>Tiến độ 2</v>
          </cell>
        </row>
        <row r="3601">
          <cell r="H3601" t="str">
            <v>MC000643</v>
          </cell>
          <cell r="P3601">
            <v>159000000</v>
          </cell>
          <cell r="AC3601" t="str">
            <v>Sữa Bột Colos</v>
          </cell>
          <cell r="AH3601" t="str">
            <v>Tiến độ 2</v>
          </cell>
        </row>
        <row r="3602">
          <cell r="H3602" t="str">
            <v>MC000643</v>
          </cell>
          <cell r="P3602">
            <v>6240000</v>
          </cell>
          <cell r="AC3602" t="str">
            <v>Sữa Bột Colos</v>
          </cell>
          <cell r="AH3602" t="str">
            <v>Tiến độ 2</v>
          </cell>
        </row>
        <row r="3603">
          <cell r="H3603" t="str">
            <v>MC000643</v>
          </cell>
          <cell r="P3603">
            <v>91800000</v>
          </cell>
          <cell r="AC3603" t="str">
            <v>Sữa Bột Colos</v>
          </cell>
          <cell r="AH3603" t="str">
            <v>Tiến độ 2</v>
          </cell>
        </row>
        <row r="3604">
          <cell r="H3604" t="str">
            <v>MC000643</v>
          </cell>
          <cell r="P3604">
            <v>46080000</v>
          </cell>
          <cell r="AC3604" t="str">
            <v>Dinh Dưỡng</v>
          </cell>
          <cell r="AH3604" t="str">
            <v>Tiến độ 2</v>
          </cell>
        </row>
        <row r="3605">
          <cell r="H3605" t="str">
            <v>MC000643</v>
          </cell>
          <cell r="P3605">
            <v>69480000</v>
          </cell>
          <cell r="AC3605" t="str">
            <v>Dinh Dưỡng</v>
          </cell>
          <cell r="AH3605" t="str">
            <v>Tiến độ 2</v>
          </cell>
        </row>
        <row r="3606">
          <cell r="H3606" t="str">
            <v>MC000643</v>
          </cell>
          <cell r="P3606">
            <v>6240000</v>
          </cell>
          <cell r="AC3606" t="str">
            <v>Dinh Dưỡng</v>
          </cell>
          <cell r="AH3606" t="str">
            <v>Tiến độ 2</v>
          </cell>
        </row>
        <row r="3607">
          <cell r="H3607" t="str">
            <v>MC000643</v>
          </cell>
          <cell r="P3607">
            <v>150696000</v>
          </cell>
          <cell r="AC3607" t="str">
            <v>Dinh Dưỡng</v>
          </cell>
          <cell r="AH3607" t="str">
            <v>Tiến độ 2</v>
          </cell>
        </row>
        <row r="3608">
          <cell r="H3608" t="str">
            <v>MC000643</v>
          </cell>
          <cell r="P3608">
            <v>4824000</v>
          </cell>
          <cell r="AC3608" t="str">
            <v>Dinh Dưỡng</v>
          </cell>
          <cell r="AH3608" t="str">
            <v>Tiến độ 2</v>
          </cell>
        </row>
        <row r="3609">
          <cell r="H3609" t="str">
            <v>MC000643</v>
          </cell>
          <cell r="P3609">
            <v>8880000</v>
          </cell>
          <cell r="AC3609" t="str">
            <v>Dinh Dưỡng</v>
          </cell>
          <cell r="AH3609" t="str">
            <v>Tiến độ 2</v>
          </cell>
        </row>
        <row r="3610">
          <cell r="H3610" t="str">
            <v>MC000888</v>
          </cell>
          <cell r="P3610">
            <v>4608000</v>
          </cell>
          <cell r="AC3610" t="str">
            <v>Sữa Nước</v>
          </cell>
          <cell r="AH3610" t="str">
            <v>Tiến độ 2</v>
          </cell>
        </row>
        <row r="3611">
          <cell r="H3611" t="str">
            <v>MC000888</v>
          </cell>
          <cell r="P3611">
            <v>34560000</v>
          </cell>
          <cell r="AC3611" t="str">
            <v>Sữa Nước</v>
          </cell>
          <cell r="AH3611" t="str">
            <v>Tiến độ 2</v>
          </cell>
        </row>
        <row r="3612">
          <cell r="H3612" t="str">
            <v>MC000888</v>
          </cell>
          <cell r="P3612">
            <v>29952000</v>
          </cell>
          <cell r="AC3612" t="str">
            <v>Sữa Nước</v>
          </cell>
          <cell r="AH3612" t="str">
            <v>Tiến độ 2</v>
          </cell>
        </row>
        <row r="3613">
          <cell r="H3613" t="str">
            <v>MC000888</v>
          </cell>
          <cell r="P3613">
            <v>3264000</v>
          </cell>
          <cell r="AC3613" t="str">
            <v>Bột Ăn Dặm</v>
          </cell>
          <cell r="AH3613" t="str">
            <v>Tiến độ 2</v>
          </cell>
        </row>
        <row r="3614">
          <cell r="H3614" t="str">
            <v>MC000888</v>
          </cell>
          <cell r="P3614">
            <v>1632000</v>
          </cell>
          <cell r="AC3614" t="str">
            <v>Bột Ăn Dặm</v>
          </cell>
          <cell r="AH3614" t="str">
            <v>Tiến độ 2</v>
          </cell>
        </row>
        <row r="3615">
          <cell r="H3615" t="str">
            <v>MC000888</v>
          </cell>
          <cell r="P3615">
            <v>1632000</v>
          </cell>
          <cell r="AC3615" t="str">
            <v>Bột Ăn Dặm</v>
          </cell>
          <cell r="AH3615" t="str">
            <v>Tiến độ 2</v>
          </cell>
        </row>
        <row r="3616">
          <cell r="H3616" t="str">
            <v>MC000888</v>
          </cell>
          <cell r="P3616">
            <v>28512000</v>
          </cell>
          <cell r="AC3616" t="str">
            <v>Dinh Dưỡng</v>
          </cell>
          <cell r="AH3616" t="str">
            <v>Tiến độ 2</v>
          </cell>
        </row>
        <row r="3617">
          <cell r="H3617" t="str">
            <v>MC000888</v>
          </cell>
          <cell r="P3617">
            <v>11760000</v>
          </cell>
          <cell r="AC3617" t="str">
            <v>Dinh Dưỡng</v>
          </cell>
          <cell r="AH3617" t="str">
            <v>Tiến độ 2</v>
          </cell>
        </row>
        <row r="3618">
          <cell r="H3618" t="str">
            <v>MC000888</v>
          </cell>
          <cell r="P3618">
            <v>5748000</v>
          </cell>
          <cell r="AC3618" t="str">
            <v>Dinh Dưỡng</v>
          </cell>
          <cell r="AH3618" t="str">
            <v>Tiến độ 2</v>
          </cell>
        </row>
        <row r="3619">
          <cell r="H3619" t="str">
            <v>MC000888</v>
          </cell>
          <cell r="P3619">
            <v>19320000</v>
          </cell>
          <cell r="AC3619" t="str">
            <v>Dinh Dưỡng</v>
          </cell>
          <cell r="AH3619" t="str">
            <v>Tiến độ 2</v>
          </cell>
        </row>
        <row r="3620">
          <cell r="H3620" t="str">
            <v>MC000888</v>
          </cell>
          <cell r="P3620">
            <v>7656000</v>
          </cell>
          <cell r="AC3620" t="str">
            <v>Dinh Dưỡng</v>
          </cell>
          <cell r="AH3620" t="str">
            <v>Tiến độ 2</v>
          </cell>
        </row>
        <row r="3621">
          <cell r="H3621" t="str">
            <v>MC001183</v>
          </cell>
          <cell r="P3621">
            <v>3744000</v>
          </cell>
          <cell r="AC3621" t="str">
            <v>Sữa Nước</v>
          </cell>
          <cell r="AH3621" t="str">
            <v>Tiến độ 2</v>
          </cell>
        </row>
        <row r="3622">
          <cell r="H3622" t="str">
            <v>MC001183</v>
          </cell>
          <cell r="P3622">
            <v>2832000</v>
          </cell>
          <cell r="AC3622" t="str">
            <v>Bột Ăn Dặm</v>
          </cell>
          <cell r="AH3622" t="str">
            <v>Tiến độ 2</v>
          </cell>
        </row>
        <row r="3623">
          <cell r="H3623" t="str">
            <v>MC002499</v>
          </cell>
          <cell r="P3623">
            <v>1416000</v>
          </cell>
          <cell r="AC3623" t="str">
            <v>Bột Ăn Dặm</v>
          </cell>
          <cell r="AH3623" t="str">
            <v>Tiến độ 2</v>
          </cell>
        </row>
        <row r="3624">
          <cell r="H3624" t="str">
            <v>MC002499</v>
          </cell>
          <cell r="P3624">
            <v>1632000</v>
          </cell>
          <cell r="AC3624" t="str">
            <v>Bột Ăn Dặm</v>
          </cell>
          <cell r="AH3624" t="str">
            <v>Tiến độ 2</v>
          </cell>
        </row>
        <row r="3625">
          <cell r="H3625" t="str">
            <v>MC002499</v>
          </cell>
          <cell r="P3625">
            <v>1632000</v>
          </cell>
          <cell r="AC3625" t="str">
            <v>Bột Ăn Dặm</v>
          </cell>
          <cell r="AH3625" t="str">
            <v>Tiến độ 2</v>
          </cell>
        </row>
        <row r="3626">
          <cell r="H3626" t="str">
            <v>MC002499</v>
          </cell>
          <cell r="P3626">
            <v>1416000</v>
          </cell>
          <cell r="AC3626" t="str">
            <v>Bột Ăn Dặm</v>
          </cell>
          <cell r="AH3626" t="str">
            <v>Tiến độ 2</v>
          </cell>
        </row>
        <row r="3627">
          <cell r="H3627" t="str">
            <v>MC002499</v>
          </cell>
          <cell r="P3627">
            <v>1632000</v>
          </cell>
          <cell r="AC3627" t="str">
            <v>Bột Ăn Dặm</v>
          </cell>
          <cell r="AH3627" t="str">
            <v>Tiến độ 2</v>
          </cell>
        </row>
        <row r="3628">
          <cell r="H3628" t="str">
            <v>MC002499</v>
          </cell>
          <cell r="P3628">
            <v>1632000</v>
          </cell>
          <cell r="AC3628" t="str">
            <v>Bột Ăn Dặm</v>
          </cell>
          <cell r="AH3628" t="str">
            <v>Tiến độ 2</v>
          </cell>
        </row>
        <row r="3629">
          <cell r="H3629" t="str">
            <v>MC002499</v>
          </cell>
          <cell r="P3629">
            <v>2850000</v>
          </cell>
          <cell r="AC3629" t="str">
            <v>Nunest</v>
          </cell>
          <cell r="AH3629" t="str">
            <v>Tiến độ 2</v>
          </cell>
        </row>
        <row r="3630">
          <cell r="H3630" t="str">
            <v>MC002499</v>
          </cell>
          <cell r="P3630">
            <v>6840000</v>
          </cell>
          <cell r="AC3630" t="str">
            <v>Sữa Nước Pharma</v>
          </cell>
          <cell r="AH3630" t="str">
            <v>Tiến độ 2</v>
          </cell>
        </row>
        <row r="3631">
          <cell r="H3631" t="str">
            <v>MC002499</v>
          </cell>
          <cell r="P3631">
            <v>11827200</v>
          </cell>
          <cell r="AC3631" t="str">
            <v>Sữa Nước Pharma</v>
          </cell>
          <cell r="AH3631" t="str">
            <v>Tiến độ 2</v>
          </cell>
        </row>
        <row r="3632">
          <cell r="H3632" t="str">
            <v>MC001156</v>
          </cell>
          <cell r="P3632">
            <v>12720000</v>
          </cell>
          <cell r="AC3632" t="str">
            <v>Sữa Bột Colos</v>
          </cell>
          <cell r="AH3632" t="str">
            <v>Tiến độ 2</v>
          </cell>
        </row>
        <row r="3633">
          <cell r="H3633" t="str">
            <v>MC001156</v>
          </cell>
          <cell r="P3633">
            <v>6240000</v>
          </cell>
          <cell r="AC3633" t="str">
            <v>Sữa Bột Colos</v>
          </cell>
          <cell r="AH3633" t="str">
            <v>Tiến độ 2</v>
          </cell>
        </row>
        <row r="3634">
          <cell r="H3634" t="str">
            <v>MC001156</v>
          </cell>
          <cell r="P3634">
            <v>12240000</v>
          </cell>
          <cell r="AC3634" t="str">
            <v>Sữa Bột Colos</v>
          </cell>
          <cell r="AH3634" t="str">
            <v>Tiến độ 2</v>
          </cell>
        </row>
        <row r="3635">
          <cell r="H3635" t="str">
            <v>MC001156</v>
          </cell>
          <cell r="P3635">
            <v>12240000</v>
          </cell>
          <cell r="AC3635" t="str">
            <v>Sữa Bột Colos</v>
          </cell>
          <cell r="AH3635" t="str">
            <v>Tiến độ 2</v>
          </cell>
        </row>
        <row r="3636">
          <cell r="H3636" t="str">
            <v>MC001156</v>
          </cell>
          <cell r="P3636">
            <v>1632000</v>
          </cell>
          <cell r="AC3636" t="str">
            <v>Bột Ăn Dặm</v>
          </cell>
          <cell r="AH3636" t="str">
            <v>Tiến độ 2</v>
          </cell>
        </row>
        <row r="3637">
          <cell r="H3637" t="str">
            <v>MC001156</v>
          </cell>
          <cell r="P3637">
            <v>1632000</v>
          </cell>
          <cell r="AC3637" t="str">
            <v>Bột Ăn Dặm</v>
          </cell>
          <cell r="AH3637" t="str">
            <v>Tiến độ 2</v>
          </cell>
        </row>
        <row r="3638">
          <cell r="H3638" t="str">
            <v>MC001156</v>
          </cell>
          <cell r="P3638">
            <v>17952000</v>
          </cell>
          <cell r="AC3638" t="str">
            <v>Bột Ăn Dặm</v>
          </cell>
          <cell r="AH3638" t="str">
            <v>Tiến độ 2</v>
          </cell>
        </row>
        <row r="3639">
          <cell r="H3639" t="str">
            <v>MC001156</v>
          </cell>
          <cell r="P3639">
            <v>17952000</v>
          </cell>
          <cell r="AC3639" t="str">
            <v>Bột Ăn Dặm</v>
          </cell>
          <cell r="AH3639" t="str">
            <v>Tiến độ 2</v>
          </cell>
        </row>
        <row r="3640">
          <cell r="H3640" t="str">
            <v>MC001156</v>
          </cell>
          <cell r="P3640">
            <v>1632000</v>
          </cell>
          <cell r="AC3640" t="str">
            <v>Bột Ăn Dặm</v>
          </cell>
          <cell r="AH3640" t="str">
            <v>Tiến độ 2</v>
          </cell>
        </row>
        <row r="3641">
          <cell r="H3641" t="str">
            <v>MC001156</v>
          </cell>
          <cell r="P3641">
            <v>7296000</v>
          </cell>
          <cell r="AC3641" t="str">
            <v>Sữa Nước Colos</v>
          </cell>
          <cell r="AH3641" t="str">
            <v>Tiến độ 2</v>
          </cell>
        </row>
        <row r="3642">
          <cell r="H3642" t="str">
            <v>MC001920</v>
          </cell>
          <cell r="P3642">
            <v>1044000</v>
          </cell>
          <cell r="AC3642" t="str">
            <v>Pur</v>
          </cell>
          <cell r="AH3642" t="str">
            <v>Tiến độ 2</v>
          </cell>
        </row>
        <row r="3643">
          <cell r="H3643" t="str">
            <v>MC001920</v>
          </cell>
          <cell r="P3643">
            <v>11040000</v>
          </cell>
          <cell r="AC3643" t="str">
            <v>Pharma</v>
          </cell>
          <cell r="AH3643" t="str">
            <v>Tiến độ 2</v>
          </cell>
        </row>
        <row r="3644">
          <cell r="H3644" t="str">
            <v>MC001920</v>
          </cell>
          <cell r="P3644">
            <v>11844000</v>
          </cell>
          <cell r="AC3644" t="str">
            <v>Pharma</v>
          </cell>
          <cell r="AH3644" t="str">
            <v>Tiến độ 2</v>
          </cell>
        </row>
        <row r="3645">
          <cell r="H3645" t="str">
            <v>MC001920</v>
          </cell>
          <cell r="P3645">
            <v>8640000</v>
          </cell>
          <cell r="AC3645" t="str">
            <v>Sữa Nước Pharma</v>
          </cell>
          <cell r="AH3645" t="str">
            <v>Tiến độ 2</v>
          </cell>
        </row>
        <row r="3646">
          <cell r="H3646" t="str">
            <v>MC001920</v>
          </cell>
          <cell r="P3646">
            <v>3225600</v>
          </cell>
          <cell r="AC3646" t="str">
            <v>Sữa Nước Pharma</v>
          </cell>
          <cell r="AH3646" t="str">
            <v>Tiến độ 2</v>
          </cell>
        </row>
        <row r="3647">
          <cell r="H3647" t="str">
            <v>MC001920</v>
          </cell>
          <cell r="P3647">
            <v>1800000</v>
          </cell>
          <cell r="AC3647" t="str">
            <v>Sữa Nước Pharma</v>
          </cell>
          <cell r="AH3647" t="str">
            <v>Tiến độ 2</v>
          </cell>
        </row>
        <row r="3648">
          <cell r="H3648" t="str">
            <v>MC001920</v>
          </cell>
          <cell r="P3648">
            <v>8820000</v>
          </cell>
          <cell r="AC3648" t="str">
            <v>Nunest</v>
          </cell>
          <cell r="AH3648" t="str">
            <v>Tiến độ 2</v>
          </cell>
        </row>
        <row r="3649">
          <cell r="H3649" t="str">
            <v>MC001920</v>
          </cell>
          <cell r="P3649">
            <v>10800000</v>
          </cell>
          <cell r="AC3649" t="str">
            <v>Nunest</v>
          </cell>
          <cell r="AH3649" t="str">
            <v>Tiến độ 2</v>
          </cell>
        </row>
        <row r="3650">
          <cell r="H3650" t="str">
            <v>MC001920</v>
          </cell>
          <cell r="P3650">
            <v>4740000</v>
          </cell>
          <cell r="AC3650" t="str">
            <v>Nunest</v>
          </cell>
          <cell r="AH3650" t="str">
            <v>Tiến độ 2</v>
          </cell>
        </row>
        <row r="3651">
          <cell r="H3651" t="str">
            <v>MC001920</v>
          </cell>
          <cell r="P3651">
            <v>2370000</v>
          </cell>
          <cell r="AC3651" t="str">
            <v>Nunest</v>
          </cell>
          <cell r="AH3651" t="str">
            <v>Tiến độ 2</v>
          </cell>
        </row>
        <row r="3652">
          <cell r="H3652" t="str">
            <v>MC001920</v>
          </cell>
          <cell r="P3652">
            <v>1440000</v>
          </cell>
          <cell r="AC3652" t="str">
            <v>Nunest</v>
          </cell>
          <cell r="AH3652" t="str">
            <v>Tiến độ 2</v>
          </cell>
        </row>
        <row r="3653">
          <cell r="H3653" t="str">
            <v>MC001920</v>
          </cell>
          <cell r="P3653">
            <v>828000</v>
          </cell>
          <cell r="AC3653" t="str">
            <v>Nunest</v>
          </cell>
          <cell r="AH3653" t="str">
            <v>Tiến độ 2</v>
          </cell>
        </row>
        <row r="3654">
          <cell r="H3654" t="str">
            <v>MC001920</v>
          </cell>
          <cell r="P3654">
            <v>2040000</v>
          </cell>
          <cell r="AC3654" t="str">
            <v>Pur</v>
          </cell>
          <cell r="AH3654" t="str">
            <v>Tiến độ 2</v>
          </cell>
        </row>
        <row r="3655">
          <cell r="H3655" t="str">
            <v>MC001920</v>
          </cell>
          <cell r="P3655">
            <v>480000</v>
          </cell>
          <cell r="AC3655" t="str">
            <v>Pur</v>
          </cell>
          <cell r="AH3655" t="str">
            <v>Tiến độ 2</v>
          </cell>
        </row>
        <row r="3656">
          <cell r="H3656" t="str">
            <v>MC001920</v>
          </cell>
          <cell r="P3656">
            <v>480000</v>
          </cell>
          <cell r="AC3656" t="str">
            <v>Pur</v>
          </cell>
          <cell r="AH3656" t="str">
            <v>Tiến độ 2</v>
          </cell>
        </row>
        <row r="3657">
          <cell r="H3657" t="str">
            <v>MC001920</v>
          </cell>
          <cell r="P3657">
            <v>480000</v>
          </cell>
          <cell r="AC3657" t="str">
            <v>Pur</v>
          </cell>
          <cell r="AH3657" t="str">
            <v>Tiến độ 2</v>
          </cell>
        </row>
        <row r="3658">
          <cell r="H3658" t="str">
            <v>MC002460</v>
          </cell>
          <cell r="P3658">
            <v>8064000</v>
          </cell>
          <cell r="AC3658" t="str">
            <v>Sữa Nước</v>
          </cell>
          <cell r="AH3658" t="str">
            <v>Tiến độ 2</v>
          </cell>
        </row>
        <row r="3659">
          <cell r="H3659" t="str">
            <v>MC002460</v>
          </cell>
          <cell r="P3659">
            <v>5760000</v>
          </cell>
          <cell r="AC3659" t="str">
            <v>Dinh Dưỡng</v>
          </cell>
          <cell r="AH3659" t="str">
            <v>Tiến độ 2</v>
          </cell>
        </row>
        <row r="3660">
          <cell r="H3660" t="str">
            <v>MC002460</v>
          </cell>
          <cell r="P3660">
            <v>1480000</v>
          </cell>
          <cell r="AC3660" t="str">
            <v>Dinh Dưỡng</v>
          </cell>
          <cell r="AH3660" t="str">
            <v>Tiến độ 2</v>
          </cell>
        </row>
        <row r="3661">
          <cell r="H3661" t="str">
            <v>MC002460</v>
          </cell>
          <cell r="P3661">
            <v>1480000</v>
          </cell>
          <cell r="AC3661" t="str">
            <v>Dinh Dưỡng</v>
          </cell>
          <cell r="AH3661" t="str">
            <v>Tiến độ 2</v>
          </cell>
        </row>
        <row r="3662">
          <cell r="H3662" t="str">
            <v>MC002460</v>
          </cell>
          <cell r="P3662">
            <v>1480000</v>
          </cell>
          <cell r="AC3662" t="str">
            <v>Dinh Dưỡng</v>
          </cell>
          <cell r="AH3662" t="str">
            <v>Tiến độ 2</v>
          </cell>
        </row>
        <row r="3663">
          <cell r="H3663" t="str">
            <v>MC002780</v>
          </cell>
          <cell r="P3663">
            <v>1920000</v>
          </cell>
          <cell r="AC3663" t="str">
            <v>Dinh Dưỡng</v>
          </cell>
          <cell r="AH3663" t="str">
            <v>Tiến độ 2</v>
          </cell>
        </row>
        <row r="3664">
          <cell r="H3664" t="str">
            <v>MC002780</v>
          </cell>
          <cell r="P3664">
            <v>1544000</v>
          </cell>
          <cell r="AC3664" t="str">
            <v>Dinh Dưỡng</v>
          </cell>
          <cell r="AH3664" t="str">
            <v>Tiến độ 2</v>
          </cell>
        </row>
        <row r="3665">
          <cell r="H3665" t="str">
            <v>MC002780</v>
          </cell>
          <cell r="P3665">
            <v>1960000</v>
          </cell>
          <cell r="AC3665" t="str">
            <v>Dinh Dưỡng</v>
          </cell>
          <cell r="AH3665" t="str">
            <v>Tiến độ 2</v>
          </cell>
        </row>
        <row r="3666">
          <cell r="H3666" t="str">
            <v>MC002780</v>
          </cell>
          <cell r="P3666">
            <v>2574000</v>
          </cell>
          <cell r="AC3666" t="str">
            <v>Dinh Dưỡng</v>
          </cell>
          <cell r="AH3666" t="str">
            <v>Tiến độ 2</v>
          </cell>
        </row>
        <row r="3667">
          <cell r="H3667" t="str">
            <v>MC002780</v>
          </cell>
          <cell r="P3667">
            <v>1584000</v>
          </cell>
          <cell r="AC3667" t="str">
            <v>Dinh Dưỡng</v>
          </cell>
          <cell r="AH3667" t="str">
            <v>Tiến độ 2</v>
          </cell>
        </row>
        <row r="3668">
          <cell r="H3668" t="str">
            <v>MC002780</v>
          </cell>
          <cell r="P3668">
            <v>2640000</v>
          </cell>
          <cell r="AC3668" t="str">
            <v>Dinh Dưỡng</v>
          </cell>
          <cell r="AH3668" t="str">
            <v>Tiến độ 2</v>
          </cell>
        </row>
        <row r="3669">
          <cell r="H3669" t="str">
            <v>MC002780</v>
          </cell>
          <cell r="P3669">
            <v>4311000</v>
          </cell>
          <cell r="AC3669" t="str">
            <v>Dinh Dưỡng</v>
          </cell>
          <cell r="AH3669" t="str">
            <v>Tiến độ 2</v>
          </cell>
        </row>
        <row r="3670">
          <cell r="H3670" t="str">
            <v>MC002780</v>
          </cell>
          <cell r="P3670">
            <v>2075000</v>
          </cell>
          <cell r="AC3670" t="str">
            <v>Dinh Dưỡng</v>
          </cell>
          <cell r="AH3670" t="str">
            <v>Tiến độ 2</v>
          </cell>
        </row>
        <row r="3671">
          <cell r="H3671" t="str">
            <v>MC002780</v>
          </cell>
          <cell r="P3671">
            <v>4360500</v>
          </cell>
          <cell r="AC3671" t="str">
            <v>Dinh Dưỡng</v>
          </cell>
          <cell r="AH3671" t="str">
            <v>Tiến độ 2</v>
          </cell>
        </row>
        <row r="3672">
          <cell r="H3672" t="str">
            <v>MC002780</v>
          </cell>
          <cell r="P3672">
            <v>1288000</v>
          </cell>
          <cell r="AC3672" t="str">
            <v>Dinh Dưỡng</v>
          </cell>
          <cell r="AH3672" t="str">
            <v>Tiến độ 2</v>
          </cell>
        </row>
        <row r="3673">
          <cell r="H3673" t="str">
            <v>MC002780</v>
          </cell>
          <cell r="P3673">
            <v>319000</v>
          </cell>
          <cell r="AC3673" t="str">
            <v>Dinh Dưỡng</v>
          </cell>
          <cell r="AH3673" t="str">
            <v>Tiến độ 2</v>
          </cell>
        </row>
        <row r="3674">
          <cell r="H3674" t="str">
            <v>MC002780</v>
          </cell>
          <cell r="P3674">
            <v>8695000</v>
          </cell>
          <cell r="AC3674" t="str">
            <v>Dinh Dưỡng</v>
          </cell>
          <cell r="AH3674" t="str">
            <v>Tiến độ 2</v>
          </cell>
        </row>
        <row r="3675">
          <cell r="H3675" t="str">
            <v>MC002780</v>
          </cell>
          <cell r="P3675">
            <v>1110000</v>
          </cell>
          <cell r="AC3675" t="str">
            <v>Dinh Dưỡng</v>
          </cell>
          <cell r="AH3675" t="str">
            <v>Tiến độ 2</v>
          </cell>
        </row>
        <row r="3676">
          <cell r="H3676" t="str">
            <v>MC002780</v>
          </cell>
          <cell r="P3676">
            <v>5180000</v>
          </cell>
          <cell r="AC3676" t="str">
            <v>Dinh Dưỡng</v>
          </cell>
          <cell r="AH3676" t="str">
            <v>Tiến độ 2</v>
          </cell>
        </row>
        <row r="3677">
          <cell r="H3677" t="str">
            <v>MC002780</v>
          </cell>
          <cell r="P3677">
            <v>555000</v>
          </cell>
          <cell r="AC3677" t="str">
            <v>Dinh Dưỡng</v>
          </cell>
          <cell r="AH3677" t="str">
            <v>Tiến độ 2</v>
          </cell>
        </row>
        <row r="3678">
          <cell r="H3678" t="str">
            <v>MC002780</v>
          </cell>
          <cell r="P3678">
            <v>1110000</v>
          </cell>
          <cell r="AC3678" t="str">
            <v>Dinh Dưỡng</v>
          </cell>
          <cell r="AH3678" t="str">
            <v>Tiến độ 2</v>
          </cell>
        </row>
        <row r="3679">
          <cell r="H3679" t="str">
            <v>MC002780</v>
          </cell>
          <cell r="P3679">
            <v>295000</v>
          </cell>
          <cell r="AC3679" t="str">
            <v>Bột Ăn Dặm</v>
          </cell>
          <cell r="AH3679" t="str">
            <v>Tiến độ 2</v>
          </cell>
        </row>
        <row r="3680">
          <cell r="H3680" t="str">
            <v>MC002780</v>
          </cell>
          <cell r="P3680">
            <v>236000</v>
          </cell>
          <cell r="AC3680" t="str">
            <v>Bột Ăn Dặm</v>
          </cell>
          <cell r="AH3680" t="str">
            <v>Tiến độ 2</v>
          </cell>
        </row>
        <row r="3681">
          <cell r="H3681" t="str">
            <v>MC002780</v>
          </cell>
          <cell r="P3681">
            <v>119000</v>
          </cell>
          <cell r="AC3681" t="str">
            <v>Bột Ăn Dặm</v>
          </cell>
          <cell r="AH3681" t="str">
            <v>Tiến độ 2</v>
          </cell>
        </row>
        <row r="3682">
          <cell r="H3682" t="str">
            <v>MC002780</v>
          </cell>
          <cell r="P3682">
            <v>177000</v>
          </cell>
          <cell r="AC3682" t="str">
            <v>Bột Ăn Dặm</v>
          </cell>
          <cell r="AH3682" t="str">
            <v>Tiến độ 2</v>
          </cell>
        </row>
        <row r="3683">
          <cell r="H3683" t="str">
            <v>MC002780</v>
          </cell>
          <cell r="P3683">
            <v>295000</v>
          </cell>
          <cell r="AC3683" t="str">
            <v>Bột Ăn Dặm</v>
          </cell>
          <cell r="AH3683" t="str">
            <v>Tiến độ 2</v>
          </cell>
        </row>
        <row r="3684">
          <cell r="H3684" t="str">
            <v>MC002780</v>
          </cell>
          <cell r="P3684">
            <v>408000</v>
          </cell>
          <cell r="AC3684" t="str">
            <v>Bột Ăn Dặm</v>
          </cell>
          <cell r="AH3684" t="str">
            <v>Tiến độ 2</v>
          </cell>
        </row>
        <row r="3685">
          <cell r="H3685" t="str">
            <v>MC002780</v>
          </cell>
          <cell r="P3685">
            <v>3196000</v>
          </cell>
          <cell r="AC3685" t="str">
            <v>Bột Ăn Dặm</v>
          </cell>
          <cell r="AH3685" t="str">
            <v>Tiến độ 2</v>
          </cell>
        </row>
        <row r="3686">
          <cell r="H3686" t="str">
            <v>MC002780</v>
          </cell>
          <cell r="P3686">
            <v>2992000</v>
          </cell>
          <cell r="AC3686" t="str">
            <v>Bột Ăn Dặm</v>
          </cell>
          <cell r="AH3686" t="str">
            <v>Tiến độ 2</v>
          </cell>
        </row>
        <row r="3687">
          <cell r="H3687" t="str">
            <v>MC002780</v>
          </cell>
          <cell r="P3687">
            <v>3540000</v>
          </cell>
          <cell r="AC3687" t="str">
            <v>Bột Ăn Dặm</v>
          </cell>
          <cell r="AH3687" t="str">
            <v>Tiến độ 2</v>
          </cell>
        </row>
        <row r="3688">
          <cell r="H3688" t="str">
            <v>MC002780</v>
          </cell>
          <cell r="P3688">
            <v>2380000</v>
          </cell>
          <cell r="AC3688" t="str">
            <v>Bột Ăn Dặm</v>
          </cell>
          <cell r="AH3688" t="str">
            <v>Tiến độ 2</v>
          </cell>
        </row>
        <row r="3689">
          <cell r="H3689" t="str">
            <v>MC002780</v>
          </cell>
          <cell r="P3689">
            <v>2176000</v>
          </cell>
          <cell r="AC3689" t="str">
            <v>Bột Ăn Dặm</v>
          </cell>
          <cell r="AH3689" t="str">
            <v>Tiến độ 2</v>
          </cell>
        </row>
        <row r="3690">
          <cell r="H3690" t="str">
            <v>MC002780</v>
          </cell>
          <cell r="P3690">
            <v>476000</v>
          </cell>
          <cell r="AC3690" t="str">
            <v>Bột Ăn Dặm</v>
          </cell>
          <cell r="AH3690" t="str">
            <v>Tiến độ 2</v>
          </cell>
        </row>
        <row r="3691">
          <cell r="H3691" t="str">
            <v>MC002780</v>
          </cell>
          <cell r="P3691">
            <v>476000</v>
          </cell>
          <cell r="AC3691" t="str">
            <v>Bột Ăn Dặm</v>
          </cell>
          <cell r="AH3691" t="str">
            <v>Tiến độ 2</v>
          </cell>
        </row>
        <row r="3692">
          <cell r="H3692" t="str">
            <v>MC002780</v>
          </cell>
          <cell r="P3692">
            <v>12355200</v>
          </cell>
          <cell r="AC3692" t="str">
            <v>Sữa Nước</v>
          </cell>
          <cell r="AH3692" t="str">
            <v>Tiến độ 2</v>
          </cell>
        </row>
        <row r="3693">
          <cell r="H3693" t="str">
            <v>MC002780</v>
          </cell>
          <cell r="P3693">
            <v>2304000</v>
          </cell>
          <cell r="AC3693" t="str">
            <v>Sữa Nước</v>
          </cell>
          <cell r="AH3693" t="str">
            <v>Tiến độ 2</v>
          </cell>
        </row>
        <row r="3694">
          <cell r="H3694" t="str">
            <v>MC002780</v>
          </cell>
          <cell r="P3694">
            <v>23472000</v>
          </cell>
          <cell r="AC3694" t="str">
            <v>Sữa Nước</v>
          </cell>
          <cell r="AH3694" t="str">
            <v>Tiến độ 2</v>
          </cell>
        </row>
        <row r="3695">
          <cell r="H3695" t="str">
            <v>MC002780</v>
          </cell>
          <cell r="P3695">
            <v>33024000</v>
          </cell>
          <cell r="AC3695" t="str">
            <v>Sữa Nước</v>
          </cell>
          <cell r="AH3695" t="str">
            <v>Tiến độ 2</v>
          </cell>
        </row>
        <row r="3696">
          <cell r="H3696" t="str">
            <v>MC002780</v>
          </cell>
          <cell r="P3696">
            <v>720000</v>
          </cell>
          <cell r="AC3696" t="str">
            <v>Sữa Nước</v>
          </cell>
          <cell r="AH3696" t="str">
            <v>Tiến độ 2</v>
          </cell>
        </row>
        <row r="3697">
          <cell r="H3697" t="str">
            <v>MC002780</v>
          </cell>
          <cell r="P3697">
            <v>3312000</v>
          </cell>
          <cell r="AC3697" t="str">
            <v>Sữa Nước</v>
          </cell>
          <cell r="AH3697" t="str">
            <v>Tiến độ 2</v>
          </cell>
        </row>
        <row r="3698">
          <cell r="H3698" t="str">
            <v>MC002780</v>
          </cell>
          <cell r="P3698">
            <v>4134000</v>
          </cell>
          <cell r="AC3698" t="str">
            <v>Sữa Nước</v>
          </cell>
          <cell r="AH3698" t="str">
            <v>Tiến độ 2</v>
          </cell>
        </row>
        <row r="3699">
          <cell r="H3699" t="str">
            <v>MC002780</v>
          </cell>
          <cell r="P3699">
            <v>216000</v>
          </cell>
          <cell r="AC3699" t="str">
            <v>Sữa Nước</v>
          </cell>
          <cell r="AH3699" t="str">
            <v>Tiến độ 2</v>
          </cell>
        </row>
        <row r="3700">
          <cell r="H3700" t="str">
            <v>MC002780</v>
          </cell>
          <cell r="P3700">
            <v>160000</v>
          </cell>
          <cell r="AC3700" t="str">
            <v>Sữa Nước</v>
          </cell>
          <cell r="AH3700" t="str">
            <v>Tiến độ 2</v>
          </cell>
        </row>
        <row r="3701">
          <cell r="H3701" t="str">
            <v>MC002780</v>
          </cell>
          <cell r="P3701">
            <v>800000</v>
          </cell>
          <cell r="AC3701" t="str">
            <v>Sữa Nước</v>
          </cell>
          <cell r="AH3701" t="str">
            <v>Tiến độ 2</v>
          </cell>
        </row>
        <row r="3702">
          <cell r="H3702" t="str">
            <v>MC002780</v>
          </cell>
          <cell r="P3702">
            <v>800000</v>
          </cell>
          <cell r="AC3702" t="str">
            <v>Sữa Nước</v>
          </cell>
          <cell r="AH3702" t="str">
            <v>Tiến độ 2</v>
          </cell>
        </row>
        <row r="3703">
          <cell r="H3703" t="str">
            <v>MC002508</v>
          </cell>
          <cell r="P3703">
            <v>82800000</v>
          </cell>
          <cell r="AC3703" t="str">
            <v>Pharma</v>
          </cell>
          <cell r="AH3703" t="str">
            <v>Tiến độ 2</v>
          </cell>
        </row>
        <row r="3704">
          <cell r="H3704" t="str">
            <v>MC002508</v>
          </cell>
          <cell r="P3704">
            <v>5520000</v>
          </cell>
          <cell r="AC3704" t="str">
            <v>Pharma</v>
          </cell>
          <cell r="AH3704" t="str">
            <v>Tiến độ 2</v>
          </cell>
        </row>
        <row r="3705">
          <cell r="H3705" t="str">
            <v>MC002508</v>
          </cell>
          <cell r="P3705">
            <v>6000000</v>
          </cell>
          <cell r="AC3705" t="str">
            <v>Pharma</v>
          </cell>
          <cell r="AH3705" t="str">
            <v>Tiến độ 2</v>
          </cell>
        </row>
        <row r="3706">
          <cell r="H3706" t="str">
            <v>MC002508</v>
          </cell>
          <cell r="P3706">
            <v>10560000</v>
          </cell>
          <cell r="AC3706" t="str">
            <v>Pharma</v>
          </cell>
          <cell r="AH3706" t="str">
            <v>Tiến độ 2</v>
          </cell>
        </row>
        <row r="3707">
          <cell r="H3707" t="str">
            <v>MC002508</v>
          </cell>
          <cell r="P3707">
            <v>11844000</v>
          </cell>
          <cell r="AC3707" t="str">
            <v>Pharma</v>
          </cell>
          <cell r="AH3707" t="str">
            <v>Tiến độ 2</v>
          </cell>
        </row>
        <row r="3708">
          <cell r="H3708" t="str">
            <v>MC002508</v>
          </cell>
          <cell r="P3708">
            <v>78960000</v>
          </cell>
          <cell r="AC3708" t="str">
            <v>Pharma</v>
          </cell>
          <cell r="AH3708" t="str">
            <v>Tiến độ 2</v>
          </cell>
        </row>
        <row r="3709">
          <cell r="H3709" t="str">
            <v>MC002508</v>
          </cell>
          <cell r="P3709">
            <v>4680000</v>
          </cell>
          <cell r="AC3709" t="str">
            <v>Pharma</v>
          </cell>
          <cell r="AH3709" t="str">
            <v>Tiến độ 2</v>
          </cell>
        </row>
        <row r="3710">
          <cell r="H3710" t="str">
            <v>MC002508</v>
          </cell>
          <cell r="P3710">
            <v>10560000</v>
          </cell>
          <cell r="AC3710" t="str">
            <v>Pharma</v>
          </cell>
          <cell r="AH3710" t="str">
            <v>Tiến độ 2</v>
          </cell>
        </row>
        <row r="3711">
          <cell r="H3711" t="str">
            <v>MC002508</v>
          </cell>
          <cell r="P3711">
            <v>7200000</v>
          </cell>
          <cell r="AC3711" t="str">
            <v>Sữa Nước Pharma</v>
          </cell>
          <cell r="AH3711" t="str">
            <v>Tiến độ 2</v>
          </cell>
        </row>
        <row r="3712">
          <cell r="H3712" t="str">
            <v>MC000463</v>
          </cell>
          <cell r="P3712">
            <v>5760000</v>
          </cell>
          <cell r="AC3712" t="str">
            <v>Dinh Dưỡng</v>
          </cell>
          <cell r="AH3712" t="str">
            <v>Tiến độ 2</v>
          </cell>
        </row>
        <row r="3713">
          <cell r="H3713" t="str">
            <v>MC000463</v>
          </cell>
          <cell r="P3713">
            <v>11496000</v>
          </cell>
          <cell r="AC3713" t="str">
            <v>Dinh Dưỡng</v>
          </cell>
          <cell r="AH3713" t="str">
            <v>Tiến độ 2</v>
          </cell>
        </row>
        <row r="3714">
          <cell r="H3714" t="str">
            <v>MC000463</v>
          </cell>
          <cell r="P3714">
            <v>59760000</v>
          </cell>
          <cell r="AC3714" t="str">
            <v>Dinh Dưỡng</v>
          </cell>
          <cell r="AH3714" t="str">
            <v>Tiến độ 2</v>
          </cell>
        </row>
        <row r="3715">
          <cell r="H3715" t="str">
            <v>MC000463</v>
          </cell>
          <cell r="P3715">
            <v>54096000</v>
          </cell>
          <cell r="AC3715" t="str">
            <v>Dinh Dưỡng</v>
          </cell>
          <cell r="AH3715" t="str">
            <v>Tiến độ 2</v>
          </cell>
        </row>
        <row r="3716">
          <cell r="H3716" t="str">
            <v>MC000463</v>
          </cell>
          <cell r="P3716">
            <v>88800000</v>
          </cell>
          <cell r="AC3716" t="str">
            <v>Dinh Dưỡng</v>
          </cell>
          <cell r="AH3716" t="str">
            <v>Tiến độ 2</v>
          </cell>
        </row>
        <row r="3717">
          <cell r="H3717" t="str">
            <v>MC000463</v>
          </cell>
          <cell r="P3717">
            <v>13104000</v>
          </cell>
          <cell r="AC3717" t="str">
            <v>Sữa Nước</v>
          </cell>
          <cell r="AH3717" t="str">
            <v>Tiến độ 2</v>
          </cell>
        </row>
        <row r="3718">
          <cell r="H3718" t="str">
            <v>MC000463</v>
          </cell>
          <cell r="P3718">
            <v>24192000</v>
          </cell>
          <cell r="AC3718" t="str">
            <v>Sữa Nước</v>
          </cell>
          <cell r="AH3718" t="str">
            <v>Tiến độ 2</v>
          </cell>
        </row>
        <row r="3719">
          <cell r="H3719" t="str">
            <v>MC000463</v>
          </cell>
          <cell r="P3719">
            <v>10080000</v>
          </cell>
          <cell r="AC3719" t="str">
            <v>Sữa Nước</v>
          </cell>
          <cell r="AH3719" t="str">
            <v>Tiến độ 2</v>
          </cell>
        </row>
        <row r="3720">
          <cell r="H3720" t="str">
            <v>MC000463</v>
          </cell>
          <cell r="P3720">
            <v>34560000</v>
          </cell>
          <cell r="AC3720" t="str">
            <v>Sữa Nước</v>
          </cell>
          <cell r="AH3720" t="str">
            <v>Tiến độ 2</v>
          </cell>
        </row>
        <row r="3721">
          <cell r="H3721" t="str">
            <v>MC000463</v>
          </cell>
          <cell r="P3721">
            <v>28080000</v>
          </cell>
          <cell r="AC3721" t="str">
            <v>Sữa nước</v>
          </cell>
          <cell r="AH3721" t="str">
            <v>Tiến độ 2</v>
          </cell>
        </row>
        <row r="3722">
          <cell r="H3722" t="str">
            <v>MC000463</v>
          </cell>
          <cell r="P3722">
            <v>21196800</v>
          </cell>
          <cell r="AC3722" t="str">
            <v>Sữa nước</v>
          </cell>
          <cell r="AH3722" t="str">
            <v>Tiến độ 2</v>
          </cell>
        </row>
        <row r="3723">
          <cell r="H3723" t="str">
            <v>MC000463</v>
          </cell>
          <cell r="P3723">
            <v>71760000</v>
          </cell>
          <cell r="AC3723" t="str">
            <v>Pharma</v>
          </cell>
          <cell r="AH3723" t="str">
            <v>Tiến độ 2</v>
          </cell>
        </row>
        <row r="3724">
          <cell r="H3724" t="str">
            <v>MC000463</v>
          </cell>
          <cell r="P3724">
            <v>5280000</v>
          </cell>
          <cell r="AC3724" t="str">
            <v>Pharma</v>
          </cell>
          <cell r="AH3724" t="str">
            <v>Tiến độ 2</v>
          </cell>
        </row>
        <row r="3725">
          <cell r="H3725" t="str">
            <v>MC000463</v>
          </cell>
          <cell r="P3725">
            <v>26400000</v>
          </cell>
          <cell r="AC3725" t="str">
            <v>Pharma</v>
          </cell>
          <cell r="AH3725" t="str">
            <v>Tiến độ 2</v>
          </cell>
        </row>
        <row r="3726">
          <cell r="H3726" t="str">
            <v>MC000463</v>
          </cell>
          <cell r="P3726">
            <v>7440000</v>
          </cell>
          <cell r="AC3726" t="str">
            <v>Pharma</v>
          </cell>
          <cell r="AH3726" t="str">
            <v>Tiến độ 2</v>
          </cell>
        </row>
        <row r="3727">
          <cell r="H3727" t="str">
            <v>MC000463</v>
          </cell>
          <cell r="P3727">
            <v>11844000</v>
          </cell>
          <cell r="AC3727" t="str">
            <v>Pharma</v>
          </cell>
          <cell r="AH3727" t="str">
            <v>Tiến độ 2</v>
          </cell>
        </row>
        <row r="3728">
          <cell r="H3728" t="str">
            <v>MC000463</v>
          </cell>
          <cell r="P3728">
            <v>24508800</v>
          </cell>
          <cell r="AC3728" t="str">
            <v>Sữa Nước Pharma</v>
          </cell>
          <cell r="AH3728" t="str">
            <v>Tiến độ 2</v>
          </cell>
        </row>
        <row r="3729">
          <cell r="H3729" t="str">
            <v>MC000463</v>
          </cell>
          <cell r="P3729">
            <v>32256000</v>
          </cell>
          <cell r="AC3729" t="str">
            <v>Sữa Nước Pharma</v>
          </cell>
          <cell r="AH3729" t="str">
            <v>Tiến độ 2</v>
          </cell>
        </row>
        <row r="3730">
          <cell r="H3730" t="str">
            <v>MC001100</v>
          </cell>
          <cell r="P3730">
            <v>42240000</v>
          </cell>
          <cell r="AC3730" t="str">
            <v>Sữa Nước</v>
          </cell>
          <cell r="AH3730" t="str">
            <v>Tiến độ 2</v>
          </cell>
        </row>
        <row r="3731">
          <cell r="H3731" t="str">
            <v>MC001100</v>
          </cell>
          <cell r="P3731">
            <v>43200000</v>
          </cell>
          <cell r="AC3731" t="str">
            <v>Sữa nước</v>
          </cell>
          <cell r="AH3731" t="str">
            <v>Tiến độ 2</v>
          </cell>
        </row>
        <row r="3732">
          <cell r="H3732" t="str">
            <v>MC001100</v>
          </cell>
          <cell r="P3732">
            <v>26496000</v>
          </cell>
          <cell r="AC3732" t="str">
            <v>Sữa nước</v>
          </cell>
          <cell r="AH3732" t="str">
            <v>Tiến độ 2</v>
          </cell>
        </row>
        <row r="3733">
          <cell r="H3733" t="str">
            <v>MC001100</v>
          </cell>
          <cell r="P3733">
            <v>17280000</v>
          </cell>
          <cell r="AC3733" t="str">
            <v>Sữa Nước</v>
          </cell>
          <cell r="AH3733" t="str">
            <v>Tiến độ 2</v>
          </cell>
        </row>
        <row r="3734">
          <cell r="H3734" t="str">
            <v>MC001100</v>
          </cell>
          <cell r="P3734">
            <v>31584000</v>
          </cell>
          <cell r="AC3734" t="str">
            <v>Pharma</v>
          </cell>
          <cell r="AH3734" t="str">
            <v>Tiến độ 2</v>
          </cell>
        </row>
        <row r="3735">
          <cell r="H3735" t="str">
            <v>MC001100</v>
          </cell>
          <cell r="P3735">
            <v>22080000</v>
          </cell>
          <cell r="AC3735" t="str">
            <v>Pharma</v>
          </cell>
          <cell r="AH3735" t="str">
            <v>Tiến độ 2</v>
          </cell>
        </row>
        <row r="3736">
          <cell r="H3736" t="str">
            <v>MC001100</v>
          </cell>
          <cell r="P3736">
            <v>11040000</v>
          </cell>
          <cell r="AC3736" t="str">
            <v>Pharma</v>
          </cell>
          <cell r="AH3736" t="str">
            <v>Tiến độ 2</v>
          </cell>
        </row>
        <row r="3737">
          <cell r="H3737" t="str">
            <v>MC001100</v>
          </cell>
          <cell r="P3737">
            <v>17280000</v>
          </cell>
          <cell r="AC3737" t="str">
            <v>Dinh Dưỡng</v>
          </cell>
          <cell r="AH3737" t="str">
            <v>Tiến độ 2</v>
          </cell>
        </row>
        <row r="3738">
          <cell r="H3738" t="str">
            <v>MC002068</v>
          </cell>
          <cell r="P3738">
            <v>13104000</v>
          </cell>
          <cell r="AC3738" t="str">
            <v>Sữa Nước</v>
          </cell>
          <cell r="AH3738" t="str">
            <v>Tiến độ 2</v>
          </cell>
        </row>
        <row r="3739">
          <cell r="H3739" t="str">
            <v>MC002068</v>
          </cell>
          <cell r="P3739">
            <v>2880000</v>
          </cell>
          <cell r="AC3739" t="str">
            <v>Sữa Nước</v>
          </cell>
          <cell r="AH3739" t="str">
            <v>Tiến độ 2</v>
          </cell>
        </row>
        <row r="3740">
          <cell r="H3740" t="str">
            <v>MC002068</v>
          </cell>
          <cell r="P3740">
            <v>3840000</v>
          </cell>
          <cell r="AC3740" t="str">
            <v>Sữa Nước</v>
          </cell>
          <cell r="AH3740" t="str">
            <v>Tiến độ 2</v>
          </cell>
        </row>
        <row r="3741">
          <cell r="H3741" t="str">
            <v>MC002068</v>
          </cell>
          <cell r="P3741">
            <v>24192000</v>
          </cell>
          <cell r="AC3741" t="str">
            <v>Sữa nước</v>
          </cell>
          <cell r="AH3741" t="str">
            <v>Tiến độ 2</v>
          </cell>
        </row>
        <row r="3742">
          <cell r="H3742" t="str">
            <v>MC002068</v>
          </cell>
          <cell r="P3742">
            <v>22680000</v>
          </cell>
          <cell r="AC3742" t="str">
            <v>Sữa Bột Colos</v>
          </cell>
          <cell r="AH3742" t="str">
            <v>Tiến độ 2</v>
          </cell>
        </row>
        <row r="3743">
          <cell r="H3743" t="str">
            <v>MC002068</v>
          </cell>
          <cell r="P3743">
            <v>31800000</v>
          </cell>
          <cell r="AC3743" t="str">
            <v>Sữa Bột Colos</v>
          </cell>
          <cell r="AH3743" t="str">
            <v>Tiến độ 2</v>
          </cell>
        </row>
        <row r="3744">
          <cell r="H3744" t="str">
            <v>MC002068</v>
          </cell>
          <cell r="P3744">
            <v>36720000</v>
          </cell>
          <cell r="AC3744" t="str">
            <v>Sữa Bột Colos</v>
          </cell>
          <cell r="AH3744" t="str">
            <v>Tiến độ 2</v>
          </cell>
        </row>
        <row r="3745">
          <cell r="H3745" t="str">
            <v>MC002068</v>
          </cell>
          <cell r="P3745">
            <v>24480000</v>
          </cell>
          <cell r="AC3745" t="str">
            <v>Sữa Bột Colos</v>
          </cell>
          <cell r="AH3745" t="str">
            <v>Tiến độ 2</v>
          </cell>
        </row>
        <row r="3746">
          <cell r="H3746" t="str">
            <v>MC002068</v>
          </cell>
          <cell r="P3746">
            <v>6240000</v>
          </cell>
          <cell r="AC3746" t="str">
            <v>Sữa Bột Colos</v>
          </cell>
          <cell r="AH3746" t="str">
            <v>Tiến độ 2</v>
          </cell>
        </row>
        <row r="3747">
          <cell r="H3747" t="str">
            <v>MC002068</v>
          </cell>
          <cell r="P3747">
            <v>11520000</v>
          </cell>
          <cell r="AC3747" t="str">
            <v>Dinh Dưỡng</v>
          </cell>
          <cell r="AH3747" t="str">
            <v>Tiến độ 2</v>
          </cell>
        </row>
        <row r="3748">
          <cell r="H3748" t="str">
            <v>MC002068</v>
          </cell>
          <cell r="P3748">
            <v>19320000</v>
          </cell>
          <cell r="AC3748" t="str">
            <v>Dinh Dưỡng</v>
          </cell>
          <cell r="AH3748" t="str">
            <v>Tiến độ 2</v>
          </cell>
        </row>
        <row r="3749">
          <cell r="H3749" t="str">
            <v>MC002068</v>
          </cell>
          <cell r="P3749">
            <v>44400000</v>
          </cell>
          <cell r="AC3749" t="str">
            <v>Dinh Dưỡng</v>
          </cell>
          <cell r="AH3749" t="str">
            <v>Tiến độ 2</v>
          </cell>
        </row>
        <row r="3750">
          <cell r="H3750" t="str">
            <v>MC002068</v>
          </cell>
          <cell r="P3750">
            <v>23760000</v>
          </cell>
          <cell r="AC3750" t="str">
            <v>Dinh Dưỡng</v>
          </cell>
          <cell r="AH3750" t="str">
            <v>Tiến độ 2</v>
          </cell>
        </row>
        <row r="3751">
          <cell r="H3751" t="str">
            <v>MC002068</v>
          </cell>
          <cell r="P3751">
            <v>88800000</v>
          </cell>
          <cell r="AC3751" t="str">
            <v>Dinh Dưỡng</v>
          </cell>
          <cell r="AH3751" t="str">
            <v>Tiến độ 2</v>
          </cell>
        </row>
        <row r="3752">
          <cell r="H3752" t="str">
            <v>MC002068</v>
          </cell>
          <cell r="P3752">
            <v>53280000</v>
          </cell>
          <cell r="AC3752" t="str">
            <v>Dinh Dưỡng</v>
          </cell>
          <cell r="AH3752" t="str">
            <v>Tiến độ 2</v>
          </cell>
        </row>
        <row r="3753">
          <cell r="H3753" t="str">
            <v>MC002068</v>
          </cell>
          <cell r="P3753">
            <v>57024000</v>
          </cell>
          <cell r="AC3753" t="str">
            <v>Dinh Dưỡng</v>
          </cell>
          <cell r="AH3753" t="str">
            <v>Tiến độ 2</v>
          </cell>
        </row>
        <row r="3754">
          <cell r="H3754" t="str">
            <v>MC001243</v>
          </cell>
          <cell r="P3754">
            <v>12960000</v>
          </cell>
          <cell r="AC3754" t="str">
            <v>Sữa nước</v>
          </cell>
          <cell r="AH3754" t="str">
            <v>Tiến độ 2</v>
          </cell>
        </row>
        <row r="3755">
          <cell r="H3755" t="str">
            <v>MC001243</v>
          </cell>
          <cell r="P3755">
            <v>13248000</v>
          </cell>
          <cell r="AC3755" t="str">
            <v>Sữa nước</v>
          </cell>
          <cell r="AH3755" t="str">
            <v>Tiến độ 2</v>
          </cell>
        </row>
        <row r="3756">
          <cell r="H3756" t="str">
            <v>MC001243</v>
          </cell>
          <cell r="P3756">
            <v>17280000</v>
          </cell>
          <cell r="AC3756" t="str">
            <v>Sữa Nước</v>
          </cell>
          <cell r="AH3756" t="str">
            <v>Tiến độ 2</v>
          </cell>
        </row>
        <row r="3757">
          <cell r="H3757" t="str">
            <v>MC001243</v>
          </cell>
          <cell r="P3757">
            <v>38400000</v>
          </cell>
          <cell r="AC3757" t="str">
            <v>Sữa Nước</v>
          </cell>
          <cell r="AH3757" t="str">
            <v>Tiến độ 2</v>
          </cell>
        </row>
        <row r="3758">
          <cell r="H3758" t="str">
            <v>MC001243</v>
          </cell>
          <cell r="P3758">
            <v>4368000</v>
          </cell>
          <cell r="AC3758" t="str">
            <v>Sữa Nước</v>
          </cell>
          <cell r="AH3758" t="str">
            <v>Tiến độ 2</v>
          </cell>
        </row>
        <row r="3759">
          <cell r="H3759" t="str">
            <v>MC001243</v>
          </cell>
          <cell r="P3759">
            <v>22992000</v>
          </cell>
          <cell r="AC3759" t="str">
            <v>Dinh Dưỡng</v>
          </cell>
          <cell r="AH3759" t="str">
            <v>Tiến độ 2</v>
          </cell>
        </row>
        <row r="3760">
          <cell r="H3760" t="str">
            <v>MC001243</v>
          </cell>
          <cell r="P3760">
            <v>29880000</v>
          </cell>
          <cell r="AC3760" t="str">
            <v>Dinh Dưỡng</v>
          </cell>
          <cell r="AH3760" t="str">
            <v>Tiến độ 2</v>
          </cell>
        </row>
        <row r="3761">
          <cell r="H3761" t="str">
            <v>MC001243</v>
          </cell>
          <cell r="P3761">
            <v>34560000</v>
          </cell>
          <cell r="AC3761" t="str">
            <v>Dinh Dưỡng</v>
          </cell>
          <cell r="AH3761" t="str">
            <v>Tiến độ 2</v>
          </cell>
        </row>
        <row r="3762">
          <cell r="H3762" t="str">
            <v>MC001243</v>
          </cell>
          <cell r="P3762">
            <v>35280000</v>
          </cell>
          <cell r="AC3762" t="str">
            <v>Dinh Dưỡng</v>
          </cell>
          <cell r="AH3762" t="str">
            <v>Tiến độ 2</v>
          </cell>
        </row>
        <row r="3763">
          <cell r="H3763" t="str">
            <v>MC001243</v>
          </cell>
          <cell r="P3763">
            <v>13896000</v>
          </cell>
          <cell r="AC3763" t="str">
            <v>Dinh Dưỡng</v>
          </cell>
          <cell r="AH3763" t="str">
            <v>Tiến độ 2</v>
          </cell>
        </row>
        <row r="3764">
          <cell r="H3764" t="str">
            <v>MC001243</v>
          </cell>
          <cell r="P3764">
            <v>11484000</v>
          </cell>
          <cell r="AC3764" t="str">
            <v>Dinh Dưỡng</v>
          </cell>
          <cell r="AH3764" t="str">
            <v>Tiến độ 2</v>
          </cell>
        </row>
        <row r="3765">
          <cell r="H3765" t="str">
            <v>MC001243</v>
          </cell>
          <cell r="P3765">
            <v>73416000</v>
          </cell>
          <cell r="AC3765" t="str">
            <v>Dinh Dưỡng</v>
          </cell>
          <cell r="AH3765" t="str">
            <v>Tiến độ 2</v>
          </cell>
        </row>
        <row r="3766">
          <cell r="H3766" t="str">
            <v>MC001243</v>
          </cell>
          <cell r="P3766">
            <v>9720000</v>
          </cell>
          <cell r="AC3766" t="str">
            <v>Sữa Bột Colos</v>
          </cell>
          <cell r="AH3766" t="str">
            <v>Tiến độ 2</v>
          </cell>
        </row>
        <row r="3767">
          <cell r="H3767" t="str">
            <v>MC001243</v>
          </cell>
          <cell r="P3767">
            <v>63600000</v>
          </cell>
          <cell r="AC3767" t="str">
            <v>Sữa Bột Colos</v>
          </cell>
          <cell r="AH3767" t="str">
            <v>Tiến độ 2</v>
          </cell>
        </row>
        <row r="3768">
          <cell r="H3768" t="str">
            <v>MC001243</v>
          </cell>
          <cell r="P3768">
            <v>18360000</v>
          </cell>
          <cell r="AC3768" t="str">
            <v>Sữa Bột Colos</v>
          </cell>
          <cell r="AH3768" t="str">
            <v>Tiến độ 2</v>
          </cell>
        </row>
        <row r="3769">
          <cell r="H3769" t="str">
            <v>MC001243</v>
          </cell>
          <cell r="P3769">
            <v>11850000</v>
          </cell>
          <cell r="AC3769" t="str">
            <v>Nunest</v>
          </cell>
          <cell r="AH3769" t="str">
            <v>Tiến độ 2</v>
          </cell>
        </row>
        <row r="3770">
          <cell r="H3770" t="str">
            <v>MC001243</v>
          </cell>
          <cell r="P3770">
            <v>9480000</v>
          </cell>
          <cell r="AC3770" t="str">
            <v>Nunest</v>
          </cell>
          <cell r="AH3770" t="str">
            <v>Tiến độ 2</v>
          </cell>
        </row>
        <row r="3771">
          <cell r="H3771" t="str">
            <v>MC001243</v>
          </cell>
          <cell r="P3771">
            <v>7110000</v>
          </cell>
          <cell r="AC3771" t="str">
            <v>Nunest</v>
          </cell>
          <cell r="AH3771" t="str">
            <v>Tiến độ 2</v>
          </cell>
        </row>
        <row r="3772">
          <cell r="H3772" t="str">
            <v>MC001243</v>
          </cell>
          <cell r="P3772">
            <v>7470000</v>
          </cell>
          <cell r="AC3772" t="str">
            <v>Nunest</v>
          </cell>
          <cell r="AH3772" t="str">
            <v>Tiến độ 2</v>
          </cell>
        </row>
        <row r="3773">
          <cell r="H3773" t="str">
            <v>MC001243</v>
          </cell>
          <cell r="P3773">
            <v>5400000</v>
          </cell>
          <cell r="AC3773" t="str">
            <v>Nunest</v>
          </cell>
          <cell r="AH3773" t="str">
            <v>Tiến độ 2</v>
          </cell>
        </row>
        <row r="3774">
          <cell r="H3774" t="str">
            <v>MC001243</v>
          </cell>
          <cell r="P3774">
            <v>5400000</v>
          </cell>
          <cell r="AC3774" t="str">
            <v>Nunest</v>
          </cell>
          <cell r="AH3774" t="str">
            <v>Tiến độ 2</v>
          </cell>
        </row>
        <row r="3775">
          <cell r="H3775" t="str">
            <v>MC001243</v>
          </cell>
          <cell r="P3775">
            <v>3960000</v>
          </cell>
          <cell r="AC3775" t="str">
            <v>Nunest</v>
          </cell>
          <cell r="AH3775" t="str">
            <v>Tiến độ 2</v>
          </cell>
        </row>
        <row r="3776">
          <cell r="H3776" t="str">
            <v>MC001243</v>
          </cell>
          <cell r="P3776">
            <v>2160000</v>
          </cell>
          <cell r="AC3776" t="str">
            <v>Nunest</v>
          </cell>
          <cell r="AH3776" t="str">
            <v>Tiến độ 2</v>
          </cell>
        </row>
        <row r="3777">
          <cell r="H3777" t="str">
            <v>MC001243</v>
          </cell>
          <cell r="P3777">
            <v>1680000</v>
          </cell>
          <cell r="AC3777" t="str">
            <v>Nunest</v>
          </cell>
          <cell r="AH3777" t="str">
            <v>Tiến độ 2</v>
          </cell>
        </row>
        <row r="3778">
          <cell r="H3778" t="str">
            <v>MC000731</v>
          </cell>
          <cell r="P3778">
            <v>110592000</v>
          </cell>
          <cell r="AC3778" t="str">
            <v>Sữa nước</v>
          </cell>
          <cell r="AH3778" t="str">
            <v>Tiến độ 2</v>
          </cell>
        </row>
        <row r="3779">
          <cell r="H3779" t="str">
            <v>MC000731</v>
          </cell>
          <cell r="P3779">
            <v>42393600</v>
          </cell>
          <cell r="AC3779" t="str">
            <v>Sữa nước</v>
          </cell>
          <cell r="AH3779" t="str">
            <v>Tiến độ 2</v>
          </cell>
        </row>
        <row r="3780">
          <cell r="H3780" t="str">
            <v>MC000731</v>
          </cell>
          <cell r="P3780">
            <v>10598400</v>
          </cell>
          <cell r="AC3780" t="str">
            <v>Sữa Nước</v>
          </cell>
          <cell r="AH3780" t="str">
            <v>Tiến độ 2</v>
          </cell>
        </row>
        <row r="3781">
          <cell r="H3781" t="str">
            <v>MC000731</v>
          </cell>
          <cell r="P3781">
            <v>26208000</v>
          </cell>
          <cell r="AC3781" t="str">
            <v>Sữa Nước</v>
          </cell>
          <cell r="AH3781" t="str">
            <v>Tiến độ 2</v>
          </cell>
        </row>
        <row r="3782">
          <cell r="H3782" t="str">
            <v>MC000731</v>
          </cell>
          <cell r="P3782">
            <v>14400000</v>
          </cell>
          <cell r="AC3782" t="str">
            <v>Sữa Nước</v>
          </cell>
          <cell r="AH3782" t="str">
            <v>Tiến độ 2</v>
          </cell>
        </row>
        <row r="3783">
          <cell r="H3783" t="str">
            <v>MC000731</v>
          </cell>
          <cell r="P3783">
            <v>7200000</v>
          </cell>
          <cell r="AC3783" t="str">
            <v>Sữa Nước</v>
          </cell>
          <cell r="AH3783" t="str">
            <v>Tiến độ 2</v>
          </cell>
        </row>
        <row r="3784">
          <cell r="H3784" t="str">
            <v>MC000731</v>
          </cell>
          <cell r="P3784">
            <v>76800000</v>
          </cell>
          <cell r="AC3784" t="str">
            <v>Sữa Nước</v>
          </cell>
          <cell r="AH3784" t="str">
            <v>Tiến độ 2</v>
          </cell>
        </row>
        <row r="3785">
          <cell r="H3785" t="str">
            <v>MC000731</v>
          </cell>
          <cell r="P3785">
            <v>66816000</v>
          </cell>
          <cell r="AC3785" t="str">
            <v>Sữa Nước</v>
          </cell>
          <cell r="AH3785" t="str">
            <v>Tiến độ 2</v>
          </cell>
        </row>
        <row r="3786">
          <cell r="H3786" t="str">
            <v>MC000731</v>
          </cell>
          <cell r="P3786">
            <v>100368000</v>
          </cell>
          <cell r="AC3786" t="str">
            <v>Sữa Nước Colos</v>
          </cell>
          <cell r="AH3786" t="str">
            <v>Tiến độ 2</v>
          </cell>
        </row>
        <row r="3787">
          <cell r="H3787" t="str">
            <v>MC000731</v>
          </cell>
          <cell r="P3787">
            <v>12480000</v>
          </cell>
          <cell r="AC3787" t="str">
            <v>Sữa Bột Colos</v>
          </cell>
          <cell r="AH3787" t="str">
            <v>Tiến độ 2</v>
          </cell>
        </row>
        <row r="3788">
          <cell r="H3788" t="str">
            <v>MC000731</v>
          </cell>
          <cell r="P3788">
            <v>30600000</v>
          </cell>
          <cell r="AC3788" t="str">
            <v>Sữa Bột Colos</v>
          </cell>
          <cell r="AH3788" t="str">
            <v>Tiến độ 2</v>
          </cell>
        </row>
        <row r="3789">
          <cell r="H3789" t="str">
            <v>MC000731</v>
          </cell>
          <cell r="P3789">
            <v>25920000</v>
          </cell>
          <cell r="AC3789" t="str">
            <v>Sữa Bột Colos</v>
          </cell>
          <cell r="AH3789" t="str">
            <v>Tiến độ 2</v>
          </cell>
        </row>
        <row r="3790">
          <cell r="H3790" t="str">
            <v>MC000731</v>
          </cell>
          <cell r="P3790">
            <v>50880000</v>
          </cell>
          <cell r="AC3790" t="str">
            <v>Sữa Bột Colos</v>
          </cell>
          <cell r="AH3790" t="str">
            <v>Tiến độ 2</v>
          </cell>
        </row>
        <row r="3791">
          <cell r="H3791" t="str">
            <v>MC000731</v>
          </cell>
          <cell r="P3791">
            <v>6240000</v>
          </cell>
          <cell r="AC3791" t="str">
            <v>Sữa Bột Colos</v>
          </cell>
          <cell r="AH3791" t="str">
            <v>Tiến độ 2</v>
          </cell>
        </row>
        <row r="3792">
          <cell r="H3792" t="str">
            <v>MC000731</v>
          </cell>
          <cell r="P3792">
            <v>79560000</v>
          </cell>
          <cell r="AC3792" t="str">
            <v>Sữa Bột Colos</v>
          </cell>
          <cell r="AH3792" t="str">
            <v>Tiến độ 2</v>
          </cell>
        </row>
        <row r="3793">
          <cell r="H3793" t="str">
            <v>MC000731</v>
          </cell>
          <cell r="P3793">
            <v>4440000</v>
          </cell>
          <cell r="AC3793" t="str">
            <v>Dinh Dưỡng</v>
          </cell>
          <cell r="AH3793" t="str">
            <v>Tiến độ 2</v>
          </cell>
        </row>
        <row r="3794">
          <cell r="H3794" t="str">
            <v>MC000731</v>
          </cell>
          <cell r="P3794">
            <v>8880000</v>
          </cell>
          <cell r="AC3794" t="str">
            <v>Dinh Dưỡng</v>
          </cell>
          <cell r="AH3794" t="str">
            <v>Tiến độ 2</v>
          </cell>
        </row>
        <row r="3795">
          <cell r="H3795" t="str">
            <v>MC000731</v>
          </cell>
          <cell r="P3795">
            <v>18528000</v>
          </cell>
          <cell r="AC3795" t="str">
            <v>Dinh Dưỡng</v>
          </cell>
          <cell r="AH3795" t="str">
            <v>Tiến độ 2</v>
          </cell>
        </row>
        <row r="3796">
          <cell r="H3796" t="str">
            <v>MC000731</v>
          </cell>
          <cell r="P3796">
            <v>23520000</v>
          </cell>
          <cell r="AC3796" t="str">
            <v>Dinh Dưỡng</v>
          </cell>
          <cell r="AH3796" t="str">
            <v>Tiến độ 2</v>
          </cell>
        </row>
        <row r="3797">
          <cell r="H3797" t="str">
            <v>MC000731</v>
          </cell>
          <cell r="P3797">
            <v>40320000</v>
          </cell>
          <cell r="AC3797" t="str">
            <v>Dinh Dưỡng</v>
          </cell>
          <cell r="AH3797" t="str">
            <v>Tiến độ 2</v>
          </cell>
        </row>
        <row r="3798">
          <cell r="H3798" t="str">
            <v>MC000731</v>
          </cell>
          <cell r="P3798">
            <v>38640000</v>
          </cell>
          <cell r="AC3798" t="str">
            <v>Dinh Dưỡng</v>
          </cell>
          <cell r="AH3798" t="str">
            <v>Tiến độ 2</v>
          </cell>
        </row>
        <row r="3799">
          <cell r="H3799" t="str">
            <v>MC000731</v>
          </cell>
          <cell r="P3799">
            <v>4824000</v>
          </cell>
          <cell r="AC3799" t="str">
            <v>Dinh Dưỡng</v>
          </cell>
          <cell r="AH3799" t="str">
            <v>Tiến độ 2</v>
          </cell>
        </row>
        <row r="3800">
          <cell r="H3800" t="str">
            <v>MC000731</v>
          </cell>
          <cell r="P3800">
            <v>14940000</v>
          </cell>
          <cell r="AC3800" t="str">
            <v>Dinh Dưỡng</v>
          </cell>
          <cell r="AH3800" t="str">
            <v>Tiến độ 2</v>
          </cell>
        </row>
        <row r="3801">
          <cell r="H3801" t="str">
            <v>MC000731</v>
          </cell>
          <cell r="P3801">
            <v>8496000</v>
          </cell>
          <cell r="AC3801" t="str">
            <v>Bột Ăn Dặm</v>
          </cell>
          <cell r="AH3801" t="str">
            <v>Tiến độ 2</v>
          </cell>
        </row>
        <row r="3802">
          <cell r="H3802" t="str">
            <v>MC000731</v>
          </cell>
          <cell r="P3802">
            <v>13056000</v>
          </cell>
          <cell r="AC3802" t="str">
            <v>Bột Ăn Dặm</v>
          </cell>
          <cell r="AH3802" t="str">
            <v>Tiến độ 2</v>
          </cell>
        </row>
        <row r="3803">
          <cell r="H3803" t="str">
            <v>MC000731</v>
          </cell>
          <cell r="P3803">
            <v>6528000</v>
          </cell>
          <cell r="AC3803" t="str">
            <v>Bột Ăn Dặm</v>
          </cell>
          <cell r="AH3803" t="str">
            <v>Tiến độ 2</v>
          </cell>
        </row>
        <row r="3804">
          <cell r="H3804" t="str">
            <v>MC000746</v>
          </cell>
          <cell r="P3804">
            <v>4440000</v>
          </cell>
          <cell r="AC3804" t="str">
            <v>Dinh Dưỡng</v>
          </cell>
          <cell r="AH3804" t="str">
            <v>Tiến độ 2</v>
          </cell>
        </row>
        <row r="3805">
          <cell r="H3805" t="str">
            <v>MC000746</v>
          </cell>
          <cell r="P3805">
            <v>8880000</v>
          </cell>
          <cell r="AC3805" t="str">
            <v>Dinh Dưỡng</v>
          </cell>
          <cell r="AH3805" t="str">
            <v>Tiến độ 2</v>
          </cell>
        </row>
        <row r="3806">
          <cell r="H3806" t="str">
            <v>MC000746</v>
          </cell>
          <cell r="P3806">
            <v>12240000</v>
          </cell>
          <cell r="AC3806" t="str">
            <v>Sữa Bột Colos</v>
          </cell>
          <cell r="AH3806" t="str">
            <v>Tiến độ 2</v>
          </cell>
        </row>
        <row r="3807">
          <cell r="H3807" t="str">
            <v>MC000746</v>
          </cell>
          <cell r="P3807">
            <v>6120000</v>
          </cell>
          <cell r="AC3807" t="str">
            <v>Sữa Bột Colos</v>
          </cell>
          <cell r="AH3807" t="str">
            <v>Tiến độ 2</v>
          </cell>
        </row>
        <row r="3808">
          <cell r="H3808" t="str">
            <v>MC000746</v>
          </cell>
          <cell r="P3808">
            <v>43428000</v>
          </cell>
          <cell r="AC3808" t="str">
            <v>Pharma</v>
          </cell>
          <cell r="AH3808" t="str">
            <v>Tiến độ 2</v>
          </cell>
        </row>
        <row r="3809">
          <cell r="H3809" t="str">
            <v>MC000746</v>
          </cell>
          <cell r="P3809">
            <v>16560000</v>
          </cell>
          <cell r="AC3809" t="str">
            <v>Pharma</v>
          </cell>
          <cell r="AH3809" t="str">
            <v>Tiến độ 2</v>
          </cell>
        </row>
        <row r="3810">
          <cell r="H3810" t="str">
            <v>MC000746</v>
          </cell>
          <cell r="P3810">
            <v>10560000</v>
          </cell>
          <cell r="AC3810" t="str">
            <v>Pharma</v>
          </cell>
          <cell r="AH3810" t="str">
            <v>Tiến độ 2</v>
          </cell>
        </row>
        <row r="3811">
          <cell r="H3811" t="str">
            <v>MC000746</v>
          </cell>
          <cell r="P3811">
            <v>5760000</v>
          </cell>
          <cell r="AC3811" t="str">
            <v>Dinh Dưỡng</v>
          </cell>
          <cell r="AH3811" t="str">
            <v>Tiến độ 2</v>
          </cell>
        </row>
        <row r="3812">
          <cell r="H3812" t="str">
            <v>MC000746</v>
          </cell>
          <cell r="P3812">
            <v>5748000</v>
          </cell>
          <cell r="AC3812" t="str">
            <v>Dinh Dưỡng</v>
          </cell>
          <cell r="AH3812" t="str">
            <v>Tiến độ 2</v>
          </cell>
        </row>
        <row r="3813">
          <cell r="H3813" t="str">
            <v>MC000746</v>
          </cell>
          <cell r="P3813">
            <v>9960000</v>
          </cell>
          <cell r="AC3813" t="str">
            <v>Dinh Dưỡng</v>
          </cell>
          <cell r="AH3813" t="str">
            <v>Tiến độ 2</v>
          </cell>
        </row>
        <row r="3814">
          <cell r="H3814" t="str">
            <v>MC000746</v>
          </cell>
          <cell r="P3814">
            <v>17280000</v>
          </cell>
          <cell r="AC3814" t="str">
            <v>Dinh Dưỡng</v>
          </cell>
          <cell r="AH3814" t="str">
            <v>Tiến độ 2</v>
          </cell>
        </row>
        <row r="3815">
          <cell r="H3815" t="str">
            <v>MC000746</v>
          </cell>
          <cell r="P3815">
            <v>23184000</v>
          </cell>
          <cell r="AC3815" t="str">
            <v>Dinh Dưỡng</v>
          </cell>
          <cell r="AH3815" t="str">
            <v>Tiến độ 2</v>
          </cell>
        </row>
        <row r="3816">
          <cell r="H3816" t="str">
            <v>MC000746</v>
          </cell>
          <cell r="P3816">
            <v>10800000</v>
          </cell>
          <cell r="AC3816" t="str">
            <v>Sữa Nước Pharma</v>
          </cell>
          <cell r="AH3816" t="str">
            <v>Tiến độ 2</v>
          </cell>
        </row>
        <row r="3817">
          <cell r="H3817" t="str">
            <v>MC000746</v>
          </cell>
          <cell r="P3817">
            <v>12902400</v>
          </cell>
          <cell r="AC3817" t="str">
            <v>Sữa Nước Pharma</v>
          </cell>
          <cell r="AH3817" t="str">
            <v>Tiến độ 2</v>
          </cell>
        </row>
        <row r="3818">
          <cell r="H3818" t="str">
            <v>MC000041</v>
          </cell>
          <cell r="P3818">
            <v>11232000</v>
          </cell>
          <cell r="AC3818" t="str">
            <v>Sữa Nước</v>
          </cell>
          <cell r="AH3818" t="str">
            <v>Tiến độ 2</v>
          </cell>
        </row>
        <row r="3819">
          <cell r="H3819" t="str">
            <v>MC000041</v>
          </cell>
          <cell r="P3819">
            <v>13824000</v>
          </cell>
          <cell r="AC3819" t="str">
            <v>Sữa Nước</v>
          </cell>
          <cell r="AH3819" t="str">
            <v>Tiến độ 2</v>
          </cell>
        </row>
        <row r="3820">
          <cell r="H3820" t="str">
            <v>MC000041</v>
          </cell>
          <cell r="P3820">
            <v>10368000</v>
          </cell>
          <cell r="AC3820" t="str">
            <v>Sữa nước</v>
          </cell>
          <cell r="AH3820" t="str">
            <v>Tiến độ 2</v>
          </cell>
        </row>
        <row r="3821">
          <cell r="H3821" t="str">
            <v>MC000041</v>
          </cell>
          <cell r="P3821">
            <v>15897600</v>
          </cell>
          <cell r="AC3821" t="str">
            <v>Sữa nước</v>
          </cell>
          <cell r="AH3821" t="str">
            <v>Tiến độ 2</v>
          </cell>
        </row>
        <row r="3822">
          <cell r="H3822" t="str">
            <v>MC000041</v>
          </cell>
          <cell r="P3822">
            <v>53280000</v>
          </cell>
          <cell r="AC3822" t="str">
            <v>Dinh Dưỡng</v>
          </cell>
          <cell r="AH3822" t="str">
            <v>Tiến độ 2</v>
          </cell>
        </row>
        <row r="3823">
          <cell r="H3823" t="str">
            <v>MC000041</v>
          </cell>
          <cell r="P3823">
            <v>42768000</v>
          </cell>
          <cell r="AC3823" t="str">
            <v>Dinh Dưỡng</v>
          </cell>
          <cell r="AH3823" t="str">
            <v>Tiến độ 2</v>
          </cell>
        </row>
        <row r="3824">
          <cell r="H3824" t="str">
            <v>MC000782</v>
          </cell>
          <cell r="P3824">
            <v>3600000</v>
          </cell>
          <cell r="AC3824" t="str">
            <v>Sữa Nước Pharma</v>
          </cell>
          <cell r="AH3824" t="str">
            <v>Tiến độ 2</v>
          </cell>
        </row>
        <row r="3825">
          <cell r="H3825" t="str">
            <v>MC000782</v>
          </cell>
          <cell r="P3825">
            <v>36000000</v>
          </cell>
          <cell r="AC3825" t="str">
            <v>Sữa Nước Pharma</v>
          </cell>
          <cell r="AH3825" t="str">
            <v>Tiến độ 2</v>
          </cell>
        </row>
        <row r="3826">
          <cell r="H3826" t="str">
            <v>MC000782</v>
          </cell>
          <cell r="P3826">
            <v>16128000</v>
          </cell>
          <cell r="AC3826" t="str">
            <v>Sữa Nước Pharma</v>
          </cell>
          <cell r="AH3826" t="str">
            <v>Tiến độ 2</v>
          </cell>
        </row>
        <row r="3827">
          <cell r="H3827" t="str">
            <v>MC000782</v>
          </cell>
          <cell r="P3827">
            <v>10800000</v>
          </cell>
          <cell r="AC3827" t="str">
            <v>Sữa Nước Pharma</v>
          </cell>
          <cell r="AH3827" t="str">
            <v>Tiến độ 2</v>
          </cell>
        </row>
        <row r="3828">
          <cell r="H3828" t="str">
            <v>MC002752</v>
          </cell>
          <cell r="P3828">
            <v>8880000</v>
          </cell>
          <cell r="AC3828" t="str">
            <v>Dinh Dưỡng</v>
          </cell>
          <cell r="AH3828" t="str">
            <v>Tiến độ 2</v>
          </cell>
        </row>
        <row r="3829">
          <cell r="H3829" t="str">
            <v>MC002752</v>
          </cell>
          <cell r="P3829">
            <v>4440000</v>
          </cell>
          <cell r="AC3829" t="str">
            <v>Dinh Dưỡng</v>
          </cell>
          <cell r="AH3829" t="str">
            <v>Tiến độ 2</v>
          </cell>
        </row>
        <row r="3830">
          <cell r="H3830" t="str">
            <v>MC002752</v>
          </cell>
          <cell r="P3830">
            <v>4440000</v>
          </cell>
          <cell r="AC3830" t="str">
            <v>Dinh Dưỡng</v>
          </cell>
          <cell r="AH3830" t="str">
            <v>Tiến độ 2</v>
          </cell>
        </row>
        <row r="3831">
          <cell r="H3831" t="str">
            <v>MC002752</v>
          </cell>
          <cell r="P3831">
            <v>13320000</v>
          </cell>
          <cell r="AC3831" t="str">
            <v>Dinh Dưỡng</v>
          </cell>
          <cell r="AH3831" t="str">
            <v>Tiến độ 2</v>
          </cell>
        </row>
        <row r="3832">
          <cell r="H3832" t="str">
            <v>MC002752</v>
          </cell>
          <cell r="P3832">
            <v>23040000</v>
          </cell>
          <cell r="AC3832" t="str">
            <v>Dinh Dưỡng</v>
          </cell>
          <cell r="AH3832" t="str">
            <v>Tiến độ 2</v>
          </cell>
        </row>
        <row r="3833">
          <cell r="H3833" t="str">
            <v>MC002752</v>
          </cell>
          <cell r="P3833">
            <v>12480000</v>
          </cell>
          <cell r="AC3833" t="str">
            <v>Dinh Dưỡng</v>
          </cell>
          <cell r="AH3833" t="str">
            <v>Tiến độ 2</v>
          </cell>
        </row>
        <row r="3834">
          <cell r="H3834" t="str">
            <v>MC002752</v>
          </cell>
          <cell r="P3834">
            <v>9360000</v>
          </cell>
          <cell r="AC3834" t="str">
            <v>Dinh Dưỡng</v>
          </cell>
          <cell r="AH3834" t="str">
            <v>Tiến độ 2</v>
          </cell>
        </row>
        <row r="3835">
          <cell r="H3835" t="str">
            <v>MC002752</v>
          </cell>
          <cell r="P3835">
            <v>6000000</v>
          </cell>
          <cell r="AC3835" t="str">
            <v>Dinh Dưỡng</v>
          </cell>
          <cell r="AH3835" t="str">
            <v>Tiến độ 2</v>
          </cell>
        </row>
        <row r="3836">
          <cell r="H3836" t="str">
            <v>MC002752</v>
          </cell>
          <cell r="P3836">
            <v>8880000</v>
          </cell>
          <cell r="AC3836" t="str">
            <v>Dinh Dưỡng</v>
          </cell>
          <cell r="AH3836" t="str">
            <v>Tiến độ 2</v>
          </cell>
        </row>
        <row r="3837">
          <cell r="H3837" t="str">
            <v>MC002752</v>
          </cell>
          <cell r="P3837">
            <v>8880000</v>
          </cell>
          <cell r="AC3837" t="str">
            <v>Dinh Dưỡng</v>
          </cell>
          <cell r="AH3837" t="str">
            <v>Tiến độ 2</v>
          </cell>
        </row>
        <row r="3838">
          <cell r="H3838" t="str">
            <v>MC002752</v>
          </cell>
          <cell r="P3838">
            <v>88800000</v>
          </cell>
          <cell r="AC3838" t="str">
            <v>Dinh Dưỡng</v>
          </cell>
          <cell r="AH3838" t="str">
            <v>Tiến độ 2</v>
          </cell>
        </row>
        <row r="3839">
          <cell r="H3839" t="str">
            <v>MC002752</v>
          </cell>
          <cell r="P3839">
            <v>34452000</v>
          </cell>
          <cell r="AC3839" t="str">
            <v>Dinh Dưỡng</v>
          </cell>
          <cell r="AH3839" t="str">
            <v>Tiến độ 2</v>
          </cell>
        </row>
        <row r="3840">
          <cell r="H3840" t="str">
            <v>MC002752</v>
          </cell>
          <cell r="P3840">
            <v>64680000</v>
          </cell>
          <cell r="AC3840" t="str">
            <v>Dinh Dưỡng</v>
          </cell>
          <cell r="AH3840" t="str">
            <v>Tiến độ 2</v>
          </cell>
        </row>
        <row r="3841">
          <cell r="H3841" t="str">
            <v>MC002752</v>
          </cell>
          <cell r="P3841">
            <v>40320000</v>
          </cell>
          <cell r="AC3841" t="str">
            <v>Dinh Dưỡng</v>
          </cell>
          <cell r="AH3841" t="str">
            <v>Tiến độ 2</v>
          </cell>
        </row>
        <row r="3842">
          <cell r="H3842" t="str">
            <v>MC002752</v>
          </cell>
          <cell r="P3842">
            <v>50232000</v>
          </cell>
          <cell r="AC3842" t="str">
            <v>Dinh Dưỡng</v>
          </cell>
          <cell r="AH3842" t="str">
            <v>Tiến độ 2</v>
          </cell>
        </row>
        <row r="3843">
          <cell r="H3843" t="str">
            <v>MC002752</v>
          </cell>
          <cell r="P3843">
            <v>23160000</v>
          </cell>
          <cell r="AC3843" t="str">
            <v>Dinh Dưỡng</v>
          </cell>
          <cell r="AH3843" t="str">
            <v>Tiến độ 2</v>
          </cell>
        </row>
        <row r="3844">
          <cell r="H3844" t="str">
            <v>MC002752</v>
          </cell>
          <cell r="P3844">
            <v>38016000</v>
          </cell>
          <cell r="AC3844" t="str">
            <v>Dinh Dưỡng</v>
          </cell>
          <cell r="AH3844" t="str">
            <v>Tiến độ 2</v>
          </cell>
        </row>
        <row r="3845">
          <cell r="H3845" t="str">
            <v>MC002752</v>
          </cell>
          <cell r="P3845">
            <v>8880000</v>
          </cell>
          <cell r="AC3845" t="str">
            <v>Dinh Dưỡng</v>
          </cell>
          <cell r="AH3845" t="str">
            <v>Tiến độ 2</v>
          </cell>
        </row>
        <row r="3846">
          <cell r="H3846" t="str">
            <v>MC002752</v>
          </cell>
          <cell r="P3846">
            <v>9360000</v>
          </cell>
          <cell r="AC3846" t="str">
            <v>Sữa Nước</v>
          </cell>
          <cell r="AH3846" t="str">
            <v>Tiến độ 2</v>
          </cell>
        </row>
        <row r="3847">
          <cell r="H3847" t="str">
            <v>MC002752</v>
          </cell>
          <cell r="P3847">
            <v>14400000</v>
          </cell>
          <cell r="AC3847" t="str">
            <v>Sữa Nước</v>
          </cell>
          <cell r="AH3847" t="str">
            <v>Tiến độ 2</v>
          </cell>
        </row>
        <row r="3848">
          <cell r="H3848" t="str">
            <v>MC002752</v>
          </cell>
          <cell r="P3848">
            <v>28800000</v>
          </cell>
          <cell r="AC3848" t="str">
            <v>Sữa Nước</v>
          </cell>
          <cell r="AH3848" t="str">
            <v>Tiến độ 2</v>
          </cell>
        </row>
        <row r="3849">
          <cell r="H3849" t="str">
            <v>MC002752</v>
          </cell>
          <cell r="P3849">
            <v>46080000</v>
          </cell>
          <cell r="AC3849" t="str">
            <v>Sữa Nước</v>
          </cell>
          <cell r="AH3849" t="str">
            <v>Tiến độ 2</v>
          </cell>
        </row>
        <row r="3850">
          <cell r="H3850" t="str">
            <v>MC002752</v>
          </cell>
          <cell r="P3850">
            <v>34560000</v>
          </cell>
          <cell r="AC3850" t="str">
            <v>Sữa nước</v>
          </cell>
          <cell r="AH3850" t="str">
            <v>Tiến độ 2</v>
          </cell>
        </row>
        <row r="3851">
          <cell r="H3851" t="str">
            <v>MC002752</v>
          </cell>
          <cell r="P3851">
            <v>26496000</v>
          </cell>
          <cell r="AC3851" t="str">
            <v>Sữa nước</v>
          </cell>
          <cell r="AH3851" t="str">
            <v>Tiến độ 2</v>
          </cell>
        </row>
        <row r="3852">
          <cell r="H3852" t="str">
            <v>MC002066</v>
          </cell>
          <cell r="P3852">
            <v>6360000</v>
          </cell>
          <cell r="AC3852" t="str">
            <v>Sữa Bột Colos</v>
          </cell>
          <cell r="AH3852" t="str">
            <v>Tiến độ 2</v>
          </cell>
        </row>
        <row r="3853">
          <cell r="H3853" t="str">
            <v>MC002066</v>
          </cell>
          <cell r="P3853">
            <v>3120000</v>
          </cell>
          <cell r="AC3853" t="str">
            <v>Sữa Bột Colos</v>
          </cell>
          <cell r="AH3853" t="str">
            <v>Tiến độ 2</v>
          </cell>
        </row>
        <row r="3854">
          <cell r="H3854" t="str">
            <v>MC002066</v>
          </cell>
          <cell r="P3854">
            <v>1530000</v>
          </cell>
          <cell r="AC3854" t="str">
            <v>Sữa Bột Colos</v>
          </cell>
          <cell r="AH3854" t="str">
            <v>Tiến độ 2</v>
          </cell>
        </row>
        <row r="3855">
          <cell r="H3855" t="str">
            <v>MC002066</v>
          </cell>
          <cell r="P3855">
            <v>9669600</v>
          </cell>
          <cell r="AC3855" t="str">
            <v>Sữa Nước Colos</v>
          </cell>
          <cell r="AH3855" t="str">
            <v>Tiến độ 2</v>
          </cell>
        </row>
        <row r="3856">
          <cell r="H3856" t="str">
            <v>MC002066</v>
          </cell>
          <cell r="P3856">
            <v>3648000</v>
          </cell>
          <cell r="AC3856" t="str">
            <v>Sữa Nước Colos</v>
          </cell>
          <cell r="AH3856" t="str">
            <v>Tiến độ 2</v>
          </cell>
        </row>
        <row r="3857">
          <cell r="H3857" t="str">
            <v>MC002066</v>
          </cell>
          <cell r="P3857">
            <v>11340000</v>
          </cell>
          <cell r="AC3857" t="str">
            <v>Sữa Bột Colos</v>
          </cell>
          <cell r="AH3857" t="str">
            <v>Tiến độ 2</v>
          </cell>
        </row>
        <row r="3858">
          <cell r="H3858" t="str">
            <v>MC002066</v>
          </cell>
          <cell r="P3858">
            <v>20140000</v>
          </cell>
          <cell r="AC3858" t="str">
            <v>Sữa Bột Colos</v>
          </cell>
          <cell r="AH3858" t="str">
            <v>Tiến độ 2</v>
          </cell>
        </row>
        <row r="3859">
          <cell r="H3859" t="str">
            <v>MC002066</v>
          </cell>
          <cell r="P3859">
            <v>17420000</v>
          </cell>
          <cell r="AC3859" t="str">
            <v>Sữa Bột Colos</v>
          </cell>
          <cell r="AH3859" t="str">
            <v>Tiến độ 2</v>
          </cell>
        </row>
        <row r="3860">
          <cell r="H3860" t="str">
            <v>MC002066</v>
          </cell>
          <cell r="P3860">
            <v>10200000</v>
          </cell>
          <cell r="AC3860" t="str">
            <v>Sữa Bột Colos</v>
          </cell>
          <cell r="AH3860" t="str">
            <v>Tiến độ 2</v>
          </cell>
        </row>
        <row r="3861">
          <cell r="H3861" t="str">
            <v>MC002066</v>
          </cell>
          <cell r="P3861">
            <v>8320000</v>
          </cell>
          <cell r="AC3861" t="str">
            <v>Sữa Bột Colos</v>
          </cell>
          <cell r="AH3861" t="str">
            <v>Tiến độ 2</v>
          </cell>
        </row>
        <row r="3862">
          <cell r="H3862" t="str">
            <v>MC002066</v>
          </cell>
          <cell r="P3862">
            <v>8670000</v>
          </cell>
          <cell r="AC3862" t="str">
            <v>Sữa Bột Colos</v>
          </cell>
          <cell r="AH3862" t="str">
            <v>Tiến độ 2</v>
          </cell>
        </row>
        <row r="3863">
          <cell r="H3863" t="str">
            <v>MC002066</v>
          </cell>
          <cell r="P3863">
            <v>1101600</v>
          </cell>
          <cell r="AC3863" t="str">
            <v>Sữa Nước Colos</v>
          </cell>
          <cell r="AH3863" t="str">
            <v>Tiến độ 2</v>
          </cell>
        </row>
        <row r="3864">
          <cell r="H3864" t="str">
            <v>MC002066</v>
          </cell>
          <cell r="P3864">
            <v>912000</v>
          </cell>
          <cell r="AC3864" t="str">
            <v>Sữa Nước Colos</v>
          </cell>
          <cell r="AH3864" t="str">
            <v>Tiến độ 2</v>
          </cell>
        </row>
        <row r="3865">
          <cell r="H3865" t="str">
            <v>MC002066</v>
          </cell>
          <cell r="P3865">
            <v>39480000</v>
          </cell>
          <cell r="AC3865" t="str">
            <v>Pharma</v>
          </cell>
          <cell r="AH3865" t="str">
            <v>Tiến độ 2</v>
          </cell>
        </row>
        <row r="3866">
          <cell r="H3866" t="str">
            <v>MC002066</v>
          </cell>
          <cell r="P3866">
            <v>38280000</v>
          </cell>
          <cell r="AC3866" t="str">
            <v>Pharma</v>
          </cell>
          <cell r="AH3866" t="str">
            <v>Tiến độ 2</v>
          </cell>
        </row>
        <row r="3867">
          <cell r="H3867" t="str">
            <v>MC002066</v>
          </cell>
          <cell r="P3867">
            <v>38640000</v>
          </cell>
          <cell r="AC3867" t="str">
            <v>Pharma</v>
          </cell>
          <cell r="AH3867" t="str">
            <v>Tiến độ 2</v>
          </cell>
        </row>
        <row r="3868">
          <cell r="H3868" t="str">
            <v>MC002066</v>
          </cell>
          <cell r="P3868">
            <v>3240000</v>
          </cell>
          <cell r="AC3868" t="str">
            <v>Sữa Bột Colos</v>
          </cell>
          <cell r="AH3868" t="str">
            <v>Tiến độ 2</v>
          </cell>
        </row>
        <row r="3869">
          <cell r="H3869" t="str">
            <v>MC002066</v>
          </cell>
          <cell r="P3869">
            <v>25440000</v>
          </cell>
          <cell r="AC3869" t="str">
            <v>Sữa Bột Colos</v>
          </cell>
          <cell r="AH3869" t="str">
            <v>Tiến độ 2</v>
          </cell>
        </row>
        <row r="3870">
          <cell r="H3870" t="str">
            <v>MC002066</v>
          </cell>
          <cell r="P3870">
            <v>3120000</v>
          </cell>
          <cell r="AC3870" t="str">
            <v>Sữa Bột Colos</v>
          </cell>
          <cell r="AH3870" t="str">
            <v>Tiến độ 2</v>
          </cell>
        </row>
        <row r="3871">
          <cell r="H3871" t="str">
            <v>MC002066</v>
          </cell>
          <cell r="P3871">
            <v>24480000</v>
          </cell>
          <cell r="AC3871" t="str">
            <v>Sữa Bột Colos</v>
          </cell>
          <cell r="AH3871" t="str">
            <v>Tiến độ 2</v>
          </cell>
        </row>
        <row r="3872">
          <cell r="H3872" t="str">
            <v>MC002066</v>
          </cell>
          <cell r="P3872">
            <v>6120000</v>
          </cell>
          <cell r="AC3872" t="str">
            <v>Sữa Bột Colos</v>
          </cell>
          <cell r="AH3872" t="str">
            <v>Tiến độ 2</v>
          </cell>
        </row>
        <row r="3873">
          <cell r="H3873" t="str">
            <v>MC002066</v>
          </cell>
          <cell r="P3873">
            <v>57600000</v>
          </cell>
          <cell r="AC3873" t="str">
            <v>Sữa Nước Pharma</v>
          </cell>
          <cell r="AH3873" t="str">
            <v>Tiến độ 2</v>
          </cell>
        </row>
        <row r="3874">
          <cell r="H3874" t="str">
            <v>MC002066</v>
          </cell>
          <cell r="P3874">
            <v>43008000</v>
          </cell>
          <cell r="AC3874" t="str">
            <v>Sữa Nước Pharma</v>
          </cell>
          <cell r="AH3874" t="str">
            <v>Tiến độ 2</v>
          </cell>
        </row>
        <row r="3875">
          <cell r="H3875" t="str">
            <v>MC002066</v>
          </cell>
          <cell r="P3875">
            <v>8460000</v>
          </cell>
          <cell r="AC3875" t="str">
            <v>Nunest</v>
          </cell>
          <cell r="AH3875" t="str">
            <v>Tiến độ 2</v>
          </cell>
        </row>
        <row r="3876">
          <cell r="H3876" t="str">
            <v>MC002066</v>
          </cell>
          <cell r="P3876">
            <v>8100000</v>
          </cell>
          <cell r="AC3876" t="str">
            <v>Nunest</v>
          </cell>
          <cell r="AH3876" t="str">
            <v>Tiến độ 2</v>
          </cell>
        </row>
        <row r="3877">
          <cell r="H3877" t="str">
            <v>MC002066</v>
          </cell>
          <cell r="P3877">
            <v>2370000</v>
          </cell>
          <cell r="AC3877" t="str">
            <v>Nunest</v>
          </cell>
          <cell r="AH3877" t="str">
            <v>Tiến độ 2</v>
          </cell>
        </row>
        <row r="3878">
          <cell r="H3878" t="str">
            <v>MC002066</v>
          </cell>
          <cell r="P3878">
            <v>2490000</v>
          </cell>
          <cell r="AC3878" t="str">
            <v>Nunest</v>
          </cell>
          <cell r="AH3878" t="str">
            <v>Tiến độ 2</v>
          </cell>
        </row>
        <row r="3879">
          <cell r="H3879" t="str">
            <v>MC002066</v>
          </cell>
          <cell r="P3879">
            <v>4680000</v>
          </cell>
          <cell r="AC3879" t="str">
            <v>Nunest</v>
          </cell>
          <cell r="AH3879" t="str">
            <v>Tiến độ 2</v>
          </cell>
        </row>
        <row r="3880">
          <cell r="H3880" t="str">
            <v>MC002066</v>
          </cell>
          <cell r="P3880">
            <v>2340000</v>
          </cell>
          <cell r="AC3880" t="str">
            <v>Nunest</v>
          </cell>
          <cell r="AH3880" t="str">
            <v>Tiến độ 2</v>
          </cell>
        </row>
        <row r="3881">
          <cell r="H3881" t="str">
            <v>MC002066</v>
          </cell>
          <cell r="P3881">
            <v>1200000</v>
          </cell>
          <cell r="AC3881" t="str">
            <v>Pur</v>
          </cell>
          <cell r="AH3881" t="str">
            <v>Tiến độ 2</v>
          </cell>
        </row>
        <row r="3882">
          <cell r="H3882" t="str">
            <v>MC002066</v>
          </cell>
          <cell r="P3882">
            <v>1320000</v>
          </cell>
          <cell r="AC3882" t="str">
            <v>Pur</v>
          </cell>
          <cell r="AH3882" t="str">
            <v>Tiến độ 2</v>
          </cell>
        </row>
        <row r="3883">
          <cell r="H3883" t="str">
            <v>MC002066</v>
          </cell>
          <cell r="P3883">
            <v>1440000</v>
          </cell>
          <cell r="AC3883" t="str">
            <v>Pur</v>
          </cell>
          <cell r="AH3883" t="str">
            <v>Tiến độ 2</v>
          </cell>
        </row>
        <row r="3884">
          <cell r="H3884" t="str">
            <v>MC002066</v>
          </cell>
          <cell r="P3884">
            <v>1080000</v>
          </cell>
          <cell r="AC3884" t="str">
            <v>Pur</v>
          </cell>
          <cell r="AH3884" t="str">
            <v>Tiến độ 2</v>
          </cell>
        </row>
        <row r="3885">
          <cell r="H3885" t="str">
            <v>MC002066</v>
          </cell>
          <cell r="P3885">
            <v>1200000</v>
          </cell>
          <cell r="AC3885" t="str">
            <v>Pur</v>
          </cell>
          <cell r="AH3885" t="str">
            <v>Tiến độ 2</v>
          </cell>
        </row>
        <row r="3886">
          <cell r="H3886" t="str">
            <v>MC002066</v>
          </cell>
          <cell r="P3886">
            <v>1320000</v>
          </cell>
          <cell r="AC3886" t="str">
            <v>Pur</v>
          </cell>
          <cell r="AH3886" t="str">
            <v>Tiến độ 2</v>
          </cell>
        </row>
        <row r="3887">
          <cell r="H3887" t="str">
            <v>MC000185</v>
          </cell>
          <cell r="P3887">
            <v>22464000</v>
          </cell>
          <cell r="AC3887" t="str">
            <v>Sữa Nước</v>
          </cell>
          <cell r="AH3887" t="str">
            <v>Tiến độ 2</v>
          </cell>
        </row>
        <row r="3888">
          <cell r="H3888" t="str">
            <v>MC000185</v>
          </cell>
          <cell r="P3888">
            <v>34560000</v>
          </cell>
          <cell r="AC3888" t="str">
            <v>Sữa Nước</v>
          </cell>
          <cell r="AH3888" t="str">
            <v>Tiến độ 2</v>
          </cell>
        </row>
        <row r="3889">
          <cell r="H3889" t="str">
            <v>MC000185</v>
          </cell>
          <cell r="P3889">
            <v>40320000</v>
          </cell>
          <cell r="AC3889" t="str">
            <v>Sữa Nước</v>
          </cell>
          <cell r="AH3889" t="str">
            <v>Tiến độ 2</v>
          </cell>
        </row>
        <row r="3890">
          <cell r="H3890" t="str">
            <v>MC000185</v>
          </cell>
          <cell r="P3890">
            <v>57600000</v>
          </cell>
          <cell r="AC3890" t="str">
            <v>Sữa Nước</v>
          </cell>
          <cell r="AH3890" t="str">
            <v>Tiến độ 2</v>
          </cell>
        </row>
        <row r="3891">
          <cell r="H3891" t="str">
            <v>MC000185</v>
          </cell>
          <cell r="P3891">
            <v>2400000</v>
          </cell>
          <cell r="AC3891" t="str">
            <v>Sữa Nước</v>
          </cell>
          <cell r="AH3891" t="str">
            <v>Tiến độ 2</v>
          </cell>
        </row>
        <row r="3892">
          <cell r="H3892" t="str">
            <v>MC000185</v>
          </cell>
          <cell r="P3892">
            <v>2400000</v>
          </cell>
          <cell r="AC3892" t="str">
            <v>Sữa Nước</v>
          </cell>
          <cell r="AH3892" t="str">
            <v>Tiến độ 2</v>
          </cell>
        </row>
        <row r="3893">
          <cell r="H3893" t="str">
            <v>MC000185</v>
          </cell>
          <cell r="P3893">
            <v>8640000</v>
          </cell>
          <cell r="AC3893" t="str">
            <v>Sữa nước</v>
          </cell>
          <cell r="AH3893" t="str">
            <v>Tiến độ 2</v>
          </cell>
        </row>
        <row r="3894">
          <cell r="H3894" t="str">
            <v>MC000185</v>
          </cell>
          <cell r="P3894">
            <v>13248000</v>
          </cell>
          <cell r="AC3894" t="str">
            <v>Sữa nước</v>
          </cell>
          <cell r="AH3894" t="str">
            <v>Tiến độ 2</v>
          </cell>
        </row>
        <row r="3895">
          <cell r="H3895" t="str">
            <v>MC002495</v>
          </cell>
          <cell r="P3895">
            <v>7080000</v>
          </cell>
          <cell r="AC3895" t="str">
            <v>Bột Ăn Dặm</v>
          </cell>
          <cell r="AH3895" t="str">
            <v>Tiến độ 2</v>
          </cell>
        </row>
        <row r="3896">
          <cell r="H3896" t="str">
            <v>MC002495</v>
          </cell>
          <cell r="P3896">
            <v>1632000</v>
          </cell>
          <cell r="AC3896" t="str">
            <v>Bột Ăn Dặm</v>
          </cell>
          <cell r="AH3896" t="str">
            <v>Tiến độ 2</v>
          </cell>
        </row>
        <row r="3897">
          <cell r="H3897" t="str">
            <v>MC002495</v>
          </cell>
          <cell r="P3897">
            <v>1632000</v>
          </cell>
          <cell r="AC3897" t="str">
            <v>Bột Ăn Dặm</v>
          </cell>
          <cell r="AH3897" t="str">
            <v>Tiến độ 2</v>
          </cell>
        </row>
        <row r="3898">
          <cell r="H3898" t="str">
            <v>MC002495</v>
          </cell>
          <cell r="P3898">
            <v>53856000</v>
          </cell>
          <cell r="AC3898" t="str">
            <v>Sữa Nước Colos</v>
          </cell>
          <cell r="AH3898" t="str">
            <v>Tiến độ 2</v>
          </cell>
        </row>
        <row r="3899">
          <cell r="H3899" t="str">
            <v>MC002495</v>
          </cell>
          <cell r="P3899">
            <v>32400000</v>
          </cell>
          <cell r="AC3899" t="str">
            <v>Sữa Bột Colos</v>
          </cell>
          <cell r="AH3899" t="str">
            <v>Tiến độ 2</v>
          </cell>
        </row>
        <row r="3900">
          <cell r="H3900" t="str">
            <v>MC002495</v>
          </cell>
          <cell r="P3900">
            <v>25440000</v>
          </cell>
          <cell r="AC3900" t="str">
            <v>Sữa Bột Colos</v>
          </cell>
          <cell r="AH3900" t="str">
            <v>Tiến độ 2</v>
          </cell>
        </row>
        <row r="3901">
          <cell r="H3901" t="str">
            <v>MC002495</v>
          </cell>
          <cell r="P3901">
            <v>42840000</v>
          </cell>
          <cell r="AC3901" t="str">
            <v>Sữa Bột Colos</v>
          </cell>
          <cell r="AH3901" t="str">
            <v>Tiến độ 2</v>
          </cell>
        </row>
        <row r="3902">
          <cell r="H3902" t="str">
            <v>MC002495</v>
          </cell>
          <cell r="P3902">
            <v>30600000</v>
          </cell>
          <cell r="AC3902" t="str">
            <v>Sữa Bột Colos</v>
          </cell>
          <cell r="AH3902" t="str">
            <v>Tiến độ 2</v>
          </cell>
        </row>
        <row r="3903">
          <cell r="H3903" t="str">
            <v>MC001406</v>
          </cell>
          <cell r="P3903">
            <v>1392000</v>
          </cell>
          <cell r="AC3903" t="str">
            <v>Pur</v>
          </cell>
          <cell r="AH3903" t="str">
            <v>Tiến độ 2</v>
          </cell>
        </row>
        <row r="3904">
          <cell r="H3904" t="str">
            <v>MC001406</v>
          </cell>
          <cell r="P3904">
            <v>1200000</v>
          </cell>
          <cell r="AC3904" t="str">
            <v>Pur</v>
          </cell>
          <cell r="AH3904" t="str">
            <v>Tiến độ 2</v>
          </cell>
        </row>
        <row r="3905">
          <cell r="H3905" t="str">
            <v>MC001406</v>
          </cell>
          <cell r="P3905">
            <v>2400000</v>
          </cell>
          <cell r="AC3905" t="str">
            <v>Pur</v>
          </cell>
          <cell r="AH3905" t="str">
            <v>Tiến độ 2</v>
          </cell>
        </row>
        <row r="3906">
          <cell r="H3906" t="str">
            <v>MC001406</v>
          </cell>
          <cell r="P3906">
            <v>2640000</v>
          </cell>
          <cell r="AC3906" t="str">
            <v>Pur</v>
          </cell>
          <cell r="AH3906" t="str">
            <v>Tiến độ 2</v>
          </cell>
        </row>
        <row r="3907">
          <cell r="H3907" t="str">
            <v>MC001406</v>
          </cell>
          <cell r="P3907">
            <v>870000</v>
          </cell>
          <cell r="AC3907" t="str">
            <v>Pur</v>
          </cell>
          <cell r="AH3907" t="str">
            <v>Tiến độ 2</v>
          </cell>
        </row>
        <row r="3908">
          <cell r="H3908" t="str">
            <v>MC001406</v>
          </cell>
          <cell r="P3908">
            <v>1740000</v>
          </cell>
          <cell r="AC3908" t="str">
            <v>Pur</v>
          </cell>
          <cell r="AH3908" t="str">
            <v>Tiến độ 2</v>
          </cell>
        </row>
        <row r="3909">
          <cell r="H3909" t="str">
            <v>MC001406</v>
          </cell>
          <cell r="P3909">
            <v>12960000</v>
          </cell>
          <cell r="AC3909" t="str">
            <v>Sữa Bột Colos</v>
          </cell>
          <cell r="AH3909" t="str">
            <v>Tiến độ 2</v>
          </cell>
        </row>
        <row r="3910">
          <cell r="H3910" t="str">
            <v>MC001406</v>
          </cell>
          <cell r="P3910">
            <v>31800000</v>
          </cell>
          <cell r="AC3910" t="str">
            <v>Sữa Bột Colos</v>
          </cell>
          <cell r="AH3910" t="str">
            <v>Tiến độ 2</v>
          </cell>
        </row>
        <row r="3911">
          <cell r="H3911" t="str">
            <v>MC001406</v>
          </cell>
          <cell r="P3911">
            <v>2040000</v>
          </cell>
          <cell r="AC3911" t="str">
            <v>Sữa Bột Colos</v>
          </cell>
          <cell r="AH3911" t="str">
            <v>Tiến độ 2</v>
          </cell>
        </row>
        <row r="3912">
          <cell r="H3912" t="str">
            <v>MC001406</v>
          </cell>
          <cell r="P3912">
            <v>3120000</v>
          </cell>
          <cell r="AC3912" t="str">
            <v>Sữa Bột Colos</v>
          </cell>
          <cell r="AH3912" t="str">
            <v>Tiến độ 2</v>
          </cell>
        </row>
        <row r="3913">
          <cell r="H3913" t="str">
            <v>MC001406</v>
          </cell>
          <cell r="P3913">
            <v>13500000</v>
          </cell>
          <cell r="AC3913" t="str">
            <v>Pharma</v>
          </cell>
          <cell r="AH3913" t="str">
            <v>Tiến độ 2</v>
          </cell>
        </row>
        <row r="3914">
          <cell r="H3914" t="str">
            <v>MC001406</v>
          </cell>
          <cell r="P3914">
            <v>5280000</v>
          </cell>
          <cell r="AC3914" t="str">
            <v>Pharma</v>
          </cell>
          <cell r="AH3914" t="str">
            <v>Tiến độ 2</v>
          </cell>
        </row>
        <row r="3915">
          <cell r="H3915" t="str">
            <v>MC001406</v>
          </cell>
          <cell r="P3915">
            <v>10080000</v>
          </cell>
          <cell r="AC3915" t="str">
            <v>Pharma</v>
          </cell>
          <cell r="AH3915" t="str">
            <v>Tiến độ 2</v>
          </cell>
        </row>
        <row r="3916">
          <cell r="H3916" t="str">
            <v>MC001406</v>
          </cell>
          <cell r="P3916">
            <v>45936000</v>
          </cell>
          <cell r="AC3916" t="str">
            <v>Pharma</v>
          </cell>
          <cell r="AH3916" t="str">
            <v>Tiến độ 2</v>
          </cell>
        </row>
        <row r="3917">
          <cell r="H3917" t="str">
            <v>MC001406</v>
          </cell>
          <cell r="P3917">
            <v>2340000</v>
          </cell>
          <cell r="AC3917" t="str">
            <v>Pharma</v>
          </cell>
          <cell r="AH3917" t="str">
            <v>Tiến độ 2</v>
          </cell>
        </row>
        <row r="3918">
          <cell r="H3918" t="str">
            <v>MC001406</v>
          </cell>
          <cell r="P3918">
            <v>9360000</v>
          </cell>
          <cell r="AC3918" t="str">
            <v>Pharma</v>
          </cell>
          <cell r="AH3918" t="str">
            <v>Tiến độ 2</v>
          </cell>
        </row>
        <row r="3919">
          <cell r="H3919" t="str">
            <v>MC001406</v>
          </cell>
          <cell r="P3919">
            <v>29610000</v>
          </cell>
          <cell r="AC3919" t="str">
            <v>Pharma</v>
          </cell>
          <cell r="AH3919" t="str">
            <v>Tiến độ 2</v>
          </cell>
        </row>
        <row r="3920">
          <cell r="H3920" t="str">
            <v>MC001406</v>
          </cell>
          <cell r="P3920">
            <v>4632000</v>
          </cell>
          <cell r="AC3920" t="str">
            <v>Dinh Dưỡng</v>
          </cell>
          <cell r="AH3920" t="str">
            <v>Tiến độ 2</v>
          </cell>
        </row>
        <row r="3921">
          <cell r="H3921" t="str">
            <v>MC001406</v>
          </cell>
          <cell r="P3921">
            <v>10780000</v>
          </cell>
          <cell r="AC3921" t="str">
            <v>Dinh Dưỡng</v>
          </cell>
          <cell r="AH3921" t="str">
            <v>Tiến độ 2</v>
          </cell>
        </row>
        <row r="3922">
          <cell r="H3922" t="str">
            <v>MC001406</v>
          </cell>
          <cell r="P3922">
            <v>35640000</v>
          </cell>
          <cell r="AC3922" t="str">
            <v>Dinh Dưỡng</v>
          </cell>
          <cell r="AH3922" t="str">
            <v>Tiến độ 2</v>
          </cell>
        </row>
        <row r="3923">
          <cell r="H3923" t="str">
            <v>MC001406</v>
          </cell>
          <cell r="P3923">
            <v>42180000</v>
          </cell>
          <cell r="AC3923" t="str">
            <v>Dinh Dưỡng</v>
          </cell>
          <cell r="AH3923" t="str">
            <v>Tiến độ 2</v>
          </cell>
        </row>
        <row r="3924">
          <cell r="H3924" t="str">
            <v>MC001406</v>
          </cell>
          <cell r="P3924">
            <v>13248000</v>
          </cell>
          <cell r="AC3924" t="str">
            <v>Sữa Nước Pharma</v>
          </cell>
          <cell r="AH3924" t="str">
            <v>Tiến độ 2</v>
          </cell>
        </row>
        <row r="3925">
          <cell r="H3925" t="str">
            <v>MC001406</v>
          </cell>
          <cell r="P3925">
            <v>28800000</v>
          </cell>
          <cell r="AC3925" t="str">
            <v>Sữa Nước Pharma</v>
          </cell>
          <cell r="AH3925" t="str">
            <v>Tiến độ 2</v>
          </cell>
        </row>
        <row r="3926">
          <cell r="H3926" t="str">
            <v>MC001406</v>
          </cell>
          <cell r="P3926">
            <v>18816000</v>
          </cell>
          <cell r="AC3926" t="str">
            <v>Sữa Nước Pharma</v>
          </cell>
          <cell r="AH3926" t="str">
            <v>Tiến độ 2</v>
          </cell>
        </row>
        <row r="3927">
          <cell r="H3927" t="str">
            <v>MC001142</v>
          </cell>
          <cell r="P3927">
            <v>8496000</v>
          </cell>
          <cell r="AC3927" t="str">
            <v>Bột Ăn Dặm</v>
          </cell>
          <cell r="AH3927" t="str">
            <v>Tiến độ 2</v>
          </cell>
        </row>
        <row r="3928">
          <cell r="H3928" t="str">
            <v>MC001142</v>
          </cell>
          <cell r="P3928">
            <v>1632000</v>
          </cell>
          <cell r="AC3928" t="str">
            <v>Bột Ăn Dặm</v>
          </cell>
          <cell r="AH3928" t="str">
            <v>Tiến độ 2</v>
          </cell>
        </row>
        <row r="3929">
          <cell r="H3929" t="str">
            <v>MC001142</v>
          </cell>
          <cell r="P3929">
            <v>1632000</v>
          </cell>
          <cell r="AC3929" t="str">
            <v>Bột Ăn Dặm</v>
          </cell>
          <cell r="AH3929" t="str">
            <v>Tiến độ 2</v>
          </cell>
        </row>
        <row r="3930">
          <cell r="H3930" t="str">
            <v>MC001142</v>
          </cell>
          <cell r="P3930">
            <v>708000</v>
          </cell>
          <cell r="AC3930" t="str">
            <v>Bột Ăn Dặm</v>
          </cell>
          <cell r="AH3930" t="str">
            <v>Tiến độ 2</v>
          </cell>
        </row>
        <row r="3931">
          <cell r="H3931" t="str">
            <v>MC001142</v>
          </cell>
          <cell r="P3931">
            <v>1416000</v>
          </cell>
          <cell r="AC3931" t="str">
            <v>Bột Ăn Dặm</v>
          </cell>
          <cell r="AH3931" t="str">
            <v>Tiến độ 2</v>
          </cell>
        </row>
        <row r="3932">
          <cell r="H3932" t="str">
            <v>MC001142</v>
          </cell>
          <cell r="P3932">
            <v>708000</v>
          </cell>
          <cell r="AC3932" t="str">
            <v>Bột Ăn Dặm</v>
          </cell>
          <cell r="AH3932" t="str">
            <v>Tiến độ 2</v>
          </cell>
        </row>
        <row r="3933">
          <cell r="H3933" t="str">
            <v>MC001142</v>
          </cell>
          <cell r="P3933">
            <v>1416000</v>
          </cell>
          <cell r="AC3933" t="str">
            <v>Bột Ăn Dặm</v>
          </cell>
          <cell r="AH3933" t="str">
            <v>Tiến độ 2</v>
          </cell>
        </row>
        <row r="3934">
          <cell r="H3934" t="str">
            <v>MC001142</v>
          </cell>
          <cell r="P3934">
            <v>816000</v>
          </cell>
          <cell r="AC3934" t="str">
            <v>Bột Ăn Dặm</v>
          </cell>
          <cell r="AH3934" t="str">
            <v>Tiến độ 2</v>
          </cell>
        </row>
        <row r="3935">
          <cell r="H3935" t="str">
            <v>MC001142</v>
          </cell>
          <cell r="P3935">
            <v>1632000</v>
          </cell>
          <cell r="AC3935" t="str">
            <v>Bột Ăn Dặm</v>
          </cell>
          <cell r="AH3935" t="str">
            <v>Tiến độ 2</v>
          </cell>
        </row>
        <row r="3936">
          <cell r="H3936" t="str">
            <v>MC001142</v>
          </cell>
          <cell r="P3936">
            <v>1632000</v>
          </cell>
          <cell r="AC3936" t="str">
            <v>Bột Ăn Dặm</v>
          </cell>
          <cell r="AH3936" t="str">
            <v>Tiến độ 2</v>
          </cell>
        </row>
        <row r="3937">
          <cell r="H3937" t="str">
            <v>MC001142</v>
          </cell>
          <cell r="P3937">
            <v>6528000</v>
          </cell>
          <cell r="AC3937" t="str">
            <v>Bột Ăn Dặm</v>
          </cell>
          <cell r="AH3937" t="str">
            <v>Tiến độ 2</v>
          </cell>
        </row>
        <row r="3938">
          <cell r="H3938" t="str">
            <v>MC001142</v>
          </cell>
          <cell r="P3938">
            <v>10368000</v>
          </cell>
          <cell r="AC3938" t="str">
            <v>Sữa nước</v>
          </cell>
          <cell r="AH3938" t="str">
            <v>Tiến độ 2</v>
          </cell>
        </row>
        <row r="3939">
          <cell r="H3939" t="str">
            <v>MC001142</v>
          </cell>
          <cell r="P3939">
            <v>15897600</v>
          </cell>
          <cell r="AC3939" t="str">
            <v>Sữa nước</v>
          </cell>
          <cell r="AH3939" t="str">
            <v>Tiến độ 2</v>
          </cell>
        </row>
        <row r="3940">
          <cell r="H3940" t="str">
            <v>MC000342</v>
          </cell>
          <cell r="P3940">
            <v>2448000</v>
          </cell>
          <cell r="AC3940" t="str">
            <v>Bột Ăn Dặm</v>
          </cell>
          <cell r="AH3940" t="str">
            <v>Tiến độ 2</v>
          </cell>
        </row>
        <row r="3941">
          <cell r="H3941" t="str">
            <v>MC000342</v>
          </cell>
          <cell r="P3941">
            <v>1416000</v>
          </cell>
          <cell r="AC3941" t="str">
            <v>Bột Ăn Dặm</v>
          </cell>
          <cell r="AH3941" t="str">
            <v>Tiến độ 2</v>
          </cell>
        </row>
        <row r="3942">
          <cell r="H3942" t="str">
            <v>MC000342</v>
          </cell>
          <cell r="P3942">
            <v>6120000</v>
          </cell>
          <cell r="AC3942" t="str">
            <v>Sữa Bột Colos</v>
          </cell>
          <cell r="AH3942" t="str">
            <v>Tiến độ 2</v>
          </cell>
        </row>
        <row r="3943">
          <cell r="H3943" t="str">
            <v>MC000342</v>
          </cell>
          <cell r="P3943">
            <v>2832000</v>
          </cell>
          <cell r="AC3943" t="str">
            <v>Bột Ăn Dặm</v>
          </cell>
          <cell r="AH3943" t="str">
            <v>Tiến độ 2</v>
          </cell>
        </row>
        <row r="3944">
          <cell r="H3944" t="str">
            <v>MC000342</v>
          </cell>
          <cell r="P3944">
            <v>1632000</v>
          </cell>
          <cell r="AC3944" t="str">
            <v>Bột Ăn Dặm</v>
          </cell>
          <cell r="AH3944" t="str">
            <v>Tiến độ 2</v>
          </cell>
        </row>
        <row r="3945">
          <cell r="H3945" t="str">
            <v>MC000342</v>
          </cell>
          <cell r="P3945">
            <v>3264000</v>
          </cell>
          <cell r="AC3945" t="str">
            <v>Bột Ăn Dặm</v>
          </cell>
          <cell r="AH3945" t="str">
            <v>Tiến độ 2</v>
          </cell>
        </row>
        <row r="3946">
          <cell r="H3946" t="str">
            <v>MC000342</v>
          </cell>
          <cell r="P3946">
            <v>3264000</v>
          </cell>
          <cell r="AC3946" t="str">
            <v>Bột Ăn Dặm</v>
          </cell>
          <cell r="AH3946" t="str">
            <v>Tiến độ 2</v>
          </cell>
        </row>
        <row r="3947">
          <cell r="H3947" t="str">
            <v>MC000342</v>
          </cell>
          <cell r="P3947">
            <v>1416000</v>
          </cell>
          <cell r="AC3947" t="str">
            <v>Bột Ăn Dặm</v>
          </cell>
          <cell r="AH3947" t="str">
            <v>Tiến độ 2</v>
          </cell>
        </row>
        <row r="3948">
          <cell r="H3948" t="str">
            <v>MC000342</v>
          </cell>
          <cell r="P3948">
            <v>708000</v>
          </cell>
          <cell r="AC3948" t="str">
            <v>Bột Ăn Dặm</v>
          </cell>
          <cell r="AH3948" t="str">
            <v>Tiến độ 2</v>
          </cell>
        </row>
        <row r="3949">
          <cell r="H3949" t="str">
            <v>MC000342</v>
          </cell>
          <cell r="P3949">
            <v>12720000</v>
          </cell>
          <cell r="AC3949" t="str">
            <v>Sữa Bột Colos</v>
          </cell>
          <cell r="AH3949" t="str">
            <v>Tiến độ 2</v>
          </cell>
        </row>
        <row r="3950">
          <cell r="H3950" t="str">
            <v>MC000342</v>
          </cell>
          <cell r="P3950">
            <v>6480000</v>
          </cell>
          <cell r="AC3950" t="str">
            <v>Sữa Bột Colos</v>
          </cell>
          <cell r="AH3950" t="str">
            <v>Tiến độ 2</v>
          </cell>
        </row>
        <row r="3951">
          <cell r="H3951" t="str">
            <v>MC000342</v>
          </cell>
          <cell r="P3951">
            <v>18360000</v>
          </cell>
          <cell r="AC3951" t="str">
            <v>Sữa Bột Colos</v>
          </cell>
          <cell r="AH3951" t="str">
            <v>Tiến độ 2</v>
          </cell>
        </row>
        <row r="3952">
          <cell r="H3952" t="str">
            <v>MC000342</v>
          </cell>
          <cell r="P3952">
            <v>25440000</v>
          </cell>
          <cell r="AC3952" t="str">
            <v>Sữa Bột Colos</v>
          </cell>
          <cell r="AH3952" t="str">
            <v>Tiến độ 2</v>
          </cell>
        </row>
        <row r="3953">
          <cell r="H3953" t="str">
            <v>MC000342</v>
          </cell>
          <cell r="P3953">
            <v>3240000</v>
          </cell>
          <cell r="AC3953" t="str">
            <v>Sữa Bột Colos</v>
          </cell>
          <cell r="AH3953" t="str">
            <v>Tiến độ 2</v>
          </cell>
        </row>
        <row r="3954">
          <cell r="H3954" t="str">
            <v>MC000342</v>
          </cell>
          <cell r="P3954">
            <v>3120000</v>
          </cell>
          <cell r="AC3954" t="str">
            <v>Sữa Bột Colos</v>
          </cell>
          <cell r="AH3954" t="str">
            <v>Tiến độ 2</v>
          </cell>
        </row>
        <row r="3955">
          <cell r="H3955" t="str">
            <v>MC000342</v>
          </cell>
          <cell r="P3955">
            <v>1296000</v>
          </cell>
          <cell r="AC3955" t="str">
            <v>Sữa Nước Pharma</v>
          </cell>
          <cell r="AH3955" t="str">
            <v>Tiến độ 2</v>
          </cell>
        </row>
        <row r="3956">
          <cell r="H3956" t="str">
            <v>MC000342</v>
          </cell>
          <cell r="P3956">
            <v>2340000</v>
          </cell>
          <cell r="AC3956" t="str">
            <v>Pharma</v>
          </cell>
          <cell r="AH3956" t="str">
            <v>Tiến độ 2</v>
          </cell>
        </row>
        <row r="3957">
          <cell r="H3957" t="str">
            <v>MC000342</v>
          </cell>
          <cell r="P3957">
            <v>2246400</v>
          </cell>
          <cell r="AC3957" t="str">
            <v>Sữa Nước</v>
          </cell>
          <cell r="AH3957" t="str">
            <v>Tiến độ 2</v>
          </cell>
        </row>
        <row r="3958">
          <cell r="H3958" t="str">
            <v>MC000342</v>
          </cell>
          <cell r="P3958">
            <v>19320000</v>
          </cell>
          <cell r="AC3958" t="str">
            <v>Dinh Dưỡng</v>
          </cell>
          <cell r="AH3958" t="str">
            <v>Tiến độ 2</v>
          </cell>
        </row>
        <row r="3959">
          <cell r="H3959" t="str">
            <v>MC000342</v>
          </cell>
          <cell r="P3959">
            <v>2880000</v>
          </cell>
          <cell r="AC3959" t="str">
            <v>Dinh Dưỡng</v>
          </cell>
          <cell r="AH3959" t="str">
            <v>Tiến độ 2</v>
          </cell>
        </row>
        <row r="3960">
          <cell r="H3960" t="str">
            <v>MC000342</v>
          </cell>
          <cell r="P3960">
            <v>4980000</v>
          </cell>
          <cell r="AC3960" t="str">
            <v>Dinh Dưỡng</v>
          </cell>
          <cell r="AH3960" t="str">
            <v>Tiến độ 2</v>
          </cell>
        </row>
        <row r="3961">
          <cell r="H3961" t="str">
            <v>MC002741</v>
          </cell>
          <cell r="P3961">
            <v>5184000</v>
          </cell>
          <cell r="AC3961" t="str">
            <v>Sữa nước</v>
          </cell>
          <cell r="AH3961" t="str">
            <v>Tiến độ 2</v>
          </cell>
        </row>
        <row r="3962">
          <cell r="H3962" t="str">
            <v>MC002741</v>
          </cell>
          <cell r="P3962">
            <v>3974400</v>
          </cell>
          <cell r="AC3962" t="str">
            <v>Sữa nước</v>
          </cell>
          <cell r="AH3962" t="str">
            <v>Tiến độ 2</v>
          </cell>
        </row>
        <row r="3963">
          <cell r="H3963" t="str">
            <v>MC002741</v>
          </cell>
          <cell r="P3963">
            <v>3456000</v>
          </cell>
          <cell r="AC3963" t="str">
            <v>Sữa Nước</v>
          </cell>
          <cell r="AH3963" t="str">
            <v>Tiến độ 2</v>
          </cell>
        </row>
        <row r="3964">
          <cell r="H3964" t="str">
            <v>MC002741</v>
          </cell>
          <cell r="P3964">
            <v>4608000</v>
          </cell>
          <cell r="AC3964" t="str">
            <v>Sữa Nước</v>
          </cell>
          <cell r="AH3964" t="str">
            <v>Tiến độ 2</v>
          </cell>
        </row>
        <row r="3965">
          <cell r="H3965" t="str">
            <v>MC002741</v>
          </cell>
          <cell r="P3965">
            <v>7104000</v>
          </cell>
          <cell r="AC3965" t="str">
            <v>Sữa nước</v>
          </cell>
          <cell r="AH3965" t="str">
            <v>Tiến độ 2</v>
          </cell>
        </row>
        <row r="3966">
          <cell r="H3966" t="str">
            <v>MC002741</v>
          </cell>
          <cell r="P3966">
            <v>6912000</v>
          </cell>
          <cell r="AC3966" t="str">
            <v>Sữa nước</v>
          </cell>
          <cell r="AH3966" t="str">
            <v>Tiến độ 2</v>
          </cell>
        </row>
        <row r="3967">
          <cell r="H3967" t="str">
            <v>MC002741</v>
          </cell>
          <cell r="P3967">
            <v>4440000</v>
          </cell>
          <cell r="AC3967" t="str">
            <v>Dinh Dưỡng</v>
          </cell>
          <cell r="AH3967" t="str">
            <v>Tiến độ 2</v>
          </cell>
        </row>
        <row r="3968">
          <cell r="H3968" t="str">
            <v>MC002741</v>
          </cell>
          <cell r="P3968">
            <v>9648000</v>
          </cell>
          <cell r="AC3968" t="str">
            <v>Dinh Dưỡng</v>
          </cell>
          <cell r="AH3968" t="str">
            <v>Tiến độ 2</v>
          </cell>
        </row>
        <row r="3969">
          <cell r="H3969" t="str">
            <v>MC002741</v>
          </cell>
          <cell r="P3969">
            <v>11520000</v>
          </cell>
          <cell r="AC3969" t="str">
            <v>Dinh Dưỡng</v>
          </cell>
          <cell r="AH3969" t="str">
            <v>Tiến độ 2</v>
          </cell>
        </row>
        <row r="3970">
          <cell r="H3970" t="str">
            <v>MC002741</v>
          </cell>
          <cell r="P3970">
            <v>9360000</v>
          </cell>
          <cell r="AC3970" t="str">
            <v>Dinh Dưỡng</v>
          </cell>
          <cell r="AH3970" t="str">
            <v>Tiến độ 2</v>
          </cell>
        </row>
        <row r="3971">
          <cell r="H3971" t="str">
            <v>MC002741</v>
          </cell>
          <cell r="P3971">
            <v>9360000</v>
          </cell>
          <cell r="AC3971" t="str">
            <v>Dinh Dưỡng</v>
          </cell>
          <cell r="AH3971" t="str">
            <v>Tiến độ 2</v>
          </cell>
        </row>
        <row r="3972">
          <cell r="H3972" t="str">
            <v>MC002741</v>
          </cell>
          <cell r="P3972">
            <v>17244000</v>
          </cell>
          <cell r="AC3972" t="str">
            <v>Dinh Dưỡng</v>
          </cell>
          <cell r="AH3972" t="str">
            <v>Tiến độ 2</v>
          </cell>
        </row>
        <row r="3973">
          <cell r="H3973" t="str">
            <v>MC002741</v>
          </cell>
          <cell r="P3973">
            <v>14940000</v>
          </cell>
          <cell r="AC3973" t="str">
            <v>Dinh Dưỡng</v>
          </cell>
          <cell r="AH3973" t="str">
            <v>Tiến độ 2</v>
          </cell>
        </row>
        <row r="3974">
          <cell r="H3974" t="str">
            <v>MC002741</v>
          </cell>
          <cell r="P3974">
            <v>15456000</v>
          </cell>
          <cell r="AC3974" t="str">
            <v>Dinh Dưỡng</v>
          </cell>
          <cell r="AH3974" t="str">
            <v>Tiến độ 2</v>
          </cell>
        </row>
        <row r="3975">
          <cell r="H3975" t="str">
            <v>MC002741</v>
          </cell>
          <cell r="P3975">
            <v>13320000</v>
          </cell>
          <cell r="AC3975" t="str">
            <v>Dinh Dưỡng</v>
          </cell>
          <cell r="AH3975" t="str">
            <v>Tiến độ 2</v>
          </cell>
        </row>
        <row r="3976">
          <cell r="H3976" t="str">
            <v>MC002741</v>
          </cell>
          <cell r="P3976">
            <v>9264000</v>
          </cell>
          <cell r="AC3976" t="str">
            <v>Dinh Dưỡng</v>
          </cell>
          <cell r="AH3976" t="str">
            <v>Tiến độ 2</v>
          </cell>
        </row>
        <row r="3977">
          <cell r="H3977" t="str">
            <v>MC002741</v>
          </cell>
          <cell r="P3977">
            <v>17640000</v>
          </cell>
          <cell r="AC3977" t="str">
            <v>Dinh Dưỡng</v>
          </cell>
          <cell r="AH3977" t="str">
            <v>Tiến độ 2</v>
          </cell>
        </row>
        <row r="3978">
          <cell r="H3978" t="str">
            <v>MC002741</v>
          </cell>
          <cell r="P3978">
            <v>8880000</v>
          </cell>
          <cell r="AC3978" t="str">
            <v>Dinh Dưỡng</v>
          </cell>
          <cell r="AH3978" t="str">
            <v>Tiến độ 2</v>
          </cell>
        </row>
        <row r="3979">
          <cell r="H3979" t="str">
            <v>MC002741</v>
          </cell>
          <cell r="P3979">
            <v>17280000</v>
          </cell>
          <cell r="AC3979" t="str">
            <v>Dinh Dưỡng</v>
          </cell>
          <cell r="AH3979" t="str">
            <v>Tiến độ 2</v>
          </cell>
        </row>
        <row r="3980">
          <cell r="H3980" t="str">
            <v>MC002741</v>
          </cell>
          <cell r="P3980">
            <v>14256000</v>
          </cell>
          <cell r="AC3980" t="str">
            <v>Dinh Dưỡng</v>
          </cell>
          <cell r="AH3980" t="str">
            <v>Tiến độ 2</v>
          </cell>
        </row>
        <row r="3981">
          <cell r="H3981" t="str">
            <v>MC002741</v>
          </cell>
          <cell r="P3981">
            <v>13132800</v>
          </cell>
          <cell r="AC3981" t="str">
            <v>Sữa Nước Colos</v>
          </cell>
          <cell r="AH3981" t="str">
            <v>Tiến độ 2</v>
          </cell>
        </row>
        <row r="3982">
          <cell r="H3982" t="str">
            <v>MC002741</v>
          </cell>
          <cell r="P3982">
            <v>38160000</v>
          </cell>
          <cell r="AC3982" t="str">
            <v>Sữa Bột Colos</v>
          </cell>
          <cell r="AH3982" t="str">
            <v>Tiến độ 2</v>
          </cell>
        </row>
        <row r="3983">
          <cell r="H3983" t="str">
            <v>MC000615</v>
          </cell>
          <cell r="P3983">
            <v>49800000</v>
          </cell>
          <cell r="AC3983" t="str">
            <v>Dinh Dưỡng</v>
          </cell>
          <cell r="AH3983" t="str">
            <v>Tiến độ 2</v>
          </cell>
        </row>
        <row r="3984">
          <cell r="H3984" t="str">
            <v>MC000615</v>
          </cell>
          <cell r="P3984">
            <v>38640000</v>
          </cell>
          <cell r="AC3984" t="str">
            <v>Dinh Dưỡng</v>
          </cell>
          <cell r="AH3984" t="str">
            <v>Tiến độ 2</v>
          </cell>
        </row>
        <row r="3985">
          <cell r="H3985" t="str">
            <v>MC000615</v>
          </cell>
          <cell r="P3985">
            <v>17280000</v>
          </cell>
          <cell r="AC3985" t="str">
            <v>Dinh Dưỡng</v>
          </cell>
          <cell r="AH3985" t="str">
            <v>Tiến độ 2</v>
          </cell>
        </row>
        <row r="3986">
          <cell r="H3986" t="str">
            <v>MC000615</v>
          </cell>
          <cell r="P3986">
            <v>17760000</v>
          </cell>
          <cell r="AC3986" t="str">
            <v>Dinh Dưỡng</v>
          </cell>
          <cell r="AH3986" t="str">
            <v>Tiến độ 2</v>
          </cell>
        </row>
        <row r="3987">
          <cell r="H3987" t="str">
            <v>MC000615</v>
          </cell>
          <cell r="P3987">
            <v>23160000</v>
          </cell>
          <cell r="AC3987" t="str">
            <v>Dinh Dưỡng</v>
          </cell>
          <cell r="AH3987" t="str">
            <v>Tiến độ 2</v>
          </cell>
        </row>
        <row r="3988">
          <cell r="H3988" t="str">
            <v>MC000615</v>
          </cell>
          <cell r="P3988">
            <v>41160000</v>
          </cell>
          <cell r="AC3988" t="str">
            <v>Dinh Dưỡng</v>
          </cell>
          <cell r="AH3988" t="str">
            <v>Tiến độ 2</v>
          </cell>
        </row>
        <row r="3989">
          <cell r="H3989" t="str">
            <v>MC000615</v>
          </cell>
          <cell r="P3989">
            <v>44400000</v>
          </cell>
          <cell r="AC3989" t="str">
            <v>Dinh Dưỡng</v>
          </cell>
          <cell r="AH3989" t="str">
            <v>Tiến độ 2</v>
          </cell>
        </row>
        <row r="3990">
          <cell r="H3990" t="str">
            <v>MC000615</v>
          </cell>
          <cell r="P3990">
            <v>77280000</v>
          </cell>
          <cell r="AC3990" t="str">
            <v>Dinh Dưỡng</v>
          </cell>
          <cell r="AH3990" t="str">
            <v>Tiến độ 2</v>
          </cell>
        </row>
        <row r="3991">
          <cell r="H3991" t="str">
            <v>MC000615</v>
          </cell>
          <cell r="P3991">
            <v>4440000</v>
          </cell>
          <cell r="AC3991" t="str">
            <v>Dinh Dưỡng</v>
          </cell>
          <cell r="AH3991" t="str">
            <v>Tiến độ 2</v>
          </cell>
        </row>
        <row r="3992">
          <cell r="H3992" t="str">
            <v>MC000615</v>
          </cell>
          <cell r="P3992">
            <v>4440000</v>
          </cell>
          <cell r="AC3992" t="str">
            <v>Dinh Dưỡng</v>
          </cell>
          <cell r="AH3992" t="str">
            <v>Tiến độ 2</v>
          </cell>
        </row>
        <row r="3993">
          <cell r="H3993" t="str">
            <v>MC000615</v>
          </cell>
          <cell r="P3993">
            <v>4440000</v>
          </cell>
          <cell r="AC3993" t="str">
            <v>Dinh Dưỡng</v>
          </cell>
          <cell r="AH3993" t="str">
            <v>Tiến độ 2</v>
          </cell>
        </row>
        <row r="3994">
          <cell r="H3994" t="str">
            <v>MC000615</v>
          </cell>
          <cell r="P3994">
            <v>4440000</v>
          </cell>
          <cell r="AC3994" t="str">
            <v>Dinh Dưỡng</v>
          </cell>
          <cell r="AH3994" t="str">
            <v>Tiến độ 2</v>
          </cell>
        </row>
        <row r="3995">
          <cell r="H3995" t="str">
            <v>MC000615</v>
          </cell>
          <cell r="P3995">
            <v>4440000</v>
          </cell>
          <cell r="AC3995" t="str">
            <v>Dinh Dưỡng</v>
          </cell>
          <cell r="AH3995" t="str">
            <v>Tiến độ 2</v>
          </cell>
        </row>
        <row r="3996">
          <cell r="H3996" t="str">
            <v>MC000615</v>
          </cell>
          <cell r="P3996">
            <v>71280000</v>
          </cell>
          <cell r="AC3996" t="str">
            <v>Dinh Dưỡng</v>
          </cell>
          <cell r="AH3996" t="str">
            <v>Tiến độ 2</v>
          </cell>
        </row>
        <row r="3997">
          <cell r="H3997" t="str">
            <v>MC002560</v>
          </cell>
          <cell r="P3997">
            <v>23760000</v>
          </cell>
          <cell r="AC3997" t="str">
            <v>Dinh Dưỡng</v>
          </cell>
          <cell r="AH3997" t="str">
            <v>Tiến độ 2</v>
          </cell>
        </row>
        <row r="3998">
          <cell r="H3998" t="str">
            <v>MC002560</v>
          </cell>
          <cell r="P3998">
            <v>19320000</v>
          </cell>
          <cell r="AC3998" t="str">
            <v>Dinh Dưỡng</v>
          </cell>
          <cell r="AH3998" t="str">
            <v>Tiến độ 2</v>
          </cell>
        </row>
        <row r="3999">
          <cell r="H3999" t="str">
            <v>MC002560</v>
          </cell>
          <cell r="P3999">
            <v>25920000</v>
          </cell>
          <cell r="AC3999" t="str">
            <v>Sữa Nước</v>
          </cell>
          <cell r="AH3999" t="str">
            <v>Tiến độ 2</v>
          </cell>
        </row>
        <row r="4000">
          <cell r="H4000" t="str">
            <v>MC002560</v>
          </cell>
          <cell r="P4000">
            <v>34560000</v>
          </cell>
          <cell r="AC4000" t="str">
            <v>Sữa Nước</v>
          </cell>
          <cell r="AH4000" t="str">
            <v>Tiến độ 2</v>
          </cell>
        </row>
        <row r="4001">
          <cell r="H4001" t="str">
            <v>MC002560</v>
          </cell>
          <cell r="P4001">
            <v>6240000</v>
          </cell>
          <cell r="AC4001" t="str">
            <v>Sữa Bột Colos</v>
          </cell>
          <cell r="AH4001" t="str">
            <v>Tiến độ 2</v>
          </cell>
        </row>
        <row r="4002">
          <cell r="H4002" t="str">
            <v>MC001157</v>
          </cell>
          <cell r="P4002">
            <v>5184000</v>
          </cell>
          <cell r="AC4002" t="str">
            <v>Sữa nước</v>
          </cell>
          <cell r="AH4002" t="str">
            <v>Tiến độ 2</v>
          </cell>
        </row>
        <row r="4003">
          <cell r="H4003" t="str">
            <v>MC001157</v>
          </cell>
          <cell r="P4003">
            <v>2649600</v>
          </cell>
          <cell r="AC4003" t="str">
            <v>Sữa nước</v>
          </cell>
          <cell r="AH4003" t="str">
            <v>Tiến độ 2</v>
          </cell>
        </row>
        <row r="4004">
          <cell r="H4004" t="str">
            <v>MC001157</v>
          </cell>
          <cell r="P4004">
            <v>23040000</v>
          </cell>
          <cell r="AC4004" t="str">
            <v>Sữa Nước</v>
          </cell>
          <cell r="AH4004" t="str">
            <v>Tiến độ 2</v>
          </cell>
        </row>
        <row r="4005">
          <cell r="H4005" t="str">
            <v>MC001157</v>
          </cell>
          <cell r="P4005">
            <v>11520000</v>
          </cell>
          <cell r="AC4005" t="str">
            <v>Sữa Nước</v>
          </cell>
          <cell r="AH4005" t="str">
            <v>Tiến độ 2</v>
          </cell>
        </row>
        <row r="4006">
          <cell r="H4006" t="str">
            <v>MC001157</v>
          </cell>
          <cell r="P4006">
            <v>1123200</v>
          </cell>
          <cell r="AC4006" t="str">
            <v>Sữa Nước</v>
          </cell>
          <cell r="AH4006" t="str">
            <v>Tiến độ 2</v>
          </cell>
        </row>
        <row r="4007">
          <cell r="H4007" t="str">
            <v>MC001157</v>
          </cell>
          <cell r="P4007">
            <v>14592000</v>
          </cell>
          <cell r="AC4007" t="str">
            <v>Sữa Nước Colos</v>
          </cell>
          <cell r="AH4007" t="str">
            <v>Tiến độ 2</v>
          </cell>
        </row>
        <row r="4008">
          <cell r="H4008" t="str">
            <v>MC001157</v>
          </cell>
          <cell r="P4008">
            <v>7344000</v>
          </cell>
          <cell r="AC4008" t="str">
            <v>Sữa Nước Colos</v>
          </cell>
          <cell r="AH4008" t="str">
            <v>Tiến độ 2</v>
          </cell>
        </row>
        <row r="4009">
          <cell r="H4009" t="str">
            <v>MC001157</v>
          </cell>
          <cell r="P4009">
            <v>19080000</v>
          </cell>
          <cell r="AC4009" t="str">
            <v>Sữa Bột Colos</v>
          </cell>
          <cell r="AH4009" t="str">
            <v>Tiến độ 2</v>
          </cell>
        </row>
        <row r="4010">
          <cell r="H4010" t="str">
            <v>MC001157</v>
          </cell>
          <cell r="P4010">
            <v>9720000</v>
          </cell>
          <cell r="AC4010" t="str">
            <v>Sữa Bột Colos</v>
          </cell>
          <cell r="AH4010" t="str">
            <v>Tiến độ 2</v>
          </cell>
        </row>
        <row r="4011">
          <cell r="H4011" t="str">
            <v>MC001157</v>
          </cell>
          <cell r="P4011">
            <v>6240000</v>
          </cell>
          <cell r="AC4011" t="str">
            <v>Sữa Bột Colos</v>
          </cell>
          <cell r="AH4011" t="str">
            <v>Tiến độ 2</v>
          </cell>
        </row>
        <row r="4012">
          <cell r="H4012" t="str">
            <v>MC001157</v>
          </cell>
          <cell r="P4012">
            <v>12240000</v>
          </cell>
          <cell r="AC4012" t="str">
            <v>Sữa Bột Colos</v>
          </cell>
          <cell r="AH4012" t="str">
            <v>Tiến độ 2</v>
          </cell>
        </row>
        <row r="4013">
          <cell r="H4013" t="str">
            <v>MC001157</v>
          </cell>
          <cell r="P4013">
            <v>1728000</v>
          </cell>
          <cell r="AC4013" t="str">
            <v>Sữa nước</v>
          </cell>
          <cell r="AH4013" t="str">
            <v>Tiến độ 2</v>
          </cell>
        </row>
        <row r="4014">
          <cell r="H4014" t="str">
            <v>MC002674</v>
          </cell>
          <cell r="P4014">
            <v>1632000</v>
          </cell>
          <cell r="AC4014" t="str">
            <v>Bột Ăn Dặm</v>
          </cell>
          <cell r="AH4014" t="str">
            <v>Tiến độ 2</v>
          </cell>
        </row>
        <row r="4015">
          <cell r="H4015" t="str">
            <v>MC002674</v>
          </cell>
          <cell r="P4015">
            <v>4248000</v>
          </cell>
          <cell r="AC4015" t="str">
            <v>Bột Ăn Dặm</v>
          </cell>
          <cell r="AH4015" t="str">
            <v>Tiến độ 2</v>
          </cell>
        </row>
        <row r="4016">
          <cell r="H4016" t="str">
            <v>MC002674</v>
          </cell>
          <cell r="P4016">
            <v>10281600</v>
          </cell>
          <cell r="AC4016" t="str">
            <v>Sữa Nước Colos</v>
          </cell>
          <cell r="AH4016" t="str">
            <v>Tiến độ 2</v>
          </cell>
        </row>
        <row r="4017">
          <cell r="H4017" t="str">
            <v>MC002500</v>
          </cell>
          <cell r="P4017">
            <v>855000</v>
          </cell>
          <cell r="AC4017" t="str">
            <v>Nunest</v>
          </cell>
          <cell r="AH4017" t="str">
            <v>Tiến độ 2</v>
          </cell>
        </row>
        <row r="4018">
          <cell r="H4018" t="str">
            <v>MC002500</v>
          </cell>
          <cell r="P4018">
            <v>13219200</v>
          </cell>
          <cell r="AC4018" t="str">
            <v>Sữa Nước Colos</v>
          </cell>
          <cell r="AH4018" t="str">
            <v>Tiến độ 2</v>
          </cell>
        </row>
        <row r="4019">
          <cell r="H4019" t="str">
            <v>MC002500</v>
          </cell>
          <cell r="P4019">
            <v>26995200</v>
          </cell>
          <cell r="AC4019" t="str">
            <v>Sữa Nước Colos</v>
          </cell>
          <cell r="AH4019" t="str">
            <v>Tiến độ 2</v>
          </cell>
        </row>
        <row r="4020">
          <cell r="H4020" t="str">
            <v>MC002500</v>
          </cell>
          <cell r="P4020">
            <v>1075200</v>
          </cell>
          <cell r="AC4020" t="str">
            <v>Sữa Nước Pharma</v>
          </cell>
          <cell r="AH4020" t="str">
            <v>Tiến độ 2</v>
          </cell>
        </row>
        <row r="4021">
          <cell r="H4021" t="str">
            <v>MC002500</v>
          </cell>
          <cell r="P4021">
            <v>2520000</v>
          </cell>
          <cell r="AC4021" t="str">
            <v>Sữa Nước Pharma</v>
          </cell>
          <cell r="AH4021" t="str">
            <v>Tiến độ 2</v>
          </cell>
        </row>
        <row r="4022">
          <cell r="H4022" t="str">
            <v>MC002500</v>
          </cell>
          <cell r="P4022">
            <v>7526400</v>
          </cell>
          <cell r="AC4022" t="str">
            <v>Sữa Nước Pharma</v>
          </cell>
          <cell r="AH4022" t="str">
            <v>Tiến độ 2</v>
          </cell>
        </row>
        <row r="4023">
          <cell r="H4023" t="str">
            <v>MC002500</v>
          </cell>
          <cell r="P4023">
            <v>3024000</v>
          </cell>
          <cell r="AC4023" t="str">
            <v>Sữa Nước Pharma</v>
          </cell>
          <cell r="AH4023" t="str">
            <v>Tiến độ 2</v>
          </cell>
        </row>
        <row r="4024">
          <cell r="H4024" t="str">
            <v>MC002500</v>
          </cell>
          <cell r="P4024">
            <v>2160000</v>
          </cell>
          <cell r="AC4024" t="str">
            <v>Sữa Nước Pharma</v>
          </cell>
          <cell r="AH4024" t="str">
            <v>Tiến độ 2</v>
          </cell>
        </row>
        <row r="4025">
          <cell r="H4025" t="str">
            <v>MC002500</v>
          </cell>
          <cell r="P4025">
            <v>662400</v>
          </cell>
          <cell r="AC4025" t="str">
            <v>Sữa Nước Pharma</v>
          </cell>
          <cell r="AH4025" t="str">
            <v>Tiến độ 2</v>
          </cell>
        </row>
        <row r="4026">
          <cell r="H4026" t="str">
            <v>MC002015</v>
          </cell>
          <cell r="P4026">
            <v>16800000</v>
          </cell>
          <cell r="AC4026" t="str">
            <v>Nunest</v>
          </cell>
          <cell r="AH4026" t="str">
            <v>Tiến độ 2</v>
          </cell>
        </row>
        <row r="4027">
          <cell r="H4027" t="str">
            <v>MC002015</v>
          </cell>
          <cell r="P4027">
            <v>32340000</v>
          </cell>
          <cell r="AC4027" t="str">
            <v>Nunest</v>
          </cell>
          <cell r="AH4027" t="str">
            <v>Tiến độ 2</v>
          </cell>
        </row>
        <row r="4028">
          <cell r="H4028" t="str">
            <v>MC002015</v>
          </cell>
          <cell r="P4028">
            <v>23400000</v>
          </cell>
          <cell r="AC4028" t="str">
            <v>Nunest</v>
          </cell>
          <cell r="AH4028" t="str">
            <v>Tiến độ 2</v>
          </cell>
        </row>
        <row r="4029">
          <cell r="H4029" t="str">
            <v>MC002015</v>
          </cell>
          <cell r="P4029">
            <v>11250000</v>
          </cell>
          <cell r="AC4029" t="str">
            <v>Nunest</v>
          </cell>
          <cell r="AH4029" t="str">
            <v>Tiến độ 2</v>
          </cell>
        </row>
        <row r="4030">
          <cell r="H4030" t="str">
            <v>MC002015</v>
          </cell>
          <cell r="P4030">
            <v>3450000</v>
          </cell>
          <cell r="AC4030" t="str">
            <v>Nunest</v>
          </cell>
          <cell r="AH4030" t="str">
            <v>Tiến độ 2</v>
          </cell>
        </row>
        <row r="4031">
          <cell r="H4031" t="str">
            <v>MC002015</v>
          </cell>
          <cell r="P4031">
            <v>3300000</v>
          </cell>
          <cell r="AC4031" t="str">
            <v>Nunest</v>
          </cell>
          <cell r="AH4031" t="str">
            <v>Tiến độ 2</v>
          </cell>
        </row>
        <row r="4032">
          <cell r="H4032" t="str">
            <v>MC002015</v>
          </cell>
          <cell r="P4032">
            <v>6000000</v>
          </cell>
          <cell r="AC4032" t="str">
            <v>Nunest</v>
          </cell>
          <cell r="AH4032" t="str">
            <v>Tiến độ 2</v>
          </cell>
        </row>
        <row r="4033">
          <cell r="H4033" t="str">
            <v>MC002015</v>
          </cell>
          <cell r="P4033">
            <v>5640000</v>
          </cell>
          <cell r="AC4033" t="str">
            <v>Nunest</v>
          </cell>
          <cell r="AH4033" t="str">
            <v>Tiến độ 2</v>
          </cell>
        </row>
        <row r="4034">
          <cell r="H4034" t="str">
            <v>MC002015</v>
          </cell>
          <cell r="P4034">
            <v>4740000</v>
          </cell>
          <cell r="AC4034" t="str">
            <v>Nunest</v>
          </cell>
          <cell r="AH4034" t="str">
            <v>Tiến độ 2</v>
          </cell>
        </row>
        <row r="4035">
          <cell r="H4035" t="str">
            <v>MC002015</v>
          </cell>
          <cell r="P4035">
            <v>4500000</v>
          </cell>
          <cell r="AC4035" t="str">
            <v>Nunest</v>
          </cell>
          <cell r="AH4035" t="str">
            <v>Tiến độ 2</v>
          </cell>
        </row>
        <row r="4036">
          <cell r="H4036" t="str">
            <v>MC002015</v>
          </cell>
          <cell r="P4036">
            <v>11040000</v>
          </cell>
          <cell r="AC4036" t="str">
            <v>Pharma</v>
          </cell>
          <cell r="AH4036" t="str">
            <v>Tiến độ 2</v>
          </cell>
        </row>
        <row r="4037">
          <cell r="H4037" t="str">
            <v>MC002015</v>
          </cell>
          <cell r="P4037">
            <v>6000000</v>
          </cell>
          <cell r="AC4037" t="str">
            <v>Pharma</v>
          </cell>
          <cell r="AH4037" t="str">
            <v>Tiến độ 2</v>
          </cell>
        </row>
        <row r="4038">
          <cell r="H4038" t="str">
            <v>MC002015</v>
          </cell>
          <cell r="P4038">
            <v>15840000</v>
          </cell>
          <cell r="AC4038" t="str">
            <v>Pharma</v>
          </cell>
          <cell r="AH4038" t="str">
            <v>Tiến độ 2</v>
          </cell>
        </row>
        <row r="4039">
          <cell r="H4039" t="str">
            <v>MC002015</v>
          </cell>
          <cell r="P4039">
            <v>3240000</v>
          </cell>
          <cell r="AC4039" t="str">
            <v>Pharma</v>
          </cell>
          <cell r="AH4039" t="str">
            <v>Tiến độ 2</v>
          </cell>
        </row>
        <row r="4040">
          <cell r="H4040" t="str">
            <v>MC002015</v>
          </cell>
          <cell r="P4040">
            <v>3240000</v>
          </cell>
          <cell r="AC4040" t="str">
            <v>Pharma</v>
          </cell>
          <cell r="AH4040" t="str">
            <v>Tiến độ 2</v>
          </cell>
        </row>
        <row r="4041">
          <cell r="H4041" t="str">
            <v>MC002015</v>
          </cell>
          <cell r="P4041">
            <v>6480000</v>
          </cell>
          <cell r="AC4041" t="str">
            <v>Pharma</v>
          </cell>
          <cell r="AH4041" t="str">
            <v>Tiến độ 2</v>
          </cell>
        </row>
        <row r="4042">
          <cell r="H4042" t="str">
            <v>MC003515</v>
          </cell>
          <cell r="P4042">
            <v>22464000</v>
          </cell>
          <cell r="AC4042" t="str">
            <v>Sữa Nước</v>
          </cell>
          <cell r="AH4042" t="str">
            <v>Tiến độ 2</v>
          </cell>
        </row>
        <row r="4043">
          <cell r="H4043" t="str">
            <v>MC003515</v>
          </cell>
          <cell r="P4043">
            <v>17280000</v>
          </cell>
          <cell r="AC4043" t="str">
            <v>Sữa Nước</v>
          </cell>
          <cell r="AH4043" t="str">
            <v>Tiến độ 2</v>
          </cell>
        </row>
        <row r="4044">
          <cell r="H4044" t="str">
            <v>MC003515</v>
          </cell>
          <cell r="P4044">
            <v>28800000</v>
          </cell>
          <cell r="AC4044" t="str">
            <v>Sữa Nước</v>
          </cell>
          <cell r="AH4044" t="str">
            <v>Tiến độ 2</v>
          </cell>
        </row>
        <row r="4045">
          <cell r="H4045" t="str">
            <v>MC003515</v>
          </cell>
          <cell r="P4045">
            <v>38400000</v>
          </cell>
          <cell r="AC4045" t="str">
            <v>Sữa Nước</v>
          </cell>
          <cell r="AH4045" t="str">
            <v>Tiến độ 2</v>
          </cell>
        </row>
        <row r="4046">
          <cell r="H4046" t="str">
            <v>MC003515</v>
          </cell>
          <cell r="P4046">
            <v>25920000</v>
          </cell>
          <cell r="AC4046" t="str">
            <v>Sữa nước</v>
          </cell>
          <cell r="AH4046" t="str">
            <v>Tiến độ 2</v>
          </cell>
        </row>
        <row r="4047">
          <cell r="H4047" t="str">
            <v>MC003515</v>
          </cell>
          <cell r="P4047">
            <v>18547200</v>
          </cell>
          <cell r="AC4047" t="str">
            <v>Sữa nước</v>
          </cell>
          <cell r="AH4047" t="str">
            <v>Tiến độ 2</v>
          </cell>
        </row>
        <row r="4048">
          <cell r="H4048" t="str">
            <v>MC003515</v>
          </cell>
          <cell r="P4048">
            <v>21600000</v>
          </cell>
          <cell r="AC4048" t="str">
            <v>Sữa Nước Pharma</v>
          </cell>
          <cell r="AH4048" t="str">
            <v>Tiến độ 2</v>
          </cell>
        </row>
        <row r="4049">
          <cell r="H4049" t="str">
            <v>MC003515</v>
          </cell>
          <cell r="P4049">
            <v>21504000</v>
          </cell>
          <cell r="AC4049" t="str">
            <v>Sữa Nước Pharma</v>
          </cell>
          <cell r="AH4049" t="str">
            <v>Tiến độ 2</v>
          </cell>
        </row>
        <row r="4050">
          <cell r="H4050" t="str">
            <v>MC003515</v>
          </cell>
          <cell r="P4050">
            <v>9072000</v>
          </cell>
          <cell r="AC4050" t="str">
            <v>Sữa Nước Pharma</v>
          </cell>
          <cell r="AH4050" t="str">
            <v>Tiến độ 2</v>
          </cell>
        </row>
        <row r="4051">
          <cell r="H4051" t="str">
            <v>MC003515</v>
          </cell>
          <cell r="P4051">
            <v>13910400</v>
          </cell>
          <cell r="AC4051" t="str">
            <v>Sữa Nước Pharma</v>
          </cell>
          <cell r="AH4051" t="str">
            <v>Tiến độ 2</v>
          </cell>
        </row>
        <row r="4052">
          <cell r="H4052" t="str">
            <v>MC003515</v>
          </cell>
          <cell r="P4052">
            <v>29376000</v>
          </cell>
          <cell r="AC4052" t="str">
            <v>Sữa Nước Colos</v>
          </cell>
          <cell r="AH4052" t="str">
            <v>Tiến độ 2</v>
          </cell>
        </row>
        <row r="4053">
          <cell r="H4053" t="str">
            <v>MC003515</v>
          </cell>
          <cell r="P4053">
            <v>29184000</v>
          </cell>
          <cell r="AC4053" t="str">
            <v>Sữa Nước Colos</v>
          </cell>
          <cell r="AH4053" t="str">
            <v>Tiến độ 2</v>
          </cell>
        </row>
        <row r="4054">
          <cell r="H4054" t="str">
            <v>MC003515</v>
          </cell>
          <cell r="P4054">
            <v>6903000</v>
          </cell>
          <cell r="AC4054" t="str">
            <v>Bột Ăn Dặm</v>
          </cell>
          <cell r="AH4054" t="str">
            <v>Tiến độ 2</v>
          </cell>
        </row>
        <row r="4055">
          <cell r="H4055" t="str">
            <v>MC003515</v>
          </cell>
          <cell r="P4055">
            <v>1416000</v>
          </cell>
          <cell r="AC4055" t="str">
            <v>Bột Ăn Dặm</v>
          </cell>
          <cell r="AH4055" t="str">
            <v>Tiến độ 2</v>
          </cell>
        </row>
        <row r="4056">
          <cell r="H4056" t="str">
            <v>MC003515</v>
          </cell>
          <cell r="P4056">
            <v>2832000</v>
          </cell>
          <cell r="AC4056" t="str">
            <v>Bột Ăn Dặm</v>
          </cell>
          <cell r="AH4056" t="str">
            <v>Tiến độ 2</v>
          </cell>
        </row>
        <row r="4057">
          <cell r="H4057" t="str">
            <v>MC003515</v>
          </cell>
          <cell r="P4057">
            <v>2832000</v>
          </cell>
          <cell r="AC4057" t="str">
            <v>Bột Ăn Dặm</v>
          </cell>
          <cell r="AH4057" t="str">
            <v>Tiến độ 2</v>
          </cell>
        </row>
        <row r="4058">
          <cell r="H4058" t="str">
            <v>MC003515</v>
          </cell>
          <cell r="P4058">
            <v>4248000</v>
          </cell>
          <cell r="AC4058" t="str">
            <v>Bột Ăn Dặm</v>
          </cell>
          <cell r="AH4058" t="str">
            <v>Tiến độ 2</v>
          </cell>
        </row>
        <row r="4059">
          <cell r="H4059" t="str">
            <v>MC003515</v>
          </cell>
          <cell r="P4059">
            <v>4896000</v>
          </cell>
          <cell r="AC4059" t="str">
            <v>Bột Ăn Dặm</v>
          </cell>
          <cell r="AH4059" t="str">
            <v>Tiến độ 2</v>
          </cell>
        </row>
        <row r="4060">
          <cell r="H4060" t="str">
            <v>MC003515</v>
          </cell>
          <cell r="P4060">
            <v>6528000</v>
          </cell>
          <cell r="AC4060" t="str">
            <v>Bột Ăn Dặm</v>
          </cell>
          <cell r="AH4060" t="str">
            <v>Tiến độ 2</v>
          </cell>
        </row>
        <row r="4061">
          <cell r="H4061" t="str">
            <v>MC003515</v>
          </cell>
          <cell r="P4061">
            <v>4896000</v>
          </cell>
          <cell r="AC4061" t="str">
            <v>Bột Ăn Dặm</v>
          </cell>
          <cell r="AH4061" t="str">
            <v>Tiến độ 2</v>
          </cell>
        </row>
        <row r="4062">
          <cell r="H4062" t="str">
            <v>MC003515</v>
          </cell>
          <cell r="P4062">
            <v>4248000</v>
          </cell>
          <cell r="AC4062" t="str">
            <v>Bột Ăn Dặm</v>
          </cell>
          <cell r="AH4062" t="str">
            <v>Tiến độ 2</v>
          </cell>
        </row>
        <row r="4063">
          <cell r="H4063" t="str">
            <v>MC003515</v>
          </cell>
          <cell r="P4063">
            <v>1632000</v>
          </cell>
          <cell r="AC4063" t="str">
            <v>Bột Ăn Dặm</v>
          </cell>
          <cell r="AH4063" t="str">
            <v>Tiến độ 2</v>
          </cell>
        </row>
        <row r="4064">
          <cell r="H4064" t="str">
            <v>MC003515</v>
          </cell>
          <cell r="P4064">
            <v>1632000</v>
          </cell>
          <cell r="AC4064" t="str">
            <v>Bột Ăn Dặm</v>
          </cell>
          <cell r="AH4064" t="str">
            <v>Tiến độ 2</v>
          </cell>
        </row>
        <row r="4065">
          <cell r="H4065" t="str">
            <v>MC001262</v>
          </cell>
          <cell r="P4065">
            <v>6912000</v>
          </cell>
          <cell r="AC4065" t="str">
            <v>Sữa nước</v>
          </cell>
          <cell r="AH4065" t="str">
            <v>Tiến độ 2</v>
          </cell>
        </row>
        <row r="4066">
          <cell r="H4066" t="str">
            <v>MC001262</v>
          </cell>
          <cell r="P4066">
            <v>3974400</v>
          </cell>
          <cell r="AC4066" t="str">
            <v>Sữa nước</v>
          </cell>
          <cell r="AH4066" t="str">
            <v>Tiến độ 2</v>
          </cell>
        </row>
        <row r="4067">
          <cell r="H4067" t="str">
            <v>MC001262</v>
          </cell>
          <cell r="P4067">
            <v>1872000</v>
          </cell>
          <cell r="AC4067" t="str">
            <v>Sữa Nước</v>
          </cell>
          <cell r="AH4067" t="str">
            <v>Tiến độ 2</v>
          </cell>
        </row>
        <row r="4068">
          <cell r="H4068" t="str">
            <v>MC001262</v>
          </cell>
          <cell r="P4068">
            <v>1728000</v>
          </cell>
          <cell r="AC4068" t="str">
            <v>Sữa Nước</v>
          </cell>
          <cell r="AH4068" t="str">
            <v>Tiến độ 2</v>
          </cell>
        </row>
        <row r="4069">
          <cell r="H4069" t="str">
            <v>MC001262</v>
          </cell>
          <cell r="P4069">
            <v>3456000</v>
          </cell>
          <cell r="AC4069" t="str">
            <v>Sữa Nước</v>
          </cell>
          <cell r="AH4069" t="str">
            <v>Tiến độ 2</v>
          </cell>
        </row>
        <row r="4070">
          <cell r="H4070" t="str">
            <v>MC001262</v>
          </cell>
          <cell r="P4070">
            <v>5520000</v>
          </cell>
          <cell r="AC4070" t="str">
            <v>Pharma</v>
          </cell>
          <cell r="AH4070" t="str">
            <v>Tiến độ 2</v>
          </cell>
        </row>
        <row r="4071">
          <cell r="H4071" t="str">
            <v>MC001262</v>
          </cell>
          <cell r="P4071">
            <v>2640000</v>
          </cell>
          <cell r="AC4071" t="str">
            <v>Pharma</v>
          </cell>
          <cell r="AH4071" t="str">
            <v>Tiến độ 2</v>
          </cell>
        </row>
        <row r="4072">
          <cell r="H4072" t="str">
            <v>MC001262</v>
          </cell>
          <cell r="P4072">
            <v>1380000</v>
          </cell>
          <cell r="AC4072" t="str">
            <v>Pharma</v>
          </cell>
          <cell r="AH4072" t="str">
            <v>Tiến độ 2</v>
          </cell>
        </row>
        <row r="4073">
          <cell r="H4073" t="str">
            <v>MC001262</v>
          </cell>
          <cell r="P4073">
            <v>1320000</v>
          </cell>
          <cell r="AC4073" t="str">
            <v>Pharma</v>
          </cell>
          <cell r="AH4073" t="str">
            <v>Tiến độ 2</v>
          </cell>
        </row>
        <row r="4074">
          <cell r="H4074" t="str">
            <v>MC001262</v>
          </cell>
          <cell r="P4074">
            <v>1728000</v>
          </cell>
          <cell r="AC4074" t="str">
            <v>Sữa Nước Pharma</v>
          </cell>
          <cell r="AH4074" t="str">
            <v>Tiến độ 2</v>
          </cell>
        </row>
        <row r="4075">
          <cell r="H4075" t="str">
            <v>MC001262</v>
          </cell>
          <cell r="P4075">
            <v>1324800</v>
          </cell>
          <cell r="AC4075" t="str">
            <v>Sữa Nước Pharma</v>
          </cell>
          <cell r="AH4075" t="str">
            <v>Tiến độ 2</v>
          </cell>
        </row>
        <row r="4076">
          <cell r="H4076" t="str">
            <v>MC001262</v>
          </cell>
          <cell r="P4076">
            <v>1440000</v>
          </cell>
          <cell r="AC4076" t="str">
            <v>Sữa Nước Pharma</v>
          </cell>
          <cell r="AH4076" t="str">
            <v>Tiến độ 2</v>
          </cell>
        </row>
        <row r="4077">
          <cell r="H4077" t="str">
            <v>MC001262</v>
          </cell>
          <cell r="P4077">
            <v>2150400</v>
          </cell>
          <cell r="AC4077" t="str">
            <v>Sữa Nước Pharma</v>
          </cell>
          <cell r="AH4077" t="str">
            <v>Tiến độ 2</v>
          </cell>
        </row>
        <row r="4078">
          <cell r="H4078" t="str">
            <v>MC001262</v>
          </cell>
          <cell r="P4078">
            <v>3864000</v>
          </cell>
          <cell r="AC4078" t="str">
            <v>Dinh Dưỡng</v>
          </cell>
          <cell r="AH4078" t="str">
            <v>Tiến độ 2</v>
          </cell>
        </row>
        <row r="4079">
          <cell r="H4079" t="str">
            <v>MC001262</v>
          </cell>
          <cell r="P4079">
            <v>2880000</v>
          </cell>
          <cell r="AC4079" t="str">
            <v>Dinh Dưỡng</v>
          </cell>
          <cell r="AH4079" t="str">
            <v>Tiến độ 2</v>
          </cell>
        </row>
        <row r="4080">
          <cell r="H4080" t="str">
            <v>MC001262</v>
          </cell>
          <cell r="P4080">
            <v>4752000</v>
          </cell>
          <cell r="AC4080" t="str">
            <v>Dinh Dưỡng</v>
          </cell>
          <cell r="AH4080" t="str">
            <v>Tiến độ 2</v>
          </cell>
        </row>
        <row r="4081">
          <cell r="H4081" t="str">
            <v>MC001262</v>
          </cell>
          <cell r="P4081">
            <v>6360000</v>
          </cell>
          <cell r="AC4081" t="str">
            <v>Sữa Bột Colos</v>
          </cell>
          <cell r="AH4081" t="str">
            <v>Tiến độ 2</v>
          </cell>
        </row>
        <row r="4082">
          <cell r="H4082" t="str">
            <v>MC001262</v>
          </cell>
          <cell r="P4082">
            <v>1958400</v>
          </cell>
          <cell r="AC4082" t="str">
            <v>Sữa Nước Colos</v>
          </cell>
          <cell r="AH4082" t="str">
            <v>Tiến độ 2</v>
          </cell>
        </row>
        <row r="4083">
          <cell r="H4083" t="str">
            <v>MC001262</v>
          </cell>
          <cell r="P4083">
            <v>2304000</v>
          </cell>
          <cell r="AC4083" t="str">
            <v>Sữa Nước</v>
          </cell>
          <cell r="AH4083" t="str">
            <v>Tiến độ 2</v>
          </cell>
        </row>
        <row r="4084">
          <cell r="H4084" t="str">
            <v>MC000798</v>
          </cell>
          <cell r="P4084">
            <v>4896000</v>
          </cell>
          <cell r="AC4084" t="str">
            <v>Sữa Nước Colos</v>
          </cell>
          <cell r="AH4084" t="str">
            <v>Tiến độ 2</v>
          </cell>
        </row>
        <row r="4085">
          <cell r="H4085" t="str">
            <v>MC000798</v>
          </cell>
          <cell r="P4085">
            <v>5836800</v>
          </cell>
          <cell r="AC4085" t="str">
            <v>Sữa Nước Colos</v>
          </cell>
          <cell r="AH4085" t="str">
            <v>Tiến độ 2</v>
          </cell>
        </row>
        <row r="4086">
          <cell r="H4086" t="str">
            <v>MC000798</v>
          </cell>
          <cell r="P4086">
            <v>1632000</v>
          </cell>
          <cell r="AC4086" t="str">
            <v>Bột Ăn Dặm</v>
          </cell>
          <cell r="AH4086" t="str">
            <v>Tiến độ 2</v>
          </cell>
        </row>
        <row r="4087">
          <cell r="H4087" t="str">
            <v>MC000798</v>
          </cell>
          <cell r="P4087">
            <v>8640000</v>
          </cell>
          <cell r="AC4087" t="str">
            <v>Sữa Nước</v>
          </cell>
          <cell r="AH4087" t="str">
            <v>Tiến độ 2</v>
          </cell>
        </row>
        <row r="4088">
          <cell r="H4088" t="str">
            <v>MC000798</v>
          </cell>
          <cell r="P4088">
            <v>11520000</v>
          </cell>
          <cell r="AC4088" t="str">
            <v>Sữa Nước</v>
          </cell>
          <cell r="AH4088" t="str">
            <v>Tiến độ 2</v>
          </cell>
        </row>
        <row r="4089">
          <cell r="H4089" t="str">
            <v>MC000798</v>
          </cell>
          <cell r="P4089">
            <v>2592000</v>
          </cell>
          <cell r="AC4089" t="str">
            <v>Sữa nước</v>
          </cell>
          <cell r="AH4089" t="str">
            <v>Tiến độ 2</v>
          </cell>
        </row>
        <row r="4090">
          <cell r="H4090" t="str">
            <v>MC000798</v>
          </cell>
          <cell r="P4090">
            <v>720000</v>
          </cell>
          <cell r="AC4090" t="str">
            <v>Sữa Nước</v>
          </cell>
          <cell r="AH4090" t="str">
            <v>Tiến độ 2</v>
          </cell>
        </row>
        <row r="4091">
          <cell r="H4091" t="str">
            <v>MC000798</v>
          </cell>
          <cell r="P4091">
            <v>720000</v>
          </cell>
          <cell r="AC4091" t="str">
            <v>Sữa Nước</v>
          </cell>
          <cell r="AH4091" t="str">
            <v>Tiến độ 2</v>
          </cell>
        </row>
        <row r="4092">
          <cell r="H4092" t="str">
            <v>MC000798</v>
          </cell>
          <cell r="P4092">
            <v>720000</v>
          </cell>
          <cell r="AC4092" t="str">
            <v>Sữa Nước</v>
          </cell>
          <cell r="AH4092" t="str">
            <v>Tiến độ 2</v>
          </cell>
        </row>
        <row r="4093">
          <cell r="H4093" t="str">
            <v>MC000798</v>
          </cell>
          <cell r="P4093">
            <v>6480000</v>
          </cell>
          <cell r="AC4093" t="str">
            <v>Sữa Bột Colos</v>
          </cell>
          <cell r="AH4093" t="str">
            <v>Tiến độ 2</v>
          </cell>
        </row>
        <row r="4094">
          <cell r="H4094" t="str">
            <v>MC000798</v>
          </cell>
          <cell r="P4094">
            <v>15900000</v>
          </cell>
          <cell r="AC4094" t="str">
            <v>Sữa Bột Colos</v>
          </cell>
          <cell r="AH4094" t="str">
            <v>Tiến độ 2</v>
          </cell>
        </row>
        <row r="4095">
          <cell r="H4095" t="str">
            <v>MC000798</v>
          </cell>
          <cell r="P4095">
            <v>12240000</v>
          </cell>
          <cell r="AC4095" t="str">
            <v>Sữa Bột Colos</v>
          </cell>
          <cell r="AH4095" t="str">
            <v>Tiến độ 2</v>
          </cell>
        </row>
        <row r="4096">
          <cell r="H4096" t="str">
            <v>MC000798</v>
          </cell>
          <cell r="P4096">
            <v>11040000</v>
          </cell>
          <cell r="AC4096" t="str">
            <v>Pharma</v>
          </cell>
          <cell r="AH4096" t="str">
            <v>Tiến độ 2</v>
          </cell>
        </row>
        <row r="4097">
          <cell r="H4097" t="str">
            <v>MC000798</v>
          </cell>
          <cell r="P4097">
            <v>6000000</v>
          </cell>
          <cell r="AC4097" t="str">
            <v>Pharma</v>
          </cell>
          <cell r="AH4097" t="str">
            <v>Tiến độ 2</v>
          </cell>
        </row>
        <row r="4098">
          <cell r="H4098" t="str">
            <v>MC000798</v>
          </cell>
          <cell r="P4098">
            <v>5280000</v>
          </cell>
          <cell r="AC4098" t="str">
            <v>Pharma</v>
          </cell>
          <cell r="AH4098" t="str">
            <v>Tiến độ 2</v>
          </cell>
        </row>
        <row r="4099">
          <cell r="H4099" t="str">
            <v>MC000798</v>
          </cell>
          <cell r="P4099">
            <v>3948000</v>
          </cell>
          <cell r="AC4099" t="str">
            <v>Pharma</v>
          </cell>
          <cell r="AH4099" t="str">
            <v>Tiến độ 2</v>
          </cell>
        </row>
        <row r="4100">
          <cell r="H4100" t="str">
            <v>MC002665</v>
          </cell>
          <cell r="P4100">
            <v>28512000</v>
          </cell>
          <cell r="AC4100" t="str">
            <v>Dinh Dưỡng</v>
          </cell>
          <cell r="AH4100" t="str">
            <v>Tiến độ 2</v>
          </cell>
        </row>
        <row r="4101">
          <cell r="H4101" t="str">
            <v>MC002665</v>
          </cell>
          <cell r="P4101">
            <v>11592000</v>
          </cell>
          <cell r="AC4101" t="str">
            <v>Dinh Dưỡng</v>
          </cell>
          <cell r="AH4101" t="str">
            <v>Tiến độ 2</v>
          </cell>
        </row>
        <row r="4102">
          <cell r="H4102" t="str">
            <v>MC002665</v>
          </cell>
          <cell r="P4102">
            <v>4632000</v>
          </cell>
          <cell r="AC4102" t="str">
            <v>Dinh Dưỡng</v>
          </cell>
          <cell r="AH4102" t="str">
            <v>Tiến độ 2</v>
          </cell>
        </row>
        <row r="4103">
          <cell r="H4103" t="str">
            <v>MC002665</v>
          </cell>
          <cell r="P4103">
            <v>4440000</v>
          </cell>
          <cell r="AC4103" t="str">
            <v>Dinh Dưỡng</v>
          </cell>
          <cell r="AH4103" t="str">
            <v>Tiến độ 2</v>
          </cell>
        </row>
        <row r="4104">
          <cell r="H4104" t="str">
            <v>MC002665</v>
          </cell>
          <cell r="P4104">
            <v>16560000</v>
          </cell>
          <cell r="AC4104" t="str">
            <v>Pharma</v>
          </cell>
          <cell r="AH4104" t="str">
            <v>Tiến độ 2</v>
          </cell>
        </row>
        <row r="4105">
          <cell r="H4105" t="str">
            <v>MC002665</v>
          </cell>
          <cell r="P4105">
            <v>11844000</v>
          </cell>
          <cell r="AC4105" t="str">
            <v>Pharma</v>
          </cell>
          <cell r="AH4105" t="str">
            <v>Tiến độ 2</v>
          </cell>
        </row>
        <row r="4106">
          <cell r="H4106" t="str">
            <v>MC002665</v>
          </cell>
          <cell r="P4106">
            <v>5376000</v>
          </cell>
          <cell r="AC4106" t="str">
            <v>Sữa Nước Pharma</v>
          </cell>
          <cell r="AH4106" t="str">
            <v>Tiến độ 2</v>
          </cell>
        </row>
        <row r="4107">
          <cell r="H4107" t="str">
            <v>MC002665</v>
          </cell>
          <cell r="P4107">
            <v>4320000</v>
          </cell>
          <cell r="AC4107" t="str">
            <v>Sữa Nước Pharma</v>
          </cell>
          <cell r="AH4107" t="str">
            <v>Tiến độ 2</v>
          </cell>
        </row>
        <row r="4108">
          <cell r="H4108" t="str">
            <v>MC002665</v>
          </cell>
          <cell r="P4108">
            <v>6624000</v>
          </cell>
          <cell r="AC4108" t="str">
            <v>Sữa Nước Pharma</v>
          </cell>
          <cell r="AH4108" t="str">
            <v>Tiến độ 2</v>
          </cell>
        </row>
        <row r="4109">
          <cell r="H4109" t="str">
            <v>MC000441</v>
          </cell>
          <cell r="P4109">
            <v>19440000</v>
          </cell>
          <cell r="AC4109" t="str">
            <v>Sữa Bột Colos</v>
          </cell>
          <cell r="AH4109" t="str">
            <v>Tiến độ 2</v>
          </cell>
        </row>
        <row r="4110">
          <cell r="H4110" t="str">
            <v>MC000441</v>
          </cell>
          <cell r="P4110">
            <v>76320000</v>
          </cell>
          <cell r="AC4110" t="str">
            <v>Sữa Bột Colos</v>
          </cell>
          <cell r="AH4110" t="str">
            <v>Tiến độ 2</v>
          </cell>
        </row>
        <row r="4111">
          <cell r="H4111" t="str">
            <v>MC000441</v>
          </cell>
          <cell r="P4111">
            <v>24960000</v>
          </cell>
          <cell r="AC4111" t="str">
            <v>Sữa Bột Colos</v>
          </cell>
          <cell r="AH4111" t="str">
            <v>Tiến độ 2</v>
          </cell>
        </row>
        <row r="4112">
          <cell r="H4112" t="str">
            <v>MC000441</v>
          </cell>
          <cell r="P4112">
            <v>55080000</v>
          </cell>
          <cell r="AC4112" t="str">
            <v>Sữa Bột Colos</v>
          </cell>
          <cell r="AH4112" t="str">
            <v>Tiến độ 2</v>
          </cell>
        </row>
        <row r="4113">
          <cell r="H4113" t="str">
            <v>MC000441</v>
          </cell>
          <cell r="P4113">
            <v>24960000</v>
          </cell>
          <cell r="AC4113" t="str">
            <v>Sữa Bột Colos</v>
          </cell>
          <cell r="AH4113" t="str">
            <v>Tiến độ 2</v>
          </cell>
        </row>
        <row r="4114">
          <cell r="H4114" t="str">
            <v>MC000441</v>
          </cell>
          <cell r="P4114">
            <v>24480000</v>
          </cell>
          <cell r="AC4114" t="str">
            <v>Sữa Bột Colos</v>
          </cell>
          <cell r="AH4114" t="str">
            <v>Tiến độ 2</v>
          </cell>
        </row>
        <row r="4115">
          <cell r="H4115" t="str">
            <v>MC000441</v>
          </cell>
          <cell r="P4115">
            <v>6240000</v>
          </cell>
          <cell r="AC4115" t="str">
            <v>Sữa Bột Colos</v>
          </cell>
          <cell r="AH4115" t="str">
            <v>Tiến độ 2</v>
          </cell>
        </row>
        <row r="4116">
          <cell r="H4116" t="str">
            <v>MC002601</v>
          </cell>
          <cell r="P4116">
            <v>3024000</v>
          </cell>
          <cell r="AC4116" t="str">
            <v>Sữa Nước</v>
          </cell>
          <cell r="AH4116" t="str">
            <v>Tiến độ 2</v>
          </cell>
        </row>
        <row r="4117">
          <cell r="H4117" t="str">
            <v>MC002601</v>
          </cell>
          <cell r="P4117">
            <v>4680000</v>
          </cell>
          <cell r="AC4117" t="str">
            <v>Dinh Dưỡng</v>
          </cell>
          <cell r="AH4117" t="str">
            <v>Tiến độ 2</v>
          </cell>
        </row>
        <row r="4118">
          <cell r="H4118" t="str">
            <v>MC002601</v>
          </cell>
          <cell r="P4118">
            <v>9264000</v>
          </cell>
          <cell r="AC4118" t="str">
            <v>Dinh Dưỡng</v>
          </cell>
          <cell r="AH4118" t="str">
            <v>Tiến độ 2</v>
          </cell>
        </row>
        <row r="4119">
          <cell r="H4119" t="str">
            <v>MC002601</v>
          </cell>
          <cell r="P4119">
            <v>6240000</v>
          </cell>
          <cell r="AC4119" t="str">
            <v>Dinh Dưỡng</v>
          </cell>
          <cell r="AH4119" t="str">
            <v>Tiến độ 2</v>
          </cell>
        </row>
        <row r="4120">
          <cell r="H4120" t="str">
            <v>MC002601</v>
          </cell>
          <cell r="P4120">
            <v>11760000</v>
          </cell>
          <cell r="AC4120" t="str">
            <v>Dinh Dưỡng</v>
          </cell>
          <cell r="AH4120" t="str">
            <v>Tiến độ 2</v>
          </cell>
        </row>
        <row r="4121">
          <cell r="H4121" t="str">
            <v>MC002601</v>
          </cell>
          <cell r="P4121">
            <v>9504000</v>
          </cell>
          <cell r="AC4121" t="str">
            <v>Dinh Dưỡng</v>
          </cell>
          <cell r="AH4121" t="str">
            <v>Tiến độ 2</v>
          </cell>
        </row>
        <row r="4122">
          <cell r="H4122" t="str">
            <v>MC002601</v>
          </cell>
          <cell r="P4122">
            <v>6000000</v>
          </cell>
          <cell r="AC4122" t="str">
            <v>Dinh Dưỡng</v>
          </cell>
          <cell r="AH4122" t="str">
            <v>Tiến độ 2</v>
          </cell>
        </row>
        <row r="4123">
          <cell r="H4123" t="str">
            <v>MC002601</v>
          </cell>
          <cell r="P4123">
            <v>5760000</v>
          </cell>
          <cell r="AC4123" t="str">
            <v>Dinh Dưỡng</v>
          </cell>
          <cell r="AH4123" t="str">
            <v>Tiến độ 2</v>
          </cell>
        </row>
        <row r="4124">
          <cell r="H4124" t="str">
            <v>MC002601</v>
          </cell>
          <cell r="P4124">
            <v>11496000</v>
          </cell>
          <cell r="AC4124" t="str">
            <v>Dinh Dưỡng</v>
          </cell>
          <cell r="AH4124" t="str">
            <v>Tiến độ 2</v>
          </cell>
        </row>
        <row r="4125">
          <cell r="H4125" t="str">
            <v>MC002601</v>
          </cell>
          <cell r="P4125">
            <v>9960000</v>
          </cell>
          <cell r="AC4125" t="str">
            <v>Dinh Dưỡng</v>
          </cell>
          <cell r="AH4125" t="str">
            <v>Tiến độ 2</v>
          </cell>
        </row>
        <row r="4126">
          <cell r="H4126" t="str">
            <v>MC002601</v>
          </cell>
          <cell r="P4126">
            <v>19320000</v>
          </cell>
          <cell r="AC4126" t="str">
            <v>Dinh Dưỡng</v>
          </cell>
          <cell r="AH4126" t="str">
            <v>Tiến độ 2</v>
          </cell>
        </row>
        <row r="4127">
          <cell r="H4127" t="str">
            <v>MC002601</v>
          </cell>
          <cell r="P4127">
            <v>5664000</v>
          </cell>
          <cell r="AC4127" t="str">
            <v>Bột Ăn Dặm</v>
          </cell>
          <cell r="AH4127" t="str">
            <v>Tiến độ 2</v>
          </cell>
        </row>
        <row r="4128">
          <cell r="H4128" t="str">
            <v>MC002601</v>
          </cell>
          <cell r="P4128">
            <v>5712000</v>
          </cell>
          <cell r="AC4128" t="str">
            <v>Bột Ăn Dặm</v>
          </cell>
          <cell r="AH4128" t="str">
            <v>Tiến độ 2</v>
          </cell>
        </row>
        <row r="4129">
          <cell r="H4129" t="str">
            <v>MC002601</v>
          </cell>
          <cell r="P4129">
            <v>4080000</v>
          </cell>
          <cell r="AC4129" t="str">
            <v>Bột Ăn Dặm</v>
          </cell>
          <cell r="AH4129" t="str">
            <v>Tiến độ 2</v>
          </cell>
        </row>
        <row r="4130">
          <cell r="H4130" t="str">
            <v>MC002601</v>
          </cell>
          <cell r="P4130">
            <v>472000</v>
          </cell>
          <cell r="AC4130" t="str">
            <v>Bột Ăn Dặm</v>
          </cell>
          <cell r="AH4130" t="str">
            <v>Tiến độ 2</v>
          </cell>
        </row>
        <row r="4131">
          <cell r="H4131" t="str">
            <v>MC002601</v>
          </cell>
          <cell r="P4131">
            <v>544000</v>
          </cell>
          <cell r="AC4131" t="str">
            <v>Bột Ăn Dặm</v>
          </cell>
          <cell r="AH4131" t="str">
            <v>Tiến độ 2</v>
          </cell>
        </row>
        <row r="4132">
          <cell r="H4132" t="str">
            <v>MC002601</v>
          </cell>
          <cell r="P4132">
            <v>544000</v>
          </cell>
          <cell r="AC4132" t="str">
            <v>Bột Ăn Dặm</v>
          </cell>
          <cell r="AH4132" t="str">
            <v>Tiến độ 2</v>
          </cell>
        </row>
        <row r="4133">
          <cell r="H4133" t="str">
            <v>MC002189</v>
          </cell>
          <cell r="P4133">
            <v>1125000</v>
          </cell>
          <cell r="AC4133" t="str">
            <v>Nunest</v>
          </cell>
          <cell r="AH4133" t="str">
            <v>Tiến độ 2</v>
          </cell>
        </row>
        <row r="4134">
          <cell r="H4134" t="str">
            <v>MC002189</v>
          </cell>
          <cell r="P4134">
            <v>395000</v>
          </cell>
          <cell r="AC4134" t="str">
            <v>Nunest</v>
          </cell>
          <cell r="AH4134" t="str">
            <v>Tiến độ 2</v>
          </cell>
        </row>
        <row r="4135">
          <cell r="H4135" t="str">
            <v>MC002664</v>
          </cell>
          <cell r="P4135">
            <v>12720000</v>
          </cell>
          <cell r="AC4135" t="str">
            <v>Sữa Bột Colos</v>
          </cell>
          <cell r="AH4135" t="str">
            <v>Tiến độ 2</v>
          </cell>
        </row>
        <row r="4136">
          <cell r="H4136" t="str">
            <v>MC000816</v>
          </cell>
          <cell r="P4136">
            <v>9789000</v>
          </cell>
          <cell r="AC4136" t="str">
            <v>Dinh Dưỡng</v>
          </cell>
          <cell r="AH4136" t="str">
            <v>Tiến độ 2</v>
          </cell>
        </row>
        <row r="4137">
          <cell r="H4137" t="str">
            <v>MC000179</v>
          </cell>
          <cell r="P4137">
            <v>2040000</v>
          </cell>
          <cell r="AC4137" t="str">
            <v>PUR</v>
          </cell>
          <cell r="AH4137" t="str">
            <v>Tiến độ 2</v>
          </cell>
        </row>
        <row r="4138">
          <cell r="H4138" t="str">
            <v>MC000042</v>
          </cell>
          <cell r="P4138">
            <v>288000</v>
          </cell>
          <cell r="AC4138" t="str">
            <v>Pur</v>
          </cell>
          <cell r="AH4138" t="str">
            <v>Tiến độ 2</v>
          </cell>
        </row>
        <row r="4139">
          <cell r="H4139" t="str">
            <v>MC000042</v>
          </cell>
          <cell r="P4139">
            <v>720000</v>
          </cell>
          <cell r="AC4139" t="str">
            <v>Pur</v>
          </cell>
          <cell r="AH4139" t="str">
            <v>Tiến độ 2</v>
          </cell>
        </row>
        <row r="4140">
          <cell r="H4140" t="str">
            <v>MC000042</v>
          </cell>
          <cell r="P4140">
            <v>354000</v>
          </cell>
          <cell r="AC4140" t="str">
            <v>Pur</v>
          </cell>
          <cell r="AH4140" t="str">
            <v>Tiến độ 2</v>
          </cell>
        </row>
        <row r="4141">
          <cell r="H4141" t="str">
            <v>MC000042</v>
          </cell>
          <cell r="P4141">
            <v>630000</v>
          </cell>
          <cell r="AC4141" t="str">
            <v>Pur</v>
          </cell>
          <cell r="AH4141" t="str">
            <v>Tiến độ 2</v>
          </cell>
        </row>
        <row r="4142">
          <cell r="H4142" t="str">
            <v>MC000042</v>
          </cell>
          <cell r="P4142">
            <v>630000</v>
          </cell>
          <cell r="AC4142" t="str">
            <v>Pur</v>
          </cell>
          <cell r="AH4142" t="str">
            <v>Tiến độ 2</v>
          </cell>
        </row>
        <row r="4143">
          <cell r="H4143" t="str">
            <v>MC000042</v>
          </cell>
          <cell r="P4143">
            <v>510000</v>
          </cell>
          <cell r="AC4143" t="str">
            <v>Pur</v>
          </cell>
          <cell r="AH4143" t="str">
            <v>Tiến độ 2</v>
          </cell>
        </row>
        <row r="4144">
          <cell r="H4144" t="str">
            <v>MC000042</v>
          </cell>
          <cell r="P4144">
            <v>510000</v>
          </cell>
          <cell r="AC4144" t="str">
            <v>Pur</v>
          </cell>
          <cell r="AH4144" t="str">
            <v>Tiến độ 2</v>
          </cell>
        </row>
        <row r="4145">
          <cell r="H4145" t="str">
            <v>MC000042</v>
          </cell>
          <cell r="P4145">
            <v>510000</v>
          </cell>
          <cell r="AC4145" t="str">
            <v>Pur</v>
          </cell>
          <cell r="AH4145" t="str">
            <v>Tiến độ 2</v>
          </cell>
        </row>
        <row r="4146">
          <cell r="H4146" t="str">
            <v>MC000042</v>
          </cell>
          <cell r="P4146">
            <v>510000</v>
          </cell>
          <cell r="AC4146" t="str">
            <v>Pur</v>
          </cell>
          <cell r="AH4146" t="str">
            <v>Tiến độ 2</v>
          </cell>
        </row>
        <row r="4147">
          <cell r="H4147" t="str">
            <v>MC000042</v>
          </cell>
          <cell r="P4147">
            <v>306000</v>
          </cell>
          <cell r="AC4147" t="str">
            <v>Pur</v>
          </cell>
          <cell r="AH4147" t="str">
            <v>Tiến độ 2</v>
          </cell>
        </row>
        <row r="4148">
          <cell r="H4148" t="str">
            <v>MC000042</v>
          </cell>
          <cell r="P4148">
            <v>840000</v>
          </cell>
          <cell r="AC4148" t="str">
            <v>Pur</v>
          </cell>
          <cell r="AH4148" t="str">
            <v>Tiến độ 2</v>
          </cell>
        </row>
        <row r="4149">
          <cell r="H4149" t="str">
            <v>MC002684</v>
          </cell>
          <cell r="P4149">
            <v>9240000</v>
          </cell>
          <cell r="AC4149" t="str">
            <v>Sữa Nước Pharma</v>
          </cell>
          <cell r="AH4149" t="str">
            <v>Tiến độ 2</v>
          </cell>
        </row>
        <row r="4150">
          <cell r="H4150" t="str">
            <v>MC001261</v>
          </cell>
          <cell r="P4150">
            <v>5520000</v>
          </cell>
          <cell r="AC4150" t="str">
            <v>Pur</v>
          </cell>
          <cell r="AH4150" t="str">
            <v>Tiến độ 2</v>
          </cell>
        </row>
        <row r="4151">
          <cell r="H4151" t="str">
            <v>MC001261</v>
          </cell>
          <cell r="P4151">
            <v>2565000</v>
          </cell>
          <cell r="AC4151" t="str">
            <v>Nunest</v>
          </cell>
          <cell r="AH4151" t="str">
            <v>Tiến độ 2</v>
          </cell>
        </row>
        <row r="4152">
          <cell r="H4152" t="str">
            <v>MC002073</v>
          </cell>
          <cell r="P4152">
            <v>720000</v>
          </cell>
          <cell r="AC4152" t="str">
            <v>Pur</v>
          </cell>
          <cell r="AH4152" t="str">
            <v>Tiến độ 2</v>
          </cell>
        </row>
        <row r="4153">
          <cell r="H4153" t="str">
            <v>MC000355</v>
          </cell>
          <cell r="P4153">
            <v>1104000</v>
          </cell>
          <cell r="AC4153" t="str">
            <v>Pur</v>
          </cell>
          <cell r="AH4153" t="str">
            <v>Tiến độ 2</v>
          </cell>
        </row>
        <row r="4154">
          <cell r="H4154" t="str">
            <v>MC000355</v>
          </cell>
          <cell r="P4154">
            <v>240000</v>
          </cell>
          <cell r="AC4154" t="str">
            <v>Pur</v>
          </cell>
          <cell r="AH4154" t="str">
            <v>Tiến độ 2</v>
          </cell>
        </row>
        <row r="4155">
          <cell r="H4155" t="str">
            <v>MC000355</v>
          </cell>
          <cell r="P4155">
            <v>420000</v>
          </cell>
          <cell r="AC4155" t="str">
            <v>Pur</v>
          </cell>
          <cell r="AH4155" t="str">
            <v>Tiến độ 2</v>
          </cell>
        </row>
        <row r="4156">
          <cell r="H4156" t="str">
            <v>MC002565</v>
          </cell>
          <cell r="P4156">
            <v>9504000</v>
          </cell>
          <cell r="AC4156" t="str">
            <v>Dinh Dưỡng</v>
          </cell>
          <cell r="AH4156" t="str">
            <v>Tiến độ 2</v>
          </cell>
        </row>
        <row r="4157">
          <cell r="H4157" t="str">
            <v>MC002565</v>
          </cell>
          <cell r="P4157">
            <v>3828000</v>
          </cell>
          <cell r="AC4157" t="str">
            <v>Dinh Dưỡng</v>
          </cell>
          <cell r="AH4157" t="str">
            <v>Tiến độ 2</v>
          </cell>
        </row>
        <row r="4158">
          <cell r="H4158" t="str">
            <v>MC000593</v>
          </cell>
          <cell r="P4158">
            <v>3864000</v>
          </cell>
          <cell r="AC4158" t="str">
            <v>Dinh Dưỡng</v>
          </cell>
          <cell r="AH4158" t="str">
            <v>Tiến độ 2</v>
          </cell>
        </row>
        <row r="4159">
          <cell r="H4159" t="str">
            <v>MC000126</v>
          </cell>
          <cell r="P4159">
            <v>2304000</v>
          </cell>
          <cell r="AC4159" t="str">
            <v>Sữa Nước</v>
          </cell>
          <cell r="AH4159" t="str">
            <v>Tiến độ 2</v>
          </cell>
        </row>
        <row r="4160">
          <cell r="H4160" t="str">
            <v>MC000126</v>
          </cell>
          <cell r="P4160">
            <v>1440000</v>
          </cell>
          <cell r="AC4160" t="str">
            <v>Sữa Nước Pharma</v>
          </cell>
          <cell r="AH4160" t="str">
            <v>Tiến độ 2</v>
          </cell>
        </row>
        <row r="4161">
          <cell r="H4161" t="str">
            <v>MC000126</v>
          </cell>
          <cell r="P4161">
            <v>2150400</v>
          </cell>
          <cell r="AC4161" t="str">
            <v>Sữa Nước Pharma</v>
          </cell>
          <cell r="AH4161" t="str">
            <v>Tiến độ 2</v>
          </cell>
        </row>
        <row r="4162">
          <cell r="H4162" t="str">
            <v>MC000126</v>
          </cell>
          <cell r="P4162">
            <v>864000</v>
          </cell>
          <cell r="AC4162" t="str">
            <v>Sữa nước</v>
          </cell>
          <cell r="AH4162" t="str">
            <v>Tiến độ 2</v>
          </cell>
        </row>
        <row r="4163">
          <cell r="H4163" t="str">
            <v>MC000693</v>
          </cell>
          <cell r="P4163">
            <v>1123200</v>
          </cell>
          <cell r="AC4163" t="str">
            <v>Sữa Nước</v>
          </cell>
          <cell r="AH4163" t="str">
            <v>Tiến độ 2</v>
          </cell>
        </row>
        <row r="4164">
          <cell r="H4164" t="str">
            <v>MC000693</v>
          </cell>
          <cell r="P4164">
            <v>864000</v>
          </cell>
          <cell r="AC4164" t="str">
            <v>Sữa Nước</v>
          </cell>
          <cell r="AH4164" t="str">
            <v>Tiến độ 2</v>
          </cell>
        </row>
        <row r="4165">
          <cell r="H4165" t="str">
            <v>MC000693</v>
          </cell>
          <cell r="P4165">
            <v>3864000</v>
          </cell>
          <cell r="AC4165" t="str">
            <v>Dinh Dưỡng</v>
          </cell>
          <cell r="AH4165" t="str">
            <v>Tiến độ 2</v>
          </cell>
        </row>
        <row r="4166">
          <cell r="H4166" t="str">
            <v>MC001285</v>
          </cell>
          <cell r="P4166">
            <v>5520000</v>
          </cell>
          <cell r="AC4166" t="str">
            <v>Pharma</v>
          </cell>
          <cell r="AH4166" t="str">
            <v>Tiến độ 2</v>
          </cell>
        </row>
        <row r="4167">
          <cell r="H4167" t="str">
            <v>MC001285</v>
          </cell>
          <cell r="P4167">
            <v>4440000</v>
          </cell>
          <cell r="AC4167" t="str">
            <v>Dinh Dưỡng</v>
          </cell>
          <cell r="AH4167" t="str">
            <v>Tiến độ 2</v>
          </cell>
        </row>
        <row r="4168">
          <cell r="H4168" t="str">
            <v>MC001285</v>
          </cell>
          <cell r="P4168">
            <v>11520000</v>
          </cell>
          <cell r="AC4168" t="str">
            <v>Dinh Dưỡng</v>
          </cell>
          <cell r="AH4168" t="str">
            <v>Tiến độ 2</v>
          </cell>
        </row>
        <row r="4169">
          <cell r="H4169" t="str">
            <v>MC001285</v>
          </cell>
          <cell r="P4169">
            <v>4632000</v>
          </cell>
          <cell r="AC4169" t="str">
            <v>Dinh Dưỡng</v>
          </cell>
          <cell r="AH4169" t="str">
            <v>Tiến độ 2</v>
          </cell>
        </row>
        <row r="4170">
          <cell r="H4170" t="str">
            <v>MC001285</v>
          </cell>
          <cell r="P4170">
            <v>5880000</v>
          </cell>
          <cell r="AC4170" t="str">
            <v>Dinh Dưỡng</v>
          </cell>
          <cell r="AH4170" t="str">
            <v>Tiến độ 2</v>
          </cell>
        </row>
        <row r="4171">
          <cell r="H4171" t="str">
            <v>MC001285</v>
          </cell>
          <cell r="P4171">
            <v>3864000</v>
          </cell>
          <cell r="AC4171" t="str">
            <v>Dinh Dưỡng</v>
          </cell>
          <cell r="AH4171" t="str">
            <v>Tiến độ 2</v>
          </cell>
        </row>
        <row r="4172">
          <cell r="H4172" t="str">
            <v>MC000693</v>
          </cell>
          <cell r="P4172">
            <v>3180000</v>
          </cell>
          <cell r="AC4172" t="str">
            <v>Sữa Bột Colos</v>
          </cell>
          <cell r="AH4172" t="str">
            <v>Tiến độ 2</v>
          </cell>
        </row>
        <row r="4173">
          <cell r="H4173" t="str">
            <v>MC000693</v>
          </cell>
          <cell r="P4173">
            <v>540000</v>
          </cell>
          <cell r="AC4173" t="str">
            <v>Sữa Bột Colos</v>
          </cell>
          <cell r="AH4173" t="str">
            <v>Tiến độ 2</v>
          </cell>
        </row>
        <row r="4174">
          <cell r="H4174" t="str">
            <v>MC000788</v>
          </cell>
          <cell r="P4174">
            <v>6480000</v>
          </cell>
          <cell r="AC4174" t="str">
            <v>Pharma</v>
          </cell>
          <cell r="AH4174" t="str">
            <v>Tiến độ 2</v>
          </cell>
        </row>
        <row r="4175">
          <cell r="H4175" t="str">
            <v>MC002423</v>
          </cell>
          <cell r="P4175">
            <v>2940000</v>
          </cell>
          <cell r="AC4175" t="str">
            <v>Nunest</v>
          </cell>
          <cell r="AH4175" t="str">
            <v>Tiến độ 2</v>
          </cell>
        </row>
        <row r="4176">
          <cell r="H4176" t="str">
            <v>MC002423</v>
          </cell>
          <cell r="P4176">
            <v>1680000</v>
          </cell>
          <cell r="AC4176" t="str">
            <v>Nunest</v>
          </cell>
          <cell r="AH4176" t="str">
            <v>Tiến độ 2</v>
          </cell>
        </row>
        <row r="4177">
          <cell r="H4177" t="str">
            <v>MC002423</v>
          </cell>
          <cell r="P4177">
            <v>1680000</v>
          </cell>
          <cell r="AC4177" t="str">
            <v>Nunest</v>
          </cell>
          <cell r="AH4177" t="str">
            <v>Tiến độ 2</v>
          </cell>
        </row>
        <row r="4178">
          <cell r="H4178" t="str">
            <v>MC000788</v>
          </cell>
          <cell r="P4178">
            <v>2340000</v>
          </cell>
          <cell r="AC4178" t="str">
            <v>Dinh Dưỡng</v>
          </cell>
          <cell r="AH4178" t="str">
            <v>Tiến độ 2</v>
          </cell>
        </row>
        <row r="4179">
          <cell r="H4179" t="str">
            <v>MC000788</v>
          </cell>
          <cell r="P4179">
            <v>1206000</v>
          </cell>
          <cell r="AC4179" t="str">
            <v>Dinh Dưỡng</v>
          </cell>
          <cell r="AH4179" t="str">
            <v>Tiến độ 2</v>
          </cell>
        </row>
        <row r="4180">
          <cell r="H4180" t="str">
            <v>MC001610</v>
          </cell>
          <cell r="P4180">
            <v>420000</v>
          </cell>
          <cell r="AC4180" t="str">
            <v>Pur</v>
          </cell>
          <cell r="AH4180" t="str">
            <v>Tiến độ 2</v>
          </cell>
        </row>
        <row r="4181">
          <cell r="H4181" t="str">
            <v>MC001610</v>
          </cell>
          <cell r="P4181">
            <v>1680000</v>
          </cell>
          <cell r="AC4181" t="str">
            <v>Pur</v>
          </cell>
          <cell r="AH4181" t="str">
            <v>Tiến độ 2</v>
          </cell>
        </row>
        <row r="4182">
          <cell r="H4182" t="str">
            <v>MC001610</v>
          </cell>
          <cell r="P4182">
            <v>1440000</v>
          </cell>
          <cell r="AC4182" t="str">
            <v>Pur</v>
          </cell>
          <cell r="AH4182" t="str">
            <v>Tiến độ 2</v>
          </cell>
        </row>
        <row r="4183">
          <cell r="H4183" t="str">
            <v>MC001610</v>
          </cell>
          <cell r="P4183">
            <v>540000</v>
          </cell>
          <cell r="AC4183" t="str">
            <v>Pur</v>
          </cell>
          <cell r="AH4183" t="str">
            <v>Tiến độ 2</v>
          </cell>
        </row>
        <row r="4184">
          <cell r="H4184" t="str">
            <v>MC003495</v>
          </cell>
          <cell r="P4184">
            <v>540000</v>
          </cell>
          <cell r="AC4184" t="str">
            <v>Pur</v>
          </cell>
          <cell r="AH4184" t="str">
            <v>Tiến độ 2</v>
          </cell>
        </row>
        <row r="4185">
          <cell r="H4185" t="str">
            <v>MC003495</v>
          </cell>
          <cell r="P4185">
            <v>348000</v>
          </cell>
          <cell r="AC4185" t="str">
            <v>Pur</v>
          </cell>
          <cell r="AH4185" t="str">
            <v>Tiến độ 2</v>
          </cell>
        </row>
        <row r="4186">
          <cell r="H4186" t="str">
            <v>MC003495</v>
          </cell>
          <cell r="P4186">
            <v>360000</v>
          </cell>
          <cell r="AC4186" t="str">
            <v>Pur</v>
          </cell>
          <cell r="AH4186" t="str">
            <v>Tiến độ 2</v>
          </cell>
        </row>
        <row r="4187">
          <cell r="H4187" t="str">
            <v>MC003495</v>
          </cell>
          <cell r="P4187">
            <v>450000</v>
          </cell>
          <cell r="AC4187" t="str">
            <v>PUR</v>
          </cell>
          <cell r="AH4187" t="str">
            <v>Tiến độ 2</v>
          </cell>
        </row>
        <row r="4188">
          <cell r="H4188" t="str">
            <v>MC001278</v>
          </cell>
          <cell r="P4188">
            <v>1680000</v>
          </cell>
          <cell r="AC4188" t="str">
            <v>Nunest</v>
          </cell>
          <cell r="AH4188" t="str">
            <v>Tiến độ 2</v>
          </cell>
        </row>
        <row r="4189">
          <cell r="H4189" t="str">
            <v>MC001278</v>
          </cell>
          <cell r="P4189">
            <v>2700000</v>
          </cell>
          <cell r="AC4189" t="str">
            <v>Nunest</v>
          </cell>
          <cell r="AH4189" t="str">
            <v>Tiến độ 2</v>
          </cell>
        </row>
        <row r="4190">
          <cell r="H4190" t="str">
            <v>MC001278</v>
          </cell>
          <cell r="P4190">
            <v>7110000</v>
          </cell>
          <cell r="AC4190" t="str">
            <v>Nunest</v>
          </cell>
          <cell r="AH4190" t="str">
            <v>Tiến độ 2</v>
          </cell>
        </row>
        <row r="4191">
          <cell r="H4191" t="str">
            <v>MC001278</v>
          </cell>
          <cell r="P4191">
            <v>2340000</v>
          </cell>
          <cell r="AC4191" t="str">
            <v>Nunest</v>
          </cell>
          <cell r="AH4191" t="str">
            <v>Tiến độ 2</v>
          </cell>
        </row>
        <row r="4192">
          <cell r="H4192" t="str">
            <v>MC002230</v>
          </cell>
          <cell r="P4192">
            <v>720000</v>
          </cell>
          <cell r="AC4192" t="str">
            <v>Nunest</v>
          </cell>
          <cell r="AH4192" t="str">
            <v>Tiến độ 2</v>
          </cell>
        </row>
        <row r="4193">
          <cell r="H4193" t="str">
            <v>MC002230</v>
          </cell>
          <cell r="P4193">
            <v>468000</v>
          </cell>
          <cell r="AC4193" t="str">
            <v>Nunest</v>
          </cell>
          <cell r="AH4193" t="str">
            <v>Tiến độ 2</v>
          </cell>
        </row>
        <row r="4194">
          <cell r="H4194" t="str">
            <v>MC001235</v>
          </cell>
          <cell r="P4194">
            <v>1757000</v>
          </cell>
          <cell r="AC4194" t="str">
            <v>Dinh Dưỡng</v>
          </cell>
          <cell r="AH4194" t="str">
            <v>Tiến độ 2</v>
          </cell>
        </row>
        <row r="4195">
          <cell r="H4195" t="str">
            <v>MC001260</v>
          </cell>
          <cell r="P4195">
            <v>3263000</v>
          </cell>
          <cell r="AC4195" t="str">
            <v>Dinh Dưỡng</v>
          </cell>
          <cell r="AH4195" t="str">
            <v>Tiến độ 2</v>
          </cell>
        </row>
        <row r="4196">
          <cell r="H4196" t="str">
            <v>MC001235</v>
          </cell>
          <cell r="P4196">
            <v>1757000</v>
          </cell>
          <cell r="AC4196" t="str">
            <v>Dinh Dưỡng</v>
          </cell>
          <cell r="AH4196" t="str">
            <v>Tiến độ 2</v>
          </cell>
        </row>
        <row r="4197">
          <cell r="H4197" t="str">
            <v>MC000079</v>
          </cell>
          <cell r="P4197">
            <v>3012000</v>
          </cell>
          <cell r="AC4197" t="str">
            <v>Dinh Dưỡng</v>
          </cell>
          <cell r="AH4197" t="str">
            <v>Tiến độ 2</v>
          </cell>
        </row>
        <row r="4198">
          <cell r="H4198" t="str">
            <v>MC000034</v>
          </cell>
          <cell r="P4198">
            <v>408000</v>
          </cell>
          <cell r="AC4198" t="str">
            <v>Bột Ăn Dặm</v>
          </cell>
          <cell r="AH4198" t="str">
            <v>Tiến độ 2</v>
          </cell>
        </row>
        <row r="4199">
          <cell r="H4199" t="str">
            <v>MC000034</v>
          </cell>
          <cell r="P4199">
            <v>354000</v>
          </cell>
          <cell r="AC4199" t="str">
            <v>Bột Ăn Dặm</v>
          </cell>
          <cell r="AH4199" t="str">
            <v>Tiến độ 2</v>
          </cell>
        </row>
        <row r="4200">
          <cell r="H4200" t="str">
            <v>MC000034</v>
          </cell>
          <cell r="P4200">
            <v>3864000</v>
          </cell>
          <cell r="AC4200" t="str">
            <v>Dinh Dưỡng</v>
          </cell>
          <cell r="AH4200" t="str">
            <v>Tiến độ 2</v>
          </cell>
        </row>
        <row r="4201">
          <cell r="H4201" t="str">
            <v>MC000034</v>
          </cell>
          <cell r="P4201">
            <v>4440000</v>
          </cell>
          <cell r="AC4201" t="str">
            <v>Dinh Dưỡng</v>
          </cell>
          <cell r="AH4201" t="str">
            <v>Tiến độ 2</v>
          </cell>
        </row>
        <row r="4202">
          <cell r="H4202" t="str">
            <v>MC000034</v>
          </cell>
          <cell r="P4202">
            <v>2304000</v>
          </cell>
          <cell r="AC4202" t="str">
            <v>Sữa Nước</v>
          </cell>
          <cell r="AH4202" t="str">
            <v>Tiến độ 2</v>
          </cell>
        </row>
        <row r="4203">
          <cell r="H4203" t="str">
            <v>MC000034</v>
          </cell>
          <cell r="P4203">
            <v>1497600</v>
          </cell>
          <cell r="AC4203" t="str">
            <v>Sữa Nước</v>
          </cell>
          <cell r="AH4203" t="str">
            <v>Tiến độ 2</v>
          </cell>
        </row>
        <row r="4204">
          <cell r="H4204" t="str">
            <v>MC000034</v>
          </cell>
          <cell r="P4204">
            <v>4440000</v>
          </cell>
          <cell r="AC4204" t="str">
            <v>Dinh Dưỡng</v>
          </cell>
          <cell r="AH4204" t="str">
            <v>Tiến độ 2</v>
          </cell>
        </row>
        <row r="4205">
          <cell r="H4205" t="str">
            <v>MC000034</v>
          </cell>
          <cell r="P4205">
            <v>864000</v>
          </cell>
          <cell r="AC4205" t="str">
            <v>Sữa nước</v>
          </cell>
          <cell r="AH4205" t="str">
            <v>Tiến độ 2</v>
          </cell>
        </row>
        <row r="4206">
          <cell r="H4206" t="str">
            <v>MC002532</v>
          </cell>
          <cell r="P4206">
            <v>295000</v>
          </cell>
          <cell r="AC4206" t="str">
            <v>Bột Ăn Dặm</v>
          </cell>
          <cell r="AH4206" t="str">
            <v>Tiến độ 2</v>
          </cell>
        </row>
        <row r="4207">
          <cell r="H4207" t="str">
            <v>MC002532</v>
          </cell>
          <cell r="P4207">
            <v>590000</v>
          </cell>
          <cell r="AC4207" t="str">
            <v>Bột Ăn Dặm</v>
          </cell>
          <cell r="AH4207" t="str">
            <v>Tiến độ 2</v>
          </cell>
        </row>
        <row r="4208">
          <cell r="H4208" t="str">
            <v>MC002532</v>
          </cell>
          <cell r="P4208">
            <v>612000</v>
          </cell>
          <cell r="AC4208" t="str">
            <v>Bột Ăn Dặm</v>
          </cell>
          <cell r="AH4208" t="str">
            <v>Tiến độ 2</v>
          </cell>
        </row>
        <row r="4209">
          <cell r="H4209" t="str">
            <v>MC002532</v>
          </cell>
          <cell r="P4209">
            <v>1728000</v>
          </cell>
          <cell r="AC4209" t="str">
            <v>Sữa Nước</v>
          </cell>
          <cell r="AH4209" t="str">
            <v>Tiến độ 2</v>
          </cell>
        </row>
        <row r="4210">
          <cell r="H4210" t="str">
            <v>MC002173</v>
          </cell>
          <cell r="P4210">
            <v>180000</v>
          </cell>
          <cell r="AC4210" t="str">
            <v>Pur</v>
          </cell>
          <cell r="AH4210" t="str">
            <v>Tiến độ 2</v>
          </cell>
        </row>
        <row r="4211">
          <cell r="H4211" t="str">
            <v>MC002173</v>
          </cell>
          <cell r="P4211">
            <v>540000</v>
          </cell>
          <cell r="AC4211" t="str">
            <v>Pharma</v>
          </cell>
          <cell r="AH4211" t="str">
            <v>Tiến độ 2</v>
          </cell>
        </row>
        <row r="4212">
          <cell r="H4212" t="str">
            <v>MC002173</v>
          </cell>
          <cell r="P4212">
            <v>2600000</v>
          </cell>
          <cell r="AC4212" t="str">
            <v>Nunest</v>
          </cell>
          <cell r="AH4212" t="str">
            <v>Tiến độ 2</v>
          </cell>
        </row>
        <row r="4213">
          <cell r="H4213" t="str">
            <v>MC002173</v>
          </cell>
          <cell r="P4213">
            <v>270000</v>
          </cell>
          <cell r="AC4213" t="str">
            <v>Pharma</v>
          </cell>
          <cell r="AH4213" t="str">
            <v>Tiến độ 2</v>
          </cell>
        </row>
        <row r="4214">
          <cell r="H4214" t="str">
            <v>MC002173</v>
          </cell>
          <cell r="P4214">
            <v>68000</v>
          </cell>
          <cell r="AC4214" t="str">
            <v>Bột Ăn Dặm</v>
          </cell>
          <cell r="AH4214" t="str">
            <v>Tiến độ 2</v>
          </cell>
        </row>
        <row r="4215">
          <cell r="H4215" t="str">
            <v>MC002173</v>
          </cell>
          <cell r="P4215">
            <v>520000</v>
          </cell>
          <cell r="AC4215" t="str">
            <v>Pharma</v>
          </cell>
          <cell r="AH4215" t="str">
            <v>Tiến độ 2</v>
          </cell>
        </row>
        <row r="4216">
          <cell r="H4216" t="str">
            <v>MC002173</v>
          </cell>
          <cell r="P4216">
            <v>864000</v>
          </cell>
          <cell r="AC4216" t="str">
            <v>Sữa Nước Pharma</v>
          </cell>
          <cell r="AH4216" t="str">
            <v>Tiến độ 2</v>
          </cell>
        </row>
        <row r="4217">
          <cell r="H4217" t="str">
            <v>MC002173</v>
          </cell>
          <cell r="P4217">
            <v>1380000</v>
          </cell>
          <cell r="AC4217" t="str">
            <v>Pharma</v>
          </cell>
          <cell r="AH4217" t="str">
            <v>Tiến độ 2</v>
          </cell>
        </row>
        <row r="4218">
          <cell r="H4218" t="str">
            <v>MC002173</v>
          </cell>
          <cell r="P4218">
            <v>1080000</v>
          </cell>
          <cell r="AC4218" t="str">
            <v>Pharma</v>
          </cell>
          <cell r="AH4218" t="str">
            <v>Tiến độ 2</v>
          </cell>
        </row>
        <row r="4219">
          <cell r="H4219" t="str">
            <v>MC002173</v>
          </cell>
          <cell r="P4219">
            <v>490000</v>
          </cell>
          <cell r="AC4219" t="str">
            <v>Dinh Dưỡng</v>
          </cell>
          <cell r="AH4219" t="str">
            <v>Tiến độ 2</v>
          </cell>
        </row>
        <row r="4220">
          <cell r="H4220" t="str">
            <v>MC002173</v>
          </cell>
          <cell r="P4220">
            <v>59000</v>
          </cell>
          <cell r="AC4220" t="str">
            <v>Bột Ăn Dặm</v>
          </cell>
          <cell r="AH4220" t="str">
            <v>Tiến độ 2</v>
          </cell>
        </row>
        <row r="4221">
          <cell r="H4221" t="str">
            <v>MC002173</v>
          </cell>
          <cell r="P4221">
            <v>59000</v>
          </cell>
          <cell r="AC4221" t="str">
            <v>Bột Ăn Dặm</v>
          </cell>
          <cell r="AH4221" t="str">
            <v>Tiến độ 2</v>
          </cell>
        </row>
        <row r="4222">
          <cell r="H4222" t="str">
            <v>MC002173</v>
          </cell>
          <cell r="P4222">
            <v>59000</v>
          </cell>
          <cell r="AC4222" t="str">
            <v>Bột Ăn Dặm</v>
          </cell>
          <cell r="AH4222" t="str">
            <v>Tiến độ 2</v>
          </cell>
        </row>
        <row r="4223">
          <cell r="H4223" t="str">
            <v>MC002173</v>
          </cell>
          <cell r="P4223">
            <v>59000</v>
          </cell>
          <cell r="AC4223" t="str">
            <v>Bột Ăn Dặm</v>
          </cell>
          <cell r="AH4223" t="str">
            <v>Tiến độ 2</v>
          </cell>
        </row>
        <row r="4224">
          <cell r="H4224" t="str">
            <v>MC002173</v>
          </cell>
          <cell r="P4224">
            <v>360000</v>
          </cell>
          <cell r="AC4224" t="str">
            <v>Sữa Nước Pharma</v>
          </cell>
          <cell r="AH4224" t="str">
            <v>Tiến độ 2</v>
          </cell>
        </row>
        <row r="4225">
          <cell r="H4225" t="str">
            <v>MC002173</v>
          </cell>
          <cell r="P4225">
            <v>260000</v>
          </cell>
          <cell r="AC4225" t="str">
            <v>Nunest</v>
          </cell>
          <cell r="AH4225" t="str">
            <v>Tiến độ 2</v>
          </cell>
        </row>
        <row r="4226">
          <cell r="H4226" t="str">
            <v>MC002173</v>
          </cell>
          <cell r="P4226">
            <v>432000</v>
          </cell>
          <cell r="AC4226" t="str">
            <v>Sữa Nước Pharma</v>
          </cell>
          <cell r="AH4226" t="str">
            <v>Tiến độ 2</v>
          </cell>
        </row>
        <row r="4227">
          <cell r="H4227" t="str">
            <v>MC002173</v>
          </cell>
          <cell r="P4227">
            <v>432000</v>
          </cell>
          <cell r="AC4227" t="str">
            <v>Sữa Nước</v>
          </cell>
          <cell r="AH4227" t="str">
            <v>Tiến độ 2</v>
          </cell>
        </row>
        <row r="4228">
          <cell r="H4228" t="str">
            <v>MC002173</v>
          </cell>
          <cell r="P4228">
            <v>270000</v>
          </cell>
          <cell r="AC4228" t="str">
            <v>Pharma</v>
          </cell>
          <cell r="AH4228" t="str">
            <v>Tiến độ 2</v>
          </cell>
        </row>
        <row r="4229">
          <cell r="H4229" t="str">
            <v>MC002173</v>
          </cell>
          <cell r="P4229">
            <v>270000</v>
          </cell>
          <cell r="AC4229" t="str">
            <v>Pharma</v>
          </cell>
          <cell r="AH4229" t="str">
            <v>Tiến độ 2</v>
          </cell>
        </row>
        <row r="4230">
          <cell r="H4230" t="str">
            <v>MC002173</v>
          </cell>
          <cell r="P4230">
            <v>68000</v>
          </cell>
          <cell r="AC4230" t="str">
            <v>Bột Ăn Dặm</v>
          </cell>
          <cell r="AH4230" t="str">
            <v>Tiến độ 2</v>
          </cell>
        </row>
        <row r="4231">
          <cell r="H4231" t="str">
            <v>MC002173</v>
          </cell>
          <cell r="P4231">
            <v>489600</v>
          </cell>
          <cell r="AC4231" t="str">
            <v>Sữa Nước Colos</v>
          </cell>
          <cell r="AH4231" t="str">
            <v>Tiến độ 2</v>
          </cell>
        </row>
        <row r="4232">
          <cell r="H4232" t="str">
            <v>MC002173</v>
          </cell>
          <cell r="P4232">
            <v>68000</v>
          </cell>
          <cell r="AC4232" t="str">
            <v>Bột Ăn Dặm</v>
          </cell>
          <cell r="AH4232" t="str">
            <v>Tiến độ 2</v>
          </cell>
        </row>
        <row r="4233">
          <cell r="H4233" t="str">
            <v>MC002173</v>
          </cell>
          <cell r="P4233">
            <v>177000</v>
          </cell>
          <cell r="AC4233" t="str">
            <v>Bột Ăn Dặm</v>
          </cell>
          <cell r="AH4233" t="str">
            <v>Tiến độ 2</v>
          </cell>
        </row>
        <row r="4234">
          <cell r="H4234" t="str">
            <v>MC002173</v>
          </cell>
          <cell r="P4234">
            <v>68000</v>
          </cell>
          <cell r="AC4234" t="str">
            <v>Bột Ăn Dặm</v>
          </cell>
          <cell r="AH4234" t="str">
            <v>Tiến độ 2</v>
          </cell>
        </row>
        <row r="4235">
          <cell r="H4235" t="str">
            <v>MC002173</v>
          </cell>
          <cell r="P4235">
            <v>59000</v>
          </cell>
          <cell r="AC4235" t="str">
            <v>Bột Ăn Dặm</v>
          </cell>
          <cell r="AH4235" t="str">
            <v>Tiến độ 2</v>
          </cell>
        </row>
        <row r="4236">
          <cell r="H4236" t="str">
            <v>MC002173</v>
          </cell>
          <cell r="P4236">
            <v>59000</v>
          </cell>
          <cell r="AC4236" t="str">
            <v>Bột Ăn Dặm</v>
          </cell>
          <cell r="AH4236" t="str">
            <v>Tiến độ 2</v>
          </cell>
        </row>
        <row r="4237">
          <cell r="H4237" t="str">
            <v>MC002173</v>
          </cell>
          <cell r="P4237">
            <v>374400</v>
          </cell>
          <cell r="AC4237" t="str">
            <v>Sữa Nước</v>
          </cell>
          <cell r="AH4237" t="str">
            <v>Tiến độ 2</v>
          </cell>
        </row>
        <row r="4238">
          <cell r="H4238" t="str">
            <v>MC002723</v>
          </cell>
          <cell r="P4238">
            <v>1680000</v>
          </cell>
          <cell r="AC4238" t="str">
            <v>Nunest</v>
          </cell>
          <cell r="AH4238" t="str">
            <v>Tiến độ 2</v>
          </cell>
        </row>
        <row r="4239">
          <cell r="H4239" t="str">
            <v>MC002723</v>
          </cell>
          <cell r="P4239">
            <v>675000</v>
          </cell>
          <cell r="AC4239" t="str">
            <v>Nunest</v>
          </cell>
          <cell r="AH4239" t="str">
            <v>Tiến độ 2</v>
          </cell>
        </row>
        <row r="4240">
          <cell r="H4240" t="str">
            <v>MC002723</v>
          </cell>
          <cell r="P4240">
            <v>450000</v>
          </cell>
          <cell r="AC4240" t="str">
            <v>Nunest</v>
          </cell>
          <cell r="AH4240" t="str">
            <v>Tiến độ 2</v>
          </cell>
        </row>
        <row r="4241">
          <cell r="H4241" t="str">
            <v>MC002723</v>
          </cell>
          <cell r="P4241">
            <v>285000</v>
          </cell>
          <cell r="AC4241" t="str">
            <v>Nunest</v>
          </cell>
          <cell r="AH4241" t="str">
            <v>Tiến độ 2</v>
          </cell>
        </row>
        <row r="4242">
          <cell r="H4242" t="str">
            <v>MC002202</v>
          </cell>
          <cell r="P4242">
            <v>1980000</v>
          </cell>
          <cell r="AC4242" t="str">
            <v>Nunest</v>
          </cell>
          <cell r="AH4242" t="str">
            <v>Tiến độ 2</v>
          </cell>
        </row>
        <row r="4243">
          <cell r="H4243" t="str">
            <v>MC002202</v>
          </cell>
          <cell r="P4243">
            <v>675000</v>
          </cell>
          <cell r="AC4243" t="str">
            <v>Nunest</v>
          </cell>
          <cell r="AH4243" t="str">
            <v>Tiến độ 2</v>
          </cell>
        </row>
        <row r="4244">
          <cell r="H4244" t="str">
            <v>MC002202</v>
          </cell>
          <cell r="P4244">
            <v>360000</v>
          </cell>
          <cell r="AC4244" t="str">
            <v>Nunest</v>
          </cell>
          <cell r="AH4244" t="str">
            <v>Tiến độ 2</v>
          </cell>
        </row>
        <row r="4245">
          <cell r="H4245" t="str">
            <v>MC002466</v>
          </cell>
          <cell r="P4245">
            <v>1680000</v>
          </cell>
          <cell r="AC4245" t="str">
            <v>Nunest</v>
          </cell>
          <cell r="AH4245" t="str">
            <v>Tiến độ 2</v>
          </cell>
        </row>
        <row r="4246">
          <cell r="H4246" t="str">
            <v>MC002466</v>
          </cell>
          <cell r="P4246">
            <v>1470000</v>
          </cell>
          <cell r="AC4246" t="str">
            <v>Nunest</v>
          </cell>
          <cell r="AH4246" t="str">
            <v>Tiến độ 2</v>
          </cell>
        </row>
        <row r="4247">
          <cell r="H4247" t="str">
            <v>MC000102</v>
          </cell>
          <cell r="P4247">
            <v>816000</v>
          </cell>
          <cell r="AC4247" t="str">
            <v>Bột Ăn Dặm</v>
          </cell>
          <cell r="AH4247" t="str">
            <v>Tiến độ 2</v>
          </cell>
        </row>
        <row r="4248">
          <cell r="H4248" t="str">
            <v>MC000102</v>
          </cell>
          <cell r="P4248">
            <v>708000</v>
          </cell>
          <cell r="AC4248" t="str">
            <v>Bột Ăn Dặm</v>
          </cell>
          <cell r="AH4248" t="str">
            <v>Tiến độ 2</v>
          </cell>
        </row>
        <row r="4249">
          <cell r="H4249" t="str">
            <v>MC000102</v>
          </cell>
          <cell r="P4249">
            <v>816000</v>
          </cell>
          <cell r="AC4249" t="str">
            <v>Bột Ăn Dặm</v>
          </cell>
          <cell r="AH4249" t="str">
            <v>Tiến độ 2</v>
          </cell>
        </row>
        <row r="4250">
          <cell r="H4250" t="str">
            <v>MC000102</v>
          </cell>
          <cell r="P4250">
            <v>5880000</v>
          </cell>
          <cell r="AC4250" t="str">
            <v>Dinh Dưỡng</v>
          </cell>
          <cell r="AH4250" t="str">
            <v>Tiến độ 2</v>
          </cell>
        </row>
        <row r="4251">
          <cell r="H4251" t="str">
            <v>MC000102</v>
          </cell>
          <cell r="P4251">
            <v>4752000</v>
          </cell>
          <cell r="AC4251" t="str">
            <v>Dinh Dưỡng</v>
          </cell>
          <cell r="AH4251" t="str">
            <v>Tiến độ 2</v>
          </cell>
        </row>
        <row r="4252">
          <cell r="H4252" t="str">
            <v>MC001290</v>
          </cell>
          <cell r="P4252">
            <v>2995200</v>
          </cell>
          <cell r="AC4252" t="str">
            <v>Sữa Nước</v>
          </cell>
          <cell r="AH4252" t="str">
            <v>Tiến độ 2</v>
          </cell>
        </row>
        <row r="4253">
          <cell r="H4253" t="str">
            <v>MC000671</v>
          </cell>
          <cell r="P4253">
            <v>14940000</v>
          </cell>
          <cell r="AC4253" t="str">
            <v>Dinh Dưỡng</v>
          </cell>
          <cell r="AH4253" t="str">
            <v>Tiến độ 2</v>
          </cell>
        </row>
        <row r="4254">
          <cell r="H4254" t="str">
            <v>MC000671</v>
          </cell>
          <cell r="P4254">
            <v>11592000</v>
          </cell>
          <cell r="AC4254" t="str">
            <v>Dinh Dưỡng</v>
          </cell>
          <cell r="AH4254" t="str">
            <v>Tiến độ 2</v>
          </cell>
        </row>
        <row r="4255">
          <cell r="H4255" t="str">
            <v>MC000671</v>
          </cell>
          <cell r="P4255">
            <v>3456000</v>
          </cell>
          <cell r="AC4255" t="str">
            <v>Sữa Nước</v>
          </cell>
          <cell r="AH4255" t="str">
            <v>Tiến độ 2</v>
          </cell>
        </row>
        <row r="4256">
          <cell r="H4256" t="str">
            <v>MC000788</v>
          </cell>
          <cell r="P4256">
            <v>1632000</v>
          </cell>
          <cell r="AC4256" t="str">
            <v>Bột Ăn Dặm</v>
          </cell>
          <cell r="AH4256" t="str">
            <v>Tiến độ 2</v>
          </cell>
        </row>
        <row r="4257">
          <cell r="H4257" t="str">
            <v>MC000788</v>
          </cell>
          <cell r="P4257">
            <v>1632000</v>
          </cell>
          <cell r="AC4257" t="str">
            <v>Bột Ăn Dặm</v>
          </cell>
          <cell r="AH4257" t="str">
            <v>Tiến độ 2</v>
          </cell>
        </row>
        <row r="4258">
          <cell r="H4258" t="str">
            <v>MC000788</v>
          </cell>
          <cell r="P4258">
            <v>9216000</v>
          </cell>
          <cell r="AC4258" t="str">
            <v>Sữa Nước</v>
          </cell>
          <cell r="AH4258" t="str">
            <v>Tiến độ 2</v>
          </cell>
        </row>
        <row r="4259">
          <cell r="H4259" t="str">
            <v>MC000703</v>
          </cell>
          <cell r="P4259">
            <v>5760000</v>
          </cell>
          <cell r="AC4259" t="str">
            <v>Sữa Nước Pharma</v>
          </cell>
          <cell r="AH4259" t="str">
            <v>Tiến độ 2</v>
          </cell>
        </row>
        <row r="4260">
          <cell r="H4260" t="str">
            <v>MC002532</v>
          </cell>
          <cell r="P4260">
            <v>4300800</v>
          </cell>
          <cell r="AC4260" t="str">
            <v>Sữa Nước Pharma</v>
          </cell>
          <cell r="AH4260" t="str">
            <v>Tiến độ 2</v>
          </cell>
        </row>
        <row r="4261">
          <cell r="H4261" t="str">
            <v>MC002532</v>
          </cell>
          <cell r="P4261">
            <v>900000</v>
          </cell>
          <cell r="AC4261" t="str">
            <v>Sữa Nước Pharma</v>
          </cell>
          <cell r="AH4261" t="str">
            <v>Tiến độ 2</v>
          </cell>
        </row>
        <row r="4262">
          <cell r="H4262" t="str">
            <v>MC000042</v>
          </cell>
          <cell r="P4262">
            <v>1728000</v>
          </cell>
          <cell r="AC4262" t="str">
            <v>Sữa Nước</v>
          </cell>
          <cell r="AH4262" t="str">
            <v>Tiến độ 2</v>
          </cell>
        </row>
        <row r="4263">
          <cell r="H4263" t="str">
            <v>MC000042</v>
          </cell>
          <cell r="P4263">
            <v>2592000</v>
          </cell>
          <cell r="AC4263" t="str">
            <v>Sữa Nước</v>
          </cell>
          <cell r="AH4263" t="str">
            <v>Tiến độ 2</v>
          </cell>
        </row>
        <row r="4264">
          <cell r="H4264" t="str">
            <v>MC000042</v>
          </cell>
          <cell r="P4264">
            <v>14256000</v>
          </cell>
          <cell r="AC4264" t="str">
            <v>Dinh Dưỡng</v>
          </cell>
          <cell r="AH4264" t="str">
            <v>Tiến độ 2</v>
          </cell>
        </row>
        <row r="4265">
          <cell r="H4265" t="str">
            <v>MC002100</v>
          </cell>
          <cell r="P4265">
            <v>1728000</v>
          </cell>
          <cell r="AC4265" t="str">
            <v>Sữa Nước</v>
          </cell>
          <cell r="AH4265" t="str">
            <v>Tiến độ 2</v>
          </cell>
        </row>
        <row r="4266">
          <cell r="H4266" t="str">
            <v>MC002100</v>
          </cell>
          <cell r="P4266">
            <v>2592000</v>
          </cell>
          <cell r="AC4266" t="str">
            <v>Sữa nước</v>
          </cell>
          <cell r="AH4266" t="str">
            <v>Tiến độ 2</v>
          </cell>
        </row>
        <row r="4267">
          <cell r="H4267" t="str">
            <v>MC000703</v>
          </cell>
          <cell r="P4267">
            <v>4980000</v>
          </cell>
          <cell r="AC4267" t="str">
            <v>Dinh Dưỡng</v>
          </cell>
          <cell r="AH4267" t="str">
            <v>Tiến độ 2</v>
          </cell>
        </row>
        <row r="4268">
          <cell r="H4268" t="str">
            <v>MC000703</v>
          </cell>
          <cell r="P4268">
            <v>5760000</v>
          </cell>
          <cell r="AC4268" t="str">
            <v>Dinh Dưỡng</v>
          </cell>
          <cell r="AH4268" t="str">
            <v>Tiến độ 2</v>
          </cell>
        </row>
        <row r="4269">
          <cell r="H4269" t="str">
            <v>MC001278</v>
          </cell>
          <cell r="P4269">
            <v>3864000</v>
          </cell>
          <cell r="AC4269" t="str">
            <v>Dinh Dưỡng</v>
          </cell>
          <cell r="AH4269" t="str">
            <v>Tiến độ 2</v>
          </cell>
        </row>
        <row r="4270">
          <cell r="H4270" t="str">
            <v>MC001278</v>
          </cell>
          <cell r="P4270">
            <v>2490000</v>
          </cell>
          <cell r="AC4270" t="str">
            <v>Dinh Dưỡng</v>
          </cell>
          <cell r="AH4270" t="str">
            <v>Tiến độ 2</v>
          </cell>
        </row>
        <row r="4271">
          <cell r="H4271" t="str">
            <v>MC002539</v>
          </cell>
          <cell r="P4271">
            <v>2304000</v>
          </cell>
          <cell r="AC4271" t="str">
            <v>Sữa Nước</v>
          </cell>
          <cell r="AH4271" t="str">
            <v>Tiến độ 2</v>
          </cell>
        </row>
        <row r="4272">
          <cell r="H4272" t="str">
            <v>MC001278</v>
          </cell>
          <cell r="P4272">
            <v>408000</v>
          </cell>
          <cell r="AC4272" t="str">
            <v>Bột Ăn Dặm</v>
          </cell>
          <cell r="AH4272" t="str">
            <v>Tiến độ 2</v>
          </cell>
        </row>
        <row r="4273">
          <cell r="H4273" t="str">
            <v>MC002580</v>
          </cell>
          <cell r="P4273">
            <v>1728000</v>
          </cell>
          <cell r="AC4273" t="str">
            <v>Sữa Nước</v>
          </cell>
          <cell r="AH4273" t="str">
            <v>Tiến độ 2</v>
          </cell>
        </row>
        <row r="4274">
          <cell r="H4274" t="str">
            <v>MC002580</v>
          </cell>
          <cell r="P4274">
            <v>2592000</v>
          </cell>
          <cell r="AC4274" t="str">
            <v>Sữa nước</v>
          </cell>
          <cell r="AH4274" t="str">
            <v>Tiến độ 2</v>
          </cell>
        </row>
        <row r="4275">
          <cell r="H4275" t="str">
            <v>MC002580</v>
          </cell>
          <cell r="P4275">
            <v>3974400</v>
          </cell>
          <cell r="AC4275" t="str">
            <v>Sữa nước</v>
          </cell>
          <cell r="AH4275" t="str">
            <v>Tiến độ 2</v>
          </cell>
        </row>
        <row r="4276">
          <cell r="H4276" t="str">
            <v>MC000121</v>
          </cell>
          <cell r="P4276">
            <v>7776000</v>
          </cell>
          <cell r="AC4276" t="str">
            <v>Sữa nước</v>
          </cell>
          <cell r="AH4276" t="str">
            <v>Tiến độ 2</v>
          </cell>
        </row>
        <row r="4277">
          <cell r="H4277" t="str">
            <v>MC000121</v>
          </cell>
          <cell r="P4277">
            <v>3974400</v>
          </cell>
          <cell r="AC4277" t="str">
            <v>Sữa nước</v>
          </cell>
          <cell r="AH4277" t="str">
            <v>Tiến độ 2</v>
          </cell>
        </row>
        <row r="4278">
          <cell r="H4278" t="str">
            <v>MC000121</v>
          </cell>
          <cell r="P4278">
            <v>912000</v>
          </cell>
          <cell r="AC4278" t="str">
            <v>Sữa Nước Colos</v>
          </cell>
          <cell r="AH4278" t="str">
            <v>Tiến độ 2</v>
          </cell>
        </row>
        <row r="4279">
          <cell r="H4279" t="str">
            <v>MC000121</v>
          </cell>
          <cell r="P4279">
            <v>6720000</v>
          </cell>
          <cell r="AC4279" t="str">
            <v>Dinh Dưỡng</v>
          </cell>
          <cell r="AH4279" t="str">
            <v>Tiến độ 2</v>
          </cell>
        </row>
        <row r="4280">
          <cell r="H4280" t="str">
            <v>MC000121</v>
          </cell>
          <cell r="P4280">
            <v>3060000</v>
          </cell>
          <cell r="AC4280" t="str">
            <v>Sữa Bột Colos</v>
          </cell>
          <cell r="AH4280" t="str">
            <v>Tiến độ 2</v>
          </cell>
        </row>
        <row r="4281">
          <cell r="H4281" t="str">
            <v>MC000121</v>
          </cell>
          <cell r="P4281">
            <v>23760000</v>
          </cell>
          <cell r="AC4281" t="str">
            <v>Dinh Dưỡng</v>
          </cell>
          <cell r="AH4281" t="str">
            <v>Tiến độ 2</v>
          </cell>
        </row>
        <row r="4282">
          <cell r="H4282" t="str">
            <v>MC000121</v>
          </cell>
          <cell r="P4282">
            <v>3828000</v>
          </cell>
          <cell r="AC4282" t="str">
            <v>Dinh Dưỡng</v>
          </cell>
          <cell r="AH4282" t="str">
            <v>Tiến độ 2</v>
          </cell>
        </row>
        <row r="4283">
          <cell r="H4283" t="str">
            <v>MC000121</v>
          </cell>
          <cell r="P4283">
            <v>2874000</v>
          </cell>
          <cell r="AC4283" t="str">
            <v>Dinh Dưỡng</v>
          </cell>
          <cell r="AH4283" t="str">
            <v>Tiến độ 2</v>
          </cell>
        </row>
        <row r="4284">
          <cell r="H4284" t="str">
            <v>MC002586</v>
          </cell>
          <cell r="P4284">
            <v>8755200</v>
          </cell>
          <cell r="AC4284" t="str">
            <v>Sữa Nước Colos</v>
          </cell>
          <cell r="AH4284" t="str">
            <v>Tiến độ 2</v>
          </cell>
        </row>
        <row r="4285">
          <cell r="H4285" t="str">
            <v>MC002586</v>
          </cell>
          <cell r="P4285">
            <v>12720000</v>
          </cell>
          <cell r="AC4285" t="str">
            <v>Sữa Bột Colos</v>
          </cell>
          <cell r="AH4285" t="str">
            <v>Tiến độ 2</v>
          </cell>
        </row>
        <row r="4286">
          <cell r="H4286" t="str">
            <v>MC002516</v>
          </cell>
          <cell r="P4286">
            <v>10752000</v>
          </cell>
          <cell r="AC4286" t="str">
            <v>Sữa Nước Pharma</v>
          </cell>
          <cell r="AH4286" t="str">
            <v>Tiến độ 2</v>
          </cell>
        </row>
        <row r="4287">
          <cell r="H4287" t="str">
            <v>MC002516</v>
          </cell>
          <cell r="P4287">
            <v>3828000</v>
          </cell>
          <cell r="AC4287" t="str">
            <v>Pharma</v>
          </cell>
          <cell r="AH4287" t="str">
            <v>Tiến độ 2</v>
          </cell>
        </row>
        <row r="4288">
          <cell r="H4288" t="str">
            <v>MC001370</v>
          </cell>
          <cell r="P4288">
            <v>6912000</v>
          </cell>
          <cell r="AC4288" t="str">
            <v>Sữa Nước</v>
          </cell>
          <cell r="AH4288" t="str">
            <v>Tiến độ 2</v>
          </cell>
        </row>
        <row r="4289">
          <cell r="H4289" t="str">
            <v>MC001370</v>
          </cell>
          <cell r="P4289">
            <v>6739200</v>
          </cell>
          <cell r="AC4289" t="str">
            <v>Sữa Nước</v>
          </cell>
          <cell r="AH4289" t="str">
            <v>Tiến độ 2</v>
          </cell>
        </row>
        <row r="4290">
          <cell r="H4290" t="str">
            <v>MC001370</v>
          </cell>
          <cell r="P4290">
            <v>5328000</v>
          </cell>
          <cell r="AC4290" t="str">
            <v>Sữa nước</v>
          </cell>
          <cell r="AH4290" t="str">
            <v>Tiến độ 2</v>
          </cell>
        </row>
        <row r="4291">
          <cell r="H4291" t="str">
            <v>MC001370</v>
          </cell>
          <cell r="P4291">
            <v>5184000</v>
          </cell>
          <cell r="AC4291" t="str">
            <v>Sữa nước</v>
          </cell>
          <cell r="AH4291" t="str">
            <v>Tiến độ 2</v>
          </cell>
        </row>
        <row r="4292">
          <cell r="H4292" t="str">
            <v>MC001370</v>
          </cell>
          <cell r="P4292">
            <v>2880000</v>
          </cell>
          <cell r="AC4292" t="str">
            <v>Sữa Nước</v>
          </cell>
          <cell r="AH4292" t="str">
            <v>Tiến độ 2</v>
          </cell>
        </row>
        <row r="4293">
          <cell r="H4293" t="str">
            <v>MC001370</v>
          </cell>
          <cell r="P4293">
            <v>1416000</v>
          </cell>
          <cell r="AC4293" t="str">
            <v>Bột Ăn Dặm</v>
          </cell>
          <cell r="AH4293" t="str">
            <v>Tiến độ 2</v>
          </cell>
        </row>
        <row r="4294">
          <cell r="H4294" t="str">
            <v>MC001370</v>
          </cell>
          <cell r="P4294">
            <v>2832000</v>
          </cell>
          <cell r="AC4294" t="str">
            <v>Bột Ăn Dặm</v>
          </cell>
          <cell r="AH4294" t="str">
            <v>Tiến độ 2</v>
          </cell>
        </row>
        <row r="4295">
          <cell r="H4295" t="str">
            <v>MC001370</v>
          </cell>
          <cell r="P4295">
            <v>2832000</v>
          </cell>
          <cell r="AC4295" t="str">
            <v>Bột Ăn Dặm</v>
          </cell>
          <cell r="AH4295" t="str">
            <v>Tiến độ 2</v>
          </cell>
        </row>
        <row r="4296">
          <cell r="H4296" t="str">
            <v>MC001370</v>
          </cell>
          <cell r="P4296">
            <v>3264000</v>
          </cell>
          <cell r="AC4296" t="str">
            <v>Bột Ăn Dặm</v>
          </cell>
          <cell r="AH4296" t="str">
            <v>Tiến độ 2</v>
          </cell>
        </row>
        <row r="4297">
          <cell r="H4297" t="str">
            <v>MC001370</v>
          </cell>
          <cell r="P4297">
            <v>14160000</v>
          </cell>
          <cell r="AC4297" t="str">
            <v>Bột Ăn Dặm</v>
          </cell>
          <cell r="AH4297" t="str">
            <v>Tiến độ 2</v>
          </cell>
        </row>
        <row r="4298">
          <cell r="H4298" t="str">
            <v>MC001370</v>
          </cell>
          <cell r="P4298">
            <v>1632000</v>
          </cell>
          <cell r="AC4298" t="str">
            <v>Bột Ăn Dặm</v>
          </cell>
          <cell r="AH4298" t="str">
            <v>Tiến độ 2</v>
          </cell>
        </row>
        <row r="4299">
          <cell r="H4299" t="str">
            <v>MC001370</v>
          </cell>
          <cell r="P4299">
            <v>1632000</v>
          </cell>
          <cell r="AC4299" t="str">
            <v>Bột Ăn Dặm</v>
          </cell>
          <cell r="AH4299" t="str">
            <v>Tiến độ 2</v>
          </cell>
        </row>
        <row r="4300">
          <cell r="H4300" t="str">
            <v>MC001370</v>
          </cell>
          <cell r="P4300">
            <v>4980000</v>
          </cell>
          <cell r="AC4300" t="str">
            <v>Dinh Dưỡng</v>
          </cell>
          <cell r="AH4300" t="str">
            <v>Tiến độ 2</v>
          </cell>
        </row>
        <row r="4301">
          <cell r="H4301" t="str">
            <v>MC001370</v>
          </cell>
          <cell r="P4301">
            <v>7728000</v>
          </cell>
          <cell r="AC4301" t="str">
            <v>Dinh Dưỡng</v>
          </cell>
          <cell r="AH4301" t="str">
            <v>Tiến độ 2</v>
          </cell>
        </row>
        <row r="4302">
          <cell r="H4302" t="str">
            <v>MC001370</v>
          </cell>
          <cell r="P4302">
            <v>3408000</v>
          </cell>
          <cell r="AC4302" t="str">
            <v>Dinh Dưỡng</v>
          </cell>
          <cell r="AH4302" t="str">
            <v>Tiến độ 2</v>
          </cell>
        </row>
        <row r="4303">
          <cell r="H4303" t="str">
            <v>MC001370</v>
          </cell>
          <cell r="P4303">
            <v>12720000</v>
          </cell>
          <cell r="AC4303" t="str">
            <v>Sữa Bột Colos</v>
          </cell>
          <cell r="AH4303" t="str">
            <v>Tiến độ 2</v>
          </cell>
        </row>
        <row r="4304">
          <cell r="H4304" t="str">
            <v>MC001370</v>
          </cell>
          <cell r="P4304">
            <v>6120000</v>
          </cell>
          <cell r="AC4304" t="str">
            <v>Sữa Bột Colos</v>
          </cell>
          <cell r="AH4304" t="str">
            <v>Tiến độ 2</v>
          </cell>
        </row>
        <row r="4305">
          <cell r="H4305" t="str">
            <v>MC001370</v>
          </cell>
          <cell r="P4305">
            <v>27636000</v>
          </cell>
          <cell r="AC4305" t="str">
            <v>Pharma</v>
          </cell>
          <cell r="AH4305" t="str">
            <v>Tiến độ 2</v>
          </cell>
        </row>
        <row r="4306">
          <cell r="H4306" t="str">
            <v>MC001370</v>
          </cell>
          <cell r="P4306">
            <v>3264000</v>
          </cell>
          <cell r="AC4306" t="str">
            <v>Bột Ăn Dặm</v>
          </cell>
          <cell r="AH4306" t="str">
            <v>Tiến độ 2</v>
          </cell>
        </row>
        <row r="4307">
          <cell r="H4307" t="str">
            <v>MC002661</v>
          </cell>
          <cell r="P4307">
            <v>97920000</v>
          </cell>
          <cell r="AC4307" t="str">
            <v>Sữa Nước Colos</v>
          </cell>
          <cell r="AH4307" t="str">
            <v>Tiến độ 2</v>
          </cell>
        </row>
        <row r="4308">
          <cell r="H4308" t="str">
            <v>MC002661</v>
          </cell>
          <cell r="P4308">
            <v>182400000</v>
          </cell>
          <cell r="AC4308" t="str">
            <v>Sữa Nước Colos</v>
          </cell>
          <cell r="AH4308" t="str">
            <v>Tiến độ 2</v>
          </cell>
        </row>
        <row r="4309">
          <cell r="H4309" t="str">
            <v>MC000622</v>
          </cell>
          <cell r="P4309">
            <v>11520000</v>
          </cell>
          <cell r="AC4309" t="str">
            <v>Dinh Dưỡng</v>
          </cell>
          <cell r="AH4309" t="str">
            <v>Tiến độ 2</v>
          </cell>
        </row>
        <row r="4310">
          <cell r="H4310" t="str">
            <v>MC000622</v>
          </cell>
          <cell r="P4310">
            <v>28740000</v>
          </cell>
          <cell r="AC4310" t="str">
            <v>Dinh Dưỡng</v>
          </cell>
          <cell r="AH4310" t="str">
            <v>Tiến độ 2</v>
          </cell>
        </row>
        <row r="4311">
          <cell r="H4311" t="str">
            <v>MC000622</v>
          </cell>
          <cell r="P4311">
            <v>44400000</v>
          </cell>
          <cell r="AC4311" t="str">
            <v>Dinh Dưỡng</v>
          </cell>
          <cell r="AH4311" t="str">
            <v>Tiến độ 2</v>
          </cell>
        </row>
        <row r="4312">
          <cell r="H4312" t="str">
            <v>MC002577</v>
          </cell>
          <cell r="P4312">
            <v>8352000</v>
          </cell>
          <cell r="AC4312" t="str">
            <v>Sữa Nước</v>
          </cell>
          <cell r="AH4312" t="str">
            <v>Tiến độ 2</v>
          </cell>
        </row>
        <row r="4313">
          <cell r="H4313" t="str">
            <v>MC002577</v>
          </cell>
          <cell r="P4313">
            <v>9072000</v>
          </cell>
          <cell r="AC4313" t="str">
            <v>Sữa nước</v>
          </cell>
          <cell r="AH4313" t="str">
            <v>Tiến độ 2</v>
          </cell>
        </row>
        <row r="4314">
          <cell r="H4314" t="str">
            <v>MC002577</v>
          </cell>
          <cell r="P4314">
            <v>7728000</v>
          </cell>
          <cell r="AC4314" t="str">
            <v>Dinh Dưỡng</v>
          </cell>
          <cell r="AH4314" t="str">
            <v>Tiến độ 2</v>
          </cell>
        </row>
        <row r="4315">
          <cell r="H4315" t="str">
            <v>MC002577</v>
          </cell>
          <cell r="P4315">
            <v>6480000</v>
          </cell>
          <cell r="AC4315" t="str">
            <v>Sữa Bột Colos</v>
          </cell>
          <cell r="AH4315" t="str">
            <v>Tiến độ 2</v>
          </cell>
        </row>
        <row r="4316">
          <cell r="H4316" t="str">
            <v>MC002577</v>
          </cell>
          <cell r="P4316">
            <v>19080000</v>
          </cell>
          <cell r="AC4316" t="str">
            <v>Sữa Bột Colos</v>
          </cell>
          <cell r="AH4316" t="str">
            <v>Tiến độ 2</v>
          </cell>
        </row>
        <row r="4317">
          <cell r="H4317" t="str">
            <v>MC002605</v>
          </cell>
          <cell r="P4317">
            <v>7728000</v>
          </cell>
          <cell r="AC4317" t="str">
            <v>Dinh Dưỡng</v>
          </cell>
          <cell r="AH4317" t="str">
            <v>Tiến độ 2</v>
          </cell>
        </row>
        <row r="4318">
          <cell r="H4318" t="str">
            <v>MC002605</v>
          </cell>
          <cell r="P4318">
            <v>6480000</v>
          </cell>
          <cell r="AC4318" t="str">
            <v>Sữa Bột Colos</v>
          </cell>
          <cell r="AH4318" t="str">
            <v>Tiến độ 2</v>
          </cell>
        </row>
        <row r="4319">
          <cell r="H4319" t="str">
            <v>MC002605</v>
          </cell>
          <cell r="P4319">
            <v>6360000</v>
          </cell>
          <cell r="AC4319" t="str">
            <v>Sữa Bột Colos</v>
          </cell>
          <cell r="AH4319" t="str">
            <v>Tiến độ 2</v>
          </cell>
        </row>
        <row r="4320">
          <cell r="H4320" t="str">
            <v>MC002605</v>
          </cell>
          <cell r="P4320">
            <v>6120000</v>
          </cell>
          <cell r="AC4320" t="str">
            <v>Sữa Bột Colos</v>
          </cell>
          <cell r="AH4320" t="str">
            <v>Tiến độ 2</v>
          </cell>
        </row>
        <row r="4321">
          <cell r="H4321" t="str">
            <v>MC002605</v>
          </cell>
          <cell r="P4321">
            <v>3916800</v>
          </cell>
          <cell r="AC4321" t="str">
            <v>Sữa Nước Colos</v>
          </cell>
          <cell r="AH4321" t="str">
            <v>Tiến độ 2</v>
          </cell>
        </row>
        <row r="4322">
          <cell r="H4322" t="str">
            <v>MC002605</v>
          </cell>
          <cell r="P4322">
            <v>9504000</v>
          </cell>
          <cell r="AC4322" t="str">
            <v>Dinh Dưỡng</v>
          </cell>
          <cell r="AH4322" t="str">
            <v>Tiến độ 2</v>
          </cell>
        </row>
        <row r="4323">
          <cell r="H4323" t="str">
            <v>MC000376</v>
          </cell>
          <cell r="P4323">
            <v>3744000</v>
          </cell>
          <cell r="AC4323" t="str">
            <v>Sữa Nước</v>
          </cell>
          <cell r="AH4323" t="str">
            <v>Tiến độ 2</v>
          </cell>
        </row>
        <row r="4324">
          <cell r="H4324" t="str">
            <v>MC000376</v>
          </cell>
          <cell r="P4324">
            <v>5760000</v>
          </cell>
          <cell r="AC4324" t="str">
            <v>Sữa Nước</v>
          </cell>
          <cell r="AH4324" t="str">
            <v>Tiến độ 2</v>
          </cell>
        </row>
        <row r="4325">
          <cell r="H4325" t="str">
            <v>MC000376</v>
          </cell>
          <cell r="P4325">
            <v>7200000</v>
          </cell>
          <cell r="AC4325" t="str">
            <v>Sữa Nước</v>
          </cell>
          <cell r="AH4325" t="str">
            <v>Tiến độ 2</v>
          </cell>
        </row>
        <row r="4326">
          <cell r="H4326" t="str">
            <v>MC000376</v>
          </cell>
          <cell r="P4326">
            <v>17280000</v>
          </cell>
          <cell r="AC4326" t="str">
            <v>Sữa Nước</v>
          </cell>
          <cell r="AH4326" t="str">
            <v>Tiến độ 2</v>
          </cell>
        </row>
        <row r="4327">
          <cell r="H4327" t="str">
            <v>MC000376</v>
          </cell>
          <cell r="P4327">
            <v>1200000</v>
          </cell>
          <cell r="AC4327" t="str">
            <v>Sữa Nước</v>
          </cell>
          <cell r="AH4327" t="str">
            <v>Tiến độ 2</v>
          </cell>
        </row>
        <row r="4328">
          <cell r="H4328" t="str">
            <v>MC000376</v>
          </cell>
          <cell r="P4328">
            <v>4632000</v>
          </cell>
          <cell r="AC4328" t="str">
            <v>Dinh Dưỡng</v>
          </cell>
          <cell r="AH4328" t="str">
            <v>Tiến độ 2</v>
          </cell>
        </row>
        <row r="4329">
          <cell r="H4329" t="str">
            <v>MC000376</v>
          </cell>
          <cell r="P4329">
            <v>15456000</v>
          </cell>
          <cell r="AC4329" t="str">
            <v>Dinh Dưỡng</v>
          </cell>
          <cell r="AH4329" t="str">
            <v>Tiến độ 2</v>
          </cell>
        </row>
        <row r="4330">
          <cell r="H4330" t="str">
            <v>MC000376</v>
          </cell>
          <cell r="P4330">
            <v>53280000</v>
          </cell>
          <cell r="AC4330" t="str">
            <v>Dinh Dưỡng</v>
          </cell>
          <cell r="AH4330" t="str">
            <v>Tiến độ 2</v>
          </cell>
        </row>
        <row r="4331">
          <cell r="H4331" t="str">
            <v>MC000376</v>
          </cell>
          <cell r="P4331">
            <v>4440000</v>
          </cell>
          <cell r="AC4331" t="str">
            <v>Dinh Dưỡng</v>
          </cell>
          <cell r="AH4331" t="str">
            <v>Tiến độ 2</v>
          </cell>
        </row>
        <row r="4332">
          <cell r="H4332" t="str">
            <v>MC000376</v>
          </cell>
          <cell r="P4332">
            <v>19008000</v>
          </cell>
          <cell r="AC4332" t="str">
            <v>Dinh Dưỡng</v>
          </cell>
          <cell r="AH4332" t="str">
            <v>Tiến độ 2</v>
          </cell>
        </row>
        <row r="4333">
          <cell r="H4333" t="str">
            <v>MC002757</v>
          </cell>
          <cell r="P4333">
            <v>27048000</v>
          </cell>
          <cell r="AC4333" t="str">
            <v>Dinh Dưỡng</v>
          </cell>
          <cell r="AH4333" t="str">
            <v>Tiến độ 2</v>
          </cell>
        </row>
        <row r="4334">
          <cell r="H4334" t="str">
            <v>MC002757</v>
          </cell>
          <cell r="P4334">
            <v>7656000</v>
          </cell>
          <cell r="AC4334" t="str">
            <v>Dinh Dưỡng</v>
          </cell>
          <cell r="AH4334" t="str">
            <v>Tiến độ 2</v>
          </cell>
        </row>
        <row r="4335">
          <cell r="H4335" t="str">
            <v>MC003486</v>
          </cell>
          <cell r="P4335">
            <v>6480000</v>
          </cell>
          <cell r="AC4335" t="str">
            <v>Sữa Bột Colos</v>
          </cell>
          <cell r="AH4335" t="str">
            <v>Tiến độ 2</v>
          </cell>
        </row>
        <row r="4336">
          <cell r="H4336" t="str">
            <v>MC003486</v>
          </cell>
          <cell r="P4336">
            <v>12720000</v>
          </cell>
          <cell r="AC4336" t="str">
            <v>Sữa Bột Colos</v>
          </cell>
          <cell r="AH4336" t="str">
            <v>Tiến độ 2</v>
          </cell>
        </row>
        <row r="4337">
          <cell r="H4337" t="str">
            <v>MC003486</v>
          </cell>
          <cell r="P4337">
            <v>6240000</v>
          </cell>
          <cell r="AC4337" t="str">
            <v>Sữa Bột Colos</v>
          </cell>
          <cell r="AH4337" t="str">
            <v>Tiến độ 2</v>
          </cell>
        </row>
        <row r="4338">
          <cell r="H4338" t="str">
            <v>MC003486</v>
          </cell>
          <cell r="P4338">
            <v>12240000</v>
          </cell>
          <cell r="AC4338" t="str">
            <v>Sữa Bột Colos</v>
          </cell>
          <cell r="AH4338" t="str">
            <v>Tiến độ 2</v>
          </cell>
        </row>
        <row r="4339">
          <cell r="H4339" t="str">
            <v>MC003486</v>
          </cell>
          <cell r="P4339">
            <v>33782400</v>
          </cell>
          <cell r="AC4339" t="str">
            <v>Sữa Nước Colos</v>
          </cell>
          <cell r="AH4339" t="str">
            <v>Tiến độ 2</v>
          </cell>
        </row>
        <row r="4340">
          <cell r="H4340" t="str">
            <v>MC003486</v>
          </cell>
          <cell r="P4340">
            <v>37939200</v>
          </cell>
          <cell r="AC4340" t="str">
            <v>Sữa Nước Colos</v>
          </cell>
          <cell r="AH4340" t="str">
            <v>Tiến độ 2</v>
          </cell>
        </row>
        <row r="4341">
          <cell r="H4341" t="str">
            <v>MC003486</v>
          </cell>
          <cell r="P4341">
            <v>1090000</v>
          </cell>
          <cell r="AC4341" t="str">
            <v>Nunest</v>
          </cell>
          <cell r="AH4341" t="str">
            <v>Tiến độ 2</v>
          </cell>
        </row>
        <row r="4342">
          <cell r="H4342" t="str">
            <v>MC003486</v>
          </cell>
          <cell r="P4342">
            <v>1980000</v>
          </cell>
          <cell r="AC4342" t="str">
            <v>Nunest</v>
          </cell>
          <cell r="AH4342" t="str">
            <v>Tiến độ 2</v>
          </cell>
        </row>
        <row r="4343">
          <cell r="H4343" t="str">
            <v>MC003486</v>
          </cell>
          <cell r="P4343">
            <v>2160000</v>
          </cell>
          <cell r="AC4343" t="str">
            <v>Nunest</v>
          </cell>
          <cell r="AH4343" t="str">
            <v>Tiến độ 2</v>
          </cell>
        </row>
        <row r="4344">
          <cell r="H4344" t="str">
            <v>MC003486</v>
          </cell>
          <cell r="P4344">
            <v>2850000</v>
          </cell>
          <cell r="AC4344" t="str">
            <v>Nunest</v>
          </cell>
          <cell r="AH4344" t="str">
            <v>Tiến độ 2</v>
          </cell>
        </row>
        <row r="4345">
          <cell r="H4345" t="str">
            <v>MC003486</v>
          </cell>
          <cell r="P4345">
            <v>3300000</v>
          </cell>
          <cell r="AC4345" t="str">
            <v>Nunest</v>
          </cell>
          <cell r="AH4345" t="str">
            <v>Tiến độ 2</v>
          </cell>
        </row>
        <row r="4346">
          <cell r="H4346" t="str">
            <v>MC003486</v>
          </cell>
          <cell r="P4346">
            <v>1777500</v>
          </cell>
          <cell r="AC4346" t="str">
            <v>Nunest</v>
          </cell>
          <cell r="AH4346" t="str">
            <v>Tiến độ 2</v>
          </cell>
        </row>
        <row r="4347">
          <cell r="H4347" t="str">
            <v>MC003486</v>
          </cell>
          <cell r="P4347">
            <v>2691000</v>
          </cell>
          <cell r="AC4347" t="str">
            <v>Nunest</v>
          </cell>
          <cell r="AH4347" t="str">
            <v>Tiến độ 2</v>
          </cell>
        </row>
        <row r="4348">
          <cell r="H4348" t="str">
            <v>MC003486</v>
          </cell>
          <cell r="P4348">
            <v>1950000</v>
          </cell>
          <cell r="AC4348" t="str">
            <v>Nunest</v>
          </cell>
          <cell r="AH4348" t="str">
            <v>Tiến độ 2</v>
          </cell>
        </row>
        <row r="4349">
          <cell r="H4349" t="str">
            <v>MC003486</v>
          </cell>
          <cell r="P4349">
            <v>1980000</v>
          </cell>
          <cell r="AC4349" t="str">
            <v>Nunest</v>
          </cell>
          <cell r="AH4349" t="str">
            <v>Tiến độ 2</v>
          </cell>
        </row>
        <row r="4350">
          <cell r="H4350" t="str">
            <v>MC003486</v>
          </cell>
          <cell r="P4350">
            <v>21070000</v>
          </cell>
          <cell r="AC4350" t="str">
            <v>Nunest</v>
          </cell>
          <cell r="AH4350" t="str">
            <v>Tiến độ 2</v>
          </cell>
        </row>
        <row r="4351">
          <cell r="H4351" t="str">
            <v>MC000756</v>
          </cell>
          <cell r="P4351">
            <v>43776000</v>
          </cell>
          <cell r="AC4351" t="str">
            <v>Sữa Nước Colos</v>
          </cell>
          <cell r="AH4351" t="str">
            <v>Tiến độ 2</v>
          </cell>
        </row>
        <row r="4352">
          <cell r="H4352" t="str">
            <v>MC000756</v>
          </cell>
          <cell r="P4352">
            <v>108000000</v>
          </cell>
          <cell r="AC4352" t="str">
            <v>Sữa Nước Pharma</v>
          </cell>
          <cell r="AH4352" t="str">
            <v>Tiến độ 2</v>
          </cell>
        </row>
        <row r="4353">
          <cell r="H4353" t="str">
            <v>MC000756</v>
          </cell>
          <cell r="P4353">
            <v>95692800</v>
          </cell>
          <cell r="AC4353" t="str">
            <v>Sữa Nước Pharma</v>
          </cell>
          <cell r="AH4353" t="str">
            <v>Tiến độ 2</v>
          </cell>
        </row>
        <row r="4354">
          <cell r="H4354" t="str">
            <v>MC000756</v>
          </cell>
          <cell r="P4354">
            <v>15000000</v>
          </cell>
          <cell r="AC4354" t="str">
            <v>Nunest</v>
          </cell>
          <cell r="AH4354" t="str">
            <v>Tiến độ 2</v>
          </cell>
        </row>
        <row r="4355">
          <cell r="H4355" t="str">
            <v>MC000756</v>
          </cell>
          <cell r="P4355">
            <v>28500000</v>
          </cell>
          <cell r="AC4355" t="str">
            <v>Nunest</v>
          </cell>
          <cell r="AH4355" t="str">
            <v>Tiến độ 2</v>
          </cell>
        </row>
        <row r="4356">
          <cell r="H4356" t="str">
            <v>MC000756</v>
          </cell>
          <cell r="P4356">
            <v>13500000</v>
          </cell>
          <cell r="AC4356" t="str">
            <v>Nunest</v>
          </cell>
          <cell r="AH4356" t="str">
            <v>Tiến độ 2</v>
          </cell>
        </row>
        <row r="4357">
          <cell r="H4357" t="str">
            <v>MC000643</v>
          </cell>
          <cell r="P4357">
            <v>24192000</v>
          </cell>
          <cell r="AC4357" t="str">
            <v>Sữa Nước</v>
          </cell>
          <cell r="AH4357" t="str">
            <v>Tiến độ 2</v>
          </cell>
        </row>
        <row r="4358">
          <cell r="H4358" t="str">
            <v>MC000643</v>
          </cell>
          <cell r="P4358">
            <v>124416000</v>
          </cell>
          <cell r="AC4358" t="str">
            <v>Sữa Nước</v>
          </cell>
          <cell r="AH4358" t="str">
            <v>Tiến độ 2</v>
          </cell>
        </row>
        <row r="4359">
          <cell r="H4359" t="str">
            <v>MC000643</v>
          </cell>
          <cell r="P4359">
            <v>47520000</v>
          </cell>
          <cell r="AC4359" t="str">
            <v>Sữa Nước Pharma</v>
          </cell>
          <cell r="AH4359" t="str">
            <v>Tiến độ 2</v>
          </cell>
        </row>
        <row r="4360">
          <cell r="H4360" t="str">
            <v>MC000643</v>
          </cell>
          <cell r="P4360">
            <v>95700000</v>
          </cell>
          <cell r="AC4360" t="str">
            <v>Pharma</v>
          </cell>
          <cell r="AH4360" t="str">
            <v>Tiến độ 2</v>
          </cell>
        </row>
        <row r="4361">
          <cell r="H4361" t="str">
            <v>MC000643</v>
          </cell>
          <cell r="P4361">
            <v>19740000</v>
          </cell>
          <cell r="AC4361" t="str">
            <v>Pharma</v>
          </cell>
          <cell r="AH4361" t="str">
            <v>Tiến độ 2</v>
          </cell>
        </row>
        <row r="4362">
          <cell r="H4362" t="str">
            <v>MC000643</v>
          </cell>
          <cell r="P4362">
            <v>28800000</v>
          </cell>
          <cell r="AC4362" t="str">
            <v>Pharma</v>
          </cell>
          <cell r="AH4362" t="str">
            <v>Tiến độ 2</v>
          </cell>
        </row>
        <row r="4363">
          <cell r="H4363" t="str">
            <v>MC000643</v>
          </cell>
          <cell r="P4363">
            <v>25948800</v>
          </cell>
          <cell r="AC4363" t="str">
            <v>Sữa Nước Colos</v>
          </cell>
          <cell r="AH4363" t="str">
            <v>Tiến độ 2</v>
          </cell>
        </row>
        <row r="4364">
          <cell r="H4364" t="str">
            <v>MC000643</v>
          </cell>
          <cell r="P4364">
            <v>103680000</v>
          </cell>
          <cell r="AC4364" t="str">
            <v>Sữa nước</v>
          </cell>
          <cell r="AH4364" t="str">
            <v>Tiến độ 2</v>
          </cell>
        </row>
        <row r="4365">
          <cell r="H4365" t="str">
            <v>MC000643</v>
          </cell>
          <cell r="P4365">
            <v>79488000</v>
          </cell>
          <cell r="AC4365" t="str">
            <v>Sữa nước</v>
          </cell>
          <cell r="AH4365" t="str">
            <v>Tiến độ 2</v>
          </cell>
        </row>
        <row r="4366">
          <cell r="H4366" t="str">
            <v>MC000643</v>
          </cell>
          <cell r="P4366">
            <v>14700000</v>
          </cell>
          <cell r="AC4366" t="str">
            <v>Nunest</v>
          </cell>
          <cell r="AH4366" t="str">
            <v>Tiến độ 2</v>
          </cell>
        </row>
        <row r="4367">
          <cell r="H4367" t="str">
            <v>MC000643</v>
          </cell>
          <cell r="P4367">
            <v>2340000</v>
          </cell>
          <cell r="AC4367" t="str">
            <v>Nunest</v>
          </cell>
          <cell r="AH4367" t="str">
            <v>Tiến độ 2</v>
          </cell>
        </row>
        <row r="4368">
          <cell r="H4368" t="str">
            <v>MC000643</v>
          </cell>
          <cell r="P4368">
            <v>11250000</v>
          </cell>
          <cell r="AC4368" t="str">
            <v>Nunest</v>
          </cell>
          <cell r="AH4368" t="str">
            <v>Tiến độ 2</v>
          </cell>
        </row>
        <row r="4369">
          <cell r="H4369" t="str">
            <v>MC001183</v>
          </cell>
          <cell r="P4369">
            <v>5880000</v>
          </cell>
          <cell r="AC4369" t="str">
            <v>Dinh Dưỡng</v>
          </cell>
          <cell r="AH4369" t="str">
            <v>Tiến độ 2</v>
          </cell>
        </row>
        <row r="4370">
          <cell r="H4370" t="str">
            <v>MC001183</v>
          </cell>
          <cell r="P4370">
            <v>9264000</v>
          </cell>
          <cell r="AC4370" t="str">
            <v>Dinh Dưỡng</v>
          </cell>
          <cell r="AH4370" t="str">
            <v>Tiến độ 2</v>
          </cell>
        </row>
        <row r="4371">
          <cell r="H4371" t="str">
            <v>MC001183</v>
          </cell>
          <cell r="P4371">
            <v>7896000</v>
          </cell>
          <cell r="AC4371" t="str">
            <v>Pharma</v>
          </cell>
          <cell r="AH4371" t="str">
            <v>Tiến độ 2</v>
          </cell>
        </row>
        <row r="4372">
          <cell r="H4372" t="str">
            <v>MC001183</v>
          </cell>
          <cell r="P4372">
            <v>12720000</v>
          </cell>
          <cell r="AC4372" t="str">
            <v>Sữa Bột Colos</v>
          </cell>
          <cell r="AH4372" t="str">
            <v>Tiến độ 2</v>
          </cell>
        </row>
        <row r="4373">
          <cell r="H4373" t="str">
            <v>MC001183</v>
          </cell>
          <cell r="P4373">
            <v>6480000</v>
          </cell>
          <cell r="AC4373" t="str">
            <v>Sữa Bột Colos</v>
          </cell>
          <cell r="AH4373" t="str">
            <v>Tiến độ 2</v>
          </cell>
        </row>
        <row r="4374">
          <cell r="H4374" t="str">
            <v>MC001183</v>
          </cell>
          <cell r="P4374">
            <v>34560000</v>
          </cell>
          <cell r="AC4374" t="str">
            <v>Sữa Nước</v>
          </cell>
          <cell r="AH4374" t="str">
            <v>Tiến độ 2</v>
          </cell>
        </row>
        <row r="4375">
          <cell r="H4375" t="str">
            <v>MC001183</v>
          </cell>
          <cell r="P4375">
            <v>6451200</v>
          </cell>
          <cell r="AC4375" t="str">
            <v>Sữa Nước Pharma</v>
          </cell>
          <cell r="AH4375" t="str">
            <v>Tiến độ 2</v>
          </cell>
        </row>
        <row r="4376">
          <cell r="H4376" t="str">
            <v>MC002499</v>
          </cell>
          <cell r="P4376">
            <v>13248000</v>
          </cell>
          <cell r="AC4376" t="str">
            <v>Sữa nước</v>
          </cell>
          <cell r="AH4376" t="str">
            <v>Tiến độ 2</v>
          </cell>
        </row>
        <row r="4377">
          <cell r="H4377" t="str">
            <v>MC002499</v>
          </cell>
          <cell r="P4377">
            <v>6480000</v>
          </cell>
          <cell r="AC4377" t="str">
            <v>Sữa nước</v>
          </cell>
          <cell r="AH4377" t="str">
            <v>Tiến độ 2</v>
          </cell>
        </row>
        <row r="4378">
          <cell r="H4378" t="str">
            <v>MC002499</v>
          </cell>
          <cell r="P4378">
            <v>6750000</v>
          </cell>
          <cell r="AC4378" t="str">
            <v>Nunest</v>
          </cell>
          <cell r="AH4378" t="str">
            <v>Tiến độ 2</v>
          </cell>
        </row>
        <row r="4379">
          <cell r="H4379" t="str">
            <v>MC002499</v>
          </cell>
          <cell r="P4379">
            <v>5400000</v>
          </cell>
          <cell r="AC4379" t="str">
            <v>Nunest</v>
          </cell>
          <cell r="AH4379" t="str">
            <v>Tiến độ 2</v>
          </cell>
        </row>
        <row r="4380">
          <cell r="H4380" t="str">
            <v>MC002499</v>
          </cell>
          <cell r="P4380">
            <v>7296000</v>
          </cell>
          <cell r="AC4380" t="str">
            <v>Sữa Nước Colos</v>
          </cell>
          <cell r="AH4380" t="str">
            <v>Tiến độ 2</v>
          </cell>
        </row>
        <row r="4381">
          <cell r="H4381" t="str">
            <v>MC002499</v>
          </cell>
          <cell r="P4381">
            <v>14256000</v>
          </cell>
          <cell r="AC4381" t="str">
            <v>Dinh Dưỡng</v>
          </cell>
          <cell r="AH4381" t="str">
            <v>Tiến độ 2</v>
          </cell>
        </row>
        <row r="4382">
          <cell r="H4382" t="str">
            <v>MC002499</v>
          </cell>
          <cell r="P4382">
            <v>5760000</v>
          </cell>
          <cell r="AC4382" t="str">
            <v>Dinh Dưỡng</v>
          </cell>
          <cell r="AH4382" t="str">
            <v>Tiến độ 2</v>
          </cell>
        </row>
        <row r="4383">
          <cell r="H4383" t="str">
            <v>MC001156</v>
          </cell>
          <cell r="P4383">
            <v>25920000</v>
          </cell>
          <cell r="AC4383" t="str">
            <v>Sữa Bột Colos</v>
          </cell>
          <cell r="AH4383" t="str">
            <v>Tiến độ 2</v>
          </cell>
        </row>
        <row r="4384">
          <cell r="H4384" t="str">
            <v>MC001156</v>
          </cell>
          <cell r="P4384">
            <v>63600000</v>
          </cell>
          <cell r="AC4384" t="str">
            <v>Sữa Bột Colos</v>
          </cell>
          <cell r="AH4384" t="str">
            <v>Tiến độ 2</v>
          </cell>
        </row>
        <row r="4385">
          <cell r="H4385" t="str">
            <v>MC001156</v>
          </cell>
          <cell r="P4385">
            <v>61200000</v>
          </cell>
          <cell r="AC4385" t="str">
            <v>Sữa Bột Colos</v>
          </cell>
          <cell r="AH4385" t="str">
            <v>Tiến độ 2</v>
          </cell>
        </row>
        <row r="4386">
          <cell r="H4386" t="str">
            <v>MC002460</v>
          </cell>
          <cell r="P4386">
            <v>9504000</v>
          </cell>
          <cell r="AC4386" t="str">
            <v>Dinh Dưỡng</v>
          </cell>
          <cell r="AH4386" t="str">
            <v>Tiến độ 2</v>
          </cell>
        </row>
        <row r="4387">
          <cell r="H4387" t="str">
            <v>MC002460</v>
          </cell>
          <cell r="P4387">
            <v>11496000</v>
          </cell>
          <cell r="AC4387" t="str">
            <v>Dinh Dưỡng</v>
          </cell>
          <cell r="AH4387" t="str">
            <v>Tiến độ 2</v>
          </cell>
        </row>
        <row r="4388">
          <cell r="H4388" t="str">
            <v>MC002460</v>
          </cell>
          <cell r="P4388">
            <v>9960000</v>
          </cell>
          <cell r="AC4388" t="str">
            <v>Dinh Dưỡng</v>
          </cell>
          <cell r="AH4388" t="str">
            <v>Tiến độ 2</v>
          </cell>
        </row>
        <row r="4389">
          <cell r="H4389" t="str">
            <v>MC002460</v>
          </cell>
          <cell r="P4389">
            <v>23184000</v>
          </cell>
          <cell r="AC4389" t="str">
            <v>Dinh Dưỡng</v>
          </cell>
          <cell r="AH4389" t="str">
            <v>Tiến độ 2</v>
          </cell>
        </row>
        <row r="4390">
          <cell r="H4390" t="str">
            <v>MC002460</v>
          </cell>
          <cell r="P4390">
            <v>7656000</v>
          </cell>
          <cell r="AC4390" t="str">
            <v>Dinh Dưỡng</v>
          </cell>
          <cell r="AH4390" t="str">
            <v>Tiến độ 2</v>
          </cell>
        </row>
        <row r="4391">
          <cell r="H4391" t="str">
            <v>MC002460</v>
          </cell>
          <cell r="P4391">
            <v>4440000</v>
          </cell>
          <cell r="AC4391" t="str">
            <v>Dinh Dưỡng</v>
          </cell>
          <cell r="AH4391" t="str">
            <v>Tiến độ 2</v>
          </cell>
        </row>
        <row r="4392">
          <cell r="H4392" t="str">
            <v>MC002460</v>
          </cell>
          <cell r="P4392">
            <v>18528000</v>
          </cell>
          <cell r="AC4392" t="str">
            <v>Dinh Dưỡng</v>
          </cell>
          <cell r="AH4392" t="str">
            <v>Tiến độ 2</v>
          </cell>
        </row>
        <row r="4393">
          <cell r="H4393" t="str">
            <v>MC002460</v>
          </cell>
          <cell r="P4393">
            <v>11520000</v>
          </cell>
          <cell r="AC4393" t="str">
            <v>Dinh Dưỡng</v>
          </cell>
          <cell r="AH4393" t="str">
            <v>Tiến độ 2</v>
          </cell>
        </row>
        <row r="4394">
          <cell r="H4394" t="str">
            <v>MC002460</v>
          </cell>
          <cell r="P4394">
            <v>1632000</v>
          </cell>
          <cell r="AC4394" t="str">
            <v>Bột Ăn Dặm</v>
          </cell>
          <cell r="AH4394" t="str">
            <v>Tiến độ 2</v>
          </cell>
        </row>
        <row r="4395">
          <cell r="H4395" t="str">
            <v>MC002460</v>
          </cell>
          <cell r="P4395">
            <v>1416000</v>
          </cell>
          <cell r="AC4395" t="str">
            <v>Bột Ăn Dặm</v>
          </cell>
          <cell r="AH4395" t="str">
            <v>Tiến độ 2</v>
          </cell>
        </row>
        <row r="4396">
          <cell r="H4396" t="str">
            <v>MC002460</v>
          </cell>
          <cell r="P4396">
            <v>1632000</v>
          </cell>
          <cell r="AC4396" t="str">
            <v>Bột Ăn Dặm</v>
          </cell>
          <cell r="AH4396" t="str">
            <v>Tiến độ 2</v>
          </cell>
        </row>
        <row r="4397">
          <cell r="H4397" t="str">
            <v>MC002460</v>
          </cell>
          <cell r="P4397">
            <v>1632000</v>
          </cell>
          <cell r="AC4397" t="str">
            <v>Bột Ăn Dặm</v>
          </cell>
          <cell r="AH4397" t="str">
            <v>Tiến độ 2</v>
          </cell>
        </row>
        <row r="4398">
          <cell r="H4398" t="str">
            <v>MC002460</v>
          </cell>
          <cell r="P4398">
            <v>816000</v>
          </cell>
          <cell r="AC4398" t="str">
            <v>Bột Ăn Dặm</v>
          </cell>
          <cell r="AH4398" t="str">
            <v>Tiến độ 2</v>
          </cell>
        </row>
        <row r="4399">
          <cell r="H4399" t="str">
            <v>MC002460</v>
          </cell>
          <cell r="P4399">
            <v>4248000</v>
          </cell>
          <cell r="AC4399" t="str">
            <v>Bột Ăn Dặm</v>
          </cell>
          <cell r="AH4399" t="str">
            <v>Tiến độ 2</v>
          </cell>
        </row>
        <row r="4400">
          <cell r="H4400" t="str">
            <v>MC002460</v>
          </cell>
          <cell r="P4400">
            <v>3264000</v>
          </cell>
          <cell r="AC4400" t="str">
            <v>Bột Ăn Dặm</v>
          </cell>
          <cell r="AH4400" t="str">
            <v>Tiến độ 2</v>
          </cell>
        </row>
        <row r="4401">
          <cell r="H4401" t="str">
            <v>MC002460</v>
          </cell>
          <cell r="P4401">
            <v>3264000</v>
          </cell>
          <cell r="AC4401" t="str">
            <v>Bột Ăn Dặm</v>
          </cell>
          <cell r="AH4401" t="str">
            <v>Tiến độ 2</v>
          </cell>
        </row>
        <row r="4402">
          <cell r="H4402" t="str">
            <v>MC002460</v>
          </cell>
          <cell r="P4402">
            <v>5280000</v>
          </cell>
          <cell r="AC4402" t="str">
            <v>Pharma</v>
          </cell>
          <cell r="AH4402" t="str">
            <v>Tiến độ 2</v>
          </cell>
        </row>
        <row r="4403">
          <cell r="H4403" t="str">
            <v>MC002460</v>
          </cell>
          <cell r="P4403">
            <v>19320000</v>
          </cell>
          <cell r="AC4403" t="str">
            <v>Pharma</v>
          </cell>
          <cell r="AH4403" t="str">
            <v>Tiến độ 2</v>
          </cell>
        </row>
        <row r="4404">
          <cell r="H4404" t="str">
            <v>MC002460</v>
          </cell>
          <cell r="P4404">
            <v>3948000</v>
          </cell>
          <cell r="AC4404" t="str">
            <v>Pharma</v>
          </cell>
          <cell r="AH4404" t="str">
            <v>Tiến độ 2</v>
          </cell>
        </row>
        <row r="4405">
          <cell r="H4405" t="str">
            <v>MC002460</v>
          </cell>
          <cell r="P4405">
            <v>4500000</v>
          </cell>
          <cell r="AC4405" t="str">
            <v>Nunest</v>
          </cell>
          <cell r="AH4405" t="str">
            <v>Tiến độ 2</v>
          </cell>
        </row>
        <row r="4406">
          <cell r="H4406" t="str">
            <v>MC002460</v>
          </cell>
          <cell r="P4406">
            <v>18960000</v>
          </cell>
          <cell r="AC4406" t="str">
            <v>Nunest</v>
          </cell>
          <cell r="AH4406" t="str">
            <v>Tiến độ 2</v>
          </cell>
        </row>
        <row r="4407">
          <cell r="H4407" t="str">
            <v>MC002460</v>
          </cell>
          <cell r="P4407">
            <v>3916800</v>
          </cell>
          <cell r="AC4407" t="str">
            <v>Sữa Nước Colos</v>
          </cell>
          <cell r="AH4407" t="str">
            <v>Tiến độ 2</v>
          </cell>
        </row>
        <row r="4408">
          <cell r="H4408" t="str">
            <v>MC002460</v>
          </cell>
          <cell r="P4408">
            <v>3060000</v>
          </cell>
          <cell r="AC4408" t="str">
            <v>Sữa Bột Colos</v>
          </cell>
          <cell r="AH4408" t="str">
            <v>Tiến độ 2</v>
          </cell>
        </row>
        <row r="4409">
          <cell r="H4409" t="str">
            <v>MC001243</v>
          </cell>
          <cell r="P4409">
            <v>24480000</v>
          </cell>
          <cell r="AC4409" t="str">
            <v>Sữa Nước Colos</v>
          </cell>
          <cell r="AH4409" t="str">
            <v>Tiến độ 2</v>
          </cell>
        </row>
        <row r="4410">
          <cell r="H4410" t="str">
            <v>MC001243</v>
          </cell>
          <cell r="P4410">
            <v>25200000</v>
          </cell>
          <cell r="AC4410" t="str">
            <v>Sữa Nước Pharma</v>
          </cell>
          <cell r="AH4410" t="str">
            <v>Tiến độ 2</v>
          </cell>
        </row>
        <row r="4411">
          <cell r="H4411" t="str">
            <v>MC001243</v>
          </cell>
          <cell r="P4411">
            <v>37632000</v>
          </cell>
          <cell r="AC4411" t="str">
            <v>Sữa Nước Pharma</v>
          </cell>
          <cell r="AH4411" t="str">
            <v>Tiến độ 2</v>
          </cell>
        </row>
        <row r="4412">
          <cell r="H4412" t="str">
            <v>MC000041</v>
          </cell>
          <cell r="P4412">
            <v>38640000</v>
          </cell>
          <cell r="AC4412" t="str">
            <v>Dinh Dưỡng</v>
          </cell>
          <cell r="AH4412" t="str">
            <v>Tiến độ 2</v>
          </cell>
        </row>
        <row r="4413">
          <cell r="H4413" t="str">
            <v>MC000041</v>
          </cell>
          <cell r="P4413">
            <v>13320000</v>
          </cell>
          <cell r="AC4413" t="str">
            <v>Dinh Dưỡng</v>
          </cell>
          <cell r="AH4413" t="str">
            <v>Tiến độ 2</v>
          </cell>
        </row>
        <row r="4414">
          <cell r="H4414" t="str">
            <v>MC000041</v>
          </cell>
          <cell r="P4414">
            <v>71280000</v>
          </cell>
          <cell r="AC4414" t="str">
            <v>Dinh Dưỡng</v>
          </cell>
          <cell r="AH4414" t="str">
            <v>Tiến độ 2</v>
          </cell>
        </row>
        <row r="4415">
          <cell r="H4415" t="str">
            <v>MC000041</v>
          </cell>
          <cell r="P4415">
            <v>22080000</v>
          </cell>
          <cell r="AC4415" t="str">
            <v>Pharma</v>
          </cell>
          <cell r="AH4415" t="str">
            <v>Tiến độ 2</v>
          </cell>
        </row>
        <row r="4416">
          <cell r="H4416" t="str">
            <v>MC000041</v>
          </cell>
          <cell r="P4416">
            <v>10560000</v>
          </cell>
          <cell r="AC4416" t="str">
            <v>Pharma</v>
          </cell>
          <cell r="AH4416" t="str">
            <v>Tiến độ 2</v>
          </cell>
        </row>
        <row r="4417">
          <cell r="H4417" t="str">
            <v>MC000041</v>
          </cell>
          <cell r="P4417">
            <v>5280000</v>
          </cell>
          <cell r="AC4417" t="str">
            <v>Pharma</v>
          </cell>
          <cell r="AH4417" t="str">
            <v>Tiến độ 2</v>
          </cell>
        </row>
        <row r="4418">
          <cell r="H4418" t="str">
            <v>MC000041</v>
          </cell>
          <cell r="P4418">
            <v>57420000</v>
          </cell>
          <cell r="AC4418" t="str">
            <v>Pharma</v>
          </cell>
          <cell r="AH4418" t="str">
            <v>Tiến độ 2</v>
          </cell>
        </row>
        <row r="4419">
          <cell r="H4419" t="str">
            <v>MC000041</v>
          </cell>
          <cell r="P4419">
            <v>78960000</v>
          </cell>
          <cell r="AC4419" t="str">
            <v>Pharma</v>
          </cell>
          <cell r="AH4419" t="str">
            <v>Tiến độ 2</v>
          </cell>
        </row>
        <row r="4420">
          <cell r="H4420" t="str">
            <v>MC000041</v>
          </cell>
          <cell r="P4420">
            <v>9360000</v>
          </cell>
          <cell r="AC4420" t="str">
            <v>Pharma</v>
          </cell>
          <cell r="AH4420" t="str">
            <v>Tiến độ 2</v>
          </cell>
        </row>
        <row r="4421">
          <cell r="H4421" t="str">
            <v>MC000782</v>
          </cell>
          <cell r="P4421">
            <v>11850000</v>
          </cell>
          <cell r="AC4421" t="str">
            <v>Nunest</v>
          </cell>
          <cell r="AH4421" t="str">
            <v>Tiến độ 2</v>
          </cell>
        </row>
        <row r="4422">
          <cell r="H4422" t="str">
            <v>MC000782</v>
          </cell>
          <cell r="P4422">
            <v>7110000</v>
          </cell>
          <cell r="AC4422" t="str">
            <v>Nunest</v>
          </cell>
          <cell r="AH4422" t="str">
            <v>Tiến độ 2</v>
          </cell>
        </row>
        <row r="4423">
          <cell r="H4423" t="str">
            <v>MC002066</v>
          </cell>
          <cell r="P4423">
            <v>21504000</v>
          </cell>
          <cell r="AC4423" t="str">
            <v>Sữa Nước Pharma</v>
          </cell>
          <cell r="AH4423" t="str">
            <v>Tiến độ 2</v>
          </cell>
        </row>
        <row r="4424">
          <cell r="H4424" t="str">
            <v>MC002066</v>
          </cell>
          <cell r="P4424">
            <v>59220000</v>
          </cell>
          <cell r="AC4424" t="str">
            <v>Pharma</v>
          </cell>
          <cell r="AH4424" t="str">
            <v>Tiến độ 2</v>
          </cell>
        </row>
        <row r="4425">
          <cell r="H4425" t="str">
            <v>MC002066</v>
          </cell>
          <cell r="P4425">
            <v>38280000</v>
          </cell>
          <cell r="AC4425" t="str">
            <v>Pharma</v>
          </cell>
          <cell r="AH4425" t="str">
            <v>Tiến độ 2</v>
          </cell>
        </row>
        <row r="4426">
          <cell r="H4426" t="str">
            <v>MC002066</v>
          </cell>
          <cell r="P4426">
            <v>7440000</v>
          </cell>
          <cell r="AC4426" t="str">
            <v>Pharma</v>
          </cell>
          <cell r="AH4426" t="str">
            <v>Tiến độ 2</v>
          </cell>
        </row>
        <row r="4427">
          <cell r="H4427" t="str">
            <v>MC002066</v>
          </cell>
          <cell r="P4427">
            <v>11040000</v>
          </cell>
          <cell r="AC4427" t="str">
            <v>Pharma</v>
          </cell>
          <cell r="AH4427" t="str">
            <v>Tiến độ 2</v>
          </cell>
        </row>
        <row r="4428">
          <cell r="H4428" t="str">
            <v>MC002066</v>
          </cell>
          <cell r="P4428">
            <v>3948000</v>
          </cell>
          <cell r="AC4428" t="str">
            <v>Pharma</v>
          </cell>
          <cell r="AH4428" t="str">
            <v>Tiến độ 2</v>
          </cell>
        </row>
        <row r="4429">
          <cell r="H4429" t="str">
            <v>MC002066</v>
          </cell>
          <cell r="P4429">
            <v>4680000</v>
          </cell>
          <cell r="AC4429" t="str">
            <v>Pharma</v>
          </cell>
          <cell r="AH4429" t="str">
            <v>Tiến độ 2</v>
          </cell>
        </row>
        <row r="4430">
          <cell r="H4430" t="str">
            <v>MC001406</v>
          </cell>
          <cell r="P4430">
            <v>108000</v>
          </cell>
          <cell r="AC4430" t="str">
            <v>Sữa nước</v>
          </cell>
          <cell r="AH4430" t="str">
            <v>Tiến độ 2</v>
          </cell>
        </row>
        <row r="4431">
          <cell r="H4431" t="str">
            <v>MC001142</v>
          </cell>
          <cell r="P4431">
            <v>1416000</v>
          </cell>
          <cell r="AC4431" t="str">
            <v>Bột Ăn Dặm</v>
          </cell>
          <cell r="AH4431" t="str">
            <v>Tiến độ 2</v>
          </cell>
        </row>
        <row r="4432">
          <cell r="H4432" t="str">
            <v>MC001142</v>
          </cell>
          <cell r="P4432">
            <v>1416000</v>
          </cell>
          <cell r="AC4432" t="str">
            <v>Bột Ăn Dặm</v>
          </cell>
          <cell r="AH4432" t="str">
            <v>Tiến độ 2</v>
          </cell>
        </row>
        <row r="4433">
          <cell r="H4433" t="str">
            <v>MC001142</v>
          </cell>
          <cell r="P4433">
            <v>1416000</v>
          </cell>
          <cell r="AC4433" t="str">
            <v>Bột Ăn Dặm</v>
          </cell>
          <cell r="AH4433" t="str">
            <v>Tiến độ 2</v>
          </cell>
        </row>
        <row r="4434">
          <cell r="H4434" t="str">
            <v>MC001142</v>
          </cell>
          <cell r="P4434">
            <v>1632000</v>
          </cell>
          <cell r="AC4434" t="str">
            <v>Bột Ăn Dặm</v>
          </cell>
          <cell r="AH4434" t="str">
            <v>Tiến độ 2</v>
          </cell>
        </row>
        <row r="4435">
          <cell r="H4435" t="str">
            <v>MC001142</v>
          </cell>
          <cell r="P4435">
            <v>1632000</v>
          </cell>
          <cell r="AC4435" t="str">
            <v>Bột Ăn Dặm</v>
          </cell>
          <cell r="AH4435" t="str">
            <v>Tiến độ 2</v>
          </cell>
        </row>
        <row r="4436">
          <cell r="H4436" t="str">
            <v>MC001142</v>
          </cell>
          <cell r="P4436">
            <v>1632000</v>
          </cell>
          <cell r="AC4436" t="str">
            <v>Bột Ăn Dặm</v>
          </cell>
          <cell r="AH4436" t="str">
            <v>Tiến độ 2</v>
          </cell>
        </row>
        <row r="4437">
          <cell r="H4437" t="str">
            <v>MC001142</v>
          </cell>
          <cell r="P4437">
            <v>25440000</v>
          </cell>
          <cell r="AC4437" t="str">
            <v>Sữa Bột Colos</v>
          </cell>
          <cell r="AH4437" t="str">
            <v>Tiến độ 2</v>
          </cell>
        </row>
        <row r="4438">
          <cell r="H4438" t="str">
            <v>MC001142</v>
          </cell>
          <cell r="P4438">
            <v>24480000</v>
          </cell>
          <cell r="AC4438" t="str">
            <v>Sữa Bột Colos</v>
          </cell>
          <cell r="AH4438" t="str">
            <v>Tiến độ 2</v>
          </cell>
        </row>
        <row r="4439">
          <cell r="H4439" t="str">
            <v>MC001142</v>
          </cell>
          <cell r="P4439">
            <v>3240000</v>
          </cell>
          <cell r="AC4439" t="str">
            <v>Sữa Bột Colos</v>
          </cell>
          <cell r="AH4439" t="str">
            <v>Tiến độ 2</v>
          </cell>
        </row>
        <row r="4440">
          <cell r="H4440" t="str">
            <v>MC001142</v>
          </cell>
          <cell r="P4440">
            <v>23760000</v>
          </cell>
          <cell r="AC4440" t="str">
            <v>Dinh Dưỡng</v>
          </cell>
          <cell r="AH4440" t="str">
            <v>Tiến độ 2</v>
          </cell>
        </row>
        <row r="4441">
          <cell r="H4441" t="str">
            <v>MC000342</v>
          </cell>
          <cell r="P4441">
            <v>11827200</v>
          </cell>
          <cell r="AC4441" t="str">
            <v>Sữa Nước Pharma</v>
          </cell>
          <cell r="AH4441" t="str">
            <v>Tiến độ 2</v>
          </cell>
        </row>
        <row r="4442">
          <cell r="H4442" t="str">
            <v>MC000342</v>
          </cell>
          <cell r="P4442">
            <v>1728000</v>
          </cell>
          <cell r="AC4442" t="str">
            <v>Sữa Nước</v>
          </cell>
          <cell r="AH4442" t="str">
            <v>Tiến độ 2</v>
          </cell>
        </row>
        <row r="4443">
          <cell r="H4443" t="str">
            <v>MC000342</v>
          </cell>
          <cell r="P4443">
            <v>2304000</v>
          </cell>
          <cell r="AC4443" t="str">
            <v>Sữa Nước</v>
          </cell>
          <cell r="AH4443" t="str">
            <v>Tiến độ 2</v>
          </cell>
        </row>
        <row r="4444">
          <cell r="H4444" t="str">
            <v>MC000342</v>
          </cell>
          <cell r="P4444">
            <v>3312000</v>
          </cell>
          <cell r="AC4444" t="str">
            <v>Sữa nước</v>
          </cell>
          <cell r="AH4444" t="str">
            <v>Tiến độ 2</v>
          </cell>
        </row>
        <row r="4445">
          <cell r="H4445" t="str">
            <v>MC000342</v>
          </cell>
          <cell r="P4445">
            <v>2160000</v>
          </cell>
          <cell r="AC4445" t="str">
            <v>Sữa nước</v>
          </cell>
          <cell r="AH4445" t="str">
            <v>Tiến độ 2</v>
          </cell>
        </row>
        <row r="4446">
          <cell r="H4446" t="str">
            <v>MC002560</v>
          </cell>
          <cell r="P4446">
            <v>5184000</v>
          </cell>
          <cell r="AC4446" t="str">
            <v>Sữa Nước</v>
          </cell>
          <cell r="AH4446" t="str">
            <v>Tiến độ 2</v>
          </cell>
        </row>
        <row r="4447">
          <cell r="H4447" t="str">
            <v>MC002560</v>
          </cell>
          <cell r="P4447">
            <v>2880000</v>
          </cell>
          <cell r="AC4447" t="str">
            <v>Sữa Nước</v>
          </cell>
          <cell r="AH4447" t="str">
            <v>Tiến độ 2</v>
          </cell>
        </row>
        <row r="4448">
          <cell r="H4448" t="str">
            <v>MC002560</v>
          </cell>
          <cell r="P4448">
            <v>2880000</v>
          </cell>
          <cell r="AC4448" t="str">
            <v>Sữa Nước</v>
          </cell>
          <cell r="AH4448" t="str">
            <v>Tiến độ 2</v>
          </cell>
        </row>
        <row r="4449">
          <cell r="H4449" t="str">
            <v>MC002560</v>
          </cell>
          <cell r="P4449">
            <v>17280000</v>
          </cell>
          <cell r="AC4449" t="str">
            <v>Sữa Nước</v>
          </cell>
          <cell r="AH4449" t="str">
            <v>Tiến độ 2</v>
          </cell>
        </row>
        <row r="4450">
          <cell r="H4450" t="str">
            <v>MC002560</v>
          </cell>
          <cell r="P4450">
            <v>23040000</v>
          </cell>
          <cell r="AC4450" t="str">
            <v>Sữa Nước</v>
          </cell>
          <cell r="AH4450" t="str">
            <v>Tiến độ 2</v>
          </cell>
        </row>
        <row r="4451">
          <cell r="H4451" t="str">
            <v>MC002560</v>
          </cell>
          <cell r="P4451">
            <v>8985600</v>
          </cell>
          <cell r="AC4451" t="str">
            <v>Sữa Nước</v>
          </cell>
          <cell r="AH4451" t="str">
            <v>Tiến độ 2</v>
          </cell>
        </row>
        <row r="4452">
          <cell r="H4452" t="str">
            <v>MC002560</v>
          </cell>
          <cell r="P4452">
            <v>13824000</v>
          </cell>
          <cell r="AC4452" t="str">
            <v>Sữa Nước</v>
          </cell>
          <cell r="AH4452" t="str">
            <v>Tiến độ 2</v>
          </cell>
        </row>
        <row r="4453">
          <cell r="H4453" t="str">
            <v>MC002560</v>
          </cell>
          <cell r="P4453">
            <v>48960000</v>
          </cell>
          <cell r="AC4453" t="str">
            <v>Sữa Nước Colos</v>
          </cell>
          <cell r="AH4453" t="str">
            <v>Tiến độ 2</v>
          </cell>
        </row>
        <row r="4454">
          <cell r="H4454" t="str">
            <v>MC002560</v>
          </cell>
          <cell r="P4454">
            <v>21888000</v>
          </cell>
          <cell r="AC4454" t="str">
            <v>Sữa Nước Colos</v>
          </cell>
          <cell r="AH4454" t="str">
            <v>Tiến độ 2</v>
          </cell>
        </row>
        <row r="4455">
          <cell r="H4455" t="str">
            <v>MC002560</v>
          </cell>
          <cell r="P4455">
            <v>5640000</v>
          </cell>
          <cell r="AC4455" t="str">
            <v>Pharma</v>
          </cell>
          <cell r="AH4455" t="str">
            <v>Tiến độ 2</v>
          </cell>
        </row>
        <row r="4456">
          <cell r="H4456" t="str">
            <v>MC002560</v>
          </cell>
          <cell r="P4456">
            <v>3828000</v>
          </cell>
          <cell r="AC4456" t="str">
            <v>Pharma</v>
          </cell>
          <cell r="AH4456" t="str">
            <v>Tiến độ 2</v>
          </cell>
        </row>
        <row r="4457">
          <cell r="H4457" t="str">
            <v>MC002560</v>
          </cell>
          <cell r="P4457">
            <v>5568000</v>
          </cell>
          <cell r="AC4457" t="str">
            <v>Pharma</v>
          </cell>
          <cell r="AH4457" t="str">
            <v>Tiến độ 2</v>
          </cell>
        </row>
        <row r="4458">
          <cell r="H4458" t="str">
            <v>MC002560</v>
          </cell>
          <cell r="P4458">
            <v>4896000</v>
          </cell>
          <cell r="AC4458" t="str">
            <v>Bột Ăn Dặm</v>
          </cell>
          <cell r="AH4458" t="str">
            <v>Tiến độ 2</v>
          </cell>
        </row>
        <row r="4459">
          <cell r="H4459" t="str">
            <v>MC002560</v>
          </cell>
          <cell r="P4459">
            <v>2832000</v>
          </cell>
          <cell r="AC4459" t="str">
            <v>Bột Ăn Dặm</v>
          </cell>
          <cell r="AH4459" t="str">
            <v>Tiến độ 2</v>
          </cell>
        </row>
        <row r="4460">
          <cell r="H4460" t="str">
            <v>MC002560</v>
          </cell>
          <cell r="P4460">
            <v>3264000</v>
          </cell>
          <cell r="AC4460" t="str">
            <v>Bột Ăn Dặm</v>
          </cell>
          <cell r="AH4460" t="str">
            <v>Tiến độ 2</v>
          </cell>
        </row>
        <row r="4461">
          <cell r="H4461" t="str">
            <v>MC002560</v>
          </cell>
          <cell r="P4461">
            <v>25440000</v>
          </cell>
          <cell r="AC4461" t="str">
            <v>Sữa Bột Colos</v>
          </cell>
          <cell r="AH4461" t="str">
            <v>Tiến độ 2</v>
          </cell>
        </row>
        <row r="4462">
          <cell r="H4462" t="str">
            <v>MC002560</v>
          </cell>
          <cell r="P4462">
            <v>19920000</v>
          </cell>
          <cell r="AC4462" t="str">
            <v>Dinh Dưỡng</v>
          </cell>
          <cell r="AH4462" t="str">
            <v>Tiến độ 2</v>
          </cell>
        </row>
        <row r="4463">
          <cell r="H4463" t="str">
            <v>MC002560</v>
          </cell>
          <cell r="P4463">
            <v>4440000</v>
          </cell>
          <cell r="AC4463" t="str">
            <v>Dinh Dưỡng</v>
          </cell>
          <cell r="AH4463" t="str">
            <v>Tiến độ 2</v>
          </cell>
        </row>
        <row r="4464">
          <cell r="H4464" t="str">
            <v>MC002560</v>
          </cell>
          <cell r="P4464">
            <v>7656000</v>
          </cell>
          <cell r="AC4464" t="str">
            <v>Dinh Dưỡng</v>
          </cell>
          <cell r="AH4464" t="str">
            <v>Tiến độ 2</v>
          </cell>
        </row>
        <row r="4465">
          <cell r="H4465" t="str">
            <v>MC002560</v>
          </cell>
          <cell r="P4465">
            <v>19008000</v>
          </cell>
          <cell r="AC4465" t="str">
            <v>Dinh Dưỡng</v>
          </cell>
          <cell r="AH4465" t="str">
            <v>Tiến độ 2</v>
          </cell>
        </row>
        <row r="4466">
          <cell r="H4466" t="str">
            <v>MC002500</v>
          </cell>
          <cell r="P4466">
            <v>12240000</v>
          </cell>
          <cell r="AC4466" t="str">
            <v>Sữa Bột Colos</v>
          </cell>
          <cell r="AH4466" t="str">
            <v>Tiến độ 2</v>
          </cell>
        </row>
        <row r="4467">
          <cell r="H4467" t="str">
            <v>MC002500</v>
          </cell>
          <cell r="P4467">
            <v>3180000</v>
          </cell>
          <cell r="AC4467" t="str">
            <v>Sữa Bột Colos</v>
          </cell>
          <cell r="AH4467" t="str">
            <v>Tiến độ 2</v>
          </cell>
        </row>
        <row r="4468">
          <cell r="H4468" t="str">
            <v>MC002500</v>
          </cell>
          <cell r="P4468">
            <v>14700000</v>
          </cell>
          <cell r="AC4468" t="str">
            <v>Nunest</v>
          </cell>
          <cell r="AH4468" t="str">
            <v>Tiến độ 2</v>
          </cell>
        </row>
        <row r="4469">
          <cell r="H4469" t="str">
            <v>MC002500</v>
          </cell>
          <cell r="P4469">
            <v>5940000</v>
          </cell>
          <cell r="AC4469" t="str">
            <v>Nunest</v>
          </cell>
          <cell r="AH4469" t="str">
            <v>Tiến độ 2</v>
          </cell>
        </row>
        <row r="4470">
          <cell r="H4470" t="str">
            <v>MC002500</v>
          </cell>
          <cell r="P4470">
            <v>6120000</v>
          </cell>
          <cell r="AC4470" t="str">
            <v>Sữa Bột Colos</v>
          </cell>
          <cell r="AH4470" t="str">
            <v>Tiến độ 2</v>
          </cell>
        </row>
        <row r="4471">
          <cell r="H4471" t="str">
            <v>MC002500</v>
          </cell>
          <cell r="P4471">
            <v>3120000</v>
          </cell>
          <cell r="AC4471" t="str">
            <v>Sữa Bột Colos</v>
          </cell>
          <cell r="AH4471" t="str">
            <v>Tiến độ 2</v>
          </cell>
        </row>
        <row r="4472">
          <cell r="H4472" t="str">
            <v>MC002500</v>
          </cell>
          <cell r="P4472">
            <v>3120000</v>
          </cell>
          <cell r="AC4472" t="str">
            <v>Sữa Bột Colos</v>
          </cell>
          <cell r="AH4472" t="str">
            <v>Tiến độ 2</v>
          </cell>
        </row>
        <row r="4473">
          <cell r="H4473" t="str">
            <v>MC002500</v>
          </cell>
          <cell r="P4473">
            <v>18360000</v>
          </cell>
          <cell r="AC4473" t="str">
            <v>Sữa Bột Colos</v>
          </cell>
          <cell r="AH4473" t="str">
            <v>Tiến độ 2</v>
          </cell>
        </row>
        <row r="4474">
          <cell r="H4474" t="str">
            <v>MC002500</v>
          </cell>
          <cell r="P4474">
            <v>6360000</v>
          </cell>
          <cell r="AC4474" t="str">
            <v>Sữa Bột Colos</v>
          </cell>
          <cell r="AH4474" t="str">
            <v>Tiến độ 2</v>
          </cell>
        </row>
        <row r="4475">
          <cell r="H4475" t="str">
            <v>MC002500</v>
          </cell>
          <cell r="P4475">
            <v>3720000</v>
          </cell>
          <cell r="AC4475" t="str">
            <v>Pharma</v>
          </cell>
          <cell r="AH4475" t="str">
            <v>Tiến độ 2</v>
          </cell>
        </row>
        <row r="4476">
          <cell r="H4476" t="str">
            <v>MC002500</v>
          </cell>
          <cell r="P4476">
            <v>3828000</v>
          </cell>
          <cell r="AC4476" t="str">
            <v>Dinh Dưỡng</v>
          </cell>
          <cell r="AH4476" t="str">
            <v>Tiến độ 2</v>
          </cell>
        </row>
        <row r="4477">
          <cell r="H4477" t="str">
            <v>MC002500</v>
          </cell>
          <cell r="P4477">
            <v>4440000</v>
          </cell>
          <cell r="AC4477" t="str">
            <v>Dinh Dưỡng</v>
          </cell>
          <cell r="AH4477" t="str">
            <v>Tiến độ 2</v>
          </cell>
        </row>
        <row r="4478">
          <cell r="H4478" t="str">
            <v>MC002500</v>
          </cell>
          <cell r="P4478">
            <v>5880000</v>
          </cell>
          <cell r="AC4478" t="str">
            <v>Dinh Dưỡng</v>
          </cell>
          <cell r="AH4478" t="str">
            <v>Tiến độ 2</v>
          </cell>
        </row>
        <row r="4479">
          <cell r="H4479" t="str">
            <v>MC002500</v>
          </cell>
          <cell r="P4479">
            <v>4440000</v>
          </cell>
          <cell r="AC4479" t="str">
            <v>Dinh Dưỡng</v>
          </cell>
          <cell r="AH4479" t="str">
            <v>Tiến độ 2</v>
          </cell>
        </row>
        <row r="4480">
          <cell r="H4480" t="str">
            <v>MC002500</v>
          </cell>
          <cell r="P4480">
            <v>4980000</v>
          </cell>
          <cell r="AC4480" t="str">
            <v>Dinh Dưỡng</v>
          </cell>
          <cell r="AH4480" t="str">
            <v>Tiến độ 2</v>
          </cell>
        </row>
        <row r="4481">
          <cell r="H4481" t="str">
            <v>MC002303</v>
          </cell>
          <cell r="P4481">
            <v>3120000</v>
          </cell>
          <cell r="AC4481" t="str">
            <v>Pharma</v>
          </cell>
          <cell r="AH4481" t="str">
            <v>Tiến độ 2</v>
          </cell>
        </row>
        <row r="4482">
          <cell r="H4482" t="str">
            <v>MC002303</v>
          </cell>
          <cell r="P4482">
            <v>2940000</v>
          </cell>
          <cell r="AC4482" t="str">
            <v>Dinh Dưỡng</v>
          </cell>
          <cell r="AH4482" t="str">
            <v>Tiến độ 2</v>
          </cell>
        </row>
        <row r="4483">
          <cell r="H4483" t="str">
            <v>MC002303</v>
          </cell>
          <cell r="P4483">
            <v>1470000</v>
          </cell>
          <cell r="AC4483" t="str">
            <v>Nunest</v>
          </cell>
          <cell r="AH4483" t="str">
            <v>Tiến độ 2</v>
          </cell>
        </row>
        <row r="4484">
          <cell r="H4484" t="str">
            <v>MC002303</v>
          </cell>
          <cell r="P4484">
            <v>1500000</v>
          </cell>
          <cell r="AC4484" t="str">
            <v>Dinh Dưỡng</v>
          </cell>
          <cell r="AH4484" t="str">
            <v>Tiến độ 2</v>
          </cell>
        </row>
        <row r="4485">
          <cell r="H4485" t="str">
            <v>MC000798</v>
          </cell>
          <cell r="P4485">
            <v>9792000</v>
          </cell>
          <cell r="AC4485" t="str">
            <v>Sữa Nước Colos</v>
          </cell>
          <cell r="AH4485" t="str">
            <v>Tiến độ 2</v>
          </cell>
        </row>
        <row r="4486">
          <cell r="H4486" t="str">
            <v>MC000798</v>
          </cell>
          <cell r="P4486">
            <v>2832000</v>
          </cell>
          <cell r="AC4486" t="str">
            <v>Bột Ăn Dặm</v>
          </cell>
          <cell r="AH4486" t="str">
            <v>Tiến độ 2</v>
          </cell>
        </row>
        <row r="4487">
          <cell r="H4487" t="str">
            <v>MC000798</v>
          </cell>
          <cell r="P4487">
            <v>816000</v>
          </cell>
          <cell r="AC4487" t="str">
            <v>Bột Ăn Dặm</v>
          </cell>
          <cell r="AH4487" t="str">
            <v>Tiến độ 2</v>
          </cell>
        </row>
        <row r="4488">
          <cell r="H4488" t="str">
            <v>MC000798</v>
          </cell>
          <cell r="P4488">
            <v>816000</v>
          </cell>
          <cell r="AC4488" t="str">
            <v>Bột Ăn Dặm</v>
          </cell>
          <cell r="AH4488" t="str">
            <v>Tiến độ 2</v>
          </cell>
        </row>
        <row r="4489">
          <cell r="H4489" t="str">
            <v>MC000798</v>
          </cell>
          <cell r="P4489">
            <v>816000</v>
          </cell>
          <cell r="AC4489" t="str">
            <v>Bột Ăn Dặm</v>
          </cell>
          <cell r="AH4489" t="str">
            <v>Tiến độ 2</v>
          </cell>
        </row>
        <row r="4490">
          <cell r="H4490" t="str">
            <v>MC000798</v>
          </cell>
          <cell r="P4490">
            <v>816000</v>
          </cell>
          <cell r="AC4490" t="str">
            <v>Bột Ăn Dặm</v>
          </cell>
          <cell r="AH4490" t="str">
            <v>Tiến độ 2</v>
          </cell>
        </row>
        <row r="4491">
          <cell r="H4491" t="str">
            <v>MC000798</v>
          </cell>
          <cell r="P4491">
            <v>2700000</v>
          </cell>
          <cell r="AC4491" t="str">
            <v>Nunest</v>
          </cell>
          <cell r="AH4491" t="str">
            <v>Tiến độ 2</v>
          </cell>
        </row>
        <row r="4492">
          <cell r="H4492" t="str">
            <v>MC000798</v>
          </cell>
          <cell r="P4492">
            <v>6750000</v>
          </cell>
          <cell r="AC4492" t="str">
            <v>Nunest</v>
          </cell>
          <cell r="AH4492" t="str">
            <v>Tiến độ 2</v>
          </cell>
        </row>
        <row r="4493">
          <cell r="H4493" t="str">
            <v>MC000798</v>
          </cell>
          <cell r="P4493">
            <v>2490000</v>
          </cell>
          <cell r="AC4493" t="str">
            <v>Nunest</v>
          </cell>
          <cell r="AH4493" t="str">
            <v>Tiến độ 2</v>
          </cell>
        </row>
        <row r="4494">
          <cell r="H4494" t="str">
            <v>MC000798</v>
          </cell>
          <cell r="P4494">
            <v>1170000</v>
          </cell>
          <cell r="AC4494" t="str">
            <v>Nunest</v>
          </cell>
          <cell r="AH4494" t="str">
            <v>Tiến độ 2</v>
          </cell>
        </row>
        <row r="4495">
          <cell r="H4495" t="str">
            <v>MC000798</v>
          </cell>
          <cell r="P4495">
            <v>3744000</v>
          </cell>
          <cell r="AC4495" t="str">
            <v>Sữa Nước</v>
          </cell>
          <cell r="AH4495" t="str">
            <v>Tiến độ 2</v>
          </cell>
        </row>
        <row r="4496">
          <cell r="H4496" t="str">
            <v>MC000798</v>
          </cell>
          <cell r="P4496">
            <v>2592000</v>
          </cell>
          <cell r="AC4496" t="str">
            <v>Sữa nước</v>
          </cell>
          <cell r="AH4496" t="str">
            <v>Tiến độ 2</v>
          </cell>
        </row>
        <row r="4497">
          <cell r="H4497" t="str">
            <v>MC000798</v>
          </cell>
          <cell r="P4497">
            <v>3974400</v>
          </cell>
          <cell r="AC4497" t="str">
            <v>Sữa nước</v>
          </cell>
          <cell r="AH4497" t="str">
            <v>Tiến độ 2</v>
          </cell>
        </row>
        <row r="4498">
          <cell r="H4498" t="str">
            <v>MC000798</v>
          </cell>
          <cell r="P4498">
            <v>6480000</v>
          </cell>
          <cell r="AC4498" t="str">
            <v>Sữa Bột Colos</v>
          </cell>
          <cell r="AH4498" t="str">
            <v>Tiến độ 2</v>
          </cell>
        </row>
        <row r="4499">
          <cell r="H4499" t="str">
            <v>MC000798</v>
          </cell>
          <cell r="P4499">
            <v>12720000</v>
          </cell>
          <cell r="AC4499" t="str">
            <v>Sữa Bột Colos</v>
          </cell>
          <cell r="AH4499" t="str">
            <v>Tiến độ 2</v>
          </cell>
        </row>
        <row r="4500">
          <cell r="H4500" t="str">
            <v>MC000798</v>
          </cell>
          <cell r="P4500">
            <v>1500000</v>
          </cell>
          <cell r="AC4500" t="str">
            <v>Pharma</v>
          </cell>
          <cell r="AH4500" t="str">
            <v>Tiến độ 2</v>
          </cell>
        </row>
        <row r="4501">
          <cell r="H4501" t="str">
            <v>MC000798</v>
          </cell>
          <cell r="P4501">
            <v>2640000</v>
          </cell>
          <cell r="AC4501" t="str">
            <v>Pharma</v>
          </cell>
          <cell r="AH4501" t="str">
            <v>Tiến độ 2</v>
          </cell>
        </row>
        <row r="4502">
          <cell r="H4502" t="str">
            <v>MC000798</v>
          </cell>
          <cell r="P4502">
            <v>1170000</v>
          </cell>
          <cell r="AC4502" t="str">
            <v>Pharma</v>
          </cell>
          <cell r="AH4502" t="str">
            <v>Tiến độ 2</v>
          </cell>
        </row>
        <row r="4503">
          <cell r="H4503" t="str">
            <v>MC000798</v>
          </cell>
          <cell r="P4503">
            <v>2340000</v>
          </cell>
          <cell r="AC4503" t="str">
            <v>Nunest</v>
          </cell>
          <cell r="AH4503" t="str">
            <v>Tiến độ 2</v>
          </cell>
        </row>
        <row r="4504">
          <cell r="H4504" t="str">
            <v>MC002665</v>
          </cell>
          <cell r="P4504">
            <v>4440000</v>
          </cell>
          <cell r="AC4504" t="str">
            <v>Dinh Dưỡng</v>
          </cell>
          <cell r="AH4504" t="str">
            <v>Tiến độ 2</v>
          </cell>
        </row>
        <row r="4505">
          <cell r="H4505" t="str">
            <v>MC002665</v>
          </cell>
          <cell r="P4505">
            <v>4440000</v>
          </cell>
          <cell r="AC4505" t="str">
            <v>Dinh Dưỡng</v>
          </cell>
          <cell r="AH4505" t="str">
            <v>Tiến độ 2</v>
          </cell>
        </row>
        <row r="4506">
          <cell r="H4506" t="str">
            <v>MC002665</v>
          </cell>
          <cell r="P4506">
            <v>4752000</v>
          </cell>
          <cell r="AC4506" t="str">
            <v>Sữa Nước Pharma</v>
          </cell>
          <cell r="AH4506" t="str">
            <v>Tiến độ 2</v>
          </cell>
        </row>
        <row r="4507">
          <cell r="H4507" t="str">
            <v>MC002665</v>
          </cell>
          <cell r="P4507">
            <v>10206000</v>
          </cell>
          <cell r="AC4507" t="str">
            <v>Sữa nước</v>
          </cell>
          <cell r="AH4507" t="str">
            <v>Tiến độ 2</v>
          </cell>
        </row>
        <row r="4508">
          <cell r="H4508" t="str">
            <v>MC002665</v>
          </cell>
          <cell r="P4508">
            <v>13910400</v>
          </cell>
          <cell r="AC4508" t="str">
            <v>Sữa nước</v>
          </cell>
          <cell r="AH4508" t="str">
            <v>Tiến độ 2</v>
          </cell>
        </row>
        <row r="4509">
          <cell r="H4509" t="str">
            <v>MC000593</v>
          </cell>
          <cell r="P4509">
            <v>2340000</v>
          </cell>
          <cell r="AC4509" t="str">
            <v>Nunest</v>
          </cell>
          <cell r="AH4509" t="str">
            <v>Tiến độ 2</v>
          </cell>
        </row>
        <row r="4510">
          <cell r="H4510" t="str">
            <v>MC000593</v>
          </cell>
          <cell r="P4510">
            <v>2370000</v>
          </cell>
          <cell r="AC4510" t="str">
            <v>Nunest</v>
          </cell>
          <cell r="AH4510" t="str">
            <v>Tiến độ 2</v>
          </cell>
        </row>
        <row r="4511">
          <cell r="H4511" t="str">
            <v>MC000267</v>
          </cell>
          <cell r="P4511">
            <v>1680000</v>
          </cell>
          <cell r="AC4511" t="str">
            <v>Nunest</v>
          </cell>
          <cell r="AH4511" t="str">
            <v>Tiến độ 2</v>
          </cell>
        </row>
        <row r="4512">
          <cell r="H4512" t="str">
            <v>MC000267</v>
          </cell>
          <cell r="P4512">
            <v>1680000</v>
          </cell>
          <cell r="AC4512" t="str">
            <v>Nunest</v>
          </cell>
          <cell r="AH4512" t="str">
            <v>Tiến độ 2</v>
          </cell>
        </row>
        <row r="4513">
          <cell r="H4513" t="str">
            <v>MC002375</v>
          </cell>
          <cell r="P4513">
            <v>6024000</v>
          </cell>
          <cell r="AC4513" t="str">
            <v>Dinh Dưỡng</v>
          </cell>
          <cell r="AH4513" t="str">
            <v>Tiến độ 2</v>
          </cell>
        </row>
        <row r="4514">
          <cell r="H4514" t="str">
            <v>MC000389</v>
          </cell>
          <cell r="P4514">
            <v>480000</v>
          </cell>
          <cell r="AC4514" t="str">
            <v>Pur</v>
          </cell>
          <cell r="AH4514" t="str">
            <v>Tiến độ 2</v>
          </cell>
        </row>
        <row r="4515">
          <cell r="H4515" t="str">
            <v>MC000389</v>
          </cell>
          <cell r="P4515">
            <v>600000</v>
          </cell>
          <cell r="AC4515" t="str">
            <v>Pur</v>
          </cell>
          <cell r="AH4515" t="str">
            <v>Tiến độ 2</v>
          </cell>
        </row>
        <row r="4516">
          <cell r="H4516" t="str">
            <v>MC001450</v>
          </cell>
          <cell r="P4516">
            <v>320000</v>
          </cell>
          <cell r="AC4516" t="str">
            <v>Pur</v>
          </cell>
          <cell r="AH4516" t="str">
            <v>Tiến độ 2</v>
          </cell>
        </row>
        <row r="4517">
          <cell r="H4517" t="str">
            <v>MC001450</v>
          </cell>
          <cell r="P4517">
            <v>320000</v>
          </cell>
          <cell r="AC4517" t="str">
            <v>Pur</v>
          </cell>
          <cell r="AH4517" t="str">
            <v>Tiến độ 2</v>
          </cell>
        </row>
        <row r="4518">
          <cell r="H4518" t="str">
            <v>MC001450</v>
          </cell>
          <cell r="P4518">
            <v>360000</v>
          </cell>
          <cell r="AC4518" t="str">
            <v>Pur</v>
          </cell>
          <cell r="AH4518" t="str">
            <v>Tiến độ 2</v>
          </cell>
        </row>
        <row r="4519">
          <cell r="H4519" t="str">
            <v>MC001480</v>
          </cell>
          <cell r="P4519">
            <v>276000</v>
          </cell>
          <cell r="AC4519" t="str">
            <v>Pur</v>
          </cell>
          <cell r="AH4519" t="str">
            <v>Tiến độ 2</v>
          </cell>
        </row>
        <row r="4520">
          <cell r="H4520" t="str">
            <v>MC001480</v>
          </cell>
          <cell r="P4520">
            <v>360000</v>
          </cell>
          <cell r="AC4520" t="str">
            <v>Pur</v>
          </cell>
          <cell r="AH4520" t="str">
            <v>Tiến độ 2</v>
          </cell>
        </row>
        <row r="4521">
          <cell r="H4521" t="str">
            <v>MC001480</v>
          </cell>
          <cell r="P4521">
            <v>480000</v>
          </cell>
          <cell r="AC4521" t="str">
            <v>Pur</v>
          </cell>
          <cell r="AH4521" t="str">
            <v>Tiến độ 2</v>
          </cell>
        </row>
        <row r="4522">
          <cell r="H4522" t="str">
            <v>MC002537</v>
          </cell>
          <cell r="P4522">
            <v>540000</v>
          </cell>
          <cell r="AC4522" t="str">
            <v>Pharma</v>
          </cell>
          <cell r="AH4522" t="str">
            <v>Tiến độ 2</v>
          </cell>
        </row>
        <row r="4523">
          <cell r="H4523" t="str">
            <v>MC002537</v>
          </cell>
          <cell r="P4523">
            <v>1324800</v>
          </cell>
          <cell r="AC4523" t="str">
            <v>Sữa Nước</v>
          </cell>
          <cell r="AH4523" t="str">
            <v>Tiến độ 2</v>
          </cell>
        </row>
        <row r="4524">
          <cell r="H4524" t="str">
            <v>MC002581</v>
          </cell>
          <cell r="P4524">
            <v>1800000</v>
          </cell>
          <cell r="AC4524" t="str">
            <v>Sữa Nước Pharma</v>
          </cell>
          <cell r="AH4524" t="str">
            <v>Tiến độ 2</v>
          </cell>
        </row>
        <row r="4525">
          <cell r="H4525" t="str">
            <v>MC002581</v>
          </cell>
          <cell r="P4525">
            <v>576000</v>
          </cell>
          <cell r="AC4525" t="str">
            <v>Sữa Nước</v>
          </cell>
          <cell r="AH4525" t="str">
            <v>Tiến độ 2</v>
          </cell>
        </row>
        <row r="4526">
          <cell r="H4526" t="str">
            <v>MC002581</v>
          </cell>
          <cell r="P4526">
            <v>720000</v>
          </cell>
          <cell r="AC4526" t="str">
            <v>Sữa Nước Pharma</v>
          </cell>
          <cell r="AH4526" t="str">
            <v>Tiến độ 2</v>
          </cell>
        </row>
        <row r="4527">
          <cell r="H4527" t="str">
            <v>MC002796</v>
          </cell>
          <cell r="P4527">
            <v>2937600</v>
          </cell>
          <cell r="AC4527" t="str">
            <v>Sữa Nước Colos</v>
          </cell>
          <cell r="AH4527" t="str">
            <v>Tiến độ 2</v>
          </cell>
        </row>
        <row r="4528">
          <cell r="H4528" t="str">
            <v>MC002819</v>
          </cell>
          <cell r="P4528">
            <v>10995000</v>
          </cell>
          <cell r="AC4528" t="str">
            <v>Sữa Nước</v>
          </cell>
          <cell r="AH4528" t="str">
            <v>Tiến độ 2</v>
          </cell>
        </row>
        <row r="4529">
          <cell r="H4529" t="str">
            <v>MC002423</v>
          </cell>
          <cell r="P4529">
            <v>5875200</v>
          </cell>
          <cell r="AC4529" t="str">
            <v>Sữa Nước Colos</v>
          </cell>
          <cell r="AH4529" t="str">
            <v>Tiến độ 2</v>
          </cell>
        </row>
        <row r="4530">
          <cell r="H4530" t="str">
            <v>MC002423</v>
          </cell>
          <cell r="P4530">
            <v>4377600</v>
          </cell>
          <cell r="AC4530" t="str">
            <v>Sữa Nước Colos</v>
          </cell>
          <cell r="AH4530" t="str">
            <v>Tiến độ 2</v>
          </cell>
        </row>
        <row r="4531">
          <cell r="H4531" t="str">
            <v>MC000671</v>
          </cell>
          <cell r="P4531">
            <v>5520000</v>
          </cell>
          <cell r="AC4531" t="str">
            <v>Pharma</v>
          </cell>
          <cell r="AH4531" t="str">
            <v>Tiến độ 2</v>
          </cell>
        </row>
        <row r="4532">
          <cell r="H4532" t="str">
            <v>MC000671</v>
          </cell>
          <cell r="P4532">
            <v>6000000</v>
          </cell>
          <cell r="AC4532" t="str">
            <v>Pharma</v>
          </cell>
          <cell r="AH4532" t="str">
            <v>Tiến độ 2</v>
          </cell>
        </row>
        <row r="4533">
          <cell r="H4533" t="str">
            <v>MC000671</v>
          </cell>
          <cell r="P4533">
            <v>5280000</v>
          </cell>
          <cell r="AC4533" t="str">
            <v>Pharma</v>
          </cell>
          <cell r="AH4533" t="str">
            <v>Tiến độ 2</v>
          </cell>
        </row>
        <row r="4534">
          <cell r="H4534" t="str">
            <v>MC000671</v>
          </cell>
          <cell r="P4534">
            <v>15120000</v>
          </cell>
          <cell r="AC4534" t="str">
            <v>Pharma</v>
          </cell>
          <cell r="AH4534" t="str">
            <v>Tiến độ 2</v>
          </cell>
        </row>
        <row r="4535">
          <cell r="H4535" t="str">
            <v>MC000671</v>
          </cell>
          <cell r="P4535">
            <v>7656000</v>
          </cell>
          <cell r="AC4535" t="str">
            <v>Pharma</v>
          </cell>
          <cell r="AH4535" t="str">
            <v>Tiến độ 2</v>
          </cell>
        </row>
        <row r="4536">
          <cell r="H4536" t="str">
            <v>MC000671</v>
          </cell>
          <cell r="P4536">
            <v>7440000</v>
          </cell>
          <cell r="AC4536" t="str">
            <v>Pharma</v>
          </cell>
          <cell r="AH4536" t="str">
            <v>Tiến độ 2</v>
          </cell>
        </row>
        <row r="4537">
          <cell r="H4537" t="str">
            <v>MC000671</v>
          </cell>
          <cell r="P4537">
            <v>3948000</v>
          </cell>
          <cell r="AC4537" t="str">
            <v>Pharma</v>
          </cell>
          <cell r="AH4537" t="str">
            <v>Tiến độ 2</v>
          </cell>
        </row>
        <row r="4538">
          <cell r="H4538" t="str">
            <v>MC000671</v>
          </cell>
          <cell r="P4538">
            <v>1296000</v>
          </cell>
          <cell r="AC4538" t="str">
            <v>Sữa Nước Pharma</v>
          </cell>
          <cell r="AH4538" t="str">
            <v>Tiến độ 2</v>
          </cell>
        </row>
        <row r="4539">
          <cell r="H4539" t="str">
            <v>MC000671</v>
          </cell>
          <cell r="P4539">
            <v>1987200</v>
          </cell>
          <cell r="AC4539" t="str">
            <v>Sữa Nước Pharma</v>
          </cell>
          <cell r="AH4539" t="str">
            <v>Tiến độ 2</v>
          </cell>
        </row>
        <row r="4540">
          <cell r="H4540" t="str">
            <v>MC000671</v>
          </cell>
          <cell r="P4540">
            <v>1440000</v>
          </cell>
          <cell r="AC4540" t="str">
            <v>Sữa Nước Pharma</v>
          </cell>
          <cell r="AH4540" t="str">
            <v>Tiến độ 2</v>
          </cell>
        </row>
        <row r="4541">
          <cell r="H4541" t="str">
            <v>MC000671</v>
          </cell>
          <cell r="P4541">
            <v>2150400</v>
          </cell>
          <cell r="AC4541" t="str">
            <v>Sữa Nước Pharma</v>
          </cell>
          <cell r="AH4541" t="str">
            <v>Tiến độ 2</v>
          </cell>
        </row>
        <row r="4542">
          <cell r="H4542" t="str">
            <v>MC001261</v>
          </cell>
          <cell r="P4542">
            <v>5100000</v>
          </cell>
          <cell r="AC4542" t="str">
            <v>PUR</v>
          </cell>
          <cell r="AH4542" t="str">
            <v>Tiến độ 2</v>
          </cell>
        </row>
        <row r="4543">
          <cell r="H4543" t="str">
            <v>MC001261</v>
          </cell>
          <cell r="P4543">
            <v>1470000</v>
          </cell>
          <cell r="AC4543" t="str">
            <v>Nunest</v>
          </cell>
          <cell r="AH4543" t="str">
            <v>Tiến độ 2</v>
          </cell>
        </row>
        <row r="4544">
          <cell r="H4544" t="str">
            <v>MC001261</v>
          </cell>
          <cell r="P4544">
            <v>2600000</v>
          </cell>
          <cell r="AC4544" t="str">
            <v>Nunest</v>
          </cell>
          <cell r="AH4544" t="str">
            <v>Tiến độ 2</v>
          </cell>
        </row>
        <row r="4545">
          <cell r="H4545" t="str">
            <v>MC001261</v>
          </cell>
          <cell r="P4545">
            <v>690000</v>
          </cell>
          <cell r="AC4545" t="str">
            <v>Nunest</v>
          </cell>
          <cell r="AH4545" t="str">
            <v>Tiến độ 2</v>
          </cell>
        </row>
        <row r="4546">
          <cell r="H4546" t="str">
            <v>MC001261</v>
          </cell>
          <cell r="P4546">
            <v>4320000</v>
          </cell>
          <cell r="AC4546" t="str">
            <v>Nunest</v>
          </cell>
          <cell r="AH4546" t="str">
            <v>Tiến độ 2</v>
          </cell>
        </row>
        <row r="4547">
          <cell r="H4547" t="str">
            <v>MC001261</v>
          </cell>
          <cell r="P4547">
            <v>9200000</v>
          </cell>
          <cell r="AC4547" t="str">
            <v>Pur</v>
          </cell>
          <cell r="AH4547" t="str">
            <v>Tiến độ 2</v>
          </cell>
        </row>
        <row r="4548">
          <cell r="H4548" t="str">
            <v>MC001261</v>
          </cell>
          <cell r="P4548">
            <v>870000</v>
          </cell>
          <cell r="AC4548" t="str">
            <v>PUR</v>
          </cell>
          <cell r="AH4548" t="str">
            <v>Tiến độ 2</v>
          </cell>
        </row>
        <row r="4549">
          <cell r="H4549" t="str">
            <v>MC001261</v>
          </cell>
          <cell r="P4549">
            <v>4275000</v>
          </cell>
          <cell r="AC4549" t="str">
            <v>Nunest</v>
          </cell>
          <cell r="AH4549" t="str">
            <v>Tiến độ 2</v>
          </cell>
        </row>
        <row r="4550">
          <cell r="H4550" t="str">
            <v>MC001941</v>
          </cell>
          <cell r="P4550">
            <v>400000</v>
          </cell>
          <cell r="AC4550" t="str">
            <v>Pur</v>
          </cell>
          <cell r="AH4550" t="str">
            <v>Tiến độ 2</v>
          </cell>
        </row>
        <row r="4551">
          <cell r="H4551" t="str">
            <v>MC001383</v>
          </cell>
          <cell r="P4551">
            <v>720000</v>
          </cell>
          <cell r="AC4551" t="str">
            <v>Pur</v>
          </cell>
          <cell r="AH4551" t="str">
            <v>Tiến độ 2</v>
          </cell>
        </row>
        <row r="4552">
          <cell r="H4552" t="str">
            <v>MC000121</v>
          </cell>
          <cell r="P4552">
            <v>600000</v>
          </cell>
          <cell r="AC4552" t="str">
            <v>Pur</v>
          </cell>
          <cell r="AH4552" t="str">
            <v>Tiến độ 2</v>
          </cell>
        </row>
        <row r="4553">
          <cell r="H4553" t="str">
            <v>MC000121</v>
          </cell>
          <cell r="P4553">
            <v>660000</v>
          </cell>
          <cell r="AC4553" t="str">
            <v>Pur</v>
          </cell>
          <cell r="AH4553" t="str">
            <v>Tiến độ 2</v>
          </cell>
        </row>
        <row r="4554">
          <cell r="H4554" t="str">
            <v>MC000121</v>
          </cell>
          <cell r="P4554">
            <v>720000</v>
          </cell>
          <cell r="AC4554" t="str">
            <v>Pur</v>
          </cell>
          <cell r="AH4554" t="str">
            <v>Tiến độ 2</v>
          </cell>
        </row>
        <row r="4555">
          <cell r="H4555" t="str">
            <v>MC000121</v>
          </cell>
          <cell r="P4555">
            <v>510000</v>
          </cell>
          <cell r="AC4555" t="str">
            <v>Pur</v>
          </cell>
          <cell r="AH4555" t="str">
            <v>Tiến độ 2</v>
          </cell>
        </row>
        <row r="4556">
          <cell r="H4556" t="str">
            <v>MC000121</v>
          </cell>
          <cell r="P4556">
            <v>510000</v>
          </cell>
          <cell r="AC4556" t="str">
            <v>Pur</v>
          </cell>
          <cell r="AH4556" t="str">
            <v>Tiến độ 2</v>
          </cell>
        </row>
        <row r="4557">
          <cell r="H4557" t="str">
            <v>MC000121</v>
          </cell>
          <cell r="P4557">
            <v>720000</v>
          </cell>
          <cell r="AC4557" t="str">
            <v>Pur</v>
          </cell>
          <cell r="AH4557" t="str">
            <v>Tiến độ 2</v>
          </cell>
        </row>
        <row r="4558">
          <cell r="H4558" t="str">
            <v>MC000121</v>
          </cell>
          <cell r="P4558">
            <v>576000</v>
          </cell>
          <cell r="AC4558" t="str">
            <v>Pur</v>
          </cell>
          <cell r="AH4558" t="str">
            <v>Tiến độ 2</v>
          </cell>
        </row>
        <row r="4559">
          <cell r="H4559" t="str">
            <v>MC000121</v>
          </cell>
          <cell r="P4559">
            <v>306000</v>
          </cell>
          <cell r="AC4559" t="str">
            <v>Pur</v>
          </cell>
          <cell r="AH4559" t="str">
            <v>Tiến độ 2</v>
          </cell>
        </row>
        <row r="4560">
          <cell r="H4560" t="str">
            <v>MC000121</v>
          </cell>
          <cell r="P4560">
            <v>270000</v>
          </cell>
          <cell r="AC4560" t="str">
            <v>Pur</v>
          </cell>
          <cell r="AH4560" t="str">
            <v>Tiến độ 2</v>
          </cell>
        </row>
        <row r="4561">
          <cell r="H4561" t="str">
            <v>MC000121</v>
          </cell>
          <cell r="P4561">
            <v>720000</v>
          </cell>
          <cell r="AC4561" t="str">
            <v>Pur</v>
          </cell>
          <cell r="AH4561" t="str">
            <v>Tiến độ 2</v>
          </cell>
        </row>
        <row r="4562">
          <cell r="H4562" t="str">
            <v>MC002044</v>
          </cell>
          <cell r="P4562">
            <v>600000</v>
          </cell>
          <cell r="AC4562" t="str">
            <v>Pur</v>
          </cell>
          <cell r="AH4562" t="str">
            <v>Tiến độ 2</v>
          </cell>
        </row>
        <row r="4563">
          <cell r="H4563" t="str">
            <v>MC002044</v>
          </cell>
          <cell r="P4563">
            <v>660000</v>
          </cell>
          <cell r="AC4563" t="str">
            <v>Pur</v>
          </cell>
          <cell r="AH4563" t="str">
            <v>Tiến độ 2</v>
          </cell>
        </row>
        <row r="4564">
          <cell r="H4564" t="str">
            <v>MC002044</v>
          </cell>
          <cell r="P4564">
            <v>1080000</v>
          </cell>
          <cell r="AC4564" t="str">
            <v>Pur</v>
          </cell>
          <cell r="AH4564" t="str">
            <v>Tiến độ 2</v>
          </cell>
        </row>
        <row r="4565">
          <cell r="H4565" t="str">
            <v>MC000449</v>
          </cell>
          <cell r="P4565">
            <v>21600000</v>
          </cell>
          <cell r="AC4565" t="str">
            <v>Dinh Dưỡng</v>
          </cell>
          <cell r="AH4565" t="str">
            <v>Tiến độ 2</v>
          </cell>
        </row>
        <row r="4566">
          <cell r="H4566" t="str">
            <v>MC002550</v>
          </cell>
          <cell r="P4566">
            <v>2650000</v>
          </cell>
          <cell r="AC4566" t="str">
            <v>Sữa Bột Colos</v>
          </cell>
          <cell r="AH4566" t="str">
            <v>Tiến độ 2</v>
          </cell>
        </row>
        <row r="4567">
          <cell r="H4567" t="str">
            <v>MC000593</v>
          </cell>
          <cell r="P4567">
            <v>748800</v>
          </cell>
          <cell r="AC4567" t="str">
            <v>Sữa Nước</v>
          </cell>
          <cell r="AH4567" t="str">
            <v>Tiến độ 2</v>
          </cell>
        </row>
        <row r="4568">
          <cell r="H4568" t="str">
            <v>MC000593</v>
          </cell>
          <cell r="P4568">
            <v>1324800</v>
          </cell>
          <cell r="AC4568" t="str">
            <v>Sữa nước</v>
          </cell>
          <cell r="AH4568" t="str">
            <v>Tiến độ 2</v>
          </cell>
        </row>
        <row r="4569">
          <cell r="H4569" t="str">
            <v>MC002565</v>
          </cell>
          <cell r="P4569">
            <v>9504000</v>
          </cell>
          <cell r="AC4569" t="str">
            <v>Dinh Dưỡng</v>
          </cell>
          <cell r="AH4569" t="str">
            <v>Tiến độ 2</v>
          </cell>
        </row>
        <row r="4570">
          <cell r="H4570" t="str">
            <v>MC002565</v>
          </cell>
          <cell r="P4570">
            <v>7656000</v>
          </cell>
          <cell r="AC4570" t="str">
            <v>Dinh Dưỡng</v>
          </cell>
          <cell r="AH4570" t="str">
            <v>Tiến độ 2</v>
          </cell>
        </row>
        <row r="4571">
          <cell r="H4571" t="str">
            <v>MC000370</v>
          </cell>
          <cell r="P4571">
            <v>14256000</v>
          </cell>
          <cell r="AC4571" t="str">
            <v>Dinh Dưỡng</v>
          </cell>
          <cell r="AH4571" t="str">
            <v>Tiến độ 2</v>
          </cell>
        </row>
        <row r="4572">
          <cell r="H4572" t="str">
            <v>MC000126</v>
          </cell>
          <cell r="P4572">
            <v>2188800</v>
          </cell>
          <cell r="AC4572" t="str">
            <v>Sữa Nước Colos</v>
          </cell>
          <cell r="AH4572" t="str">
            <v>Tiến độ 2</v>
          </cell>
        </row>
        <row r="4573">
          <cell r="H4573" t="str">
            <v>MC000788</v>
          </cell>
          <cell r="P4573">
            <v>11040000</v>
          </cell>
          <cell r="AC4573" t="str">
            <v>Pharma</v>
          </cell>
          <cell r="AH4573" t="str">
            <v>Tiến độ 2</v>
          </cell>
        </row>
        <row r="4574">
          <cell r="H4574" t="str">
            <v>MC000788</v>
          </cell>
          <cell r="P4574">
            <v>11844000</v>
          </cell>
          <cell r="AC4574" t="str">
            <v>Pharma</v>
          </cell>
          <cell r="AH4574" t="str">
            <v>Tiến độ 2</v>
          </cell>
        </row>
        <row r="4575">
          <cell r="H4575" t="str">
            <v>MC002423</v>
          </cell>
          <cell r="P4575">
            <v>5400000</v>
          </cell>
          <cell r="AC4575" t="str">
            <v>Nunest</v>
          </cell>
          <cell r="AH4575" t="str">
            <v>Tiến độ 2</v>
          </cell>
        </row>
        <row r="4576">
          <cell r="H4576" t="str">
            <v>MC002423</v>
          </cell>
          <cell r="P4576">
            <v>5400000</v>
          </cell>
          <cell r="AC4576" t="str">
            <v>Nunest</v>
          </cell>
          <cell r="AH4576" t="str">
            <v>Tiến độ 2</v>
          </cell>
        </row>
        <row r="4577">
          <cell r="H4577" t="str">
            <v>MC002423</v>
          </cell>
          <cell r="P4577">
            <v>1680000</v>
          </cell>
          <cell r="AC4577" t="str">
            <v>Nunest</v>
          </cell>
          <cell r="AH4577" t="str">
            <v>Tiến độ 2</v>
          </cell>
        </row>
        <row r="4578">
          <cell r="H4578" t="str">
            <v>MC000369</v>
          </cell>
          <cell r="P4578">
            <v>1320000</v>
          </cell>
          <cell r="AC4578" t="str">
            <v>Pur</v>
          </cell>
          <cell r="AH4578" t="str">
            <v>Tiến độ 2</v>
          </cell>
        </row>
        <row r="4579">
          <cell r="H4579" t="str">
            <v>MC000369</v>
          </cell>
          <cell r="P4579">
            <v>720000</v>
          </cell>
          <cell r="AC4579" t="str">
            <v>Pur</v>
          </cell>
          <cell r="AH4579" t="str">
            <v>Tiến độ 2</v>
          </cell>
        </row>
        <row r="4580">
          <cell r="H4580" t="str">
            <v>MC000369</v>
          </cell>
          <cell r="P4580">
            <v>600000</v>
          </cell>
          <cell r="AC4580" t="str">
            <v>Pur</v>
          </cell>
          <cell r="AH4580" t="str">
            <v>Tiến độ 2</v>
          </cell>
        </row>
        <row r="4581">
          <cell r="H4581" t="str">
            <v>MC000369</v>
          </cell>
          <cell r="P4581">
            <v>510000</v>
          </cell>
          <cell r="AC4581" t="str">
            <v>Pur</v>
          </cell>
          <cell r="AH4581" t="str">
            <v>Tiến độ 2</v>
          </cell>
        </row>
        <row r="4582">
          <cell r="H4582" t="str">
            <v>MC000369</v>
          </cell>
          <cell r="P4582">
            <v>1020000</v>
          </cell>
          <cell r="AC4582" t="str">
            <v>Pur</v>
          </cell>
          <cell r="AH4582" t="str">
            <v>Tiến độ 2</v>
          </cell>
        </row>
        <row r="4583">
          <cell r="H4583" t="str">
            <v>MC000369</v>
          </cell>
          <cell r="P4583">
            <v>660000</v>
          </cell>
          <cell r="AC4583" t="str">
            <v>Pur</v>
          </cell>
          <cell r="AH4583" t="str">
            <v>Tiến độ 2</v>
          </cell>
        </row>
        <row r="4584">
          <cell r="H4584" t="str">
            <v>MC002531</v>
          </cell>
          <cell r="P4584">
            <v>690000</v>
          </cell>
          <cell r="AC4584" t="str">
            <v>Nunest</v>
          </cell>
          <cell r="AH4584" t="str">
            <v>Tiến độ 2</v>
          </cell>
        </row>
        <row r="4585">
          <cell r="H4585" t="str">
            <v>MC002531</v>
          </cell>
          <cell r="P4585">
            <v>772000</v>
          </cell>
          <cell r="AC4585" t="str">
            <v>Dinh Dưỡng</v>
          </cell>
          <cell r="AH4585" t="str">
            <v>Tiến độ 2</v>
          </cell>
        </row>
        <row r="4586">
          <cell r="H4586" t="str">
            <v>MC002766</v>
          </cell>
          <cell r="P4586">
            <v>432000</v>
          </cell>
          <cell r="AC4586" t="str">
            <v>Sữa Nước</v>
          </cell>
          <cell r="AH4586" t="str">
            <v>Tiến độ 2</v>
          </cell>
        </row>
        <row r="4587">
          <cell r="H4587" t="str">
            <v>MC002766</v>
          </cell>
          <cell r="P4587">
            <v>662400</v>
          </cell>
          <cell r="AC4587" t="str">
            <v>Sữa Nước</v>
          </cell>
          <cell r="AH4587" t="str">
            <v>Tiến độ 2</v>
          </cell>
        </row>
        <row r="4588">
          <cell r="H4588" t="str">
            <v>MC002489</v>
          </cell>
          <cell r="P4588">
            <v>5520000</v>
          </cell>
          <cell r="AC4588" t="str">
            <v>Pharma</v>
          </cell>
          <cell r="AH4588" t="str">
            <v>Tiến độ 2</v>
          </cell>
        </row>
        <row r="4589">
          <cell r="H4589" t="str">
            <v>MC002489</v>
          </cell>
          <cell r="P4589">
            <v>2160000</v>
          </cell>
          <cell r="AC4589" t="str">
            <v>Sữa Nước Pharma</v>
          </cell>
          <cell r="AH4589" t="str">
            <v>Tiến độ 2</v>
          </cell>
        </row>
        <row r="4590">
          <cell r="H4590" t="str">
            <v>MC002489</v>
          </cell>
          <cell r="P4590">
            <v>3312000</v>
          </cell>
          <cell r="AC4590" t="str">
            <v>Sữa Nước Pharma</v>
          </cell>
          <cell r="AH4590" t="str">
            <v>Tiến độ 2</v>
          </cell>
        </row>
        <row r="4591">
          <cell r="H4591" t="str">
            <v>MC002489</v>
          </cell>
          <cell r="P4591">
            <v>1350000</v>
          </cell>
          <cell r="AC4591" t="str">
            <v>Sữa Bột Colos</v>
          </cell>
          <cell r="AH4591" t="str">
            <v>Tiến độ 2</v>
          </cell>
        </row>
        <row r="4592">
          <cell r="H4592" t="str">
            <v>MC002489</v>
          </cell>
          <cell r="P4592">
            <v>2650000</v>
          </cell>
          <cell r="AC4592" t="str">
            <v>Sữa Bột Colos</v>
          </cell>
          <cell r="AH4592" t="str">
            <v>Tiến độ 2</v>
          </cell>
        </row>
        <row r="4593">
          <cell r="H4593" t="str">
            <v>MC002489</v>
          </cell>
          <cell r="P4593">
            <v>2688000</v>
          </cell>
          <cell r="AC4593" t="str">
            <v>Sữa Nước Pharma</v>
          </cell>
          <cell r="AH4593" t="str">
            <v>Tiến độ 2</v>
          </cell>
        </row>
        <row r="4594">
          <cell r="H4594" t="str">
            <v>MC002666</v>
          </cell>
          <cell r="P4594">
            <v>6480000</v>
          </cell>
          <cell r="AC4594" t="str">
            <v>Sữa Bột Colos</v>
          </cell>
          <cell r="AH4594" t="str">
            <v>Tiến độ 2</v>
          </cell>
        </row>
        <row r="4595">
          <cell r="H4595" t="str">
            <v>MC002666</v>
          </cell>
          <cell r="P4595">
            <v>4896000</v>
          </cell>
          <cell r="AC4595" t="str">
            <v>Sữa Nước Colos</v>
          </cell>
          <cell r="AH4595" t="str">
            <v>Tiến độ 2</v>
          </cell>
        </row>
        <row r="4596">
          <cell r="H4596" t="str">
            <v>MC002666</v>
          </cell>
          <cell r="P4596">
            <v>4320000</v>
          </cell>
          <cell r="AC4596" t="str">
            <v>Sữa Nước Pharma</v>
          </cell>
          <cell r="AH4596" t="str">
            <v>Tiến độ 2</v>
          </cell>
        </row>
        <row r="4597">
          <cell r="H4597" t="str">
            <v>MC002714</v>
          </cell>
          <cell r="P4597">
            <v>1468800</v>
          </cell>
          <cell r="AC4597" t="str">
            <v>Sữa Nước Colos</v>
          </cell>
          <cell r="AH4597" t="str">
            <v>Tiến độ 2</v>
          </cell>
        </row>
        <row r="4598">
          <cell r="H4598" t="str">
            <v>MC001260</v>
          </cell>
          <cell r="P4598">
            <v>3263000</v>
          </cell>
          <cell r="AC4598" t="str">
            <v>Dinh Dưỡng</v>
          </cell>
          <cell r="AH4598" t="str">
            <v>Tiến độ 2</v>
          </cell>
        </row>
        <row r="4599">
          <cell r="H4599" t="str">
            <v>MC000861</v>
          </cell>
          <cell r="P4599">
            <v>1506000</v>
          </cell>
          <cell r="AC4599" t="str">
            <v>Dinh Dưỡng</v>
          </cell>
          <cell r="AH4599" t="str">
            <v>Tiến độ 2</v>
          </cell>
        </row>
        <row r="4600">
          <cell r="H4600" t="str">
            <v>MC001235</v>
          </cell>
          <cell r="P4600">
            <v>1757000</v>
          </cell>
          <cell r="AC4600" t="str">
            <v>Dinh Dưỡng</v>
          </cell>
          <cell r="AH4600" t="str">
            <v>Tiến độ 2</v>
          </cell>
        </row>
        <row r="4601">
          <cell r="H4601" t="str">
            <v>MC000784</v>
          </cell>
          <cell r="P4601">
            <v>3012000</v>
          </cell>
          <cell r="AC4601" t="str">
            <v>Dinh Dưỡng</v>
          </cell>
          <cell r="AH4601" t="str">
            <v>Tiến độ 2</v>
          </cell>
        </row>
        <row r="4602">
          <cell r="H4602" t="str">
            <v>MC002173</v>
          </cell>
          <cell r="P4602">
            <v>136000</v>
          </cell>
          <cell r="AC4602" t="str">
            <v>Bột Ăn Dặm</v>
          </cell>
          <cell r="AH4602" t="str">
            <v>Tiến độ 2</v>
          </cell>
        </row>
        <row r="4603">
          <cell r="H4603" t="str">
            <v>MC002173</v>
          </cell>
          <cell r="P4603">
            <v>136000</v>
          </cell>
          <cell r="AC4603" t="str">
            <v>Bột Ăn Dặm</v>
          </cell>
          <cell r="AH4603" t="str">
            <v>Tiến độ 2</v>
          </cell>
        </row>
        <row r="4604">
          <cell r="H4604" t="str">
            <v>MC002173</v>
          </cell>
          <cell r="P4604">
            <v>118000</v>
          </cell>
          <cell r="AC4604" t="str">
            <v>Bột Ăn Dặm</v>
          </cell>
          <cell r="AH4604" t="str">
            <v>Tiến độ 2</v>
          </cell>
        </row>
        <row r="4605">
          <cell r="H4605" t="str">
            <v>MC002173</v>
          </cell>
          <cell r="P4605">
            <v>136000</v>
          </cell>
          <cell r="AC4605" t="str">
            <v>Bột Ăn Dặm</v>
          </cell>
          <cell r="AH4605" t="str">
            <v>Tiến độ 2</v>
          </cell>
        </row>
        <row r="4606">
          <cell r="H4606" t="str">
            <v>MC002173</v>
          </cell>
          <cell r="P4606">
            <v>118000</v>
          </cell>
          <cell r="AC4606" t="str">
            <v>Bột Ăn Dặm</v>
          </cell>
          <cell r="AH4606" t="str">
            <v>Tiến độ 2</v>
          </cell>
        </row>
        <row r="4607">
          <cell r="H4607" t="str">
            <v>MC002173</v>
          </cell>
          <cell r="P4607">
            <v>118000</v>
          </cell>
          <cell r="AC4607" t="str">
            <v>Bột Ăn Dặm</v>
          </cell>
          <cell r="AH4607" t="str">
            <v>Tiến độ 2</v>
          </cell>
        </row>
        <row r="4608">
          <cell r="H4608" t="str">
            <v>MC002173</v>
          </cell>
          <cell r="P4608">
            <v>118000</v>
          </cell>
          <cell r="AC4608" t="str">
            <v>Bột Ăn Dặm</v>
          </cell>
          <cell r="AH4608" t="str">
            <v>Tiến độ 2</v>
          </cell>
        </row>
        <row r="4609">
          <cell r="H4609" t="str">
            <v>MC002173</v>
          </cell>
          <cell r="P4609">
            <v>118000</v>
          </cell>
          <cell r="AC4609" t="str">
            <v>Bột Ăn Dặm</v>
          </cell>
          <cell r="AH4609" t="str">
            <v>Tiến độ 2</v>
          </cell>
        </row>
        <row r="4610">
          <cell r="H4610" t="str">
            <v>MC002173</v>
          </cell>
          <cell r="P4610">
            <v>480000</v>
          </cell>
          <cell r="AC4610" t="str">
            <v>Dinh Dưỡng</v>
          </cell>
          <cell r="AH4610" t="str">
            <v>Tiến độ 2</v>
          </cell>
        </row>
        <row r="4611">
          <cell r="H4611" t="str">
            <v>MC002173</v>
          </cell>
          <cell r="P4611">
            <v>204000</v>
          </cell>
          <cell r="AC4611" t="str">
            <v>Bột Ăn Dặm</v>
          </cell>
          <cell r="AH4611" t="str">
            <v>Tiến độ 2</v>
          </cell>
        </row>
        <row r="4612">
          <cell r="H4612" t="str">
            <v>MC002173</v>
          </cell>
          <cell r="P4612">
            <v>204000</v>
          </cell>
          <cell r="AC4612" t="str">
            <v>Bột Ăn Dặm</v>
          </cell>
          <cell r="AH4612" t="str">
            <v>Tiến độ 2</v>
          </cell>
        </row>
        <row r="4613">
          <cell r="H4613" t="str">
            <v>MC002173</v>
          </cell>
          <cell r="P4613">
            <v>68000</v>
          </cell>
          <cell r="AC4613" t="str">
            <v>Bột Ăn Dặm</v>
          </cell>
          <cell r="AH4613" t="str">
            <v>Tiến độ 2</v>
          </cell>
        </row>
        <row r="4614">
          <cell r="H4614" t="str">
            <v>MC002173</v>
          </cell>
          <cell r="P4614">
            <v>59000</v>
          </cell>
          <cell r="AC4614" t="str">
            <v>Bột Ăn Dặm</v>
          </cell>
          <cell r="AH4614" t="str">
            <v>Tiến độ 2</v>
          </cell>
        </row>
        <row r="4615">
          <cell r="H4615" t="str">
            <v>MC002173</v>
          </cell>
          <cell r="P4615">
            <v>270000</v>
          </cell>
          <cell r="AC4615" t="str">
            <v>Pharma</v>
          </cell>
          <cell r="AH4615" t="str">
            <v>Tiến độ 2</v>
          </cell>
        </row>
        <row r="4616">
          <cell r="H4616" t="str">
            <v>MC002173</v>
          </cell>
          <cell r="P4616">
            <v>148000</v>
          </cell>
          <cell r="AC4616" t="str">
            <v>Sữa nước</v>
          </cell>
          <cell r="AH4616" t="str">
            <v>Tiến độ 2</v>
          </cell>
        </row>
        <row r="4617">
          <cell r="H4617" t="str">
            <v>MC002173</v>
          </cell>
          <cell r="P4617">
            <v>240000</v>
          </cell>
          <cell r="AC4617" t="str">
            <v>Sữa Nước</v>
          </cell>
          <cell r="AH4617" t="str">
            <v>Tiến độ 2</v>
          </cell>
        </row>
        <row r="4618">
          <cell r="H4618" t="str">
            <v>MC002173</v>
          </cell>
          <cell r="P4618">
            <v>374400</v>
          </cell>
          <cell r="AC4618" t="str">
            <v>Sữa Nước</v>
          </cell>
          <cell r="AH4618" t="str">
            <v>Tiến độ 2</v>
          </cell>
        </row>
        <row r="4619">
          <cell r="H4619" t="str">
            <v>MC002173</v>
          </cell>
          <cell r="P4619">
            <v>288000</v>
          </cell>
          <cell r="AC4619" t="str">
            <v>Sữa Nước</v>
          </cell>
          <cell r="AH4619" t="str">
            <v>Tiến độ 2</v>
          </cell>
        </row>
        <row r="4620">
          <cell r="H4620" t="str">
            <v>MC002173</v>
          </cell>
          <cell r="P4620">
            <v>480000</v>
          </cell>
          <cell r="AC4620" t="str">
            <v>Sữa Nước</v>
          </cell>
          <cell r="AH4620" t="str">
            <v>Tiến độ 2</v>
          </cell>
        </row>
        <row r="4621">
          <cell r="H4621" t="str">
            <v>MC002173</v>
          </cell>
          <cell r="P4621">
            <v>480000</v>
          </cell>
          <cell r="AC4621" t="str">
            <v>Sữa Nước</v>
          </cell>
          <cell r="AH4621" t="str">
            <v>Tiến độ 2</v>
          </cell>
        </row>
        <row r="4622">
          <cell r="H4622" t="str">
            <v>MC002173</v>
          </cell>
          <cell r="P4622">
            <v>386000</v>
          </cell>
          <cell r="AC4622" t="str">
            <v>Dinh Dưỡng</v>
          </cell>
          <cell r="AH4622" t="str">
            <v>Tiến độ 2</v>
          </cell>
        </row>
        <row r="4623">
          <cell r="H4623" t="str">
            <v>MC002173</v>
          </cell>
          <cell r="P4623">
            <v>979200</v>
          </cell>
          <cell r="AC4623" t="str">
            <v>Sữa Nước Colos</v>
          </cell>
          <cell r="AH4623" t="str">
            <v>Tiến độ 2</v>
          </cell>
        </row>
        <row r="4624">
          <cell r="H4624" t="str">
            <v>MC002173</v>
          </cell>
          <cell r="P4624">
            <v>144000</v>
          </cell>
          <cell r="AC4624" t="str">
            <v>Sữa nước</v>
          </cell>
          <cell r="AH4624" t="str">
            <v>Tiến độ 2</v>
          </cell>
        </row>
        <row r="4625">
          <cell r="H4625" t="str">
            <v>MC002173</v>
          </cell>
          <cell r="P4625">
            <v>489600</v>
          </cell>
          <cell r="AC4625" t="str">
            <v>Sữa Nước Colos</v>
          </cell>
          <cell r="AH4625" t="str">
            <v>Tiến độ 2</v>
          </cell>
        </row>
        <row r="4626">
          <cell r="H4626" t="str">
            <v>MC002173</v>
          </cell>
          <cell r="P4626">
            <v>1470000</v>
          </cell>
          <cell r="AC4626" t="str">
            <v>Dinh Dưỡng</v>
          </cell>
          <cell r="AH4626" t="str">
            <v>Tiến độ 2</v>
          </cell>
        </row>
        <row r="4627">
          <cell r="H4627" t="str">
            <v>MC002173</v>
          </cell>
          <cell r="P4627">
            <v>225000</v>
          </cell>
          <cell r="AC4627" t="str">
            <v>Nunest</v>
          </cell>
          <cell r="AH4627" t="str">
            <v>Tiến độ 2</v>
          </cell>
        </row>
        <row r="4628">
          <cell r="H4628" t="str">
            <v>MC002173</v>
          </cell>
          <cell r="P4628">
            <v>235000</v>
          </cell>
          <cell r="AC4628" t="str">
            <v>Nunest</v>
          </cell>
          <cell r="AH4628" t="str">
            <v>Tiến độ 2</v>
          </cell>
        </row>
        <row r="4629">
          <cell r="H4629" t="str">
            <v>MC002173</v>
          </cell>
          <cell r="P4629">
            <v>980000</v>
          </cell>
          <cell r="AC4629" t="str">
            <v>Dinh Dưỡng</v>
          </cell>
          <cell r="AH4629" t="str">
            <v>Tiến độ 2</v>
          </cell>
        </row>
        <row r="4630">
          <cell r="H4630" t="str">
            <v>MC002173</v>
          </cell>
          <cell r="P4630">
            <v>260000</v>
          </cell>
          <cell r="AC4630" t="str">
            <v>Dinh Dưỡng</v>
          </cell>
          <cell r="AH4630" t="str">
            <v>Tiến độ 2</v>
          </cell>
        </row>
        <row r="4631">
          <cell r="H4631" t="str">
            <v>MC002173</v>
          </cell>
          <cell r="P4631">
            <v>489600</v>
          </cell>
          <cell r="AC4631" t="str">
            <v>Sữa Nước Colos</v>
          </cell>
          <cell r="AH4631" t="str">
            <v>Tiến độ 2</v>
          </cell>
        </row>
        <row r="4632">
          <cell r="H4632" t="str">
            <v>MC002173</v>
          </cell>
          <cell r="P4632">
            <v>1080000</v>
          </cell>
          <cell r="AC4632" t="str">
            <v>Pharma</v>
          </cell>
          <cell r="AH4632" t="str">
            <v>Tiến độ 2</v>
          </cell>
        </row>
        <row r="4633">
          <cell r="H4633" t="str">
            <v>MC002173</v>
          </cell>
          <cell r="P4633">
            <v>68000</v>
          </cell>
          <cell r="AC4633" t="str">
            <v>Bột Ăn Dặm</v>
          </cell>
          <cell r="AH4633" t="str">
            <v>Tiến độ 2</v>
          </cell>
        </row>
        <row r="4634">
          <cell r="H4634" t="str">
            <v>MC002173</v>
          </cell>
          <cell r="P4634">
            <v>68000</v>
          </cell>
          <cell r="AC4634" t="str">
            <v>Bột Ăn Dặm</v>
          </cell>
          <cell r="AH4634" t="str">
            <v>Tiến độ 2</v>
          </cell>
        </row>
        <row r="4635">
          <cell r="H4635" t="str">
            <v>MC002173</v>
          </cell>
          <cell r="P4635">
            <v>68000</v>
          </cell>
          <cell r="AC4635" t="str">
            <v>Bột Ăn Dặm</v>
          </cell>
          <cell r="AH4635" t="str">
            <v>Tiến độ 2</v>
          </cell>
        </row>
        <row r="4636">
          <cell r="H4636" t="str">
            <v>MC002173</v>
          </cell>
          <cell r="P4636">
            <v>59000</v>
          </cell>
          <cell r="AC4636" t="str">
            <v>Bột Ăn Dặm</v>
          </cell>
          <cell r="AH4636" t="str">
            <v>Tiến độ 2</v>
          </cell>
        </row>
        <row r="4637">
          <cell r="H4637" t="str">
            <v>MC002173</v>
          </cell>
          <cell r="P4637">
            <v>59000</v>
          </cell>
          <cell r="AC4637" t="str">
            <v>Bột Ăn Dặm</v>
          </cell>
          <cell r="AH4637" t="str">
            <v>Tiến độ 2</v>
          </cell>
        </row>
        <row r="4638">
          <cell r="H4638" t="str">
            <v>MC002173</v>
          </cell>
          <cell r="P4638">
            <v>296000</v>
          </cell>
          <cell r="AC4638" t="str">
            <v>Sữa nước</v>
          </cell>
          <cell r="AH4638" t="str">
            <v>Tiến độ 2</v>
          </cell>
        </row>
        <row r="4639">
          <cell r="H4639" t="str">
            <v>MC002173</v>
          </cell>
          <cell r="P4639">
            <v>1080000</v>
          </cell>
          <cell r="AC4639" t="str">
            <v>Pharma</v>
          </cell>
          <cell r="AH4639" t="str">
            <v>Tiến độ 2</v>
          </cell>
        </row>
        <row r="4640">
          <cell r="H4640" t="str">
            <v>MC002173</v>
          </cell>
          <cell r="P4640">
            <v>118000</v>
          </cell>
          <cell r="AC4640" t="str">
            <v>Bột Ăn Dặm</v>
          </cell>
          <cell r="AH4640" t="str">
            <v>Tiến độ 2</v>
          </cell>
        </row>
        <row r="4641">
          <cell r="H4641" t="str">
            <v>MC002173</v>
          </cell>
          <cell r="P4641">
            <v>270000</v>
          </cell>
          <cell r="AC4641" t="str">
            <v>Sữa Bột Colos</v>
          </cell>
          <cell r="AH4641" t="str">
            <v>Tiến độ 2</v>
          </cell>
        </row>
        <row r="4642">
          <cell r="H4642" t="str">
            <v>MC002173</v>
          </cell>
          <cell r="P4642">
            <v>370000</v>
          </cell>
          <cell r="AC4642" t="str">
            <v>Dinh Dưỡng</v>
          </cell>
          <cell r="AH4642" t="str">
            <v>Tiến độ 2</v>
          </cell>
        </row>
        <row r="4643">
          <cell r="H4643" t="str">
            <v>MC002173</v>
          </cell>
          <cell r="P4643">
            <v>490000</v>
          </cell>
          <cell r="AC4643" t="str">
            <v>Dinh Dưỡng</v>
          </cell>
          <cell r="AH4643" t="str">
            <v>Tiến độ 2</v>
          </cell>
        </row>
        <row r="4644">
          <cell r="H4644" t="str">
            <v>MC000121</v>
          </cell>
          <cell r="P4644">
            <v>780000</v>
          </cell>
          <cell r="AC4644" t="str">
            <v>Pharma</v>
          </cell>
          <cell r="AH4644" t="str">
            <v>Tiến độ 2</v>
          </cell>
        </row>
        <row r="4645">
          <cell r="H4645" t="str">
            <v>MC000121</v>
          </cell>
          <cell r="P4645">
            <v>1080000</v>
          </cell>
          <cell r="AC4645" t="str">
            <v>Pharma</v>
          </cell>
          <cell r="AH4645" t="str">
            <v>Tiến độ 2</v>
          </cell>
        </row>
        <row r="4646">
          <cell r="H4646" t="str">
            <v>MC000355</v>
          </cell>
          <cell r="P4646">
            <v>2880000</v>
          </cell>
          <cell r="AC4646" t="str">
            <v>Sữa Nước Pharma</v>
          </cell>
          <cell r="AH4646" t="str">
            <v>Tiến độ 2</v>
          </cell>
        </row>
        <row r="4647">
          <cell r="H4647" t="str">
            <v>MC000162</v>
          </cell>
          <cell r="P4647">
            <v>3948000</v>
          </cell>
          <cell r="AC4647" t="str">
            <v>Pharma</v>
          </cell>
          <cell r="AH4647" t="str">
            <v>Tiến độ 2</v>
          </cell>
        </row>
        <row r="4648">
          <cell r="H4648" t="str">
            <v>MC000162</v>
          </cell>
          <cell r="P4648">
            <v>14256000</v>
          </cell>
          <cell r="AC4648" t="str">
            <v>Dinh Dưỡng</v>
          </cell>
          <cell r="AH4648" t="str">
            <v>Tiến độ 2</v>
          </cell>
        </row>
        <row r="4649">
          <cell r="H4649" t="str">
            <v>MC000162</v>
          </cell>
          <cell r="P4649">
            <v>13320000</v>
          </cell>
          <cell r="AC4649" t="str">
            <v>Dinh Dưỡng</v>
          </cell>
          <cell r="AH4649" t="str">
            <v>Tiến độ 2</v>
          </cell>
        </row>
        <row r="4650">
          <cell r="H4650" t="str">
            <v>MC000061</v>
          </cell>
          <cell r="P4650">
            <v>1080000</v>
          </cell>
          <cell r="AC4650" t="str">
            <v>Nunest</v>
          </cell>
          <cell r="AH4650" t="str">
            <v>Tiến độ 2</v>
          </cell>
        </row>
        <row r="4651">
          <cell r="H4651" t="str">
            <v>MC001160</v>
          </cell>
          <cell r="P4651">
            <v>2700000</v>
          </cell>
          <cell r="AC4651" t="str">
            <v>Nunest</v>
          </cell>
          <cell r="AH4651" t="str">
            <v>Tiến độ 2</v>
          </cell>
        </row>
        <row r="4652">
          <cell r="H4652" t="str">
            <v>MC001160</v>
          </cell>
          <cell r="P4652">
            <v>1175000</v>
          </cell>
          <cell r="AC4652" t="str">
            <v>Nunest</v>
          </cell>
          <cell r="AH4652" t="str">
            <v>Tiến độ 2</v>
          </cell>
        </row>
        <row r="4653">
          <cell r="H4653" t="str">
            <v>MC001160</v>
          </cell>
          <cell r="P4653">
            <v>1125000</v>
          </cell>
          <cell r="AC4653" t="str">
            <v>Nunest</v>
          </cell>
          <cell r="AH4653" t="str">
            <v>Tiến độ 2</v>
          </cell>
        </row>
        <row r="4654">
          <cell r="H4654" t="str">
            <v>MC000102</v>
          </cell>
          <cell r="P4654">
            <v>5760000</v>
          </cell>
          <cell r="AC4654" t="str">
            <v>Dinh Dưỡng</v>
          </cell>
          <cell r="AH4654" t="str">
            <v>Tiến độ 2</v>
          </cell>
        </row>
        <row r="4655">
          <cell r="H4655" t="str">
            <v>MC000102</v>
          </cell>
          <cell r="P4655">
            <v>3456000</v>
          </cell>
          <cell r="AC4655" t="str">
            <v>Sữa Nước</v>
          </cell>
          <cell r="AH4655" t="str">
            <v>Tiến độ 2</v>
          </cell>
        </row>
        <row r="4656">
          <cell r="H4656" t="str">
            <v>MC000102</v>
          </cell>
          <cell r="P4656">
            <v>2304000</v>
          </cell>
          <cell r="AC4656" t="str">
            <v>Sữa Nước</v>
          </cell>
          <cell r="AH4656" t="str">
            <v>Tiến độ 2</v>
          </cell>
        </row>
        <row r="4657">
          <cell r="H4657" t="str">
            <v>MC000369</v>
          </cell>
          <cell r="P4657">
            <v>5880000</v>
          </cell>
          <cell r="AC4657" t="str">
            <v>Dinh Dưỡng</v>
          </cell>
          <cell r="AH4657" t="str">
            <v>Tiến độ 2</v>
          </cell>
        </row>
        <row r="4658">
          <cell r="H4658" t="str">
            <v>MC000671</v>
          </cell>
          <cell r="P4658">
            <v>4608000</v>
          </cell>
          <cell r="AC4658" t="str">
            <v>Sữa Nước</v>
          </cell>
          <cell r="AH4658" t="str">
            <v>Tiến độ 2</v>
          </cell>
        </row>
        <row r="4659">
          <cell r="H4659" t="str">
            <v>MC000128</v>
          </cell>
          <cell r="P4659">
            <v>2304000</v>
          </cell>
          <cell r="AC4659" t="str">
            <v>Sữa Nước</v>
          </cell>
          <cell r="AH4659" t="str">
            <v>Tiến độ 2</v>
          </cell>
        </row>
        <row r="4660">
          <cell r="H4660" t="str">
            <v>MC000788</v>
          </cell>
          <cell r="P4660">
            <v>4492800</v>
          </cell>
          <cell r="AC4660" t="str">
            <v>Sữa Nước</v>
          </cell>
          <cell r="AH4660" t="str">
            <v>Tiến độ 2</v>
          </cell>
        </row>
        <row r="4661">
          <cell r="H4661" t="str">
            <v>MC000788</v>
          </cell>
          <cell r="P4661">
            <v>6912000</v>
          </cell>
          <cell r="AC4661" t="str">
            <v>Sữa Nước</v>
          </cell>
          <cell r="AH4661" t="str">
            <v>Tiến độ 2</v>
          </cell>
        </row>
        <row r="4662">
          <cell r="H4662" t="str">
            <v>MC000548</v>
          </cell>
          <cell r="P4662">
            <v>4632000</v>
          </cell>
          <cell r="AC4662" t="str">
            <v>Dinh Dưỡng</v>
          </cell>
          <cell r="AH4662" t="str">
            <v>Tiến độ 2</v>
          </cell>
        </row>
        <row r="4663">
          <cell r="H4663" t="str">
            <v>VTA20158</v>
          </cell>
          <cell r="P4663">
            <v>21084000</v>
          </cell>
          <cell r="AC4663" t="str">
            <v>Dinh Dưỡng</v>
          </cell>
          <cell r="AH4663" t="str">
            <v>Tiến độ 2</v>
          </cell>
        </row>
        <row r="4664">
          <cell r="H4664" t="str">
            <v>VTA20113</v>
          </cell>
          <cell r="P4664">
            <v>36144000</v>
          </cell>
          <cell r="AC4664" t="str">
            <v>Dinh Dưỡng</v>
          </cell>
          <cell r="AH4664" t="str">
            <v>Tiến độ 2</v>
          </cell>
        </row>
        <row r="4665">
          <cell r="H4665" t="str">
            <v>MC002100</v>
          </cell>
          <cell r="P4665">
            <v>4377600</v>
          </cell>
          <cell r="AC4665" t="str">
            <v>Sữa Nước Colos</v>
          </cell>
          <cell r="AH4665" t="str">
            <v>Tiến độ 2</v>
          </cell>
        </row>
        <row r="4666">
          <cell r="H4666" t="str">
            <v>MC002100</v>
          </cell>
          <cell r="P4666">
            <v>6360000</v>
          </cell>
          <cell r="AC4666" t="str">
            <v>Sữa Bột Colos</v>
          </cell>
          <cell r="AH4666" t="str">
            <v>Tiến độ 2</v>
          </cell>
        </row>
        <row r="4667">
          <cell r="H4667" t="str">
            <v>MC000593</v>
          </cell>
          <cell r="P4667">
            <v>2150400</v>
          </cell>
          <cell r="AC4667" t="str">
            <v>Sữa Nước Pharma</v>
          </cell>
          <cell r="AH4667" t="str">
            <v>Tiến độ 2</v>
          </cell>
        </row>
        <row r="4668">
          <cell r="H4668" t="str">
            <v>MC000593</v>
          </cell>
          <cell r="P4668">
            <v>1060000</v>
          </cell>
          <cell r="AC4668" t="str">
            <v>Sữa Bột Colos</v>
          </cell>
          <cell r="AH4668" t="str">
            <v>Tiến độ 2</v>
          </cell>
        </row>
        <row r="4669">
          <cell r="H4669" t="str">
            <v>MC000593</v>
          </cell>
          <cell r="P4669">
            <v>3060000</v>
          </cell>
          <cell r="AC4669" t="str">
            <v>Sữa Bột Colos</v>
          </cell>
          <cell r="AH4669" t="str">
            <v>Tiến độ 2</v>
          </cell>
        </row>
        <row r="4670">
          <cell r="H4670" t="str">
            <v>MC000441</v>
          </cell>
          <cell r="P4670">
            <v>21766400</v>
          </cell>
          <cell r="AC4670" t="str">
            <v>Sữa Nước Colos</v>
          </cell>
          <cell r="AH4670" t="str">
            <v>Tiến độ 2</v>
          </cell>
        </row>
        <row r="4671">
          <cell r="H4671" t="str">
            <v>MC000162</v>
          </cell>
          <cell r="P4671">
            <v>6360000</v>
          </cell>
          <cell r="AC4671" t="str">
            <v>Sữa Bột Colos</v>
          </cell>
          <cell r="AH4671" t="str">
            <v>Tiến độ 2</v>
          </cell>
        </row>
        <row r="4672">
          <cell r="H4672" t="str">
            <v>MC002333</v>
          </cell>
          <cell r="P4672">
            <v>1094400</v>
          </cell>
          <cell r="AC4672" t="str">
            <v>Sữa Nước Colos</v>
          </cell>
          <cell r="AH4672" t="str">
            <v>Tiến độ 2</v>
          </cell>
        </row>
        <row r="4673">
          <cell r="H4673" t="str">
            <v>MC000227</v>
          </cell>
          <cell r="P4673">
            <v>1094400</v>
          </cell>
          <cell r="AC4673" t="str">
            <v>Sữa Nước Colos</v>
          </cell>
          <cell r="AH4673" t="str">
            <v>Tiến độ 2</v>
          </cell>
        </row>
        <row r="4674">
          <cell r="H4674" t="str">
            <v>MC002049</v>
          </cell>
          <cell r="P4674">
            <v>1094400</v>
          </cell>
          <cell r="AC4674" t="str">
            <v>Sữa Nước Colos</v>
          </cell>
          <cell r="AH4674" t="str">
            <v>Tiến độ 2</v>
          </cell>
        </row>
        <row r="4675">
          <cell r="H4675" t="str">
            <v>MC001127</v>
          </cell>
          <cell r="P4675">
            <v>1094400</v>
          </cell>
          <cell r="AC4675" t="str">
            <v>Sữa Nước Colos</v>
          </cell>
          <cell r="AH4675" t="str">
            <v>Tiến độ 2</v>
          </cell>
        </row>
        <row r="4676">
          <cell r="H4676" t="str">
            <v>MC000355</v>
          </cell>
          <cell r="P4676">
            <v>4406400</v>
          </cell>
          <cell r="AC4676" t="str">
            <v>Sữa Nước Colos</v>
          </cell>
          <cell r="AH4676" t="str">
            <v>Tiến độ 2</v>
          </cell>
        </row>
        <row r="4677">
          <cell r="H4677" t="str">
            <v>MC000355</v>
          </cell>
          <cell r="P4677">
            <v>6566400</v>
          </cell>
          <cell r="AC4677" t="str">
            <v>Sữa Nước Colos</v>
          </cell>
          <cell r="AH4677" t="str">
            <v>Tiến độ 2</v>
          </cell>
        </row>
        <row r="4678">
          <cell r="H4678" t="str">
            <v>MC000162</v>
          </cell>
          <cell r="P4678">
            <v>4377600</v>
          </cell>
          <cell r="AC4678" t="str">
            <v>Sữa Nước Colos</v>
          </cell>
          <cell r="AH4678" t="str">
            <v>Tiến độ 2</v>
          </cell>
        </row>
        <row r="4679">
          <cell r="H4679" t="str">
            <v>MC002100</v>
          </cell>
          <cell r="P4679">
            <v>4980000</v>
          </cell>
          <cell r="AC4679" t="str">
            <v>Dinh Dưỡng</v>
          </cell>
          <cell r="AH4679" t="str">
            <v>Tiến độ 2</v>
          </cell>
        </row>
        <row r="4680">
          <cell r="H4680" t="str">
            <v>MC002100</v>
          </cell>
          <cell r="P4680">
            <v>5184000</v>
          </cell>
          <cell r="AC4680" t="str">
            <v>Sữa nước</v>
          </cell>
          <cell r="AH4680" t="str">
            <v>Tiến độ 2</v>
          </cell>
        </row>
        <row r="4681">
          <cell r="H4681" t="str">
            <v>MC002100</v>
          </cell>
          <cell r="P4681">
            <v>1632000</v>
          </cell>
          <cell r="AC4681" t="str">
            <v>Bột Ăn Dặm</v>
          </cell>
          <cell r="AH4681" t="str">
            <v>Tiến độ 2</v>
          </cell>
        </row>
        <row r="4682">
          <cell r="H4682" t="str">
            <v>MC000530</v>
          </cell>
          <cell r="P4682">
            <v>5760000</v>
          </cell>
          <cell r="AC4682" t="str">
            <v>Dinh Dưỡng</v>
          </cell>
          <cell r="AH4682" t="str">
            <v>Tiến độ 2</v>
          </cell>
        </row>
        <row r="4683">
          <cell r="H4683" t="str">
            <v>MC001278</v>
          </cell>
          <cell r="P4683">
            <v>3456000</v>
          </cell>
          <cell r="AC4683" t="str">
            <v>Sữa Nước</v>
          </cell>
          <cell r="AH4683" t="str">
            <v>Tiến độ 2</v>
          </cell>
        </row>
        <row r="4684">
          <cell r="H4684" t="str">
            <v>MC001278</v>
          </cell>
          <cell r="P4684">
            <v>3974400</v>
          </cell>
          <cell r="AC4684" t="str">
            <v>Sữa nước</v>
          </cell>
          <cell r="AH4684" t="str">
            <v>Tiến độ 2</v>
          </cell>
        </row>
        <row r="4685">
          <cell r="H4685" t="str">
            <v>MC000374</v>
          </cell>
          <cell r="P4685">
            <v>5748000</v>
          </cell>
          <cell r="AC4685" t="str">
            <v>Dinh Dưỡng</v>
          </cell>
          <cell r="AH4685" t="str">
            <v>Tiến độ 2</v>
          </cell>
        </row>
        <row r="4686">
          <cell r="H4686" t="str">
            <v>MC000374</v>
          </cell>
          <cell r="P4686">
            <v>3864000</v>
          </cell>
          <cell r="AC4686" t="str">
            <v>Dinh Dưỡng</v>
          </cell>
          <cell r="AH4686" t="str">
            <v>Tiến độ 2</v>
          </cell>
        </row>
        <row r="4687">
          <cell r="H4687" t="str">
            <v>MC000374</v>
          </cell>
          <cell r="P4687">
            <v>4632000</v>
          </cell>
          <cell r="AC4687" t="str">
            <v>Dinh Dưỡng</v>
          </cell>
          <cell r="AH4687" t="str">
            <v>Tiến độ 2</v>
          </cell>
        </row>
        <row r="4688">
          <cell r="H4688" t="str">
            <v>MC000121</v>
          </cell>
          <cell r="P4688">
            <v>5700000</v>
          </cell>
          <cell r="AC4688" t="str">
            <v>Dinh Dưỡng</v>
          </cell>
          <cell r="AH4688" t="str">
            <v>Tiến độ 2</v>
          </cell>
        </row>
        <row r="4689">
          <cell r="H4689" t="str">
            <v>MC000121</v>
          </cell>
          <cell r="P4689">
            <v>1110000</v>
          </cell>
          <cell r="AC4689" t="str">
            <v>Dinh Dưỡng</v>
          </cell>
          <cell r="AH4689" t="str">
            <v>Tiến độ 2</v>
          </cell>
        </row>
        <row r="4690">
          <cell r="H4690" t="str">
            <v>MC000121</v>
          </cell>
          <cell r="P4690">
            <v>1110000</v>
          </cell>
          <cell r="AC4690" t="str">
            <v>Dinh Dưỡng</v>
          </cell>
          <cell r="AH4690" t="str">
            <v>Tiến độ 2</v>
          </cell>
        </row>
        <row r="4691">
          <cell r="H4691" t="str">
            <v>MC000121</v>
          </cell>
          <cell r="P4691">
            <v>2220000</v>
          </cell>
          <cell r="AC4691" t="str">
            <v>Dinh Dưỡng</v>
          </cell>
          <cell r="AH4691" t="str">
            <v>Tiến độ 2</v>
          </cell>
        </row>
        <row r="4692">
          <cell r="H4692" t="str">
            <v>MC002480</v>
          </cell>
          <cell r="P4692">
            <v>9216000</v>
          </cell>
          <cell r="AC4692" t="str">
            <v>Sữa Nước</v>
          </cell>
          <cell r="AH4692" t="str">
            <v>Tiến độ 2</v>
          </cell>
        </row>
        <row r="4693">
          <cell r="H4693" t="str">
            <v>MC002480</v>
          </cell>
          <cell r="P4693">
            <v>6912000</v>
          </cell>
          <cell r="AC4693" t="str">
            <v>Sữa Nước</v>
          </cell>
          <cell r="AH4693" t="str">
            <v>Tiến độ 2</v>
          </cell>
        </row>
        <row r="4694">
          <cell r="H4694" t="str">
            <v>MC002480</v>
          </cell>
          <cell r="P4694">
            <v>2937600</v>
          </cell>
          <cell r="AC4694" t="str">
            <v>Sữa Nước Colos</v>
          </cell>
          <cell r="AH4694" t="str">
            <v>Tiến độ 2</v>
          </cell>
        </row>
        <row r="4695">
          <cell r="H4695" t="str">
            <v>MC002480</v>
          </cell>
          <cell r="P4695">
            <v>6451200</v>
          </cell>
          <cell r="AC4695" t="str">
            <v>Sữa Nước Pharma</v>
          </cell>
          <cell r="AH4695" t="str">
            <v>Tiến độ 2</v>
          </cell>
        </row>
        <row r="4696">
          <cell r="H4696" t="str">
            <v>MC002480</v>
          </cell>
          <cell r="P4696">
            <v>7948800</v>
          </cell>
          <cell r="AC4696" t="str">
            <v>Sữa Nước Pharma</v>
          </cell>
          <cell r="AH4696" t="str">
            <v>Tiến độ 2</v>
          </cell>
        </row>
        <row r="4697">
          <cell r="H4697" t="str">
            <v>MC002480</v>
          </cell>
          <cell r="P4697">
            <v>7776000</v>
          </cell>
          <cell r="AC4697" t="str">
            <v>Sữa Nước Pharma</v>
          </cell>
          <cell r="AH4697" t="str">
            <v>Tiến độ 2</v>
          </cell>
        </row>
        <row r="4698">
          <cell r="H4698" t="str">
            <v>MC002480</v>
          </cell>
          <cell r="P4698">
            <v>5748000</v>
          </cell>
          <cell r="AC4698" t="str">
            <v>Dinh Dưỡng</v>
          </cell>
          <cell r="AH4698" t="str">
            <v>Tiến độ 2</v>
          </cell>
        </row>
        <row r="4699">
          <cell r="H4699" t="str">
            <v>MC002480</v>
          </cell>
          <cell r="P4699">
            <v>9960000</v>
          </cell>
          <cell r="AC4699" t="str">
            <v>Dinh Dưỡng</v>
          </cell>
          <cell r="AH4699" t="str">
            <v>Tiến độ 2</v>
          </cell>
        </row>
        <row r="4700">
          <cell r="H4700" t="str">
            <v>MC002480</v>
          </cell>
          <cell r="P4700">
            <v>11592000</v>
          </cell>
          <cell r="AC4700" t="str">
            <v>Dinh Dưỡng</v>
          </cell>
          <cell r="AH4700" t="str">
            <v>Tiến độ 2</v>
          </cell>
        </row>
        <row r="4701">
          <cell r="H4701" t="str">
            <v>MC002480</v>
          </cell>
          <cell r="P4701">
            <v>5760000</v>
          </cell>
          <cell r="AC4701" t="str">
            <v>Dinh Dưỡng</v>
          </cell>
          <cell r="AH4701" t="str">
            <v>Tiến độ 2</v>
          </cell>
        </row>
        <row r="4702">
          <cell r="H4702" t="str">
            <v>MC002480</v>
          </cell>
          <cell r="P4702">
            <v>5880000</v>
          </cell>
          <cell r="AC4702" t="str">
            <v>Dinh Dưỡng</v>
          </cell>
          <cell r="AH4702" t="str">
            <v>Tiến độ 2</v>
          </cell>
        </row>
        <row r="4703">
          <cell r="H4703" t="str">
            <v>MC002480</v>
          </cell>
          <cell r="P4703">
            <v>7656000</v>
          </cell>
          <cell r="AC4703" t="str">
            <v>Pharma</v>
          </cell>
          <cell r="AH4703" t="str">
            <v>Tiến độ 2</v>
          </cell>
        </row>
        <row r="4704">
          <cell r="H4704" t="str">
            <v>MC002480</v>
          </cell>
          <cell r="P4704">
            <v>9504000</v>
          </cell>
          <cell r="AC4704" t="str">
            <v>Dinh Dưỡng</v>
          </cell>
          <cell r="AH4704" t="str">
            <v>Tiến độ 2</v>
          </cell>
        </row>
        <row r="4705">
          <cell r="H4705" t="str">
            <v>MC002480</v>
          </cell>
          <cell r="P4705">
            <v>13320000</v>
          </cell>
          <cell r="AC4705" t="str">
            <v>Dinh Dưỡng</v>
          </cell>
          <cell r="AH4705" t="str">
            <v>Tiến độ 2</v>
          </cell>
        </row>
        <row r="4706">
          <cell r="H4706" t="str">
            <v>MC002480</v>
          </cell>
          <cell r="P4706">
            <v>816000</v>
          </cell>
          <cell r="AC4706" t="str">
            <v>Bột Ăn Dặm</v>
          </cell>
          <cell r="AH4706" t="str">
            <v>Tiến độ 2</v>
          </cell>
        </row>
        <row r="4707">
          <cell r="H4707" t="str">
            <v>MC002480</v>
          </cell>
          <cell r="P4707">
            <v>816000</v>
          </cell>
          <cell r="AC4707" t="str">
            <v>Bột Ăn Dặm</v>
          </cell>
          <cell r="AH4707" t="str">
            <v>Tiến độ 2</v>
          </cell>
        </row>
        <row r="4708">
          <cell r="H4708" t="str">
            <v>MC002480</v>
          </cell>
          <cell r="P4708">
            <v>1416000</v>
          </cell>
          <cell r="AC4708" t="str">
            <v>Bột Ăn Dặm</v>
          </cell>
          <cell r="AH4708" t="str">
            <v>Tiến độ 2</v>
          </cell>
        </row>
        <row r="4709">
          <cell r="H4709" t="str">
            <v>MC002480</v>
          </cell>
          <cell r="P4709">
            <v>816000</v>
          </cell>
          <cell r="AC4709" t="str">
            <v>Bột Ăn Dặm</v>
          </cell>
          <cell r="AH4709" t="str">
            <v>Tiến độ 2</v>
          </cell>
        </row>
        <row r="4710">
          <cell r="H4710" t="str">
            <v>MC001264</v>
          </cell>
          <cell r="P4710">
            <v>3120000</v>
          </cell>
          <cell r="AC4710" t="str">
            <v>Sữa Bột Colos</v>
          </cell>
          <cell r="AH4710" t="str">
            <v>Tiến độ 2</v>
          </cell>
        </row>
        <row r="4711">
          <cell r="H4711" t="str">
            <v>MC001264</v>
          </cell>
          <cell r="P4711">
            <v>4440000</v>
          </cell>
          <cell r="AC4711" t="str">
            <v>Dinh Dưỡng</v>
          </cell>
          <cell r="AH4711" t="str">
            <v>Tiến độ 2</v>
          </cell>
        </row>
        <row r="4712">
          <cell r="H4712" t="str">
            <v>MC001264</v>
          </cell>
          <cell r="P4712">
            <v>4440000</v>
          </cell>
          <cell r="AC4712" t="str">
            <v>Dinh Dưỡng</v>
          </cell>
          <cell r="AH4712" t="str">
            <v>Tiến độ 2</v>
          </cell>
        </row>
        <row r="4713">
          <cell r="H4713" t="str">
            <v>MC001264</v>
          </cell>
          <cell r="P4713">
            <v>2220000</v>
          </cell>
          <cell r="AC4713" t="str">
            <v>Dinh Dưỡng</v>
          </cell>
          <cell r="AH4713" t="str">
            <v>Tiến độ 2</v>
          </cell>
        </row>
        <row r="4714">
          <cell r="H4714" t="str">
            <v>MC001264</v>
          </cell>
          <cell r="P4714">
            <v>5184000</v>
          </cell>
          <cell r="AC4714" t="str">
            <v>Sữa Nước Pharma</v>
          </cell>
          <cell r="AH4714" t="str">
            <v>Tiến độ 2</v>
          </cell>
        </row>
        <row r="4715">
          <cell r="H4715" t="str">
            <v>MC001264</v>
          </cell>
          <cell r="P4715">
            <v>5184000</v>
          </cell>
          <cell r="AC4715" t="str">
            <v>Sữa Nước</v>
          </cell>
          <cell r="AH4715" t="str">
            <v>Tiến độ 2</v>
          </cell>
        </row>
        <row r="4716">
          <cell r="H4716" t="str">
            <v>MC001264</v>
          </cell>
          <cell r="P4716">
            <v>6912000</v>
          </cell>
          <cell r="AC4716" t="str">
            <v>Sữa nước</v>
          </cell>
          <cell r="AH4716" t="str">
            <v>Tiến độ 2</v>
          </cell>
        </row>
        <row r="4717">
          <cell r="H4717" t="str">
            <v>MC001264</v>
          </cell>
          <cell r="P4717">
            <v>3974400</v>
          </cell>
          <cell r="AC4717" t="str">
            <v>Sữa nước</v>
          </cell>
          <cell r="AH4717" t="str">
            <v>Tiến độ 2</v>
          </cell>
        </row>
        <row r="4718">
          <cell r="H4718" t="str">
            <v>MC001264</v>
          </cell>
          <cell r="P4718">
            <v>4980000</v>
          </cell>
          <cell r="AC4718" t="str">
            <v>Dinh Dưỡng</v>
          </cell>
          <cell r="AH4718" t="str">
            <v>Tiến độ 2</v>
          </cell>
        </row>
        <row r="4719">
          <cell r="H4719" t="str">
            <v>MC001339</v>
          </cell>
          <cell r="P4719">
            <v>4320000</v>
          </cell>
          <cell r="AC4719" t="str">
            <v>Sữa Nước Pharma</v>
          </cell>
          <cell r="AH4719" t="str">
            <v>Tiến độ 2</v>
          </cell>
        </row>
        <row r="4720">
          <cell r="H4720" t="str">
            <v>MC001339</v>
          </cell>
          <cell r="P4720">
            <v>5184000</v>
          </cell>
          <cell r="AC4720" t="str">
            <v>Sữa Nước Pharma</v>
          </cell>
          <cell r="AH4720" t="str">
            <v>Tiến độ 2</v>
          </cell>
        </row>
        <row r="4721">
          <cell r="H4721" t="str">
            <v>MC001339</v>
          </cell>
          <cell r="P4721">
            <v>7948800</v>
          </cell>
          <cell r="AC4721" t="str">
            <v>Sữa Nước Pharma</v>
          </cell>
          <cell r="AH4721" t="str">
            <v>Tiến độ 2</v>
          </cell>
        </row>
        <row r="4722">
          <cell r="H4722" t="str">
            <v>MC002736</v>
          </cell>
          <cell r="P4722">
            <v>2592000</v>
          </cell>
          <cell r="AC4722" t="str">
            <v>Sữa Nước Pharma</v>
          </cell>
          <cell r="AH4722" t="str">
            <v>Tiến độ 2</v>
          </cell>
        </row>
        <row r="4723">
          <cell r="H4723" t="str">
            <v>MC002736</v>
          </cell>
          <cell r="P4723">
            <v>2160000</v>
          </cell>
          <cell r="AC4723" t="str">
            <v>Sữa Nước Pharma</v>
          </cell>
          <cell r="AH4723" t="str">
            <v>Tiến độ 2</v>
          </cell>
        </row>
        <row r="4724">
          <cell r="H4724" t="str">
            <v>MC002736</v>
          </cell>
          <cell r="P4724">
            <v>6451200</v>
          </cell>
          <cell r="AC4724" t="str">
            <v>Sữa Nước Pharma</v>
          </cell>
          <cell r="AH4724" t="str">
            <v>Tiến độ 2</v>
          </cell>
        </row>
        <row r="4725">
          <cell r="H4725" t="str">
            <v>MC002661</v>
          </cell>
          <cell r="P4725">
            <v>244800000</v>
          </cell>
          <cell r="AC4725" t="str">
            <v>Sữa Nước Colos</v>
          </cell>
          <cell r="AH4725" t="str">
            <v>Tiến độ 2</v>
          </cell>
        </row>
        <row r="4726">
          <cell r="H4726" t="str">
            <v>MC000622</v>
          </cell>
          <cell r="P4726">
            <v>4680000</v>
          </cell>
          <cell r="AC4726" t="str">
            <v>Pharma</v>
          </cell>
          <cell r="AH4726" t="str">
            <v>Tiến độ 2</v>
          </cell>
        </row>
        <row r="4727">
          <cell r="H4727" t="str">
            <v>MC000622</v>
          </cell>
          <cell r="P4727">
            <v>17625600</v>
          </cell>
          <cell r="AC4727" t="str">
            <v>Sữa Nước Colos</v>
          </cell>
          <cell r="AH4727" t="str">
            <v>Tiến độ 2</v>
          </cell>
        </row>
        <row r="4728">
          <cell r="H4728" t="str">
            <v>MC000622</v>
          </cell>
          <cell r="P4728">
            <v>6000000</v>
          </cell>
          <cell r="AC4728" t="str">
            <v>Sữa Nước</v>
          </cell>
          <cell r="AH4728" t="str">
            <v>Tiến độ 2</v>
          </cell>
        </row>
        <row r="4729">
          <cell r="H4729" t="str">
            <v>MC000622</v>
          </cell>
          <cell r="P4729">
            <v>6000000</v>
          </cell>
          <cell r="AC4729" t="str">
            <v>Sữa Nước</v>
          </cell>
          <cell r="AH4729" t="str">
            <v>Tiến độ 2</v>
          </cell>
        </row>
        <row r="4730">
          <cell r="H4730" t="str">
            <v>MC000622</v>
          </cell>
          <cell r="P4730">
            <v>18547200</v>
          </cell>
          <cell r="AC4730" t="str">
            <v>Sữa nước</v>
          </cell>
          <cell r="AH4730" t="str">
            <v>Tiến độ 2</v>
          </cell>
        </row>
        <row r="4731">
          <cell r="H4731" t="str">
            <v>MC002589</v>
          </cell>
          <cell r="P4731">
            <v>12960000</v>
          </cell>
          <cell r="AC4731" t="str">
            <v>Sữa Bột Colos</v>
          </cell>
          <cell r="AH4731" t="str">
            <v>Tiến độ 2</v>
          </cell>
        </row>
        <row r="4732">
          <cell r="H4732" t="str">
            <v>MC002589</v>
          </cell>
          <cell r="P4732">
            <v>8880000</v>
          </cell>
          <cell r="AC4732" t="str">
            <v>Dinh Dưỡng</v>
          </cell>
          <cell r="AH4732" t="str">
            <v>Tiến độ 2</v>
          </cell>
        </row>
        <row r="4733">
          <cell r="H4733" t="str">
            <v>MC002507</v>
          </cell>
          <cell r="P4733">
            <v>6480000</v>
          </cell>
          <cell r="AC4733" t="str">
            <v>Sữa nước</v>
          </cell>
          <cell r="AH4733" t="str">
            <v>Tiến độ 2</v>
          </cell>
        </row>
        <row r="4734">
          <cell r="H4734" t="str">
            <v>MC002507</v>
          </cell>
          <cell r="P4734">
            <v>1324800</v>
          </cell>
          <cell r="AC4734" t="str">
            <v>Sữa nước</v>
          </cell>
          <cell r="AH4734" t="str">
            <v>Tiến độ 2</v>
          </cell>
        </row>
        <row r="4735">
          <cell r="H4735" t="str">
            <v>MC002062</v>
          </cell>
          <cell r="P4735">
            <v>4500000</v>
          </cell>
          <cell r="AC4735" t="str">
            <v>Nunest</v>
          </cell>
          <cell r="AH4735" t="str">
            <v>Tiến độ 2</v>
          </cell>
        </row>
        <row r="4736">
          <cell r="H4736" t="str">
            <v>MC002062</v>
          </cell>
          <cell r="P4736">
            <v>2370000</v>
          </cell>
          <cell r="AC4736" t="str">
            <v>Nunest</v>
          </cell>
          <cell r="AH4736" t="str">
            <v>Tiến độ 2</v>
          </cell>
        </row>
        <row r="4737">
          <cell r="H4737" t="str">
            <v>MC002062</v>
          </cell>
          <cell r="P4737">
            <v>2340000</v>
          </cell>
          <cell r="AC4737" t="str">
            <v>Nunest</v>
          </cell>
          <cell r="AH4737" t="str">
            <v>Tiến độ 2</v>
          </cell>
        </row>
        <row r="4738">
          <cell r="H4738" t="str">
            <v>MC002062</v>
          </cell>
          <cell r="P4738">
            <v>4410000</v>
          </cell>
          <cell r="AC4738" t="str">
            <v>Nunest</v>
          </cell>
          <cell r="AH4738" t="str">
            <v>Tiến độ 2</v>
          </cell>
        </row>
        <row r="4739">
          <cell r="H4739" t="str">
            <v>MC002062</v>
          </cell>
          <cell r="P4739">
            <v>5040000</v>
          </cell>
          <cell r="AC4739" t="str">
            <v>Nunest</v>
          </cell>
          <cell r="AH4739" t="str">
            <v>Tiến độ 2</v>
          </cell>
        </row>
        <row r="4740">
          <cell r="H4740" t="str">
            <v>MC002062</v>
          </cell>
          <cell r="P4740">
            <v>2250000</v>
          </cell>
          <cell r="AC4740" t="str">
            <v>Nunest</v>
          </cell>
          <cell r="AH4740" t="str">
            <v>Tiến độ 2</v>
          </cell>
        </row>
        <row r="4741">
          <cell r="H4741" t="str">
            <v>MC002062</v>
          </cell>
          <cell r="P4741">
            <v>3948000</v>
          </cell>
          <cell r="AC4741" t="str">
            <v>Pharma</v>
          </cell>
          <cell r="AH4741" t="str">
            <v>Tiến độ 2</v>
          </cell>
        </row>
        <row r="4742">
          <cell r="H4742" t="str">
            <v>MC002062</v>
          </cell>
          <cell r="P4742">
            <v>8880000</v>
          </cell>
          <cell r="AC4742" t="str">
            <v>Dinh Dưỡng</v>
          </cell>
          <cell r="AH4742" t="str">
            <v>Tiến độ 2</v>
          </cell>
        </row>
        <row r="4743">
          <cell r="H4743" t="str">
            <v>MC002062</v>
          </cell>
          <cell r="P4743">
            <v>4440000</v>
          </cell>
          <cell r="AC4743" t="str">
            <v>Dinh Dưỡng</v>
          </cell>
          <cell r="AH4743" t="str">
            <v>Tiến độ 2</v>
          </cell>
        </row>
        <row r="4744">
          <cell r="H4744" t="str">
            <v>MC002062</v>
          </cell>
          <cell r="P4744">
            <v>4632000</v>
          </cell>
          <cell r="AC4744" t="str">
            <v>Dinh Dưỡng</v>
          </cell>
          <cell r="AH4744" t="str">
            <v>Tiến độ 2</v>
          </cell>
        </row>
        <row r="4745">
          <cell r="H4745" t="str">
            <v>MC002062</v>
          </cell>
          <cell r="P4745">
            <v>9504000</v>
          </cell>
          <cell r="AC4745" t="str">
            <v>Dinh Dưỡng</v>
          </cell>
          <cell r="AH4745" t="str">
            <v>Tiến độ 2</v>
          </cell>
        </row>
        <row r="4746">
          <cell r="H4746" t="str">
            <v>MC002062</v>
          </cell>
          <cell r="P4746">
            <v>7776000</v>
          </cell>
          <cell r="AC4746" t="str">
            <v>Sữa nước</v>
          </cell>
          <cell r="AH4746" t="str">
            <v>Tiến độ 2</v>
          </cell>
        </row>
        <row r="4747">
          <cell r="H4747" t="str">
            <v>MC002062</v>
          </cell>
          <cell r="P4747">
            <v>5400000</v>
          </cell>
          <cell r="AC4747" t="str">
            <v>Sữa Nước Pharma</v>
          </cell>
          <cell r="AH4747" t="str">
            <v>Tiến độ 2</v>
          </cell>
        </row>
        <row r="4748">
          <cell r="H4748" t="str">
            <v>MC001125</v>
          </cell>
          <cell r="P4748">
            <v>28800000</v>
          </cell>
          <cell r="AC4748" t="str">
            <v>Dinh Dưỡng</v>
          </cell>
          <cell r="AH4748" t="str">
            <v>Tiến độ 2</v>
          </cell>
        </row>
        <row r="4749">
          <cell r="H4749" t="str">
            <v>MC001125</v>
          </cell>
          <cell r="P4749">
            <v>23160000</v>
          </cell>
          <cell r="AC4749" t="str">
            <v>Dinh Dưỡng</v>
          </cell>
          <cell r="AH4749" t="str">
            <v>Tiến độ 2</v>
          </cell>
        </row>
        <row r="4750">
          <cell r="H4750" t="str">
            <v>MC001125</v>
          </cell>
          <cell r="P4750">
            <v>3000000</v>
          </cell>
          <cell r="AC4750" t="str">
            <v>Dinh Dưỡng</v>
          </cell>
          <cell r="AH4750" t="str">
            <v>Tiến độ 2</v>
          </cell>
        </row>
        <row r="4751">
          <cell r="H4751" t="str">
            <v>MC001125</v>
          </cell>
          <cell r="P4751">
            <v>17244000</v>
          </cell>
          <cell r="AC4751" t="str">
            <v>Dinh Dưỡng</v>
          </cell>
          <cell r="AH4751" t="str">
            <v>Tiến độ 2</v>
          </cell>
        </row>
        <row r="4752">
          <cell r="H4752" t="str">
            <v>MC001125</v>
          </cell>
          <cell r="P4752">
            <v>38400000</v>
          </cell>
          <cell r="AC4752" t="str">
            <v>Sữa Nước</v>
          </cell>
          <cell r="AH4752" t="str">
            <v>Tiến độ 2</v>
          </cell>
        </row>
        <row r="4753">
          <cell r="H4753" t="str">
            <v>MC001125</v>
          </cell>
          <cell r="P4753">
            <v>14400000</v>
          </cell>
          <cell r="AC4753" t="str">
            <v>Sữa Nước</v>
          </cell>
          <cell r="AH4753" t="str">
            <v>Tiến độ 2</v>
          </cell>
        </row>
        <row r="4754">
          <cell r="H4754" t="str">
            <v>MC002757</v>
          </cell>
          <cell r="P4754">
            <v>6480000</v>
          </cell>
          <cell r="AC4754" t="str">
            <v>Pharma</v>
          </cell>
          <cell r="AH4754" t="str">
            <v>Tiến độ 2</v>
          </cell>
        </row>
        <row r="4755">
          <cell r="H4755" t="str">
            <v>MC002757</v>
          </cell>
          <cell r="P4755">
            <v>27636000</v>
          </cell>
          <cell r="AC4755" t="str">
            <v>Pharma</v>
          </cell>
          <cell r="AH4755" t="str">
            <v>Tiến độ 2</v>
          </cell>
        </row>
        <row r="4756">
          <cell r="H4756" t="str">
            <v>MC002757</v>
          </cell>
          <cell r="P4756">
            <v>14592000</v>
          </cell>
          <cell r="AC4756" t="str">
            <v>Sữa Nước Colos</v>
          </cell>
          <cell r="AH4756" t="str">
            <v>Tiến độ 2</v>
          </cell>
        </row>
        <row r="4757">
          <cell r="H4757" t="str">
            <v>MC002499</v>
          </cell>
          <cell r="P4757">
            <v>4440000</v>
          </cell>
          <cell r="AC4757" t="str">
            <v>Dinh Dưỡng</v>
          </cell>
          <cell r="AH4757" t="str">
            <v>Tiến độ 2</v>
          </cell>
        </row>
        <row r="4758">
          <cell r="H4758" t="str">
            <v>MC002499</v>
          </cell>
          <cell r="P4758">
            <v>4440000</v>
          </cell>
          <cell r="AC4758" t="str">
            <v>Dinh Dưỡng</v>
          </cell>
          <cell r="AH4758" t="str">
            <v>Tiến độ 2</v>
          </cell>
        </row>
        <row r="4759">
          <cell r="H4759" t="str">
            <v>MC001156</v>
          </cell>
          <cell r="P4759">
            <v>23040000</v>
          </cell>
          <cell r="AC4759" t="str">
            <v>Sữa Nước</v>
          </cell>
          <cell r="AH4759" t="str">
            <v>Tiến độ 2</v>
          </cell>
        </row>
        <row r="4760">
          <cell r="H4760" t="str">
            <v>MC001156</v>
          </cell>
          <cell r="P4760">
            <v>64800000</v>
          </cell>
          <cell r="AC4760" t="str">
            <v>Sữa nước</v>
          </cell>
          <cell r="AH4760" t="str">
            <v>Tiến độ 2</v>
          </cell>
        </row>
        <row r="4761">
          <cell r="H4761" t="str">
            <v>MC001156</v>
          </cell>
          <cell r="P4761">
            <v>23184000</v>
          </cell>
          <cell r="AC4761" t="str">
            <v>Sữa nước</v>
          </cell>
          <cell r="AH4761" t="str">
            <v>Tiến độ 2</v>
          </cell>
        </row>
        <row r="4762">
          <cell r="H4762" t="str">
            <v>MC001156</v>
          </cell>
          <cell r="P4762">
            <v>29400000</v>
          </cell>
          <cell r="AC4762" t="str">
            <v>Dinh Dưỡng</v>
          </cell>
          <cell r="AH4762" t="str">
            <v>Tiến độ 2</v>
          </cell>
        </row>
        <row r="4763">
          <cell r="H4763" t="str">
            <v>MC001156</v>
          </cell>
          <cell r="P4763">
            <v>23160000</v>
          </cell>
          <cell r="AC4763" t="str">
            <v>Dinh Dưỡng</v>
          </cell>
          <cell r="AH4763" t="str">
            <v>Tiến độ 2</v>
          </cell>
        </row>
        <row r="4764">
          <cell r="H4764" t="str">
            <v>MC001156</v>
          </cell>
          <cell r="P4764">
            <v>71280000</v>
          </cell>
          <cell r="AC4764" t="str">
            <v>Dinh Dưỡng</v>
          </cell>
          <cell r="AH4764" t="str">
            <v>Tiến độ 2</v>
          </cell>
        </row>
        <row r="4765">
          <cell r="H4765" t="str">
            <v>MC001920</v>
          </cell>
          <cell r="P4765">
            <v>2340000</v>
          </cell>
          <cell r="AC4765" t="str">
            <v>Pharma</v>
          </cell>
          <cell r="AH4765" t="str">
            <v>Tiến độ 2</v>
          </cell>
        </row>
        <row r="4766">
          <cell r="H4766" t="str">
            <v>MC001920</v>
          </cell>
          <cell r="P4766">
            <v>21056000</v>
          </cell>
          <cell r="AC4766" t="str">
            <v>Pharma</v>
          </cell>
          <cell r="AH4766" t="str">
            <v>Tiến độ 2</v>
          </cell>
        </row>
        <row r="4767">
          <cell r="H4767" t="str">
            <v>MC001920</v>
          </cell>
          <cell r="P4767">
            <v>5280000</v>
          </cell>
          <cell r="AC4767" t="str">
            <v>Pharma</v>
          </cell>
          <cell r="AH4767" t="str">
            <v>Tiến độ 2</v>
          </cell>
        </row>
        <row r="4768">
          <cell r="H4768" t="str">
            <v>MC001100</v>
          </cell>
          <cell r="P4768">
            <v>19008000</v>
          </cell>
          <cell r="AC4768" t="str">
            <v>Dinh Dưỡng</v>
          </cell>
          <cell r="AH4768" t="str">
            <v>Tiến độ 2</v>
          </cell>
        </row>
        <row r="4769">
          <cell r="H4769" t="str">
            <v>MC001100</v>
          </cell>
          <cell r="P4769">
            <v>6000000</v>
          </cell>
          <cell r="AC4769" t="str">
            <v>Pharma</v>
          </cell>
          <cell r="AH4769" t="str">
            <v>Tiến độ 2</v>
          </cell>
        </row>
        <row r="4770">
          <cell r="H4770" t="str">
            <v>MC001100</v>
          </cell>
          <cell r="P4770">
            <v>22464000</v>
          </cell>
          <cell r="AC4770" t="str">
            <v>Sữa Nước</v>
          </cell>
          <cell r="AH4770" t="str">
            <v>Tiến độ 2</v>
          </cell>
        </row>
        <row r="4771">
          <cell r="H4771" t="str">
            <v>MC001100</v>
          </cell>
          <cell r="P4771">
            <v>7200000</v>
          </cell>
          <cell r="AC4771" t="str">
            <v>Sữa Nước</v>
          </cell>
          <cell r="AH4771" t="str">
            <v>Tiến độ 2</v>
          </cell>
        </row>
        <row r="4772">
          <cell r="H4772" t="str">
            <v>MC001100</v>
          </cell>
          <cell r="P4772">
            <v>7200000</v>
          </cell>
          <cell r="AC4772" t="str">
            <v>Sữa Nước</v>
          </cell>
          <cell r="AH4772" t="str">
            <v>Tiến độ 2</v>
          </cell>
        </row>
        <row r="4773">
          <cell r="H4773" t="str">
            <v>MC001100</v>
          </cell>
          <cell r="P4773">
            <v>21888000</v>
          </cell>
          <cell r="AC4773" t="str">
            <v>Sữa Nước Colos</v>
          </cell>
          <cell r="AH4773" t="str">
            <v>Tiến độ 2</v>
          </cell>
        </row>
        <row r="4774">
          <cell r="H4774" t="str">
            <v>MC001100</v>
          </cell>
          <cell r="P4774">
            <v>12960000</v>
          </cell>
          <cell r="AC4774" t="str">
            <v>Sữa Nước Pharma</v>
          </cell>
          <cell r="AH4774" t="str">
            <v>Tiến độ 2</v>
          </cell>
        </row>
        <row r="4775">
          <cell r="H4775" t="str">
            <v>MC001100</v>
          </cell>
          <cell r="P4775">
            <v>6624000</v>
          </cell>
          <cell r="AC4775" t="str">
            <v>Sữa Nước Pharma</v>
          </cell>
          <cell r="AH4775" t="str">
            <v>Tiến độ 2</v>
          </cell>
        </row>
        <row r="4776">
          <cell r="H4776" t="str">
            <v>MC001100</v>
          </cell>
          <cell r="P4776">
            <v>5760000</v>
          </cell>
          <cell r="AC4776" t="str">
            <v>Dinh Dưỡng</v>
          </cell>
          <cell r="AH4776" t="str">
            <v>Tiến độ 2</v>
          </cell>
        </row>
        <row r="4777">
          <cell r="H4777" t="str">
            <v>MC001100</v>
          </cell>
          <cell r="P4777">
            <v>15840000</v>
          </cell>
          <cell r="AC4777" t="str">
            <v>Pharma</v>
          </cell>
          <cell r="AH4777" t="str">
            <v>Tiến độ 2</v>
          </cell>
        </row>
        <row r="4778">
          <cell r="H4778" t="str">
            <v>MC002068</v>
          </cell>
          <cell r="P4778">
            <v>5241600</v>
          </cell>
          <cell r="AC4778" t="str">
            <v>Sữa Nước</v>
          </cell>
          <cell r="AH4778" t="str">
            <v>Tiến độ 2</v>
          </cell>
        </row>
        <row r="4779">
          <cell r="H4779" t="str">
            <v>MC002068</v>
          </cell>
          <cell r="P4779">
            <v>8064000</v>
          </cell>
          <cell r="AC4779" t="str">
            <v>Sữa Nước</v>
          </cell>
          <cell r="AH4779" t="str">
            <v>Tiến độ 2</v>
          </cell>
        </row>
        <row r="4780">
          <cell r="H4780" t="str">
            <v>MC002068</v>
          </cell>
          <cell r="P4780">
            <v>34560000</v>
          </cell>
          <cell r="AC4780" t="str">
            <v>Sữa Nước</v>
          </cell>
          <cell r="AH4780" t="str">
            <v>Tiến độ 2</v>
          </cell>
        </row>
        <row r="4781">
          <cell r="H4781" t="str">
            <v>MC002068</v>
          </cell>
          <cell r="P4781">
            <v>30720000</v>
          </cell>
          <cell r="AC4781" t="str">
            <v>Sữa Nước</v>
          </cell>
          <cell r="AH4781" t="str">
            <v>Tiến độ 2</v>
          </cell>
        </row>
        <row r="4782">
          <cell r="H4782" t="str">
            <v>MC002068</v>
          </cell>
          <cell r="P4782">
            <v>13708800</v>
          </cell>
          <cell r="AC4782" t="str">
            <v>Sữa Nước Colos</v>
          </cell>
          <cell r="AH4782" t="str">
            <v>Tiến độ 2</v>
          </cell>
        </row>
        <row r="4783">
          <cell r="H4783" t="str">
            <v>MC001114</v>
          </cell>
          <cell r="P4783">
            <v>6000000</v>
          </cell>
          <cell r="AC4783" t="str">
            <v>Sữa Nước</v>
          </cell>
          <cell r="AH4783" t="str">
            <v>Tiến độ 2</v>
          </cell>
        </row>
        <row r="4784">
          <cell r="H4784" t="str">
            <v>MC001114</v>
          </cell>
          <cell r="P4784">
            <v>4440000</v>
          </cell>
          <cell r="AC4784" t="str">
            <v>Dinh Dưỡng</v>
          </cell>
          <cell r="AH4784" t="str">
            <v>Tiến độ 2</v>
          </cell>
        </row>
        <row r="4785">
          <cell r="H4785" t="str">
            <v>MC001114</v>
          </cell>
          <cell r="P4785">
            <v>19008000</v>
          </cell>
          <cell r="AC4785" t="str">
            <v>Dinh Dưỡng</v>
          </cell>
          <cell r="AH4785" t="str">
            <v>Tiến độ 2</v>
          </cell>
        </row>
        <row r="4786">
          <cell r="H4786" t="str">
            <v>MC000746</v>
          </cell>
          <cell r="P4786">
            <v>13219200</v>
          </cell>
          <cell r="AC4786" t="str">
            <v>Sữa Nước Colos</v>
          </cell>
          <cell r="AH4786" t="str">
            <v>Tiến độ 2</v>
          </cell>
        </row>
        <row r="4787">
          <cell r="H4787" t="str">
            <v>MC000746</v>
          </cell>
          <cell r="P4787">
            <v>9264000</v>
          </cell>
          <cell r="AC4787" t="str">
            <v>Dinh Dưỡng</v>
          </cell>
          <cell r="AH4787" t="str">
            <v>Tiến độ 2</v>
          </cell>
        </row>
        <row r="4788">
          <cell r="H4788" t="str">
            <v>MC000746</v>
          </cell>
          <cell r="P4788">
            <v>19320000</v>
          </cell>
          <cell r="AC4788" t="str">
            <v>Dinh Dưỡng</v>
          </cell>
          <cell r="AH4788" t="str">
            <v>Tiến độ 2</v>
          </cell>
        </row>
        <row r="4789">
          <cell r="H4789" t="str">
            <v>MC000746</v>
          </cell>
          <cell r="P4789">
            <v>22200000</v>
          </cell>
          <cell r="AC4789" t="str">
            <v>Dinh Dưỡng</v>
          </cell>
          <cell r="AH4789" t="str">
            <v>Tiến độ 2</v>
          </cell>
        </row>
        <row r="4790">
          <cell r="H4790" t="str">
            <v>MC000746</v>
          </cell>
          <cell r="P4790">
            <v>1416000</v>
          </cell>
          <cell r="AC4790" t="str">
            <v>Bột Ăn Dặm</v>
          </cell>
          <cell r="AH4790" t="str">
            <v>Tiến độ 2</v>
          </cell>
        </row>
        <row r="4791">
          <cell r="H4791" t="str">
            <v>MC000746</v>
          </cell>
          <cell r="P4791">
            <v>2832000</v>
          </cell>
          <cell r="AC4791" t="str">
            <v>Bột Ăn Dặm</v>
          </cell>
          <cell r="AH4791" t="str">
            <v>Tiến độ 2</v>
          </cell>
        </row>
        <row r="4792">
          <cell r="H4792" t="str">
            <v>MC000746</v>
          </cell>
          <cell r="P4792">
            <v>1632000</v>
          </cell>
          <cell r="AC4792" t="str">
            <v>Bột Ăn Dặm</v>
          </cell>
          <cell r="AH4792" t="str">
            <v>Tiến độ 2</v>
          </cell>
        </row>
        <row r="4793">
          <cell r="H4793" t="str">
            <v>MC000746</v>
          </cell>
          <cell r="P4793">
            <v>19584000</v>
          </cell>
          <cell r="AC4793" t="str">
            <v>Bột Ăn Dặm</v>
          </cell>
          <cell r="AH4793" t="str">
            <v>Tiến độ 2</v>
          </cell>
        </row>
        <row r="4794">
          <cell r="H4794" t="str">
            <v>MC000746</v>
          </cell>
          <cell r="P4794">
            <v>3264000</v>
          </cell>
          <cell r="AC4794" t="str">
            <v>Bột Ăn Dặm</v>
          </cell>
          <cell r="AH4794" t="str">
            <v>Tiến độ 2</v>
          </cell>
        </row>
        <row r="4795">
          <cell r="H4795" t="str">
            <v>MC000746</v>
          </cell>
          <cell r="P4795">
            <v>9792000</v>
          </cell>
          <cell r="AC4795" t="str">
            <v>Bột Ăn Dặm</v>
          </cell>
          <cell r="AH4795" t="str">
            <v>Tiến độ 2</v>
          </cell>
        </row>
        <row r="4796">
          <cell r="H4796" t="str">
            <v>MC000746</v>
          </cell>
          <cell r="P4796">
            <v>3264000</v>
          </cell>
          <cell r="AC4796" t="str">
            <v>Bột Ăn Dặm</v>
          </cell>
          <cell r="AH4796" t="str">
            <v>Tiến độ 2</v>
          </cell>
        </row>
        <row r="4797">
          <cell r="H4797" t="str">
            <v>MC000746</v>
          </cell>
          <cell r="P4797">
            <v>1632000</v>
          </cell>
          <cell r="AC4797" t="str">
            <v>Bột Ăn Dặm</v>
          </cell>
          <cell r="AH4797" t="str">
            <v>Tiến độ 2</v>
          </cell>
        </row>
        <row r="4798">
          <cell r="H4798" t="str">
            <v>MC000746</v>
          </cell>
          <cell r="P4798">
            <v>4896000</v>
          </cell>
          <cell r="AC4798" t="str">
            <v>Bột Ăn Dặm</v>
          </cell>
          <cell r="AH4798" t="str">
            <v>Tiến độ 2</v>
          </cell>
        </row>
        <row r="4799">
          <cell r="H4799" t="str">
            <v>MC000782</v>
          </cell>
          <cell r="P4799">
            <v>11760000</v>
          </cell>
          <cell r="AC4799" t="str">
            <v>Dinh Dưỡng</v>
          </cell>
          <cell r="AH4799" t="str">
            <v>Tiến độ 2</v>
          </cell>
        </row>
        <row r="4800">
          <cell r="H4800" t="str">
            <v>MC000782</v>
          </cell>
          <cell r="P4800">
            <v>7728000</v>
          </cell>
          <cell r="AC4800" t="str">
            <v>Dinh Dưỡng</v>
          </cell>
          <cell r="AH4800" t="str">
            <v>Tiến độ 2</v>
          </cell>
        </row>
        <row r="4801">
          <cell r="H4801" t="str">
            <v>MC000782</v>
          </cell>
          <cell r="P4801">
            <v>2220000</v>
          </cell>
          <cell r="AC4801" t="str">
            <v>Dinh Dưỡng</v>
          </cell>
          <cell r="AH4801" t="str">
            <v>Tiến độ 2</v>
          </cell>
        </row>
        <row r="4802">
          <cell r="H4802" t="str">
            <v>MC000782</v>
          </cell>
          <cell r="P4802">
            <v>2220000</v>
          </cell>
          <cell r="AC4802" t="str">
            <v>Dinh Dưỡng</v>
          </cell>
          <cell r="AH4802" t="str">
            <v>Tiến độ 2</v>
          </cell>
        </row>
        <row r="4803">
          <cell r="H4803" t="str">
            <v>MC000782</v>
          </cell>
          <cell r="P4803">
            <v>6480000</v>
          </cell>
          <cell r="AC4803" t="str">
            <v>Sữa Bột Colos</v>
          </cell>
          <cell r="AH4803" t="str">
            <v>Tiến độ 2</v>
          </cell>
        </row>
        <row r="4804">
          <cell r="H4804" t="str">
            <v>MC000782</v>
          </cell>
          <cell r="P4804">
            <v>29376000</v>
          </cell>
          <cell r="AC4804" t="str">
            <v>Sữa Nước Colos</v>
          </cell>
          <cell r="AH4804" t="str">
            <v>Tiến độ 2</v>
          </cell>
        </row>
        <row r="4805">
          <cell r="H4805" t="str">
            <v>MC000782</v>
          </cell>
          <cell r="P4805">
            <v>1416000</v>
          </cell>
          <cell r="AC4805" t="str">
            <v>Bột Ăn Dặm</v>
          </cell>
          <cell r="AH4805" t="str">
            <v>Tiến độ 2</v>
          </cell>
        </row>
        <row r="4806">
          <cell r="H4806" t="str">
            <v>MC000782</v>
          </cell>
          <cell r="P4806">
            <v>1416000</v>
          </cell>
          <cell r="AC4806" t="str">
            <v>Bột Ăn Dặm</v>
          </cell>
          <cell r="AH4806" t="str">
            <v>Tiến độ 2</v>
          </cell>
        </row>
        <row r="4807">
          <cell r="H4807" t="str">
            <v>MC000782</v>
          </cell>
          <cell r="P4807">
            <v>1632000</v>
          </cell>
          <cell r="AC4807" t="str">
            <v>Bột Ăn Dặm</v>
          </cell>
          <cell r="AH4807" t="str">
            <v>Tiến độ 2</v>
          </cell>
        </row>
        <row r="4808">
          <cell r="H4808" t="str">
            <v>MC000782</v>
          </cell>
          <cell r="P4808">
            <v>6528000</v>
          </cell>
          <cell r="AC4808" t="str">
            <v>Bột Ăn Dặm</v>
          </cell>
          <cell r="AH4808" t="str">
            <v>Tiến độ 2</v>
          </cell>
        </row>
        <row r="4809">
          <cell r="H4809" t="str">
            <v>MC000782</v>
          </cell>
          <cell r="P4809">
            <v>1632000</v>
          </cell>
          <cell r="AC4809" t="str">
            <v>Bột Ăn Dặm</v>
          </cell>
          <cell r="AH4809" t="str">
            <v>Tiến độ 2</v>
          </cell>
        </row>
        <row r="4810">
          <cell r="H4810" t="str">
            <v>MC000782</v>
          </cell>
          <cell r="P4810">
            <v>8496000</v>
          </cell>
          <cell r="AC4810" t="str">
            <v>Bột Ăn Dặm</v>
          </cell>
          <cell r="AH4810" t="str">
            <v>Tiến độ 2</v>
          </cell>
        </row>
        <row r="4811">
          <cell r="H4811" t="str">
            <v>MC000782</v>
          </cell>
          <cell r="P4811">
            <v>3264000</v>
          </cell>
          <cell r="AC4811" t="str">
            <v>Bột Ăn Dặm</v>
          </cell>
          <cell r="AH4811" t="str">
            <v>Tiến độ 2</v>
          </cell>
        </row>
        <row r="4812">
          <cell r="H4812" t="str">
            <v>MC000782</v>
          </cell>
          <cell r="P4812">
            <v>1632000</v>
          </cell>
          <cell r="AC4812" t="str">
            <v>Bột Ăn Dặm</v>
          </cell>
          <cell r="AH4812" t="str">
            <v>Tiến độ 2</v>
          </cell>
        </row>
        <row r="4813">
          <cell r="H4813" t="str">
            <v>MC000782</v>
          </cell>
          <cell r="P4813">
            <v>1632000</v>
          </cell>
          <cell r="AC4813" t="str">
            <v>Bột Ăn Dặm</v>
          </cell>
          <cell r="AH4813" t="str">
            <v>Tiến độ 2</v>
          </cell>
        </row>
        <row r="4814">
          <cell r="H4814" t="str">
            <v>MC000782</v>
          </cell>
          <cell r="P4814">
            <v>1632000</v>
          </cell>
          <cell r="AC4814" t="str">
            <v>Bột Ăn Dặm</v>
          </cell>
          <cell r="AH4814" t="str">
            <v>Tiến độ 2</v>
          </cell>
        </row>
        <row r="4815">
          <cell r="H4815" t="str">
            <v>MC001406</v>
          </cell>
          <cell r="P4815">
            <v>1416000</v>
          </cell>
          <cell r="AC4815" t="str">
            <v>Bột Ăn Dặm</v>
          </cell>
          <cell r="AH4815" t="str">
            <v>Tiến độ 2</v>
          </cell>
        </row>
        <row r="4816">
          <cell r="H4816" t="str">
            <v>MC001406</v>
          </cell>
          <cell r="P4816">
            <v>1416000</v>
          </cell>
          <cell r="AC4816" t="str">
            <v>Bột Ăn Dặm</v>
          </cell>
          <cell r="AH4816" t="str">
            <v>Tiến độ 2</v>
          </cell>
        </row>
        <row r="4817">
          <cell r="H4817" t="str">
            <v>MC001406</v>
          </cell>
          <cell r="P4817">
            <v>3740000</v>
          </cell>
          <cell r="AC4817" t="str">
            <v>Bột Ăn Dặm</v>
          </cell>
          <cell r="AH4817" t="str">
            <v>Tiến độ 2</v>
          </cell>
        </row>
        <row r="4818">
          <cell r="H4818" t="str">
            <v>MC001406</v>
          </cell>
          <cell r="P4818">
            <v>1632000</v>
          </cell>
          <cell r="AC4818" t="str">
            <v>Bột Ăn Dặm</v>
          </cell>
          <cell r="AH4818" t="str">
            <v>Tiến độ 2</v>
          </cell>
        </row>
        <row r="4819">
          <cell r="H4819" t="str">
            <v>MC001406</v>
          </cell>
          <cell r="P4819">
            <v>24480000</v>
          </cell>
          <cell r="AC4819" t="str">
            <v>Sữa Bột Colos</v>
          </cell>
          <cell r="AH4819" t="str">
            <v>Tiến độ 2</v>
          </cell>
        </row>
        <row r="4820">
          <cell r="H4820" t="str">
            <v>MC001406</v>
          </cell>
          <cell r="P4820">
            <v>3120000</v>
          </cell>
          <cell r="AC4820" t="str">
            <v>Sữa Bột Colos</v>
          </cell>
          <cell r="AH4820" t="str">
            <v>Tiến độ 2</v>
          </cell>
        </row>
        <row r="4821">
          <cell r="H4821" t="str">
            <v>MC001406</v>
          </cell>
          <cell r="P4821">
            <v>39168000</v>
          </cell>
          <cell r="AC4821" t="str">
            <v>Sữa Nước Colos</v>
          </cell>
          <cell r="AH4821" t="str">
            <v>Tiến độ 2</v>
          </cell>
        </row>
        <row r="4822">
          <cell r="H4822" t="str">
            <v>MC001406</v>
          </cell>
          <cell r="P4822">
            <v>2592000</v>
          </cell>
          <cell r="AC4822" t="str">
            <v>Sữa nước</v>
          </cell>
          <cell r="AH4822" t="str">
            <v>Tiến độ 2</v>
          </cell>
        </row>
        <row r="4823">
          <cell r="H4823" t="str">
            <v>MC001406</v>
          </cell>
          <cell r="P4823">
            <v>21600000</v>
          </cell>
          <cell r="AC4823" t="str">
            <v>Sữa Nước Pharma</v>
          </cell>
          <cell r="AH4823" t="str">
            <v>Tiến độ 2</v>
          </cell>
        </row>
        <row r="4824">
          <cell r="H4824" t="str">
            <v>MC001142</v>
          </cell>
          <cell r="P4824">
            <v>14688000</v>
          </cell>
          <cell r="AC4824" t="str">
            <v>Sữa Nước Colos</v>
          </cell>
          <cell r="AH4824" t="str">
            <v>Tiến độ 2</v>
          </cell>
        </row>
        <row r="4825">
          <cell r="H4825" t="str">
            <v>MC001142</v>
          </cell>
          <cell r="P4825">
            <v>12240000</v>
          </cell>
          <cell r="AC4825" t="str">
            <v>Sữa Bột Colos</v>
          </cell>
          <cell r="AH4825" t="str">
            <v>Tiến độ 2</v>
          </cell>
        </row>
        <row r="4826">
          <cell r="H4826" t="str">
            <v>MC001142</v>
          </cell>
          <cell r="P4826">
            <v>6480000</v>
          </cell>
          <cell r="AC4826" t="str">
            <v>Sữa Bột Colos</v>
          </cell>
          <cell r="AH4826" t="str">
            <v>Tiến độ 2</v>
          </cell>
        </row>
        <row r="4827">
          <cell r="H4827" t="str">
            <v>MC001142</v>
          </cell>
          <cell r="P4827">
            <v>14688000</v>
          </cell>
          <cell r="AC4827" t="str">
            <v>Sữa Nước Colos</v>
          </cell>
          <cell r="AH4827" t="str">
            <v>Tiến độ 2</v>
          </cell>
        </row>
        <row r="4828">
          <cell r="H4828" t="str">
            <v>MC000342</v>
          </cell>
          <cell r="P4828">
            <v>3024000</v>
          </cell>
          <cell r="AC4828" t="str">
            <v>Sữa Nước</v>
          </cell>
          <cell r="AH4828" t="str">
            <v>Tiến độ 2</v>
          </cell>
        </row>
        <row r="4829">
          <cell r="H4829" t="str">
            <v>MC000342</v>
          </cell>
          <cell r="P4829">
            <v>2160000</v>
          </cell>
          <cell r="AC4829" t="str">
            <v>Sữa nước</v>
          </cell>
          <cell r="AH4829" t="str">
            <v>Tiến độ 2</v>
          </cell>
        </row>
        <row r="4830">
          <cell r="H4830" t="str">
            <v>MC000342</v>
          </cell>
          <cell r="P4830">
            <v>3974400</v>
          </cell>
          <cell r="AC4830" t="str">
            <v>Sữa Nước</v>
          </cell>
          <cell r="AH4830" t="str">
            <v>Tiến độ 2</v>
          </cell>
        </row>
        <row r="4831">
          <cell r="H4831" t="str">
            <v>MC000342</v>
          </cell>
          <cell r="P4831">
            <v>9792000</v>
          </cell>
          <cell r="AC4831" t="str">
            <v>Sữa Nước Colos</v>
          </cell>
          <cell r="AH4831" t="str">
            <v>Tiến độ 2</v>
          </cell>
        </row>
        <row r="4832">
          <cell r="H4832" t="str">
            <v>MC000342</v>
          </cell>
          <cell r="P4832">
            <v>13320000</v>
          </cell>
          <cell r="AC4832" t="str">
            <v>Dinh Dưỡng</v>
          </cell>
          <cell r="AH4832" t="str">
            <v>Tiến độ 2</v>
          </cell>
        </row>
        <row r="4833">
          <cell r="H4833" t="str">
            <v>MC000342</v>
          </cell>
          <cell r="P4833">
            <v>14256000</v>
          </cell>
          <cell r="AC4833" t="str">
            <v>Dinh Dưỡng</v>
          </cell>
          <cell r="AH4833" t="str">
            <v>Tiến độ 2</v>
          </cell>
        </row>
        <row r="4834">
          <cell r="H4834" t="str">
            <v>MC000615</v>
          </cell>
          <cell r="P4834">
            <v>5241600</v>
          </cell>
          <cell r="AC4834" t="str">
            <v>Sữa Nước</v>
          </cell>
          <cell r="AH4834" t="str">
            <v>Tiến độ 2</v>
          </cell>
        </row>
        <row r="4835">
          <cell r="H4835" t="str">
            <v>MC000615</v>
          </cell>
          <cell r="P4835">
            <v>16128000</v>
          </cell>
          <cell r="AC4835" t="str">
            <v>Sữa Nước</v>
          </cell>
          <cell r="AH4835" t="str">
            <v>Tiến độ 2</v>
          </cell>
        </row>
        <row r="4836">
          <cell r="H4836" t="str">
            <v>MC000615</v>
          </cell>
          <cell r="P4836">
            <v>8064000</v>
          </cell>
          <cell r="AC4836" t="str">
            <v>Sữa Nước</v>
          </cell>
          <cell r="AH4836" t="str">
            <v>Tiến độ 2</v>
          </cell>
        </row>
        <row r="4837">
          <cell r="H4837" t="str">
            <v>MC002785</v>
          </cell>
          <cell r="P4837">
            <v>2940000</v>
          </cell>
          <cell r="AC4837" t="str">
            <v>Nunest</v>
          </cell>
          <cell r="AH4837" t="str">
            <v>Tiến độ 2</v>
          </cell>
        </row>
        <row r="4838">
          <cell r="H4838" t="str">
            <v>MC002785</v>
          </cell>
          <cell r="P4838">
            <v>4600000</v>
          </cell>
          <cell r="AC4838" t="str">
            <v>Nunest</v>
          </cell>
          <cell r="AH4838" t="str">
            <v>Tiến độ 2</v>
          </cell>
        </row>
        <row r="4839">
          <cell r="H4839" t="str">
            <v>MC002785</v>
          </cell>
          <cell r="P4839">
            <v>4740000</v>
          </cell>
          <cell r="AC4839" t="str">
            <v>Nunest</v>
          </cell>
          <cell r="AH4839" t="str">
            <v>Tiến độ 2</v>
          </cell>
        </row>
        <row r="4840">
          <cell r="H4840" t="str">
            <v>MC002560</v>
          </cell>
          <cell r="P4840">
            <v>1090000</v>
          </cell>
          <cell r="AC4840" t="str">
            <v>Nunest</v>
          </cell>
          <cell r="AH4840" t="str">
            <v>Tiến độ 2</v>
          </cell>
        </row>
        <row r="4841">
          <cell r="H4841" t="str">
            <v>MC002560</v>
          </cell>
          <cell r="P4841">
            <v>1650000</v>
          </cell>
          <cell r="AC4841" t="str">
            <v>Nunest</v>
          </cell>
          <cell r="AH4841" t="str">
            <v>Tiến độ 2</v>
          </cell>
        </row>
        <row r="4842">
          <cell r="H4842" t="str">
            <v>MC002560</v>
          </cell>
          <cell r="P4842">
            <v>2160000</v>
          </cell>
          <cell r="AC4842" t="str">
            <v>Nunest</v>
          </cell>
          <cell r="AH4842" t="str">
            <v>Tiến độ 2</v>
          </cell>
        </row>
        <row r="4843">
          <cell r="H4843" t="str">
            <v>MC002560</v>
          </cell>
          <cell r="P4843">
            <v>207000</v>
          </cell>
          <cell r="AC4843" t="str">
            <v>Nunest</v>
          </cell>
          <cell r="AH4843" t="str">
            <v>Tiến độ 2</v>
          </cell>
        </row>
        <row r="4844">
          <cell r="H4844" t="str">
            <v>MC002560</v>
          </cell>
          <cell r="P4844">
            <v>2850000</v>
          </cell>
          <cell r="AC4844" t="str">
            <v>Nunest</v>
          </cell>
          <cell r="AH4844" t="str">
            <v>Tiến độ 2</v>
          </cell>
        </row>
        <row r="4845">
          <cell r="H4845" t="str">
            <v>MC002560</v>
          </cell>
          <cell r="P4845">
            <v>3300000</v>
          </cell>
          <cell r="AC4845" t="str">
            <v>Nunest</v>
          </cell>
          <cell r="AH4845" t="str">
            <v>Tiến độ 2</v>
          </cell>
        </row>
        <row r="4846">
          <cell r="H4846" t="str">
            <v>MC002560</v>
          </cell>
          <cell r="P4846">
            <v>1580000</v>
          </cell>
          <cell r="AC4846" t="str">
            <v>Nunest</v>
          </cell>
          <cell r="AH4846" t="str">
            <v>Tiến độ 2</v>
          </cell>
        </row>
        <row r="4847">
          <cell r="H4847" t="str">
            <v>MC002560</v>
          </cell>
          <cell r="P4847">
            <v>2180000</v>
          </cell>
          <cell r="AC4847" t="str">
            <v>Nunest</v>
          </cell>
          <cell r="AH4847" t="str">
            <v>Tiến độ 2</v>
          </cell>
        </row>
        <row r="4848">
          <cell r="H4848" t="str">
            <v>MC002560</v>
          </cell>
          <cell r="P4848">
            <v>1950000</v>
          </cell>
          <cell r="AC4848" t="str">
            <v>Nunest</v>
          </cell>
          <cell r="AH4848" t="str">
            <v>Tiến độ 2</v>
          </cell>
        </row>
        <row r="4849">
          <cell r="H4849" t="str">
            <v>MC002560</v>
          </cell>
          <cell r="P4849">
            <v>1911000</v>
          </cell>
          <cell r="AC4849" t="str">
            <v>Nunest</v>
          </cell>
          <cell r="AH4849" t="str">
            <v>Tiến độ 2</v>
          </cell>
        </row>
        <row r="4850">
          <cell r="H4850" t="str">
            <v>MC002560</v>
          </cell>
          <cell r="P4850">
            <v>1650000</v>
          </cell>
          <cell r="AC4850" t="str">
            <v>Nunest</v>
          </cell>
          <cell r="AH4850" t="str">
            <v>Tiến độ 2</v>
          </cell>
        </row>
        <row r="4851">
          <cell r="H4851" t="str">
            <v>MC002560</v>
          </cell>
          <cell r="P4851">
            <v>675000</v>
          </cell>
          <cell r="AC4851" t="str">
            <v>Nunest</v>
          </cell>
          <cell r="AH4851" t="str">
            <v>Tiến độ 2</v>
          </cell>
        </row>
        <row r="4852">
          <cell r="H4852" t="str">
            <v>MC002560</v>
          </cell>
          <cell r="P4852">
            <v>4320000</v>
          </cell>
          <cell r="AC4852" t="str">
            <v>Nunest</v>
          </cell>
          <cell r="AH4852" t="str">
            <v>Tiến độ 2</v>
          </cell>
        </row>
        <row r="4853">
          <cell r="H4853" t="str">
            <v>MC002560</v>
          </cell>
          <cell r="P4853">
            <v>4900000</v>
          </cell>
          <cell r="AC4853" t="str">
            <v>Nunest</v>
          </cell>
          <cell r="AH4853" t="str">
            <v>Tiến độ 2</v>
          </cell>
        </row>
        <row r="4854">
          <cell r="H4854" t="str">
            <v>MC001157</v>
          </cell>
          <cell r="P4854">
            <v>8640000</v>
          </cell>
          <cell r="AC4854" t="str">
            <v>Sữa nước</v>
          </cell>
          <cell r="AH4854" t="str">
            <v>Tiến độ 2</v>
          </cell>
        </row>
        <row r="4855">
          <cell r="H4855" t="str">
            <v>MC001157</v>
          </cell>
          <cell r="P4855">
            <v>3312000</v>
          </cell>
          <cell r="AC4855" t="str">
            <v>Sữa nước</v>
          </cell>
          <cell r="AH4855" t="str">
            <v>Tiến độ 2</v>
          </cell>
        </row>
        <row r="4856">
          <cell r="H4856" t="str">
            <v>MC001157</v>
          </cell>
          <cell r="P4856">
            <v>12240000</v>
          </cell>
          <cell r="AC4856" t="str">
            <v>Sữa Bột Colos</v>
          </cell>
          <cell r="AH4856" t="str">
            <v>Tiến độ 2</v>
          </cell>
        </row>
        <row r="4857">
          <cell r="H4857" t="str">
            <v>MC001157</v>
          </cell>
          <cell r="P4857">
            <v>2220000</v>
          </cell>
          <cell r="AC4857" t="str">
            <v>Dinh Dưỡng</v>
          </cell>
          <cell r="AH4857" t="str">
            <v>Tiến độ 2</v>
          </cell>
        </row>
        <row r="4858">
          <cell r="H4858" t="str">
            <v>MC001157</v>
          </cell>
          <cell r="P4858">
            <v>2220000</v>
          </cell>
          <cell r="AC4858" t="str">
            <v>Dinh Dưỡng</v>
          </cell>
          <cell r="AH4858" t="str">
            <v>Tiến độ 2</v>
          </cell>
        </row>
        <row r="4859">
          <cell r="H4859" t="str">
            <v>MC001157</v>
          </cell>
          <cell r="P4859">
            <v>6480000</v>
          </cell>
          <cell r="AC4859" t="str">
            <v>Sữa Bột Colos</v>
          </cell>
          <cell r="AH4859" t="str">
            <v>Tiến độ 2</v>
          </cell>
        </row>
        <row r="4860">
          <cell r="H4860" t="str">
            <v>MC001157</v>
          </cell>
          <cell r="P4860">
            <v>6240000</v>
          </cell>
          <cell r="AC4860" t="str">
            <v>Sữa Bột Colos</v>
          </cell>
          <cell r="AH4860" t="str">
            <v>Tiến độ 2</v>
          </cell>
        </row>
        <row r="4861">
          <cell r="H4861" t="str">
            <v>MC001157</v>
          </cell>
          <cell r="P4861">
            <v>6120000</v>
          </cell>
          <cell r="AC4861" t="str">
            <v>Sữa Bột Colos</v>
          </cell>
          <cell r="AH4861" t="str">
            <v>Tiến độ 2</v>
          </cell>
        </row>
        <row r="4862">
          <cell r="H4862" t="str">
            <v>MC001157</v>
          </cell>
          <cell r="P4862">
            <v>23040000</v>
          </cell>
          <cell r="AC4862" t="str">
            <v>Sữa Nước</v>
          </cell>
          <cell r="AH4862" t="str">
            <v>Tiến độ 2</v>
          </cell>
        </row>
        <row r="4863">
          <cell r="H4863" t="str">
            <v>MC002015</v>
          </cell>
          <cell r="P4863">
            <v>6480000</v>
          </cell>
          <cell r="AC4863" t="str">
            <v>Pharma</v>
          </cell>
          <cell r="AH4863" t="str">
            <v>Tiến độ 2</v>
          </cell>
        </row>
        <row r="4864">
          <cell r="H4864" t="str">
            <v>MC002015</v>
          </cell>
          <cell r="P4864">
            <v>11520000</v>
          </cell>
          <cell r="AC4864" t="str">
            <v>Pharma</v>
          </cell>
          <cell r="AH4864" t="str">
            <v>Tiến độ 2</v>
          </cell>
        </row>
        <row r="4865">
          <cell r="H4865" t="str">
            <v>MC002015</v>
          </cell>
          <cell r="P4865">
            <v>4680000</v>
          </cell>
          <cell r="AC4865" t="str">
            <v>Pharma</v>
          </cell>
          <cell r="AH4865" t="str">
            <v>Tiến độ 2</v>
          </cell>
        </row>
        <row r="4866">
          <cell r="H4866" t="str">
            <v>MC002015</v>
          </cell>
          <cell r="P4866">
            <v>4680000</v>
          </cell>
          <cell r="AC4866" t="str">
            <v>Pharma</v>
          </cell>
          <cell r="AH4866" t="str">
            <v>Tiến độ 2</v>
          </cell>
        </row>
        <row r="4867">
          <cell r="H4867" t="str">
            <v>MC002015</v>
          </cell>
          <cell r="P4867">
            <v>3828000</v>
          </cell>
          <cell r="AC4867" t="str">
            <v>Pharma</v>
          </cell>
          <cell r="AH4867" t="str">
            <v>Tiến độ 2</v>
          </cell>
        </row>
        <row r="4868">
          <cell r="H4868" t="str">
            <v>MC002015</v>
          </cell>
          <cell r="P4868">
            <v>3720000</v>
          </cell>
          <cell r="AC4868" t="str">
            <v>Pharma</v>
          </cell>
          <cell r="AH4868" t="str">
            <v>Tiến độ 2</v>
          </cell>
        </row>
        <row r="4869">
          <cell r="H4869" t="str">
            <v>MC002015</v>
          </cell>
          <cell r="P4869">
            <v>34560000</v>
          </cell>
          <cell r="AC4869" t="str">
            <v>Sữa Nước Pharma</v>
          </cell>
          <cell r="AH4869" t="str">
            <v>Tiến độ 2</v>
          </cell>
        </row>
        <row r="4870">
          <cell r="H4870" t="str">
            <v>MC002015</v>
          </cell>
          <cell r="P4870">
            <v>126000000</v>
          </cell>
          <cell r="AC4870" t="str">
            <v>Sữa Nước Pharma</v>
          </cell>
          <cell r="AH4870" t="str">
            <v>Tiến độ 2</v>
          </cell>
        </row>
        <row r="4871">
          <cell r="H4871" t="str">
            <v>MC002015</v>
          </cell>
          <cell r="P4871">
            <v>80640000</v>
          </cell>
          <cell r="AC4871" t="str">
            <v>Sữa Nước Pharma</v>
          </cell>
          <cell r="AH4871" t="str">
            <v>Tiến độ 2</v>
          </cell>
        </row>
        <row r="4872">
          <cell r="H4872" t="str">
            <v>MC001262</v>
          </cell>
          <cell r="P4872">
            <v>6912000</v>
          </cell>
          <cell r="AC4872" t="str">
            <v>Sữa nước</v>
          </cell>
          <cell r="AH4872" t="str">
            <v>Tiến độ 2</v>
          </cell>
        </row>
        <row r="4873">
          <cell r="H4873" t="str">
            <v>MC001262</v>
          </cell>
          <cell r="P4873">
            <v>3974400</v>
          </cell>
          <cell r="AC4873" t="str">
            <v>Sữa nước</v>
          </cell>
          <cell r="AH4873" t="str">
            <v>Tiến độ 2</v>
          </cell>
        </row>
        <row r="4874">
          <cell r="H4874" t="str">
            <v>MC001262</v>
          </cell>
          <cell r="P4874">
            <v>1728000</v>
          </cell>
          <cell r="AC4874" t="str">
            <v>Sữa Nước</v>
          </cell>
          <cell r="AH4874" t="str">
            <v>Tiến độ 2</v>
          </cell>
        </row>
        <row r="4875">
          <cell r="H4875" t="str">
            <v>MC001262</v>
          </cell>
          <cell r="P4875">
            <v>9216000</v>
          </cell>
          <cell r="AC4875" t="str">
            <v>Sữa Nước</v>
          </cell>
          <cell r="AH4875" t="str">
            <v>Tiến độ 2</v>
          </cell>
        </row>
        <row r="4876">
          <cell r="H4876" t="str">
            <v>MC001262</v>
          </cell>
          <cell r="P4876">
            <v>1123200</v>
          </cell>
          <cell r="AC4876" t="str">
            <v>Sữa Nước</v>
          </cell>
          <cell r="AH4876" t="str">
            <v>Tiến độ 2</v>
          </cell>
        </row>
        <row r="4877">
          <cell r="H4877" t="str">
            <v>MC001262</v>
          </cell>
          <cell r="P4877">
            <v>1152000</v>
          </cell>
          <cell r="AC4877" t="str">
            <v>Sữa Nước</v>
          </cell>
          <cell r="AH4877" t="str">
            <v>Tiến độ 2</v>
          </cell>
        </row>
        <row r="4878">
          <cell r="H4878" t="str">
            <v>MC001262</v>
          </cell>
          <cell r="P4878">
            <v>720000</v>
          </cell>
          <cell r="AC4878" t="str">
            <v>Sữa Nước</v>
          </cell>
          <cell r="AH4878" t="str">
            <v>Tiến độ 2</v>
          </cell>
        </row>
        <row r="4879">
          <cell r="H4879" t="str">
            <v>MC001262</v>
          </cell>
          <cell r="P4879">
            <v>480000</v>
          </cell>
          <cell r="AC4879" t="str">
            <v>Sữa Nước</v>
          </cell>
          <cell r="AH4879" t="str">
            <v>Tiến độ 2</v>
          </cell>
        </row>
        <row r="4880">
          <cell r="H4880" t="str">
            <v>MC001262</v>
          </cell>
          <cell r="P4880">
            <v>1776000</v>
          </cell>
          <cell r="AC4880" t="str">
            <v>Sữa nước</v>
          </cell>
          <cell r="AH4880" t="str">
            <v>Tiến độ 2</v>
          </cell>
        </row>
        <row r="4881">
          <cell r="H4881" t="str">
            <v>MC001262</v>
          </cell>
          <cell r="P4881">
            <v>864000</v>
          </cell>
          <cell r="AC4881" t="str">
            <v>Sữa nước</v>
          </cell>
          <cell r="AH4881" t="str">
            <v>Tiến độ 2</v>
          </cell>
        </row>
        <row r="4882">
          <cell r="H4882" t="str">
            <v>MC001262</v>
          </cell>
          <cell r="P4882">
            <v>2592000</v>
          </cell>
          <cell r="AC4882" t="str">
            <v>Sữa Nước Pharma</v>
          </cell>
          <cell r="AH4882" t="str">
            <v>Tiến độ 2</v>
          </cell>
        </row>
        <row r="4883">
          <cell r="H4883" t="str">
            <v>MC001262</v>
          </cell>
          <cell r="P4883">
            <v>2937600</v>
          </cell>
          <cell r="AC4883" t="str">
            <v>Sữa Nước Colos</v>
          </cell>
          <cell r="AH4883" t="str">
            <v>Tiến độ 2</v>
          </cell>
        </row>
        <row r="4884">
          <cell r="H4884" t="str">
            <v>MC001262</v>
          </cell>
          <cell r="P4884">
            <v>4377600</v>
          </cell>
          <cell r="AC4884" t="str">
            <v>Sữa Nước Colos</v>
          </cell>
          <cell r="AH4884" t="str">
            <v>Tiến độ 2</v>
          </cell>
        </row>
        <row r="4885">
          <cell r="H4885" t="str">
            <v>MC001262</v>
          </cell>
          <cell r="P4885">
            <v>3864000</v>
          </cell>
          <cell r="AC4885" t="str">
            <v>Dinh Dưỡng</v>
          </cell>
          <cell r="AH4885" t="str">
            <v>Tiến độ 2</v>
          </cell>
        </row>
        <row r="4886">
          <cell r="H4886" t="str">
            <v>MC001262</v>
          </cell>
          <cell r="P4886">
            <v>2490000</v>
          </cell>
          <cell r="AC4886" t="str">
            <v>Dinh Dưỡng</v>
          </cell>
          <cell r="AH4886" t="str">
            <v>Tiến độ 2</v>
          </cell>
        </row>
        <row r="4887">
          <cell r="H4887" t="str">
            <v>MC001262</v>
          </cell>
          <cell r="P4887">
            <v>8880000</v>
          </cell>
          <cell r="AC4887" t="str">
            <v>Dinh Dưỡng</v>
          </cell>
          <cell r="AH4887" t="str">
            <v>Tiến độ 2</v>
          </cell>
        </row>
        <row r="4888">
          <cell r="H4888" t="str">
            <v>MC001262</v>
          </cell>
          <cell r="P4888">
            <v>1110000</v>
          </cell>
          <cell r="AC4888" t="str">
            <v>Dinh Dưỡng</v>
          </cell>
          <cell r="AH4888" t="str">
            <v>Tiến độ 2</v>
          </cell>
        </row>
        <row r="4889">
          <cell r="H4889" t="str">
            <v>MC001262</v>
          </cell>
          <cell r="P4889">
            <v>1110000</v>
          </cell>
          <cell r="AC4889" t="str">
            <v>Dinh Dưỡng</v>
          </cell>
          <cell r="AH4889" t="str">
            <v>Tiến độ 2</v>
          </cell>
        </row>
        <row r="4890">
          <cell r="H4890" t="str">
            <v>MC001262</v>
          </cell>
          <cell r="P4890">
            <v>2940000</v>
          </cell>
          <cell r="AC4890" t="str">
            <v>Dinh Dưỡng</v>
          </cell>
          <cell r="AH4890" t="str">
            <v>Tiến độ 2</v>
          </cell>
        </row>
        <row r="4891">
          <cell r="H4891" t="str">
            <v>MC001262</v>
          </cell>
          <cell r="P4891">
            <v>9504000</v>
          </cell>
          <cell r="AC4891" t="str">
            <v>Dinh Dưỡng</v>
          </cell>
          <cell r="AH4891" t="str">
            <v>Tiến độ 2</v>
          </cell>
        </row>
        <row r="4892">
          <cell r="H4892" t="str">
            <v>MC001262</v>
          </cell>
          <cell r="P4892">
            <v>3240000</v>
          </cell>
          <cell r="AC4892" t="str">
            <v>Sữa Bột Colos</v>
          </cell>
          <cell r="AH4892" t="str">
            <v>Tiến độ 2</v>
          </cell>
        </row>
        <row r="4893">
          <cell r="H4893" t="str">
            <v>MC001262</v>
          </cell>
          <cell r="P4893">
            <v>3180000</v>
          </cell>
          <cell r="AC4893" t="str">
            <v>Sữa Bột Colos</v>
          </cell>
          <cell r="AH4893" t="str">
            <v>Tiến độ 2</v>
          </cell>
        </row>
        <row r="4894">
          <cell r="H4894" t="str">
            <v>MC001262</v>
          </cell>
          <cell r="P4894">
            <v>5520000</v>
          </cell>
          <cell r="AC4894" t="str">
            <v>Pharma</v>
          </cell>
          <cell r="AH4894" t="str">
            <v>Tiến độ 2</v>
          </cell>
        </row>
        <row r="4895">
          <cell r="H4895" t="str">
            <v>MC001262</v>
          </cell>
          <cell r="P4895">
            <v>1974000</v>
          </cell>
          <cell r="AC4895" t="str">
            <v>Pharma</v>
          </cell>
          <cell r="AH4895" t="str">
            <v>Tiến độ 2</v>
          </cell>
        </row>
        <row r="4896">
          <cell r="H4896" t="str">
            <v>MC001262</v>
          </cell>
          <cell r="P4896">
            <v>295000</v>
          </cell>
          <cell r="AC4896" t="str">
            <v>Bột Ăn Dặm</v>
          </cell>
          <cell r="AH4896" t="str">
            <v>Tiến độ 2</v>
          </cell>
        </row>
        <row r="4897">
          <cell r="H4897" t="str">
            <v>MC001262</v>
          </cell>
          <cell r="P4897">
            <v>295000</v>
          </cell>
          <cell r="AC4897" t="str">
            <v>Bột Ăn Dặm</v>
          </cell>
          <cell r="AH4897" t="str">
            <v>Tiến độ 2</v>
          </cell>
        </row>
        <row r="4898">
          <cell r="H4898" t="str">
            <v>MC001262</v>
          </cell>
          <cell r="P4898">
            <v>295000</v>
          </cell>
          <cell r="AC4898" t="str">
            <v>Bột Ăn Dặm</v>
          </cell>
          <cell r="AH4898" t="str">
            <v>Tiến độ 2</v>
          </cell>
        </row>
        <row r="4899">
          <cell r="H4899" t="str">
            <v>MC001262</v>
          </cell>
          <cell r="P4899">
            <v>340000</v>
          </cell>
          <cell r="AC4899" t="str">
            <v>Bột Ăn Dặm</v>
          </cell>
          <cell r="AH4899" t="str">
            <v>Tiến độ 2</v>
          </cell>
        </row>
        <row r="4900">
          <cell r="H4900" t="str">
            <v>MC001262</v>
          </cell>
          <cell r="P4900">
            <v>816000</v>
          </cell>
          <cell r="AC4900" t="str">
            <v>Bột Ăn Dặm</v>
          </cell>
          <cell r="AH4900" t="str">
            <v>Tiến độ 2</v>
          </cell>
        </row>
        <row r="4901">
          <cell r="H4901" t="str">
            <v>MC001262</v>
          </cell>
          <cell r="P4901">
            <v>1416000</v>
          </cell>
          <cell r="AC4901" t="str">
            <v>Bột Ăn Dặm</v>
          </cell>
          <cell r="AH4901" t="str">
            <v>Tiến độ 2</v>
          </cell>
        </row>
        <row r="4902">
          <cell r="H4902" t="str">
            <v>MC001262</v>
          </cell>
          <cell r="P4902">
            <v>1200000</v>
          </cell>
          <cell r="AC4902" t="str">
            <v>Nunest</v>
          </cell>
          <cell r="AH4902" t="str">
            <v>Tiến độ 2</v>
          </cell>
        </row>
        <row r="4903">
          <cell r="H4903" t="str">
            <v>MC001262</v>
          </cell>
          <cell r="P4903">
            <v>2250000</v>
          </cell>
          <cell r="AC4903" t="str">
            <v>Nunest</v>
          </cell>
          <cell r="AH4903" t="str">
            <v>Tiến độ 2</v>
          </cell>
        </row>
        <row r="4904">
          <cell r="H4904" t="str">
            <v>MC001359</v>
          </cell>
          <cell r="P4904">
            <v>6900000</v>
          </cell>
          <cell r="AC4904" t="str">
            <v>Nunest</v>
          </cell>
          <cell r="AH4904" t="str">
            <v>Tiến độ 2</v>
          </cell>
        </row>
        <row r="4905">
          <cell r="H4905" t="str">
            <v>MC001359</v>
          </cell>
          <cell r="P4905">
            <v>14700000</v>
          </cell>
          <cell r="AC4905" t="str">
            <v>Nunest</v>
          </cell>
          <cell r="AH4905" t="str">
            <v>Tiến độ 2</v>
          </cell>
        </row>
        <row r="4906">
          <cell r="H4906" t="str">
            <v>MC002815</v>
          </cell>
          <cell r="P4906">
            <v>24096000</v>
          </cell>
          <cell r="AC4906" t="str">
            <v>Dinh Dưỡng</v>
          </cell>
          <cell r="AH4906" t="str">
            <v>Tiến độ 2</v>
          </cell>
        </row>
        <row r="4907">
          <cell r="H4907" t="str">
            <v>MC000358</v>
          </cell>
          <cell r="P4907">
            <v>1680000</v>
          </cell>
          <cell r="AC4907" t="str">
            <v>Nunest</v>
          </cell>
          <cell r="AH4907" t="str">
            <v>Tiến độ 2</v>
          </cell>
        </row>
        <row r="4908">
          <cell r="H4908" t="str">
            <v>MC000358</v>
          </cell>
          <cell r="P4908">
            <v>1680000</v>
          </cell>
          <cell r="AC4908" t="str">
            <v>Nunest</v>
          </cell>
          <cell r="AH4908" t="str">
            <v>Tiến độ 2</v>
          </cell>
        </row>
        <row r="4909">
          <cell r="H4909" t="str">
            <v>MC000358</v>
          </cell>
          <cell r="P4909">
            <v>1794000</v>
          </cell>
          <cell r="AC4909" t="str">
            <v>Nunest</v>
          </cell>
          <cell r="AH4909" t="str">
            <v>Tiến độ 2</v>
          </cell>
        </row>
        <row r="4910">
          <cell r="H4910" t="str">
            <v>MC000249</v>
          </cell>
          <cell r="P4910">
            <v>14700000</v>
          </cell>
          <cell r="AC4910" t="str">
            <v>Nunest</v>
          </cell>
          <cell r="AH4910" t="str">
            <v>Tiến độ 2</v>
          </cell>
        </row>
        <row r="4911">
          <cell r="H4911" t="str">
            <v>MC000249</v>
          </cell>
          <cell r="P4911">
            <v>5040000</v>
          </cell>
          <cell r="AC4911" t="str">
            <v>Nunest</v>
          </cell>
          <cell r="AH4911" t="str">
            <v>Tiến độ 2</v>
          </cell>
        </row>
        <row r="4912">
          <cell r="H4912" t="str">
            <v>MC000249</v>
          </cell>
          <cell r="P4912">
            <v>3360000</v>
          </cell>
          <cell r="AC4912" t="str">
            <v>Nunest</v>
          </cell>
          <cell r="AH4912" t="str">
            <v>Tiến độ 2</v>
          </cell>
        </row>
        <row r="4913">
          <cell r="H4913" t="str">
            <v>MC000249</v>
          </cell>
          <cell r="P4913">
            <v>4680000</v>
          </cell>
          <cell r="AC4913" t="str">
            <v>Nunest</v>
          </cell>
          <cell r="AH4913" t="str">
            <v>Tiến độ 2</v>
          </cell>
        </row>
        <row r="4914">
          <cell r="H4914" t="str">
            <v>MC000370</v>
          </cell>
          <cell r="P4914">
            <v>1980000</v>
          </cell>
          <cell r="AC4914" t="str">
            <v>Nunest</v>
          </cell>
          <cell r="AH4914" t="str">
            <v>Tiến độ 2</v>
          </cell>
        </row>
        <row r="4915">
          <cell r="H4915" t="str">
            <v>MC000370</v>
          </cell>
          <cell r="P4915">
            <v>1470000</v>
          </cell>
          <cell r="AC4915" t="str">
            <v>Nunest</v>
          </cell>
          <cell r="AH4915" t="str">
            <v>Tiến độ 2</v>
          </cell>
        </row>
        <row r="4916">
          <cell r="H4916" t="str">
            <v>MC000775</v>
          </cell>
          <cell r="P4916">
            <v>177000</v>
          </cell>
          <cell r="AC4916" t="str">
            <v>Bột Ăn Dặm</v>
          </cell>
          <cell r="AH4916" t="str">
            <v>Tiến độ 2</v>
          </cell>
        </row>
        <row r="4917">
          <cell r="H4917" t="str">
            <v>MC000775</v>
          </cell>
          <cell r="P4917">
            <v>204000</v>
          </cell>
          <cell r="AC4917" t="str">
            <v>Bột Ăn Dặm</v>
          </cell>
          <cell r="AH4917" t="str">
            <v>Tiến độ 2</v>
          </cell>
        </row>
        <row r="4918">
          <cell r="H4918" t="str">
            <v>MC001913</v>
          </cell>
          <cell r="P4918">
            <v>7820000</v>
          </cell>
          <cell r="AC4918" t="str">
            <v>Pur</v>
          </cell>
          <cell r="AH4918" t="str">
            <v>Tiến độ 2</v>
          </cell>
        </row>
        <row r="4919">
          <cell r="H4919" t="str">
            <v>MC001913</v>
          </cell>
          <cell r="P4919">
            <v>960000</v>
          </cell>
          <cell r="AC4919" t="str">
            <v>Pur</v>
          </cell>
          <cell r="AH4919" t="str">
            <v>Tiến độ 2</v>
          </cell>
        </row>
        <row r="4920">
          <cell r="H4920" t="str">
            <v>MC001913</v>
          </cell>
          <cell r="P4920">
            <v>1080000</v>
          </cell>
          <cell r="AC4920" t="str">
            <v>Pur</v>
          </cell>
          <cell r="AH4920" t="str">
            <v>Tiến độ 2</v>
          </cell>
        </row>
        <row r="4921">
          <cell r="H4921" t="str">
            <v>MC001913</v>
          </cell>
          <cell r="P4921">
            <v>540000</v>
          </cell>
          <cell r="AC4921" t="str">
            <v>Pur</v>
          </cell>
          <cell r="AH4921" t="str">
            <v>Tiến độ 2</v>
          </cell>
        </row>
        <row r="4922">
          <cell r="H4922" t="str">
            <v>MC001913</v>
          </cell>
          <cell r="P4922">
            <v>408000</v>
          </cell>
          <cell r="AC4922" t="str">
            <v>Pur</v>
          </cell>
          <cell r="AH4922" t="str">
            <v>Tiến độ 2</v>
          </cell>
        </row>
        <row r="4923">
          <cell r="H4923" t="str">
            <v>MC001913</v>
          </cell>
          <cell r="P4923">
            <v>6120000</v>
          </cell>
          <cell r="AC4923" t="str">
            <v>Pur</v>
          </cell>
          <cell r="AH4923" t="str">
            <v>Tiến độ 2</v>
          </cell>
        </row>
        <row r="4924">
          <cell r="H4924" t="str">
            <v>MC001913</v>
          </cell>
          <cell r="P4924">
            <v>2210000</v>
          </cell>
          <cell r="AC4924" t="str">
            <v>Pur</v>
          </cell>
          <cell r="AH4924" t="str">
            <v>Tiến độ 2</v>
          </cell>
        </row>
        <row r="4925">
          <cell r="H4925" t="str">
            <v>MC001913</v>
          </cell>
          <cell r="P4925">
            <v>255000</v>
          </cell>
          <cell r="AC4925" t="str">
            <v>Pur</v>
          </cell>
          <cell r="AH4925" t="str">
            <v>Tiến độ 2</v>
          </cell>
        </row>
        <row r="4926">
          <cell r="H4926" t="str">
            <v>MC001913</v>
          </cell>
          <cell r="P4926">
            <v>780000</v>
          </cell>
          <cell r="AC4926" t="str">
            <v>Pur</v>
          </cell>
          <cell r="AH4926" t="str">
            <v>Tiến độ 2</v>
          </cell>
        </row>
        <row r="4927">
          <cell r="H4927" t="str">
            <v>MC001913</v>
          </cell>
          <cell r="P4927">
            <v>225000</v>
          </cell>
          <cell r="AC4927" t="str">
            <v>Pur</v>
          </cell>
          <cell r="AH4927" t="str">
            <v>Tiến độ 2</v>
          </cell>
        </row>
        <row r="4928">
          <cell r="H4928" t="str">
            <v>MC001913</v>
          </cell>
          <cell r="P4928">
            <v>255000</v>
          </cell>
          <cell r="AC4928" t="str">
            <v>Pur</v>
          </cell>
          <cell r="AH4928" t="str">
            <v>Tiến độ 2</v>
          </cell>
        </row>
        <row r="4929">
          <cell r="H4929" t="str">
            <v>MC001814</v>
          </cell>
          <cell r="P4929">
            <v>255000</v>
          </cell>
          <cell r="AC4929" t="str">
            <v>Pur</v>
          </cell>
          <cell r="AH4929" t="str">
            <v>Tiến độ 2</v>
          </cell>
        </row>
        <row r="4930">
          <cell r="H4930" t="str">
            <v>MC001814</v>
          </cell>
          <cell r="P4930">
            <v>850000</v>
          </cell>
          <cell r="AC4930" t="str">
            <v>Pur</v>
          </cell>
          <cell r="AH4930" t="str">
            <v>Tiến độ 2</v>
          </cell>
        </row>
        <row r="4931">
          <cell r="H4931" t="str">
            <v>MC001814</v>
          </cell>
          <cell r="P4931">
            <v>288000</v>
          </cell>
          <cell r="AC4931" t="str">
            <v>Pur</v>
          </cell>
          <cell r="AH4931" t="str">
            <v>Tiến độ 2</v>
          </cell>
        </row>
        <row r="4932">
          <cell r="H4932" t="str">
            <v>MC001814</v>
          </cell>
          <cell r="P4932">
            <v>531000</v>
          </cell>
          <cell r="AC4932" t="str">
            <v>Pur</v>
          </cell>
          <cell r="AH4932" t="str">
            <v>Tiến độ 2</v>
          </cell>
        </row>
        <row r="4933">
          <cell r="H4933" t="str">
            <v>MC001814</v>
          </cell>
          <cell r="P4933">
            <v>612000</v>
          </cell>
          <cell r="AC4933" t="str">
            <v>Pur</v>
          </cell>
          <cell r="AH4933" t="str">
            <v>Tiến độ 2</v>
          </cell>
        </row>
        <row r="4934">
          <cell r="H4934" t="str">
            <v>MC001814</v>
          </cell>
          <cell r="P4934">
            <v>6480000</v>
          </cell>
          <cell r="AC4934" t="str">
            <v>Pur</v>
          </cell>
          <cell r="AH4934" t="str">
            <v>Tiến độ 2</v>
          </cell>
        </row>
        <row r="4935">
          <cell r="H4935" t="str">
            <v>MC001814</v>
          </cell>
          <cell r="P4935">
            <v>1440000</v>
          </cell>
          <cell r="AC4935" t="str">
            <v>Pur</v>
          </cell>
          <cell r="AH4935" t="str">
            <v>Tiến độ 2</v>
          </cell>
        </row>
        <row r="4936">
          <cell r="H4936" t="str">
            <v>MC001814</v>
          </cell>
          <cell r="P4936">
            <v>2240000</v>
          </cell>
          <cell r="AC4936" t="str">
            <v>Pur</v>
          </cell>
          <cell r="AH4936" t="str">
            <v>Tiến độ 2</v>
          </cell>
        </row>
        <row r="4937">
          <cell r="H4937" t="str">
            <v>MC001814</v>
          </cell>
          <cell r="P4937">
            <v>2520000</v>
          </cell>
          <cell r="AC4937" t="str">
            <v>Pur</v>
          </cell>
          <cell r="AH4937" t="str">
            <v>Tiến độ 2</v>
          </cell>
        </row>
        <row r="4938">
          <cell r="H4938" t="str">
            <v>MC001814</v>
          </cell>
          <cell r="P4938">
            <v>1080000</v>
          </cell>
          <cell r="AC4938" t="str">
            <v>Pur</v>
          </cell>
          <cell r="AH4938" t="str">
            <v>Tiến độ 2</v>
          </cell>
        </row>
        <row r="4939">
          <cell r="H4939" t="str">
            <v>MC001814</v>
          </cell>
          <cell r="P4939">
            <v>360000</v>
          </cell>
          <cell r="AC4939" t="str">
            <v>Pur</v>
          </cell>
          <cell r="AH4939" t="str">
            <v>Tiến độ 2</v>
          </cell>
        </row>
        <row r="4940">
          <cell r="H4940" t="str">
            <v>MC001814</v>
          </cell>
          <cell r="P4940">
            <v>750000</v>
          </cell>
          <cell r="AC4940" t="str">
            <v>Pur</v>
          </cell>
          <cell r="AH4940" t="str">
            <v>Tiến độ 2</v>
          </cell>
        </row>
        <row r="4941">
          <cell r="H4941" t="str">
            <v>MC001814</v>
          </cell>
          <cell r="P4941">
            <v>850000</v>
          </cell>
          <cell r="AC4941" t="str">
            <v>Pur</v>
          </cell>
          <cell r="AH4941" t="str">
            <v>Tiến độ 2</v>
          </cell>
        </row>
        <row r="4942">
          <cell r="H4942" t="str">
            <v>MC001814</v>
          </cell>
          <cell r="P4942">
            <v>936000</v>
          </cell>
          <cell r="AC4942" t="str">
            <v>Pur</v>
          </cell>
          <cell r="AH4942" t="str">
            <v>Tiến độ 2</v>
          </cell>
        </row>
        <row r="4943">
          <cell r="H4943" t="str">
            <v>MC001814</v>
          </cell>
          <cell r="P4943">
            <v>270000</v>
          </cell>
          <cell r="AC4943" t="str">
            <v>Pur</v>
          </cell>
          <cell r="AH4943" t="str">
            <v>Tiến độ 2</v>
          </cell>
        </row>
        <row r="4944">
          <cell r="H4944" t="str">
            <v>MC001814</v>
          </cell>
          <cell r="P4944">
            <v>510000</v>
          </cell>
          <cell r="AC4944" t="str">
            <v>Pur</v>
          </cell>
          <cell r="AH4944" t="str">
            <v>Tiến độ 2</v>
          </cell>
        </row>
        <row r="4945">
          <cell r="H4945" t="str">
            <v>MC001814</v>
          </cell>
          <cell r="P4945">
            <v>315000</v>
          </cell>
          <cell r="AC4945" t="str">
            <v>Pur</v>
          </cell>
          <cell r="AH4945" t="str">
            <v>Tiến độ 2</v>
          </cell>
        </row>
        <row r="4946">
          <cell r="H4946" t="str">
            <v>MC001814</v>
          </cell>
          <cell r="P4946">
            <v>6440000</v>
          </cell>
          <cell r="AC4946" t="str">
            <v>Pur</v>
          </cell>
          <cell r="AH4946" t="str">
            <v>Tiến độ 2</v>
          </cell>
        </row>
        <row r="4947">
          <cell r="H4947" t="str">
            <v>MC001814</v>
          </cell>
          <cell r="P4947">
            <v>696000</v>
          </cell>
          <cell r="AC4947" t="str">
            <v>PUR</v>
          </cell>
          <cell r="AH4947" t="str">
            <v>Tiến độ 2</v>
          </cell>
        </row>
        <row r="4948">
          <cell r="H4948" t="str">
            <v>MC001814</v>
          </cell>
          <cell r="P4948">
            <v>1020000</v>
          </cell>
          <cell r="AC4948" t="str">
            <v>PUR</v>
          </cell>
          <cell r="AH4948" t="str">
            <v>Tiến độ 2</v>
          </cell>
        </row>
        <row r="4949">
          <cell r="H4949" t="str">
            <v>MC002252</v>
          </cell>
          <cell r="P4949">
            <v>28740000</v>
          </cell>
          <cell r="AC4949" t="str">
            <v>Dinh Dưỡng</v>
          </cell>
          <cell r="AH4949" t="str">
            <v>Tiến độ 2</v>
          </cell>
        </row>
        <row r="4950">
          <cell r="H4950" t="str">
            <v>MC002252</v>
          </cell>
          <cell r="P4950">
            <v>74700000</v>
          </cell>
          <cell r="AC4950" t="str">
            <v>Dinh Dưỡng</v>
          </cell>
          <cell r="AH4950" t="str">
            <v>Tiến độ 2</v>
          </cell>
        </row>
        <row r="4951">
          <cell r="H4951" t="str">
            <v>MC002252</v>
          </cell>
          <cell r="P4951">
            <v>54180000</v>
          </cell>
          <cell r="AC4951" t="str">
            <v>Dinh Dưỡng</v>
          </cell>
          <cell r="AH4951" t="str">
            <v>Tiến độ 2</v>
          </cell>
        </row>
        <row r="4952">
          <cell r="H4952" t="str">
            <v>MC002252</v>
          </cell>
          <cell r="P4952">
            <v>118800000</v>
          </cell>
          <cell r="AC4952" t="str">
            <v>Dinh Dưỡng</v>
          </cell>
          <cell r="AH4952" t="str">
            <v>Tiến độ 2</v>
          </cell>
        </row>
        <row r="4953">
          <cell r="H4953" t="str">
            <v>MC001279</v>
          </cell>
          <cell r="P4953">
            <v>3012000</v>
          </cell>
          <cell r="AC4953" t="str">
            <v>Dinh Dưỡng</v>
          </cell>
          <cell r="AH4953" t="str">
            <v>Tiến độ 2</v>
          </cell>
        </row>
        <row r="4954">
          <cell r="H4954" t="str">
            <v>MC000095</v>
          </cell>
          <cell r="P4954">
            <v>285000</v>
          </cell>
          <cell r="AC4954" t="str">
            <v>Nunest</v>
          </cell>
          <cell r="AH4954" t="str">
            <v>Tiến độ 2</v>
          </cell>
        </row>
        <row r="4955">
          <cell r="H4955" t="str">
            <v>MC000179</v>
          </cell>
          <cell r="P4955">
            <v>3240000</v>
          </cell>
          <cell r="AC4955" t="str">
            <v>Pharma</v>
          </cell>
          <cell r="AH4955" t="str">
            <v>Tiến độ 2</v>
          </cell>
        </row>
        <row r="4956">
          <cell r="H4956" t="str">
            <v>MC002089</v>
          </cell>
          <cell r="P4956">
            <v>2880000</v>
          </cell>
          <cell r="AC4956" t="str">
            <v>Sữa Nước Pharma</v>
          </cell>
          <cell r="AH4956" t="str">
            <v>Tiến độ 2</v>
          </cell>
        </row>
        <row r="4957">
          <cell r="H4957" t="str">
            <v>MC002089</v>
          </cell>
          <cell r="P4957">
            <v>4300800</v>
          </cell>
          <cell r="AC4957" t="str">
            <v>Sữa Nước Pharma</v>
          </cell>
          <cell r="AH4957" t="str">
            <v>Tiến độ 2</v>
          </cell>
        </row>
        <row r="4958">
          <cell r="H4958" t="str">
            <v>MC000429</v>
          </cell>
          <cell r="P4958">
            <v>1958400</v>
          </cell>
          <cell r="AC4958" t="str">
            <v>Sữa Nước Colos</v>
          </cell>
          <cell r="AH4958" t="str">
            <v>Tiến độ 2</v>
          </cell>
        </row>
        <row r="4959">
          <cell r="H4959" t="str">
            <v>MC000429</v>
          </cell>
          <cell r="P4959">
            <v>1276800</v>
          </cell>
          <cell r="AC4959" t="str">
            <v>Sữa Nước Colos</v>
          </cell>
          <cell r="AH4959" t="str">
            <v>Tiến độ 2</v>
          </cell>
        </row>
        <row r="4960">
          <cell r="H4960" t="str">
            <v>MC001832</v>
          </cell>
          <cell r="P4960">
            <v>27600000</v>
          </cell>
          <cell r="AC4960" t="str">
            <v>Pur</v>
          </cell>
          <cell r="AH4960" t="str">
            <v>Tiến độ 2</v>
          </cell>
        </row>
        <row r="4961">
          <cell r="H4961" t="str">
            <v>MC001832</v>
          </cell>
          <cell r="P4961">
            <v>2640000</v>
          </cell>
          <cell r="AC4961" t="str">
            <v>PUR</v>
          </cell>
          <cell r="AH4961" t="str">
            <v>Tiến độ 2</v>
          </cell>
        </row>
        <row r="4962">
          <cell r="H4962" t="str">
            <v>MC001832</v>
          </cell>
          <cell r="P4962">
            <v>2160000</v>
          </cell>
          <cell r="AC4962" t="str">
            <v>Pur</v>
          </cell>
          <cell r="AH4962" t="str">
            <v>Tiến độ 2</v>
          </cell>
        </row>
        <row r="4963">
          <cell r="H4963" t="str">
            <v>MC001832</v>
          </cell>
          <cell r="P4963">
            <v>1740000</v>
          </cell>
          <cell r="AC4963" t="str">
            <v>PUR</v>
          </cell>
          <cell r="AH4963" t="str">
            <v>Tiến độ 2</v>
          </cell>
        </row>
        <row r="4964">
          <cell r="H4964" t="str">
            <v>MC001832</v>
          </cell>
          <cell r="P4964">
            <v>2040000</v>
          </cell>
          <cell r="AC4964" t="str">
            <v>PUR</v>
          </cell>
          <cell r="AH4964" t="str">
            <v>Tiến độ 2</v>
          </cell>
        </row>
        <row r="4965">
          <cell r="H4965" t="str">
            <v>MC001832</v>
          </cell>
          <cell r="P4965">
            <v>2300000</v>
          </cell>
          <cell r="AC4965" t="str">
            <v>Nunest</v>
          </cell>
          <cell r="AH4965" t="str">
            <v>Tiến độ 2</v>
          </cell>
        </row>
        <row r="4966">
          <cell r="H4966" t="str">
            <v>MC001832</v>
          </cell>
          <cell r="P4966">
            <v>690000</v>
          </cell>
          <cell r="AC4966" t="str">
            <v>Nunest</v>
          </cell>
          <cell r="AH4966" t="str">
            <v>Tiến độ 2</v>
          </cell>
        </row>
        <row r="4967">
          <cell r="H4967" t="str">
            <v>MC001832</v>
          </cell>
          <cell r="P4967">
            <v>600000</v>
          </cell>
          <cell r="AC4967" t="str">
            <v>Nunest</v>
          </cell>
          <cell r="AH4967" t="str">
            <v>Tiến độ 2</v>
          </cell>
        </row>
        <row r="4968">
          <cell r="H4968" t="str">
            <v>MC001832</v>
          </cell>
          <cell r="P4968">
            <v>2600000</v>
          </cell>
          <cell r="AC4968" t="str">
            <v>Nunest</v>
          </cell>
          <cell r="AH4968" t="str">
            <v>Tiến độ 2</v>
          </cell>
        </row>
        <row r="4969">
          <cell r="H4969" t="str">
            <v>MC001832</v>
          </cell>
          <cell r="P4969">
            <v>2600000</v>
          </cell>
          <cell r="AC4969" t="str">
            <v>Nunest</v>
          </cell>
          <cell r="AH4969" t="str">
            <v>Tiến độ 2</v>
          </cell>
        </row>
        <row r="4970">
          <cell r="H4970" t="str">
            <v>MC002044</v>
          </cell>
          <cell r="P4970">
            <v>1080000</v>
          </cell>
          <cell r="AC4970" t="str">
            <v>Pur</v>
          </cell>
          <cell r="AH4970" t="str">
            <v>Tiến độ 2</v>
          </cell>
        </row>
        <row r="4971">
          <cell r="H4971" t="str">
            <v>MC000249</v>
          </cell>
          <cell r="P4971">
            <v>4980000</v>
          </cell>
          <cell r="AC4971" t="str">
            <v>Dinh Dưỡng</v>
          </cell>
          <cell r="AH4971" t="str">
            <v>Tiến độ 2</v>
          </cell>
        </row>
        <row r="4972">
          <cell r="H4972" t="str">
            <v>MC000249</v>
          </cell>
          <cell r="P4972">
            <v>7728000</v>
          </cell>
          <cell r="AC4972" t="str">
            <v>Dinh Dưỡng</v>
          </cell>
          <cell r="AH4972" t="str">
            <v>Tiến độ 2</v>
          </cell>
        </row>
        <row r="4973">
          <cell r="H4973" t="str">
            <v>MC000249</v>
          </cell>
          <cell r="P4973">
            <v>7656000</v>
          </cell>
          <cell r="AC4973" t="str">
            <v>Dinh Dưỡng</v>
          </cell>
          <cell r="AH4973" t="str">
            <v>Tiến độ 2</v>
          </cell>
        </row>
        <row r="4974">
          <cell r="H4974" t="str">
            <v>MC000249</v>
          </cell>
          <cell r="P4974">
            <v>8880000</v>
          </cell>
          <cell r="AC4974" t="str">
            <v>Dinh Dưỡng</v>
          </cell>
          <cell r="AH4974" t="str">
            <v>Tiến độ 2</v>
          </cell>
        </row>
        <row r="4975">
          <cell r="H4975" t="str">
            <v>MC000249</v>
          </cell>
          <cell r="P4975">
            <v>17280000</v>
          </cell>
          <cell r="AC4975" t="str">
            <v>Dinh Dưỡng</v>
          </cell>
          <cell r="AH4975" t="str">
            <v>Tiến độ 2</v>
          </cell>
        </row>
        <row r="4976">
          <cell r="H4976" t="str">
            <v>MC000249</v>
          </cell>
          <cell r="P4976">
            <v>17640000</v>
          </cell>
          <cell r="AC4976" t="str">
            <v>Dinh Dưỡng</v>
          </cell>
          <cell r="AH4976" t="str">
            <v>Tiến độ 2</v>
          </cell>
        </row>
        <row r="4977">
          <cell r="H4977" t="str">
            <v>MC000249</v>
          </cell>
          <cell r="P4977">
            <v>14256000</v>
          </cell>
          <cell r="AC4977" t="str">
            <v>Dinh Dưỡng</v>
          </cell>
          <cell r="AH4977" t="str">
            <v>Tiến độ 2</v>
          </cell>
        </row>
        <row r="4978">
          <cell r="H4978" t="str">
            <v>MC000593</v>
          </cell>
          <cell r="P4978">
            <v>408000</v>
          </cell>
          <cell r="AC4978" t="str">
            <v>Bột Ăn Dặm</v>
          </cell>
          <cell r="AH4978" t="str">
            <v>Tiến độ 2</v>
          </cell>
        </row>
        <row r="4979">
          <cell r="H4979" t="str">
            <v>MC000593</v>
          </cell>
          <cell r="P4979">
            <v>408000</v>
          </cell>
          <cell r="AC4979" t="str">
            <v>Bột Ăn Dặm</v>
          </cell>
          <cell r="AH4979" t="str">
            <v>Tiến độ 2</v>
          </cell>
        </row>
        <row r="4980">
          <cell r="H4980" t="str">
            <v>MC000593</v>
          </cell>
          <cell r="P4980">
            <v>531000</v>
          </cell>
          <cell r="AC4980" t="str">
            <v>Bột Ăn Dặm</v>
          </cell>
          <cell r="AH4980" t="str">
            <v>Tiến độ 2</v>
          </cell>
        </row>
        <row r="4981">
          <cell r="H4981" t="str">
            <v>MC000593</v>
          </cell>
          <cell r="P4981">
            <v>204000</v>
          </cell>
          <cell r="AC4981" t="str">
            <v>Bột Ăn Dặm</v>
          </cell>
          <cell r="AH4981" t="str">
            <v>Tiến độ 2</v>
          </cell>
        </row>
        <row r="4982">
          <cell r="H4982" t="str">
            <v>MC000593</v>
          </cell>
          <cell r="P4982">
            <v>177000</v>
          </cell>
          <cell r="AC4982" t="str">
            <v>Bột Ăn Dặm</v>
          </cell>
          <cell r="AH4982" t="str">
            <v>Tiến độ 2</v>
          </cell>
        </row>
        <row r="4983">
          <cell r="H4983" t="str">
            <v>MC000593</v>
          </cell>
          <cell r="P4983">
            <v>177000</v>
          </cell>
          <cell r="AC4983" t="str">
            <v>Bột Ăn Dặm</v>
          </cell>
          <cell r="AH4983" t="str">
            <v>Tiến độ 2</v>
          </cell>
        </row>
        <row r="4984">
          <cell r="H4984" t="str">
            <v>MC000593</v>
          </cell>
          <cell r="P4984">
            <v>177000</v>
          </cell>
          <cell r="AC4984" t="str">
            <v>Bột Ăn Dặm</v>
          </cell>
          <cell r="AH4984" t="str">
            <v>Tiến độ 2</v>
          </cell>
        </row>
        <row r="4985">
          <cell r="H4985" t="str">
            <v>MC000593</v>
          </cell>
          <cell r="P4985">
            <v>177000</v>
          </cell>
          <cell r="AC4985" t="str">
            <v>Bột Ăn Dặm</v>
          </cell>
          <cell r="AH4985" t="str">
            <v>Tiến độ 2</v>
          </cell>
        </row>
        <row r="4986">
          <cell r="H4986" t="str">
            <v>MC002565</v>
          </cell>
          <cell r="P4986">
            <v>11760000</v>
          </cell>
          <cell r="AC4986" t="str">
            <v>Dinh Dưỡng</v>
          </cell>
          <cell r="AH4986" t="str">
            <v>Tiến độ 2</v>
          </cell>
        </row>
        <row r="4987">
          <cell r="H4987" t="str">
            <v>MC002565</v>
          </cell>
          <cell r="P4987">
            <v>4980000</v>
          </cell>
          <cell r="AC4987" t="str">
            <v>Dinh Dưỡng</v>
          </cell>
          <cell r="AH4987" t="str">
            <v>Tiến độ 2</v>
          </cell>
        </row>
        <row r="4988">
          <cell r="H4988" t="str">
            <v>MC002565</v>
          </cell>
          <cell r="P4988">
            <v>3864000</v>
          </cell>
          <cell r="AC4988" t="str">
            <v>Dinh Dưỡng</v>
          </cell>
          <cell r="AH4988" t="str">
            <v>Tiến độ 2</v>
          </cell>
        </row>
        <row r="4989">
          <cell r="H4989" t="str">
            <v>MC000788</v>
          </cell>
          <cell r="P4989">
            <v>5520000</v>
          </cell>
          <cell r="AC4989" t="str">
            <v>Pharma</v>
          </cell>
          <cell r="AH4989" t="str">
            <v>Tiến độ 2</v>
          </cell>
        </row>
        <row r="4990">
          <cell r="H4990" t="str">
            <v>MC000788</v>
          </cell>
          <cell r="P4990">
            <v>3948000</v>
          </cell>
          <cell r="AC4990" t="str">
            <v>Pharma</v>
          </cell>
          <cell r="AH4990" t="str">
            <v>Tiến độ 2</v>
          </cell>
        </row>
        <row r="4991">
          <cell r="H4991" t="str">
            <v>MC000307</v>
          </cell>
          <cell r="P4991">
            <v>5760000</v>
          </cell>
          <cell r="AC4991" t="str">
            <v>Dinh Dưỡng</v>
          </cell>
          <cell r="AH4991" t="str">
            <v>Tiến độ 2</v>
          </cell>
        </row>
        <row r="4992">
          <cell r="H4992" t="str">
            <v>MC000307</v>
          </cell>
          <cell r="P4992">
            <v>1000000</v>
          </cell>
          <cell r="AC4992" t="str">
            <v>Dinh Dưỡng</v>
          </cell>
          <cell r="AH4992" t="str">
            <v>Tiến độ 2</v>
          </cell>
        </row>
        <row r="4993">
          <cell r="H4993" t="str">
            <v>MC000307</v>
          </cell>
          <cell r="P4993">
            <v>11592000</v>
          </cell>
          <cell r="AC4993" t="str">
            <v>Dinh Dưỡng</v>
          </cell>
          <cell r="AH4993" t="str">
            <v>Tiến độ 2</v>
          </cell>
        </row>
        <row r="4994">
          <cell r="H4994" t="str">
            <v>MC000307</v>
          </cell>
          <cell r="P4994">
            <v>4752000</v>
          </cell>
          <cell r="AC4994" t="str">
            <v>Dinh Dưỡng</v>
          </cell>
          <cell r="AH4994" t="str">
            <v>Tiến độ 2</v>
          </cell>
        </row>
        <row r="4995">
          <cell r="H4995" t="str">
            <v>MC000042</v>
          </cell>
          <cell r="P4995">
            <v>5040000</v>
          </cell>
          <cell r="AC4995" t="str">
            <v>Nunest</v>
          </cell>
          <cell r="AH4995" t="str">
            <v>Tiến độ 2</v>
          </cell>
        </row>
        <row r="4996">
          <cell r="H4996" t="str">
            <v>MC000042</v>
          </cell>
          <cell r="P4996">
            <v>5880000</v>
          </cell>
          <cell r="AC4996" t="str">
            <v>Nunest</v>
          </cell>
          <cell r="AH4996" t="str">
            <v>Tiến độ 2</v>
          </cell>
        </row>
        <row r="4997">
          <cell r="H4997" t="str">
            <v>MC000042</v>
          </cell>
          <cell r="P4997">
            <v>3360000</v>
          </cell>
          <cell r="AC4997" t="str">
            <v>Nunest</v>
          </cell>
          <cell r="AH4997" t="str">
            <v>Tiến độ 2</v>
          </cell>
        </row>
        <row r="4998">
          <cell r="H4998" t="str">
            <v>MC000042</v>
          </cell>
          <cell r="P4998">
            <v>2370000</v>
          </cell>
          <cell r="AC4998" t="str">
            <v>Nunest</v>
          </cell>
          <cell r="AH4998" t="str">
            <v>Tiến độ 2</v>
          </cell>
        </row>
        <row r="4999">
          <cell r="H4999" t="str">
            <v>MC000042</v>
          </cell>
          <cell r="P4999">
            <v>3300000</v>
          </cell>
          <cell r="AC4999" t="str">
            <v>Nunest</v>
          </cell>
          <cell r="AH4999" t="str">
            <v>Tiến độ 2</v>
          </cell>
        </row>
        <row r="5000">
          <cell r="H5000" t="str">
            <v>MC000788</v>
          </cell>
          <cell r="P5000">
            <v>23184000</v>
          </cell>
          <cell r="AC5000" t="str">
            <v>Dinh Dưỡng</v>
          </cell>
          <cell r="AH5000" t="str">
            <v>Tiến độ 2</v>
          </cell>
        </row>
        <row r="5001">
          <cell r="H5001" t="str">
            <v>MC000788</v>
          </cell>
          <cell r="P5001">
            <v>3828000</v>
          </cell>
          <cell r="AC5001" t="str">
            <v>Dinh Dưỡng</v>
          </cell>
          <cell r="AH5001" t="str">
            <v>Tiến độ 2</v>
          </cell>
        </row>
        <row r="5002">
          <cell r="H5002" t="str">
            <v>MC000788</v>
          </cell>
          <cell r="P5002">
            <v>11496000</v>
          </cell>
          <cell r="AC5002" t="str">
            <v>Dinh Dưỡng</v>
          </cell>
          <cell r="AH5002" t="str">
            <v>Tiến độ 2</v>
          </cell>
        </row>
        <row r="5003">
          <cell r="H5003" t="str">
            <v>MC000788</v>
          </cell>
          <cell r="P5003">
            <v>5880000</v>
          </cell>
          <cell r="AC5003" t="str">
            <v>Dinh Dưỡng</v>
          </cell>
          <cell r="AH5003" t="str">
            <v>Tiến độ 2</v>
          </cell>
        </row>
        <row r="5004">
          <cell r="H5004" t="str">
            <v>MC000788</v>
          </cell>
          <cell r="P5004">
            <v>4632000</v>
          </cell>
          <cell r="AC5004" t="str">
            <v>Dinh Dưỡng</v>
          </cell>
          <cell r="AH5004" t="str">
            <v>Tiến độ 2</v>
          </cell>
        </row>
        <row r="5005">
          <cell r="H5005" t="str">
            <v>MC000703</v>
          </cell>
          <cell r="P5005">
            <v>1392000</v>
          </cell>
          <cell r="AC5005" t="str">
            <v>Pur</v>
          </cell>
          <cell r="AH5005" t="str">
            <v>Tiến độ 2</v>
          </cell>
        </row>
        <row r="5006">
          <cell r="H5006" t="str">
            <v>MC000703</v>
          </cell>
          <cell r="P5006">
            <v>1440000</v>
          </cell>
          <cell r="AC5006" t="str">
            <v>Pur</v>
          </cell>
          <cell r="AH5006" t="str">
            <v>Tiến độ 2</v>
          </cell>
        </row>
        <row r="5007">
          <cell r="H5007" t="str">
            <v>MC000703</v>
          </cell>
          <cell r="P5007">
            <v>2880000</v>
          </cell>
          <cell r="AC5007" t="str">
            <v>Pur</v>
          </cell>
          <cell r="AH5007" t="str">
            <v>Tiến độ 2</v>
          </cell>
        </row>
        <row r="5008">
          <cell r="H5008" t="str">
            <v>MC000703</v>
          </cell>
          <cell r="P5008">
            <v>1200000</v>
          </cell>
          <cell r="AC5008" t="str">
            <v>Pur</v>
          </cell>
          <cell r="AH5008" t="str">
            <v>Tiến độ 2</v>
          </cell>
        </row>
        <row r="5009">
          <cell r="H5009" t="str">
            <v>MC000703</v>
          </cell>
          <cell r="P5009">
            <v>1320000</v>
          </cell>
          <cell r="AC5009" t="str">
            <v>Pur</v>
          </cell>
          <cell r="AH5009" t="str">
            <v>Tiến độ 2</v>
          </cell>
        </row>
        <row r="5010">
          <cell r="H5010" t="str">
            <v>MC000703</v>
          </cell>
          <cell r="P5010">
            <v>1020000</v>
          </cell>
          <cell r="AC5010" t="str">
            <v>Pur</v>
          </cell>
          <cell r="AH5010" t="str">
            <v>Tiến độ 2</v>
          </cell>
        </row>
        <row r="5011">
          <cell r="H5011" t="str">
            <v>MC000703</v>
          </cell>
          <cell r="P5011">
            <v>1020000</v>
          </cell>
          <cell r="AC5011" t="str">
            <v>Pur</v>
          </cell>
          <cell r="AH5011" t="str">
            <v>Tiến độ 2</v>
          </cell>
        </row>
        <row r="5012">
          <cell r="H5012" t="str">
            <v>MC000703</v>
          </cell>
          <cell r="P5012">
            <v>2040000</v>
          </cell>
          <cell r="AC5012" t="str">
            <v>Pur</v>
          </cell>
          <cell r="AH5012" t="str">
            <v>Tiến độ 2</v>
          </cell>
        </row>
        <row r="5013">
          <cell r="H5013" t="str">
            <v>MC002513</v>
          </cell>
          <cell r="P5013">
            <v>6240000</v>
          </cell>
          <cell r="AC5013" t="str">
            <v>Pharma</v>
          </cell>
          <cell r="AH5013" t="str">
            <v>Tiến độ 2</v>
          </cell>
        </row>
        <row r="5014">
          <cell r="H5014" t="str">
            <v>MC002714</v>
          </cell>
          <cell r="P5014">
            <v>1530000</v>
          </cell>
          <cell r="AC5014" t="str">
            <v>Sữa Bột Colos</v>
          </cell>
          <cell r="AH5014" t="str">
            <v>Tiến độ 2</v>
          </cell>
        </row>
        <row r="5015">
          <cell r="H5015" t="str">
            <v>MC002714</v>
          </cell>
          <cell r="P5015">
            <v>3420000</v>
          </cell>
          <cell r="AC5015" t="str">
            <v>Dinh Dưỡng</v>
          </cell>
          <cell r="AH5015" t="str">
            <v>Tiến độ 2</v>
          </cell>
        </row>
        <row r="5016">
          <cell r="H5016" t="str">
            <v>MC002714</v>
          </cell>
          <cell r="P5016">
            <v>6720000</v>
          </cell>
          <cell r="AC5016" t="str">
            <v>Dinh Dưỡng</v>
          </cell>
          <cell r="AH5016" t="str">
            <v>Tiến độ 2</v>
          </cell>
        </row>
        <row r="5017">
          <cell r="H5017" t="str">
            <v>MC002714</v>
          </cell>
          <cell r="P5017">
            <v>6360000</v>
          </cell>
          <cell r="AC5017" t="str">
            <v>Dinh Dưỡng</v>
          </cell>
          <cell r="AH5017" t="str">
            <v>Tiến độ 2</v>
          </cell>
        </row>
        <row r="5018">
          <cell r="H5018" t="str">
            <v>MC002714</v>
          </cell>
          <cell r="P5018">
            <v>768000</v>
          </cell>
          <cell r="AC5018" t="str">
            <v>Sữa Nước</v>
          </cell>
          <cell r="AH5018" t="str">
            <v>Tiến độ 2</v>
          </cell>
        </row>
        <row r="5019">
          <cell r="H5019" t="str">
            <v>MC002714</v>
          </cell>
          <cell r="P5019">
            <v>2160000</v>
          </cell>
          <cell r="AC5019" t="str">
            <v>Sữa Nước Pharma</v>
          </cell>
          <cell r="AH5019" t="str">
            <v>Tiến độ 2</v>
          </cell>
        </row>
        <row r="5020">
          <cell r="H5020" t="str">
            <v>MC002714</v>
          </cell>
          <cell r="P5020">
            <v>1987200</v>
          </cell>
          <cell r="AC5020" t="str">
            <v>Sữa Nước Pharma</v>
          </cell>
          <cell r="AH5020" t="str">
            <v>Tiến độ 2</v>
          </cell>
        </row>
        <row r="5021">
          <cell r="H5021" t="str">
            <v>MC002714</v>
          </cell>
          <cell r="P5021">
            <v>576000</v>
          </cell>
          <cell r="AC5021" t="str">
            <v>Sữa Nước</v>
          </cell>
          <cell r="AH5021" t="str">
            <v>Tiến độ 2</v>
          </cell>
        </row>
        <row r="5022">
          <cell r="H5022" t="str">
            <v>MC002714</v>
          </cell>
          <cell r="P5022">
            <v>1728000</v>
          </cell>
          <cell r="AC5022" t="str">
            <v>Sữa Nước</v>
          </cell>
          <cell r="AH5022" t="str">
            <v>Tiến độ 2</v>
          </cell>
        </row>
        <row r="5023">
          <cell r="H5023" t="str">
            <v>MC002714</v>
          </cell>
          <cell r="P5023">
            <v>1324800</v>
          </cell>
          <cell r="AC5023" t="str">
            <v>Sữa Nước</v>
          </cell>
          <cell r="AH5023" t="str">
            <v>Tiến độ 2</v>
          </cell>
        </row>
        <row r="5024">
          <cell r="H5024" t="str">
            <v>MC002777</v>
          </cell>
          <cell r="P5024">
            <v>6624000</v>
          </cell>
          <cell r="AC5024" t="str">
            <v>Sữa Nước</v>
          </cell>
          <cell r="AH5024" t="str">
            <v>Tiến độ 2</v>
          </cell>
        </row>
        <row r="5025">
          <cell r="H5025" t="str">
            <v>MC002777</v>
          </cell>
          <cell r="P5025">
            <v>6624000</v>
          </cell>
          <cell r="AC5025" t="str">
            <v>Sữa Nước Pharma</v>
          </cell>
          <cell r="AH5025" t="str">
            <v>Tiến độ 2</v>
          </cell>
        </row>
        <row r="5026">
          <cell r="H5026" t="str">
            <v>MC002777</v>
          </cell>
          <cell r="P5026">
            <v>1075200</v>
          </cell>
          <cell r="AC5026" t="str">
            <v>Sữa Nước Pharma</v>
          </cell>
          <cell r="AH5026" t="str">
            <v>Tiến độ 2</v>
          </cell>
        </row>
        <row r="5027">
          <cell r="H5027" t="str">
            <v>MC000604</v>
          </cell>
          <cell r="P5027">
            <v>9036000</v>
          </cell>
          <cell r="AC5027" t="str">
            <v>Dinh Dưỡng</v>
          </cell>
          <cell r="AH5027" t="str">
            <v>Tiến độ 2</v>
          </cell>
        </row>
        <row r="5028">
          <cell r="H5028" t="str">
            <v>MC000871</v>
          </cell>
          <cell r="P5028">
            <v>9036000</v>
          </cell>
          <cell r="AC5028" t="str">
            <v>Dinh Dưỡng</v>
          </cell>
          <cell r="AH5028" t="str">
            <v>Tiến độ 2</v>
          </cell>
        </row>
        <row r="5029">
          <cell r="H5029" t="str">
            <v>MC000863</v>
          </cell>
          <cell r="P5029">
            <v>6024000</v>
          </cell>
          <cell r="AC5029" t="str">
            <v>Dinh Dưỡng</v>
          </cell>
          <cell r="AH5029" t="str">
            <v>Tiến độ 2</v>
          </cell>
        </row>
        <row r="5030">
          <cell r="H5030" t="str">
            <v>MC001260</v>
          </cell>
          <cell r="P5030">
            <v>3263000</v>
          </cell>
          <cell r="AC5030" t="str">
            <v>Dinh Dưỡng</v>
          </cell>
          <cell r="AH5030" t="str">
            <v>Tiến độ 2</v>
          </cell>
        </row>
        <row r="5031">
          <cell r="H5031" t="str">
            <v>MC002448</v>
          </cell>
          <cell r="P5031">
            <v>15060000</v>
          </cell>
          <cell r="AC5031" t="str">
            <v>Dinh Dưỡng</v>
          </cell>
          <cell r="AH5031" t="str">
            <v>Tiến độ 2</v>
          </cell>
        </row>
        <row r="5032">
          <cell r="H5032" t="str">
            <v>MC001235</v>
          </cell>
          <cell r="P5032">
            <v>1757000</v>
          </cell>
          <cell r="AC5032" t="str">
            <v>Dinh Dưỡng</v>
          </cell>
          <cell r="AH5032" t="str">
            <v>Tiến độ 2</v>
          </cell>
        </row>
        <row r="5033">
          <cell r="H5033" t="str">
            <v>MC002613</v>
          </cell>
          <cell r="P5033">
            <v>3000000</v>
          </cell>
          <cell r="AC5033" t="str">
            <v>Nunest</v>
          </cell>
          <cell r="AH5033" t="str">
            <v>Tiến độ 2</v>
          </cell>
        </row>
        <row r="5034">
          <cell r="H5034" t="str">
            <v>MC002613</v>
          </cell>
          <cell r="P5034">
            <v>3450000</v>
          </cell>
          <cell r="AC5034" t="str">
            <v>Nunest</v>
          </cell>
          <cell r="AH5034" t="str">
            <v>Tiến độ 2</v>
          </cell>
        </row>
        <row r="5035">
          <cell r="H5035" t="str">
            <v>MC002613</v>
          </cell>
          <cell r="P5035">
            <v>3300000</v>
          </cell>
          <cell r="AC5035" t="str">
            <v>Nunest</v>
          </cell>
          <cell r="AH5035" t="str">
            <v>Tiến độ 2</v>
          </cell>
        </row>
        <row r="5036">
          <cell r="H5036" t="str">
            <v>MC001813</v>
          </cell>
          <cell r="P5036">
            <v>5940000</v>
          </cell>
          <cell r="AC5036" t="str">
            <v>Nunest</v>
          </cell>
          <cell r="AH5036" t="str">
            <v>Tiến độ 2</v>
          </cell>
        </row>
        <row r="5037">
          <cell r="H5037" t="str">
            <v>MC001813</v>
          </cell>
          <cell r="P5037">
            <v>12600000</v>
          </cell>
          <cell r="AC5037" t="str">
            <v>Nunest</v>
          </cell>
          <cell r="AH5037" t="str">
            <v>Tiến độ 2</v>
          </cell>
        </row>
        <row r="5038">
          <cell r="H5038" t="str">
            <v>MC001813</v>
          </cell>
          <cell r="P5038">
            <v>5880000</v>
          </cell>
          <cell r="AC5038" t="str">
            <v>Nunest</v>
          </cell>
          <cell r="AH5038" t="str">
            <v>Tiến độ 2</v>
          </cell>
        </row>
        <row r="5039">
          <cell r="H5039" t="str">
            <v>MC001813</v>
          </cell>
          <cell r="P5039">
            <v>7950000</v>
          </cell>
          <cell r="AC5039" t="str">
            <v>Nunest</v>
          </cell>
          <cell r="AH5039" t="str">
            <v>Tiến độ 2</v>
          </cell>
        </row>
        <row r="5040">
          <cell r="H5040" t="str">
            <v>MC001813</v>
          </cell>
          <cell r="P5040">
            <v>600000</v>
          </cell>
          <cell r="AC5040" t="str">
            <v>Nunest</v>
          </cell>
          <cell r="AH5040" t="str">
            <v>Tiến độ 2</v>
          </cell>
        </row>
        <row r="5041">
          <cell r="H5041" t="str">
            <v>MC001813</v>
          </cell>
          <cell r="P5041">
            <v>3300000</v>
          </cell>
          <cell r="AC5041" t="str">
            <v>Nunest</v>
          </cell>
          <cell r="AH5041" t="str">
            <v>Tiến độ 2</v>
          </cell>
        </row>
        <row r="5042">
          <cell r="H5042" t="str">
            <v>MC000358</v>
          </cell>
          <cell r="P5042">
            <v>4632000</v>
          </cell>
          <cell r="AC5042" t="str">
            <v>Dinh Dưỡng</v>
          </cell>
          <cell r="AH5042" t="str">
            <v>Tiến độ 2</v>
          </cell>
        </row>
        <row r="5043">
          <cell r="H5043" t="str">
            <v>MC000358</v>
          </cell>
          <cell r="P5043">
            <v>5760000</v>
          </cell>
          <cell r="AC5043" t="str">
            <v>Dinh Dưỡng</v>
          </cell>
          <cell r="AH5043" t="str">
            <v>Tiến độ 2</v>
          </cell>
        </row>
        <row r="5044">
          <cell r="H5044" t="str">
            <v>MC002173</v>
          </cell>
          <cell r="P5044">
            <v>136000</v>
          </cell>
          <cell r="AC5044" t="str">
            <v>Bột Ăn Dặm</v>
          </cell>
          <cell r="AH5044" t="str">
            <v>Tiến độ 2</v>
          </cell>
        </row>
        <row r="5045">
          <cell r="H5045" t="str">
            <v>MC002173</v>
          </cell>
          <cell r="P5045">
            <v>888000</v>
          </cell>
          <cell r="AC5045" t="str">
            <v>Sữa nước</v>
          </cell>
          <cell r="AH5045" t="str">
            <v>Tiến độ 2</v>
          </cell>
        </row>
        <row r="5046">
          <cell r="H5046" t="str">
            <v>MC002173</v>
          </cell>
          <cell r="P5046">
            <v>1080000</v>
          </cell>
          <cell r="AC5046" t="str">
            <v>Pharma</v>
          </cell>
          <cell r="AH5046" t="str">
            <v>Tiến độ 2</v>
          </cell>
        </row>
        <row r="5047">
          <cell r="H5047" t="str">
            <v>MC002173</v>
          </cell>
          <cell r="P5047">
            <v>537600</v>
          </cell>
          <cell r="AC5047" t="str">
            <v>Sữa Nước Pharma</v>
          </cell>
          <cell r="AH5047" t="str">
            <v>Tiến độ 2</v>
          </cell>
        </row>
        <row r="5048">
          <cell r="H5048" t="str">
            <v>MC002173</v>
          </cell>
          <cell r="P5048">
            <v>150000</v>
          </cell>
          <cell r="AC5048" t="str">
            <v>Pur</v>
          </cell>
          <cell r="AH5048" t="str">
            <v>Tiến độ 2</v>
          </cell>
        </row>
        <row r="5049">
          <cell r="H5049" t="str">
            <v>MC002173</v>
          </cell>
          <cell r="P5049">
            <v>118000</v>
          </cell>
          <cell r="AC5049" t="str">
            <v>Bột Ăn Dặm</v>
          </cell>
          <cell r="AH5049" t="str">
            <v>Tiến độ 2</v>
          </cell>
        </row>
        <row r="5050">
          <cell r="H5050" t="str">
            <v>MC002173</v>
          </cell>
          <cell r="P5050">
            <v>118000</v>
          </cell>
          <cell r="AC5050" t="str">
            <v>Bột Ăn Dặm</v>
          </cell>
          <cell r="AH5050" t="str">
            <v>Tiến độ 2</v>
          </cell>
        </row>
        <row r="5051">
          <cell r="H5051" t="str">
            <v>MC002173</v>
          </cell>
          <cell r="P5051">
            <v>118000</v>
          </cell>
          <cell r="AC5051" t="str">
            <v>Bột Ăn Dặm</v>
          </cell>
          <cell r="AH5051" t="str">
            <v>Tiến độ 2</v>
          </cell>
        </row>
        <row r="5052">
          <cell r="H5052" t="str">
            <v>MC002173</v>
          </cell>
          <cell r="P5052">
            <v>386000</v>
          </cell>
          <cell r="AC5052" t="str">
            <v>Dinh Dưỡng</v>
          </cell>
          <cell r="AH5052" t="str">
            <v>Tiến độ 2</v>
          </cell>
        </row>
        <row r="5053">
          <cell r="H5053" t="str">
            <v>MC002173</v>
          </cell>
          <cell r="P5053">
            <v>1584000</v>
          </cell>
          <cell r="AC5053" t="str">
            <v>Dinh Dưỡng</v>
          </cell>
          <cell r="AH5053" t="str">
            <v>Tiến độ 2</v>
          </cell>
        </row>
        <row r="5054">
          <cell r="H5054" t="str">
            <v>MC002173</v>
          </cell>
          <cell r="P5054">
            <v>432000</v>
          </cell>
          <cell r="AC5054" t="str">
            <v>Sữa Nước Pharma</v>
          </cell>
          <cell r="AH5054" t="str">
            <v>Tiến độ 2</v>
          </cell>
        </row>
        <row r="5055">
          <cell r="H5055" t="str">
            <v>MC002173</v>
          </cell>
          <cell r="P5055">
            <v>520000</v>
          </cell>
          <cell r="AC5055" t="str">
            <v>Pharma</v>
          </cell>
          <cell r="AH5055" t="str">
            <v>Tiến độ 2</v>
          </cell>
        </row>
        <row r="5056">
          <cell r="H5056" t="str">
            <v>MC002173</v>
          </cell>
          <cell r="P5056">
            <v>136000</v>
          </cell>
          <cell r="AC5056" t="str">
            <v>Bột Ăn Dặm</v>
          </cell>
          <cell r="AH5056" t="str">
            <v>Tiến độ 2</v>
          </cell>
        </row>
        <row r="5057">
          <cell r="H5057" t="str">
            <v>MC002173</v>
          </cell>
          <cell r="P5057">
            <v>59000</v>
          </cell>
          <cell r="AC5057" t="str">
            <v>Bột Ăn Dặm</v>
          </cell>
          <cell r="AH5057" t="str">
            <v>Tiến độ 2</v>
          </cell>
        </row>
        <row r="5058">
          <cell r="H5058" t="str">
            <v>MC002173</v>
          </cell>
          <cell r="P5058">
            <v>59000</v>
          </cell>
          <cell r="AC5058" t="str">
            <v>Bột Ăn Dặm</v>
          </cell>
          <cell r="AH5058" t="str">
            <v>Tiến độ 2</v>
          </cell>
        </row>
        <row r="5059">
          <cell r="H5059" t="str">
            <v>MC002173</v>
          </cell>
          <cell r="P5059">
            <v>68000</v>
          </cell>
          <cell r="AC5059" t="str">
            <v>Bột Ăn Dặm</v>
          </cell>
          <cell r="AH5059" t="str">
            <v>Tiến độ 2</v>
          </cell>
        </row>
        <row r="5060">
          <cell r="H5060" t="str">
            <v>MC002173</v>
          </cell>
          <cell r="P5060">
            <v>68000</v>
          </cell>
          <cell r="AC5060" t="str">
            <v>Bột Ăn Dặm</v>
          </cell>
          <cell r="AH5060" t="str">
            <v>Tiến độ 2</v>
          </cell>
        </row>
        <row r="5061">
          <cell r="H5061" t="str">
            <v>MC002173</v>
          </cell>
          <cell r="P5061">
            <v>312000</v>
          </cell>
          <cell r="AC5061" t="str">
            <v>Sữa Nước</v>
          </cell>
          <cell r="AH5061" t="str">
            <v>Tiến độ 2</v>
          </cell>
        </row>
        <row r="5062">
          <cell r="H5062" t="str">
            <v>MC002173</v>
          </cell>
          <cell r="P5062">
            <v>59000</v>
          </cell>
          <cell r="AC5062" t="str">
            <v>Bột Ăn Dặm</v>
          </cell>
          <cell r="AH5062" t="str">
            <v>Tiến độ 2</v>
          </cell>
        </row>
        <row r="5063">
          <cell r="H5063" t="str">
            <v>MC002173</v>
          </cell>
          <cell r="P5063">
            <v>360000</v>
          </cell>
          <cell r="AC5063" t="str">
            <v>Sữa Nước Pharma</v>
          </cell>
          <cell r="AH5063" t="str">
            <v>Tiến độ 2</v>
          </cell>
        </row>
        <row r="5064">
          <cell r="H5064" t="str">
            <v>MC002173</v>
          </cell>
          <cell r="P5064">
            <v>68000</v>
          </cell>
          <cell r="AC5064" t="str">
            <v>Bột Ăn Dặm</v>
          </cell>
          <cell r="AH5064" t="str">
            <v>Tiến độ 2</v>
          </cell>
        </row>
        <row r="5065">
          <cell r="H5065" t="str">
            <v>MC002173</v>
          </cell>
          <cell r="P5065">
            <v>118000</v>
          </cell>
          <cell r="AC5065" t="str">
            <v>Bột Ăn Dặm</v>
          </cell>
          <cell r="AH5065" t="str">
            <v>Tiến độ 2</v>
          </cell>
        </row>
        <row r="5066">
          <cell r="H5066" t="str">
            <v>MC002173</v>
          </cell>
          <cell r="P5066">
            <v>68000</v>
          </cell>
          <cell r="AC5066" t="str">
            <v>Bột Ăn Dặm</v>
          </cell>
          <cell r="AH5066" t="str">
            <v>Tiến độ 2</v>
          </cell>
        </row>
        <row r="5067">
          <cell r="H5067" t="str">
            <v>MC002173</v>
          </cell>
          <cell r="P5067">
            <v>489600</v>
          </cell>
          <cell r="AC5067" t="str">
            <v>Sữa Nước Colos</v>
          </cell>
          <cell r="AH5067" t="str">
            <v>Tiến độ 2</v>
          </cell>
        </row>
        <row r="5068">
          <cell r="H5068" t="str">
            <v>MC002173</v>
          </cell>
          <cell r="P5068">
            <v>59000</v>
          </cell>
          <cell r="AC5068" t="str">
            <v>Bột Ăn Dặm</v>
          </cell>
          <cell r="AH5068" t="str">
            <v>Tiến độ 2</v>
          </cell>
        </row>
        <row r="5069">
          <cell r="H5069" t="str">
            <v>MC002173</v>
          </cell>
          <cell r="P5069">
            <v>59000</v>
          </cell>
          <cell r="AC5069" t="str">
            <v>Bột Ăn Dặm</v>
          </cell>
          <cell r="AH5069" t="str">
            <v>Tiến độ 2</v>
          </cell>
        </row>
        <row r="5070">
          <cell r="H5070" t="str">
            <v>MC002173</v>
          </cell>
          <cell r="P5070">
            <v>59000</v>
          </cell>
          <cell r="AC5070" t="str">
            <v>Bột Ăn Dặm</v>
          </cell>
          <cell r="AH5070" t="str">
            <v>Tiến độ 2</v>
          </cell>
        </row>
        <row r="5071">
          <cell r="H5071" t="str">
            <v>MC002173</v>
          </cell>
          <cell r="P5071">
            <v>360000</v>
          </cell>
          <cell r="AC5071" t="str">
            <v>Sữa Nước Pharma</v>
          </cell>
          <cell r="AH5071" t="str">
            <v>Tiến độ 2</v>
          </cell>
        </row>
        <row r="5072">
          <cell r="H5072" t="str">
            <v>MC002173</v>
          </cell>
          <cell r="P5072">
            <v>396000</v>
          </cell>
          <cell r="AC5072" t="str">
            <v>Dinh Dưỡng</v>
          </cell>
          <cell r="AH5072" t="str">
            <v>Tiến độ 2</v>
          </cell>
        </row>
        <row r="5073">
          <cell r="H5073" t="str">
            <v>MC002173</v>
          </cell>
          <cell r="P5073">
            <v>260000</v>
          </cell>
          <cell r="AC5073" t="str">
            <v>Dinh Dưỡng</v>
          </cell>
          <cell r="AH5073" t="str">
            <v>Tiến độ 2</v>
          </cell>
        </row>
        <row r="5074">
          <cell r="H5074" t="str">
            <v>MC002173</v>
          </cell>
          <cell r="P5074">
            <v>284000</v>
          </cell>
          <cell r="AC5074" t="str">
            <v>Dinh Dưỡng</v>
          </cell>
          <cell r="AH5074" t="str">
            <v>Tiến độ 2</v>
          </cell>
        </row>
        <row r="5075">
          <cell r="H5075" t="str">
            <v>MC002173</v>
          </cell>
          <cell r="P5075">
            <v>260000</v>
          </cell>
          <cell r="AC5075" t="str">
            <v>Sữa Bột Colos</v>
          </cell>
          <cell r="AH5075" t="str">
            <v>Tiến độ 2</v>
          </cell>
        </row>
        <row r="5076">
          <cell r="H5076" t="str">
            <v>MC002173</v>
          </cell>
          <cell r="P5076">
            <v>432000</v>
          </cell>
          <cell r="AC5076" t="str">
            <v>Sữa Nước</v>
          </cell>
          <cell r="AH5076" t="str">
            <v>Tiến độ 2</v>
          </cell>
        </row>
        <row r="5077">
          <cell r="H5077" t="str">
            <v>MC002173</v>
          </cell>
          <cell r="P5077">
            <v>960000</v>
          </cell>
          <cell r="AC5077" t="str">
            <v>Dinh Dưỡng</v>
          </cell>
          <cell r="AH5077" t="str">
            <v>Tiến độ 2</v>
          </cell>
        </row>
        <row r="5078">
          <cell r="H5078" t="str">
            <v>MC002173</v>
          </cell>
          <cell r="P5078">
            <v>576000</v>
          </cell>
          <cell r="AC5078" t="str">
            <v>Sữa Nước</v>
          </cell>
          <cell r="AH5078" t="str">
            <v>Tiến độ 2</v>
          </cell>
        </row>
        <row r="5079">
          <cell r="H5079" t="str">
            <v>MC002173</v>
          </cell>
          <cell r="P5079">
            <v>540000</v>
          </cell>
          <cell r="AC5079" t="str">
            <v>Pharma</v>
          </cell>
          <cell r="AH5079" t="str">
            <v>Tiến độ 2</v>
          </cell>
        </row>
        <row r="5080">
          <cell r="H5080" t="str">
            <v>MC002173</v>
          </cell>
          <cell r="P5080">
            <v>540000</v>
          </cell>
          <cell r="AC5080" t="str">
            <v>Pharma</v>
          </cell>
          <cell r="AH5080" t="str">
            <v>Tiến độ 2</v>
          </cell>
        </row>
        <row r="5081">
          <cell r="H5081" t="str">
            <v>MC002173</v>
          </cell>
          <cell r="P5081">
            <v>384000</v>
          </cell>
          <cell r="AC5081" t="str">
            <v>Sữa Nước</v>
          </cell>
          <cell r="AH5081" t="str">
            <v>Tiến độ 2</v>
          </cell>
        </row>
        <row r="5082">
          <cell r="H5082" t="str">
            <v>MC002173</v>
          </cell>
          <cell r="P5082">
            <v>386000</v>
          </cell>
          <cell r="AC5082" t="str">
            <v>Dinh Dưỡng</v>
          </cell>
          <cell r="AH5082" t="str">
            <v>Tiến độ 2</v>
          </cell>
        </row>
        <row r="5083">
          <cell r="H5083" t="str">
            <v>MC000162</v>
          </cell>
          <cell r="P5083">
            <v>864000</v>
          </cell>
          <cell r="AC5083" t="str">
            <v>Sữa Nước</v>
          </cell>
          <cell r="AH5083" t="str">
            <v>Tiến độ 2</v>
          </cell>
        </row>
        <row r="5084">
          <cell r="H5084" t="str">
            <v>MC000162</v>
          </cell>
          <cell r="P5084">
            <v>1123200</v>
          </cell>
          <cell r="AC5084" t="str">
            <v>Sữa Nước</v>
          </cell>
          <cell r="AH5084" t="str">
            <v>Tiến độ 2</v>
          </cell>
        </row>
        <row r="5085">
          <cell r="H5085" t="str">
            <v>MC000162</v>
          </cell>
          <cell r="P5085">
            <v>14256000</v>
          </cell>
          <cell r="AC5085" t="str">
            <v>Dinh Dưỡng</v>
          </cell>
          <cell r="AH5085" t="str">
            <v>Tiến độ 2</v>
          </cell>
        </row>
        <row r="5086">
          <cell r="H5086" t="str">
            <v>MC000162</v>
          </cell>
          <cell r="P5086">
            <v>8880000</v>
          </cell>
          <cell r="AC5086" t="str">
            <v>Dinh Dưỡng</v>
          </cell>
          <cell r="AH5086" t="str">
            <v>Tiến độ 2</v>
          </cell>
        </row>
        <row r="5087">
          <cell r="H5087" t="str">
            <v>MC000098</v>
          </cell>
          <cell r="P5087">
            <v>6912000</v>
          </cell>
          <cell r="AC5087" t="str">
            <v>Sữa Nước</v>
          </cell>
          <cell r="AH5087" t="str">
            <v>Tiến độ 2</v>
          </cell>
        </row>
        <row r="5088">
          <cell r="H5088" t="str">
            <v>MC000098</v>
          </cell>
          <cell r="P5088">
            <v>4492800</v>
          </cell>
          <cell r="AC5088" t="str">
            <v>Sữa Nước</v>
          </cell>
          <cell r="AH5088" t="str">
            <v>Tiến độ 2</v>
          </cell>
        </row>
        <row r="5089">
          <cell r="H5089" t="str">
            <v>MC000061</v>
          </cell>
          <cell r="P5089">
            <v>5940000</v>
          </cell>
          <cell r="AC5089" t="str">
            <v>Nunest</v>
          </cell>
          <cell r="AH5089" t="str">
            <v>Tiến độ 2</v>
          </cell>
        </row>
        <row r="5090">
          <cell r="H5090" t="str">
            <v>MC000061</v>
          </cell>
          <cell r="P5090">
            <v>2340000</v>
          </cell>
          <cell r="AC5090" t="str">
            <v>Nunest</v>
          </cell>
          <cell r="AH5090" t="str">
            <v>Tiến độ 2</v>
          </cell>
        </row>
        <row r="5091">
          <cell r="H5091" t="str">
            <v>MC001290</v>
          </cell>
          <cell r="P5091">
            <v>4980000</v>
          </cell>
          <cell r="AC5091" t="str">
            <v>Dinh Dưỡng</v>
          </cell>
          <cell r="AH5091" t="str">
            <v>Tiến độ 2</v>
          </cell>
        </row>
        <row r="5092">
          <cell r="H5092" t="str">
            <v>MC001290</v>
          </cell>
          <cell r="P5092">
            <v>7728000</v>
          </cell>
          <cell r="AC5092" t="str">
            <v>Dinh Dưỡng</v>
          </cell>
          <cell r="AH5092" t="str">
            <v>Tiến độ 2</v>
          </cell>
        </row>
        <row r="5093">
          <cell r="H5093" t="str">
            <v>MC001290</v>
          </cell>
          <cell r="P5093">
            <v>8880000</v>
          </cell>
          <cell r="AC5093" t="str">
            <v>Dinh Dưỡng</v>
          </cell>
          <cell r="AH5093" t="str">
            <v>Tiến độ 2</v>
          </cell>
        </row>
        <row r="5094">
          <cell r="H5094" t="str">
            <v>MC001290</v>
          </cell>
          <cell r="P5094">
            <v>3456000</v>
          </cell>
          <cell r="AC5094" t="str">
            <v>Sữa nước</v>
          </cell>
          <cell r="AH5094" t="str">
            <v>Tiến độ 2</v>
          </cell>
        </row>
        <row r="5095">
          <cell r="H5095" t="str">
            <v>MC001290</v>
          </cell>
          <cell r="P5095">
            <v>6624000</v>
          </cell>
          <cell r="AC5095" t="str">
            <v>Sữa nước</v>
          </cell>
          <cell r="AH5095" t="str">
            <v>Tiến độ 2</v>
          </cell>
        </row>
        <row r="5096">
          <cell r="H5096" t="str">
            <v>MC001290</v>
          </cell>
          <cell r="P5096">
            <v>720000</v>
          </cell>
          <cell r="AC5096" t="str">
            <v>Sữa Nước</v>
          </cell>
          <cell r="AH5096" t="str">
            <v>Tiến độ 2</v>
          </cell>
        </row>
        <row r="5097">
          <cell r="H5097" t="str">
            <v>MC001290</v>
          </cell>
          <cell r="P5097">
            <v>720000</v>
          </cell>
          <cell r="AC5097" t="str">
            <v>Sữa Nước</v>
          </cell>
          <cell r="AH5097" t="str">
            <v>Tiến độ 2</v>
          </cell>
        </row>
        <row r="5098">
          <cell r="H5098" t="str">
            <v>MC001290</v>
          </cell>
          <cell r="P5098">
            <v>720000</v>
          </cell>
          <cell r="AC5098" t="str">
            <v>Sữa nước</v>
          </cell>
          <cell r="AH5098" t="str">
            <v>Tiến độ 2</v>
          </cell>
        </row>
        <row r="5099">
          <cell r="H5099" t="str">
            <v>MC000429</v>
          </cell>
          <cell r="P5099">
            <v>3456000</v>
          </cell>
          <cell r="AC5099" t="str">
            <v>Sữa Nước</v>
          </cell>
          <cell r="AH5099" t="str">
            <v>Tiến độ 2</v>
          </cell>
        </row>
        <row r="5100">
          <cell r="H5100" t="str">
            <v>MC000671</v>
          </cell>
          <cell r="P5100">
            <v>11592000</v>
          </cell>
          <cell r="AC5100" t="str">
            <v>Dinh Dưỡng</v>
          </cell>
          <cell r="AH5100" t="str">
            <v>Tiến độ 2</v>
          </cell>
        </row>
        <row r="5101">
          <cell r="H5101" t="str">
            <v>MC000671</v>
          </cell>
          <cell r="P5101">
            <v>4492800</v>
          </cell>
          <cell r="AC5101" t="str">
            <v>Sữa Nước</v>
          </cell>
          <cell r="AH5101" t="str">
            <v>Tiến độ 2</v>
          </cell>
        </row>
        <row r="5102">
          <cell r="H5102" t="str">
            <v>MC000671</v>
          </cell>
          <cell r="P5102">
            <v>6912000</v>
          </cell>
          <cell r="AC5102" t="str">
            <v>Sữa Nước</v>
          </cell>
          <cell r="AH5102" t="str">
            <v>Tiến độ 2</v>
          </cell>
        </row>
        <row r="5103">
          <cell r="H5103" t="str">
            <v>MC000128</v>
          </cell>
          <cell r="P5103">
            <v>1728000</v>
          </cell>
          <cell r="AC5103" t="str">
            <v>Sữa Nước</v>
          </cell>
          <cell r="AH5103" t="str">
            <v>Tiến độ 2</v>
          </cell>
        </row>
        <row r="5104">
          <cell r="H5104" t="str">
            <v>MC000788</v>
          </cell>
          <cell r="P5104">
            <v>2664000</v>
          </cell>
          <cell r="AC5104" t="str">
            <v>Sữa nước</v>
          </cell>
          <cell r="AH5104" t="str">
            <v>Tiến độ 2</v>
          </cell>
        </row>
        <row r="5105">
          <cell r="H5105" t="str">
            <v>MC000788</v>
          </cell>
          <cell r="P5105">
            <v>2592000</v>
          </cell>
          <cell r="AC5105" t="str">
            <v>Sữa nước</v>
          </cell>
          <cell r="AH5105" t="str">
            <v>Tiến độ 2</v>
          </cell>
        </row>
        <row r="5106">
          <cell r="H5106" t="str">
            <v>MC000788</v>
          </cell>
          <cell r="P5106">
            <v>3264000</v>
          </cell>
          <cell r="AC5106" t="str">
            <v>Bột Ăn Dặm</v>
          </cell>
          <cell r="AH5106" t="str">
            <v>Tiến độ 2</v>
          </cell>
        </row>
        <row r="5107">
          <cell r="H5107" t="str">
            <v>MC000249</v>
          </cell>
          <cell r="P5107">
            <v>5520000</v>
          </cell>
          <cell r="AC5107" t="str">
            <v>Pharma</v>
          </cell>
          <cell r="AH5107" t="str">
            <v>Tiến độ 2</v>
          </cell>
        </row>
        <row r="5108">
          <cell r="H5108" t="str">
            <v>MC000249</v>
          </cell>
          <cell r="P5108">
            <v>3240000</v>
          </cell>
          <cell r="AC5108" t="str">
            <v>Pharma</v>
          </cell>
          <cell r="AH5108" t="str">
            <v>Tiến độ 2</v>
          </cell>
        </row>
        <row r="5109">
          <cell r="H5109" t="str">
            <v>MC000530</v>
          </cell>
          <cell r="P5109">
            <v>2592000</v>
          </cell>
          <cell r="AC5109" t="str">
            <v>Sữa nước</v>
          </cell>
          <cell r="AH5109" t="str">
            <v>Tiến độ 2</v>
          </cell>
        </row>
        <row r="5110">
          <cell r="H5110" t="str">
            <v>MC000530</v>
          </cell>
          <cell r="P5110">
            <v>6624000</v>
          </cell>
          <cell r="AC5110" t="str">
            <v>Sữa nước</v>
          </cell>
          <cell r="AH5110" t="str">
            <v>Tiến độ 2</v>
          </cell>
        </row>
        <row r="5111">
          <cell r="H5111" t="str">
            <v>MC002089</v>
          </cell>
          <cell r="P5111">
            <v>2220000</v>
          </cell>
          <cell r="AC5111" t="str">
            <v>Dinh Dưỡng</v>
          </cell>
          <cell r="AH5111" t="str">
            <v>Tiến độ 2</v>
          </cell>
        </row>
        <row r="5112">
          <cell r="H5112" t="str">
            <v>MC002089</v>
          </cell>
          <cell r="P5112">
            <v>2220000</v>
          </cell>
          <cell r="AC5112" t="str">
            <v>Dinh Dưỡng</v>
          </cell>
          <cell r="AH5112" t="str">
            <v>Tiến độ 2</v>
          </cell>
        </row>
        <row r="5113">
          <cell r="H5113" t="str">
            <v>MC002089</v>
          </cell>
          <cell r="P5113">
            <v>2220000</v>
          </cell>
          <cell r="AC5113" t="str">
            <v>Dinh Dưỡng</v>
          </cell>
          <cell r="AH5113" t="str">
            <v>Tiến độ 2</v>
          </cell>
        </row>
        <row r="5114">
          <cell r="H5114" t="str">
            <v>MC002089</v>
          </cell>
          <cell r="P5114">
            <v>2412000</v>
          </cell>
          <cell r="AC5114" t="str">
            <v>Dinh Dưỡng</v>
          </cell>
          <cell r="AH5114" t="str">
            <v>Tiến độ 2</v>
          </cell>
        </row>
        <row r="5115">
          <cell r="H5115" t="str">
            <v>MC002089</v>
          </cell>
          <cell r="P5115">
            <v>1938000</v>
          </cell>
          <cell r="AC5115" t="str">
            <v>Dinh Dưỡng</v>
          </cell>
          <cell r="AH5115" t="str">
            <v>Tiến độ 2</v>
          </cell>
        </row>
        <row r="5116">
          <cell r="H5116" t="str">
            <v>MC002423</v>
          </cell>
          <cell r="P5116">
            <v>8640000</v>
          </cell>
          <cell r="AC5116" t="str">
            <v>Sữa Nước</v>
          </cell>
          <cell r="AH5116" t="str">
            <v>Tiến độ 2</v>
          </cell>
        </row>
        <row r="5117">
          <cell r="H5117" t="str">
            <v>MC002423</v>
          </cell>
          <cell r="P5117">
            <v>1809000</v>
          </cell>
          <cell r="AC5117" t="str">
            <v>Dinh Dưỡng</v>
          </cell>
          <cell r="AH5117" t="str">
            <v>Tiến độ 2</v>
          </cell>
        </row>
        <row r="5118">
          <cell r="H5118" t="str">
            <v>MC002423</v>
          </cell>
          <cell r="P5118">
            <v>484500</v>
          </cell>
          <cell r="AC5118" t="str">
            <v>Dinh Dưỡng</v>
          </cell>
          <cell r="AH5118" t="str">
            <v>Tiến độ 2</v>
          </cell>
        </row>
        <row r="5119">
          <cell r="H5119" t="str">
            <v>MC001278</v>
          </cell>
          <cell r="P5119">
            <v>2304000</v>
          </cell>
          <cell r="AC5119" t="str">
            <v>Sữa Nước</v>
          </cell>
          <cell r="AH5119" t="str">
            <v>Tiến độ 2</v>
          </cell>
        </row>
        <row r="5120">
          <cell r="H5120" t="str">
            <v>MC001278</v>
          </cell>
          <cell r="P5120">
            <v>864000</v>
          </cell>
          <cell r="AC5120" t="str">
            <v>Sữa nước</v>
          </cell>
          <cell r="AH5120" t="str">
            <v>Tiến độ 2</v>
          </cell>
        </row>
        <row r="5121">
          <cell r="H5121" t="str">
            <v>MC002080</v>
          </cell>
          <cell r="P5121">
            <v>432000</v>
          </cell>
          <cell r="AC5121" t="str">
            <v>Sữa nước</v>
          </cell>
          <cell r="AH5121" t="str">
            <v>Tiến độ 2</v>
          </cell>
        </row>
        <row r="5122">
          <cell r="H5122" t="str">
            <v>MC002080</v>
          </cell>
          <cell r="P5122">
            <v>768000</v>
          </cell>
          <cell r="AC5122" t="str">
            <v>Sữa Nước</v>
          </cell>
          <cell r="AH5122" t="str">
            <v>Tiến độ 2</v>
          </cell>
        </row>
        <row r="5123">
          <cell r="H5123" t="str">
            <v>MC000121</v>
          </cell>
          <cell r="P5123">
            <v>480000</v>
          </cell>
          <cell r="AC5123" t="str">
            <v>Sữa Nước</v>
          </cell>
          <cell r="AH5123" t="str">
            <v>Tiến độ 2</v>
          </cell>
        </row>
        <row r="5124">
          <cell r="H5124" t="str">
            <v>MC000121</v>
          </cell>
          <cell r="P5124">
            <v>960000</v>
          </cell>
          <cell r="AC5124" t="str">
            <v>Sữa Nước</v>
          </cell>
          <cell r="AH5124" t="str">
            <v>Tiến độ 2</v>
          </cell>
        </row>
        <row r="5125">
          <cell r="H5125" t="str">
            <v>MC001264</v>
          </cell>
          <cell r="P5125">
            <v>5400000</v>
          </cell>
          <cell r="AC5125" t="str">
            <v>Nunest</v>
          </cell>
          <cell r="AH5125" t="str">
            <v>Tiến độ 2</v>
          </cell>
        </row>
        <row r="5126">
          <cell r="H5126" t="str">
            <v>MC001264</v>
          </cell>
          <cell r="P5126">
            <v>2370000</v>
          </cell>
          <cell r="AC5126" t="str">
            <v>Nunest</v>
          </cell>
          <cell r="AH5126" t="str">
            <v>Tiến độ 2</v>
          </cell>
        </row>
        <row r="5127">
          <cell r="H5127" t="str">
            <v>MC001264</v>
          </cell>
          <cell r="P5127">
            <v>1245000</v>
          </cell>
          <cell r="AC5127" t="str">
            <v>Nunest</v>
          </cell>
          <cell r="AH5127" t="str">
            <v>Tiến độ 2</v>
          </cell>
        </row>
        <row r="5128">
          <cell r="H5128" t="str">
            <v>MC001264</v>
          </cell>
          <cell r="P5128">
            <v>2700000</v>
          </cell>
          <cell r="AC5128" t="str">
            <v>Nunest</v>
          </cell>
          <cell r="AH5128" t="str">
            <v>Tiến độ 2</v>
          </cell>
        </row>
        <row r="5129">
          <cell r="H5129" t="str">
            <v>MC001264</v>
          </cell>
          <cell r="P5129">
            <v>1350000</v>
          </cell>
          <cell r="AC5129" t="str">
            <v>Nunest</v>
          </cell>
          <cell r="AH5129" t="str">
            <v>Tiến độ 2</v>
          </cell>
        </row>
        <row r="5130">
          <cell r="H5130" t="str">
            <v>MC001264</v>
          </cell>
          <cell r="P5130">
            <v>1350000</v>
          </cell>
          <cell r="AC5130" t="str">
            <v>Nunest</v>
          </cell>
          <cell r="AH5130" t="str">
            <v>Tiến độ 2</v>
          </cell>
        </row>
        <row r="5131">
          <cell r="H5131" t="str">
            <v>MC001264</v>
          </cell>
          <cell r="P5131">
            <v>3360000</v>
          </cell>
          <cell r="AC5131" t="str">
            <v>Nunest</v>
          </cell>
          <cell r="AH5131" t="str">
            <v>Tiến độ 2</v>
          </cell>
        </row>
        <row r="5132">
          <cell r="H5132" t="str">
            <v>MC001264</v>
          </cell>
          <cell r="P5132">
            <v>4410000</v>
          </cell>
          <cell r="AC5132" t="str">
            <v>Nunest</v>
          </cell>
          <cell r="AH5132" t="str">
            <v>Tiến độ 2</v>
          </cell>
        </row>
        <row r="5133">
          <cell r="H5133" t="str">
            <v>MC001264</v>
          </cell>
          <cell r="P5133">
            <v>11040000</v>
          </cell>
          <cell r="AC5133" t="str">
            <v>Pharma</v>
          </cell>
          <cell r="AH5133" t="str">
            <v>Tiến độ 2</v>
          </cell>
        </row>
        <row r="5134">
          <cell r="H5134" t="str">
            <v>MC001264</v>
          </cell>
          <cell r="P5134">
            <v>7896000</v>
          </cell>
          <cell r="AC5134" t="str">
            <v>Pharma</v>
          </cell>
          <cell r="AH5134" t="str">
            <v>Tiến độ 2</v>
          </cell>
        </row>
        <row r="5135">
          <cell r="H5135" t="str">
            <v>MC001264</v>
          </cell>
          <cell r="P5135">
            <v>9264000</v>
          </cell>
          <cell r="AC5135" t="str">
            <v>Dinh Dưỡng</v>
          </cell>
          <cell r="AH5135" t="str">
            <v>Tiến độ 2</v>
          </cell>
        </row>
        <row r="5136">
          <cell r="H5136" t="str">
            <v>MC001264</v>
          </cell>
          <cell r="P5136">
            <v>11520000</v>
          </cell>
          <cell r="AC5136" t="str">
            <v>Dinh Dưỡng</v>
          </cell>
          <cell r="AH5136" t="str">
            <v>Tiến độ 2</v>
          </cell>
        </row>
        <row r="5137">
          <cell r="H5137" t="str">
            <v>MC001339</v>
          </cell>
          <cell r="P5137">
            <v>5700000</v>
          </cell>
          <cell r="AC5137" t="str">
            <v>Nunest</v>
          </cell>
          <cell r="AH5137" t="str">
            <v>Tiến độ 2</v>
          </cell>
        </row>
        <row r="5138">
          <cell r="H5138" t="str">
            <v>MC001339</v>
          </cell>
          <cell r="P5138">
            <v>3300000</v>
          </cell>
          <cell r="AC5138" t="str">
            <v>Nunest</v>
          </cell>
          <cell r="AH5138" t="str">
            <v>Tiến độ 2</v>
          </cell>
        </row>
        <row r="5139">
          <cell r="H5139" t="str">
            <v>MC001339</v>
          </cell>
          <cell r="P5139">
            <v>420000</v>
          </cell>
          <cell r="AC5139" t="str">
            <v>Pharma</v>
          </cell>
          <cell r="AH5139" t="str">
            <v>Tiến độ 2</v>
          </cell>
        </row>
        <row r="5140">
          <cell r="H5140" t="str">
            <v>MC001339</v>
          </cell>
          <cell r="P5140">
            <v>3828000</v>
          </cell>
          <cell r="AC5140" t="str">
            <v>Pharma</v>
          </cell>
          <cell r="AH5140" t="str">
            <v>Tiến độ 2</v>
          </cell>
        </row>
        <row r="5141">
          <cell r="H5141" t="str">
            <v>MC001339</v>
          </cell>
          <cell r="P5141">
            <v>270000</v>
          </cell>
          <cell r="AC5141" t="str">
            <v>Pharma</v>
          </cell>
          <cell r="AH5141" t="str">
            <v>Tiến độ 2</v>
          </cell>
        </row>
        <row r="5142">
          <cell r="H5142" t="str">
            <v>MC001332</v>
          </cell>
          <cell r="P5142">
            <v>3240000</v>
          </cell>
          <cell r="AC5142" t="str">
            <v>Pharma</v>
          </cell>
          <cell r="AH5142" t="str">
            <v>Tiến độ 2</v>
          </cell>
        </row>
        <row r="5143">
          <cell r="H5143" t="str">
            <v>MC001332</v>
          </cell>
          <cell r="P5143">
            <v>6480000</v>
          </cell>
          <cell r="AC5143" t="str">
            <v>Pharma</v>
          </cell>
          <cell r="AH5143" t="str">
            <v>Tiến độ 2</v>
          </cell>
        </row>
        <row r="5144">
          <cell r="H5144" t="str">
            <v>MC001332</v>
          </cell>
          <cell r="P5144">
            <v>3240000</v>
          </cell>
          <cell r="AC5144" t="str">
            <v>Pharma</v>
          </cell>
          <cell r="AH5144" t="str">
            <v>Tiến độ 2</v>
          </cell>
        </row>
        <row r="5145">
          <cell r="H5145" t="str">
            <v>MC001332</v>
          </cell>
          <cell r="P5145">
            <v>6480000</v>
          </cell>
          <cell r="AC5145" t="str">
            <v>Pharma</v>
          </cell>
          <cell r="AH5145" t="str">
            <v>Tiến độ 2</v>
          </cell>
        </row>
        <row r="5146">
          <cell r="H5146" t="str">
            <v>MC001332</v>
          </cell>
          <cell r="P5146">
            <v>3240000</v>
          </cell>
          <cell r="AC5146" t="str">
            <v>Pharma</v>
          </cell>
          <cell r="AH5146" t="str">
            <v>Tiến độ 2</v>
          </cell>
        </row>
        <row r="5147">
          <cell r="H5147" t="str">
            <v>MC001332</v>
          </cell>
          <cell r="P5147">
            <v>2640000</v>
          </cell>
          <cell r="AC5147" t="str">
            <v>Pharma</v>
          </cell>
          <cell r="AH5147" t="str">
            <v>Tiến độ 2</v>
          </cell>
        </row>
        <row r="5148">
          <cell r="H5148" t="str">
            <v>MC001332</v>
          </cell>
          <cell r="P5148">
            <v>2784000</v>
          </cell>
          <cell r="AC5148" t="str">
            <v>Pharma</v>
          </cell>
          <cell r="AH5148" t="str">
            <v>Tiến độ 2</v>
          </cell>
        </row>
        <row r="5149">
          <cell r="H5149" t="str">
            <v>MC001332</v>
          </cell>
          <cell r="P5149">
            <v>2520000</v>
          </cell>
          <cell r="AC5149" t="str">
            <v>Pharma</v>
          </cell>
          <cell r="AH5149" t="str">
            <v>Tiến độ 2</v>
          </cell>
        </row>
        <row r="5150">
          <cell r="H5150" t="str">
            <v>MC001332</v>
          </cell>
          <cell r="P5150">
            <v>5400000</v>
          </cell>
          <cell r="AC5150" t="str">
            <v>Sữa Nước Pharma</v>
          </cell>
          <cell r="AH5150" t="str">
            <v>Tiến độ 2</v>
          </cell>
        </row>
        <row r="5151">
          <cell r="H5151" t="str">
            <v>MC001332</v>
          </cell>
          <cell r="P5151">
            <v>2995200</v>
          </cell>
          <cell r="AC5151" t="str">
            <v>Sữa Nước</v>
          </cell>
          <cell r="AH5151" t="str">
            <v>Tiến độ 2</v>
          </cell>
        </row>
        <row r="5152">
          <cell r="H5152" t="str">
            <v>MC001332</v>
          </cell>
          <cell r="P5152">
            <v>3456000</v>
          </cell>
          <cell r="AC5152" t="str">
            <v>Sữa Nước</v>
          </cell>
          <cell r="AH5152" t="str">
            <v>Tiến độ 2</v>
          </cell>
        </row>
        <row r="5153">
          <cell r="H5153" t="str">
            <v>MC001332</v>
          </cell>
          <cell r="P5153">
            <v>4608000</v>
          </cell>
          <cell r="AC5153" t="str">
            <v>Sữa Nước</v>
          </cell>
          <cell r="AH5153" t="str">
            <v>Tiến độ 2</v>
          </cell>
        </row>
        <row r="5154">
          <cell r="H5154" t="str">
            <v>MC001332</v>
          </cell>
          <cell r="P5154">
            <v>5184000</v>
          </cell>
          <cell r="AC5154" t="str">
            <v>Sữa nước</v>
          </cell>
          <cell r="AH5154" t="str">
            <v>Tiến độ 2</v>
          </cell>
        </row>
        <row r="5155">
          <cell r="H5155" t="str">
            <v>MC001332</v>
          </cell>
          <cell r="P5155">
            <v>7948800</v>
          </cell>
          <cell r="AC5155" t="str">
            <v>Sữa nước</v>
          </cell>
          <cell r="AH5155" t="str">
            <v>Tiến độ 2</v>
          </cell>
        </row>
        <row r="5156">
          <cell r="H5156" t="str">
            <v>MC001332</v>
          </cell>
          <cell r="P5156">
            <v>5760000</v>
          </cell>
          <cell r="AC5156" t="str">
            <v>Dinh Dưỡng</v>
          </cell>
          <cell r="AH5156" t="str">
            <v>Tiến độ 2</v>
          </cell>
        </row>
        <row r="5157">
          <cell r="H5157" t="str">
            <v>MC001332</v>
          </cell>
          <cell r="P5157">
            <v>4632000</v>
          </cell>
          <cell r="AC5157" t="str">
            <v>Dinh Dưỡng</v>
          </cell>
          <cell r="AH5157" t="str">
            <v>Tiến độ 2</v>
          </cell>
        </row>
        <row r="5158">
          <cell r="H5158" t="str">
            <v>MC001332</v>
          </cell>
          <cell r="P5158">
            <v>5880000</v>
          </cell>
          <cell r="AC5158" t="str">
            <v>Dinh Dưỡng</v>
          </cell>
          <cell r="AH5158" t="str">
            <v>Tiến độ 2</v>
          </cell>
        </row>
        <row r="5159">
          <cell r="H5159" t="str">
            <v>MC001332</v>
          </cell>
          <cell r="P5159">
            <v>8712000</v>
          </cell>
          <cell r="AC5159" t="str">
            <v>Dinh Dưỡng</v>
          </cell>
          <cell r="AH5159" t="str">
            <v>Tiến độ 2</v>
          </cell>
        </row>
        <row r="5160">
          <cell r="H5160" t="str">
            <v>MC001332</v>
          </cell>
          <cell r="P5160">
            <v>7728000</v>
          </cell>
          <cell r="AC5160" t="str">
            <v>Dinh Dưỡng</v>
          </cell>
          <cell r="AH5160" t="str">
            <v>Tiến độ 2</v>
          </cell>
        </row>
        <row r="5161">
          <cell r="H5161" t="str">
            <v>MC002516</v>
          </cell>
          <cell r="P5161">
            <v>16128000</v>
          </cell>
          <cell r="AC5161" t="str">
            <v>Sữa Nước Pharma</v>
          </cell>
          <cell r="AH5161" t="str">
            <v>Tiến độ 2</v>
          </cell>
        </row>
        <row r="5162">
          <cell r="H5162" t="str">
            <v>MC002516</v>
          </cell>
          <cell r="P5162">
            <v>12831000</v>
          </cell>
          <cell r="AC5162" t="str">
            <v>Pharma</v>
          </cell>
          <cell r="AH5162" t="str">
            <v>Tiến độ 2</v>
          </cell>
        </row>
        <row r="5163">
          <cell r="H5163" t="str">
            <v>MC002516</v>
          </cell>
          <cell r="P5163">
            <v>7440000</v>
          </cell>
          <cell r="AC5163" t="str">
            <v>Pharma</v>
          </cell>
          <cell r="AH5163" t="str">
            <v>Tiến độ 2</v>
          </cell>
        </row>
        <row r="5164">
          <cell r="H5164" t="str">
            <v>MC002516</v>
          </cell>
          <cell r="P5164">
            <v>1914000</v>
          </cell>
          <cell r="AC5164" t="str">
            <v>Pharma</v>
          </cell>
          <cell r="AH5164" t="str">
            <v>Tiến độ 2</v>
          </cell>
        </row>
        <row r="5165">
          <cell r="H5165" t="str">
            <v>MC002516</v>
          </cell>
          <cell r="P5165">
            <v>2784000</v>
          </cell>
          <cell r="AC5165" t="str">
            <v>Pharma</v>
          </cell>
          <cell r="AH5165" t="str">
            <v>Tiến độ 2</v>
          </cell>
        </row>
        <row r="5166">
          <cell r="H5166" t="str">
            <v>MC002516</v>
          </cell>
          <cell r="P5166">
            <v>5040000</v>
          </cell>
          <cell r="AC5166" t="str">
            <v>Pharma</v>
          </cell>
          <cell r="AH5166" t="str">
            <v>Tiến độ 2</v>
          </cell>
        </row>
        <row r="5167">
          <cell r="H5167" t="str">
            <v>MC002516</v>
          </cell>
          <cell r="P5167">
            <v>2760000</v>
          </cell>
          <cell r="AC5167" t="str">
            <v>Pharma</v>
          </cell>
          <cell r="AH5167" t="str">
            <v>Tiến độ 2</v>
          </cell>
        </row>
        <row r="5168">
          <cell r="H5168" t="str">
            <v>MC002516</v>
          </cell>
          <cell r="P5168">
            <v>1380000</v>
          </cell>
          <cell r="AC5168" t="str">
            <v>Pharma</v>
          </cell>
          <cell r="AH5168" t="str">
            <v>Tiến độ 2</v>
          </cell>
        </row>
        <row r="5169">
          <cell r="H5169" t="str">
            <v>MC002516</v>
          </cell>
          <cell r="P5169">
            <v>1620000</v>
          </cell>
          <cell r="AC5169" t="str">
            <v>Pharma</v>
          </cell>
          <cell r="AH5169" t="str">
            <v>Tiến độ 2</v>
          </cell>
        </row>
        <row r="5170">
          <cell r="H5170" t="str">
            <v>MC002516</v>
          </cell>
          <cell r="P5170">
            <v>5280000</v>
          </cell>
          <cell r="AC5170" t="str">
            <v>Pharma</v>
          </cell>
          <cell r="AH5170" t="str">
            <v>Tiến độ 2</v>
          </cell>
        </row>
        <row r="5171">
          <cell r="H5171" t="str">
            <v>MC002516</v>
          </cell>
          <cell r="P5171">
            <v>3312000</v>
          </cell>
          <cell r="AC5171" t="str">
            <v>Sữa Nước Pharma</v>
          </cell>
          <cell r="AH5171" t="str">
            <v>Tiến độ 2</v>
          </cell>
        </row>
        <row r="5172">
          <cell r="H5172" t="str">
            <v>MC002516</v>
          </cell>
          <cell r="P5172">
            <v>2160000</v>
          </cell>
          <cell r="AC5172" t="str">
            <v>Sữa Nước Pharma</v>
          </cell>
          <cell r="AH5172" t="str">
            <v>Tiến độ 2</v>
          </cell>
        </row>
        <row r="5173">
          <cell r="H5173" t="str">
            <v>MC001370</v>
          </cell>
          <cell r="P5173">
            <v>5748000</v>
          </cell>
          <cell r="AC5173" t="str">
            <v>Dinh Dưỡng</v>
          </cell>
          <cell r="AH5173" t="str">
            <v>Tiến độ 2</v>
          </cell>
        </row>
        <row r="5174">
          <cell r="H5174" t="str">
            <v>MC001370</v>
          </cell>
          <cell r="P5174">
            <v>4824000</v>
          </cell>
          <cell r="AC5174" t="str">
            <v>Dinh Dưỡng</v>
          </cell>
          <cell r="AH5174" t="str">
            <v>Tiến độ 2</v>
          </cell>
        </row>
        <row r="5175">
          <cell r="H5175" t="str">
            <v>MC001370</v>
          </cell>
          <cell r="P5175">
            <v>3876000</v>
          </cell>
          <cell r="AC5175" t="str">
            <v>Dinh Dưỡng</v>
          </cell>
          <cell r="AH5175" t="str">
            <v>Tiến độ 2</v>
          </cell>
        </row>
        <row r="5176">
          <cell r="H5176" t="str">
            <v>MC001370</v>
          </cell>
          <cell r="P5176">
            <v>7728000</v>
          </cell>
          <cell r="AC5176" t="str">
            <v>Dinh Dưỡng</v>
          </cell>
          <cell r="AH5176" t="str">
            <v>Tiến độ 2</v>
          </cell>
        </row>
        <row r="5177">
          <cell r="H5177" t="str">
            <v>MC001370</v>
          </cell>
          <cell r="P5177">
            <v>7656000</v>
          </cell>
          <cell r="AC5177" t="str">
            <v>Dinh Dưỡng</v>
          </cell>
          <cell r="AH5177" t="str">
            <v>Tiến độ 2</v>
          </cell>
        </row>
        <row r="5178">
          <cell r="H5178" t="str">
            <v>MC001370</v>
          </cell>
          <cell r="P5178">
            <v>4440000</v>
          </cell>
          <cell r="AC5178" t="str">
            <v>Dinh Dưỡng</v>
          </cell>
          <cell r="AH5178" t="str">
            <v>Tiến độ 2</v>
          </cell>
        </row>
        <row r="5179">
          <cell r="H5179" t="str">
            <v>MC001370</v>
          </cell>
          <cell r="P5179">
            <v>4440000</v>
          </cell>
          <cell r="AC5179" t="str">
            <v>Dinh Dưỡng</v>
          </cell>
          <cell r="AH5179" t="str">
            <v>Tiến độ 2</v>
          </cell>
        </row>
        <row r="5180">
          <cell r="H5180" t="str">
            <v>MC001370</v>
          </cell>
          <cell r="P5180">
            <v>2220000</v>
          </cell>
          <cell r="AC5180" t="str">
            <v>Dinh Dưỡng</v>
          </cell>
          <cell r="AH5180" t="str">
            <v>Tiến độ 2</v>
          </cell>
        </row>
        <row r="5181">
          <cell r="H5181" t="str">
            <v>MC001370</v>
          </cell>
          <cell r="P5181">
            <v>2220000</v>
          </cell>
          <cell r="AC5181" t="str">
            <v>Dinh Dưỡng</v>
          </cell>
          <cell r="AH5181" t="str">
            <v>Tiến độ 2</v>
          </cell>
        </row>
        <row r="5182">
          <cell r="H5182" t="str">
            <v>MC001370</v>
          </cell>
          <cell r="P5182">
            <v>7948800</v>
          </cell>
          <cell r="AC5182" t="str">
            <v>Sữa nước</v>
          </cell>
          <cell r="AH5182" t="str">
            <v>Tiến độ 2</v>
          </cell>
        </row>
        <row r="5183">
          <cell r="H5183" t="str">
            <v>MC001370</v>
          </cell>
          <cell r="P5183">
            <v>11328000</v>
          </cell>
          <cell r="AC5183" t="str">
            <v>Bột Ăn Dặm</v>
          </cell>
          <cell r="AH5183" t="str">
            <v>Tiến độ 2</v>
          </cell>
        </row>
        <row r="5184">
          <cell r="H5184" t="str">
            <v>MC002280</v>
          </cell>
          <cell r="P5184">
            <v>12240000</v>
          </cell>
          <cell r="AC5184" t="str">
            <v>Sữa Bột Colos</v>
          </cell>
          <cell r="AH5184" t="str">
            <v>Tiến độ 2</v>
          </cell>
        </row>
        <row r="5185">
          <cell r="H5185" t="str">
            <v>MC002280</v>
          </cell>
          <cell r="P5185">
            <v>6120000</v>
          </cell>
          <cell r="AC5185" t="str">
            <v>Sữa Bột Colos</v>
          </cell>
          <cell r="AH5185" t="str">
            <v>Tiến độ 2</v>
          </cell>
        </row>
        <row r="5186">
          <cell r="H5186" t="str">
            <v>MC002280</v>
          </cell>
          <cell r="P5186">
            <v>4492800</v>
          </cell>
          <cell r="AC5186" t="str">
            <v>Sữa Nước</v>
          </cell>
          <cell r="AH5186" t="str">
            <v>Tiến độ 2</v>
          </cell>
        </row>
        <row r="5187">
          <cell r="H5187" t="str">
            <v>MC002280</v>
          </cell>
          <cell r="P5187">
            <v>6912000</v>
          </cell>
          <cell r="AC5187" t="str">
            <v>Sữa Nước</v>
          </cell>
          <cell r="AH5187" t="str">
            <v>Tiến độ 2</v>
          </cell>
        </row>
        <row r="5188">
          <cell r="H5188" t="str">
            <v>MC002280</v>
          </cell>
          <cell r="P5188">
            <v>9216000</v>
          </cell>
          <cell r="AC5188" t="str">
            <v>Sữa Nước</v>
          </cell>
          <cell r="AH5188" t="str">
            <v>Tiến độ 2</v>
          </cell>
        </row>
        <row r="5189">
          <cell r="H5189" t="str">
            <v>MC002280</v>
          </cell>
          <cell r="P5189">
            <v>3456000</v>
          </cell>
          <cell r="AC5189" t="str">
            <v>Sữa Nước</v>
          </cell>
          <cell r="AH5189" t="str">
            <v>Tiến độ 2</v>
          </cell>
        </row>
        <row r="5190">
          <cell r="H5190" t="str">
            <v>MC002280</v>
          </cell>
          <cell r="P5190">
            <v>10368000</v>
          </cell>
          <cell r="AC5190" t="str">
            <v>Sữa nước</v>
          </cell>
          <cell r="AH5190" t="str">
            <v>Tiến độ 2</v>
          </cell>
        </row>
        <row r="5191">
          <cell r="H5191" t="str">
            <v>MC002280</v>
          </cell>
          <cell r="P5191">
            <v>7948800</v>
          </cell>
          <cell r="AC5191" t="str">
            <v>Sữa nước</v>
          </cell>
          <cell r="AH5191" t="str">
            <v>Tiến độ 2</v>
          </cell>
        </row>
        <row r="5192">
          <cell r="H5192" t="str">
            <v>MC002280</v>
          </cell>
          <cell r="P5192">
            <v>5184000</v>
          </cell>
          <cell r="AC5192" t="str">
            <v>Sữa nước</v>
          </cell>
          <cell r="AH5192" t="str">
            <v>Tiến độ 2</v>
          </cell>
        </row>
        <row r="5193">
          <cell r="H5193" t="str">
            <v>MC002503</v>
          </cell>
          <cell r="P5193">
            <v>11520000</v>
          </cell>
          <cell r="AC5193" t="str">
            <v>Sữa Nước</v>
          </cell>
          <cell r="AH5193" t="str">
            <v>Tiến độ 2</v>
          </cell>
        </row>
        <row r="5194">
          <cell r="H5194" t="str">
            <v>MC002503</v>
          </cell>
          <cell r="P5194">
            <v>4440000</v>
          </cell>
          <cell r="AC5194" t="str">
            <v>Dinh Dưỡng</v>
          </cell>
          <cell r="AH5194" t="str">
            <v>Tiến độ 2</v>
          </cell>
        </row>
        <row r="5195">
          <cell r="H5195" t="str">
            <v>MC002503</v>
          </cell>
          <cell r="P5195">
            <v>7728000</v>
          </cell>
          <cell r="AC5195" t="str">
            <v>Dinh Dưỡng</v>
          </cell>
          <cell r="AH5195" t="str">
            <v>Tiến độ 2</v>
          </cell>
        </row>
        <row r="5196">
          <cell r="H5196" t="str">
            <v>MC002503</v>
          </cell>
          <cell r="P5196">
            <v>2880000</v>
          </cell>
          <cell r="AC5196" t="str">
            <v>Dinh Dưỡng</v>
          </cell>
          <cell r="AH5196" t="str">
            <v>Tiến độ 2</v>
          </cell>
        </row>
        <row r="5197">
          <cell r="H5197" t="str">
            <v>MC002503</v>
          </cell>
          <cell r="P5197">
            <v>8640000</v>
          </cell>
          <cell r="AC5197" t="str">
            <v>Sữa Nước</v>
          </cell>
          <cell r="AH5197" t="str">
            <v>Tiến độ 2</v>
          </cell>
        </row>
        <row r="5198">
          <cell r="H5198" t="str">
            <v>MC002503</v>
          </cell>
          <cell r="P5198">
            <v>9792000</v>
          </cell>
          <cell r="AC5198" t="str">
            <v>Sữa Nước Colos</v>
          </cell>
          <cell r="AH5198" t="str">
            <v>Tiến độ 2</v>
          </cell>
        </row>
        <row r="5199">
          <cell r="H5199" t="str">
            <v>MC002577</v>
          </cell>
          <cell r="P5199">
            <v>8064000</v>
          </cell>
          <cell r="AC5199" t="str">
            <v>Sữa Nước</v>
          </cell>
          <cell r="AH5199" t="str">
            <v>Tiến độ 2</v>
          </cell>
        </row>
        <row r="5200">
          <cell r="H5200" t="str">
            <v>MC002577</v>
          </cell>
          <cell r="P5200">
            <v>2995200</v>
          </cell>
          <cell r="AC5200" t="str">
            <v>Sữa Nước</v>
          </cell>
          <cell r="AH5200" t="str">
            <v>Tiến độ 2</v>
          </cell>
        </row>
        <row r="5201">
          <cell r="H5201" t="str">
            <v>MC002577</v>
          </cell>
          <cell r="P5201">
            <v>5184000</v>
          </cell>
          <cell r="AC5201" t="str">
            <v>Sữa Nước</v>
          </cell>
          <cell r="AH5201" t="str">
            <v>Tiến độ 2</v>
          </cell>
        </row>
        <row r="5202">
          <cell r="H5202" t="str">
            <v>MC002577</v>
          </cell>
          <cell r="P5202">
            <v>11673600</v>
          </cell>
          <cell r="AC5202" t="str">
            <v>Sữa Nước Colos</v>
          </cell>
          <cell r="AH5202" t="str">
            <v>Tiến độ 2</v>
          </cell>
        </row>
        <row r="5203">
          <cell r="H5203" t="str">
            <v>MC002577</v>
          </cell>
          <cell r="P5203">
            <v>816000</v>
          </cell>
          <cell r="AC5203" t="str">
            <v>Bột Ăn Dặm</v>
          </cell>
          <cell r="AH5203" t="str">
            <v>Tiến độ 2</v>
          </cell>
        </row>
        <row r="5204">
          <cell r="H5204" t="str">
            <v>MC002577</v>
          </cell>
          <cell r="P5204">
            <v>816000</v>
          </cell>
          <cell r="AC5204" t="str">
            <v>Bột Ăn Dặm</v>
          </cell>
          <cell r="AH5204" t="str">
            <v>Tiến độ 2</v>
          </cell>
        </row>
        <row r="5205">
          <cell r="H5205" t="str">
            <v>MC002577</v>
          </cell>
          <cell r="P5205">
            <v>816000</v>
          </cell>
          <cell r="AC5205" t="str">
            <v>Bột Ăn Dặm</v>
          </cell>
          <cell r="AH5205" t="str">
            <v>Tiến độ 2</v>
          </cell>
        </row>
        <row r="5206">
          <cell r="H5206" t="str">
            <v>MC002577</v>
          </cell>
          <cell r="P5206">
            <v>816000</v>
          </cell>
          <cell r="AC5206" t="str">
            <v>Bột Ăn Dặm</v>
          </cell>
          <cell r="AH5206" t="str">
            <v>Tiến độ 2</v>
          </cell>
        </row>
        <row r="5207">
          <cell r="H5207" t="str">
            <v>MC002577</v>
          </cell>
          <cell r="P5207">
            <v>7728000</v>
          </cell>
          <cell r="AC5207" t="str">
            <v>Dinh Dưỡng</v>
          </cell>
          <cell r="AH5207" t="str">
            <v>Tiến độ 2</v>
          </cell>
        </row>
        <row r="5208">
          <cell r="H5208" t="str">
            <v>MC002577</v>
          </cell>
          <cell r="P5208">
            <v>6360000</v>
          </cell>
          <cell r="AC5208" t="str">
            <v>Sữa Bột Colos</v>
          </cell>
          <cell r="AH5208" t="str">
            <v>Tiến độ 2</v>
          </cell>
        </row>
        <row r="5209">
          <cell r="H5209" t="str">
            <v>MC002577</v>
          </cell>
          <cell r="P5209">
            <v>6120000</v>
          </cell>
          <cell r="AC5209" t="str">
            <v>Sữa Bột Colos</v>
          </cell>
          <cell r="AH5209" t="str">
            <v>Tiến độ 2</v>
          </cell>
        </row>
        <row r="5210">
          <cell r="H5210" t="str">
            <v>MC002577</v>
          </cell>
          <cell r="P5210">
            <v>3763200</v>
          </cell>
          <cell r="AC5210" t="str">
            <v>Sữa Nước Pharma</v>
          </cell>
          <cell r="AH5210" t="str">
            <v>Tiến độ 2</v>
          </cell>
        </row>
        <row r="5211">
          <cell r="H5211" t="str">
            <v>MC002589</v>
          </cell>
          <cell r="P5211">
            <v>19080000</v>
          </cell>
          <cell r="AC5211" t="str">
            <v>Sữa Bột Colos</v>
          </cell>
          <cell r="AH5211" t="str">
            <v>Tiến độ 2</v>
          </cell>
        </row>
        <row r="5212">
          <cell r="H5212" t="str">
            <v>MC002589</v>
          </cell>
          <cell r="P5212">
            <v>12240000</v>
          </cell>
          <cell r="AC5212" t="str">
            <v>Sữa Bột Colos</v>
          </cell>
          <cell r="AH5212" t="str">
            <v>Tiến độ 2</v>
          </cell>
        </row>
        <row r="5213">
          <cell r="H5213" t="str">
            <v>MC002589</v>
          </cell>
          <cell r="P5213">
            <v>3948000</v>
          </cell>
          <cell r="AC5213" t="str">
            <v>Pharma</v>
          </cell>
          <cell r="AH5213" t="str">
            <v>Tiến độ 2</v>
          </cell>
        </row>
        <row r="5214">
          <cell r="H5214" t="str">
            <v>MC002589</v>
          </cell>
          <cell r="P5214">
            <v>3840000</v>
          </cell>
          <cell r="AC5214" t="str">
            <v>Sữa Nước</v>
          </cell>
          <cell r="AH5214" t="str">
            <v>Tiến độ 2</v>
          </cell>
        </row>
        <row r="5215">
          <cell r="H5215" t="str">
            <v>MC002589</v>
          </cell>
          <cell r="P5215">
            <v>6240000</v>
          </cell>
          <cell r="AC5215" t="str">
            <v>Sữa Bột Colos</v>
          </cell>
          <cell r="AH5215" t="str">
            <v>Tiến độ 2</v>
          </cell>
        </row>
        <row r="5216">
          <cell r="H5216" t="str">
            <v>MC000894</v>
          </cell>
          <cell r="P5216">
            <v>23760000</v>
          </cell>
          <cell r="AC5216" t="str">
            <v>Dinh Dưỡng</v>
          </cell>
          <cell r="AH5216" t="str">
            <v>Tiến độ 2</v>
          </cell>
        </row>
        <row r="5217">
          <cell r="H5217" t="str">
            <v>MC000894</v>
          </cell>
          <cell r="P5217">
            <v>5748000</v>
          </cell>
          <cell r="AC5217" t="str">
            <v>Dinh Dưỡng</v>
          </cell>
          <cell r="AH5217" t="str">
            <v>Tiến độ 2</v>
          </cell>
        </row>
        <row r="5218">
          <cell r="H5218" t="str">
            <v>MC000894</v>
          </cell>
          <cell r="P5218">
            <v>15456000</v>
          </cell>
          <cell r="AC5218" t="str">
            <v>Dinh Dưỡng</v>
          </cell>
          <cell r="AH5218" t="str">
            <v>Tiến độ 2</v>
          </cell>
        </row>
        <row r="5219">
          <cell r="H5219" t="str">
            <v>MC000894</v>
          </cell>
          <cell r="P5219">
            <v>3828000</v>
          </cell>
          <cell r="AC5219" t="str">
            <v>Dinh Dưỡng</v>
          </cell>
          <cell r="AH5219" t="str">
            <v>Tiến độ 2</v>
          </cell>
        </row>
        <row r="5220">
          <cell r="H5220" t="str">
            <v>MC000376</v>
          </cell>
          <cell r="P5220">
            <v>1200000</v>
          </cell>
          <cell r="AC5220" t="str">
            <v>Sữa Nước</v>
          </cell>
          <cell r="AH5220" t="str">
            <v>Tiến độ 2</v>
          </cell>
        </row>
        <row r="5221">
          <cell r="H5221" t="str">
            <v>MC000376</v>
          </cell>
          <cell r="P5221">
            <v>5760000</v>
          </cell>
          <cell r="AC5221" t="str">
            <v>Dinh Dưỡng</v>
          </cell>
          <cell r="AH5221" t="str">
            <v>Tiến độ 2</v>
          </cell>
        </row>
        <row r="5222">
          <cell r="H5222" t="str">
            <v>MC000376</v>
          </cell>
          <cell r="P5222">
            <v>5880000</v>
          </cell>
          <cell r="AC5222" t="str">
            <v>Dinh Dưỡng</v>
          </cell>
          <cell r="AH5222" t="str">
            <v>Tiến độ 2</v>
          </cell>
        </row>
        <row r="5223">
          <cell r="H5223" t="str">
            <v>MC000376</v>
          </cell>
          <cell r="P5223">
            <v>7728000</v>
          </cell>
          <cell r="AC5223" t="str">
            <v>Dinh Dưỡng</v>
          </cell>
          <cell r="AH5223" t="str">
            <v>Tiến độ 2</v>
          </cell>
        </row>
        <row r="5224">
          <cell r="H5224" t="str">
            <v>MC000376</v>
          </cell>
          <cell r="P5224">
            <v>53280000</v>
          </cell>
          <cell r="AC5224" t="str">
            <v>Dinh Dưỡng</v>
          </cell>
          <cell r="AH5224" t="str">
            <v>Tiến độ 2</v>
          </cell>
        </row>
        <row r="5225">
          <cell r="H5225" t="str">
            <v>MC000376</v>
          </cell>
          <cell r="P5225">
            <v>19008000</v>
          </cell>
          <cell r="AC5225" t="str">
            <v>Dinh Dưỡng</v>
          </cell>
          <cell r="AH5225" t="str">
            <v>Tiến độ 2</v>
          </cell>
        </row>
        <row r="5226">
          <cell r="H5226" t="str">
            <v>MC000376</v>
          </cell>
          <cell r="P5226">
            <v>4440000</v>
          </cell>
          <cell r="AC5226" t="str">
            <v>Dinh Dưỡng</v>
          </cell>
          <cell r="AH5226" t="str">
            <v>Tiến độ 2</v>
          </cell>
        </row>
        <row r="5227">
          <cell r="H5227" t="str">
            <v>MC000376</v>
          </cell>
          <cell r="P5227">
            <v>4440000</v>
          </cell>
          <cell r="AC5227" t="str">
            <v>Dinh Dưỡng</v>
          </cell>
          <cell r="AH5227" t="str">
            <v>Tiến độ 2</v>
          </cell>
        </row>
        <row r="5228">
          <cell r="H5228" t="str">
            <v>MC000376</v>
          </cell>
          <cell r="P5228">
            <v>5760000</v>
          </cell>
          <cell r="AC5228" t="str">
            <v>Sữa Nước</v>
          </cell>
          <cell r="AH5228" t="str">
            <v>Tiến độ 2</v>
          </cell>
        </row>
        <row r="5229">
          <cell r="H5229" t="str">
            <v>MC001125</v>
          </cell>
          <cell r="P5229">
            <v>7948800</v>
          </cell>
          <cell r="AC5229" t="str">
            <v>Sữa nước</v>
          </cell>
          <cell r="AH5229" t="str">
            <v>Tiến độ 2</v>
          </cell>
        </row>
        <row r="5230">
          <cell r="H5230" t="str">
            <v>MC001125</v>
          </cell>
          <cell r="P5230">
            <v>10368000</v>
          </cell>
          <cell r="AC5230" t="str">
            <v>Sữa Nước Pharma</v>
          </cell>
          <cell r="AH5230" t="str">
            <v>Tiến độ 2</v>
          </cell>
        </row>
        <row r="5231">
          <cell r="H5231" t="str">
            <v>MC001125</v>
          </cell>
          <cell r="P5231">
            <v>5760000</v>
          </cell>
          <cell r="AC5231" t="str">
            <v>Dinh Dưỡng</v>
          </cell>
          <cell r="AH5231" t="str">
            <v>Tiến độ 2</v>
          </cell>
        </row>
        <row r="5232">
          <cell r="H5232" t="str">
            <v>MC001125</v>
          </cell>
          <cell r="P5232">
            <v>4824000</v>
          </cell>
          <cell r="AC5232" t="str">
            <v>Dinh Dưỡng</v>
          </cell>
          <cell r="AH5232" t="str">
            <v>Tiến độ 2</v>
          </cell>
        </row>
        <row r="5233">
          <cell r="H5233" t="str">
            <v>MC001125</v>
          </cell>
          <cell r="P5233">
            <v>21600000</v>
          </cell>
          <cell r="AC5233" t="str">
            <v>Sữa nước</v>
          </cell>
          <cell r="AH5233" t="str">
            <v>Tiến độ 2</v>
          </cell>
        </row>
        <row r="5234">
          <cell r="H5234" t="str">
            <v>MC001125</v>
          </cell>
          <cell r="P5234">
            <v>11923200</v>
          </cell>
          <cell r="AC5234" t="str">
            <v>Sữa nước</v>
          </cell>
          <cell r="AH5234" t="str">
            <v>Tiến độ 2</v>
          </cell>
        </row>
        <row r="5235">
          <cell r="H5235" t="str">
            <v>MC001125</v>
          </cell>
          <cell r="P5235">
            <v>5760000</v>
          </cell>
          <cell r="AC5235" t="str">
            <v>Dinh Dưỡng</v>
          </cell>
          <cell r="AH5235" t="str">
            <v>Tiến độ 2</v>
          </cell>
        </row>
        <row r="5236">
          <cell r="H5236" t="str">
            <v>MC001125</v>
          </cell>
          <cell r="P5236">
            <v>4824000</v>
          </cell>
          <cell r="AC5236" t="str">
            <v>Dinh Dưỡng</v>
          </cell>
          <cell r="AH5236" t="str">
            <v>Tiến độ 2</v>
          </cell>
        </row>
        <row r="5237">
          <cell r="H5237" t="str">
            <v>MC001125</v>
          </cell>
          <cell r="P5237">
            <v>6480000</v>
          </cell>
          <cell r="AC5237" t="str">
            <v>Pharma</v>
          </cell>
          <cell r="AH5237" t="str">
            <v>Tiến độ 2</v>
          </cell>
        </row>
        <row r="5238">
          <cell r="H5238" t="str">
            <v>MC000643</v>
          </cell>
          <cell r="P5238">
            <v>21888000</v>
          </cell>
          <cell r="AC5238" t="str">
            <v>Sữa Nước Colos</v>
          </cell>
          <cell r="AH5238" t="str">
            <v>Tiến độ 2</v>
          </cell>
        </row>
        <row r="5239">
          <cell r="H5239" t="str">
            <v>MC002499</v>
          </cell>
          <cell r="P5239">
            <v>10598400</v>
          </cell>
          <cell r="AC5239" t="str">
            <v>Sữa nước</v>
          </cell>
          <cell r="AH5239" t="str">
            <v>Tiến độ 2</v>
          </cell>
        </row>
        <row r="5240">
          <cell r="H5240" t="str">
            <v>MC002499</v>
          </cell>
          <cell r="P5240">
            <v>10368000</v>
          </cell>
          <cell r="AC5240" t="str">
            <v>Sữa nước</v>
          </cell>
          <cell r="AH5240" t="str">
            <v>Tiến độ 2</v>
          </cell>
        </row>
        <row r="5241">
          <cell r="H5241" t="str">
            <v>MC002499</v>
          </cell>
          <cell r="P5241">
            <v>2880000</v>
          </cell>
          <cell r="AC5241" t="str">
            <v>Sữa Nước</v>
          </cell>
          <cell r="AH5241" t="str">
            <v>Tiến độ 2</v>
          </cell>
        </row>
        <row r="5242">
          <cell r="H5242" t="str">
            <v>MC002499</v>
          </cell>
          <cell r="P5242">
            <v>3840000</v>
          </cell>
          <cell r="AC5242" t="str">
            <v>Sữa Nước</v>
          </cell>
          <cell r="AH5242" t="str">
            <v>Tiến độ 2</v>
          </cell>
        </row>
        <row r="5243">
          <cell r="H5243" t="str">
            <v>MC002499</v>
          </cell>
          <cell r="P5243">
            <v>3744000</v>
          </cell>
          <cell r="AC5243" t="str">
            <v>Sữa Nước</v>
          </cell>
          <cell r="AH5243" t="str">
            <v>Tiến độ 2</v>
          </cell>
        </row>
        <row r="5244">
          <cell r="H5244" t="str">
            <v>MC002499</v>
          </cell>
          <cell r="P5244">
            <v>5760000</v>
          </cell>
          <cell r="AC5244" t="str">
            <v>Sữa Nước</v>
          </cell>
          <cell r="AH5244" t="str">
            <v>Tiến độ 2</v>
          </cell>
        </row>
        <row r="5245">
          <cell r="H5245" t="str">
            <v>MC002499</v>
          </cell>
          <cell r="P5245">
            <v>22080000</v>
          </cell>
          <cell r="AC5245" t="str">
            <v>Pharma</v>
          </cell>
          <cell r="AH5245" t="str">
            <v>Tiến độ 2</v>
          </cell>
        </row>
        <row r="5246">
          <cell r="H5246" t="str">
            <v>MC002499</v>
          </cell>
          <cell r="P5246">
            <v>11484000</v>
          </cell>
          <cell r="AC5246" t="str">
            <v>Pharma</v>
          </cell>
          <cell r="AH5246" t="str">
            <v>Tiến độ 2</v>
          </cell>
        </row>
        <row r="5247">
          <cell r="H5247" t="str">
            <v>MC002499</v>
          </cell>
          <cell r="P5247">
            <v>5280000</v>
          </cell>
          <cell r="AC5247" t="str">
            <v>Pharma</v>
          </cell>
          <cell r="AH5247" t="str">
            <v>Tiến độ 2</v>
          </cell>
        </row>
        <row r="5248">
          <cell r="H5248" t="str">
            <v>MC002499</v>
          </cell>
          <cell r="P5248">
            <v>8064000</v>
          </cell>
          <cell r="AC5248" t="str">
            <v>Sữa Nước Pharma</v>
          </cell>
          <cell r="AH5248" t="str">
            <v>Tiến độ 2</v>
          </cell>
        </row>
        <row r="5249">
          <cell r="H5249" t="str">
            <v>MC002460</v>
          </cell>
          <cell r="P5249">
            <v>6750000</v>
          </cell>
          <cell r="AC5249" t="str">
            <v>Nunest</v>
          </cell>
          <cell r="AH5249" t="str">
            <v>Tiến độ 2</v>
          </cell>
        </row>
        <row r="5250">
          <cell r="H5250" t="str">
            <v>MC002460</v>
          </cell>
          <cell r="P5250">
            <v>6120000</v>
          </cell>
          <cell r="AC5250" t="str">
            <v>Sữa Bột Colos</v>
          </cell>
          <cell r="AH5250" t="str">
            <v>Tiến độ 2</v>
          </cell>
        </row>
        <row r="5251">
          <cell r="H5251" t="str">
            <v>MC002460</v>
          </cell>
          <cell r="P5251">
            <v>3024000</v>
          </cell>
          <cell r="AC5251" t="str">
            <v>Sữa nước</v>
          </cell>
          <cell r="AH5251" t="str">
            <v>Tiến độ 2</v>
          </cell>
        </row>
        <row r="5252">
          <cell r="H5252" t="str">
            <v>MC002460</v>
          </cell>
          <cell r="P5252">
            <v>11520000</v>
          </cell>
          <cell r="AC5252" t="str">
            <v>Sữa Nước</v>
          </cell>
          <cell r="AH5252" t="str">
            <v>Tiến độ 2</v>
          </cell>
        </row>
        <row r="5253">
          <cell r="H5253" t="str">
            <v>MC002460</v>
          </cell>
          <cell r="P5253">
            <v>5241600</v>
          </cell>
          <cell r="AC5253" t="str">
            <v>Sữa Nước</v>
          </cell>
          <cell r="AH5253" t="str">
            <v>Tiến độ 2</v>
          </cell>
        </row>
        <row r="5254">
          <cell r="H5254" t="str">
            <v>MC002460</v>
          </cell>
          <cell r="P5254">
            <v>4320000</v>
          </cell>
          <cell r="AC5254" t="str">
            <v>Sữa Nước Pharma</v>
          </cell>
          <cell r="AH5254" t="str">
            <v>Tiến độ 2</v>
          </cell>
        </row>
        <row r="5255">
          <cell r="H5255" t="str">
            <v>MC002460</v>
          </cell>
          <cell r="P5255">
            <v>5376000</v>
          </cell>
          <cell r="AC5255" t="str">
            <v>Sữa Nước Pharma</v>
          </cell>
          <cell r="AH5255" t="str">
            <v>Tiến độ 2</v>
          </cell>
        </row>
        <row r="5256">
          <cell r="H5256" t="str">
            <v>MC002460</v>
          </cell>
          <cell r="P5256">
            <v>4636800</v>
          </cell>
          <cell r="AC5256" t="str">
            <v>Sữa nước</v>
          </cell>
          <cell r="AH5256" t="str">
            <v>Tiến độ 2</v>
          </cell>
        </row>
        <row r="5257">
          <cell r="H5257" t="str">
            <v>MC002460</v>
          </cell>
          <cell r="P5257">
            <v>7344000</v>
          </cell>
          <cell r="AC5257" t="str">
            <v>Sữa Nước Colos</v>
          </cell>
          <cell r="AH5257" t="str">
            <v>Tiến độ 2</v>
          </cell>
        </row>
        <row r="5258">
          <cell r="H5258" t="str">
            <v>MC000463</v>
          </cell>
          <cell r="P5258">
            <v>16560000</v>
          </cell>
          <cell r="AC5258" t="str">
            <v>Pharma</v>
          </cell>
          <cell r="AH5258" t="str">
            <v>Tiến độ 2</v>
          </cell>
        </row>
        <row r="5259">
          <cell r="H5259" t="str">
            <v>MC000463</v>
          </cell>
          <cell r="P5259">
            <v>11160000</v>
          </cell>
          <cell r="AC5259" t="str">
            <v>Pharma</v>
          </cell>
          <cell r="AH5259" t="str">
            <v>Tiến độ 2</v>
          </cell>
        </row>
        <row r="5260">
          <cell r="H5260" t="str">
            <v>MC000463</v>
          </cell>
          <cell r="P5260">
            <v>19740000</v>
          </cell>
          <cell r="AC5260" t="str">
            <v>Pharma</v>
          </cell>
          <cell r="AH5260" t="str">
            <v>Tiến độ 2</v>
          </cell>
        </row>
        <row r="5261">
          <cell r="H5261" t="str">
            <v>MC000463</v>
          </cell>
          <cell r="P5261">
            <v>13248000</v>
          </cell>
          <cell r="AC5261" t="str">
            <v>Sữa Nước Pharma</v>
          </cell>
          <cell r="AH5261" t="str">
            <v>Tiến độ 2</v>
          </cell>
        </row>
        <row r="5262">
          <cell r="H5262" t="str">
            <v>MC001243</v>
          </cell>
          <cell r="P5262">
            <v>3648000</v>
          </cell>
          <cell r="AC5262" t="str">
            <v>Sữa Nước Colos</v>
          </cell>
          <cell r="AH5262" t="str">
            <v>Tiến độ 2</v>
          </cell>
        </row>
        <row r="5263">
          <cell r="H5263" t="str">
            <v>MC001243</v>
          </cell>
          <cell r="P5263">
            <v>3600000</v>
          </cell>
          <cell r="AC5263" t="str">
            <v>Sữa Nước</v>
          </cell>
          <cell r="AH5263" t="str">
            <v>Tiến độ 2</v>
          </cell>
        </row>
        <row r="5264">
          <cell r="H5264" t="str">
            <v>MC001243</v>
          </cell>
          <cell r="P5264">
            <v>2592000</v>
          </cell>
          <cell r="AC5264" t="str">
            <v>Sữa nước</v>
          </cell>
          <cell r="AH5264" t="str">
            <v>Tiến độ 2</v>
          </cell>
        </row>
        <row r="5265">
          <cell r="H5265" t="str">
            <v>MC001243</v>
          </cell>
          <cell r="P5265">
            <v>36000000</v>
          </cell>
          <cell r="AC5265" t="str">
            <v>Sữa Nước Pharma</v>
          </cell>
          <cell r="AH5265" t="str">
            <v>Tiến độ 2</v>
          </cell>
        </row>
        <row r="5266">
          <cell r="H5266" t="str">
            <v>MC001243</v>
          </cell>
          <cell r="P5266">
            <v>16128000</v>
          </cell>
          <cell r="AC5266" t="str">
            <v>Sữa Nước Pharma</v>
          </cell>
          <cell r="AH5266" t="str">
            <v>Tiến độ 2</v>
          </cell>
        </row>
        <row r="5267">
          <cell r="H5267" t="str">
            <v>MC001243</v>
          </cell>
          <cell r="P5267">
            <v>11040000</v>
          </cell>
          <cell r="AC5267" t="str">
            <v>Pharma</v>
          </cell>
          <cell r="AH5267" t="str">
            <v>Tiến độ 2</v>
          </cell>
        </row>
        <row r="5268">
          <cell r="H5268" t="str">
            <v>MC001243</v>
          </cell>
          <cell r="P5268">
            <v>7728000</v>
          </cell>
          <cell r="AC5268" t="str">
            <v>Dinh Dưỡng</v>
          </cell>
          <cell r="AH5268" t="str">
            <v>Tiến độ 2</v>
          </cell>
        </row>
        <row r="5269">
          <cell r="H5269" t="str">
            <v>MC001243</v>
          </cell>
          <cell r="P5269">
            <v>5748000</v>
          </cell>
          <cell r="AC5269" t="str">
            <v>Dinh Dưỡng</v>
          </cell>
          <cell r="AH5269" t="str">
            <v>Tiến độ 2</v>
          </cell>
        </row>
        <row r="5270">
          <cell r="H5270" t="str">
            <v>MC001243</v>
          </cell>
          <cell r="P5270">
            <v>11520000</v>
          </cell>
          <cell r="AC5270" t="str">
            <v>Dinh Dưỡng</v>
          </cell>
          <cell r="AH5270" t="str">
            <v>Tiến độ 2</v>
          </cell>
        </row>
        <row r="5271">
          <cell r="H5271" t="str">
            <v>MC001243</v>
          </cell>
          <cell r="P5271">
            <v>4320000</v>
          </cell>
          <cell r="AC5271" t="str">
            <v>Sữa nước</v>
          </cell>
          <cell r="AH5271" t="str">
            <v>Tiến độ 2</v>
          </cell>
        </row>
        <row r="5272">
          <cell r="H5272" t="str">
            <v>MC001243</v>
          </cell>
          <cell r="P5272">
            <v>6624000</v>
          </cell>
          <cell r="AC5272" t="str">
            <v>Sữa nước</v>
          </cell>
          <cell r="AH5272" t="str">
            <v>Tiến độ 2</v>
          </cell>
        </row>
        <row r="5273">
          <cell r="H5273" t="str">
            <v>MC001243</v>
          </cell>
          <cell r="P5273">
            <v>7488000</v>
          </cell>
          <cell r="AC5273" t="str">
            <v>Sữa Nước</v>
          </cell>
          <cell r="AH5273" t="str">
            <v>Tiến độ 2</v>
          </cell>
        </row>
        <row r="5274">
          <cell r="H5274" t="str">
            <v>MC001243</v>
          </cell>
          <cell r="P5274">
            <v>34560000</v>
          </cell>
          <cell r="AC5274" t="str">
            <v>Sữa Nước</v>
          </cell>
          <cell r="AH5274" t="str">
            <v>Tiến độ 2</v>
          </cell>
        </row>
        <row r="5275">
          <cell r="H5275" t="str">
            <v>MC001243</v>
          </cell>
          <cell r="P5275">
            <v>14688000</v>
          </cell>
          <cell r="AC5275" t="str">
            <v>Sữa Nước Colos</v>
          </cell>
          <cell r="AH5275" t="str">
            <v>Tiến độ 2</v>
          </cell>
        </row>
        <row r="5276">
          <cell r="H5276" t="str">
            <v>MC000041</v>
          </cell>
          <cell r="P5276">
            <v>10368000</v>
          </cell>
          <cell r="AC5276" t="str">
            <v>Sữa Nước Pharma</v>
          </cell>
          <cell r="AH5276" t="str">
            <v>Tiến độ 2</v>
          </cell>
        </row>
        <row r="5277">
          <cell r="H5277" t="str">
            <v>MC000041</v>
          </cell>
          <cell r="P5277">
            <v>18720000</v>
          </cell>
          <cell r="AC5277" t="str">
            <v>Sữa Nước Pharma</v>
          </cell>
          <cell r="AH5277" t="str">
            <v>Tiến độ 2</v>
          </cell>
        </row>
        <row r="5278">
          <cell r="H5278" t="str">
            <v>MC000041</v>
          </cell>
          <cell r="P5278">
            <v>32256000</v>
          </cell>
          <cell r="AC5278" t="str">
            <v>Sữa Nước Pharma</v>
          </cell>
          <cell r="AH5278" t="str">
            <v>Tiến độ 2</v>
          </cell>
        </row>
        <row r="5279">
          <cell r="H5279" t="str">
            <v>MC000041</v>
          </cell>
          <cell r="P5279">
            <v>17510400</v>
          </cell>
          <cell r="AC5279" t="str">
            <v>Sữa Nước Colos</v>
          </cell>
          <cell r="AH5279" t="str">
            <v>Tiến độ 2</v>
          </cell>
        </row>
        <row r="5280">
          <cell r="H5280" t="str">
            <v>MC002752</v>
          </cell>
          <cell r="P5280">
            <v>18720000</v>
          </cell>
          <cell r="AC5280" t="str">
            <v>Sữa Nước</v>
          </cell>
          <cell r="AH5280" t="str">
            <v>Tiến độ 2</v>
          </cell>
        </row>
        <row r="5281">
          <cell r="H5281" t="str">
            <v>MC002752</v>
          </cell>
          <cell r="P5281">
            <v>14400000</v>
          </cell>
          <cell r="AC5281" t="str">
            <v>Sữa Nước</v>
          </cell>
          <cell r="AH5281" t="str">
            <v>Tiến độ 2</v>
          </cell>
        </row>
        <row r="5282">
          <cell r="H5282" t="str">
            <v>MC002752</v>
          </cell>
          <cell r="P5282">
            <v>46080000</v>
          </cell>
          <cell r="AC5282" t="str">
            <v>Sữa Nước</v>
          </cell>
          <cell r="AH5282" t="str">
            <v>Tiến độ 2</v>
          </cell>
        </row>
        <row r="5283">
          <cell r="H5283" t="str">
            <v>MC002752</v>
          </cell>
          <cell r="P5283">
            <v>5328000</v>
          </cell>
          <cell r="AC5283" t="str">
            <v>Sữa nước</v>
          </cell>
          <cell r="AH5283" t="str">
            <v>Tiến độ 2</v>
          </cell>
        </row>
        <row r="5284">
          <cell r="H5284" t="str">
            <v>MC002752</v>
          </cell>
          <cell r="P5284">
            <v>4248000</v>
          </cell>
          <cell r="AC5284" t="str">
            <v>Bột Ăn Dặm</v>
          </cell>
          <cell r="AH5284" t="str">
            <v>Tiến độ 2</v>
          </cell>
        </row>
        <row r="5285">
          <cell r="H5285" t="str">
            <v>MC002752</v>
          </cell>
          <cell r="P5285">
            <v>2832000</v>
          </cell>
          <cell r="AC5285" t="str">
            <v>Bột Ăn Dặm</v>
          </cell>
          <cell r="AH5285" t="str">
            <v>Tiến độ 2</v>
          </cell>
        </row>
        <row r="5286">
          <cell r="H5286" t="str">
            <v>MC002752</v>
          </cell>
          <cell r="P5286">
            <v>1416000</v>
          </cell>
          <cell r="AC5286" t="str">
            <v>Bột Ăn Dặm</v>
          </cell>
          <cell r="AH5286" t="str">
            <v>Tiến độ 2</v>
          </cell>
        </row>
        <row r="5287">
          <cell r="H5287" t="str">
            <v>MC002752</v>
          </cell>
          <cell r="P5287">
            <v>2832000</v>
          </cell>
          <cell r="AC5287" t="str">
            <v>Bột Ăn Dặm</v>
          </cell>
          <cell r="AH5287" t="str">
            <v>Tiến độ 2</v>
          </cell>
        </row>
        <row r="5288">
          <cell r="H5288" t="str">
            <v>MC002752</v>
          </cell>
          <cell r="P5288">
            <v>3264000</v>
          </cell>
          <cell r="AC5288" t="str">
            <v>Bột Ăn Dặm</v>
          </cell>
          <cell r="AH5288" t="str">
            <v>Tiến độ 2</v>
          </cell>
        </row>
        <row r="5289">
          <cell r="H5289" t="str">
            <v>MC002752</v>
          </cell>
          <cell r="P5289">
            <v>13056000</v>
          </cell>
          <cell r="AC5289" t="str">
            <v>Bột Ăn Dặm</v>
          </cell>
          <cell r="AH5289" t="str">
            <v>Tiến độ 2</v>
          </cell>
        </row>
        <row r="5290">
          <cell r="H5290" t="str">
            <v>MC002752</v>
          </cell>
          <cell r="P5290">
            <v>1632000</v>
          </cell>
          <cell r="AC5290" t="str">
            <v>Bột Ăn Dặm</v>
          </cell>
          <cell r="AH5290" t="str">
            <v>Tiến độ 2</v>
          </cell>
        </row>
        <row r="5291">
          <cell r="H5291" t="str">
            <v>MC002752</v>
          </cell>
          <cell r="P5291">
            <v>25488000</v>
          </cell>
          <cell r="AC5291" t="str">
            <v>Bột Ăn Dặm</v>
          </cell>
          <cell r="AH5291" t="str">
            <v>Tiến độ 2</v>
          </cell>
        </row>
        <row r="5292">
          <cell r="H5292" t="str">
            <v>MC002752</v>
          </cell>
          <cell r="P5292">
            <v>13056000</v>
          </cell>
          <cell r="AC5292" t="str">
            <v>Bột Ăn Dặm</v>
          </cell>
          <cell r="AH5292" t="str">
            <v>Tiến độ 2</v>
          </cell>
        </row>
        <row r="5293">
          <cell r="H5293" t="str">
            <v>MC002752</v>
          </cell>
          <cell r="P5293">
            <v>3264000</v>
          </cell>
          <cell r="AC5293" t="str">
            <v>Bột Ăn Dặm</v>
          </cell>
          <cell r="AH5293" t="str">
            <v>Tiến độ 2</v>
          </cell>
        </row>
        <row r="5294">
          <cell r="H5294" t="str">
            <v>MC002066</v>
          </cell>
          <cell r="P5294">
            <v>12960000</v>
          </cell>
          <cell r="AC5294" t="str">
            <v>Sữa Bột Colos</v>
          </cell>
          <cell r="AH5294" t="str">
            <v>Tiến độ 2</v>
          </cell>
        </row>
        <row r="5295">
          <cell r="H5295" t="str">
            <v>MC002066</v>
          </cell>
          <cell r="P5295">
            <v>19080000</v>
          </cell>
          <cell r="AC5295" t="str">
            <v>Sữa Bột Colos</v>
          </cell>
          <cell r="AH5295" t="str">
            <v>Tiến độ 2</v>
          </cell>
        </row>
        <row r="5296">
          <cell r="H5296" t="str">
            <v>MC002066</v>
          </cell>
          <cell r="P5296">
            <v>18360000</v>
          </cell>
          <cell r="AC5296" t="str">
            <v>Sữa Bột Colos</v>
          </cell>
          <cell r="AH5296" t="str">
            <v>Tiến độ 2</v>
          </cell>
        </row>
        <row r="5297">
          <cell r="H5297" t="str">
            <v>MC002066</v>
          </cell>
          <cell r="P5297">
            <v>14688000</v>
          </cell>
          <cell r="AC5297" t="str">
            <v>Sữa Nước Colos</v>
          </cell>
          <cell r="AH5297" t="str">
            <v>Tiến độ 2</v>
          </cell>
        </row>
        <row r="5298">
          <cell r="H5298" t="str">
            <v>MC002066</v>
          </cell>
          <cell r="P5298">
            <v>17510400</v>
          </cell>
          <cell r="AC5298" t="str">
            <v>Sữa Nước Colos</v>
          </cell>
          <cell r="AH5298" t="str">
            <v>Tiến độ 2</v>
          </cell>
        </row>
        <row r="5299">
          <cell r="H5299" t="str">
            <v>MC001142</v>
          </cell>
          <cell r="P5299">
            <v>12720000</v>
          </cell>
          <cell r="AC5299" t="str">
            <v>Sữa Bột Colos</v>
          </cell>
          <cell r="AH5299" t="str">
            <v>Tiến độ 2</v>
          </cell>
        </row>
        <row r="5300">
          <cell r="H5300" t="str">
            <v>MC001142</v>
          </cell>
          <cell r="P5300">
            <v>12240000</v>
          </cell>
          <cell r="AC5300" t="str">
            <v>Sữa Bột Colos</v>
          </cell>
          <cell r="AH5300" t="str">
            <v>Tiến độ 2</v>
          </cell>
        </row>
        <row r="5301">
          <cell r="H5301" t="str">
            <v>MC001142</v>
          </cell>
          <cell r="P5301">
            <v>1416000</v>
          </cell>
          <cell r="AC5301" t="str">
            <v>Bột Ăn Dặm</v>
          </cell>
          <cell r="AH5301" t="str">
            <v>Tiến độ 2</v>
          </cell>
        </row>
        <row r="5302">
          <cell r="H5302" t="str">
            <v>MC001142</v>
          </cell>
          <cell r="P5302">
            <v>1416000</v>
          </cell>
          <cell r="AC5302" t="str">
            <v>Bột Ăn Dặm</v>
          </cell>
          <cell r="AH5302" t="str">
            <v>Tiến độ 2</v>
          </cell>
        </row>
        <row r="5303">
          <cell r="H5303" t="str">
            <v>MC001142</v>
          </cell>
          <cell r="P5303">
            <v>1416000</v>
          </cell>
          <cell r="AC5303" t="str">
            <v>Bột Ăn Dặm</v>
          </cell>
          <cell r="AH5303" t="str">
            <v>Tiến độ 2</v>
          </cell>
        </row>
        <row r="5304">
          <cell r="H5304" t="str">
            <v>MC001142</v>
          </cell>
          <cell r="P5304">
            <v>1632000</v>
          </cell>
          <cell r="AC5304" t="str">
            <v>Bột Ăn Dặm</v>
          </cell>
          <cell r="AH5304" t="str">
            <v>Tiến độ 2</v>
          </cell>
        </row>
        <row r="5305">
          <cell r="H5305" t="str">
            <v>MC001142</v>
          </cell>
          <cell r="P5305">
            <v>4896000</v>
          </cell>
          <cell r="AC5305" t="str">
            <v>Bột Ăn Dặm</v>
          </cell>
          <cell r="AH5305" t="str">
            <v>Tiến độ 2</v>
          </cell>
        </row>
        <row r="5306">
          <cell r="H5306" t="str">
            <v>MC001142</v>
          </cell>
          <cell r="P5306">
            <v>3264000</v>
          </cell>
          <cell r="AC5306" t="str">
            <v>Bột Ăn Dặm</v>
          </cell>
          <cell r="AH5306" t="str">
            <v>Tiến độ 2</v>
          </cell>
        </row>
        <row r="5307">
          <cell r="H5307" t="str">
            <v>MC001142</v>
          </cell>
          <cell r="P5307">
            <v>5664000</v>
          </cell>
          <cell r="AC5307" t="str">
            <v>Bột Ăn Dặm</v>
          </cell>
          <cell r="AH5307" t="str">
            <v>Tiến độ 2</v>
          </cell>
        </row>
        <row r="5308">
          <cell r="H5308" t="str">
            <v>MC001142</v>
          </cell>
          <cell r="P5308">
            <v>1632000</v>
          </cell>
          <cell r="AC5308" t="str">
            <v>Bột Ăn Dặm</v>
          </cell>
          <cell r="AH5308" t="str">
            <v>Tiến độ 2</v>
          </cell>
        </row>
        <row r="5309">
          <cell r="H5309" t="str">
            <v>MC001142</v>
          </cell>
          <cell r="P5309">
            <v>1632000</v>
          </cell>
          <cell r="AC5309" t="str">
            <v>Bột Ăn Dặm</v>
          </cell>
          <cell r="AH5309" t="str">
            <v>Tiến độ 2</v>
          </cell>
        </row>
        <row r="5310">
          <cell r="H5310" t="str">
            <v>MC001142</v>
          </cell>
          <cell r="P5310">
            <v>1632000</v>
          </cell>
          <cell r="AC5310" t="str">
            <v>Bột Ăn Dặm</v>
          </cell>
          <cell r="AH5310" t="str">
            <v>Tiến độ 2</v>
          </cell>
        </row>
        <row r="5311">
          <cell r="H5311" t="str">
            <v>MC001142</v>
          </cell>
          <cell r="P5311">
            <v>1632000</v>
          </cell>
          <cell r="AC5311" t="str">
            <v>Bột Ăn Dặm</v>
          </cell>
          <cell r="AH5311" t="str">
            <v>Tiến độ 2</v>
          </cell>
        </row>
        <row r="5312">
          <cell r="H5312" t="str">
            <v>MC001142</v>
          </cell>
          <cell r="P5312">
            <v>12960000</v>
          </cell>
          <cell r="AC5312" t="str">
            <v>Sữa nước</v>
          </cell>
          <cell r="AH5312" t="str">
            <v>Tiến độ 2</v>
          </cell>
        </row>
        <row r="5313">
          <cell r="H5313" t="str">
            <v>MC001142</v>
          </cell>
          <cell r="P5313">
            <v>13248000</v>
          </cell>
          <cell r="AC5313" t="str">
            <v>Sữa nước</v>
          </cell>
          <cell r="AH5313" t="str">
            <v>Tiến độ 2</v>
          </cell>
        </row>
        <row r="5314">
          <cell r="H5314" t="str">
            <v>MC000342</v>
          </cell>
          <cell r="P5314">
            <v>29184000</v>
          </cell>
          <cell r="AC5314" t="str">
            <v>Sữa Nước Colos</v>
          </cell>
          <cell r="AH5314" t="str">
            <v>Tiến độ 2</v>
          </cell>
        </row>
        <row r="5315">
          <cell r="H5315" t="str">
            <v>MC002785</v>
          </cell>
          <cell r="P5315">
            <v>6480000</v>
          </cell>
          <cell r="AC5315" t="str">
            <v>Sữa Bột Colos</v>
          </cell>
          <cell r="AH5315" t="str">
            <v>Tiến độ 2</v>
          </cell>
        </row>
        <row r="5316">
          <cell r="H5316" t="str">
            <v>MC002785</v>
          </cell>
          <cell r="P5316">
            <v>6120000</v>
          </cell>
          <cell r="AC5316" t="str">
            <v>Sữa Bột Colos</v>
          </cell>
          <cell r="AH5316" t="str">
            <v>Tiến độ 2</v>
          </cell>
        </row>
        <row r="5317">
          <cell r="H5317" t="str">
            <v>MC002785</v>
          </cell>
          <cell r="P5317">
            <v>21600000</v>
          </cell>
          <cell r="AC5317" t="str">
            <v>Sữa Nước Pharma</v>
          </cell>
          <cell r="AH5317" t="str">
            <v>Tiến độ 2</v>
          </cell>
        </row>
        <row r="5318">
          <cell r="H5318" t="str">
            <v>MC002785</v>
          </cell>
          <cell r="P5318">
            <v>14280000</v>
          </cell>
          <cell r="AC5318" t="str">
            <v>Sữa Nước Colos</v>
          </cell>
          <cell r="AH5318" t="str">
            <v>Tiến độ 2</v>
          </cell>
        </row>
        <row r="5319">
          <cell r="H5319" t="str">
            <v>MC002785</v>
          </cell>
          <cell r="P5319">
            <v>25920000</v>
          </cell>
          <cell r="AC5319" t="str">
            <v>Sữa Nước Pharma</v>
          </cell>
          <cell r="AH5319" t="str">
            <v>Tiến độ 2</v>
          </cell>
        </row>
        <row r="5320">
          <cell r="H5320" t="str">
            <v>MC002785</v>
          </cell>
          <cell r="P5320">
            <v>4636800</v>
          </cell>
          <cell r="AC5320" t="str">
            <v>Sữa Nước Pharma</v>
          </cell>
          <cell r="AH5320" t="str">
            <v>Tiến độ 2</v>
          </cell>
        </row>
        <row r="5321">
          <cell r="H5321" t="str">
            <v>MC002560</v>
          </cell>
          <cell r="P5321">
            <v>22200000</v>
          </cell>
          <cell r="AC5321" t="str">
            <v>Dinh Dưỡng</v>
          </cell>
          <cell r="AH5321" t="str">
            <v>Tiến độ 2</v>
          </cell>
        </row>
        <row r="5322">
          <cell r="H5322" t="str">
            <v>MC002560</v>
          </cell>
          <cell r="P5322">
            <v>10800000</v>
          </cell>
          <cell r="AC5322" t="str">
            <v>Sữa Nước Pharma</v>
          </cell>
          <cell r="AH5322" t="str">
            <v>Tiến độ 2</v>
          </cell>
        </row>
        <row r="5323">
          <cell r="H5323" t="str">
            <v>MC002560</v>
          </cell>
          <cell r="P5323">
            <v>960000</v>
          </cell>
          <cell r="AC5323" t="str">
            <v>Pur</v>
          </cell>
          <cell r="AH5323" t="str">
            <v>Tiến độ 2</v>
          </cell>
        </row>
        <row r="5324">
          <cell r="H5324" t="str">
            <v>MC002560</v>
          </cell>
          <cell r="P5324">
            <v>960000</v>
          </cell>
          <cell r="AC5324" t="str">
            <v>Pur</v>
          </cell>
          <cell r="AH5324" t="str">
            <v>Tiến độ 2</v>
          </cell>
        </row>
        <row r="5325">
          <cell r="H5325" t="str">
            <v>MC002560</v>
          </cell>
          <cell r="P5325">
            <v>2030000</v>
          </cell>
          <cell r="AC5325" t="str">
            <v>Pur</v>
          </cell>
          <cell r="AH5325" t="str">
            <v>Tiến độ 2</v>
          </cell>
        </row>
        <row r="5326">
          <cell r="H5326" t="str">
            <v>MC002560</v>
          </cell>
          <cell r="P5326">
            <v>1400000</v>
          </cell>
          <cell r="AC5326" t="str">
            <v>Pur</v>
          </cell>
          <cell r="AH5326" t="str">
            <v>Tiến độ 2</v>
          </cell>
        </row>
        <row r="5327">
          <cell r="H5327" t="str">
            <v>MC002560</v>
          </cell>
          <cell r="P5327">
            <v>1044000</v>
          </cell>
          <cell r="AC5327" t="str">
            <v>Pur</v>
          </cell>
          <cell r="AH5327" t="str">
            <v>Tiến độ 2</v>
          </cell>
        </row>
        <row r="5328">
          <cell r="H5328" t="str">
            <v>MC002560</v>
          </cell>
          <cell r="P5328">
            <v>864000</v>
          </cell>
          <cell r="AC5328" t="str">
            <v>Pur</v>
          </cell>
          <cell r="AH5328" t="str">
            <v>Tiến độ 2</v>
          </cell>
        </row>
        <row r="5329">
          <cell r="H5329" t="str">
            <v>MC002560</v>
          </cell>
          <cell r="P5329">
            <v>816000</v>
          </cell>
          <cell r="AC5329" t="str">
            <v>Pur</v>
          </cell>
          <cell r="AH5329" t="str">
            <v>Tiến độ 2</v>
          </cell>
        </row>
        <row r="5330">
          <cell r="H5330" t="str">
            <v>MC002560</v>
          </cell>
          <cell r="P5330">
            <v>720000</v>
          </cell>
          <cell r="AC5330" t="str">
            <v>Pur</v>
          </cell>
          <cell r="AH5330" t="str">
            <v>Tiến độ 2</v>
          </cell>
        </row>
        <row r="5331">
          <cell r="H5331" t="str">
            <v>MC002560</v>
          </cell>
          <cell r="P5331">
            <v>720000</v>
          </cell>
          <cell r="AC5331" t="str">
            <v>Pur</v>
          </cell>
          <cell r="AH5331" t="str">
            <v>Tiến độ 2</v>
          </cell>
        </row>
        <row r="5332">
          <cell r="H5332" t="str">
            <v>MC002560</v>
          </cell>
          <cell r="P5332">
            <v>2160000</v>
          </cell>
          <cell r="AC5332" t="str">
            <v>Pur</v>
          </cell>
          <cell r="AH5332" t="str">
            <v>Tiến độ 2</v>
          </cell>
        </row>
        <row r="5333">
          <cell r="H5333" t="str">
            <v>MC002560</v>
          </cell>
          <cell r="P5333">
            <v>11520000</v>
          </cell>
          <cell r="AC5333" t="str">
            <v>Sữa Nước</v>
          </cell>
          <cell r="AH5333" t="str">
            <v>Tiến độ 2</v>
          </cell>
        </row>
        <row r="5334">
          <cell r="H5334" t="str">
            <v>MC002560</v>
          </cell>
          <cell r="P5334">
            <v>11520000</v>
          </cell>
          <cell r="AC5334" t="str">
            <v>Sữa Nước</v>
          </cell>
          <cell r="AH5334" t="str">
            <v>Tiến độ 2</v>
          </cell>
        </row>
        <row r="5335">
          <cell r="H5335" t="str">
            <v>MC002560</v>
          </cell>
          <cell r="P5335">
            <v>17280000</v>
          </cell>
          <cell r="AC5335" t="str">
            <v>Sữa Nước</v>
          </cell>
          <cell r="AH5335" t="str">
            <v>Tiến độ 2</v>
          </cell>
        </row>
        <row r="5336">
          <cell r="H5336" t="str">
            <v>MC002560</v>
          </cell>
          <cell r="P5336">
            <v>1440000</v>
          </cell>
          <cell r="AC5336" t="str">
            <v>Sữa Nước</v>
          </cell>
          <cell r="AH5336" t="str">
            <v>Tiến độ 2</v>
          </cell>
        </row>
        <row r="5337">
          <cell r="H5337" t="str">
            <v>MC002560</v>
          </cell>
          <cell r="P5337">
            <v>1440000</v>
          </cell>
          <cell r="AC5337" t="str">
            <v>Sữa Nước</v>
          </cell>
          <cell r="AH5337" t="str">
            <v>Tiến độ 2</v>
          </cell>
        </row>
        <row r="5338">
          <cell r="H5338" t="str">
            <v>MC002560</v>
          </cell>
          <cell r="P5338">
            <v>22200000</v>
          </cell>
          <cell r="AC5338" t="str">
            <v>Dinh Dưỡng</v>
          </cell>
          <cell r="AH5338" t="str">
            <v>Tiến độ 2</v>
          </cell>
        </row>
        <row r="5339">
          <cell r="H5339" t="str">
            <v>MC002560</v>
          </cell>
          <cell r="P5339">
            <v>11592000</v>
          </cell>
          <cell r="AC5339" t="str">
            <v>Dinh Dưỡng</v>
          </cell>
          <cell r="AH5339" t="str">
            <v>Tiến độ 2</v>
          </cell>
        </row>
        <row r="5340">
          <cell r="H5340" t="str">
            <v>MC002560</v>
          </cell>
          <cell r="P5340">
            <v>4440000</v>
          </cell>
          <cell r="AC5340" t="str">
            <v>Dinh Dưỡng</v>
          </cell>
          <cell r="AH5340" t="str">
            <v>Tiến độ 2</v>
          </cell>
        </row>
        <row r="5341">
          <cell r="H5341" t="str">
            <v>MC002560</v>
          </cell>
          <cell r="P5341">
            <v>4440000</v>
          </cell>
          <cell r="AC5341" t="str">
            <v>Dinh Dưỡng</v>
          </cell>
          <cell r="AH5341" t="str">
            <v>Tiến độ 2</v>
          </cell>
        </row>
        <row r="5342">
          <cell r="H5342" t="str">
            <v>MC002560</v>
          </cell>
          <cell r="P5342">
            <v>4752000</v>
          </cell>
          <cell r="AC5342" t="str">
            <v>Dinh Dưỡng</v>
          </cell>
          <cell r="AH5342" t="str">
            <v>Tiến độ 2</v>
          </cell>
        </row>
        <row r="5343">
          <cell r="H5343" t="str">
            <v>MC001157</v>
          </cell>
          <cell r="P5343">
            <v>14400000</v>
          </cell>
          <cell r="AC5343" t="str">
            <v>Sữa Nước</v>
          </cell>
          <cell r="AH5343" t="str">
            <v>Tiến độ 2</v>
          </cell>
        </row>
        <row r="5344">
          <cell r="H5344" t="str">
            <v>MC001157</v>
          </cell>
          <cell r="P5344">
            <v>3974400</v>
          </cell>
          <cell r="AC5344" t="str">
            <v>Sữa Nước Pharma</v>
          </cell>
          <cell r="AH5344" t="str">
            <v>Tiến độ 2</v>
          </cell>
        </row>
        <row r="5345">
          <cell r="H5345" t="str">
            <v>MC001157</v>
          </cell>
          <cell r="P5345">
            <v>19008000</v>
          </cell>
          <cell r="AC5345" t="str">
            <v>Dinh Dưỡng</v>
          </cell>
          <cell r="AH5345" t="str">
            <v>Tiến độ 2</v>
          </cell>
        </row>
        <row r="5346">
          <cell r="H5346" t="str">
            <v>MC001157</v>
          </cell>
          <cell r="P5346">
            <v>14592000</v>
          </cell>
          <cell r="AC5346" t="str">
            <v>Sữa Nước Colos</v>
          </cell>
          <cell r="AH5346" t="str">
            <v>Tiến độ 2</v>
          </cell>
        </row>
        <row r="5347">
          <cell r="H5347" t="str">
            <v>MC000798</v>
          </cell>
          <cell r="P5347">
            <v>14400000</v>
          </cell>
          <cell r="AC5347" t="str">
            <v>Sữa Nước</v>
          </cell>
          <cell r="AH5347" t="str">
            <v>Tiến độ 2</v>
          </cell>
        </row>
        <row r="5348">
          <cell r="H5348" t="str">
            <v>MC000798</v>
          </cell>
          <cell r="P5348">
            <v>3840000</v>
          </cell>
          <cell r="AC5348" t="str">
            <v>Sữa Nước</v>
          </cell>
          <cell r="AH5348" t="str">
            <v>Tiến độ 2</v>
          </cell>
        </row>
        <row r="5349">
          <cell r="H5349" t="str">
            <v>MC000798</v>
          </cell>
          <cell r="P5349">
            <v>1872000</v>
          </cell>
          <cell r="AC5349" t="str">
            <v>Sữa Nước</v>
          </cell>
          <cell r="AH5349" t="str">
            <v>Tiến độ 2</v>
          </cell>
        </row>
        <row r="5350">
          <cell r="H5350" t="str">
            <v>MC000798</v>
          </cell>
          <cell r="P5350">
            <v>4320000</v>
          </cell>
          <cell r="AC5350" t="str">
            <v>Sữa Nước Pharma</v>
          </cell>
          <cell r="AH5350" t="str">
            <v>Tiến độ 2</v>
          </cell>
        </row>
        <row r="5351">
          <cell r="H5351" t="str">
            <v>MC000441</v>
          </cell>
          <cell r="P5351">
            <v>14592000</v>
          </cell>
          <cell r="AC5351" t="str">
            <v>Sữa Nước Colos</v>
          </cell>
          <cell r="AH5351" t="str">
            <v>Tiến độ 2</v>
          </cell>
        </row>
        <row r="5352">
          <cell r="H5352" t="str">
            <v>MC000035</v>
          </cell>
          <cell r="P5352">
            <v>816000</v>
          </cell>
          <cell r="AC5352" t="str">
            <v>Bột Ăn Dặm</v>
          </cell>
          <cell r="AH5352" t="str">
            <v>Tiến độ 2</v>
          </cell>
        </row>
        <row r="5353">
          <cell r="H5353" t="str">
            <v>MC000035</v>
          </cell>
          <cell r="P5353">
            <v>708000</v>
          </cell>
          <cell r="AC5353" t="str">
            <v>Bột Ăn Dặm</v>
          </cell>
          <cell r="AH5353" t="str">
            <v>Tiến độ 2</v>
          </cell>
        </row>
        <row r="5354">
          <cell r="H5354" t="str">
            <v>MC002089</v>
          </cell>
          <cell r="P5354">
            <v>360000</v>
          </cell>
          <cell r="AC5354" t="str">
            <v>Pur</v>
          </cell>
          <cell r="AH5354" t="str">
            <v>Tiến độ 2</v>
          </cell>
        </row>
        <row r="5355">
          <cell r="H5355" t="str">
            <v>MC002089</v>
          </cell>
          <cell r="P5355">
            <v>600000</v>
          </cell>
          <cell r="AC5355" t="str">
            <v>Pur</v>
          </cell>
          <cell r="AH5355" t="str">
            <v>Tiến độ 2</v>
          </cell>
        </row>
        <row r="5356">
          <cell r="H5356" t="str">
            <v>MC002089</v>
          </cell>
          <cell r="P5356">
            <v>720000</v>
          </cell>
          <cell r="AC5356" t="str">
            <v>Pur</v>
          </cell>
          <cell r="AH5356" t="str">
            <v>Tiến độ 2</v>
          </cell>
        </row>
        <row r="5357">
          <cell r="H5357" t="str">
            <v>MC002089</v>
          </cell>
          <cell r="P5357">
            <v>420000</v>
          </cell>
          <cell r="AC5357" t="str">
            <v>Pur</v>
          </cell>
          <cell r="AH5357" t="str">
            <v>Tiến độ 2</v>
          </cell>
        </row>
        <row r="5358">
          <cell r="H5358" t="str">
            <v>MC002089</v>
          </cell>
          <cell r="P5358">
            <v>720000</v>
          </cell>
          <cell r="AC5358" t="str">
            <v>Pur</v>
          </cell>
          <cell r="AH5358" t="str">
            <v>Tiến độ 2</v>
          </cell>
        </row>
        <row r="5359">
          <cell r="H5359" t="str">
            <v>MC002089</v>
          </cell>
          <cell r="P5359">
            <v>720000</v>
          </cell>
          <cell r="AC5359" t="str">
            <v>Pur</v>
          </cell>
          <cell r="AH5359" t="str">
            <v>Tiến độ 2</v>
          </cell>
        </row>
        <row r="5360">
          <cell r="H5360" t="str">
            <v>MC001234</v>
          </cell>
          <cell r="P5360">
            <v>1620000</v>
          </cell>
          <cell r="AC5360" t="str">
            <v>Pharma</v>
          </cell>
          <cell r="AH5360" t="str">
            <v>Tiến độ 2</v>
          </cell>
        </row>
        <row r="5361">
          <cell r="H5361" t="str">
            <v>MC002423</v>
          </cell>
          <cell r="P5361">
            <v>729600</v>
          </cell>
          <cell r="AC5361" t="str">
            <v>Sữa Nước Colos</v>
          </cell>
          <cell r="AH5361" t="str">
            <v>Tiến độ 2</v>
          </cell>
        </row>
        <row r="5362">
          <cell r="H5362" t="str">
            <v>MC002089</v>
          </cell>
          <cell r="P5362">
            <v>14688000</v>
          </cell>
          <cell r="AC5362" t="str">
            <v>Sữa Nước Colos</v>
          </cell>
          <cell r="AH5362" t="str">
            <v>Tiến độ 2</v>
          </cell>
        </row>
        <row r="5363">
          <cell r="H5363" t="str">
            <v>MC002089</v>
          </cell>
          <cell r="P5363">
            <v>4377600</v>
          </cell>
          <cell r="AC5363" t="str">
            <v>Sữa Nước Colos</v>
          </cell>
          <cell r="AH5363" t="str">
            <v>Tiến độ 2</v>
          </cell>
        </row>
        <row r="5364">
          <cell r="H5364" t="str">
            <v>MC000918</v>
          </cell>
          <cell r="P5364">
            <v>14688000</v>
          </cell>
          <cell r="AC5364" t="str">
            <v>Sữa Nước Colos</v>
          </cell>
          <cell r="AH5364" t="str">
            <v>Tiến độ 2</v>
          </cell>
        </row>
        <row r="5365">
          <cell r="H5365" t="str">
            <v>MC000918</v>
          </cell>
          <cell r="P5365">
            <v>4377600</v>
          </cell>
          <cell r="AC5365" t="str">
            <v>Sữa Nước Colos</v>
          </cell>
          <cell r="AH5365" t="str">
            <v>Tiến độ 2</v>
          </cell>
        </row>
        <row r="5366">
          <cell r="H5366" t="str">
            <v>MC001290</v>
          </cell>
          <cell r="P5366">
            <v>2188800</v>
          </cell>
          <cell r="AC5366" t="str">
            <v>Sữa Nước Colos</v>
          </cell>
          <cell r="AH5366" t="str">
            <v>Tiến độ 2</v>
          </cell>
        </row>
        <row r="5367">
          <cell r="H5367" t="str">
            <v>MC000671</v>
          </cell>
          <cell r="P5367">
            <v>4377600</v>
          </cell>
          <cell r="AC5367" t="str">
            <v>Sữa Nước Colos</v>
          </cell>
          <cell r="AH5367" t="str">
            <v>Tiến độ 2</v>
          </cell>
        </row>
        <row r="5368">
          <cell r="H5368" t="str">
            <v>MC002058</v>
          </cell>
          <cell r="P5368">
            <v>1459200</v>
          </cell>
          <cell r="AC5368" t="str">
            <v>Sữa Nước Colos</v>
          </cell>
          <cell r="AH5368" t="str">
            <v>Tiến độ 2</v>
          </cell>
        </row>
        <row r="5369">
          <cell r="H5369" t="str">
            <v>MC002058</v>
          </cell>
          <cell r="P5369">
            <v>540000</v>
          </cell>
          <cell r="AC5369" t="str">
            <v>Sữa Bột Colos</v>
          </cell>
          <cell r="AH5369" t="str">
            <v>Tiến độ 2</v>
          </cell>
        </row>
        <row r="5370">
          <cell r="H5370" t="str">
            <v>MC002481</v>
          </cell>
          <cell r="P5370">
            <v>12096000</v>
          </cell>
          <cell r="AC5370" t="str">
            <v>Sữa Nước</v>
          </cell>
          <cell r="AH5370" t="str">
            <v>Tiến độ 2</v>
          </cell>
        </row>
        <row r="5371">
          <cell r="H5371" t="str">
            <v>MC002481</v>
          </cell>
          <cell r="P5371">
            <v>18432000</v>
          </cell>
          <cell r="AC5371" t="str">
            <v>Sữa Nước</v>
          </cell>
          <cell r="AH5371" t="str">
            <v>Tiến độ 2</v>
          </cell>
        </row>
        <row r="5372">
          <cell r="H5372" t="str">
            <v>MC002481</v>
          </cell>
          <cell r="P5372">
            <v>5184000</v>
          </cell>
          <cell r="AC5372" t="str">
            <v>Sữa nước</v>
          </cell>
          <cell r="AH5372" t="str">
            <v>Tiến độ 2</v>
          </cell>
        </row>
        <row r="5373">
          <cell r="H5373" t="str">
            <v>MC002481</v>
          </cell>
          <cell r="P5373">
            <v>11923200</v>
          </cell>
          <cell r="AC5373" t="str">
            <v>Sữa nước</v>
          </cell>
          <cell r="AH5373" t="str">
            <v>Tiến độ 2</v>
          </cell>
        </row>
        <row r="5374">
          <cell r="H5374" t="str">
            <v>MC002481</v>
          </cell>
          <cell r="P5374">
            <v>3744000</v>
          </cell>
          <cell r="AC5374" t="str">
            <v>Sữa Nước</v>
          </cell>
          <cell r="AH5374" t="str">
            <v>Tiến độ 2</v>
          </cell>
        </row>
        <row r="5375">
          <cell r="H5375" t="str">
            <v>MC002481</v>
          </cell>
          <cell r="P5375">
            <v>7200000</v>
          </cell>
          <cell r="AC5375" t="str">
            <v>Sữa Nước</v>
          </cell>
          <cell r="AH5375" t="str">
            <v>Tiến độ 2</v>
          </cell>
        </row>
        <row r="5376">
          <cell r="H5376" t="str">
            <v>MC002481</v>
          </cell>
          <cell r="P5376">
            <v>9360000</v>
          </cell>
          <cell r="AC5376" t="str">
            <v>Sữa nước</v>
          </cell>
          <cell r="AH5376" t="str">
            <v>Tiến độ 2</v>
          </cell>
        </row>
        <row r="5377">
          <cell r="H5377" t="str">
            <v>MC002481</v>
          </cell>
          <cell r="P5377">
            <v>8640000</v>
          </cell>
          <cell r="AC5377" t="str">
            <v>Sữa Nước Pharma</v>
          </cell>
          <cell r="AH5377" t="str">
            <v>Tiến độ 2</v>
          </cell>
        </row>
        <row r="5378">
          <cell r="H5378" t="str">
            <v>MC002481</v>
          </cell>
          <cell r="P5378">
            <v>7728000</v>
          </cell>
          <cell r="AC5378" t="str">
            <v>Dinh Dưỡng</v>
          </cell>
          <cell r="AH5378" t="str">
            <v>Tiến độ 2</v>
          </cell>
        </row>
        <row r="5379">
          <cell r="H5379" t="str">
            <v>MC002481</v>
          </cell>
          <cell r="P5379">
            <v>5880000</v>
          </cell>
          <cell r="AC5379" t="str">
            <v>Dinh Dưỡng</v>
          </cell>
          <cell r="AH5379" t="str">
            <v>Tiến độ 2</v>
          </cell>
        </row>
        <row r="5380">
          <cell r="H5380" t="str">
            <v>MC002481</v>
          </cell>
          <cell r="P5380">
            <v>11040000</v>
          </cell>
          <cell r="AC5380" t="str">
            <v>Pharma</v>
          </cell>
          <cell r="AH5380" t="str">
            <v>Tiến độ 2</v>
          </cell>
        </row>
        <row r="5381">
          <cell r="H5381" t="str">
            <v>MC002481</v>
          </cell>
          <cell r="P5381">
            <v>11280000</v>
          </cell>
          <cell r="AC5381" t="str">
            <v>Pharma</v>
          </cell>
          <cell r="AH5381" t="str">
            <v>Tiến độ 2</v>
          </cell>
        </row>
        <row r="5382">
          <cell r="H5382" t="str">
            <v>MC002481</v>
          </cell>
          <cell r="P5382">
            <v>10080000</v>
          </cell>
          <cell r="AC5382" t="str">
            <v>Pharma</v>
          </cell>
          <cell r="AH5382" t="str">
            <v>Tiến độ 2</v>
          </cell>
        </row>
        <row r="5383">
          <cell r="H5383" t="str">
            <v>MC002481</v>
          </cell>
          <cell r="P5383">
            <v>3828000</v>
          </cell>
          <cell r="AC5383" t="str">
            <v>Pharma</v>
          </cell>
          <cell r="AH5383" t="str">
            <v>Tiến độ 2</v>
          </cell>
        </row>
        <row r="5384">
          <cell r="H5384" t="str">
            <v>MC002481</v>
          </cell>
          <cell r="P5384">
            <v>17760000</v>
          </cell>
          <cell r="AC5384" t="str">
            <v>Dinh Dưỡng</v>
          </cell>
          <cell r="AH5384" t="str">
            <v>Tiến độ 2</v>
          </cell>
        </row>
        <row r="5385">
          <cell r="H5385" t="str">
            <v>MC002044</v>
          </cell>
          <cell r="P5385">
            <v>660000</v>
          </cell>
          <cell r="AC5385" t="str">
            <v>Pur</v>
          </cell>
          <cell r="AH5385" t="str">
            <v>Tiến độ 2</v>
          </cell>
        </row>
        <row r="5386">
          <cell r="H5386" t="str">
            <v>MC002044</v>
          </cell>
          <cell r="P5386">
            <v>720000</v>
          </cell>
          <cell r="AC5386" t="str">
            <v>Pur</v>
          </cell>
          <cell r="AH5386" t="str">
            <v>Tiến độ 2</v>
          </cell>
        </row>
        <row r="5387">
          <cell r="H5387" t="str">
            <v>MC000370</v>
          </cell>
          <cell r="P5387">
            <v>9504000</v>
          </cell>
          <cell r="AC5387" t="str">
            <v>Dinh Dưỡng</v>
          </cell>
          <cell r="AH5387" t="str">
            <v>Tiến độ 2</v>
          </cell>
        </row>
        <row r="5388">
          <cell r="H5388" t="str">
            <v>MC001208</v>
          </cell>
          <cell r="P5388">
            <v>2120000</v>
          </cell>
          <cell r="AC5388" t="str">
            <v>Sữa Bột Colos</v>
          </cell>
          <cell r="AH5388" t="str">
            <v>Tiến độ 2</v>
          </cell>
        </row>
        <row r="5389">
          <cell r="H5389" t="str">
            <v>MC001208</v>
          </cell>
          <cell r="P5389">
            <v>1020000</v>
          </cell>
          <cell r="AC5389" t="str">
            <v>Sữa Bột Colos</v>
          </cell>
          <cell r="AH5389" t="str">
            <v>Tiến độ 2</v>
          </cell>
        </row>
        <row r="5390">
          <cell r="H5390" t="str">
            <v>MC001285</v>
          </cell>
          <cell r="P5390">
            <v>1440000</v>
          </cell>
          <cell r="AC5390" t="str">
            <v>Sữa Nước Pharma</v>
          </cell>
          <cell r="AH5390" t="str">
            <v>Tiến độ 2</v>
          </cell>
        </row>
        <row r="5391">
          <cell r="H5391" t="str">
            <v>MC001285</v>
          </cell>
          <cell r="P5391">
            <v>2150400</v>
          </cell>
          <cell r="AC5391" t="str">
            <v>Sữa Nước Pharma</v>
          </cell>
          <cell r="AH5391" t="str">
            <v>Tiến độ 2</v>
          </cell>
        </row>
        <row r="5392">
          <cell r="H5392" t="str">
            <v>MC000693</v>
          </cell>
          <cell r="P5392">
            <v>6624000</v>
          </cell>
          <cell r="AC5392" t="str">
            <v>Sữa nước</v>
          </cell>
          <cell r="AH5392" t="str">
            <v>Tiến độ 2</v>
          </cell>
        </row>
        <row r="5393">
          <cell r="H5393" t="str">
            <v>MC000693</v>
          </cell>
          <cell r="P5393">
            <v>5184000</v>
          </cell>
          <cell r="AC5393" t="str">
            <v>Sữa nước</v>
          </cell>
          <cell r="AH5393" t="str">
            <v>Tiến độ 2</v>
          </cell>
        </row>
        <row r="5394">
          <cell r="H5394" t="str">
            <v>MC000693</v>
          </cell>
          <cell r="P5394">
            <v>2304000</v>
          </cell>
          <cell r="AC5394" t="str">
            <v>Sữa Nước</v>
          </cell>
          <cell r="AH5394" t="str">
            <v>Tiến độ 2</v>
          </cell>
        </row>
        <row r="5395">
          <cell r="H5395" t="str">
            <v>MC000084</v>
          </cell>
          <cell r="P5395">
            <v>3360000</v>
          </cell>
          <cell r="AC5395" t="str">
            <v>Nunest</v>
          </cell>
          <cell r="AH5395" t="str">
            <v>Tiến độ 2</v>
          </cell>
        </row>
        <row r="5396">
          <cell r="H5396" t="str">
            <v>MC002365</v>
          </cell>
          <cell r="P5396">
            <v>600000</v>
          </cell>
          <cell r="AC5396" t="str">
            <v>Pur</v>
          </cell>
          <cell r="AH5396" t="str">
            <v>Tiến độ 2</v>
          </cell>
        </row>
        <row r="5397">
          <cell r="H5397" t="str">
            <v>MC002100</v>
          </cell>
          <cell r="P5397">
            <v>312000</v>
          </cell>
          <cell r="AC5397" t="str">
            <v>Pur</v>
          </cell>
          <cell r="AH5397" t="str">
            <v>Tiến độ 2</v>
          </cell>
        </row>
        <row r="5398">
          <cell r="H5398" t="str">
            <v>MC002100</v>
          </cell>
          <cell r="P5398">
            <v>312000</v>
          </cell>
          <cell r="AC5398" t="str">
            <v>Pur</v>
          </cell>
          <cell r="AH5398" t="str">
            <v>Tiến độ 2</v>
          </cell>
        </row>
        <row r="5399">
          <cell r="H5399" t="str">
            <v>MC002080</v>
          </cell>
          <cell r="P5399">
            <v>2940000</v>
          </cell>
          <cell r="AC5399" t="str">
            <v>Nunest</v>
          </cell>
          <cell r="AH5399" t="str">
            <v>Tiến độ 2</v>
          </cell>
        </row>
        <row r="5400">
          <cell r="H5400" t="str">
            <v>MC000387</v>
          </cell>
          <cell r="P5400">
            <v>1440000</v>
          </cell>
          <cell r="AC5400" t="str">
            <v>Pharma</v>
          </cell>
          <cell r="AH5400" t="str">
            <v>Tiến độ 2</v>
          </cell>
        </row>
        <row r="5401">
          <cell r="H5401" t="str">
            <v>MC002468</v>
          </cell>
          <cell r="P5401">
            <v>1620000</v>
          </cell>
          <cell r="AC5401" t="str">
            <v>Pharma</v>
          </cell>
          <cell r="AH5401" t="str">
            <v>Tiến độ 2</v>
          </cell>
        </row>
        <row r="5402">
          <cell r="H5402" t="str">
            <v>MC002468</v>
          </cell>
          <cell r="P5402">
            <v>3240000</v>
          </cell>
          <cell r="AC5402" t="str">
            <v>Pharma</v>
          </cell>
          <cell r="AH5402" t="str">
            <v>Tiến độ 2</v>
          </cell>
        </row>
        <row r="5403">
          <cell r="H5403" t="str">
            <v>MC001245</v>
          </cell>
          <cell r="P5403">
            <v>6024000</v>
          </cell>
          <cell r="AC5403" t="str">
            <v>Dinh Dưỡng</v>
          </cell>
          <cell r="AH5403" t="str">
            <v>Tiến độ 2</v>
          </cell>
        </row>
        <row r="5404">
          <cell r="H5404" t="str">
            <v>MC002173</v>
          </cell>
          <cell r="P5404">
            <v>135000</v>
          </cell>
          <cell r="AC5404" t="str">
            <v>Pur</v>
          </cell>
          <cell r="AH5404" t="str">
            <v>Tiến độ 2</v>
          </cell>
        </row>
        <row r="5405">
          <cell r="H5405" t="str">
            <v>MC002173</v>
          </cell>
          <cell r="P5405">
            <v>284000</v>
          </cell>
          <cell r="AC5405" t="str">
            <v>Dinh Dưỡng</v>
          </cell>
          <cell r="AH5405" t="str">
            <v>Tiến độ 2</v>
          </cell>
        </row>
        <row r="5406">
          <cell r="H5406" t="str">
            <v>MC002173</v>
          </cell>
          <cell r="P5406">
            <v>510000</v>
          </cell>
          <cell r="AC5406" t="str">
            <v>Sữa Bột Colos</v>
          </cell>
          <cell r="AH5406" t="str">
            <v>Tiến độ 2</v>
          </cell>
        </row>
        <row r="5407">
          <cell r="H5407" t="str">
            <v>MC002173</v>
          </cell>
          <cell r="P5407">
            <v>490000</v>
          </cell>
          <cell r="AC5407" t="str">
            <v>Dinh Dưỡng</v>
          </cell>
          <cell r="AH5407" t="str">
            <v>Tiến độ 2</v>
          </cell>
        </row>
        <row r="5408">
          <cell r="H5408" t="str">
            <v>MC002173</v>
          </cell>
          <cell r="P5408">
            <v>384000</v>
          </cell>
          <cell r="AC5408" t="str">
            <v>Sữa Nước</v>
          </cell>
          <cell r="AH5408" t="str">
            <v>Tiến độ 2</v>
          </cell>
        </row>
        <row r="5409">
          <cell r="H5409" t="str">
            <v>MC002173</v>
          </cell>
          <cell r="P5409">
            <v>490000</v>
          </cell>
          <cell r="AC5409" t="str">
            <v>Dinh Dưỡng</v>
          </cell>
          <cell r="AH5409" t="str">
            <v>Tiến độ 2</v>
          </cell>
        </row>
        <row r="5410">
          <cell r="H5410" t="str">
            <v>MC002173</v>
          </cell>
          <cell r="P5410">
            <v>662400</v>
          </cell>
          <cell r="AC5410" t="str">
            <v>Sữa Nước Pharma</v>
          </cell>
          <cell r="AH5410" t="str">
            <v>Tiến độ 2</v>
          </cell>
        </row>
        <row r="5411">
          <cell r="H5411" t="str">
            <v>MC002173</v>
          </cell>
          <cell r="P5411">
            <v>68000</v>
          </cell>
          <cell r="AC5411" t="str">
            <v>Bột Ăn Dặm</v>
          </cell>
          <cell r="AH5411" t="str">
            <v>Tiến độ 2</v>
          </cell>
        </row>
        <row r="5412">
          <cell r="H5412" t="str">
            <v>MC002173</v>
          </cell>
          <cell r="P5412">
            <v>59000</v>
          </cell>
          <cell r="AC5412" t="str">
            <v>Bột Ăn Dặm</v>
          </cell>
          <cell r="AH5412" t="str">
            <v>Tiến độ 2</v>
          </cell>
        </row>
        <row r="5413">
          <cell r="H5413" t="str">
            <v>MC002173</v>
          </cell>
          <cell r="P5413">
            <v>59000</v>
          </cell>
          <cell r="AC5413" t="str">
            <v>Bột Ăn Dặm</v>
          </cell>
          <cell r="AH5413" t="str">
            <v>Tiến độ 2</v>
          </cell>
        </row>
        <row r="5414">
          <cell r="H5414" t="str">
            <v>MC002173</v>
          </cell>
          <cell r="P5414">
            <v>792000</v>
          </cell>
          <cell r="AC5414" t="str">
            <v>Dinh Dưỡng</v>
          </cell>
          <cell r="AH5414" t="str">
            <v>Tiến độ 2</v>
          </cell>
        </row>
        <row r="5415">
          <cell r="H5415" t="str">
            <v>MC002173</v>
          </cell>
          <cell r="P5415">
            <v>520000</v>
          </cell>
          <cell r="AC5415" t="str">
            <v>Dinh Dưỡng</v>
          </cell>
          <cell r="AH5415" t="str">
            <v>Tiến độ 2</v>
          </cell>
        </row>
        <row r="5416">
          <cell r="H5416" t="str">
            <v>MC002173</v>
          </cell>
          <cell r="P5416">
            <v>59000</v>
          </cell>
          <cell r="AC5416" t="str">
            <v>Bột Ăn Dặm</v>
          </cell>
          <cell r="AH5416" t="str">
            <v>Tiến độ 2</v>
          </cell>
        </row>
        <row r="5417">
          <cell r="H5417" t="str">
            <v>MC002173</v>
          </cell>
          <cell r="P5417">
            <v>540000</v>
          </cell>
          <cell r="AC5417" t="str">
            <v>Pharma</v>
          </cell>
          <cell r="AH5417" t="str">
            <v>Tiến độ 2</v>
          </cell>
        </row>
        <row r="5418">
          <cell r="H5418" t="str">
            <v>MC002173</v>
          </cell>
          <cell r="P5418">
            <v>460000</v>
          </cell>
          <cell r="AC5418" t="str">
            <v>Pharma</v>
          </cell>
          <cell r="AH5418" t="str">
            <v>Tiến độ 2</v>
          </cell>
        </row>
        <row r="5419">
          <cell r="H5419" t="str">
            <v>MC002173</v>
          </cell>
          <cell r="P5419">
            <v>510000</v>
          </cell>
          <cell r="AC5419" t="str">
            <v>Sữa Bột Colos</v>
          </cell>
          <cell r="AH5419" t="str">
            <v>Tiến độ 2</v>
          </cell>
        </row>
        <row r="5420">
          <cell r="H5420" t="str">
            <v>MC002173</v>
          </cell>
          <cell r="P5420">
            <v>520000</v>
          </cell>
          <cell r="AC5420" t="str">
            <v>Pharma</v>
          </cell>
          <cell r="AH5420" t="str">
            <v>Tiến độ 2</v>
          </cell>
        </row>
        <row r="5421">
          <cell r="H5421" t="str">
            <v>MC002173</v>
          </cell>
          <cell r="P5421">
            <v>540000</v>
          </cell>
          <cell r="AC5421" t="str">
            <v>Pharma</v>
          </cell>
          <cell r="AH5421" t="str">
            <v>Tiến độ 2</v>
          </cell>
        </row>
        <row r="5422">
          <cell r="H5422" t="str">
            <v>MC002173</v>
          </cell>
          <cell r="P5422">
            <v>540000</v>
          </cell>
          <cell r="AC5422" t="str">
            <v>Pharma</v>
          </cell>
          <cell r="AH5422" t="str">
            <v>Tiến độ 2</v>
          </cell>
        </row>
        <row r="5423">
          <cell r="H5423" t="str">
            <v>MC002173</v>
          </cell>
          <cell r="P5423">
            <v>432000</v>
          </cell>
          <cell r="AC5423" t="str">
            <v>Sữa Nước</v>
          </cell>
          <cell r="AH5423" t="str">
            <v>Tiến độ 2</v>
          </cell>
        </row>
        <row r="5424">
          <cell r="H5424" t="str">
            <v>MC002173</v>
          </cell>
          <cell r="P5424">
            <v>68000</v>
          </cell>
          <cell r="AC5424" t="str">
            <v>Bột Ăn Dặm</v>
          </cell>
          <cell r="AH5424" t="str">
            <v>Tiến độ 2</v>
          </cell>
        </row>
        <row r="5425">
          <cell r="H5425" t="str">
            <v>MC002173</v>
          </cell>
          <cell r="P5425">
            <v>230000</v>
          </cell>
          <cell r="AC5425" t="str">
            <v>Pur</v>
          </cell>
          <cell r="AH5425" t="str">
            <v>Tiến độ 2</v>
          </cell>
        </row>
        <row r="5426">
          <cell r="H5426" t="str">
            <v>MC000121</v>
          </cell>
          <cell r="P5426">
            <v>1080000</v>
          </cell>
          <cell r="AC5426" t="str">
            <v>Pharma</v>
          </cell>
          <cell r="AH5426" t="str">
            <v>Tiến độ 2</v>
          </cell>
        </row>
        <row r="5427">
          <cell r="H5427" t="str">
            <v>MC000121</v>
          </cell>
          <cell r="P5427">
            <v>3600000</v>
          </cell>
          <cell r="AC5427" t="str">
            <v>Sữa Nước Pharma</v>
          </cell>
          <cell r="AH5427" t="str">
            <v>Tiến độ 2</v>
          </cell>
        </row>
        <row r="5428">
          <cell r="H5428" t="str">
            <v>MC000121</v>
          </cell>
          <cell r="P5428">
            <v>5376000</v>
          </cell>
          <cell r="AC5428" t="str">
            <v>Sữa Nước Pharma</v>
          </cell>
          <cell r="AH5428" t="str">
            <v>Tiến độ 2</v>
          </cell>
        </row>
        <row r="5429">
          <cell r="H5429" t="str">
            <v>MC000162</v>
          </cell>
          <cell r="P5429">
            <v>3974400</v>
          </cell>
          <cell r="AC5429" t="str">
            <v>Sữa nước</v>
          </cell>
          <cell r="AH5429" t="str">
            <v>Tiến độ 2</v>
          </cell>
        </row>
        <row r="5430">
          <cell r="H5430" t="str">
            <v>MC000762</v>
          </cell>
          <cell r="P5430">
            <v>2592000</v>
          </cell>
          <cell r="AC5430" t="str">
            <v>Sữa nước</v>
          </cell>
          <cell r="AH5430" t="str">
            <v>Tiến độ 2</v>
          </cell>
        </row>
        <row r="5431">
          <cell r="H5431" t="str">
            <v>MC000762</v>
          </cell>
          <cell r="P5431">
            <v>7776000</v>
          </cell>
          <cell r="AC5431" t="str">
            <v>Sữa nước</v>
          </cell>
          <cell r="AH5431" t="str">
            <v>Tiến độ 2</v>
          </cell>
        </row>
        <row r="5432">
          <cell r="H5432" t="str">
            <v>MC000762</v>
          </cell>
          <cell r="P5432">
            <v>3974400</v>
          </cell>
          <cell r="AC5432" t="str">
            <v>Sữa nước</v>
          </cell>
          <cell r="AH5432" t="str">
            <v>Tiến độ 2</v>
          </cell>
        </row>
        <row r="5433">
          <cell r="H5433" t="str">
            <v>MC002333</v>
          </cell>
          <cell r="P5433">
            <v>2304000</v>
          </cell>
          <cell r="AC5433" t="str">
            <v>Sữa Nước</v>
          </cell>
          <cell r="AH5433" t="str">
            <v>Tiến độ 2</v>
          </cell>
        </row>
        <row r="5434">
          <cell r="H5434" t="str">
            <v>MC002333</v>
          </cell>
          <cell r="P5434">
            <v>748800</v>
          </cell>
          <cell r="AC5434" t="str">
            <v>Sữa Nước</v>
          </cell>
          <cell r="AH5434" t="str">
            <v>Tiến độ 2</v>
          </cell>
        </row>
        <row r="5435">
          <cell r="H5435" t="str">
            <v>MC000098</v>
          </cell>
          <cell r="P5435">
            <v>6451200</v>
          </cell>
          <cell r="AC5435" t="str">
            <v>Sữa Nước Pharma</v>
          </cell>
          <cell r="AH5435" t="str">
            <v>Tiến độ 2</v>
          </cell>
        </row>
        <row r="5436">
          <cell r="H5436" t="str">
            <v>MC000098</v>
          </cell>
          <cell r="P5436">
            <v>5184000</v>
          </cell>
          <cell r="AC5436" t="str">
            <v>Sữa nước</v>
          </cell>
          <cell r="AH5436" t="str">
            <v>Tiến độ 2</v>
          </cell>
        </row>
        <row r="5437">
          <cell r="H5437" t="str">
            <v>MC000098</v>
          </cell>
          <cell r="P5437">
            <v>7948800</v>
          </cell>
          <cell r="AC5437" t="str">
            <v>Sữa nước</v>
          </cell>
          <cell r="AH5437" t="str">
            <v>Tiến độ 2</v>
          </cell>
        </row>
        <row r="5438">
          <cell r="H5438" t="str">
            <v>MC000098</v>
          </cell>
          <cell r="P5438">
            <v>5184000</v>
          </cell>
          <cell r="AC5438" t="str">
            <v>Sữa nước</v>
          </cell>
          <cell r="AH5438" t="str">
            <v>Tiến độ 2</v>
          </cell>
        </row>
        <row r="5439">
          <cell r="H5439" t="str">
            <v>MC000355</v>
          </cell>
          <cell r="P5439">
            <v>4492800</v>
          </cell>
          <cell r="AC5439" t="str">
            <v>Sữa Nước</v>
          </cell>
          <cell r="AH5439" t="str">
            <v>Tiến độ 2</v>
          </cell>
        </row>
        <row r="5440">
          <cell r="H5440" t="str">
            <v>MC000355</v>
          </cell>
          <cell r="P5440">
            <v>8880000</v>
          </cell>
          <cell r="AC5440" t="str">
            <v>Dinh Dưỡng</v>
          </cell>
          <cell r="AH5440" t="str">
            <v>Tiến độ 2</v>
          </cell>
        </row>
        <row r="5441">
          <cell r="H5441" t="str">
            <v>MC000355</v>
          </cell>
          <cell r="P5441">
            <v>5880000</v>
          </cell>
          <cell r="AC5441" t="str">
            <v>Dinh Dưỡng</v>
          </cell>
          <cell r="AH5441" t="str">
            <v>Tiến độ 2</v>
          </cell>
        </row>
        <row r="5442">
          <cell r="H5442" t="str">
            <v>MC002481</v>
          </cell>
          <cell r="P5442">
            <v>25440000</v>
          </cell>
          <cell r="AC5442" t="str">
            <v>Sữa Bột Colos</v>
          </cell>
          <cell r="AH5442" t="str">
            <v>Tiến độ 2</v>
          </cell>
        </row>
        <row r="5443">
          <cell r="H5443" t="str">
            <v>MC000671</v>
          </cell>
          <cell r="P5443">
            <v>17280000</v>
          </cell>
          <cell r="AC5443" t="str">
            <v>Dinh Dưỡng</v>
          </cell>
          <cell r="AH5443" t="str">
            <v>Tiến độ 2</v>
          </cell>
        </row>
        <row r="5444">
          <cell r="H5444" t="str">
            <v>MC000369</v>
          </cell>
          <cell r="P5444">
            <v>816000</v>
          </cell>
          <cell r="AC5444" t="str">
            <v>Bột Ăn Dặm</v>
          </cell>
          <cell r="AH5444" t="str">
            <v>Tiến độ 2</v>
          </cell>
        </row>
        <row r="5445">
          <cell r="H5445" t="str">
            <v>MC000369</v>
          </cell>
          <cell r="P5445">
            <v>354000</v>
          </cell>
          <cell r="AC5445" t="str">
            <v>Bột Ăn Dặm</v>
          </cell>
          <cell r="AH5445" t="str">
            <v>Tiến độ 2</v>
          </cell>
        </row>
        <row r="5446">
          <cell r="H5446" t="str">
            <v>MC000369</v>
          </cell>
          <cell r="P5446">
            <v>354000</v>
          </cell>
          <cell r="AC5446" t="str">
            <v>Bột Ăn Dặm</v>
          </cell>
          <cell r="AH5446" t="str">
            <v>Tiến độ 2</v>
          </cell>
        </row>
        <row r="5447">
          <cell r="H5447" t="str">
            <v>MC000788</v>
          </cell>
          <cell r="P5447">
            <v>9216000</v>
          </cell>
          <cell r="AC5447" t="str">
            <v>Sữa Nước</v>
          </cell>
          <cell r="AH5447" t="str">
            <v>Tiến độ 2</v>
          </cell>
        </row>
        <row r="5448">
          <cell r="H5448" t="str">
            <v>MC000788</v>
          </cell>
          <cell r="P5448">
            <v>4492800</v>
          </cell>
          <cell r="AC5448" t="str">
            <v>Sữa Nước</v>
          </cell>
          <cell r="AH5448" t="str">
            <v>Tiến độ 2</v>
          </cell>
        </row>
        <row r="5449">
          <cell r="H5449" t="str">
            <v>MC000788</v>
          </cell>
          <cell r="P5449">
            <v>6912000</v>
          </cell>
          <cell r="AC5449" t="str">
            <v>Sữa Nước</v>
          </cell>
          <cell r="AH5449" t="str">
            <v>Tiến độ 2</v>
          </cell>
        </row>
        <row r="5450">
          <cell r="H5450" t="str">
            <v>MC000788</v>
          </cell>
          <cell r="P5450">
            <v>15552000</v>
          </cell>
          <cell r="AC5450" t="str">
            <v>Sữa nước</v>
          </cell>
          <cell r="AH5450" t="str">
            <v>Tiến độ 2</v>
          </cell>
        </row>
        <row r="5451">
          <cell r="H5451" t="str">
            <v>MC002227</v>
          </cell>
          <cell r="P5451">
            <v>3864000</v>
          </cell>
          <cell r="AC5451" t="str">
            <v>Dinh Dưỡng</v>
          </cell>
          <cell r="AH5451" t="str">
            <v>Tiến độ 2</v>
          </cell>
        </row>
        <row r="5452">
          <cell r="H5452" t="str">
            <v>MC002227</v>
          </cell>
          <cell r="P5452">
            <v>3828000</v>
          </cell>
          <cell r="AC5452" t="str">
            <v>Dinh Dưỡng</v>
          </cell>
          <cell r="AH5452" t="str">
            <v>Tiến độ 2</v>
          </cell>
        </row>
        <row r="5453">
          <cell r="H5453" t="str">
            <v>MC002227</v>
          </cell>
          <cell r="P5453">
            <v>4440000</v>
          </cell>
          <cell r="AC5453" t="str">
            <v>Dinh Dưỡng</v>
          </cell>
          <cell r="AH5453" t="str">
            <v>Tiến độ 2</v>
          </cell>
        </row>
        <row r="5454">
          <cell r="H5454" t="str">
            <v>MC002227</v>
          </cell>
          <cell r="P5454">
            <v>6480000</v>
          </cell>
          <cell r="AC5454" t="str">
            <v>Sữa Bột Colos</v>
          </cell>
          <cell r="AH5454" t="str">
            <v>Tiến độ 2</v>
          </cell>
        </row>
        <row r="5455">
          <cell r="H5455" t="str">
            <v>MC002227</v>
          </cell>
          <cell r="P5455">
            <v>12720000</v>
          </cell>
          <cell r="AC5455" t="str">
            <v>Sữa Bột Colos</v>
          </cell>
          <cell r="AH5455" t="str">
            <v>Tiến độ 2</v>
          </cell>
        </row>
        <row r="5456">
          <cell r="H5456" t="str">
            <v>MC002227</v>
          </cell>
          <cell r="P5456">
            <v>7488000</v>
          </cell>
          <cell r="AC5456" t="str">
            <v>Sữa Nước</v>
          </cell>
          <cell r="AH5456" t="str">
            <v>Tiến độ 2</v>
          </cell>
        </row>
        <row r="5457">
          <cell r="H5457" t="str">
            <v>MC002227</v>
          </cell>
          <cell r="P5457">
            <v>11520000</v>
          </cell>
          <cell r="AC5457" t="str">
            <v>Sữa Nước</v>
          </cell>
          <cell r="AH5457" t="str">
            <v>Tiến độ 2</v>
          </cell>
        </row>
        <row r="5458">
          <cell r="H5458" t="str">
            <v>MC002227</v>
          </cell>
          <cell r="P5458">
            <v>8640000</v>
          </cell>
          <cell r="AC5458" t="str">
            <v>Sữa Nước</v>
          </cell>
          <cell r="AH5458" t="str">
            <v>Tiến độ 2</v>
          </cell>
        </row>
        <row r="5459">
          <cell r="H5459" t="str">
            <v>MC002227</v>
          </cell>
          <cell r="P5459">
            <v>11520000</v>
          </cell>
          <cell r="AC5459" t="str">
            <v>Sữa Nước</v>
          </cell>
          <cell r="AH5459" t="str">
            <v>Tiến độ 2</v>
          </cell>
        </row>
        <row r="5460">
          <cell r="H5460" t="str">
            <v>MC002227</v>
          </cell>
          <cell r="P5460">
            <v>1416000</v>
          </cell>
          <cell r="AC5460" t="str">
            <v>Bột Ăn Dặm</v>
          </cell>
          <cell r="AH5460" t="str">
            <v>Tiến độ 2</v>
          </cell>
        </row>
        <row r="5461">
          <cell r="H5461" t="str">
            <v>MC002227</v>
          </cell>
          <cell r="P5461">
            <v>1276000</v>
          </cell>
          <cell r="AC5461" t="str">
            <v>Pharma</v>
          </cell>
          <cell r="AH5461" t="str">
            <v>Tiến độ 2</v>
          </cell>
        </row>
        <row r="5462">
          <cell r="H5462" t="str">
            <v>MC002227</v>
          </cell>
          <cell r="P5462">
            <v>1760000</v>
          </cell>
          <cell r="AC5462" t="str">
            <v>Pharma</v>
          </cell>
          <cell r="AH5462" t="str">
            <v>Tiến độ 2</v>
          </cell>
        </row>
        <row r="5463">
          <cell r="H5463" t="str">
            <v>MC002227</v>
          </cell>
          <cell r="P5463">
            <v>3312000</v>
          </cell>
          <cell r="AC5463" t="str">
            <v>Sữa nước</v>
          </cell>
          <cell r="AH5463" t="str">
            <v>Tiến độ 2</v>
          </cell>
        </row>
        <row r="5464">
          <cell r="H5464" t="str">
            <v>VTA20233</v>
          </cell>
          <cell r="P5464">
            <v>15060000</v>
          </cell>
          <cell r="AC5464" t="str">
            <v>Dinh Dưỡng</v>
          </cell>
          <cell r="AH5464" t="str">
            <v>Tiến độ 2</v>
          </cell>
        </row>
        <row r="5465">
          <cell r="H5465" t="str">
            <v>VTA20221</v>
          </cell>
          <cell r="P5465">
            <v>3012000</v>
          </cell>
          <cell r="AC5465" t="str">
            <v>Dinh Dưỡng</v>
          </cell>
          <cell r="AH5465" t="str">
            <v>Tiến độ 2</v>
          </cell>
        </row>
        <row r="5466">
          <cell r="H5466" t="str">
            <v>MC000465</v>
          </cell>
          <cell r="P5466">
            <v>2940000</v>
          </cell>
          <cell r="AC5466" t="str">
            <v>Nunest</v>
          </cell>
          <cell r="AH5466" t="str">
            <v>Tiến độ 2</v>
          </cell>
        </row>
        <row r="5467">
          <cell r="H5467" t="str">
            <v>MC000465</v>
          </cell>
          <cell r="P5467">
            <v>2340000</v>
          </cell>
          <cell r="AC5467" t="str">
            <v>Nunest</v>
          </cell>
          <cell r="AH5467" t="str">
            <v>Tiến độ 2</v>
          </cell>
        </row>
        <row r="5468">
          <cell r="H5468" t="str">
            <v>MC002532</v>
          </cell>
          <cell r="P5468">
            <v>2880000</v>
          </cell>
          <cell r="AC5468" t="str">
            <v>Sữa Nước Pharma</v>
          </cell>
          <cell r="AH5468" t="str">
            <v>Tiến độ 2</v>
          </cell>
        </row>
        <row r="5469">
          <cell r="H5469" t="str">
            <v>MC002772</v>
          </cell>
          <cell r="P5469">
            <v>8700000</v>
          </cell>
          <cell r="AC5469" t="str">
            <v>Sữa Nước</v>
          </cell>
          <cell r="AH5469" t="str">
            <v>Tiến độ 2</v>
          </cell>
        </row>
        <row r="5470">
          <cell r="H5470" t="str">
            <v>MC002772</v>
          </cell>
          <cell r="P5470">
            <v>6525000</v>
          </cell>
          <cell r="AC5470" t="str">
            <v>Sữa Nước</v>
          </cell>
          <cell r="AH5470" t="str">
            <v>Tiến độ 2</v>
          </cell>
        </row>
        <row r="5471">
          <cell r="H5471" t="str">
            <v>MC000162</v>
          </cell>
          <cell r="P5471">
            <v>6360000</v>
          </cell>
          <cell r="AC5471" t="str">
            <v>Sữa Bột Colos</v>
          </cell>
          <cell r="AH5471" t="str">
            <v>Tiến độ 2</v>
          </cell>
        </row>
        <row r="5472">
          <cell r="H5472" t="str">
            <v>MC000162</v>
          </cell>
          <cell r="P5472">
            <v>6120000</v>
          </cell>
          <cell r="AC5472" t="str">
            <v>Sữa Bột Colos</v>
          </cell>
          <cell r="AH5472" t="str">
            <v>Tiến độ 2</v>
          </cell>
        </row>
        <row r="5473">
          <cell r="H5473" t="str">
            <v>MC000042</v>
          </cell>
          <cell r="P5473">
            <v>9960000</v>
          </cell>
          <cell r="AC5473" t="str">
            <v>Dinh Dưỡng</v>
          </cell>
          <cell r="AH5473" t="str">
            <v>Tiến độ 2</v>
          </cell>
        </row>
        <row r="5474">
          <cell r="H5474" t="str">
            <v>MC000042</v>
          </cell>
          <cell r="P5474">
            <v>3864000</v>
          </cell>
          <cell r="AC5474" t="str">
            <v>Dinh Dưỡng</v>
          </cell>
          <cell r="AH5474" t="str">
            <v>Tiến độ 2</v>
          </cell>
        </row>
        <row r="5475">
          <cell r="H5475" t="str">
            <v>MC000042</v>
          </cell>
          <cell r="P5475">
            <v>14256000</v>
          </cell>
          <cell r="AC5475" t="str">
            <v>Dinh Dưỡng</v>
          </cell>
          <cell r="AH5475" t="str">
            <v>Tiến độ 2</v>
          </cell>
        </row>
        <row r="5476">
          <cell r="H5476" t="str">
            <v>MC000042</v>
          </cell>
          <cell r="P5476">
            <v>5184000</v>
          </cell>
          <cell r="AC5476" t="str">
            <v>Sữa Nước Pharma</v>
          </cell>
          <cell r="AH5476" t="str">
            <v>Tiến độ 2</v>
          </cell>
        </row>
        <row r="5477">
          <cell r="H5477" t="str">
            <v>MC000042</v>
          </cell>
          <cell r="P5477">
            <v>4300800</v>
          </cell>
          <cell r="AC5477" t="str">
            <v>Sữa Nước Pharma</v>
          </cell>
          <cell r="AH5477" t="str">
            <v>Tiến độ 2</v>
          </cell>
        </row>
        <row r="5478">
          <cell r="H5478" t="str">
            <v>MC000042</v>
          </cell>
          <cell r="P5478">
            <v>2937600</v>
          </cell>
          <cell r="AC5478" t="str">
            <v>Sữa Nước Colos</v>
          </cell>
          <cell r="AH5478" t="str">
            <v>Tiến độ 2</v>
          </cell>
        </row>
        <row r="5479">
          <cell r="H5479" t="str">
            <v>MC000098</v>
          </cell>
          <cell r="P5479">
            <v>8755200</v>
          </cell>
          <cell r="AC5479" t="str">
            <v>Sữa Nước Colos</v>
          </cell>
          <cell r="AH5479" t="str">
            <v>Tiến độ 2</v>
          </cell>
        </row>
        <row r="5480">
          <cell r="H5480" t="str">
            <v>MC000355</v>
          </cell>
          <cell r="P5480">
            <v>4377600</v>
          </cell>
          <cell r="AC5480" t="str">
            <v>Sữa Nước Colos</v>
          </cell>
          <cell r="AH5480" t="str">
            <v>Tiến độ 2</v>
          </cell>
        </row>
        <row r="5481">
          <cell r="H5481" t="str">
            <v>MC001278</v>
          </cell>
          <cell r="P5481">
            <v>1468800</v>
          </cell>
          <cell r="AC5481" t="str">
            <v>Sữa Nước Colos</v>
          </cell>
          <cell r="AH5481" t="str">
            <v>Tiến độ 2</v>
          </cell>
        </row>
        <row r="5482">
          <cell r="H5482" t="str">
            <v>MC001278</v>
          </cell>
          <cell r="P5482">
            <v>4377600</v>
          </cell>
          <cell r="AC5482" t="str">
            <v>Sữa Nước Colos</v>
          </cell>
          <cell r="AH5482" t="str">
            <v>Tiến độ 2</v>
          </cell>
        </row>
        <row r="5483">
          <cell r="H5483" t="str">
            <v>MC000110</v>
          </cell>
          <cell r="P5483">
            <v>4377600</v>
          </cell>
          <cell r="AC5483" t="str">
            <v>Sữa Nước Colos</v>
          </cell>
          <cell r="AH5483" t="str">
            <v>Tiến độ 2</v>
          </cell>
        </row>
        <row r="5484">
          <cell r="H5484" t="str">
            <v>MC002100</v>
          </cell>
          <cell r="P5484">
            <v>5748000</v>
          </cell>
          <cell r="AC5484" t="str">
            <v>Dinh Dưỡng</v>
          </cell>
          <cell r="AH5484" t="str">
            <v>Tiến độ 2</v>
          </cell>
        </row>
        <row r="5485">
          <cell r="H5485" t="str">
            <v>MC002100</v>
          </cell>
          <cell r="P5485">
            <v>1416000</v>
          </cell>
          <cell r="AC5485" t="str">
            <v>Bột Ăn Dặm</v>
          </cell>
          <cell r="AH5485" t="str">
            <v>Tiến độ 2</v>
          </cell>
        </row>
        <row r="5486">
          <cell r="H5486" t="str">
            <v>MC002100</v>
          </cell>
          <cell r="P5486">
            <v>3456000</v>
          </cell>
          <cell r="AC5486" t="str">
            <v>Sữa Nước</v>
          </cell>
          <cell r="AH5486" t="str">
            <v>Tiến độ 2</v>
          </cell>
        </row>
        <row r="5487">
          <cell r="H5487" t="str">
            <v>MC002100</v>
          </cell>
          <cell r="P5487">
            <v>2304000</v>
          </cell>
          <cell r="AC5487" t="str">
            <v>Sữa Nước</v>
          </cell>
          <cell r="AH5487" t="str">
            <v>Tiến độ 2</v>
          </cell>
        </row>
        <row r="5488">
          <cell r="H5488" t="str">
            <v>MC000530</v>
          </cell>
          <cell r="P5488">
            <v>5880000</v>
          </cell>
          <cell r="AC5488" t="str">
            <v>Dinh Dưỡng</v>
          </cell>
          <cell r="AH5488" t="str">
            <v>Tiến độ 2</v>
          </cell>
        </row>
        <row r="5489">
          <cell r="H5489" t="str">
            <v>MC000530</v>
          </cell>
          <cell r="P5489">
            <v>14256000</v>
          </cell>
          <cell r="AC5489" t="str">
            <v>Dinh Dưỡng</v>
          </cell>
          <cell r="AH5489" t="str">
            <v>Tiến độ 2</v>
          </cell>
        </row>
        <row r="5490">
          <cell r="H5490" t="str">
            <v>MC002077</v>
          </cell>
          <cell r="P5490">
            <v>1075200</v>
          </cell>
          <cell r="AC5490" t="str">
            <v>Sữa Nước Pharma</v>
          </cell>
          <cell r="AH5490" t="str">
            <v>Tiến độ 2</v>
          </cell>
        </row>
        <row r="5491">
          <cell r="H5491" t="str">
            <v>MC002423</v>
          </cell>
          <cell r="P5491">
            <v>3974400</v>
          </cell>
          <cell r="AC5491" t="str">
            <v>Sữa nước</v>
          </cell>
          <cell r="AH5491" t="str">
            <v>Tiến độ 2</v>
          </cell>
        </row>
        <row r="5492">
          <cell r="H5492" t="str">
            <v>MC002423</v>
          </cell>
          <cell r="P5492">
            <v>6912000</v>
          </cell>
          <cell r="AC5492" t="str">
            <v>Sữa nước</v>
          </cell>
          <cell r="AH5492" t="str">
            <v>Tiến độ 2</v>
          </cell>
        </row>
        <row r="5493">
          <cell r="H5493" t="str">
            <v>MC002423</v>
          </cell>
          <cell r="P5493">
            <v>1728000</v>
          </cell>
          <cell r="AC5493" t="str">
            <v>Sữa Nước</v>
          </cell>
          <cell r="AH5493" t="str">
            <v>Tiến độ 2</v>
          </cell>
        </row>
        <row r="5494">
          <cell r="H5494" t="str">
            <v>MC002423</v>
          </cell>
          <cell r="P5494">
            <v>2304000</v>
          </cell>
          <cell r="AC5494" t="str">
            <v>Sữa Nước</v>
          </cell>
          <cell r="AH5494" t="str">
            <v>Tiến độ 2</v>
          </cell>
        </row>
        <row r="5495">
          <cell r="H5495" t="str">
            <v>MC000374</v>
          </cell>
          <cell r="P5495">
            <v>2246400</v>
          </cell>
          <cell r="AC5495" t="str">
            <v>Sữa Nước</v>
          </cell>
          <cell r="AH5495" t="str">
            <v>Tiến độ 2</v>
          </cell>
        </row>
        <row r="5496">
          <cell r="H5496" t="str">
            <v>MC002539</v>
          </cell>
          <cell r="P5496">
            <v>7776000</v>
          </cell>
          <cell r="AC5496" t="str">
            <v>Sữa nước</v>
          </cell>
          <cell r="AH5496" t="str">
            <v>Tiến độ 2</v>
          </cell>
        </row>
        <row r="5497">
          <cell r="H5497" t="str">
            <v>MC002539</v>
          </cell>
          <cell r="P5497">
            <v>3974400</v>
          </cell>
          <cell r="AC5497" t="str">
            <v>Sữa nước</v>
          </cell>
          <cell r="AH5497" t="str">
            <v>Tiến độ 2</v>
          </cell>
        </row>
        <row r="5498">
          <cell r="H5498" t="str">
            <v>MC001278</v>
          </cell>
          <cell r="P5498">
            <v>4752000</v>
          </cell>
          <cell r="AC5498" t="str">
            <v>Dinh Dưỡng</v>
          </cell>
          <cell r="AH5498" t="str">
            <v>Tiến độ 2</v>
          </cell>
        </row>
        <row r="5499">
          <cell r="H5499" t="str">
            <v>MC001278</v>
          </cell>
          <cell r="P5499">
            <v>4440000</v>
          </cell>
          <cell r="AC5499" t="str">
            <v>Dinh Dưỡng</v>
          </cell>
          <cell r="AH5499" t="str">
            <v>Tiến độ 2</v>
          </cell>
        </row>
        <row r="5500">
          <cell r="H5500" t="str">
            <v>MC000121</v>
          </cell>
          <cell r="P5500">
            <v>979200</v>
          </cell>
          <cell r="AC5500" t="str">
            <v>Sữa Nước Colos</v>
          </cell>
          <cell r="AH5500" t="str">
            <v>Tiến độ 2</v>
          </cell>
        </row>
        <row r="5501">
          <cell r="H5501" t="str">
            <v>MC002586</v>
          </cell>
          <cell r="P5501">
            <v>6480000</v>
          </cell>
          <cell r="AC5501" t="str">
            <v>Sữa Nước Pharma</v>
          </cell>
          <cell r="AH5501" t="str">
            <v>Tiến độ 2</v>
          </cell>
        </row>
        <row r="5502">
          <cell r="H5502" t="str">
            <v>MC002586</v>
          </cell>
          <cell r="P5502">
            <v>18000000</v>
          </cell>
          <cell r="AC5502" t="str">
            <v>Sữa Nước Pharma</v>
          </cell>
          <cell r="AH5502" t="str">
            <v>Tiến độ 2</v>
          </cell>
        </row>
        <row r="5503">
          <cell r="H5503" t="str">
            <v>MC002586</v>
          </cell>
          <cell r="P5503">
            <v>26880000</v>
          </cell>
          <cell r="AC5503" t="str">
            <v>Sữa Nước Pharma</v>
          </cell>
          <cell r="AH5503" t="str">
            <v>Tiến độ 2</v>
          </cell>
        </row>
        <row r="5504">
          <cell r="H5504" t="str">
            <v>MC000114</v>
          </cell>
          <cell r="P5504">
            <v>14592000</v>
          </cell>
          <cell r="AC5504" t="str">
            <v>Sữa Nước Colos</v>
          </cell>
          <cell r="AH5504" t="str">
            <v>Tiến độ 2</v>
          </cell>
        </row>
        <row r="5505">
          <cell r="H5505" t="str">
            <v>MC002507</v>
          </cell>
          <cell r="P5505">
            <v>2184000</v>
          </cell>
          <cell r="AC5505" t="str">
            <v>Sữa Nước</v>
          </cell>
          <cell r="AH5505" t="str">
            <v>Tiến độ 2</v>
          </cell>
        </row>
        <row r="5506">
          <cell r="H5506" t="str">
            <v>MC002507</v>
          </cell>
          <cell r="P5506">
            <v>2400000</v>
          </cell>
          <cell r="AC5506" t="str">
            <v>Sữa Nước</v>
          </cell>
          <cell r="AH5506" t="str">
            <v>Tiến độ 2</v>
          </cell>
        </row>
        <row r="5507">
          <cell r="H5507" t="str">
            <v>MC002507</v>
          </cell>
          <cell r="P5507">
            <v>2400000</v>
          </cell>
          <cell r="AC5507" t="str">
            <v>Sữa Nước</v>
          </cell>
          <cell r="AH5507" t="str">
            <v>Tiến độ 2</v>
          </cell>
        </row>
        <row r="5508">
          <cell r="H5508" t="str">
            <v>MC002605</v>
          </cell>
          <cell r="P5508">
            <v>8064000</v>
          </cell>
          <cell r="AC5508" t="str">
            <v>Sữa Nước</v>
          </cell>
          <cell r="AH5508" t="str">
            <v>Tiến độ 2</v>
          </cell>
        </row>
        <row r="5509">
          <cell r="H5509" t="str">
            <v>MC002605</v>
          </cell>
          <cell r="P5509">
            <v>18547200</v>
          </cell>
          <cell r="AC5509" t="str">
            <v>Sữa nước</v>
          </cell>
          <cell r="AH5509" t="str">
            <v>Tiến độ 2</v>
          </cell>
        </row>
        <row r="5510">
          <cell r="H5510" t="str">
            <v>MC002605</v>
          </cell>
          <cell r="P5510">
            <v>12528000</v>
          </cell>
          <cell r="AC5510" t="str">
            <v>Sữa nước</v>
          </cell>
          <cell r="AH5510" t="str">
            <v>Tiến độ 2</v>
          </cell>
        </row>
        <row r="5511">
          <cell r="H5511" t="str">
            <v>MC002605</v>
          </cell>
          <cell r="P5511">
            <v>7656000</v>
          </cell>
          <cell r="AC5511" t="str">
            <v>Dinh Dưỡng</v>
          </cell>
          <cell r="AH5511" t="str">
            <v>Tiến độ 2</v>
          </cell>
        </row>
        <row r="5512">
          <cell r="H5512" t="str">
            <v>MC002605</v>
          </cell>
          <cell r="P5512">
            <v>9504000</v>
          </cell>
          <cell r="AC5512" t="str">
            <v>Dinh Dưỡng</v>
          </cell>
          <cell r="AH5512" t="str">
            <v>Tiến độ 2</v>
          </cell>
        </row>
        <row r="5513">
          <cell r="H5513" t="str">
            <v>MC001920</v>
          </cell>
          <cell r="P5513">
            <v>1800000</v>
          </cell>
          <cell r="AC5513" t="str">
            <v>Sữa Nước Pharma</v>
          </cell>
          <cell r="AH5513" t="str">
            <v>Tiến độ 2</v>
          </cell>
        </row>
        <row r="5514">
          <cell r="H5514" t="str">
            <v>MC002508</v>
          </cell>
          <cell r="P5514">
            <v>36000000</v>
          </cell>
          <cell r="AC5514" t="str">
            <v>Sữa Nước Pharma</v>
          </cell>
          <cell r="AH5514" t="str">
            <v>Tiến độ 2</v>
          </cell>
        </row>
        <row r="5515">
          <cell r="H5515" t="str">
            <v>MC002508</v>
          </cell>
          <cell r="P5515">
            <v>26880000</v>
          </cell>
          <cell r="AC5515" t="str">
            <v>Sữa Nước Pharma</v>
          </cell>
          <cell r="AH5515" t="str">
            <v>Tiến độ 2</v>
          </cell>
        </row>
        <row r="5516">
          <cell r="H5516" t="str">
            <v>MC001100</v>
          </cell>
          <cell r="P5516">
            <v>7656000</v>
          </cell>
          <cell r="AC5516" t="str">
            <v>Pharma</v>
          </cell>
          <cell r="AH5516" t="str">
            <v>Tiến độ 2</v>
          </cell>
        </row>
        <row r="5517">
          <cell r="H5517" t="str">
            <v>MC001100</v>
          </cell>
          <cell r="P5517">
            <v>5280000</v>
          </cell>
          <cell r="AC5517" t="str">
            <v>Pharma</v>
          </cell>
          <cell r="AH5517" t="str">
            <v>Tiến độ 2</v>
          </cell>
        </row>
        <row r="5518">
          <cell r="H5518" t="str">
            <v>MC001100</v>
          </cell>
          <cell r="P5518">
            <v>5280000</v>
          </cell>
          <cell r="AC5518" t="str">
            <v>Pharma</v>
          </cell>
          <cell r="AH5518" t="str">
            <v>Tiến độ 2</v>
          </cell>
        </row>
        <row r="5519">
          <cell r="H5519" t="str">
            <v>MC001100</v>
          </cell>
          <cell r="P5519">
            <v>44400000</v>
          </cell>
          <cell r="AC5519" t="str">
            <v>Dinh Dưỡng</v>
          </cell>
          <cell r="AH5519" t="str">
            <v>Tiến độ 2</v>
          </cell>
        </row>
        <row r="5520">
          <cell r="H5520" t="str">
            <v>MC001100</v>
          </cell>
          <cell r="P5520">
            <v>8880000</v>
          </cell>
          <cell r="AC5520" t="str">
            <v>Dinh Dưỡng</v>
          </cell>
          <cell r="AH5520" t="str">
            <v>Tiến độ 2</v>
          </cell>
        </row>
        <row r="5521">
          <cell r="H5521" t="str">
            <v>MC001100</v>
          </cell>
          <cell r="P5521">
            <v>17280000</v>
          </cell>
          <cell r="AC5521" t="str">
            <v>Dinh Dưỡng</v>
          </cell>
          <cell r="AH5521" t="str">
            <v>Tiến độ 2</v>
          </cell>
        </row>
        <row r="5522">
          <cell r="H5522" t="str">
            <v>MC001100</v>
          </cell>
          <cell r="P5522">
            <v>31800000</v>
          </cell>
          <cell r="AC5522" t="str">
            <v>Sữa Bột Colos</v>
          </cell>
          <cell r="AH5522" t="str">
            <v>Tiến độ 2</v>
          </cell>
        </row>
        <row r="5523">
          <cell r="H5523" t="str">
            <v>MC001100</v>
          </cell>
          <cell r="P5523">
            <v>19440000</v>
          </cell>
          <cell r="AC5523" t="str">
            <v>Sữa Bột Colos</v>
          </cell>
          <cell r="AH5523" t="str">
            <v>Tiến độ 2</v>
          </cell>
        </row>
        <row r="5524">
          <cell r="H5524" t="str">
            <v>MC001114</v>
          </cell>
          <cell r="P5524">
            <v>24480000</v>
          </cell>
          <cell r="AC5524" t="str">
            <v>Sữa Nước Colos</v>
          </cell>
          <cell r="AH5524" t="str">
            <v>Tiến độ 2</v>
          </cell>
        </row>
        <row r="5525">
          <cell r="H5525" t="str">
            <v>MC001114</v>
          </cell>
          <cell r="P5525">
            <v>8160000</v>
          </cell>
          <cell r="AC5525" t="str">
            <v>Bột Ăn Dặm</v>
          </cell>
          <cell r="AH5525" t="str">
            <v>Tiến độ 2</v>
          </cell>
        </row>
        <row r="5526">
          <cell r="H5526" t="str">
            <v>MC001114</v>
          </cell>
          <cell r="P5526">
            <v>1632000</v>
          </cell>
          <cell r="AC5526" t="str">
            <v>Bột Ăn Dặm</v>
          </cell>
          <cell r="AH5526" t="str">
            <v>Tiến độ 2</v>
          </cell>
        </row>
        <row r="5527">
          <cell r="H5527" t="str">
            <v>MC001114</v>
          </cell>
          <cell r="P5527">
            <v>2832000</v>
          </cell>
          <cell r="AC5527" t="str">
            <v>Bột Ăn Dặm</v>
          </cell>
          <cell r="AH5527" t="str">
            <v>Tiến độ 2</v>
          </cell>
        </row>
        <row r="5528">
          <cell r="H5528" t="str">
            <v>MC001114</v>
          </cell>
          <cell r="P5528">
            <v>1416000</v>
          </cell>
          <cell r="AC5528" t="str">
            <v>Bột Ăn Dặm</v>
          </cell>
          <cell r="AH5528" t="str">
            <v>Tiến độ 2</v>
          </cell>
        </row>
        <row r="5529">
          <cell r="H5529" t="str">
            <v>MC001114</v>
          </cell>
          <cell r="P5529">
            <v>2832000</v>
          </cell>
          <cell r="AC5529" t="str">
            <v>Bột Ăn Dặm</v>
          </cell>
          <cell r="AH5529" t="str">
            <v>Tiến độ 2</v>
          </cell>
        </row>
        <row r="5530">
          <cell r="H5530" t="str">
            <v>MC001114</v>
          </cell>
          <cell r="P5530">
            <v>5280000</v>
          </cell>
          <cell r="AC5530" t="str">
            <v>Pharma</v>
          </cell>
          <cell r="AH5530" t="str">
            <v>Tiến độ 2</v>
          </cell>
        </row>
        <row r="5531">
          <cell r="H5531" t="str">
            <v>MC001114</v>
          </cell>
          <cell r="P5531">
            <v>6000000</v>
          </cell>
          <cell r="AC5531" t="str">
            <v>Pharma</v>
          </cell>
          <cell r="AH5531" t="str">
            <v>Tiến độ 2</v>
          </cell>
        </row>
        <row r="5532">
          <cell r="H5532" t="str">
            <v>MC001114</v>
          </cell>
          <cell r="P5532">
            <v>4410000</v>
          </cell>
          <cell r="AC5532" t="str">
            <v>Nunest</v>
          </cell>
          <cell r="AH5532" t="str">
            <v>Tiến độ 2</v>
          </cell>
        </row>
        <row r="5533">
          <cell r="H5533" t="str">
            <v>MC001114</v>
          </cell>
          <cell r="P5533">
            <v>9000000</v>
          </cell>
          <cell r="AC5533" t="str">
            <v>Nunest</v>
          </cell>
          <cell r="AH5533" t="str">
            <v>Tiến độ 2</v>
          </cell>
        </row>
        <row r="5534">
          <cell r="H5534" t="str">
            <v>MC001114</v>
          </cell>
          <cell r="P5534">
            <v>7728000</v>
          </cell>
          <cell r="AC5534" t="str">
            <v>Dinh Dưỡng</v>
          </cell>
          <cell r="AH5534" t="str">
            <v>Tiến độ 2</v>
          </cell>
        </row>
        <row r="5535">
          <cell r="H5535" t="str">
            <v>MC001114</v>
          </cell>
          <cell r="P5535">
            <v>9264000</v>
          </cell>
          <cell r="AC5535" t="str">
            <v>Dinh Dưỡng</v>
          </cell>
          <cell r="AH5535" t="str">
            <v>Tiến độ 2</v>
          </cell>
        </row>
        <row r="5536">
          <cell r="H5536" t="str">
            <v>MC001114</v>
          </cell>
          <cell r="P5536">
            <v>8640000</v>
          </cell>
          <cell r="AC5536" t="str">
            <v>Sữa Nước Pharma</v>
          </cell>
          <cell r="AH5536" t="str">
            <v>Tiến độ 2</v>
          </cell>
        </row>
        <row r="5537">
          <cell r="H5537" t="str">
            <v>MC001114</v>
          </cell>
          <cell r="P5537">
            <v>7200000</v>
          </cell>
          <cell r="AC5537" t="str">
            <v>Sữa Nước Pharma</v>
          </cell>
          <cell r="AH5537" t="str">
            <v>Tiến độ 2</v>
          </cell>
        </row>
        <row r="5538">
          <cell r="H5538" t="str">
            <v>MC001114</v>
          </cell>
          <cell r="P5538">
            <v>11040000</v>
          </cell>
          <cell r="AC5538" t="str">
            <v>Pharma</v>
          </cell>
          <cell r="AH5538" t="str">
            <v>Tiến độ 2</v>
          </cell>
        </row>
        <row r="5539">
          <cell r="H5539" t="str">
            <v>MC001114</v>
          </cell>
          <cell r="P5539">
            <v>11844000</v>
          </cell>
          <cell r="AC5539" t="str">
            <v>Pharma</v>
          </cell>
          <cell r="AH5539" t="str">
            <v>Tiến độ 2</v>
          </cell>
        </row>
        <row r="5540">
          <cell r="H5540" t="str">
            <v>MC001114</v>
          </cell>
          <cell r="P5540">
            <v>5760000</v>
          </cell>
          <cell r="AC5540" t="str">
            <v>Pharma</v>
          </cell>
          <cell r="AH5540" t="str">
            <v>Tiến độ 2</v>
          </cell>
        </row>
        <row r="5541">
          <cell r="H5541" t="str">
            <v>MC001114</v>
          </cell>
          <cell r="P5541">
            <v>6480000</v>
          </cell>
          <cell r="AC5541" t="str">
            <v>Pharma</v>
          </cell>
          <cell r="AH5541" t="str">
            <v>Tiến độ 2</v>
          </cell>
        </row>
        <row r="5542">
          <cell r="H5542" t="str">
            <v>MC001114</v>
          </cell>
          <cell r="P5542">
            <v>13248000</v>
          </cell>
          <cell r="AC5542" t="str">
            <v>Sữa nước</v>
          </cell>
          <cell r="AH5542" t="str">
            <v>Tiến độ 2</v>
          </cell>
        </row>
        <row r="5543">
          <cell r="H5543" t="str">
            <v>MC001114</v>
          </cell>
          <cell r="P5543">
            <v>12960000</v>
          </cell>
          <cell r="AC5543" t="str">
            <v>Sữa nước</v>
          </cell>
          <cell r="AH5543" t="str">
            <v>Tiến độ 2</v>
          </cell>
        </row>
        <row r="5544">
          <cell r="H5544" t="str">
            <v>MC000746</v>
          </cell>
          <cell r="P5544">
            <v>17625600</v>
          </cell>
          <cell r="AC5544" t="str">
            <v>Sữa Nước Colos</v>
          </cell>
          <cell r="AH5544" t="str">
            <v>Tiến độ 2</v>
          </cell>
        </row>
        <row r="5545">
          <cell r="H5545" t="str">
            <v>MC000746</v>
          </cell>
          <cell r="P5545">
            <v>12960000</v>
          </cell>
          <cell r="AC5545" t="str">
            <v>Sữa Nước Pharma</v>
          </cell>
          <cell r="AH5545" t="str">
            <v>Tiến độ 2</v>
          </cell>
        </row>
        <row r="5546">
          <cell r="H5546" t="str">
            <v>MC001406</v>
          </cell>
          <cell r="P5546">
            <v>23040000</v>
          </cell>
          <cell r="AC5546" t="str">
            <v>Dinh Dưỡng</v>
          </cell>
          <cell r="AH5546" t="str">
            <v>Tiến độ 2</v>
          </cell>
        </row>
        <row r="5547">
          <cell r="H5547" t="str">
            <v>MC001406</v>
          </cell>
          <cell r="P5547">
            <v>11496000</v>
          </cell>
          <cell r="AC5547" t="str">
            <v>Dinh Dưỡng</v>
          </cell>
          <cell r="AH5547" t="str">
            <v>Tiến độ 2</v>
          </cell>
        </row>
        <row r="5548">
          <cell r="H5548" t="str">
            <v>MC001406</v>
          </cell>
          <cell r="P5548">
            <v>24900000</v>
          </cell>
          <cell r="AC5548" t="str">
            <v>Dinh Dưỡng</v>
          </cell>
          <cell r="AH5548" t="str">
            <v>Tiến độ 2</v>
          </cell>
        </row>
        <row r="5549">
          <cell r="H5549" t="str">
            <v>MC001406</v>
          </cell>
          <cell r="P5549">
            <v>7656000</v>
          </cell>
          <cell r="AC5549" t="str">
            <v>Dinh Dưỡng</v>
          </cell>
          <cell r="AH5549" t="str">
            <v>Tiến độ 2</v>
          </cell>
        </row>
        <row r="5550">
          <cell r="H5550" t="str">
            <v>MC001406</v>
          </cell>
          <cell r="P5550">
            <v>4440000</v>
          </cell>
          <cell r="AC5550" t="str">
            <v>Dinh Dưỡng</v>
          </cell>
          <cell r="AH5550" t="str">
            <v>Tiến độ 2</v>
          </cell>
        </row>
        <row r="5551">
          <cell r="H5551" t="str">
            <v>MC001406</v>
          </cell>
          <cell r="P5551">
            <v>22200000</v>
          </cell>
          <cell r="AC5551" t="str">
            <v>Dinh Dưỡng</v>
          </cell>
          <cell r="AH5551" t="str">
            <v>Tiến độ 2</v>
          </cell>
        </row>
        <row r="5552">
          <cell r="H5552" t="str">
            <v>MC001406</v>
          </cell>
          <cell r="P5552">
            <v>23760000</v>
          </cell>
          <cell r="AC5552" t="str">
            <v>Dinh Dưỡng</v>
          </cell>
          <cell r="AH5552" t="str">
            <v>Tiến độ 2</v>
          </cell>
        </row>
        <row r="5553">
          <cell r="H5553" t="str">
            <v>MC001406</v>
          </cell>
          <cell r="P5553">
            <v>3264000</v>
          </cell>
          <cell r="AC5553" t="str">
            <v>Bột Ăn Dặm</v>
          </cell>
          <cell r="AH5553" t="str">
            <v>Tiến độ 2</v>
          </cell>
        </row>
        <row r="5554">
          <cell r="H5554" t="str">
            <v>MC001406</v>
          </cell>
          <cell r="P5554">
            <v>7080000</v>
          </cell>
          <cell r="AC5554" t="str">
            <v>Bột Ăn Dặm</v>
          </cell>
          <cell r="AH5554" t="str">
            <v>Tiến độ 2</v>
          </cell>
        </row>
        <row r="5555">
          <cell r="H5555" t="str">
            <v>MC001406</v>
          </cell>
          <cell r="P5555">
            <v>32256000</v>
          </cell>
          <cell r="AC5555" t="str">
            <v>Sữa Nước Pharma</v>
          </cell>
          <cell r="AH5555" t="str">
            <v>Tiến độ 2</v>
          </cell>
        </row>
        <row r="5556">
          <cell r="H5556" t="str">
            <v>MC001406</v>
          </cell>
          <cell r="P5556">
            <v>12960000</v>
          </cell>
          <cell r="AC5556" t="str">
            <v>Sữa Nước Pharma</v>
          </cell>
          <cell r="AH5556" t="str">
            <v>Tiến độ 2</v>
          </cell>
        </row>
        <row r="5557">
          <cell r="H5557" t="str">
            <v>MC000798</v>
          </cell>
          <cell r="P5557">
            <v>5520000</v>
          </cell>
          <cell r="AC5557" t="str">
            <v>Pharma</v>
          </cell>
          <cell r="AH5557" t="str">
            <v>Tiến độ 2</v>
          </cell>
        </row>
        <row r="5558">
          <cell r="H5558" t="str">
            <v>MC000798</v>
          </cell>
          <cell r="P5558">
            <v>5280000</v>
          </cell>
          <cell r="AC5558" t="str">
            <v>Pharma</v>
          </cell>
          <cell r="AH5558" t="str">
            <v>Tiến độ 2</v>
          </cell>
        </row>
        <row r="5559">
          <cell r="H5559" t="str">
            <v>MC000798</v>
          </cell>
          <cell r="P5559">
            <v>3948000</v>
          </cell>
          <cell r="AC5559" t="str">
            <v>Pharma</v>
          </cell>
          <cell r="AH5559" t="str">
            <v>Tiến độ 2</v>
          </cell>
        </row>
        <row r="5560">
          <cell r="H5560" t="str">
            <v>MC000798</v>
          </cell>
          <cell r="P5560">
            <v>3456000</v>
          </cell>
          <cell r="AC5560" t="str">
            <v>Sữa nước</v>
          </cell>
          <cell r="AH5560" t="str">
            <v>Tiến độ 2</v>
          </cell>
        </row>
        <row r="5561">
          <cell r="H5561" t="str">
            <v>MC000798</v>
          </cell>
          <cell r="P5561">
            <v>3555000</v>
          </cell>
          <cell r="AC5561" t="str">
            <v>Nunest</v>
          </cell>
          <cell r="AH5561" t="str">
            <v>Tiến độ 2</v>
          </cell>
        </row>
        <row r="5562">
          <cell r="H5562" t="str">
            <v>MC000798</v>
          </cell>
          <cell r="P5562">
            <v>1245000</v>
          </cell>
          <cell r="AC5562" t="str">
            <v>Nunest</v>
          </cell>
          <cell r="AH5562" t="str">
            <v>Tiến độ 2</v>
          </cell>
        </row>
        <row r="5563">
          <cell r="H5563" t="str">
            <v>MC000798</v>
          </cell>
          <cell r="P5563">
            <v>2370000</v>
          </cell>
          <cell r="AC5563" t="str">
            <v>Nunest</v>
          </cell>
          <cell r="AH5563" t="str">
            <v>Tiến độ 2</v>
          </cell>
        </row>
        <row r="5564">
          <cell r="H5564" t="str">
            <v>MC000798</v>
          </cell>
          <cell r="P5564">
            <v>7728000</v>
          </cell>
          <cell r="AC5564" t="str">
            <v>Dinh Dưỡng</v>
          </cell>
          <cell r="AH5564" t="str">
            <v>Tiến độ 2</v>
          </cell>
        </row>
        <row r="5565">
          <cell r="H5565" t="str">
            <v>MC000798</v>
          </cell>
          <cell r="P5565">
            <v>22200000</v>
          </cell>
          <cell r="AC5565" t="str">
            <v>Dinh Dưỡng</v>
          </cell>
          <cell r="AH5565" t="str">
            <v>Tiến độ 2</v>
          </cell>
        </row>
        <row r="5566">
          <cell r="H5566" t="str">
            <v>MC000798</v>
          </cell>
          <cell r="P5566">
            <v>4980000</v>
          </cell>
          <cell r="AC5566" t="str">
            <v>Dinh Dưỡng</v>
          </cell>
          <cell r="AH5566" t="str">
            <v>Tiến độ 2</v>
          </cell>
        </row>
        <row r="5567">
          <cell r="H5567" t="str">
            <v>MC000798</v>
          </cell>
          <cell r="P5567">
            <v>2412000</v>
          </cell>
          <cell r="AC5567" t="str">
            <v>Dinh Dưỡng</v>
          </cell>
          <cell r="AH5567" t="str">
            <v>Tiến độ 2</v>
          </cell>
        </row>
        <row r="5568">
          <cell r="H5568" t="str">
            <v>MC000798</v>
          </cell>
          <cell r="P5568">
            <v>6480000</v>
          </cell>
          <cell r="AC5568" t="str">
            <v>Sữa Bột Colos</v>
          </cell>
          <cell r="AH5568" t="str">
            <v>Tiến độ 2</v>
          </cell>
        </row>
        <row r="5569">
          <cell r="H5569" t="str">
            <v>MC000798</v>
          </cell>
          <cell r="P5569">
            <v>3120000</v>
          </cell>
          <cell r="AC5569" t="str">
            <v>Sữa Bột Colos</v>
          </cell>
          <cell r="AH5569" t="str">
            <v>Tiến độ 2</v>
          </cell>
        </row>
        <row r="5570">
          <cell r="H5570" t="str">
            <v>MC000798</v>
          </cell>
          <cell r="P5570">
            <v>1638000</v>
          </cell>
          <cell r="AC5570" t="str">
            <v>Nunest</v>
          </cell>
          <cell r="AH5570" t="str">
            <v>Tiến độ 2</v>
          </cell>
        </row>
        <row r="5571">
          <cell r="H5571" t="str">
            <v>MC000441</v>
          </cell>
          <cell r="P5571">
            <v>18360000</v>
          </cell>
          <cell r="AC5571" t="str">
            <v>Sữa Bột Colos</v>
          </cell>
          <cell r="AH5571" t="str">
            <v>Tiến độ 2</v>
          </cell>
        </row>
        <row r="5572">
          <cell r="H5572" t="str">
            <v>MC000441</v>
          </cell>
          <cell r="P5572">
            <v>18360000</v>
          </cell>
          <cell r="AC5572" t="str">
            <v>Sữa Bột Colos</v>
          </cell>
          <cell r="AH5572" t="str">
            <v>Tiến độ 2</v>
          </cell>
        </row>
        <row r="5573">
          <cell r="H5573" t="str">
            <v>MC000441</v>
          </cell>
          <cell r="P5573">
            <v>12960000</v>
          </cell>
          <cell r="AC5573" t="str">
            <v>Sữa Bột Colos</v>
          </cell>
          <cell r="AH5573" t="str">
            <v>Tiến độ 2</v>
          </cell>
        </row>
        <row r="5574">
          <cell r="H5574" t="str">
            <v>MC000441</v>
          </cell>
          <cell r="P5574">
            <v>19080000</v>
          </cell>
          <cell r="AC5574" t="str">
            <v>Sữa Bột Colos</v>
          </cell>
          <cell r="AH5574" t="str">
            <v>Tiến độ 2</v>
          </cell>
        </row>
        <row r="5575">
          <cell r="H5575" t="str">
            <v>MC001359</v>
          </cell>
          <cell r="P5575">
            <v>7350000</v>
          </cell>
          <cell r="AC5575" t="str">
            <v>Nunest</v>
          </cell>
          <cell r="AH5575" t="str">
            <v>Tiến độ 2</v>
          </cell>
        </row>
        <row r="5576">
          <cell r="H5576" t="str">
            <v>MC001359</v>
          </cell>
          <cell r="P5576">
            <v>5040000</v>
          </cell>
          <cell r="AC5576" t="str">
            <v>Nunest</v>
          </cell>
          <cell r="AH5576" t="str">
            <v>Tiến độ 2</v>
          </cell>
        </row>
        <row r="5577">
          <cell r="H5577" t="str">
            <v>MC001359</v>
          </cell>
          <cell r="P5577">
            <v>4680000</v>
          </cell>
          <cell r="AC5577" t="str">
            <v>Nunest</v>
          </cell>
          <cell r="AH5577" t="str">
            <v>Tiến độ 2</v>
          </cell>
        </row>
        <row r="5578">
          <cell r="H5578" t="str">
            <v>MC001359</v>
          </cell>
          <cell r="P5578">
            <v>2490000</v>
          </cell>
          <cell r="AC5578" t="str">
            <v>Nunest</v>
          </cell>
          <cell r="AH5578" t="str">
            <v>Tiến độ 2</v>
          </cell>
        </row>
        <row r="5579">
          <cell r="H5579" t="str">
            <v>MC001359</v>
          </cell>
          <cell r="P5579">
            <v>4740000</v>
          </cell>
          <cell r="AC5579" t="str">
            <v>Nunest</v>
          </cell>
          <cell r="AH5579" t="str">
            <v>Tiến độ 2</v>
          </cell>
        </row>
        <row r="5580">
          <cell r="H5580" t="str">
            <v>MC001359</v>
          </cell>
          <cell r="P5580">
            <v>1800000</v>
          </cell>
          <cell r="AC5580" t="str">
            <v>Nunest</v>
          </cell>
          <cell r="AH5580" t="str">
            <v>Tiến độ 2</v>
          </cell>
        </row>
        <row r="5581">
          <cell r="H5581" t="str">
            <v>MC001359</v>
          </cell>
          <cell r="P5581">
            <v>2688000</v>
          </cell>
          <cell r="AC5581" t="str">
            <v>Sữa Nước Pharma</v>
          </cell>
          <cell r="AH5581" t="str">
            <v>Tiến độ 2</v>
          </cell>
        </row>
        <row r="5582">
          <cell r="H5582" t="str">
            <v>MC001359</v>
          </cell>
          <cell r="P5582">
            <v>1324800</v>
          </cell>
          <cell r="AC5582" t="str">
            <v>Sữa Nước Pharma</v>
          </cell>
          <cell r="AH5582" t="str">
            <v>Tiến độ 2</v>
          </cell>
        </row>
        <row r="5583">
          <cell r="H5583" t="str">
            <v>MC001359</v>
          </cell>
          <cell r="P5583">
            <v>864000</v>
          </cell>
          <cell r="AC5583" t="str">
            <v>Sữa Nước Pharma</v>
          </cell>
          <cell r="AH5583" t="str">
            <v>Tiến độ 2</v>
          </cell>
        </row>
        <row r="5584">
          <cell r="H5584" t="str">
            <v>MC001359</v>
          </cell>
          <cell r="P5584">
            <v>6360000</v>
          </cell>
          <cell r="AC5584" t="str">
            <v>Sữa Bột Colos</v>
          </cell>
          <cell r="AH5584" t="str">
            <v>Tiến độ 2</v>
          </cell>
        </row>
        <row r="5585">
          <cell r="H5585" t="str">
            <v>MC001359</v>
          </cell>
          <cell r="P5585">
            <v>6120000</v>
          </cell>
          <cell r="AC5585" t="str">
            <v>Sữa Bột Colos</v>
          </cell>
          <cell r="AH5585" t="str">
            <v>Tiến độ 2</v>
          </cell>
        </row>
        <row r="5586">
          <cell r="H5586" t="str">
            <v>MC003500</v>
          </cell>
          <cell r="P5586">
            <v>708000</v>
          </cell>
          <cell r="AC5586" t="str">
            <v>Bột Ăn Dặm</v>
          </cell>
          <cell r="AH5586" t="str">
            <v>Tiến độ 2</v>
          </cell>
        </row>
        <row r="5587">
          <cell r="H5587" t="str">
            <v>MC003500</v>
          </cell>
          <cell r="P5587">
            <v>708000</v>
          </cell>
          <cell r="AC5587" t="str">
            <v>Bột Ăn Dặm</v>
          </cell>
          <cell r="AH5587" t="str">
            <v>Tiến độ 2</v>
          </cell>
        </row>
        <row r="5588">
          <cell r="H5588" t="str">
            <v>MC003500</v>
          </cell>
          <cell r="P5588">
            <v>708000</v>
          </cell>
          <cell r="AC5588" t="str">
            <v>Bột Ăn Dặm</v>
          </cell>
          <cell r="AH5588" t="str">
            <v>Tiến độ 2</v>
          </cell>
        </row>
        <row r="5589">
          <cell r="H5589" t="str">
            <v>MC003500</v>
          </cell>
          <cell r="P5589">
            <v>816000</v>
          </cell>
          <cell r="AC5589" t="str">
            <v>Bột Ăn Dặm</v>
          </cell>
          <cell r="AH5589" t="str">
            <v>Tiến độ 2</v>
          </cell>
        </row>
        <row r="5590">
          <cell r="H5590" t="str">
            <v>MC003500</v>
          </cell>
          <cell r="P5590">
            <v>3264000</v>
          </cell>
          <cell r="AC5590" t="str">
            <v>Bột Ăn Dặm</v>
          </cell>
          <cell r="AH5590" t="str">
            <v>Tiến độ 2</v>
          </cell>
        </row>
        <row r="5591">
          <cell r="H5591" t="str">
            <v>MC003500</v>
          </cell>
          <cell r="P5591">
            <v>816000</v>
          </cell>
          <cell r="AC5591" t="str">
            <v>Bột Ăn Dặm</v>
          </cell>
          <cell r="AH5591" t="str">
            <v>Tiến độ 2</v>
          </cell>
        </row>
        <row r="5592">
          <cell r="H5592" t="str">
            <v>MC003500</v>
          </cell>
          <cell r="P5592">
            <v>5664000</v>
          </cell>
          <cell r="AC5592" t="str">
            <v>Bột Ăn Dặm</v>
          </cell>
          <cell r="AH5592" t="str">
            <v>Tiến độ 2</v>
          </cell>
        </row>
        <row r="5593">
          <cell r="H5593" t="str">
            <v>MC003500</v>
          </cell>
          <cell r="P5593">
            <v>816000</v>
          </cell>
          <cell r="AC5593" t="str">
            <v>Bột Ăn Dặm</v>
          </cell>
          <cell r="AH5593" t="str">
            <v>Tiến độ 2</v>
          </cell>
        </row>
        <row r="5594">
          <cell r="H5594" t="str">
            <v>MC003500</v>
          </cell>
          <cell r="P5594">
            <v>816000</v>
          </cell>
          <cell r="AC5594" t="str">
            <v>Bột Ăn Dặm</v>
          </cell>
          <cell r="AH5594" t="str">
            <v>Tiến độ 2</v>
          </cell>
        </row>
        <row r="5595">
          <cell r="H5595" t="str">
            <v>MC003500</v>
          </cell>
          <cell r="P5595">
            <v>2150400</v>
          </cell>
          <cell r="AC5595" t="str">
            <v>Sữa Nước Pharma</v>
          </cell>
          <cell r="AH5595" t="str">
            <v>Tiến độ 2</v>
          </cell>
        </row>
        <row r="5596">
          <cell r="H5596" t="str">
            <v>MC003500</v>
          </cell>
          <cell r="P5596">
            <v>10080000</v>
          </cell>
          <cell r="AC5596" t="str">
            <v>Sữa Nước Pharma</v>
          </cell>
          <cell r="AH5596" t="str">
            <v>Tiến độ 2</v>
          </cell>
        </row>
        <row r="5597">
          <cell r="H5597" t="str">
            <v>MC003500</v>
          </cell>
          <cell r="P5597">
            <v>11923200</v>
          </cell>
          <cell r="AC5597" t="str">
            <v>Sữa nước</v>
          </cell>
          <cell r="AH5597" t="str">
            <v>Tiến độ 2</v>
          </cell>
        </row>
        <row r="5598">
          <cell r="H5598" t="str">
            <v>MC003500</v>
          </cell>
          <cell r="P5598">
            <v>18144000</v>
          </cell>
          <cell r="AC5598" t="str">
            <v>Sữa nước</v>
          </cell>
          <cell r="AH5598" t="str">
            <v>Tiến độ 2</v>
          </cell>
        </row>
        <row r="5599">
          <cell r="H5599" t="str">
            <v>MC003500</v>
          </cell>
          <cell r="P5599">
            <v>4608000</v>
          </cell>
          <cell r="AC5599" t="str">
            <v>Sữa Nước</v>
          </cell>
          <cell r="AH5599" t="str">
            <v>Tiến độ 2</v>
          </cell>
        </row>
        <row r="5600">
          <cell r="H5600" t="str">
            <v>MC003500</v>
          </cell>
          <cell r="P5600">
            <v>13824000</v>
          </cell>
          <cell r="AC5600" t="str">
            <v>Sữa Nước</v>
          </cell>
          <cell r="AH5600" t="str">
            <v>Tiến độ 2</v>
          </cell>
        </row>
        <row r="5601">
          <cell r="H5601" t="str">
            <v>MC003500</v>
          </cell>
          <cell r="P5601">
            <v>29376000</v>
          </cell>
          <cell r="AC5601" t="str">
            <v>Sữa Nước Colos</v>
          </cell>
          <cell r="AH5601" t="str">
            <v>Tiến độ 2</v>
          </cell>
        </row>
        <row r="5602">
          <cell r="H5602" t="str">
            <v>MC003500</v>
          </cell>
          <cell r="P5602">
            <v>13478400</v>
          </cell>
          <cell r="AC5602" t="str">
            <v>Sữa Nước</v>
          </cell>
          <cell r="AH5602" t="str">
            <v>Tiến độ 2</v>
          </cell>
        </row>
        <row r="5603">
          <cell r="H5603" t="str">
            <v>MC003500</v>
          </cell>
          <cell r="P5603">
            <v>6912000</v>
          </cell>
          <cell r="AC5603" t="str">
            <v>Sữa Nước</v>
          </cell>
          <cell r="AH5603" t="str">
            <v>Tiến độ 2</v>
          </cell>
        </row>
        <row r="5604">
          <cell r="H5604" t="str">
            <v>MC003500</v>
          </cell>
          <cell r="P5604">
            <v>3120000</v>
          </cell>
          <cell r="AC5604" t="str">
            <v>Pharma</v>
          </cell>
          <cell r="AH5604" t="str">
            <v>Tiến độ 2</v>
          </cell>
        </row>
        <row r="5605">
          <cell r="H5605" t="str">
            <v>MC003500</v>
          </cell>
          <cell r="P5605">
            <v>5280000</v>
          </cell>
          <cell r="AC5605" t="str">
            <v>Pharma</v>
          </cell>
          <cell r="AH5605" t="str">
            <v>Tiến độ 2</v>
          </cell>
        </row>
        <row r="5606">
          <cell r="H5606" t="str">
            <v>MC003500</v>
          </cell>
          <cell r="P5606">
            <v>28512000</v>
          </cell>
          <cell r="AC5606" t="str">
            <v>Dinh Dưỡng</v>
          </cell>
          <cell r="AH5606" t="str">
            <v>Tiến độ 2</v>
          </cell>
        </row>
        <row r="5607">
          <cell r="H5607" t="str">
            <v>MC003500</v>
          </cell>
          <cell r="P5607">
            <v>15900000</v>
          </cell>
          <cell r="AC5607" t="str">
            <v>Sữa Bột Colos</v>
          </cell>
          <cell r="AH5607" t="str">
            <v>Tiến độ 2</v>
          </cell>
        </row>
        <row r="5608">
          <cell r="H5608" t="str">
            <v>MC003500</v>
          </cell>
          <cell r="P5608">
            <v>3240000</v>
          </cell>
          <cell r="AC5608" t="str">
            <v>Sữa Bột Colos</v>
          </cell>
          <cell r="AH5608" t="str">
            <v>Tiến độ 2</v>
          </cell>
        </row>
        <row r="5609">
          <cell r="H5609" t="str">
            <v>MC000593</v>
          </cell>
          <cell r="P5609">
            <v>3300000</v>
          </cell>
          <cell r="AC5609" t="str">
            <v>Nunest</v>
          </cell>
          <cell r="AH5609" t="str">
            <v>Tiến độ 2</v>
          </cell>
        </row>
        <row r="5610">
          <cell r="H5610" t="str">
            <v>MC000341</v>
          </cell>
          <cell r="P5610">
            <v>1728000</v>
          </cell>
          <cell r="AC5610" t="str">
            <v>Sữa Nước</v>
          </cell>
          <cell r="AH5610" t="str">
            <v>Tiến độ 2</v>
          </cell>
        </row>
        <row r="5611">
          <cell r="H5611" t="str">
            <v>MC000341</v>
          </cell>
          <cell r="P5611">
            <v>2246400</v>
          </cell>
          <cell r="AC5611" t="str">
            <v>Sữa Nước</v>
          </cell>
          <cell r="AH5611" t="str">
            <v>Tiến độ 2</v>
          </cell>
        </row>
        <row r="5612">
          <cell r="H5612" t="str">
            <v>MC000035</v>
          </cell>
          <cell r="P5612">
            <v>47520000</v>
          </cell>
          <cell r="AC5612" t="str">
            <v>Dinh Dưỡng</v>
          </cell>
          <cell r="AH5612" t="str">
            <v>Tiến độ 2</v>
          </cell>
        </row>
        <row r="5613">
          <cell r="H5613" t="str">
            <v>MC000035</v>
          </cell>
          <cell r="P5613">
            <v>22200000</v>
          </cell>
          <cell r="AC5613" t="str">
            <v>Dinh Dưỡng</v>
          </cell>
          <cell r="AH5613" t="str">
            <v>Tiến độ 2</v>
          </cell>
        </row>
        <row r="5614">
          <cell r="H5614" t="str">
            <v>MC002511</v>
          </cell>
          <cell r="P5614">
            <v>3312000</v>
          </cell>
          <cell r="AC5614" t="str">
            <v>Sữa nước</v>
          </cell>
          <cell r="AH5614" t="str">
            <v>Tiến độ 2</v>
          </cell>
        </row>
        <row r="5615">
          <cell r="H5615" t="str">
            <v>MC001814</v>
          </cell>
          <cell r="P5615">
            <v>1890000</v>
          </cell>
          <cell r="AC5615" t="str">
            <v>Pur</v>
          </cell>
          <cell r="AH5615" t="str">
            <v>Tiến độ 2</v>
          </cell>
        </row>
        <row r="5616">
          <cell r="H5616" t="str">
            <v>MC001814</v>
          </cell>
          <cell r="P5616">
            <v>360000</v>
          </cell>
          <cell r="AC5616" t="str">
            <v>Pur</v>
          </cell>
          <cell r="AH5616" t="str">
            <v>Tiến độ 2</v>
          </cell>
        </row>
        <row r="5617">
          <cell r="H5617" t="str">
            <v>MC001814</v>
          </cell>
          <cell r="P5617">
            <v>360000</v>
          </cell>
          <cell r="AC5617" t="str">
            <v>Pur</v>
          </cell>
          <cell r="AH5617" t="str">
            <v>Tiến độ 2</v>
          </cell>
        </row>
        <row r="5618">
          <cell r="H5618" t="str">
            <v>MC001814</v>
          </cell>
          <cell r="P5618">
            <v>150000</v>
          </cell>
          <cell r="AC5618" t="str">
            <v>Pur</v>
          </cell>
          <cell r="AH5618" t="str">
            <v>Tiến độ 2</v>
          </cell>
        </row>
        <row r="5619">
          <cell r="H5619" t="str">
            <v>MC001814</v>
          </cell>
          <cell r="P5619">
            <v>270000</v>
          </cell>
          <cell r="AC5619" t="str">
            <v>Pur</v>
          </cell>
          <cell r="AH5619" t="str">
            <v>Tiến độ 2</v>
          </cell>
        </row>
        <row r="5620">
          <cell r="H5620" t="str">
            <v>MC001814</v>
          </cell>
          <cell r="P5620">
            <v>255000</v>
          </cell>
          <cell r="AC5620" t="str">
            <v>Pur</v>
          </cell>
          <cell r="AH5620" t="str">
            <v>Tiến độ 2</v>
          </cell>
        </row>
        <row r="5621">
          <cell r="H5621" t="str">
            <v>MC001814</v>
          </cell>
          <cell r="P5621">
            <v>360000</v>
          </cell>
          <cell r="AC5621" t="str">
            <v>Pur</v>
          </cell>
          <cell r="AH5621" t="str">
            <v>Tiến độ 2</v>
          </cell>
        </row>
        <row r="5622">
          <cell r="H5622" t="str">
            <v>MC001814</v>
          </cell>
          <cell r="P5622">
            <v>5060000</v>
          </cell>
          <cell r="AC5622" t="str">
            <v>Pur</v>
          </cell>
          <cell r="AH5622" t="str">
            <v>Tiến độ 2</v>
          </cell>
        </row>
        <row r="5623">
          <cell r="H5623" t="str">
            <v>MC001814</v>
          </cell>
          <cell r="P5623">
            <v>240000</v>
          </cell>
          <cell r="AC5623" t="str">
            <v>Pur</v>
          </cell>
          <cell r="AH5623" t="str">
            <v>Tiến độ 2</v>
          </cell>
        </row>
        <row r="5624">
          <cell r="H5624" t="str">
            <v>MC001814</v>
          </cell>
          <cell r="P5624">
            <v>1120000</v>
          </cell>
          <cell r="AC5624" t="str">
            <v>Pur</v>
          </cell>
          <cell r="AH5624" t="str">
            <v>Tiến độ 2</v>
          </cell>
        </row>
        <row r="5625">
          <cell r="H5625" t="str">
            <v>MC001814</v>
          </cell>
          <cell r="P5625">
            <v>288000</v>
          </cell>
          <cell r="AC5625" t="str">
            <v>Pur</v>
          </cell>
          <cell r="AH5625" t="str">
            <v>Tiến độ 2</v>
          </cell>
        </row>
        <row r="5626">
          <cell r="H5626" t="str">
            <v>MC001814</v>
          </cell>
          <cell r="P5626">
            <v>118000</v>
          </cell>
          <cell r="AC5626" t="str">
            <v>Pur</v>
          </cell>
          <cell r="AH5626" t="str">
            <v>Tiến độ 2</v>
          </cell>
        </row>
        <row r="5627">
          <cell r="H5627" t="str">
            <v>MC001814</v>
          </cell>
          <cell r="P5627">
            <v>510000</v>
          </cell>
          <cell r="AC5627" t="str">
            <v>Pur</v>
          </cell>
          <cell r="AH5627" t="str">
            <v>Tiến độ 2</v>
          </cell>
        </row>
        <row r="5628">
          <cell r="H5628" t="str">
            <v>MC001814</v>
          </cell>
          <cell r="P5628">
            <v>3960000</v>
          </cell>
          <cell r="AC5628" t="str">
            <v>Pur</v>
          </cell>
          <cell r="AH5628" t="str">
            <v>Tiến độ 2</v>
          </cell>
        </row>
        <row r="5629">
          <cell r="H5629" t="str">
            <v>MC001814</v>
          </cell>
          <cell r="P5629">
            <v>595000</v>
          </cell>
          <cell r="AC5629" t="str">
            <v>Pur</v>
          </cell>
          <cell r="AH5629" t="str">
            <v>Tiến độ 2</v>
          </cell>
        </row>
        <row r="5630">
          <cell r="H5630" t="str">
            <v>MC001814</v>
          </cell>
          <cell r="P5630">
            <v>468000</v>
          </cell>
          <cell r="AC5630" t="str">
            <v>Pur</v>
          </cell>
          <cell r="AH5630" t="str">
            <v>Tiến độ 2</v>
          </cell>
        </row>
        <row r="5631">
          <cell r="H5631" t="str">
            <v>MC001814</v>
          </cell>
          <cell r="P5631">
            <v>595000</v>
          </cell>
          <cell r="AC5631" t="str">
            <v>Pur</v>
          </cell>
          <cell r="AH5631" t="str">
            <v>Tiến độ 2</v>
          </cell>
        </row>
        <row r="5632">
          <cell r="H5632" t="str">
            <v>MC001814</v>
          </cell>
          <cell r="P5632">
            <v>478500</v>
          </cell>
          <cell r="AC5632" t="str">
            <v>PUR</v>
          </cell>
          <cell r="AH5632" t="str">
            <v>Tiến độ 2</v>
          </cell>
        </row>
        <row r="5633">
          <cell r="H5633" t="str">
            <v>MC001814</v>
          </cell>
          <cell r="P5633">
            <v>637500</v>
          </cell>
          <cell r="AC5633" t="str">
            <v>PUR</v>
          </cell>
          <cell r="AH5633" t="str">
            <v>Tiến độ 2</v>
          </cell>
        </row>
        <row r="5634">
          <cell r="H5634" t="str">
            <v>MC001913</v>
          </cell>
          <cell r="P5634">
            <v>180000</v>
          </cell>
          <cell r="AC5634" t="str">
            <v>Pur</v>
          </cell>
          <cell r="AH5634" t="str">
            <v>Tiến độ 2</v>
          </cell>
        </row>
        <row r="5635">
          <cell r="H5635" t="str">
            <v>MC001913</v>
          </cell>
          <cell r="P5635">
            <v>300000</v>
          </cell>
          <cell r="AC5635" t="str">
            <v>Pur</v>
          </cell>
          <cell r="AH5635" t="str">
            <v>Tiến độ 2</v>
          </cell>
        </row>
        <row r="5636">
          <cell r="H5636" t="str">
            <v>MC001913</v>
          </cell>
          <cell r="P5636">
            <v>2295000</v>
          </cell>
          <cell r="AC5636" t="str">
            <v>Pur</v>
          </cell>
          <cell r="AH5636" t="str">
            <v>Tiến độ 2</v>
          </cell>
        </row>
        <row r="5637">
          <cell r="H5637" t="str">
            <v>MC001913</v>
          </cell>
          <cell r="P5637">
            <v>468000</v>
          </cell>
          <cell r="AC5637" t="str">
            <v>Pur</v>
          </cell>
          <cell r="AH5637" t="str">
            <v>Tiến độ 2</v>
          </cell>
        </row>
        <row r="5638">
          <cell r="H5638" t="str">
            <v>MC001913</v>
          </cell>
          <cell r="P5638">
            <v>990000</v>
          </cell>
          <cell r="AC5638" t="str">
            <v>Pur</v>
          </cell>
          <cell r="AH5638" t="str">
            <v>Tiến độ 2</v>
          </cell>
        </row>
        <row r="5639">
          <cell r="H5639" t="str">
            <v>MC001913</v>
          </cell>
          <cell r="P5639">
            <v>765000</v>
          </cell>
          <cell r="AC5639" t="str">
            <v>Pur</v>
          </cell>
          <cell r="AH5639" t="str">
            <v>Tiến độ 2</v>
          </cell>
        </row>
        <row r="5640">
          <cell r="H5640" t="str">
            <v>MC001913</v>
          </cell>
          <cell r="P5640">
            <v>720000</v>
          </cell>
          <cell r="AC5640" t="str">
            <v>Pur</v>
          </cell>
          <cell r="AH5640" t="str">
            <v>Tiến độ 2</v>
          </cell>
        </row>
        <row r="5641">
          <cell r="H5641" t="str">
            <v>MC001913</v>
          </cell>
          <cell r="P5641">
            <v>960000</v>
          </cell>
          <cell r="AC5641" t="str">
            <v>Pur</v>
          </cell>
          <cell r="AH5641" t="str">
            <v>Tiến độ 2</v>
          </cell>
        </row>
        <row r="5642">
          <cell r="H5642" t="str">
            <v>MC001913</v>
          </cell>
          <cell r="P5642">
            <v>595000</v>
          </cell>
          <cell r="AC5642" t="str">
            <v>Pur</v>
          </cell>
          <cell r="AH5642" t="str">
            <v>Tiến độ 2</v>
          </cell>
        </row>
        <row r="5643">
          <cell r="H5643" t="str">
            <v>MC001913</v>
          </cell>
          <cell r="P5643">
            <v>612000</v>
          </cell>
          <cell r="AC5643" t="str">
            <v>Pur</v>
          </cell>
          <cell r="AH5643" t="str">
            <v>Tiến độ 2</v>
          </cell>
        </row>
        <row r="5644">
          <cell r="H5644" t="str">
            <v>MC001913</v>
          </cell>
          <cell r="P5644">
            <v>13140000</v>
          </cell>
          <cell r="AC5644" t="str">
            <v>Pur</v>
          </cell>
          <cell r="AH5644" t="str">
            <v>Tiến độ 2</v>
          </cell>
        </row>
        <row r="5645">
          <cell r="H5645" t="str">
            <v>MC000879</v>
          </cell>
          <cell r="P5645">
            <v>6024000</v>
          </cell>
          <cell r="AC5645" t="str">
            <v>Dinh Dưỡng</v>
          </cell>
          <cell r="AH5645" t="str">
            <v>Tiến độ 2</v>
          </cell>
        </row>
        <row r="5646">
          <cell r="H5646" t="str">
            <v>MC001279</v>
          </cell>
          <cell r="P5646">
            <v>3012000</v>
          </cell>
          <cell r="AC5646" t="str">
            <v>Dinh Dưỡng</v>
          </cell>
          <cell r="AH5646" t="str">
            <v>Tiến độ 2</v>
          </cell>
        </row>
        <row r="5647">
          <cell r="H5647" t="str">
            <v>MC002636</v>
          </cell>
          <cell r="P5647">
            <v>9036000</v>
          </cell>
          <cell r="AC5647" t="str">
            <v>Dinh Dưỡng</v>
          </cell>
          <cell r="AH5647" t="str">
            <v>Tiến độ 2</v>
          </cell>
        </row>
        <row r="5648">
          <cell r="H5648" t="str">
            <v>MC002636</v>
          </cell>
          <cell r="P5648">
            <v>9036000</v>
          </cell>
          <cell r="AC5648" t="str">
            <v>Dinh Dưỡng</v>
          </cell>
          <cell r="AH5648" t="str">
            <v>Tiến độ 2</v>
          </cell>
        </row>
        <row r="5649">
          <cell r="H5649" t="str">
            <v>MC001442</v>
          </cell>
          <cell r="P5649">
            <v>340000</v>
          </cell>
          <cell r="AC5649" t="str">
            <v>Pur</v>
          </cell>
          <cell r="AH5649" t="str">
            <v>Tiến độ 2</v>
          </cell>
        </row>
        <row r="5650">
          <cell r="H5650" t="str">
            <v>MC001442</v>
          </cell>
          <cell r="P5650">
            <v>480000</v>
          </cell>
          <cell r="AC5650" t="str">
            <v>Pur</v>
          </cell>
          <cell r="AH5650" t="str">
            <v>Tiến độ 2</v>
          </cell>
        </row>
        <row r="5651">
          <cell r="H5651" t="str">
            <v>MC001442</v>
          </cell>
          <cell r="P5651">
            <v>320000</v>
          </cell>
          <cell r="AC5651" t="str">
            <v>Pur</v>
          </cell>
          <cell r="AH5651" t="str">
            <v>Tiến độ 2</v>
          </cell>
        </row>
        <row r="5652">
          <cell r="H5652" t="str">
            <v>MC000918</v>
          </cell>
          <cell r="P5652">
            <v>540000</v>
          </cell>
          <cell r="AC5652" t="str">
            <v>Pur</v>
          </cell>
          <cell r="AH5652" t="str">
            <v>Tiến độ 2</v>
          </cell>
        </row>
        <row r="5653">
          <cell r="H5653" t="str">
            <v>MC000918</v>
          </cell>
          <cell r="P5653">
            <v>870000</v>
          </cell>
          <cell r="AC5653" t="str">
            <v>Pur</v>
          </cell>
          <cell r="AH5653" t="str">
            <v>Tiến độ 2</v>
          </cell>
        </row>
        <row r="5654">
          <cell r="H5654" t="str">
            <v>MC000918</v>
          </cell>
          <cell r="P5654">
            <v>630000</v>
          </cell>
          <cell r="AC5654" t="str">
            <v>Pur</v>
          </cell>
          <cell r="AH5654" t="str">
            <v>Tiến độ 2</v>
          </cell>
        </row>
        <row r="5655">
          <cell r="H5655" t="str">
            <v>MC000918</v>
          </cell>
          <cell r="P5655">
            <v>510000</v>
          </cell>
          <cell r="AC5655" t="str">
            <v>Pur</v>
          </cell>
          <cell r="AH5655" t="str">
            <v>Tiến độ 2</v>
          </cell>
        </row>
        <row r="5656">
          <cell r="H5656" t="str">
            <v>MC000918</v>
          </cell>
          <cell r="P5656">
            <v>240000</v>
          </cell>
          <cell r="AC5656" t="str">
            <v>Pur</v>
          </cell>
          <cell r="AH5656" t="str">
            <v>Tiến độ 2</v>
          </cell>
        </row>
        <row r="5657">
          <cell r="H5657" t="str">
            <v>MC000918</v>
          </cell>
          <cell r="P5657">
            <v>240000</v>
          </cell>
          <cell r="AC5657" t="str">
            <v>Pur</v>
          </cell>
          <cell r="AH5657" t="str">
            <v>Tiến độ 2</v>
          </cell>
        </row>
        <row r="5658">
          <cell r="H5658" t="str">
            <v>MC000396</v>
          </cell>
          <cell r="P5658">
            <v>537600</v>
          </cell>
          <cell r="AC5658" t="str">
            <v>Sữa Nước Pharma</v>
          </cell>
          <cell r="AH5658" t="str">
            <v>Tiến độ 2</v>
          </cell>
        </row>
        <row r="5659">
          <cell r="H5659" t="str">
            <v>MC000396</v>
          </cell>
          <cell r="P5659">
            <v>576000</v>
          </cell>
          <cell r="AC5659" t="str">
            <v>Sữa Nước</v>
          </cell>
          <cell r="AH5659" t="str">
            <v>Tiến độ 2</v>
          </cell>
        </row>
        <row r="5660">
          <cell r="H5660" t="str">
            <v>MC002537</v>
          </cell>
          <cell r="P5660">
            <v>735000</v>
          </cell>
          <cell r="AC5660" t="str">
            <v>Nunest</v>
          </cell>
          <cell r="AH5660" t="str">
            <v>Tiến độ 2</v>
          </cell>
        </row>
        <row r="5661">
          <cell r="H5661" t="str">
            <v>MC000722</v>
          </cell>
          <cell r="P5661">
            <v>2340000</v>
          </cell>
          <cell r="AC5661" t="str">
            <v>Nunest</v>
          </cell>
          <cell r="AH5661" t="str">
            <v>Tiến độ 2</v>
          </cell>
        </row>
        <row r="5662">
          <cell r="H5662" t="str">
            <v>MC000179</v>
          </cell>
          <cell r="P5662">
            <v>5520000</v>
          </cell>
          <cell r="AC5662" t="str">
            <v>Pharma</v>
          </cell>
          <cell r="AH5662" t="str">
            <v>Tiến độ 2</v>
          </cell>
        </row>
        <row r="5663">
          <cell r="H5663" t="str">
            <v>MC000179</v>
          </cell>
          <cell r="P5663">
            <v>3948000</v>
          </cell>
          <cell r="AC5663" t="str">
            <v>Pharma</v>
          </cell>
          <cell r="AH5663" t="str">
            <v>Tiến độ 2</v>
          </cell>
        </row>
        <row r="5664">
          <cell r="H5664" t="str">
            <v>MC000179</v>
          </cell>
          <cell r="P5664">
            <v>3120000</v>
          </cell>
          <cell r="AC5664" t="str">
            <v>Pharma</v>
          </cell>
          <cell r="AH5664" t="str">
            <v>Tiến độ 2</v>
          </cell>
        </row>
        <row r="5665">
          <cell r="H5665" t="str">
            <v>MC002608</v>
          </cell>
          <cell r="P5665">
            <v>1470000</v>
          </cell>
          <cell r="AC5665" t="str">
            <v>Nunest</v>
          </cell>
          <cell r="AH5665" t="str">
            <v>Tiến độ 2</v>
          </cell>
        </row>
        <row r="5666">
          <cell r="H5666" t="str">
            <v>MC002608</v>
          </cell>
          <cell r="P5666">
            <v>1170000</v>
          </cell>
          <cell r="AC5666" t="str">
            <v>Nunest</v>
          </cell>
          <cell r="AH5666" t="str">
            <v>Tiến độ 2</v>
          </cell>
        </row>
        <row r="5667">
          <cell r="H5667" t="str">
            <v>MC002608</v>
          </cell>
          <cell r="P5667">
            <v>1020000</v>
          </cell>
          <cell r="AC5667" t="str">
            <v>PUR</v>
          </cell>
          <cell r="AH5667" t="str">
            <v>Tiến độ 2</v>
          </cell>
        </row>
        <row r="5668">
          <cell r="H5668" t="str">
            <v>MC002323</v>
          </cell>
          <cell r="P5668">
            <v>2340000</v>
          </cell>
          <cell r="AC5668" t="str">
            <v>Nunest</v>
          </cell>
          <cell r="AH5668" t="str">
            <v>Tiến độ 2</v>
          </cell>
        </row>
        <row r="5669">
          <cell r="H5669" t="str">
            <v>MC002323</v>
          </cell>
          <cell r="P5669">
            <v>2250000</v>
          </cell>
          <cell r="AC5669" t="str">
            <v>Nunest</v>
          </cell>
          <cell r="AH5669" t="str">
            <v>Tiến độ 2</v>
          </cell>
        </row>
        <row r="5670">
          <cell r="H5670" t="str">
            <v>MC002323</v>
          </cell>
          <cell r="P5670">
            <v>2350000</v>
          </cell>
          <cell r="AC5670" t="str">
            <v>Nunest</v>
          </cell>
          <cell r="AH5670" t="str">
            <v>Tiến độ 2</v>
          </cell>
        </row>
        <row r="5671">
          <cell r="H5671" t="str">
            <v>MC002323</v>
          </cell>
          <cell r="P5671">
            <v>2250000</v>
          </cell>
          <cell r="AC5671" t="str">
            <v>Nunest</v>
          </cell>
          <cell r="AH5671" t="str">
            <v>Tiến độ 2</v>
          </cell>
        </row>
        <row r="5672">
          <cell r="H5672" t="str">
            <v>MC002323</v>
          </cell>
          <cell r="P5672">
            <v>2250000</v>
          </cell>
          <cell r="AC5672" t="str">
            <v>Nunest</v>
          </cell>
          <cell r="AH5672" t="str">
            <v>Tiến độ 2</v>
          </cell>
        </row>
        <row r="5673">
          <cell r="H5673" t="str">
            <v>MC002323</v>
          </cell>
          <cell r="P5673">
            <v>2340000</v>
          </cell>
          <cell r="AC5673" t="str">
            <v>Nunest</v>
          </cell>
          <cell r="AH5673" t="str">
            <v>Tiến độ 2</v>
          </cell>
        </row>
        <row r="5674">
          <cell r="H5674" t="str">
            <v>MC002323</v>
          </cell>
          <cell r="P5674">
            <v>2490000</v>
          </cell>
          <cell r="AC5674" t="str">
            <v>Nunest</v>
          </cell>
          <cell r="AH5674" t="str">
            <v>Tiến độ 2</v>
          </cell>
        </row>
        <row r="5675">
          <cell r="H5675" t="str">
            <v>MC002323</v>
          </cell>
          <cell r="P5675">
            <v>2370000</v>
          </cell>
          <cell r="AC5675" t="str">
            <v>Nunest</v>
          </cell>
          <cell r="AH5675" t="str">
            <v>Tiến độ 2</v>
          </cell>
        </row>
        <row r="5676">
          <cell r="H5676" t="str">
            <v>MC001261</v>
          </cell>
          <cell r="P5676">
            <v>5200000</v>
          </cell>
          <cell r="AC5676" t="str">
            <v>Nunest</v>
          </cell>
          <cell r="AH5676" t="str">
            <v>Tiến độ 2</v>
          </cell>
        </row>
        <row r="5677">
          <cell r="H5677" t="str">
            <v>MC001261</v>
          </cell>
          <cell r="P5677">
            <v>4410000</v>
          </cell>
          <cell r="AC5677" t="str">
            <v>Nunest</v>
          </cell>
          <cell r="AH5677" t="str">
            <v>Tiến độ 2</v>
          </cell>
        </row>
        <row r="5678">
          <cell r="H5678" t="str">
            <v>MC001261</v>
          </cell>
          <cell r="P5678">
            <v>1425000</v>
          </cell>
          <cell r="AC5678" t="str">
            <v>Nunest</v>
          </cell>
          <cell r="AH5678" t="str">
            <v>Tiến độ 2</v>
          </cell>
        </row>
        <row r="5679">
          <cell r="H5679" t="str">
            <v>MC001261</v>
          </cell>
          <cell r="P5679">
            <v>2070000</v>
          </cell>
          <cell r="AC5679" t="str">
            <v>Nunest</v>
          </cell>
          <cell r="AH5679" t="str">
            <v>Tiến độ 2</v>
          </cell>
        </row>
        <row r="5680">
          <cell r="H5680" t="str">
            <v>MC001880</v>
          </cell>
          <cell r="P5680">
            <v>720000</v>
          </cell>
          <cell r="AC5680" t="str">
            <v>Pur</v>
          </cell>
          <cell r="AH5680" t="str">
            <v>Tiến độ 2</v>
          </cell>
        </row>
        <row r="5681">
          <cell r="H5681" t="str">
            <v>MC001880</v>
          </cell>
          <cell r="P5681">
            <v>354000</v>
          </cell>
          <cell r="AC5681" t="str">
            <v>Pur</v>
          </cell>
          <cell r="AH5681" t="str">
            <v>Tiến độ 2</v>
          </cell>
        </row>
        <row r="5682">
          <cell r="H5682" t="str">
            <v>MC001880</v>
          </cell>
          <cell r="P5682">
            <v>1680000</v>
          </cell>
          <cell r="AC5682" t="str">
            <v>Pur</v>
          </cell>
          <cell r="AH5682" t="str">
            <v>Tiến độ 2</v>
          </cell>
        </row>
        <row r="5683">
          <cell r="H5683" t="str">
            <v>MC002550</v>
          </cell>
          <cell r="P5683">
            <v>1040000</v>
          </cell>
          <cell r="AC5683" t="str">
            <v>Pharma</v>
          </cell>
          <cell r="AH5683" t="str">
            <v>Tiến độ 2</v>
          </cell>
        </row>
        <row r="5684">
          <cell r="H5684" t="str">
            <v>MC002550</v>
          </cell>
          <cell r="P5684">
            <v>1080000</v>
          </cell>
          <cell r="AC5684" t="str">
            <v>Pharma</v>
          </cell>
          <cell r="AH5684" t="str">
            <v>Tiến độ 2</v>
          </cell>
        </row>
        <row r="5685">
          <cell r="H5685" t="str">
            <v>MC002550</v>
          </cell>
          <cell r="P5685">
            <v>638000</v>
          </cell>
          <cell r="AC5685" t="str">
            <v>Pharma</v>
          </cell>
          <cell r="AH5685" t="str">
            <v>Tiến độ 2</v>
          </cell>
        </row>
        <row r="5686">
          <cell r="H5686" t="str">
            <v>MC000593</v>
          </cell>
          <cell r="P5686">
            <v>864000</v>
          </cell>
          <cell r="AC5686" t="str">
            <v>Sữa nước</v>
          </cell>
          <cell r="AH5686" t="str">
            <v>Tiến độ 2</v>
          </cell>
        </row>
        <row r="5687">
          <cell r="H5687" t="str">
            <v>MC000775</v>
          </cell>
          <cell r="P5687">
            <v>3180000</v>
          </cell>
          <cell r="AC5687" t="str">
            <v>Sữa Bột Colos</v>
          </cell>
          <cell r="AH5687" t="str">
            <v>Tiến độ 2</v>
          </cell>
        </row>
        <row r="5688">
          <cell r="H5688" t="str">
            <v>MC000126</v>
          </cell>
          <cell r="P5688">
            <v>2246400</v>
          </cell>
          <cell r="AC5688" t="str">
            <v>Sữa Nước</v>
          </cell>
          <cell r="AH5688" t="str">
            <v>Tiến độ 2</v>
          </cell>
        </row>
        <row r="5689">
          <cell r="H5689" t="str">
            <v>MC000126</v>
          </cell>
          <cell r="P5689">
            <v>3456000</v>
          </cell>
          <cell r="AC5689" t="str">
            <v>Sữa Nước</v>
          </cell>
          <cell r="AH5689" t="str">
            <v>Tiến độ 2</v>
          </cell>
        </row>
        <row r="5690">
          <cell r="H5690" t="str">
            <v>MC000042</v>
          </cell>
          <cell r="P5690">
            <v>1350000</v>
          </cell>
          <cell r="AC5690" t="str">
            <v>Nunest</v>
          </cell>
          <cell r="AH5690" t="str">
            <v>Tiến độ 2</v>
          </cell>
        </row>
        <row r="5691">
          <cell r="H5691" t="str">
            <v>MC000042</v>
          </cell>
          <cell r="P5691">
            <v>1350000</v>
          </cell>
          <cell r="AC5691" t="str">
            <v>Nunest</v>
          </cell>
          <cell r="AH5691" t="str">
            <v>Tiến độ 2</v>
          </cell>
        </row>
        <row r="5692">
          <cell r="H5692" t="str">
            <v>MC000042</v>
          </cell>
          <cell r="P5692">
            <v>2760000</v>
          </cell>
          <cell r="AC5692" t="str">
            <v>Nunest</v>
          </cell>
          <cell r="AH5692" t="str">
            <v>Tiến độ 2</v>
          </cell>
        </row>
        <row r="5693">
          <cell r="H5693" t="str">
            <v>MC002080</v>
          </cell>
          <cell r="P5693">
            <v>1680000</v>
          </cell>
          <cell r="AC5693" t="str">
            <v>Nunest</v>
          </cell>
          <cell r="AH5693" t="str">
            <v>Tiến độ 2</v>
          </cell>
        </row>
        <row r="5694">
          <cell r="H5694" t="str">
            <v>MC001235</v>
          </cell>
          <cell r="P5694">
            <v>1757000</v>
          </cell>
          <cell r="AC5694" t="str">
            <v>Dinh Dưỡng</v>
          </cell>
          <cell r="AH5694" t="str">
            <v>Tiến độ 2</v>
          </cell>
        </row>
        <row r="5695">
          <cell r="H5695" t="str">
            <v>MC000861</v>
          </cell>
          <cell r="P5695">
            <v>1506000</v>
          </cell>
          <cell r="AC5695" t="str">
            <v>Dinh Dưỡng</v>
          </cell>
          <cell r="AH5695" t="str">
            <v>Tiến độ 2</v>
          </cell>
        </row>
        <row r="5696">
          <cell r="H5696" t="str">
            <v>MC002532</v>
          </cell>
          <cell r="P5696">
            <v>2304000</v>
          </cell>
          <cell r="AC5696" t="str">
            <v>Sữa Nước</v>
          </cell>
          <cell r="AH5696" t="str">
            <v>Tiến độ 2</v>
          </cell>
        </row>
        <row r="5697">
          <cell r="H5697" t="str">
            <v>MC002532</v>
          </cell>
          <cell r="P5697">
            <v>3456000</v>
          </cell>
          <cell r="AC5697" t="str">
            <v>Sữa Nước</v>
          </cell>
          <cell r="AH5697" t="str">
            <v>Tiến độ 2</v>
          </cell>
        </row>
        <row r="5698">
          <cell r="H5698" t="str">
            <v>MC001253</v>
          </cell>
          <cell r="P5698">
            <v>2304000</v>
          </cell>
          <cell r="AC5698" t="str">
            <v>Sữa Nước</v>
          </cell>
          <cell r="AH5698" t="str">
            <v>Tiến độ 2</v>
          </cell>
        </row>
        <row r="5699">
          <cell r="H5699" t="str">
            <v>MC002173</v>
          </cell>
          <cell r="P5699">
            <v>1620000</v>
          </cell>
          <cell r="AC5699" t="str">
            <v>Pharma</v>
          </cell>
          <cell r="AH5699" t="str">
            <v>Tiến độ 2</v>
          </cell>
        </row>
        <row r="5700">
          <cell r="H5700" t="str">
            <v>MC002173</v>
          </cell>
          <cell r="P5700">
            <v>540000</v>
          </cell>
          <cell r="AC5700" t="str">
            <v>Pharma</v>
          </cell>
          <cell r="AH5700" t="str">
            <v>Tiến độ 2</v>
          </cell>
        </row>
        <row r="5701">
          <cell r="H5701" t="str">
            <v>MC002173</v>
          </cell>
          <cell r="P5701">
            <v>1080000</v>
          </cell>
          <cell r="AC5701" t="str">
            <v>Pharma</v>
          </cell>
          <cell r="AH5701" t="str">
            <v>Tiến độ 2</v>
          </cell>
        </row>
        <row r="5702">
          <cell r="H5702" t="str">
            <v>MC002173</v>
          </cell>
          <cell r="P5702">
            <v>1080000</v>
          </cell>
          <cell r="AC5702" t="str">
            <v>Pharma</v>
          </cell>
          <cell r="AH5702" t="str">
            <v>Tiến độ 2</v>
          </cell>
        </row>
        <row r="5703">
          <cell r="H5703" t="str">
            <v>MC002173</v>
          </cell>
          <cell r="P5703">
            <v>576000</v>
          </cell>
          <cell r="AC5703" t="str">
            <v>Sữa Nước</v>
          </cell>
          <cell r="AH5703" t="str">
            <v>Tiến độ 2</v>
          </cell>
        </row>
        <row r="5704">
          <cell r="H5704" t="str">
            <v>MC002173</v>
          </cell>
          <cell r="P5704">
            <v>59000</v>
          </cell>
          <cell r="AC5704" t="str">
            <v>Bột Ăn Dặm</v>
          </cell>
          <cell r="AH5704" t="str">
            <v>Tiến độ 2</v>
          </cell>
        </row>
        <row r="5705">
          <cell r="H5705" t="str">
            <v>MC002173</v>
          </cell>
          <cell r="P5705">
            <v>68000</v>
          </cell>
          <cell r="AC5705" t="str">
            <v>Bột Ăn Dặm</v>
          </cell>
          <cell r="AH5705" t="str">
            <v>Tiến độ 2</v>
          </cell>
        </row>
        <row r="5706">
          <cell r="H5706" t="str">
            <v>MC002173</v>
          </cell>
          <cell r="P5706">
            <v>59000</v>
          </cell>
          <cell r="AC5706" t="str">
            <v>Bột Ăn Dặm</v>
          </cell>
          <cell r="AH5706" t="str">
            <v>Tiến độ 2</v>
          </cell>
        </row>
        <row r="5707">
          <cell r="H5707" t="str">
            <v>MC002173</v>
          </cell>
          <cell r="P5707">
            <v>59000</v>
          </cell>
          <cell r="AC5707" t="str">
            <v>Bột Ăn Dặm</v>
          </cell>
          <cell r="AH5707" t="str">
            <v>Tiến độ 2</v>
          </cell>
        </row>
        <row r="5708">
          <cell r="H5708" t="str">
            <v>MC002173</v>
          </cell>
          <cell r="P5708">
            <v>7200000</v>
          </cell>
          <cell r="AC5708" t="str">
            <v>Sữa Nước Pharma</v>
          </cell>
          <cell r="AH5708" t="str">
            <v>Tiến độ 2</v>
          </cell>
        </row>
        <row r="5709">
          <cell r="H5709" t="str">
            <v>MC002173</v>
          </cell>
          <cell r="P5709">
            <v>8640000</v>
          </cell>
          <cell r="AC5709" t="str">
            <v>Sữa Nước Pharma</v>
          </cell>
          <cell r="AH5709" t="str">
            <v>Tiến độ 2</v>
          </cell>
        </row>
        <row r="5710">
          <cell r="H5710" t="str">
            <v>MC002173</v>
          </cell>
          <cell r="P5710">
            <v>3312000</v>
          </cell>
          <cell r="AC5710" t="str">
            <v>Sữa Nước Pharma</v>
          </cell>
          <cell r="AH5710" t="str">
            <v>Tiến độ 2</v>
          </cell>
        </row>
        <row r="5711">
          <cell r="H5711" t="str">
            <v>MC002173</v>
          </cell>
          <cell r="P5711">
            <v>490000</v>
          </cell>
          <cell r="AC5711" t="str">
            <v>Dinh Dưỡng</v>
          </cell>
          <cell r="AH5711" t="str">
            <v>Tiến độ 2</v>
          </cell>
        </row>
        <row r="5712">
          <cell r="H5712" t="str">
            <v>MC002173</v>
          </cell>
          <cell r="P5712">
            <v>480000</v>
          </cell>
          <cell r="AC5712" t="str">
            <v>Dinh Dưỡng</v>
          </cell>
          <cell r="AH5712" t="str">
            <v>Tiến độ 2</v>
          </cell>
        </row>
        <row r="5713">
          <cell r="H5713" t="str">
            <v>MC002173</v>
          </cell>
          <cell r="P5713">
            <v>576000</v>
          </cell>
          <cell r="AC5713" t="str">
            <v>Sữa nước</v>
          </cell>
          <cell r="AH5713" t="str">
            <v>Tiến độ 2</v>
          </cell>
        </row>
        <row r="5714">
          <cell r="H5714" t="str">
            <v>MC002173</v>
          </cell>
          <cell r="P5714">
            <v>270000</v>
          </cell>
          <cell r="AC5714" t="str">
            <v>Pharma</v>
          </cell>
          <cell r="AH5714" t="str">
            <v>Tiến độ 2</v>
          </cell>
        </row>
        <row r="5715">
          <cell r="H5715" t="str">
            <v>MC002173</v>
          </cell>
          <cell r="P5715">
            <v>1080000</v>
          </cell>
          <cell r="AC5715" t="str">
            <v>Pharma</v>
          </cell>
          <cell r="AH5715" t="str">
            <v>Tiến độ 2</v>
          </cell>
        </row>
        <row r="5716">
          <cell r="H5716" t="str">
            <v>MC002173</v>
          </cell>
          <cell r="P5716">
            <v>230000</v>
          </cell>
          <cell r="AC5716" t="str">
            <v>Pur</v>
          </cell>
          <cell r="AH5716" t="str">
            <v>Tiến độ 2</v>
          </cell>
        </row>
        <row r="5717">
          <cell r="H5717" t="str">
            <v>MC002173</v>
          </cell>
          <cell r="P5717">
            <v>59000</v>
          </cell>
          <cell r="AC5717" t="str">
            <v>Bột Ăn Dặm</v>
          </cell>
          <cell r="AH5717" t="str">
            <v>Tiến độ 2</v>
          </cell>
        </row>
        <row r="5718">
          <cell r="H5718" t="str">
            <v>MC002173</v>
          </cell>
          <cell r="P5718">
            <v>386000</v>
          </cell>
          <cell r="AC5718" t="str">
            <v>Dinh Dưỡng</v>
          </cell>
          <cell r="AH5718" t="str">
            <v>Tiến độ 2</v>
          </cell>
        </row>
        <row r="5719">
          <cell r="H5719" t="str">
            <v>MC002173</v>
          </cell>
          <cell r="P5719">
            <v>68000</v>
          </cell>
          <cell r="AC5719" t="str">
            <v>Bột Ăn Dặm</v>
          </cell>
          <cell r="AH5719" t="str">
            <v>Tiến độ 2</v>
          </cell>
        </row>
        <row r="5720">
          <cell r="H5720" t="str">
            <v>MC002173</v>
          </cell>
          <cell r="P5720">
            <v>59000</v>
          </cell>
          <cell r="AC5720" t="str">
            <v>Bột Ăn Dặm</v>
          </cell>
          <cell r="AH5720" t="str">
            <v>Tiến độ 2</v>
          </cell>
        </row>
        <row r="5721">
          <cell r="H5721" t="str">
            <v>MC002173</v>
          </cell>
          <cell r="P5721">
            <v>68000</v>
          </cell>
          <cell r="AC5721" t="str">
            <v>Bột Ăn Dặm</v>
          </cell>
          <cell r="AH5721" t="str">
            <v>Tiến độ 2</v>
          </cell>
        </row>
        <row r="5722">
          <cell r="H5722" t="str">
            <v>MC002173</v>
          </cell>
          <cell r="P5722">
            <v>600000</v>
          </cell>
          <cell r="AC5722" t="str">
            <v>Sữa Nước Pharma</v>
          </cell>
          <cell r="AH5722" t="str">
            <v>Tiến độ 2</v>
          </cell>
        </row>
        <row r="5723">
          <cell r="H5723" t="str">
            <v>MC002173</v>
          </cell>
          <cell r="P5723">
            <v>489600</v>
          </cell>
          <cell r="AC5723" t="str">
            <v>Sữa Nước Colos</v>
          </cell>
          <cell r="AH5723" t="str">
            <v>Tiến độ 2</v>
          </cell>
        </row>
        <row r="5724">
          <cell r="H5724" t="str">
            <v>MC002173</v>
          </cell>
          <cell r="P5724">
            <v>662400</v>
          </cell>
          <cell r="AC5724" t="str">
            <v>Sữa Nước Pharma</v>
          </cell>
          <cell r="AH5724" t="str">
            <v>Tiến độ 2</v>
          </cell>
        </row>
        <row r="5725">
          <cell r="H5725" t="str">
            <v>MC002173</v>
          </cell>
          <cell r="P5725">
            <v>396000</v>
          </cell>
          <cell r="AC5725" t="str">
            <v>Dinh Dưỡng</v>
          </cell>
          <cell r="AH5725" t="str">
            <v>Tiến độ 2</v>
          </cell>
        </row>
        <row r="5726">
          <cell r="H5726" t="str">
            <v>MC002173</v>
          </cell>
          <cell r="P5726">
            <v>460000</v>
          </cell>
          <cell r="AC5726" t="str">
            <v>Pharma</v>
          </cell>
          <cell r="AH5726" t="str">
            <v>Tiến độ 2</v>
          </cell>
        </row>
        <row r="5727">
          <cell r="H5727" t="str">
            <v>MC002173</v>
          </cell>
          <cell r="P5727">
            <v>360000</v>
          </cell>
          <cell r="AC5727" t="str">
            <v>Sữa Nước Pharma</v>
          </cell>
          <cell r="AH5727" t="str">
            <v>Tiến độ 2</v>
          </cell>
        </row>
        <row r="5728">
          <cell r="H5728" t="str">
            <v>MC002173</v>
          </cell>
          <cell r="P5728">
            <v>792000</v>
          </cell>
          <cell r="AC5728" t="str">
            <v>Dinh Dưỡng</v>
          </cell>
          <cell r="AH5728" t="str">
            <v>Tiến độ 2</v>
          </cell>
        </row>
        <row r="5729">
          <cell r="H5729" t="str">
            <v>MC002173</v>
          </cell>
          <cell r="P5729">
            <v>59000</v>
          </cell>
          <cell r="AC5729" t="str">
            <v>Bột Ăn Dặm</v>
          </cell>
          <cell r="AH5729" t="str">
            <v>Tiến độ 2</v>
          </cell>
        </row>
        <row r="5730">
          <cell r="H5730" t="str">
            <v>MC002173</v>
          </cell>
          <cell r="P5730">
            <v>840000</v>
          </cell>
          <cell r="AC5730" t="str">
            <v>Pharma</v>
          </cell>
          <cell r="AH5730" t="str">
            <v>Tiến độ 2</v>
          </cell>
        </row>
        <row r="5731">
          <cell r="H5731" t="str">
            <v>MC000121</v>
          </cell>
          <cell r="P5731">
            <v>1440000</v>
          </cell>
          <cell r="AC5731" t="str">
            <v>Sữa Nước Pharma</v>
          </cell>
          <cell r="AH5731" t="str">
            <v>Tiến độ 2</v>
          </cell>
        </row>
        <row r="5732">
          <cell r="H5732" t="str">
            <v>MC000121</v>
          </cell>
          <cell r="P5732">
            <v>2150400</v>
          </cell>
          <cell r="AC5732" t="str">
            <v>Sữa Nước Pharma</v>
          </cell>
          <cell r="AH5732" t="str">
            <v>Tiến độ 2</v>
          </cell>
        </row>
        <row r="5733">
          <cell r="H5733" t="str">
            <v>MC000121</v>
          </cell>
          <cell r="P5733">
            <v>1728000</v>
          </cell>
          <cell r="AC5733" t="str">
            <v>Sữa Nước Pharma</v>
          </cell>
          <cell r="AH5733" t="str">
            <v>Tiến độ 2</v>
          </cell>
        </row>
        <row r="5734">
          <cell r="H5734" t="str">
            <v>MC000121</v>
          </cell>
          <cell r="P5734">
            <v>2649600</v>
          </cell>
          <cell r="AC5734" t="str">
            <v>Sữa Nước Pharma</v>
          </cell>
          <cell r="AH5734" t="str">
            <v>Tiến độ 2</v>
          </cell>
        </row>
        <row r="5735">
          <cell r="H5735" t="str">
            <v>MC000355</v>
          </cell>
          <cell r="P5735">
            <v>5184000</v>
          </cell>
          <cell r="AC5735" t="str">
            <v>Sữa nước</v>
          </cell>
          <cell r="AH5735" t="str">
            <v>Tiến độ 2</v>
          </cell>
        </row>
        <row r="5736">
          <cell r="H5736" t="str">
            <v>MC000355</v>
          </cell>
          <cell r="P5736">
            <v>6624000</v>
          </cell>
          <cell r="AC5736" t="str">
            <v>Sữa nước</v>
          </cell>
          <cell r="AH5736" t="str">
            <v>Tiến độ 2</v>
          </cell>
        </row>
        <row r="5737">
          <cell r="H5737" t="str">
            <v>MC002333</v>
          </cell>
          <cell r="P5737">
            <v>2160000</v>
          </cell>
          <cell r="AC5737" t="str">
            <v>Sữa nước</v>
          </cell>
          <cell r="AH5737" t="str">
            <v>Tiến độ 2</v>
          </cell>
        </row>
        <row r="5738">
          <cell r="H5738" t="str">
            <v>MC002750</v>
          </cell>
          <cell r="P5738">
            <v>900000</v>
          </cell>
          <cell r="AC5738" t="str">
            <v>Nunest</v>
          </cell>
          <cell r="AH5738" t="str">
            <v>Tiến độ 2</v>
          </cell>
        </row>
        <row r="5739">
          <cell r="H5739" t="str">
            <v>MC002750</v>
          </cell>
          <cell r="P5739">
            <v>235000</v>
          </cell>
          <cell r="AC5739" t="str">
            <v>Nunest</v>
          </cell>
          <cell r="AH5739" t="str">
            <v>Tiến độ 2</v>
          </cell>
        </row>
        <row r="5740">
          <cell r="H5740" t="str">
            <v>MC002750</v>
          </cell>
          <cell r="P5740">
            <v>225000</v>
          </cell>
          <cell r="AC5740" t="str">
            <v>Nunest</v>
          </cell>
          <cell r="AH5740" t="str">
            <v>Tiến độ 2</v>
          </cell>
        </row>
        <row r="5741">
          <cell r="H5741" t="str">
            <v>MC002750</v>
          </cell>
          <cell r="P5741">
            <v>711000</v>
          </cell>
          <cell r="AC5741" t="str">
            <v>Nunest</v>
          </cell>
          <cell r="AH5741" t="str">
            <v>Tiến độ 2</v>
          </cell>
        </row>
        <row r="5742">
          <cell r="H5742" t="str">
            <v>MC002750</v>
          </cell>
          <cell r="P5742">
            <v>237000</v>
          </cell>
          <cell r="AC5742" t="str">
            <v>Nunest</v>
          </cell>
          <cell r="AH5742" t="str">
            <v>Tiến độ 2</v>
          </cell>
        </row>
        <row r="5743">
          <cell r="H5743" t="str">
            <v>MC002750</v>
          </cell>
          <cell r="P5743">
            <v>249000</v>
          </cell>
          <cell r="AC5743" t="str">
            <v>Nunest</v>
          </cell>
          <cell r="AH5743" t="str">
            <v>Tiến độ 2</v>
          </cell>
        </row>
        <row r="5744">
          <cell r="H5744" t="str">
            <v>MC002750</v>
          </cell>
          <cell r="P5744">
            <v>468000</v>
          </cell>
          <cell r="AC5744" t="str">
            <v>Nunest</v>
          </cell>
          <cell r="AH5744" t="str">
            <v>Tiến độ 2</v>
          </cell>
        </row>
        <row r="5745">
          <cell r="H5745" t="str">
            <v>MC003506</v>
          </cell>
          <cell r="P5745">
            <v>1062000</v>
          </cell>
          <cell r="AC5745" t="str">
            <v>Bột Ăn Dặm</v>
          </cell>
          <cell r="AH5745" t="str">
            <v>Tiến độ 2</v>
          </cell>
        </row>
        <row r="5746">
          <cell r="H5746" t="str">
            <v>MC000671</v>
          </cell>
          <cell r="P5746">
            <v>1416000</v>
          </cell>
          <cell r="AC5746" t="str">
            <v>Bột Ăn Dặm</v>
          </cell>
          <cell r="AH5746" t="str">
            <v>Tiến độ 2</v>
          </cell>
        </row>
        <row r="5747">
          <cell r="H5747" t="str">
            <v>MC000671</v>
          </cell>
          <cell r="P5747">
            <v>1416000</v>
          </cell>
          <cell r="AC5747" t="str">
            <v>Bột Ăn Dặm</v>
          </cell>
          <cell r="AH5747" t="str">
            <v>Tiến độ 2</v>
          </cell>
        </row>
        <row r="5748">
          <cell r="H5748" t="str">
            <v>MC000671</v>
          </cell>
          <cell r="P5748">
            <v>1416000</v>
          </cell>
          <cell r="AC5748" t="str">
            <v>Bột Ăn Dặm</v>
          </cell>
          <cell r="AH5748" t="str">
            <v>Tiến độ 2</v>
          </cell>
        </row>
        <row r="5749">
          <cell r="H5749" t="str">
            <v>MC000671</v>
          </cell>
          <cell r="P5749">
            <v>1416000</v>
          </cell>
          <cell r="AC5749" t="str">
            <v>Bột Ăn Dặm</v>
          </cell>
          <cell r="AH5749" t="str">
            <v>Tiến độ 2</v>
          </cell>
        </row>
        <row r="5750">
          <cell r="H5750" t="str">
            <v>MC000671</v>
          </cell>
          <cell r="P5750">
            <v>1632000</v>
          </cell>
          <cell r="AC5750" t="str">
            <v>Bột Ăn Dặm</v>
          </cell>
          <cell r="AH5750" t="str">
            <v>Tiến độ 2</v>
          </cell>
        </row>
        <row r="5751">
          <cell r="H5751" t="str">
            <v>MC000671</v>
          </cell>
          <cell r="P5751">
            <v>1632000</v>
          </cell>
          <cell r="AC5751" t="str">
            <v>Bột Ăn Dặm</v>
          </cell>
          <cell r="AH5751" t="str">
            <v>Tiến độ 2</v>
          </cell>
        </row>
        <row r="5752">
          <cell r="H5752" t="str">
            <v>MC000671</v>
          </cell>
          <cell r="P5752">
            <v>1416000</v>
          </cell>
          <cell r="AC5752" t="str">
            <v>Bột Ăn Dặm</v>
          </cell>
          <cell r="AH5752" t="str">
            <v>Tiến độ 2</v>
          </cell>
        </row>
        <row r="5753">
          <cell r="H5753" t="str">
            <v>MC000671</v>
          </cell>
          <cell r="P5753">
            <v>1632000</v>
          </cell>
          <cell r="AC5753" t="str">
            <v>Bột Ăn Dặm</v>
          </cell>
          <cell r="AH5753" t="str">
            <v>Tiến độ 2</v>
          </cell>
        </row>
        <row r="5754">
          <cell r="H5754" t="str">
            <v>MC000671</v>
          </cell>
          <cell r="P5754">
            <v>1632000</v>
          </cell>
          <cell r="AC5754" t="str">
            <v>Bột Ăn Dặm</v>
          </cell>
          <cell r="AH5754" t="str">
            <v>Tiến độ 2</v>
          </cell>
        </row>
        <row r="5755">
          <cell r="H5755" t="str">
            <v>MC000671</v>
          </cell>
          <cell r="P5755">
            <v>1632000</v>
          </cell>
          <cell r="AC5755" t="str">
            <v>Bột Ăn Dặm</v>
          </cell>
          <cell r="AH5755" t="str">
            <v>Tiến độ 2</v>
          </cell>
        </row>
        <row r="5756">
          <cell r="H5756" t="str">
            <v>MC000671</v>
          </cell>
          <cell r="P5756">
            <v>1632000</v>
          </cell>
          <cell r="AC5756" t="str">
            <v>Bột Ăn Dặm</v>
          </cell>
          <cell r="AH5756" t="str">
            <v>Tiến độ 2</v>
          </cell>
        </row>
        <row r="5757">
          <cell r="H5757" t="str">
            <v>MC000671</v>
          </cell>
          <cell r="P5757">
            <v>1728000</v>
          </cell>
          <cell r="AC5757" t="str">
            <v>Sữa Nước</v>
          </cell>
          <cell r="AH5757" t="str">
            <v>Tiến độ 2</v>
          </cell>
        </row>
        <row r="5758">
          <cell r="H5758" t="str">
            <v>MC000671</v>
          </cell>
          <cell r="P5758">
            <v>2304000</v>
          </cell>
          <cell r="AC5758" t="str">
            <v>Sữa Nước</v>
          </cell>
          <cell r="AH5758" t="str">
            <v>Tiến độ 2</v>
          </cell>
        </row>
        <row r="5759">
          <cell r="H5759" t="str">
            <v>MC000671</v>
          </cell>
          <cell r="P5759">
            <v>2246400</v>
          </cell>
          <cell r="AC5759" t="str">
            <v>Sữa Nước</v>
          </cell>
          <cell r="AH5759" t="str">
            <v>Tiến độ 2</v>
          </cell>
        </row>
        <row r="5760">
          <cell r="H5760" t="str">
            <v>MC000429</v>
          </cell>
          <cell r="P5760">
            <v>2412000</v>
          </cell>
          <cell r="AC5760" t="str">
            <v>Dinh Dưỡng</v>
          </cell>
          <cell r="AH5760" t="str">
            <v>Tiến độ 2</v>
          </cell>
        </row>
        <row r="5761">
          <cell r="H5761" t="str">
            <v>MC000788</v>
          </cell>
          <cell r="P5761">
            <v>11496000</v>
          </cell>
          <cell r="AC5761" t="str">
            <v>Dinh Dưỡng</v>
          </cell>
          <cell r="AH5761" t="str">
            <v>Tiến độ 2</v>
          </cell>
        </row>
        <row r="5762">
          <cell r="H5762" t="str">
            <v>MC000788</v>
          </cell>
          <cell r="P5762">
            <v>23040000</v>
          </cell>
          <cell r="AC5762" t="str">
            <v>Sữa Nước</v>
          </cell>
          <cell r="AH5762" t="str">
            <v>Tiến độ 2</v>
          </cell>
        </row>
        <row r="5763">
          <cell r="H5763" t="str">
            <v>MC000788</v>
          </cell>
          <cell r="P5763">
            <v>13824000</v>
          </cell>
          <cell r="AC5763" t="str">
            <v>Sữa Nước</v>
          </cell>
          <cell r="AH5763" t="str">
            <v>Tiến độ 2</v>
          </cell>
        </row>
        <row r="5764">
          <cell r="H5764" t="str">
            <v>MC000788</v>
          </cell>
          <cell r="P5764">
            <v>8985600</v>
          </cell>
          <cell r="AC5764" t="str">
            <v>Sữa Nước</v>
          </cell>
          <cell r="AH5764" t="str">
            <v>Tiến độ 2</v>
          </cell>
        </row>
        <row r="5765">
          <cell r="H5765" t="str">
            <v>VTA20235</v>
          </cell>
          <cell r="P5765">
            <v>6275000</v>
          </cell>
          <cell r="AC5765" t="str">
            <v>Dinh Dưỡng</v>
          </cell>
          <cell r="AH5765" t="str">
            <v>Tiến độ 2</v>
          </cell>
        </row>
        <row r="5766">
          <cell r="H5766" t="str">
            <v>MC002735</v>
          </cell>
          <cell r="P5766">
            <v>13780000</v>
          </cell>
          <cell r="AC5766" t="str">
            <v>Sữa Bột Colos</v>
          </cell>
          <cell r="AH5766" t="str">
            <v>Tiến độ 2</v>
          </cell>
        </row>
        <row r="5767">
          <cell r="H5767" t="str">
            <v>MC002735</v>
          </cell>
          <cell r="P5767">
            <v>13260000</v>
          </cell>
          <cell r="AC5767" t="str">
            <v>Sữa Bột Colos</v>
          </cell>
          <cell r="AH5767" t="str">
            <v>Tiến độ 2</v>
          </cell>
        </row>
        <row r="5768">
          <cell r="H5768" t="str">
            <v>MC000369</v>
          </cell>
          <cell r="P5768">
            <v>5184000</v>
          </cell>
          <cell r="AC5768" t="str">
            <v>Sữa Nước Pharma</v>
          </cell>
          <cell r="AH5768" t="str">
            <v>Tiến độ 2</v>
          </cell>
        </row>
        <row r="5769">
          <cell r="H5769" t="str">
            <v>MC000369</v>
          </cell>
          <cell r="P5769">
            <v>7948800</v>
          </cell>
          <cell r="AC5769" t="str">
            <v>Sữa Nước Pharma</v>
          </cell>
          <cell r="AH5769" t="str">
            <v>Tiến độ 2</v>
          </cell>
        </row>
        <row r="5770">
          <cell r="H5770" t="str">
            <v>MC002532</v>
          </cell>
          <cell r="P5770">
            <v>1728000</v>
          </cell>
          <cell r="AC5770" t="str">
            <v>Sữa Nước Pharma</v>
          </cell>
          <cell r="AH5770" t="str">
            <v>Tiến độ 2</v>
          </cell>
        </row>
        <row r="5771">
          <cell r="H5771" t="str">
            <v>MC002532</v>
          </cell>
          <cell r="P5771">
            <v>5299200</v>
          </cell>
          <cell r="AC5771" t="str">
            <v>Sữa Nước Pharma</v>
          </cell>
          <cell r="AH5771" t="str">
            <v>Tiến độ 2</v>
          </cell>
        </row>
        <row r="5772">
          <cell r="H5772" t="str">
            <v>MC000432</v>
          </cell>
          <cell r="P5772">
            <v>3120000</v>
          </cell>
          <cell r="AC5772" t="str">
            <v>Pharma</v>
          </cell>
          <cell r="AH5772" t="str">
            <v>Tiến độ 2</v>
          </cell>
        </row>
        <row r="5773">
          <cell r="H5773" t="str">
            <v>MC000162</v>
          </cell>
          <cell r="P5773">
            <v>11520000</v>
          </cell>
          <cell r="AC5773" t="str">
            <v>Dinh Dưỡng</v>
          </cell>
          <cell r="AH5773" t="str">
            <v>Tiến độ 2</v>
          </cell>
        </row>
        <row r="5774">
          <cell r="H5774" t="str">
            <v>MC000910</v>
          </cell>
          <cell r="P5774">
            <v>1560000</v>
          </cell>
          <cell r="AC5774" t="str">
            <v>Bột Ăn Dặm</v>
          </cell>
          <cell r="AH5774" t="str">
            <v>Tiến độ 2</v>
          </cell>
        </row>
        <row r="5775">
          <cell r="H5775" t="str">
            <v>MC000915</v>
          </cell>
          <cell r="P5775">
            <v>672000</v>
          </cell>
          <cell r="AC5775" t="str">
            <v>Sữa Nước</v>
          </cell>
          <cell r="AH5775" t="str">
            <v>Tiến độ 2</v>
          </cell>
        </row>
        <row r="5776">
          <cell r="H5776" t="str">
            <v>MC000909</v>
          </cell>
          <cell r="P5776">
            <v>3009600</v>
          </cell>
          <cell r="AC5776" t="str">
            <v>Sữa Nước</v>
          </cell>
          <cell r="AH5776" t="str">
            <v>Tiến độ 2</v>
          </cell>
        </row>
        <row r="5777">
          <cell r="H5777" t="str">
            <v>MC000909</v>
          </cell>
          <cell r="P5777">
            <v>672000</v>
          </cell>
          <cell r="AC5777" t="str">
            <v>Sữa Nước</v>
          </cell>
          <cell r="AH5777" t="str">
            <v>Tiến độ 2</v>
          </cell>
        </row>
        <row r="5778">
          <cell r="H5778" t="str">
            <v>MC002100</v>
          </cell>
          <cell r="P5778">
            <v>2304000</v>
          </cell>
          <cell r="AC5778" t="str">
            <v>Sữa Nước</v>
          </cell>
          <cell r="AH5778" t="str">
            <v>Tiến độ 2</v>
          </cell>
        </row>
        <row r="5779">
          <cell r="H5779" t="str">
            <v>MC002100</v>
          </cell>
          <cell r="P5779">
            <v>3456000</v>
          </cell>
          <cell r="AC5779" t="str">
            <v>Sữa Nước</v>
          </cell>
          <cell r="AH5779" t="str">
            <v>Tiến độ 2</v>
          </cell>
        </row>
        <row r="5780">
          <cell r="H5780" t="str">
            <v>MC002100</v>
          </cell>
          <cell r="P5780">
            <v>1416000</v>
          </cell>
          <cell r="AC5780" t="str">
            <v>Bột Ăn Dặm</v>
          </cell>
          <cell r="AH5780" t="str">
            <v>Tiến độ 2</v>
          </cell>
        </row>
        <row r="5781">
          <cell r="H5781" t="str">
            <v>MC000547</v>
          </cell>
          <cell r="P5781">
            <v>4752000</v>
          </cell>
          <cell r="AC5781" t="str">
            <v>Dinh Dưỡng</v>
          </cell>
          <cell r="AH5781" t="str">
            <v>Tiến độ 2</v>
          </cell>
        </row>
        <row r="5782">
          <cell r="H5782" t="str">
            <v>MC000703</v>
          </cell>
          <cell r="P5782">
            <v>5760000</v>
          </cell>
          <cell r="AC5782" t="str">
            <v>Dinh Dưỡng</v>
          </cell>
          <cell r="AH5782" t="str">
            <v>Tiến độ 2</v>
          </cell>
        </row>
        <row r="5783">
          <cell r="H5783" t="str">
            <v>MC002497</v>
          </cell>
          <cell r="P5783">
            <v>3974400</v>
          </cell>
          <cell r="AC5783" t="str">
            <v>Sữa nước</v>
          </cell>
          <cell r="AH5783" t="str">
            <v>Tiến độ 2</v>
          </cell>
        </row>
        <row r="5784">
          <cell r="H5784" t="str">
            <v>MC001278</v>
          </cell>
          <cell r="P5784">
            <v>720000</v>
          </cell>
          <cell r="AC5784" t="str">
            <v>Sữa Nước</v>
          </cell>
          <cell r="AH5784" t="str">
            <v>Tiến độ 2</v>
          </cell>
        </row>
        <row r="5785">
          <cell r="H5785" t="str">
            <v>MC001278</v>
          </cell>
          <cell r="P5785">
            <v>720000</v>
          </cell>
          <cell r="AC5785" t="str">
            <v>Sữa nước</v>
          </cell>
          <cell r="AH5785" t="str">
            <v>Tiến độ 2</v>
          </cell>
        </row>
        <row r="5786">
          <cell r="H5786" t="str">
            <v>MC000121</v>
          </cell>
          <cell r="P5786">
            <v>3456000</v>
          </cell>
          <cell r="AC5786" t="str">
            <v>Sữa Nước</v>
          </cell>
          <cell r="AH5786" t="str">
            <v>Tiến độ 2</v>
          </cell>
        </row>
        <row r="5787">
          <cell r="H5787" t="str">
            <v>MC001339</v>
          </cell>
          <cell r="P5787">
            <v>4410000</v>
          </cell>
          <cell r="AC5787" t="str">
            <v>Nunest</v>
          </cell>
          <cell r="AH5787" t="str">
            <v>Tiến độ 2</v>
          </cell>
        </row>
        <row r="5788">
          <cell r="H5788" t="str">
            <v>MC001339</v>
          </cell>
          <cell r="P5788">
            <v>5040000</v>
          </cell>
          <cell r="AC5788" t="str">
            <v>Nunest</v>
          </cell>
          <cell r="AH5788" t="str">
            <v>Tiến độ 2</v>
          </cell>
        </row>
        <row r="5789">
          <cell r="H5789" t="str">
            <v>MC001339</v>
          </cell>
          <cell r="P5789">
            <v>3300000</v>
          </cell>
          <cell r="AC5789" t="str">
            <v>Nunest</v>
          </cell>
          <cell r="AH5789" t="str">
            <v>Tiến độ 2</v>
          </cell>
        </row>
        <row r="5790">
          <cell r="H5790" t="str">
            <v>MC001339</v>
          </cell>
          <cell r="P5790">
            <v>7110000</v>
          </cell>
          <cell r="AC5790" t="str">
            <v>Nunest</v>
          </cell>
          <cell r="AH5790" t="str">
            <v>Tiến độ 2</v>
          </cell>
        </row>
        <row r="5791">
          <cell r="H5791" t="str">
            <v>MC002280</v>
          </cell>
          <cell r="P5791">
            <v>9216000</v>
          </cell>
          <cell r="AC5791" t="str">
            <v>Sữa Nước</v>
          </cell>
          <cell r="AH5791" t="str">
            <v>Tiến độ 2</v>
          </cell>
        </row>
        <row r="5792">
          <cell r="H5792" t="str">
            <v>MC002280</v>
          </cell>
          <cell r="P5792">
            <v>1632000</v>
          </cell>
          <cell r="AC5792" t="str">
            <v>Bột Ăn Dặm</v>
          </cell>
          <cell r="AH5792" t="str">
            <v>Tiến độ 2</v>
          </cell>
        </row>
        <row r="5793">
          <cell r="H5793" t="str">
            <v>MC002280</v>
          </cell>
          <cell r="P5793">
            <v>1416000</v>
          </cell>
          <cell r="AC5793" t="str">
            <v>Bột Ăn Dặm</v>
          </cell>
          <cell r="AH5793" t="str">
            <v>Tiến độ 2</v>
          </cell>
        </row>
        <row r="5794">
          <cell r="H5794" t="str">
            <v>MC002280</v>
          </cell>
          <cell r="P5794">
            <v>1632000</v>
          </cell>
          <cell r="AC5794" t="str">
            <v>Bột Ăn Dặm</v>
          </cell>
          <cell r="AH5794" t="str">
            <v>Tiến độ 2</v>
          </cell>
        </row>
        <row r="5795">
          <cell r="H5795" t="str">
            <v>MC002280</v>
          </cell>
          <cell r="P5795">
            <v>816000</v>
          </cell>
          <cell r="AC5795" t="str">
            <v>Bột Ăn Dặm</v>
          </cell>
          <cell r="AH5795" t="str">
            <v>Tiến độ 2</v>
          </cell>
        </row>
        <row r="5796">
          <cell r="H5796" t="str">
            <v>MC002280</v>
          </cell>
          <cell r="P5796">
            <v>816000</v>
          </cell>
          <cell r="AC5796" t="str">
            <v>Bột Ăn Dặm</v>
          </cell>
          <cell r="AH5796" t="str">
            <v>Tiến độ 2</v>
          </cell>
        </row>
        <row r="5797">
          <cell r="H5797" t="str">
            <v>MC002280</v>
          </cell>
          <cell r="P5797">
            <v>1632000</v>
          </cell>
          <cell r="AC5797" t="str">
            <v>Bột Ăn Dặm</v>
          </cell>
          <cell r="AH5797" t="str">
            <v>Tiến độ 2</v>
          </cell>
        </row>
        <row r="5798">
          <cell r="H5798" t="str">
            <v>MC002280</v>
          </cell>
          <cell r="P5798">
            <v>6480000</v>
          </cell>
          <cell r="AC5798" t="str">
            <v>Sữa Bột Colos</v>
          </cell>
          <cell r="AH5798" t="str">
            <v>Tiến độ 2</v>
          </cell>
        </row>
        <row r="5799">
          <cell r="H5799" t="str">
            <v>MC002280</v>
          </cell>
          <cell r="P5799">
            <v>19080000</v>
          </cell>
          <cell r="AC5799" t="str">
            <v>Sữa Bột Colos</v>
          </cell>
          <cell r="AH5799" t="str">
            <v>Tiến độ 2</v>
          </cell>
        </row>
        <row r="5800">
          <cell r="H5800" t="str">
            <v>MC002280</v>
          </cell>
          <cell r="P5800">
            <v>6240000</v>
          </cell>
          <cell r="AC5800" t="str">
            <v>Sữa Bột Colos</v>
          </cell>
          <cell r="AH5800" t="str">
            <v>Tiến độ 2</v>
          </cell>
        </row>
        <row r="5801">
          <cell r="H5801" t="str">
            <v>MC002280</v>
          </cell>
          <cell r="P5801">
            <v>12240000</v>
          </cell>
          <cell r="AC5801" t="str">
            <v>Sữa Bột Colos</v>
          </cell>
          <cell r="AH5801" t="str">
            <v>Tiến độ 2</v>
          </cell>
        </row>
        <row r="5802">
          <cell r="H5802" t="str">
            <v>MC002503</v>
          </cell>
          <cell r="P5802">
            <v>2664000</v>
          </cell>
          <cell r="AC5802" t="str">
            <v>Sữa nước</v>
          </cell>
          <cell r="AH5802" t="str">
            <v>Tiến độ 2</v>
          </cell>
        </row>
        <row r="5803">
          <cell r="H5803" t="str">
            <v>MC002503</v>
          </cell>
          <cell r="P5803">
            <v>600000</v>
          </cell>
          <cell r="AC5803" t="str">
            <v>Pur</v>
          </cell>
          <cell r="AH5803" t="str">
            <v>Tiến độ 2</v>
          </cell>
        </row>
        <row r="5804">
          <cell r="H5804" t="str">
            <v>MC002503</v>
          </cell>
          <cell r="P5804">
            <v>660000</v>
          </cell>
          <cell r="AC5804" t="str">
            <v>Pur</v>
          </cell>
          <cell r="AH5804" t="str">
            <v>Tiến độ 2</v>
          </cell>
        </row>
        <row r="5805">
          <cell r="H5805" t="str">
            <v>MC002503</v>
          </cell>
          <cell r="P5805">
            <v>348000</v>
          </cell>
          <cell r="AC5805" t="str">
            <v>Pur</v>
          </cell>
          <cell r="AH5805" t="str">
            <v>Tiến độ 2</v>
          </cell>
        </row>
        <row r="5806">
          <cell r="H5806" t="str">
            <v>MC002503</v>
          </cell>
          <cell r="P5806">
            <v>240000</v>
          </cell>
          <cell r="AC5806" t="str">
            <v>Pur</v>
          </cell>
          <cell r="AH5806" t="str">
            <v>Tiến độ 2</v>
          </cell>
        </row>
        <row r="5807">
          <cell r="H5807" t="str">
            <v>MC002503</v>
          </cell>
          <cell r="P5807">
            <v>240000</v>
          </cell>
          <cell r="AC5807" t="str">
            <v>Pur</v>
          </cell>
          <cell r="AH5807" t="str">
            <v>Tiến độ 2</v>
          </cell>
        </row>
        <row r="5808">
          <cell r="H5808" t="str">
            <v>MC002503</v>
          </cell>
          <cell r="P5808">
            <v>240000</v>
          </cell>
          <cell r="AC5808" t="str">
            <v>Pur</v>
          </cell>
          <cell r="AH5808" t="str">
            <v>Tiến độ 2</v>
          </cell>
        </row>
        <row r="5809">
          <cell r="H5809" t="str">
            <v>MC002503</v>
          </cell>
          <cell r="P5809">
            <v>510000</v>
          </cell>
          <cell r="AC5809" t="str">
            <v>Pur</v>
          </cell>
          <cell r="AH5809" t="str">
            <v>Tiến độ 2</v>
          </cell>
        </row>
        <row r="5810">
          <cell r="H5810" t="str">
            <v>MC002503</v>
          </cell>
          <cell r="P5810">
            <v>510000</v>
          </cell>
          <cell r="AC5810" t="str">
            <v>Pur</v>
          </cell>
          <cell r="AH5810" t="str">
            <v>Tiến độ 2</v>
          </cell>
        </row>
        <row r="5811">
          <cell r="H5811" t="str">
            <v>MC002503</v>
          </cell>
          <cell r="P5811">
            <v>354000</v>
          </cell>
          <cell r="AC5811" t="str">
            <v>Pur</v>
          </cell>
          <cell r="AH5811" t="str">
            <v>Tiến độ 2</v>
          </cell>
        </row>
        <row r="5812">
          <cell r="H5812" t="str">
            <v>MC002503</v>
          </cell>
          <cell r="P5812">
            <v>9960000</v>
          </cell>
          <cell r="AC5812" t="str">
            <v>Dinh Dưỡng</v>
          </cell>
          <cell r="AH5812" t="str">
            <v>Tiến độ 2</v>
          </cell>
        </row>
        <row r="5813">
          <cell r="H5813" t="str">
            <v>MC002503</v>
          </cell>
          <cell r="P5813">
            <v>5880000</v>
          </cell>
          <cell r="AC5813" t="str">
            <v>Dinh Dưỡng</v>
          </cell>
          <cell r="AH5813" t="str">
            <v>Tiến độ 2</v>
          </cell>
        </row>
        <row r="5814">
          <cell r="H5814" t="str">
            <v>MC002503</v>
          </cell>
          <cell r="P5814">
            <v>1300000</v>
          </cell>
          <cell r="AC5814" t="str">
            <v>Dinh Dưỡng</v>
          </cell>
          <cell r="AH5814" t="str">
            <v>Tiến độ 2</v>
          </cell>
        </row>
        <row r="5815">
          <cell r="H5815" t="str">
            <v>MC002503</v>
          </cell>
          <cell r="P5815">
            <v>1632000</v>
          </cell>
          <cell r="AC5815" t="str">
            <v>Bột Ăn Dặm</v>
          </cell>
          <cell r="AH5815" t="str">
            <v>Tiến độ 2</v>
          </cell>
        </row>
        <row r="5816">
          <cell r="H5816" t="str">
            <v>MC002503</v>
          </cell>
          <cell r="P5816">
            <v>8640000</v>
          </cell>
          <cell r="AC5816" t="str">
            <v>Sữa Nước</v>
          </cell>
          <cell r="AH5816" t="str">
            <v>Tiến độ 2</v>
          </cell>
        </row>
        <row r="5817">
          <cell r="H5817" t="str">
            <v>MC002503</v>
          </cell>
          <cell r="P5817">
            <v>11232000</v>
          </cell>
          <cell r="AC5817" t="str">
            <v>Sữa Nước</v>
          </cell>
          <cell r="AH5817" t="str">
            <v>Tiến độ 2</v>
          </cell>
        </row>
        <row r="5818">
          <cell r="H5818" t="str">
            <v>MC002503</v>
          </cell>
          <cell r="P5818">
            <v>1728000</v>
          </cell>
          <cell r="AC5818" t="str">
            <v>Sữa nước</v>
          </cell>
          <cell r="AH5818" t="str">
            <v>Tiến độ 2</v>
          </cell>
        </row>
        <row r="5819">
          <cell r="H5819" t="str">
            <v>MC002503</v>
          </cell>
          <cell r="P5819">
            <v>1632000</v>
          </cell>
          <cell r="AC5819" t="str">
            <v>Bột Ăn Dặm</v>
          </cell>
          <cell r="AH5819" t="str">
            <v>Tiến độ 2</v>
          </cell>
        </row>
        <row r="5820">
          <cell r="H5820" t="str">
            <v>MC002503</v>
          </cell>
          <cell r="P5820">
            <v>1416000</v>
          </cell>
          <cell r="AC5820" t="str">
            <v>Bột Ăn Dặm</v>
          </cell>
          <cell r="AH5820" t="str">
            <v>Tiến độ 2</v>
          </cell>
        </row>
        <row r="5821">
          <cell r="H5821" t="str">
            <v>MC002503</v>
          </cell>
          <cell r="P5821">
            <v>12720000</v>
          </cell>
          <cell r="AC5821" t="str">
            <v>Sữa Bột Colos</v>
          </cell>
          <cell r="AH5821" t="str">
            <v>Tiến độ 2</v>
          </cell>
        </row>
        <row r="5822">
          <cell r="H5822" t="str">
            <v>MC002503</v>
          </cell>
          <cell r="P5822">
            <v>6120000</v>
          </cell>
          <cell r="AC5822" t="str">
            <v>Sữa Bột Colos</v>
          </cell>
          <cell r="AH5822" t="str">
            <v>Tiến độ 2</v>
          </cell>
        </row>
        <row r="5823">
          <cell r="H5823" t="str">
            <v>MC002503</v>
          </cell>
          <cell r="P5823">
            <v>1188000</v>
          </cell>
          <cell r="AC5823" t="str">
            <v>Dinh Dưỡng</v>
          </cell>
          <cell r="AH5823" t="str">
            <v>Tiến độ 2</v>
          </cell>
        </row>
        <row r="5824">
          <cell r="H5824" t="str">
            <v>MC002503</v>
          </cell>
          <cell r="P5824">
            <v>2188800</v>
          </cell>
          <cell r="AC5824" t="str">
            <v>Sữa Nước Colos</v>
          </cell>
          <cell r="AH5824" t="str">
            <v>Tiến độ 2</v>
          </cell>
        </row>
        <row r="5825">
          <cell r="H5825" t="str">
            <v>MC002794</v>
          </cell>
          <cell r="P5825">
            <v>36000</v>
          </cell>
          <cell r="AC5825" t="str">
            <v>Sữa nước</v>
          </cell>
          <cell r="AH5825" t="str">
            <v>Tiến độ 2</v>
          </cell>
        </row>
        <row r="5826">
          <cell r="H5826" t="str">
            <v>MC002661</v>
          </cell>
          <cell r="P5826">
            <v>244800000</v>
          </cell>
          <cell r="AC5826" t="str">
            <v>Sữa Nước Colos</v>
          </cell>
          <cell r="AH5826" t="str">
            <v>Tiến độ 2</v>
          </cell>
        </row>
        <row r="5827">
          <cell r="H5827" t="str">
            <v>MC002661</v>
          </cell>
          <cell r="P5827">
            <v>36480000</v>
          </cell>
          <cell r="AC5827" t="str">
            <v>Sữa Nước Colos</v>
          </cell>
          <cell r="AH5827" t="str">
            <v>Tiến độ 2</v>
          </cell>
        </row>
        <row r="5828">
          <cell r="H5828" t="str">
            <v>MC000376</v>
          </cell>
          <cell r="P5828">
            <v>12960000</v>
          </cell>
          <cell r="AC5828" t="str">
            <v>Sữa nước</v>
          </cell>
          <cell r="AH5828" t="str">
            <v>Tiến độ 2</v>
          </cell>
        </row>
        <row r="5829">
          <cell r="H5829" t="str">
            <v>MC000376</v>
          </cell>
          <cell r="P5829">
            <v>4320000</v>
          </cell>
          <cell r="AC5829" t="str">
            <v>Sữa Nước</v>
          </cell>
          <cell r="AH5829" t="str">
            <v>Tiến độ 2</v>
          </cell>
        </row>
        <row r="5830">
          <cell r="H5830" t="str">
            <v>MC000376</v>
          </cell>
          <cell r="P5830">
            <v>5760000</v>
          </cell>
          <cell r="AC5830" t="str">
            <v>Sữa Nước</v>
          </cell>
          <cell r="AH5830" t="str">
            <v>Tiến độ 2</v>
          </cell>
        </row>
        <row r="5831">
          <cell r="H5831" t="str">
            <v>MC000376</v>
          </cell>
          <cell r="P5831">
            <v>3744000</v>
          </cell>
          <cell r="AC5831" t="str">
            <v>Sữa Nước</v>
          </cell>
          <cell r="AH5831" t="str">
            <v>Tiến độ 2</v>
          </cell>
        </row>
        <row r="5832">
          <cell r="H5832" t="str">
            <v>MC000376</v>
          </cell>
          <cell r="P5832">
            <v>2880000</v>
          </cell>
          <cell r="AC5832" t="str">
            <v>Sữa Nước</v>
          </cell>
          <cell r="AH5832" t="str">
            <v>Tiến độ 2</v>
          </cell>
        </row>
        <row r="5833">
          <cell r="H5833" t="str">
            <v>MC001183</v>
          </cell>
          <cell r="P5833">
            <v>12960000</v>
          </cell>
          <cell r="AC5833" t="str">
            <v>Sữa Nước</v>
          </cell>
          <cell r="AH5833" t="str">
            <v>Tiến độ 2</v>
          </cell>
        </row>
        <row r="5834">
          <cell r="H5834" t="str">
            <v>MC001183</v>
          </cell>
          <cell r="P5834">
            <v>14400000</v>
          </cell>
          <cell r="AC5834" t="str">
            <v>Sữa Nước Pharma</v>
          </cell>
          <cell r="AH5834" t="str">
            <v>Tiến độ 2</v>
          </cell>
        </row>
        <row r="5835">
          <cell r="H5835" t="str">
            <v>MC001156</v>
          </cell>
          <cell r="P5835">
            <v>11520000</v>
          </cell>
          <cell r="AC5835" t="str">
            <v>Sữa Nước</v>
          </cell>
          <cell r="AH5835" t="str">
            <v>Tiến độ 2</v>
          </cell>
        </row>
        <row r="5836">
          <cell r="H5836" t="str">
            <v>MC001156</v>
          </cell>
          <cell r="P5836">
            <v>40147200</v>
          </cell>
          <cell r="AC5836" t="str">
            <v>Sữa Nước Colos</v>
          </cell>
          <cell r="AH5836" t="str">
            <v>Tiến độ 2</v>
          </cell>
        </row>
        <row r="5837">
          <cell r="H5837" t="str">
            <v>MC001156</v>
          </cell>
          <cell r="P5837">
            <v>14592000</v>
          </cell>
          <cell r="AC5837" t="str">
            <v>Sữa Nước Colos</v>
          </cell>
          <cell r="AH5837" t="str">
            <v>Tiến độ 2</v>
          </cell>
        </row>
        <row r="5838">
          <cell r="H5838" t="str">
            <v>MC001156</v>
          </cell>
          <cell r="P5838">
            <v>29376000</v>
          </cell>
          <cell r="AC5838" t="str">
            <v>Sữa Nước Colos</v>
          </cell>
          <cell r="AH5838" t="str">
            <v>Tiến độ 2</v>
          </cell>
        </row>
        <row r="5839">
          <cell r="H5839" t="str">
            <v>MC001156</v>
          </cell>
          <cell r="P5839">
            <v>14400000</v>
          </cell>
          <cell r="AC5839" t="str">
            <v>Sữa Nước</v>
          </cell>
          <cell r="AH5839" t="str">
            <v>Tiến độ 2</v>
          </cell>
        </row>
        <row r="5840">
          <cell r="H5840" t="str">
            <v>MC001156</v>
          </cell>
          <cell r="P5840">
            <v>3120000</v>
          </cell>
          <cell r="AC5840" t="str">
            <v>Sữa Nước</v>
          </cell>
          <cell r="AH5840" t="str">
            <v>Tiến độ 2</v>
          </cell>
        </row>
        <row r="5841">
          <cell r="H5841" t="str">
            <v>MC002694</v>
          </cell>
          <cell r="P5841">
            <v>111000</v>
          </cell>
          <cell r="AC5841" t="str">
            <v>Sữa nước</v>
          </cell>
          <cell r="AH5841" t="str">
            <v>Tiến độ 2</v>
          </cell>
        </row>
        <row r="5842">
          <cell r="H5842" t="str">
            <v>MC002068</v>
          </cell>
          <cell r="P5842">
            <v>34560000</v>
          </cell>
          <cell r="AC5842" t="str">
            <v>Sữa nước</v>
          </cell>
          <cell r="AH5842" t="str">
            <v>Tiến độ 2</v>
          </cell>
        </row>
        <row r="5843">
          <cell r="H5843" t="str">
            <v>MC002068</v>
          </cell>
          <cell r="P5843">
            <v>13248000</v>
          </cell>
          <cell r="AC5843" t="str">
            <v>Sữa nước</v>
          </cell>
          <cell r="AH5843" t="str">
            <v>Tiến độ 2</v>
          </cell>
        </row>
        <row r="5844">
          <cell r="H5844" t="str">
            <v>MC002068</v>
          </cell>
          <cell r="P5844">
            <v>10656000</v>
          </cell>
          <cell r="AC5844" t="str">
            <v>Sữa nước</v>
          </cell>
          <cell r="AH5844" t="str">
            <v>Tiến độ 2</v>
          </cell>
        </row>
        <row r="5845">
          <cell r="H5845" t="str">
            <v>MC002068</v>
          </cell>
          <cell r="P5845">
            <v>5184000</v>
          </cell>
          <cell r="AC5845" t="str">
            <v>Sữa nước</v>
          </cell>
          <cell r="AH5845" t="str">
            <v>Tiến độ 2</v>
          </cell>
        </row>
        <row r="5846">
          <cell r="H5846" t="str">
            <v>MC002068</v>
          </cell>
          <cell r="P5846">
            <v>8064000</v>
          </cell>
          <cell r="AC5846" t="str">
            <v>Sữa Nước</v>
          </cell>
          <cell r="AH5846" t="str">
            <v>Tiến độ 2</v>
          </cell>
        </row>
        <row r="5847">
          <cell r="H5847" t="str">
            <v>MC002752</v>
          </cell>
          <cell r="P5847">
            <v>25920000</v>
          </cell>
          <cell r="AC5847" t="str">
            <v>Sữa nước</v>
          </cell>
          <cell r="AH5847" t="str">
            <v>Tiến độ 2</v>
          </cell>
        </row>
        <row r="5848">
          <cell r="H5848" t="str">
            <v>MC002752</v>
          </cell>
          <cell r="P5848">
            <v>26496000</v>
          </cell>
          <cell r="AC5848" t="str">
            <v>Sữa nước</v>
          </cell>
          <cell r="AH5848" t="str">
            <v>Tiến độ 2</v>
          </cell>
        </row>
        <row r="5849">
          <cell r="H5849" t="str">
            <v>MC002066</v>
          </cell>
          <cell r="P5849">
            <v>72000000</v>
          </cell>
          <cell r="AC5849" t="str">
            <v>Sữa Nước Pharma</v>
          </cell>
          <cell r="AH5849" t="str">
            <v>Tiến độ 2</v>
          </cell>
        </row>
        <row r="5850">
          <cell r="H5850" t="str">
            <v>MC002066</v>
          </cell>
          <cell r="P5850">
            <v>64512000</v>
          </cell>
          <cell r="AC5850" t="str">
            <v>Sữa Nước Pharma</v>
          </cell>
          <cell r="AH5850" t="str">
            <v>Tiến độ 2</v>
          </cell>
        </row>
        <row r="5851">
          <cell r="H5851" t="str">
            <v>MC002066</v>
          </cell>
          <cell r="P5851">
            <v>30240000</v>
          </cell>
          <cell r="AC5851" t="str">
            <v>Pharma</v>
          </cell>
          <cell r="AH5851" t="str">
            <v>Tiến độ 2</v>
          </cell>
        </row>
        <row r="5852">
          <cell r="H5852" t="str">
            <v>MC002066</v>
          </cell>
          <cell r="P5852">
            <v>5568000</v>
          </cell>
          <cell r="AC5852" t="str">
            <v>Pharma</v>
          </cell>
          <cell r="AH5852" t="str">
            <v>Tiến độ 2</v>
          </cell>
        </row>
        <row r="5853">
          <cell r="H5853" t="str">
            <v>MC002066</v>
          </cell>
          <cell r="P5853">
            <v>7560000</v>
          </cell>
          <cell r="AC5853" t="str">
            <v>Pharma</v>
          </cell>
          <cell r="AH5853" t="str">
            <v>Tiến độ 2</v>
          </cell>
        </row>
        <row r="5854">
          <cell r="H5854" t="str">
            <v>MC002066</v>
          </cell>
          <cell r="P5854">
            <v>38280000</v>
          </cell>
          <cell r="AC5854" t="str">
            <v>Pharma</v>
          </cell>
          <cell r="AH5854" t="str">
            <v>Tiến độ 2</v>
          </cell>
        </row>
        <row r="5855">
          <cell r="H5855" t="str">
            <v>MC002066</v>
          </cell>
          <cell r="P5855">
            <v>15792000</v>
          </cell>
          <cell r="AC5855" t="str">
            <v>Pharma</v>
          </cell>
          <cell r="AH5855" t="str">
            <v>Tiến độ 2</v>
          </cell>
        </row>
        <row r="5856">
          <cell r="H5856" t="str">
            <v>MC002066</v>
          </cell>
          <cell r="P5856">
            <v>7110000</v>
          </cell>
          <cell r="AC5856" t="str">
            <v>Nunest</v>
          </cell>
          <cell r="AH5856" t="str">
            <v>Tiến độ 2</v>
          </cell>
        </row>
        <row r="5857">
          <cell r="H5857" t="str">
            <v>MC002066</v>
          </cell>
          <cell r="P5857">
            <v>1440000</v>
          </cell>
          <cell r="AC5857" t="str">
            <v>Pur</v>
          </cell>
          <cell r="AH5857" t="str">
            <v>Tiến độ 2</v>
          </cell>
        </row>
        <row r="5858">
          <cell r="H5858" t="str">
            <v>MC002066</v>
          </cell>
          <cell r="P5858">
            <v>1080000</v>
          </cell>
          <cell r="AC5858" t="str">
            <v>Pur</v>
          </cell>
          <cell r="AH5858" t="str">
            <v>Tiến độ 2</v>
          </cell>
        </row>
        <row r="5859">
          <cell r="H5859" t="str">
            <v>MC002066</v>
          </cell>
          <cell r="P5859">
            <v>5520000</v>
          </cell>
          <cell r="AC5859" t="str">
            <v>Pur</v>
          </cell>
          <cell r="AH5859" t="str">
            <v>Tiến độ 2</v>
          </cell>
        </row>
        <row r="5860">
          <cell r="H5860" t="str">
            <v>MC002066</v>
          </cell>
          <cell r="P5860">
            <v>2160000</v>
          </cell>
          <cell r="AC5860" t="str">
            <v>Pur</v>
          </cell>
          <cell r="AH5860" t="str">
            <v>Tiến độ 2</v>
          </cell>
        </row>
        <row r="5861">
          <cell r="H5861" t="str">
            <v>MC002066</v>
          </cell>
          <cell r="P5861">
            <v>480000</v>
          </cell>
          <cell r="AC5861" t="str">
            <v>Pur</v>
          </cell>
          <cell r="AH5861" t="str">
            <v>Tiến độ 2</v>
          </cell>
        </row>
        <row r="5862">
          <cell r="H5862" t="str">
            <v>MC002066</v>
          </cell>
          <cell r="P5862">
            <v>480000</v>
          </cell>
          <cell r="AC5862" t="str">
            <v>Pur</v>
          </cell>
          <cell r="AH5862" t="str">
            <v>Tiến độ 2</v>
          </cell>
        </row>
        <row r="5863">
          <cell r="H5863" t="str">
            <v>MC002066</v>
          </cell>
          <cell r="P5863">
            <v>576000</v>
          </cell>
          <cell r="AC5863" t="str">
            <v>Pur</v>
          </cell>
          <cell r="AH5863" t="str">
            <v>Tiến độ 2</v>
          </cell>
        </row>
        <row r="5864">
          <cell r="H5864" t="str">
            <v>MC002066</v>
          </cell>
          <cell r="P5864">
            <v>660000</v>
          </cell>
          <cell r="AC5864" t="str">
            <v>Pur</v>
          </cell>
          <cell r="AH5864" t="str">
            <v>Tiến độ 2</v>
          </cell>
        </row>
        <row r="5865">
          <cell r="H5865" t="str">
            <v>MC002066</v>
          </cell>
          <cell r="P5865">
            <v>1020000</v>
          </cell>
          <cell r="AC5865" t="str">
            <v>Pur</v>
          </cell>
          <cell r="AH5865" t="str">
            <v>Tiến độ 2</v>
          </cell>
        </row>
        <row r="5866">
          <cell r="H5866" t="str">
            <v>MC002066</v>
          </cell>
          <cell r="P5866">
            <v>1020000</v>
          </cell>
          <cell r="AC5866" t="str">
            <v>Pur</v>
          </cell>
          <cell r="AH5866" t="str">
            <v>Tiến độ 2</v>
          </cell>
        </row>
        <row r="5867">
          <cell r="H5867" t="str">
            <v>MC002066</v>
          </cell>
          <cell r="P5867">
            <v>1320000</v>
          </cell>
          <cell r="AC5867" t="str">
            <v>Pur</v>
          </cell>
          <cell r="AH5867" t="str">
            <v>Tiến độ 2</v>
          </cell>
        </row>
        <row r="5868">
          <cell r="H5868" t="str">
            <v>MC001142</v>
          </cell>
          <cell r="P5868">
            <v>1440000</v>
          </cell>
          <cell r="AC5868" t="str">
            <v>Sữa Nước</v>
          </cell>
          <cell r="AH5868" t="str">
            <v>Tiến độ 2</v>
          </cell>
        </row>
        <row r="5869">
          <cell r="H5869" t="str">
            <v>MC001142</v>
          </cell>
          <cell r="P5869">
            <v>1440000</v>
          </cell>
          <cell r="AC5869" t="str">
            <v>Sữa Nước</v>
          </cell>
          <cell r="AH5869" t="str">
            <v>Tiến độ 2</v>
          </cell>
        </row>
        <row r="5870">
          <cell r="H5870" t="str">
            <v>MC001142</v>
          </cell>
          <cell r="P5870">
            <v>21888000</v>
          </cell>
          <cell r="AC5870" t="str">
            <v>Sữa Nước Colos</v>
          </cell>
          <cell r="AH5870" t="str">
            <v>Tiến độ 2</v>
          </cell>
        </row>
        <row r="5871">
          <cell r="H5871" t="str">
            <v>MC000342</v>
          </cell>
          <cell r="P5871">
            <v>7296000</v>
          </cell>
          <cell r="AC5871" t="str">
            <v>Sữa Nước Colos</v>
          </cell>
          <cell r="AH5871" t="str">
            <v>Tiến độ 2</v>
          </cell>
        </row>
        <row r="5872">
          <cell r="H5872" t="str">
            <v>MC000615</v>
          </cell>
          <cell r="P5872">
            <v>23760000</v>
          </cell>
          <cell r="AC5872" t="str">
            <v>Dinh Dưỡng</v>
          </cell>
          <cell r="AH5872" t="str">
            <v>Tiến độ 2</v>
          </cell>
        </row>
        <row r="5873">
          <cell r="H5873" t="str">
            <v>MC000615</v>
          </cell>
          <cell r="P5873">
            <v>16128000</v>
          </cell>
          <cell r="AC5873" t="str">
            <v>Sữa Nước</v>
          </cell>
          <cell r="AH5873" t="str">
            <v>Tiến độ 2</v>
          </cell>
        </row>
        <row r="5874">
          <cell r="H5874" t="str">
            <v>MC000615</v>
          </cell>
          <cell r="P5874">
            <v>31080000</v>
          </cell>
          <cell r="AC5874" t="str">
            <v>Dinh Dưỡng</v>
          </cell>
          <cell r="AH5874" t="str">
            <v>Tiến độ 2</v>
          </cell>
        </row>
        <row r="5875">
          <cell r="H5875" t="str">
            <v>MC000615</v>
          </cell>
          <cell r="P5875">
            <v>10483200</v>
          </cell>
          <cell r="AC5875" t="str">
            <v>Sữa Nước</v>
          </cell>
          <cell r="AH5875" t="str">
            <v>Tiến độ 2</v>
          </cell>
        </row>
        <row r="5876">
          <cell r="H5876" t="str">
            <v>MC000615</v>
          </cell>
          <cell r="P5876">
            <v>8064000</v>
          </cell>
          <cell r="AC5876" t="str">
            <v>Sữa Nước</v>
          </cell>
          <cell r="AH5876" t="str">
            <v>Tiến độ 2</v>
          </cell>
        </row>
        <row r="5877">
          <cell r="H5877" t="str">
            <v>MC000267</v>
          </cell>
          <cell r="P5877">
            <v>3000000</v>
          </cell>
          <cell r="AC5877" t="str">
            <v>Dinh Dưỡng</v>
          </cell>
          <cell r="AH5877" t="str">
            <v>Tiến độ 1</v>
          </cell>
        </row>
        <row r="5878">
          <cell r="H5878" t="str">
            <v>MC000267</v>
          </cell>
          <cell r="P5878">
            <v>3120000</v>
          </cell>
          <cell r="AC5878" t="str">
            <v>Dinh Dưỡng</v>
          </cell>
          <cell r="AH5878" t="str">
            <v>Tiến độ 1</v>
          </cell>
        </row>
        <row r="5879">
          <cell r="H5879" t="str">
            <v>MC000816</v>
          </cell>
          <cell r="P5879">
            <v>15060000</v>
          </cell>
          <cell r="AC5879" t="str">
            <v>Dinh Dưỡng</v>
          </cell>
          <cell r="AH5879" t="str">
            <v>Tiến độ 1</v>
          </cell>
        </row>
        <row r="5880">
          <cell r="H5880" t="str">
            <v>MC000510</v>
          </cell>
          <cell r="P5880">
            <v>6024000</v>
          </cell>
          <cell r="AC5880" t="str">
            <v>Dinh Dưỡng</v>
          </cell>
          <cell r="AH5880" t="str">
            <v>Tiến độ 1</v>
          </cell>
        </row>
        <row r="5881">
          <cell r="H5881" t="str">
            <v>MC002761</v>
          </cell>
          <cell r="P5881">
            <v>3680000</v>
          </cell>
          <cell r="AC5881" t="str">
            <v>Sữa Nước</v>
          </cell>
          <cell r="AH5881" t="str">
            <v>Tiến độ 1</v>
          </cell>
        </row>
        <row r="5882">
          <cell r="H5882" t="str">
            <v>MC000702</v>
          </cell>
          <cell r="P5882">
            <v>1350000</v>
          </cell>
          <cell r="AC5882" t="str">
            <v>Nunest</v>
          </cell>
          <cell r="AH5882" t="str">
            <v>Tiến độ 1</v>
          </cell>
        </row>
        <row r="5883">
          <cell r="H5883" t="str">
            <v>MC000702</v>
          </cell>
          <cell r="P5883">
            <v>60000</v>
          </cell>
          <cell r="AC5883" t="str">
            <v>Nunest</v>
          </cell>
          <cell r="AH5883" t="str">
            <v>Tiến độ 1</v>
          </cell>
        </row>
        <row r="5884">
          <cell r="H5884" t="str">
            <v>MC001558</v>
          </cell>
          <cell r="P5884">
            <v>1350000</v>
          </cell>
          <cell r="AC5884" t="str">
            <v>Nunest</v>
          </cell>
          <cell r="AH5884" t="str">
            <v>Tiến độ 1</v>
          </cell>
        </row>
        <row r="5885">
          <cell r="H5885" t="str">
            <v>MC001558</v>
          </cell>
          <cell r="P5885">
            <v>60000</v>
          </cell>
          <cell r="AC5885" t="str">
            <v>Nunest</v>
          </cell>
          <cell r="AH5885" t="str">
            <v>Tiến độ 1</v>
          </cell>
        </row>
        <row r="5886">
          <cell r="H5886" t="str">
            <v>MC000128</v>
          </cell>
          <cell r="P5886">
            <v>3225600</v>
          </cell>
          <cell r="AC5886" t="str">
            <v>Sữa Nước Pharma</v>
          </cell>
          <cell r="AH5886" t="str">
            <v>Tiến độ 1</v>
          </cell>
        </row>
        <row r="5887">
          <cell r="H5887" t="str">
            <v>MC002323</v>
          </cell>
          <cell r="P5887">
            <v>2610000</v>
          </cell>
          <cell r="AC5887" t="str">
            <v>PUR</v>
          </cell>
          <cell r="AH5887" t="str">
            <v>Tiến độ 1</v>
          </cell>
        </row>
        <row r="5888">
          <cell r="H5888" t="str">
            <v>MC002323</v>
          </cell>
          <cell r="P5888">
            <v>696000</v>
          </cell>
          <cell r="AC5888" t="str">
            <v>Pur</v>
          </cell>
          <cell r="AH5888" t="str">
            <v>Tiến độ 1</v>
          </cell>
        </row>
        <row r="5889">
          <cell r="H5889" t="str">
            <v>MC002323</v>
          </cell>
          <cell r="P5889">
            <v>600000</v>
          </cell>
          <cell r="AC5889" t="str">
            <v>Pur</v>
          </cell>
          <cell r="AH5889" t="str">
            <v>Tiến độ 1</v>
          </cell>
        </row>
        <row r="5890">
          <cell r="H5890" t="str">
            <v>MC002323</v>
          </cell>
          <cell r="P5890">
            <v>720000</v>
          </cell>
          <cell r="AC5890" t="str">
            <v>Pur</v>
          </cell>
          <cell r="AH5890" t="str">
            <v>Tiến độ 1</v>
          </cell>
        </row>
        <row r="5891">
          <cell r="H5891" t="str">
            <v>MC002323</v>
          </cell>
          <cell r="P5891">
            <v>1080000</v>
          </cell>
          <cell r="AC5891" t="str">
            <v>Pur</v>
          </cell>
          <cell r="AH5891" t="str">
            <v>Tiến độ 1</v>
          </cell>
        </row>
        <row r="5892">
          <cell r="H5892" t="str">
            <v>MC002323</v>
          </cell>
          <cell r="P5892">
            <v>540000</v>
          </cell>
          <cell r="AC5892" t="str">
            <v>Pur</v>
          </cell>
          <cell r="AH5892" t="str">
            <v>Tiến độ 1</v>
          </cell>
        </row>
        <row r="5893">
          <cell r="H5893" t="str">
            <v>MC002323</v>
          </cell>
          <cell r="P5893">
            <v>540000</v>
          </cell>
          <cell r="AC5893" t="str">
            <v>Pur</v>
          </cell>
          <cell r="AH5893" t="str">
            <v>Tiến độ 1</v>
          </cell>
        </row>
        <row r="5894">
          <cell r="H5894" t="str">
            <v>MC002323</v>
          </cell>
          <cell r="P5894">
            <v>1200000</v>
          </cell>
          <cell r="AC5894" t="str">
            <v>Pur</v>
          </cell>
          <cell r="AH5894" t="str">
            <v>Tiến độ 1</v>
          </cell>
        </row>
        <row r="5895">
          <cell r="H5895" t="str">
            <v>MC002323</v>
          </cell>
          <cell r="P5895">
            <v>1320000</v>
          </cell>
          <cell r="AC5895" t="str">
            <v>Pur</v>
          </cell>
          <cell r="AH5895" t="str">
            <v>Tiến độ 1</v>
          </cell>
        </row>
        <row r="5896">
          <cell r="H5896" t="str">
            <v>MC002323</v>
          </cell>
          <cell r="P5896">
            <v>1320000</v>
          </cell>
          <cell r="AC5896" t="str">
            <v>Pur</v>
          </cell>
          <cell r="AH5896" t="str">
            <v>Tiến độ 1</v>
          </cell>
        </row>
        <row r="5897">
          <cell r="H5897" t="str">
            <v>MC002323</v>
          </cell>
          <cell r="P5897">
            <v>1440000</v>
          </cell>
          <cell r="AC5897" t="str">
            <v>Pur</v>
          </cell>
          <cell r="AH5897" t="str">
            <v>Tiến độ 1</v>
          </cell>
        </row>
        <row r="5898">
          <cell r="H5898" t="str">
            <v>MC002323</v>
          </cell>
          <cell r="P5898">
            <v>1740000</v>
          </cell>
          <cell r="AC5898" t="str">
            <v>Pur</v>
          </cell>
          <cell r="AH5898" t="str">
            <v>Tiến độ 1</v>
          </cell>
        </row>
        <row r="5899">
          <cell r="H5899" t="str">
            <v>MC001832</v>
          </cell>
          <cell r="P5899">
            <v>2640000</v>
          </cell>
          <cell r="AC5899" t="str">
            <v>PUR</v>
          </cell>
          <cell r="AH5899" t="str">
            <v>Tiến độ 1</v>
          </cell>
        </row>
        <row r="5900">
          <cell r="H5900" t="str">
            <v>MC002325</v>
          </cell>
          <cell r="P5900">
            <v>2160000</v>
          </cell>
          <cell r="AC5900" t="str">
            <v>Pur</v>
          </cell>
          <cell r="AH5900" t="str">
            <v>Tiến độ 1</v>
          </cell>
        </row>
        <row r="5901">
          <cell r="H5901" t="str">
            <v>MC000449</v>
          </cell>
          <cell r="P5901">
            <v>43200000</v>
          </cell>
          <cell r="AC5901" t="str">
            <v>Dinh Dưỡng</v>
          </cell>
          <cell r="AH5901" t="str">
            <v>Tiến độ 1</v>
          </cell>
        </row>
        <row r="5902">
          <cell r="H5902" t="str">
            <v>MC000593</v>
          </cell>
          <cell r="P5902">
            <v>47520000</v>
          </cell>
          <cell r="AC5902" t="str">
            <v>Dinh Dưỡng</v>
          </cell>
          <cell r="AH5902" t="str">
            <v>Tiến độ 1</v>
          </cell>
        </row>
        <row r="5903">
          <cell r="H5903" t="str">
            <v>MC000593</v>
          </cell>
          <cell r="P5903">
            <v>3864000</v>
          </cell>
          <cell r="AC5903" t="str">
            <v>Dinh Dưỡng</v>
          </cell>
          <cell r="AH5903" t="str">
            <v>Tiến độ 1</v>
          </cell>
        </row>
        <row r="5904">
          <cell r="H5904" t="str">
            <v>MC000370</v>
          </cell>
          <cell r="P5904">
            <v>9504000</v>
          </cell>
          <cell r="AC5904" t="str">
            <v>Dinh Dưỡng</v>
          </cell>
          <cell r="AH5904" t="str">
            <v>Tiến độ 1</v>
          </cell>
        </row>
        <row r="5905">
          <cell r="H5905" t="str">
            <v>MC001285</v>
          </cell>
          <cell r="P5905">
            <v>1728000</v>
          </cell>
          <cell r="AC5905" t="str">
            <v>Sữa Nước</v>
          </cell>
          <cell r="AH5905" t="str">
            <v>Tiến độ 1</v>
          </cell>
        </row>
        <row r="5906">
          <cell r="H5906" t="str">
            <v>MC001285</v>
          </cell>
          <cell r="P5906">
            <v>2649600</v>
          </cell>
          <cell r="AC5906" t="str">
            <v>Sữa Nước Pharma</v>
          </cell>
          <cell r="AH5906" t="str">
            <v>Tiến độ 1</v>
          </cell>
        </row>
        <row r="5907">
          <cell r="H5907" t="str">
            <v>MC001285</v>
          </cell>
          <cell r="P5907">
            <v>3864000</v>
          </cell>
          <cell r="AC5907" t="str">
            <v>Dinh Dưỡng</v>
          </cell>
          <cell r="AH5907" t="str">
            <v>Tiến độ 1</v>
          </cell>
        </row>
        <row r="5908">
          <cell r="H5908" t="str">
            <v>MC001285</v>
          </cell>
          <cell r="P5908">
            <v>5640000</v>
          </cell>
          <cell r="AC5908" t="str">
            <v>Nunest</v>
          </cell>
          <cell r="AH5908" t="str">
            <v>Tiến độ 1</v>
          </cell>
        </row>
        <row r="5909">
          <cell r="H5909" t="str">
            <v>MC001285</v>
          </cell>
          <cell r="P5909">
            <v>2490000</v>
          </cell>
          <cell r="AC5909" t="str">
            <v>Nunest</v>
          </cell>
          <cell r="AH5909" t="str">
            <v>Tiến độ 1</v>
          </cell>
        </row>
        <row r="5910">
          <cell r="H5910" t="str">
            <v>MC000693</v>
          </cell>
          <cell r="P5910">
            <v>354000</v>
          </cell>
          <cell r="AC5910" t="str">
            <v>Bột Ăn Dặm</v>
          </cell>
          <cell r="AH5910" t="str">
            <v>Tiến độ 1</v>
          </cell>
        </row>
        <row r="5911">
          <cell r="H5911" t="str">
            <v>MC000693</v>
          </cell>
          <cell r="P5911">
            <v>408000</v>
          </cell>
          <cell r="AC5911" t="str">
            <v>Bột Ăn Dặm</v>
          </cell>
          <cell r="AH5911" t="str">
            <v>Tiến độ 1</v>
          </cell>
        </row>
        <row r="5912">
          <cell r="H5912" t="str">
            <v>MC000693</v>
          </cell>
          <cell r="P5912">
            <v>354000</v>
          </cell>
          <cell r="AC5912" t="str">
            <v>Bột Ăn Dặm</v>
          </cell>
          <cell r="AH5912" t="str">
            <v>Tiến độ 1</v>
          </cell>
        </row>
        <row r="5913">
          <cell r="H5913" t="str">
            <v>MC000693</v>
          </cell>
          <cell r="P5913">
            <v>354000</v>
          </cell>
          <cell r="AC5913" t="str">
            <v>Bột Ăn Dặm</v>
          </cell>
          <cell r="AH5913" t="str">
            <v>Tiến độ 1</v>
          </cell>
        </row>
        <row r="5914">
          <cell r="H5914" t="str">
            <v>MC000693</v>
          </cell>
          <cell r="P5914">
            <v>4440000</v>
          </cell>
          <cell r="AC5914" t="str">
            <v>Dinh Dưỡng</v>
          </cell>
          <cell r="AH5914" t="str">
            <v>Tiến độ 1</v>
          </cell>
        </row>
        <row r="5915">
          <cell r="H5915" t="str">
            <v>MC000693</v>
          </cell>
          <cell r="P5915">
            <v>1152000</v>
          </cell>
          <cell r="AC5915" t="str">
            <v>Sữa Nước</v>
          </cell>
          <cell r="AH5915" t="str">
            <v>Tiến độ 1</v>
          </cell>
        </row>
        <row r="5916">
          <cell r="H5916" t="str">
            <v>MC000693</v>
          </cell>
          <cell r="P5916">
            <v>1536000</v>
          </cell>
          <cell r="AC5916" t="str">
            <v>Sữa Nước</v>
          </cell>
          <cell r="AH5916" t="str">
            <v>Tiến độ 1</v>
          </cell>
        </row>
        <row r="5917">
          <cell r="H5917" t="str">
            <v>MC000104</v>
          </cell>
          <cell r="P5917">
            <v>2220000</v>
          </cell>
          <cell r="AC5917" t="str">
            <v>Dinh Dưỡng</v>
          </cell>
          <cell r="AH5917" t="str">
            <v>Tiến độ 1</v>
          </cell>
        </row>
        <row r="5918">
          <cell r="H5918" t="str">
            <v>MC000104</v>
          </cell>
          <cell r="P5918">
            <v>2220000</v>
          </cell>
          <cell r="AC5918" t="str">
            <v>Dinh Dưỡng</v>
          </cell>
          <cell r="AH5918" t="str">
            <v>Tiến độ 1</v>
          </cell>
        </row>
        <row r="5919">
          <cell r="H5919" t="str">
            <v>MC002424</v>
          </cell>
          <cell r="P5919">
            <v>4406400</v>
          </cell>
          <cell r="AC5919" t="str">
            <v>Sữa Nước Colos</v>
          </cell>
          <cell r="AH5919" t="str">
            <v>Tiến độ 1</v>
          </cell>
        </row>
        <row r="5920">
          <cell r="H5920" t="str">
            <v>MC000788</v>
          </cell>
          <cell r="P5920">
            <v>2880000</v>
          </cell>
          <cell r="AC5920" t="str">
            <v>Dinh Dưỡng</v>
          </cell>
          <cell r="AH5920" t="str">
            <v>Tiến độ 1</v>
          </cell>
        </row>
        <row r="5921">
          <cell r="H5921" t="str">
            <v>MC002489</v>
          </cell>
          <cell r="P5921">
            <v>1380000</v>
          </cell>
          <cell r="AC5921" t="str">
            <v>Pharma</v>
          </cell>
          <cell r="AH5921" t="str">
            <v>Tiến độ 1</v>
          </cell>
        </row>
        <row r="5922">
          <cell r="H5922" t="str">
            <v>MC002489</v>
          </cell>
          <cell r="P5922">
            <v>5520000</v>
          </cell>
          <cell r="AC5922" t="str">
            <v>Pharma</v>
          </cell>
          <cell r="AH5922" t="str">
            <v>Tiến độ 1</v>
          </cell>
        </row>
        <row r="5923">
          <cell r="H5923" t="str">
            <v>MC001276</v>
          </cell>
          <cell r="P5923">
            <v>3168000</v>
          </cell>
          <cell r="AC5923" t="str">
            <v>Dinh Dưỡng</v>
          </cell>
          <cell r="AH5923" t="str">
            <v>Tiến độ 1</v>
          </cell>
        </row>
        <row r="5924">
          <cell r="H5924" t="str">
            <v>MC002727</v>
          </cell>
          <cell r="P5924">
            <v>68400000</v>
          </cell>
          <cell r="AC5924" t="str">
            <v>Dinh Dưỡng</v>
          </cell>
          <cell r="AH5924" t="str">
            <v>Tiến độ 1</v>
          </cell>
        </row>
        <row r="5925">
          <cell r="H5925" t="str">
            <v>MC002727</v>
          </cell>
          <cell r="P5925">
            <v>67200000</v>
          </cell>
          <cell r="AC5925" t="str">
            <v>Dinh Dưỡng</v>
          </cell>
          <cell r="AH5925" t="str">
            <v>Tiến độ 1</v>
          </cell>
        </row>
        <row r="5926">
          <cell r="H5926" t="str">
            <v>MC002379</v>
          </cell>
          <cell r="P5926">
            <v>415000</v>
          </cell>
          <cell r="AC5926" t="str">
            <v>Dinh Dưỡng</v>
          </cell>
          <cell r="AH5926" t="str">
            <v>Tiến độ 1</v>
          </cell>
        </row>
        <row r="5927">
          <cell r="H5927" t="str">
            <v>MC002379</v>
          </cell>
          <cell r="P5927">
            <v>322000</v>
          </cell>
          <cell r="AC5927" t="str">
            <v>Dinh Dưỡng</v>
          </cell>
          <cell r="AH5927" t="str">
            <v>Tiến độ 1</v>
          </cell>
        </row>
        <row r="5928">
          <cell r="H5928" t="str">
            <v>MC001260</v>
          </cell>
          <cell r="P5928">
            <v>3263000</v>
          </cell>
          <cell r="AC5928" t="str">
            <v>Dinh Dưỡng</v>
          </cell>
          <cell r="AH5928" t="str">
            <v>Tiến độ 1</v>
          </cell>
        </row>
        <row r="5929">
          <cell r="H5929" t="str">
            <v>MC001260</v>
          </cell>
          <cell r="P5929">
            <v>3263000</v>
          </cell>
          <cell r="AC5929" t="str">
            <v>Dinh Dưỡng</v>
          </cell>
          <cell r="AH5929" t="str">
            <v>Tiến độ 1</v>
          </cell>
        </row>
        <row r="5930">
          <cell r="H5930" t="str">
            <v>MC001235</v>
          </cell>
          <cell r="P5930">
            <v>1757000</v>
          </cell>
          <cell r="AC5930" t="str">
            <v>Dinh Dưỡng</v>
          </cell>
          <cell r="AH5930" t="str">
            <v>Tiến độ 1</v>
          </cell>
        </row>
        <row r="5931">
          <cell r="H5931" t="str">
            <v>MC001235</v>
          </cell>
          <cell r="P5931">
            <v>1757000</v>
          </cell>
          <cell r="AC5931" t="str">
            <v>Dinh Dưỡng</v>
          </cell>
          <cell r="AH5931" t="str">
            <v>Tiến độ 1</v>
          </cell>
        </row>
        <row r="5932">
          <cell r="H5932" t="str">
            <v>MC000861</v>
          </cell>
          <cell r="P5932">
            <v>1506000</v>
          </cell>
          <cell r="AC5932" t="str">
            <v>Dinh Dưỡng</v>
          </cell>
          <cell r="AH5932" t="str">
            <v>Tiến độ 1</v>
          </cell>
        </row>
        <row r="5933">
          <cell r="H5933" t="str">
            <v>MC002613</v>
          </cell>
          <cell r="P5933">
            <v>4800000</v>
          </cell>
          <cell r="AC5933" t="str">
            <v>Nunest</v>
          </cell>
          <cell r="AH5933" t="str">
            <v>Tiến độ 1</v>
          </cell>
        </row>
        <row r="5934">
          <cell r="H5934" t="str">
            <v>MC002613</v>
          </cell>
          <cell r="P5934">
            <v>2300000</v>
          </cell>
          <cell r="AC5934" t="str">
            <v>Nunest</v>
          </cell>
          <cell r="AH5934" t="str">
            <v>Tiến độ 1</v>
          </cell>
        </row>
        <row r="5935">
          <cell r="H5935" t="str">
            <v>MC002613</v>
          </cell>
          <cell r="P5935">
            <v>2300000</v>
          </cell>
          <cell r="AC5935" t="str">
            <v>Nunest</v>
          </cell>
          <cell r="AH5935" t="str">
            <v>Tiến độ 1</v>
          </cell>
        </row>
        <row r="5936">
          <cell r="H5936" t="str">
            <v>MC002613</v>
          </cell>
          <cell r="P5936">
            <v>9900000</v>
          </cell>
          <cell r="AC5936" t="str">
            <v>Nunest</v>
          </cell>
          <cell r="AH5936" t="str">
            <v>Tiến độ 1</v>
          </cell>
        </row>
        <row r="5937">
          <cell r="H5937" t="str">
            <v>MC002613</v>
          </cell>
          <cell r="P5937">
            <v>4770000</v>
          </cell>
          <cell r="AC5937" t="str">
            <v>Nunest</v>
          </cell>
          <cell r="AH5937" t="str">
            <v>Tiến độ 1</v>
          </cell>
        </row>
        <row r="5938">
          <cell r="H5938" t="str">
            <v>MC000634</v>
          </cell>
          <cell r="P5938">
            <v>118000</v>
          </cell>
          <cell r="AC5938" t="str">
            <v>Bột Ăn Dặm</v>
          </cell>
          <cell r="AH5938" t="str">
            <v>Tiến độ 1</v>
          </cell>
        </row>
        <row r="5939">
          <cell r="H5939" t="str">
            <v>MC000634</v>
          </cell>
          <cell r="P5939">
            <v>118000</v>
          </cell>
          <cell r="AC5939" t="str">
            <v>Bột Ăn Dặm</v>
          </cell>
          <cell r="AH5939" t="str">
            <v>Tiến độ 1</v>
          </cell>
        </row>
        <row r="5940">
          <cell r="H5940" t="str">
            <v>MC000634</v>
          </cell>
          <cell r="P5940">
            <v>136000</v>
          </cell>
          <cell r="AC5940" t="str">
            <v>Bột Ăn Dặm</v>
          </cell>
          <cell r="AH5940" t="str">
            <v>Tiến độ 1</v>
          </cell>
        </row>
        <row r="5941">
          <cell r="H5941" t="str">
            <v>MC000634</v>
          </cell>
          <cell r="P5941">
            <v>118000</v>
          </cell>
          <cell r="AC5941" t="str">
            <v>Bột Ăn Dặm</v>
          </cell>
          <cell r="AH5941" t="str">
            <v>Tiến độ 1</v>
          </cell>
        </row>
        <row r="5942">
          <cell r="H5942" t="str">
            <v>MC000634</v>
          </cell>
          <cell r="P5942">
            <v>136000</v>
          </cell>
          <cell r="AC5942" t="str">
            <v>Bột Ăn Dặm</v>
          </cell>
          <cell r="AH5942" t="str">
            <v>Tiến độ 1</v>
          </cell>
        </row>
        <row r="5943">
          <cell r="H5943" t="str">
            <v>MC000634</v>
          </cell>
          <cell r="P5943">
            <v>136000</v>
          </cell>
          <cell r="AC5943" t="str">
            <v>Bột Ăn Dặm</v>
          </cell>
          <cell r="AH5943" t="str">
            <v>Tiến độ 1</v>
          </cell>
        </row>
        <row r="5944">
          <cell r="H5944" t="str">
            <v>MC000377</v>
          </cell>
          <cell r="P5944">
            <v>17760000</v>
          </cell>
          <cell r="AC5944" t="str">
            <v>Dinh Dưỡng</v>
          </cell>
          <cell r="AH5944" t="str">
            <v>Tiến độ 1</v>
          </cell>
        </row>
        <row r="5945">
          <cell r="H5945" t="str">
            <v>MC000358</v>
          </cell>
          <cell r="P5945">
            <v>47520000</v>
          </cell>
          <cell r="AC5945" t="str">
            <v>Dinh Dưỡng</v>
          </cell>
          <cell r="AH5945" t="str">
            <v>Tiến độ 1</v>
          </cell>
        </row>
        <row r="5946">
          <cell r="H5946" t="str">
            <v>MC001253</v>
          </cell>
          <cell r="P5946">
            <v>14256000</v>
          </cell>
          <cell r="AC5946" t="str">
            <v>Dinh Dưỡng</v>
          </cell>
          <cell r="AH5946" t="str">
            <v>Tiến độ 1</v>
          </cell>
        </row>
        <row r="5947">
          <cell r="H5947" t="str">
            <v>MC002173</v>
          </cell>
          <cell r="P5947">
            <v>225000</v>
          </cell>
          <cell r="AC5947" t="str">
            <v>Nunest</v>
          </cell>
          <cell r="AH5947" t="str">
            <v>Tiến độ 1</v>
          </cell>
        </row>
        <row r="5948">
          <cell r="H5948" t="str">
            <v>MC002173</v>
          </cell>
          <cell r="P5948">
            <v>68000</v>
          </cell>
          <cell r="AC5948" t="str">
            <v>Bột Ăn Dặm</v>
          </cell>
          <cell r="AH5948" t="str">
            <v>Tiến độ 1</v>
          </cell>
        </row>
        <row r="5949">
          <cell r="H5949" t="str">
            <v>MC002173</v>
          </cell>
          <cell r="P5949">
            <v>68000</v>
          </cell>
          <cell r="AC5949" t="str">
            <v>Bột Ăn Dặm</v>
          </cell>
          <cell r="AH5949" t="str">
            <v>Tiến độ 1</v>
          </cell>
        </row>
        <row r="5950">
          <cell r="H5950" t="str">
            <v>MC002173</v>
          </cell>
          <cell r="P5950">
            <v>118000</v>
          </cell>
          <cell r="AC5950" t="str">
            <v>Bột Ăn Dặm</v>
          </cell>
          <cell r="AH5950" t="str">
            <v>Tiến độ 1</v>
          </cell>
        </row>
        <row r="5951">
          <cell r="H5951" t="str">
            <v>MC002173</v>
          </cell>
          <cell r="P5951">
            <v>68000</v>
          </cell>
          <cell r="AC5951" t="str">
            <v>Bột Ăn Dặm</v>
          </cell>
          <cell r="AH5951" t="str">
            <v>Tiến độ 1</v>
          </cell>
        </row>
        <row r="5952">
          <cell r="H5952" t="str">
            <v>MC002173</v>
          </cell>
          <cell r="P5952">
            <v>195000</v>
          </cell>
          <cell r="AC5952" t="str">
            <v>Dinh Dưỡng</v>
          </cell>
          <cell r="AH5952" t="str">
            <v>Tiến độ 1</v>
          </cell>
        </row>
        <row r="5953">
          <cell r="H5953" t="str">
            <v>MC002173</v>
          </cell>
          <cell r="P5953">
            <v>68000</v>
          </cell>
          <cell r="AC5953" t="str">
            <v>Bột Ăn Dặm</v>
          </cell>
          <cell r="AH5953" t="str">
            <v>Tiến độ 1</v>
          </cell>
        </row>
        <row r="5954">
          <cell r="H5954" t="str">
            <v>MC002173</v>
          </cell>
          <cell r="P5954">
            <v>59000</v>
          </cell>
          <cell r="AC5954" t="str">
            <v>Bột Ăn Dặm</v>
          </cell>
          <cell r="AH5954" t="str">
            <v>Tiến độ 1</v>
          </cell>
        </row>
        <row r="5955">
          <cell r="H5955" t="str">
            <v>MC002173</v>
          </cell>
          <cell r="P5955">
            <v>195000</v>
          </cell>
          <cell r="AC5955" t="str">
            <v>Dinh Dưỡng</v>
          </cell>
          <cell r="AH5955" t="str">
            <v>Tiến độ 1</v>
          </cell>
        </row>
        <row r="5956">
          <cell r="H5956" t="str">
            <v>MC002173</v>
          </cell>
          <cell r="P5956">
            <v>520000</v>
          </cell>
          <cell r="AC5956" t="str">
            <v>Dinh Dưỡng</v>
          </cell>
          <cell r="AH5956" t="str">
            <v>Tiến độ 1</v>
          </cell>
        </row>
        <row r="5957">
          <cell r="H5957" t="str">
            <v>MC002173</v>
          </cell>
          <cell r="P5957">
            <v>1728000</v>
          </cell>
          <cell r="AC5957" t="str">
            <v>Sữa Nước</v>
          </cell>
          <cell r="AH5957" t="str">
            <v>Tiến độ 1</v>
          </cell>
        </row>
        <row r="5958">
          <cell r="H5958" t="str">
            <v>MC002173</v>
          </cell>
          <cell r="P5958">
            <v>68000</v>
          </cell>
          <cell r="AC5958" t="str">
            <v>Bột Ăn Dặm</v>
          </cell>
          <cell r="AH5958" t="str">
            <v>Tiến độ 1</v>
          </cell>
        </row>
        <row r="5959">
          <cell r="H5959" t="str">
            <v>MC002173</v>
          </cell>
          <cell r="P5959">
            <v>59000</v>
          </cell>
          <cell r="AC5959" t="str">
            <v>Bột Ăn Dặm</v>
          </cell>
          <cell r="AH5959" t="str">
            <v>Tiến độ 1</v>
          </cell>
        </row>
        <row r="5960">
          <cell r="H5960" t="str">
            <v>MC002173</v>
          </cell>
          <cell r="P5960">
            <v>59000</v>
          </cell>
          <cell r="AC5960" t="str">
            <v>Bột Ăn Dặm</v>
          </cell>
          <cell r="AH5960" t="str">
            <v>Tiến độ 1</v>
          </cell>
        </row>
        <row r="5961">
          <cell r="H5961" t="str">
            <v>MC002173</v>
          </cell>
          <cell r="P5961">
            <v>396000</v>
          </cell>
          <cell r="AC5961" t="str">
            <v>Dinh Dưỡng</v>
          </cell>
          <cell r="AH5961" t="str">
            <v>Tiến độ 1</v>
          </cell>
        </row>
        <row r="5962">
          <cell r="H5962" t="str">
            <v>MC002173</v>
          </cell>
          <cell r="P5962">
            <v>260000</v>
          </cell>
          <cell r="AC5962" t="str">
            <v>Dinh Dưỡng</v>
          </cell>
          <cell r="AH5962" t="str">
            <v>Tiến độ 1</v>
          </cell>
        </row>
        <row r="5963">
          <cell r="H5963" t="str">
            <v>MC002173</v>
          </cell>
          <cell r="P5963">
            <v>460000</v>
          </cell>
          <cell r="AC5963" t="str">
            <v>Pharma</v>
          </cell>
          <cell r="AH5963" t="str">
            <v>Tiến độ 1</v>
          </cell>
        </row>
        <row r="5964">
          <cell r="H5964" t="str">
            <v>MC002173</v>
          </cell>
          <cell r="P5964">
            <v>185000</v>
          </cell>
          <cell r="AC5964" t="str">
            <v>Dinh Dưỡng</v>
          </cell>
          <cell r="AH5964" t="str">
            <v>Tiến độ 1</v>
          </cell>
        </row>
        <row r="5965">
          <cell r="H5965" t="str">
            <v>MC002173</v>
          </cell>
          <cell r="P5965">
            <v>920000</v>
          </cell>
          <cell r="AC5965" t="str">
            <v>Pharma</v>
          </cell>
          <cell r="AH5965" t="str">
            <v>Tiến độ 1</v>
          </cell>
        </row>
        <row r="5966">
          <cell r="H5966" t="str">
            <v>MC002173</v>
          </cell>
          <cell r="P5966">
            <v>284000</v>
          </cell>
          <cell r="AC5966" t="str">
            <v>Dinh Dưỡng</v>
          </cell>
          <cell r="AH5966" t="str">
            <v>Tiến độ 1</v>
          </cell>
        </row>
        <row r="5967">
          <cell r="H5967" t="str">
            <v>MC002173</v>
          </cell>
          <cell r="P5967">
            <v>490000</v>
          </cell>
          <cell r="AC5967" t="str">
            <v>Dinh Dưỡng</v>
          </cell>
          <cell r="AH5967" t="str">
            <v>Tiến độ 1</v>
          </cell>
        </row>
        <row r="5968">
          <cell r="H5968" t="str">
            <v>MC002173</v>
          </cell>
          <cell r="P5968">
            <v>360000</v>
          </cell>
          <cell r="AC5968" t="str">
            <v>Sữa Nước Pharma</v>
          </cell>
          <cell r="AH5968" t="str">
            <v>Tiến độ 1</v>
          </cell>
        </row>
        <row r="5969">
          <cell r="H5969" t="str">
            <v>MC002173</v>
          </cell>
          <cell r="P5969">
            <v>59000</v>
          </cell>
          <cell r="AC5969" t="str">
            <v>Bột Ăn Dặm</v>
          </cell>
          <cell r="AH5969" t="str">
            <v>Tiến độ 1</v>
          </cell>
        </row>
        <row r="5970">
          <cell r="H5970" t="str">
            <v>MC002173</v>
          </cell>
          <cell r="P5970">
            <v>59000</v>
          </cell>
          <cell r="AC5970" t="str">
            <v>Bột Ăn Dặm</v>
          </cell>
          <cell r="AH5970" t="str">
            <v>Tiến độ 1</v>
          </cell>
        </row>
        <row r="5971">
          <cell r="H5971" t="str">
            <v>MC002173</v>
          </cell>
          <cell r="P5971">
            <v>432000</v>
          </cell>
          <cell r="AC5971" t="str">
            <v>Sữa Nước</v>
          </cell>
          <cell r="AH5971" t="str">
            <v>Tiến độ 1</v>
          </cell>
        </row>
        <row r="5972">
          <cell r="H5972" t="str">
            <v>MC002173</v>
          </cell>
          <cell r="P5972">
            <v>270000</v>
          </cell>
          <cell r="AC5972" t="str">
            <v>Pharma</v>
          </cell>
          <cell r="AH5972" t="str">
            <v>Tiến độ 1</v>
          </cell>
        </row>
        <row r="5973">
          <cell r="H5973" t="str">
            <v>MC002173</v>
          </cell>
          <cell r="P5973">
            <v>68000</v>
          </cell>
          <cell r="AC5973" t="str">
            <v>Bột Ăn Dặm</v>
          </cell>
          <cell r="AH5973" t="str">
            <v>Tiến độ 1</v>
          </cell>
        </row>
        <row r="5974">
          <cell r="H5974" t="str">
            <v>MC000121</v>
          </cell>
          <cell r="P5974">
            <v>780000</v>
          </cell>
          <cell r="AC5974" t="str">
            <v>Pharma</v>
          </cell>
          <cell r="AH5974" t="str">
            <v>Tiến độ 1</v>
          </cell>
        </row>
        <row r="5975">
          <cell r="H5975" t="str">
            <v>MC000121</v>
          </cell>
          <cell r="P5975">
            <v>1728000</v>
          </cell>
          <cell r="AC5975" t="str">
            <v>Sữa Nước Pharma</v>
          </cell>
          <cell r="AH5975" t="str">
            <v>Tiến độ 1</v>
          </cell>
        </row>
        <row r="5976">
          <cell r="H5976" t="str">
            <v>MC000121</v>
          </cell>
          <cell r="P5976">
            <v>2649600</v>
          </cell>
          <cell r="AC5976" t="str">
            <v>Sữa Nước Pharma</v>
          </cell>
          <cell r="AH5976" t="str">
            <v>Tiến độ 1</v>
          </cell>
        </row>
        <row r="5977">
          <cell r="H5977" t="str">
            <v>MC000121</v>
          </cell>
          <cell r="P5977">
            <v>2150400</v>
          </cell>
          <cell r="AC5977" t="str">
            <v>Sữa Nước Pharma</v>
          </cell>
          <cell r="AH5977" t="str">
            <v>Tiến độ 1</v>
          </cell>
        </row>
        <row r="5978">
          <cell r="H5978" t="str">
            <v>MC000369</v>
          </cell>
          <cell r="P5978">
            <v>4492800</v>
          </cell>
          <cell r="AC5978" t="str">
            <v>Sữa Nước</v>
          </cell>
          <cell r="AH5978" t="str">
            <v>Tiến độ 1</v>
          </cell>
        </row>
        <row r="5979">
          <cell r="H5979" t="str">
            <v>MC000369</v>
          </cell>
          <cell r="P5979">
            <v>2592000</v>
          </cell>
          <cell r="AC5979" t="str">
            <v>Sữa nước</v>
          </cell>
          <cell r="AH5979" t="str">
            <v>Tiến độ 1</v>
          </cell>
        </row>
        <row r="5980">
          <cell r="H5980" t="str">
            <v>MC000429</v>
          </cell>
          <cell r="P5980">
            <v>1296000</v>
          </cell>
          <cell r="AC5980" t="str">
            <v>Sữa nước</v>
          </cell>
          <cell r="AH5980" t="str">
            <v>Tiến độ 1</v>
          </cell>
        </row>
        <row r="5981">
          <cell r="H5981" t="str">
            <v>MC000429</v>
          </cell>
          <cell r="P5981">
            <v>8611200</v>
          </cell>
          <cell r="AC5981" t="str">
            <v>Sữa nước</v>
          </cell>
          <cell r="AH5981" t="str">
            <v>Tiến độ 1</v>
          </cell>
        </row>
        <row r="5982">
          <cell r="H5982" t="str">
            <v>MC000128</v>
          </cell>
          <cell r="P5982">
            <v>4752000</v>
          </cell>
          <cell r="AC5982" t="str">
            <v>Dinh Dưỡng</v>
          </cell>
          <cell r="AH5982" t="str">
            <v>Tiến độ 1</v>
          </cell>
        </row>
        <row r="5983">
          <cell r="H5983" t="str">
            <v>MC001291</v>
          </cell>
          <cell r="P5983">
            <v>19200000</v>
          </cell>
          <cell r="AC5983" t="str">
            <v>Sữa Nước</v>
          </cell>
          <cell r="AH5983" t="str">
            <v>Tiến độ 1</v>
          </cell>
        </row>
        <row r="5984">
          <cell r="H5984" t="str">
            <v>MC001291</v>
          </cell>
          <cell r="P5984">
            <v>3974400</v>
          </cell>
          <cell r="AC5984" t="str">
            <v>Sữa nước</v>
          </cell>
          <cell r="AH5984" t="str">
            <v>Tiến độ 1</v>
          </cell>
        </row>
        <row r="5985">
          <cell r="H5985" t="str">
            <v>MC001291</v>
          </cell>
          <cell r="P5985">
            <v>7776000</v>
          </cell>
          <cell r="AC5985" t="str">
            <v>Sữa nước</v>
          </cell>
          <cell r="AH5985" t="str">
            <v>Tiến độ 1</v>
          </cell>
        </row>
        <row r="5986">
          <cell r="H5986" t="str">
            <v>MC002309</v>
          </cell>
          <cell r="P5986">
            <v>6120000</v>
          </cell>
          <cell r="AC5986" t="str">
            <v>Sữa Bột Colos</v>
          </cell>
          <cell r="AH5986" t="str">
            <v>Tiến độ 1</v>
          </cell>
        </row>
        <row r="5987">
          <cell r="H5987" t="str">
            <v>MC002309</v>
          </cell>
          <cell r="P5987">
            <v>4752000</v>
          </cell>
          <cell r="AC5987" t="str">
            <v>Dinh Dưỡng</v>
          </cell>
          <cell r="AH5987" t="str">
            <v>Tiến độ 1</v>
          </cell>
        </row>
        <row r="5988">
          <cell r="H5988" t="str">
            <v>MC002309</v>
          </cell>
          <cell r="P5988">
            <v>6480000</v>
          </cell>
          <cell r="AC5988" t="str">
            <v>Pharma</v>
          </cell>
          <cell r="AH5988" t="str">
            <v>Tiến độ 1</v>
          </cell>
        </row>
        <row r="5989">
          <cell r="H5989" t="str">
            <v>MC002309</v>
          </cell>
          <cell r="P5989">
            <v>1620000</v>
          </cell>
          <cell r="AC5989" t="str">
            <v>Pharma</v>
          </cell>
          <cell r="AH5989" t="str">
            <v>Tiến độ 1</v>
          </cell>
        </row>
        <row r="5990">
          <cell r="H5990" t="str">
            <v>MC002309</v>
          </cell>
          <cell r="P5990">
            <v>1188000</v>
          </cell>
          <cell r="AC5990" t="str">
            <v>Dinh Dưỡng</v>
          </cell>
          <cell r="AH5990" t="str">
            <v>Tiến độ 1</v>
          </cell>
        </row>
        <row r="5991">
          <cell r="H5991" t="str">
            <v>MC002309</v>
          </cell>
          <cell r="P5991">
            <v>4440000</v>
          </cell>
          <cell r="AC5991" t="str">
            <v>Dinh Dưỡng</v>
          </cell>
          <cell r="AH5991" t="str">
            <v>Tiến độ 1</v>
          </cell>
        </row>
        <row r="5992">
          <cell r="H5992" t="str">
            <v>MC002309</v>
          </cell>
          <cell r="P5992">
            <v>1110000</v>
          </cell>
          <cell r="AC5992" t="str">
            <v>Dinh Dưỡng</v>
          </cell>
          <cell r="AH5992" t="str">
            <v>Tiến độ 1</v>
          </cell>
        </row>
        <row r="5993">
          <cell r="H5993" t="str">
            <v>MC002309</v>
          </cell>
          <cell r="P5993">
            <v>1560000</v>
          </cell>
          <cell r="AC5993" t="str">
            <v>Sữa Bột Colos</v>
          </cell>
          <cell r="AH5993" t="str">
            <v>Tiến độ 1</v>
          </cell>
        </row>
        <row r="5994">
          <cell r="H5994" t="str">
            <v>VTA20212</v>
          </cell>
          <cell r="P5994">
            <v>12048000</v>
          </cell>
          <cell r="AC5994" t="str">
            <v>Dinh Dưỡng</v>
          </cell>
          <cell r="AH5994" t="str">
            <v>Tiến độ 1</v>
          </cell>
        </row>
        <row r="5995">
          <cell r="H5995" t="str">
            <v>MC000465</v>
          </cell>
          <cell r="P5995">
            <v>1680000</v>
          </cell>
          <cell r="AC5995" t="str">
            <v>Nunest</v>
          </cell>
          <cell r="AH5995" t="str">
            <v>Tiến độ 1</v>
          </cell>
        </row>
        <row r="5996">
          <cell r="H5996" t="str">
            <v>MC000465</v>
          </cell>
          <cell r="P5996">
            <v>2370000</v>
          </cell>
          <cell r="AC5996" t="str">
            <v>Nunest</v>
          </cell>
          <cell r="AH5996" t="str">
            <v>Tiến độ 1</v>
          </cell>
        </row>
        <row r="5997">
          <cell r="H5997" t="str">
            <v>MC000369</v>
          </cell>
          <cell r="P5997">
            <v>2880000</v>
          </cell>
          <cell r="AC5997" t="str">
            <v>Sữa Nước Pharma</v>
          </cell>
          <cell r="AH5997" t="str">
            <v>Tiến độ 1</v>
          </cell>
        </row>
        <row r="5998">
          <cell r="H5998" t="str">
            <v>MC000369</v>
          </cell>
          <cell r="P5998">
            <v>4300800</v>
          </cell>
          <cell r="AC5998" t="str">
            <v>Sữa Nước Pharma</v>
          </cell>
          <cell r="AH5998" t="str">
            <v>Tiến độ 1</v>
          </cell>
        </row>
        <row r="5999">
          <cell r="H5999" t="str">
            <v>MC002532</v>
          </cell>
          <cell r="P5999">
            <v>6451200</v>
          </cell>
          <cell r="AC5999" t="str">
            <v>Sữa Nước Pharma</v>
          </cell>
          <cell r="AH5999" t="str">
            <v>Tiến độ 1</v>
          </cell>
        </row>
        <row r="6000">
          <cell r="H6000" t="str">
            <v>MC002617</v>
          </cell>
          <cell r="P6000">
            <v>10281600</v>
          </cell>
          <cell r="AC6000" t="str">
            <v>Sữa Nước Colos</v>
          </cell>
          <cell r="AH6000" t="str">
            <v>Tiến độ 1</v>
          </cell>
        </row>
        <row r="6001">
          <cell r="H6001" t="str">
            <v>MC002617</v>
          </cell>
          <cell r="P6001">
            <v>540000</v>
          </cell>
          <cell r="AC6001" t="str">
            <v>Sữa Bột Colos</v>
          </cell>
          <cell r="AH6001" t="str">
            <v>Tiến độ 1</v>
          </cell>
        </row>
        <row r="6002">
          <cell r="H6002" t="str">
            <v>MC000110</v>
          </cell>
          <cell r="P6002">
            <v>14688000</v>
          </cell>
          <cell r="AC6002" t="str">
            <v>Sữa Nước Colos</v>
          </cell>
          <cell r="AH6002" t="str">
            <v>Tiến độ 1</v>
          </cell>
        </row>
        <row r="6003">
          <cell r="H6003" t="str">
            <v>MC000098</v>
          </cell>
          <cell r="P6003">
            <v>14688000</v>
          </cell>
          <cell r="AC6003" t="str">
            <v>Sữa Nước Colos</v>
          </cell>
          <cell r="AH6003" t="str">
            <v>Tiến độ 1</v>
          </cell>
        </row>
        <row r="6004">
          <cell r="H6004" t="str">
            <v>MC000938</v>
          </cell>
          <cell r="P6004">
            <v>501600</v>
          </cell>
          <cell r="AC6004" t="str">
            <v>Sữa Nước</v>
          </cell>
          <cell r="AH6004" t="str">
            <v>Tiến độ 1</v>
          </cell>
        </row>
        <row r="6005">
          <cell r="H6005" t="str">
            <v>MC000932</v>
          </cell>
          <cell r="P6005">
            <v>501600</v>
          </cell>
          <cell r="AC6005" t="str">
            <v>Sữa Nước</v>
          </cell>
          <cell r="AH6005" t="str">
            <v>Tiến độ 1</v>
          </cell>
        </row>
        <row r="6006">
          <cell r="H6006" t="str">
            <v>MC000901</v>
          </cell>
          <cell r="P6006">
            <v>501600</v>
          </cell>
          <cell r="AC6006" t="str">
            <v>Sữa Nước</v>
          </cell>
          <cell r="AH6006" t="str">
            <v>Tiến độ 1</v>
          </cell>
        </row>
        <row r="6007">
          <cell r="H6007" t="str">
            <v>MC000933</v>
          </cell>
          <cell r="P6007">
            <v>501600</v>
          </cell>
          <cell r="AC6007" t="str">
            <v>Sữa Nước</v>
          </cell>
          <cell r="AH6007" t="str">
            <v>Tiến độ 1</v>
          </cell>
        </row>
        <row r="6008">
          <cell r="H6008" t="str">
            <v>MC000914</v>
          </cell>
          <cell r="P6008">
            <v>501600</v>
          </cell>
          <cell r="AC6008" t="str">
            <v>Sữa Nước</v>
          </cell>
          <cell r="AH6008" t="str">
            <v>Tiến độ 1</v>
          </cell>
        </row>
        <row r="6009">
          <cell r="H6009" t="str">
            <v>MC000530</v>
          </cell>
          <cell r="P6009">
            <v>3974400</v>
          </cell>
          <cell r="AC6009" t="str">
            <v>Sữa nước</v>
          </cell>
          <cell r="AH6009" t="str">
            <v>Tiến độ 1</v>
          </cell>
        </row>
        <row r="6010">
          <cell r="H6010" t="str">
            <v>MC002100</v>
          </cell>
          <cell r="P6010">
            <v>4632000</v>
          </cell>
          <cell r="AC6010" t="str">
            <v>Dinh Dưỡng</v>
          </cell>
          <cell r="AH6010" t="str">
            <v>Tiến độ 1</v>
          </cell>
        </row>
        <row r="6011">
          <cell r="H6011" t="str">
            <v>MC002100</v>
          </cell>
          <cell r="P6011">
            <v>5760000</v>
          </cell>
          <cell r="AC6011" t="str">
            <v>Dinh Dưỡng</v>
          </cell>
          <cell r="AH6011" t="str">
            <v>Tiến độ 1</v>
          </cell>
        </row>
        <row r="6012">
          <cell r="H6012" t="str">
            <v>MC002100</v>
          </cell>
          <cell r="P6012">
            <v>38016000</v>
          </cell>
          <cell r="AC6012" t="str">
            <v>Dinh Dưỡng</v>
          </cell>
          <cell r="AH6012" t="str">
            <v>Tiến độ 1</v>
          </cell>
        </row>
        <row r="6013">
          <cell r="H6013" t="str">
            <v>MC000703</v>
          </cell>
          <cell r="P6013">
            <v>4632000</v>
          </cell>
          <cell r="AC6013" t="str">
            <v>Dinh Dưỡng</v>
          </cell>
          <cell r="AH6013" t="str">
            <v>Tiến độ 1</v>
          </cell>
        </row>
        <row r="6014">
          <cell r="H6014" t="str">
            <v>MC000703</v>
          </cell>
          <cell r="P6014">
            <v>4752000</v>
          </cell>
          <cell r="AC6014" t="str">
            <v>Dinh Dưỡng</v>
          </cell>
          <cell r="AH6014" t="str">
            <v>Tiến độ 1</v>
          </cell>
        </row>
        <row r="6015">
          <cell r="H6015" t="str">
            <v>MC002078</v>
          </cell>
          <cell r="P6015">
            <v>1620000</v>
          </cell>
          <cell r="AC6015" t="str">
            <v>Pharma</v>
          </cell>
          <cell r="AH6015" t="str">
            <v>Tiến độ 1</v>
          </cell>
        </row>
        <row r="6016">
          <cell r="H6016" t="str">
            <v>MC002078</v>
          </cell>
          <cell r="P6016">
            <v>3240000</v>
          </cell>
          <cell r="AC6016" t="str">
            <v>Pharma</v>
          </cell>
          <cell r="AH6016" t="str">
            <v>Tiến độ 1</v>
          </cell>
        </row>
        <row r="6017">
          <cell r="H6017" t="str">
            <v>MC002423</v>
          </cell>
          <cell r="P6017">
            <v>14256000</v>
          </cell>
          <cell r="AC6017" t="str">
            <v>Dinh Dưỡng</v>
          </cell>
          <cell r="AH6017" t="str">
            <v>Tiến độ 1</v>
          </cell>
        </row>
        <row r="6018">
          <cell r="H6018" t="str">
            <v>MC002423</v>
          </cell>
          <cell r="P6018">
            <v>720000</v>
          </cell>
          <cell r="AC6018" t="str">
            <v>Dinh Dưỡng</v>
          </cell>
          <cell r="AH6018" t="str">
            <v>Tiến độ 1</v>
          </cell>
        </row>
        <row r="6019">
          <cell r="H6019" t="str">
            <v>MC002423</v>
          </cell>
          <cell r="P6019">
            <v>603000</v>
          </cell>
          <cell r="AC6019" t="str">
            <v>Dinh Dưỡng</v>
          </cell>
          <cell r="AH6019" t="str">
            <v>Tiến độ 1</v>
          </cell>
        </row>
        <row r="6020">
          <cell r="H6020" t="str">
            <v>MC002423</v>
          </cell>
          <cell r="P6020">
            <v>323000</v>
          </cell>
          <cell r="AC6020" t="str">
            <v>Dinh Dưỡng</v>
          </cell>
          <cell r="AH6020" t="str">
            <v>Tiến độ 1</v>
          </cell>
        </row>
        <row r="6021">
          <cell r="H6021" t="str">
            <v>MC002423</v>
          </cell>
          <cell r="P6021">
            <v>555000</v>
          </cell>
          <cell r="AC6021" t="str">
            <v>Dinh Dưỡng</v>
          </cell>
          <cell r="AH6021" t="str">
            <v>Tiến độ 1</v>
          </cell>
        </row>
        <row r="6022">
          <cell r="H6022" t="str">
            <v>MC002423</v>
          </cell>
          <cell r="P6022">
            <v>198000</v>
          </cell>
          <cell r="AC6022" t="str">
            <v>Dinh Dưỡng</v>
          </cell>
          <cell r="AH6022" t="str">
            <v>Tiến độ 1</v>
          </cell>
        </row>
        <row r="6023">
          <cell r="H6023" t="str">
            <v>MC002060</v>
          </cell>
          <cell r="P6023">
            <v>1728000</v>
          </cell>
          <cell r="AC6023" t="str">
            <v>Sữa Nước</v>
          </cell>
          <cell r="AH6023" t="str">
            <v>Tiến độ 1</v>
          </cell>
        </row>
        <row r="6024">
          <cell r="H6024" t="str">
            <v>MC002060</v>
          </cell>
          <cell r="P6024">
            <v>2304000</v>
          </cell>
          <cell r="AC6024" t="str">
            <v>Sữa Nước</v>
          </cell>
          <cell r="AH6024" t="str">
            <v>Tiến độ 1</v>
          </cell>
        </row>
        <row r="6025">
          <cell r="H6025" t="str">
            <v>MC002060</v>
          </cell>
          <cell r="P6025">
            <v>1296000</v>
          </cell>
          <cell r="AC6025" t="str">
            <v>Sữa nước</v>
          </cell>
          <cell r="AH6025" t="str">
            <v>Tiến độ 1</v>
          </cell>
        </row>
        <row r="6026">
          <cell r="H6026" t="str">
            <v>MC002060</v>
          </cell>
          <cell r="P6026">
            <v>1324800</v>
          </cell>
          <cell r="AC6026" t="str">
            <v>Sữa nước</v>
          </cell>
          <cell r="AH6026" t="str">
            <v>Tiến độ 1</v>
          </cell>
        </row>
        <row r="6027">
          <cell r="H6027" t="str">
            <v>MC001278</v>
          </cell>
          <cell r="P6027">
            <v>2304000</v>
          </cell>
          <cell r="AC6027" t="str">
            <v>Sữa Nước</v>
          </cell>
          <cell r="AH6027" t="str">
            <v>Tiến độ 1</v>
          </cell>
        </row>
        <row r="6028">
          <cell r="H6028" t="str">
            <v>MC002514</v>
          </cell>
          <cell r="P6028">
            <v>576000</v>
          </cell>
          <cell r="AC6028" t="str">
            <v>Sữa Nước</v>
          </cell>
          <cell r="AH6028" t="str">
            <v>Tiến độ 1</v>
          </cell>
        </row>
        <row r="6029">
          <cell r="H6029" t="str">
            <v>MC002514</v>
          </cell>
          <cell r="P6029">
            <v>1536000</v>
          </cell>
          <cell r="AC6029" t="str">
            <v>Sữa Nước</v>
          </cell>
          <cell r="AH6029" t="str">
            <v>Tiến độ 1</v>
          </cell>
        </row>
        <row r="6030">
          <cell r="H6030" t="str">
            <v>MC000129</v>
          </cell>
          <cell r="P6030">
            <v>2304000</v>
          </cell>
          <cell r="AC6030" t="str">
            <v>Sữa Nước</v>
          </cell>
          <cell r="AH6030" t="str">
            <v>Tiến độ 1</v>
          </cell>
        </row>
        <row r="6031">
          <cell r="H6031" t="str">
            <v>MC000129</v>
          </cell>
          <cell r="P6031">
            <v>3974400</v>
          </cell>
          <cell r="AC6031" t="str">
            <v>Sữa nước</v>
          </cell>
          <cell r="AH6031" t="str">
            <v>Tiến độ 1</v>
          </cell>
        </row>
        <row r="6032">
          <cell r="H6032" t="str">
            <v>MC000129</v>
          </cell>
          <cell r="P6032">
            <v>2340000</v>
          </cell>
          <cell r="AC6032" t="str">
            <v>Dinh Dưỡng</v>
          </cell>
          <cell r="AH6032" t="str">
            <v>Tiến độ 1</v>
          </cell>
        </row>
        <row r="6033">
          <cell r="H6033" t="str">
            <v>MC000129</v>
          </cell>
          <cell r="P6033">
            <v>5760000</v>
          </cell>
          <cell r="AC6033" t="str">
            <v>Dinh Dưỡng</v>
          </cell>
          <cell r="AH6033" t="str">
            <v>Tiến độ 1</v>
          </cell>
        </row>
        <row r="6034">
          <cell r="H6034" t="str">
            <v>MC001264</v>
          </cell>
          <cell r="P6034">
            <v>1410000</v>
          </cell>
          <cell r="AC6034" t="str">
            <v>Nunest</v>
          </cell>
          <cell r="AH6034" t="str">
            <v>Tiến độ 1</v>
          </cell>
        </row>
        <row r="6035">
          <cell r="H6035" t="str">
            <v>MC001264</v>
          </cell>
          <cell r="P6035">
            <v>1350000</v>
          </cell>
          <cell r="AC6035" t="str">
            <v>Nunest</v>
          </cell>
          <cell r="AH6035" t="str">
            <v>Tiến độ 1</v>
          </cell>
        </row>
        <row r="6036">
          <cell r="H6036" t="str">
            <v>MC001264</v>
          </cell>
          <cell r="P6036">
            <v>7776000</v>
          </cell>
          <cell r="AC6036" t="str">
            <v>Sữa nước</v>
          </cell>
          <cell r="AH6036" t="str">
            <v>Tiến độ 1</v>
          </cell>
        </row>
        <row r="6037">
          <cell r="H6037" t="str">
            <v>MC001264</v>
          </cell>
          <cell r="P6037">
            <v>7948800</v>
          </cell>
          <cell r="AC6037" t="str">
            <v>Sữa nước</v>
          </cell>
          <cell r="AH6037" t="str">
            <v>Tiến độ 1</v>
          </cell>
        </row>
        <row r="6038">
          <cell r="H6038" t="str">
            <v>MC001339</v>
          </cell>
          <cell r="P6038">
            <v>21600000</v>
          </cell>
          <cell r="AC6038" t="str">
            <v>Sữa Nước Pharma</v>
          </cell>
          <cell r="AH6038" t="str">
            <v>Tiến độ 1</v>
          </cell>
        </row>
        <row r="6039">
          <cell r="H6039" t="str">
            <v>MC001339</v>
          </cell>
          <cell r="P6039">
            <v>6624000</v>
          </cell>
          <cell r="AC6039" t="str">
            <v>Sữa Nước Pharma</v>
          </cell>
          <cell r="AH6039" t="str">
            <v>Tiến độ 1</v>
          </cell>
        </row>
        <row r="6040">
          <cell r="H6040" t="str">
            <v>MC001339</v>
          </cell>
          <cell r="P6040">
            <v>10752000</v>
          </cell>
          <cell r="AC6040" t="str">
            <v>Sữa Nước Pharma</v>
          </cell>
          <cell r="AH6040" t="str">
            <v>Tiến độ 1</v>
          </cell>
        </row>
        <row r="6041">
          <cell r="H6041" t="str">
            <v>MC001339</v>
          </cell>
          <cell r="P6041">
            <v>10560000</v>
          </cell>
          <cell r="AC6041" t="str">
            <v>Pharma</v>
          </cell>
          <cell r="AH6041" t="str">
            <v>Tiến độ 1</v>
          </cell>
        </row>
        <row r="6042">
          <cell r="H6042" t="str">
            <v>MC001339</v>
          </cell>
          <cell r="P6042">
            <v>11520000</v>
          </cell>
          <cell r="AC6042" t="str">
            <v>Pharma</v>
          </cell>
          <cell r="AH6042" t="str">
            <v>Tiến độ 1</v>
          </cell>
        </row>
        <row r="6043">
          <cell r="H6043" t="str">
            <v>MC001339</v>
          </cell>
          <cell r="P6043">
            <v>19740000</v>
          </cell>
          <cell r="AC6043" t="str">
            <v>Pharma</v>
          </cell>
          <cell r="AH6043" t="str">
            <v>Tiến độ 1</v>
          </cell>
        </row>
        <row r="6044">
          <cell r="H6044" t="str">
            <v>MC002586</v>
          </cell>
          <cell r="P6044">
            <v>5320000</v>
          </cell>
          <cell r="AC6044" t="str">
            <v>Nunest</v>
          </cell>
          <cell r="AH6044" t="str">
            <v>Tiến độ 1</v>
          </cell>
        </row>
        <row r="6045">
          <cell r="H6045" t="str">
            <v>MC002586</v>
          </cell>
          <cell r="P6045">
            <v>8100000</v>
          </cell>
          <cell r="AC6045" t="str">
            <v>Nunest</v>
          </cell>
          <cell r="AH6045" t="str">
            <v>Tiến độ 1</v>
          </cell>
        </row>
        <row r="6046">
          <cell r="H6046" t="str">
            <v>MC002586</v>
          </cell>
          <cell r="P6046">
            <v>830000</v>
          </cell>
          <cell r="AC6046" t="str">
            <v>Nunest</v>
          </cell>
          <cell r="AH6046" t="str">
            <v>Tiến độ 1</v>
          </cell>
        </row>
        <row r="6047">
          <cell r="H6047" t="str">
            <v>MC002586</v>
          </cell>
          <cell r="P6047">
            <v>1738000</v>
          </cell>
          <cell r="AC6047" t="str">
            <v>Nunest</v>
          </cell>
          <cell r="AH6047" t="str">
            <v>Tiến độ 1</v>
          </cell>
        </row>
        <row r="6048">
          <cell r="H6048" t="str">
            <v>MC002586</v>
          </cell>
          <cell r="P6048">
            <v>1404000</v>
          </cell>
          <cell r="AC6048" t="str">
            <v>Nunest</v>
          </cell>
          <cell r="AH6048" t="str">
            <v>Tiến độ 1</v>
          </cell>
        </row>
        <row r="6049">
          <cell r="H6049" t="str">
            <v>MC001370</v>
          </cell>
          <cell r="P6049">
            <v>17625600</v>
          </cell>
          <cell r="AC6049" t="str">
            <v>Sữa Nước Colos</v>
          </cell>
          <cell r="AH6049" t="str">
            <v>Tiến độ 1</v>
          </cell>
        </row>
        <row r="6050">
          <cell r="H6050" t="str">
            <v>MC001370</v>
          </cell>
          <cell r="P6050">
            <v>11232000</v>
          </cell>
          <cell r="AC6050" t="str">
            <v>Sữa Nước</v>
          </cell>
          <cell r="AH6050" t="str">
            <v>Tiến độ 1</v>
          </cell>
        </row>
        <row r="6051">
          <cell r="H6051" t="str">
            <v>MC001370</v>
          </cell>
          <cell r="P6051">
            <v>5280000</v>
          </cell>
          <cell r="AC6051" t="str">
            <v>Pharma</v>
          </cell>
          <cell r="AH6051" t="str">
            <v>Tiến độ 1</v>
          </cell>
        </row>
        <row r="6052">
          <cell r="H6052" t="str">
            <v>MC001370</v>
          </cell>
          <cell r="P6052">
            <v>7728000</v>
          </cell>
          <cell r="AC6052" t="str">
            <v>Dinh Dưỡng</v>
          </cell>
          <cell r="AH6052" t="str">
            <v>Tiến độ 1</v>
          </cell>
        </row>
        <row r="6053">
          <cell r="H6053" t="str">
            <v>MC001370</v>
          </cell>
          <cell r="P6053">
            <v>4680000</v>
          </cell>
          <cell r="AC6053" t="str">
            <v>Pharma</v>
          </cell>
          <cell r="AH6053" t="str">
            <v>Tiến độ 1</v>
          </cell>
        </row>
        <row r="6054">
          <cell r="H6054" t="str">
            <v>MC001370</v>
          </cell>
          <cell r="P6054">
            <v>18144000</v>
          </cell>
          <cell r="AC6054" t="str">
            <v>Sữa nước</v>
          </cell>
          <cell r="AH6054" t="str">
            <v>Tiến độ 1</v>
          </cell>
        </row>
        <row r="6055">
          <cell r="H6055" t="str">
            <v>MC001370</v>
          </cell>
          <cell r="P6055">
            <v>8880000</v>
          </cell>
          <cell r="AC6055" t="str">
            <v>Dinh Dưỡng</v>
          </cell>
          <cell r="AH6055" t="str">
            <v>Tiến độ 1</v>
          </cell>
        </row>
        <row r="6056">
          <cell r="H6056" t="str">
            <v>MC001370</v>
          </cell>
          <cell r="P6056">
            <v>3974400</v>
          </cell>
          <cell r="AC6056" t="str">
            <v>Sữa nước</v>
          </cell>
          <cell r="AH6056" t="str">
            <v>Tiến độ 1</v>
          </cell>
        </row>
        <row r="6057">
          <cell r="H6057" t="str">
            <v>MC002736</v>
          </cell>
          <cell r="P6057">
            <v>11040000</v>
          </cell>
          <cell r="AC6057" t="str">
            <v>Pharma</v>
          </cell>
          <cell r="AH6057" t="str">
            <v>Tiến độ 1</v>
          </cell>
        </row>
        <row r="6058">
          <cell r="H6058" t="str">
            <v>MC002736</v>
          </cell>
          <cell r="P6058">
            <v>3240000</v>
          </cell>
          <cell r="AC6058" t="str">
            <v>Pharma</v>
          </cell>
          <cell r="AH6058" t="str">
            <v>Tiến độ 1</v>
          </cell>
        </row>
        <row r="6059">
          <cell r="H6059" t="str">
            <v>MC002736</v>
          </cell>
          <cell r="P6059">
            <v>12960000</v>
          </cell>
          <cell r="AC6059" t="str">
            <v>Pharma</v>
          </cell>
          <cell r="AH6059" t="str">
            <v>Tiến độ 1</v>
          </cell>
        </row>
        <row r="6060">
          <cell r="H6060" t="str">
            <v>MC002736</v>
          </cell>
          <cell r="P6060">
            <v>12960000</v>
          </cell>
          <cell r="AC6060" t="str">
            <v>Pharma</v>
          </cell>
          <cell r="AH6060" t="str">
            <v>Tiến độ 1</v>
          </cell>
        </row>
        <row r="6061">
          <cell r="H6061" t="str">
            <v>MC002736</v>
          </cell>
          <cell r="P6061">
            <v>7896000</v>
          </cell>
          <cell r="AC6061" t="str">
            <v>Pharma</v>
          </cell>
          <cell r="AH6061" t="str">
            <v>Tiến độ 1</v>
          </cell>
        </row>
        <row r="6062">
          <cell r="H6062" t="str">
            <v>MC002736</v>
          </cell>
          <cell r="P6062">
            <v>1974000</v>
          </cell>
          <cell r="AC6062" t="str">
            <v>Pharma</v>
          </cell>
          <cell r="AH6062" t="str">
            <v>Tiến độ 1</v>
          </cell>
        </row>
        <row r="6063">
          <cell r="H6063" t="str">
            <v>MC002661</v>
          </cell>
          <cell r="P6063">
            <v>38880000</v>
          </cell>
          <cell r="AC6063" t="str">
            <v>Sữa Bột Colos</v>
          </cell>
          <cell r="AH6063" t="str">
            <v>Tiến độ 1</v>
          </cell>
        </row>
        <row r="6064">
          <cell r="H6064" t="str">
            <v>MC002661</v>
          </cell>
          <cell r="P6064">
            <v>89040000</v>
          </cell>
          <cell r="AC6064" t="str">
            <v>Sữa Bột Colos</v>
          </cell>
          <cell r="AH6064" t="str">
            <v>Tiến độ 1</v>
          </cell>
        </row>
        <row r="6065">
          <cell r="H6065" t="str">
            <v>MC002661</v>
          </cell>
          <cell r="P6065">
            <v>31200000</v>
          </cell>
          <cell r="AC6065" t="str">
            <v>Sữa Bột Colos</v>
          </cell>
          <cell r="AH6065" t="str">
            <v>Tiến độ 1</v>
          </cell>
        </row>
        <row r="6066">
          <cell r="H6066" t="str">
            <v>MC002661</v>
          </cell>
          <cell r="P6066">
            <v>122400000</v>
          </cell>
          <cell r="AC6066" t="str">
            <v>Sữa Bột Colos</v>
          </cell>
          <cell r="AH6066" t="str">
            <v>Tiến độ 1</v>
          </cell>
        </row>
        <row r="6067">
          <cell r="H6067" t="str">
            <v>MC000622</v>
          </cell>
          <cell r="P6067">
            <v>28800000</v>
          </cell>
          <cell r="AC6067" t="str">
            <v>Sữa Nước</v>
          </cell>
          <cell r="AH6067" t="str">
            <v>Tiến độ 1</v>
          </cell>
        </row>
        <row r="6068">
          <cell r="H6068" t="str">
            <v>MC000622</v>
          </cell>
          <cell r="P6068">
            <v>23040000</v>
          </cell>
          <cell r="AC6068" t="str">
            <v>Sữa Nước</v>
          </cell>
          <cell r="AH6068" t="str">
            <v>Tiến độ 1</v>
          </cell>
        </row>
        <row r="6069">
          <cell r="H6069" t="str">
            <v>MC000622</v>
          </cell>
          <cell r="P6069">
            <v>4492800</v>
          </cell>
          <cell r="AC6069" t="str">
            <v>Sữa Nước</v>
          </cell>
          <cell r="AH6069" t="str">
            <v>Tiến độ 1</v>
          </cell>
        </row>
        <row r="6070">
          <cell r="H6070" t="str">
            <v>MC000622</v>
          </cell>
          <cell r="P6070">
            <v>17280000</v>
          </cell>
          <cell r="AC6070" t="str">
            <v>Sữa Nước</v>
          </cell>
          <cell r="AH6070" t="str">
            <v>Tiến độ 1</v>
          </cell>
        </row>
        <row r="6071">
          <cell r="H6071" t="str">
            <v>MC000622</v>
          </cell>
          <cell r="P6071">
            <v>19200000</v>
          </cell>
          <cell r="AC6071" t="str">
            <v>Sữa Nước</v>
          </cell>
          <cell r="AH6071" t="str">
            <v>Tiến độ 1</v>
          </cell>
        </row>
        <row r="6072">
          <cell r="H6072" t="str">
            <v>MC000622</v>
          </cell>
          <cell r="P6072">
            <v>30600000</v>
          </cell>
          <cell r="AC6072" t="str">
            <v>Sữa Bột Colos</v>
          </cell>
          <cell r="AH6072" t="str">
            <v>Tiến độ 1</v>
          </cell>
        </row>
        <row r="6073">
          <cell r="H6073" t="str">
            <v>MC000622</v>
          </cell>
          <cell r="P6073">
            <v>62208000</v>
          </cell>
          <cell r="AC6073" t="str">
            <v>Sữa nước</v>
          </cell>
          <cell r="AH6073" t="str">
            <v>Tiến độ 1</v>
          </cell>
        </row>
        <row r="6074">
          <cell r="H6074" t="str">
            <v>MC000622</v>
          </cell>
          <cell r="P6074">
            <v>23846400</v>
          </cell>
          <cell r="AC6074" t="str">
            <v>Sữa nước</v>
          </cell>
          <cell r="AH6074" t="str">
            <v>Tiến độ 1</v>
          </cell>
        </row>
        <row r="6075">
          <cell r="H6075" t="str">
            <v>MC000622</v>
          </cell>
          <cell r="P6075">
            <v>4320000</v>
          </cell>
          <cell r="AC6075" t="str">
            <v>Sữa Nước</v>
          </cell>
          <cell r="AH6075" t="str">
            <v>Tiến độ 1</v>
          </cell>
        </row>
        <row r="6076">
          <cell r="H6076" t="str">
            <v>MC000622</v>
          </cell>
          <cell r="P6076">
            <v>600000</v>
          </cell>
          <cell r="AC6076" t="str">
            <v>Pur</v>
          </cell>
          <cell r="AH6076" t="str">
            <v>Tiến độ 1</v>
          </cell>
        </row>
        <row r="6077">
          <cell r="H6077" t="str">
            <v>MC000622</v>
          </cell>
          <cell r="P6077">
            <v>720000</v>
          </cell>
          <cell r="AC6077" t="str">
            <v>Pur</v>
          </cell>
          <cell r="AH6077" t="str">
            <v>Tiến độ 1</v>
          </cell>
        </row>
        <row r="6078">
          <cell r="H6078" t="str">
            <v>MC000622</v>
          </cell>
          <cell r="P6078">
            <v>600000</v>
          </cell>
          <cell r="AC6078" t="str">
            <v>Pur</v>
          </cell>
          <cell r="AH6078" t="str">
            <v>Tiến độ 1</v>
          </cell>
        </row>
        <row r="6079">
          <cell r="H6079" t="str">
            <v>MC000622</v>
          </cell>
          <cell r="P6079">
            <v>14700000</v>
          </cell>
          <cell r="AC6079" t="str">
            <v>Nunest</v>
          </cell>
          <cell r="AH6079" t="str">
            <v>Tiến độ 1</v>
          </cell>
        </row>
        <row r="6080">
          <cell r="H6080" t="str">
            <v>MC000622</v>
          </cell>
          <cell r="P6080">
            <v>3960000</v>
          </cell>
          <cell r="AC6080" t="str">
            <v>Nunest</v>
          </cell>
          <cell r="AH6080" t="str">
            <v>Tiến độ 1</v>
          </cell>
        </row>
        <row r="6081">
          <cell r="H6081" t="str">
            <v>MC000622</v>
          </cell>
          <cell r="P6081">
            <v>2700000</v>
          </cell>
          <cell r="AC6081" t="str">
            <v>Nunest</v>
          </cell>
          <cell r="AH6081" t="str">
            <v>Tiến độ 1</v>
          </cell>
        </row>
        <row r="6082">
          <cell r="H6082" t="str">
            <v>MC000622</v>
          </cell>
          <cell r="P6082">
            <v>7110000</v>
          </cell>
          <cell r="AC6082" t="str">
            <v>Nunest</v>
          </cell>
          <cell r="AH6082" t="str">
            <v>Tiến độ 1</v>
          </cell>
        </row>
        <row r="6083">
          <cell r="H6083" t="str">
            <v>MC000622</v>
          </cell>
          <cell r="P6083">
            <v>2340000</v>
          </cell>
          <cell r="AC6083" t="str">
            <v>Nunest</v>
          </cell>
          <cell r="AH6083" t="str">
            <v>Tiến độ 1</v>
          </cell>
        </row>
        <row r="6084">
          <cell r="H6084" t="str">
            <v>MC000622</v>
          </cell>
          <cell r="P6084">
            <v>2300000</v>
          </cell>
          <cell r="AC6084" t="str">
            <v>Nunest</v>
          </cell>
          <cell r="AH6084" t="str">
            <v>Tiến độ 1</v>
          </cell>
        </row>
        <row r="6085">
          <cell r="H6085" t="str">
            <v>MC000622</v>
          </cell>
          <cell r="P6085">
            <v>2250000</v>
          </cell>
          <cell r="AC6085" t="str">
            <v>Nunest</v>
          </cell>
          <cell r="AH6085" t="str">
            <v>Tiến độ 1</v>
          </cell>
        </row>
        <row r="6086">
          <cell r="H6086" t="str">
            <v>MC000622</v>
          </cell>
          <cell r="P6086">
            <v>345000</v>
          </cell>
          <cell r="AC6086" t="str">
            <v>Nunest</v>
          </cell>
          <cell r="AH6086" t="str">
            <v>Tiến độ 1</v>
          </cell>
        </row>
        <row r="6087">
          <cell r="H6087" t="str">
            <v>MC000622</v>
          </cell>
          <cell r="P6087">
            <v>47520000</v>
          </cell>
          <cell r="AC6087" t="str">
            <v>Sữa Nước Pharma</v>
          </cell>
          <cell r="AH6087" t="str">
            <v>Tiến độ 1</v>
          </cell>
        </row>
        <row r="6088">
          <cell r="H6088" t="str">
            <v>MC000622</v>
          </cell>
          <cell r="P6088">
            <v>25200000</v>
          </cell>
          <cell r="AC6088" t="str">
            <v>Sữa Nước Pharma</v>
          </cell>
          <cell r="AH6088" t="str">
            <v>Tiến độ 1</v>
          </cell>
        </row>
        <row r="6089">
          <cell r="H6089" t="str">
            <v>MC002577</v>
          </cell>
          <cell r="P6089">
            <v>3264000</v>
          </cell>
          <cell r="AC6089" t="str">
            <v>Bột Ăn Dặm</v>
          </cell>
          <cell r="AH6089" t="str">
            <v>Tiến độ 1</v>
          </cell>
        </row>
        <row r="6090">
          <cell r="H6090" t="str">
            <v>MC002577</v>
          </cell>
          <cell r="P6090">
            <v>2832000</v>
          </cell>
          <cell r="AC6090" t="str">
            <v>Bột Ăn Dặm</v>
          </cell>
          <cell r="AH6090" t="str">
            <v>Tiến độ 1</v>
          </cell>
        </row>
        <row r="6091">
          <cell r="H6091" t="str">
            <v>MC002577</v>
          </cell>
          <cell r="P6091">
            <v>3264000</v>
          </cell>
          <cell r="AC6091" t="str">
            <v>Bột Ăn Dặm</v>
          </cell>
          <cell r="AH6091" t="str">
            <v>Tiến độ 1</v>
          </cell>
        </row>
        <row r="6092">
          <cell r="H6092" t="str">
            <v>MC002577</v>
          </cell>
          <cell r="P6092">
            <v>6120000</v>
          </cell>
          <cell r="AC6092" t="str">
            <v>Sữa Bột Colos</v>
          </cell>
          <cell r="AH6092" t="str">
            <v>Tiến độ 1</v>
          </cell>
        </row>
        <row r="6093">
          <cell r="H6093" t="str">
            <v>MC002577</v>
          </cell>
          <cell r="P6093">
            <v>6048000</v>
          </cell>
          <cell r="AC6093" t="str">
            <v>Sữa nước</v>
          </cell>
          <cell r="AH6093" t="str">
            <v>Tiến độ 1</v>
          </cell>
        </row>
        <row r="6094">
          <cell r="H6094" t="str">
            <v>MC002577</v>
          </cell>
          <cell r="P6094">
            <v>9273600</v>
          </cell>
          <cell r="AC6094" t="str">
            <v>Sữa nước</v>
          </cell>
          <cell r="AH6094" t="str">
            <v>Tiến độ 1</v>
          </cell>
        </row>
        <row r="6095">
          <cell r="H6095" t="str">
            <v>MC002577</v>
          </cell>
          <cell r="P6095">
            <v>1800000</v>
          </cell>
          <cell r="AC6095" t="str">
            <v>Sữa Nước Pharma</v>
          </cell>
          <cell r="AH6095" t="str">
            <v>Tiến độ 1</v>
          </cell>
        </row>
        <row r="6096">
          <cell r="H6096" t="str">
            <v>MC002577</v>
          </cell>
          <cell r="P6096">
            <v>3763200</v>
          </cell>
          <cell r="AC6096" t="str">
            <v>Sữa Nước Pharma</v>
          </cell>
          <cell r="AH6096" t="str">
            <v>Tiến độ 1</v>
          </cell>
        </row>
        <row r="6097">
          <cell r="H6097" t="str">
            <v>MC002577</v>
          </cell>
          <cell r="P6097">
            <v>1152000</v>
          </cell>
          <cell r="AC6097" t="str">
            <v>Sữa Nước</v>
          </cell>
          <cell r="AH6097" t="str">
            <v>Tiến độ 1</v>
          </cell>
        </row>
        <row r="6098">
          <cell r="H6098" t="str">
            <v>MC002577</v>
          </cell>
          <cell r="P6098">
            <v>1123200</v>
          </cell>
          <cell r="AC6098" t="str">
            <v>Sữa Nước</v>
          </cell>
          <cell r="AH6098" t="str">
            <v>Tiến độ 1</v>
          </cell>
        </row>
        <row r="6099">
          <cell r="H6099" t="str">
            <v>MC002577</v>
          </cell>
          <cell r="P6099">
            <v>1152000</v>
          </cell>
          <cell r="AC6099" t="str">
            <v>Sữa Nước</v>
          </cell>
          <cell r="AH6099" t="str">
            <v>Tiến độ 1</v>
          </cell>
        </row>
        <row r="6100">
          <cell r="H6100" t="str">
            <v>MC002589</v>
          </cell>
          <cell r="P6100">
            <v>8554000</v>
          </cell>
          <cell r="AC6100" t="str">
            <v>Pharma</v>
          </cell>
          <cell r="AH6100" t="str">
            <v>Tiến độ 1</v>
          </cell>
        </row>
        <row r="6101">
          <cell r="H6101" t="str">
            <v>MC002589</v>
          </cell>
          <cell r="P6101">
            <v>5070000</v>
          </cell>
          <cell r="AC6101" t="str">
            <v>Pharma</v>
          </cell>
          <cell r="AH6101" t="str">
            <v>Tiến độ 1</v>
          </cell>
        </row>
        <row r="6102">
          <cell r="H6102" t="str">
            <v>MC002589</v>
          </cell>
          <cell r="P6102">
            <v>7680000</v>
          </cell>
          <cell r="AC6102" t="str">
            <v>Sữa Nước</v>
          </cell>
          <cell r="AH6102" t="str">
            <v>Tiến độ 1</v>
          </cell>
        </row>
        <row r="6103">
          <cell r="H6103" t="str">
            <v>MC002589</v>
          </cell>
          <cell r="P6103">
            <v>6624000</v>
          </cell>
          <cell r="AC6103" t="str">
            <v>Sữa nước</v>
          </cell>
          <cell r="AH6103" t="str">
            <v>Tiến độ 1</v>
          </cell>
        </row>
        <row r="6104">
          <cell r="H6104" t="str">
            <v>MC002589</v>
          </cell>
          <cell r="P6104">
            <v>2340000</v>
          </cell>
          <cell r="AC6104" t="str">
            <v>Nunest</v>
          </cell>
          <cell r="AH6104" t="str">
            <v>Tiến độ 1</v>
          </cell>
        </row>
        <row r="6105">
          <cell r="H6105" t="str">
            <v>MC002589</v>
          </cell>
          <cell r="P6105">
            <v>5760000</v>
          </cell>
          <cell r="AC6105" t="str">
            <v>Sữa Nước</v>
          </cell>
          <cell r="AH6105" t="str">
            <v>Tiến độ 1</v>
          </cell>
        </row>
        <row r="6106">
          <cell r="H6106" t="str">
            <v>MC002589</v>
          </cell>
          <cell r="P6106">
            <v>15360000</v>
          </cell>
          <cell r="AC6106" t="str">
            <v>Sữa Nước</v>
          </cell>
          <cell r="AH6106" t="str">
            <v>Tiến độ 1</v>
          </cell>
        </row>
        <row r="6107">
          <cell r="H6107" t="str">
            <v>MC002589</v>
          </cell>
          <cell r="P6107">
            <v>8640000</v>
          </cell>
          <cell r="AC6107" t="str">
            <v>Sữa Nước</v>
          </cell>
          <cell r="AH6107" t="str">
            <v>Tiến độ 1</v>
          </cell>
        </row>
        <row r="6108">
          <cell r="H6108" t="str">
            <v>MC002589</v>
          </cell>
          <cell r="P6108">
            <v>3744000</v>
          </cell>
          <cell r="AC6108" t="str">
            <v>Sữa Nước</v>
          </cell>
          <cell r="AH6108" t="str">
            <v>Tiến độ 1</v>
          </cell>
        </row>
        <row r="6109">
          <cell r="H6109" t="str">
            <v>MC002589</v>
          </cell>
          <cell r="P6109">
            <v>1632000</v>
          </cell>
          <cell r="AC6109" t="str">
            <v>Bột Ăn Dặm</v>
          </cell>
          <cell r="AH6109" t="str">
            <v>Tiến độ 1</v>
          </cell>
        </row>
        <row r="6110">
          <cell r="H6110" t="str">
            <v>MC002589</v>
          </cell>
          <cell r="P6110">
            <v>1632000</v>
          </cell>
          <cell r="AC6110" t="str">
            <v>Bột Ăn Dặm</v>
          </cell>
          <cell r="AH6110" t="str">
            <v>Tiến độ 1</v>
          </cell>
        </row>
        <row r="6111">
          <cell r="H6111" t="str">
            <v>MC002589</v>
          </cell>
          <cell r="P6111">
            <v>1632000</v>
          </cell>
          <cell r="AC6111" t="str">
            <v>Bột Ăn Dặm</v>
          </cell>
          <cell r="AH6111" t="str">
            <v>Tiến độ 1</v>
          </cell>
        </row>
        <row r="6112">
          <cell r="H6112" t="str">
            <v>MC002589</v>
          </cell>
          <cell r="P6112">
            <v>1632000</v>
          </cell>
          <cell r="AC6112" t="str">
            <v>Bột Ăn Dặm</v>
          </cell>
          <cell r="AH6112" t="str">
            <v>Tiến độ 1</v>
          </cell>
        </row>
        <row r="6113">
          <cell r="H6113" t="str">
            <v>MC002589</v>
          </cell>
          <cell r="P6113">
            <v>1416000</v>
          </cell>
          <cell r="AC6113" t="str">
            <v>Bột Ăn Dặm</v>
          </cell>
          <cell r="AH6113" t="str">
            <v>Tiến độ 1</v>
          </cell>
        </row>
        <row r="6114">
          <cell r="H6114" t="str">
            <v>MC002589</v>
          </cell>
          <cell r="P6114">
            <v>7728000</v>
          </cell>
          <cell r="AC6114" t="str">
            <v>Dinh Dưỡng</v>
          </cell>
          <cell r="AH6114" t="str">
            <v>Tiến độ 1</v>
          </cell>
        </row>
        <row r="6115">
          <cell r="H6115" t="str">
            <v>MC002589</v>
          </cell>
          <cell r="P6115">
            <v>5880000</v>
          </cell>
          <cell r="AC6115" t="str">
            <v>Dinh Dưỡng</v>
          </cell>
          <cell r="AH6115" t="str">
            <v>Tiến độ 1</v>
          </cell>
        </row>
        <row r="6116">
          <cell r="H6116" t="str">
            <v>MC002589</v>
          </cell>
          <cell r="P6116">
            <v>5760000</v>
          </cell>
          <cell r="AC6116" t="str">
            <v>Dinh Dưỡng</v>
          </cell>
          <cell r="AH6116" t="str">
            <v>Tiến độ 1</v>
          </cell>
        </row>
        <row r="6117">
          <cell r="H6117" t="str">
            <v>MC002589</v>
          </cell>
          <cell r="P6117">
            <v>2700000</v>
          </cell>
          <cell r="AC6117" t="str">
            <v>Nunest</v>
          </cell>
          <cell r="AH6117" t="str">
            <v>Tiến độ 1</v>
          </cell>
        </row>
        <row r="6118">
          <cell r="H6118" t="str">
            <v>MC002589</v>
          </cell>
          <cell r="P6118">
            <v>2850000</v>
          </cell>
          <cell r="AC6118" t="str">
            <v>Nunest</v>
          </cell>
          <cell r="AH6118" t="str">
            <v>Tiến độ 1</v>
          </cell>
        </row>
        <row r="6119">
          <cell r="H6119" t="str">
            <v>MC002589</v>
          </cell>
          <cell r="P6119">
            <v>1470000</v>
          </cell>
          <cell r="AC6119" t="str">
            <v>Nunest</v>
          </cell>
          <cell r="AH6119" t="str">
            <v>Tiến độ 1</v>
          </cell>
        </row>
        <row r="6120">
          <cell r="H6120" t="str">
            <v>MC002589</v>
          </cell>
          <cell r="P6120">
            <v>2340000</v>
          </cell>
          <cell r="AC6120" t="str">
            <v>Nunest</v>
          </cell>
          <cell r="AH6120" t="str">
            <v>Tiến độ 1</v>
          </cell>
        </row>
        <row r="6121">
          <cell r="H6121" t="str">
            <v>MC000894</v>
          </cell>
          <cell r="P6121">
            <v>11760000</v>
          </cell>
          <cell r="AC6121" t="str">
            <v>Dinh Dưỡng</v>
          </cell>
          <cell r="AH6121" t="str">
            <v>Tiến độ 1</v>
          </cell>
        </row>
        <row r="6122">
          <cell r="H6122" t="str">
            <v>MC000894</v>
          </cell>
          <cell r="P6122">
            <v>4980000</v>
          </cell>
          <cell r="AC6122" t="str">
            <v>Dinh Dưỡng</v>
          </cell>
          <cell r="AH6122" t="str">
            <v>Tiến độ 1</v>
          </cell>
        </row>
        <row r="6123">
          <cell r="H6123" t="str">
            <v>MC000894</v>
          </cell>
          <cell r="P6123">
            <v>3456000</v>
          </cell>
          <cell r="AC6123" t="str">
            <v>Sữa Nước</v>
          </cell>
          <cell r="AH6123" t="str">
            <v>Tiến độ 1</v>
          </cell>
        </row>
        <row r="6124">
          <cell r="H6124" t="str">
            <v>MC000894</v>
          </cell>
          <cell r="P6124">
            <v>1728000</v>
          </cell>
          <cell r="AC6124" t="str">
            <v>Sữa Nước</v>
          </cell>
          <cell r="AH6124" t="str">
            <v>Tiến độ 1</v>
          </cell>
        </row>
        <row r="6125">
          <cell r="H6125" t="str">
            <v>MC000894</v>
          </cell>
          <cell r="P6125">
            <v>6120000</v>
          </cell>
          <cell r="AC6125" t="str">
            <v>Sữa Bột Colos</v>
          </cell>
          <cell r="AH6125" t="str">
            <v>Tiến độ 1</v>
          </cell>
        </row>
        <row r="6126">
          <cell r="H6126" t="str">
            <v>MC000894</v>
          </cell>
          <cell r="P6126">
            <v>6912000</v>
          </cell>
          <cell r="AC6126" t="str">
            <v>Sữa Nước</v>
          </cell>
          <cell r="AH6126" t="str">
            <v>Tiến độ 1</v>
          </cell>
        </row>
        <row r="6127">
          <cell r="H6127" t="str">
            <v>MC002507</v>
          </cell>
          <cell r="P6127">
            <v>708000</v>
          </cell>
          <cell r="AC6127" t="str">
            <v>Bột Ăn Dặm</v>
          </cell>
          <cell r="AH6127" t="str">
            <v>Tiến độ 1</v>
          </cell>
        </row>
        <row r="6128">
          <cell r="H6128" t="str">
            <v>MC002507</v>
          </cell>
          <cell r="P6128">
            <v>1416000</v>
          </cell>
          <cell r="AC6128" t="str">
            <v>Bột Ăn Dặm</v>
          </cell>
          <cell r="AH6128" t="str">
            <v>Tiến độ 1</v>
          </cell>
        </row>
        <row r="6129">
          <cell r="H6129" t="str">
            <v>MC002507</v>
          </cell>
          <cell r="P6129">
            <v>708000</v>
          </cell>
          <cell r="AC6129" t="str">
            <v>Bột Ăn Dặm</v>
          </cell>
          <cell r="AH6129" t="str">
            <v>Tiến độ 1</v>
          </cell>
        </row>
        <row r="6130">
          <cell r="H6130" t="str">
            <v>MC002507</v>
          </cell>
          <cell r="P6130">
            <v>708000</v>
          </cell>
          <cell r="AC6130" t="str">
            <v>Bột Ăn Dặm</v>
          </cell>
          <cell r="AH6130" t="str">
            <v>Tiến độ 1</v>
          </cell>
        </row>
        <row r="6131">
          <cell r="H6131" t="str">
            <v>MC002507</v>
          </cell>
          <cell r="P6131">
            <v>1416000</v>
          </cell>
          <cell r="AC6131" t="str">
            <v>Bột Ăn Dặm</v>
          </cell>
          <cell r="AH6131" t="str">
            <v>Tiến độ 1</v>
          </cell>
        </row>
        <row r="6132">
          <cell r="H6132" t="str">
            <v>MC002507</v>
          </cell>
          <cell r="P6132">
            <v>1632000</v>
          </cell>
          <cell r="AC6132" t="str">
            <v>Bột Ăn Dặm</v>
          </cell>
          <cell r="AH6132" t="str">
            <v>Tiến độ 1</v>
          </cell>
        </row>
        <row r="6133">
          <cell r="H6133" t="str">
            <v>MC002507</v>
          </cell>
          <cell r="P6133">
            <v>816000</v>
          </cell>
          <cell r="AC6133" t="str">
            <v>Bột Ăn Dặm</v>
          </cell>
          <cell r="AH6133" t="str">
            <v>Tiến độ 1</v>
          </cell>
        </row>
        <row r="6134">
          <cell r="H6134" t="str">
            <v>MC002507</v>
          </cell>
          <cell r="P6134">
            <v>8880000</v>
          </cell>
          <cell r="AC6134" t="str">
            <v>Dinh Dưỡng</v>
          </cell>
          <cell r="AH6134" t="str">
            <v>Tiến độ 1</v>
          </cell>
        </row>
        <row r="6135">
          <cell r="H6135" t="str">
            <v>MC002507</v>
          </cell>
          <cell r="P6135">
            <v>19920000</v>
          </cell>
          <cell r="AC6135" t="str">
            <v>Dinh Dưỡng</v>
          </cell>
          <cell r="AH6135" t="str">
            <v>Tiến độ 1</v>
          </cell>
        </row>
        <row r="6136">
          <cell r="H6136" t="str">
            <v>MC002507</v>
          </cell>
          <cell r="P6136">
            <v>11520000</v>
          </cell>
          <cell r="AC6136" t="str">
            <v>Dinh Dưỡng</v>
          </cell>
          <cell r="AH6136" t="str">
            <v>Tiến độ 1</v>
          </cell>
        </row>
        <row r="6137">
          <cell r="H6137" t="str">
            <v>MC002507</v>
          </cell>
          <cell r="P6137">
            <v>11484000</v>
          </cell>
          <cell r="AC6137" t="str">
            <v>Dinh Dưỡng</v>
          </cell>
          <cell r="AH6137" t="str">
            <v>Tiến độ 1</v>
          </cell>
        </row>
        <row r="6138">
          <cell r="H6138" t="str">
            <v>MC002507</v>
          </cell>
          <cell r="P6138">
            <v>23184000</v>
          </cell>
          <cell r="AC6138" t="str">
            <v>Dinh Dưỡng</v>
          </cell>
          <cell r="AH6138" t="str">
            <v>Tiến độ 1</v>
          </cell>
        </row>
        <row r="6139">
          <cell r="H6139" t="str">
            <v>MC002507</v>
          </cell>
          <cell r="P6139">
            <v>2880000</v>
          </cell>
          <cell r="AC6139" t="str">
            <v>Sữa Nước</v>
          </cell>
          <cell r="AH6139" t="str">
            <v>Tiến độ 1</v>
          </cell>
        </row>
        <row r="6140">
          <cell r="H6140" t="str">
            <v>MC002507</v>
          </cell>
          <cell r="P6140">
            <v>19200000</v>
          </cell>
          <cell r="AC6140" t="str">
            <v>Sữa Nước</v>
          </cell>
          <cell r="AH6140" t="str">
            <v>Tiến độ 1</v>
          </cell>
        </row>
        <row r="6141">
          <cell r="H6141" t="str">
            <v>MC000376</v>
          </cell>
          <cell r="P6141">
            <v>22200000</v>
          </cell>
          <cell r="AC6141" t="str">
            <v>Dinh Dưỡng</v>
          </cell>
          <cell r="AH6141" t="str">
            <v>Tiến độ 1</v>
          </cell>
        </row>
        <row r="6142">
          <cell r="H6142" t="str">
            <v>MC000376</v>
          </cell>
          <cell r="P6142">
            <v>7728000</v>
          </cell>
          <cell r="AC6142" t="str">
            <v>Dinh Dưỡng</v>
          </cell>
          <cell r="AH6142" t="str">
            <v>Tiến độ 1</v>
          </cell>
        </row>
        <row r="6143">
          <cell r="H6143" t="str">
            <v>MC000376</v>
          </cell>
          <cell r="P6143">
            <v>15360000</v>
          </cell>
          <cell r="AC6143" t="str">
            <v>Sữa Nước</v>
          </cell>
          <cell r="AH6143" t="str">
            <v>Tiến độ 1</v>
          </cell>
        </row>
        <row r="6144">
          <cell r="H6144" t="str">
            <v>MC000376</v>
          </cell>
          <cell r="P6144">
            <v>28512000</v>
          </cell>
          <cell r="AC6144" t="str">
            <v>Dinh Dưỡng</v>
          </cell>
          <cell r="AH6144" t="str">
            <v>Tiến độ 1</v>
          </cell>
        </row>
        <row r="6145">
          <cell r="H6145" t="str">
            <v>MC002062</v>
          </cell>
          <cell r="P6145">
            <v>4752000</v>
          </cell>
          <cell r="AC6145" t="str">
            <v>Dinh Dưỡng</v>
          </cell>
          <cell r="AH6145" t="str">
            <v>Tiến độ 1</v>
          </cell>
        </row>
        <row r="6146">
          <cell r="H6146" t="str">
            <v>MC002062</v>
          </cell>
          <cell r="P6146">
            <v>2592000</v>
          </cell>
          <cell r="AC6146" t="str">
            <v>Sữa Nước Pharma</v>
          </cell>
          <cell r="AH6146" t="str">
            <v>Tiến độ 1</v>
          </cell>
        </row>
        <row r="6147">
          <cell r="H6147" t="str">
            <v>MC002062</v>
          </cell>
          <cell r="P6147">
            <v>4320000</v>
          </cell>
          <cell r="AC6147" t="str">
            <v>Sữa nước</v>
          </cell>
          <cell r="AH6147" t="str">
            <v>Tiến độ 1</v>
          </cell>
        </row>
        <row r="6148">
          <cell r="H6148" t="str">
            <v>MC001125</v>
          </cell>
          <cell r="P6148">
            <v>6120000</v>
          </cell>
          <cell r="AC6148" t="str">
            <v>Sữa Bột Colos</v>
          </cell>
          <cell r="AH6148" t="str">
            <v>Tiến độ 1</v>
          </cell>
        </row>
        <row r="6149">
          <cell r="H6149" t="str">
            <v>MC001125</v>
          </cell>
          <cell r="P6149">
            <v>6360000</v>
          </cell>
          <cell r="AC6149" t="str">
            <v>Sữa Bột Colos</v>
          </cell>
          <cell r="AH6149" t="str">
            <v>Tiến độ 1</v>
          </cell>
        </row>
        <row r="6150">
          <cell r="H6150" t="str">
            <v>MC001125</v>
          </cell>
          <cell r="P6150">
            <v>39480000</v>
          </cell>
          <cell r="AC6150" t="str">
            <v>Pharma</v>
          </cell>
          <cell r="AH6150" t="str">
            <v>Tiến độ 1</v>
          </cell>
        </row>
        <row r="6151">
          <cell r="H6151" t="str">
            <v>MC001125</v>
          </cell>
          <cell r="P6151">
            <v>60720000</v>
          </cell>
          <cell r="AC6151" t="str">
            <v>Pharma</v>
          </cell>
          <cell r="AH6151" t="str">
            <v>Tiến độ 1</v>
          </cell>
        </row>
        <row r="6152">
          <cell r="H6152" t="str">
            <v>MC001125</v>
          </cell>
          <cell r="P6152">
            <v>42000000</v>
          </cell>
          <cell r="AC6152" t="str">
            <v>Pharma</v>
          </cell>
          <cell r="AH6152" t="str">
            <v>Tiến độ 1</v>
          </cell>
        </row>
        <row r="6153">
          <cell r="H6153" t="str">
            <v>MC001125</v>
          </cell>
          <cell r="P6153">
            <v>2937600</v>
          </cell>
          <cell r="AC6153" t="str">
            <v>Sữa Nước Colos</v>
          </cell>
          <cell r="AH6153" t="str">
            <v>Tiến độ 1</v>
          </cell>
        </row>
        <row r="6154">
          <cell r="H6154" t="str">
            <v>MC001125</v>
          </cell>
          <cell r="P6154">
            <v>5184000</v>
          </cell>
          <cell r="AC6154" t="str">
            <v>Sữa Nước Pharma</v>
          </cell>
          <cell r="AH6154" t="str">
            <v>Tiến độ 1</v>
          </cell>
        </row>
        <row r="6155">
          <cell r="H6155" t="str">
            <v>MC001125</v>
          </cell>
          <cell r="P6155">
            <v>10800000</v>
          </cell>
          <cell r="AC6155" t="str">
            <v>Sữa Nước Pharma</v>
          </cell>
          <cell r="AH6155" t="str">
            <v>Tiến độ 1</v>
          </cell>
        </row>
        <row r="6156">
          <cell r="H6156" t="str">
            <v>MC001125</v>
          </cell>
          <cell r="P6156">
            <v>26880000</v>
          </cell>
          <cell r="AC6156" t="str">
            <v>Sữa Nước Pharma</v>
          </cell>
          <cell r="AH6156" t="str">
            <v>Tiến độ 1</v>
          </cell>
        </row>
        <row r="6157">
          <cell r="H6157" t="str">
            <v>MC001125</v>
          </cell>
          <cell r="P6157">
            <v>5184000</v>
          </cell>
          <cell r="AC6157" t="str">
            <v>Sữa Nước</v>
          </cell>
          <cell r="AH6157" t="str">
            <v>Tiến độ 1</v>
          </cell>
        </row>
        <row r="6158">
          <cell r="H6158" t="str">
            <v>MC001125</v>
          </cell>
          <cell r="P6158">
            <v>7948800</v>
          </cell>
          <cell r="AC6158" t="str">
            <v>Sữa Nước</v>
          </cell>
          <cell r="AH6158" t="str">
            <v>Tiến độ 1</v>
          </cell>
        </row>
        <row r="6159">
          <cell r="H6159" t="str">
            <v>MC001125</v>
          </cell>
          <cell r="P6159">
            <v>38016000</v>
          </cell>
          <cell r="AC6159" t="str">
            <v>Dinh Dưỡng</v>
          </cell>
          <cell r="AH6159" t="str">
            <v>Tiến độ 1</v>
          </cell>
        </row>
        <row r="6160">
          <cell r="H6160" t="str">
            <v>MC001125</v>
          </cell>
          <cell r="P6160">
            <v>44400000</v>
          </cell>
          <cell r="AC6160" t="str">
            <v>Dinh Dưỡng</v>
          </cell>
          <cell r="AH6160" t="str">
            <v>Tiến độ 1</v>
          </cell>
        </row>
        <row r="6161">
          <cell r="H6161" t="str">
            <v>MC000521</v>
          </cell>
          <cell r="P6161">
            <v>61776000</v>
          </cell>
          <cell r="AC6161" t="str">
            <v>Dinh Dưỡng</v>
          </cell>
          <cell r="AH6161" t="str">
            <v>Tiến độ 1</v>
          </cell>
        </row>
        <row r="6162">
          <cell r="H6162" t="str">
            <v>MC000521</v>
          </cell>
          <cell r="P6162">
            <v>28800000</v>
          </cell>
          <cell r="AC6162" t="str">
            <v>Dinh Dưỡng</v>
          </cell>
          <cell r="AH6162" t="str">
            <v>Tiến độ 1</v>
          </cell>
        </row>
        <row r="6163">
          <cell r="H6163" t="str">
            <v>MC000521</v>
          </cell>
          <cell r="P6163">
            <v>57960000</v>
          </cell>
          <cell r="AC6163" t="str">
            <v>Dinh Dưỡng</v>
          </cell>
          <cell r="AH6163" t="str">
            <v>Tiến độ 1</v>
          </cell>
        </row>
        <row r="6164">
          <cell r="H6164" t="str">
            <v>MC000521</v>
          </cell>
          <cell r="P6164">
            <v>39840000</v>
          </cell>
          <cell r="AC6164" t="str">
            <v>Dinh Dưỡng</v>
          </cell>
          <cell r="AH6164" t="str">
            <v>Tiến độ 1</v>
          </cell>
        </row>
        <row r="6165">
          <cell r="H6165" t="str">
            <v>MC000521</v>
          </cell>
          <cell r="P6165">
            <v>29400000</v>
          </cell>
          <cell r="AC6165" t="str">
            <v>Dinh Dưỡng</v>
          </cell>
          <cell r="AH6165" t="str">
            <v>Tiến độ 1</v>
          </cell>
        </row>
        <row r="6166">
          <cell r="H6166" t="str">
            <v>MC000521</v>
          </cell>
          <cell r="P6166">
            <v>22992000</v>
          </cell>
          <cell r="AC6166" t="str">
            <v>Dinh Dưỡng</v>
          </cell>
          <cell r="AH6166" t="str">
            <v>Tiến độ 1</v>
          </cell>
        </row>
        <row r="6167">
          <cell r="H6167" t="str">
            <v>MC000521</v>
          </cell>
          <cell r="P6167">
            <v>9264000</v>
          </cell>
          <cell r="AC6167" t="str">
            <v>Dinh Dưỡng</v>
          </cell>
          <cell r="AH6167" t="str">
            <v>Tiến độ 1</v>
          </cell>
        </row>
        <row r="6168">
          <cell r="H6168" t="str">
            <v>MC000521</v>
          </cell>
          <cell r="P6168">
            <v>2340000</v>
          </cell>
          <cell r="AC6168" t="str">
            <v>Pharma</v>
          </cell>
          <cell r="AH6168" t="str">
            <v>Tiến độ 1</v>
          </cell>
        </row>
        <row r="6169">
          <cell r="H6169" t="str">
            <v>MC000521</v>
          </cell>
          <cell r="P6169">
            <v>4680000</v>
          </cell>
          <cell r="AC6169" t="str">
            <v>Pharma</v>
          </cell>
          <cell r="AH6169" t="str">
            <v>Tiến độ 1</v>
          </cell>
        </row>
        <row r="6170">
          <cell r="H6170" t="str">
            <v>MC000521</v>
          </cell>
          <cell r="P6170">
            <v>3828000</v>
          </cell>
          <cell r="AC6170" t="str">
            <v>Pharma</v>
          </cell>
          <cell r="AH6170" t="str">
            <v>Tiến độ 1</v>
          </cell>
        </row>
        <row r="6171">
          <cell r="H6171" t="str">
            <v>MC000521</v>
          </cell>
          <cell r="P6171">
            <v>29376000</v>
          </cell>
          <cell r="AC6171" t="str">
            <v>Sữa Nước</v>
          </cell>
          <cell r="AH6171" t="str">
            <v>Tiến độ 1</v>
          </cell>
        </row>
        <row r="6172">
          <cell r="H6172" t="str">
            <v>MC000521</v>
          </cell>
          <cell r="P6172">
            <v>38188800</v>
          </cell>
          <cell r="AC6172" t="str">
            <v>Sữa Nước</v>
          </cell>
          <cell r="AH6172" t="str">
            <v>Tiến độ 1</v>
          </cell>
        </row>
        <row r="6173">
          <cell r="H6173" t="str">
            <v>MC000521</v>
          </cell>
          <cell r="P6173">
            <v>44064000</v>
          </cell>
          <cell r="AC6173" t="str">
            <v>Sữa nước</v>
          </cell>
          <cell r="AH6173" t="str">
            <v>Tiến độ 1</v>
          </cell>
        </row>
        <row r="6174">
          <cell r="H6174" t="str">
            <v>MC000521</v>
          </cell>
          <cell r="P6174">
            <v>6912000</v>
          </cell>
          <cell r="AC6174" t="str">
            <v>Sữa Nước</v>
          </cell>
          <cell r="AH6174" t="str">
            <v>Tiến độ 1</v>
          </cell>
        </row>
        <row r="6175">
          <cell r="H6175" t="str">
            <v>MC002757</v>
          </cell>
          <cell r="P6175">
            <v>9792000</v>
          </cell>
          <cell r="AC6175" t="str">
            <v>Sữa Nước Colos</v>
          </cell>
          <cell r="AH6175" t="str">
            <v>Tiến độ 1</v>
          </cell>
        </row>
        <row r="6176">
          <cell r="H6176" t="str">
            <v>MC002757</v>
          </cell>
          <cell r="P6176">
            <v>8640000</v>
          </cell>
          <cell r="AC6176" t="str">
            <v>Sữa nước</v>
          </cell>
          <cell r="AH6176" t="str">
            <v>Tiến độ 1</v>
          </cell>
        </row>
        <row r="6177">
          <cell r="H6177" t="str">
            <v>MC002757</v>
          </cell>
          <cell r="P6177">
            <v>3974400</v>
          </cell>
          <cell r="AC6177" t="str">
            <v>Sữa nước</v>
          </cell>
          <cell r="AH6177" t="str">
            <v>Tiến độ 1</v>
          </cell>
        </row>
        <row r="6178">
          <cell r="H6178" t="str">
            <v>MC002757</v>
          </cell>
          <cell r="P6178">
            <v>4320000</v>
          </cell>
          <cell r="AC6178" t="str">
            <v>Nunest</v>
          </cell>
          <cell r="AH6178" t="str">
            <v>Tiến độ 1</v>
          </cell>
        </row>
        <row r="6179">
          <cell r="H6179" t="str">
            <v>MC002757</v>
          </cell>
          <cell r="P6179">
            <v>3960000</v>
          </cell>
          <cell r="AC6179" t="str">
            <v>Nunest</v>
          </cell>
          <cell r="AH6179" t="str">
            <v>Tiến độ 1</v>
          </cell>
        </row>
        <row r="6180">
          <cell r="H6180" t="str">
            <v>MC002757</v>
          </cell>
          <cell r="P6180">
            <v>1500000</v>
          </cell>
          <cell r="AC6180" t="str">
            <v>Nunest</v>
          </cell>
          <cell r="AH6180" t="str">
            <v>Tiến độ 1</v>
          </cell>
        </row>
        <row r="6181">
          <cell r="H6181" t="str">
            <v>MC002757</v>
          </cell>
          <cell r="P6181">
            <v>1740000</v>
          </cell>
          <cell r="AC6181" t="str">
            <v>Nunest</v>
          </cell>
          <cell r="AH6181" t="str">
            <v>Tiến độ 1</v>
          </cell>
        </row>
        <row r="6182">
          <cell r="H6182" t="str">
            <v>MC002757</v>
          </cell>
          <cell r="P6182">
            <v>1740000</v>
          </cell>
          <cell r="AC6182" t="str">
            <v>Nunest</v>
          </cell>
          <cell r="AH6182" t="str">
            <v>Tiến độ 1</v>
          </cell>
        </row>
        <row r="6183">
          <cell r="H6183" t="str">
            <v>MC002757</v>
          </cell>
          <cell r="P6183">
            <v>1650000</v>
          </cell>
          <cell r="AC6183" t="str">
            <v>Nunest</v>
          </cell>
          <cell r="AH6183" t="str">
            <v>Tiến độ 1</v>
          </cell>
        </row>
        <row r="6184">
          <cell r="H6184" t="str">
            <v>MC002757</v>
          </cell>
          <cell r="P6184">
            <v>1710000</v>
          </cell>
          <cell r="AC6184" t="str">
            <v>Nunest</v>
          </cell>
          <cell r="AH6184" t="str">
            <v>Tiến độ 1</v>
          </cell>
        </row>
        <row r="6185">
          <cell r="H6185" t="str">
            <v>MC002757</v>
          </cell>
          <cell r="P6185">
            <v>1800000</v>
          </cell>
          <cell r="AC6185" t="str">
            <v>Nunest</v>
          </cell>
          <cell r="AH6185" t="str">
            <v>Tiến độ 1</v>
          </cell>
        </row>
        <row r="6186">
          <cell r="H6186" t="str">
            <v>MC002757</v>
          </cell>
          <cell r="P6186">
            <v>690000</v>
          </cell>
          <cell r="AC6186" t="str">
            <v>Nunest</v>
          </cell>
          <cell r="AH6186" t="str">
            <v>Tiến độ 1</v>
          </cell>
        </row>
        <row r="6187">
          <cell r="H6187" t="str">
            <v>MC002757</v>
          </cell>
          <cell r="P6187">
            <v>5520000</v>
          </cell>
          <cell r="AC6187" t="str">
            <v>Nunest</v>
          </cell>
          <cell r="AH6187" t="str">
            <v>Tiến độ 1</v>
          </cell>
        </row>
        <row r="6188">
          <cell r="H6188" t="str">
            <v>MC002757</v>
          </cell>
          <cell r="P6188">
            <v>1170000</v>
          </cell>
          <cell r="AC6188" t="str">
            <v>Nunest</v>
          </cell>
          <cell r="AH6188" t="str">
            <v>Tiến độ 1</v>
          </cell>
        </row>
        <row r="6189">
          <cell r="H6189" t="str">
            <v>MC002757</v>
          </cell>
          <cell r="P6189">
            <v>7350000</v>
          </cell>
          <cell r="AC6189" t="str">
            <v>Nunest</v>
          </cell>
          <cell r="AH6189" t="str">
            <v>Tiến độ 1</v>
          </cell>
        </row>
        <row r="6190">
          <cell r="H6190" t="str">
            <v>MC002757</v>
          </cell>
          <cell r="P6190">
            <v>5400000</v>
          </cell>
          <cell r="AC6190" t="str">
            <v>Nunest</v>
          </cell>
          <cell r="AH6190" t="str">
            <v>Tiến độ 1</v>
          </cell>
        </row>
        <row r="6191">
          <cell r="H6191" t="str">
            <v>MC002757</v>
          </cell>
          <cell r="P6191">
            <v>17280000</v>
          </cell>
          <cell r="AC6191" t="str">
            <v>Dinh Dưỡng</v>
          </cell>
          <cell r="AH6191" t="str">
            <v>Tiến độ 1</v>
          </cell>
        </row>
        <row r="6192">
          <cell r="H6192" t="str">
            <v>MC002757</v>
          </cell>
          <cell r="P6192">
            <v>13896000</v>
          </cell>
          <cell r="AC6192" t="str">
            <v>Dinh Dưỡng</v>
          </cell>
          <cell r="AH6192" t="str">
            <v>Tiến độ 1</v>
          </cell>
        </row>
        <row r="6193">
          <cell r="H6193" t="str">
            <v>MC002757</v>
          </cell>
          <cell r="P6193">
            <v>11592000</v>
          </cell>
          <cell r="AC6193" t="str">
            <v>Dinh Dưỡng</v>
          </cell>
          <cell r="AH6193" t="str">
            <v>Tiến độ 1</v>
          </cell>
        </row>
        <row r="6194">
          <cell r="H6194" t="str">
            <v>MC000756</v>
          </cell>
          <cell r="P6194">
            <v>22500000</v>
          </cell>
          <cell r="AC6194" t="str">
            <v>Nunest</v>
          </cell>
          <cell r="AH6194" t="str">
            <v>Tiến độ 1</v>
          </cell>
        </row>
        <row r="6195">
          <cell r="H6195" t="str">
            <v>MC000756</v>
          </cell>
          <cell r="P6195">
            <v>23000000</v>
          </cell>
          <cell r="AC6195" t="str">
            <v>Nunest</v>
          </cell>
          <cell r="AH6195" t="str">
            <v>Tiến độ 1</v>
          </cell>
        </row>
        <row r="6196">
          <cell r="H6196" t="str">
            <v>MC000756</v>
          </cell>
          <cell r="P6196">
            <v>47400000</v>
          </cell>
          <cell r="AC6196" t="str">
            <v>Nunest</v>
          </cell>
          <cell r="AH6196" t="str">
            <v>Tiến độ 1</v>
          </cell>
        </row>
        <row r="6197">
          <cell r="H6197" t="str">
            <v>MC000756</v>
          </cell>
          <cell r="P6197">
            <v>35100000</v>
          </cell>
          <cell r="AC6197" t="str">
            <v>Nunest</v>
          </cell>
          <cell r="AH6197" t="str">
            <v>Tiến độ 1</v>
          </cell>
        </row>
        <row r="6198">
          <cell r="H6198" t="str">
            <v>MC000756</v>
          </cell>
          <cell r="P6198">
            <v>64800000</v>
          </cell>
          <cell r="AC6198" t="str">
            <v>Sữa Nước Pharma</v>
          </cell>
          <cell r="AH6198" t="str">
            <v>Tiến độ 1</v>
          </cell>
        </row>
        <row r="6199">
          <cell r="H6199" t="str">
            <v>MC000756</v>
          </cell>
          <cell r="P6199">
            <v>43200000</v>
          </cell>
          <cell r="AC6199" t="str">
            <v>Sữa Nước Pharma</v>
          </cell>
          <cell r="AH6199" t="str">
            <v>Tiến độ 1</v>
          </cell>
        </row>
        <row r="6200">
          <cell r="H6200" t="str">
            <v>MC000643</v>
          </cell>
          <cell r="P6200">
            <v>69120000</v>
          </cell>
          <cell r="AC6200" t="str">
            <v>Sữa Nước</v>
          </cell>
          <cell r="AH6200" t="str">
            <v>Tiến độ 1</v>
          </cell>
        </row>
        <row r="6201">
          <cell r="H6201" t="str">
            <v>MC000643</v>
          </cell>
          <cell r="P6201">
            <v>92160000</v>
          </cell>
          <cell r="AC6201" t="str">
            <v>Sữa Nước</v>
          </cell>
          <cell r="AH6201" t="str">
            <v>Tiến độ 1</v>
          </cell>
        </row>
        <row r="6202">
          <cell r="H6202" t="str">
            <v>MC000643</v>
          </cell>
          <cell r="P6202">
            <v>5760000</v>
          </cell>
          <cell r="AC6202" t="str">
            <v>Sữa Nước</v>
          </cell>
          <cell r="AH6202" t="str">
            <v>Tiến độ 1</v>
          </cell>
        </row>
        <row r="6203">
          <cell r="H6203" t="str">
            <v>MC000643</v>
          </cell>
          <cell r="P6203">
            <v>1440000</v>
          </cell>
          <cell r="AC6203" t="str">
            <v>Sữa Nước</v>
          </cell>
          <cell r="AH6203" t="str">
            <v>Tiến độ 1</v>
          </cell>
        </row>
        <row r="6204">
          <cell r="H6204" t="str">
            <v>MC000643</v>
          </cell>
          <cell r="P6204">
            <v>11520000</v>
          </cell>
          <cell r="AC6204" t="str">
            <v>Sữa Nước</v>
          </cell>
          <cell r="AH6204" t="str">
            <v>Tiến độ 1</v>
          </cell>
        </row>
        <row r="6205">
          <cell r="H6205" t="str">
            <v>MC000643</v>
          </cell>
          <cell r="P6205">
            <v>9360000</v>
          </cell>
          <cell r="AC6205" t="str">
            <v>Sữa Nước</v>
          </cell>
          <cell r="AH6205" t="str">
            <v>Tiến độ 1</v>
          </cell>
        </row>
        <row r="6206">
          <cell r="H6206" t="str">
            <v>MC000888</v>
          </cell>
          <cell r="P6206">
            <v>3974400</v>
          </cell>
          <cell r="AC6206" t="str">
            <v>Sữa nước</v>
          </cell>
          <cell r="AH6206" t="str">
            <v>Tiến độ 1</v>
          </cell>
        </row>
        <row r="6207">
          <cell r="H6207" t="str">
            <v>MC002499</v>
          </cell>
          <cell r="P6207">
            <v>15235200</v>
          </cell>
          <cell r="AC6207" t="str">
            <v>Sữa Nước Pharma</v>
          </cell>
          <cell r="AH6207" t="str">
            <v>Tiến độ 1</v>
          </cell>
        </row>
        <row r="6208">
          <cell r="H6208" t="str">
            <v>MC002499</v>
          </cell>
          <cell r="P6208">
            <v>5376000</v>
          </cell>
          <cell r="AC6208" t="str">
            <v>Sữa Nước Pharma</v>
          </cell>
          <cell r="AH6208" t="str">
            <v>Tiến độ 1</v>
          </cell>
        </row>
        <row r="6209">
          <cell r="H6209" t="str">
            <v>MC002499</v>
          </cell>
          <cell r="P6209">
            <v>1324800</v>
          </cell>
          <cell r="AC6209" t="str">
            <v>Sữa Nước</v>
          </cell>
          <cell r="AH6209" t="str">
            <v>Tiến độ 1</v>
          </cell>
        </row>
        <row r="6210">
          <cell r="H6210" t="str">
            <v>MC002499</v>
          </cell>
          <cell r="P6210">
            <v>7948800</v>
          </cell>
          <cell r="AC6210" t="str">
            <v>Sữa nước</v>
          </cell>
          <cell r="AH6210" t="str">
            <v>Tiến độ 1</v>
          </cell>
        </row>
        <row r="6211">
          <cell r="H6211" t="str">
            <v>MC002499</v>
          </cell>
          <cell r="P6211">
            <v>864000</v>
          </cell>
          <cell r="AC6211" t="str">
            <v>Sữa Nước</v>
          </cell>
          <cell r="AH6211" t="str">
            <v>Tiến độ 1</v>
          </cell>
        </row>
        <row r="6212">
          <cell r="H6212" t="str">
            <v>MC002499</v>
          </cell>
          <cell r="P6212">
            <v>5184000</v>
          </cell>
          <cell r="AC6212" t="str">
            <v>Sữa nước</v>
          </cell>
          <cell r="AH6212" t="str">
            <v>Tiến độ 1</v>
          </cell>
        </row>
        <row r="6213">
          <cell r="H6213" t="str">
            <v>MC002499</v>
          </cell>
          <cell r="P6213">
            <v>7896000</v>
          </cell>
          <cell r="AC6213" t="str">
            <v>Pharma</v>
          </cell>
          <cell r="AH6213" t="str">
            <v>Tiến độ 1</v>
          </cell>
        </row>
        <row r="6214">
          <cell r="H6214" t="str">
            <v>MC002499</v>
          </cell>
          <cell r="P6214">
            <v>4320000</v>
          </cell>
          <cell r="AC6214" t="str">
            <v>Sữa Nước Pharma</v>
          </cell>
          <cell r="AH6214" t="str">
            <v>Tiến độ 1</v>
          </cell>
        </row>
        <row r="6215">
          <cell r="H6215" t="str">
            <v>MC002499</v>
          </cell>
          <cell r="P6215">
            <v>12720000</v>
          </cell>
          <cell r="AC6215" t="str">
            <v>Sữa Bột Colos</v>
          </cell>
          <cell r="AH6215" t="str">
            <v>Tiến độ 1</v>
          </cell>
        </row>
        <row r="6216">
          <cell r="H6216" t="str">
            <v>MC002499</v>
          </cell>
          <cell r="P6216">
            <v>12240000</v>
          </cell>
          <cell r="AC6216" t="str">
            <v>Sữa Bột Colos</v>
          </cell>
          <cell r="AH6216" t="str">
            <v>Tiến độ 1</v>
          </cell>
        </row>
        <row r="6217">
          <cell r="H6217" t="str">
            <v>MC002499</v>
          </cell>
          <cell r="P6217">
            <v>3264000</v>
          </cell>
          <cell r="AC6217" t="str">
            <v>Bột Ăn Dặm</v>
          </cell>
          <cell r="AH6217" t="str">
            <v>Tiến độ 1</v>
          </cell>
        </row>
        <row r="6218">
          <cell r="H6218" t="str">
            <v>MC002499</v>
          </cell>
          <cell r="P6218">
            <v>1632000</v>
          </cell>
          <cell r="AC6218" t="str">
            <v>Bột Ăn Dặm</v>
          </cell>
          <cell r="AH6218" t="str">
            <v>Tiến độ 1</v>
          </cell>
        </row>
        <row r="6219">
          <cell r="H6219" t="str">
            <v>MC002499</v>
          </cell>
          <cell r="P6219">
            <v>3360000</v>
          </cell>
          <cell r="AC6219" t="str">
            <v>Nunest</v>
          </cell>
          <cell r="AH6219" t="str">
            <v>Tiến độ 1</v>
          </cell>
        </row>
        <row r="6220">
          <cell r="H6220" t="str">
            <v>MC002499</v>
          </cell>
          <cell r="P6220">
            <v>2250000</v>
          </cell>
          <cell r="AC6220" t="str">
            <v>Nunest</v>
          </cell>
          <cell r="AH6220" t="str">
            <v>Tiến độ 1</v>
          </cell>
        </row>
        <row r="6221">
          <cell r="H6221" t="str">
            <v>MC001156</v>
          </cell>
          <cell r="P6221">
            <v>22848000</v>
          </cell>
          <cell r="AC6221" t="str">
            <v>Bột Ăn Dặm</v>
          </cell>
          <cell r="AH6221" t="str">
            <v>Tiến độ 1</v>
          </cell>
        </row>
        <row r="6222">
          <cell r="H6222" t="str">
            <v>MC001156</v>
          </cell>
          <cell r="P6222">
            <v>4896000</v>
          </cell>
          <cell r="AC6222" t="str">
            <v>Sữa Nước Colos</v>
          </cell>
          <cell r="AH6222" t="str">
            <v>Tiến độ 1</v>
          </cell>
        </row>
        <row r="6223">
          <cell r="H6223" t="str">
            <v>MC001156</v>
          </cell>
          <cell r="P6223">
            <v>77280000</v>
          </cell>
          <cell r="AC6223" t="str">
            <v>Dinh Dưỡng</v>
          </cell>
          <cell r="AH6223" t="str">
            <v>Tiến độ 1</v>
          </cell>
        </row>
        <row r="6224">
          <cell r="H6224" t="str">
            <v>MC001156</v>
          </cell>
          <cell r="P6224">
            <v>47520000</v>
          </cell>
          <cell r="AC6224" t="str">
            <v>Dinh Dưỡng</v>
          </cell>
          <cell r="AH6224" t="str">
            <v>Tiến độ 1</v>
          </cell>
        </row>
        <row r="6225">
          <cell r="H6225" t="str">
            <v>MC001156</v>
          </cell>
          <cell r="P6225">
            <v>7488000</v>
          </cell>
          <cell r="AC6225" t="str">
            <v>Sữa Nước</v>
          </cell>
          <cell r="AH6225" t="str">
            <v>Tiến độ 1</v>
          </cell>
        </row>
        <row r="6226">
          <cell r="H6226" t="str">
            <v>MC001156</v>
          </cell>
          <cell r="P6226">
            <v>25920000</v>
          </cell>
          <cell r="AC6226" t="str">
            <v>Sữa Nước</v>
          </cell>
          <cell r="AH6226" t="str">
            <v>Tiến độ 1</v>
          </cell>
        </row>
        <row r="6227">
          <cell r="H6227" t="str">
            <v>MC001156</v>
          </cell>
          <cell r="P6227">
            <v>43200000</v>
          </cell>
          <cell r="AC6227" t="str">
            <v>Sữa nước</v>
          </cell>
          <cell r="AH6227" t="str">
            <v>Tiến độ 1</v>
          </cell>
        </row>
        <row r="6228">
          <cell r="H6228" t="str">
            <v>MC001156</v>
          </cell>
          <cell r="P6228">
            <v>13248000</v>
          </cell>
          <cell r="AC6228" t="str">
            <v>Sữa nước</v>
          </cell>
          <cell r="AH6228" t="str">
            <v>Tiến độ 1</v>
          </cell>
        </row>
        <row r="6229">
          <cell r="H6229" t="str">
            <v>MC002460</v>
          </cell>
          <cell r="P6229">
            <v>4320000</v>
          </cell>
          <cell r="AC6229" t="str">
            <v>Sữa Nước Pharma</v>
          </cell>
          <cell r="AH6229" t="str">
            <v>Tiến độ 1</v>
          </cell>
        </row>
        <row r="6230">
          <cell r="H6230" t="str">
            <v>MC002460</v>
          </cell>
          <cell r="P6230">
            <v>2760000</v>
          </cell>
          <cell r="AC6230" t="str">
            <v>Pharma</v>
          </cell>
          <cell r="AH6230" t="str">
            <v>Tiến độ 1</v>
          </cell>
        </row>
        <row r="6231">
          <cell r="H6231" t="str">
            <v>MC002460</v>
          </cell>
          <cell r="P6231">
            <v>7896000</v>
          </cell>
          <cell r="AC6231" t="str">
            <v>Pharma</v>
          </cell>
          <cell r="AH6231" t="str">
            <v>Tiến độ 1</v>
          </cell>
        </row>
        <row r="6232">
          <cell r="H6232" t="str">
            <v>MC003496</v>
          </cell>
          <cell r="P6232">
            <v>4320000</v>
          </cell>
          <cell r="AC6232" t="str">
            <v>Sữa Nước Pharma</v>
          </cell>
          <cell r="AH6232" t="str">
            <v>Tiến độ 1</v>
          </cell>
        </row>
        <row r="6233">
          <cell r="H6233" t="str">
            <v>MC002508</v>
          </cell>
          <cell r="P6233">
            <v>36000000</v>
          </cell>
          <cell r="AC6233" t="str">
            <v>Nunest</v>
          </cell>
          <cell r="AH6233" t="str">
            <v>Tiến độ 1</v>
          </cell>
        </row>
        <row r="6234">
          <cell r="H6234" t="str">
            <v>MC002508</v>
          </cell>
          <cell r="P6234">
            <v>24510000</v>
          </cell>
          <cell r="AC6234" t="str">
            <v>Nunest</v>
          </cell>
          <cell r="AH6234" t="str">
            <v>Tiến độ 1</v>
          </cell>
        </row>
        <row r="6235">
          <cell r="H6235" t="str">
            <v>MC002508</v>
          </cell>
          <cell r="P6235">
            <v>6000000</v>
          </cell>
          <cell r="AC6235" t="str">
            <v>Pharma</v>
          </cell>
          <cell r="AH6235" t="str">
            <v>Tiến độ 1</v>
          </cell>
        </row>
        <row r="6236">
          <cell r="H6236" t="str">
            <v>MC002508</v>
          </cell>
          <cell r="P6236">
            <v>6480000</v>
          </cell>
          <cell r="AC6236" t="str">
            <v>Pharma</v>
          </cell>
          <cell r="AH6236" t="str">
            <v>Tiến độ 1</v>
          </cell>
        </row>
        <row r="6237">
          <cell r="H6237" t="str">
            <v>MC002508</v>
          </cell>
          <cell r="P6237">
            <v>27636000</v>
          </cell>
          <cell r="AC6237" t="str">
            <v>Pharma</v>
          </cell>
          <cell r="AH6237" t="str">
            <v>Tiến độ 1</v>
          </cell>
        </row>
        <row r="6238">
          <cell r="H6238" t="str">
            <v>MC002508</v>
          </cell>
          <cell r="P6238">
            <v>44160000</v>
          </cell>
          <cell r="AC6238" t="str">
            <v>Pharma</v>
          </cell>
          <cell r="AH6238" t="str">
            <v>Tiến độ 1</v>
          </cell>
        </row>
        <row r="6239">
          <cell r="H6239" t="str">
            <v>MC002508</v>
          </cell>
          <cell r="P6239">
            <v>7800000</v>
          </cell>
          <cell r="AC6239" t="str">
            <v>Nunest</v>
          </cell>
          <cell r="AH6239" t="str">
            <v>Tiến độ 1</v>
          </cell>
        </row>
        <row r="6240">
          <cell r="H6240" t="str">
            <v>MC001100</v>
          </cell>
          <cell r="P6240">
            <v>31500000</v>
          </cell>
          <cell r="AC6240" t="str">
            <v>Nunest</v>
          </cell>
          <cell r="AH6240" t="str">
            <v>Tiến độ 1</v>
          </cell>
        </row>
        <row r="6241">
          <cell r="H6241" t="str">
            <v>MC001100</v>
          </cell>
          <cell r="P6241">
            <v>8100000</v>
          </cell>
          <cell r="AC6241" t="str">
            <v>Nunest</v>
          </cell>
          <cell r="AH6241" t="str">
            <v>Tiến độ 1</v>
          </cell>
        </row>
        <row r="6242">
          <cell r="H6242" t="str">
            <v>MC001100</v>
          </cell>
          <cell r="P6242">
            <v>5040000</v>
          </cell>
          <cell r="AC6242" t="str">
            <v>Nunest</v>
          </cell>
          <cell r="AH6242" t="str">
            <v>Tiến độ 1</v>
          </cell>
        </row>
        <row r="6243">
          <cell r="H6243" t="str">
            <v>MC001100</v>
          </cell>
          <cell r="P6243">
            <v>28800000</v>
          </cell>
          <cell r="AC6243" t="str">
            <v>Sữa Nước</v>
          </cell>
          <cell r="AH6243" t="str">
            <v>Tiến độ 1</v>
          </cell>
        </row>
        <row r="6244">
          <cell r="H6244" t="str">
            <v>MC001100</v>
          </cell>
          <cell r="P6244">
            <v>38400000</v>
          </cell>
          <cell r="AC6244" t="str">
            <v>Sữa Nước</v>
          </cell>
          <cell r="AH6244" t="str">
            <v>Tiến độ 1</v>
          </cell>
        </row>
        <row r="6245">
          <cell r="H6245" t="str">
            <v>MC001100</v>
          </cell>
          <cell r="P6245">
            <v>56160000</v>
          </cell>
          <cell r="AC6245" t="str">
            <v>Sữa nước</v>
          </cell>
          <cell r="AH6245" t="str">
            <v>Tiến độ 1</v>
          </cell>
        </row>
        <row r="6246">
          <cell r="H6246" t="str">
            <v>MC001100</v>
          </cell>
          <cell r="P6246">
            <v>39744000</v>
          </cell>
          <cell r="AC6246" t="str">
            <v>Sữa nước</v>
          </cell>
          <cell r="AH6246" t="str">
            <v>Tiến độ 1</v>
          </cell>
        </row>
        <row r="6247">
          <cell r="H6247" t="str">
            <v>MC001100</v>
          </cell>
          <cell r="P6247">
            <v>17280000</v>
          </cell>
          <cell r="AC6247" t="str">
            <v>Sữa Nước</v>
          </cell>
          <cell r="AH6247" t="str">
            <v>Tiến độ 1</v>
          </cell>
        </row>
        <row r="6248">
          <cell r="H6248" t="str">
            <v>MC001100</v>
          </cell>
          <cell r="P6248">
            <v>48960000</v>
          </cell>
          <cell r="AC6248" t="str">
            <v>Sữa Nước Colos</v>
          </cell>
          <cell r="AH6248" t="str">
            <v>Tiến độ 1</v>
          </cell>
        </row>
        <row r="6249">
          <cell r="H6249" t="str">
            <v>MC001100</v>
          </cell>
          <cell r="P6249">
            <v>14592000</v>
          </cell>
          <cell r="AC6249" t="str">
            <v>Sữa Nước Colos</v>
          </cell>
          <cell r="AH6249" t="str">
            <v>Tiến độ 1</v>
          </cell>
        </row>
        <row r="6250">
          <cell r="H6250" t="str">
            <v>MC001100</v>
          </cell>
          <cell r="P6250">
            <v>72000000</v>
          </cell>
          <cell r="AC6250" t="str">
            <v>Sữa Nước Pharma</v>
          </cell>
          <cell r="AH6250" t="str">
            <v>Tiến độ 1</v>
          </cell>
        </row>
        <row r="6251">
          <cell r="H6251" t="str">
            <v>MC001100</v>
          </cell>
          <cell r="P6251">
            <v>53760000</v>
          </cell>
          <cell r="AC6251" t="str">
            <v>Sữa Nước Pharma</v>
          </cell>
          <cell r="AH6251" t="str">
            <v>Tiến độ 1</v>
          </cell>
        </row>
        <row r="6252">
          <cell r="H6252" t="str">
            <v>MC001100</v>
          </cell>
          <cell r="P6252">
            <v>3264000</v>
          </cell>
          <cell r="AC6252" t="str">
            <v>Bột Ăn Dặm</v>
          </cell>
          <cell r="AH6252" t="str">
            <v>Tiến độ 1</v>
          </cell>
        </row>
        <row r="6253">
          <cell r="H6253" t="str">
            <v>MC001100</v>
          </cell>
          <cell r="P6253">
            <v>13248000</v>
          </cell>
          <cell r="AC6253" t="str">
            <v>Sữa Nước Pharma</v>
          </cell>
          <cell r="AH6253" t="str">
            <v>Tiến độ 1</v>
          </cell>
        </row>
        <row r="6254">
          <cell r="H6254" t="str">
            <v>MC001100</v>
          </cell>
          <cell r="P6254">
            <v>3948000</v>
          </cell>
          <cell r="AC6254" t="str">
            <v>Pharma</v>
          </cell>
          <cell r="AH6254" t="str">
            <v>Tiến độ 1</v>
          </cell>
        </row>
        <row r="6255">
          <cell r="H6255" t="str">
            <v>MC001100</v>
          </cell>
          <cell r="P6255">
            <v>6000000</v>
          </cell>
          <cell r="AC6255" t="str">
            <v>Sữa Nước Pharma</v>
          </cell>
          <cell r="AH6255" t="str">
            <v>Tiến độ 1</v>
          </cell>
        </row>
        <row r="6256">
          <cell r="H6256" t="str">
            <v>MC001114</v>
          </cell>
          <cell r="P6256">
            <v>4440000</v>
          </cell>
          <cell r="AC6256" t="str">
            <v>Dinh Dưỡng</v>
          </cell>
          <cell r="AH6256" t="str">
            <v>Tiến độ 1</v>
          </cell>
        </row>
        <row r="6257">
          <cell r="H6257" t="str">
            <v>MC001114</v>
          </cell>
          <cell r="P6257">
            <v>5748000</v>
          </cell>
          <cell r="AC6257" t="str">
            <v>Dinh Dưỡng</v>
          </cell>
          <cell r="AH6257" t="str">
            <v>Tiến độ 1</v>
          </cell>
        </row>
        <row r="6258">
          <cell r="H6258" t="str">
            <v>MC001114</v>
          </cell>
          <cell r="P6258">
            <v>17280000</v>
          </cell>
          <cell r="AC6258" t="str">
            <v>Dinh Dưỡng</v>
          </cell>
          <cell r="AH6258" t="str">
            <v>Tiến độ 1</v>
          </cell>
        </row>
        <row r="6259">
          <cell r="H6259" t="str">
            <v>MC001114</v>
          </cell>
          <cell r="P6259">
            <v>28800000</v>
          </cell>
          <cell r="AC6259" t="str">
            <v>Sữa Nước Pharma</v>
          </cell>
          <cell r="AH6259" t="str">
            <v>Tiến độ 1</v>
          </cell>
        </row>
        <row r="6260">
          <cell r="H6260" t="str">
            <v>MC001114</v>
          </cell>
          <cell r="P6260">
            <v>12960000</v>
          </cell>
          <cell r="AC6260" t="str">
            <v>Sữa Nước Pharma</v>
          </cell>
          <cell r="AH6260" t="str">
            <v>Tiến độ 1</v>
          </cell>
        </row>
        <row r="6261">
          <cell r="H6261" t="str">
            <v>MC001114</v>
          </cell>
          <cell r="P6261">
            <v>5280000</v>
          </cell>
          <cell r="AC6261" t="str">
            <v>Pharma</v>
          </cell>
          <cell r="AH6261" t="str">
            <v>Tiến độ 1</v>
          </cell>
        </row>
        <row r="6262">
          <cell r="H6262" t="str">
            <v>MC001114</v>
          </cell>
          <cell r="P6262">
            <v>5280000</v>
          </cell>
          <cell r="AC6262" t="str">
            <v>Pharma</v>
          </cell>
          <cell r="AH6262" t="str">
            <v>Tiến độ 1</v>
          </cell>
        </row>
        <row r="6263">
          <cell r="H6263" t="str">
            <v>MC001114</v>
          </cell>
          <cell r="P6263">
            <v>18720000</v>
          </cell>
          <cell r="AC6263" t="str">
            <v>Sữa Nước</v>
          </cell>
          <cell r="AH6263" t="str">
            <v>Tiến độ 1</v>
          </cell>
        </row>
        <row r="6264">
          <cell r="H6264" t="str">
            <v>MC001114</v>
          </cell>
          <cell r="P6264">
            <v>5760000</v>
          </cell>
          <cell r="AC6264" t="str">
            <v>Sữa Nước</v>
          </cell>
          <cell r="AH6264" t="str">
            <v>Tiến độ 1</v>
          </cell>
        </row>
        <row r="6265">
          <cell r="H6265" t="str">
            <v>MC001114</v>
          </cell>
          <cell r="P6265">
            <v>14400000</v>
          </cell>
          <cell r="AC6265" t="str">
            <v>Sữa Nước</v>
          </cell>
          <cell r="AH6265" t="str">
            <v>Tiến độ 1</v>
          </cell>
        </row>
        <row r="6266">
          <cell r="H6266" t="str">
            <v>MC001114</v>
          </cell>
          <cell r="P6266">
            <v>16560000</v>
          </cell>
          <cell r="AC6266" t="str">
            <v>Pharma</v>
          </cell>
          <cell r="AH6266" t="str">
            <v>Tiến độ 1</v>
          </cell>
        </row>
        <row r="6267">
          <cell r="H6267" t="str">
            <v>MC001114</v>
          </cell>
          <cell r="P6267">
            <v>7896000</v>
          </cell>
          <cell r="AC6267" t="str">
            <v>Pharma</v>
          </cell>
          <cell r="AH6267" t="str">
            <v>Tiến độ 1</v>
          </cell>
        </row>
        <row r="6268">
          <cell r="H6268" t="str">
            <v>MC000592</v>
          </cell>
          <cell r="P6268">
            <v>1620000</v>
          </cell>
          <cell r="AC6268" t="str">
            <v>Pur</v>
          </cell>
          <cell r="AH6268" t="str">
            <v>Tiến độ 1</v>
          </cell>
        </row>
        <row r="6269">
          <cell r="H6269" t="str">
            <v>MC000592</v>
          </cell>
          <cell r="P6269">
            <v>1800000</v>
          </cell>
          <cell r="AC6269" t="str">
            <v>Pur</v>
          </cell>
          <cell r="AH6269" t="str">
            <v>Tiến độ 1</v>
          </cell>
        </row>
        <row r="6270">
          <cell r="H6270" t="str">
            <v>MC000592</v>
          </cell>
          <cell r="P6270">
            <v>330000</v>
          </cell>
          <cell r="AC6270" t="str">
            <v>Pur</v>
          </cell>
          <cell r="AH6270" t="str">
            <v>Tiến độ 1</v>
          </cell>
        </row>
        <row r="6271">
          <cell r="H6271" t="str">
            <v>MC000592</v>
          </cell>
          <cell r="P6271">
            <v>510000</v>
          </cell>
          <cell r="AC6271" t="str">
            <v>Pur</v>
          </cell>
          <cell r="AH6271" t="str">
            <v>Tiến độ 1</v>
          </cell>
        </row>
        <row r="6272">
          <cell r="H6272" t="str">
            <v>MC000592</v>
          </cell>
          <cell r="P6272">
            <v>510000</v>
          </cell>
          <cell r="AC6272" t="str">
            <v>Pur</v>
          </cell>
          <cell r="AH6272" t="str">
            <v>Tiến độ 1</v>
          </cell>
        </row>
        <row r="6273">
          <cell r="H6273" t="str">
            <v>MC000592</v>
          </cell>
          <cell r="P6273">
            <v>1440000</v>
          </cell>
          <cell r="AC6273" t="str">
            <v>Pur</v>
          </cell>
          <cell r="AH6273" t="str">
            <v>Tiến độ 1</v>
          </cell>
        </row>
        <row r="6274">
          <cell r="H6274" t="str">
            <v>MC000592</v>
          </cell>
          <cell r="P6274">
            <v>1200000</v>
          </cell>
          <cell r="AC6274" t="str">
            <v>Pur</v>
          </cell>
          <cell r="AH6274" t="str">
            <v>Tiến độ 1</v>
          </cell>
        </row>
        <row r="6275">
          <cell r="H6275" t="str">
            <v>MC000592</v>
          </cell>
          <cell r="P6275">
            <v>1680000</v>
          </cell>
          <cell r="AC6275" t="str">
            <v>Pur</v>
          </cell>
          <cell r="AH6275" t="str">
            <v>Tiến độ 1</v>
          </cell>
        </row>
        <row r="6276">
          <cell r="H6276" t="str">
            <v>MC000592</v>
          </cell>
          <cell r="P6276">
            <v>1980000</v>
          </cell>
          <cell r="AC6276" t="str">
            <v>Pur</v>
          </cell>
          <cell r="AH6276" t="str">
            <v>Tiến độ 1</v>
          </cell>
        </row>
        <row r="6277">
          <cell r="H6277" t="str">
            <v>MC000592</v>
          </cell>
          <cell r="P6277">
            <v>720000</v>
          </cell>
          <cell r="AC6277" t="str">
            <v>Pur</v>
          </cell>
          <cell r="AH6277" t="str">
            <v>Tiến độ 1</v>
          </cell>
        </row>
        <row r="6278">
          <cell r="H6278" t="str">
            <v>MC000592</v>
          </cell>
          <cell r="P6278">
            <v>510000</v>
          </cell>
          <cell r="AC6278" t="str">
            <v>Pur</v>
          </cell>
          <cell r="AH6278" t="str">
            <v>Tiến độ 1</v>
          </cell>
        </row>
        <row r="6279">
          <cell r="H6279" t="str">
            <v>MC000592</v>
          </cell>
          <cell r="P6279">
            <v>510000</v>
          </cell>
          <cell r="AC6279" t="str">
            <v>Pur</v>
          </cell>
          <cell r="AH6279" t="str">
            <v>Tiến độ 1</v>
          </cell>
        </row>
        <row r="6280">
          <cell r="H6280" t="str">
            <v>MC000592</v>
          </cell>
          <cell r="P6280">
            <v>510000</v>
          </cell>
          <cell r="AC6280" t="str">
            <v>Pur</v>
          </cell>
          <cell r="AH6280" t="str">
            <v>Tiến độ 1</v>
          </cell>
        </row>
        <row r="6281">
          <cell r="H6281" t="str">
            <v>MC000592</v>
          </cell>
          <cell r="P6281">
            <v>510000</v>
          </cell>
          <cell r="AC6281" t="str">
            <v>Pur</v>
          </cell>
          <cell r="AH6281" t="str">
            <v>Tiến độ 1</v>
          </cell>
        </row>
        <row r="6282">
          <cell r="H6282" t="str">
            <v>MC000592</v>
          </cell>
          <cell r="P6282">
            <v>270000</v>
          </cell>
          <cell r="AC6282" t="str">
            <v>Pur</v>
          </cell>
          <cell r="AH6282" t="str">
            <v>Tiến độ 1</v>
          </cell>
        </row>
        <row r="6283">
          <cell r="H6283" t="str">
            <v>MC000592</v>
          </cell>
          <cell r="P6283">
            <v>300000</v>
          </cell>
          <cell r="AC6283" t="str">
            <v>Pur</v>
          </cell>
          <cell r="AH6283" t="str">
            <v>Tiến độ 1</v>
          </cell>
        </row>
        <row r="6284">
          <cell r="H6284" t="str">
            <v>MC000592</v>
          </cell>
          <cell r="P6284">
            <v>510000</v>
          </cell>
          <cell r="AC6284" t="str">
            <v>Pur</v>
          </cell>
          <cell r="AH6284" t="str">
            <v>Tiến độ 1</v>
          </cell>
        </row>
        <row r="6285">
          <cell r="H6285" t="str">
            <v>MC000592</v>
          </cell>
          <cell r="P6285">
            <v>360000</v>
          </cell>
          <cell r="AC6285" t="str">
            <v>Pur</v>
          </cell>
          <cell r="AH6285" t="str">
            <v>Tiến độ 1</v>
          </cell>
        </row>
        <row r="6286">
          <cell r="H6286" t="str">
            <v>MC000592</v>
          </cell>
          <cell r="P6286">
            <v>540000</v>
          </cell>
          <cell r="AC6286" t="str">
            <v>Pur</v>
          </cell>
          <cell r="AH6286" t="str">
            <v>Tiến độ 1</v>
          </cell>
        </row>
        <row r="6287">
          <cell r="H6287" t="str">
            <v>MC000592</v>
          </cell>
          <cell r="P6287">
            <v>870000</v>
          </cell>
          <cell r="AC6287" t="str">
            <v>Pur</v>
          </cell>
          <cell r="AH6287" t="str">
            <v>Tiến độ 1</v>
          </cell>
        </row>
        <row r="6288">
          <cell r="H6288" t="str">
            <v>MC000592</v>
          </cell>
          <cell r="P6288">
            <v>1080000</v>
          </cell>
          <cell r="AC6288" t="str">
            <v>Pur</v>
          </cell>
          <cell r="AH6288" t="str">
            <v>Tiến độ 1</v>
          </cell>
        </row>
        <row r="6289">
          <cell r="H6289" t="str">
            <v>MC000592</v>
          </cell>
          <cell r="P6289">
            <v>11750400</v>
          </cell>
          <cell r="AC6289" t="str">
            <v>Sữa Nước Colos</v>
          </cell>
          <cell r="AH6289" t="str">
            <v>Tiến độ 1</v>
          </cell>
        </row>
        <row r="6290">
          <cell r="H6290" t="str">
            <v>MC000592</v>
          </cell>
          <cell r="P6290">
            <v>31800000</v>
          </cell>
          <cell r="AC6290" t="str">
            <v>Sữa Bột Colos</v>
          </cell>
          <cell r="AH6290" t="str">
            <v>Tiến độ 1</v>
          </cell>
        </row>
        <row r="6291">
          <cell r="H6291" t="str">
            <v>MC000592</v>
          </cell>
          <cell r="P6291">
            <v>6480000</v>
          </cell>
          <cell r="AC6291" t="str">
            <v>Sữa Bột Colos</v>
          </cell>
          <cell r="AH6291" t="str">
            <v>Tiến độ 1</v>
          </cell>
        </row>
        <row r="6292">
          <cell r="H6292" t="str">
            <v>MC001243</v>
          </cell>
          <cell r="P6292">
            <v>26880000</v>
          </cell>
          <cell r="AC6292" t="str">
            <v>Sữa Nước</v>
          </cell>
          <cell r="AH6292" t="str">
            <v>Tiến độ 1</v>
          </cell>
        </row>
        <row r="6293">
          <cell r="H6293" t="str">
            <v>MC001243</v>
          </cell>
          <cell r="P6293">
            <v>5760000</v>
          </cell>
          <cell r="AC6293" t="str">
            <v>Sữa Nước</v>
          </cell>
          <cell r="AH6293" t="str">
            <v>Tiến độ 1</v>
          </cell>
        </row>
        <row r="6294">
          <cell r="H6294" t="str">
            <v>MC001243</v>
          </cell>
          <cell r="P6294">
            <v>9792000</v>
          </cell>
          <cell r="AC6294" t="str">
            <v>Sữa Nước Colos</v>
          </cell>
          <cell r="AH6294" t="str">
            <v>Tiến độ 1</v>
          </cell>
        </row>
        <row r="6295">
          <cell r="H6295" t="str">
            <v>MC000862</v>
          </cell>
          <cell r="P6295">
            <v>7488000</v>
          </cell>
          <cell r="AC6295" t="str">
            <v>Sữa Nước</v>
          </cell>
          <cell r="AH6295" t="str">
            <v>Tiến độ 1</v>
          </cell>
        </row>
        <row r="6296">
          <cell r="H6296" t="str">
            <v>MC000862</v>
          </cell>
          <cell r="P6296">
            <v>11520000</v>
          </cell>
          <cell r="AC6296" t="str">
            <v>Sữa Nước</v>
          </cell>
          <cell r="AH6296" t="str">
            <v>Tiến độ 1</v>
          </cell>
        </row>
        <row r="6297">
          <cell r="H6297" t="str">
            <v>MC000862</v>
          </cell>
          <cell r="P6297">
            <v>1632000</v>
          </cell>
          <cell r="AC6297" t="str">
            <v>Bột Ăn Dặm</v>
          </cell>
          <cell r="AH6297" t="str">
            <v>Tiến độ 1</v>
          </cell>
        </row>
        <row r="6298">
          <cell r="H6298" t="str">
            <v>MC000862</v>
          </cell>
          <cell r="P6298">
            <v>1416000</v>
          </cell>
          <cell r="AC6298" t="str">
            <v>Bột Ăn Dặm</v>
          </cell>
          <cell r="AH6298" t="str">
            <v>Tiến độ 1</v>
          </cell>
        </row>
        <row r="6299">
          <cell r="H6299" t="str">
            <v>MC000862</v>
          </cell>
          <cell r="P6299">
            <v>1416000</v>
          </cell>
          <cell r="AC6299" t="str">
            <v>Bột Ăn Dặm</v>
          </cell>
          <cell r="AH6299" t="str">
            <v>Tiến độ 1</v>
          </cell>
        </row>
        <row r="6300">
          <cell r="H6300" t="str">
            <v>MC000862</v>
          </cell>
          <cell r="P6300">
            <v>1416000</v>
          </cell>
          <cell r="AC6300" t="str">
            <v>Bột Ăn Dặm</v>
          </cell>
          <cell r="AH6300" t="str">
            <v>Tiến độ 1</v>
          </cell>
        </row>
        <row r="6301">
          <cell r="H6301" t="str">
            <v>MC000862</v>
          </cell>
          <cell r="P6301">
            <v>1632000</v>
          </cell>
          <cell r="AC6301" t="str">
            <v>Bột Ăn Dặm</v>
          </cell>
          <cell r="AH6301" t="str">
            <v>Tiến độ 1</v>
          </cell>
        </row>
        <row r="6302">
          <cell r="H6302" t="str">
            <v>MC000862</v>
          </cell>
          <cell r="P6302">
            <v>1632000</v>
          </cell>
          <cell r="AC6302" t="str">
            <v>Bột Ăn Dặm</v>
          </cell>
          <cell r="AH6302" t="str">
            <v>Tiến độ 1</v>
          </cell>
        </row>
        <row r="6303">
          <cell r="H6303" t="str">
            <v>MC000862</v>
          </cell>
          <cell r="P6303">
            <v>1416000</v>
          </cell>
          <cell r="AC6303" t="str">
            <v>Bột Ăn Dặm</v>
          </cell>
          <cell r="AH6303" t="str">
            <v>Tiến độ 1</v>
          </cell>
        </row>
        <row r="6304">
          <cell r="H6304" t="str">
            <v>MC000862</v>
          </cell>
          <cell r="P6304">
            <v>1632000</v>
          </cell>
          <cell r="AC6304" t="str">
            <v>Bột Ăn Dặm</v>
          </cell>
          <cell r="AH6304" t="str">
            <v>Tiến độ 1</v>
          </cell>
        </row>
        <row r="6305">
          <cell r="H6305" t="str">
            <v>MC000862</v>
          </cell>
          <cell r="P6305">
            <v>1416000</v>
          </cell>
          <cell r="AC6305" t="str">
            <v>Bột Ăn Dặm</v>
          </cell>
          <cell r="AH6305" t="str">
            <v>Tiến độ 1</v>
          </cell>
        </row>
        <row r="6306">
          <cell r="H6306" t="str">
            <v>MC000731</v>
          </cell>
          <cell r="P6306">
            <v>12480000</v>
          </cell>
          <cell r="AC6306" t="str">
            <v>Sữa Bột Colos</v>
          </cell>
          <cell r="AH6306" t="str">
            <v>Tiến độ 1</v>
          </cell>
        </row>
        <row r="6307">
          <cell r="H6307" t="str">
            <v>MC000731</v>
          </cell>
          <cell r="P6307">
            <v>30600000</v>
          </cell>
          <cell r="AC6307" t="str">
            <v>Sữa Bột Colos</v>
          </cell>
          <cell r="AH6307" t="str">
            <v>Tiến độ 1</v>
          </cell>
        </row>
        <row r="6308">
          <cell r="H6308" t="str">
            <v>MC000731</v>
          </cell>
          <cell r="P6308">
            <v>6240000</v>
          </cell>
          <cell r="AC6308" t="str">
            <v>Sữa Bột Colos</v>
          </cell>
          <cell r="AH6308" t="str">
            <v>Tiến độ 1</v>
          </cell>
        </row>
        <row r="6309">
          <cell r="H6309" t="str">
            <v>MC000731</v>
          </cell>
          <cell r="P6309">
            <v>36720000</v>
          </cell>
          <cell r="AC6309" t="str">
            <v>Sữa Bột Colos</v>
          </cell>
          <cell r="AH6309" t="str">
            <v>Tiến độ 1</v>
          </cell>
        </row>
        <row r="6310">
          <cell r="H6310" t="str">
            <v>MC000731</v>
          </cell>
          <cell r="P6310">
            <v>12960000</v>
          </cell>
          <cell r="AC6310" t="str">
            <v>Sữa Bột Colos</v>
          </cell>
          <cell r="AH6310" t="str">
            <v>Tiến độ 1</v>
          </cell>
        </row>
        <row r="6311">
          <cell r="H6311" t="str">
            <v>MC000731</v>
          </cell>
          <cell r="P6311">
            <v>31800000</v>
          </cell>
          <cell r="AC6311" t="str">
            <v>Sữa Bột Colos</v>
          </cell>
          <cell r="AH6311" t="str">
            <v>Tiến độ 1</v>
          </cell>
        </row>
        <row r="6312">
          <cell r="H6312" t="str">
            <v>MC000731</v>
          </cell>
          <cell r="P6312">
            <v>38400000</v>
          </cell>
          <cell r="AC6312" t="str">
            <v>Sữa Nước</v>
          </cell>
          <cell r="AH6312" t="str">
            <v>Tiến độ 1</v>
          </cell>
        </row>
        <row r="6313">
          <cell r="H6313" t="str">
            <v>MC000746</v>
          </cell>
          <cell r="P6313">
            <v>13320000</v>
          </cell>
          <cell r="AC6313" t="str">
            <v>Dinh Dưỡng</v>
          </cell>
          <cell r="AH6313" t="str">
            <v>Tiến độ 1</v>
          </cell>
        </row>
        <row r="6314">
          <cell r="H6314" t="str">
            <v>MC000746</v>
          </cell>
          <cell r="P6314">
            <v>8880000</v>
          </cell>
          <cell r="AC6314" t="str">
            <v>Dinh Dưỡng</v>
          </cell>
          <cell r="AH6314" t="str">
            <v>Tiến độ 1</v>
          </cell>
        </row>
        <row r="6315">
          <cell r="H6315" t="str">
            <v>MC000746</v>
          </cell>
          <cell r="P6315">
            <v>11592000</v>
          </cell>
          <cell r="AC6315" t="str">
            <v>Dinh Dưỡng</v>
          </cell>
          <cell r="AH6315" t="str">
            <v>Tiến độ 1</v>
          </cell>
        </row>
        <row r="6316">
          <cell r="H6316" t="str">
            <v>MC000746</v>
          </cell>
          <cell r="P6316">
            <v>11760000</v>
          </cell>
          <cell r="AC6316" t="str">
            <v>Dinh Dưỡng</v>
          </cell>
          <cell r="AH6316" t="str">
            <v>Tiến độ 1</v>
          </cell>
        </row>
        <row r="6317">
          <cell r="H6317" t="str">
            <v>MC000746</v>
          </cell>
          <cell r="P6317">
            <v>11520000</v>
          </cell>
          <cell r="AC6317" t="str">
            <v>Dinh Dưỡng</v>
          </cell>
          <cell r="AH6317" t="str">
            <v>Tiến độ 1</v>
          </cell>
        </row>
        <row r="6318">
          <cell r="H6318" t="str">
            <v>MC000746</v>
          </cell>
          <cell r="P6318">
            <v>9264000</v>
          </cell>
          <cell r="AC6318" t="str">
            <v>Dinh Dưỡng</v>
          </cell>
          <cell r="AH6318" t="str">
            <v>Tiến độ 1</v>
          </cell>
        </row>
        <row r="6319">
          <cell r="H6319" t="str">
            <v>MC000746</v>
          </cell>
          <cell r="P6319">
            <v>9960000</v>
          </cell>
          <cell r="AC6319" t="str">
            <v>Dinh Dưỡng</v>
          </cell>
          <cell r="AH6319" t="str">
            <v>Tiến độ 1</v>
          </cell>
        </row>
        <row r="6320">
          <cell r="H6320" t="str">
            <v>MC000746</v>
          </cell>
          <cell r="P6320">
            <v>6360000</v>
          </cell>
          <cell r="AC6320" t="str">
            <v>Sữa Bột Colos</v>
          </cell>
          <cell r="AH6320" t="str">
            <v>Tiến độ 1</v>
          </cell>
        </row>
        <row r="6321">
          <cell r="H6321" t="str">
            <v>MC000746</v>
          </cell>
          <cell r="P6321">
            <v>6120000</v>
          </cell>
          <cell r="AC6321" t="str">
            <v>Sữa Bột Colos</v>
          </cell>
          <cell r="AH6321" t="str">
            <v>Tiến độ 1</v>
          </cell>
        </row>
        <row r="6322">
          <cell r="H6322" t="str">
            <v>MC000746</v>
          </cell>
          <cell r="P6322">
            <v>6120000</v>
          </cell>
          <cell r="AC6322" t="str">
            <v>Sữa Bột Colos</v>
          </cell>
          <cell r="AH6322" t="str">
            <v>Tiến độ 1</v>
          </cell>
        </row>
        <row r="6323">
          <cell r="H6323" t="str">
            <v>MC000746</v>
          </cell>
          <cell r="P6323">
            <v>7896000</v>
          </cell>
          <cell r="AC6323" t="str">
            <v>Pharma</v>
          </cell>
          <cell r="AH6323" t="str">
            <v>Tiến độ 1</v>
          </cell>
        </row>
        <row r="6324">
          <cell r="H6324" t="str">
            <v>MC000746</v>
          </cell>
          <cell r="P6324">
            <v>11040000</v>
          </cell>
          <cell r="AC6324" t="str">
            <v>Pharma</v>
          </cell>
          <cell r="AH6324" t="str">
            <v>Tiến độ 1</v>
          </cell>
        </row>
        <row r="6325">
          <cell r="H6325" t="str">
            <v>MC000746</v>
          </cell>
          <cell r="P6325">
            <v>17280000</v>
          </cell>
          <cell r="AC6325" t="str">
            <v>Sữa Nước</v>
          </cell>
          <cell r="AH6325" t="str">
            <v>Tiến độ 1</v>
          </cell>
        </row>
        <row r="6326">
          <cell r="H6326" t="str">
            <v>MC000746</v>
          </cell>
          <cell r="P6326">
            <v>11520000</v>
          </cell>
          <cell r="AC6326" t="str">
            <v>Sữa Nước</v>
          </cell>
          <cell r="AH6326" t="str">
            <v>Tiến độ 1</v>
          </cell>
        </row>
        <row r="6327">
          <cell r="H6327" t="str">
            <v>MC000746</v>
          </cell>
          <cell r="P6327">
            <v>12960000</v>
          </cell>
          <cell r="AC6327" t="str">
            <v>Sữa nước</v>
          </cell>
          <cell r="AH6327" t="str">
            <v>Tiến độ 1</v>
          </cell>
        </row>
        <row r="6328">
          <cell r="H6328" t="str">
            <v>MC000746</v>
          </cell>
          <cell r="P6328">
            <v>7948800</v>
          </cell>
          <cell r="AC6328" t="str">
            <v>Sữa nước</v>
          </cell>
          <cell r="AH6328" t="str">
            <v>Tiến độ 1</v>
          </cell>
        </row>
        <row r="6329">
          <cell r="H6329" t="str">
            <v>MC000746</v>
          </cell>
          <cell r="P6329">
            <v>10800000</v>
          </cell>
          <cell r="AC6329" t="str">
            <v>Sữa Nước Pharma</v>
          </cell>
          <cell r="AH6329" t="str">
            <v>Tiến độ 1</v>
          </cell>
        </row>
        <row r="6330">
          <cell r="H6330" t="str">
            <v>MC000782</v>
          </cell>
          <cell r="P6330">
            <v>19008000</v>
          </cell>
          <cell r="AC6330" t="str">
            <v>Dinh Dưỡng</v>
          </cell>
          <cell r="AH6330" t="str">
            <v>Tiến độ 1</v>
          </cell>
        </row>
        <row r="6331">
          <cell r="H6331" t="str">
            <v>MC000782</v>
          </cell>
          <cell r="P6331">
            <v>5760000</v>
          </cell>
          <cell r="AC6331" t="str">
            <v>Dinh Dưỡng</v>
          </cell>
          <cell r="AH6331" t="str">
            <v>Tiến độ 1</v>
          </cell>
        </row>
        <row r="6332">
          <cell r="H6332" t="str">
            <v>MC000782</v>
          </cell>
          <cell r="P6332">
            <v>5880000</v>
          </cell>
          <cell r="AC6332" t="str">
            <v>Dinh Dưỡng</v>
          </cell>
          <cell r="AH6332" t="str">
            <v>Tiến độ 1</v>
          </cell>
        </row>
        <row r="6333">
          <cell r="H6333" t="str">
            <v>MC000782</v>
          </cell>
          <cell r="P6333">
            <v>4632000</v>
          </cell>
          <cell r="AC6333" t="str">
            <v>Dinh Dưỡng</v>
          </cell>
          <cell r="AH6333" t="str">
            <v>Tiến độ 1</v>
          </cell>
        </row>
        <row r="6334">
          <cell r="H6334" t="str">
            <v>MC000782</v>
          </cell>
          <cell r="P6334">
            <v>9960000</v>
          </cell>
          <cell r="AC6334" t="str">
            <v>Dinh Dưỡng</v>
          </cell>
          <cell r="AH6334" t="str">
            <v>Tiến độ 1</v>
          </cell>
        </row>
        <row r="6335">
          <cell r="H6335" t="str">
            <v>MC000782</v>
          </cell>
          <cell r="P6335">
            <v>13524000</v>
          </cell>
          <cell r="AC6335" t="str">
            <v>Dinh Dưỡng</v>
          </cell>
          <cell r="AH6335" t="str">
            <v>Tiến độ 1</v>
          </cell>
        </row>
        <row r="6336">
          <cell r="H6336" t="str">
            <v>MC000782</v>
          </cell>
          <cell r="P6336">
            <v>3408000</v>
          </cell>
          <cell r="AC6336" t="str">
            <v>Dinh Dưỡng</v>
          </cell>
          <cell r="AH6336" t="str">
            <v>Tiến độ 1</v>
          </cell>
        </row>
        <row r="6337">
          <cell r="H6337" t="str">
            <v>MC000782</v>
          </cell>
          <cell r="P6337">
            <v>1938000</v>
          </cell>
          <cell r="AC6337" t="str">
            <v>Dinh Dưỡng</v>
          </cell>
          <cell r="AH6337" t="str">
            <v>Tiến độ 1</v>
          </cell>
        </row>
        <row r="6338">
          <cell r="H6338" t="str">
            <v>MC000782</v>
          </cell>
          <cell r="P6338">
            <v>4824000</v>
          </cell>
          <cell r="AC6338" t="str">
            <v>Dinh Dưỡng</v>
          </cell>
          <cell r="AH6338" t="str">
            <v>Tiến độ 1</v>
          </cell>
        </row>
        <row r="6339">
          <cell r="H6339" t="str">
            <v>MC000782</v>
          </cell>
          <cell r="P6339">
            <v>708000</v>
          </cell>
          <cell r="AC6339" t="str">
            <v>Bột Ăn Dặm</v>
          </cell>
          <cell r="AH6339" t="str">
            <v>Tiến độ 1</v>
          </cell>
        </row>
        <row r="6340">
          <cell r="H6340" t="str">
            <v>MC000782</v>
          </cell>
          <cell r="P6340">
            <v>1632000</v>
          </cell>
          <cell r="AC6340" t="str">
            <v>Bột Ăn Dặm</v>
          </cell>
          <cell r="AH6340" t="str">
            <v>Tiến độ 1</v>
          </cell>
        </row>
        <row r="6341">
          <cell r="H6341" t="str">
            <v>MC000782</v>
          </cell>
          <cell r="P6341">
            <v>1632000</v>
          </cell>
          <cell r="AC6341" t="str">
            <v>Bột Ăn Dặm</v>
          </cell>
          <cell r="AH6341" t="str">
            <v>Tiến độ 1</v>
          </cell>
        </row>
        <row r="6342">
          <cell r="H6342" t="str">
            <v>MC000782</v>
          </cell>
          <cell r="P6342">
            <v>816000</v>
          </cell>
          <cell r="AC6342" t="str">
            <v>Bột Ăn Dặm</v>
          </cell>
          <cell r="AH6342" t="str">
            <v>Tiến độ 1</v>
          </cell>
        </row>
        <row r="6343">
          <cell r="H6343" t="str">
            <v>MC000782</v>
          </cell>
          <cell r="P6343">
            <v>2832000</v>
          </cell>
          <cell r="AC6343" t="str">
            <v>Bột Ăn Dặm</v>
          </cell>
          <cell r="AH6343" t="str">
            <v>Tiến độ 1</v>
          </cell>
        </row>
        <row r="6344">
          <cell r="H6344" t="str">
            <v>MC000782</v>
          </cell>
          <cell r="P6344">
            <v>1632000</v>
          </cell>
          <cell r="AC6344" t="str">
            <v>Bột Ăn Dặm</v>
          </cell>
          <cell r="AH6344" t="str">
            <v>Tiến độ 1</v>
          </cell>
        </row>
        <row r="6345">
          <cell r="H6345" t="str">
            <v>MC000782</v>
          </cell>
          <cell r="P6345">
            <v>816000</v>
          </cell>
          <cell r="AC6345" t="str">
            <v>Bột Ăn Dặm</v>
          </cell>
          <cell r="AH6345" t="str">
            <v>Tiến độ 1</v>
          </cell>
        </row>
        <row r="6346">
          <cell r="H6346" t="str">
            <v>MC000782</v>
          </cell>
          <cell r="P6346">
            <v>816000</v>
          </cell>
          <cell r="AC6346" t="str">
            <v>Bột Ăn Dặm</v>
          </cell>
          <cell r="AH6346" t="str">
            <v>Tiến độ 1</v>
          </cell>
        </row>
        <row r="6347">
          <cell r="H6347" t="str">
            <v>MC000782</v>
          </cell>
          <cell r="P6347">
            <v>816000</v>
          </cell>
          <cell r="AC6347" t="str">
            <v>Bột Ăn Dặm</v>
          </cell>
          <cell r="AH6347" t="str">
            <v>Tiến độ 1</v>
          </cell>
        </row>
        <row r="6348">
          <cell r="H6348" t="str">
            <v>MC000782</v>
          </cell>
          <cell r="P6348">
            <v>11232000</v>
          </cell>
          <cell r="AC6348" t="str">
            <v>Sữa Nước</v>
          </cell>
          <cell r="AH6348" t="str">
            <v>Tiến độ 1</v>
          </cell>
        </row>
        <row r="6349">
          <cell r="H6349" t="str">
            <v>MC000782</v>
          </cell>
          <cell r="P6349">
            <v>5184000</v>
          </cell>
          <cell r="AC6349" t="str">
            <v>Sữa nước</v>
          </cell>
          <cell r="AH6349" t="str">
            <v>Tiến độ 1</v>
          </cell>
        </row>
        <row r="6350">
          <cell r="H6350" t="str">
            <v>MC000782</v>
          </cell>
          <cell r="P6350">
            <v>8640000</v>
          </cell>
          <cell r="AC6350" t="str">
            <v>Sữa Nước</v>
          </cell>
          <cell r="AH6350" t="str">
            <v>Tiến độ 1</v>
          </cell>
        </row>
        <row r="6351">
          <cell r="H6351" t="str">
            <v>MC000782</v>
          </cell>
          <cell r="P6351">
            <v>4608000</v>
          </cell>
          <cell r="AC6351" t="str">
            <v>Sữa Nước</v>
          </cell>
          <cell r="AH6351" t="str">
            <v>Tiến độ 1</v>
          </cell>
        </row>
        <row r="6352">
          <cell r="H6352" t="str">
            <v>MC000782</v>
          </cell>
          <cell r="P6352">
            <v>12960000</v>
          </cell>
          <cell r="AC6352" t="str">
            <v>Sữa nước</v>
          </cell>
          <cell r="AH6352" t="str">
            <v>Tiến độ 1</v>
          </cell>
        </row>
        <row r="6353">
          <cell r="H6353" t="str">
            <v>MC000782</v>
          </cell>
          <cell r="P6353">
            <v>10800000</v>
          </cell>
          <cell r="AC6353" t="str">
            <v>Sữa Nước Pharma</v>
          </cell>
          <cell r="AH6353" t="str">
            <v>Tiến độ 1</v>
          </cell>
        </row>
        <row r="6354">
          <cell r="H6354" t="str">
            <v>MC000782</v>
          </cell>
          <cell r="P6354">
            <v>10800000</v>
          </cell>
          <cell r="AC6354" t="str">
            <v>Sữa Nước Pharma</v>
          </cell>
          <cell r="AH6354" t="str">
            <v>Tiến độ 1</v>
          </cell>
        </row>
        <row r="6355">
          <cell r="H6355" t="str">
            <v>MC002752</v>
          </cell>
          <cell r="P6355">
            <v>4440000</v>
          </cell>
          <cell r="AC6355" t="str">
            <v>Dinh Dưỡng</v>
          </cell>
          <cell r="AH6355" t="str">
            <v>Tiến độ 1</v>
          </cell>
        </row>
        <row r="6356">
          <cell r="H6356" t="str">
            <v>MC002752</v>
          </cell>
          <cell r="P6356">
            <v>2220000</v>
          </cell>
          <cell r="AC6356" t="str">
            <v>Dinh Dưỡng</v>
          </cell>
          <cell r="AH6356" t="str">
            <v>Tiến độ 1</v>
          </cell>
        </row>
        <row r="6357">
          <cell r="H6357" t="str">
            <v>MC002752</v>
          </cell>
          <cell r="P6357">
            <v>8880000</v>
          </cell>
          <cell r="AC6357" t="str">
            <v>Dinh Dưỡng</v>
          </cell>
          <cell r="AH6357" t="str">
            <v>Tiến độ 1</v>
          </cell>
        </row>
        <row r="6358">
          <cell r="H6358" t="str">
            <v>MC002752</v>
          </cell>
          <cell r="P6358">
            <v>12480000</v>
          </cell>
          <cell r="AC6358" t="str">
            <v>Dinh Dưỡng</v>
          </cell>
          <cell r="AH6358" t="str">
            <v>Tiến độ 1</v>
          </cell>
        </row>
        <row r="6359">
          <cell r="H6359" t="str">
            <v>MC002752</v>
          </cell>
          <cell r="P6359">
            <v>38640000</v>
          </cell>
          <cell r="AC6359" t="str">
            <v>Dinh Dưỡng</v>
          </cell>
          <cell r="AH6359" t="str">
            <v>Tiến độ 1</v>
          </cell>
        </row>
        <row r="6360">
          <cell r="H6360" t="str">
            <v>MC002752</v>
          </cell>
          <cell r="P6360">
            <v>4440000</v>
          </cell>
          <cell r="AC6360" t="str">
            <v>Dinh Dưỡng</v>
          </cell>
          <cell r="AH6360" t="str">
            <v>Tiến độ 1</v>
          </cell>
        </row>
        <row r="6361">
          <cell r="H6361" t="str">
            <v>MC002752</v>
          </cell>
          <cell r="P6361">
            <v>4440000</v>
          </cell>
          <cell r="AC6361" t="str">
            <v>Dinh Dưỡng</v>
          </cell>
          <cell r="AH6361" t="str">
            <v>Tiến độ 1</v>
          </cell>
        </row>
        <row r="6362">
          <cell r="H6362" t="str">
            <v>MC002752</v>
          </cell>
          <cell r="P6362">
            <v>17760000</v>
          </cell>
          <cell r="AC6362" t="str">
            <v>Dinh Dưỡng</v>
          </cell>
          <cell r="AH6362" t="str">
            <v>Tiến độ 1</v>
          </cell>
        </row>
        <row r="6363">
          <cell r="H6363" t="str">
            <v>MC002752</v>
          </cell>
          <cell r="P6363">
            <v>29400000</v>
          </cell>
          <cell r="AC6363" t="str">
            <v>Dinh Dưỡng</v>
          </cell>
          <cell r="AH6363" t="str">
            <v>Tiến độ 1</v>
          </cell>
        </row>
        <row r="6364">
          <cell r="H6364" t="str">
            <v>MC002752</v>
          </cell>
          <cell r="P6364">
            <v>37056000</v>
          </cell>
          <cell r="AC6364" t="str">
            <v>Dinh Dưỡng</v>
          </cell>
          <cell r="AH6364" t="str">
            <v>Tiến độ 1</v>
          </cell>
        </row>
        <row r="6365">
          <cell r="H6365" t="str">
            <v>MC002752</v>
          </cell>
          <cell r="P6365">
            <v>11520000</v>
          </cell>
          <cell r="AC6365" t="str">
            <v>Dinh Dưỡng</v>
          </cell>
          <cell r="AH6365" t="str">
            <v>Tiến độ 1</v>
          </cell>
        </row>
        <row r="6366">
          <cell r="H6366" t="str">
            <v>MC002752</v>
          </cell>
          <cell r="P6366">
            <v>19008000</v>
          </cell>
          <cell r="AC6366" t="str">
            <v>Dinh Dưỡng</v>
          </cell>
          <cell r="AH6366" t="str">
            <v>Tiến độ 1</v>
          </cell>
        </row>
        <row r="6367">
          <cell r="H6367" t="str">
            <v>MC002752</v>
          </cell>
          <cell r="P6367">
            <v>31080000</v>
          </cell>
          <cell r="AC6367" t="str">
            <v>Dinh Dưỡng</v>
          </cell>
          <cell r="AH6367" t="str">
            <v>Tiến độ 1</v>
          </cell>
        </row>
        <row r="6368">
          <cell r="H6368" t="str">
            <v>MC000185</v>
          </cell>
          <cell r="P6368">
            <v>10368000</v>
          </cell>
          <cell r="AC6368" t="str">
            <v>Sữa Nước</v>
          </cell>
          <cell r="AH6368" t="str">
            <v>Tiến độ 1</v>
          </cell>
        </row>
        <row r="6369">
          <cell r="H6369" t="str">
            <v>MC000185</v>
          </cell>
          <cell r="P6369">
            <v>2880000</v>
          </cell>
          <cell r="AC6369" t="str">
            <v>Sữa Nước</v>
          </cell>
          <cell r="AH6369" t="str">
            <v>Tiến độ 1</v>
          </cell>
        </row>
        <row r="6370">
          <cell r="H6370" t="str">
            <v>MC000185</v>
          </cell>
          <cell r="P6370">
            <v>2880000</v>
          </cell>
          <cell r="AC6370" t="str">
            <v>Sữa Nước</v>
          </cell>
          <cell r="AH6370" t="str">
            <v>Tiến độ 1</v>
          </cell>
        </row>
        <row r="6371">
          <cell r="H6371" t="str">
            <v>MC001406</v>
          </cell>
          <cell r="P6371">
            <v>24000000</v>
          </cell>
          <cell r="AC6371" t="str">
            <v>Pharma</v>
          </cell>
          <cell r="AH6371" t="str">
            <v>Tiến độ 1</v>
          </cell>
        </row>
        <row r="6372">
          <cell r="H6372" t="str">
            <v>MC001406</v>
          </cell>
          <cell r="P6372">
            <v>26400000</v>
          </cell>
          <cell r="AC6372" t="str">
            <v>Pharma</v>
          </cell>
          <cell r="AH6372" t="str">
            <v>Tiến độ 1</v>
          </cell>
        </row>
        <row r="6373">
          <cell r="H6373" t="str">
            <v>MC001406</v>
          </cell>
          <cell r="P6373">
            <v>31584000</v>
          </cell>
          <cell r="AC6373" t="str">
            <v>Pharma</v>
          </cell>
          <cell r="AH6373" t="str">
            <v>Tiến độ 1</v>
          </cell>
        </row>
        <row r="6374">
          <cell r="H6374" t="str">
            <v>MC001142</v>
          </cell>
          <cell r="P6374">
            <v>2880000</v>
          </cell>
          <cell r="AC6374" t="str">
            <v>Dinh Dưỡng</v>
          </cell>
          <cell r="AH6374" t="str">
            <v>Tiến độ 1</v>
          </cell>
        </row>
        <row r="6375">
          <cell r="H6375" t="str">
            <v>MC001142</v>
          </cell>
          <cell r="P6375">
            <v>2412000</v>
          </cell>
          <cell r="AC6375" t="str">
            <v>Dinh Dưỡng</v>
          </cell>
          <cell r="AH6375" t="str">
            <v>Tiến độ 1</v>
          </cell>
        </row>
        <row r="6376">
          <cell r="H6376" t="str">
            <v>MC001142</v>
          </cell>
          <cell r="P6376">
            <v>24900000</v>
          </cell>
          <cell r="AC6376" t="str">
            <v>Dinh Dưỡng</v>
          </cell>
          <cell r="AH6376" t="str">
            <v>Tiến độ 1</v>
          </cell>
        </row>
        <row r="6377">
          <cell r="H6377" t="str">
            <v>MC001142</v>
          </cell>
          <cell r="P6377">
            <v>11484000</v>
          </cell>
          <cell r="AC6377" t="str">
            <v>Dinh Dưỡng</v>
          </cell>
          <cell r="AH6377" t="str">
            <v>Tiến độ 1</v>
          </cell>
        </row>
        <row r="6378">
          <cell r="H6378" t="str">
            <v>MC001142</v>
          </cell>
          <cell r="P6378">
            <v>29400000</v>
          </cell>
          <cell r="AC6378" t="str">
            <v>Dinh Dưỡng</v>
          </cell>
          <cell r="AH6378" t="str">
            <v>Tiến độ 1</v>
          </cell>
        </row>
        <row r="6379">
          <cell r="H6379" t="str">
            <v>MC001142</v>
          </cell>
          <cell r="P6379">
            <v>28800000</v>
          </cell>
          <cell r="AC6379" t="str">
            <v>Dinh Dưỡng</v>
          </cell>
          <cell r="AH6379" t="str">
            <v>Tiến độ 1</v>
          </cell>
        </row>
        <row r="6380">
          <cell r="H6380" t="str">
            <v>MC001142</v>
          </cell>
          <cell r="P6380">
            <v>4440000</v>
          </cell>
          <cell r="AC6380" t="str">
            <v>Dinh Dưỡng</v>
          </cell>
          <cell r="AH6380" t="str">
            <v>Tiến độ 1</v>
          </cell>
        </row>
        <row r="6381">
          <cell r="H6381" t="str">
            <v>MC001142</v>
          </cell>
          <cell r="P6381">
            <v>4440000</v>
          </cell>
          <cell r="AC6381" t="str">
            <v>Dinh Dưỡng</v>
          </cell>
          <cell r="AH6381" t="str">
            <v>Tiến độ 1</v>
          </cell>
        </row>
        <row r="6382">
          <cell r="H6382" t="str">
            <v>MC001142</v>
          </cell>
          <cell r="P6382">
            <v>19320000</v>
          </cell>
          <cell r="AC6382" t="str">
            <v>Dinh Dưỡng</v>
          </cell>
          <cell r="AH6382" t="str">
            <v>Tiến độ 1</v>
          </cell>
        </row>
        <row r="6383">
          <cell r="H6383" t="str">
            <v>MC001142</v>
          </cell>
          <cell r="P6383">
            <v>1632000</v>
          </cell>
          <cell r="AC6383" t="str">
            <v>Bột Ăn Dặm</v>
          </cell>
          <cell r="AH6383" t="str">
            <v>Tiến độ 1</v>
          </cell>
        </row>
        <row r="6384">
          <cell r="H6384" t="str">
            <v>MC001142</v>
          </cell>
          <cell r="P6384">
            <v>1632000</v>
          </cell>
          <cell r="AC6384" t="str">
            <v>Bột Ăn Dặm</v>
          </cell>
          <cell r="AH6384" t="str">
            <v>Tiến độ 1</v>
          </cell>
        </row>
        <row r="6385">
          <cell r="H6385" t="str">
            <v>MC001142</v>
          </cell>
          <cell r="P6385">
            <v>1416000</v>
          </cell>
          <cell r="AC6385" t="str">
            <v>Bột Ăn Dặm</v>
          </cell>
          <cell r="AH6385" t="str">
            <v>Tiến độ 1</v>
          </cell>
        </row>
        <row r="6386">
          <cell r="H6386" t="str">
            <v>MC001142</v>
          </cell>
          <cell r="P6386">
            <v>1632000</v>
          </cell>
          <cell r="AC6386" t="str">
            <v>Bột Ăn Dặm</v>
          </cell>
          <cell r="AH6386" t="str">
            <v>Tiến độ 1</v>
          </cell>
        </row>
        <row r="6387">
          <cell r="H6387" t="str">
            <v>MC001142</v>
          </cell>
          <cell r="P6387">
            <v>1632000</v>
          </cell>
          <cell r="AC6387" t="str">
            <v>Bột Ăn Dặm</v>
          </cell>
          <cell r="AH6387" t="str">
            <v>Tiến độ 1</v>
          </cell>
        </row>
        <row r="6388">
          <cell r="H6388" t="str">
            <v>MC001142</v>
          </cell>
          <cell r="P6388">
            <v>1416000</v>
          </cell>
          <cell r="AC6388" t="str">
            <v>Bột Ăn Dặm</v>
          </cell>
          <cell r="AH6388" t="str">
            <v>Tiến độ 1</v>
          </cell>
        </row>
        <row r="6389">
          <cell r="H6389" t="str">
            <v>MC001142</v>
          </cell>
          <cell r="P6389">
            <v>12960000</v>
          </cell>
          <cell r="AC6389" t="str">
            <v>Sữa nước</v>
          </cell>
          <cell r="AH6389" t="str">
            <v>Tiến độ 1</v>
          </cell>
        </row>
        <row r="6390">
          <cell r="H6390" t="str">
            <v>MC001142</v>
          </cell>
          <cell r="P6390">
            <v>15897600</v>
          </cell>
          <cell r="AC6390" t="str">
            <v>Sữa nước</v>
          </cell>
          <cell r="AH6390" t="str">
            <v>Tiến độ 1</v>
          </cell>
        </row>
        <row r="6391">
          <cell r="H6391" t="str">
            <v>MC001142</v>
          </cell>
          <cell r="P6391">
            <v>14688000</v>
          </cell>
          <cell r="AC6391" t="str">
            <v>Sữa Nước Colos</v>
          </cell>
          <cell r="AH6391" t="str">
            <v>Tiến độ 1</v>
          </cell>
        </row>
        <row r="6392">
          <cell r="H6392" t="str">
            <v>MC001142</v>
          </cell>
          <cell r="P6392">
            <v>25440000</v>
          </cell>
          <cell r="AC6392" t="str">
            <v>Sữa Bột Colos</v>
          </cell>
          <cell r="AH6392" t="str">
            <v>Tiến độ 1</v>
          </cell>
        </row>
        <row r="6393">
          <cell r="H6393" t="str">
            <v>MC001142</v>
          </cell>
          <cell r="P6393">
            <v>24480000</v>
          </cell>
          <cell r="AC6393" t="str">
            <v>Sữa Bột Colos</v>
          </cell>
          <cell r="AH6393" t="str">
            <v>Tiến độ 1</v>
          </cell>
        </row>
        <row r="6394">
          <cell r="H6394" t="str">
            <v>MC001142</v>
          </cell>
          <cell r="P6394">
            <v>6480000</v>
          </cell>
          <cell r="AC6394" t="str">
            <v>Sữa Bột Colos</v>
          </cell>
          <cell r="AH6394" t="str">
            <v>Tiến độ 1</v>
          </cell>
        </row>
        <row r="6395">
          <cell r="H6395" t="str">
            <v>MC001142</v>
          </cell>
          <cell r="P6395">
            <v>5760000</v>
          </cell>
          <cell r="AC6395" t="str">
            <v>Sữa Nước</v>
          </cell>
          <cell r="AH6395" t="str">
            <v>Tiến độ 1</v>
          </cell>
        </row>
        <row r="6396">
          <cell r="H6396" t="str">
            <v>MC001142</v>
          </cell>
          <cell r="P6396">
            <v>6912000</v>
          </cell>
          <cell r="AC6396" t="str">
            <v>Sữa Nước</v>
          </cell>
          <cell r="AH6396" t="str">
            <v>Tiến độ 1</v>
          </cell>
        </row>
        <row r="6397">
          <cell r="H6397" t="str">
            <v>MC001142</v>
          </cell>
          <cell r="P6397">
            <v>11520000</v>
          </cell>
          <cell r="AC6397" t="str">
            <v>Sữa Nước</v>
          </cell>
          <cell r="AH6397" t="str">
            <v>Tiến độ 1</v>
          </cell>
        </row>
        <row r="6398">
          <cell r="H6398" t="str">
            <v>MC001142</v>
          </cell>
          <cell r="P6398">
            <v>3744000</v>
          </cell>
          <cell r="AC6398" t="str">
            <v>Sữa Nước</v>
          </cell>
          <cell r="AH6398" t="str">
            <v>Tiến độ 1</v>
          </cell>
        </row>
        <row r="6399">
          <cell r="H6399" t="str">
            <v>MC000342</v>
          </cell>
          <cell r="P6399">
            <v>6240000</v>
          </cell>
          <cell r="AC6399" t="str">
            <v>Sữa Bột Colos</v>
          </cell>
          <cell r="AH6399" t="str">
            <v>Tiến độ 1</v>
          </cell>
        </row>
        <row r="6400">
          <cell r="H6400" t="str">
            <v>MC000342</v>
          </cell>
          <cell r="P6400">
            <v>3225600</v>
          </cell>
          <cell r="AC6400" t="str">
            <v>Sữa Nước Pharma</v>
          </cell>
          <cell r="AH6400" t="str">
            <v>Tiến độ 1</v>
          </cell>
        </row>
        <row r="6401">
          <cell r="H6401" t="str">
            <v>MC000342</v>
          </cell>
          <cell r="P6401">
            <v>17760000</v>
          </cell>
          <cell r="AC6401" t="str">
            <v>Dinh Dưỡng</v>
          </cell>
          <cell r="AH6401" t="str">
            <v>Tiến độ 1</v>
          </cell>
        </row>
        <row r="6402">
          <cell r="H6402" t="str">
            <v>MC000342</v>
          </cell>
          <cell r="P6402">
            <v>3456000</v>
          </cell>
          <cell r="AC6402" t="str">
            <v>Sữa Nước</v>
          </cell>
          <cell r="AH6402" t="str">
            <v>Tiến độ 1</v>
          </cell>
        </row>
        <row r="6403">
          <cell r="H6403" t="str">
            <v>MC000342</v>
          </cell>
          <cell r="P6403">
            <v>4608000</v>
          </cell>
          <cell r="AC6403" t="str">
            <v>Sữa Nước</v>
          </cell>
          <cell r="AH6403" t="str">
            <v>Tiến độ 1</v>
          </cell>
        </row>
        <row r="6404">
          <cell r="H6404" t="str">
            <v>MC000342</v>
          </cell>
          <cell r="P6404">
            <v>2160000</v>
          </cell>
          <cell r="AC6404" t="str">
            <v>Sữa Nước</v>
          </cell>
          <cell r="AH6404" t="str">
            <v>Tiến độ 1</v>
          </cell>
        </row>
        <row r="6405">
          <cell r="H6405" t="str">
            <v>MC000342</v>
          </cell>
          <cell r="P6405">
            <v>2880000</v>
          </cell>
          <cell r="AC6405" t="str">
            <v>Sữa Nước</v>
          </cell>
          <cell r="AH6405" t="str">
            <v>Tiến độ 1</v>
          </cell>
        </row>
        <row r="6406">
          <cell r="H6406" t="str">
            <v>MC000342</v>
          </cell>
          <cell r="P6406">
            <v>1872000</v>
          </cell>
          <cell r="AC6406" t="str">
            <v>Sữa Nước</v>
          </cell>
          <cell r="AH6406" t="str">
            <v>Tiến độ 1</v>
          </cell>
        </row>
        <row r="6407">
          <cell r="H6407" t="str">
            <v>MC000342</v>
          </cell>
          <cell r="P6407">
            <v>2832000</v>
          </cell>
          <cell r="AC6407" t="str">
            <v>Bột Ăn Dặm</v>
          </cell>
          <cell r="AH6407" t="str">
            <v>Tiến độ 1</v>
          </cell>
        </row>
        <row r="6408">
          <cell r="H6408" t="str">
            <v>MC000342</v>
          </cell>
          <cell r="P6408">
            <v>1632000</v>
          </cell>
          <cell r="AC6408" t="str">
            <v>Bột Ăn Dặm</v>
          </cell>
          <cell r="AH6408" t="str">
            <v>Tiến độ 1</v>
          </cell>
        </row>
        <row r="6409">
          <cell r="H6409" t="str">
            <v>MC000342</v>
          </cell>
          <cell r="P6409">
            <v>5875200</v>
          </cell>
          <cell r="AC6409" t="str">
            <v>Sữa Nước Colos</v>
          </cell>
          <cell r="AH6409" t="str">
            <v>Tiến độ 1</v>
          </cell>
        </row>
        <row r="6410">
          <cell r="H6410" t="str">
            <v>MC000342</v>
          </cell>
          <cell r="P6410">
            <v>816000</v>
          </cell>
          <cell r="AC6410" t="str">
            <v>Bột Ăn Dặm</v>
          </cell>
          <cell r="AH6410" t="str">
            <v>Tiến độ 1</v>
          </cell>
        </row>
        <row r="6411">
          <cell r="H6411" t="str">
            <v>MC000342</v>
          </cell>
          <cell r="P6411">
            <v>816000</v>
          </cell>
          <cell r="AC6411" t="str">
            <v>Bột Ăn Dặm</v>
          </cell>
          <cell r="AH6411" t="str">
            <v>Tiến độ 1</v>
          </cell>
        </row>
        <row r="6412">
          <cell r="H6412" t="str">
            <v>MC002741</v>
          </cell>
          <cell r="P6412">
            <v>6048000</v>
          </cell>
          <cell r="AC6412" t="str">
            <v>Sữa Nước</v>
          </cell>
          <cell r="AH6412" t="str">
            <v>Tiến độ 1</v>
          </cell>
        </row>
        <row r="6413">
          <cell r="H6413" t="str">
            <v>MC002741</v>
          </cell>
          <cell r="P6413">
            <v>6624000</v>
          </cell>
          <cell r="AC6413" t="str">
            <v>Sữa Nước</v>
          </cell>
          <cell r="AH6413" t="str">
            <v>Tiến độ 1</v>
          </cell>
        </row>
        <row r="6414">
          <cell r="H6414" t="str">
            <v>MC002741</v>
          </cell>
          <cell r="P6414">
            <v>17625600</v>
          </cell>
          <cell r="AC6414" t="str">
            <v>Sữa Nước Colos</v>
          </cell>
          <cell r="AH6414" t="str">
            <v>Tiến độ 1</v>
          </cell>
        </row>
        <row r="6415">
          <cell r="H6415" t="str">
            <v>MC002560</v>
          </cell>
          <cell r="P6415">
            <v>11923200</v>
          </cell>
          <cell r="AC6415" t="str">
            <v>Sữa Nước</v>
          </cell>
          <cell r="AH6415" t="str">
            <v>Tiến độ 1</v>
          </cell>
        </row>
        <row r="6416">
          <cell r="H6416" t="str">
            <v>MC002560</v>
          </cell>
          <cell r="P6416">
            <v>7896000</v>
          </cell>
          <cell r="AC6416" t="str">
            <v>Pharma</v>
          </cell>
          <cell r="AH6416" t="str">
            <v>Tiến độ 1</v>
          </cell>
        </row>
        <row r="6417">
          <cell r="H6417" t="str">
            <v>MC002560</v>
          </cell>
          <cell r="P6417">
            <v>5640000</v>
          </cell>
          <cell r="AC6417" t="str">
            <v>Pharma</v>
          </cell>
          <cell r="AH6417" t="str">
            <v>Tiến độ 1</v>
          </cell>
        </row>
        <row r="6418">
          <cell r="H6418" t="str">
            <v>MC002560</v>
          </cell>
          <cell r="P6418">
            <v>3264000</v>
          </cell>
          <cell r="AC6418" t="str">
            <v>Bột Ăn Dặm</v>
          </cell>
          <cell r="AH6418" t="str">
            <v>Tiến độ 1</v>
          </cell>
        </row>
        <row r="6419">
          <cell r="H6419" t="str">
            <v>MC002560</v>
          </cell>
          <cell r="P6419">
            <v>2832000</v>
          </cell>
          <cell r="AC6419" t="str">
            <v>Bột Ăn Dặm</v>
          </cell>
          <cell r="AH6419" t="str">
            <v>Tiến độ 1</v>
          </cell>
        </row>
        <row r="6420">
          <cell r="H6420" t="str">
            <v>MC002560</v>
          </cell>
          <cell r="P6420">
            <v>3264000</v>
          </cell>
          <cell r="AC6420" t="str">
            <v>Bột Ăn Dặm</v>
          </cell>
          <cell r="AH6420" t="str">
            <v>Tiến độ 1</v>
          </cell>
        </row>
        <row r="6421">
          <cell r="H6421" t="str">
            <v>MC002560</v>
          </cell>
          <cell r="P6421">
            <v>7776000</v>
          </cell>
          <cell r="AC6421" t="str">
            <v>Sữa Nước</v>
          </cell>
          <cell r="AH6421" t="str">
            <v>Tiến độ 1</v>
          </cell>
        </row>
        <row r="6422">
          <cell r="H6422" t="str">
            <v>MC002560</v>
          </cell>
          <cell r="P6422">
            <v>31800000</v>
          </cell>
          <cell r="AC6422" t="str">
            <v>Sữa Bột Colos</v>
          </cell>
          <cell r="AH6422" t="str">
            <v>Tiến độ 1</v>
          </cell>
        </row>
        <row r="6423">
          <cell r="H6423" t="str">
            <v>MC001157</v>
          </cell>
          <cell r="P6423">
            <v>720000</v>
          </cell>
          <cell r="AC6423" t="str">
            <v>Sữa Nước</v>
          </cell>
          <cell r="AH6423" t="str">
            <v>Tiến độ 1</v>
          </cell>
        </row>
        <row r="6424">
          <cell r="H6424" t="str">
            <v>MC001157</v>
          </cell>
          <cell r="P6424">
            <v>1200000</v>
          </cell>
          <cell r="AC6424" t="str">
            <v>Sữa Nước</v>
          </cell>
          <cell r="AH6424" t="str">
            <v>Tiến độ 1</v>
          </cell>
        </row>
        <row r="6425">
          <cell r="H6425" t="str">
            <v>MC001157</v>
          </cell>
          <cell r="P6425">
            <v>1200000</v>
          </cell>
          <cell r="AC6425" t="str">
            <v>Sữa Nước</v>
          </cell>
          <cell r="AH6425" t="str">
            <v>Tiến độ 1</v>
          </cell>
        </row>
        <row r="6426">
          <cell r="H6426" t="str">
            <v>MC001157</v>
          </cell>
          <cell r="P6426">
            <v>23040000</v>
          </cell>
          <cell r="AC6426" t="str">
            <v>Sữa Nước</v>
          </cell>
          <cell r="AH6426" t="str">
            <v>Tiến độ 1</v>
          </cell>
        </row>
        <row r="6427">
          <cell r="H6427" t="str">
            <v>MC001157</v>
          </cell>
          <cell r="P6427">
            <v>4896000</v>
          </cell>
          <cell r="AC6427" t="str">
            <v>Sữa Nước Colos</v>
          </cell>
          <cell r="AH6427" t="str">
            <v>Tiến độ 1</v>
          </cell>
        </row>
        <row r="6428">
          <cell r="H6428" t="str">
            <v>MC001157</v>
          </cell>
          <cell r="P6428">
            <v>47520000</v>
          </cell>
          <cell r="AC6428" t="str">
            <v>Dinh Dưỡng</v>
          </cell>
          <cell r="AH6428" t="str">
            <v>Tiến độ 1</v>
          </cell>
        </row>
        <row r="6429">
          <cell r="H6429" t="str">
            <v>MC002674</v>
          </cell>
          <cell r="P6429">
            <v>9792000</v>
          </cell>
          <cell r="AC6429" t="str">
            <v>Sữa Nước Colos</v>
          </cell>
          <cell r="AH6429" t="str">
            <v>Tiến độ 1</v>
          </cell>
        </row>
        <row r="6430">
          <cell r="H6430" t="str">
            <v>MC002500</v>
          </cell>
          <cell r="P6430">
            <v>1185000</v>
          </cell>
          <cell r="AC6430" t="str">
            <v>Nunest</v>
          </cell>
          <cell r="AH6430" t="str">
            <v>Tiến độ 1</v>
          </cell>
        </row>
        <row r="6431">
          <cell r="H6431" t="str">
            <v>MC002500</v>
          </cell>
          <cell r="P6431">
            <v>2350000</v>
          </cell>
          <cell r="AC6431" t="str">
            <v>Nunest</v>
          </cell>
          <cell r="AH6431" t="str">
            <v>Tiến độ 1</v>
          </cell>
        </row>
        <row r="6432">
          <cell r="H6432" t="str">
            <v>MC002500</v>
          </cell>
          <cell r="P6432">
            <v>11040000</v>
          </cell>
          <cell r="AC6432" t="str">
            <v>Pharma</v>
          </cell>
          <cell r="AH6432" t="str">
            <v>Tiến độ 1</v>
          </cell>
        </row>
        <row r="6433">
          <cell r="H6433" t="str">
            <v>MC002015</v>
          </cell>
          <cell r="P6433">
            <v>33750000</v>
          </cell>
          <cell r="AC6433" t="str">
            <v>Nunest</v>
          </cell>
          <cell r="AH6433" t="str">
            <v>Tiến độ 1</v>
          </cell>
        </row>
        <row r="6434">
          <cell r="H6434" t="str">
            <v>MC002015</v>
          </cell>
          <cell r="P6434">
            <v>23700000</v>
          </cell>
          <cell r="AC6434" t="str">
            <v>Nunest</v>
          </cell>
          <cell r="AH6434" t="str">
            <v>Tiến độ 1</v>
          </cell>
        </row>
        <row r="6435">
          <cell r="H6435" t="str">
            <v>MC002015</v>
          </cell>
          <cell r="P6435">
            <v>5040000</v>
          </cell>
          <cell r="AC6435" t="str">
            <v>Nunest</v>
          </cell>
          <cell r="AH6435" t="str">
            <v>Tiến độ 1</v>
          </cell>
        </row>
        <row r="6436">
          <cell r="H6436" t="str">
            <v>MC002015</v>
          </cell>
          <cell r="P6436">
            <v>5880000</v>
          </cell>
          <cell r="AC6436" t="str">
            <v>Nunest</v>
          </cell>
          <cell r="AH6436" t="str">
            <v>Tiến độ 1</v>
          </cell>
        </row>
        <row r="6437">
          <cell r="H6437" t="str">
            <v>MC002015</v>
          </cell>
          <cell r="P6437">
            <v>4980000</v>
          </cell>
          <cell r="AC6437" t="str">
            <v>Nunest</v>
          </cell>
          <cell r="AH6437" t="str">
            <v>Tiến độ 1</v>
          </cell>
        </row>
        <row r="6438">
          <cell r="H6438" t="str">
            <v>MC002015</v>
          </cell>
          <cell r="P6438">
            <v>3450000</v>
          </cell>
          <cell r="AC6438" t="str">
            <v>Nunest</v>
          </cell>
          <cell r="AH6438" t="str">
            <v>Tiến độ 1</v>
          </cell>
        </row>
        <row r="6439">
          <cell r="H6439" t="str">
            <v>MC002015</v>
          </cell>
          <cell r="P6439">
            <v>86400000</v>
          </cell>
          <cell r="AC6439" t="str">
            <v>Sữa Nước Pharma</v>
          </cell>
          <cell r="AH6439" t="str">
            <v>Tiến độ 1</v>
          </cell>
        </row>
        <row r="6440">
          <cell r="H6440" t="str">
            <v>MC002015</v>
          </cell>
          <cell r="P6440">
            <v>72000000</v>
          </cell>
          <cell r="AC6440" t="str">
            <v>Sữa Nước Pharma</v>
          </cell>
          <cell r="AH6440" t="str">
            <v>Tiến độ 1</v>
          </cell>
        </row>
        <row r="6441">
          <cell r="H6441" t="str">
            <v>MC002015</v>
          </cell>
          <cell r="P6441">
            <v>53760000</v>
          </cell>
          <cell r="AC6441" t="str">
            <v>Sữa Nước Pharma</v>
          </cell>
          <cell r="AH6441" t="str">
            <v>Tiến độ 1</v>
          </cell>
        </row>
        <row r="6442">
          <cell r="H6442" t="str">
            <v>MC002015</v>
          </cell>
          <cell r="P6442">
            <v>9360000</v>
          </cell>
          <cell r="AC6442" t="str">
            <v>Pharma</v>
          </cell>
          <cell r="AH6442" t="str">
            <v>Tiến độ 1</v>
          </cell>
        </row>
        <row r="6443">
          <cell r="H6443" t="str">
            <v>MC002015</v>
          </cell>
          <cell r="P6443">
            <v>4680000</v>
          </cell>
          <cell r="AC6443" t="str">
            <v>Pharma</v>
          </cell>
          <cell r="AH6443" t="str">
            <v>Tiến độ 1</v>
          </cell>
        </row>
        <row r="6444">
          <cell r="H6444" t="str">
            <v>MC002015</v>
          </cell>
          <cell r="P6444">
            <v>12000000</v>
          </cell>
          <cell r="AC6444" t="str">
            <v>Pharma</v>
          </cell>
          <cell r="AH6444" t="str">
            <v>Tiến độ 1</v>
          </cell>
        </row>
        <row r="6445">
          <cell r="H6445" t="str">
            <v>MC002015</v>
          </cell>
          <cell r="P6445">
            <v>10560000</v>
          </cell>
          <cell r="AC6445" t="str">
            <v>Pharma</v>
          </cell>
          <cell r="AH6445" t="str">
            <v>Tiến độ 1</v>
          </cell>
        </row>
        <row r="6446">
          <cell r="H6446" t="str">
            <v>MC002015</v>
          </cell>
          <cell r="P6446">
            <v>15840000</v>
          </cell>
          <cell r="AC6446" t="str">
            <v>Pharma</v>
          </cell>
          <cell r="AH6446" t="str">
            <v>Tiến độ 1</v>
          </cell>
        </row>
        <row r="6447">
          <cell r="H6447" t="str">
            <v>MC002015</v>
          </cell>
          <cell r="P6447">
            <v>44160000</v>
          </cell>
          <cell r="AC6447" t="str">
            <v>Pharma</v>
          </cell>
          <cell r="AH6447" t="str">
            <v>Tiến độ 1</v>
          </cell>
        </row>
        <row r="6448">
          <cell r="H6448" t="str">
            <v>MC002015</v>
          </cell>
          <cell r="P6448">
            <v>10080000</v>
          </cell>
          <cell r="AC6448" t="str">
            <v>Pharma</v>
          </cell>
          <cell r="AH6448" t="str">
            <v>Tiến độ 1</v>
          </cell>
        </row>
        <row r="6449">
          <cell r="H6449" t="str">
            <v>MC002015</v>
          </cell>
          <cell r="P6449">
            <v>11280000</v>
          </cell>
          <cell r="AC6449" t="str">
            <v>Pharma</v>
          </cell>
          <cell r="AH6449" t="str">
            <v>Tiến độ 1</v>
          </cell>
        </row>
        <row r="6450">
          <cell r="H6450" t="str">
            <v>MC002015</v>
          </cell>
          <cell r="P6450">
            <v>5568000</v>
          </cell>
          <cell r="AC6450" t="str">
            <v>Pharma</v>
          </cell>
          <cell r="AH6450" t="str">
            <v>Tiến độ 1</v>
          </cell>
        </row>
        <row r="6451">
          <cell r="H6451" t="str">
            <v>MC002015</v>
          </cell>
          <cell r="P6451">
            <v>11484000</v>
          </cell>
          <cell r="AC6451" t="str">
            <v>Pharma</v>
          </cell>
          <cell r="AH6451" t="str">
            <v>Tiến độ 1</v>
          </cell>
        </row>
        <row r="6452">
          <cell r="H6452" t="str">
            <v>MC002015</v>
          </cell>
          <cell r="P6452">
            <v>11160000</v>
          </cell>
          <cell r="AC6452" t="str">
            <v>Pharma</v>
          </cell>
          <cell r="AH6452" t="str">
            <v>Tiến độ 1</v>
          </cell>
        </row>
        <row r="6453">
          <cell r="H6453" t="str">
            <v>MC002015</v>
          </cell>
          <cell r="P6453">
            <v>5520000</v>
          </cell>
          <cell r="AC6453" t="str">
            <v>Pharma</v>
          </cell>
          <cell r="AH6453" t="str">
            <v>Tiến độ 1</v>
          </cell>
        </row>
        <row r="6454">
          <cell r="H6454" t="str">
            <v>MC001262</v>
          </cell>
          <cell r="P6454">
            <v>2640000</v>
          </cell>
          <cell r="AC6454" t="str">
            <v>Pharma</v>
          </cell>
          <cell r="AH6454" t="str">
            <v>Tiến độ 1</v>
          </cell>
        </row>
        <row r="6455">
          <cell r="H6455" t="str">
            <v>MC001262</v>
          </cell>
          <cell r="P6455">
            <v>2760000</v>
          </cell>
          <cell r="AC6455" t="str">
            <v>Pharma</v>
          </cell>
          <cell r="AH6455" t="str">
            <v>Tiến độ 1</v>
          </cell>
        </row>
        <row r="6456">
          <cell r="H6456" t="str">
            <v>MC001262</v>
          </cell>
          <cell r="P6456">
            <v>1500000</v>
          </cell>
          <cell r="AC6456" t="str">
            <v>Pharma</v>
          </cell>
          <cell r="AH6456" t="str">
            <v>Tiến độ 1</v>
          </cell>
        </row>
        <row r="6457">
          <cell r="H6457" t="str">
            <v>MC001262</v>
          </cell>
          <cell r="P6457">
            <v>3000000</v>
          </cell>
          <cell r="AC6457" t="str">
            <v>Pharma</v>
          </cell>
          <cell r="AH6457" t="str">
            <v>Tiến độ 1</v>
          </cell>
        </row>
        <row r="6458">
          <cell r="H6458" t="str">
            <v>MC001262</v>
          </cell>
          <cell r="P6458">
            <v>3948000</v>
          </cell>
          <cell r="AC6458" t="str">
            <v>Pharma</v>
          </cell>
          <cell r="AH6458" t="str">
            <v>Tiến độ 1</v>
          </cell>
        </row>
        <row r="6459">
          <cell r="H6459" t="str">
            <v>MC001262</v>
          </cell>
          <cell r="P6459">
            <v>6360000</v>
          </cell>
          <cell r="AC6459" t="str">
            <v>Sữa Bột Colos</v>
          </cell>
          <cell r="AH6459" t="str">
            <v>Tiến độ 1</v>
          </cell>
        </row>
        <row r="6460">
          <cell r="H6460" t="str">
            <v>MC001262</v>
          </cell>
          <cell r="P6460">
            <v>3120000</v>
          </cell>
          <cell r="AC6460" t="str">
            <v>Sữa Bột Colos</v>
          </cell>
          <cell r="AH6460" t="str">
            <v>Tiến độ 1</v>
          </cell>
        </row>
        <row r="6461">
          <cell r="H6461" t="str">
            <v>MC001262</v>
          </cell>
          <cell r="P6461">
            <v>6120000</v>
          </cell>
          <cell r="AC6461" t="str">
            <v>Sữa Bột Colos</v>
          </cell>
          <cell r="AH6461" t="str">
            <v>Tiến độ 1</v>
          </cell>
        </row>
        <row r="6462">
          <cell r="H6462" t="str">
            <v>MC001262</v>
          </cell>
          <cell r="P6462">
            <v>5796000</v>
          </cell>
          <cell r="AC6462" t="str">
            <v>Dinh Dưỡng</v>
          </cell>
          <cell r="AH6462" t="str">
            <v>Tiến độ 1</v>
          </cell>
        </row>
        <row r="6463">
          <cell r="H6463" t="str">
            <v>MC001262</v>
          </cell>
          <cell r="P6463">
            <v>8880000</v>
          </cell>
          <cell r="AC6463" t="str">
            <v>Dinh Dưỡng</v>
          </cell>
          <cell r="AH6463" t="str">
            <v>Tiến độ 1</v>
          </cell>
        </row>
        <row r="6464">
          <cell r="H6464" t="str">
            <v>MC001262</v>
          </cell>
          <cell r="P6464">
            <v>7470000</v>
          </cell>
          <cell r="AC6464" t="str">
            <v>Dinh Dưỡng</v>
          </cell>
          <cell r="AH6464" t="str">
            <v>Tiến độ 1</v>
          </cell>
        </row>
        <row r="6465">
          <cell r="H6465" t="str">
            <v>MC001262</v>
          </cell>
          <cell r="P6465">
            <v>1440000</v>
          </cell>
          <cell r="AC6465" t="str">
            <v>Dinh Dưỡng</v>
          </cell>
          <cell r="AH6465" t="str">
            <v>Tiến độ 1</v>
          </cell>
        </row>
        <row r="6466">
          <cell r="H6466" t="str">
            <v>MC001262</v>
          </cell>
          <cell r="P6466">
            <v>1206000</v>
          </cell>
          <cell r="AC6466" t="str">
            <v>Dinh Dưỡng</v>
          </cell>
          <cell r="AH6466" t="str">
            <v>Tiến độ 1</v>
          </cell>
        </row>
        <row r="6467">
          <cell r="H6467" t="str">
            <v>MC001262</v>
          </cell>
          <cell r="P6467">
            <v>2880000</v>
          </cell>
          <cell r="AC6467" t="str">
            <v>Dinh Dưỡng</v>
          </cell>
          <cell r="AH6467" t="str">
            <v>Tiến độ 1</v>
          </cell>
        </row>
        <row r="6468">
          <cell r="H6468" t="str">
            <v>MC001262</v>
          </cell>
          <cell r="P6468">
            <v>4320000</v>
          </cell>
          <cell r="AC6468" t="str">
            <v>Sữa Nước Pharma</v>
          </cell>
          <cell r="AH6468" t="str">
            <v>Tiến độ 1</v>
          </cell>
        </row>
        <row r="6469">
          <cell r="H6469" t="str">
            <v>MC001262</v>
          </cell>
          <cell r="P6469">
            <v>3744000</v>
          </cell>
          <cell r="AC6469" t="str">
            <v>Sữa Nước</v>
          </cell>
          <cell r="AH6469" t="str">
            <v>Tiến độ 1</v>
          </cell>
        </row>
        <row r="6470">
          <cell r="H6470" t="str">
            <v>MC001262</v>
          </cell>
          <cell r="P6470">
            <v>3456000</v>
          </cell>
          <cell r="AC6470" t="str">
            <v>Sữa Nước</v>
          </cell>
          <cell r="AH6470" t="str">
            <v>Tiến độ 1</v>
          </cell>
        </row>
        <row r="6471">
          <cell r="H6471" t="str">
            <v>MC001262</v>
          </cell>
          <cell r="P6471">
            <v>1152000</v>
          </cell>
          <cell r="AC6471" t="str">
            <v>Sữa Nước</v>
          </cell>
          <cell r="AH6471" t="str">
            <v>Tiến độ 1</v>
          </cell>
        </row>
        <row r="6472">
          <cell r="H6472" t="str">
            <v>MC001262</v>
          </cell>
          <cell r="P6472">
            <v>4896000</v>
          </cell>
          <cell r="AC6472" t="str">
            <v>Sữa Nước Colos</v>
          </cell>
          <cell r="AH6472" t="str">
            <v>Tiến độ 1</v>
          </cell>
        </row>
        <row r="6473">
          <cell r="H6473" t="str">
            <v>MC001262</v>
          </cell>
          <cell r="P6473">
            <v>1296000</v>
          </cell>
          <cell r="AC6473" t="str">
            <v>Sữa Nước Pharma</v>
          </cell>
          <cell r="AH6473" t="str">
            <v>Tiến độ 1</v>
          </cell>
        </row>
        <row r="6474">
          <cell r="H6474" t="str">
            <v>MC001262</v>
          </cell>
          <cell r="P6474">
            <v>1324800</v>
          </cell>
          <cell r="AC6474" t="str">
            <v>Sữa Nước Pharma</v>
          </cell>
          <cell r="AH6474" t="str">
            <v>Tiến độ 1</v>
          </cell>
        </row>
        <row r="6475">
          <cell r="H6475" t="str">
            <v>MC001262</v>
          </cell>
          <cell r="P6475">
            <v>1080000</v>
          </cell>
          <cell r="AC6475" t="str">
            <v>Sữa Nước Pharma</v>
          </cell>
          <cell r="AH6475" t="str">
            <v>Tiến độ 1</v>
          </cell>
        </row>
        <row r="6476">
          <cell r="H6476" t="str">
            <v>MC001262</v>
          </cell>
          <cell r="P6476">
            <v>1612800</v>
          </cell>
          <cell r="AC6476" t="str">
            <v>Sữa Nước Pharma</v>
          </cell>
          <cell r="AH6476" t="str">
            <v>Tiến độ 1</v>
          </cell>
        </row>
        <row r="6477">
          <cell r="H6477" t="str">
            <v>MC001262</v>
          </cell>
          <cell r="P6477">
            <v>1728000</v>
          </cell>
          <cell r="AC6477" t="str">
            <v>Sữa Nước</v>
          </cell>
          <cell r="AH6477" t="str">
            <v>Tiến độ 1</v>
          </cell>
        </row>
        <row r="6478">
          <cell r="H6478" t="str">
            <v>MC000798</v>
          </cell>
          <cell r="P6478">
            <v>9540000</v>
          </cell>
          <cell r="AC6478" t="str">
            <v>Sữa Bột Colos</v>
          </cell>
          <cell r="AH6478" t="str">
            <v>Tiến độ 1</v>
          </cell>
        </row>
        <row r="6479">
          <cell r="H6479" t="str">
            <v>MC000798</v>
          </cell>
          <cell r="P6479">
            <v>6120000</v>
          </cell>
          <cell r="AC6479" t="str">
            <v>Sữa Bột Colos</v>
          </cell>
          <cell r="AH6479" t="str">
            <v>Tiến độ 1</v>
          </cell>
        </row>
        <row r="6480">
          <cell r="H6480" t="str">
            <v>MC000798</v>
          </cell>
          <cell r="P6480">
            <v>8880000</v>
          </cell>
          <cell r="AC6480" t="str">
            <v>Dinh Dưỡng</v>
          </cell>
          <cell r="AH6480" t="str">
            <v>Tiến độ 1</v>
          </cell>
        </row>
        <row r="6481">
          <cell r="H6481" t="str">
            <v>MC000798</v>
          </cell>
          <cell r="P6481">
            <v>3864000</v>
          </cell>
          <cell r="AC6481" t="str">
            <v>Dinh Dưỡng</v>
          </cell>
          <cell r="AH6481" t="str">
            <v>Tiến độ 1</v>
          </cell>
        </row>
        <row r="6482">
          <cell r="H6482" t="str">
            <v>MC000798</v>
          </cell>
          <cell r="P6482">
            <v>2874000</v>
          </cell>
          <cell r="AC6482" t="str">
            <v>Dinh Dưỡng</v>
          </cell>
          <cell r="AH6482" t="str">
            <v>Tiến độ 1</v>
          </cell>
        </row>
        <row r="6483">
          <cell r="H6483" t="str">
            <v>MC000798</v>
          </cell>
          <cell r="P6483">
            <v>3744000</v>
          </cell>
          <cell r="AC6483" t="str">
            <v>Sữa Nước</v>
          </cell>
          <cell r="AH6483" t="str">
            <v>Tiến độ 1</v>
          </cell>
        </row>
        <row r="6484">
          <cell r="H6484" t="str">
            <v>MC000798</v>
          </cell>
          <cell r="P6484">
            <v>3974400</v>
          </cell>
          <cell r="AC6484" t="str">
            <v>Sữa nước</v>
          </cell>
          <cell r="AH6484" t="str">
            <v>Tiến độ 1</v>
          </cell>
        </row>
        <row r="6485">
          <cell r="H6485" t="str">
            <v>MC002665</v>
          </cell>
          <cell r="P6485">
            <v>16560000</v>
          </cell>
          <cell r="AC6485" t="str">
            <v>Pharma</v>
          </cell>
          <cell r="AH6485" t="str">
            <v>Tiến độ 1</v>
          </cell>
        </row>
        <row r="6486">
          <cell r="H6486" t="str">
            <v>MC002665</v>
          </cell>
          <cell r="P6486">
            <v>7896000</v>
          </cell>
          <cell r="AC6486" t="str">
            <v>Pharma</v>
          </cell>
          <cell r="AH6486" t="str">
            <v>Tiến độ 1</v>
          </cell>
        </row>
        <row r="6487">
          <cell r="H6487" t="str">
            <v>MC002665</v>
          </cell>
          <cell r="P6487">
            <v>22200000</v>
          </cell>
          <cell r="AC6487" t="str">
            <v>Dinh Dưỡng</v>
          </cell>
          <cell r="AH6487" t="str">
            <v>Tiến độ 1</v>
          </cell>
        </row>
        <row r="6488">
          <cell r="H6488" t="str">
            <v>MC002665</v>
          </cell>
          <cell r="P6488">
            <v>7728000</v>
          </cell>
          <cell r="AC6488" t="str">
            <v>Dinh Dưỡng</v>
          </cell>
          <cell r="AH6488" t="str">
            <v>Tiến độ 1</v>
          </cell>
        </row>
        <row r="6489">
          <cell r="H6489" t="str">
            <v>MC002601</v>
          </cell>
          <cell r="P6489">
            <v>1152000</v>
          </cell>
          <cell r="AC6489" t="str">
            <v>Pur</v>
          </cell>
          <cell r="AH6489" t="str">
            <v>Tiến độ 1</v>
          </cell>
        </row>
        <row r="6490">
          <cell r="H6490" t="str">
            <v>MC002601</v>
          </cell>
          <cell r="P6490">
            <v>1080000</v>
          </cell>
          <cell r="AC6490" t="str">
            <v>Pur</v>
          </cell>
          <cell r="AH6490" t="str">
            <v>Tiến độ 1</v>
          </cell>
        </row>
        <row r="6491">
          <cell r="H6491" t="str">
            <v>MC002601</v>
          </cell>
          <cell r="P6491">
            <v>1080000</v>
          </cell>
          <cell r="AC6491" t="str">
            <v>Pur</v>
          </cell>
          <cell r="AH6491" t="str">
            <v>Tiến độ 1</v>
          </cell>
        </row>
        <row r="6492">
          <cell r="H6492" t="str">
            <v>MC002601</v>
          </cell>
          <cell r="P6492">
            <v>1392000</v>
          </cell>
          <cell r="AC6492" t="str">
            <v>Pur</v>
          </cell>
          <cell r="AH6492" t="str">
            <v>Tiến độ 1</v>
          </cell>
        </row>
        <row r="6493">
          <cell r="H6493" t="str">
            <v>MC002601</v>
          </cell>
          <cell r="P6493">
            <v>864000</v>
          </cell>
          <cell r="AC6493" t="str">
            <v>Pur</v>
          </cell>
          <cell r="AH6493" t="str">
            <v>Tiến độ 1</v>
          </cell>
        </row>
        <row r="6494">
          <cell r="H6494" t="str">
            <v>MC002601</v>
          </cell>
          <cell r="P6494">
            <v>9264000</v>
          </cell>
          <cell r="AC6494" t="str">
            <v>Dinh Dưỡng</v>
          </cell>
          <cell r="AH6494" t="str">
            <v>Tiến độ 1</v>
          </cell>
        </row>
        <row r="6495">
          <cell r="H6495" t="str">
            <v>MC002601</v>
          </cell>
          <cell r="P6495">
            <v>17640000</v>
          </cell>
          <cell r="AC6495" t="str">
            <v>Dinh Dưỡng</v>
          </cell>
          <cell r="AH6495" t="str">
            <v>Tiến độ 1</v>
          </cell>
        </row>
        <row r="6496">
          <cell r="H6496" t="str">
            <v>MC002601</v>
          </cell>
          <cell r="P6496">
            <v>19008000</v>
          </cell>
          <cell r="AC6496" t="str">
            <v>Dinh Dưỡng</v>
          </cell>
          <cell r="AH6496" t="str">
            <v>Tiến độ 1</v>
          </cell>
        </row>
        <row r="6497">
          <cell r="H6497" t="str">
            <v>MC002601</v>
          </cell>
          <cell r="P6497">
            <v>4824000</v>
          </cell>
          <cell r="AC6497" t="str">
            <v>Dinh Dưỡng</v>
          </cell>
          <cell r="AH6497" t="str">
            <v>Tiến độ 1</v>
          </cell>
        </row>
        <row r="6498">
          <cell r="H6498" t="str">
            <v>MC002601</v>
          </cell>
          <cell r="P6498">
            <v>9960000</v>
          </cell>
          <cell r="AC6498" t="str">
            <v>Dinh Dưỡng</v>
          </cell>
          <cell r="AH6498" t="str">
            <v>Tiến độ 1</v>
          </cell>
        </row>
        <row r="6499">
          <cell r="H6499" t="str">
            <v>MC002601</v>
          </cell>
          <cell r="P6499">
            <v>6000000</v>
          </cell>
          <cell r="AC6499" t="str">
            <v>Dinh Dưỡng</v>
          </cell>
          <cell r="AH6499" t="str">
            <v>Tiến độ 1</v>
          </cell>
        </row>
        <row r="6500">
          <cell r="H6500" t="str">
            <v>MC002799</v>
          </cell>
          <cell r="P6500">
            <v>2376000</v>
          </cell>
          <cell r="AC6500" t="str">
            <v>Dinh Dưỡng</v>
          </cell>
          <cell r="AH6500" t="str">
            <v>Tiến độ 1</v>
          </cell>
        </row>
        <row r="6501">
          <cell r="H6501" t="str">
            <v>MC002799</v>
          </cell>
          <cell r="P6501">
            <v>2376000</v>
          </cell>
          <cell r="AC6501" t="str">
            <v>Dinh Dưỡng</v>
          </cell>
          <cell r="AH6501" t="str">
            <v>Tiến độ 1</v>
          </cell>
        </row>
        <row r="6502">
          <cell r="H6502" t="str">
            <v>MC002799</v>
          </cell>
          <cell r="P6502">
            <v>2412000</v>
          </cell>
          <cell r="AC6502" t="str">
            <v>Dinh Dưỡng</v>
          </cell>
          <cell r="AH6502" t="str">
            <v>Tiến độ 1</v>
          </cell>
        </row>
        <row r="6503">
          <cell r="H6503" t="str">
            <v>MC002799</v>
          </cell>
          <cell r="P6503">
            <v>2490000</v>
          </cell>
          <cell r="AC6503" t="str">
            <v>Dinh Dưỡng</v>
          </cell>
          <cell r="AH6503" t="str">
            <v>Tiến độ 1</v>
          </cell>
        </row>
        <row r="6504">
          <cell r="H6504" t="str">
            <v>MC002799</v>
          </cell>
          <cell r="P6504">
            <v>7728000</v>
          </cell>
          <cell r="AC6504" t="str">
            <v>Dinh Dưỡng</v>
          </cell>
          <cell r="AH6504" t="str">
            <v>Tiến độ 1</v>
          </cell>
        </row>
        <row r="6505">
          <cell r="H6505" t="str">
            <v>MC002799</v>
          </cell>
          <cell r="P6505">
            <v>8880000</v>
          </cell>
          <cell r="AC6505" t="str">
            <v>Dinh Dưỡng</v>
          </cell>
          <cell r="AH6505" t="str">
            <v>Tiến độ 1</v>
          </cell>
        </row>
        <row r="6506">
          <cell r="H6506" t="str">
            <v>MC002799</v>
          </cell>
          <cell r="P6506">
            <v>6480000</v>
          </cell>
          <cell r="AC6506" t="str">
            <v>Sữa Bột Colos</v>
          </cell>
          <cell r="AH6506" t="str">
            <v>Tiến độ 1</v>
          </cell>
        </row>
        <row r="6507">
          <cell r="H6507" t="str">
            <v>MC002799</v>
          </cell>
          <cell r="P6507">
            <v>12720000</v>
          </cell>
          <cell r="AC6507" t="str">
            <v>Sữa Bột Colos</v>
          </cell>
          <cell r="AH6507" t="str">
            <v>Tiến độ 1</v>
          </cell>
        </row>
        <row r="6508">
          <cell r="H6508" t="str">
            <v>MC002815</v>
          </cell>
          <cell r="P6508">
            <v>2448000</v>
          </cell>
          <cell r="AC6508" t="str">
            <v>Sữa Nước Colos</v>
          </cell>
          <cell r="AH6508" t="str">
            <v>Tiến độ 1</v>
          </cell>
        </row>
        <row r="6509">
          <cell r="H6509" t="str">
            <v>MC002815</v>
          </cell>
          <cell r="P6509">
            <v>2016000</v>
          </cell>
          <cell r="AC6509" t="str">
            <v>Sữa Nước</v>
          </cell>
          <cell r="AH6509" t="str">
            <v>Tiến độ 1</v>
          </cell>
        </row>
        <row r="6510">
          <cell r="H6510" t="str">
            <v>MC002815</v>
          </cell>
          <cell r="P6510">
            <v>5376000</v>
          </cell>
          <cell r="AC6510" t="str">
            <v>Sữa Nước</v>
          </cell>
          <cell r="AH6510" t="str">
            <v>Tiến độ 1</v>
          </cell>
        </row>
        <row r="6511">
          <cell r="H6511" t="str">
            <v>MC002815</v>
          </cell>
          <cell r="P6511">
            <v>1680000</v>
          </cell>
          <cell r="AC6511" t="str">
            <v>Sữa Nước</v>
          </cell>
          <cell r="AH6511" t="str">
            <v>Tiến độ 1</v>
          </cell>
        </row>
        <row r="6512">
          <cell r="H6512" t="str">
            <v>MC000370</v>
          </cell>
          <cell r="P6512">
            <v>2340000</v>
          </cell>
          <cell r="AC6512" t="str">
            <v>Nunest</v>
          </cell>
          <cell r="AH6512" t="str">
            <v>Tiến độ 1</v>
          </cell>
        </row>
        <row r="6513">
          <cell r="H6513" t="str">
            <v>MC000703</v>
          </cell>
          <cell r="P6513">
            <v>285000</v>
          </cell>
          <cell r="AC6513" t="str">
            <v>Nunest</v>
          </cell>
          <cell r="AH6513" t="str">
            <v>Tiến độ 1</v>
          </cell>
        </row>
        <row r="6514">
          <cell r="H6514" t="str">
            <v>MC000035</v>
          </cell>
          <cell r="P6514">
            <v>4632000</v>
          </cell>
          <cell r="AC6514" t="str">
            <v>Dinh Dưỡng</v>
          </cell>
          <cell r="AH6514" t="str">
            <v>Tiến độ 1</v>
          </cell>
        </row>
        <row r="6515">
          <cell r="H6515" t="str">
            <v>MC000065</v>
          </cell>
          <cell r="P6515">
            <v>2592000</v>
          </cell>
          <cell r="AC6515" t="str">
            <v>Sữa nước</v>
          </cell>
          <cell r="AH6515" t="str">
            <v>Tiến độ 1</v>
          </cell>
        </row>
        <row r="6516">
          <cell r="H6516" t="str">
            <v>MC000065</v>
          </cell>
          <cell r="P6516">
            <v>10598400</v>
          </cell>
          <cell r="AC6516" t="str">
            <v>Sữa nước</v>
          </cell>
          <cell r="AH6516" t="str">
            <v>Tiến độ 1</v>
          </cell>
        </row>
        <row r="6517">
          <cell r="H6517" t="str">
            <v>MC000775</v>
          </cell>
          <cell r="P6517">
            <v>6048000</v>
          </cell>
          <cell r="AC6517" t="str">
            <v>Sữa nước</v>
          </cell>
          <cell r="AH6517" t="str">
            <v>Tiến độ 1</v>
          </cell>
        </row>
        <row r="6518">
          <cell r="H6518" t="str">
            <v>MC000775</v>
          </cell>
          <cell r="P6518">
            <v>5299200</v>
          </cell>
          <cell r="AC6518" t="str">
            <v>Sữa nước</v>
          </cell>
          <cell r="AH6518" t="str">
            <v>Tiến độ 1</v>
          </cell>
        </row>
        <row r="6519">
          <cell r="H6519" t="str">
            <v>MC002252</v>
          </cell>
          <cell r="P6519">
            <v>15840000</v>
          </cell>
          <cell r="AC6519" t="str">
            <v>Pur</v>
          </cell>
          <cell r="AH6519" t="str">
            <v>Tiến độ 1</v>
          </cell>
        </row>
        <row r="6520">
          <cell r="H6520" t="str">
            <v>MC002252</v>
          </cell>
          <cell r="P6520">
            <v>8640000</v>
          </cell>
          <cell r="AC6520" t="str">
            <v>Pur</v>
          </cell>
          <cell r="AH6520" t="str">
            <v>Tiến độ 1</v>
          </cell>
        </row>
        <row r="6521">
          <cell r="H6521" t="str">
            <v>MC002252</v>
          </cell>
          <cell r="P6521">
            <v>11880000</v>
          </cell>
          <cell r="AC6521" t="str">
            <v>Pur</v>
          </cell>
          <cell r="AH6521" t="str">
            <v>Tiến độ 1</v>
          </cell>
        </row>
        <row r="6522">
          <cell r="H6522" t="str">
            <v>MC002252</v>
          </cell>
          <cell r="P6522">
            <v>12600000</v>
          </cell>
          <cell r="AC6522" t="str">
            <v>Pur</v>
          </cell>
          <cell r="AH6522" t="str">
            <v>Tiến độ 1</v>
          </cell>
        </row>
        <row r="6523">
          <cell r="H6523" t="str">
            <v>MC002252</v>
          </cell>
          <cell r="P6523">
            <v>15120000</v>
          </cell>
          <cell r="AC6523" t="str">
            <v>Pur</v>
          </cell>
          <cell r="AH6523" t="str">
            <v>Tiến độ 1</v>
          </cell>
        </row>
        <row r="6524">
          <cell r="H6524" t="str">
            <v>MC002252</v>
          </cell>
          <cell r="P6524">
            <v>40320000</v>
          </cell>
          <cell r="AC6524" t="str">
            <v>Pur</v>
          </cell>
          <cell r="AH6524" t="str">
            <v>Tiến độ 1</v>
          </cell>
        </row>
        <row r="6525">
          <cell r="H6525" t="str">
            <v>MC002252</v>
          </cell>
          <cell r="P6525">
            <v>48960000</v>
          </cell>
          <cell r="AC6525" t="str">
            <v>Pur</v>
          </cell>
          <cell r="AH6525" t="str">
            <v>Tiến độ 1</v>
          </cell>
        </row>
        <row r="6526">
          <cell r="H6526" t="str">
            <v>MC002252</v>
          </cell>
          <cell r="P6526">
            <v>12240000</v>
          </cell>
          <cell r="AC6526" t="str">
            <v>Pur</v>
          </cell>
          <cell r="AH6526" t="str">
            <v>Tiến độ 1</v>
          </cell>
        </row>
        <row r="6527">
          <cell r="H6527" t="str">
            <v>MC002625</v>
          </cell>
          <cell r="P6527">
            <v>1620000</v>
          </cell>
          <cell r="AC6527" t="str">
            <v>Pharma</v>
          </cell>
          <cell r="AH6527" t="str">
            <v>Tiến độ 1</v>
          </cell>
        </row>
        <row r="6528">
          <cell r="H6528" t="str">
            <v>MC002625</v>
          </cell>
          <cell r="P6528">
            <v>1080000</v>
          </cell>
          <cell r="AC6528" t="str">
            <v>Pharma</v>
          </cell>
          <cell r="AH6528" t="str">
            <v>Tiến độ 1</v>
          </cell>
        </row>
        <row r="6529">
          <cell r="H6529" t="str">
            <v>MC002592</v>
          </cell>
          <cell r="P6529">
            <v>6480000</v>
          </cell>
          <cell r="AC6529" t="str">
            <v>Pharma</v>
          </cell>
          <cell r="AH6529" t="str">
            <v>Tiến độ 1</v>
          </cell>
        </row>
        <row r="6530">
          <cell r="H6530" t="str">
            <v>MC002426</v>
          </cell>
          <cell r="P6530">
            <v>1410000</v>
          </cell>
          <cell r="AC6530" t="str">
            <v>Nunest</v>
          </cell>
          <cell r="AH6530" t="str">
            <v>Tiến độ 1</v>
          </cell>
        </row>
        <row r="6531">
          <cell r="H6531" t="str">
            <v>MC000128</v>
          </cell>
          <cell r="P6531">
            <v>5040000</v>
          </cell>
          <cell r="AC6531" t="str">
            <v>Pharma</v>
          </cell>
          <cell r="AH6531" t="str">
            <v>Tiến độ 1</v>
          </cell>
        </row>
        <row r="6532">
          <cell r="H6532" t="str">
            <v>MC000128</v>
          </cell>
          <cell r="P6532">
            <v>10857000</v>
          </cell>
          <cell r="AC6532" t="str">
            <v>Pharma</v>
          </cell>
          <cell r="AH6532" t="str">
            <v>Tiến độ 1</v>
          </cell>
        </row>
        <row r="6533">
          <cell r="H6533" t="str">
            <v>MC000128</v>
          </cell>
          <cell r="P6533">
            <v>16560000</v>
          </cell>
          <cell r="AC6533" t="str">
            <v>Pharma</v>
          </cell>
          <cell r="AH6533" t="str">
            <v>Tiến độ 1</v>
          </cell>
        </row>
        <row r="6534">
          <cell r="H6534" t="str">
            <v>MC000128</v>
          </cell>
          <cell r="P6534">
            <v>1500000</v>
          </cell>
          <cell r="AC6534" t="str">
            <v>Pharma</v>
          </cell>
          <cell r="AH6534" t="str">
            <v>Tiến độ 1</v>
          </cell>
        </row>
        <row r="6535">
          <cell r="H6535" t="str">
            <v>MC002426</v>
          </cell>
          <cell r="P6535">
            <v>530000</v>
          </cell>
          <cell r="AC6535" t="str">
            <v>Sữa Bột Colos</v>
          </cell>
          <cell r="AH6535" t="str">
            <v>Tiến độ 1</v>
          </cell>
        </row>
        <row r="6536">
          <cell r="H6536" t="str">
            <v>MC002426</v>
          </cell>
          <cell r="P6536">
            <v>520000</v>
          </cell>
          <cell r="AC6536" t="str">
            <v>Sữa Bột Colos</v>
          </cell>
          <cell r="AH6536" t="str">
            <v>Tiến độ 1</v>
          </cell>
        </row>
        <row r="6537">
          <cell r="H6537" t="str">
            <v>MC001261</v>
          </cell>
          <cell r="P6537">
            <v>1650000</v>
          </cell>
          <cell r="AC6537" t="str">
            <v>Nunest</v>
          </cell>
          <cell r="AH6537" t="str">
            <v>Tiến độ 1</v>
          </cell>
        </row>
        <row r="6538">
          <cell r="H6538" t="str">
            <v>MC001261</v>
          </cell>
          <cell r="P6538">
            <v>1425000</v>
          </cell>
          <cell r="AC6538" t="str">
            <v>Nunest</v>
          </cell>
          <cell r="AH6538" t="str">
            <v>Tiến độ 1</v>
          </cell>
        </row>
        <row r="6539">
          <cell r="H6539" t="str">
            <v>MC001261</v>
          </cell>
          <cell r="P6539">
            <v>1470000</v>
          </cell>
          <cell r="AC6539" t="str">
            <v>Nunest</v>
          </cell>
          <cell r="AH6539" t="str">
            <v>Tiến độ 1</v>
          </cell>
        </row>
        <row r="6540">
          <cell r="H6540" t="str">
            <v>MC001261</v>
          </cell>
          <cell r="P6540">
            <v>600000</v>
          </cell>
          <cell r="AC6540" t="str">
            <v>Nunest</v>
          </cell>
          <cell r="AH6540" t="str">
            <v>Tiến độ 1</v>
          </cell>
        </row>
        <row r="6541">
          <cell r="H6541" t="str">
            <v>MC001261</v>
          </cell>
          <cell r="P6541">
            <v>870000</v>
          </cell>
          <cell r="AC6541" t="str">
            <v>PUR</v>
          </cell>
          <cell r="AH6541" t="str">
            <v>Tiến độ 1</v>
          </cell>
        </row>
        <row r="6542">
          <cell r="H6542" t="str">
            <v>MC002653</v>
          </cell>
          <cell r="P6542">
            <v>360000</v>
          </cell>
          <cell r="AC6542" t="str">
            <v>Pur</v>
          </cell>
          <cell r="AH6542" t="str">
            <v>Tiến độ 1</v>
          </cell>
        </row>
        <row r="6543">
          <cell r="H6543" t="str">
            <v>MC000126</v>
          </cell>
          <cell r="P6543">
            <v>5280000</v>
          </cell>
          <cell r="AC6543" t="str">
            <v>Pharma</v>
          </cell>
          <cell r="AH6543" t="str">
            <v>Tiến độ 1</v>
          </cell>
        </row>
        <row r="6544">
          <cell r="H6544" t="str">
            <v>MC001285</v>
          </cell>
          <cell r="P6544">
            <v>1728000</v>
          </cell>
          <cell r="AC6544" t="str">
            <v>Sữa Nước</v>
          </cell>
          <cell r="AH6544" t="str">
            <v>Tiến độ 1</v>
          </cell>
        </row>
        <row r="6545">
          <cell r="H6545" t="str">
            <v>MC001285</v>
          </cell>
          <cell r="P6545">
            <v>1987200</v>
          </cell>
          <cell r="AC6545" t="str">
            <v>Sữa Nước Pharma</v>
          </cell>
          <cell r="AH6545" t="str">
            <v>Tiến độ 1</v>
          </cell>
        </row>
        <row r="6546">
          <cell r="H6546" t="str">
            <v>MC000788</v>
          </cell>
          <cell r="P6546">
            <v>5520000</v>
          </cell>
          <cell r="AC6546" t="str">
            <v>Pharma</v>
          </cell>
          <cell r="AH6546" t="str">
            <v>Tiến độ 1</v>
          </cell>
        </row>
        <row r="6547">
          <cell r="H6547" t="str">
            <v>MC000788</v>
          </cell>
          <cell r="P6547">
            <v>5760000</v>
          </cell>
          <cell r="AC6547" t="str">
            <v>Pharma</v>
          </cell>
          <cell r="AH6547" t="str">
            <v>Tiến độ 1</v>
          </cell>
        </row>
        <row r="6548">
          <cell r="H6548" t="str">
            <v>MC002424</v>
          </cell>
          <cell r="P6548">
            <v>1468800</v>
          </cell>
          <cell r="AC6548" t="str">
            <v>Sữa Nước Colos</v>
          </cell>
          <cell r="AH6548" t="str">
            <v>Tiến độ 1</v>
          </cell>
        </row>
        <row r="6549">
          <cell r="H6549" t="str">
            <v>MC001926</v>
          </cell>
          <cell r="P6549">
            <v>2160000</v>
          </cell>
          <cell r="AC6549" t="str">
            <v>Pur</v>
          </cell>
          <cell r="AH6549" t="str">
            <v>Tiến độ 1</v>
          </cell>
        </row>
        <row r="6550">
          <cell r="H6550" t="str">
            <v>MC001926</v>
          </cell>
          <cell r="P6550">
            <v>2400000</v>
          </cell>
          <cell r="AC6550" t="str">
            <v>Pur</v>
          </cell>
          <cell r="AH6550" t="str">
            <v>Tiến độ 1</v>
          </cell>
        </row>
        <row r="6551">
          <cell r="H6551" t="str">
            <v>MC001926</v>
          </cell>
          <cell r="P6551">
            <v>2640000</v>
          </cell>
          <cell r="AC6551" t="str">
            <v>Pur</v>
          </cell>
          <cell r="AH6551" t="str">
            <v>Tiến độ 1</v>
          </cell>
        </row>
        <row r="6552">
          <cell r="H6552" t="str">
            <v>MC002788</v>
          </cell>
          <cell r="P6552">
            <v>540000</v>
          </cell>
          <cell r="AC6552" t="str">
            <v>Pur</v>
          </cell>
          <cell r="AH6552" t="str">
            <v>Tiến độ 1</v>
          </cell>
        </row>
        <row r="6553">
          <cell r="H6553" t="str">
            <v>MC002788</v>
          </cell>
          <cell r="P6553">
            <v>600000</v>
          </cell>
          <cell r="AC6553" t="str">
            <v>Pur</v>
          </cell>
          <cell r="AH6553" t="str">
            <v>Tiến độ 1</v>
          </cell>
        </row>
        <row r="6554">
          <cell r="H6554" t="str">
            <v>MC002788</v>
          </cell>
          <cell r="P6554">
            <v>660000</v>
          </cell>
          <cell r="AC6554" t="str">
            <v>Pur</v>
          </cell>
          <cell r="AH6554" t="str">
            <v>Tiến độ 1</v>
          </cell>
        </row>
        <row r="6555">
          <cell r="H6555" t="str">
            <v>MC002788</v>
          </cell>
          <cell r="P6555">
            <v>600000</v>
          </cell>
          <cell r="AC6555" t="str">
            <v>Pur</v>
          </cell>
          <cell r="AH6555" t="str">
            <v>Tiến độ 1</v>
          </cell>
        </row>
        <row r="6556">
          <cell r="H6556" t="str">
            <v>MC002788</v>
          </cell>
          <cell r="P6556">
            <v>660000</v>
          </cell>
          <cell r="AC6556" t="str">
            <v>Pur</v>
          </cell>
          <cell r="AH6556" t="str">
            <v>Tiến độ 1</v>
          </cell>
        </row>
        <row r="6557">
          <cell r="H6557" t="str">
            <v>MC002788</v>
          </cell>
          <cell r="P6557">
            <v>720000</v>
          </cell>
          <cell r="AC6557" t="str">
            <v>Pur</v>
          </cell>
          <cell r="AH6557" t="str">
            <v>Tiến độ 1</v>
          </cell>
        </row>
        <row r="6558">
          <cell r="H6558" t="str">
            <v>MC000588</v>
          </cell>
          <cell r="P6558">
            <v>1440000</v>
          </cell>
          <cell r="AC6558" t="str">
            <v>Pharma</v>
          </cell>
          <cell r="AH6558" t="str">
            <v>Tiến độ 1</v>
          </cell>
        </row>
        <row r="6559">
          <cell r="H6559" t="str">
            <v>MC002714</v>
          </cell>
          <cell r="P6559">
            <v>1200000</v>
          </cell>
          <cell r="AC6559" t="str">
            <v>Sữa Nước</v>
          </cell>
          <cell r="AH6559" t="str">
            <v>Tiến độ 1</v>
          </cell>
        </row>
        <row r="6560">
          <cell r="H6560" t="str">
            <v>MC002714</v>
          </cell>
          <cell r="P6560">
            <v>720000</v>
          </cell>
          <cell r="AC6560" t="str">
            <v>Sữa Nước</v>
          </cell>
          <cell r="AH6560" t="str">
            <v>Tiến độ 1</v>
          </cell>
        </row>
        <row r="6561">
          <cell r="H6561" t="str">
            <v>MC002714</v>
          </cell>
          <cell r="P6561">
            <v>1710000</v>
          </cell>
          <cell r="AC6561" t="str">
            <v>Dinh Dưỡng</v>
          </cell>
          <cell r="AH6561" t="str">
            <v>Tiến độ 1</v>
          </cell>
        </row>
        <row r="6562">
          <cell r="H6562" t="str">
            <v>MC002714</v>
          </cell>
          <cell r="P6562">
            <v>1920000</v>
          </cell>
          <cell r="AC6562" t="str">
            <v>Sữa Nước</v>
          </cell>
          <cell r="AH6562" t="str">
            <v>Tiến độ 1</v>
          </cell>
        </row>
        <row r="6563">
          <cell r="H6563" t="str">
            <v>MC002714</v>
          </cell>
          <cell r="P6563">
            <v>3180000</v>
          </cell>
          <cell r="AC6563" t="str">
            <v>Dinh Dưỡng</v>
          </cell>
          <cell r="AH6563" t="str">
            <v>Tiến độ 1</v>
          </cell>
        </row>
        <row r="6564">
          <cell r="H6564" t="str">
            <v>MC002714</v>
          </cell>
          <cell r="P6564">
            <v>1470000</v>
          </cell>
          <cell r="AC6564" t="str">
            <v>Dinh Dưỡng</v>
          </cell>
          <cell r="AH6564" t="str">
            <v>Tiến độ 1</v>
          </cell>
        </row>
        <row r="6565">
          <cell r="H6565" t="str">
            <v>MC002714</v>
          </cell>
          <cell r="P6565">
            <v>966000</v>
          </cell>
          <cell r="AC6565" t="str">
            <v>Dinh Dưỡng</v>
          </cell>
          <cell r="AH6565" t="str">
            <v>Tiến độ 1</v>
          </cell>
        </row>
        <row r="6566">
          <cell r="H6566" t="str">
            <v>MC002714</v>
          </cell>
          <cell r="P6566">
            <v>1296000</v>
          </cell>
          <cell r="AC6566" t="str">
            <v>Sữa Nước Pharma</v>
          </cell>
          <cell r="AH6566" t="str">
            <v>Tiến độ 1</v>
          </cell>
        </row>
        <row r="6567">
          <cell r="H6567" t="str">
            <v>MC002714</v>
          </cell>
          <cell r="P6567">
            <v>864000</v>
          </cell>
          <cell r="AC6567" t="str">
            <v>Sữa Nước</v>
          </cell>
          <cell r="AH6567" t="str">
            <v>Tiến độ 1</v>
          </cell>
        </row>
        <row r="6568">
          <cell r="H6568" t="str">
            <v>MC002714</v>
          </cell>
          <cell r="P6568">
            <v>720000</v>
          </cell>
          <cell r="AC6568" t="str">
            <v>Sữa Nước Pharma</v>
          </cell>
          <cell r="AH6568" t="str">
            <v>Tiến độ 1</v>
          </cell>
        </row>
        <row r="6569">
          <cell r="H6569" t="str">
            <v>MC002714</v>
          </cell>
          <cell r="P6569">
            <v>576000</v>
          </cell>
          <cell r="AC6569" t="str">
            <v>Sữa Nước</v>
          </cell>
          <cell r="AH6569" t="str">
            <v>Tiến độ 1</v>
          </cell>
        </row>
        <row r="6570">
          <cell r="H6570" t="str">
            <v>MC000511</v>
          </cell>
          <cell r="P6570">
            <v>15060000</v>
          </cell>
          <cell r="AC6570" t="str">
            <v>Dinh Dưỡng</v>
          </cell>
          <cell r="AH6570" t="str">
            <v>Tiến độ 1</v>
          </cell>
        </row>
        <row r="6571">
          <cell r="H6571" t="str">
            <v>MC001260</v>
          </cell>
          <cell r="P6571">
            <v>3263000</v>
          </cell>
          <cell r="AC6571" t="str">
            <v>Dinh Dưỡng</v>
          </cell>
          <cell r="AH6571" t="str">
            <v>Tiến độ 1</v>
          </cell>
        </row>
        <row r="6572">
          <cell r="H6572" t="str">
            <v>MC001235</v>
          </cell>
          <cell r="P6572">
            <v>1757000</v>
          </cell>
          <cell r="AC6572" t="str">
            <v>Dinh Dưỡng</v>
          </cell>
          <cell r="AH6572" t="str">
            <v>Tiến độ 1</v>
          </cell>
        </row>
        <row r="6573">
          <cell r="H6573" t="str">
            <v>MC000358</v>
          </cell>
          <cell r="P6573">
            <v>11923200</v>
          </cell>
          <cell r="AC6573" t="str">
            <v>Sữa nước</v>
          </cell>
          <cell r="AH6573" t="str">
            <v>Tiến độ 1</v>
          </cell>
        </row>
        <row r="6574">
          <cell r="H6574" t="str">
            <v>MC000358</v>
          </cell>
          <cell r="P6574">
            <v>2592000</v>
          </cell>
          <cell r="AC6574" t="str">
            <v>Sữa nước</v>
          </cell>
          <cell r="AH6574" t="str">
            <v>Tiến độ 1</v>
          </cell>
        </row>
        <row r="6575">
          <cell r="H6575" t="str">
            <v>MC000377</v>
          </cell>
          <cell r="P6575">
            <v>23760000</v>
          </cell>
          <cell r="AC6575" t="str">
            <v>Dinh Dưỡng</v>
          </cell>
          <cell r="AH6575" t="str">
            <v>Tiến độ 1</v>
          </cell>
        </row>
        <row r="6576">
          <cell r="H6576" t="str">
            <v>MC002173</v>
          </cell>
          <cell r="P6576">
            <v>540000</v>
          </cell>
          <cell r="AC6576" t="str">
            <v>Pharma</v>
          </cell>
          <cell r="AH6576" t="str">
            <v>Tiến độ 1</v>
          </cell>
        </row>
        <row r="6577">
          <cell r="H6577" t="str">
            <v>MC002173</v>
          </cell>
          <cell r="P6577">
            <v>270000</v>
          </cell>
          <cell r="AC6577" t="str">
            <v>Pharma</v>
          </cell>
          <cell r="AH6577" t="str">
            <v>Tiến độ 1</v>
          </cell>
        </row>
        <row r="6578">
          <cell r="H6578" t="str">
            <v>MC002173</v>
          </cell>
          <cell r="P6578">
            <v>3456000</v>
          </cell>
          <cell r="AC6578" t="str">
            <v>Sữa Nước</v>
          </cell>
          <cell r="AH6578" t="str">
            <v>Tiến độ 1</v>
          </cell>
        </row>
        <row r="6579">
          <cell r="H6579" t="str">
            <v>MC002173</v>
          </cell>
          <cell r="P6579">
            <v>1960000</v>
          </cell>
          <cell r="AC6579" t="str">
            <v>Dinh Dưỡng</v>
          </cell>
          <cell r="AH6579" t="str">
            <v>Tiến độ 1</v>
          </cell>
        </row>
        <row r="6580">
          <cell r="H6580" t="str">
            <v>MC002173</v>
          </cell>
          <cell r="P6580">
            <v>68000</v>
          </cell>
          <cell r="AC6580" t="str">
            <v>Bột Ăn Dặm</v>
          </cell>
          <cell r="AH6580" t="str">
            <v>Tiến độ 1</v>
          </cell>
        </row>
        <row r="6581">
          <cell r="H6581" t="str">
            <v>MC002173</v>
          </cell>
          <cell r="P6581">
            <v>68000</v>
          </cell>
          <cell r="AC6581" t="str">
            <v>Bột Ăn Dặm</v>
          </cell>
          <cell r="AH6581" t="str">
            <v>Tiến độ 1</v>
          </cell>
        </row>
        <row r="6582">
          <cell r="H6582" t="str">
            <v>MC002173</v>
          </cell>
          <cell r="P6582">
            <v>68000</v>
          </cell>
          <cell r="AC6582" t="str">
            <v>Bột Ăn Dặm</v>
          </cell>
          <cell r="AH6582" t="str">
            <v>Tiến độ 1</v>
          </cell>
        </row>
        <row r="6583">
          <cell r="H6583" t="str">
            <v>MC002173</v>
          </cell>
          <cell r="P6583">
            <v>540000</v>
          </cell>
          <cell r="AC6583" t="str">
            <v>Pharma</v>
          </cell>
          <cell r="AH6583" t="str">
            <v>Tiến độ 1</v>
          </cell>
        </row>
        <row r="6584">
          <cell r="H6584" t="str">
            <v>MC002173</v>
          </cell>
          <cell r="P6584">
            <v>68000</v>
          </cell>
          <cell r="AC6584" t="str">
            <v>Bột Ăn Dặm</v>
          </cell>
          <cell r="AH6584" t="str">
            <v>Tiến độ 1</v>
          </cell>
        </row>
        <row r="6585">
          <cell r="H6585" t="str">
            <v>MC002173</v>
          </cell>
          <cell r="P6585">
            <v>68000</v>
          </cell>
          <cell r="AC6585" t="str">
            <v>Bột Ăn Dặm</v>
          </cell>
          <cell r="AH6585" t="str">
            <v>Tiến độ 1</v>
          </cell>
        </row>
        <row r="6586">
          <cell r="H6586" t="str">
            <v>MC002173</v>
          </cell>
          <cell r="P6586">
            <v>59000</v>
          </cell>
          <cell r="AC6586" t="str">
            <v>Bột Ăn Dặm</v>
          </cell>
          <cell r="AH6586" t="str">
            <v>Tiến độ 1</v>
          </cell>
        </row>
        <row r="6587">
          <cell r="H6587" t="str">
            <v>MC002173</v>
          </cell>
          <cell r="P6587">
            <v>260000</v>
          </cell>
          <cell r="AC6587" t="str">
            <v>Sữa Bột Colos</v>
          </cell>
          <cell r="AH6587" t="str">
            <v>Tiến độ 1</v>
          </cell>
        </row>
        <row r="6588">
          <cell r="H6588" t="str">
            <v>MC002173</v>
          </cell>
          <cell r="P6588">
            <v>489600</v>
          </cell>
          <cell r="AC6588" t="str">
            <v>Sữa Nước Colos</v>
          </cell>
          <cell r="AH6588" t="str">
            <v>Tiến độ 1</v>
          </cell>
        </row>
        <row r="6589">
          <cell r="H6589" t="str">
            <v>MC002173</v>
          </cell>
          <cell r="P6589">
            <v>1468800</v>
          </cell>
          <cell r="AC6589" t="str">
            <v>Sữa Nước Colos</v>
          </cell>
          <cell r="AH6589" t="str">
            <v>Tiến độ 1</v>
          </cell>
        </row>
        <row r="6590">
          <cell r="H6590" t="str">
            <v>MC002173</v>
          </cell>
          <cell r="P6590">
            <v>980000</v>
          </cell>
          <cell r="AC6590" t="str">
            <v>Dinh Dưỡng</v>
          </cell>
          <cell r="AH6590" t="str">
            <v>Tiến độ 1</v>
          </cell>
        </row>
        <row r="6591">
          <cell r="H6591" t="str">
            <v>MC002173</v>
          </cell>
          <cell r="P6591">
            <v>662400</v>
          </cell>
          <cell r="AC6591" t="str">
            <v>Sữa Nước</v>
          </cell>
          <cell r="AH6591" t="str">
            <v>Tiến độ 1</v>
          </cell>
        </row>
        <row r="6592">
          <cell r="H6592" t="str">
            <v>MC002173</v>
          </cell>
          <cell r="P6592">
            <v>230000</v>
          </cell>
          <cell r="AC6592" t="str">
            <v>Pur</v>
          </cell>
          <cell r="AH6592" t="str">
            <v>Tiến độ 1</v>
          </cell>
        </row>
        <row r="6593">
          <cell r="H6593" t="str">
            <v>MC002173</v>
          </cell>
          <cell r="P6593">
            <v>1080000</v>
          </cell>
          <cell r="AC6593" t="str">
            <v>Pharma</v>
          </cell>
          <cell r="AH6593" t="str">
            <v>Tiến độ 1</v>
          </cell>
        </row>
        <row r="6594">
          <cell r="H6594" t="str">
            <v>MC002173</v>
          </cell>
          <cell r="P6594">
            <v>2937600</v>
          </cell>
          <cell r="AC6594" t="str">
            <v>Sữa Nước Colos</v>
          </cell>
          <cell r="AH6594" t="str">
            <v>Tiến độ 1</v>
          </cell>
        </row>
        <row r="6595">
          <cell r="H6595" t="str">
            <v>MC002173</v>
          </cell>
          <cell r="P6595">
            <v>3240000</v>
          </cell>
          <cell r="AC6595" t="str">
            <v>Pharma</v>
          </cell>
          <cell r="AH6595" t="str">
            <v>Tiến độ 1</v>
          </cell>
        </row>
        <row r="6596">
          <cell r="H6596" t="str">
            <v>MC002173</v>
          </cell>
          <cell r="P6596">
            <v>432000</v>
          </cell>
          <cell r="AC6596" t="str">
            <v>Sữa nước</v>
          </cell>
          <cell r="AH6596" t="str">
            <v>Tiến độ 1</v>
          </cell>
        </row>
        <row r="6597">
          <cell r="H6597" t="str">
            <v>MC002173</v>
          </cell>
          <cell r="P6597">
            <v>1080000</v>
          </cell>
          <cell r="AC6597" t="str">
            <v>Pharma</v>
          </cell>
          <cell r="AH6597" t="str">
            <v>Tiến độ 1</v>
          </cell>
        </row>
        <row r="6598">
          <cell r="H6598" t="str">
            <v>MC002173</v>
          </cell>
          <cell r="P6598">
            <v>480000</v>
          </cell>
          <cell r="AC6598" t="str">
            <v>Dinh Dưỡng</v>
          </cell>
          <cell r="AH6598" t="str">
            <v>Tiến độ 1</v>
          </cell>
        </row>
        <row r="6599">
          <cell r="H6599" t="str">
            <v>MC002173</v>
          </cell>
          <cell r="P6599">
            <v>432000</v>
          </cell>
          <cell r="AC6599" t="str">
            <v>Sữa Nước</v>
          </cell>
          <cell r="AH6599" t="str">
            <v>Tiến độ 1</v>
          </cell>
        </row>
        <row r="6600">
          <cell r="H6600" t="str">
            <v>MC001278</v>
          </cell>
          <cell r="P6600">
            <v>2150400</v>
          </cell>
          <cell r="AC6600" t="str">
            <v>Sữa Nước Pharma</v>
          </cell>
          <cell r="AH6600" t="str">
            <v>Tiến độ 1</v>
          </cell>
        </row>
        <row r="6601">
          <cell r="H6601" t="str">
            <v>MC000355</v>
          </cell>
          <cell r="P6601">
            <v>2640000</v>
          </cell>
          <cell r="AC6601" t="str">
            <v>Pharma</v>
          </cell>
          <cell r="AH6601" t="str">
            <v>Tiến độ 1</v>
          </cell>
        </row>
        <row r="6602">
          <cell r="H6602" t="str">
            <v>MC000355</v>
          </cell>
          <cell r="P6602">
            <v>1200000</v>
          </cell>
          <cell r="AC6602" t="str">
            <v>Sữa Nước Pharma</v>
          </cell>
          <cell r="AH6602" t="str">
            <v>Tiến độ 1</v>
          </cell>
        </row>
        <row r="6603">
          <cell r="H6603" t="str">
            <v>MC000355</v>
          </cell>
          <cell r="P6603">
            <v>1440000</v>
          </cell>
          <cell r="AC6603" t="str">
            <v>Sữa Nước Pharma</v>
          </cell>
          <cell r="AH6603" t="str">
            <v>Tiến độ 1</v>
          </cell>
        </row>
        <row r="6604">
          <cell r="H6604" t="str">
            <v>MC000355</v>
          </cell>
          <cell r="P6604">
            <v>2150400</v>
          </cell>
          <cell r="AC6604" t="str">
            <v>Sữa Nước Pharma</v>
          </cell>
          <cell r="AH6604" t="str">
            <v>Tiến độ 1</v>
          </cell>
        </row>
        <row r="6605">
          <cell r="H6605" t="str">
            <v>MC002462</v>
          </cell>
          <cell r="P6605">
            <v>1560000</v>
          </cell>
          <cell r="AC6605" t="str">
            <v>Nunest</v>
          </cell>
          <cell r="AH6605" t="str">
            <v>Tiến độ 1</v>
          </cell>
        </row>
        <row r="6606">
          <cell r="H6606" t="str">
            <v>MC000098</v>
          </cell>
          <cell r="P6606">
            <v>4752000</v>
          </cell>
          <cell r="AC6606" t="str">
            <v>Dinh Dưỡng</v>
          </cell>
          <cell r="AH6606" t="str">
            <v>Tiến độ 1</v>
          </cell>
        </row>
        <row r="6607">
          <cell r="H6607" t="str">
            <v>MC000098</v>
          </cell>
          <cell r="P6607">
            <v>4440000</v>
          </cell>
          <cell r="AC6607" t="str">
            <v>Dinh Dưỡng</v>
          </cell>
          <cell r="AH6607" t="str">
            <v>Tiến độ 1</v>
          </cell>
        </row>
        <row r="6608">
          <cell r="H6608" t="str">
            <v>MC000355</v>
          </cell>
          <cell r="P6608">
            <v>2304000</v>
          </cell>
          <cell r="AC6608" t="str">
            <v>Sữa Nước</v>
          </cell>
          <cell r="AH6608" t="str">
            <v>Tiến độ 1</v>
          </cell>
        </row>
        <row r="6609">
          <cell r="H6609" t="str">
            <v>MC000102</v>
          </cell>
          <cell r="P6609">
            <v>3864000</v>
          </cell>
          <cell r="AC6609" t="str">
            <v>Dinh Dưỡng</v>
          </cell>
          <cell r="AH6609" t="str">
            <v>Tiến độ 1</v>
          </cell>
        </row>
        <row r="6610">
          <cell r="H6610" t="str">
            <v>MC000918</v>
          </cell>
          <cell r="P6610">
            <v>13320000</v>
          </cell>
          <cell r="AC6610" t="str">
            <v>Dinh Dưỡng</v>
          </cell>
          <cell r="AH6610" t="str">
            <v>Tiến độ 1</v>
          </cell>
        </row>
        <row r="6611">
          <cell r="H6611" t="str">
            <v>MC000918</v>
          </cell>
          <cell r="P6611">
            <v>23760000</v>
          </cell>
          <cell r="AC6611" t="str">
            <v>Dinh Dưỡng</v>
          </cell>
          <cell r="AH6611" t="str">
            <v>Tiến độ 1</v>
          </cell>
        </row>
        <row r="6612">
          <cell r="H6612" t="str">
            <v>MC000128</v>
          </cell>
          <cell r="P6612">
            <v>4752000</v>
          </cell>
          <cell r="AC6612" t="str">
            <v>Dinh Dưỡng</v>
          </cell>
          <cell r="AH6612" t="str">
            <v>Tiến độ 1</v>
          </cell>
        </row>
        <row r="6613">
          <cell r="H6613" t="str">
            <v>MC000128</v>
          </cell>
          <cell r="P6613">
            <v>2304000</v>
          </cell>
          <cell r="AC6613" t="str">
            <v>Sữa Nước</v>
          </cell>
          <cell r="AH6613" t="str">
            <v>Tiến độ 1</v>
          </cell>
        </row>
        <row r="6614">
          <cell r="H6614" t="str">
            <v>MC000128</v>
          </cell>
          <cell r="P6614">
            <v>720000</v>
          </cell>
          <cell r="AC6614" t="str">
            <v>Sữa Nước</v>
          </cell>
          <cell r="AH6614" t="str">
            <v>Tiến độ 1</v>
          </cell>
        </row>
        <row r="6615">
          <cell r="H6615" t="str">
            <v>MC000128</v>
          </cell>
          <cell r="P6615">
            <v>720000</v>
          </cell>
          <cell r="AC6615" t="str">
            <v>Sữa Nước</v>
          </cell>
          <cell r="AH6615" t="str">
            <v>Tiến độ 1</v>
          </cell>
        </row>
        <row r="6616">
          <cell r="H6616" t="str">
            <v>MC000128</v>
          </cell>
          <cell r="P6616">
            <v>720000</v>
          </cell>
          <cell r="AC6616" t="str">
            <v>Sữa Nước</v>
          </cell>
          <cell r="AH6616" t="str">
            <v>Tiến độ 1</v>
          </cell>
        </row>
        <row r="6617">
          <cell r="H6617" t="str">
            <v>MC000128</v>
          </cell>
          <cell r="P6617">
            <v>5184000</v>
          </cell>
          <cell r="AC6617" t="str">
            <v>Sữa nước</v>
          </cell>
          <cell r="AH6617" t="str">
            <v>Tiến độ 1</v>
          </cell>
        </row>
        <row r="6618">
          <cell r="H6618" t="str">
            <v>MC000128</v>
          </cell>
          <cell r="P6618">
            <v>7948800</v>
          </cell>
          <cell r="AC6618" t="str">
            <v>Sữa nước</v>
          </cell>
          <cell r="AH6618" t="str">
            <v>Tiến độ 1</v>
          </cell>
        </row>
        <row r="6619">
          <cell r="H6619" t="str">
            <v>MC000722</v>
          </cell>
          <cell r="P6619">
            <v>2304000</v>
          </cell>
          <cell r="AC6619" t="str">
            <v>Sữa Nước</v>
          </cell>
          <cell r="AH6619" t="str">
            <v>Tiến độ 1</v>
          </cell>
        </row>
        <row r="6620">
          <cell r="H6620" t="str">
            <v>MC000671</v>
          </cell>
          <cell r="P6620">
            <v>3456000</v>
          </cell>
          <cell r="AC6620" t="str">
            <v>Sữa Nước</v>
          </cell>
          <cell r="AH6620" t="str">
            <v>Tiến độ 1</v>
          </cell>
        </row>
        <row r="6621">
          <cell r="H6621" t="str">
            <v>MC000788</v>
          </cell>
          <cell r="P6621">
            <v>5184000</v>
          </cell>
          <cell r="AC6621" t="str">
            <v>Sữa Nước</v>
          </cell>
          <cell r="AH6621" t="str">
            <v>Tiến độ 1</v>
          </cell>
        </row>
        <row r="6622">
          <cell r="H6622" t="str">
            <v>MC000788</v>
          </cell>
          <cell r="P6622">
            <v>6912000</v>
          </cell>
          <cell r="AC6622" t="str">
            <v>Sữa Nước</v>
          </cell>
          <cell r="AH6622" t="str">
            <v>Tiến độ 1</v>
          </cell>
        </row>
        <row r="6623">
          <cell r="H6623" t="str">
            <v>MC000788</v>
          </cell>
          <cell r="P6623">
            <v>4492800</v>
          </cell>
          <cell r="AC6623" t="str">
            <v>Sữa Nước</v>
          </cell>
          <cell r="AH6623" t="str">
            <v>Tiến độ 1</v>
          </cell>
        </row>
        <row r="6624">
          <cell r="H6624" t="str">
            <v>MC000788</v>
          </cell>
          <cell r="P6624">
            <v>6912000</v>
          </cell>
          <cell r="AC6624" t="str">
            <v>Sữa Nước</v>
          </cell>
          <cell r="AH6624" t="str">
            <v>Tiến độ 1</v>
          </cell>
        </row>
        <row r="6625">
          <cell r="H6625" t="str">
            <v>MC000788</v>
          </cell>
          <cell r="P6625">
            <v>9504000</v>
          </cell>
          <cell r="AC6625" t="str">
            <v>Dinh Dưỡng</v>
          </cell>
          <cell r="AH6625" t="str">
            <v>Tiến độ 1</v>
          </cell>
        </row>
        <row r="6626">
          <cell r="H6626" t="str">
            <v>MC000788</v>
          </cell>
          <cell r="P6626">
            <v>3828000</v>
          </cell>
          <cell r="AC6626" t="str">
            <v>Dinh Dưỡng</v>
          </cell>
          <cell r="AH6626" t="str">
            <v>Tiến độ 1</v>
          </cell>
        </row>
        <row r="6627">
          <cell r="H6627" t="str">
            <v>MC000788</v>
          </cell>
          <cell r="P6627">
            <v>15456000</v>
          </cell>
          <cell r="AC6627" t="str">
            <v>Dinh Dưỡng</v>
          </cell>
          <cell r="AH6627" t="str">
            <v>Tiến độ 1</v>
          </cell>
        </row>
        <row r="6628">
          <cell r="H6628" t="str">
            <v>MC000788</v>
          </cell>
          <cell r="P6628">
            <v>4980000</v>
          </cell>
          <cell r="AC6628" t="str">
            <v>Dinh Dưỡng</v>
          </cell>
          <cell r="AH6628" t="str">
            <v>Tiến độ 1</v>
          </cell>
        </row>
        <row r="6629">
          <cell r="H6629" t="str">
            <v>MC000788</v>
          </cell>
          <cell r="P6629">
            <v>3264000</v>
          </cell>
          <cell r="AC6629" t="str">
            <v>Bột Ăn Dặm</v>
          </cell>
          <cell r="AH6629" t="str">
            <v>Tiến độ 1</v>
          </cell>
        </row>
        <row r="6630">
          <cell r="H6630" t="str">
            <v>MC000788</v>
          </cell>
          <cell r="P6630">
            <v>3264000</v>
          </cell>
          <cell r="AC6630" t="str">
            <v>Bột Ăn Dặm</v>
          </cell>
          <cell r="AH6630" t="str">
            <v>Tiến độ 1</v>
          </cell>
        </row>
        <row r="6631">
          <cell r="H6631" t="str">
            <v>MC000788</v>
          </cell>
          <cell r="P6631">
            <v>1416000</v>
          </cell>
          <cell r="AC6631" t="str">
            <v>Bột Ăn Dặm</v>
          </cell>
          <cell r="AH6631" t="str">
            <v>Tiến độ 1</v>
          </cell>
        </row>
        <row r="6632">
          <cell r="H6632" t="str">
            <v>MC000788</v>
          </cell>
          <cell r="P6632">
            <v>1416000</v>
          </cell>
          <cell r="AC6632" t="str">
            <v>Bột Ăn Dặm</v>
          </cell>
          <cell r="AH6632" t="str">
            <v>Tiến độ 1</v>
          </cell>
        </row>
        <row r="6633">
          <cell r="H6633" t="str">
            <v>MC000788</v>
          </cell>
          <cell r="P6633">
            <v>1416000</v>
          </cell>
          <cell r="AC6633" t="str">
            <v>Bột Ăn Dặm</v>
          </cell>
          <cell r="AH6633" t="str">
            <v>Tiến độ 1</v>
          </cell>
        </row>
        <row r="6634">
          <cell r="H6634" t="str">
            <v>MC000788</v>
          </cell>
          <cell r="P6634">
            <v>1632000</v>
          </cell>
          <cell r="AC6634" t="str">
            <v>Bột Ăn Dặm</v>
          </cell>
          <cell r="AH6634" t="str">
            <v>Tiến độ 1</v>
          </cell>
        </row>
        <row r="6635">
          <cell r="H6635" t="str">
            <v>MC000788</v>
          </cell>
          <cell r="P6635">
            <v>1416000</v>
          </cell>
          <cell r="AC6635" t="str">
            <v>Bột Ăn Dặm</v>
          </cell>
          <cell r="AH6635" t="str">
            <v>Tiến độ 1</v>
          </cell>
        </row>
        <row r="6636">
          <cell r="H6636" t="str">
            <v>MC000788</v>
          </cell>
          <cell r="P6636">
            <v>1632000</v>
          </cell>
          <cell r="AC6636" t="str">
            <v>Bột Ăn Dặm</v>
          </cell>
          <cell r="AH6636" t="str">
            <v>Tiến độ 1</v>
          </cell>
        </row>
        <row r="6637">
          <cell r="H6637" t="str">
            <v>MC000788</v>
          </cell>
          <cell r="P6637">
            <v>1416000</v>
          </cell>
          <cell r="AC6637" t="str">
            <v>Bột Ăn Dặm</v>
          </cell>
          <cell r="AH6637" t="str">
            <v>Tiến độ 1</v>
          </cell>
        </row>
        <row r="6638">
          <cell r="H6638" t="str">
            <v>MC002424</v>
          </cell>
          <cell r="P6638">
            <v>47520000</v>
          </cell>
          <cell r="AC6638" t="str">
            <v>Dinh Dưỡng</v>
          </cell>
          <cell r="AH6638" t="str">
            <v>Tiến độ 1</v>
          </cell>
        </row>
        <row r="6639">
          <cell r="H6639" t="str">
            <v>MC002424</v>
          </cell>
          <cell r="P6639">
            <v>13320000</v>
          </cell>
          <cell r="AC6639" t="str">
            <v>Dinh Dưỡng</v>
          </cell>
          <cell r="AH6639" t="str">
            <v>Tiến độ 1</v>
          </cell>
        </row>
        <row r="6640">
          <cell r="H6640" t="str">
            <v>MC001291</v>
          </cell>
          <cell r="P6640">
            <v>47520000</v>
          </cell>
          <cell r="AC6640" t="str">
            <v>Dinh Dưỡng</v>
          </cell>
          <cell r="AH6640" t="str">
            <v>Tiến độ 1</v>
          </cell>
        </row>
        <row r="6641">
          <cell r="H6641" t="str">
            <v>MC001291</v>
          </cell>
          <cell r="P6641">
            <v>22200000</v>
          </cell>
          <cell r="AC6641" t="str">
            <v>Dinh Dưỡng</v>
          </cell>
          <cell r="AH6641" t="str">
            <v>Tiến độ 1</v>
          </cell>
        </row>
        <row r="6642">
          <cell r="H6642" t="str">
            <v>MC001291</v>
          </cell>
          <cell r="P6642">
            <v>11592000</v>
          </cell>
          <cell r="AC6642" t="str">
            <v>Dinh Dưỡng</v>
          </cell>
          <cell r="AH6642" t="str">
            <v>Tiến độ 1</v>
          </cell>
        </row>
        <row r="6643">
          <cell r="H6643" t="str">
            <v>MC002227</v>
          </cell>
          <cell r="P6643">
            <v>2490000</v>
          </cell>
          <cell r="AC6643" t="str">
            <v>Dinh Dưỡng</v>
          </cell>
          <cell r="AH6643" t="str">
            <v>Tiến độ 1</v>
          </cell>
        </row>
        <row r="6644">
          <cell r="H6644" t="str">
            <v>MC002227</v>
          </cell>
          <cell r="P6644">
            <v>3828000</v>
          </cell>
          <cell r="AC6644" t="str">
            <v>Dinh Dưỡng</v>
          </cell>
          <cell r="AH6644" t="str">
            <v>Tiến độ 1</v>
          </cell>
        </row>
        <row r="6645">
          <cell r="H6645" t="str">
            <v>MC002227</v>
          </cell>
          <cell r="P6645">
            <v>19080000</v>
          </cell>
          <cell r="AC6645" t="str">
            <v>Sữa Bột Colos</v>
          </cell>
          <cell r="AH6645" t="str">
            <v>Tiến độ 1</v>
          </cell>
        </row>
        <row r="6646">
          <cell r="H6646" t="str">
            <v>MC002227</v>
          </cell>
          <cell r="P6646">
            <v>12240000</v>
          </cell>
          <cell r="AC6646" t="str">
            <v>Sữa Bột Colos</v>
          </cell>
          <cell r="AH6646" t="str">
            <v>Tiến độ 1</v>
          </cell>
        </row>
        <row r="6647">
          <cell r="H6647" t="str">
            <v>MC002227</v>
          </cell>
          <cell r="P6647">
            <v>3744000</v>
          </cell>
          <cell r="AC6647" t="str">
            <v>Sữa Nước</v>
          </cell>
          <cell r="AH6647" t="str">
            <v>Tiến độ 1</v>
          </cell>
        </row>
        <row r="6648">
          <cell r="H6648" t="str">
            <v>MC002227</v>
          </cell>
          <cell r="P6648">
            <v>8640000</v>
          </cell>
          <cell r="AC6648" t="str">
            <v>Sữa Nước</v>
          </cell>
          <cell r="AH6648" t="str">
            <v>Tiến độ 1</v>
          </cell>
        </row>
        <row r="6649">
          <cell r="H6649" t="str">
            <v>MC002227</v>
          </cell>
          <cell r="P6649">
            <v>11520000</v>
          </cell>
          <cell r="AC6649" t="str">
            <v>Sữa Nước</v>
          </cell>
          <cell r="AH6649" t="str">
            <v>Tiến độ 1</v>
          </cell>
        </row>
        <row r="6650">
          <cell r="H6650" t="str">
            <v>MC002227</v>
          </cell>
          <cell r="P6650">
            <v>1560000</v>
          </cell>
          <cell r="AC6650" t="str">
            <v>Sữa Nước</v>
          </cell>
          <cell r="AH6650" t="str">
            <v>Tiến độ 1</v>
          </cell>
        </row>
        <row r="6651">
          <cell r="H6651" t="str">
            <v>MC002227</v>
          </cell>
          <cell r="P6651">
            <v>864000</v>
          </cell>
          <cell r="AC6651" t="str">
            <v>Sữa Nước</v>
          </cell>
          <cell r="AH6651" t="str">
            <v>Tiến độ 1</v>
          </cell>
        </row>
        <row r="6652">
          <cell r="H6652" t="str">
            <v>MC002227</v>
          </cell>
          <cell r="P6652">
            <v>4896000</v>
          </cell>
          <cell r="AC6652" t="str">
            <v>Sữa Nước Colos</v>
          </cell>
          <cell r="AH6652" t="str">
            <v>Tiến độ 1</v>
          </cell>
        </row>
        <row r="6653">
          <cell r="H6653" t="str">
            <v>MC002227</v>
          </cell>
          <cell r="P6653">
            <v>816000</v>
          </cell>
          <cell r="AC6653" t="str">
            <v>Bột Ăn Dặm</v>
          </cell>
          <cell r="AH6653" t="str">
            <v>Tiến độ 1</v>
          </cell>
        </row>
        <row r="6654">
          <cell r="H6654" t="str">
            <v>MC002227</v>
          </cell>
          <cell r="P6654">
            <v>1632000</v>
          </cell>
          <cell r="AC6654" t="str">
            <v>Bột Ăn Dặm</v>
          </cell>
          <cell r="AH6654" t="str">
            <v>Tiến độ 1</v>
          </cell>
        </row>
        <row r="6655">
          <cell r="H6655" t="str">
            <v>MC002227</v>
          </cell>
          <cell r="P6655">
            <v>1632000</v>
          </cell>
          <cell r="AC6655" t="str">
            <v>Bột Ăn Dặm</v>
          </cell>
          <cell r="AH6655" t="str">
            <v>Tiến độ 1</v>
          </cell>
        </row>
        <row r="6656">
          <cell r="H6656" t="str">
            <v>VTA20131</v>
          </cell>
          <cell r="P6656">
            <v>30120000</v>
          </cell>
          <cell r="AC6656" t="str">
            <v>Dinh Dưỡng</v>
          </cell>
          <cell r="AH6656" t="str">
            <v>Tiến độ 1</v>
          </cell>
        </row>
        <row r="6657">
          <cell r="H6657" t="str">
            <v>MC000547</v>
          </cell>
          <cell r="P6657">
            <v>3060000</v>
          </cell>
          <cell r="AC6657" t="str">
            <v>Sữa Bột Colos</v>
          </cell>
          <cell r="AH6657" t="str">
            <v>Tiến độ 1</v>
          </cell>
        </row>
        <row r="6658">
          <cell r="H6658" t="str">
            <v>MC000369</v>
          </cell>
          <cell r="P6658">
            <v>5520000</v>
          </cell>
          <cell r="AC6658" t="str">
            <v>Pharma</v>
          </cell>
          <cell r="AH6658" t="str">
            <v>Tiến độ 1</v>
          </cell>
        </row>
        <row r="6659">
          <cell r="H6659" t="str">
            <v>MC000369</v>
          </cell>
          <cell r="P6659">
            <v>3948000</v>
          </cell>
          <cell r="AC6659" t="str">
            <v>Pharma</v>
          </cell>
          <cell r="AH6659" t="str">
            <v>Tiến độ 1</v>
          </cell>
        </row>
        <row r="6660">
          <cell r="H6660" t="str">
            <v>MC000369</v>
          </cell>
          <cell r="P6660">
            <v>585000</v>
          </cell>
          <cell r="AC6660" t="str">
            <v>Pharma</v>
          </cell>
          <cell r="AH6660" t="str">
            <v>Tiến độ 1</v>
          </cell>
        </row>
        <row r="6661">
          <cell r="H6661" t="str">
            <v>MC000369</v>
          </cell>
          <cell r="P6661">
            <v>1170000</v>
          </cell>
          <cell r="AC6661" t="str">
            <v>Pharma</v>
          </cell>
          <cell r="AH6661" t="str">
            <v>Tiến độ 1</v>
          </cell>
        </row>
        <row r="6662">
          <cell r="H6662" t="str">
            <v>MC002532</v>
          </cell>
          <cell r="P6662">
            <v>1440000</v>
          </cell>
          <cell r="AC6662" t="str">
            <v>Sữa Nước Pharma</v>
          </cell>
          <cell r="AH6662" t="str">
            <v>Tiến độ 1</v>
          </cell>
        </row>
        <row r="6663">
          <cell r="H6663" t="str">
            <v>MC002532</v>
          </cell>
          <cell r="P6663">
            <v>6451200</v>
          </cell>
          <cell r="AC6663" t="str">
            <v>Sữa Nước Pharma</v>
          </cell>
          <cell r="AH6663" t="str">
            <v>Tiến độ 1</v>
          </cell>
        </row>
        <row r="6664">
          <cell r="H6664" t="str">
            <v>MC000374</v>
          </cell>
          <cell r="P6664">
            <v>19094400</v>
          </cell>
          <cell r="AC6664" t="str">
            <v>Sữa Nước Colos</v>
          </cell>
          <cell r="AH6664" t="str">
            <v>Tiến độ 1</v>
          </cell>
        </row>
        <row r="6665">
          <cell r="H6665" t="str">
            <v>MC000374</v>
          </cell>
          <cell r="P6665">
            <v>540000</v>
          </cell>
          <cell r="AC6665" t="str">
            <v>Sữa Bột Colos</v>
          </cell>
          <cell r="AH6665" t="str">
            <v>Tiến độ 1</v>
          </cell>
        </row>
        <row r="6666">
          <cell r="H6666" t="str">
            <v>MC000374</v>
          </cell>
          <cell r="P6666">
            <v>1060000</v>
          </cell>
          <cell r="AC6666" t="str">
            <v>Sữa Bột Colos</v>
          </cell>
          <cell r="AH6666" t="str">
            <v>Tiến độ 1</v>
          </cell>
        </row>
        <row r="6667">
          <cell r="H6667" t="str">
            <v>MC000042</v>
          </cell>
          <cell r="P6667">
            <v>9504000</v>
          </cell>
          <cell r="AC6667" t="str">
            <v>Dinh Dưỡng</v>
          </cell>
          <cell r="AH6667" t="str">
            <v>Tiến độ 1</v>
          </cell>
        </row>
        <row r="6668">
          <cell r="H6668" t="str">
            <v>MC000042</v>
          </cell>
          <cell r="P6668">
            <v>4980000</v>
          </cell>
          <cell r="AC6668" t="str">
            <v>Dinh Dưỡng</v>
          </cell>
          <cell r="AH6668" t="str">
            <v>Tiến độ 1</v>
          </cell>
        </row>
        <row r="6669">
          <cell r="H6669" t="str">
            <v>MC000042</v>
          </cell>
          <cell r="P6669">
            <v>11592000</v>
          </cell>
          <cell r="AC6669" t="str">
            <v>Dinh Dưỡng</v>
          </cell>
          <cell r="AH6669" t="str">
            <v>Tiến độ 1</v>
          </cell>
        </row>
        <row r="6670">
          <cell r="H6670" t="str">
            <v>MC000098</v>
          </cell>
          <cell r="P6670">
            <v>10281600</v>
          </cell>
          <cell r="AC6670" t="str">
            <v>Sữa Nước Colos</v>
          </cell>
          <cell r="AH6670" t="str">
            <v>Tiến độ 1</v>
          </cell>
        </row>
        <row r="6671">
          <cell r="H6671" t="str">
            <v>MC000098</v>
          </cell>
          <cell r="P6671">
            <v>4406400</v>
          </cell>
          <cell r="AC6671" t="str">
            <v>Sữa Nước Colos</v>
          </cell>
          <cell r="AH6671" t="str">
            <v>Tiến độ 1</v>
          </cell>
        </row>
        <row r="6672">
          <cell r="H6672" t="str">
            <v>MC002100</v>
          </cell>
          <cell r="P6672">
            <v>5184000</v>
          </cell>
          <cell r="AC6672" t="str">
            <v>Sữa nước</v>
          </cell>
          <cell r="AH6672" t="str">
            <v>Tiến độ 1</v>
          </cell>
        </row>
        <row r="6673">
          <cell r="H6673" t="str">
            <v>MC002100</v>
          </cell>
          <cell r="P6673">
            <v>7948800</v>
          </cell>
          <cell r="AC6673" t="str">
            <v>Sữa nước</v>
          </cell>
          <cell r="AH6673" t="str">
            <v>Tiến độ 1</v>
          </cell>
        </row>
        <row r="6674">
          <cell r="H6674" t="str">
            <v>MC000547</v>
          </cell>
          <cell r="P6674">
            <v>4440000</v>
          </cell>
          <cell r="AC6674" t="str">
            <v>Dinh Dưỡng</v>
          </cell>
          <cell r="AH6674" t="str">
            <v>Tiến độ 1</v>
          </cell>
        </row>
        <row r="6675">
          <cell r="H6675" t="str">
            <v>MC000547</v>
          </cell>
          <cell r="P6675">
            <v>1296000</v>
          </cell>
          <cell r="AC6675" t="str">
            <v>Sữa nước</v>
          </cell>
          <cell r="AH6675" t="str">
            <v>Tiến độ 1</v>
          </cell>
        </row>
        <row r="6676">
          <cell r="H6676" t="str">
            <v>MC000547</v>
          </cell>
          <cell r="P6676">
            <v>1987200</v>
          </cell>
          <cell r="AC6676" t="str">
            <v>Sữa nước</v>
          </cell>
          <cell r="AH6676" t="str">
            <v>Tiến độ 1</v>
          </cell>
        </row>
        <row r="6677">
          <cell r="H6677" t="str">
            <v>MC002089</v>
          </cell>
          <cell r="P6677">
            <v>3456000</v>
          </cell>
          <cell r="AC6677" t="str">
            <v>Sữa nước</v>
          </cell>
          <cell r="AH6677" t="str">
            <v>Tiến độ 1</v>
          </cell>
        </row>
        <row r="6678">
          <cell r="H6678" t="str">
            <v>MC002089</v>
          </cell>
          <cell r="P6678">
            <v>3456000</v>
          </cell>
          <cell r="AC6678" t="str">
            <v>Sữa Nước</v>
          </cell>
          <cell r="AH6678" t="str">
            <v>Tiến độ 1</v>
          </cell>
        </row>
        <row r="6679">
          <cell r="H6679" t="str">
            <v>MC002080</v>
          </cell>
          <cell r="P6679">
            <v>768000</v>
          </cell>
          <cell r="AC6679" t="str">
            <v>Sữa Nước</v>
          </cell>
          <cell r="AH6679" t="str">
            <v>Tiến độ 1</v>
          </cell>
        </row>
        <row r="6680">
          <cell r="H6680" t="str">
            <v>MC002080</v>
          </cell>
          <cell r="P6680">
            <v>408000</v>
          </cell>
          <cell r="AC6680" t="str">
            <v>Bột Ăn Dặm</v>
          </cell>
          <cell r="AH6680" t="str">
            <v>Tiến độ 1</v>
          </cell>
        </row>
        <row r="6681">
          <cell r="H6681" t="str">
            <v>MC000374</v>
          </cell>
          <cell r="P6681">
            <v>4752000</v>
          </cell>
          <cell r="AC6681" t="str">
            <v>Dinh Dưỡng</v>
          </cell>
          <cell r="AH6681" t="str">
            <v>Tiến độ 1</v>
          </cell>
        </row>
        <row r="6682">
          <cell r="H6682" t="str">
            <v>MC000374</v>
          </cell>
          <cell r="P6682">
            <v>7776000</v>
          </cell>
          <cell r="AC6682" t="str">
            <v>Sữa nước</v>
          </cell>
          <cell r="AH6682" t="str">
            <v>Tiến độ 1</v>
          </cell>
        </row>
        <row r="6683">
          <cell r="H6683" t="str">
            <v>MC000374</v>
          </cell>
          <cell r="P6683">
            <v>3974400</v>
          </cell>
          <cell r="AC6683" t="str">
            <v>Sữa nước</v>
          </cell>
          <cell r="AH6683" t="str">
            <v>Tiến độ 1</v>
          </cell>
        </row>
        <row r="6684">
          <cell r="H6684" t="str">
            <v>MC001264</v>
          </cell>
          <cell r="P6684">
            <v>2592000</v>
          </cell>
          <cell r="AC6684" t="str">
            <v>Sữa nước</v>
          </cell>
          <cell r="AH6684" t="str">
            <v>Tiến độ 1</v>
          </cell>
        </row>
        <row r="6685">
          <cell r="H6685" t="str">
            <v>MC001264</v>
          </cell>
          <cell r="P6685">
            <v>2250000</v>
          </cell>
          <cell r="AC6685" t="str">
            <v>Nunest</v>
          </cell>
          <cell r="AH6685" t="str">
            <v>Tiến độ 1</v>
          </cell>
        </row>
        <row r="6686">
          <cell r="H6686" t="str">
            <v>MC001264</v>
          </cell>
          <cell r="P6686">
            <v>2370000</v>
          </cell>
          <cell r="AC6686" t="str">
            <v>Nunest</v>
          </cell>
          <cell r="AH6686" t="str">
            <v>Tiến độ 1</v>
          </cell>
        </row>
        <row r="6687">
          <cell r="H6687" t="str">
            <v>MC001264</v>
          </cell>
          <cell r="P6687">
            <v>2370000</v>
          </cell>
          <cell r="AC6687" t="str">
            <v>Nunest</v>
          </cell>
          <cell r="AH6687" t="str">
            <v>Tiến độ 1</v>
          </cell>
        </row>
        <row r="6688">
          <cell r="H6688" t="str">
            <v>MC001264</v>
          </cell>
          <cell r="P6688">
            <v>5880000</v>
          </cell>
          <cell r="AC6688" t="str">
            <v>Nunest</v>
          </cell>
          <cell r="AH6688" t="str">
            <v>Tiến độ 1</v>
          </cell>
        </row>
        <row r="6689">
          <cell r="H6689" t="str">
            <v>MC001264</v>
          </cell>
          <cell r="P6689">
            <v>5040000</v>
          </cell>
          <cell r="AC6689" t="str">
            <v>Pharma</v>
          </cell>
          <cell r="AH6689" t="str">
            <v>Tiến độ 1</v>
          </cell>
        </row>
        <row r="6690">
          <cell r="H6690" t="str">
            <v>MC001264</v>
          </cell>
          <cell r="P6690">
            <v>2820000</v>
          </cell>
          <cell r="AC6690" t="str">
            <v>Pharma</v>
          </cell>
          <cell r="AH6690" t="str">
            <v>Tiến độ 1</v>
          </cell>
        </row>
        <row r="6691">
          <cell r="H6691" t="str">
            <v>MC001264</v>
          </cell>
          <cell r="P6691">
            <v>2340000</v>
          </cell>
          <cell r="AC6691" t="str">
            <v>Pharma</v>
          </cell>
          <cell r="AH6691" t="str">
            <v>Tiến độ 1</v>
          </cell>
        </row>
        <row r="6692">
          <cell r="H6692" t="str">
            <v>MC001264</v>
          </cell>
          <cell r="P6692">
            <v>3120000</v>
          </cell>
          <cell r="AC6692" t="str">
            <v>Sữa Bột Colos</v>
          </cell>
          <cell r="AH6692" t="str">
            <v>Tiến độ 1</v>
          </cell>
        </row>
        <row r="6693">
          <cell r="H6693" t="str">
            <v>MC001264</v>
          </cell>
          <cell r="P6693">
            <v>3120000</v>
          </cell>
          <cell r="AC6693" t="str">
            <v>Sữa Bột Colos</v>
          </cell>
          <cell r="AH6693" t="str">
            <v>Tiến độ 1</v>
          </cell>
        </row>
        <row r="6694">
          <cell r="H6694" t="str">
            <v>MC001264</v>
          </cell>
          <cell r="P6694">
            <v>9504000</v>
          </cell>
          <cell r="AC6694" t="str">
            <v>Dinh Dưỡng</v>
          </cell>
          <cell r="AH6694" t="str">
            <v>Tiến độ 1</v>
          </cell>
        </row>
        <row r="6695">
          <cell r="H6695" t="str">
            <v>MC001264</v>
          </cell>
          <cell r="P6695">
            <v>4440000</v>
          </cell>
          <cell r="AC6695" t="str">
            <v>Dinh Dưỡng</v>
          </cell>
          <cell r="AH6695" t="str">
            <v>Tiến độ 1</v>
          </cell>
        </row>
        <row r="6696">
          <cell r="H6696" t="str">
            <v>MC001264</v>
          </cell>
          <cell r="P6696">
            <v>4440000</v>
          </cell>
          <cell r="AC6696" t="str">
            <v>Dinh Dưỡng</v>
          </cell>
          <cell r="AH6696" t="str">
            <v>Tiến độ 1</v>
          </cell>
        </row>
        <row r="6697">
          <cell r="H6697" t="str">
            <v>MC001264</v>
          </cell>
          <cell r="P6697">
            <v>3864000</v>
          </cell>
          <cell r="AC6697" t="str">
            <v>Dinh Dưỡng</v>
          </cell>
          <cell r="AH6697" t="str">
            <v>Tiến độ 1</v>
          </cell>
        </row>
        <row r="6698">
          <cell r="H6698" t="str">
            <v>MC001264</v>
          </cell>
          <cell r="P6698">
            <v>6360000</v>
          </cell>
          <cell r="AC6698" t="str">
            <v>Sữa Bột Colos</v>
          </cell>
          <cell r="AH6698" t="str">
            <v>Tiến độ 1</v>
          </cell>
        </row>
        <row r="6699">
          <cell r="H6699" t="str">
            <v>MC001264</v>
          </cell>
          <cell r="P6699">
            <v>3000000</v>
          </cell>
          <cell r="AC6699" t="str">
            <v>Dinh Dưỡng</v>
          </cell>
          <cell r="AH6699" t="str">
            <v>Tiến độ 1</v>
          </cell>
        </row>
        <row r="6700">
          <cell r="H6700" t="str">
            <v>MC001264</v>
          </cell>
          <cell r="P6700">
            <v>3864000</v>
          </cell>
          <cell r="AC6700" t="str">
            <v>Dinh Dưỡng</v>
          </cell>
          <cell r="AH6700" t="str">
            <v>Tiến độ 1</v>
          </cell>
        </row>
        <row r="6701">
          <cell r="H6701" t="str">
            <v>MC002586</v>
          </cell>
          <cell r="P6701">
            <v>4896000</v>
          </cell>
          <cell r="AC6701" t="str">
            <v>Bột Ăn Dặm</v>
          </cell>
          <cell r="AH6701" t="str">
            <v>Tiến độ 1</v>
          </cell>
        </row>
        <row r="6702">
          <cell r="H6702" t="str">
            <v>MC002586</v>
          </cell>
          <cell r="P6702">
            <v>1632000</v>
          </cell>
          <cell r="AC6702" t="str">
            <v>Bột Ăn Dặm</v>
          </cell>
          <cell r="AH6702" t="str">
            <v>Tiến độ 1</v>
          </cell>
        </row>
        <row r="6703">
          <cell r="H6703" t="str">
            <v>MC002586</v>
          </cell>
          <cell r="P6703">
            <v>1080000</v>
          </cell>
          <cell r="AC6703" t="str">
            <v>Nunest</v>
          </cell>
          <cell r="AH6703" t="str">
            <v>Tiến độ 1</v>
          </cell>
        </row>
        <row r="6704">
          <cell r="H6704" t="str">
            <v>MC002586</v>
          </cell>
          <cell r="P6704">
            <v>1980000</v>
          </cell>
          <cell r="AC6704" t="str">
            <v>Nunest</v>
          </cell>
          <cell r="AH6704" t="str">
            <v>Tiến độ 1</v>
          </cell>
        </row>
        <row r="6705">
          <cell r="H6705" t="str">
            <v>MC002586</v>
          </cell>
          <cell r="P6705">
            <v>3360000</v>
          </cell>
          <cell r="AC6705" t="str">
            <v>Nunest</v>
          </cell>
          <cell r="AH6705" t="str">
            <v>Tiến độ 1</v>
          </cell>
        </row>
        <row r="6706">
          <cell r="H6706" t="str">
            <v>MC002586</v>
          </cell>
          <cell r="P6706">
            <v>2250000</v>
          </cell>
          <cell r="AC6706" t="str">
            <v>Nunest</v>
          </cell>
          <cell r="AH6706" t="str">
            <v>Tiến độ 1</v>
          </cell>
        </row>
        <row r="6707">
          <cell r="H6707" t="str">
            <v>MC002586</v>
          </cell>
          <cell r="P6707">
            <v>1715000</v>
          </cell>
          <cell r="AC6707" t="str">
            <v>Nunest</v>
          </cell>
          <cell r="AH6707" t="str">
            <v>Tiến độ 1</v>
          </cell>
        </row>
        <row r="6708">
          <cell r="H6708" t="str">
            <v>MC002586</v>
          </cell>
          <cell r="P6708">
            <v>38400000</v>
          </cell>
          <cell r="AC6708" t="str">
            <v>Sữa Nước</v>
          </cell>
          <cell r="AH6708" t="str">
            <v>Tiến độ 1</v>
          </cell>
        </row>
        <row r="6709">
          <cell r="H6709" t="str">
            <v>MC001332</v>
          </cell>
          <cell r="P6709">
            <v>5748000</v>
          </cell>
          <cell r="AC6709" t="str">
            <v>Dinh Dưỡng</v>
          </cell>
          <cell r="AH6709" t="str">
            <v>Tiến độ 1</v>
          </cell>
        </row>
        <row r="6710">
          <cell r="H6710" t="str">
            <v>MC001332</v>
          </cell>
          <cell r="P6710">
            <v>9960000</v>
          </cell>
          <cell r="AC6710" t="str">
            <v>Dinh Dưỡng</v>
          </cell>
          <cell r="AH6710" t="str">
            <v>Tiến độ 1</v>
          </cell>
        </row>
        <row r="6711">
          <cell r="H6711" t="str">
            <v>MC001332</v>
          </cell>
          <cell r="P6711">
            <v>7728000</v>
          </cell>
          <cell r="AC6711" t="str">
            <v>Dinh Dưỡng</v>
          </cell>
          <cell r="AH6711" t="str">
            <v>Tiến độ 1</v>
          </cell>
        </row>
        <row r="6712">
          <cell r="H6712" t="str">
            <v>MC001332</v>
          </cell>
          <cell r="P6712">
            <v>3828000</v>
          </cell>
          <cell r="AC6712" t="str">
            <v>Dinh Dưỡng</v>
          </cell>
          <cell r="AH6712" t="str">
            <v>Tiến độ 1</v>
          </cell>
        </row>
        <row r="6713">
          <cell r="H6713" t="str">
            <v>MC001332</v>
          </cell>
          <cell r="P6713">
            <v>38016000</v>
          </cell>
          <cell r="AC6713" t="str">
            <v>Dinh Dưỡng</v>
          </cell>
          <cell r="AH6713" t="str">
            <v>Tiến độ 1</v>
          </cell>
        </row>
        <row r="6714">
          <cell r="H6714" t="str">
            <v>MC001332</v>
          </cell>
          <cell r="P6714">
            <v>44400000</v>
          </cell>
          <cell r="AC6714" t="str">
            <v>Dinh Dưỡng</v>
          </cell>
          <cell r="AH6714" t="str">
            <v>Tiến độ 1</v>
          </cell>
        </row>
        <row r="6715">
          <cell r="H6715" t="str">
            <v>MC001332</v>
          </cell>
          <cell r="P6715">
            <v>4608000</v>
          </cell>
          <cell r="AC6715" t="str">
            <v>Sữa Nước</v>
          </cell>
          <cell r="AH6715" t="str">
            <v>Tiến độ 1</v>
          </cell>
        </row>
        <row r="6716">
          <cell r="H6716" t="str">
            <v>MC001332</v>
          </cell>
          <cell r="P6716">
            <v>5376000</v>
          </cell>
          <cell r="AC6716" t="str">
            <v>Sữa Nước</v>
          </cell>
          <cell r="AH6716" t="str">
            <v>Tiến độ 1</v>
          </cell>
        </row>
        <row r="6717">
          <cell r="H6717" t="str">
            <v>MC002516</v>
          </cell>
          <cell r="P6717">
            <v>21600000</v>
          </cell>
          <cell r="AC6717" t="str">
            <v>Sữa Nước Pharma</v>
          </cell>
          <cell r="AH6717" t="str">
            <v>Tiến độ 1</v>
          </cell>
        </row>
        <row r="6718">
          <cell r="H6718" t="str">
            <v>MC002516</v>
          </cell>
          <cell r="P6718">
            <v>13440000</v>
          </cell>
          <cell r="AC6718" t="str">
            <v>Sữa Nước Pharma</v>
          </cell>
          <cell r="AH6718" t="str">
            <v>Tiến độ 1</v>
          </cell>
        </row>
        <row r="6719">
          <cell r="H6719" t="str">
            <v>MC002516</v>
          </cell>
          <cell r="P6719">
            <v>864000</v>
          </cell>
          <cell r="AC6719" t="str">
            <v>Sữa Nước Pharma</v>
          </cell>
          <cell r="AH6719" t="str">
            <v>Tiến độ 1</v>
          </cell>
        </row>
        <row r="6720">
          <cell r="H6720" t="str">
            <v>MC002516</v>
          </cell>
          <cell r="P6720">
            <v>11040000</v>
          </cell>
          <cell r="AC6720" t="str">
            <v>Pharma</v>
          </cell>
          <cell r="AH6720" t="str">
            <v>Tiến độ 1</v>
          </cell>
        </row>
        <row r="6721">
          <cell r="H6721" t="str">
            <v>MC002516</v>
          </cell>
          <cell r="P6721">
            <v>7656000</v>
          </cell>
          <cell r="AC6721" t="str">
            <v>Pharma</v>
          </cell>
          <cell r="AH6721" t="str">
            <v>Tiến độ 1</v>
          </cell>
        </row>
        <row r="6722">
          <cell r="H6722" t="str">
            <v>MC002516</v>
          </cell>
          <cell r="P6722">
            <v>3948000</v>
          </cell>
          <cell r="AC6722" t="str">
            <v>Pharma</v>
          </cell>
          <cell r="AH6722" t="str">
            <v>Tiến độ 1</v>
          </cell>
        </row>
        <row r="6723">
          <cell r="H6723" t="str">
            <v>MC002280</v>
          </cell>
          <cell r="P6723">
            <v>13896000</v>
          </cell>
          <cell r="AC6723" t="str">
            <v>Dinh Dưỡng</v>
          </cell>
          <cell r="AH6723" t="str">
            <v>Tiến độ 1</v>
          </cell>
        </row>
        <row r="6724">
          <cell r="H6724" t="str">
            <v>MC002280</v>
          </cell>
          <cell r="P6724">
            <v>4680000</v>
          </cell>
          <cell r="AC6724" t="str">
            <v>Dinh Dưỡng</v>
          </cell>
          <cell r="AH6724" t="str">
            <v>Tiến độ 1</v>
          </cell>
        </row>
        <row r="6725">
          <cell r="H6725" t="str">
            <v>MC002280</v>
          </cell>
          <cell r="P6725">
            <v>5880000</v>
          </cell>
          <cell r="AC6725" t="str">
            <v>Dinh Dưỡng</v>
          </cell>
          <cell r="AH6725" t="str">
            <v>Tiến độ 1</v>
          </cell>
        </row>
        <row r="6726">
          <cell r="H6726" t="str">
            <v>MC002280</v>
          </cell>
          <cell r="P6726">
            <v>5760000</v>
          </cell>
          <cell r="AC6726" t="str">
            <v>Dinh Dưỡng</v>
          </cell>
          <cell r="AH6726" t="str">
            <v>Tiến độ 1</v>
          </cell>
        </row>
        <row r="6727">
          <cell r="H6727" t="str">
            <v>MC002280</v>
          </cell>
          <cell r="P6727">
            <v>4824000</v>
          </cell>
          <cell r="AC6727" t="str">
            <v>Dinh Dưỡng</v>
          </cell>
          <cell r="AH6727" t="str">
            <v>Tiến độ 1</v>
          </cell>
        </row>
        <row r="6728">
          <cell r="H6728" t="str">
            <v>MC002280</v>
          </cell>
          <cell r="P6728">
            <v>2246400</v>
          </cell>
          <cell r="AC6728" t="str">
            <v>Sữa Nước</v>
          </cell>
          <cell r="AH6728" t="str">
            <v>Tiến độ 1</v>
          </cell>
        </row>
        <row r="6729">
          <cell r="H6729" t="str">
            <v>MC002280</v>
          </cell>
          <cell r="P6729">
            <v>3456000</v>
          </cell>
          <cell r="AC6729" t="str">
            <v>Sữa Nước</v>
          </cell>
          <cell r="AH6729" t="str">
            <v>Tiến độ 1</v>
          </cell>
        </row>
        <row r="6730">
          <cell r="H6730" t="str">
            <v>MC002280</v>
          </cell>
          <cell r="P6730">
            <v>4608000</v>
          </cell>
          <cell r="AC6730" t="str">
            <v>Sữa Nước</v>
          </cell>
          <cell r="AH6730" t="str">
            <v>Tiến độ 1</v>
          </cell>
        </row>
        <row r="6731">
          <cell r="H6731" t="str">
            <v>MC002280</v>
          </cell>
          <cell r="P6731">
            <v>3456000</v>
          </cell>
          <cell r="AC6731" t="str">
            <v>Sữa Nước</v>
          </cell>
          <cell r="AH6731" t="str">
            <v>Tiến độ 1</v>
          </cell>
        </row>
        <row r="6732">
          <cell r="H6732" t="str">
            <v>MC002280</v>
          </cell>
          <cell r="P6732">
            <v>7776000</v>
          </cell>
          <cell r="AC6732" t="str">
            <v>Sữa nước</v>
          </cell>
          <cell r="AH6732" t="str">
            <v>Tiến độ 1</v>
          </cell>
        </row>
        <row r="6733">
          <cell r="H6733" t="str">
            <v>MC002794</v>
          </cell>
          <cell r="P6733">
            <v>1632000</v>
          </cell>
          <cell r="AC6733" t="str">
            <v>Bột Ăn Dặm</v>
          </cell>
          <cell r="AH6733" t="str">
            <v>Tiến độ 1</v>
          </cell>
        </row>
        <row r="6734">
          <cell r="H6734" t="str">
            <v>MC002794</v>
          </cell>
          <cell r="P6734">
            <v>1632000</v>
          </cell>
          <cell r="AC6734" t="str">
            <v>Bột Ăn Dặm</v>
          </cell>
          <cell r="AH6734" t="str">
            <v>Tiến độ 1</v>
          </cell>
        </row>
        <row r="6735">
          <cell r="H6735" t="str">
            <v>MC002794</v>
          </cell>
          <cell r="P6735">
            <v>7740000</v>
          </cell>
          <cell r="AC6735" t="str">
            <v>Sữa nước</v>
          </cell>
          <cell r="AH6735" t="str">
            <v>Tiến độ 1</v>
          </cell>
        </row>
        <row r="6736">
          <cell r="H6736" t="str">
            <v>MC002794</v>
          </cell>
          <cell r="P6736">
            <v>3744000</v>
          </cell>
          <cell r="AC6736" t="str">
            <v>Sữa Nước</v>
          </cell>
          <cell r="AH6736" t="str">
            <v>Tiến độ 1</v>
          </cell>
        </row>
        <row r="6737">
          <cell r="H6737" t="str">
            <v>MC002794</v>
          </cell>
          <cell r="P6737">
            <v>1440000</v>
          </cell>
          <cell r="AC6737" t="str">
            <v>Sữa Nước</v>
          </cell>
          <cell r="AH6737" t="str">
            <v>Tiến độ 1</v>
          </cell>
        </row>
        <row r="6738">
          <cell r="H6738" t="str">
            <v>MC002794</v>
          </cell>
          <cell r="P6738">
            <v>1440000</v>
          </cell>
          <cell r="AC6738" t="str">
            <v>Sữa Nước</v>
          </cell>
          <cell r="AH6738" t="str">
            <v>Tiến độ 1</v>
          </cell>
        </row>
        <row r="6739">
          <cell r="H6739" t="str">
            <v>MC002794</v>
          </cell>
          <cell r="P6739">
            <v>2160000</v>
          </cell>
          <cell r="AC6739" t="str">
            <v>Sữa Nước Pharma</v>
          </cell>
          <cell r="AH6739" t="str">
            <v>Tiến độ 1</v>
          </cell>
        </row>
        <row r="6740">
          <cell r="H6740" t="str">
            <v>MC002794</v>
          </cell>
          <cell r="P6740">
            <v>2592000</v>
          </cell>
          <cell r="AC6740" t="str">
            <v>Sữa Nước Pharma</v>
          </cell>
          <cell r="AH6740" t="str">
            <v>Tiến độ 1</v>
          </cell>
        </row>
        <row r="6741">
          <cell r="H6741" t="str">
            <v>MC002794</v>
          </cell>
          <cell r="P6741">
            <v>31080000</v>
          </cell>
          <cell r="AC6741" t="str">
            <v>Dinh Dưỡng</v>
          </cell>
          <cell r="AH6741" t="str">
            <v>Tiến độ 1</v>
          </cell>
        </row>
        <row r="6742">
          <cell r="H6742" t="str">
            <v>MC002794</v>
          </cell>
          <cell r="P6742">
            <v>6240000</v>
          </cell>
          <cell r="AC6742" t="str">
            <v>Sữa Bột Colos</v>
          </cell>
          <cell r="AH6742" t="str">
            <v>Tiến độ 1</v>
          </cell>
        </row>
        <row r="6743">
          <cell r="H6743" t="str">
            <v>MC002794</v>
          </cell>
          <cell r="P6743">
            <v>12240000</v>
          </cell>
          <cell r="AC6743" t="str">
            <v>Sữa Bột Colos</v>
          </cell>
          <cell r="AH6743" t="str">
            <v>Tiến độ 1</v>
          </cell>
        </row>
        <row r="6744">
          <cell r="H6744" t="str">
            <v>MC000622</v>
          </cell>
          <cell r="P6744">
            <v>4320000</v>
          </cell>
          <cell r="AC6744" t="str">
            <v>Sữa Nước Pharma</v>
          </cell>
          <cell r="AH6744" t="str">
            <v>Tiến độ 1</v>
          </cell>
        </row>
        <row r="6745">
          <cell r="H6745" t="str">
            <v>MC000622</v>
          </cell>
          <cell r="P6745">
            <v>1200000</v>
          </cell>
          <cell r="AC6745" t="str">
            <v>Sữa Nước Pharma</v>
          </cell>
          <cell r="AH6745" t="str">
            <v>Tiến độ 1</v>
          </cell>
        </row>
        <row r="6746">
          <cell r="H6746" t="str">
            <v>MC000622</v>
          </cell>
          <cell r="P6746">
            <v>5184000</v>
          </cell>
          <cell r="AC6746" t="str">
            <v>Sữa nước</v>
          </cell>
          <cell r="AH6746" t="str">
            <v>Tiến độ 1</v>
          </cell>
        </row>
        <row r="6747">
          <cell r="H6747" t="str">
            <v>MC000622</v>
          </cell>
          <cell r="P6747">
            <v>4824000</v>
          </cell>
          <cell r="AC6747" t="str">
            <v>Dinh Dưỡng</v>
          </cell>
          <cell r="AH6747" t="str">
            <v>Tiến độ 1</v>
          </cell>
        </row>
        <row r="6748">
          <cell r="H6748" t="str">
            <v>MC000622</v>
          </cell>
          <cell r="P6748">
            <v>49800000</v>
          </cell>
          <cell r="AC6748" t="str">
            <v>Dinh Dưỡng</v>
          </cell>
          <cell r="AH6748" t="str">
            <v>Tiến độ 1</v>
          </cell>
        </row>
        <row r="6749">
          <cell r="H6749" t="str">
            <v>MC000622</v>
          </cell>
          <cell r="P6749">
            <v>19320000</v>
          </cell>
          <cell r="AC6749" t="str">
            <v>Dinh Dưỡng</v>
          </cell>
          <cell r="AH6749" t="str">
            <v>Tiến độ 1</v>
          </cell>
        </row>
        <row r="6750">
          <cell r="H6750" t="str">
            <v>MC000622</v>
          </cell>
          <cell r="P6750">
            <v>22200000</v>
          </cell>
          <cell r="AC6750" t="str">
            <v>Dinh Dưỡng</v>
          </cell>
          <cell r="AH6750" t="str">
            <v>Tiến độ 1</v>
          </cell>
        </row>
        <row r="6751">
          <cell r="H6751" t="str">
            <v>MC000622</v>
          </cell>
          <cell r="P6751">
            <v>142560000</v>
          </cell>
          <cell r="AC6751" t="str">
            <v>Dinh Dưỡng</v>
          </cell>
          <cell r="AH6751" t="str">
            <v>Tiến độ 1</v>
          </cell>
        </row>
        <row r="6752">
          <cell r="H6752" t="str">
            <v>MC000421</v>
          </cell>
          <cell r="P6752">
            <v>16632000</v>
          </cell>
          <cell r="AC6752" t="str">
            <v>Dinh Dưỡng</v>
          </cell>
          <cell r="AH6752" t="str">
            <v>Tiến độ 1</v>
          </cell>
        </row>
        <row r="6753">
          <cell r="H6753" t="str">
            <v>MC000421</v>
          </cell>
          <cell r="P6753">
            <v>3000000</v>
          </cell>
          <cell r="AC6753" t="str">
            <v>Dinh Dưỡng</v>
          </cell>
          <cell r="AH6753" t="str">
            <v>Tiến độ 1</v>
          </cell>
        </row>
        <row r="6754">
          <cell r="H6754" t="str">
            <v>MC000421</v>
          </cell>
          <cell r="P6754">
            <v>2340000</v>
          </cell>
          <cell r="AC6754" t="str">
            <v>Dinh Dưỡng</v>
          </cell>
          <cell r="AH6754" t="str">
            <v>Tiến độ 1</v>
          </cell>
        </row>
        <row r="6755">
          <cell r="H6755" t="str">
            <v>MC000421</v>
          </cell>
          <cell r="P6755">
            <v>2316000</v>
          </cell>
          <cell r="AC6755" t="str">
            <v>Dinh Dưỡng</v>
          </cell>
          <cell r="AH6755" t="str">
            <v>Tiến độ 1</v>
          </cell>
        </row>
        <row r="6756">
          <cell r="H6756" t="str">
            <v>MC000421</v>
          </cell>
          <cell r="P6756">
            <v>3120000</v>
          </cell>
          <cell r="AC6756" t="str">
            <v>Dinh Dưỡng</v>
          </cell>
          <cell r="AH6756" t="str">
            <v>Tiến độ 1</v>
          </cell>
        </row>
        <row r="6757">
          <cell r="H6757" t="str">
            <v>MC000421</v>
          </cell>
          <cell r="P6757">
            <v>20580000</v>
          </cell>
          <cell r="AC6757" t="str">
            <v>Dinh Dưỡng</v>
          </cell>
          <cell r="AH6757" t="str">
            <v>Tiến độ 1</v>
          </cell>
        </row>
        <row r="6758">
          <cell r="H6758" t="str">
            <v>MC000421</v>
          </cell>
          <cell r="P6758">
            <v>2874000</v>
          </cell>
          <cell r="AC6758" t="str">
            <v>Dinh Dưỡng</v>
          </cell>
          <cell r="AH6758" t="str">
            <v>Tiến độ 1</v>
          </cell>
        </row>
        <row r="6759">
          <cell r="H6759" t="str">
            <v>MC000421</v>
          </cell>
          <cell r="P6759">
            <v>9960000</v>
          </cell>
          <cell r="AC6759" t="str">
            <v>Dinh Dưỡng</v>
          </cell>
          <cell r="AH6759" t="str">
            <v>Tiến độ 1</v>
          </cell>
        </row>
        <row r="6760">
          <cell r="H6760" t="str">
            <v>MC000421</v>
          </cell>
          <cell r="P6760">
            <v>13524000</v>
          </cell>
          <cell r="AC6760" t="str">
            <v>Dinh Dưỡng</v>
          </cell>
          <cell r="AH6760" t="str">
            <v>Tiến độ 1</v>
          </cell>
        </row>
        <row r="6761">
          <cell r="H6761" t="str">
            <v>MC000421</v>
          </cell>
          <cell r="P6761">
            <v>3828000</v>
          </cell>
          <cell r="AC6761" t="str">
            <v>Dinh Dưỡng</v>
          </cell>
          <cell r="AH6761" t="str">
            <v>Tiến độ 1</v>
          </cell>
        </row>
        <row r="6762">
          <cell r="H6762" t="str">
            <v>MC000421</v>
          </cell>
          <cell r="P6762">
            <v>4440000</v>
          </cell>
          <cell r="AC6762" t="str">
            <v>Dinh Dưỡng</v>
          </cell>
          <cell r="AH6762" t="str">
            <v>Tiến độ 1</v>
          </cell>
        </row>
        <row r="6763">
          <cell r="H6763" t="str">
            <v>MC000421</v>
          </cell>
          <cell r="P6763">
            <v>2220000</v>
          </cell>
          <cell r="AC6763" t="str">
            <v>Dinh Dưỡng</v>
          </cell>
          <cell r="AH6763" t="str">
            <v>Tiến độ 1</v>
          </cell>
        </row>
        <row r="6764">
          <cell r="H6764" t="str">
            <v>MC000421</v>
          </cell>
          <cell r="P6764">
            <v>3744000</v>
          </cell>
          <cell r="AC6764" t="str">
            <v>Sữa Nước</v>
          </cell>
          <cell r="AH6764" t="str">
            <v>Tiến độ 1</v>
          </cell>
        </row>
        <row r="6765">
          <cell r="H6765" t="str">
            <v>MC000421</v>
          </cell>
          <cell r="P6765">
            <v>2394000</v>
          </cell>
          <cell r="AC6765" t="str">
            <v>Sữa Nước</v>
          </cell>
          <cell r="AH6765" t="str">
            <v>Tiến độ 1</v>
          </cell>
        </row>
        <row r="6766">
          <cell r="H6766" t="str">
            <v>MC000421</v>
          </cell>
          <cell r="P6766">
            <v>3312000</v>
          </cell>
          <cell r="AC6766" t="str">
            <v>Sữa Nước</v>
          </cell>
          <cell r="AH6766" t="str">
            <v>Tiến độ 1</v>
          </cell>
        </row>
        <row r="6767">
          <cell r="H6767" t="str">
            <v>MC000421</v>
          </cell>
          <cell r="P6767">
            <v>1596000</v>
          </cell>
          <cell r="AC6767" t="str">
            <v>Sữa Nước</v>
          </cell>
          <cell r="AH6767" t="str">
            <v>Tiến độ 1</v>
          </cell>
        </row>
        <row r="6768">
          <cell r="H6768" t="str">
            <v>MC000421</v>
          </cell>
          <cell r="P6768">
            <v>3840000</v>
          </cell>
          <cell r="AC6768" t="str">
            <v>Sữa Nước</v>
          </cell>
          <cell r="AH6768" t="str">
            <v>Tiến độ 1</v>
          </cell>
        </row>
        <row r="6769">
          <cell r="H6769" t="str">
            <v>MC000521</v>
          </cell>
          <cell r="P6769">
            <v>14400000</v>
          </cell>
          <cell r="AC6769" t="str">
            <v>Sữa Nước Pharma</v>
          </cell>
          <cell r="AH6769" t="str">
            <v>Tiến độ 1</v>
          </cell>
        </row>
        <row r="6770">
          <cell r="H6770" t="str">
            <v>MC000521</v>
          </cell>
          <cell r="P6770">
            <v>21504000</v>
          </cell>
          <cell r="AC6770" t="str">
            <v>Sữa Nước Pharma</v>
          </cell>
          <cell r="AH6770" t="str">
            <v>Tiến độ 1</v>
          </cell>
        </row>
        <row r="6771">
          <cell r="H6771" t="str">
            <v>MC000521</v>
          </cell>
          <cell r="P6771">
            <v>34560000</v>
          </cell>
          <cell r="AC6771" t="str">
            <v>Sữa Nước Pharma</v>
          </cell>
          <cell r="AH6771" t="str">
            <v>Tiến độ 1</v>
          </cell>
        </row>
        <row r="6772">
          <cell r="H6772" t="str">
            <v>MC003486</v>
          </cell>
          <cell r="P6772">
            <v>29376000</v>
          </cell>
          <cell r="AC6772" t="str">
            <v>Sữa Nước Colos</v>
          </cell>
          <cell r="AH6772" t="str">
            <v>Tiến độ 1</v>
          </cell>
        </row>
        <row r="6773">
          <cell r="H6773" t="str">
            <v>MC003486</v>
          </cell>
          <cell r="P6773">
            <v>6480000</v>
          </cell>
          <cell r="AC6773" t="str">
            <v>Sữa Bột Colos</v>
          </cell>
          <cell r="AH6773" t="str">
            <v>Tiến độ 1</v>
          </cell>
        </row>
        <row r="6774">
          <cell r="H6774" t="str">
            <v>MC003486</v>
          </cell>
          <cell r="P6774">
            <v>12720000</v>
          </cell>
          <cell r="AC6774" t="str">
            <v>Sữa Bột Colos</v>
          </cell>
          <cell r="AH6774" t="str">
            <v>Tiến độ 1</v>
          </cell>
        </row>
        <row r="6775">
          <cell r="H6775" t="str">
            <v>MC003486</v>
          </cell>
          <cell r="P6775">
            <v>3120000</v>
          </cell>
          <cell r="AC6775" t="str">
            <v>Sữa Bột Colos</v>
          </cell>
          <cell r="AH6775" t="str">
            <v>Tiến độ 1</v>
          </cell>
        </row>
        <row r="6776">
          <cell r="H6776" t="str">
            <v>MC003486</v>
          </cell>
          <cell r="P6776">
            <v>6120000</v>
          </cell>
          <cell r="AC6776" t="str">
            <v>Sữa Bột Colos</v>
          </cell>
          <cell r="AH6776" t="str">
            <v>Tiến độ 1</v>
          </cell>
        </row>
        <row r="6777">
          <cell r="H6777" t="str">
            <v>MC003486</v>
          </cell>
          <cell r="P6777">
            <v>6240000</v>
          </cell>
          <cell r="AC6777" t="str">
            <v>Sữa Bột Colos</v>
          </cell>
          <cell r="AH6777" t="str">
            <v>Tiến độ 1</v>
          </cell>
        </row>
        <row r="6778">
          <cell r="H6778" t="str">
            <v>MC003486</v>
          </cell>
          <cell r="P6778">
            <v>6120000</v>
          </cell>
          <cell r="AC6778" t="str">
            <v>Sữa Bột Colos</v>
          </cell>
          <cell r="AH6778" t="str">
            <v>Tiến độ 1</v>
          </cell>
        </row>
        <row r="6779">
          <cell r="H6779" t="str">
            <v>MC000756</v>
          </cell>
          <cell r="P6779">
            <v>13000000</v>
          </cell>
          <cell r="AC6779" t="str">
            <v>Nunest</v>
          </cell>
          <cell r="AH6779" t="str">
            <v>Tiến độ 1</v>
          </cell>
        </row>
        <row r="6780">
          <cell r="H6780" t="str">
            <v>MC000756</v>
          </cell>
          <cell r="P6780">
            <v>11700000</v>
          </cell>
          <cell r="AC6780" t="str">
            <v>Nunest</v>
          </cell>
          <cell r="AH6780" t="str">
            <v>Tiến độ 1</v>
          </cell>
        </row>
        <row r="6781">
          <cell r="H6781" t="str">
            <v>MC000756</v>
          </cell>
          <cell r="P6781">
            <v>16800000</v>
          </cell>
          <cell r="AC6781" t="str">
            <v>Nunest</v>
          </cell>
          <cell r="AH6781" t="str">
            <v>Tiến độ 1</v>
          </cell>
        </row>
        <row r="6782">
          <cell r="H6782" t="str">
            <v>MC000756</v>
          </cell>
          <cell r="P6782">
            <v>28500000</v>
          </cell>
          <cell r="AC6782" t="str">
            <v>Nunest</v>
          </cell>
          <cell r="AH6782" t="str">
            <v>Tiến độ 1</v>
          </cell>
        </row>
        <row r="6783">
          <cell r="H6783" t="str">
            <v>MC000756</v>
          </cell>
          <cell r="P6783">
            <v>54510000</v>
          </cell>
          <cell r="AC6783" t="str">
            <v>Nunest</v>
          </cell>
          <cell r="AH6783" t="str">
            <v>Tiến độ 1</v>
          </cell>
        </row>
        <row r="6784">
          <cell r="H6784" t="str">
            <v>MC000756</v>
          </cell>
          <cell r="P6784">
            <v>35100000</v>
          </cell>
          <cell r="AC6784" t="str">
            <v>Nunest</v>
          </cell>
          <cell r="AH6784" t="str">
            <v>Tiến độ 1</v>
          </cell>
        </row>
        <row r="6785">
          <cell r="H6785" t="str">
            <v>MC000756</v>
          </cell>
          <cell r="P6785">
            <v>27000000</v>
          </cell>
          <cell r="AC6785" t="str">
            <v>Nunest</v>
          </cell>
          <cell r="AH6785" t="str">
            <v>Tiến độ 1</v>
          </cell>
        </row>
        <row r="6786">
          <cell r="H6786" t="str">
            <v>MC000756</v>
          </cell>
          <cell r="P6786">
            <v>27000000</v>
          </cell>
          <cell r="AC6786" t="str">
            <v>Nunest</v>
          </cell>
          <cell r="AH6786" t="str">
            <v>Tiến độ 1</v>
          </cell>
        </row>
        <row r="6787">
          <cell r="H6787" t="str">
            <v>MC000756</v>
          </cell>
          <cell r="P6787">
            <v>12450000</v>
          </cell>
          <cell r="AC6787" t="str">
            <v>Nunest</v>
          </cell>
          <cell r="AH6787" t="str">
            <v>Tiến độ 1</v>
          </cell>
        </row>
        <row r="6788">
          <cell r="H6788" t="str">
            <v>MC000756</v>
          </cell>
          <cell r="P6788">
            <v>7110000</v>
          </cell>
          <cell r="AC6788" t="str">
            <v>Nunest</v>
          </cell>
          <cell r="AH6788" t="str">
            <v>Tiến độ 1</v>
          </cell>
        </row>
        <row r="6789">
          <cell r="H6789" t="str">
            <v>MC000756</v>
          </cell>
          <cell r="P6789">
            <v>115920000</v>
          </cell>
          <cell r="AC6789" t="str">
            <v>Pharma</v>
          </cell>
          <cell r="AH6789" t="str">
            <v>Tiến độ 1</v>
          </cell>
        </row>
        <row r="6790">
          <cell r="H6790" t="str">
            <v>MC000756</v>
          </cell>
          <cell r="P6790">
            <v>26400000</v>
          </cell>
          <cell r="AC6790" t="str">
            <v>Pharma</v>
          </cell>
          <cell r="AH6790" t="str">
            <v>Tiến độ 1</v>
          </cell>
        </row>
        <row r="6791">
          <cell r="H6791" t="str">
            <v>MC000756</v>
          </cell>
          <cell r="P6791">
            <v>5640000</v>
          </cell>
          <cell r="AC6791" t="str">
            <v>Pharma</v>
          </cell>
          <cell r="AH6791" t="str">
            <v>Tiến độ 1</v>
          </cell>
        </row>
        <row r="6792">
          <cell r="H6792" t="str">
            <v>MC000756</v>
          </cell>
          <cell r="P6792">
            <v>5040000</v>
          </cell>
          <cell r="AC6792" t="str">
            <v>Pharma</v>
          </cell>
          <cell r="AH6792" t="str">
            <v>Tiến độ 1</v>
          </cell>
        </row>
        <row r="6793">
          <cell r="H6793" t="str">
            <v>MC000756</v>
          </cell>
          <cell r="P6793">
            <v>10080000</v>
          </cell>
          <cell r="AC6793" t="str">
            <v>Pharma</v>
          </cell>
          <cell r="AH6793" t="str">
            <v>Tiến độ 1</v>
          </cell>
        </row>
        <row r="6794">
          <cell r="H6794" t="str">
            <v>MC000756</v>
          </cell>
          <cell r="P6794">
            <v>38280000</v>
          </cell>
          <cell r="AC6794" t="str">
            <v>Pharma</v>
          </cell>
          <cell r="AH6794" t="str">
            <v>Tiến độ 1</v>
          </cell>
        </row>
        <row r="6795">
          <cell r="H6795" t="str">
            <v>MC000756</v>
          </cell>
          <cell r="P6795">
            <v>11160000</v>
          </cell>
          <cell r="AC6795" t="str">
            <v>Pharma</v>
          </cell>
          <cell r="AH6795" t="str">
            <v>Tiến độ 1</v>
          </cell>
        </row>
        <row r="6796">
          <cell r="H6796" t="str">
            <v>MC000756</v>
          </cell>
          <cell r="P6796">
            <v>82908000</v>
          </cell>
          <cell r="AC6796" t="str">
            <v>Pharma</v>
          </cell>
          <cell r="AH6796" t="str">
            <v>Tiến độ 1</v>
          </cell>
        </row>
        <row r="6797">
          <cell r="H6797" t="str">
            <v>MC000756</v>
          </cell>
          <cell r="P6797">
            <v>97200000</v>
          </cell>
          <cell r="AC6797" t="str">
            <v>Sữa Nước Pharma</v>
          </cell>
          <cell r="AH6797" t="str">
            <v>Tiến độ 1</v>
          </cell>
        </row>
        <row r="6798">
          <cell r="H6798" t="str">
            <v>MC000756</v>
          </cell>
          <cell r="P6798">
            <v>111600000</v>
          </cell>
          <cell r="AC6798" t="str">
            <v>Sữa Nước Pharma</v>
          </cell>
          <cell r="AH6798" t="str">
            <v>Tiến độ 1</v>
          </cell>
        </row>
        <row r="6799">
          <cell r="H6799" t="str">
            <v>MC000643</v>
          </cell>
          <cell r="P6799">
            <v>3960000</v>
          </cell>
          <cell r="AC6799" t="str">
            <v>Nunest</v>
          </cell>
          <cell r="AH6799" t="str">
            <v>Tiến độ 1</v>
          </cell>
        </row>
        <row r="6800">
          <cell r="H6800" t="str">
            <v>MC000643</v>
          </cell>
          <cell r="P6800">
            <v>2160000</v>
          </cell>
          <cell r="AC6800" t="str">
            <v>Nunest</v>
          </cell>
          <cell r="AH6800" t="str">
            <v>Tiến độ 1</v>
          </cell>
        </row>
        <row r="6801">
          <cell r="H6801" t="str">
            <v>MC000643</v>
          </cell>
          <cell r="P6801">
            <v>3960000</v>
          </cell>
          <cell r="AC6801" t="str">
            <v>Nunest</v>
          </cell>
          <cell r="AH6801" t="str">
            <v>Tiến độ 1</v>
          </cell>
        </row>
        <row r="6802">
          <cell r="H6802" t="str">
            <v>MC000643</v>
          </cell>
          <cell r="P6802">
            <v>2160000</v>
          </cell>
          <cell r="AC6802" t="str">
            <v>Nunest</v>
          </cell>
          <cell r="AH6802" t="str">
            <v>Tiến độ 1</v>
          </cell>
        </row>
        <row r="6803">
          <cell r="H6803" t="str">
            <v>MC000643</v>
          </cell>
          <cell r="P6803">
            <v>3300000</v>
          </cell>
          <cell r="AC6803" t="str">
            <v>Nunest</v>
          </cell>
          <cell r="AH6803" t="str">
            <v>Tiến độ 1</v>
          </cell>
        </row>
        <row r="6804">
          <cell r="H6804" t="str">
            <v>MC000643</v>
          </cell>
          <cell r="P6804">
            <v>7350000</v>
          </cell>
          <cell r="AC6804" t="str">
            <v>Nunest</v>
          </cell>
          <cell r="AH6804" t="str">
            <v>Tiến độ 1</v>
          </cell>
        </row>
        <row r="6805">
          <cell r="H6805" t="str">
            <v>MC000643</v>
          </cell>
          <cell r="P6805">
            <v>17280000</v>
          </cell>
          <cell r="AC6805" t="str">
            <v>Pharma</v>
          </cell>
          <cell r="AH6805" t="str">
            <v>Tiến độ 1</v>
          </cell>
        </row>
        <row r="6806">
          <cell r="H6806" t="str">
            <v>MC000643</v>
          </cell>
          <cell r="P6806">
            <v>47376000</v>
          </cell>
          <cell r="AC6806" t="str">
            <v>Pharma</v>
          </cell>
          <cell r="AH6806" t="str">
            <v>Tiến độ 1</v>
          </cell>
        </row>
        <row r="6807">
          <cell r="H6807" t="str">
            <v>MC000643</v>
          </cell>
          <cell r="P6807">
            <v>38280000</v>
          </cell>
          <cell r="AC6807" t="str">
            <v>Pharma</v>
          </cell>
          <cell r="AH6807" t="str">
            <v>Tiến độ 1</v>
          </cell>
        </row>
        <row r="6808">
          <cell r="H6808" t="str">
            <v>MC000643</v>
          </cell>
          <cell r="P6808">
            <v>6480000</v>
          </cell>
          <cell r="AC6808" t="str">
            <v>Pharma</v>
          </cell>
          <cell r="AH6808" t="str">
            <v>Tiến độ 1</v>
          </cell>
        </row>
        <row r="6809">
          <cell r="H6809" t="str">
            <v>MC000643</v>
          </cell>
          <cell r="P6809">
            <v>32313600</v>
          </cell>
          <cell r="AC6809" t="str">
            <v>Sữa Nước Colos</v>
          </cell>
          <cell r="AH6809" t="str">
            <v>Tiến độ 1</v>
          </cell>
        </row>
        <row r="6810">
          <cell r="H6810" t="str">
            <v>MC000643</v>
          </cell>
          <cell r="P6810">
            <v>108000000</v>
          </cell>
          <cell r="AC6810" t="str">
            <v>Sữa Nước Pharma</v>
          </cell>
          <cell r="AH6810" t="str">
            <v>Tiến độ 1</v>
          </cell>
        </row>
        <row r="6811">
          <cell r="H6811" t="str">
            <v>MC000643</v>
          </cell>
          <cell r="P6811">
            <v>64512000</v>
          </cell>
          <cell r="AC6811" t="str">
            <v>Sữa Nước Pharma</v>
          </cell>
          <cell r="AH6811" t="str">
            <v>Tiến độ 1</v>
          </cell>
        </row>
        <row r="6812">
          <cell r="H6812" t="str">
            <v>MC001156</v>
          </cell>
          <cell r="P6812">
            <v>12720000</v>
          </cell>
          <cell r="AC6812" t="str">
            <v>Sữa Bột Colos</v>
          </cell>
          <cell r="AH6812" t="str">
            <v>Tiến độ 1</v>
          </cell>
        </row>
        <row r="6813">
          <cell r="H6813" t="str">
            <v>MC001156</v>
          </cell>
          <cell r="P6813">
            <v>49680000</v>
          </cell>
          <cell r="AC6813" t="str">
            <v>Sữa nước</v>
          </cell>
          <cell r="AH6813" t="str">
            <v>Tiến độ 1</v>
          </cell>
        </row>
        <row r="6814">
          <cell r="H6814" t="str">
            <v>MC001156</v>
          </cell>
          <cell r="P6814">
            <v>39168000</v>
          </cell>
          <cell r="AC6814" t="str">
            <v>Sữa Nước Colos</v>
          </cell>
          <cell r="AH6814" t="str">
            <v>Tiến độ 1</v>
          </cell>
        </row>
        <row r="6815">
          <cell r="H6815" t="str">
            <v>MC001156</v>
          </cell>
          <cell r="P6815">
            <v>14592000</v>
          </cell>
          <cell r="AC6815" t="str">
            <v>Sữa Nước Colos</v>
          </cell>
          <cell r="AH6815" t="str">
            <v>Tiến độ 1</v>
          </cell>
        </row>
        <row r="6816">
          <cell r="H6816" t="str">
            <v>MC001156</v>
          </cell>
          <cell r="P6816">
            <v>6480000</v>
          </cell>
          <cell r="AC6816" t="str">
            <v>Sữa nước</v>
          </cell>
          <cell r="AH6816" t="str">
            <v>Tiến độ 1</v>
          </cell>
        </row>
        <row r="6817">
          <cell r="H6817" t="str">
            <v>MC001156</v>
          </cell>
          <cell r="P6817">
            <v>19872000</v>
          </cell>
          <cell r="AC6817" t="str">
            <v>Sữa nước</v>
          </cell>
          <cell r="AH6817" t="str">
            <v>Tiến độ 1</v>
          </cell>
        </row>
        <row r="6818">
          <cell r="H6818" t="str">
            <v>MC002460</v>
          </cell>
          <cell r="P6818">
            <v>6480000</v>
          </cell>
          <cell r="AC6818" t="str">
            <v>Sữa nước</v>
          </cell>
          <cell r="AH6818" t="str">
            <v>Tiến độ 1</v>
          </cell>
        </row>
        <row r="6819">
          <cell r="H6819" t="str">
            <v>MC002460</v>
          </cell>
          <cell r="P6819">
            <v>3974400</v>
          </cell>
          <cell r="AC6819" t="str">
            <v>Sữa nước</v>
          </cell>
          <cell r="AH6819" t="str">
            <v>Tiến độ 1</v>
          </cell>
        </row>
        <row r="6820">
          <cell r="H6820" t="str">
            <v>MC002460</v>
          </cell>
          <cell r="P6820">
            <v>1872000</v>
          </cell>
          <cell r="AC6820" t="str">
            <v>Sữa Nước</v>
          </cell>
          <cell r="AH6820" t="str">
            <v>Tiến độ 1</v>
          </cell>
        </row>
        <row r="6821">
          <cell r="H6821" t="str">
            <v>MC002460</v>
          </cell>
          <cell r="P6821">
            <v>5400000</v>
          </cell>
          <cell r="AC6821" t="str">
            <v>Sữa Nước Pharma</v>
          </cell>
          <cell r="AH6821" t="str">
            <v>Tiến độ 1</v>
          </cell>
        </row>
        <row r="6822">
          <cell r="H6822" t="str">
            <v>MC002460</v>
          </cell>
          <cell r="P6822">
            <v>3427200</v>
          </cell>
          <cell r="AC6822" t="str">
            <v>Sữa Nước Colos</v>
          </cell>
          <cell r="AH6822" t="str">
            <v>Tiến độ 1</v>
          </cell>
        </row>
        <row r="6823">
          <cell r="H6823" t="str">
            <v>MC002460</v>
          </cell>
          <cell r="P6823">
            <v>1416000</v>
          </cell>
          <cell r="AC6823" t="str">
            <v>Bột Ăn Dặm</v>
          </cell>
          <cell r="AH6823" t="str">
            <v>Tiến độ 1</v>
          </cell>
        </row>
        <row r="6824">
          <cell r="H6824" t="str">
            <v>MC002460</v>
          </cell>
          <cell r="P6824">
            <v>3264000</v>
          </cell>
          <cell r="AC6824" t="str">
            <v>Bột Ăn Dặm</v>
          </cell>
          <cell r="AH6824" t="str">
            <v>Tiến độ 1</v>
          </cell>
        </row>
        <row r="6825">
          <cell r="H6825" t="str">
            <v>MC002460</v>
          </cell>
          <cell r="P6825">
            <v>1632000</v>
          </cell>
          <cell r="AC6825" t="str">
            <v>Bột Ăn Dặm</v>
          </cell>
          <cell r="AH6825" t="str">
            <v>Tiến độ 1</v>
          </cell>
        </row>
        <row r="6826">
          <cell r="H6826" t="str">
            <v>MC002460</v>
          </cell>
          <cell r="P6826">
            <v>23700000</v>
          </cell>
          <cell r="AC6826" t="str">
            <v>Nunest</v>
          </cell>
          <cell r="AH6826" t="str">
            <v>Tiến độ 1</v>
          </cell>
        </row>
        <row r="6827">
          <cell r="H6827" t="str">
            <v>MC002460</v>
          </cell>
          <cell r="P6827">
            <v>600000</v>
          </cell>
          <cell r="AC6827" t="str">
            <v>Nunest</v>
          </cell>
          <cell r="AH6827" t="str">
            <v>Tiến độ 1</v>
          </cell>
        </row>
        <row r="6828">
          <cell r="H6828" t="str">
            <v>MC002460</v>
          </cell>
          <cell r="P6828">
            <v>1380000</v>
          </cell>
          <cell r="AC6828" t="str">
            <v>Nunest</v>
          </cell>
          <cell r="AH6828" t="str">
            <v>Tiến độ 1</v>
          </cell>
        </row>
        <row r="6829">
          <cell r="H6829" t="str">
            <v>MC002780</v>
          </cell>
          <cell r="P6829">
            <v>4632000</v>
          </cell>
          <cell r="AC6829" t="str">
            <v>Dinh Dưỡng</v>
          </cell>
          <cell r="AH6829" t="str">
            <v>Tiến độ 1</v>
          </cell>
        </row>
        <row r="6830">
          <cell r="H6830" t="str">
            <v>MC002780</v>
          </cell>
          <cell r="P6830">
            <v>5880000</v>
          </cell>
          <cell r="AC6830" t="str">
            <v>Dinh Dưỡng</v>
          </cell>
          <cell r="AH6830" t="str">
            <v>Tiến độ 1</v>
          </cell>
        </row>
        <row r="6831">
          <cell r="H6831" t="str">
            <v>MC002780</v>
          </cell>
          <cell r="P6831">
            <v>3864000</v>
          </cell>
          <cell r="AC6831" t="str">
            <v>Dinh Dưỡng</v>
          </cell>
          <cell r="AH6831" t="str">
            <v>Tiến độ 1</v>
          </cell>
        </row>
        <row r="6832">
          <cell r="H6832" t="str">
            <v>MC002780</v>
          </cell>
          <cell r="P6832">
            <v>4824000</v>
          </cell>
          <cell r="AC6832" t="str">
            <v>Dinh Dưỡng</v>
          </cell>
          <cell r="AH6832" t="str">
            <v>Tiến độ 1</v>
          </cell>
        </row>
        <row r="6833">
          <cell r="H6833" t="str">
            <v>MC002780</v>
          </cell>
          <cell r="P6833">
            <v>3408000</v>
          </cell>
          <cell r="AC6833" t="str">
            <v>Dinh Dưỡng</v>
          </cell>
          <cell r="AH6833" t="str">
            <v>Tiến độ 1</v>
          </cell>
        </row>
        <row r="6834">
          <cell r="H6834" t="str">
            <v>MC002780</v>
          </cell>
          <cell r="P6834">
            <v>6451200</v>
          </cell>
          <cell r="AC6834" t="str">
            <v>Sữa Nước Pharma</v>
          </cell>
          <cell r="AH6834" t="str">
            <v>Tiến độ 1</v>
          </cell>
        </row>
        <row r="6835">
          <cell r="H6835" t="str">
            <v>MC002780</v>
          </cell>
          <cell r="P6835">
            <v>6528000</v>
          </cell>
          <cell r="AC6835" t="str">
            <v>Bột Ăn Dặm</v>
          </cell>
          <cell r="AH6835" t="str">
            <v>Tiến độ 1</v>
          </cell>
        </row>
        <row r="6836">
          <cell r="H6836" t="str">
            <v>MC002780</v>
          </cell>
          <cell r="P6836">
            <v>3264000</v>
          </cell>
          <cell r="AC6836" t="str">
            <v>Bột Ăn Dặm</v>
          </cell>
          <cell r="AH6836" t="str">
            <v>Tiến độ 1</v>
          </cell>
        </row>
        <row r="6837">
          <cell r="H6837" t="str">
            <v>MC002780</v>
          </cell>
          <cell r="P6837">
            <v>5664000</v>
          </cell>
          <cell r="AC6837" t="str">
            <v>Bột Ăn Dặm</v>
          </cell>
          <cell r="AH6837" t="str">
            <v>Tiến độ 1</v>
          </cell>
        </row>
        <row r="6838">
          <cell r="H6838" t="str">
            <v>MC002780</v>
          </cell>
          <cell r="P6838">
            <v>2220000</v>
          </cell>
          <cell r="AC6838" t="str">
            <v>Dinh Dưỡng</v>
          </cell>
          <cell r="AH6838" t="str">
            <v>Tiến độ 1</v>
          </cell>
        </row>
        <row r="6839">
          <cell r="H6839" t="str">
            <v>MC002780</v>
          </cell>
          <cell r="P6839">
            <v>33264000</v>
          </cell>
          <cell r="AC6839" t="str">
            <v>Dinh Dưỡng</v>
          </cell>
          <cell r="AH6839" t="str">
            <v>Tiến độ 1</v>
          </cell>
        </row>
        <row r="6840">
          <cell r="H6840" t="str">
            <v>MC002780</v>
          </cell>
          <cell r="P6840">
            <v>31080000</v>
          </cell>
          <cell r="AC6840" t="str">
            <v>Dinh Dưỡng</v>
          </cell>
          <cell r="AH6840" t="str">
            <v>Tiến độ 1</v>
          </cell>
        </row>
        <row r="6841">
          <cell r="H6841" t="str">
            <v>MC002068</v>
          </cell>
          <cell r="P6841">
            <v>14940000</v>
          </cell>
          <cell r="AC6841" t="str">
            <v>Dinh Dưỡng</v>
          </cell>
          <cell r="AH6841" t="str">
            <v>Tiến độ 1</v>
          </cell>
        </row>
        <row r="6842">
          <cell r="H6842" t="str">
            <v>MC002068</v>
          </cell>
          <cell r="P6842">
            <v>11592000</v>
          </cell>
          <cell r="AC6842" t="str">
            <v>Dinh Dưỡng</v>
          </cell>
          <cell r="AH6842" t="str">
            <v>Tiến độ 1</v>
          </cell>
        </row>
        <row r="6843">
          <cell r="H6843" t="str">
            <v>MC002068</v>
          </cell>
          <cell r="P6843">
            <v>19008000</v>
          </cell>
          <cell r="AC6843" t="str">
            <v>Dinh Dưỡng</v>
          </cell>
          <cell r="AH6843" t="str">
            <v>Tiến độ 1</v>
          </cell>
        </row>
        <row r="6844">
          <cell r="H6844" t="str">
            <v>MC002068</v>
          </cell>
          <cell r="P6844">
            <v>6000000</v>
          </cell>
          <cell r="AC6844" t="str">
            <v>Dinh Dưỡng</v>
          </cell>
          <cell r="AH6844" t="str">
            <v>Tiến độ 1</v>
          </cell>
        </row>
        <row r="6845">
          <cell r="H6845" t="str">
            <v>MC002068</v>
          </cell>
          <cell r="P6845">
            <v>12480000</v>
          </cell>
          <cell r="AC6845" t="str">
            <v>Dinh Dưỡng</v>
          </cell>
          <cell r="AH6845" t="str">
            <v>Tiến độ 1</v>
          </cell>
        </row>
        <row r="6846">
          <cell r="H6846" t="str">
            <v>MC002068</v>
          </cell>
          <cell r="P6846">
            <v>4440000</v>
          </cell>
          <cell r="AC6846" t="str">
            <v>Dinh Dưỡng</v>
          </cell>
          <cell r="AH6846" t="str">
            <v>Tiến độ 1</v>
          </cell>
        </row>
        <row r="6847">
          <cell r="H6847" t="str">
            <v>MC002068</v>
          </cell>
          <cell r="P6847">
            <v>53280000</v>
          </cell>
          <cell r="AC6847" t="str">
            <v>Dinh Dưỡng</v>
          </cell>
          <cell r="AH6847" t="str">
            <v>Tiến độ 1</v>
          </cell>
        </row>
        <row r="6848">
          <cell r="H6848" t="str">
            <v>MC002068</v>
          </cell>
          <cell r="P6848">
            <v>6480000</v>
          </cell>
          <cell r="AC6848" t="str">
            <v>Sữa Bột Colos</v>
          </cell>
          <cell r="AH6848" t="str">
            <v>Tiến độ 1</v>
          </cell>
        </row>
        <row r="6849">
          <cell r="H6849" t="str">
            <v>MC002068</v>
          </cell>
          <cell r="P6849">
            <v>19080000</v>
          </cell>
          <cell r="AC6849" t="str">
            <v>Sữa Bột Colos</v>
          </cell>
          <cell r="AH6849" t="str">
            <v>Tiến độ 1</v>
          </cell>
        </row>
        <row r="6850">
          <cell r="H6850" t="str">
            <v>MC002068</v>
          </cell>
          <cell r="P6850">
            <v>18360000</v>
          </cell>
          <cell r="AC6850" t="str">
            <v>Sữa Bột Colos</v>
          </cell>
          <cell r="AH6850" t="str">
            <v>Tiến độ 1</v>
          </cell>
        </row>
        <row r="6851">
          <cell r="H6851" t="str">
            <v>MC001114</v>
          </cell>
          <cell r="P6851">
            <v>11400000</v>
          </cell>
          <cell r="AC6851" t="str">
            <v>Nunest</v>
          </cell>
          <cell r="AH6851" t="str">
            <v>Tiến độ 1</v>
          </cell>
        </row>
        <row r="6852">
          <cell r="H6852" t="str">
            <v>MC001114</v>
          </cell>
          <cell r="P6852">
            <v>7020000</v>
          </cell>
          <cell r="AC6852" t="str">
            <v>Nunest</v>
          </cell>
          <cell r="AH6852" t="str">
            <v>Tiến độ 1</v>
          </cell>
        </row>
        <row r="6853">
          <cell r="H6853" t="str">
            <v>MC001114</v>
          </cell>
          <cell r="P6853">
            <v>16800000</v>
          </cell>
          <cell r="AC6853" t="str">
            <v>Sữa Nước</v>
          </cell>
          <cell r="AH6853" t="str">
            <v>Tiến độ 1</v>
          </cell>
        </row>
        <row r="6854">
          <cell r="H6854" t="str">
            <v>MC001114</v>
          </cell>
          <cell r="P6854">
            <v>12000000</v>
          </cell>
          <cell r="AC6854" t="str">
            <v>Sữa Nước</v>
          </cell>
          <cell r="AH6854" t="str">
            <v>Tiến độ 1</v>
          </cell>
        </row>
        <row r="6855">
          <cell r="H6855" t="str">
            <v>MC000782</v>
          </cell>
          <cell r="P6855">
            <v>10800000</v>
          </cell>
          <cell r="AC6855" t="str">
            <v>Sữa Nước Pharma</v>
          </cell>
          <cell r="AH6855" t="str">
            <v>Tiến độ 1</v>
          </cell>
        </row>
        <row r="6856">
          <cell r="H6856" t="str">
            <v>MC000782</v>
          </cell>
          <cell r="P6856">
            <v>3225600</v>
          </cell>
          <cell r="AC6856" t="str">
            <v>Sữa Nước Pharma</v>
          </cell>
          <cell r="AH6856" t="str">
            <v>Tiến độ 1</v>
          </cell>
        </row>
        <row r="6857">
          <cell r="H6857" t="str">
            <v>MC000782</v>
          </cell>
          <cell r="P6857">
            <v>7110000</v>
          </cell>
          <cell r="AC6857" t="str">
            <v>Nunest</v>
          </cell>
          <cell r="AH6857" t="str">
            <v>Tiến độ 1</v>
          </cell>
        </row>
        <row r="6858">
          <cell r="H6858" t="str">
            <v>MC000782</v>
          </cell>
          <cell r="P6858">
            <v>2490000</v>
          </cell>
          <cell r="AC6858" t="str">
            <v>Nunest</v>
          </cell>
          <cell r="AH6858" t="str">
            <v>Tiến độ 1</v>
          </cell>
        </row>
        <row r="6859">
          <cell r="H6859" t="str">
            <v>MC000782</v>
          </cell>
          <cell r="P6859">
            <v>4740000</v>
          </cell>
          <cell r="AC6859" t="str">
            <v>Nunest</v>
          </cell>
          <cell r="AH6859" t="str">
            <v>Tiến độ 1</v>
          </cell>
        </row>
        <row r="6860">
          <cell r="H6860" t="str">
            <v>MC000185</v>
          </cell>
          <cell r="P6860">
            <v>2832000</v>
          </cell>
          <cell r="AC6860" t="str">
            <v>Bột Ăn Dặm</v>
          </cell>
          <cell r="AH6860" t="str">
            <v>Tiến độ 1</v>
          </cell>
        </row>
        <row r="6861">
          <cell r="H6861" t="str">
            <v>MC000185</v>
          </cell>
          <cell r="P6861">
            <v>2832000</v>
          </cell>
          <cell r="AC6861" t="str">
            <v>Bột Ăn Dặm</v>
          </cell>
          <cell r="AH6861" t="str">
            <v>Tiến độ 1</v>
          </cell>
        </row>
        <row r="6862">
          <cell r="H6862" t="str">
            <v>MC000185</v>
          </cell>
          <cell r="P6862">
            <v>2832000</v>
          </cell>
          <cell r="AC6862" t="str">
            <v>Bột Ăn Dặm</v>
          </cell>
          <cell r="AH6862" t="str">
            <v>Tiến độ 1</v>
          </cell>
        </row>
        <row r="6863">
          <cell r="H6863" t="str">
            <v>MC000185</v>
          </cell>
          <cell r="P6863">
            <v>3264000</v>
          </cell>
          <cell r="AC6863" t="str">
            <v>Bột Ăn Dặm</v>
          </cell>
          <cell r="AH6863" t="str">
            <v>Tiến độ 1</v>
          </cell>
        </row>
        <row r="6864">
          <cell r="H6864" t="str">
            <v>MC000185</v>
          </cell>
          <cell r="P6864">
            <v>14160000</v>
          </cell>
          <cell r="AC6864" t="str">
            <v>Bột Ăn Dặm</v>
          </cell>
          <cell r="AH6864" t="str">
            <v>Tiến độ 1</v>
          </cell>
        </row>
        <row r="6865">
          <cell r="H6865" t="str">
            <v>MC000185</v>
          </cell>
          <cell r="P6865">
            <v>3264000</v>
          </cell>
          <cell r="AC6865" t="str">
            <v>Bột Ăn Dặm</v>
          </cell>
          <cell r="AH6865" t="str">
            <v>Tiến độ 1</v>
          </cell>
        </row>
        <row r="6866">
          <cell r="H6866" t="str">
            <v>MC000185</v>
          </cell>
          <cell r="P6866">
            <v>3264000</v>
          </cell>
          <cell r="AC6866" t="str">
            <v>Bột Ăn Dặm</v>
          </cell>
          <cell r="AH6866" t="str">
            <v>Tiến độ 1</v>
          </cell>
        </row>
        <row r="6867">
          <cell r="H6867" t="str">
            <v>MC000185</v>
          </cell>
          <cell r="P6867">
            <v>3264000</v>
          </cell>
          <cell r="AC6867" t="str">
            <v>Bột Ăn Dặm</v>
          </cell>
          <cell r="AH6867" t="str">
            <v>Tiến độ 1</v>
          </cell>
        </row>
        <row r="6868">
          <cell r="H6868" t="str">
            <v>MC002495</v>
          </cell>
          <cell r="P6868">
            <v>8640000</v>
          </cell>
          <cell r="AC6868" t="str">
            <v>Sữa Nước</v>
          </cell>
          <cell r="AH6868" t="str">
            <v>Tiến độ 1</v>
          </cell>
        </row>
        <row r="6869">
          <cell r="H6869" t="str">
            <v>MC002495</v>
          </cell>
          <cell r="P6869">
            <v>39168000</v>
          </cell>
          <cell r="AC6869" t="str">
            <v>Sữa Nước</v>
          </cell>
          <cell r="AH6869" t="str">
            <v>Tiến độ 1</v>
          </cell>
        </row>
        <row r="6870">
          <cell r="H6870" t="str">
            <v>MC002495</v>
          </cell>
          <cell r="P6870">
            <v>9216000</v>
          </cell>
          <cell r="AC6870" t="str">
            <v>Sữa Nước</v>
          </cell>
          <cell r="AH6870" t="str">
            <v>Tiến độ 1</v>
          </cell>
        </row>
        <row r="6871">
          <cell r="H6871" t="str">
            <v>MC002495</v>
          </cell>
          <cell r="P6871">
            <v>11750400</v>
          </cell>
          <cell r="AC6871" t="str">
            <v>Sữa Nước Colos</v>
          </cell>
          <cell r="AH6871" t="str">
            <v>Tiến độ 1</v>
          </cell>
        </row>
        <row r="6872">
          <cell r="H6872" t="str">
            <v>MC002495</v>
          </cell>
          <cell r="P6872">
            <v>11520000</v>
          </cell>
          <cell r="AC6872" t="str">
            <v>Sữa Nước</v>
          </cell>
          <cell r="AH6872" t="str">
            <v>Tiến độ 1</v>
          </cell>
        </row>
        <row r="6873">
          <cell r="H6873" t="str">
            <v>MC002495</v>
          </cell>
          <cell r="P6873">
            <v>28800000</v>
          </cell>
          <cell r="AC6873" t="str">
            <v>Sữa Nước</v>
          </cell>
          <cell r="AH6873" t="str">
            <v>Tiến độ 1</v>
          </cell>
        </row>
        <row r="6874">
          <cell r="H6874" t="str">
            <v>MC002495</v>
          </cell>
          <cell r="P6874">
            <v>19200000</v>
          </cell>
          <cell r="AC6874" t="str">
            <v>Sữa Nước</v>
          </cell>
          <cell r="AH6874" t="str">
            <v>Tiến độ 1</v>
          </cell>
        </row>
        <row r="6875">
          <cell r="H6875" t="str">
            <v>MC002495</v>
          </cell>
          <cell r="P6875">
            <v>24480000</v>
          </cell>
          <cell r="AC6875" t="str">
            <v>Sữa Nước Colos</v>
          </cell>
          <cell r="AH6875" t="str">
            <v>Tiến độ 1</v>
          </cell>
        </row>
        <row r="6876">
          <cell r="H6876" t="str">
            <v>MC002495</v>
          </cell>
          <cell r="P6876">
            <v>38880000</v>
          </cell>
          <cell r="AC6876" t="str">
            <v>Sữa Bột Colos</v>
          </cell>
          <cell r="AH6876" t="str">
            <v>Tiến độ 1</v>
          </cell>
        </row>
        <row r="6877">
          <cell r="H6877" t="str">
            <v>MC002495</v>
          </cell>
          <cell r="P6877">
            <v>12720000</v>
          </cell>
          <cell r="AC6877" t="str">
            <v>Sữa Bột Colos</v>
          </cell>
          <cell r="AH6877" t="str">
            <v>Tiến độ 1</v>
          </cell>
        </row>
        <row r="6878">
          <cell r="H6878" t="str">
            <v>MC002495</v>
          </cell>
          <cell r="P6878">
            <v>18360000</v>
          </cell>
          <cell r="AC6878" t="str">
            <v>Sữa Bột Colos</v>
          </cell>
          <cell r="AH6878" t="str">
            <v>Tiến độ 1</v>
          </cell>
        </row>
        <row r="6879">
          <cell r="H6879" t="str">
            <v>MC002495</v>
          </cell>
          <cell r="P6879">
            <v>18360000</v>
          </cell>
          <cell r="AC6879" t="str">
            <v>Sữa Bột Colos</v>
          </cell>
          <cell r="AH6879" t="str">
            <v>Tiến độ 1</v>
          </cell>
        </row>
        <row r="6880">
          <cell r="H6880" t="str">
            <v>MC002495</v>
          </cell>
          <cell r="P6880">
            <v>15552000</v>
          </cell>
          <cell r="AC6880" t="str">
            <v>Sữa nước</v>
          </cell>
          <cell r="AH6880" t="str">
            <v>Tiến độ 1</v>
          </cell>
        </row>
        <row r="6881">
          <cell r="H6881" t="str">
            <v>MC002495</v>
          </cell>
          <cell r="P6881">
            <v>7948800</v>
          </cell>
          <cell r="AC6881" t="str">
            <v>Sữa nước</v>
          </cell>
          <cell r="AH6881" t="str">
            <v>Tiến độ 1</v>
          </cell>
        </row>
        <row r="6882">
          <cell r="H6882" t="str">
            <v>MC001406</v>
          </cell>
          <cell r="P6882">
            <v>1218000</v>
          </cell>
          <cell r="AC6882" t="str">
            <v>Nunest</v>
          </cell>
          <cell r="AH6882" t="str">
            <v>Tiến độ 1</v>
          </cell>
        </row>
        <row r="6883">
          <cell r="H6883" t="str">
            <v>MC001406</v>
          </cell>
          <cell r="P6883">
            <v>2340000</v>
          </cell>
          <cell r="AC6883" t="str">
            <v>Nunest</v>
          </cell>
          <cell r="AH6883" t="str">
            <v>Tiến độ 1</v>
          </cell>
        </row>
        <row r="6884">
          <cell r="H6884" t="str">
            <v>MC001406</v>
          </cell>
          <cell r="P6884">
            <v>6912000</v>
          </cell>
          <cell r="AC6884" t="str">
            <v>Sữa nước</v>
          </cell>
          <cell r="AH6884" t="str">
            <v>Tiến độ 1</v>
          </cell>
        </row>
        <row r="6885">
          <cell r="H6885" t="str">
            <v>MC001406</v>
          </cell>
          <cell r="P6885">
            <v>61200000</v>
          </cell>
          <cell r="AC6885" t="str">
            <v>Sữa Nước Colos</v>
          </cell>
          <cell r="AH6885" t="str">
            <v>Tiến độ 1</v>
          </cell>
        </row>
        <row r="6886">
          <cell r="H6886" t="str">
            <v>MC001406</v>
          </cell>
          <cell r="P6886">
            <v>18720000</v>
          </cell>
          <cell r="AC6886" t="str">
            <v>Sữa Nước</v>
          </cell>
          <cell r="AH6886" t="str">
            <v>Tiến độ 1</v>
          </cell>
        </row>
        <row r="6887">
          <cell r="H6887" t="str">
            <v>MC001406</v>
          </cell>
          <cell r="P6887">
            <v>21600000</v>
          </cell>
          <cell r="AC6887" t="str">
            <v>Sữa nước</v>
          </cell>
          <cell r="AH6887" t="str">
            <v>Tiến độ 1</v>
          </cell>
        </row>
        <row r="6888">
          <cell r="H6888" t="str">
            <v>MC001406</v>
          </cell>
          <cell r="P6888">
            <v>39780000</v>
          </cell>
          <cell r="AC6888" t="str">
            <v>Sữa Bột Colos</v>
          </cell>
          <cell r="AH6888" t="str">
            <v>Tiến độ 1</v>
          </cell>
        </row>
        <row r="6889">
          <cell r="H6889" t="str">
            <v>MC001406</v>
          </cell>
          <cell r="P6889">
            <v>12720000</v>
          </cell>
          <cell r="AC6889" t="str">
            <v>Sữa Bột Colos</v>
          </cell>
          <cell r="AH6889" t="str">
            <v>Tiến độ 1</v>
          </cell>
        </row>
        <row r="6890">
          <cell r="H6890" t="str">
            <v>MC000342</v>
          </cell>
          <cell r="P6890">
            <v>708000</v>
          </cell>
          <cell r="AC6890" t="str">
            <v>Bột Ăn Dặm</v>
          </cell>
          <cell r="AH6890" t="str">
            <v>Tiến độ 1</v>
          </cell>
        </row>
        <row r="6891">
          <cell r="H6891" t="str">
            <v>MC000342</v>
          </cell>
          <cell r="P6891">
            <v>1632000</v>
          </cell>
          <cell r="AC6891" t="str">
            <v>Bột Ăn Dặm</v>
          </cell>
          <cell r="AH6891" t="str">
            <v>Tiến độ 1</v>
          </cell>
        </row>
        <row r="6892">
          <cell r="H6892" t="str">
            <v>MC000342</v>
          </cell>
          <cell r="P6892">
            <v>708000</v>
          </cell>
          <cell r="AC6892" t="str">
            <v>Bột Ăn Dặm</v>
          </cell>
          <cell r="AH6892" t="str">
            <v>Tiến độ 1</v>
          </cell>
        </row>
        <row r="6893">
          <cell r="H6893" t="str">
            <v>MC000342</v>
          </cell>
          <cell r="P6893">
            <v>708000</v>
          </cell>
          <cell r="AC6893" t="str">
            <v>Bột Ăn Dặm</v>
          </cell>
          <cell r="AH6893" t="str">
            <v>Tiến độ 1</v>
          </cell>
        </row>
        <row r="6894">
          <cell r="H6894" t="str">
            <v>MC000342</v>
          </cell>
          <cell r="P6894">
            <v>708000</v>
          </cell>
          <cell r="AC6894" t="str">
            <v>Bột Ăn Dặm</v>
          </cell>
          <cell r="AH6894" t="str">
            <v>Tiến độ 1</v>
          </cell>
        </row>
        <row r="6895">
          <cell r="H6895" t="str">
            <v>MC000342</v>
          </cell>
          <cell r="P6895">
            <v>708000</v>
          </cell>
          <cell r="AC6895" t="str">
            <v>Bột Ăn Dặm</v>
          </cell>
          <cell r="AH6895" t="str">
            <v>Tiến độ 1</v>
          </cell>
        </row>
        <row r="6896">
          <cell r="H6896" t="str">
            <v>MC000342</v>
          </cell>
          <cell r="P6896">
            <v>816000</v>
          </cell>
          <cell r="AC6896" t="str">
            <v>Bột Ăn Dặm</v>
          </cell>
          <cell r="AH6896" t="str">
            <v>Tiến độ 1</v>
          </cell>
        </row>
        <row r="6897">
          <cell r="H6897" t="str">
            <v>MC000342</v>
          </cell>
          <cell r="P6897">
            <v>816000</v>
          </cell>
          <cell r="AC6897" t="str">
            <v>Bột Ăn Dặm</v>
          </cell>
          <cell r="AH6897" t="str">
            <v>Tiến độ 1</v>
          </cell>
        </row>
        <row r="6898">
          <cell r="H6898" t="str">
            <v>MC000342</v>
          </cell>
          <cell r="P6898">
            <v>544000</v>
          </cell>
          <cell r="AC6898" t="str">
            <v>Bột Ăn Dặm</v>
          </cell>
          <cell r="AH6898" t="str">
            <v>Tiến độ 1</v>
          </cell>
        </row>
        <row r="6899">
          <cell r="H6899" t="str">
            <v>MC000342</v>
          </cell>
          <cell r="P6899">
            <v>12720000</v>
          </cell>
          <cell r="AC6899" t="str">
            <v>Sữa Bột Colos</v>
          </cell>
          <cell r="AH6899" t="str">
            <v>Tiến độ 1</v>
          </cell>
        </row>
        <row r="6900">
          <cell r="H6900" t="str">
            <v>MC000342</v>
          </cell>
          <cell r="P6900">
            <v>5184000</v>
          </cell>
          <cell r="AC6900" t="str">
            <v>Sữa nước</v>
          </cell>
          <cell r="AH6900" t="str">
            <v>Tiến độ 1</v>
          </cell>
        </row>
        <row r="6901">
          <cell r="H6901" t="str">
            <v>MC000342</v>
          </cell>
          <cell r="P6901">
            <v>22521600</v>
          </cell>
          <cell r="AC6901" t="str">
            <v>Sữa nước</v>
          </cell>
          <cell r="AH6901" t="str">
            <v>Tiến độ 1</v>
          </cell>
        </row>
        <row r="6902">
          <cell r="H6902" t="str">
            <v>MC000342</v>
          </cell>
          <cell r="P6902">
            <v>6912000</v>
          </cell>
          <cell r="AC6902" t="str">
            <v>Sữa Nước</v>
          </cell>
          <cell r="AH6902" t="str">
            <v>Tiến độ 1</v>
          </cell>
        </row>
        <row r="6903">
          <cell r="H6903" t="str">
            <v>MC000342</v>
          </cell>
          <cell r="P6903">
            <v>3456000</v>
          </cell>
          <cell r="AC6903" t="str">
            <v>Sữa Nước</v>
          </cell>
          <cell r="AH6903" t="str">
            <v>Tiến độ 1</v>
          </cell>
        </row>
        <row r="6904">
          <cell r="H6904" t="str">
            <v>MC000342</v>
          </cell>
          <cell r="P6904">
            <v>2592000</v>
          </cell>
          <cell r="AC6904" t="str">
            <v>Sữa nước</v>
          </cell>
          <cell r="AH6904" t="str">
            <v>Tiến độ 1</v>
          </cell>
        </row>
        <row r="6905">
          <cell r="H6905" t="str">
            <v>MC000342</v>
          </cell>
          <cell r="P6905">
            <v>432000</v>
          </cell>
          <cell r="AC6905" t="str">
            <v>Sữa Nước Pharma</v>
          </cell>
          <cell r="AH6905" t="str">
            <v>Tiến độ 1</v>
          </cell>
        </row>
        <row r="6906">
          <cell r="H6906" t="str">
            <v>MC000342</v>
          </cell>
          <cell r="P6906">
            <v>6451200</v>
          </cell>
          <cell r="AC6906" t="str">
            <v>Sữa Nước Pharma</v>
          </cell>
          <cell r="AH6906" t="str">
            <v>Tiến độ 1</v>
          </cell>
        </row>
        <row r="6907">
          <cell r="H6907" t="str">
            <v>MC000342</v>
          </cell>
          <cell r="P6907">
            <v>2160000</v>
          </cell>
          <cell r="AC6907" t="str">
            <v>Sữa Nước Pharma</v>
          </cell>
          <cell r="AH6907" t="str">
            <v>Tiến độ 1</v>
          </cell>
        </row>
        <row r="6908">
          <cell r="H6908" t="str">
            <v>MC000342</v>
          </cell>
          <cell r="P6908">
            <v>4752000</v>
          </cell>
          <cell r="AC6908" t="str">
            <v>Dinh Dưỡng</v>
          </cell>
          <cell r="AH6908" t="str">
            <v>Tiến độ 1</v>
          </cell>
        </row>
        <row r="6909">
          <cell r="H6909" t="str">
            <v>MC000342</v>
          </cell>
          <cell r="P6909">
            <v>8880000</v>
          </cell>
          <cell r="AC6909" t="str">
            <v>Dinh Dưỡng</v>
          </cell>
          <cell r="AH6909" t="str">
            <v>Tiến độ 1</v>
          </cell>
        </row>
        <row r="6910">
          <cell r="H6910" t="str">
            <v>MC000615</v>
          </cell>
          <cell r="P6910">
            <v>1416000</v>
          </cell>
          <cell r="AC6910" t="str">
            <v>Bột Ăn Dặm</v>
          </cell>
          <cell r="AH6910" t="str">
            <v>Tiến độ 1</v>
          </cell>
        </row>
        <row r="6911">
          <cell r="H6911" t="str">
            <v>MC000615</v>
          </cell>
          <cell r="P6911">
            <v>8160000</v>
          </cell>
          <cell r="AC6911" t="str">
            <v>Bột Ăn Dặm</v>
          </cell>
          <cell r="AH6911" t="str">
            <v>Tiến độ 1</v>
          </cell>
        </row>
        <row r="6912">
          <cell r="H6912" t="str">
            <v>MC000615</v>
          </cell>
          <cell r="P6912">
            <v>3264000</v>
          </cell>
          <cell r="AC6912" t="str">
            <v>Bột Ăn Dặm</v>
          </cell>
          <cell r="AH6912" t="str">
            <v>Tiến độ 1</v>
          </cell>
        </row>
        <row r="6913">
          <cell r="H6913" t="str">
            <v>MC000615</v>
          </cell>
          <cell r="P6913">
            <v>1632000</v>
          </cell>
          <cell r="AC6913" t="str">
            <v>Bột Ăn Dặm</v>
          </cell>
          <cell r="AH6913" t="str">
            <v>Tiến độ 1</v>
          </cell>
        </row>
        <row r="6914">
          <cell r="H6914" t="str">
            <v>MC000615</v>
          </cell>
          <cell r="P6914">
            <v>10483200</v>
          </cell>
          <cell r="AC6914" t="str">
            <v>Sữa Nước</v>
          </cell>
          <cell r="AH6914" t="str">
            <v>Tiến độ 1</v>
          </cell>
        </row>
        <row r="6915">
          <cell r="H6915" t="str">
            <v>MC000615</v>
          </cell>
          <cell r="P6915">
            <v>8064000</v>
          </cell>
          <cell r="AC6915" t="str">
            <v>Sữa Nước</v>
          </cell>
          <cell r="AH6915" t="str">
            <v>Tiến độ 1</v>
          </cell>
        </row>
        <row r="6916">
          <cell r="H6916" t="str">
            <v>MC000615</v>
          </cell>
          <cell r="P6916">
            <v>10752000</v>
          </cell>
          <cell r="AC6916" t="str">
            <v>Sữa Nước</v>
          </cell>
          <cell r="AH6916" t="str">
            <v>Tiến độ 1</v>
          </cell>
        </row>
        <row r="6917">
          <cell r="H6917" t="str">
            <v>MC001157</v>
          </cell>
          <cell r="P6917">
            <v>19008000</v>
          </cell>
          <cell r="AC6917" t="str">
            <v>Dinh Dưỡng</v>
          </cell>
          <cell r="AH6917" t="str">
            <v>Tiến độ 1</v>
          </cell>
        </row>
        <row r="6918">
          <cell r="H6918" t="str">
            <v>MC001157</v>
          </cell>
          <cell r="P6918">
            <v>6750000</v>
          </cell>
          <cell r="AC6918" t="str">
            <v>Nunest</v>
          </cell>
          <cell r="AH6918" t="str">
            <v>Tiến độ 1</v>
          </cell>
        </row>
        <row r="6919">
          <cell r="H6919" t="str">
            <v>MC001157</v>
          </cell>
          <cell r="P6919">
            <v>18000000</v>
          </cell>
          <cell r="AC6919" t="str">
            <v>Sữa Nước Pharma</v>
          </cell>
          <cell r="AH6919" t="str">
            <v>Tiến độ 1</v>
          </cell>
        </row>
        <row r="6920">
          <cell r="H6920" t="str">
            <v>MC001157</v>
          </cell>
          <cell r="P6920">
            <v>11520000</v>
          </cell>
          <cell r="AC6920" t="str">
            <v>Sữa Nước</v>
          </cell>
          <cell r="AH6920" t="str">
            <v>Tiến độ 1</v>
          </cell>
        </row>
        <row r="6921">
          <cell r="H6921" t="str">
            <v>MC002665</v>
          </cell>
          <cell r="P6921">
            <v>5760000</v>
          </cell>
          <cell r="AC6921" t="str">
            <v>Sữa Nước Pharma</v>
          </cell>
          <cell r="AH6921" t="str">
            <v>Tiến độ 1</v>
          </cell>
        </row>
        <row r="6922">
          <cell r="H6922" t="str">
            <v>MC000163</v>
          </cell>
          <cell r="P6922">
            <v>57000</v>
          </cell>
          <cell r="AC6922" t="str">
            <v>Nunest</v>
          </cell>
          <cell r="AH6922" t="str">
            <v>Tiến độ 1</v>
          </cell>
        </row>
        <row r="6923">
          <cell r="H6923" t="str">
            <v>MC000370</v>
          </cell>
          <cell r="P6923">
            <v>1470000</v>
          </cell>
          <cell r="AC6923" t="str">
            <v>Nunest</v>
          </cell>
          <cell r="AH6923" t="str">
            <v>Tiến độ 1</v>
          </cell>
        </row>
        <row r="6924">
          <cell r="H6924" t="str">
            <v>MC000370</v>
          </cell>
          <cell r="P6924">
            <v>57000</v>
          </cell>
          <cell r="AC6924" t="str">
            <v>Nunest</v>
          </cell>
          <cell r="AH6924" t="str">
            <v>Tiến độ 1</v>
          </cell>
        </row>
        <row r="6925">
          <cell r="H6925" t="str">
            <v>MC000035</v>
          </cell>
          <cell r="P6925">
            <v>6912000</v>
          </cell>
          <cell r="AC6925" t="str">
            <v>Sữa nước</v>
          </cell>
          <cell r="AH6925" t="str">
            <v>Tiến độ 1</v>
          </cell>
        </row>
        <row r="6926">
          <cell r="H6926" t="str">
            <v>MC000035</v>
          </cell>
          <cell r="P6926">
            <v>3974400</v>
          </cell>
          <cell r="AC6926" t="str">
            <v>Sữa nước</v>
          </cell>
          <cell r="AH6926" t="str">
            <v>Tiến độ 1</v>
          </cell>
        </row>
        <row r="6927">
          <cell r="H6927" t="str">
            <v>MC000035</v>
          </cell>
          <cell r="P6927">
            <v>1123200</v>
          </cell>
          <cell r="AC6927" t="str">
            <v>Sữa Nước</v>
          </cell>
          <cell r="AH6927" t="str">
            <v>Tiến độ 1</v>
          </cell>
        </row>
        <row r="6928">
          <cell r="H6928" t="str">
            <v>MC001208</v>
          </cell>
          <cell r="P6928">
            <v>10800000</v>
          </cell>
          <cell r="AC6928" t="str">
            <v>Sữa nước</v>
          </cell>
          <cell r="AH6928" t="str">
            <v>Tiến độ 1</v>
          </cell>
        </row>
        <row r="6929">
          <cell r="H6929" t="str">
            <v>MC001208</v>
          </cell>
          <cell r="P6929">
            <v>1324800</v>
          </cell>
          <cell r="AC6929" t="str">
            <v>Sữa nước</v>
          </cell>
          <cell r="AH6929" t="str">
            <v>Tiến độ 1</v>
          </cell>
        </row>
        <row r="6930">
          <cell r="H6930" t="str">
            <v>MC000035</v>
          </cell>
          <cell r="P6930">
            <v>23760000</v>
          </cell>
          <cell r="AC6930" t="str">
            <v>Dinh Dưỡng</v>
          </cell>
          <cell r="AH6930" t="str">
            <v>Tiến độ 1</v>
          </cell>
        </row>
        <row r="6931">
          <cell r="H6931" t="str">
            <v>MC002628</v>
          </cell>
          <cell r="P6931">
            <v>340000</v>
          </cell>
          <cell r="AC6931" t="str">
            <v>Pur</v>
          </cell>
          <cell r="AH6931" t="str">
            <v>Tiến độ 1</v>
          </cell>
        </row>
        <row r="6932">
          <cell r="H6932" t="str">
            <v>MC002628</v>
          </cell>
          <cell r="P6932">
            <v>340000</v>
          </cell>
          <cell r="AC6932" t="str">
            <v>Pur</v>
          </cell>
          <cell r="AH6932" t="str">
            <v>Tiến độ 1</v>
          </cell>
        </row>
        <row r="6933">
          <cell r="H6933" t="str">
            <v>MC002628</v>
          </cell>
          <cell r="P6933">
            <v>960000</v>
          </cell>
          <cell r="AC6933" t="str">
            <v>Pur</v>
          </cell>
          <cell r="AH6933" t="str">
            <v>Tiến độ 1</v>
          </cell>
        </row>
        <row r="6934">
          <cell r="H6934" t="str">
            <v>MC002628</v>
          </cell>
          <cell r="P6934">
            <v>880000</v>
          </cell>
          <cell r="AC6934" t="str">
            <v>Pur</v>
          </cell>
          <cell r="AH6934" t="str">
            <v>Tiến độ 1</v>
          </cell>
        </row>
        <row r="6935">
          <cell r="H6935" t="str">
            <v>MC002730</v>
          </cell>
          <cell r="P6935">
            <v>2700000</v>
          </cell>
          <cell r="AC6935" t="str">
            <v>Pharma</v>
          </cell>
          <cell r="AH6935" t="str">
            <v>Tiến độ 1</v>
          </cell>
        </row>
        <row r="6936">
          <cell r="H6936" t="str">
            <v>MC000396</v>
          </cell>
          <cell r="P6936">
            <v>4440000</v>
          </cell>
          <cell r="AC6936" t="str">
            <v>Dinh Dưỡng</v>
          </cell>
          <cell r="AH6936" t="str">
            <v>Tiến độ 1</v>
          </cell>
        </row>
        <row r="6937">
          <cell r="H6937" t="str">
            <v>MC002261</v>
          </cell>
          <cell r="P6937">
            <v>2600000</v>
          </cell>
          <cell r="AC6937" t="str">
            <v>Pharma</v>
          </cell>
          <cell r="AH6937" t="str">
            <v>Tiến độ 1</v>
          </cell>
        </row>
        <row r="6938">
          <cell r="H6938" t="str">
            <v>MC002261</v>
          </cell>
          <cell r="P6938">
            <v>3780000</v>
          </cell>
          <cell r="AC6938" t="str">
            <v>Pharma</v>
          </cell>
          <cell r="AH6938" t="str">
            <v>Tiến độ 1</v>
          </cell>
        </row>
        <row r="6939">
          <cell r="H6939" t="str">
            <v>MC002658</v>
          </cell>
          <cell r="P6939">
            <v>2400000</v>
          </cell>
          <cell r="AC6939" t="str">
            <v>Sữa Nước</v>
          </cell>
          <cell r="AH6939" t="str">
            <v>Tiến độ 1</v>
          </cell>
        </row>
        <row r="6940">
          <cell r="H6940" t="str">
            <v>MC002658</v>
          </cell>
          <cell r="P6940">
            <v>2400000</v>
          </cell>
          <cell r="AC6940" t="str">
            <v>Sữa Nước</v>
          </cell>
          <cell r="AH6940" t="str">
            <v>Tiến độ 1</v>
          </cell>
        </row>
        <row r="6941">
          <cell r="H6941" t="str">
            <v>MC002652</v>
          </cell>
          <cell r="P6941">
            <v>6024000</v>
          </cell>
          <cell r="AC6941" t="str">
            <v>Dinh Dưỡng</v>
          </cell>
          <cell r="AH6941" t="str">
            <v>Tiến độ 1</v>
          </cell>
        </row>
        <row r="6942">
          <cell r="H6942" t="str">
            <v>MC002652</v>
          </cell>
          <cell r="P6942">
            <v>7200000</v>
          </cell>
          <cell r="AC6942" t="str">
            <v>Sữa Nước</v>
          </cell>
          <cell r="AH6942" t="str">
            <v>Tiến độ 1</v>
          </cell>
        </row>
        <row r="6943">
          <cell r="H6943" t="str">
            <v>MC002652</v>
          </cell>
          <cell r="P6943">
            <v>7200000</v>
          </cell>
          <cell r="AC6943" t="str">
            <v>Sữa Nước</v>
          </cell>
          <cell r="AH6943" t="str">
            <v>Tiến độ 1</v>
          </cell>
        </row>
        <row r="6944">
          <cell r="H6944" t="str">
            <v>MC002652</v>
          </cell>
          <cell r="P6944">
            <v>7200000</v>
          </cell>
          <cell r="AC6944" t="str">
            <v>Sữa Nước</v>
          </cell>
          <cell r="AH6944" t="str">
            <v>Tiến độ 1</v>
          </cell>
        </row>
        <row r="6945">
          <cell r="H6945" t="str">
            <v>MC000722</v>
          </cell>
          <cell r="P6945">
            <v>1470000</v>
          </cell>
          <cell r="AC6945" t="str">
            <v>Nunest</v>
          </cell>
          <cell r="AH6945" t="str">
            <v>Tiến độ 1</v>
          </cell>
        </row>
        <row r="6946">
          <cell r="H6946" t="str">
            <v>MC002426</v>
          </cell>
          <cell r="P6946">
            <v>1470000</v>
          </cell>
          <cell r="AC6946" t="str">
            <v>Nunest</v>
          </cell>
          <cell r="AH6946" t="str">
            <v>Tiến độ 1</v>
          </cell>
        </row>
        <row r="6947">
          <cell r="H6947" t="str">
            <v>MC001431</v>
          </cell>
          <cell r="P6947">
            <v>1200000</v>
          </cell>
          <cell r="AC6947" t="str">
            <v>Pur</v>
          </cell>
          <cell r="AH6947" t="str">
            <v>Tiến độ 1</v>
          </cell>
        </row>
        <row r="6948">
          <cell r="H6948" t="str">
            <v>MC001431</v>
          </cell>
          <cell r="P6948">
            <v>660000</v>
          </cell>
          <cell r="AC6948" t="str">
            <v>Pur</v>
          </cell>
          <cell r="AH6948" t="str">
            <v>Tiến độ 1</v>
          </cell>
        </row>
        <row r="6949">
          <cell r="H6949" t="str">
            <v>MC001463</v>
          </cell>
          <cell r="P6949">
            <v>540000</v>
          </cell>
          <cell r="AC6949" t="str">
            <v>Pur</v>
          </cell>
          <cell r="AH6949" t="str">
            <v>Tiến độ 1</v>
          </cell>
        </row>
        <row r="6950">
          <cell r="H6950" t="str">
            <v>MC001463</v>
          </cell>
          <cell r="P6950">
            <v>660000</v>
          </cell>
          <cell r="AC6950" t="str">
            <v>Pur</v>
          </cell>
          <cell r="AH6950" t="str">
            <v>Tiến độ 1</v>
          </cell>
        </row>
        <row r="6951">
          <cell r="H6951" t="str">
            <v>MC001463</v>
          </cell>
          <cell r="P6951">
            <v>720000</v>
          </cell>
          <cell r="AC6951" t="str">
            <v>Pur</v>
          </cell>
          <cell r="AH6951" t="str">
            <v>Tiến độ 1</v>
          </cell>
        </row>
        <row r="6952">
          <cell r="H6952" t="str">
            <v>MC001463</v>
          </cell>
          <cell r="P6952">
            <v>720000</v>
          </cell>
          <cell r="AC6952" t="str">
            <v>Pur</v>
          </cell>
          <cell r="AH6952" t="str">
            <v>Tiến độ 1</v>
          </cell>
        </row>
        <row r="6953">
          <cell r="H6953" t="str">
            <v>MC001463</v>
          </cell>
          <cell r="P6953">
            <v>306000</v>
          </cell>
          <cell r="AC6953" t="str">
            <v>Pur</v>
          </cell>
          <cell r="AH6953" t="str">
            <v>Tiến độ 1</v>
          </cell>
        </row>
        <row r="6954">
          <cell r="H6954" t="str">
            <v>MC001463</v>
          </cell>
          <cell r="P6954">
            <v>468000</v>
          </cell>
          <cell r="AC6954" t="str">
            <v>Pur</v>
          </cell>
          <cell r="AH6954" t="str">
            <v>Tiến độ 1</v>
          </cell>
        </row>
        <row r="6955">
          <cell r="H6955" t="str">
            <v>MC001463</v>
          </cell>
          <cell r="P6955">
            <v>1380000</v>
          </cell>
          <cell r="AC6955" t="str">
            <v>Pur</v>
          </cell>
          <cell r="AH6955" t="str">
            <v>Tiến độ 1</v>
          </cell>
        </row>
        <row r="6956">
          <cell r="H6956" t="str">
            <v>MC002550</v>
          </cell>
          <cell r="P6956">
            <v>6480000</v>
          </cell>
          <cell r="AC6956" t="str">
            <v>Pharma</v>
          </cell>
          <cell r="AH6956" t="str">
            <v>Tiến độ 1</v>
          </cell>
        </row>
        <row r="6957">
          <cell r="H6957" t="str">
            <v>MC000370</v>
          </cell>
          <cell r="P6957">
            <v>1152000</v>
          </cell>
          <cell r="AC6957" t="str">
            <v>Sữa Nước</v>
          </cell>
          <cell r="AH6957" t="str">
            <v>Tiến độ 1</v>
          </cell>
        </row>
        <row r="6958">
          <cell r="H6958" t="str">
            <v>MC000593</v>
          </cell>
          <cell r="P6958">
            <v>9504000</v>
          </cell>
          <cell r="AC6958" t="str">
            <v>Dinh Dưỡng</v>
          </cell>
          <cell r="AH6958" t="str">
            <v>Tiến độ 1</v>
          </cell>
        </row>
        <row r="6959">
          <cell r="H6959" t="str">
            <v>MC000370</v>
          </cell>
          <cell r="P6959">
            <v>4752000</v>
          </cell>
          <cell r="AC6959" t="str">
            <v>Dinh Dưỡng</v>
          </cell>
          <cell r="AH6959" t="str">
            <v>Tiến độ 1</v>
          </cell>
        </row>
        <row r="6960">
          <cell r="H6960" t="str">
            <v>MC000370</v>
          </cell>
          <cell r="P6960">
            <v>3408000</v>
          </cell>
          <cell r="AC6960" t="str">
            <v>Dinh Dưỡng</v>
          </cell>
          <cell r="AH6960" t="str">
            <v>Tiến độ 1</v>
          </cell>
        </row>
        <row r="6961">
          <cell r="H6961" t="str">
            <v>MC000035</v>
          </cell>
          <cell r="P6961">
            <v>2937600</v>
          </cell>
          <cell r="AC6961" t="str">
            <v>Sữa Nước Colos</v>
          </cell>
          <cell r="AH6961" t="str">
            <v>Tiến độ 1</v>
          </cell>
        </row>
        <row r="6962">
          <cell r="H6962" t="str">
            <v>MC000126</v>
          </cell>
          <cell r="P6962">
            <v>1440000</v>
          </cell>
          <cell r="AC6962" t="str">
            <v>Sữa Nước</v>
          </cell>
          <cell r="AH6962" t="str">
            <v>Tiến độ 1</v>
          </cell>
        </row>
        <row r="6963">
          <cell r="H6963" t="str">
            <v>MC000126</v>
          </cell>
          <cell r="P6963">
            <v>1440000</v>
          </cell>
          <cell r="AC6963" t="str">
            <v>Sữa Nước</v>
          </cell>
          <cell r="AH6963" t="str">
            <v>Tiến độ 1</v>
          </cell>
        </row>
        <row r="6964">
          <cell r="H6964" t="str">
            <v>MC000126</v>
          </cell>
          <cell r="P6964">
            <v>1440000</v>
          </cell>
          <cell r="AC6964" t="str">
            <v>Sữa Nước</v>
          </cell>
          <cell r="AH6964" t="str">
            <v>Tiến độ 1</v>
          </cell>
        </row>
        <row r="6965">
          <cell r="H6965" t="str">
            <v>MC000126</v>
          </cell>
          <cell r="P6965">
            <v>2649600</v>
          </cell>
          <cell r="AC6965" t="str">
            <v>Sữa Nước Pharma</v>
          </cell>
          <cell r="AH6965" t="str">
            <v>Tiến độ 1</v>
          </cell>
        </row>
        <row r="6966">
          <cell r="H6966" t="str">
            <v>MC000126</v>
          </cell>
          <cell r="P6966">
            <v>1728000</v>
          </cell>
          <cell r="AC6966" t="str">
            <v>Sữa nước</v>
          </cell>
          <cell r="AH6966" t="str">
            <v>Tiến độ 1</v>
          </cell>
        </row>
        <row r="6967">
          <cell r="H6967" t="str">
            <v>MC000126</v>
          </cell>
          <cell r="P6967">
            <v>11923200</v>
          </cell>
          <cell r="AC6967" t="str">
            <v>Sữa nước</v>
          </cell>
          <cell r="AH6967" t="str">
            <v>Tiến độ 1</v>
          </cell>
        </row>
        <row r="6968">
          <cell r="H6968" t="str">
            <v>MC000035</v>
          </cell>
          <cell r="P6968">
            <v>4320000</v>
          </cell>
          <cell r="AC6968" t="str">
            <v>Sữa Nước Pharma</v>
          </cell>
          <cell r="AH6968" t="str">
            <v>Tiến độ 1</v>
          </cell>
        </row>
        <row r="6969">
          <cell r="H6969" t="str">
            <v>MC000035</v>
          </cell>
          <cell r="P6969">
            <v>6451200</v>
          </cell>
          <cell r="AC6969" t="str">
            <v>Sữa Nước Pharma</v>
          </cell>
          <cell r="AH6969" t="str">
            <v>Tiến độ 1</v>
          </cell>
        </row>
        <row r="6970">
          <cell r="H6970" t="str">
            <v>MC000126</v>
          </cell>
          <cell r="P6970">
            <v>2304000</v>
          </cell>
          <cell r="AC6970" t="str">
            <v>Sữa Nước</v>
          </cell>
          <cell r="AH6970" t="str">
            <v>Tiến độ 1</v>
          </cell>
        </row>
        <row r="6971">
          <cell r="H6971" t="str">
            <v>MC001285</v>
          </cell>
          <cell r="P6971">
            <v>816000</v>
          </cell>
          <cell r="AC6971" t="str">
            <v>Bột Ăn Dặm</v>
          </cell>
          <cell r="AH6971" t="str">
            <v>Tiến độ 1</v>
          </cell>
        </row>
        <row r="6972">
          <cell r="H6972" t="str">
            <v>MC000918</v>
          </cell>
          <cell r="P6972">
            <v>5400000</v>
          </cell>
          <cell r="AC6972" t="str">
            <v>Nunest</v>
          </cell>
          <cell r="AH6972" t="str">
            <v>Tiến độ 1</v>
          </cell>
        </row>
        <row r="6973">
          <cell r="H6973" t="str">
            <v>MC002082</v>
          </cell>
          <cell r="P6973">
            <v>2700000</v>
          </cell>
          <cell r="AC6973" t="str">
            <v>Nunest</v>
          </cell>
          <cell r="AH6973" t="str">
            <v>Tiến độ 1</v>
          </cell>
        </row>
        <row r="6974">
          <cell r="H6974" t="str">
            <v>MC002082</v>
          </cell>
          <cell r="P6974">
            <v>474000</v>
          </cell>
          <cell r="AC6974" t="str">
            <v>Nunest</v>
          </cell>
          <cell r="AH6974" t="str">
            <v>Tiến độ 1</v>
          </cell>
        </row>
        <row r="6975">
          <cell r="H6975" t="str">
            <v>MC000355</v>
          </cell>
          <cell r="P6975">
            <v>2940000</v>
          </cell>
          <cell r="AC6975" t="str">
            <v>Nunest</v>
          </cell>
          <cell r="AH6975" t="str">
            <v>Tiến độ 1</v>
          </cell>
        </row>
        <row r="6976">
          <cell r="H6976" t="str">
            <v>MC000355</v>
          </cell>
          <cell r="P6976">
            <v>5400000</v>
          </cell>
          <cell r="AC6976" t="str">
            <v>Nunest</v>
          </cell>
          <cell r="AH6976" t="str">
            <v>Tiến độ 1</v>
          </cell>
        </row>
        <row r="6977">
          <cell r="H6977" t="str">
            <v>MC000355</v>
          </cell>
          <cell r="P6977">
            <v>7110000</v>
          </cell>
          <cell r="AC6977" t="str">
            <v>Nunest</v>
          </cell>
          <cell r="AH6977" t="str">
            <v>Tiến độ 1</v>
          </cell>
        </row>
        <row r="6978">
          <cell r="H6978" t="str">
            <v>MC000355</v>
          </cell>
          <cell r="P6978">
            <v>2340000</v>
          </cell>
          <cell r="AC6978" t="str">
            <v>Nunest</v>
          </cell>
          <cell r="AH6978" t="str">
            <v>Tiến độ 1</v>
          </cell>
        </row>
        <row r="6979">
          <cell r="H6979" t="str">
            <v>MC000355</v>
          </cell>
          <cell r="P6979">
            <v>2700000</v>
          </cell>
          <cell r="AC6979" t="str">
            <v>Nunest</v>
          </cell>
          <cell r="AH6979" t="str">
            <v>Tiến độ 1</v>
          </cell>
        </row>
        <row r="6980">
          <cell r="H6980" t="str">
            <v>MC000355</v>
          </cell>
          <cell r="P6980">
            <v>2490000</v>
          </cell>
          <cell r="AC6980" t="str">
            <v>Nunest</v>
          </cell>
          <cell r="AH6980" t="str">
            <v>Tiến độ 1</v>
          </cell>
        </row>
        <row r="6981">
          <cell r="H6981" t="str">
            <v>MC000355</v>
          </cell>
          <cell r="P6981">
            <v>2370000</v>
          </cell>
          <cell r="AC6981" t="str">
            <v>Nunest</v>
          </cell>
          <cell r="AH6981" t="str">
            <v>Tiến độ 1</v>
          </cell>
        </row>
        <row r="6982">
          <cell r="H6982" t="str">
            <v>MC002452</v>
          </cell>
          <cell r="P6982">
            <v>520000</v>
          </cell>
          <cell r="AC6982" t="str">
            <v>Pharma</v>
          </cell>
          <cell r="AH6982" t="str">
            <v>Tiến độ 1</v>
          </cell>
        </row>
        <row r="6983">
          <cell r="H6983" t="str">
            <v>MC001260</v>
          </cell>
          <cell r="P6983">
            <v>3263000</v>
          </cell>
          <cell r="AC6983" t="str">
            <v>Dinh Dưỡng</v>
          </cell>
          <cell r="AH6983" t="str">
            <v>Tiến độ 1</v>
          </cell>
        </row>
        <row r="6984">
          <cell r="H6984" t="str">
            <v>MC000075</v>
          </cell>
          <cell r="P6984">
            <v>5020000</v>
          </cell>
          <cell r="AC6984" t="str">
            <v>Dinh Dưỡng</v>
          </cell>
          <cell r="AH6984" t="str">
            <v>Tiến độ 1</v>
          </cell>
        </row>
        <row r="6985">
          <cell r="H6985" t="str">
            <v>MC000861</v>
          </cell>
          <cell r="P6985">
            <v>1506000</v>
          </cell>
          <cell r="AC6985" t="str">
            <v>Dinh Dưỡng</v>
          </cell>
          <cell r="AH6985" t="str">
            <v>Tiến độ 1</v>
          </cell>
        </row>
        <row r="6986">
          <cell r="H6986" t="str">
            <v>MC001235</v>
          </cell>
          <cell r="P6986">
            <v>1506000</v>
          </cell>
          <cell r="AC6986" t="str">
            <v>Dinh Dưỡng</v>
          </cell>
          <cell r="AH6986" t="str">
            <v>Tiến độ 1</v>
          </cell>
        </row>
        <row r="6987">
          <cell r="H6987" t="str">
            <v>MC001813</v>
          </cell>
          <cell r="P6987">
            <v>9000000</v>
          </cell>
          <cell r="AC6987" t="str">
            <v>Nunest</v>
          </cell>
          <cell r="AH6987" t="str">
            <v>Tiến độ 1</v>
          </cell>
        </row>
        <row r="6988">
          <cell r="H6988" t="str">
            <v>MC001813</v>
          </cell>
          <cell r="P6988">
            <v>9900000</v>
          </cell>
          <cell r="AC6988" t="str">
            <v>Nunest</v>
          </cell>
          <cell r="AH6988" t="str">
            <v>Tiến độ 1</v>
          </cell>
        </row>
        <row r="6989">
          <cell r="H6989" t="str">
            <v>MC001813</v>
          </cell>
          <cell r="P6989">
            <v>2940000</v>
          </cell>
          <cell r="AC6989" t="str">
            <v>Nunest</v>
          </cell>
          <cell r="AH6989" t="str">
            <v>Tiến độ 1</v>
          </cell>
        </row>
        <row r="6990">
          <cell r="H6990" t="str">
            <v>MC001813</v>
          </cell>
          <cell r="P6990">
            <v>600000</v>
          </cell>
          <cell r="AC6990" t="str">
            <v>Nunest</v>
          </cell>
          <cell r="AH6990" t="str">
            <v>Tiến độ 1</v>
          </cell>
        </row>
        <row r="6991">
          <cell r="H6991" t="str">
            <v>MC001813</v>
          </cell>
          <cell r="P6991">
            <v>1320000</v>
          </cell>
          <cell r="AC6991" t="str">
            <v>Nunest</v>
          </cell>
          <cell r="AH6991" t="str">
            <v>Tiến độ 1</v>
          </cell>
        </row>
        <row r="6992">
          <cell r="H6992" t="str">
            <v>MC001813</v>
          </cell>
          <cell r="P6992">
            <v>1740000</v>
          </cell>
          <cell r="AC6992" t="str">
            <v>PUR</v>
          </cell>
          <cell r="AH6992" t="str">
            <v>Tiến độ 1</v>
          </cell>
        </row>
        <row r="6993">
          <cell r="H6993" t="str">
            <v>MC001813</v>
          </cell>
          <cell r="P6993">
            <v>2040000</v>
          </cell>
          <cell r="AC6993" t="str">
            <v>PUR</v>
          </cell>
          <cell r="AH6993" t="str">
            <v>Tiến độ 1</v>
          </cell>
        </row>
        <row r="6994">
          <cell r="H6994" t="str">
            <v>MC002613</v>
          </cell>
          <cell r="P6994">
            <v>3000000</v>
          </cell>
          <cell r="AC6994" t="str">
            <v>Nunest</v>
          </cell>
          <cell r="AH6994" t="str">
            <v>Tiến độ 1</v>
          </cell>
        </row>
        <row r="6995">
          <cell r="H6995" t="str">
            <v>MC002613</v>
          </cell>
          <cell r="P6995">
            <v>5700000</v>
          </cell>
          <cell r="AC6995" t="str">
            <v>Nunest</v>
          </cell>
          <cell r="AH6995" t="str">
            <v>Tiến độ 1</v>
          </cell>
        </row>
        <row r="6996">
          <cell r="H6996" t="str">
            <v>MC002613</v>
          </cell>
          <cell r="P6996">
            <v>4800000</v>
          </cell>
          <cell r="AC6996" t="str">
            <v>Nunest</v>
          </cell>
          <cell r="AH6996" t="str">
            <v>Tiến độ 1</v>
          </cell>
        </row>
        <row r="6997">
          <cell r="H6997" t="str">
            <v>MC002613</v>
          </cell>
          <cell r="P6997">
            <v>4320000</v>
          </cell>
          <cell r="AC6997" t="str">
            <v>Nunest</v>
          </cell>
          <cell r="AH6997" t="str">
            <v>Tiến độ 1</v>
          </cell>
        </row>
        <row r="6998">
          <cell r="H6998" t="str">
            <v>MC002613</v>
          </cell>
          <cell r="P6998">
            <v>3960000</v>
          </cell>
          <cell r="AC6998" t="str">
            <v>Nunest</v>
          </cell>
          <cell r="AH6998" t="str">
            <v>Tiến độ 1</v>
          </cell>
        </row>
        <row r="6999">
          <cell r="H6999" t="str">
            <v>MC002613</v>
          </cell>
          <cell r="P6999">
            <v>3600000</v>
          </cell>
          <cell r="AC6999" t="str">
            <v>Nunest</v>
          </cell>
          <cell r="AH6999" t="str">
            <v>Tiến độ 1</v>
          </cell>
        </row>
        <row r="7000">
          <cell r="H7000" t="str">
            <v>MC002613</v>
          </cell>
          <cell r="P7000">
            <v>5400000</v>
          </cell>
          <cell r="AC7000" t="str">
            <v>Nunest</v>
          </cell>
          <cell r="AH7000" t="str">
            <v>Tiến độ 1</v>
          </cell>
        </row>
        <row r="7001">
          <cell r="H7001" t="str">
            <v>MC001813</v>
          </cell>
          <cell r="P7001">
            <v>15900000</v>
          </cell>
          <cell r="AC7001" t="str">
            <v>Nunest</v>
          </cell>
          <cell r="AH7001" t="str">
            <v>Tiến độ 1</v>
          </cell>
        </row>
        <row r="7002">
          <cell r="H7002" t="str">
            <v>MC001813</v>
          </cell>
          <cell r="P7002">
            <v>3480000</v>
          </cell>
          <cell r="AC7002" t="str">
            <v>Nunest</v>
          </cell>
          <cell r="AH7002" t="str">
            <v>Tiến độ 1</v>
          </cell>
        </row>
        <row r="7003">
          <cell r="H7003" t="str">
            <v>MC000034</v>
          </cell>
          <cell r="P7003">
            <v>1536000</v>
          </cell>
          <cell r="AC7003" t="str">
            <v>Sữa Nước</v>
          </cell>
          <cell r="AH7003" t="str">
            <v>Tiến độ 1</v>
          </cell>
        </row>
        <row r="7004">
          <cell r="H7004" t="str">
            <v>MC000034</v>
          </cell>
          <cell r="P7004">
            <v>1152000</v>
          </cell>
          <cell r="AC7004" t="str">
            <v>Sữa Nước</v>
          </cell>
          <cell r="AH7004" t="str">
            <v>Tiến độ 1</v>
          </cell>
        </row>
        <row r="7005">
          <cell r="H7005" t="str">
            <v>MC000034</v>
          </cell>
          <cell r="P7005">
            <v>4752000</v>
          </cell>
          <cell r="AC7005" t="str">
            <v>Dinh Dưỡng</v>
          </cell>
          <cell r="AH7005" t="str">
            <v>Tiến độ 1</v>
          </cell>
        </row>
        <row r="7006">
          <cell r="H7006" t="str">
            <v>MC000034</v>
          </cell>
          <cell r="P7006">
            <v>4440000</v>
          </cell>
          <cell r="AC7006" t="str">
            <v>Dinh Dưỡng</v>
          </cell>
          <cell r="AH7006" t="str">
            <v>Tiến độ 1</v>
          </cell>
        </row>
        <row r="7007">
          <cell r="H7007" t="str">
            <v>MC000034</v>
          </cell>
          <cell r="P7007">
            <v>2649600</v>
          </cell>
          <cell r="AC7007" t="str">
            <v>Sữa nước</v>
          </cell>
          <cell r="AH7007" t="str">
            <v>Tiến độ 1</v>
          </cell>
        </row>
        <row r="7008">
          <cell r="H7008" t="str">
            <v>MC001253</v>
          </cell>
          <cell r="P7008">
            <v>2592000</v>
          </cell>
          <cell r="AC7008" t="str">
            <v>Sữa nước</v>
          </cell>
          <cell r="AH7008" t="str">
            <v>Tiến độ 1</v>
          </cell>
        </row>
        <row r="7009">
          <cell r="H7009" t="str">
            <v>MC001253</v>
          </cell>
          <cell r="P7009">
            <v>10598400</v>
          </cell>
          <cell r="AC7009" t="str">
            <v>Sữa nước</v>
          </cell>
          <cell r="AH7009" t="str">
            <v>Tiến độ 1</v>
          </cell>
        </row>
        <row r="7010">
          <cell r="H7010" t="str">
            <v>MC002532</v>
          </cell>
          <cell r="P7010">
            <v>5184000</v>
          </cell>
          <cell r="AC7010" t="str">
            <v>Sữa nước</v>
          </cell>
          <cell r="AH7010" t="str">
            <v>Tiến độ 1</v>
          </cell>
        </row>
        <row r="7011">
          <cell r="H7011" t="str">
            <v>MC002532</v>
          </cell>
          <cell r="P7011">
            <v>7948800</v>
          </cell>
          <cell r="AC7011" t="str">
            <v>Sữa nước</v>
          </cell>
          <cell r="AH7011" t="str">
            <v>Tiến độ 1</v>
          </cell>
        </row>
        <row r="7012">
          <cell r="H7012" t="str">
            <v>MC000377</v>
          </cell>
          <cell r="P7012">
            <v>23760000</v>
          </cell>
          <cell r="AC7012" t="str">
            <v>Dinh Dưỡng</v>
          </cell>
          <cell r="AH7012" t="str">
            <v>Tiến độ 1</v>
          </cell>
        </row>
        <row r="7013">
          <cell r="H7013" t="str">
            <v>MC002173</v>
          </cell>
          <cell r="P7013">
            <v>396000</v>
          </cell>
          <cell r="AC7013" t="str">
            <v>Dinh Dưỡng</v>
          </cell>
          <cell r="AH7013" t="str">
            <v>Tiến độ 1</v>
          </cell>
        </row>
        <row r="7014">
          <cell r="H7014" t="str">
            <v>MC002173</v>
          </cell>
          <cell r="P7014">
            <v>165000</v>
          </cell>
          <cell r="AC7014" t="str">
            <v>Pur</v>
          </cell>
          <cell r="AH7014" t="str">
            <v>Tiến độ 1</v>
          </cell>
        </row>
        <row r="7015">
          <cell r="H7015" t="str">
            <v>MC002173</v>
          </cell>
          <cell r="P7015">
            <v>432000</v>
          </cell>
          <cell r="AC7015" t="str">
            <v>Sữa Nước Pharma</v>
          </cell>
          <cell r="AH7015" t="str">
            <v>Tiến độ 1</v>
          </cell>
        </row>
        <row r="7016">
          <cell r="H7016" t="str">
            <v>MC002173</v>
          </cell>
          <cell r="P7016">
            <v>312000</v>
          </cell>
          <cell r="AC7016" t="str">
            <v>Sữa Nước</v>
          </cell>
          <cell r="AH7016" t="str">
            <v>Tiến độ 1</v>
          </cell>
        </row>
        <row r="7017">
          <cell r="H7017" t="str">
            <v>MC002173</v>
          </cell>
          <cell r="P7017">
            <v>490000</v>
          </cell>
          <cell r="AC7017" t="str">
            <v>Dinh Dưỡng</v>
          </cell>
          <cell r="AH7017" t="str">
            <v>Tiến độ 1</v>
          </cell>
        </row>
        <row r="7018">
          <cell r="H7018" t="str">
            <v>MC002173</v>
          </cell>
          <cell r="P7018">
            <v>270000</v>
          </cell>
          <cell r="AC7018" t="str">
            <v>Pharma</v>
          </cell>
          <cell r="AH7018" t="str">
            <v>Tiến độ 1</v>
          </cell>
        </row>
        <row r="7019">
          <cell r="H7019" t="str">
            <v>MC002173</v>
          </cell>
          <cell r="P7019">
            <v>320000</v>
          </cell>
          <cell r="AC7019" t="str">
            <v>Pharma</v>
          </cell>
          <cell r="AH7019" t="str">
            <v>Tiến độ 1</v>
          </cell>
        </row>
        <row r="7020">
          <cell r="H7020" t="str">
            <v>MC002173</v>
          </cell>
          <cell r="P7020">
            <v>420000</v>
          </cell>
          <cell r="AC7020" t="str">
            <v>Pharma</v>
          </cell>
          <cell r="AH7020" t="str">
            <v>Tiến độ 1</v>
          </cell>
        </row>
        <row r="7021">
          <cell r="H7021" t="str">
            <v>MC002173</v>
          </cell>
          <cell r="P7021">
            <v>110000</v>
          </cell>
          <cell r="AC7021" t="str">
            <v>Pur</v>
          </cell>
          <cell r="AH7021" t="str">
            <v>Tiến độ 1</v>
          </cell>
        </row>
        <row r="7022">
          <cell r="H7022" t="str">
            <v>MC002173</v>
          </cell>
          <cell r="P7022">
            <v>432000</v>
          </cell>
          <cell r="AC7022" t="str">
            <v>Sữa Nước Pharma</v>
          </cell>
          <cell r="AH7022" t="str">
            <v>Tiến độ 1</v>
          </cell>
        </row>
        <row r="7023">
          <cell r="H7023" t="str">
            <v>MC002173</v>
          </cell>
          <cell r="P7023">
            <v>662400</v>
          </cell>
          <cell r="AC7023" t="str">
            <v>Sữa Nước Pharma</v>
          </cell>
          <cell r="AH7023" t="str">
            <v>Tiến độ 1</v>
          </cell>
        </row>
        <row r="7024">
          <cell r="H7024" t="str">
            <v>MC002173</v>
          </cell>
          <cell r="P7024">
            <v>540000</v>
          </cell>
          <cell r="AC7024" t="str">
            <v>Pharma</v>
          </cell>
          <cell r="AH7024" t="str">
            <v>Tiến độ 1</v>
          </cell>
        </row>
        <row r="7025">
          <cell r="H7025" t="str">
            <v>MC002173</v>
          </cell>
          <cell r="P7025">
            <v>960000</v>
          </cell>
          <cell r="AC7025" t="str">
            <v>Dinh Dưỡng</v>
          </cell>
          <cell r="AH7025" t="str">
            <v>Tiến độ 1</v>
          </cell>
        </row>
        <row r="7026">
          <cell r="H7026" t="str">
            <v>MC002173</v>
          </cell>
          <cell r="P7026">
            <v>374400</v>
          </cell>
          <cell r="AC7026" t="str">
            <v>Sữa Nước</v>
          </cell>
          <cell r="AH7026" t="str">
            <v>Tiến độ 1</v>
          </cell>
        </row>
        <row r="7027">
          <cell r="H7027" t="str">
            <v>MC002173</v>
          </cell>
          <cell r="P7027">
            <v>230000</v>
          </cell>
          <cell r="AC7027" t="str">
            <v>Pharma</v>
          </cell>
          <cell r="AH7027" t="str">
            <v>Tiến độ 1</v>
          </cell>
        </row>
        <row r="7028">
          <cell r="H7028" t="str">
            <v>MC002173</v>
          </cell>
          <cell r="P7028">
            <v>270000</v>
          </cell>
          <cell r="AC7028" t="str">
            <v>Pharma</v>
          </cell>
          <cell r="AH7028" t="str">
            <v>Tiến độ 1</v>
          </cell>
        </row>
        <row r="7029">
          <cell r="H7029" t="str">
            <v>MC002173</v>
          </cell>
          <cell r="P7029">
            <v>432000</v>
          </cell>
          <cell r="AC7029" t="str">
            <v>Sữa Nước</v>
          </cell>
          <cell r="AH7029" t="str">
            <v>Tiến độ 1</v>
          </cell>
        </row>
        <row r="7030">
          <cell r="H7030" t="str">
            <v>MC002173</v>
          </cell>
          <cell r="P7030">
            <v>165000</v>
          </cell>
          <cell r="AC7030" t="str">
            <v>Pur</v>
          </cell>
          <cell r="AH7030" t="str">
            <v>Tiến độ 1</v>
          </cell>
        </row>
        <row r="7031">
          <cell r="H7031" t="str">
            <v>MC002173</v>
          </cell>
          <cell r="P7031">
            <v>59000</v>
          </cell>
          <cell r="AC7031" t="str">
            <v>Bột Ăn Dặm</v>
          </cell>
          <cell r="AH7031" t="str">
            <v>Tiến độ 1</v>
          </cell>
        </row>
        <row r="7032">
          <cell r="H7032" t="str">
            <v>MC002173</v>
          </cell>
          <cell r="P7032">
            <v>59000</v>
          </cell>
          <cell r="AC7032" t="str">
            <v>Bột Ăn Dặm</v>
          </cell>
          <cell r="AH7032" t="str">
            <v>Tiến độ 1</v>
          </cell>
        </row>
        <row r="7033">
          <cell r="H7033" t="str">
            <v>MC002173</v>
          </cell>
          <cell r="P7033">
            <v>59000</v>
          </cell>
          <cell r="AC7033" t="str">
            <v>Bột Ăn Dặm</v>
          </cell>
          <cell r="AH7033" t="str">
            <v>Tiến độ 1</v>
          </cell>
        </row>
        <row r="7034">
          <cell r="H7034" t="str">
            <v>MC002173</v>
          </cell>
          <cell r="P7034">
            <v>1152000</v>
          </cell>
          <cell r="AC7034" t="str">
            <v>Sữa Nước</v>
          </cell>
          <cell r="AH7034" t="str">
            <v>Tiến độ 1</v>
          </cell>
        </row>
        <row r="7035">
          <cell r="H7035" t="str">
            <v>MC000580</v>
          </cell>
          <cell r="P7035">
            <v>110000</v>
          </cell>
          <cell r="AC7035" t="str">
            <v>Pur</v>
          </cell>
          <cell r="AH7035" t="str">
            <v>Tiến độ 1</v>
          </cell>
        </row>
        <row r="7036">
          <cell r="H7036" t="str">
            <v>MC000580</v>
          </cell>
          <cell r="P7036">
            <v>85000</v>
          </cell>
          <cell r="AC7036" t="str">
            <v>Pur</v>
          </cell>
          <cell r="AH7036" t="str">
            <v>Tiến độ 1</v>
          </cell>
        </row>
        <row r="7037">
          <cell r="H7037" t="str">
            <v>MC002831</v>
          </cell>
          <cell r="P7037">
            <v>658000</v>
          </cell>
          <cell r="AC7037" t="str">
            <v>Pharma</v>
          </cell>
          <cell r="AH7037" t="str">
            <v>Tiến độ 1</v>
          </cell>
        </row>
        <row r="7038">
          <cell r="H7038" t="str">
            <v>MC002831</v>
          </cell>
          <cell r="P7038">
            <v>620000</v>
          </cell>
          <cell r="AC7038" t="str">
            <v>Pharma</v>
          </cell>
          <cell r="AH7038" t="str">
            <v>Tiến độ 1</v>
          </cell>
        </row>
        <row r="7039">
          <cell r="H7039" t="str">
            <v>MC000162</v>
          </cell>
          <cell r="P7039">
            <v>969000</v>
          </cell>
          <cell r="AC7039" t="str">
            <v>Dinh Dưỡng</v>
          </cell>
          <cell r="AH7039" t="str">
            <v>Tiến độ 1</v>
          </cell>
        </row>
        <row r="7040">
          <cell r="H7040" t="str">
            <v>MC000162</v>
          </cell>
          <cell r="P7040">
            <v>1440000</v>
          </cell>
          <cell r="AC7040" t="str">
            <v>Dinh Dưỡng</v>
          </cell>
          <cell r="AH7040" t="str">
            <v>Tiến độ 1</v>
          </cell>
        </row>
        <row r="7041">
          <cell r="H7041" t="str">
            <v>MC000162</v>
          </cell>
          <cell r="P7041">
            <v>2592000</v>
          </cell>
          <cell r="AC7041" t="str">
            <v>Sữa nước</v>
          </cell>
          <cell r="AH7041" t="str">
            <v>Tiến độ 1</v>
          </cell>
        </row>
        <row r="7042">
          <cell r="H7042" t="str">
            <v>MC000098</v>
          </cell>
          <cell r="P7042">
            <v>3948000</v>
          </cell>
          <cell r="AC7042" t="str">
            <v>Pharma</v>
          </cell>
          <cell r="AH7042" t="str">
            <v>Tiến độ 1</v>
          </cell>
        </row>
        <row r="7043">
          <cell r="H7043" t="str">
            <v>MC000355</v>
          </cell>
          <cell r="P7043">
            <v>354000</v>
          </cell>
          <cell r="AC7043" t="str">
            <v>Bột Ăn Dặm</v>
          </cell>
          <cell r="AH7043" t="str">
            <v>Tiến độ 1</v>
          </cell>
        </row>
        <row r="7044">
          <cell r="H7044" t="str">
            <v>MC000355</v>
          </cell>
          <cell r="P7044">
            <v>354000</v>
          </cell>
          <cell r="AC7044" t="str">
            <v>Bột Ăn Dặm</v>
          </cell>
          <cell r="AH7044" t="str">
            <v>Tiến độ 1</v>
          </cell>
        </row>
        <row r="7045">
          <cell r="H7045" t="str">
            <v>MC000355</v>
          </cell>
          <cell r="P7045">
            <v>354000</v>
          </cell>
          <cell r="AC7045" t="str">
            <v>Bột Ăn Dặm</v>
          </cell>
          <cell r="AH7045" t="str">
            <v>Tiến độ 1</v>
          </cell>
        </row>
        <row r="7046">
          <cell r="H7046" t="str">
            <v>MC000355</v>
          </cell>
          <cell r="P7046">
            <v>408000</v>
          </cell>
          <cell r="AC7046" t="str">
            <v>Bột Ăn Dặm</v>
          </cell>
          <cell r="AH7046" t="str">
            <v>Tiến độ 1</v>
          </cell>
        </row>
        <row r="7047">
          <cell r="H7047" t="str">
            <v>MC000355</v>
          </cell>
          <cell r="P7047">
            <v>408000</v>
          </cell>
          <cell r="AC7047" t="str">
            <v>Bột Ăn Dặm</v>
          </cell>
          <cell r="AH7047" t="str">
            <v>Tiến độ 1</v>
          </cell>
        </row>
        <row r="7048">
          <cell r="H7048" t="str">
            <v>MC000355</v>
          </cell>
          <cell r="P7048">
            <v>354000</v>
          </cell>
          <cell r="AC7048" t="str">
            <v>Bột Ăn Dặm</v>
          </cell>
          <cell r="AH7048" t="str">
            <v>Tiến độ 1</v>
          </cell>
        </row>
        <row r="7049">
          <cell r="H7049" t="str">
            <v>MC000355</v>
          </cell>
          <cell r="P7049">
            <v>408000</v>
          </cell>
          <cell r="AC7049" t="str">
            <v>Bột Ăn Dặm</v>
          </cell>
          <cell r="AH7049" t="str">
            <v>Tiến độ 1</v>
          </cell>
        </row>
        <row r="7050">
          <cell r="H7050" t="str">
            <v>MC000355</v>
          </cell>
          <cell r="P7050">
            <v>408000</v>
          </cell>
          <cell r="AC7050" t="str">
            <v>Bột Ăn Dặm</v>
          </cell>
          <cell r="AH7050" t="str">
            <v>Tiến độ 1</v>
          </cell>
        </row>
        <row r="7051">
          <cell r="H7051" t="str">
            <v>MC000355</v>
          </cell>
          <cell r="P7051">
            <v>408000</v>
          </cell>
          <cell r="AC7051" t="str">
            <v>Bột Ăn Dặm</v>
          </cell>
          <cell r="AH7051" t="str">
            <v>Tiến độ 1</v>
          </cell>
        </row>
        <row r="7052">
          <cell r="H7052" t="str">
            <v>MC000762</v>
          </cell>
          <cell r="P7052">
            <v>1872000</v>
          </cell>
          <cell r="AC7052" t="str">
            <v>Sữa Nước</v>
          </cell>
          <cell r="AH7052" t="str">
            <v>Tiến độ 1</v>
          </cell>
        </row>
        <row r="7053">
          <cell r="H7053" t="str">
            <v>MC000129</v>
          </cell>
          <cell r="P7053">
            <v>1140000</v>
          </cell>
          <cell r="AC7053" t="str">
            <v>Nunest</v>
          </cell>
          <cell r="AH7053" t="str">
            <v>Tiến độ 1</v>
          </cell>
        </row>
        <row r="7054">
          <cell r="H7054" t="str">
            <v>MC000129</v>
          </cell>
          <cell r="P7054">
            <v>1980000</v>
          </cell>
          <cell r="AC7054" t="str">
            <v>Nunest</v>
          </cell>
          <cell r="AH7054" t="str">
            <v>Tiến độ 1</v>
          </cell>
        </row>
        <row r="7055">
          <cell r="H7055" t="str">
            <v>MC000121</v>
          </cell>
          <cell r="P7055">
            <v>2160000</v>
          </cell>
          <cell r="AC7055" t="str">
            <v>Nunest</v>
          </cell>
          <cell r="AH7055" t="str">
            <v>Tiến độ 1</v>
          </cell>
        </row>
        <row r="7056">
          <cell r="H7056" t="str">
            <v>MC000121</v>
          </cell>
          <cell r="P7056">
            <v>2850000</v>
          </cell>
          <cell r="AC7056" t="str">
            <v>Nunest</v>
          </cell>
          <cell r="AH7056" t="str">
            <v>Tiến độ 1</v>
          </cell>
        </row>
        <row r="7057">
          <cell r="H7057" t="str">
            <v>MC000179</v>
          </cell>
          <cell r="P7057">
            <v>4752000</v>
          </cell>
          <cell r="AC7057" t="str">
            <v>Sữa nước</v>
          </cell>
          <cell r="AH7057" t="str">
            <v>Tiến độ 1</v>
          </cell>
        </row>
        <row r="7058">
          <cell r="H7058" t="str">
            <v>MC000179</v>
          </cell>
          <cell r="P7058">
            <v>7286400</v>
          </cell>
          <cell r="AC7058" t="str">
            <v>Sữa nước</v>
          </cell>
          <cell r="AH7058" t="str">
            <v>Tiến độ 1</v>
          </cell>
        </row>
        <row r="7059">
          <cell r="H7059" t="str">
            <v>MC000918</v>
          </cell>
          <cell r="P7059">
            <v>5184000</v>
          </cell>
          <cell r="AC7059" t="str">
            <v>Sữa nước</v>
          </cell>
          <cell r="AH7059" t="str">
            <v>Tiến độ 1</v>
          </cell>
        </row>
        <row r="7060">
          <cell r="H7060" t="str">
            <v>MC000918</v>
          </cell>
          <cell r="P7060">
            <v>7948800</v>
          </cell>
          <cell r="AC7060" t="str">
            <v>Sữa nước</v>
          </cell>
          <cell r="AH7060" t="str">
            <v>Tiến độ 1</v>
          </cell>
        </row>
        <row r="7061">
          <cell r="H7061" t="str">
            <v>MC000128</v>
          </cell>
          <cell r="P7061">
            <v>3864000</v>
          </cell>
          <cell r="AC7061" t="str">
            <v>Dinh Dưỡng</v>
          </cell>
          <cell r="AH7061" t="str">
            <v>Tiến độ 1</v>
          </cell>
        </row>
        <row r="7062">
          <cell r="H7062" t="str">
            <v>MC001290</v>
          </cell>
          <cell r="P7062">
            <v>2592000</v>
          </cell>
          <cell r="AC7062" t="str">
            <v>Sữa nước</v>
          </cell>
          <cell r="AH7062" t="str">
            <v>Tiến độ 1</v>
          </cell>
        </row>
        <row r="7063">
          <cell r="H7063" t="str">
            <v>MC000429</v>
          </cell>
          <cell r="P7063">
            <v>2592000</v>
          </cell>
          <cell r="AC7063" t="str">
            <v>Sữa nước</v>
          </cell>
          <cell r="AH7063" t="str">
            <v>Tiến độ 1</v>
          </cell>
        </row>
        <row r="7064">
          <cell r="H7064" t="str">
            <v>MC000671</v>
          </cell>
          <cell r="P7064">
            <v>5184000</v>
          </cell>
          <cell r="AC7064" t="str">
            <v>Sữa nước</v>
          </cell>
          <cell r="AH7064" t="str">
            <v>Tiến độ 1</v>
          </cell>
        </row>
        <row r="7065">
          <cell r="H7065" t="str">
            <v>MC000671</v>
          </cell>
          <cell r="P7065">
            <v>7948800</v>
          </cell>
          <cell r="AC7065" t="str">
            <v>Sữa nước</v>
          </cell>
          <cell r="AH7065" t="str">
            <v>Tiến độ 1</v>
          </cell>
        </row>
        <row r="7066">
          <cell r="H7066" t="str">
            <v>MC000369</v>
          </cell>
          <cell r="P7066">
            <v>6912000</v>
          </cell>
          <cell r="AC7066" t="str">
            <v>Sữa Nước</v>
          </cell>
          <cell r="AH7066" t="str">
            <v>Tiến độ 1</v>
          </cell>
        </row>
        <row r="7067">
          <cell r="H7067" t="str">
            <v>MC000369</v>
          </cell>
          <cell r="P7067">
            <v>7948800</v>
          </cell>
          <cell r="AC7067" t="str">
            <v>Sữa nước</v>
          </cell>
          <cell r="AH7067" t="str">
            <v>Tiến độ 1</v>
          </cell>
        </row>
        <row r="7068">
          <cell r="H7068" t="str">
            <v>MC000429</v>
          </cell>
          <cell r="P7068">
            <v>71280000</v>
          </cell>
          <cell r="AC7068" t="str">
            <v>Dinh Dưỡng</v>
          </cell>
          <cell r="AH7068" t="str">
            <v>Tiến độ 1</v>
          </cell>
        </row>
        <row r="7069">
          <cell r="H7069" t="str">
            <v>MC000671</v>
          </cell>
          <cell r="P7069">
            <v>237600000</v>
          </cell>
          <cell r="AC7069" t="str">
            <v>Dinh Dưỡng</v>
          </cell>
          <cell r="AH7069" t="str">
            <v>Tiến độ 1</v>
          </cell>
        </row>
        <row r="7070">
          <cell r="H7070" t="str">
            <v>MC002474</v>
          </cell>
          <cell r="P7070">
            <v>9960000</v>
          </cell>
          <cell r="AC7070" t="str">
            <v>Dinh Dưỡng</v>
          </cell>
          <cell r="AH7070" t="str">
            <v>Tiến độ 1</v>
          </cell>
        </row>
        <row r="7071">
          <cell r="H7071" t="str">
            <v>MC002474</v>
          </cell>
          <cell r="P7071">
            <v>3948000</v>
          </cell>
          <cell r="AC7071" t="str">
            <v>Pharma</v>
          </cell>
          <cell r="AH7071" t="str">
            <v>Tiến độ 1</v>
          </cell>
        </row>
        <row r="7072">
          <cell r="H7072" t="str">
            <v>MC002474</v>
          </cell>
          <cell r="P7072">
            <v>15792000</v>
          </cell>
          <cell r="AC7072" t="str">
            <v>Pharma</v>
          </cell>
          <cell r="AH7072" t="str">
            <v>Tiến độ 1</v>
          </cell>
        </row>
        <row r="7073">
          <cell r="H7073" t="str">
            <v>MC002474</v>
          </cell>
          <cell r="P7073">
            <v>16560000</v>
          </cell>
          <cell r="AC7073" t="str">
            <v>Pharma</v>
          </cell>
          <cell r="AH7073" t="str">
            <v>Tiến độ 1</v>
          </cell>
        </row>
        <row r="7074">
          <cell r="H7074" t="str">
            <v>MC002424</v>
          </cell>
          <cell r="P7074">
            <v>9504000</v>
          </cell>
          <cell r="AC7074" t="str">
            <v>Dinh Dưỡng</v>
          </cell>
          <cell r="AH7074" t="str">
            <v>Tiến độ 1</v>
          </cell>
        </row>
        <row r="7075">
          <cell r="H7075" t="str">
            <v>MC000788</v>
          </cell>
          <cell r="P7075">
            <v>1416000</v>
          </cell>
          <cell r="AC7075" t="str">
            <v>Bột Ăn Dặm</v>
          </cell>
          <cell r="AH7075" t="str">
            <v>Tiến độ 1</v>
          </cell>
        </row>
        <row r="7076">
          <cell r="H7076" t="str">
            <v>MC000788</v>
          </cell>
          <cell r="P7076">
            <v>1632000</v>
          </cell>
          <cell r="AC7076" t="str">
            <v>Bột Ăn Dặm</v>
          </cell>
          <cell r="AH7076" t="str">
            <v>Tiến độ 1</v>
          </cell>
        </row>
        <row r="7077">
          <cell r="H7077" t="str">
            <v>MC000788</v>
          </cell>
          <cell r="P7077">
            <v>114048000</v>
          </cell>
          <cell r="AC7077" t="str">
            <v>Dinh Dưỡng</v>
          </cell>
          <cell r="AH7077" t="str">
            <v>Tiến độ 1</v>
          </cell>
        </row>
        <row r="7078">
          <cell r="H7078" t="str">
            <v>MC000788</v>
          </cell>
          <cell r="P7078">
            <v>26640000</v>
          </cell>
          <cell r="AC7078" t="str">
            <v>Dinh Dưỡng</v>
          </cell>
          <cell r="AH7078" t="str">
            <v>Tiến độ 1</v>
          </cell>
        </row>
        <row r="7079">
          <cell r="H7079" t="str">
            <v>MC000788</v>
          </cell>
          <cell r="P7079">
            <v>25920000</v>
          </cell>
          <cell r="AC7079" t="str">
            <v>Sữa nước</v>
          </cell>
          <cell r="AH7079" t="str">
            <v>Tiến độ 1</v>
          </cell>
        </row>
        <row r="7080">
          <cell r="H7080" t="str">
            <v>MC000788</v>
          </cell>
          <cell r="P7080">
            <v>4492800</v>
          </cell>
          <cell r="AC7080" t="str">
            <v>Sữa Nước</v>
          </cell>
          <cell r="AH7080" t="str">
            <v>Tiến độ 1</v>
          </cell>
        </row>
        <row r="7081">
          <cell r="H7081" t="str">
            <v>MC000788</v>
          </cell>
          <cell r="P7081">
            <v>3456000</v>
          </cell>
          <cell r="AC7081" t="str">
            <v>Sữa Nước</v>
          </cell>
          <cell r="AH7081" t="str">
            <v>Tiến độ 1</v>
          </cell>
        </row>
        <row r="7082">
          <cell r="H7082" t="str">
            <v>MC000788</v>
          </cell>
          <cell r="P7082">
            <v>4608000</v>
          </cell>
          <cell r="AC7082" t="str">
            <v>Sữa Nước</v>
          </cell>
          <cell r="AH7082" t="str">
            <v>Tiến độ 1</v>
          </cell>
        </row>
        <row r="7083">
          <cell r="H7083" t="str">
            <v>MC002227</v>
          </cell>
          <cell r="P7083">
            <v>4896000</v>
          </cell>
          <cell r="AC7083" t="str">
            <v>Sữa Nước Colos</v>
          </cell>
          <cell r="AH7083" t="str">
            <v>Tiến độ 1</v>
          </cell>
        </row>
        <row r="7084">
          <cell r="H7084" t="str">
            <v>VTA20234</v>
          </cell>
          <cell r="P7084">
            <v>25100000</v>
          </cell>
          <cell r="AC7084" t="str">
            <v>Dinh Dưỡng</v>
          </cell>
          <cell r="AH7084" t="str">
            <v>Tiến độ 1</v>
          </cell>
        </row>
        <row r="7085">
          <cell r="H7085" t="str">
            <v>MC001964</v>
          </cell>
          <cell r="P7085">
            <v>675000</v>
          </cell>
          <cell r="AC7085" t="str">
            <v>Nunest</v>
          </cell>
          <cell r="AH7085" t="str">
            <v>Tiến độ 1</v>
          </cell>
        </row>
        <row r="7086">
          <cell r="H7086" t="str">
            <v>MC001964</v>
          </cell>
          <cell r="P7086">
            <v>474000</v>
          </cell>
          <cell r="AC7086" t="str">
            <v>Nunest</v>
          </cell>
          <cell r="AH7086" t="str">
            <v>Tiến độ 1</v>
          </cell>
        </row>
        <row r="7087">
          <cell r="H7087" t="str">
            <v>MC000369</v>
          </cell>
          <cell r="P7087">
            <v>5299200</v>
          </cell>
          <cell r="AC7087" t="str">
            <v>Sữa Nước Pharma</v>
          </cell>
          <cell r="AH7087" t="str">
            <v>Tiến độ 1</v>
          </cell>
        </row>
        <row r="7088">
          <cell r="H7088" t="str">
            <v>MC000432</v>
          </cell>
          <cell r="P7088">
            <v>6480000</v>
          </cell>
          <cell r="AC7088" t="str">
            <v>Pharma</v>
          </cell>
          <cell r="AH7088" t="str">
            <v>Tiến độ 1</v>
          </cell>
        </row>
        <row r="7089">
          <cell r="H7089" t="str">
            <v>MC000432</v>
          </cell>
          <cell r="P7089">
            <v>3240000</v>
          </cell>
          <cell r="AC7089" t="str">
            <v>Pharma</v>
          </cell>
          <cell r="AH7089" t="str">
            <v>Tiến độ 1</v>
          </cell>
        </row>
        <row r="7090">
          <cell r="H7090" t="str">
            <v>MC002532</v>
          </cell>
          <cell r="P7090">
            <v>1440000</v>
          </cell>
          <cell r="AC7090" t="str">
            <v>Sữa Nước Pharma</v>
          </cell>
          <cell r="AH7090" t="str">
            <v>Tiến độ 1</v>
          </cell>
        </row>
        <row r="7091">
          <cell r="H7091" t="str">
            <v>MC002532</v>
          </cell>
          <cell r="P7091">
            <v>4300800</v>
          </cell>
          <cell r="AC7091" t="str">
            <v>Sữa Nước Pharma</v>
          </cell>
          <cell r="AH7091" t="str">
            <v>Tiến độ 1</v>
          </cell>
        </row>
        <row r="7092">
          <cell r="H7092" t="str">
            <v>MC002517</v>
          </cell>
          <cell r="P7092">
            <v>3427200</v>
          </cell>
          <cell r="AC7092" t="str">
            <v>Sữa Nước Colos</v>
          </cell>
          <cell r="AH7092" t="str">
            <v>Tiến độ 1</v>
          </cell>
        </row>
        <row r="7093">
          <cell r="H7093" t="str">
            <v>MC000110</v>
          </cell>
          <cell r="P7093">
            <v>6360000</v>
          </cell>
          <cell r="AC7093" t="str">
            <v>Sữa Bột Colos</v>
          </cell>
          <cell r="AH7093" t="str">
            <v>Tiến độ 1</v>
          </cell>
        </row>
        <row r="7094">
          <cell r="H7094" t="str">
            <v>MC000110</v>
          </cell>
          <cell r="P7094">
            <v>2937600</v>
          </cell>
          <cell r="AC7094" t="str">
            <v>Sữa Nước Colos</v>
          </cell>
          <cell r="AH7094" t="str">
            <v>Tiến độ 1</v>
          </cell>
        </row>
        <row r="7095">
          <cell r="H7095" t="str">
            <v>MC000571</v>
          </cell>
          <cell r="P7095">
            <v>9504000</v>
          </cell>
          <cell r="AC7095" t="str">
            <v>Dinh Dưỡng</v>
          </cell>
          <cell r="AH7095" t="str">
            <v>Tiến độ 1</v>
          </cell>
        </row>
        <row r="7096">
          <cell r="H7096" t="str">
            <v>MC000530</v>
          </cell>
          <cell r="P7096">
            <v>14256000</v>
          </cell>
          <cell r="AC7096" t="str">
            <v>Dinh Dưỡng</v>
          </cell>
          <cell r="AH7096" t="str">
            <v>Tiến độ 1</v>
          </cell>
        </row>
        <row r="7097">
          <cell r="H7097" t="str">
            <v>MC002238</v>
          </cell>
          <cell r="P7097">
            <v>4770000</v>
          </cell>
          <cell r="AC7097" t="str">
            <v>Nunest</v>
          </cell>
          <cell r="AH7097" t="str">
            <v>Tiến độ 1</v>
          </cell>
        </row>
        <row r="7098">
          <cell r="H7098" t="str">
            <v>MC002238</v>
          </cell>
          <cell r="P7098">
            <v>1800000</v>
          </cell>
          <cell r="AC7098" t="str">
            <v>Nunest</v>
          </cell>
          <cell r="AH7098" t="str">
            <v>Tiến độ 1</v>
          </cell>
        </row>
        <row r="7099">
          <cell r="H7099" t="str">
            <v>MC002238</v>
          </cell>
          <cell r="P7099">
            <v>1980000</v>
          </cell>
          <cell r="AC7099" t="str">
            <v>Nunest</v>
          </cell>
          <cell r="AH7099" t="str">
            <v>Tiến độ 1</v>
          </cell>
        </row>
        <row r="7100">
          <cell r="H7100" t="str">
            <v>MC002238</v>
          </cell>
          <cell r="P7100">
            <v>2520000</v>
          </cell>
          <cell r="AC7100" t="str">
            <v>Nunest</v>
          </cell>
          <cell r="AH7100" t="str">
            <v>Tiến độ 1</v>
          </cell>
        </row>
        <row r="7101">
          <cell r="H7101" t="str">
            <v>MC002238</v>
          </cell>
          <cell r="P7101">
            <v>2520000</v>
          </cell>
          <cell r="AC7101" t="str">
            <v>Nunest</v>
          </cell>
          <cell r="AH7101" t="str">
            <v>Tiến độ 1</v>
          </cell>
        </row>
        <row r="7102">
          <cell r="H7102" t="str">
            <v>MC002238</v>
          </cell>
          <cell r="P7102">
            <v>2640000</v>
          </cell>
          <cell r="AC7102" t="str">
            <v>Nunest</v>
          </cell>
          <cell r="AH7102" t="str">
            <v>Tiến độ 1</v>
          </cell>
        </row>
        <row r="7103">
          <cell r="H7103" t="str">
            <v>MC002238</v>
          </cell>
          <cell r="P7103">
            <v>2340000</v>
          </cell>
          <cell r="AC7103" t="str">
            <v>Nunest</v>
          </cell>
          <cell r="AH7103" t="str">
            <v>Tiến độ 1</v>
          </cell>
        </row>
        <row r="7104">
          <cell r="H7104" t="str">
            <v>MC002238</v>
          </cell>
          <cell r="P7104">
            <v>1980000</v>
          </cell>
          <cell r="AC7104" t="str">
            <v>Nunest</v>
          </cell>
          <cell r="AH7104" t="str">
            <v>Tiến độ 1</v>
          </cell>
        </row>
        <row r="7105">
          <cell r="H7105" t="str">
            <v>MC002238</v>
          </cell>
          <cell r="P7105">
            <v>4320000</v>
          </cell>
          <cell r="AC7105" t="str">
            <v>Nunest</v>
          </cell>
          <cell r="AH7105" t="str">
            <v>Tiến độ 1</v>
          </cell>
        </row>
        <row r="7106">
          <cell r="H7106" t="str">
            <v>MC002238</v>
          </cell>
          <cell r="P7106">
            <v>3480000</v>
          </cell>
          <cell r="AC7106" t="str">
            <v>Nunest</v>
          </cell>
          <cell r="AH7106" t="str">
            <v>Tiến độ 1</v>
          </cell>
        </row>
        <row r="7107">
          <cell r="H7107" t="str">
            <v>MC002238</v>
          </cell>
          <cell r="P7107">
            <v>600000</v>
          </cell>
          <cell r="AC7107" t="str">
            <v>Nunest</v>
          </cell>
          <cell r="AH7107" t="str">
            <v>Tiến độ 1</v>
          </cell>
        </row>
        <row r="7108">
          <cell r="H7108" t="str">
            <v>MC002238</v>
          </cell>
          <cell r="P7108">
            <v>690000</v>
          </cell>
          <cell r="AC7108" t="str">
            <v>Nunest</v>
          </cell>
          <cell r="AH7108" t="str">
            <v>Tiến độ 1</v>
          </cell>
        </row>
        <row r="7109">
          <cell r="H7109" t="str">
            <v>MC002089</v>
          </cell>
          <cell r="P7109">
            <v>26640000</v>
          </cell>
          <cell r="AC7109" t="str">
            <v>Dinh Dưỡng</v>
          </cell>
          <cell r="AH7109" t="str">
            <v>Tiến độ 1</v>
          </cell>
        </row>
        <row r="7110">
          <cell r="H7110" t="str">
            <v>MC002423</v>
          </cell>
          <cell r="P7110">
            <v>354000</v>
          </cell>
          <cell r="AC7110" t="str">
            <v>Bột Ăn Dặm</v>
          </cell>
          <cell r="AH7110" t="str">
            <v>Tiến độ 1</v>
          </cell>
        </row>
        <row r="7111">
          <cell r="H7111" t="str">
            <v>MC002423</v>
          </cell>
          <cell r="P7111">
            <v>354000</v>
          </cell>
          <cell r="AC7111" t="str">
            <v>Bột Ăn Dặm</v>
          </cell>
          <cell r="AH7111" t="str">
            <v>Tiến độ 1</v>
          </cell>
        </row>
        <row r="7112">
          <cell r="H7112" t="str">
            <v>MC002423</v>
          </cell>
          <cell r="P7112">
            <v>816000</v>
          </cell>
          <cell r="AC7112" t="str">
            <v>Bột Ăn Dặm</v>
          </cell>
          <cell r="AH7112" t="str">
            <v>Tiến độ 1</v>
          </cell>
        </row>
        <row r="7113">
          <cell r="H7113" t="str">
            <v>MC002423</v>
          </cell>
          <cell r="P7113">
            <v>354000</v>
          </cell>
          <cell r="AC7113" t="str">
            <v>Bột Ăn Dặm</v>
          </cell>
          <cell r="AH7113" t="str">
            <v>Tiến độ 1</v>
          </cell>
        </row>
        <row r="7114">
          <cell r="H7114" t="str">
            <v>MC002423</v>
          </cell>
          <cell r="P7114">
            <v>354000</v>
          </cell>
          <cell r="AC7114" t="str">
            <v>Bột Ăn Dặm</v>
          </cell>
          <cell r="AH7114" t="str">
            <v>Tiến độ 1</v>
          </cell>
        </row>
        <row r="7115">
          <cell r="H7115" t="str">
            <v>MC002080</v>
          </cell>
          <cell r="P7115">
            <v>980000</v>
          </cell>
          <cell r="AC7115" t="str">
            <v>Dinh Dưỡng</v>
          </cell>
          <cell r="AH7115" t="str">
            <v>Tiến độ 1</v>
          </cell>
        </row>
        <row r="7116">
          <cell r="H7116" t="str">
            <v>MC002080</v>
          </cell>
          <cell r="P7116">
            <v>480000</v>
          </cell>
          <cell r="AC7116" t="str">
            <v>Dinh Dưỡng</v>
          </cell>
          <cell r="AH7116" t="str">
            <v>Tiến độ 1</v>
          </cell>
        </row>
        <row r="7117">
          <cell r="H7117" t="str">
            <v>MC000374</v>
          </cell>
          <cell r="P7117">
            <v>1110000</v>
          </cell>
          <cell r="AC7117" t="str">
            <v>Dinh Dưỡng</v>
          </cell>
          <cell r="AH7117" t="str">
            <v>Tiến độ 1</v>
          </cell>
        </row>
        <row r="7118">
          <cell r="H7118" t="str">
            <v>MC000374</v>
          </cell>
          <cell r="P7118">
            <v>2220000</v>
          </cell>
          <cell r="AC7118" t="str">
            <v>Dinh Dưỡng</v>
          </cell>
          <cell r="AH7118" t="str">
            <v>Tiến độ 1</v>
          </cell>
        </row>
        <row r="7119">
          <cell r="H7119" t="str">
            <v>MC000374</v>
          </cell>
          <cell r="P7119">
            <v>1110000</v>
          </cell>
          <cell r="AC7119" t="str">
            <v>Dinh Dưỡng</v>
          </cell>
          <cell r="AH7119" t="str">
            <v>Tiến độ 1</v>
          </cell>
        </row>
        <row r="7120">
          <cell r="H7120" t="str">
            <v>MC000374</v>
          </cell>
          <cell r="P7120">
            <v>2874000</v>
          </cell>
          <cell r="AC7120" t="str">
            <v>Dinh Dưỡng</v>
          </cell>
          <cell r="AH7120" t="str">
            <v>Tiến độ 1</v>
          </cell>
        </row>
        <row r="7121">
          <cell r="H7121" t="str">
            <v>MC002517</v>
          </cell>
          <cell r="P7121">
            <v>201000</v>
          </cell>
          <cell r="AC7121" t="str">
            <v>Dinh Dưỡng</v>
          </cell>
          <cell r="AH7121" t="str">
            <v>Tiến độ 1</v>
          </cell>
        </row>
        <row r="7122">
          <cell r="H7122" t="str">
            <v>MC002517</v>
          </cell>
          <cell r="P7122">
            <v>161500</v>
          </cell>
          <cell r="AC7122" t="str">
            <v>Dinh Dưỡng</v>
          </cell>
          <cell r="AH7122" t="str">
            <v>Tiến độ 1</v>
          </cell>
        </row>
        <row r="7123">
          <cell r="H7123" t="str">
            <v>MC002517</v>
          </cell>
          <cell r="P7123">
            <v>185000</v>
          </cell>
          <cell r="AC7123" t="str">
            <v>Dinh Dưỡng</v>
          </cell>
          <cell r="AH7123" t="str">
            <v>Tiến độ 1</v>
          </cell>
        </row>
        <row r="7124">
          <cell r="H7124" t="str">
            <v>MC002517</v>
          </cell>
          <cell r="P7124">
            <v>198000</v>
          </cell>
          <cell r="AC7124" t="str">
            <v>Dinh Dưỡng</v>
          </cell>
          <cell r="AH7124" t="str">
            <v>Tiến độ 1</v>
          </cell>
        </row>
        <row r="7125">
          <cell r="H7125" t="str">
            <v>MC002517</v>
          </cell>
          <cell r="P7125">
            <v>204000</v>
          </cell>
          <cell r="AC7125" t="str">
            <v>Bột Ăn Dặm</v>
          </cell>
          <cell r="AH7125" t="str">
            <v>Tiến độ 1</v>
          </cell>
        </row>
        <row r="7126">
          <cell r="H7126" t="str">
            <v>MC002517</v>
          </cell>
          <cell r="P7126">
            <v>204000</v>
          </cell>
          <cell r="AC7126" t="str">
            <v>Bột Ăn Dặm</v>
          </cell>
          <cell r="AH7126" t="str">
            <v>Tiến độ 1</v>
          </cell>
        </row>
        <row r="7127">
          <cell r="H7127" t="str">
            <v>MC002580</v>
          </cell>
          <cell r="P7127">
            <v>7776000</v>
          </cell>
          <cell r="AC7127" t="str">
            <v>Sữa nước</v>
          </cell>
          <cell r="AH7127" t="str">
            <v>Tiến độ 1</v>
          </cell>
        </row>
        <row r="7128">
          <cell r="H7128" t="str">
            <v>MC002580</v>
          </cell>
          <cell r="P7128">
            <v>3974400</v>
          </cell>
          <cell r="AC7128" t="str">
            <v>Sữa nước</v>
          </cell>
          <cell r="AH7128" t="str">
            <v>Tiến độ 1</v>
          </cell>
        </row>
        <row r="7129">
          <cell r="H7129" t="str">
            <v>MC001278</v>
          </cell>
          <cell r="P7129">
            <v>7776000</v>
          </cell>
          <cell r="AC7129" t="str">
            <v>Sữa nước</v>
          </cell>
          <cell r="AH7129" t="str">
            <v>Tiến độ 1</v>
          </cell>
        </row>
        <row r="7130">
          <cell r="H7130" t="str">
            <v>MC001278</v>
          </cell>
          <cell r="P7130">
            <v>3974400</v>
          </cell>
          <cell r="AC7130" t="str">
            <v>Sữa nước</v>
          </cell>
          <cell r="AH7130" t="str">
            <v>Tiến độ 1</v>
          </cell>
        </row>
        <row r="7131">
          <cell r="H7131" t="str">
            <v>MC000110</v>
          </cell>
          <cell r="P7131">
            <v>7776000</v>
          </cell>
          <cell r="AC7131" t="str">
            <v>Sữa nước</v>
          </cell>
          <cell r="AH7131" t="str">
            <v>Tiến độ 1</v>
          </cell>
        </row>
        <row r="7132">
          <cell r="H7132" t="str">
            <v>MC000110</v>
          </cell>
          <cell r="P7132">
            <v>3974400</v>
          </cell>
          <cell r="AC7132" t="str">
            <v>Sữa nước</v>
          </cell>
          <cell r="AH7132" t="str">
            <v>Tiến độ 1</v>
          </cell>
        </row>
        <row r="7133">
          <cell r="H7133" t="str">
            <v>MC000110</v>
          </cell>
          <cell r="P7133">
            <v>23760000</v>
          </cell>
          <cell r="AC7133" t="str">
            <v>Dinh Dưỡng</v>
          </cell>
          <cell r="AH7133" t="str">
            <v>Tiến độ 1</v>
          </cell>
        </row>
        <row r="7134">
          <cell r="H7134" t="str">
            <v>MC000110</v>
          </cell>
          <cell r="P7134">
            <v>480000</v>
          </cell>
          <cell r="AC7134" t="str">
            <v>Sữa Nước</v>
          </cell>
          <cell r="AH7134" t="str">
            <v>Tiến độ 1</v>
          </cell>
        </row>
        <row r="7135">
          <cell r="H7135" t="str">
            <v>MC000110</v>
          </cell>
          <cell r="P7135">
            <v>480000</v>
          </cell>
          <cell r="AC7135" t="str">
            <v>Sữa Nước</v>
          </cell>
          <cell r="AH7135" t="str">
            <v>Tiến độ 1</v>
          </cell>
        </row>
        <row r="7136">
          <cell r="H7136" t="str">
            <v>MC000110</v>
          </cell>
          <cell r="P7136">
            <v>480000</v>
          </cell>
          <cell r="AC7136" t="str">
            <v>Sữa Nước</v>
          </cell>
          <cell r="AH7136" t="str">
            <v>Tiến độ 1</v>
          </cell>
        </row>
        <row r="7137">
          <cell r="H7137" t="str">
            <v>MC000374</v>
          </cell>
          <cell r="P7137">
            <v>3456000</v>
          </cell>
          <cell r="AC7137" t="str">
            <v>Sữa Nước</v>
          </cell>
          <cell r="AH7137" t="str">
            <v>Tiến độ 1</v>
          </cell>
        </row>
        <row r="7138">
          <cell r="H7138" t="str">
            <v>MC000121</v>
          </cell>
          <cell r="P7138">
            <v>1020000</v>
          </cell>
          <cell r="AC7138" t="str">
            <v>Sữa Nước Colos</v>
          </cell>
          <cell r="AH7138" t="str">
            <v>Tiến độ 1</v>
          </cell>
        </row>
        <row r="7139">
          <cell r="H7139" t="str">
            <v>MC000121</v>
          </cell>
          <cell r="P7139">
            <v>864000</v>
          </cell>
          <cell r="AC7139" t="str">
            <v>Sữa nước</v>
          </cell>
          <cell r="AH7139" t="str">
            <v>Tiến độ 1</v>
          </cell>
        </row>
        <row r="7140">
          <cell r="H7140" t="str">
            <v>MC000121</v>
          </cell>
          <cell r="P7140">
            <v>6720000</v>
          </cell>
          <cell r="AC7140" t="str">
            <v>Dinh Dưỡng</v>
          </cell>
          <cell r="AH7140" t="str">
            <v>Tiến độ 1</v>
          </cell>
        </row>
        <row r="7141">
          <cell r="H7141" t="str">
            <v>MC000121</v>
          </cell>
          <cell r="P7141">
            <v>480000</v>
          </cell>
          <cell r="AC7141" t="str">
            <v>Dinh Dưỡng</v>
          </cell>
          <cell r="AH7141" t="str">
            <v>Tiến độ 1</v>
          </cell>
        </row>
        <row r="7142">
          <cell r="H7142" t="str">
            <v>MC002480</v>
          </cell>
          <cell r="P7142">
            <v>5748000</v>
          </cell>
          <cell r="AC7142" t="str">
            <v>Dinh Dưỡng</v>
          </cell>
          <cell r="AH7142" t="str">
            <v>Tiến độ 1</v>
          </cell>
        </row>
        <row r="7143">
          <cell r="H7143" t="str">
            <v>MC002480</v>
          </cell>
          <cell r="P7143">
            <v>4980000</v>
          </cell>
          <cell r="AC7143" t="str">
            <v>Dinh Dưỡng</v>
          </cell>
          <cell r="AH7143" t="str">
            <v>Tiến độ 1</v>
          </cell>
        </row>
        <row r="7144">
          <cell r="H7144" t="str">
            <v>MC002480</v>
          </cell>
          <cell r="P7144">
            <v>4632000</v>
          </cell>
          <cell r="AC7144" t="str">
            <v>Dinh Dưỡng</v>
          </cell>
          <cell r="AH7144" t="str">
            <v>Tiến độ 1</v>
          </cell>
        </row>
        <row r="7145">
          <cell r="H7145" t="str">
            <v>MC002480</v>
          </cell>
          <cell r="P7145">
            <v>11520000</v>
          </cell>
          <cell r="AC7145" t="str">
            <v>Dinh Dưỡng</v>
          </cell>
          <cell r="AH7145" t="str">
            <v>Tiến độ 1</v>
          </cell>
        </row>
        <row r="7146">
          <cell r="H7146" t="str">
            <v>MC002480</v>
          </cell>
          <cell r="P7146">
            <v>5520000</v>
          </cell>
          <cell r="AC7146" t="str">
            <v>Pharma</v>
          </cell>
          <cell r="AH7146" t="str">
            <v>Tiến độ 1</v>
          </cell>
        </row>
        <row r="7147">
          <cell r="H7147" t="str">
            <v>MC002480</v>
          </cell>
          <cell r="P7147">
            <v>5040000</v>
          </cell>
          <cell r="AC7147" t="str">
            <v>Pharma</v>
          </cell>
          <cell r="AH7147" t="str">
            <v>Tiến độ 1</v>
          </cell>
        </row>
        <row r="7148">
          <cell r="H7148" t="str">
            <v>MC002480</v>
          </cell>
          <cell r="P7148">
            <v>7656000</v>
          </cell>
          <cell r="AC7148" t="str">
            <v>Pharma</v>
          </cell>
          <cell r="AH7148" t="str">
            <v>Tiến độ 1</v>
          </cell>
        </row>
        <row r="7149">
          <cell r="H7149" t="str">
            <v>MC002480</v>
          </cell>
          <cell r="P7149">
            <v>3948000</v>
          </cell>
          <cell r="AC7149" t="str">
            <v>Pharma</v>
          </cell>
          <cell r="AH7149" t="str">
            <v>Tiến độ 1</v>
          </cell>
        </row>
        <row r="7150">
          <cell r="H7150" t="str">
            <v>MC002480</v>
          </cell>
          <cell r="P7150">
            <v>9216000</v>
          </cell>
          <cell r="AC7150" t="str">
            <v>Sữa Nước</v>
          </cell>
          <cell r="AH7150" t="str">
            <v>Tiến độ 1</v>
          </cell>
        </row>
        <row r="7151">
          <cell r="H7151" t="str">
            <v>MC002480</v>
          </cell>
          <cell r="P7151">
            <v>10368000</v>
          </cell>
          <cell r="AC7151" t="str">
            <v>Sữa Nước</v>
          </cell>
          <cell r="AH7151" t="str">
            <v>Tiến độ 1</v>
          </cell>
        </row>
        <row r="7152">
          <cell r="H7152" t="str">
            <v>MC002480</v>
          </cell>
          <cell r="P7152">
            <v>12902400</v>
          </cell>
          <cell r="AC7152" t="str">
            <v>Sữa Nước Pharma</v>
          </cell>
          <cell r="AH7152" t="str">
            <v>Tiến độ 1</v>
          </cell>
        </row>
        <row r="7153">
          <cell r="H7153" t="str">
            <v>MC002480</v>
          </cell>
          <cell r="P7153">
            <v>4320000</v>
          </cell>
          <cell r="AC7153" t="str">
            <v>Sữa Nước Pharma</v>
          </cell>
          <cell r="AH7153" t="str">
            <v>Tiến độ 1</v>
          </cell>
        </row>
        <row r="7154">
          <cell r="H7154" t="str">
            <v>MC002480</v>
          </cell>
          <cell r="P7154">
            <v>7948800</v>
          </cell>
          <cell r="AC7154" t="str">
            <v>Sữa Nước Pharma</v>
          </cell>
          <cell r="AH7154" t="str">
            <v>Tiến độ 1</v>
          </cell>
        </row>
        <row r="7155">
          <cell r="H7155" t="str">
            <v>MC002480</v>
          </cell>
          <cell r="P7155">
            <v>4752000</v>
          </cell>
          <cell r="AC7155" t="str">
            <v>Dinh Dưỡng</v>
          </cell>
          <cell r="AH7155" t="str">
            <v>Tiến độ 1</v>
          </cell>
        </row>
        <row r="7156">
          <cell r="H7156" t="str">
            <v>MC002480</v>
          </cell>
          <cell r="P7156">
            <v>5184000</v>
          </cell>
          <cell r="AC7156" t="str">
            <v>Sữa nước</v>
          </cell>
          <cell r="AH7156" t="str">
            <v>Tiến độ 1</v>
          </cell>
        </row>
        <row r="7157">
          <cell r="H7157" t="str">
            <v>MC002480</v>
          </cell>
          <cell r="P7157">
            <v>7948800</v>
          </cell>
          <cell r="AC7157" t="str">
            <v>Sữa nước</v>
          </cell>
          <cell r="AH7157" t="str">
            <v>Tiến độ 1</v>
          </cell>
        </row>
        <row r="7158">
          <cell r="H7158" t="str">
            <v>MC001264</v>
          </cell>
          <cell r="P7158">
            <v>23328000</v>
          </cell>
          <cell r="AC7158" t="str">
            <v>Sữa nước</v>
          </cell>
          <cell r="AH7158" t="str">
            <v>Tiến độ 1</v>
          </cell>
        </row>
        <row r="7159">
          <cell r="H7159" t="str">
            <v>MC001264</v>
          </cell>
          <cell r="P7159">
            <v>11923200</v>
          </cell>
          <cell r="AC7159" t="str">
            <v>Sữa nước</v>
          </cell>
          <cell r="AH7159" t="str">
            <v>Tiến độ 1</v>
          </cell>
        </row>
        <row r="7160">
          <cell r="H7160" t="str">
            <v>MC001264</v>
          </cell>
          <cell r="P7160">
            <v>6912000</v>
          </cell>
          <cell r="AC7160" t="str">
            <v>Sữa Nước</v>
          </cell>
          <cell r="AH7160" t="str">
            <v>Tiến độ 1</v>
          </cell>
        </row>
        <row r="7161">
          <cell r="H7161" t="str">
            <v>MC001264</v>
          </cell>
          <cell r="P7161">
            <v>6912000</v>
          </cell>
          <cell r="AC7161" t="str">
            <v>Sữa Nước</v>
          </cell>
          <cell r="AH7161" t="str">
            <v>Tiến độ 1</v>
          </cell>
        </row>
        <row r="7162">
          <cell r="H7162" t="str">
            <v>MC001264</v>
          </cell>
          <cell r="P7162">
            <v>720000</v>
          </cell>
          <cell r="AC7162" t="str">
            <v>Sữa Nước</v>
          </cell>
          <cell r="AH7162" t="str">
            <v>Tiến độ 1</v>
          </cell>
        </row>
        <row r="7163">
          <cell r="H7163" t="str">
            <v>MC001264</v>
          </cell>
          <cell r="P7163">
            <v>2160000</v>
          </cell>
          <cell r="AC7163" t="str">
            <v>Sữa Nước</v>
          </cell>
          <cell r="AH7163" t="str">
            <v>Tiến độ 1</v>
          </cell>
        </row>
        <row r="7164">
          <cell r="H7164" t="str">
            <v>MC001264</v>
          </cell>
          <cell r="P7164">
            <v>4800000</v>
          </cell>
          <cell r="AC7164" t="str">
            <v>Sữa Nước</v>
          </cell>
          <cell r="AH7164" t="str">
            <v>Tiến độ 1</v>
          </cell>
        </row>
        <row r="7165">
          <cell r="H7165" t="str">
            <v>MC001264</v>
          </cell>
          <cell r="P7165">
            <v>3264000</v>
          </cell>
          <cell r="AC7165" t="str">
            <v>Bột Ăn Dặm</v>
          </cell>
          <cell r="AH7165" t="str">
            <v>Tiến độ 1</v>
          </cell>
        </row>
        <row r="7166">
          <cell r="H7166" t="str">
            <v>MC001264</v>
          </cell>
          <cell r="P7166">
            <v>2832000</v>
          </cell>
          <cell r="AC7166" t="str">
            <v>Bột Ăn Dặm</v>
          </cell>
          <cell r="AH7166" t="str">
            <v>Tiến độ 1</v>
          </cell>
        </row>
        <row r="7167">
          <cell r="H7167" t="str">
            <v>MC001264</v>
          </cell>
          <cell r="P7167">
            <v>3264000</v>
          </cell>
          <cell r="AC7167" t="str">
            <v>Bột Ăn Dặm</v>
          </cell>
          <cell r="AH7167" t="str">
            <v>Tiến độ 1</v>
          </cell>
        </row>
        <row r="7168">
          <cell r="H7168" t="str">
            <v>MC001264</v>
          </cell>
          <cell r="P7168">
            <v>708000</v>
          </cell>
          <cell r="AC7168" t="str">
            <v>Bột Ăn Dặm</v>
          </cell>
          <cell r="AH7168" t="str">
            <v>Tiến độ 1</v>
          </cell>
        </row>
        <row r="7169">
          <cell r="H7169" t="str">
            <v>MC001264</v>
          </cell>
          <cell r="P7169">
            <v>3600000</v>
          </cell>
          <cell r="AC7169" t="str">
            <v>Sữa Nước Pharma</v>
          </cell>
          <cell r="AH7169" t="str">
            <v>Tiến độ 1</v>
          </cell>
        </row>
        <row r="7170">
          <cell r="H7170" t="str">
            <v>MC001264</v>
          </cell>
          <cell r="P7170">
            <v>1612800</v>
          </cell>
          <cell r="AC7170" t="str">
            <v>Sữa Nước Pharma</v>
          </cell>
          <cell r="AH7170" t="str">
            <v>Tiến độ 1</v>
          </cell>
        </row>
        <row r="7171">
          <cell r="H7171" t="str">
            <v>MC001264</v>
          </cell>
          <cell r="P7171">
            <v>1470000</v>
          </cell>
          <cell r="AC7171" t="str">
            <v>Nunest</v>
          </cell>
          <cell r="AH7171" t="str">
            <v>Tiến độ 1</v>
          </cell>
        </row>
        <row r="7172">
          <cell r="H7172" t="str">
            <v>MC000114</v>
          </cell>
          <cell r="P7172">
            <v>31800000</v>
          </cell>
          <cell r="AC7172" t="str">
            <v>Sữa Bột Colos</v>
          </cell>
          <cell r="AH7172" t="str">
            <v>Tiến độ 1</v>
          </cell>
        </row>
        <row r="7173">
          <cell r="H7173" t="str">
            <v>MC000114</v>
          </cell>
          <cell r="P7173">
            <v>30600000</v>
          </cell>
          <cell r="AC7173" t="str">
            <v>Sữa Bột Colos</v>
          </cell>
          <cell r="AH7173" t="str">
            <v>Tiến độ 1</v>
          </cell>
        </row>
        <row r="7174">
          <cell r="H7174" t="str">
            <v>MC002577</v>
          </cell>
          <cell r="P7174">
            <v>7560000</v>
          </cell>
          <cell r="AC7174" t="str">
            <v>Sữa Nước Pharma</v>
          </cell>
          <cell r="AH7174" t="str">
            <v>Tiến độ 1</v>
          </cell>
        </row>
        <row r="7175">
          <cell r="H7175" t="str">
            <v>MC002577</v>
          </cell>
          <cell r="P7175">
            <v>1560000</v>
          </cell>
          <cell r="AC7175" t="str">
            <v>Sữa Bột Colos</v>
          </cell>
          <cell r="AH7175" t="str">
            <v>Tiến độ 1</v>
          </cell>
        </row>
        <row r="7176">
          <cell r="H7176" t="str">
            <v>MC002577</v>
          </cell>
          <cell r="P7176">
            <v>3060000</v>
          </cell>
          <cell r="AC7176" t="str">
            <v>Sữa Bột Colos</v>
          </cell>
          <cell r="AH7176" t="str">
            <v>Tiến độ 1</v>
          </cell>
        </row>
        <row r="7177">
          <cell r="H7177" t="str">
            <v>MC002577</v>
          </cell>
          <cell r="P7177">
            <v>14256000</v>
          </cell>
          <cell r="AC7177" t="str">
            <v>Dinh Dưỡng</v>
          </cell>
          <cell r="AH7177" t="str">
            <v>Tiến độ 1</v>
          </cell>
        </row>
        <row r="7178">
          <cell r="H7178" t="str">
            <v>MC002577</v>
          </cell>
          <cell r="P7178">
            <v>22032000</v>
          </cell>
          <cell r="AC7178" t="str">
            <v>Sữa Nước Colos</v>
          </cell>
          <cell r="AH7178" t="str">
            <v>Tiến độ 1</v>
          </cell>
        </row>
        <row r="7179">
          <cell r="H7179" t="str">
            <v>MC002577</v>
          </cell>
          <cell r="P7179">
            <v>6480000</v>
          </cell>
          <cell r="AC7179" t="str">
            <v>Sữa Bột Colos</v>
          </cell>
          <cell r="AH7179" t="str">
            <v>Tiến độ 1</v>
          </cell>
        </row>
        <row r="7180">
          <cell r="H7180" t="str">
            <v>MC002577</v>
          </cell>
          <cell r="P7180">
            <v>12720000</v>
          </cell>
          <cell r="AC7180" t="str">
            <v>Sữa Bột Colos</v>
          </cell>
          <cell r="AH7180" t="str">
            <v>Tiến độ 1</v>
          </cell>
        </row>
        <row r="7181">
          <cell r="H7181" t="str">
            <v>MC000894</v>
          </cell>
          <cell r="P7181">
            <v>5880000</v>
          </cell>
          <cell r="AC7181" t="str">
            <v>Dinh Dưỡng</v>
          </cell>
          <cell r="AH7181" t="str">
            <v>Tiến độ 1</v>
          </cell>
        </row>
        <row r="7182">
          <cell r="H7182" t="str">
            <v>MC002605</v>
          </cell>
          <cell r="P7182">
            <v>18816000</v>
          </cell>
          <cell r="AC7182" t="str">
            <v>Sữa Nước</v>
          </cell>
          <cell r="AH7182" t="str">
            <v>Tiến độ 1</v>
          </cell>
        </row>
        <row r="7183">
          <cell r="H7183" t="str">
            <v>MC002605</v>
          </cell>
          <cell r="P7183">
            <v>4032000</v>
          </cell>
          <cell r="AC7183" t="str">
            <v>Sữa Nước</v>
          </cell>
          <cell r="AH7183" t="str">
            <v>Tiến độ 1</v>
          </cell>
        </row>
        <row r="7184">
          <cell r="H7184" t="str">
            <v>MC002605</v>
          </cell>
          <cell r="P7184">
            <v>5241600</v>
          </cell>
          <cell r="AC7184" t="str">
            <v>Sữa Nước</v>
          </cell>
          <cell r="AH7184" t="str">
            <v>Tiến độ 1</v>
          </cell>
        </row>
        <row r="7185">
          <cell r="H7185" t="str">
            <v>MC002605</v>
          </cell>
          <cell r="P7185">
            <v>8064000</v>
          </cell>
          <cell r="AC7185" t="str">
            <v>Sữa Nước</v>
          </cell>
          <cell r="AH7185" t="str">
            <v>Tiến độ 1</v>
          </cell>
        </row>
        <row r="7186">
          <cell r="H7186" t="str">
            <v>MC002605</v>
          </cell>
          <cell r="P7186">
            <v>3264000</v>
          </cell>
          <cell r="AC7186" t="str">
            <v>Bột Ăn Dặm</v>
          </cell>
          <cell r="AH7186" t="str">
            <v>Tiến độ 1</v>
          </cell>
        </row>
        <row r="7187">
          <cell r="H7187" t="str">
            <v>MC002605</v>
          </cell>
          <cell r="P7187">
            <v>4896000</v>
          </cell>
          <cell r="AC7187" t="str">
            <v>Bột Ăn Dặm</v>
          </cell>
          <cell r="AH7187" t="str">
            <v>Tiến độ 1</v>
          </cell>
        </row>
        <row r="7188">
          <cell r="H7188" t="str">
            <v>MC002605</v>
          </cell>
          <cell r="P7188">
            <v>4896000</v>
          </cell>
          <cell r="AC7188" t="str">
            <v>Bột Ăn Dặm</v>
          </cell>
          <cell r="AH7188" t="str">
            <v>Tiến độ 1</v>
          </cell>
        </row>
        <row r="7189">
          <cell r="H7189" t="str">
            <v>MC002605</v>
          </cell>
          <cell r="P7189">
            <v>9273600</v>
          </cell>
          <cell r="AC7189" t="str">
            <v>Sữa nước</v>
          </cell>
          <cell r="AH7189" t="str">
            <v>Tiến độ 1</v>
          </cell>
        </row>
        <row r="7190">
          <cell r="H7190" t="str">
            <v>MC000376</v>
          </cell>
          <cell r="P7190">
            <v>19200000</v>
          </cell>
          <cell r="AC7190" t="str">
            <v>Sữa Nước</v>
          </cell>
          <cell r="AH7190" t="str">
            <v>Tiến độ 1</v>
          </cell>
        </row>
        <row r="7191">
          <cell r="H7191" t="str">
            <v>MC000376</v>
          </cell>
          <cell r="P7191">
            <v>8640000</v>
          </cell>
          <cell r="AC7191" t="str">
            <v>Sữa nước</v>
          </cell>
          <cell r="AH7191" t="str">
            <v>Tiến độ 1</v>
          </cell>
        </row>
        <row r="7192">
          <cell r="H7192" t="str">
            <v>MC000376</v>
          </cell>
          <cell r="P7192">
            <v>11592000</v>
          </cell>
          <cell r="AC7192" t="str">
            <v>Dinh Dưỡng</v>
          </cell>
          <cell r="AH7192" t="str">
            <v>Tiến độ 1</v>
          </cell>
        </row>
        <row r="7193">
          <cell r="H7193" t="str">
            <v>MC000376</v>
          </cell>
          <cell r="P7193">
            <v>8880000</v>
          </cell>
          <cell r="AC7193" t="str">
            <v>Dinh Dưỡng</v>
          </cell>
          <cell r="AH7193" t="str">
            <v>Tiến độ 1</v>
          </cell>
        </row>
        <row r="7194">
          <cell r="H7194" t="str">
            <v>MC000376</v>
          </cell>
          <cell r="P7194">
            <v>9504000</v>
          </cell>
          <cell r="AC7194" t="str">
            <v>Dinh Dưỡng</v>
          </cell>
          <cell r="AH7194" t="str">
            <v>Tiến độ 1</v>
          </cell>
        </row>
        <row r="7195">
          <cell r="H7195" t="str">
            <v>MC001125</v>
          </cell>
          <cell r="P7195">
            <v>57024000</v>
          </cell>
          <cell r="AC7195" t="str">
            <v>Dinh Dưỡng</v>
          </cell>
          <cell r="AH7195" t="str">
            <v>Tiến độ 1</v>
          </cell>
        </row>
        <row r="7196">
          <cell r="H7196" t="str">
            <v>MC001125</v>
          </cell>
          <cell r="P7196">
            <v>53280000</v>
          </cell>
          <cell r="AC7196" t="str">
            <v>Dinh Dưỡng</v>
          </cell>
          <cell r="AH7196" t="str">
            <v>Tiến độ 1</v>
          </cell>
        </row>
        <row r="7197">
          <cell r="H7197" t="str">
            <v>MC001125</v>
          </cell>
          <cell r="P7197">
            <v>5875200</v>
          </cell>
          <cell r="AC7197" t="str">
            <v>Sữa Nước Colos</v>
          </cell>
          <cell r="AH7197" t="str">
            <v>Tiến độ 1</v>
          </cell>
        </row>
        <row r="7198">
          <cell r="H7198" t="str">
            <v>MC002816</v>
          </cell>
          <cell r="P7198">
            <v>30120000</v>
          </cell>
          <cell r="AC7198" t="str">
            <v>Dinh Dưỡng</v>
          </cell>
          <cell r="AH7198" t="str">
            <v>Tiến độ 1</v>
          </cell>
        </row>
        <row r="7199">
          <cell r="H7199" t="str">
            <v>MC000521</v>
          </cell>
          <cell r="P7199">
            <v>76377600</v>
          </cell>
          <cell r="AC7199" t="str">
            <v>Sữa Nước</v>
          </cell>
          <cell r="AH7199" t="str">
            <v>Tiến độ 1</v>
          </cell>
        </row>
        <row r="7200">
          <cell r="H7200" t="str">
            <v>MC000521</v>
          </cell>
          <cell r="P7200">
            <v>10368000</v>
          </cell>
          <cell r="AC7200" t="str">
            <v>Sữa Nước</v>
          </cell>
          <cell r="AH7200" t="str">
            <v>Tiến độ 1</v>
          </cell>
        </row>
        <row r="7201">
          <cell r="H7201" t="str">
            <v>MC000521</v>
          </cell>
          <cell r="P7201">
            <v>21504000</v>
          </cell>
          <cell r="AC7201" t="str">
            <v>Sữa Nước Pharma</v>
          </cell>
          <cell r="AH7201" t="str">
            <v>Tiến độ 1</v>
          </cell>
        </row>
        <row r="7202">
          <cell r="H7202" t="str">
            <v>MC000521</v>
          </cell>
          <cell r="P7202">
            <v>17280000</v>
          </cell>
          <cell r="AC7202" t="str">
            <v>Sữa Nước Pharma</v>
          </cell>
          <cell r="AH7202" t="str">
            <v>Tiến độ 1</v>
          </cell>
        </row>
        <row r="7203">
          <cell r="H7203" t="str">
            <v>MC002757</v>
          </cell>
          <cell r="P7203">
            <v>13824000</v>
          </cell>
          <cell r="AC7203" t="str">
            <v>Sữa nước</v>
          </cell>
          <cell r="AH7203" t="str">
            <v>Tiến độ 1</v>
          </cell>
        </row>
        <row r="7204">
          <cell r="H7204" t="str">
            <v>MC002757</v>
          </cell>
          <cell r="P7204">
            <v>7948800</v>
          </cell>
          <cell r="AC7204" t="str">
            <v>Sữa nước</v>
          </cell>
          <cell r="AH7204" t="str">
            <v>Tiến độ 1</v>
          </cell>
        </row>
        <row r="7205">
          <cell r="H7205" t="str">
            <v>MC000756</v>
          </cell>
          <cell r="P7205">
            <v>299376000</v>
          </cell>
          <cell r="AC7205" t="str">
            <v>Dinh Dưỡng</v>
          </cell>
          <cell r="AH7205" t="str">
            <v>Tiến độ 1</v>
          </cell>
        </row>
        <row r="7206">
          <cell r="H7206" t="str">
            <v>MC000756</v>
          </cell>
          <cell r="P7206">
            <v>288600000</v>
          </cell>
          <cell r="AC7206" t="str">
            <v>Dinh Dưỡng</v>
          </cell>
          <cell r="AH7206" t="str">
            <v>Tiến độ 1</v>
          </cell>
        </row>
        <row r="7207">
          <cell r="H7207" t="str">
            <v>MC000756</v>
          </cell>
          <cell r="P7207">
            <v>28800000</v>
          </cell>
          <cell r="AC7207" t="str">
            <v>Dinh Dưỡng</v>
          </cell>
          <cell r="AH7207" t="str">
            <v>Tiến độ 1</v>
          </cell>
        </row>
        <row r="7208">
          <cell r="H7208" t="str">
            <v>MC000756</v>
          </cell>
          <cell r="P7208">
            <v>13896000</v>
          </cell>
          <cell r="AC7208" t="str">
            <v>Dinh Dưỡng</v>
          </cell>
          <cell r="AH7208" t="str">
            <v>Tiến độ 1</v>
          </cell>
        </row>
        <row r="7209">
          <cell r="H7209" t="str">
            <v>MC000756</v>
          </cell>
          <cell r="P7209">
            <v>47040000</v>
          </cell>
          <cell r="AC7209" t="str">
            <v>Dinh Dưỡng</v>
          </cell>
          <cell r="AH7209" t="str">
            <v>Tiến độ 1</v>
          </cell>
        </row>
        <row r="7210">
          <cell r="H7210" t="str">
            <v>MC000756</v>
          </cell>
          <cell r="P7210">
            <v>29880000</v>
          </cell>
          <cell r="AC7210" t="str">
            <v>Dinh Dưỡng</v>
          </cell>
          <cell r="AH7210" t="str">
            <v>Tiến độ 1</v>
          </cell>
        </row>
        <row r="7211">
          <cell r="H7211" t="str">
            <v>MC000756</v>
          </cell>
          <cell r="P7211">
            <v>83232000</v>
          </cell>
          <cell r="AC7211" t="str">
            <v>Sữa Nước Colos</v>
          </cell>
          <cell r="AH7211" t="str">
            <v>Tiến độ 1</v>
          </cell>
        </row>
        <row r="7212">
          <cell r="H7212" t="str">
            <v>MC000756</v>
          </cell>
          <cell r="P7212">
            <v>87552000</v>
          </cell>
          <cell r="AC7212" t="str">
            <v>Sữa Nước Colos</v>
          </cell>
          <cell r="AH7212" t="str">
            <v>Tiến độ 1</v>
          </cell>
        </row>
        <row r="7213">
          <cell r="H7213" t="str">
            <v>MC000888</v>
          </cell>
          <cell r="P7213">
            <v>1632000</v>
          </cell>
          <cell r="AC7213" t="str">
            <v>Bột Ăn Dặm</v>
          </cell>
          <cell r="AH7213" t="str">
            <v>Tiến độ 1</v>
          </cell>
        </row>
        <row r="7214">
          <cell r="H7214" t="str">
            <v>MC000888</v>
          </cell>
          <cell r="P7214">
            <v>51840000</v>
          </cell>
          <cell r="AC7214" t="str">
            <v>Sữa nước</v>
          </cell>
          <cell r="AH7214" t="str">
            <v>Tiến độ 1</v>
          </cell>
        </row>
        <row r="7215">
          <cell r="H7215" t="str">
            <v>MC000888</v>
          </cell>
          <cell r="P7215">
            <v>17280000</v>
          </cell>
          <cell r="AC7215" t="str">
            <v>Sữa Nước</v>
          </cell>
          <cell r="AH7215" t="str">
            <v>Tiến độ 1</v>
          </cell>
        </row>
        <row r="7216">
          <cell r="H7216" t="str">
            <v>MC000888</v>
          </cell>
          <cell r="P7216">
            <v>22464000</v>
          </cell>
          <cell r="AC7216" t="str">
            <v>Sữa Nước</v>
          </cell>
          <cell r="AH7216" t="str">
            <v>Tiến độ 1</v>
          </cell>
        </row>
        <row r="7217">
          <cell r="H7217" t="str">
            <v>MC000888</v>
          </cell>
          <cell r="P7217">
            <v>19872000</v>
          </cell>
          <cell r="AC7217" t="str">
            <v>Sữa nước</v>
          </cell>
          <cell r="AH7217" t="str">
            <v>Tiến độ 1</v>
          </cell>
        </row>
        <row r="7218">
          <cell r="H7218" t="str">
            <v>MC000888</v>
          </cell>
          <cell r="P7218">
            <v>14400000</v>
          </cell>
          <cell r="AC7218" t="str">
            <v>Sữa Nước</v>
          </cell>
          <cell r="AH7218" t="str">
            <v>Tiến độ 1</v>
          </cell>
        </row>
        <row r="7219">
          <cell r="H7219" t="str">
            <v>MC000888</v>
          </cell>
          <cell r="P7219">
            <v>7200000</v>
          </cell>
          <cell r="AC7219" t="str">
            <v>Sữa Nước</v>
          </cell>
          <cell r="AH7219" t="str">
            <v>Tiến độ 1</v>
          </cell>
        </row>
        <row r="7220">
          <cell r="H7220" t="str">
            <v>MC000888</v>
          </cell>
          <cell r="P7220">
            <v>4608000</v>
          </cell>
          <cell r="AC7220" t="str">
            <v>Sữa Nước</v>
          </cell>
          <cell r="AH7220" t="str">
            <v>Tiến độ 1</v>
          </cell>
        </row>
        <row r="7221">
          <cell r="H7221" t="str">
            <v>MC000888</v>
          </cell>
          <cell r="P7221">
            <v>28512000</v>
          </cell>
          <cell r="AC7221" t="str">
            <v>Dinh Dưỡng</v>
          </cell>
          <cell r="AH7221" t="str">
            <v>Tiến độ 1</v>
          </cell>
        </row>
        <row r="7222">
          <cell r="H7222" t="str">
            <v>MC000888</v>
          </cell>
          <cell r="P7222">
            <v>4440000</v>
          </cell>
          <cell r="AC7222" t="str">
            <v>Dinh Dưỡng</v>
          </cell>
          <cell r="AH7222" t="str">
            <v>Tiến độ 1</v>
          </cell>
        </row>
        <row r="7223">
          <cell r="H7223" t="str">
            <v>MC000888</v>
          </cell>
          <cell r="P7223">
            <v>23040000</v>
          </cell>
          <cell r="AC7223" t="str">
            <v>Dinh Dưỡng</v>
          </cell>
          <cell r="AH7223" t="str">
            <v>Tiến độ 1</v>
          </cell>
        </row>
        <row r="7224">
          <cell r="H7224" t="str">
            <v>MC000888</v>
          </cell>
          <cell r="P7224">
            <v>4824000</v>
          </cell>
          <cell r="AC7224" t="str">
            <v>Dinh Dưỡng</v>
          </cell>
          <cell r="AH7224" t="str">
            <v>Tiến độ 1</v>
          </cell>
        </row>
        <row r="7225">
          <cell r="H7225" t="str">
            <v>MC000888</v>
          </cell>
          <cell r="P7225">
            <v>19320000</v>
          </cell>
          <cell r="AC7225" t="str">
            <v>Dinh Dưỡng</v>
          </cell>
          <cell r="AH7225" t="str">
            <v>Tiến độ 1</v>
          </cell>
        </row>
        <row r="7226">
          <cell r="H7226" t="str">
            <v>MC002499</v>
          </cell>
          <cell r="P7226">
            <v>11592000</v>
          </cell>
          <cell r="AC7226" t="str">
            <v>Dinh Dưỡng</v>
          </cell>
          <cell r="AH7226" t="str">
            <v>Tiến độ 1</v>
          </cell>
        </row>
        <row r="7227">
          <cell r="H7227" t="str">
            <v>MC002499</v>
          </cell>
          <cell r="P7227">
            <v>14256000</v>
          </cell>
          <cell r="AC7227" t="str">
            <v>Dinh Dưỡng</v>
          </cell>
          <cell r="AH7227" t="str">
            <v>Tiến độ 1</v>
          </cell>
        </row>
        <row r="7228">
          <cell r="H7228" t="str">
            <v>MC002499</v>
          </cell>
          <cell r="P7228">
            <v>7896000</v>
          </cell>
          <cell r="AC7228" t="str">
            <v>Pharma</v>
          </cell>
          <cell r="AH7228" t="str">
            <v>Tiến độ 1</v>
          </cell>
        </row>
        <row r="7229">
          <cell r="H7229" t="str">
            <v>MC002499</v>
          </cell>
          <cell r="P7229">
            <v>11040000</v>
          </cell>
          <cell r="AC7229" t="str">
            <v>Pharma</v>
          </cell>
          <cell r="AH7229" t="str">
            <v>Tiến độ 1</v>
          </cell>
        </row>
        <row r="7230">
          <cell r="H7230" t="str">
            <v>MC002499</v>
          </cell>
          <cell r="P7230">
            <v>6360000</v>
          </cell>
          <cell r="AC7230" t="str">
            <v>Sữa Bột Colos</v>
          </cell>
          <cell r="AH7230" t="str">
            <v>Tiến độ 1</v>
          </cell>
        </row>
        <row r="7231">
          <cell r="H7231" t="str">
            <v>MC002499</v>
          </cell>
          <cell r="P7231">
            <v>18360000</v>
          </cell>
          <cell r="AC7231" t="str">
            <v>Sữa Bột Colos</v>
          </cell>
          <cell r="AH7231" t="str">
            <v>Tiến độ 1</v>
          </cell>
        </row>
        <row r="7232">
          <cell r="H7232" t="str">
            <v>MC002499</v>
          </cell>
          <cell r="P7232">
            <v>13896000</v>
          </cell>
          <cell r="AC7232" t="str">
            <v>Dinh Dưỡng</v>
          </cell>
          <cell r="AH7232" t="str">
            <v>Tiến độ 1</v>
          </cell>
        </row>
        <row r="7233">
          <cell r="H7233" t="str">
            <v>MC002811</v>
          </cell>
          <cell r="P7233">
            <v>3120000</v>
          </cell>
          <cell r="AC7233" t="str">
            <v>Pharma</v>
          </cell>
          <cell r="AH7233" t="str">
            <v>Tiến độ 1</v>
          </cell>
        </row>
        <row r="7234">
          <cell r="H7234" t="str">
            <v>MC002811</v>
          </cell>
          <cell r="P7234">
            <v>3240000</v>
          </cell>
          <cell r="AC7234" t="str">
            <v>Pharma</v>
          </cell>
          <cell r="AH7234" t="str">
            <v>Tiến độ 1</v>
          </cell>
        </row>
        <row r="7235">
          <cell r="H7235" t="str">
            <v>MC001920</v>
          </cell>
          <cell r="P7235">
            <v>16560000</v>
          </cell>
          <cell r="AC7235" t="str">
            <v>Pharma</v>
          </cell>
          <cell r="AH7235" t="str">
            <v>Tiến độ 1</v>
          </cell>
        </row>
        <row r="7236">
          <cell r="H7236" t="str">
            <v>MC001920</v>
          </cell>
          <cell r="P7236">
            <v>5640000</v>
          </cell>
          <cell r="AC7236" t="str">
            <v>Pharma</v>
          </cell>
          <cell r="AH7236" t="str">
            <v>Tiến độ 1</v>
          </cell>
        </row>
        <row r="7237">
          <cell r="H7237" t="str">
            <v>MC001920</v>
          </cell>
          <cell r="P7237">
            <v>3828000</v>
          </cell>
          <cell r="AC7237" t="str">
            <v>Pharma</v>
          </cell>
          <cell r="AH7237" t="str">
            <v>Tiến độ 1</v>
          </cell>
        </row>
        <row r="7238">
          <cell r="H7238" t="str">
            <v>MC001920</v>
          </cell>
          <cell r="P7238">
            <v>3948000</v>
          </cell>
          <cell r="AC7238" t="str">
            <v>Pharma</v>
          </cell>
          <cell r="AH7238" t="str">
            <v>Tiến độ 1</v>
          </cell>
        </row>
        <row r="7239">
          <cell r="H7239" t="str">
            <v>MC001920</v>
          </cell>
          <cell r="P7239">
            <v>6480000</v>
          </cell>
          <cell r="AC7239" t="str">
            <v>Pharma</v>
          </cell>
          <cell r="AH7239" t="str">
            <v>Tiến độ 1</v>
          </cell>
        </row>
        <row r="7240">
          <cell r="H7240" t="str">
            <v>MC001920</v>
          </cell>
          <cell r="P7240">
            <v>2940000</v>
          </cell>
          <cell r="AC7240" t="str">
            <v>Nunest</v>
          </cell>
          <cell r="AH7240" t="str">
            <v>Tiến độ 1</v>
          </cell>
        </row>
        <row r="7241">
          <cell r="H7241" t="str">
            <v>MC001920</v>
          </cell>
          <cell r="P7241">
            <v>2370000</v>
          </cell>
          <cell r="AC7241" t="str">
            <v>Nunest</v>
          </cell>
          <cell r="AH7241" t="str">
            <v>Tiến độ 1</v>
          </cell>
        </row>
        <row r="7242">
          <cell r="H7242" t="str">
            <v>MC001920</v>
          </cell>
          <cell r="P7242">
            <v>5400000</v>
          </cell>
          <cell r="AC7242" t="str">
            <v>Nunest</v>
          </cell>
          <cell r="AH7242" t="str">
            <v>Tiến độ 1</v>
          </cell>
        </row>
        <row r="7243">
          <cell r="H7243" t="str">
            <v>MC001920</v>
          </cell>
          <cell r="P7243">
            <v>1245000</v>
          </cell>
          <cell r="AC7243" t="str">
            <v>Nunest</v>
          </cell>
          <cell r="AH7243" t="str">
            <v>Tiến độ 1</v>
          </cell>
        </row>
        <row r="7244">
          <cell r="H7244" t="str">
            <v>MC001920</v>
          </cell>
          <cell r="P7244">
            <v>1680000</v>
          </cell>
          <cell r="AC7244" t="str">
            <v>Nunest</v>
          </cell>
          <cell r="AH7244" t="str">
            <v>Tiến độ 1</v>
          </cell>
        </row>
        <row r="7245">
          <cell r="H7245" t="str">
            <v>MC001920</v>
          </cell>
          <cell r="P7245">
            <v>2700000</v>
          </cell>
          <cell r="AC7245" t="str">
            <v>Nunest</v>
          </cell>
          <cell r="AH7245" t="str">
            <v>Tiến độ 1</v>
          </cell>
        </row>
        <row r="7246">
          <cell r="H7246" t="str">
            <v>MC001920</v>
          </cell>
          <cell r="P7246">
            <v>2160000</v>
          </cell>
          <cell r="AC7246" t="str">
            <v>Nunest</v>
          </cell>
          <cell r="AH7246" t="str">
            <v>Tiến độ 1</v>
          </cell>
        </row>
        <row r="7247">
          <cell r="H7247" t="str">
            <v>MC001920</v>
          </cell>
          <cell r="P7247">
            <v>1440000</v>
          </cell>
          <cell r="AC7247" t="str">
            <v>Nunest</v>
          </cell>
          <cell r="AH7247" t="str">
            <v>Tiến độ 1</v>
          </cell>
        </row>
        <row r="7248">
          <cell r="H7248" t="str">
            <v>MC001920</v>
          </cell>
          <cell r="P7248">
            <v>1656000</v>
          </cell>
          <cell r="AC7248" t="str">
            <v>Nunest</v>
          </cell>
          <cell r="AH7248" t="str">
            <v>Tiến độ 1</v>
          </cell>
        </row>
        <row r="7249">
          <cell r="H7249" t="str">
            <v>MC001920</v>
          </cell>
          <cell r="P7249">
            <v>1170000</v>
          </cell>
          <cell r="AC7249" t="str">
            <v>Nunest</v>
          </cell>
          <cell r="AH7249" t="str">
            <v>Tiến độ 1</v>
          </cell>
        </row>
        <row r="7250">
          <cell r="H7250" t="str">
            <v>MC002694</v>
          </cell>
          <cell r="P7250">
            <v>19440000</v>
          </cell>
          <cell r="AC7250" t="str">
            <v>Sữa Bột Colos</v>
          </cell>
          <cell r="AH7250" t="str">
            <v>Tiến độ 1</v>
          </cell>
        </row>
        <row r="7251">
          <cell r="H7251" t="str">
            <v>MC002694</v>
          </cell>
          <cell r="P7251">
            <v>31800000</v>
          </cell>
          <cell r="AC7251" t="str">
            <v>Sữa Bột Colos</v>
          </cell>
          <cell r="AH7251" t="str">
            <v>Tiến độ 1</v>
          </cell>
        </row>
        <row r="7252">
          <cell r="H7252" t="str">
            <v>MC002694</v>
          </cell>
          <cell r="P7252">
            <v>17280000</v>
          </cell>
          <cell r="AC7252" t="str">
            <v>Sữa Nước</v>
          </cell>
          <cell r="AH7252" t="str">
            <v>Tiến độ 1</v>
          </cell>
        </row>
        <row r="7253">
          <cell r="H7253" t="str">
            <v>MC002694</v>
          </cell>
          <cell r="P7253">
            <v>11520000</v>
          </cell>
          <cell r="AC7253" t="str">
            <v>Sữa Nước</v>
          </cell>
          <cell r="AH7253" t="str">
            <v>Tiến độ 1</v>
          </cell>
        </row>
        <row r="7254">
          <cell r="H7254" t="str">
            <v>MC002694</v>
          </cell>
          <cell r="P7254">
            <v>2880000</v>
          </cell>
          <cell r="AC7254" t="str">
            <v>Sữa Nước</v>
          </cell>
          <cell r="AH7254" t="str">
            <v>Tiến độ 1</v>
          </cell>
        </row>
        <row r="7255">
          <cell r="H7255" t="str">
            <v>MC002694</v>
          </cell>
          <cell r="P7255">
            <v>11232000</v>
          </cell>
          <cell r="AC7255" t="str">
            <v>Sữa Nước</v>
          </cell>
          <cell r="AH7255" t="str">
            <v>Tiến độ 1</v>
          </cell>
        </row>
        <row r="7256">
          <cell r="H7256" t="str">
            <v>MC002694</v>
          </cell>
          <cell r="P7256">
            <v>5760000</v>
          </cell>
          <cell r="AC7256" t="str">
            <v>Dinh Dưỡng</v>
          </cell>
          <cell r="AH7256" t="str">
            <v>Tiến độ 1</v>
          </cell>
        </row>
        <row r="7257">
          <cell r="H7257" t="str">
            <v>MC002694</v>
          </cell>
          <cell r="P7257">
            <v>9264000</v>
          </cell>
          <cell r="AC7257" t="str">
            <v>Dinh Dưỡng</v>
          </cell>
          <cell r="AH7257" t="str">
            <v>Tiến độ 1</v>
          </cell>
        </row>
        <row r="7258">
          <cell r="H7258" t="str">
            <v>MC002694</v>
          </cell>
          <cell r="P7258">
            <v>7896000</v>
          </cell>
          <cell r="AC7258" t="str">
            <v>Pharma</v>
          </cell>
          <cell r="AH7258" t="str">
            <v>Tiến độ 1</v>
          </cell>
        </row>
        <row r="7259">
          <cell r="H7259" t="str">
            <v>MC002694</v>
          </cell>
          <cell r="P7259">
            <v>20736000</v>
          </cell>
          <cell r="AC7259" t="str">
            <v>Sữa nước</v>
          </cell>
          <cell r="AH7259" t="str">
            <v>Tiến độ 1</v>
          </cell>
        </row>
        <row r="7260">
          <cell r="H7260" t="str">
            <v>MC002694</v>
          </cell>
          <cell r="P7260">
            <v>7948800</v>
          </cell>
          <cell r="AC7260" t="str">
            <v>Sữa nước</v>
          </cell>
          <cell r="AH7260" t="str">
            <v>Tiến độ 1</v>
          </cell>
        </row>
        <row r="7261">
          <cell r="H7261" t="str">
            <v>MC003496</v>
          </cell>
          <cell r="P7261">
            <v>3250000</v>
          </cell>
          <cell r="AC7261" t="str">
            <v>Dinh Dưỡng</v>
          </cell>
          <cell r="AH7261" t="str">
            <v>Tiến độ 1</v>
          </cell>
        </row>
        <row r="7262">
          <cell r="H7262" t="str">
            <v>MC003496</v>
          </cell>
          <cell r="P7262">
            <v>6240000</v>
          </cell>
          <cell r="AC7262" t="str">
            <v>Dinh Dưỡng</v>
          </cell>
          <cell r="AH7262" t="str">
            <v>Tiến độ 1</v>
          </cell>
        </row>
        <row r="7263">
          <cell r="H7263" t="str">
            <v>MC003496</v>
          </cell>
          <cell r="P7263">
            <v>10036000</v>
          </cell>
          <cell r="AC7263" t="str">
            <v>Dinh Dưỡng</v>
          </cell>
          <cell r="AH7263" t="str">
            <v>Tiến độ 1</v>
          </cell>
        </row>
        <row r="7264">
          <cell r="H7264" t="str">
            <v>MC003496</v>
          </cell>
          <cell r="P7264">
            <v>9504000</v>
          </cell>
          <cell r="AC7264" t="str">
            <v>Dinh Dưỡng</v>
          </cell>
          <cell r="AH7264" t="str">
            <v>Tiến độ 1</v>
          </cell>
        </row>
        <row r="7265">
          <cell r="H7265" t="str">
            <v>MC003496</v>
          </cell>
          <cell r="P7265">
            <v>9101000</v>
          </cell>
          <cell r="AC7265" t="str">
            <v>Dinh Dưỡng</v>
          </cell>
          <cell r="AH7265" t="str">
            <v>Tiến độ 1</v>
          </cell>
        </row>
        <row r="7266">
          <cell r="H7266" t="str">
            <v>MC003496</v>
          </cell>
          <cell r="P7266">
            <v>9360000</v>
          </cell>
          <cell r="AC7266" t="str">
            <v>Dinh Dưỡng</v>
          </cell>
          <cell r="AH7266" t="str">
            <v>Tiến độ 1</v>
          </cell>
        </row>
        <row r="7267">
          <cell r="H7267" t="str">
            <v>MC003496</v>
          </cell>
          <cell r="P7267">
            <v>7839000</v>
          </cell>
          <cell r="AC7267" t="str">
            <v>Dinh Dưỡng</v>
          </cell>
          <cell r="AH7267" t="str">
            <v>Tiến độ 1</v>
          </cell>
        </row>
        <row r="7268">
          <cell r="H7268" t="str">
            <v>MC003496</v>
          </cell>
          <cell r="P7268">
            <v>10790000</v>
          </cell>
          <cell r="AC7268" t="str">
            <v>Dinh Dưỡng</v>
          </cell>
          <cell r="AH7268" t="str">
            <v>Tiến độ 1</v>
          </cell>
        </row>
        <row r="7269">
          <cell r="H7269" t="str">
            <v>MC003496</v>
          </cell>
          <cell r="P7269">
            <v>8372000</v>
          </cell>
          <cell r="AC7269" t="str">
            <v>Dinh Dưỡng</v>
          </cell>
          <cell r="AH7269" t="str">
            <v>Tiến độ 1</v>
          </cell>
        </row>
        <row r="7270">
          <cell r="H7270" t="str">
            <v>MC003496</v>
          </cell>
          <cell r="P7270">
            <v>8880000</v>
          </cell>
          <cell r="AC7270" t="str">
            <v>Dinh Dưỡng</v>
          </cell>
          <cell r="AH7270" t="str">
            <v>Tiến độ 1</v>
          </cell>
        </row>
        <row r="7271">
          <cell r="H7271" t="str">
            <v>MC003496</v>
          </cell>
          <cell r="P7271">
            <v>17280000</v>
          </cell>
          <cell r="AC7271" t="str">
            <v>Sữa Nước</v>
          </cell>
          <cell r="AH7271" t="str">
            <v>Tiến độ 1</v>
          </cell>
        </row>
        <row r="7272">
          <cell r="H7272" t="str">
            <v>MC003496</v>
          </cell>
          <cell r="P7272">
            <v>11520000</v>
          </cell>
          <cell r="AC7272" t="str">
            <v>Sữa Nước</v>
          </cell>
          <cell r="AH7272" t="str">
            <v>Tiến độ 1</v>
          </cell>
        </row>
        <row r="7273">
          <cell r="H7273" t="str">
            <v>MC003496</v>
          </cell>
          <cell r="P7273">
            <v>25920000</v>
          </cell>
          <cell r="AC7273" t="str">
            <v>Sữa nước</v>
          </cell>
          <cell r="AH7273" t="str">
            <v>Tiến độ 1</v>
          </cell>
        </row>
        <row r="7274">
          <cell r="H7274" t="str">
            <v>MC003496</v>
          </cell>
          <cell r="P7274">
            <v>15897600</v>
          </cell>
          <cell r="AC7274" t="str">
            <v>Sữa nước</v>
          </cell>
          <cell r="AH7274" t="str">
            <v>Tiến độ 1</v>
          </cell>
        </row>
        <row r="7275">
          <cell r="H7275" t="str">
            <v>MC003496</v>
          </cell>
          <cell r="P7275">
            <v>2880000</v>
          </cell>
          <cell r="AC7275" t="str">
            <v>Sữa Nước</v>
          </cell>
          <cell r="AH7275" t="str">
            <v>Tiến độ 1</v>
          </cell>
        </row>
        <row r="7276">
          <cell r="H7276" t="str">
            <v>MC003496</v>
          </cell>
          <cell r="P7276">
            <v>5760000</v>
          </cell>
          <cell r="AC7276" t="str">
            <v>Sữa Nước</v>
          </cell>
          <cell r="AH7276" t="str">
            <v>Tiến độ 1</v>
          </cell>
        </row>
        <row r="7277">
          <cell r="H7277" t="str">
            <v>MC003496</v>
          </cell>
          <cell r="P7277">
            <v>5760000</v>
          </cell>
          <cell r="AC7277" t="str">
            <v>Sữa Nước</v>
          </cell>
          <cell r="AH7277" t="str">
            <v>Tiến độ 1</v>
          </cell>
        </row>
        <row r="7278">
          <cell r="H7278" t="str">
            <v>MC003496</v>
          </cell>
          <cell r="P7278">
            <v>10800000</v>
          </cell>
          <cell r="AC7278" t="str">
            <v>Sữa Nước Pharma</v>
          </cell>
          <cell r="AH7278" t="str">
            <v>Tiến độ 1</v>
          </cell>
        </row>
        <row r="7279">
          <cell r="H7279" t="str">
            <v>MC003496</v>
          </cell>
          <cell r="P7279">
            <v>6451200</v>
          </cell>
          <cell r="AC7279" t="str">
            <v>Sữa Nước Pharma</v>
          </cell>
          <cell r="AH7279" t="str">
            <v>Tiến độ 1</v>
          </cell>
        </row>
        <row r="7280">
          <cell r="H7280" t="str">
            <v>MC003496</v>
          </cell>
          <cell r="P7280">
            <v>3264000</v>
          </cell>
          <cell r="AC7280" t="str">
            <v>Bột Ăn Dặm</v>
          </cell>
          <cell r="AH7280" t="str">
            <v>Tiến độ 1</v>
          </cell>
        </row>
        <row r="7281">
          <cell r="H7281" t="str">
            <v>MC003496</v>
          </cell>
          <cell r="P7281">
            <v>1632000</v>
          </cell>
          <cell r="AC7281" t="str">
            <v>Bột Ăn Dặm</v>
          </cell>
          <cell r="AH7281" t="str">
            <v>Tiến độ 1</v>
          </cell>
        </row>
        <row r="7282">
          <cell r="H7282" t="str">
            <v>MC003496</v>
          </cell>
          <cell r="P7282">
            <v>5664000</v>
          </cell>
          <cell r="AC7282" t="str">
            <v>Bột Ăn Dặm</v>
          </cell>
          <cell r="AH7282" t="str">
            <v>Tiến độ 1</v>
          </cell>
        </row>
        <row r="7283">
          <cell r="H7283" t="str">
            <v>MC002508</v>
          </cell>
          <cell r="P7283">
            <v>21600000</v>
          </cell>
          <cell r="AC7283" t="str">
            <v>Sữa Nước Pharma</v>
          </cell>
          <cell r="AH7283" t="str">
            <v>Tiến độ 1</v>
          </cell>
        </row>
        <row r="7284">
          <cell r="H7284" t="str">
            <v>MC002508</v>
          </cell>
          <cell r="P7284">
            <v>36000000</v>
          </cell>
          <cell r="AC7284" t="str">
            <v>Sữa Nước Pharma</v>
          </cell>
          <cell r="AH7284" t="str">
            <v>Tiến độ 1</v>
          </cell>
        </row>
        <row r="7285">
          <cell r="H7285" t="str">
            <v>MC001114</v>
          </cell>
          <cell r="P7285">
            <v>13320000</v>
          </cell>
          <cell r="AC7285" t="str">
            <v>Dinh Dưỡng</v>
          </cell>
          <cell r="AH7285" t="str">
            <v>Tiến độ 1</v>
          </cell>
        </row>
        <row r="7286">
          <cell r="H7286" t="str">
            <v>MC001114</v>
          </cell>
          <cell r="P7286">
            <v>8550000</v>
          </cell>
          <cell r="AC7286" t="str">
            <v>Nunest</v>
          </cell>
          <cell r="AH7286" t="str">
            <v>Tiến độ 1</v>
          </cell>
        </row>
        <row r="7287">
          <cell r="H7287" t="str">
            <v>MC001114</v>
          </cell>
          <cell r="P7287">
            <v>23760000</v>
          </cell>
          <cell r="AC7287" t="str">
            <v>Dinh Dưỡng</v>
          </cell>
          <cell r="AH7287" t="str">
            <v>Tiến độ 1</v>
          </cell>
        </row>
        <row r="7288">
          <cell r="H7288" t="str">
            <v>MC001114</v>
          </cell>
          <cell r="P7288">
            <v>19320000</v>
          </cell>
          <cell r="AC7288" t="str">
            <v>Dinh Dưỡng</v>
          </cell>
          <cell r="AH7288" t="str">
            <v>Tiến độ 1</v>
          </cell>
        </row>
        <row r="7289">
          <cell r="H7289" t="str">
            <v>MC001114</v>
          </cell>
          <cell r="P7289">
            <v>25920000</v>
          </cell>
          <cell r="AC7289" t="str">
            <v>Sữa nước</v>
          </cell>
          <cell r="AH7289" t="str">
            <v>Tiến độ 1</v>
          </cell>
        </row>
        <row r="7290">
          <cell r="H7290" t="str">
            <v>MC001114</v>
          </cell>
          <cell r="P7290">
            <v>19872000</v>
          </cell>
          <cell r="AC7290" t="str">
            <v>Sữa nước</v>
          </cell>
          <cell r="AH7290" t="str">
            <v>Tiến độ 1</v>
          </cell>
        </row>
        <row r="7291">
          <cell r="H7291" t="str">
            <v>MC001114</v>
          </cell>
          <cell r="P7291">
            <v>10752000</v>
          </cell>
          <cell r="AC7291" t="str">
            <v>Sữa Nước Pharma</v>
          </cell>
          <cell r="AH7291" t="str">
            <v>Tiến độ 1</v>
          </cell>
        </row>
        <row r="7292">
          <cell r="H7292" t="str">
            <v>MC001243</v>
          </cell>
          <cell r="P7292">
            <v>5400000</v>
          </cell>
          <cell r="AC7292" t="str">
            <v>Sữa Nước Pharma</v>
          </cell>
          <cell r="AH7292" t="str">
            <v>Tiến độ 1</v>
          </cell>
        </row>
        <row r="7293">
          <cell r="H7293" t="str">
            <v>MC001243</v>
          </cell>
          <cell r="P7293">
            <v>26880000</v>
          </cell>
          <cell r="AC7293" t="str">
            <v>Sữa Nước Pharma</v>
          </cell>
          <cell r="AH7293" t="str">
            <v>Tiến độ 1</v>
          </cell>
        </row>
        <row r="7294">
          <cell r="H7294" t="str">
            <v>MC001243</v>
          </cell>
          <cell r="P7294">
            <v>1200000</v>
          </cell>
          <cell r="AC7294" t="str">
            <v>Sữa Nước</v>
          </cell>
          <cell r="AH7294" t="str">
            <v>Tiến độ 1</v>
          </cell>
        </row>
        <row r="7295">
          <cell r="H7295" t="str">
            <v>MC001243</v>
          </cell>
          <cell r="P7295">
            <v>1200000</v>
          </cell>
          <cell r="AC7295" t="str">
            <v>Sữa Nước</v>
          </cell>
          <cell r="AH7295" t="str">
            <v>Tiến độ 1</v>
          </cell>
        </row>
        <row r="7296">
          <cell r="H7296" t="str">
            <v>MC001243</v>
          </cell>
          <cell r="P7296">
            <v>5760000</v>
          </cell>
          <cell r="AC7296" t="str">
            <v>Sữa Nước</v>
          </cell>
          <cell r="AH7296" t="str">
            <v>Tiến độ 1</v>
          </cell>
        </row>
        <row r="7297">
          <cell r="H7297" t="str">
            <v>MC001243</v>
          </cell>
          <cell r="P7297">
            <v>7488000</v>
          </cell>
          <cell r="AC7297" t="str">
            <v>Sữa Nước</v>
          </cell>
          <cell r="AH7297" t="str">
            <v>Tiến độ 1</v>
          </cell>
        </row>
        <row r="7298">
          <cell r="H7298" t="str">
            <v>MC001243</v>
          </cell>
          <cell r="P7298">
            <v>8640000</v>
          </cell>
          <cell r="AC7298" t="str">
            <v>Sữa Nước</v>
          </cell>
          <cell r="AH7298" t="str">
            <v>Tiến độ 1</v>
          </cell>
        </row>
        <row r="7299">
          <cell r="H7299" t="str">
            <v>MC000731</v>
          </cell>
          <cell r="P7299">
            <v>137640000</v>
          </cell>
          <cell r="AC7299" t="str">
            <v>Dinh Dưỡng</v>
          </cell>
          <cell r="AH7299" t="str">
            <v>Tiến độ 1</v>
          </cell>
        </row>
        <row r="7300">
          <cell r="H7300" t="str">
            <v>MC000731</v>
          </cell>
          <cell r="P7300">
            <v>6240000</v>
          </cell>
          <cell r="AC7300" t="str">
            <v>Sữa Bột Colos</v>
          </cell>
          <cell r="AH7300" t="str">
            <v>Tiến độ 1</v>
          </cell>
        </row>
        <row r="7301">
          <cell r="H7301" t="str">
            <v>MC000731</v>
          </cell>
          <cell r="P7301">
            <v>12240000</v>
          </cell>
          <cell r="AC7301" t="str">
            <v>Sữa Bột Colos</v>
          </cell>
          <cell r="AH7301" t="str">
            <v>Tiến độ 1</v>
          </cell>
        </row>
        <row r="7302">
          <cell r="H7302" t="str">
            <v>MC000731</v>
          </cell>
          <cell r="P7302">
            <v>1632000</v>
          </cell>
          <cell r="AC7302" t="str">
            <v>Bột Ăn Dặm</v>
          </cell>
          <cell r="AH7302" t="str">
            <v>Tiến độ 1</v>
          </cell>
        </row>
        <row r="7303">
          <cell r="H7303" t="str">
            <v>MC000731</v>
          </cell>
          <cell r="P7303">
            <v>1632000</v>
          </cell>
          <cell r="AC7303" t="str">
            <v>Bột Ăn Dặm</v>
          </cell>
          <cell r="AH7303" t="str">
            <v>Tiến độ 1</v>
          </cell>
        </row>
        <row r="7304">
          <cell r="H7304" t="str">
            <v>MC000731</v>
          </cell>
          <cell r="P7304">
            <v>1416000</v>
          </cell>
          <cell r="AC7304" t="str">
            <v>Bột Ăn Dặm</v>
          </cell>
          <cell r="AH7304" t="str">
            <v>Tiến độ 1</v>
          </cell>
        </row>
        <row r="7305">
          <cell r="H7305" t="str">
            <v>MC000731</v>
          </cell>
          <cell r="P7305">
            <v>1632000</v>
          </cell>
          <cell r="AC7305" t="str">
            <v>Bột Ăn Dặm</v>
          </cell>
          <cell r="AH7305" t="str">
            <v>Tiến độ 1</v>
          </cell>
        </row>
        <row r="7306">
          <cell r="H7306" t="str">
            <v>MC000731</v>
          </cell>
          <cell r="P7306">
            <v>5760000</v>
          </cell>
          <cell r="AC7306" t="str">
            <v>Dinh Dưỡng</v>
          </cell>
          <cell r="AH7306" t="str">
            <v>Tiến độ 1</v>
          </cell>
        </row>
        <row r="7307">
          <cell r="H7307" t="str">
            <v>MC000731</v>
          </cell>
          <cell r="P7307">
            <v>4440000</v>
          </cell>
          <cell r="AC7307" t="str">
            <v>Dinh Dưỡng</v>
          </cell>
          <cell r="AH7307" t="str">
            <v>Tiến độ 1</v>
          </cell>
        </row>
        <row r="7308">
          <cell r="H7308" t="str">
            <v>MC000731</v>
          </cell>
          <cell r="P7308">
            <v>4440000</v>
          </cell>
          <cell r="AC7308" t="str">
            <v>Dinh Dưỡng</v>
          </cell>
          <cell r="AH7308" t="str">
            <v>Tiến độ 1</v>
          </cell>
        </row>
        <row r="7309">
          <cell r="H7309" t="str">
            <v>MC000731</v>
          </cell>
          <cell r="P7309">
            <v>6000000</v>
          </cell>
          <cell r="AC7309" t="str">
            <v>Dinh Dưỡng</v>
          </cell>
          <cell r="AH7309" t="str">
            <v>Tiến độ 1</v>
          </cell>
        </row>
        <row r="7310">
          <cell r="H7310" t="str">
            <v>MC000731</v>
          </cell>
          <cell r="P7310">
            <v>422928000</v>
          </cell>
          <cell r="AC7310" t="str">
            <v>Dinh Dưỡng</v>
          </cell>
          <cell r="AH7310" t="str">
            <v>Tiến độ 1</v>
          </cell>
        </row>
        <row r="7311">
          <cell r="H7311" t="str">
            <v>MC000731</v>
          </cell>
          <cell r="P7311">
            <v>155520000</v>
          </cell>
          <cell r="AC7311" t="str">
            <v>Sữa nước</v>
          </cell>
          <cell r="AH7311" t="str">
            <v>Tiến độ 1</v>
          </cell>
        </row>
        <row r="7312">
          <cell r="H7312" t="str">
            <v>MC000731</v>
          </cell>
          <cell r="P7312">
            <v>59616000</v>
          </cell>
          <cell r="AC7312" t="str">
            <v>Sữa nước</v>
          </cell>
          <cell r="AH7312" t="str">
            <v>Tiến độ 1</v>
          </cell>
        </row>
        <row r="7313">
          <cell r="H7313" t="str">
            <v>MC000746</v>
          </cell>
          <cell r="P7313">
            <v>21600000</v>
          </cell>
          <cell r="AC7313" t="str">
            <v>Sữa Nước Pharma</v>
          </cell>
          <cell r="AH7313" t="str">
            <v>Tiến độ 1</v>
          </cell>
        </row>
        <row r="7314">
          <cell r="H7314" t="str">
            <v>MC000746</v>
          </cell>
          <cell r="P7314">
            <v>2649600</v>
          </cell>
          <cell r="AC7314" t="str">
            <v>Sữa Nước Pharma</v>
          </cell>
          <cell r="AH7314" t="str">
            <v>Tiến độ 1</v>
          </cell>
        </row>
        <row r="7315">
          <cell r="H7315" t="str">
            <v>MC000746</v>
          </cell>
          <cell r="P7315">
            <v>21600000</v>
          </cell>
          <cell r="AC7315" t="str">
            <v>Sữa nước</v>
          </cell>
          <cell r="AH7315" t="str">
            <v>Tiến độ 1</v>
          </cell>
        </row>
        <row r="7316">
          <cell r="H7316" t="str">
            <v>MC000746</v>
          </cell>
          <cell r="P7316">
            <v>7948800</v>
          </cell>
          <cell r="AC7316" t="str">
            <v>Sữa nước</v>
          </cell>
          <cell r="AH7316" t="str">
            <v>Tiến độ 1</v>
          </cell>
        </row>
        <row r="7317">
          <cell r="H7317" t="str">
            <v>MC000746</v>
          </cell>
          <cell r="P7317">
            <v>5880000</v>
          </cell>
          <cell r="AC7317" t="str">
            <v>Dinh Dưỡng</v>
          </cell>
          <cell r="AH7317" t="str">
            <v>Tiến độ 1</v>
          </cell>
        </row>
        <row r="7318">
          <cell r="H7318" t="str">
            <v>MC000746</v>
          </cell>
          <cell r="P7318">
            <v>6480000</v>
          </cell>
          <cell r="AC7318" t="str">
            <v>Sữa Bột Colos</v>
          </cell>
          <cell r="AH7318" t="str">
            <v>Tiến độ 1</v>
          </cell>
        </row>
        <row r="7319">
          <cell r="H7319" t="str">
            <v>MC000746</v>
          </cell>
          <cell r="P7319">
            <v>2832000</v>
          </cell>
          <cell r="AC7319" t="str">
            <v>Bột Ăn Dặm</v>
          </cell>
          <cell r="AH7319" t="str">
            <v>Tiến độ 1</v>
          </cell>
        </row>
        <row r="7320">
          <cell r="H7320" t="str">
            <v>MC000746</v>
          </cell>
          <cell r="P7320">
            <v>4896000</v>
          </cell>
          <cell r="AC7320" t="str">
            <v>Bột Ăn Dặm</v>
          </cell>
          <cell r="AH7320" t="str">
            <v>Tiến độ 1</v>
          </cell>
        </row>
        <row r="7321">
          <cell r="H7321" t="str">
            <v>MC000746</v>
          </cell>
          <cell r="P7321">
            <v>9792000</v>
          </cell>
          <cell r="AC7321" t="str">
            <v>Bột Ăn Dặm</v>
          </cell>
          <cell r="AH7321" t="str">
            <v>Tiến độ 1</v>
          </cell>
        </row>
        <row r="7322">
          <cell r="H7322" t="str">
            <v>MC000746</v>
          </cell>
          <cell r="P7322">
            <v>3264000</v>
          </cell>
          <cell r="AC7322" t="str">
            <v>Bột Ăn Dặm</v>
          </cell>
          <cell r="AH7322" t="str">
            <v>Tiến độ 1</v>
          </cell>
        </row>
        <row r="7323">
          <cell r="H7323" t="str">
            <v>MC000746</v>
          </cell>
          <cell r="P7323">
            <v>1632000</v>
          </cell>
          <cell r="AC7323" t="str">
            <v>Bột Ăn Dặm</v>
          </cell>
          <cell r="AH7323" t="str">
            <v>Tiến độ 1</v>
          </cell>
        </row>
        <row r="7324">
          <cell r="H7324" t="str">
            <v>MC000746</v>
          </cell>
          <cell r="P7324">
            <v>4896000</v>
          </cell>
          <cell r="AC7324" t="str">
            <v>Bột Ăn Dặm</v>
          </cell>
          <cell r="AH7324" t="str">
            <v>Tiến độ 1</v>
          </cell>
        </row>
        <row r="7325">
          <cell r="H7325" t="str">
            <v>MC000746</v>
          </cell>
          <cell r="P7325">
            <v>4896000</v>
          </cell>
          <cell r="AC7325" t="str">
            <v>Bột Ăn Dặm</v>
          </cell>
          <cell r="AH7325" t="str">
            <v>Tiến độ 1</v>
          </cell>
        </row>
        <row r="7326">
          <cell r="H7326" t="str">
            <v>MC000782</v>
          </cell>
          <cell r="P7326">
            <v>27648000</v>
          </cell>
          <cell r="AC7326" t="str">
            <v>Sữa nước</v>
          </cell>
          <cell r="AH7326" t="str">
            <v>Tiến độ 1</v>
          </cell>
        </row>
        <row r="7327">
          <cell r="H7327" t="str">
            <v>MC000782</v>
          </cell>
          <cell r="P7327">
            <v>15897600</v>
          </cell>
          <cell r="AC7327" t="str">
            <v>Sữa nước</v>
          </cell>
          <cell r="AH7327" t="str">
            <v>Tiến độ 1</v>
          </cell>
        </row>
        <row r="7328">
          <cell r="H7328" t="str">
            <v>MC002066</v>
          </cell>
          <cell r="P7328">
            <v>51840000</v>
          </cell>
          <cell r="AC7328" t="str">
            <v>Sữa Nước Pharma</v>
          </cell>
          <cell r="AH7328" t="str">
            <v>Tiến độ 1</v>
          </cell>
        </row>
        <row r="7329">
          <cell r="H7329" t="str">
            <v>MC002066</v>
          </cell>
          <cell r="P7329">
            <v>26496000</v>
          </cell>
          <cell r="AC7329" t="str">
            <v>Sữa Nước Pharma</v>
          </cell>
          <cell r="AH7329" t="str">
            <v>Tiến độ 1</v>
          </cell>
        </row>
        <row r="7330">
          <cell r="H7330" t="str">
            <v>MC002066</v>
          </cell>
          <cell r="P7330">
            <v>12960000</v>
          </cell>
          <cell r="AC7330" t="str">
            <v>Sữa Nước Pharma</v>
          </cell>
          <cell r="AH7330" t="str">
            <v>Tiến độ 1</v>
          </cell>
        </row>
        <row r="7331">
          <cell r="H7331" t="str">
            <v>MC002066</v>
          </cell>
          <cell r="P7331">
            <v>19353600</v>
          </cell>
          <cell r="AC7331" t="str">
            <v>Sữa Nước Pharma</v>
          </cell>
          <cell r="AH7331" t="str">
            <v>Tiến độ 1</v>
          </cell>
        </row>
        <row r="7332">
          <cell r="H7332" t="str">
            <v>MC002066</v>
          </cell>
          <cell r="P7332">
            <v>14040000</v>
          </cell>
          <cell r="AC7332" t="str">
            <v>Pharma</v>
          </cell>
          <cell r="AH7332" t="str">
            <v>Tiến độ 1</v>
          </cell>
        </row>
        <row r="7333">
          <cell r="H7333" t="str">
            <v>MC002066</v>
          </cell>
          <cell r="P7333">
            <v>39480000</v>
          </cell>
          <cell r="AC7333" t="str">
            <v>Pharma</v>
          </cell>
          <cell r="AH7333" t="str">
            <v>Tiến độ 1</v>
          </cell>
        </row>
        <row r="7334">
          <cell r="H7334" t="str">
            <v>MC002066</v>
          </cell>
          <cell r="P7334">
            <v>3948000</v>
          </cell>
          <cell r="AC7334" t="str">
            <v>Pharma</v>
          </cell>
          <cell r="AH7334" t="str">
            <v>Tiến độ 1</v>
          </cell>
        </row>
        <row r="7335">
          <cell r="H7335" t="str">
            <v>MC002066</v>
          </cell>
          <cell r="P7335">
            <v>4680000</v>
          </cell>
          <cell r="AC7335" t="str">
            <v>Pharma</v>
          </cell>
          <cell r="AH7335" t="str">
            <v>Tiến độ 1</v>
          </cell>
        </row>
        <row r="7336">
          <cell r="H7336" t="str">
            <v>MC002066</v>
          </cell>
          <cell r="P7336">
            <v>15120000</v>
          </cell>
          <cell r="AC7336" t="str">
            <v>Pharma</v>
          </cell>
          <cell r="AH7336" t="str">
            <v>Tiến độ 1</v>
          </cell>
        </row>
        <row r="7337">
          <cell r="H7337" t="str">
            <v>MC002066</v>
          </cell>
          <cell r="P7337">
            <v>1200000</v>
          </cell>
          <cell r="AC7337" t="str">
            <v>Pur</v>
          </cell>
          <cell r="AH7337" t="str">
            <v>Tiến độ 1</v>
          </cell>
        </row>
        <row r="7338">
          <cell r="H7338" t="str">
            <v>MC002066</v>
          </cell>
          <cell r="P7338">
            <v>1440000</v>
          </cell>
          <cell r="AC7338" t="str">
            <v>Pur</v>
          </cell>
          <cell r="AH7338" t="str">
            <v>Tiến độ 1</v>
          </cell>
        </row>
        <row r="7339">
          <cell r="H7339" t="str">
            <v>MC002066</v>
          </cell>
          <cell r="P7339">
            <v>1080000</v>
          </cell>
          <cell r="AC7339" t="str">
            <v>Pur</v>
          </cell>
          <cell r="AH7339" t="str">
            <v>Tiến độ 1</v>
          </cell>
        </row>
        <row r="7340">
          <cell r="H7340" t="str">
            <v>MC002066</v>
          </cell>
          <cell r="P7340">
            <v>1200000</v>
          </cell>
          <cell r="AC7340" t="str">
            <v>Pur</v>
          </cell>
          <cell r="AH7340" t="str">
            <v>Tiến độ 1</v>
          </cell>
        </row>
        <row r="7341">
          <cell r="H7341" t="str">
            <v>MC002066</v>
          </cell>
          <cell r="P7341">
            <v>1320000</v>
          </cell>
          <cell r="AC7341" t="str">
            <v>Pur</v>
          </cell>
          <cell r="AH7341" t="str">
            <v>Tiến độ 1</v>
          </cell>
        </row>
        <row r="7342">
          <cell r="H7342" t="str">
            <v>MC002066</v>
          </cell>
          <cell r="P7342">
            <v>576000</v>
          </cell>
          <cell r="AC7342" t="str">
            <v>Pur</v>
          </cell>
          <cell r="AH7342" t="str">
            <v>Tiến độ 1</v>
          </cell>
        </row>
        <row r="7343">
          <cell r="H7343" t="str">
            <v>MC002066</v>
          </cell>
          <cell r="P7343">
            <v>720000</v>
          </cell>
          <cell r="AC7343" t="str">
            <v>Pur</v>
          </cell>
          <cell r="AH7343" t="str">
            <v>Tiến độ 1</v>
          </cell>
        </row>
        <row r="7344">
          <cell r="H7344" t="str">
            <v>MC002066</v>
          </cell>
          <cell r="P7344">
            <v>540000</v>
          </cell>
          <cell r="AC7344" t="str">
            <v>Pur</v>
          </cell>
          <cell r="AH7344" t="str">
            <v>Tiến độ 1</v>
          </cell>
        </row>
        <row r="7345">
          <cell r="H7345" t="str">
            <v>MC002066</v>
          </cell>
          <cell r="P7345">
            <v>1050000</v>
          </cell>
          <cell r="AC7345" t="str">
            <v>Pur</v>
          </cell>
          <cell r="AH7345" t="str">
            <v>Tiến độ 1</v>
          </cell>
        </row>
        <row r="7346">
          <cell r="H7346" t="str">
            <v>MC002066</v>
          </cell>
          <cell r="P7346">
            <v>2760000</v>
          </cell>
          <cell r="AC7346" t="str">
            <v>Pur</v>
          </cell>
          <cell r="AH7346" t="str">
            <v>Tiến độ 1</v>
          </cell>
        </row>
        <row r="7347">
          <cell r="H7347" t="str">
            <v>MC002066</v>
          </cell>
          <cell r="P7347">
            <v>1020000</v>
          </cell>
          <cell r="AC7347" t="str">
            <v>Pur</v>
          </cell>
          <cell r="AH7347" t="str">
            <v>Tiến độ 1</v>
          </cell>
        </row>
        <row r="7348">
          <cell r="H7348" t="str">
            <v>MC002066</v>
          </cell>
          <cell r="P7348">
            <v>1020000</v>
          </cell>
          <cell r="AC7348" t="str">
            <v>Pur</v>
          </cell>
          <cell r="AH7348" t="str">
            <v>Tiến độ 1</v>
          </cell>
        </row>
        <row r="7349">
          <cell r="H7349" t="str">
            <v>MC002066</v>
          </cell>
          <cell r="P7349">
            <v>1020000</v>
          </cell>
          <cell r="AC7349" t="str">
            <v>Pur</v>
          </cell>
          <cell r="AH7349" t="str">
            <v>Tiến độ 1</v>
          </cell>
        </row>
        <row r="7350">
          <cell r="H7350" t="str">
            <v>MC002066</v>
          </cell>
          <cell r="P7350">
            <v>1020000</v>
          </cell>
          <cell r="AC7350" t="str">
            <v>Pur</v>
          </cell>
          <cell r="AH7350" t="str">
            <v>Tiến độ 1</v>
          </cell>
        </row>
        <row r="7351">
          <cell r="H7351" t="str">
            <v>MC002066</v>
          </cell>
          <cell r="P7351">
            <v>1020000</v>
          </cell>
          <cell r="AC7351" t="str">
            <v>Pur</v>
          </cell>
          <cell r="AH7351" t="str">
            <v>Tiến độ 1</v>
          </cell>
        </row>
        <row r="7352">
          <cell r="H7352" t="str">
            <v>MC002066</v>
          </cell>
          <cell r="P7352">
            <v>2100000</v>
          </cell>
          <cell r="AC7352" t="str">
            <v>Pur</v>
          </cell>
          <cell r="AH7352" t="str">
            <v>Tiến độ 1</v>
          </cell>
        </row>
        <row r="7353">
          <cell r="H7353" t="str">
            <v>MC002066</v>
          </cell>
          <cell r="P7353">
            <v>462000</v>
          </cell>
          <cell r="AC7353" t="str">
            <v>Pur</v>
          </cell>
          <cell r="AH7353" t="str">
            <v>Tiến độ 1</v>
          </cell>
        </row>
        <row r="7354">
          <cell r="H7354" t="str">
            <v>MC002066</v>
          </cell>
          <cell r="P7354">
            <v>480000</v>
          </cell>
          <cell r="AC7354" t="str">
            <v>Pur</v>
          </cell>
          <cell r="AH7354" t="str">
            <v>Tiến độ 1</v>
          </cell>
        </row>
        <row r="7355">
          <cell r="H7355" t="str">
            <v>MC002066</v>
          </cell>
          <cell r="P7355">
            <v>510000</v>
          </cell>
          <cell r="AC7355" t="str">
            <v>Pur</v>
          </cell>
          <cell r="AH7355" t="str">
            <v>Tiến độ 1</v>
          </cell>
        </row>
        <row r="7356">
          <cell r="H7356" t="str">
            <v>MC002066</v>
          </cell>
          <cell r="P7356">
            <v>480000</v>
          </cell>
          <cell r="AC7356" t="str">
            <v>Pur</v>
          </cell>
          <cell r="AH7356" t="str">
            <v>Tiến độ 1</v>
          </cell>
        </row>
        <row r="7357">
          <cell r="H7357" t="str">
            <v>MC002066</v>
          </cell>
          <cell r="P7357">
            <v>540000</v>
          </cell>
          <cell r="AC7357" t="str">
            <v>Pur</v>
          </cell>
          <cell r="AH7357" t="str">
            <v>Tiến độ 1</v>
          </cell>
        </row>
        <row r="7358">
          <cell r="H7358" t="str">
            <v>MC002066</v>
          </cell>
          <cell r="P7358">
            <v>354000</v>
          </cell>
          <cell r="AC7358" t="str">
            <v>Pur</v>
          </cell>
          <cell r="AH7358" t="str">
            <v>Tiến độ 1</v>
          </cell>
        </row>
        <row r="7359">
          <cell r="H7359" t="str">
            <v>MC002066</v>
          </cell>
          <cell r="P7359">
            <v>4350000</v>
          </cell>
          <cell r="AC7359" t="str">
            <v>Pur</v>
          </cell>
          <cell r="AH7359" t="str">
            <v>Tiến độ 1</v>
          </cell>
        </row>
        <row r="7360">
          <cell r="H7360" t="str">
            <v>MC002066</v>
          </cell>
          <cell r="P7360">
            <v>828000</v>
          </cell>
          <cell r="AC7360" t="str">
            <v>Pur</v>
          </cell>
          <cell r="AH7360" t="str">
            <v>Tiến độ 1</v>
          </cell>
        </row>
        <row r="7361">
          <cell r="H7361" t="str">
            <v>MC002066</v>
          </cell>
          <cell r="P7361">
            <v>360000</v>
          </cell>
          <cell r="AC7361" t="str">
            <v>Pur</v>
          </cell>
          <cell r="AH7361" t="str">
            <v>Tiến độ 1</v>
          </cell>
        </row>
        <row r="7362">
          <cell r="H7362" t="str">
            <v>MC002066</v>
          </cell>
          <cell r="P7362">
            <v>360000</v>
          </cell>
          <cell r="AC7362" t="str">
            <v>Pur</v>
          </cell>
          <cell r="AH7362" t="str">
            <v>Tiến độ 1</v>
          </cell>
        </row>
        <row r="7363">
          <cell r="H7363" t="str">
            <v>MC002066</v>
          </cell>
          <cell r="P7363">
            <v>1740000</v>
          </cell>
          <cell r="AC7363" t="str">
            <v>Pur</v>
          </cell>
          <cell r="AH7363" t="str">
            <v>Tiến độ 1</v>
          </cell>
        </row>
        <row r="7364">
          <cell r="H7364" t="str">
            <v>MC002066</v>
          </cell>
          <cell r="P7364">
            <v>27000000</v>
          </cell>
          <cell r="AC7364" t="str">
            <v>Nunest</v>
          </cell>
          <cell r="AH7364" t="str">
            <v>Tiến độ 1</v>
          </cell>
        </row>
        <row r="7365">
          <cell r="H7365" t="str">
            <v>MC002066</v>
          </cell>
          <cell r="P7365">
            <v>5040000</v>
          </cell>
          <cell r="AC7365" t="str">
            <v>Nunest</v>
          </cell>
          <cell r="AH7365" t="str">
            <v>Tiến độ 1</v>
          </cell>
        </row>
        <row r="7366">
          <cell r="H7366" t="str">
            <v>MC001142</v>
          </cell>
          <cell r="P7366">
            <v>19872000</v>
          </cell>
          <cell r="AC7366" t="str">
            <v>Sữa nước</v>
          </cell>
          <cell r="AH7366" t="str">
            <v>Tiến độ 1</v>
          </cell>
        </row>
        <row r="7367">
          <cell r="H7367" t="str">
            <v>MC001142</v>
          </cell>
          <cell r="P7367">
            <v>13248000</v>
          </cell>
          <cell r="AC7367" t="str">
            <v>Sữa nước</v>
          </cell>
          <cell r="AH7367" t="str">
            <v>Tiến độ 1</v>
          </cell>
        </row>
        <row r="7368">
          <cell r="H7368" t="str">
            <v>MC001142</v>
          </cell>
          <cell r="P7368">
            <v>8640000</v>
          </cell>
          <cell r="AC7368" t="str">
            <v>Sữa nước</v>
          </cell>
          <cell r="AH7368" t="str">
            <v>Tiến độ 1</v>
          </cell>
        </row>
        <row r="7369">
          <cell r="H7369" t="str">
            <v>MC001142</v>
          </cell>
          <cell r="P7369">
            <v>71280000</v>
          </cell>
          <cell r="AC7369" t="str">
            <v>Dinh Dưỡng</v>
          </cell>
          <cell r="AH7369" t="str">
            <v>Tiến độ 1</v>
          </cell>
        </row>
        <row r="7370">
          <cell r="H7370" t="str">
            <v>MC001142</v>
          </cell>
          <cell r="P7370">
            <v>66600000</v>
          </cell>
          <cell r="AC7370" t="str">
            <v>Dinh Dưỡng</v>
          </cell>
          <cell r="AH7370" t="str">
            <v>Tiến độ 1</v>
          </cell>
        </row>
        <row r="7371">
          <cell r="H7371" t="str">
            <v>MC001142</v>
          </cell>
          <cell r="P7371">
            <v>8640000</v>
          </cell>
          <cell r="AC7371" t="str">
            <v>Sữa Nước</v>
          </cell>
          <cell r="AH7371" t="str">
            <v>Tiến độ 1</v>
          </cell>
        </row>
        <row r="7372">
          <cell r="H7372" t="str">
            <v>MC001142</v>
          </cell>
          <cell r="P7372">
            <v>6624000</v>
          </cell>
          <cell r="AC7372" t="str">
            <v>Sữa Nước</v>
          </cell>
          <cell r="AH7372" t="str">
            <v>Tiến độ 1</v>
          </cell>
        </row>
        <row r="7373">
          <cell r="H7373" t="str">
            <v>MC001142</v>
          </cell>
          <cell r="P7373">
            <v>5760000</v>
          </cell>
          <cell r="AC7373" t="str">
            <v>Sữa Nước</v>
          </cell>
          <cell r="AH7373" t="str">
            <v>Tiến độ 1</v>
          </cell>
        </row>
        <row r="7374">
          <cell r="H7374" t="str">
            <v>MC001142</v>
          </cell>
          <cell r="P7374">
            <v>1320000</v>
          </cell>
          <cell r="AC7374" t="str">
            <v>Pur</v>
          </cell>
          <cell r="AH7374" t="str">
            <v>Tiến độ 1</v>
          </cell>
        </row>
        <row r="7375">
          <cell r="H7375" t="str">
            <v>MC001142</v>
          </cell>
          <cell r="P7375">
            <v>552000</v>
          </cell>
          <cell r="AC7375" t="str">
            <v>Pur</v>
          </cell>
          <cell r="AH7375" t="str">
            <v>Tiến độ 1</v>
          </cell>
        </row>
        <row r="7376">
          <cell r="H7376" t="str">
            <v>MC001142</v>
          </cell>
          <cell r="P7376">
            <v>600000</v>
          </cell>
          <cell r="AC7376" t="str">
            <v>Pur</v>
          </cell>
          <cell r="AH7376" t="str">
            <v>Tiến độ 1</v>
          </cell>
        </row>
        <row r="7377">
          <cell r="H7377" t="str">
            <v>MC001142</v>
          </cell>
          <cell r="P7377">
            <v>3264000</v>
          </cell>
          <cell r="AC7377" t="str">
            <v>Bột Ăn Dặm</v>
          </cell>
          <cell r="AH7377" t="str">
            <v>Tiến độ 1</v>
          </cell>
        </row>
        <row r="7378">
          <cell r="H7378" t="str">
            <v>MC002741</v>
          </cell>
          <cell r="P7378">
            <v>26496000</v>
          </cell>
          <cell r="AC7378" t="str">
            <v>Sữa nước</v>
          </cell>
          <cell r="AH7378" t="str">
            <v>Tiến độ 1</v>
          </cell>
        </row>
        <row r="7379">
          <cell r="H7379" t="str">
            <v>MC002741</v>
          </cell>
          <cell r="P7379">
            <v>28512000</v>
          </cell>
          <cell r="AC7379" t="str">
            <v>Dinh Dưỡng</v>
          </cell>
          <cell r="AH7379" t="str">
            <v>Tiến độ 1</v>
          </cell>
        </row>
        <row r="7380">
          <cell r="H7380" t="str">
            <v>MC002741</v>
          </cell>
          <cell r="P7380">
            <v>35520000</v>
          </cell>
          <cell r="AC7380" t="str">
            <v>Dinh Dưỡng</v>
          </cell>
          <cell r="AH7380" t="str">
            <v>Tiến độ 1</v>
          </cell>
        </row>
        <row r="7381">
          <cell r="H7381" t="str">
            <v>MC000615</v>
          </cell>
          <cell r="P7381">
            <v>4896000</v>
          </cell>
          <cell r="AC7381" t="str">
            <v>Bột Ăn Dặm</v>
          </cell>
          <cell r="AH7381" t="str">
            <v>Tiến độ 1</v>
          </cell>
        </row>
        <row r="7382">
          <cell r="H7382" t="str">
            <v>MC000615</v>
          </cell>
          <cell r="P7382">
            <v>2832000</v>
          </cell>
          <cell r="AC7382" t="str">
            <v>Bột Ăn Dặm</v>
          </cell>
          <cell r="AH7382" t="str">
            <v>Tiến độ 1</v>
          </cell>
        </row>
        <row r="7383">
          <cell r="H7383" t="str">
            <v>MC000615</v>
          </cell>
          <cell r="P7383">
            <v>45360000</v>
          </cell>
          <cell r="AC7383" t="str">
            <v>Sữa nước</v>
          </cell>
          <cell r="AH7383" t="str">
            <v>Tiến độ 1</v>
          </cell>
        </row>
        <row r="7384">
          <cell r="H7384" t="str">
            <v>MC000615</v>
          </cell>
          <cell r="P7384">
            <v>60278400</v>
          </cell>
          <cell r="AC7384" t="str">
            <v>Sữa nước</v>
          </cell>
          <cell r="AH7384" t="str">
            <v>Tiến độ 1</v>
          </cell>
        </row>
        <row r="7385">
          <cell r="H7385" t="str">
            <v>MC002785</v>
          </cell>
          <cell r="P7385">
            <v>48960000</v>
          </cell>
          <cell r="AC7385" t="str">
            <v>Sữa Nước Colos</v>
          </cell>
          <cell r="AH7385" t="str">
            <v>Tiến độ 1</v>
          </cell>
        </row>
        <row r="7386">
          <cell r="H7386" t="str">
            <v>MC002785</v>
          </cell>
          <cell r="P7386">
            <v>18000000</v>
          </cell>
          <cell r="AC7386" t="str">
            <v>Sữa Nước Pharma</v>
          </cell>
          <cell r="AH7386" t="str">
            <v>Tiến độ 1</v>
          </cell>
        </row>
        <row r="7387">
          <cell r="H7387" t="str">
            <v>MC002560</v>
          </cell>
          <cell r="P7387">
            <v>8985600</v>
          </cell>
          <cell r="AC7387" t="str">
            <v>Sữa Nước</v>
          </cell>
          <cell r="AH7387" t="str">
            <v>Tiến độ 1</v>
          </cell>
        </row>
        <row r="7388">
          <cell r="H7388" t="str">
            <v>MC002560</v>
          </cell>
          <cell r="P7388">
            <v>17280000</v>
          </cell>
          <cell r="AC7388" t="str">
            <v>Sữa Nước</v>
          </cell>
          <cell r="AH7388" t="str">
            <v>Tiến độ 1</v>
          </cell>
        </row>
        <row r="7389">
          <cell r="H7389" t="str">
            <v>MC002560</v>
          </cell>
          <cell r="P7389">
            <v>17280000</v>
          </cell>
          <cell r="AC7389" t="str">
            <v>Sữa Nước</v>
          </cell>
          <cell r="AH7389" t="str">
            <v>Tiến độ 1</v>
          </cell>
        </row>
        <row r="7390">
          <cell r="H7390" t="str">
            <v>MC002560</v>
          </cell>
          <cell r="P7390">
            <v>23040000</v>
          </cell>
          <cell r="AC7390" t="str">
            <v>Sữa Nước</v>
          </cell>
          <cell r="AH7390" t="str">
            <v>Tiến độ 1</v>
          </cell>
        </row>
        <row r="7391">
          <cell r="H7391" t="str">
            <v>MC002560</v>
          </cell>
          <cell r="P7391">
            <v>17244000</v>
          </cell>
          <cell r="AC7391" t="str">
            <v>Dinh Dưỡng</v>
          </cell>
          <cell r="AH7391" t="str">
            <v>Tiến độ 1</v>
          </cell>
        </row>
        <row r="7392">
          <cell r="H7392" t="str">
            <v>MC002560</v>
          </cell>
          <cell r="P7392">
            <v>14940000</v>
          </cell>
          <cell r="AC7392" t="str">
            <v>Dinh Dưỡng</v>
          </cell>
          <cell r="AH7392" t="str">
            <v>Tiến độ 1</v>
          </cell>
        </row>
        <row r="7393">
          <cell r="H7393" t="str">
            <v>MC002560</v>
          </cell>
          <cell r="P7393">
            <v>11592000</v>
          </cell>
          <cell r="AC7393" t="str">
            <v>Dinh Dưỡng</v>
          </cell>
          <cell r="AH7393" t="str">
            <v>Tiến độ 1</v>
          </cell>
        </row>
        <row r="7394">
          <cell r="H7394" t="str">
            <v>MC002560</v>
          </cell>
          <cell r="P7394">
            <v>13896000</v>
          </cell>
          <cell r="AC7394" t="str">
            <v>Dinh Dưỡng</v>
          </cell>
          <cell r="AH7394" t="str">
            <v>Tiến độ 1</v>
          </cell>
        </row>
        <row r="7395">
          <cell r="H7395" t="str">
            <v>MC002560</v>
          </cell>
          <cell r="P7395">
            <v>11760000</v>
          </cell>
          <cell r="AC7395" t="str">
            <v>Dinh Dưỡng</v>
          </cell>
          <cell r="AH7395" t="str">
            <v>Tiến độ 1</v>
          </cell>
        </row>
        <row r="7396">
          <cell r="H7396" t="str">
            <v>MC002560</v>
          </cell>
          <cell r="P7396">
            <v>42768000</v>
          </cell>
          <cell r="AC7396" t="str">
            <v>Dinh Dưỡng</v>
          </cell>
          <cell r="AH7396" t="str">
            <v>Tiến độ 1</v>
          </cell>
        </row>
        <row r="7397">
          <cell r="H7397" t="str">
            <v>MC002560</v>
          </cell>
          <cell r="P7397">
            <v>44400000</v>
          </cell>
          <cell r="AC7397" t="str">
            <v>Dinh Dưỡng</v>
          </cell>
          <cell r="AH7397" t="str">
            <v>Tiến độ 1</v>
          </cell>
        </row>
        <row r="7398">
          <cell r="H7398" t="str">
            <v>MC002560</v>
          </cell>
          <cell r="P7398">
            <v>31800000</v>
          </cell>
          <cell r="AC7398" t="str">
            <v>Sữa Bột Colos</v>
          </cell>
          <cell r="AH7398" t="str">
            <v>Tiến độ 1</v>
          </cell>
        </row>
        <row r="7399">
          <cell r="H7399" t="str">
            <v>MC002560</v>
          </cell>
          <cell r="P7399">
            <v>18360000</v>
          </cell>
          <cell r="AC7399" t="str">
            <v>Sữa Bột Colos</v>
          </cell>
          <cell r="AH7399" t="str">
            <v>Tiến độ 1</v>
          </cell>
        </row>
        <row r="7400">
          <cell r="H7400" t="str">
            <v>MC002560</v>
          </cell>
          <cell r="P7400">
            <v>6120000</v>
          </cell>
          <cell r="AC7400" t="str">
            <v>Sữa Bột Colos</v>
          </cell>
          <cell r="AH7400" t="str">
            <v>Tiến độ 1</v>
          </cell>
        </row>
        <row r="7401">
          <cell r="H7401" t="str">
            <v>MC002560</v>
          </cell>
          <cell r="P7401">
            <v>25804800</v>
          </cell>
          <cell r="AC7401" t="str">
            <v>Sữa Nước Pharma</v>
          </cell>
          <cell r="AH7401" t="str">
            <v>Tiến độ 1</v>
          </cell>
        </row>
        <row r="7402">
          <cell r="H7402" t="str">
            <v>MC002560</v>
          </cell>
          <cell r="P7402">
            <v>10368000</v>
          </cell>
          <cell r="AC7402" t="str">
            <v>Sữa Nước Pharma</v>
          </cell>
          <cell r="AH7402" t="str">
            <v>Tiến độ 1</v>
          </cell>
        </row>
        <row r="7403">
          <cell r="H7403" t="str">
            <v>MC002560</v>
          </cell>
          <cell r="P7403">
            <v>3600000</v>
          </cell>
          <cell r="AC7403" t="str">
            <v>Sữa Nước Pharma</v>
          </cell>
          <cell r="AH7403" t="str">
            <v>Tiến độ 1</v>
          </cell>
        </row>
        <row r="7404">
          <cell r="H7404" t="str">
            <v>MC001157</v>
          </cell>
          <cell r="P7404">
            <v>2400000</v>
          </cell>
          <cell r="AC7404" t="str">
            <v>Sữa Nước</v>
          </cell>
          <cell r="AH7404" t="str">
            <v>Tiến độ 1</v>
          </cell>
        </row>
        <row r="7405">
          <cell r="H7405" t="str">
            <v>MC001157</v>
          </cell>
          <cell r="P7405">
            <v>2220000</v>
          </cell>
          <cell r="AC7405" t="str">
            <v>Dinh Dưỡng</v>
          </cell>
          <cell r="AH7405" t="str">
            <v>Tiến độ 1</v>
          </cell>
        </row>
        <row r="7406">
          <cell r="H7406" t="str">
            <v>MC001157</v>
          </cell>
          <cell r="P7406">
            <v>28512000</v>
          </cell>
          <cell r="AC7406" t="str">
            <v>Dinh Dưỡng</v>
          </cell>
          <cell r="AH7406" t="str">
            <v>Tiến độ 1</v>
          </cell>
        </row>
        <row r="7407">
          <cell r="H7407" t="str">
            <v>MC001157</v>
          </cell>
          <cell r="P7407">
            <v>2250000</v>
          </cell>
          <cell r="AC7407" t="str">
            <v>Nunest</v>
          </cell>
          <cell r="AH7407" t="str">
            <v>Tiến độ 1</v>
          </cell>
        </row>
        <row r="7408">
          <cell r="H7408" t="str">
            <v>MC001157</v>
          </cell>
          <cell r="P7408">
            <v>2370000</v>
          </cell>
          <cell r="AC7408" t="str">
            <v>Nunest</v>
          </cell>
          <cell r="AH7408" t="str">
            <v>Tiến độ 1</v>
          </cell>
        </row>
        <row r="7409">
          <cell r="H7409" t="str">
            <v>MC001157</v>
          </cell>
          <cell r="P7409">
            <v>2370000</v>
          </cell>
          <cell r="AC7409" t="str">
            <v>Nunest</v>
          </cell>
          <cell r="AH7409" t="str">
            <v>Tiến độ 1</v>
          </cell>
        </row>
        <row r="7410">
          <cell r="H7410" t="str">
            <v>MC001157</v>
          </cell>
          <cell r="P7410">
            <v>2940000</v>
          </cell>
          <cell r="AC7410" t="str">
            <v>Nunest</v>
          </cell>
          <cell r="AH7410" t="str">
            <v>Tiến độ 1</v>
          </cell>
        </row>
        <row r="7411">
          <cell r="H7411" t="str">
            <v>MC002500</v>
          </cell>
          <cell r="P7411">
            <v>11760000</v>
          </cell>
          <cell r="AC7411" t="str">
            <v>Dinh Dưỡng</v>
          </cell>
          <cell r="AH7411" t="str">
            <v>Tiến độ 1</v>
          </cell>
        </row>
        <row r="7412">
          <cell r="H7412" t="str">
            <v>MC002500</v>
          </cell>
          <cell r="P7412">
            <v>4632000</v>
          </cell>
          <cell r="AC7412" t="str">
            <v>Dinh Dưỡng</v>
          </cell>
          <cell r="AH7412" t="str">
            <v>Tiến độ 1</v>
          </cell>
        </row>
        <row r="7413">
          <cell r="H7413" t="str">
            <v>MC002500</v>
          </cell>
          <cell r="P7413">
            <v>5760000</v>
          </cell>
          <cell r="AC7413" t="str">
            <v>Dinh Dưỡng</v>
          </cell>
          <cell r="AH7413" t="str">
            <v>Tiến độ 1</v>
          </cell>
        </row>
        <row r="7414">
          <cell r="H7414" t="str">
            <v>MC002500</v>
          </cell>
          <cell r="P7414">
            <v>4752000</v>
          </cell>
          <cell r="AC7414" t="str">
            <v>Dinh Dưỡng</v>
          </cell>
          <cell r="AH7414" t="str">
            <v>Tiến độ 1</v>
          </cell>
        </row>
        <row r="7415">
          <cell r="H7415" t="str">
            <v>MC002500</v>
          </cell>
          <cell r="P7415">
            <v>11040000</v>
          </cell>
          <cell r="AC7415" t="str">
            <v>Pharma</v>
          </cell>
          <cell r="AH7415" t="str">
            <v>Tiến độ 1</v>
          </cell>
        </row>
        <row r="7416">
          <cell r="H7416" t="str">
            <v>MC002500</v>
          </cell>
          <cell r="P7416">
            <v>3720000</v>
          </cell>
          <cell r="AC7416" t="str">
            <v>Pharma</v>
          </cell>
          <cell r="AH7416" t="str">
            <v>Tiến độ 1</v>
          </cell>
        </row>
        <row r="7417">
          <cell r="H7417" t="str">
            <v>MC002500</v>
          </cell>
          <cell r="P7417">
            <v>3240000</v>
          </cell>
          <cell r="AC7417" t="str">
            <v>Pharma</v>
          </cell>
          <cell r="AH7417" t="str">
            <v>Tiến độ 1</v>
          </cell>
        </row>
        <row r="7418">
          <cell r="H7418" t="str">
            <v>MC002500</v>
          </cell>
          <cell r="P7418">
            <v>4680000</v>
          </cell>
          <cell r="AC7418" t="str">
            <v>Pharma</v>
          </cell>
          <cell r="AH7418" t="str">
            <v>Tiến độ 1</v>
          </cell>
        </row>
        <row r="7419">
          <cell r="H7419" t="str">
            <v>MC002500</v>
          </cell>
          <cell r="P7419">
            <v>4632000</v>
          </cell>
          <cell r="AC7419" t="str">
            <v>Dinh Dưỡng</v>
          </cell>
          <cell r="AH7419" t="str">
            <v>Tiến độ 1</v>
          </cell>
        </row>
        <row r="7420">
          <cell r="H7420" t="str">
            <v>MC002500</v>
          </cell>
          <cell r="P7420">
            <v>5760000</v>
          </cell>
          <cell r="AC7420" t="str">
            <v>Dinh Dưỡng</v>
          </cell>
          <cell r="AH7420" t="str">
            <v>Tiến độ 1</v>
          </cell>
        </row>
        <row r="7421">
          <cell r="H7421" t="str">
            <v>MC002500</v>
          </cell>
          <cell r="P7421">
            <v>6816000</v>
          </cell>
          <cell r="AC7421" t="str">
            <v>Dinh Dưỡng</v>
          </cell>
          <cell r="AH7421" t="str">
            <v>Tiến độ 1</v>
          </cell>
        </row>
        <row r="7422">
          <cell r="H7422" t="str">
            <v>MC002500</v>
          </cell>
          <cell r="P7422">
            <v>11760000</v>
          </cell>
          <cell r="AC7422" t="str">
            <v>Dinh Dưỡng</v>
          </cell>
          <cell r="AH7422" t="str">
            <v>Tiến độ 1</v>
          </cell>
        </row>
        <row r="7423">
          <cell r="H7423" t="str">
            <v>MC002500</v>
          </cell>
          <cell r="P7423">
            <v>5748000</v>
          </cell>
          <cell r="AC7423" t="str">
            <v>Dinh Dưỡng</v>
          </cell>
          <cell r="AH7423" t="str">
            <v>Tiến độ 1</v>
          </cell>
        </row>
        <row r="7424">
          <cell r="H7424" t="str">
            <v>MC002500</v>
          </cell>
          <cell r="P7424">
            <v>9504000</v>
          </cell>
          <cell r="AC7424" t="str">
            <v>Dinh Dưỡng</v>
          </cell>
          <cell r="AH7424" t="str">
            <v>Tiến độ 1</v>
          </cell>
        </row>
        <row r="7425">
          <cell r="H7425" t="str">
            <v>MC000798</v>
          </cell>
          <cell r="P7425">
            <v>7728000</v>
          </cell>
          <cell r="AC7425" t="str">
            <v>Dinh Dưỡng</v>
          </cell>
          <cell r="AH7425" t="str">
            <v>Tiến độ 1</v>
          </cell>
        </row>
        <row r="7426">
          <cell r="H7426" t="str">
            <v>MC000798</v>
          </cell>
          <cell r="P7426">
            <v>1938000</v>
          </cell>
          <cell r="AC7426" t="str">
            <v>Dinh Dưỡng</v>
          </cell>
          <cell r="AH7426" t="str">
            <v>Tiến độ 1</v>
          </cell>
        </row>
        <row r="7427">
          <cell r="H7427" t="str">
            <v>MC000798</v>
          </cell>
          <cell r="P7427">
            <v>4440000</v>
          </cell>
          <cell r="AC7427" t="str">
            <v>Dinh Dưỡng</v>
          </cell>
          <cell r="AH7427" t="str">
            <v>Tiến độ 1</v>
          </cell>
        </row>
        <row r="7428">
          <cell r="H7428" t="str">
            <v>MC000798</v>
          </cell>
          <cell r="P7428">
            <v>5760000</v>
          </cell>
          <cell r="AC7428" t="str">
            <v>Sữa Nước</v>
          </cell>
          <cell r="AH7428" t="str">
            <v>Tiến độ 1</v>
          </cell>
        </row>
        <row r="7429">
          <cell r="H7429" t="str">
            <v>MC000798</v>
          </cell>
          <cell r="P7429">
            <v>3456000</v>
          </cell>
          <cell r="AC7429" t="str">
            <v>Sữa nước</v>
          </cell>
          <cell r="AH7429" t="str">
            <v>Tiến độ 1</v>
          </cell>
        </row>
        <row r="7430">
          <cell r="H7430" t="str">
            <v>MC000798</v>
          </cell>
          <cell r="P7430">
            <v>5400000</v>
          </cell>
          <cell r="AC7430" t="str">
            <v>Sữa Nước Pharma</v>
          </cell>
          <cell r="AH7430" t="str">
            <v>Tiến độ 1</v>
          </cell>
        </row>
        <row r="7431">
          <cell r="H7431" t="str">
            <v>MC000798</v>
          </cell>
          <cell r="P7431">
            <v>4320000</v>
          </cell>
          <cell r="AC7431" t="str">
            <v>Sữa Nước Pharma</v>
          </cell>
          <cell r="AH7431" t="str">
            <v>Tiến độ 1</v>
          </cell>
        </row>
        <row r="7432">
          <cell r="H7432" t="str">
            <v>MC000798</v>
          </cell>
          <cell r="P7432">
            <v>4896000</v>
          </cell>
          <cell r="AC7432" t="str">
            <v>Sữa Nước Colos</v>
          </cell>
          <cell r="AH7432" t="str">
            <v>Tiến độ 1</v>
          </cell>
        </row>
        <row r="7433">
          <cell r="H7433" t="str">
            <v>MC002665</v>
          </cell>
          <cell r="P7433">
            <v>8640000</v>
          </cell>
          <cell r="AC7433" t="str">
            <v>Sữa Nước</v>
          </cell>
          <cell r="AH7433" t="str">
            <v>Tiến độ 1</v>
          </cell>
        </row>
        <row r="7434">
          <cell r="H7434" t="str">
            <v>MC002665</v>
          </cell>
          <cell r="P7434">
            <v>10752000</v>
          </cell>
          <cell r="AC7434" t="str">
            <v>Sữa Nước</v>
          </cell>
          <cell r="AH7434" t="str">
            <v>Tiến độ 1</v>
          </cell>
        </row>
        <row r="7435">
          <cell r="H7435" t="str">
            <v>MC002665</v>
          </cell>
          <cell r="P7435">
            <v>15052800</v>
          </cell>
          <cell r="AC7435" t="str">
            <v>Sữa Nước Pharma</v>
          </cell>
          <cell r="AH7435" t="str">
            <v>Tiến độ 1</v>
          </cell>
        </row>
        <row r="7436">
          <cell r="H7436" t="str">
            <v>MC002601</v>
          </cell>
          <cell r="P7436">
            <v>15552000</v>
          </cell>
          <cell r="AC7436" t="str">
            <v>Sữa nước</v>
          </cell>
          <cell r="AH7436" t="str">
            <v>Tiến độ 1</v>
          </cell>
        </row>
        <row r="7437">
          <cell r="H7437" t="str">
            <v>MC002601</v>
          </cell>
          <cell r="P7437">
            <v>7948800</v>
          </cell>
          <cell r="AC7437" t="str">
            <v>Sữa nước</v>
          </cell>
          <cell r="AH7437" t="str">
            <v>Tiến độ 1</v>
          </cell>
        </row>
        <row r="7438">
          <cell r="H7438" t="str">
            <v>MC002601</v>
          </cell>
          <cell r="P7438">
            <v>28224000</v>
          </cell>
          <cell r="AC7438" t="str">
            <v>Sữa Nước</v>
          </cell>
          <cell r="AH7438" t="str">
            <v>Tiến độ 1</v>
          </cell>
        </row>
        <row r="7439">
          <cell r="H7439" t="str">
            <v>MC002601</v>
          </cell>
          <cell r="P7439">
            <v>24192000</v>
          </cell>
          <cell r="AC7439" t="str">
            <v>Sữa Nước</v>
          </cell>
          <cell r="AH7439" t="str">
            <v>Tiến độ 1</v>
          </cell>
        </row>
        <row r="7440">
          <cell r="H7440" t="str">
            <v>MC000341</v>
          </cell>
          <cell r="P7440">
            <v>3888000</v>
          </cell>
          <cell r="AC7440" t="str">
            <v>Sữa nước</v>
          </cell>
          <cell r="AH7440" t="str">
            <v>Tiến độ 1</v>
          </cell>
        </row>
        <row r="7441">
          <cell r="H7441" t="str">
            <v>MC000341</v>
          </cell>
          <cell r="P7441">
            <v>8611200</v>
          </cell>
          <cell r="AC7441" t="str">
            <v>Sữa nước</v>
          </cell>
          <cell r="AH7441" t="str">
            <v>Tiến độ 1</v>
          </cell>
        </row>
        <row r="7442">
          <cell r="H7442" t="str">
            <v>MC000065</v>
          </cell>
          <cell r="P7442">
            <v>354000</v>
          </cell>
          <cell r="AC7442" t="str">
            <v>Bột Ăn Dặm</v>
          </cell>
          <cell r="AH7442" t="str">
            <v>Tiến độ 1</v>
          </cell>
        </row>
        <row r="7443">
          <cell r="H7443" t="str">
            <v>MC000065</v>
          </cell>
          <cell r="P7443">
            <v>408000</v>
          </cell>
          <cell r="AC7443" t="str">
            <v>Bột Ăn Dặm</v>
          </cell>
          <cell r="AH7443" t="str">
            <v>Tiến độ 1</v>
          </cell>
        </row>
        <row r="7444">
          <cell r="H7444" t="str">
            <v>MC000065</v>
          </cell>
          <cell r="P7444">
            <v>177000</v>
          </cell>
          <cell r="AC7444" t="str">
            <v>Bột Ăn Dặm</v>
          </cell>
          <cell r="AH7444" t="str">
            <v>Tiến độ 1</v>
          </cell>
        </row>
        <row r="7445">
          <cell r="H7445" t="str">
            <v>MC000065</v>
          </cell>
          <cell r="P7445">
            <v>177000</v>
          </cell>
          <cell r="AC7445" t="str">
            <v>Bột Ăn Dặm</v>
          </cell>
          <cell r="AH7445" t="str">
            <v>Tiến độ 1</v>
          </cell>
        </row>
        <row r="7446">
          <cell r="H7446" t="str">
            <v>MC000065</v>
          </cell>
          <cell r="P7446">
            <v>177000</v>
          </cell>
          <cell r="AC7446" t="str">
            <v>Bột Ăn Dặm</v>
          </cell>
          <cell r="AH7446" t="str">
            <v>Tiến độ 1</v>
          </cell>
        </row>
        <row r="7447">
          <cell r="H7447" t="str">
            <v>MC000065</v>
          </cell>
          <cell r="P7447">
            <v>177000</v>
          </cell>
          <cell r="AC7447" t="str">
            <v>Bột Ăn Dặm</v>
          </cell>
          <cell r="AH7447" t="str">
            <v>Tiến độ 1</v>
          </cell>
        </row>
        <row r="7448">
          <cell r="H7448" t="str">
            <v>MC000065</v>
          </cell>
          <cell r="P7448">
            <v>204000</v>
          </cell>
          <cell r="AC7448" t="str">
            <v>Bột Ăn Dặm</v>
          </cell>
          <cell r="AH7448" t="str">
            <v>Tiến độ 1</v>
          </cell>
        </row>
        <row r="7449">
          <cell r="H7449" t="str">
            <v>MC000065</v>
          </cell>
          <cell r="P7449">
            <v>204000</v>
          </cell>
          <cell r="AC7449" t="str">
            <v>Bột Ăn Dặm</v>
          </cell>
          <cell r="AH7449" t="str">
            <v>Tiến độ 1</v>
          </cell>
        </row>
        <row r="7450">
          <cell r="H7450" t="str">
            <v>MC001913</v>
          </cell>
          <cell r="P7450">
            <v>765000</v>
          </cell>
          <cell r="AC7450" t="str">
            <v>Pur</v>
          </cell>
          <cell r="AH7450" t="str">
            <v>Tiến độ 1</v>
          </cell>
        </row>
        <row r="7451">
          <cell r="H7451" t="str">
            <v>MC001913</v>
          </cell>
          <cell r="P7451">
            <v>408000</v>
          </cell>
          <cell r="AC7451" t="str">
            <v>Pur</v>
          </cell>
          <cell r="AH7451" t="str">
            <v>Tiến độ 1</v>
          </cell>
        </row>
        <row r="7452">
          <cell r="H7452" t="str">
            <v>MC001913</v>
          </cell>
          <cell r="P7452">
            <v>11700000</v>
          </cell>
          <cell r="AC7452" t="str">
            <v>Pur</v>
          </cell>
          <cell r="AH7452" t="str">
            <v>Tiến độ 1</v>
          </cell>
        </row>
        <row r="7453">
          <cell r="H7453" t="str">
            <v>MC001913</v>
          </cell>
          <cell r="P7453">
            <v>935000</v>
          </cell>
          <cell r="AC7453" t="str">
            <v>Pur</v>
          </cell>
          <cell r="AH7453" t="str">
            <v>Tiến độ 1</v>
          </cell>
        </row>
        <row r="7454">
          <cell r="H7454" t="str">
            <v>MC001913</v>
          </cell>
          <cell r="P7454">
            <v>624000</v>
          </cell>
          <cell r="AC7454" t="str">
            <v>Pur</v>
          </cell>
          <cell r="AH7454" t="str">
            <v>Tiến độ 1</v>
          </cell>
        </row>
        <row r="7455">
          <cell r="H7455" t="str">
            <v>MC001913</v>
          </cell>
          <cell r="P7455">
            <v>850000</v>
          </cell>
          <cell r="AC7455" t="str">
            <v>Pur</v>
          </cell>
          <cell r="AH7455" t="str">
            <v>Tiến độ 1</v>
          </cell>
        </row>
        <row r="7456">
          <cell r="H7456" t="str">
            <v>MC001913</v>
          </cell>
          <cell r="P7456">
            <v>270000</v>
          </cell>
          <cell r="AC7456" t="str">
            <v>Pur</v>
          </cell>
          <cell r="AH7456" t="str">
            <v>Tiến độ 1</v>
          </cell>
        </row>
        <row r="7457">
          <cell r="H7457" t="str">
            <v>MC001913</v>
          </cell>
          <cell r="P7457">
            <v>180000</v>
          </cell>
          <cell r="AC7457" t="str">
            <v>Pur</v>
          </cell>
          <cell r="AH7457" t="str">
            <v>Tiến độ 1</v>
          </cell>
        </row>
        <row r="7458">
          <cell r="H7458" t="str">
            <v>MC001913</v>
          </cell>
          <cell r="P7458">
            <v>150000</v>
          </cell>
          <cell r="AC7458" t="str">
            <v>Pur</v>
          </cell>
          <cell r="AH7458" t="str">
            <v>Tiến độ 1</v>
          </cell>
        </row>
        <row r="7459">
          <cell r="H7459" t="str">
            <v>MC001814</v>
          </cell>
          <cell r="P7459">
            <v>425000</v>
          </cell>
          <cell r="AC7459" t="str">
            <v>Pur</v>
          </cell>
          <cell r="AH7459" t="str">
            <v>Tiến độ 1</v>
          </cell>
        </row>
        <row r="7460">
          <cell r="H7460" t="str">
            <v>MC001814</v>
          </cell>
          <cell r="P7460">
            <v>3230000</v>
          </cell>
          <cell r="AC7460" t="str">
            <v>Pur</v>
          </cell>
          <cell r="AH7460" t="str">
            <v>Tiến độ 1</v>
          </cell>
        </row>
        <row r="7461">
          <cell r="H7461" t="str">
            <v>MC001814</v>
          </cell>
          <cell r="P7461">
            <v>360000</v>
          </cell>
          <cell r="AC7461" t="str">
            <v>Pur</v>
          </cell>
          <cell r="AH7461" t="str">
            <v>Tiến độ 1</v>
          </cell>
        </row>
        <row r="7462">
          <cell r="H7462" t="str">
            <v>MC001814</v>
          </cell>
          <cell r="P7462">
            <v>177000</v>
          </cell>
          <cell r="AC7462" t="str">
            <v>Pur</v>
          </cell>
          <cell r="AH7462" t="str">
            <v>Tiến độ 1</v>
          </cell>
        </row>
        <row r="7463">
          <cell r="H7463" t="str">
            <v>MC001814</v>
          </cell>
          <cell r="P7463">
            <v>969000</v>
          </cell>
          <cell r="AC7463" t="str">
            <v>Pur</v>
          </cell>
          <cell r="AH7463" t="str">
            <v>Tiến độ 1</v>
          </cell>
        </row>
        <row r="7464">
          <cell r="H7464" t="str">
            <v>MC001814</v>
          </cell>
          <cell r="P7464">
            <v>5580000</v>
          </cell>
          <cell r="AC7464" t="str">
            <v>Pur</v>
          </cell>
          <cell r="AH7464" t="str">
            <v>Tiến độ 1</v>
          </cell>
        </row>
        <row r="7465">
          <cell r="H7465" t="str">
            <v>MC001814</v>
          </cell>
          <cell r="P7465">
            <v>1020000</v>
          </cell>
          <cell r="AC7465" t="str">
            <v>Pur</v>
          </cell>
          <cell r="AH7465" t="str">
            <v>Tiến độ 1</v>
          </cell>
        </row>
        <row r="7466">
          <cell r="H7466" t="str">
            <v>MC001814</v>
          </cell>
          <cell r="P7466">
            <v>1014000</v>
          </cell>
          <cell r="AC7466" t="str">
            <v>Pur</v>
          </cell>
          <cell r="AH7466" t="str">
            <v>Tiến độ 1</v>
          </cell>
        </row>
        <row r="7467">
          <cell r="H7467" t="str">
            <v>MC001814</v>
          </cell>
          <cell r="P7467">
            <v>270000</v>
          </cell>
          <cell r="AC7467" t="str">
            <v>Pur</v>
          </cell>
          <cell r="AH7467" t="str">
            <v>Tiến độ 1</v>
          </cell>
        </row>
        <row r="7468">
          <cell r="H7468" t="str">
            <v>MC001814</v>
          </cell>
          <cell r="P7468">
            <v>1275000</v>
          </cell>
          <cell r="AC7468" t="str">
            <v>Pur</v>
          </cell>
          <cell r="AH7468" t="str">
            <v>Tiến độ 1</v>
          </cell>
        </row>
        <row r="7469">
          <cell r="H7469" t="str">
            <v>MC001814</v>
          </cell>
          <cell r="P7469">
            <v>450000</v>
          </cell>
          <cell r="AC7469" t="str">
            <v>Pur</v>
          </cell>
          <cell r="AH7469" t="str">
            <v>Tiến độ 1</v>
          </cell>
        </row>
        <row r="7470">
          <cell r="H7470" t="str">
            <v>MC001814</v>
          </cell>
          <cell r="P7470">
            <v>5520000</v>
          </cell>
          <cell r="AC7470" t="str">
            <v>Pur</v>
          </cell>
          <cell r="AH7470" t="str">
            <v>Tiến độ 1</v>
          </cell>
        </row>
        <row r="7471">
          <cell r="H7471" t="str">
            <v>MC001814</v>
          </cell>
          <cell r="P7471">
            <v>6000000</v>
          </cell>
          <cell r="AC7471" t="str">
            <v>Pur</v>
          </cell>
          <cell r="AH7471" t="str">
            <v>Tiến độ 1</v>
          </cell>
        </row>
        <row r="7472">
          <cell r="H7472" t="str">
            <v>MC001814</v>
          </cell>
          <cell r="P7472">
            <v>6160000</v>
          </cell>
          <cell r="AC7472" t="str">
            <v>Pur</v>
          </cell>
          <cell r="AH7472" t="str">
            <v>Tiến độ 1</v>
          </cell>
        </row>
        <row r="7473">
          <cell r="H7473" t="str">
            <v>MC001814</v>
          </cell>
          <cell r="P7473">
            <v>2430000</v>
          </cell>
          <cell r="AC7473" t="str">
            <v>Pur</v>
          </cell>
          <cell r="AH7473" t="str">
            <v>Tiến độ 1</v>
          </cell>
        </row>
        <row r="7474">
          <cell r="H7474" t="str">
            <v>MC001814</v>
          </cell>
          <cell r="P7474">
            <v>360000</v>
          </cell>
          <cell r="AC7474" t="str">
            <v>Pur</v>
          </cell>
          <cell r="AH7474" t="str">
            <v>Tiến độ 1</v>
          </cell>
        </row>
        <row r="7475">
          <cell r="H7475" t="str">
            <v>MC001814</v>
          </cell>
          <cell r="P7475">
            <v>450000</v>
          </cell>
          <cell r="AC7475" t="str">
            <v>Pur</v>
          </cell>
          <cell r="AH7475" t="str">
            <v>Tiến độ 1</v>
          </cell>
        </row>
        <row r="7476">
          <cell r="H7476" t="str">
            <v>MC001814</v>
          </cell>
          <cell r="P7476">
            <v>870000</v>
          </cell>
          <cell r="AC7476" t="str">
            <v>PUR</v>
          </cell>
          <cell r="AH7476" t="str">
            <v>Tiến độ 1</v>
          </cell>
        </row>
        <row r="7477">
          <cell r="H7477" t="str">
            <v>MC002244</v>
          </cell>
          <cell r="P7477">
            <v>9504000</v>
          </cell>
          <cell r="AC7477" t="str">
            <v>Dinh Dưỡng</v>
          </cell>
          <cell r="AH7477" t="str">
            <v>Tiến độ 1</v>
          </cell>
        </row>
        <row r="7478">
          <cell r="H7478" t="str">
            <v>MC002796</v>
          </cell>
          <cell r="P7478">
            <v>4752000</v>
          </cell>
          <cell r="AC7478" t="str">
            <v>Dinh Dưỡng</v>
          </cell>
          <cell r="AH7478" t="str">
            <v>Tiến độ 1</v>
          </cell>
        </row>
        <row r="7479">
          <cell r="H7479" t="str">
            <v>MC000918</v>
          </cell>
          <cell r="P7479">
            <v>1440000</v>
          </cell>
          <cell r="AC7479" t="str">
            <v>Sữa Nước Pharma</v>
          </cell>
          <cell r="AH7479" t="str">
            <v>Tiến độ 1</v>
          </cell>
        </row>
        <row r="7480">
          <cell r="H7480" t="str">
            <v>MC000918</v>
          </cell>
          <cell r="P7480">
            <v>2150400</v>
          </cell>
          <cell r="AC7480" t="str">
            <v>Sữa Nước Pharma</v>
          </cell>
          <cell r="AH7480" t="str">
            <v>Tiến độ 1</v>
          </cell>
        </row>
        <row r="7481">
          <cell r="H7481" t="str">
            <v>MC001832</v>
          </cell>
          <cell r="P7481">
            <v>4320000</v>
          </cell>
          <cell r="AC7481" t="str">
            <v>Pur</v>
          </cell>
          <cell r="AH7481" t="str">
            <v>Tiến độ 1</v>
          </cell>
        </row>
        <row r="7482">
          <cell r="H7482" t="str">
            <v>MC001832</v>
          </cell>
          <cell r="P7482">
            <v>22080000</v>
          </cell>
          <cell r="AC7482" t="str">
            <v>Pur</v>
          </cell>
          <cell r="AH7482" t="str">
            <v>Tiến độ 1</v>
          </cell>
        </row>
        <row r="7483">
          <cell r="H7483" t="str">
            <v>MC001832</v>
          </cell>
          <cell r="P7483">
            <v>870000</v>
          </cell>
          <cell r="AC7483" t="str">
            <v>PUR</v>
          </cell>
          <cell r="AH7483" t="str">
            <v>Tiến độ 1</v>
          </cell>
        </row>
        <row r="7484">
          <cell r="H7484" t="str">
            <v>MC001832</v>
          </cell>
          <cell r="P7484">
            <v>2040000</v>
          </cell>
          <cell r="AC7484" t="str">
            <v>PUR</v>
          </cell>
          <cell r="AH7484" t="str">
            <v>Tiến độ 1</v>
          </cell>
        </row>
        <row r="7485">
          <cell r="H7485" t="str">
            <v>MC002044</v>
          </cell>
          <cell r="P7485">
            <v>660000</v>
          </cell>
          <cell r="AC7485" t="str">
            <v>Pur</v>
          </cell>
          <cell r="AH7485" t="str">
            <v>Tiến độ 1</v>
          </cell>
        </row>
        <row r="7486">
          <cell r="H7486" t="str">
            <v>MC002044</v>
          </cell>
          <cell r="P7486">
            <v>720000</v>
          </cell>
          <cell r="AC7486" t="str">
            <v>Pur</v>
          </cell>
          <cell r="AH7486" t="str">
            <v>Tiến độ 1</v>
          </cell>
        </row>
        <row r="7487">
          <cell r="H7487" t="str">
            <v>MC001836</v>
          </cell>
          <cell r="P7487">
            <v>440000</v>
          </cell>
          <cell r="AC7487" t="str">
            <v>Pur</v>
          </cell>
          <cell r="AH7487" t="str">
            <v>Tiến độ 1</v>
          </cell>
        </row>
        <row r="7488">
          <cell r="H7488" t="str">
            <v>MC002325</v>
          </cell>
          <cell r="P7488">
            <v>2160000</v>
          </cell>
          <cell r="AC7488" t="str">
            <v>Pur</v>
          </cell>
          <cell r="AH7488" t="str">
            <v>Tiến độ 1</v>
          </cell>
        </row>
        <row r="7489">
          <cell r="H7489" t="str">
            <v>MC000249</v>
          </cell>
          <cell r="P7489">
            <v>2220000</v>
          </cell>
          <cell r="AC7489" t="str">
            <v>Dinh Dưỡng</v>
          </cell>
          <cell r="AH7489" t="str">
            <v>Tiến độ 1</v>
          </cell>
        </row>
        <row r="7490">
          <cell r="H7490" t="str">
            <v>MC000249</v>
          </cell>
          <cell r="P7490">
            <v>2304000</v>
          </cell>
          <cell r="AC7490" t="str">
            <v>Sữa Nước</v>
          </cell>
          <cell r="AH7490" t="str">
            <v>Tiến độ 1</v>
          </cell>
        </row>
        <row r="7491">
          <cell r="H7491" t="str">
            <v>MC000249</v>
          </cell>
          <cell r="P7491">
            <v>7948800</v>
          </cell>
          <cell r="AC7491" t="str">
            <v>Sữa nước</v>
          </cell>
          <cell r="AH7491" t="str">
            <v>Tiến độ 1</v>
          </cell>
        </row>
        <row r="7492">
          <cell r="H7492" t="str">
            <v>MC001303</v>
          </cell>
          <cell r="P7492">
            <v>384000</v>
          </cell>
          <cell r="AC7492" t="str">
            <v>Sữa Nước</v>
          </cell>
          <cell r="AH7492" t="str">
            <v>Tiến độ 1</v>
          </cell>
        </row>
        <row r="7493">
          <cell r="H7493" t="str">
            <v>MC001303</v>
          </cell>
          <cell r="P7493">
            <v>708000</v>
          </cell>
          <cell r="AC7493" t="str">
            <v>Bột Ăn Dặm</v>
          </cell>
          <cell r="AH7493" t="str">
            <v>Tiến độ 1</v>
          </cell>
        </row>
        <row r="7494">
          <cell r="H7494" t="str">
            <v>MC001303</v>
          </cell>
          <cell r="P7494">
            <v>1987200</v>
          </cell>
          <cell r="AC7494" t="str">
            <v>Sữa nước</v>
          </cell>
          <cell r="AH7494" t="str">
            <v>Tiến độ 1</v>
          </cell>
        </row>
        <row r="7495">
          <cell r="H7495" t="str">
            <v>MC000693</v>
          </cell>
          <cell r="P7495">
            <v>864000</v>
          </cell>
          <cell r="AC7495" t="str">
            <v>Sữa Nước</v>
          </cell>
          <cell r="AH7495" t="str">
            <v>Tiến độ 1</v>
          </cell>
        </row>
        <row r="7496">
          <cell r="H7496" t="str">
            <v>MC000693</v>
          </cell>
          <cell r="P7496">
            <v>1987200</v>
          </cell>
          <cell r="AC7496" t="str">
            <v>Sữa Nước</v>
          </cell>
          <cell r="AH7496" t="str">
            <v>Tiến độ 1</v>
          </cell>
        </row>
        <row r="7497">
          <cell r="H7497" t="str">
            <v>MC000693</v>
          </cell>
          <cell r="P7497">
            <v>1152000</v>
          </cell>
          <cell r="AC7497" t="str">
            <v>Sữa Nước</v>
          </cell>
          <cell r="AH7497" t="str">
            <v>Tiến độ 1</v>
          </cell>
        </row>
        <row r="7498">
          <cell r="H7498" t="str">
            <v>MC001285</v>
          </cell>
          <cell r="P7498">
            <v>5400000</v>
          </cell>
          <cell r="AC7498" t="str">
            <v>Nunest</v>
          </cell>
          <cell r="AH7498" t="str">
            <v>Tiến độ 1</v>
          </cell>
        </row>
        <row r="7499">
          <cell r="H7499" t="str">
            <v>MC000788</v>
          </cell>
          <cell r="P7499">
            <v>6480000</v>
          </cell>
          <cell r="AC7499" t="str">
            <v>Pharma</v>
          </cell>
          <cell r="AH7499" t="str">
            <v>Tiến độ 1</v>
          </cell>
        </row>
        <row r="7500">
          <cell r="H7500" t="str">
            <v>MC000788</v>
          </cell>
          <cell r="P7500">
            <v>6480000</v>
          </cell>
          <cell r="AC7500" t="str">
            <v>Pharma</v>
          </cell>
          <cell r="AH7500" t="str">
            <v>Tiến độ 1</v>
          </cell>
        </row>
        <row r="7501">
          <cell r="H7501" t="str">
            <v>MC000788</v>
          </cell>
          <cell r="P7501">
            <v>1560000</v>
          </cell>
          <cell r="AC7501" t="str">
            <v>Pharma</v>
          </cell>
          <cell r="AH7501" t="str">
            <v>Tiến độ 1</v>
          </cell>
        </row>
        <row r="7502">
          <cell r="H7502" t="str">
            <v>MC000788</v>
          </cell>
          <cell r="P7502">
            <v>1620000</v>
          </cell>
          <cell r="AC7502" t="str">
            <v>Pharma</v>
          </cell>
          <cell r="AH7502" t="str">
            <v>Tiến độ 1</v>
          </cell>
        </row>
        <row r="7503">
          <cell r="H7503" t="str">
            <v>MC000788</v>
          </cell>
          <cell r="P7503">
            <v>11484000</v>
          </cell>
          <cell r="AC7503" t="str">
            <v>Dinh Dưỡng</v>
          </cell>
          <cell r="AH7503" t="str">
            <v>Tiến độ 1</v>
          </cell>
        </row>
        <row r="7504">
          <cell r="H7504" t="str">
            <v>MC000788</v>
          </cell>
          <cell r="P7504">
            <v>3408000</v>
          </cell>
          <cell r="AC7504" t="str">
            <v>Dinh Dưỡng</v>
          </cell>
          <cell r="AH7504" t="str">
            <v>Tiến độ 1</v>
          </cell>
        </row>
        <row r="7505">
          <cell r="H7505" t="str">
            <v>MC000788</v>
          </cell>
          <cell r="P7505">
            <v>11760000</v>
          </cell>
          <cell r="AC7505" t="str">
            <v>Dinh Dưỡng</v>
          </cell>
          <cell r="AH7505" t="str">
            <v>Tiến độ 1</v>
          </cell>
        </row>
        <row r="7506">
          <cell r="H7506" t="str">
            <v>MC002060</v>
          </cell>
          <cell r="P7506">
            <v>1170000</v>
          </cell>
          <cell r="AC7506" t="str">
            <v>Nunest</v>
          </cell>
          <cell r="AH7506" t="str">
            <v>Tiến độ 1</v>
          </cell>
        </row>
        <row r="7507">
          <cell r="H7507" t="str">
            <v>MC002060</v>
          </cell>
          <cell r="P7507">
            <v>1185000</v>
          </cell>
          <cell r="AC7507" t="str">
            <v>Nunest</v>
          </cell>
          <cell r="AH7507" t="str">
            <v>Tiến độ 1</v>
          </cell>
        </row>
        <row r="7508">
          <cell r="H7508" t="str">
            <v>MC002060</v>
          </cell>
          <cell r="P7508">
            <v>1245000</v>
          </cell>
          <cell r="AC7508" t="str">
            <v>Nunest</v>
          </cell>
          <cell r="AH7508" t="str">
            <v>Tiến độ 1</v>
          </cell>
        </row>
        <row r="7509">
          <cell r="H7509" t="str">
            <v>MC002060</v>
          </cell>
          <cell r="P7509">
            <v>1185000</v>
          </cell>
          <cell r="AC7509" t="str">
            <v>Nunest</v>
          </cell>
          <cell r="AH7509" t="str">
            <v>Tiến độ 1</v>
          </cell>
        </row>
        <row r="7510">
          <cell r="H7510" t="str">
            <v>MC002060</v>
          </cell>
          <cell r="P7510">
            <v>540000</v>
          </cell>
          <cell r="AC7510" t="str">
            <v>Nunest</v>
          </cell>
          <cell r="AH7510" t="str">
            <v>Tiến độ 1</v>
          </cell>
        </row>
        <row r="7511">
          <cell r="H7511" t="str">
            <v>MC002080</v>
          </cell>
          <cell r="P7511">
            <v>1680000</v>
          </cell>
          <cell r="AC7511" t="str">
            <v>Nunest</v>
          </cell>
          <cell r="AH7511" t="str">
            <v>Tiến độ 1</v>
          </cell>
        </row>
        <row r="7512">
          <cell r="H7512" t="str">
            <v>MC002489</v>
          </cell>
          <cell r="P7512">
            <v>2448000</v>
          </cell>
          <cell r="AC7512" t="str">
            <v>Sữa Nước Colos</v>
          </cell>
          <cell r="AH7512" t="str">
            <v>Tiến độ 1</v>
          </cell>
        </row>
        <row r="7513">
          <cell r="H7513" t="str">
            <v>MC002489</v>
          </cell>
          <cell r="P7513">
            <v>2650000</v>
          </cell>
          <cell r="AC7513" t="str">
            <v>Sữa Bột Colos</v>
          </cell>
          <cell r="AH7513" t="str">
            <v>Tiến độ 1</v>
          </cell>
        </row>
        <row r="7514">
          <cell r="H7514" t="str">
            <v>MC002489</v>
          </cell>
          <cell r="P7514">
            <v>1150000</v>
          </cell>
          <cell r="AC7514" t="str">
            <v>Pharma</v>
          </cell>
          <cell r="AH7514" t="str">
            <v>Tiến độ 1</v>
          </cell>
        </row>
        <row r="7515">
          <cell r="H7515" t="str">
            <v>MC002489</v>
          </cell>
          <cell r="P7515">
            <v>2160000</v>
          </cell>
          <cell r="AC7515" t="str">
            <v>Sữa Nước Pharma</v>
          </cell>
          <cell r="AH7515" t="str">
            <v>Tiến độ 1</v>
          </cell>
        </row>
        <row r="7516">
          <cell r="H7516" t="str">
            <v>MC002489</v>
          </cell>
          <cell r="P7516">
            <v>6624000</v>
          </cell>
          <cell r="AC7516" t="str">
            <v>Sữa Nước Pharma</v>
          </cell>
          <cell r="AH7516" t="str">
            <v>Tiến độ 1</v>
          </cell>
        </row>
        <row r="7517">
          <cell r="H7517" t="str">
            <v>MC002489</v>
          </cell>
          <cell r="P7517">
            <v>1800000</v>
          </cell>
          <cell r="AC7517" t="str">
            <v>Sữa Nước Pharma</v>
          </cell>
          <cell r="AH7517" t="str">
            <v>Tiến độ 1</v>
          </cell>
        </row>
        <row r="7518">
          <cell r="H7518" t="str">
            <v>MC002489</v>
          </cell>
          <cell r="P7518">
            <v>5376000</v>
          </cell>
          <cell r="AC7518" t="str">
            <v>Sữa Nước Pharma</v>
          </cell>
          <cell r="AH7518" t="str">
            <v>Tiến độ 1</v>
          </cell>
        </row>
        <row r="7519">
          <cell r="H7519" t="str">
            <v>MC002489</v>
          </cell>
          <cell r="P7519">
            <v>1920000</v>
          </cell>
          <cell r="AC7519" t="str">
            <v>Sữa Nước</v>
          </cell>
          <cell r="AH7519" t="str">
            <v>Tiến độ 1</v>
          </cell>
        </row>
        <row r="7520">
          <cell r="H7520" t="str">
            <v>MC002666</v>
          </cell>
          <cell r="P7520">
            <v>4320000</v>
          </cell>
          <cell r="AC7520" t="str">
            <v>Sữa Nước Pharma</v>
          </cell>
          <cell r="AH7520" t="str">
            <v>Tiến độ 1</v>
          </cell>
        </row>
        <row r="7521">
          <cell r="H7521" t="str">
            <v>MC002666</v>
          </cell>
          <cell r="P7521">
            <v>3312000</v>
          </cell>
          <cell r="AC7521" t="str">
            <v>Sữa Nước Pharma</v>
          </cell>
          <cell r="AH7521" t="str">
            <v>Tiến độ 1</v>
          </cell>
        </row>
        <row r="7522">
          <cell r="H7522" t="str">
            <v>MC002666</v>
          </cell>
          <cell r="P7522">
            <v>5520000</v>
          </cell>
          <cell r="AC7522" t="str">
            <v>Pharma</v>
          </cell>
          <cell r="AH7522" t="str">
            <v>Tiến độ 1</v>
          </cell>
        </row>
        <row r="7523">
          <cell r="H7523" t="str">
            <v>MC002666</v>
          </cell>
          <cell r="P7523">
            <v>5520000</v>
          </cell>
          <cell r="AC7523" t="str">
            <v>Pharma</v>
          </cell>
          <cell r="AH7523" t="str">
            <v>Tiến độ 1</v>
          </cell>
        </row>
        <row r="7524">
          <cell r="H7524" t="str">
            <v>MC002666</v>
          </cell>
          <cell r="P7524">
            <v>6480000</v>
          </cell>
          <cell r="AC7524" t="str">
            <v>Sữa Bột Colos</v>
          </cell>
          <cell r="AH7524" t="str">
            <v>Tiến độ 1</v>
          </cell>
        </row>
        <row r="7525">
          <cell r="H7525" t="str">
            <v>MC002666</v>
          </cell>
          <cell r="P7525">
            <v>6360000</v>
          </cell>
          <cell r="AC7525" t="str">
            <v>Sữa Bột Colos</v>
          </cell>
          <cell r="AH7525" t="str">
            <v>Tiến độ 1</v>
          </cell>
        </row>
        <row r="7526">
          <cell r="H7526" t="str">
            <v>MC002666</v>
          </cell>
          <cell r="P7526">
            <v>1800000</v>
          </cell>
          <cell r="AC7526" t="str">
            <v>Sữa Nước Pharma</v>
          </cell>
          <cell r="AH7526" t="str">
            <v>Tiến độ 1</v>
          </cell>
        </row>
        <row r="7527">
          <cell r="H7527" t="str">
            <v>MC002666</v>
          </cell>
          <cell r="P7527">
            <v>2688000</v>
          </cell>
          <cell r="AC7527" t="str">
            <v>Sữa Nước Pharma</v>
          </cell>
          <cell r="AH7527" t="str">
            <v>Tiến độ 1</v>
          </cell>
        </row>
        <row r="7528">
          <cell r="H7528" t="str">
            <v>MC002666</v>
          </cell>
          <cell r="P7528">
            <v>3948000</v>
          </cell>
          <cell r="AC7528" t="str">
            <v>Pharma</v>
          </cell>
          <cell r="AH7528" t="str">
            <v>Tiến độ 1</v>
          </cell>
        </row>
        <row r="7529">
          <cell r="H7529" t="str">
            <v>MC002666</v>
          </cell>
          <cell r="P7529">
            <v>2160000</v>
          </cell>
          <cell r="AC7529" t="str">
            <v>Sữa Nước</v>
          </cell>
          <cell r="AH7529" t="str">
            <v>Tiến độ 1</v>
          </cell>
        </row>
        <row r="7530">
          <cell r="H7530" t="str">
            <v>MC002666</v>
          </cell>
          <cell r="P7530">
            <v>1324800</v>
          </cell>
          <cell r="AC7530" t="str">
            <v>Sữa Nước</v>
          </cell>
          <cell r="AH7530" t="str">
            <v>Tiến độ 1</v>
          </cell>
        </row>
        <row r="7531">
          <cell r="H7531" t="str">
            <v>MC002468</v>
          </cell>
          <cell r="P7531">
            <v>1620000</v>
          </cell>
          <cell r="AC7531" t="str">
            <v>Pharma</v>
          </cell>
          <cell r="AH7531" t="str">
            <v>Tiến độ 1</v>
          </cell>
        </row>
        <row r="7532">
          <cell r="H7532" t="str">
            <v>MC002468</v>
          </cell>
          <cell r="P7532">
            <v>1620000</v>
          </cell>
          <cell r="AC7532" t="str">
            <v>Pharma</v>
          </cell>
          <cell r="AH7532" t="str">
            <v>Tiến độ 1</v>
          </cell>
        </row>
        <row r="7533">
          <cell r="H7533" t="str">
            <v>MC001260</v>
          </cell>
          <cell r="P7533">
            <v>3263000</v>
          </cell>
          <cell r="AC7533" t="str">
            <v>Dinh Dưỡng</v>
          </cell>
          <cell r="AH7533" t="str">
            <v>Tiến độ 1</v>
          </cell>
        </row>
        <row r="7534">
          <cell r="H7534" t="str">
            <v>MC000604</v>
          </cell>
          <cell r="P7534">
            <v>6024000</v>
          </cell>
          <cell r="AC7534" t="str">
            <v>Dinh Dưỡng</v>
          </cell>
          <cell r="AH7534" t="str">
            <v>Tiến độ 1</v>
          </cell>
        </row>
        <row r="7535">
          <cell r="H7535" t="str">
            <v>MC000088</v>
          </cell>
          <cell r="P7535">
            <v>15813000</v>
          </cell>
          <cell r="AC7535" t="str">
            <v>Dinh Dưỡng</v>
          </cell>
          <cell r="AH7535" t="str">
            <v>Tiến độ 1</v>
          </cell>
        </row>
        <row r="7536">
          <cell r="H7536" t="str">
            <v>MC001235</v>
          </cell>
          <cell r="P7536">
            <v>1506000</v>
          </cell>
          <cell r="AC7536" t="str">
            <v>Dinh Dưỡng</v>
          </cell>
          <cell r="AH7536" t="str">
            <v>Tiến độ 1</v>
          </cell>
        </row>
        <row r="7537">
          <cell r="H7537" t="str">
            <v>MC001253</v>
          </cell>
          <cell r="P7537">
            <v>5748000</v>
          </cell>
          <cell r="AC7537" t="str">
            <v>Dinh Dưỡng</v>
          </cell>
          <cell r="AH7537" t="str">
            <v>Tiến độ 1</v>
          </cell>
        </row>
        <row r="7538">
          <cell r="H7538" t="str">
            <v>MC000034</v>
          </cell>
          <cell r="P7538">
            <v>354000</v>
          </cell>
          <cell r="AC7538" t="str">
            <v>Bột Ăn Dặm</v>
          </cell>
          <cell r="AH7538" t="str">
            <v>Tiến độ 1</v>
          </cell>
        </row>
        <row r="7539">
          <cell r="H7539" t="str">
            <v>MC000034</v>
          </cell>
          <cell r="P7539">
            <v>408000</v>
          </cell>
          <cell r="AC7539" t="str">
            <v>Bột Ăn Dặm</v>
          </cell>
          <cell r="AH7539" t="str">
            <v>Tiến độ 1</v>
          </cell>
        </row>
        <row r="7540">
          <cell r="H7540" t="str">
            <v>MC000034</v>
          </cell>
          <cell r="P7540">
            <v>354000</v>
          </cell>
          <cell r="AC7540" t="str">
            <v>Bột Ăn Dặm</v>
          </cell>
          <cell r="AH7540" t="str">
            <v>Tiến độ 1</v>
          </cell>
        </row>
        <row r="7541">
          <cell r="H7541" t="str">
            <v>MC002173</v>
          </cell>
          <cell r="P7541">
            <v>768000</v>
          </cell>
          <cell r="AC7541" t="str">
            <v>Sữa Nước</v>
          </cell>
          <cell r="AH7541" t="str">
            <v>Tiến độ 1</v>
          </cell>
        </row>
        <row r="7542">
          <cell r="H7542" t="str">
            <v>MC002173</v>
          </cell>
          <cell r="P7542">
            <v>440000</v>
          </cell>
          <cell r="AC7542" t="str">
            <v>Pharma</v>
          </cell>
          <cell r="AH7542" t="str">
            <v>Tiến độ 1</v>
          </cell>
        </row>
        <row r="7543">
          <cell r="H7543" t="str">
            <v>MC002173</v>
          </cell>
          <cell r="P7543">
            <v>59000</v>
          </cell>
          <cell r="AC7543" t="str">
            <v>Bột Ăn Dặm</v>
          </cell>
          <cell r="AH7543" t="str">
            <v>Tiến độ 1</v>
          </cell>
        </row>
        <row r="7544">
          <cell r="H7544" t="str">
            <v>MC002173</v>
          </cell>
          <cell r="P7544">
            <v>880000</v>
          </cell>
          <cell r="AC7544" t="str">
            <v>Pharma</v>
          </cell>
          <cell r="AH7544" t="str">
            <v>Tiến độ 1</v>
          </cell>
        </row>
        <row r="7545">
          <cell r="H7545" t="str">
            <v>MC002173</v>
          </cell>
          <cell r="P7545">
            <v>68000</v>
          </cell>
          <cell r="AC7545" t="str">
            <v>Bột Ăn Dặm</v>
          </cell>
          <cell r="AH7545" t="str">
            <v>Tiến độ 1</v>
          </cell>
        </row>
        <row r="7546">
          <cell r="H7546" t="str">
            <v>MC002173</v>
          </cell>
          <cell r="P7546">
            <v>136000</v>
          </cell>
          <cell r="AC7546" t="str">
            <v>Bột Ăn Dặm</v>
          </cell>
          <cell r="AH7546" t="str">
            <v>Tiến độ 1</v>
          </cell>
        </row>
        <row r="7547">
          <cell r="H7547" t="str">
            <v>MC002173</v>
          </cell>
          <cell r="P7547">
            <v>295000</v>
          </cell>
          <cell r="AC7547" t="str">
            <v>Bột Ăn Dặm</v>
          </cell>
          <cell r="AH7547" t="str">
            <v>Tiến độ 1</v>
          </cell>
        </row>
        <row r="7548">
          <cell r="H7548" t="str">
            <v>MC002173</v>
          </cell>
          <cell r="P7548">
            <v>540000</v>
          </cell>
          <cell r="AC7548" t="str">
            <v>Pharma</v>
          </cell>
          <cell r="AH7548" t="str">
            <v>Tiến độ 1</v>
          </cell>
        </row>
        <row r="7549">
          <cell r="H7549" t="str">
            <v>MC002173</v>
          </cell>
          <cell r="P7549">
            <v>59000</v>
          </cell>
          <cell r="AC7549" t="str">
            <v>Bột Ăn Dặm</v>
          </cell>
          <cell r="AH7549" t="str">
            <v>Tiến độ 1</v>
          </cell>
        </row>
        <row r="7550">
          <cell r="H7550" t="str">
            <v>MC002173</v>
          </cell>
          <cell r="P7550">
            <v>68000</v>
          </cell>
          <cell r="AC7550" t="str">
            <v>Bột Ăn Dặm</v>
          </cell>
          <cell r="AH7550" t="str">
            <v>Tiến độ 1</v>
          </cell>
        </row>
        <row r="7551">
          <cell r="H7551" t="str">
            <v>MC002173</v>
          </cell>
          <cell r="P7551">
            <v>68000</v>
          </cell>
          <cell r="AC7551" t="str">
            <v>Bột Ăn Dặm</v>
          </cell>
          <cell r="AH7551" t="str">
            <v>Tiến độ 1</v>
          </cell>
        </row>
        <row r="7552">
          <cell r="H7552" t="str">
            <v>MC002173</v>
          </cell>
          <cell r="P7552">
            <v>59000</v>
          </cell>
          <cell r="AC7552" t="str">
            <v>Bột Ăn Dặm</v>
          </cell>
          <cell r="AH7552" t="str">
            <v>Tiến độ 1</v>
          </cell>
        </row>
        <row r="7553">
          <cell r="H7553" t="str">
            <v>MC002173</v>
          </cell>
          <cell r="P7553">
            <v>68000</v>
          </cell>
          <cell r="AC7553" t="str">
            <v>Bột Ăn Dặm</v>
          </cell>
          <cell r="AH7553" t="str">
            <v>Tiến độ 1</v>
          </cell>
        </row>
        <row r="7554">
          <cell r="H7554" t="str">
            <v>MC002173</v>
          </cell>
          <cell r="P7554">
            <v>489600</v>
          </cell>
          <cell r="AC7554" t="str">
            <v>Sữa Nước Colos</v>
          </cell>
          <cell r="AH7554" t="str">
            <v>Tiến độ 1</v>
          </cell>
        </row>
        <row r="7555">
          <cell r="H7555" t="str">
            <v>MC002173</v>
          </cell>
          <cell r="P7555">
            <v>980000</v>
          </cell>
          <cell r="AC7555" t="str">
            <v>Dinh Dưỡng</v>
          </cell>
          <cell r="AH7555" t="str">
            <v>Tiến độ 1</v>
          </cell>
        </row>
        <row r="7556">
          <cell r="H7556" t="str">
            <v>MC002173</v>
          </cell>
          <cell r="P7556">
            <v>68000</v>
          </cell>
          <cell r="AC7556" t="str">
            <v>Bột Ăn Dặm</v>
          </cell>
          <cell r="AH7556" t="str">
            <v>Tiến độ 1</v>
          </cell>
        </row>
        <row r="7557">
          <cell r="H7557" t="str">
            <v>MC002173</v>
          </cell>
          <cell r="P7557">
            <v>792000</v>
          </cell>
          <cell r="AC7557" t="str">
            <v>Dinh Dưỡng</v>
          </cell>
          <cell r="AH7557" t="str">
            <v>Tiến độ 1</v>
          </cell>
        </row>
        <row r="7558">
          <cell r="H7558" t="str">
            <v>MC002173</v>
          </cell>
          <cell r="P7558">
            <v>540000</v>
          </cell>
          <cell r="AC7558" t="str">
            <v>Pharma</v>
          </cell>
          <cell r="AH7558" t="str">
            <v>Tiến độ 1</v>
          </cell>
        </row>
        <row r="7559">
          <cell r="H7559" t="str">
            <v>MC002173</v>
          </cell>
          <cell r="P7559">
            <v>1080000</v>
          </cell>
          <cell r="AC7559" t="str">
            <v>Pharma</v>
          </cell>
          <cell r="AH7559" t="str">
            <v>Tiến độ 1</v>
          </cell>
        </row>
        <row r="7560">
          <cell r="H7560" t="str">
            <v>MC002173</v>
          </cell>
          <cell r="P7560">
            <v>489600</v>
          </cell>
          <cell r="AC7560" t="str">
            <v>Sữa Nước Colos</v>
          </cell>
          <cell r="AH7560" t="str">
            <v>Tiến độ 1</v>
          </cell>
        </row>
        <row r="7561">
          <cell r="H7561" t="str">
            <v>MC002173</v>
          </cell>
          <cell r="P7561">
            <v>68000</v>
          </cell>
          <cell r="AC7561" t="str">
            <v>Bột Ăn Dặm</v>
          </cell>
          <cell r="AH7561" t="str">
            <v>Tiến độ 1</v>
          </cell>
        </row>
        <row r="7562">
          <cell r="H7562" t="str">
            <v>MC002173</v>
          </cell>
          <cell r="P7562">
            <v>59000</v>
          </cell>
          <cell r="AC7562" t="str">
            <v>Bột Ăn Dặm</v>
          </cell>
          <cell r="AH7562" t="str">
            <v>Tiến độ 1</v>
          </cell>
        </row>
        <row r="7563">
          <cell r="H7563" t="str">
            <v>MC002173</v>
          </cell>
          <cell r="P7563">
            <v>59000</v>
          </cell>
          <cell r="AC7563" t="str">
            <v>Bột Ăn Dặm</v>
          </cell>
          <cell r="AH7563" t="str">
            <v>Tiến độ 1</v>
          </cell>
        </row>
        <row r="7564">
          <cell r="H7564" t="str">
            <v>MC002173</v>
          </cell>
          <cell r="P7564">
            <v>59000</v>
          </cell>
          <cell r="AC7564" t="str">
            <v>Bột Ăn Dặm</v>
          </cell>
          <cell r="AH7564" t="str">
            <v>Tiến độ 1</v>
          </cell>
        </row>
        <row r="7565">
          <cell r="H7565" t="str">
            <v>MC002173</v>
          </cell>
          <cell r="P7565">
            <v>500000</v>
          </cell>
          <cell r="AC7565" t="str">
            <v>Pharma</v>
          </cell>
          <cell r="AH7565" t="str">
            <v>Tiến độ 1</v>
          </cell>
        </row>
        <row r="7566">
          <cell r="H7566" t="str">
            <v>MC002173</v>
          </cell>
          <cell r="P7566">
            <v>510000</v>
          </cell>
          <cell r="AC7566" t="str">
            <v>Sữa Bột Colos</v>
          </cell>
          <cell r="AH7566" t="str">
            <v>Tiến độ 1</v>
          </cell>
        </row>
        <row r="7567">
          <cell r="H7567" t="str">
            <v>MC002173</v>
          </cell>
          <cell r="P7567">
            <v>662400</v>
          </cell>
          <cell r="AC7567" t="str">
            <v>Sữa Nước Pharma</v>
          </cell>
          <cell r="AH7567" t="str">
            <v>Tiến độ 1</v>
          </cell>
        </row>
        <row r="7568">
          <cell r="H7568" t="str">
            <v>MC002173</v>
          </cell>
          <cell r="P7568">
            <v>540000</v>
          </cell>
          <cell r="AC7568" t="str">
            <v>Pharma</v>
          </cell>
          <cell r="AH7568" t="str">
            <v>Tiến độ 1</v>
          </cell>
        </row>
        <row r="7569">
          <cell r="H7569" t="str">
            <v>MC002173</v>
          </cell>
          <cell r="P7569">
            <v>540000</v>
          </cell>
          <cell r="AC7569" t="str">
            <v>Pharma</v>
          </cell>
          <cell r="AH7569" t="str">
            <v>Tiến độ 1</v>
          </cell>
        </row>
        <row r="7570">
          <cell r="H7570" t="str">
            <v>MC002173</v>
          </cell>
          <cell r="P7570">
            <v>1584000</v>
          </cell>
          <cell r="AC7570" t="str">
            <v>Dinh Dưỡng</v>
          </cell>
          <cell r="AH7570" t="str">
            <v>Tiến độ 1</v>
          </cell>
        </row>
        <row r="7571">
          <cell r="H7571" t="str">
            <v>MC002173</v>
          </cell>
          <cell r="P7571">
            <v>270000</v>
          </cell>
          <cell r="AC7571" t="str">
            <v>Pharma</v>
          </cell>
          <cell r="AH7571" t="str">
            <v>Tiến độ 1</v>
          </cell>
        </row>
        <row r="7572">
          <cell r="H7572" t="str">
            <v>MC002173</v>
          </cell>
          <cell r="P7572">
            <v>164500</v>
          </cell>
          <cell r="AC7572" t="str">
            <v>Pharma</v>
          </cell>
          <cell r="AH7572" t="str">
            <v>Tiến độ 1</v>
          </cell>
        </row>
        <row r="7573">
          <cell r="H7573" t="str">
            <v>MC002173</v>
          </cell>
          <cell r="P7573">
            <v>201000</v>
          </cell>
          <cell r="AC7573" t="str">
            <v>Dinh Dưỡng</v>
          </cell>
          <cell r="AH7573" t="str">
            <v>Tiến độ 1</v>
          </cell>
        </row>
        <row r="7574">
          <cell r="H7574" t="str">
            <v>MC002173</v>
          </cell>
          <cell r="P7574">
            <v>118000</v>
          </cell>
          <cell r="AC7574" t="str">
            <v>Bột Ăn Dặm</v>
          </cell>
          <cell r="AH7574" t="str">
            <v>Tiến độ 1</v>
          </cell>
        </row>
        <row r="7575">
          <cell r="H7575" t="str">
            <v>MC002173</v>
          </cell>
          <cell r="P7575">
            <v>240000</v>
          </cell>
          <cell r="AC7575" t="str">
            <v>Sữa Nước</v>
          </cell>
          <cell r="AH7575" t="str">
            <v>Tiến độ 1</v>
          </cell>
        </row>
        <row r="7576">
          <cell r="H7576" t="str">
            <v>MC002173</v>
          </cell>
          <cell r="P7576">
            <v>370000</v>
          </cell>
          <cell r="AC7576" t="str">
            <v>Dinh Dưỡng</v>
          </cell>
          <cell r="AH7576" t="str">
            <v>Tiến độ 1</v>
          </cell>
        </row>
        <row r="7577">
          <cell r="H7577" t="str">
            <v>MC002173</v>
          </cell>
          <cell r="P7577">
            <v>540000</v>
          </cell>
          <cell r="AC7577" t="str">
            <v>Pharma</v>
          </cell>
          <cell r="AH7577" t="str">
            <v>Tiến độ 1</v>
          </cell>
        </row>
        <row r="7578">
          <cell r="H7578" t="str">
            <v>MC002173</v>
          </cell>
          <cell r="P7578">
            <v>360000</v>
          </cell>
          <cell r="AC7578" t="str">
            <v>Sữa Nước Pharma</v>
          </cell>
          <cell r="AH7578" t="str">
            <v>Tiến độ 1</v>
          </cell>
        </row>
        <row r="7579">
          <cell r="H7579" t="str">
            <v>MC002173</v>
          </cell>
          <cell r="P7579">
            <v>68000</v>
          </cell>
          <cell r="AC7579" t="str">
            <v>Bột Ăn Dặm</v>
          </cell>
          <cell r="AH7579" t="str">
            <v>Tiến độ 1</v>
          </cell>
        </row>
        <row r="7580">
          <cell r="H7580" t="str">
            <v>MC002173</v>
          </cell>
          <cell r="P7580">
            <v>59000</v>
          </cell>
          <cell r="AC7580" t="str">
            <v>Bột Ăn Dặm</v>
          </cell>
          <cell r="AH7580" t="str">
            <v>Tiến độ 1</v>
          </cell>
        </row>
        <row r="7581">
          <cell r="H7581" t="str">
            <v>MC002173</v>
          </cell>
          <cell r="P7581">
            <v>59000</v>
          </cell>
          <cell r="AC7581" t="str">
            <v>Bột Ăn Dặm</v>
          </cell>
          <cell r="AH7581" t="str">
            <v>Tiến độ 1</v>
          </cell>
        </row>
        <row r="7582">
          <cell r="H7582" t="str">
            <v>MC002173</v>
          </cell>
          <cell r="P7582">
            <v>59000</v>
          </cell>
          <cell r="AC7582" t="str">
            <v>Bột Ăn Dặm</v>
          </cell>
          <cell r="AH7582" t="str">
            <v>Tiến độ 1</v>
          </cell>
        </row>
        <row r="7583">
          <cell r="H7583" t="str">
            <v>MC002173</v>
          </cell>
          <cell r="P7583">
            <v>370000</v>
          </cell>
          <cell r="AC7583" t="str">
            <v>Dinh Dưỡng</v>
          </cell>
          <cell r="AH7583" t="str">
            <v>Tiến độ 1</v>
          </cell>
        </row>
        <row r="7584">
          <cell r="H7584" t="str">
            <v>MC002173</v>
          </cell>
          <cell r="P7584">
            <v>480000</v>
          </cell>
          <cell r="AC7584" t="str">
            <v>Dinh Dưỡng</v>
          </cell>
          <cell r="AH7584" t="str">
            <v>Tiến độ 1</v>
          </cell>
        </row>
        <row r="7585">
          <cell r="H7585" t="str">
            <v>MC002173</v>
          </cell>
          <cell r="P7585">
            <v>270000</v>
          </cell>
          <cell r="AC7585" t="str">
            <v>Pharma</v>
          </cell>
          <cell r="AH7585" t="str">
            <v>Tiến độ 1</v>
          </cell>
        </row>
        <row r="7586">
          <cell r="H7586" t="str">
            <v>MC002173</v>
          </cell>
          <cell r="P7586">
            <v>3780000</v>
          </cell>
          <cell r="AC7586" t="str">
            <v>Pharma</v>
          </cell>
          <cell r="AH7586" t="str">
            <v>Tiến độ 1</v>
          </cell>
        </row>
        <row r="7587">
          <cell r="H7587" t="str">
            <v>MC002173</v>
          </cell>
          <cell r="P7587">
            <v>386000</v>
          </cell>
          <cell r="AC7587" t="str">
            <v>Dinh Dưỡng</v>
          </cell>
          <cell r="AH7587" t="str">
            <v>Tiến độ 1</v>
          </cell>
        </row>
        <row r="7588">
          <cell r="H7588" t="str">
            <v>MC002173</v>
          </cell>
          <cell r="P7588">
            <v>374400</v>
          </cell>
          <cell r="AC7588" t="str">
            <v>Sữa Nước</v>
          </cell>
          <cell r="AH7588" t="str">
            <v>Tiến độ 1</v>
          </cell>
        </row>
        <row r="7589">
          <cell r="H7589" t="str">
            <v>MC002173</v>
          </cell>
          <cell r="P7589">
            <v>576000</v>
          </cell>
          <cell r="AC7589" t="str">
            <v>Sữa Nước</v>
          </cell>
          <cell r="AH7589" t="str">
            <v>Tiến độ 1</v>
          </cell>
        </row>
        <row r="7590">
          <cell r="H7590" t="str">
            <v>MC002173</v>
          </cell>
          <cell r="P7590">
            <v>980000</v>
          </cell>
          <cell r="AC7590" t="str">
            <v>Dinh Dưỡng</v>
          </cell>
          <cell r="AH7590" t="str">
            <v>Tiến độ 1</v>
          </cell>
        </row>
        <row r="7591">
          <cell r="H7591" t="str">
            <v>MC002173</v>
          </cell>
          <cell r="P7591">
            <v>270000</v>
          </cell>
          <cell r="AC7591" t="str">
            <v>Pharma</v>
          </cell>
          <cell r="AH7591" t="str">
            <v>Tiến độ 1</v>
          </cell>
        </row>
        <row r="7592">
          <cell r="H7592" t="str">
            <v>MC002173</v>
          </cell>
          <cell r="P7592">
            <v>1920000</v>
          </cell>
          <cell r="AC7592" t="str">
            <v>Dinh Dưỡng</v>
          </cell>
          <cell r="AH7592" t="str">
            <v>Tiến độ 1</v>
          </cell>
        </row>
        <row r="7593">
          <cell r="H7593" t="str">
            <v>MC002173</v>
          </cell>
          <cell r="P7593">
            <v>260000</v>
          </cell>
          <cell r="AC7593" t="str">
            <v>Dinh Dưỡng</v>
          </cell>
          <cell r="AH7593" t="str">
            <v>Tiến độ 1</v>
          </cell>
        </row>
        <row r="7594">
          <cell r="H7594" t="str">
            <v>MC002173</v>
          </cell>
          <cell r="P7594">
            <v>1468800</v>
          </cell>
          <cell r="AC7594" t="str">
            <v>Sữa Nước Colos</v>
          </cell>
          <cell r="AH7594" t="str">
            <v>Tiến độ 1</v>
          </cell>
        </row>
        <row r="7595">
          <cell r="H7595" t="str">
            <v>MC002173</v>
          </cell>
          <cell r="P7595">
            <v>270000</v>
          </cell>
          <cell r="AC7595" t="str">
            <v>Pharma</v>
          </cell>
          <cell r="AH7595" t="str">
            <v>Tiến độ 1</v>
          </cell>
        </row>
        <row r="7596">
          <cell r="H7596" t="str">
            <v>MC002173</v>
          </cell>
          <cell r="P7596">
            <v>320000</v>
          </cell>
          <cell r="AC7596" t="str">
            <v>Pharma</v>
          </cell>
          <cell r="AH7596" t="str">
            <v>Tiến độ 1</v>
          </cell>
        </row>
        <row r="7597">
          <cell r="H7597" t="str">
            <v>MC000121</v>
          </cell>
          <cell r="P7597">
            <v>520000</v>
          </cell>
          <cell r="AC7597" t="str">
            <v>Pharma</v>
          </cell>
          <cell r="AH7597" t="str">
            <v>Tiến độ 1</v>
          </cell>
        </row>
        <row r="7598">
          <cell r="H7598" t="str">
            <v>MC000121</v>
          </cell>
          <cell r="P7598">
            <v>780000</v>
          </cell>
          <cell r="AC7598" t="str">
            <v>Pharma</v>
          </cell>
          <cell r="AH7598" t="str">
            <v>Tiến độ 1</v>
          </cell>
        </row>
        <row r="7599">
          <cell r="H7599" t="str">
            <v>MC000121</v>
          </cell>
          <cell r="P7599">
            <v>864000</v>
          </cell>
          <cell r="AC7599" t="str">
            <v>Sữa Nước Pharma</v>
          </cell>
          <cell r="AH7599" t="str">
            <v>Tiến độ 1</v>
          </cell>
        </row>
        <row r="7600">
          <cell r="H7600" t="str">
            <v>MC000121</v>
          </cell>
          <cell r="P7600">
            <v>1324800</v>
          </cell>
          <cell r="AC7600" t="str">
            <v>Sữa Nước Pharma</v>
          </cell>
          <cell r="AH7600" t="str">
            <v>Tiến độ 1</v>
          </cell>
        </row>
        <row r="7601">
          <cell r="H7601" t="str">
            <v>MC000374</v>
          </cell>
          <cell r="P7601">
            <v>1612800</v>
          </cell>
          <cell r="AC7601" t="str">
            <v>Sữa Nước Pharma</v>
          </cell>
          <cell r="AH7601" t="str">
            <v>Tiến độ 1</v>
          </cell>
        </row>
        <row r="7602">
          <cell r="H7602" t="str">
            <v>MC000374</v>
          </cell>
          <cell r="P7602">
            <v>864000</v>
          </cell>
          <cell r="AC7602" t="str">
            <v>Sữa Nước Pharma</v>
          </cell>
          <cell r="AH7602" t="str">
            <v>Tiến độ 1</v>
          </cell>
        </row>
        <row r="7603">
          <cell r="H7603" t="str">
            <v>MC000162</v>
          </cell>
          <cell r="P7603">
            <v>3948000</v>
          </cell>
          <cell r="AC7603" t="str">
            <v>Pharma</v>
          </cell>
          <cell r="AH7603" t="str">
            <v>Tiến độ 1</v>
          </cell>
        </row>
        <row r="7604">
          <cell r="H7604" t="str">
            <v>MC000098</v>
          </cell>
          <cell r="P7604">
            <v>4632000</v>
          </cell>
          <cell r="AC7604" t="str">
            <v>Dinh Dưỡng</v>
          </cell>
          <cell r="AH7604" t="str">
            <v>Tiến độ 1</v>
          </cell>
        </row>
        <row r="7605">
          <cell r="H7605" t="str">
            <v>MC000918</v>
          </cell>
          <cell r="P7605">
            <v>354000</v>
          </cell>
          <cell r="AC7605" t="str">
            <v>Bột Ăn Dặm</v>
          </cell>
          <cell r="AH7605" t="str">
            <v>Tiến độ 1</v>
          </cell>
        </row>
        <row r="7606">
          <cell r="H7606" t="str">
            <v>MC000918</v>
          </cell>
          <cell r="P7606">
            <v>354000</v>
          </cell>
          <cell r="AC7606" t="str">
            <v>Bột Ăn Dặm</v>
          </cell>
          <cell r="AH7606" t="str">
            <v>Tiến độ 1</v>
          </cell>
        </row>
        <row r="7607">
          <cell r="H7607" t="str">
            <v>MC000918</v>
          </cell>
          <cell r="P7607">
            <v>354000</v>
          </cell>
          <cell r="AC7607" t="str">
            <v>Bột Ăn Dặm</v>
          </cell>
          <cell r="AH7607" t="str">
            <v>Tiến độ 1</v>
          </cell>
        </row>
        <row r="7608">
          <cell r="H7608" t="str">
            <v>MC000918</v>
          </cell>
          <cell r="P7608">
            <v>354000</v>
          </cell>
          <cell r="AC7608" t="str">
            <v>Bột Ăn Dặm</v>
          </cell>
          <cell r="AH7608" t="str">
            <v>Tiến độ 1</v>
          </cell>
        </row>
        <row r="7609">
          <cell r="H7609" t="str">
            <v>MC000918</v>
          </cell>
          <cell r="P7609">
            <v>354000</v>
          </cell>
          <cell r="AC7609" t="str">
            <v>Bột Ăn Dặm</v>
          </cell>
          <cell r="AH7609" t="str">
            <v>Tiến độ 1</v>
          </cell>
        </row>
        <row r="7610">
          <cell r="H7610" t="str">
            <v>MC000918</v>
          </cell>
          <cell r="P7610">
            <v>408000</v>
          </cell>
          <cell r="AC7610" t="str">
            <v>Bột Ăn Dặm</v>
          </cell>
          <cell r="AH7610" t="str">
            <v>Tiến độ 1</v>
          </cell>
        </row>
        <row r="7611">
          <cell r="H7611" t="str">
            <v>MC000918</v>
          </cell>
          <cell r="P7611">
            <v>408000</v>
          </cell>
          <cell r="AC7611" t="str">
            <v>Bột Ăn Dặm</v>
          </cell>
          <cell r="AH7611" t="str">
            <v>Tiến độ 1</v>
          </cell>
        </row>
        <row r="7612">
          <cell r="H7612" t="str">
            <v>MC000918</v>
          </cell>
          <cell r="P7612">
            <v>408000</v>
          </cell>
          <cell r="AC7612" t="str">
            <v>Bột Ăn Dặm</v>
          </cell>
          <cell r="AH7612" t="str">
            <v>Tiến độ 1</v>
          </cell>
        </row>
        <row r="7613">
          <cell r="H7613" t="str">
            <v>MC000918</v>
          </cell>
          <cell r="P7613">
            <v>1416000</v>
          </cell>
          <cell r="AC7613" t="str">
            <v>Bột Ăn Dặm</v>
          </cell>
          <cell r="AH7613" t="str">
            <v>Tiến độ 1</v>
          </cell>
        </row>
        <row r="7614">
          <cell r="H7614" t="str">
            <v>MC000918</v>
          </cell>
          <cell r="P7614">
            <v>408000</v>
          </cell>
          <cell r="AC7614" t="str">
            <v>Bột Ăn Dặm</v>
          </cell>
          <cell r="AH7614" t="str">
            <v>Tiến độ 1</v>
          </cell>
        </row>
        <row r="7615">
          <cell r="H7615" t="str">
            <v>MC000918</v>
          </cell>
          <cell r="P7615">
            <v>408000</v>
          </cell>
          <cell r="AC7615" t="str">
            <v>Bột Ăn Dặm</v>
          </cell>
          <cell r="AH7615" t="str">
            <v>Tiến độ 1</v>
          </cell>
        </row>
        <row r="7616">
          <cell r="H7616" t="str">
            <v>MC000918</v>
          </cell>
          <cell r="P7616">
            <v>408000</v>
          </cell>
          <cell r="AC7616" t="str">
            <v>Bột Ăn Dặm</v>
          </cell>
          <cell r="AH7616" t="str">
            <v>Tiến độ 1</v>
          </cell>
        </row>
        <row r="7617">
          <cell r="H7617" t="str">
            <v>MC000918</v>
          </cell>
          <cell r="P7617">
            <v>408000</v>
          </cell>
          <cell r="AC7617" t="str">
            <v>Bột Ăn Dặm</v>
          </cell>
          <cell r="AH7617" t="str">
            <v>Tiến độ 1</v>
          </cell>
        </row>
        <row r="7618">
          <cell r="H7618" t="str">
            <v>MC000918</v>
          </cell>
          <cell r="P7618">
            <v>3456000</v>
          </cell>
          <cell r="AC7618" t="str">
            <v>Sữa Nước</v>
          </cell>
          <cell r="AH7618" t="str">
            <v>Tiến độ 1</v>
          </cell>
        </row>
        <row r="7619">
          <cell r="H7619" t="str">
            <v>MC000918</v>
          </cell>
          <cell r="P7619">
            <v>2304000</v>
          </cell>
          <cell r="AC7619" t="str">
            <v>Sữa Nước</v>
          </cell>
          <cell r="AH7619" t="str">
            <v>Tiến độ 1</v>
          </cell>
        </row>
        <row r="7620">
          <cell r="H7620" t="str">
            <v>MC002826</v>
          </cell>
          <cell r="P7620">
            <v>386000</v>
          </cell>
          <cell r="AC7620" t="str">
            <v>Dinh Dưỡng</v>
          </cell>
          <cell r="AH7620" t="str">
            <v>Tiến độ 1</v>
          </cell>
        </row>
        <row r="7621">
          <cell r="H7621" t="str">
            <v>MC002826</v>
          </cell>
          <cell r="P7621">
            <v>1728000</v>
          </cell>
          <cell r="AC7621" t="str">
            <v>Sữa nước</v>
          </cell>
          <cell r="AH7621" t="str">
            <v>Tiến độ 1</v>
          </cell>
        </row>
        <row r="7622">
          <cell r="H7622" t="str">
            <v>MC000128</v>
          </cell>
          <cell r="P7622">
            <v>1728000</v>
          </cell>
          <cell r="AC7622" t="str">
            <v>Sữa Nước</v>
          </cell>
          <cell r="AH7622" t="str">
            <v>Tiến độ 1</v>
          </cell>
        </row>
        <row r="7623">
          <cell r="H7623" t="str">
            <v>MC000128</v>
          </cell>
          <cell r="P7623">
            <v>2304000</v>
          </cell>
          <cell r="AC7623" t="str">
            <v>Sữa Nước</v>
          </cell>
          <cell r="AH7623" t="str">
            <v>Tiến độ 1</v>
          </cell>
        </row>
        <row r="7624">
          <cell r="H7624" t="str">
            <v>MC002838</v>
          </cell>
          <cell r="P7624">
            <v>386000</v>
          </cell>
          <cell r="AC7624" t="str">
            <v>Dinh Dưỡng</v>
          </cell>
          <cell r="AH7624" t="str">
            <v>Tiến độ 1</v>
          </cell>
        </row>
        <row r="7625">
          <cell r="H7625" t="str">
            <v>MC002838</v>
          </cell>
          <cell r="P7625">
            <v>2649600</v>
          </cell>
          <cell r="AC7625" t="str">
            <v>Sữa nước</v>
          </cell>
          <cell r="AH7625" t="str">
            <v>Tiến độ 1</v>
          </cell>
        </row>
        <row r="7626">
          <cell r="H7626" t="str">
            <v>MC000671</v>
          </cell>
          <cell r="P7626">
            <v>4608000</v>
          </cell>
          <cell r="AC7626" t="str">
            <v>Sữa Nước</v>
          </cell>
          <cell r="AH7626" t="str">
            <v>Tiến độ 1</v>
          </cell>
        </row>
        <row r="7627">
          <cell r="H7627" t="str">
            <v>MC002474</v>
          </cell>
          <cell r="P7627">
            <v>30912000</v>
          </cell>
          <cell r="AC7627" t="str">
            <v>Dinh Dưỡng</v>
          </cell>
          <cell r="AH7627" t="str">
            <v>Tiến độ 1</v>
          </cell>
        </row>
        <row r="7628">
          <cell r="H7628" t="str">
            <v>MC002474</v>
          </cell>
          <cell r="P7628">
            <v>11520000</v>
          </cell>
          <cell r="AC7628" t="str">
            <v>Dinh Dưỡng</v>
          </cell>
          <cell r="AH7628" t="str">
            <v>Tiến độ 1</v>
          </cell>
        </row>
        <row r="7629">
          <cell r="H7629" t="str">
            <v>MC002474</v>
          </cell>
          <cell r="P7629">
            <v>17244000</v>
          </cell>
          <cell r="AC7629" t="str">
            <v>Dinh Dưỡng</v>
          </cell>
          <cell r="AH7629" t="str">
            <v>Tiến độ 1</v>
          </cell>
        </row>
        <row r="7630">
          <cell r="H7630" t="str">
            <v>MC002474</v>
          </cell>
          <cell r="P7630">
            <v>11484000</v>
          </cell>
          <cell r="AC7630" t="str">
            <v>Dinh Dưỡng</v>
          </cell>
          <cell r="AH7630" t="str">
            <v>Tiến độ 1</v>
          </cell>
        </row>
        <row r="7631">
          <cell r="H7631" t="str">
            <v>MC002474</v>
          </cell>
          <cell r="P7631">
            <v>5760000</v>
          </cell>
          <cell r="AC7631" t="str">
            <v>Dinh Dưỡng</v>
          </cell>
          <cell r="AH7631" t="str">
            <v>Tiến độ 1</v>
          </cell>
        </row>
        <row r="7632">
          <cell r="H7632" t="str">
            <v>MC002474</v>
          </cell>
          <cell r="P7632">
            <v>4824000</v>
          </cell>
          <cell r="AC7632" t="str">
            <v>Dinh Dưỡng</v>
          </cell>
          <cell r="AH7632" t="str">
            <v>Tiến độ 1</v>
          </cell>
        </row>
        <row r="7633">
          <cell r="H7633" t="str">
            <v>MC002474</v>
          </cell>
          <cell r="P7633">
            <v>9072000</v>
          </cell>
          <cell r="AC7633" t="str">
            <v>Sữa Nước Pharma</v>
          </cell>
          <cell r="AH7633" t="str">
            <v>Tiến độ 1</v>
          </cell>
        </row>
        <row r="7634">
          <cell r="H7634" t="str">
            <v>MC002474</v>
          </cell>
          <cell r="P7634">
            <v>13910400</v>
          </cell>
          <cell r="AC7634" t="str">
            <v>Sữa Nước Pharma</v>
          </cell>
          <cell r="AH7634" t="str">
            <v>Tiến độ 1</v>
          </cell>
        </row>
        <row r="7635">
          <cell r="H7635" t="str">
            <v>MC002474</v>
          </cell>
          <cell r="P7635">
            <v>7560000</v>
          </cell>
          <cell r="AC7635" t="str">
            <v>Sữa Nước Pharma</v>
          </cell>
          <cell r="AH7635" t="str">
            <v>Tiến độ 1</v>
          </cell>
        </row>
        <row r="7636">
          <cell r="H7636" t="str">
            <v>MC002474</v>
          </cell>
          <cell r="P7636">
            <v>11289600</v>
          </cell>
          <cell r="AC7636" t="str">
            <v>Sữa Nước Pharma</v>
          </cell>
          <cell r="AH7636" t="str">
            <v>Tiến độ 1</v>
          </cell>
        </row>
        <row r="7637">
          <cell r="H7637" t="str">
            <v>MC002474</v>
          </cell>
          <cell r="P7637">
            <v>28800000</v>
          </cell>
          <cell r="AC7637" t="str">
            <v>Sữa Nước</v>
          </cell>
          <cell r="AH7637" t="str">
            <v>Tiến độ 1</v>
          </cell>
        </row>
        <row r="7638">
          <cell r="H7638" t="str">
            <v>MC002474</v>
          </cell>
          <cell r="P7638">
            <v>38400000</v>
          </cell>
          <cell r="AC7638" t="str">
            <v>Sữa Nước</v>
          </cell>
          <cell r="AH7638" t="str">
            <v>Tiến độ 1</v>
          </cell>
        </row>
        <row r="7639">
          <cell r="H7639" t="str">
            <v>MC002474</v>
          </cell>
          <cell r="P7639">
            <v>9792000</v>
          </cell>
          <cell r="AC7639" t="str">
            <v>Sữa Nước Colos</v>
          </cell>
          <cell r="AH7639" t="str">
            <v>Tiến độ 1</v>
          </cell>
        </row>
        <row r="7640">
          <cell r="H7640" t="str">
            <v>MC000788</v>
          </cell>
          <cell r="P7640">
            <v>2664000</v>
          </cell>
          <cell r="AC7640" t="str">
            <v>Sữa nước</v>
          </cell>
          <cell r="AH7640" t="str">
            <v>Tiến độ 1</v>
          </cell>
        </row>
        <row r="7641">
          <cell r="H7641" t="str">
            <v>MC000788</v>
          </cell>
          <cell r="P7641">
            <v>2592000</v>
          </cell>
          <cell r="AC7641" t="str">
            <v>Sữa nước</v>
          </cell>
          <cell r="AH7641" t="str">
            <v>Tiến độ 1</v>
          </cell>
        </row>
        <row r="7642">
          <cell r="H7642" t="str">
            <v>MC002629</v>
          </cell>
          <cell r="P7642">
            <v>3180000</v>
          </cell>
          <cell r="AC7642" t="str">
            <v>Sữa Bột Colos</v>
          </cell>
          <cell r="AH7642" t="str">
            <v>Tiến độ 1</v>
          </cell>
        </row>
        <row r="7643">
          <cell r="H7643" t="str">
            <v>MC002629</v>
          </cell>
          <cell r="P7643">
            <v>6120000</v>
          </cell>
          <cell r="AC7643" t="str">
            <v>Sữa Bột Colos</v>
          </cell>
          <cell r="AH7643" t="str">
            <v>Tiến độ 1</v>
          </cell>
        </row>
        <row r="7644">
          <cell r="H7644" t="str">
            <v>MC002629</v>
          </cell>
          <cell r="P7644">
            <v>2448000</v>
          </cell>
          <cell r="AC7644" t="str">
            <v>Sữa Nước Colos</v>
          </cell>
          <cell r="AH7644" t="str">
            <v>Tiến độ 1</v>
          </cell>
        </row>
        <row r="7645">
          <cell r="H7645" t="str">
            <v>MC002227</v>
          </cell>
          <cell r="P7645">
            <v>3240000</v>
          </cell>
          <cell r="AC7645" t="str">
            <v>Sữa Bột Colos</v>
          </cell>
          <cell r="AH7645" t="str">
            <v>Tiến độ 1</v>
          </cell>
        </row>
        <row r="7646">
          <cell r="H7646" t="str">
            <v>MC002227</v>
          </cell>
          <cell r="P7646">
            <v>12720000</v>
          </cell>
          <cell r="AC7646" t="str">
            <v>Sữa Bột Colos</v>
          </cell>
          <cell r="AH7646" t="str">
            <v>Tiến độ 1</v>
          </cell>
        </row>
        <row r="7647">
          <cell r="H7647" t="str">
            <v>MC002227</v>
          </cell>
          <cell r="P7647">
            <v>3120000</v>
          </cell>
          <cell r="AC7647" t="str">
            <v>Sữa Bột Colos</v>
          </cell>
          <cell r="AH7647" t="str">
            <v>Tiến độ 1</v>
          </cell>
        </row>
        <row r="7648">
          <cell r="H7648" t="str">
            <v>MC002227</v>
          </cell>
          <cell r="P7648">
            <v>12240000</v>
          </cell>
          <cell r="AC7648" t="str">
            <v>Sữa Bột Colos</v>
          </cell>
          <cell r="AH7648" t="str">
            <v>Tiến độ 1</v>
          </cell>
        </row>
        <row r="7649">
          <cell r="H7649" t="str">
            <v>MC002227</v>
          </cell>
          <cell r="P7649">
            <v>1914000</v>
          </cell>
          <cell r="AC7649" t="str">
            <v>Dinh Dưỡng</v>
          </cell>
          <cell r="AH7649" t="str">
            <v>Tiến độ 1</v>
          </cell>
        </row>
        <row r="7650">
          <cell r="H7650" t="str">
            <v>MC002227</v>
          </cell>
          <cell r="P7650">
            <v>2960000</v>
          </cell>
          <cell r="AC7650" t="str">
            <v>Dinh Dưỡng</v>
          </cell>
          <cell r="AH7650" t="str">
            <v>Tiến độ 1</v>
          </cell>
        </row>
        <row r="7651">
          <cell r="H7651" t="str">
            <v>MC002227</v>
          </cell>
          <cell r="P7651">
            <v>3744000</v>
          </cell>
          <cell r="AC7651" t="str">
            <v>Sữa Nước</v>
          </cell>
          <cell r="AH7651" t="str">
            <v>Tiến độ 1</v>
          </cell>
        </row>
        <row r="7652">
          <cell r="H7652" t="str">
            <v>MC002227</v>
          </cell>
          <cell r="P7652">
            <v>5760000</v>
          </cell>
          <cell r="AC7652" t="str">
            <v>Sữa Nước</v>
          </cell>
          <cell r="AH7652" t="str">
            <v>Tiến độ 1</v>
          </cell>
        </row>
        <row r="7653">
          <cell r="H7653" t="str">
            <v>MC002227</v>
          </cell>
          <cell r="P7653">
            <v>3840000</v>
          </cell>
          <cell r="AC7653" t="str">
            <v>Sữa Nước</v>
          </cell>
          <cell r="AH7653" t="str">
            <v>Tiến độ 1</v>
          </cell>
        </row>
        <row r="7654">
          <cell r="H7654" t="str">
            <v>MC000249</v>
          </cell>
          <cell r="P7654">
            <v>1560000</v>
          </cell>
          <cell r="AC7654" t="str">
            <v>Pharma</v>
          </cell>
          <cell r="AH7654" t="str">
            <v>Tiến độ 1</v>
          </cell>
        </row>
        <row r="7655">
          <cell r="H7655" t="str">
            <v>MC000249</v>
          </cell>
          <cell r="P7655">
            <v>1620000</v>
          </cell>
          <cell r="AC7655" t="str">
            <v>Pharma</v>
          </cell>
          <cell r="AH7655" t="str">
            <v>Tiến độ 1</v>
          </cell>
        </row>
        <row r="7656">
          <cell r="H7656" t="str">
            <v>MC000249</v>
          </cell>
          <cell r="P7656">
            <v>3240000</v>
          </cell>
          <cell r="AC7656" t="str">
            <v>Pharma</v>
          </cell>
          <cell r="AH7656" t="str">
            <v>Tiến độ 1</v>
          </cell>
        </row>
        <row r="7657">
          <cell r="H7657" t="str">
            <v>MC000249</v>
          </cell>
          <cell r="P7657">
            <v>6480000</v>
          </cell>
          <cell r="AC7657" t="str">
            <v>Pharma</v>
          </cell>
          <cell r="AH7657" t="str">
            <v>Tiến độ 1</v>
          </cell>
        </row>
        <row r="7658">
          <cell r="H7658" t="str">
            <v>MC000249</v>
          </cell>
          <cell r="P7658">
            <v>2340000</v>
          </cell>
          <cell r="AC7658" t="str">
            <v>Pharma</v>
          </cell>
          <cell r="AH7658" t="str">
            <v>Tiến độ 1</v>
          </cell>
        </row>
        <row r="7659">
          <cell r="H7659" t="str">
            <v>MC002227</v>
          </cell>
          <cell r="P7659">
            <v>5184000</v>
          </cell>
          <cell r="AC7659" t="str">
            <v>Sữa nước</v>
          </cell>
          <cell r="AH7659" t="str">
            <v>Tiến độ 1</v>
          </cell>
        </row>
        <row r="7660">
          <cell r="H7660" t="str">
            <v>MC002227</v>
          </cell>
          <cell r="P7660">
            <v>6624000</v>
          </cell>
          <cell r="AC7660" t="str">
            <v>Sữa nước</v>
          </cell>
          <cell r="AH7660" t="str">
            <v>Tiến độ 1</v>
          </cell>
        </row>
        <row r="7661">
          <cell r="H7661" t="str">
            <v>MC000162</v>
          </cell>
          <cell r="P7661">
            <v>5664000</v>
          </cell>
          <cell r="AC7661" t="str">
            <v>Bột Ăn Dặm</v>
          </cell>
          <cell r="AH7661" t="str">
            <v>Tiến độ 1</v>
          </cell>
        </row>
        <row r="7662">
          <cell r="H7662" t="str">
            <v>MC000042</v>
          </cell>
          <cell r="P7662">
            <v>10368000</v>
          </cell>
          <cell r="AC7662" t="str">
            <v>Sữa Nước</v>
          </cell>
          <cell r="AH7662" t="str">
            <v>Tiến độ 1</v>
          </cell>
        </row>
        <row r="7663">
          <cell r="H7663" t="str">
            <v>MC000042</v>
          </cell>
          <cell r="P7663">
            <v>7776000</v>
          </cell>
          <cell r="AC7663" t="str">
            <v>Sữa Nước</v>
          </cell>
          <cell r="AH7663" t="str">
            <v>Tiến độ 1</v>
          </cell>
        </row>
        <row r="7664">
          <cell r="H7664" t="str">
            <v>MC000042</v>
          </cell>
          <cell r="P7664">
            <v>3369600</v>
          </cell>
          <cell r="AC7664" t="str">
            <v>Sữa Nước</v>
          </cell>
          <cell r="AH7664" t="str">
            <v>Tiến độ 1</v>
          </cell>
        </row>
        <row r="7665">
          <cell r="H7665" t="str">
            <v>MC002100</v>
          </cell>
          <cell r="P7665">
            <v>2880000</v>
          </cell>
          <cell r="AC7665" t="str">
            <v>Dinh Dưỡng</v>
          </cell>
          <cell r="AH7665" t="str">
            <v>Tiến độ 1</v>
          </cell>
        </row>
        <row r="7666">
          <cell r="H7666" t="str">
            <v>MC002100</v>
          </cell>
          <cell r="P7666">
            <v>2412000</v>
          </cell>
          <cell r="AC7666" t="str">
            <v>Dinh Dưỡng</v>
          </cell>
          <cell r="AH7666" t="str">
            <v>Tiến độ 1</v>
          </cell>
        </row>
        <row r="7667">
          <cell r="H7667" t="str">
            <v>MC002100</v>
          </cell>
          <cell r="P7667">
            <v>3456000</v>
          </cell>
          <cell r="AC7667" t="str">
            <v>Sữa Nước</v>
          </cell>
          <cell r="AH7667" t="str">
            <v>Tiến độ 1</v>
          </cell>
        </row>
        <row r="7668">
          <cell r="H7668" t="str">
            <v>MC000547</v>
          </cell>
          <cell r="P7668">
            <v>5880000</v>
          </cell>
          <cell r="AC7668" t="str">
            <v>Dinh Dưỡng</v>
          </cell>
          <cell r="AH7668" t="str">
            <v>Tiến độ 1</v>
          </cell>
        </row>
        <row r="7669">
          <cell r="H7669" t="str">
            <v>MC002089</v>
          </cell>
          <cell r="P7669">
            <v>2246400</v>
          </cell>
          <cell r="AC7669" t="str">
            <v>Sữa Nước</v>
          </cell>
          <cell r="AH7669" t="str">
            <v>Tiến độ 1</v>
          </cell>
        </row>
        <row r="7670">
          <cell r="H7670" t="str">
            <v>MC002089</v>
          </cell>
          <cell r="P7670">
            <v>5748000</v>
          </cell>
          <cell r="AC7670" t="str">
            <v>Dinh Dưỡng</v>
          </cell>
          <cell r="AH7670" t="str">
            <v>Tiến độ 1</v>
          </cell>
        </row>
        <row r="7671">
          <cell r="H7671" t="str">
            <v>MC002089</v>
          </cell>
          <cell r="P7671">
            <v>4980000</v>
          </cell>
          <cell r="AC7671" t="str">
            <v>Dinh Dưỡng</v>
          </cell>
          <cell r="AH7671" t="str">
            <v>Tiến độ 1</v>
          </cell>
        </row>
        <row r="7672">
          <cell r="H7672" t="str">
            <v>MC002089</v>
          </cell>
          <cell r="P7672">
            <v>3828000</v>
          </cell>
          <cell r="AC7672" t="str">
            <v>Dinh Dưỡng</v>
          </cell>
          <cell r="AH7672" t="str">
            <v>Tiến độ 1</v>
          </cell>
        </row>
        <row r="7673">
          <cell r="H7673" t="str">
            <v>MC002089</v>
          </cell>
          <cell r="P7673">
            <v>4752000</v>
          </cell>
          <cell r="AC7673" t="str">
            <v>Dinh Dưỡng</v>
          </cell>
          <cell r="AH7673" t="str">
            <v>Tiến độ 1</v>
          </cell>
        </row>
        <row r="7674">
          <cell r="H7674" t="str">
            <v>MC002089</v>
          </cell>
          <cell r="P7674">
            <v>1632000</v>
          </cell>
          <cell r="AC7674" t="str">
            <v>Bột Ăn Dặm</v>
          </cell>
          <cell r="AH7674" t="str">
            <v>Tiến độ 1</v>
          </cell>
        </row>
        <row r="7675">
          <cell r="H7675" t="str">
            <v>MC002089</v>
          </cell>
          <cell r="P7675">
            <v>1632000</v>
          </cell>
          <cell r="AC7675" t="str">
            <v>Bột Ăn Dặm</v>
          </cell>
          <cell r="AH7675" t="str">
            <v>Tiến độ 1</v>
          </cell>
        </row>
        <row r="7676">
          <cell r="H7676" t="str">
            <v>MC002089</v>
          </cell>
          <cell r="P7676">
            <v>1416000</v>
          </cell>
          <cell r="AC7676" t="str">
            <v>Bột Ăn Dặm</v>
          </cell>
          <cell r="AH7676" t="str">
            <v>Tiến độ 1</v>
          </cell>
        </row>
        <row r="7677">
          <cell r="H7677" t="str">
            <v>MC001278</v>
          </cell>
          <cell r="P7677">
            <v>1440000</v>
          </cell>
          <cell r="AC7677" t="str">
            <v>Sữa Nước</v>
          </cell>
          <cell r="AH7677" t="str">
            <v>Tiến độ 1</v>
          </cell>
        </row>
        <row r="7678">
          <cell r="H7678" t="str">
            <v>MC001278</v>
          </cell>
          <cell r="P7678">
            <v>2940000</v>
          </cell>
          <cell r="AC7678" t="str">
            <v>Dinh Dưỡng</v>
          </cell>
          <cell r="AH7678" t="str">
            <v>Tiến độ 1</v>
          </cell>
        </row>
        <row r="7679">
          <cell r="H7679" t="str">
            <v>MC002514</v>
          </cell>
          <cell r="P7679">
            <v>2490000</v>
          </cell>
          <cell r="AC7679" t="str">
            <v>Dinh Dưỡng</v>
          </cell>
          <cell r="AH7679" t="str">
            <v>Tiến độ 1</v>
          </cell>
        </row>
        <row r="7680">
          <cell r="H7680" t="str">
            <v>MC000121</v>
          </cell>
          <cell r="P7680">
            <v>1110000</v>
          </cell>
          <cell r="AC7680" t="str">
            <v>Dinh Dưỡng</v>
          </cell>
          <cell r="AH7680" t="str">
            <v>Tiến độ 1</v>
          </cell>
        </row>
        <row r="7681">
          <cell r="H7681" t="str">
            <v>MC001339</v>
          </cell>
          <cell r="P7681">
            <v>10800000</v>
          </cell>
          <cell r="AC7681" t="str">
            <v>Sữa Nước Pharma</v>
          </cell>
          <cell r="AH7681" t="str">
            <v>Tiến độ 1</v>
          </cell>
        </row>
        <row r="7682">
          <cell r="H7682" t="str">
            <v>MC001339</v>
          </cell>
          <cell r="P7682">
            <v>17222400</v>
          </cell>
          <cell r="AC7682" t="str">
            <v>Sữa Nước Pharma</v>
          </cell>
          <cell r="AH7682" t="str">
            <v>Tiến độ 1</v>
          </cell>
        </row>
        <row r="7683">
          <cell r="H7683" t="str">
            <v>MC002586</v>
          </cell>
          <cell r="P7683">
            <v>33264000</v>
          </cell>
          <cell r="AC7683" t="str">
            <v>Dinh Dưỡng</v>
          </cell>
          <cell r="AH7683" t="str">
            <v>Tiến độ 1</v>
          </cell>
        </row>
        <row r="7684">
          <cell r="H7684" t="str">
            <v>MC002586</v>
          </cell>
          <cell r="P7684">
            <v>18000000</v>
          </cell>
          <cell r="AC7684" t="str">
            <v>Sữa Nước Pharma</v>
          </cell>
          <cell r="AH7684" t="str">
            <v>Tiến độ 1</v>
          </cell>
        </row>
        <row r="7685">
          <cell r="H7685" t="str">
            <v>MC002586</v>
          </cell>
          <cell r="P7685">
            <v>10752000</v>
          </cell>
          <cell r="AC7685" t="str">
            <v>Sữa Nước Pharma</v>
          </cell>
          <cell r="AH7685" t="str">
            <v>Tiến độ 1</v>
          </cell>
        </row>
        <row r="7686">
          <cell r="H7686" t="str">
            <v>MC001370</v>
          </cell>
          <cell r="P7686">
            <v>90000</v>
          </cell>
          <cell r="AC7686" t="str">
            <v>Sữa nước</v>
          </cell>
          <cell r="AH7686" t="str">
            <v>Tiến độ 1</v>
          </cell>
        </row>
        <row r="7687">
          <cell r="H7687" t="str">
            <v>MC001370</v>
          </cell>
          <cell r="P7687">
            <v>14688000</v>
          </cell>
          <cell r="AC7687" t="str">
            <v>Sữa Nước Colos</v>
          </cell>
          <cell r="AH7687" t="str">
            <v>Tiến độ 1</v>
          </cell>
        </row>
        <row r="7688">
          <cell r="H7688" t="str">
            <v>MC001370</v>
          </cell>
          <cell r="P7688">
            <v>6739200</v>
          </cell>
          <cell r="AC7688" t="str">
            <v>Sữa Nước</v>
          </cell>
          <cell r="AH7688" t="str">
            <v>Tiến độ 1</v>
          </cell>
        </row>
        <row r="7689">
          <cell r="H7689" t="str">
            <v>MC001370</v>
          </cell>
          <cell r="P7689">
            <v>6912000</v>
          </cell>
          <cell r="AC7689" t="str">
            <v>Sữa Nước</v>
          </cell>
          <cell r="AH7689" t="str">
            <v>Tiến độ 1</v>
          </cell>
        </row>
        <row r="7690">
          <cell r="H7690" t="str">
            <v>MC001370</v>
          </cell>
          <cell r="P7690">
            <v>4608000</v>
          </cell>
          <cell r="AC7690" t="str">
            <v>Sữa Nước</v>
          </cell>
          <cell r="AH7690" t="str">
            <v>Tiến độ 1</v>
          </cell>
        </row>
        <row r="7691">
          <cell r="H7691" t="str">
            <v>MC001370</v>
          </cell>
          <cell r="P7691">
            <v>2880000</v>
          </cell>
          <cell r="AC7691" t="str">
            <v>Sữa Nước</v>
          </cell>
          <cell r="AH7691" t="str">
            <v>Tiến độ 1</v>
          </cell>
        </row>
        <row r="7692">
          <cell r="H7692" t="str">
            <v>MC001370</v>
          </cell>
          <cell r="P7692">
            <v>1632000</v>
          </cell>
          <cell r="AC7692" t="str">
            <v>Bột Ăn Dặm</v>
          </cell>
          <cell r="AH7692" t="str">
            <v>Tiến độ 1</v>
          </cell>
        </row>
        <row r="7693">
          <cell r="H7693" t="str">
            <v>MC001370</v>
          </cell>
          <cell r="P7693">
            <v>1632000</v>
          </cell>
          <cell r="AC7693" t="str">
            <v>Bột Ăn Dặm</v>
          </cell>
          <cell r="AH7693" t="str">
            <v>Tiến độ 1</v>
          </cell>
        </row>
        <row r="7694">
          <cell r="H7694" t="str">
            <v>MC001370</v>
          </cell>
          <cell r="P7694">
            <v>1632000</v>
          </cell>
          <cell r="AC7694" t="str">
            <v>Bột Ăn Dặm</v>
          </cell>
          <cell r="AH7694" t="str">
            <v>Tiến độ 1</v>
          </cell>
        </row>
        <row r="7695">
          <cell r="H7695" t="str">
            <v>MC001370</v>
          </cell>
          <cell r="P7695">
            <v>1632000</v>
          </cell>
          <cell r="AC7695" t="str">
            <v>Bột Ăn Dặm</v>
          </cell>
          <cell r="AH7695" t="str">
            <v>Tiến độ 1</v>
          </cell>
        </row>
        <row r="7696">
          <cell r="H7696" t="str">
            <v>MC001370</v>
          </cell>
          <cell r="P7696">
            <v>1632000</v>
          </cell>
          <cell r="AC7696" t="str">
            <v>Bột Ăn Dặm</v>
          </cell>
          <cell r="AH7696" t="str">
            <v>Tiến độ 1</v>
          </cell>
        </row>
        <row r="7697">
          <cell r="H7697" t="str">
            <v>MC001370</v>
          </cell>
          <cell r="P7697">
            <v>1632000</v>
          </cell>
          <cell r="AC7697" t="str">
            <v>Bột Ăn Dặm</v>
          </cell>
          <cell r="AH7697" t="str">
            <v>Tiến độ 1</v>
          </cell>
        </row>
        <row r="7698">
          <cell r="H7698" t="str">
            <v>MC001370</v>
          </cell>
          <cell r="P7698">
            <v>5748000</v>
          </cell>
          <cell r="AC7698" t="str">
            <v>Dinh Dưỡng</v>
          </cell>
          <cell r="AH7698" t="str">
            <v>Tiến độ 1</v>
          </cell>
        </row>
        <row r="7699">
          <cell r="H7699" t="str">
            <v>MC001370</v>
          </cell>
          <cell r="P7699">
            <v>4824000</v>
          </cell>
          <cell r="AC7699" t="str">
            <v>Dinh Dưỡng</v>
          </cell>
          <cell r="AH7699" t="str">
            <v>Tiến độ 1</v>
          </cell>
        </row>
        <row r="7700">
          <cell r="H7700" t="str">
            <v>MC001370</v>
          </cell>
          <cell r="P7700">
            <v>4980000</v>
          </cell>
          <cell r="AC7700" t="str">
            <v>Dinh Dưỡng</v>
          </cell>
          <cell r="AH7700" t="str">
            <v>Tiến độ 1</v>
          </cell>
        </row>
        <row r="7701">
          <cell r="H7701" t="str">
            <v>MC001370</v>
          </cell>
          <cell r="P7701">
            <v>7728000</v>
          </cell>
          <cell r="AC7701" t="str">
            <v>Dinh Dưỡng</v>
          </cell>
          <cell r="AH7701" t="str">
            <v>Tiến độ 1</v>
          </cell>
        </row>
        <row r="7702">
          <cell r="H7702" t="str">
            <v>MC001370</v>
          </cell>
          <cell r="P7702">
            <v>6360000</v>
          </cell>
          <cell r="AC7702" t="str">
            <v>Sữa Bột Colos</v>
          </cell>
          <cell r="AH7702" t="str">
            <v>Tiến độ 1</v>
          </cell>
        </row>
        <row r="7703">
          <cell r="H7703" t="str">
            <v>MC001370</v>
          </cell>
          <cell r="P7703">
            <v>6240000</v>
          </cell>
          <cell r="AC7703" t="str">
            <v>Sữa Bột Colos</v>
          </cell>
          <cell r="AH7703" t="str">
            <v>Tiến độ 1</v>
          </cell>
        </row>
        <row r="7704">
          <cell r="H7704" t="str">
            <v>MC001370</v>
          </cell>
          <cell r="P7704">
            <v>6120000</v>
          </cell>
          <cell r="AC7704" t="str">
            <v>Sữa Bột Colos</v>
          </cell>
          <cell r="AH7704" t="str">
            <v>Tiến độ 1</v>
          </cell>
        </row>
        <row r="7705">
          <cell r="H7705" t="str">
            <v>MC001370</v>
          </cell>
          <cell r="P7705">
            <v>5880000</v>
          </cell>
          <cell r="AC7705" t="str">
            <v>Nunest</v>
          </cell>
          <cell r="AH7705" t="str">
            <v>Tiến độ 1</v>
          </cell>
        </row>
        <row r="7706">
          <cell r="H7706" t="str">
            <v>MC001370</v>
          </cell>
          <cell r="P7706">
            <v>1980000</v>
          </cell>
          <cell r="AC7706" t="str">
            <v>Nunest</v>
          </cell>
          <cell r="AH7706" t="str">
            <v>Tiến độ 1</v>
          </cell>
        </row>
        <row r="7707">
          <cell r="H7707" t="str">
            <v>MC001370</v>
          </cell>
          <cell r="P7707">
            <v>2160000</v>
          </cell>
          <cell r="AC7707" t="str">
            <v>Nunest</v>
          </cell>
          <cell r="AH7707" t="str">
            <v>Tiến độ 1</v>
          </cell>
        </row>
        <row r="7708">
          <cell r="H7708" t="str">
            <v>MC001370</v>
          </cell>
          <cell r="P7708">
            <v>2160000</v>
          </cell>
          <cell r="AC7708" t="str">
            <v>Nunest</v>
          </cell>
          <cell r="AH7708" t="str">
            <v>Tiến độ 1</v>
          </cell>
        </row>
        <row r="7709">
          <cell r="H7709" t="str">
            <v>MC001370</v>
          </cell>
          <cell r="P7709">
            <v>4500000</v>
          </cell>
          <cell r="AC7709" t="str">
            <v>Nunest</v>
          </cell>
          <cell r="AH7709" t="str">
            <v>Tiến độ 1</v>
          </cell>
        </row>
        <row r="7710">
          <cell r="H7710" t="str">
            <v>MC001370</v>
          </cell>
          <cell r="P7710">
            <v>2370000</v>
          </cell>
          <cell r="AC7710" t="str">
            <v>Nunest</v>
          </cell>
          <cell r="AH7710" t="str">
            <v>Tiến độ 1</v>
          </cell>
        </row>
        <row r="7711">
          <cell r="H7711" t="str">
            <v>MC001370</v>
          </cell>
          <cell r="P7711">
            <v>2370000</v>
          </cell>
          <cell r="AC7711" t="str">
            <v>Nunest</v>
          </cell>
          <cell r="AH7711" t="str">
            <v>Tiến độ 1</v>
          </cell>
        </row>
        <row r="7712">
          <cell r="H7712" t="str">
            <v>MC001370</v>
          </cell>
          <cell r="P7712">
            <v>2370000</v>
          </cell>
          <cell r="AC7712" t="str">
            <v>Nunest</v>
          </cell>
          <cell r="AH7712" t="str">
            <v>Tiến độ 1</v>
          </cell>
        </row>
        <row r="7713">
          <cell r="H7713" t="str">
            <v>MC001370</v>
          </cell>
          <cell r="P7713">
            <v>7896000</v>
          </cell>
          <cell r="AC7713" t="str">
            <v>Pharma</v>
          </cell>
          <cell r="AH7713" t="str">
            <v>Tiến độ 1</v>
          </cell>
        </row>
        <row r="7714">
          <cell r="H7714" t="str">
            <v>MC001370</v>
          </cell>
          <cell r="P7714">
            <v>5184000</v>
          </cell>
          <cell r="AC7714" t="str">
            <v>Sữa nước</v>
          </cell>
          <cell r="AH7714" t="str">
            <v>Tiến độ 1</v>
          </cell>
        </row>
        <row r="7715">
          <cell r="H7715" t="str">
            <v>MC001370</v>
          </cell>
          <cell r="P7715">
            <v>7948800</v>
          </cell>
          <cell r="AC7715" t="str">
            <v>Sữa nước</v>
          </cell>
          <cell r="AH7715" t="str">
            <v>Tiến độ 1</v>
          </cell>
        </row>
        <row r="7716">
          <cell r="H7716" t="str">
            <v>MC001370</v>
          </cell>
          <cell r="P7716">
            <v>17760000</v>
          </cell>
          <cell r="AC7716" t="str">
            <v>Dinh Dưỡng</v>
          </cell>
          <cell r="AH7716" t="str">
            <v>Tiến độ 1</v>
          </cell>
        </row>
        <row r="7717">
          <cell r="H7717" t="str">
            <v>MC002280</v>
          </cell>
          <cell r="P7717">
            <v>12960000</v>
          </cell>
          <cell r="AC7717" t="str">
            <v>Sữa nước</v>
          </cell>
          <cell r="AH7717" t="str">
            <v>Tiến độ 1</v>
          </cell>
        </row>
        <row r="7718">
          <cell r="H7718" t="str">
            <v>MC002503</v>
          </cell>
          <cell r="P7718">
            <v>8640000</v>
          </cell>
          <cell r="AC7718" t="str">
            <v>Sữa Nước</v>
          </cell>
          <cell r="AH7718" t="str">
            <v>Tiến độ 1</v>
          </cell>
        </row>
        <row r="7719">
          <cell r="H7719" t="str">
            <v>MC000114</v>
          </cell>
          <cell r="P7719">
            <v>11520000</v>
          </cell>
          <cell r="AC7719" t="str">
            <v>Sữa Nước</v>
          </cell>
          <cell r="AH7719" t="str">
            <v>Tiến độ 1</v>
          </cell>
        </row>
        <row r="7720">
          <cell r="H7720" t="str">
            <v>MC000114</v>
          </cell>
          <cell r="P7720">
            <v>11520000</v>
          </cell>
          <cell r="AC7720" t="str">
            <v>Sữa Nước</v>
          </cell>
          <cell r="AH7720" t="str">
            <v>Tiến độ 1</v>
          </cell>
        </row>
        <row r="7721">
          <cell r="H7721" t="str">
            <v>MC000114</v>
          </cell>
          <cell r="P7721">
            <v>12960000</v>
          </cell>
          <cell r="AC7721" t="str">
            <v>Sữa nước</v>
          </cell>
          <cell r="AH7721" t="str">
            <v>Tiến độ 1</v>
          </cell>
        </row>
        <row r="7722">
          <cell r="H7722" t="str">
            <v>MC000114</v>
          </cell>
          <cell r="P7722">
            <v>7200000</v>
          </cell>
          <cell r="AC7722" t="str">
            <v>Sữa Nước</v>
          </cell>
          <cell r="AH7722" t="str">
            <v>Tiến độ 1</v>
          </cell>
        </row>
        <row r="7723">
          <cell r="H7723" t="str">
            <v>MC000114</v>
          </cell>
          <cell r="P7723">
            <v>9600000</v>
          </cell>
          <cell r="AC7723" t="str">
            <v>Sữa Nước</v>
          </cell>
          <cell r="AH7723" t="str">
            <v>Tiến độ 1</v>
          </cell>
        </row>
        <row r="7724">
          <cell r="H7724" t="str">
            <v>MC000622</v>
          </cell>
          <cell r="P7724">
            <v>31104000</v>
          </cell>
          <cell r="AC7724" t="str">
            <v>Sữa nước</v>
          </cell>
          <cell r="AH7724" t="str">
            <v>Tiến độ 1</v>
          </cell>
        </row>
        <row r="7725">
          <cell r="H7725" t="str">
            <v>MC000622</v>
          </cell>
          <cell r="P7725">
            <v>15897600</v>
          </cell>
          <cell r="AC7725" t="str">
            <v>Sữa nước</v>
          </cell>
          <cell r="AH7725" t="str">
            <v>Tiến độ 1</v>
          </cell>
        </row>
        <row r="7726">
          <cell r="H7726" t="str">
            <v>MC000622</v>
          </cell>
          <cell r="P7726">
            <v>31800000</v>
          </cell>
          <cell r="AC7726" t="str">
            <v>Sữa Bột Colos</v>
          </cell>
          <cell r="AH7726" t="str">
            <v>Tiến độ 1</v>
          </cell>
        </row>
        <row r="7727">
          <cell r="H7727" t="str">
            <v>MC000622</v>
          </cell>
          <cell r="P7727">
            <v>6900000</v>
          </cell>
          <cell r="AC7727" t="str">
            <v>Nunest</v>
          </cell>
          <cell r="AH7727" t="str">
            <v>Tiến độ 1</v>
          </cell>
        </row>
        <row r="7728">
          <cell r="H7728" t="str">
            <v>MC000622</v>
          </cell>
          <cell r="P7728">
            <v>2700000</v>
          </cell>
          <cell r="AC7728" t="str">
            <v>Nunest</v>
          </cell>
          <cell r="AH7728" t="str">
            <v>Tiến độ 1</v>
          </cell>
        </row>
        <row r="7729">
          <cell r="H7729" t="str">
            <v>MC000622</v>
          </cell>
          <cell r="P7729">
            <v>2600000</v>
          </cell>
          <cell r="AC7729" t="str">
            <v>Nunest</v>
          </cell>
          <cell r="AH7729" t="str">
            <v>Tiến độ 1</v>
          </cell>
        </row>
        <row r="7730">
          <cell r="H7730" t="str">
            <v>MC000622</v>
          </cell>
          <cell r="P7730">
            <v>429000</v>
          </cell>
          <cell r="AC7730" t="str">
            <v>Nunest</v>
          </cell>
          <cell r="AH7730" t="str">
            <v>Tiến độ 1</v>
          </cell>
        </row>
        <row r="7731">
          <cell r="H7731" t="str">
            <v>MC000622</v>
          </cell>
          <cell r="P7731">
            <v>4980000</v>
          </cell>
          <cell r="AC7731" t="str">
            <v>Nunest</v>
          </cell>
          <cell r="AH7731" t="str">
            <v>Tiến độ 1</v>
          </cell>
        </row>
        <row r="7732">
          <cell r="H7732" t="str">
            <v>MC000622</v>
          </cell>
          <cell r="P7732">
            <v>6960000</v>
          </cell>
          <cell r="AC7732" t="str">
            <v>Nunest</v>
          </cell>
          <cell r="AH7732" t="str">
            <v>Tiến độ 1</v>
          </cell>
        </row>
        <row r="7733">
          <cell r="H7733" t="str">
            <v>MC002803</v>
          </cell>
          <cell r="P7733">
            <v>32400000</v>
          </cell>
          <cell r="AC7733" t="str">
            <v>Sữa Bột Colos</v>
          </cell>
          <cell r="AH7733" t="str">
            <v>Tiến độ 1</v>
          </cell>
        </row>
        <row r="7734">
          <cell r="H7734" t="str">
            <v>MC000894</v>
          </cell>
          <cell r="P7734">
            <v>1416000</v>
          </cell>
          <cell r="AC7734" t="str">
            <v>Bột Ăn Dặm</v>
          </cell>
          <cell r="AH7734" t="str">
            <v>Tiến độ 1</v>
          </cell>
        </row>
        <row r="7735">
          <cell r="H7735" t="str">
            <v>MC000894</v>
          </cell>
          <cell r="P7735">
            <v>1416000</v>
          </cell>
          <cell r="AC7735" t="str">
            <v>Bột Ăn Dặm</v>
          </cell>
          <cell r="AH7735" t="str">
            <v>Tiến độ 1</v>
          </cell>
        </row>
        <row r="7736">
          <cell r="H7736" t="str">
            <v>MC000894</v>
          </cell>
          <cell r="P7736">
            <v>1416000</v>
          </cell>
          <cell r="AC7736" t="str">
            <v>Bột Ăn Dặm</v>
          </cell>
          <cell r="AH7736" t="str">
            <v>Tiến độ 1</v>
          </cell>
        </row>
        <row r="7737">
          <cell r="H7737" t="str">
            <v>MC000894</v>
          </cell>
          <cell r="P7737">
            <v>6360000</v>
          </cell>
          <cell r="AC7737" t="str">
            <v>Sữa Bột Colos</v>
          </cell>
          <cell r="AH7737" t="str">
            <v>Tiến độ 1</v>
          </cell>
        </row>
        <row r="7738">
          <cell r="H7738" t="str">
            <v>MC000894</v>
          </cell>
          <cell r="P7738">
            <v>17760000</v>
          </cell>
          <cell r="AC7738" t="str">
            <v>Dinh Dưỡng</v>
          </cell>
          <cell r="AH7738" t="str">
            <v>Tiến độ 1</v>
          </cell>
        </row>
        <row r="7739">
          <cell r="H7739" t="str">
            <v>MC000894</v>
          </cell>
          <cell r="P7739">
            <v>5184000</v>
          </cell>
          <cell r="AC7739" t="str">
            <v>Sữa nước</v>
          </cell>
          <cell r="AH7739" t="str">
            <v>Tiến độ 1</v>
          </cell>
        </row>
        <row r="7740">
          <cell r="H7740" t="str">
            <v>MC000894</v>
          </cell>
          <cell r="P7740">
            <v>7948800</v>
          </cell>
          <cell r="AC7740" t="str">
            <v>Sữa nước</v>
          </cell>
          <cell r="AH7740" t="str">
            <v>Tiến độ 1</v>
          </cell>
        </row>
        <row r="7741">
          <cell r="H7741" t="str">
            <v>MC002809</v>
          </cell>
          <cell r="P7741">
            <v>18072000</v>
          </cell>
          <cell r="AC7741" t="str">
            <v>Dinh Dưỡng</v>
          </cell>
          <cell r="AH7741" t="str">
            <v>Tiến độ 1</v>
          </cell>
        </row>
        <row r="7742">
          <cell r="H7742" t="str">
            <v>MC001125</v>
          </cell>
          <cell r="P7742">
            <v>16992000</v>
          </cell>
          <cell r="AC7742" t="str">
            <v>Bột Ăn Dặm</v>
          </cell>
          <cell r="AH7742" t="str">
            <v>Tiến độ 1</v>
          </cell>
        </row>
        <row r="7743">
          <cell r="H7743" t="str">
            <v>MC001125</v>
          </cell>
          <cell r="P7743">
            <v>19584000</v>
          </cell>
          <cell r="AC7743" t="str">
            <v>Bột Ăn Dặm</v>
          </cell>
          <cell r="AH7743" t="str">
            <v>Tiến độ 1</v>
          </cell>
        </row>
        <row r="7744">
          <cell r="H7744" t="str">
            <v>MC001125</v>
          </cell>
          <cell r="P7744">
            <v>9792000</v>
          </cell>
          <cell r="AC7744" t="str">
            <v>Bột Ăn Dặm</v>
          </cell>
          <cell r="AH7744" t="str">
            <v>Tiến độ 1</v>
          </cell>
        </row>
        <row r="7745">
          <cell r="H7745" t="str">
            <v>MC001125</v>
          </cell>
          <cell r="P7745">
            <v>4896000</v>
          </cell>
          <cell r="AC7745" t="str">
            <v>Bột Ăn Dặm</v>
          </cell>
          <cell r="AH7745" t="str">
            <v>Tiến độ 1</v>
          </cell>
        </row>
        <row r="7746">
          <cell r="H7746" t="str">
            <v>MC001125</v>
          </cell>
          <cell r="P7746">
            <v>3264000</v>
          </cell>
          <cell r="AC7746" t="str">
            <v>Bột Ăn Dặm</v>
          </cell>
          <cell r="AH7746" t="str">
            <v>Tiến độ 1</v>
          </cell>
        </row>
        <row r="7747">
          <cell r="H7747" t="str">
            <v>MC001125</v>
          </cell>
          <cell r="P7747">
            <v>3264000</v>
          </cell>
          <cell r="AC7747" t="str">
            <v>Bột Ăn Dặm</v>
          </cell>
          <cell r="AH7747" t="str">
            <v>Tiến độ 1</v>
          </cell>
        </row>
        <row r="7748">
          <cell r="H7748" t="str">
            <v>MC001125</v>
          </cell>
          <cell r="P7748">
            <v>3264000</v>
          </cell>
          <cell r="AC7748" t="str">
            <v>Bột Ăn Dặm</v>
          </cell>
          <cell r="AH7748" t="str">
            <v>Tiến độ 1</v>
          </cell>
        </row>
        <row r="7749">
          <cell r="H7749" t="str">
            <v>MC001125</v>
          </cell>
          <cell r="P7749">
            <v>8640000</v>
          </cell>
          <cell r="AC7749" t="str">
            <v>Sữa Nước</v>
          </cell>
          <cell r="AH7749" t="str">
            <v>Tiến độ 1</v>
          </cell>
        </row>
        <row r="7750">
          <cell r="H7750" t="str">
            <v>MC001125</v>
          </cell>
          <cell r="P7750">
            <v>19200000</v>
          </cell>
          <cell r="AC7750" t="str">
            <v>Sữa Nước</v>
          </cell>
          <cell r="AH7750" t="str">
            <v>Tiến độ 1</v>
          </cell>
        </row>
        <row r="7751">
          <cell r="H7751" t="str">
            <v>MC001125</v>
          </cell>
          <cell r="P7751">
            <v>11496000</v>
          </cell>
          <cell r="AC7751" t="str">
            <v>Dinh Dưỡng</v>
          </cell>
          <cell r="AH7751" t="str">
            <v>Tiến độ 1</v>
          </cell>
        </row>
        <row r="7752">
          <cell r="H7752" t="str">
            <v>MC001125</v>
          </cell>
          <cell r="P7752">
            <v>5760000</v>
          </cell>
          <cell r="AC7752" t="str">
            <v>Dinh Dưỡng</v>
          </cell>
          <cell r="AH7752" t="str">
            <v>Tiến độ 1</v>
          </cell>
        </row>
        <row r="7753">
          <cell r="H7753" t="str">
            <v>MC001125</v>
          </cell>
          <cell r="P7753">
            <v>2340000</v>
          </cell>
          <cell r="AC7753" t="str">
            <v>Pharma</v>
          </cell>
          <cell r="AH7753" t="str">
            <v>Tiến độ 1</v>
          </cell>
        </row>
        <row r="7754">
          <cell r="H7754" t="str">
            <v>MC000521</v>
          </cell>
          <cell r="P7754">
            <v>72000000</v>
          </cell>
          <cell r="AC7754" t="str">
            <v>Sữa Nước Pharma</v>
          </cell>
          <cell r="AH7754" t="str">
            <v>Tiến độ 1</v>
          </cell>
        </row>
        <row r="7755">
          <cell r="H7755" t="str">
            <v>MC000521</v>
          </cell>
          <cell r="P7755">
            <v>129600000</v>
          </cell>
          <cell r="AC7755" t="str">
            <v>Sữa nước</v>
          </cell>
          <cell r="AH7755" t="str">
            <v>Tiến độ 1</v>
          </cell>
        </row>
        <row r="7756">
          <cell r="H7756" t="str">
            <v>MC000521</v>
          </cell>
          <cell r="P7756">
            <v>55641600</v>
          </cell>
          <cell r="AC7756" t="str">
            <v>Sữa nước</v>
          </cell>
          <cell r="AH7756" t="str">
            <v>Tiến độ 1</v>
          </cell>
        </row>
        <row r="7757">
          <cell r="H7757" t="str">
            <v>MC000643</v>
          </cell>
          <cell r="P7757">
            <v>142560000</v>
          </cell>
          <cell r="AC7757" t="str">
            <v>Dinh Dưỡng</v>
          </cell>
          <cell r="AH7757" t="str">
            <v>Tiến độ 1</v>
          </cell>
        </row>
        <row r="7758">
          <cell r="H7758" t="str">
            <v>MC000643</v>
          </cell>
          <cell r="P7758">
            <v>111000000</v>
          </cell>
          <cell r="AC7758" t="str">
            <v>Dinh Dưỡng</v>
          </cell>
          <cell r="AH7758" t="str">
            <v>Tiến độ 1</v>
          </cell>
        </row>
        <row r="7759">
          <cell r="H7759" t="str">
            <v>MC000643</v>
          </cell>
          <cell r="P7759">
            <v>111000000</v>
          </cell>
          <cell r="AC7759" t="str">
            <v>Dinh Dưỡng</v>
          </cell>
          <cell r="AH7759" t="str">
            <v>Tiến độ 1</v>
          </cell>
        </row>
        <row r="7760">
          <cell r="H7760" t="str">
            <v>MC002499</v>
          </cell>
          <cell r="P7760">
            <v>4632000</v>
          </cell>
          <cell r="AC7760" t="str">
            <v>Dinh Dưỡng</v>
          </cell>
          <cell r="AH7760" t="str">
            <v>Tiến độ 1</v>
          </cell>
        </row>
        <row r="7761">
          <cell r="H7761" t="str">
            <v>MC002499</v>
          </cell>
          <cell r="P7761">
            <v>5880000</v>
          </cell>
          <cell r="AC7761" t="str">
            <v>Dinh Dưỡng</v>
          </cell>
          <cell r="AH7761" t="str">
            <v>Tiến độ 1</v>
          </cell>
        </row>
        <row r="7762">
          <cell r="H7762" t="str">
            <v>MC002499</v>
          </cell>
          <cell r="P7762">
            <v>5748000</v>
          </cell>
          <cell r="AC7762" t="str">
            <v>Dinh Dưỡng</v>
          </cell>
          <cell r="AH7762" t="str">
            <v>Tiến độ 1</v>
          </cell>
        </row>
        <row r="7763">
          <cell r="H7763" t="str">
            <v>MC002499</v>
          </cell>
          <cell r="P7763">
            <v>9960000</v>
          </cell>
          <cell r="AC7763" t="str">
            <v>Dinh Dưỡng</v>
          </cell>
          <cell r="AH7763" t="str">
            <v>Tiến độ 1</v>
          </cell>
        </row>
        <row r="7764">
          <cell r="H7764" t="str">
            <v>MC002499</v>
          </cell>
          <cell r="P7764">
            <v>11592000</v>
          </cell>
          <cell r="AC7764" t="str">
            <v>Dinh Dưỡng</v>
          </cell>
          <cell r="AH7764" t="str">
            <v>Tiến độ 1</v>
          </cell>
        </row>
        <row r="7765">
          <cell r="H7765" t="str">
            <v>MC002499</v>
          </cell>
          <cell r="P7765">
            <v>7656000</v>
          </cell>
          <cell r="AC7765" t="str">
            <v>Dinh Dưỡng</v>
          </cell>
          <cell r="AH7765" t="str">
            <v>Tiến độ 1</v>
          </cell>
        </row>
        <row r="7766">
          <cell r="H7766" t="str">
            <v>MC002499</v>
          </cell>
          <cell r="P7766">
            <v>7680000</v>
          </cell>
          <cell r="AC7766" t="str">
            <v>Sữa Nước</v>
          </cell>
          <cell r="AH7766" t="str">
            <v>Tiến độ 1</v>
          </cell>
        </row>
        <row r="7767">
          <cell r="H7767" t="str">
            <v>MC002499</v>
          </cell>
          <cell r="P7767">
            <v>12720000</v>
          </cell>
          <cell r="AC7767" t="str">
            <v>Sữa Bột Colos</v>
          </cell>
          <cell r="AH7767" t="str">
            <v>Tiến độ 1</v>
          </cell>
        </row>
        <row r="7768">
          <cell r="H7768" t="str">
            <v>MC002499</v>
          </cell>
          <cell r="P7768">
            <v>12240000</v>
          </cell>
          <cell r="AC7768" t="str">
            <v>Sữa Bột Colos</v>
          </cell>
          <cell r="AH7768" t="str">
            <v>Tiến độ 1</v>
          </cell>
        </row>
        <row r="7769">
          <cell r="H7769" t="str">
            <v>MC002499</v>
          </cell>
          <cell r="P7769">
            <v>4896000</v>
          </cell>
          <cell r="AC7769" t="str">
            <v>Sữa Nước Colos</v>
          </cell>
          <cell r="AH7769" t="str">
            <v>Tiến độ 1</v>
          </cell>
        </row>
        <row r="7770">
          <cell r="H7770" t="str">
            <v>MC002499</v>
          </cell>
          <cell r="P7770">
            <v>3240000</v>
          </cell>
          <cell r="AC7770" t="str">
            <v>Sữa Bột Colos</v>
          </cell>
          <cell r="AH7770" t="str">
            <v>Tiến độ 1</v>
          </cell>
        </row>
        <row r="7771">
          <cell r="H7771" t="str">
            <v>MC002499</v>
          </cell>
          <cell r="P7771">
            <v>1632000</v>
          </cell>
          <cell r="AC7771" t="str">
            <v>Bột Ăn Dặm</v>
          </cell>
          <cell r="AH7771" t="str">
            <v>Tiến độ 1</v>
          </cell>
        </row>
        <row r="7772">
          <cell r="H7772" t="str">
            <v>MC002499</v>
          </cell>
          <cell r="P7772">
            <v>1632000</v>
          </cell>
          <cell r="AC7772" t="str">
            <v>Bột Ăn Dặm</v>
          </cell>
          <cell r="AH7772" t="str">
            <v>Tiến độ 1</v>
          </cell>
        </row>
        <row r="7773">
          <cell r="H7773" t="str">
            <v>MC002499</v>
          </cell>
          <cell r="P7773">
            <v>14256000</v>
          </cell>
          <cell r="AC7773" t="str">
            <v>Dinh Dưỡng</v>
          </cell>
          <cell r="AH7773" t="str">
            <v>Tiến độ 1</v>
          </cell>
        </row>
        <row r="7774">
          <cell r="H7774" t="str">
            <v>MC002773</v>
          </cell>
          <cell r="P7774">
            <v>2250000</v>
          </cell>
          <cell r="AC7774" t="str">
            <v>Nunest</v>
          </cell>
          <cell r="AH7774" t="str">
            <v>Tiến độ 1</v>
          </cell>
        </row>
        <row r="7775">
          <cell r="H7775" t="str">
            <v>MC002773</v>
          </cell>
          <cell r="P7775">
            <v>1470000</v>
          </cell>
          <cell r="AC7775" t="str">
            <v>Nunest</v>
          </cell>
          <cell r="AH7775" t="str">
            <v>Tiến độ 1</v>
          </cell>
        </row>
        <row r="7776">
          <cell r="H7776" t="str">
            <v>MC002773</v>
          </cell>
          <cell r="P7776">
            <v>3360000</v>
          </cell>
          <cell r="AC7776" t="str">
            <v>Nunest</v>
          </cell>
          <cell r="AH7776" t="str">
            <v>Tiến độ 1</v>
          </cell>
        </row>
        <row r="7777">
          <cell r="H7777" t="str">
            <v>MC002773</v>
          </cell>
          <cell r="P7777">
            <v>4320000</v>
          </cell>
          <cell r="AC7777" t="str">
            <v>Nunest</v>
          </cell>
          <cell r="AH7777" t="str">
            <v>Tiến độ 1</v>
          </cell>
        </row>
        <row r="7778">
          <cell r="H7778" t="str">
            <v>MC002773</v>
          </cell>
          <cell r="P7778">
            <v>3000000</v>
          </cell>
          <cell r="AC7778" t="str">
            <v>Nunest</v>
          </cell>
          <cell r="AH7778" t="str">
            <v>Tiến độ 1</v>
          </cell>
        </row>
        <row r="7779">
          <cell r="H7779" t="str">
            <v>MC002773</v>
          </cell>
          <cell r="P7779">
            <v>2070000</v>
          </cell>
          <cell r="AC7779" t="str">
            <v>Nunest</v>
          </cell>
          <cell r="AH7779" t="str">
            <v>Tiến độ 1</v>
          </cell>
        </row>
        <row r="7780">
          <cell r="H7780" t="str">
            <v>MC002460</v>
          </cell>
          <cell r="P7780">
            <v>5280000</v>
          </cell>
          <cell r="AC7780" t="str">
            <v>Pharma</v>
          </cell>
          <cell r="AH7780" t="str">
            <v>Tiến độ 1</v>
          </cell>
        </row>
        <row r="7781">
          <cell r="H7781" t="str">
            <v>MC002460</v>
          </cell>
          <cell r="P7781">
            <v>52272000</v>
          </cell>
          <cell r="AC7781" t="str">
            <v>Dinh Dưỡng</v>
          </cell>
          <cell r="AH7781" t="str">
            <v>Tiến độ 1</v>
          </cell>
        </row>
        <row r="7782">
          <cell r="H7782" t="str">
            <v>MC002460</v>
          </cell>
          <cell r="P7782">
            <v>5760000</v>
          </cell>
          <cell r="AC7782" t="str">
            <v>Sữa Nước</v>
          </cell>
          <cell r="AH7782" t="str">
            <v>Tiến độ 1</v>
          </cell>
        </row>
        <row r="7783">
          <cell r="H7783" t="str">
            <v>MC002460</v>
          </cell>
          <cell r="P7783">
            <v>15360000</v>
          </cell>
          <cell r="AC7783" t="str">
            <v>Sữa Nước</v>
          </cell>
          <cell r="AH7783" t="str">
            <v>Tiến độ 1</v>
          </cell>
        </row>
        <row r="7784">
          <cell r="H7784" t="str">
            <v>MC002460</v>
          </cell>
          <cell r="P7784">
            <v>2160000</v>
          </cell>
          <cell r="AC7784" t="str">
            <v>Sữa Nước Pharma</v>
          </cell>
          <cell r="AH7784" t="str">
            <v>Tiến độ 1</v>
          </cell>
        </row>
        <row r="7785">
          <cell r="H7785" t="str">
            <v>MC002460</v>
          </cell>
          <cell r="P7785">
            <v>3974400</v>
          </cell>
          <cell r="AC7785" t="str">
            <v>Sữa Nước Pharma</v>
          </cell>
          <cell r="AH7785" t="str">
            <v>Tiến độ 1</v>
          </cell>
        </row>
        <row r="7786">
          <cell r="H7786" t="str">
            <v>MC002460</v>
          </cell>
          <cell r="P7786">
            <v>7200000</v>
          </cell>
          <cell r="AC7786" t="str">
            <v>Sữa Nước Pharma</v>
          </cell>
          <cell r="AH7786" t="str">
            <v>Tiến độ 1</v>
          </cell>
        </row>
        <row r="7787">
          <cell r="H7787" t="str">
            <v>MC002460</v>
          </cell>
          <cell r="P7787">
            <v>13440000</v>
          </cell>
          <cell r="AC7787" t="str">
            <v>Sữa Nước Pharma</v>
          </cell>
          <cell r="AH7787" t="str">
            <v>Tiến độ 1</v>
          </cell>
        </row>
        <row r="7788">
          <cell r="H7788" t="str">
            <v>MC002460</v>
          </cell>
          <cell r="P7788">
            <v>5280000</v>
          </cell>
          <cell r="AC7788" t="str">
            <v>Pharma</v>
          </cell>
          <cell r="AH7788" t="str">
            <v>Tiến độ 1</v>
          </cell>
        </row>
        <row r="7789">
          <cell r="H7789" t="str">
            <v>MC002780</v>
          </cell>
          <cell r="P7789">
            <v>6480000</v>
          </cell>
          <cell r="AC7789" t="str">
            <v>Pharma</v>
          </cell>
          <cell r="AH7789" t="str">
            <v>Tiến độ 1</v>
          </cell>
        </row>
        <row r="7790">
          <cell r="H7790" t="str">
            <v>MC002780</v>
          </cell>
          <cell r="P7790">
            <v>12960000</v>
          </cell>
          <cell r="AC7790" t="str">
            <v>Pharma</v>
          </cell>
          <cell r="AH7790" t="str">
            <v>Tiến độ 1</v>
          </cell>
        </row>
        <row r="7791">
          <cell r="H7791" t="str">
            <v>MC002780</v>
          </cell>
          <cell r="P7791">
            <v>6480000</v>
          </cell>
          <cell r="AC7791" t="str">
            <v>Pharma</v>
          </cell>
          <cell r="AH7791" t="str">
            <v>Tiến độ 1</v>
          </cell>
        </row>
        <row r="7792">
          <cell r="H7792" t="str">
            <v>MC002780</v>
          </cell>
          <cell r="P7792">
            <v>6240000</v>
          </cell>
          <cell r="AC7792" t="str">
            <v>Pharma</v>
          </cell>
          <cell r="AH7792" t="str">
            <v>Tiến độ 1</v>
          </cell>
        </row>
        <row r="7793">
          <cell r="H7793" t="str">
            <v>MC002780</v>
          </cell>
          <cell r="P7793">
            <v>6240000</v>
          </cell>
          <cell r="AC7793" t="str">
            <v>Pharma</v>
          </cell>
          <cell r="AH7793" t="str">
            <v>Tiến độ 1</v>
          </cell>
        </row>
        <row r="7794">
          <cell r="H7794" t="str">
            <v>MC002780</v>
          </cell>
          <cell r="P7794">
            <v>3225600</v>
          </cell>
          <cell r="AC7794" t="str">
            <v>Sữa Nước Pharma</v>
          </cell>
          <cell r="AH7794" t="str">
            <v>Tiến độ 1</v>
          </cell>
        </row>
        <row r="7795">
          <cell r="H7795" t="str">
            <v>MC002780</v>
          </cell>
          <cell r="P7795">
            <v>4632000</v>
          </cell>
          <cell r="AC7795" t="str">
            <v>Dinh Dưỡng</v>
          </cell>
          <cell r="AH7795" t="str">
            <v>Tiến độ 1</v>
          </cell>
        </row>
        <row r="7796">
          <cell r="H7796" t="str">
            <v>MC002780</v>
          </cell>
          <cell r="P7796">
            <v>11592000</v>
          </cell>
          <cell r="AC7796" t="str">
            <v>Dinh Dưỡng</v>
          </cell>
          <cell r="AH7796" t="str">
            <v>Tiến độ 1</v>
          </cell>
        </row>
        <row r="7797">
          <cell r="H7797" t="str">
            <v>MC002780</v>
          </cell>
          <cell r="P7797">
            <v>23040000</v>
          </cell>
          <cell r="AC7797" t="str">
            <v>Sữa Nước</v>
          </cell>
          <cell r="AH7797" t="str">
            <v>Tiến độ 1</v>
          </cell>
        </row>
        <row r="7798">
          <cell r="H7798" t="str">
            <v>MC002780</v>
          </cell>
          <cell r="P7798">
            <v>6912000</v>
          </cell>
          <cell r="AC7798" t="str">
            <v>Sữa Nước</v>
          </cell>
          <cell r="AH7798" t="str">
            <v>Tiến độ 1</v>
          </cell>
        </row>
        <row r="7799">
          <cell r="H7799" t="str">
            <v>MC002780</v>
          </cell>
          <cell r="P7799">
            <v>17971200</v>
          </cell>
          <cell r="AC7799" t="str">
            <v>Sữa Nước</v>
          </cell>
          <cell r="AH7799" t="str">
            <v>Tiến độ 1</v>
          </cell>
        </row>
        <row r="7800">
          <cell r="H7800" t="str">
            <v>MC002780</v>
          </cell>
          <cell r="P7800">
            <v>4752000</v>
          </cell>
          <cell r="AC7800" t="str">
            <v>Dinh Dưỡng</v>
          </cell>
          <cell r="AH7800" t="str">
            <v>Tiến độ 1</v>
          </cell>
        </row>
        <row r="7801">
          <cell r="H7801" t="str">
            <v>MC002780</v>
          </cell>
          <cell r="P7801">
            <v>13320000</v>
          </cell>
          <cell r="AC7801" t="str">
            <v>Dinh Dưỡng</v>
          </cell>
          <cell r="AH7801" t="str">
            <v>Tiến độ 1</v>
          </cell>
        </row>
        <row r="7802">
          <cell r="H7802" t="str">
            <v>MC002068</v>
          </cell>
          <cell r="P7802">
            <v>5241600</v>
          </cell>
          <cell r="AC7802" t="str">
            <v>Sữa Nước</v>
          </cell>
          <cell r="AH7802" t="str">
            <v>Tiến độ 1</v>
          </cell>
        </row>
        <row r="7803">
          <cell r="H7803" t="str">
            <v>MC002068</v>
          </cell>
          <cell r="P7803">
            <v>8064000</v>
          </cell>
          <cell r="AC7803" t="str">
            <v>Sữa Nước</v>
          </cell>
          <cell r="AH7803" t="str">
            <v>Tiến độ 1</v>
          </cell>
        </row>
        <row r="7804">
          <cell r="H7804" t="str">
            <v>MC002068</v>
          </cell>
          <cell r="P7804">
            <v>28800000</v>
          </cell>
          <cell r="AC7804" t="str">
            <v>Sữa Nước</v>
          </cell>
          <cell r="AH7804" t="str">
            <v>Tiến độ 1</v>
          </cell>
        </row>
        <row r="7805">
          <cell r="H7805" t="str">
            <v>MC002068</v>
          </cell>
          <cell r="P7805">
            <v>38400000</v>
          </cell>
          <cell r="AC7805" t="str">
            <v>Sữa Nước</v>
          </cell>
          <cell r="AH7805" t="str">
            <v>Tiến độ 1</v>
          </cell>
        </row>
        <row r="7806">
          <cell r="H7806" t="str">
            <v>MC002068</v>
          </cell>
          <cell r="P7806">
            <v>17136000</v>
          </cell>
          <cell r="AC7806" t="str">
            <v>Sữa Nước Colos</v>
          </cell>
          <cell r="AH7806" t="str">
            <v>Tiến độ 1</v>
          </cell>
        </row>
        <row r="7807">
          <cell r="H7807" t="str">
            <v>MC001243</v>
          </cell>
          <cell r="P7807">
            <v>19872000</v>
          </cell>
          <cell r="AC7807" t="str">
            <v>Sữa nước</v>
          </cell>
          <cell r="AH7807" t="str">
            <v>Tiến độ 1</v>
          </cell>
        </row>
        <row r="7808">
          <cell r="H7808" t="str">
            <v>MC001243</v>
          </cell>
          <cell r="P7808">
            <v>12960000</v>
          </cell>
          <cell r="AC7808" t="str">
            <v>Sữa nước</v>
          </cell>
          <cell r="AH7808" t="str">
            <v>Tiến độ 1</v>
          </cell>
        </row>
        <row r="7809">
          <cell r="H7809" t="str">
            <v>MC001243</v>
          </cell>
          <cell r="P7809">
            <v>7488000</v>
          </cell>
          <cell r="AC7809" t="str">
            <v>Sữa Nước</v>
          </cell>
          <cell r="AH7809" t="str">
            <v>Tiến độ 1</v>
          </cell>
        </row>
        <row r="7810">
          <cell r="H7810" t="str">
            <v>MC001243</v>
          </cell>
          <cell r="P7810">
            <v>11520000</v>
          </cell>
          <cell r="AC7810" t="str">
            <v>Sữa Nước</v>
          </cell>
          <cell r="AH7810" t="str">
            <v>Tiến độ 1</v>
          </cell>
        </row>
        <row r="7811">
          <cell r="H7811" t="str">
            <v>MC001243</v>
          </cell>
          <cell r="P7811">
            <v>6480000</v>
          </cell>
          <cell r="AC7811" t="str">
            <v>Sữa Bột Colos</v>
          </cell>
          <cell r="AH7811" t="str">
            <v>Tiến độ 1</v>
          </cell>
        </row>
        <row r="7812">
          <cell r="H7812" t="str">
            <v>MC001243</v>
          </cell>
          <cell r="P7812">
            <v>6360000</v>
          </cell>
          <cell r="AC7812" t="str">
            <v>Sữa Bột Colos</v>
          </cell>
          <cell r="AH7812" t="str">
            <v>Tiến độ 1</v>
          </cell>
        </row>
        <row r="7813">
          <cell r="H7813" t="str">
            <v>MC001243</v>
          </cell>
          <cell r="P7813">
            <v>11040000</v>
          </cell>
          <cell r="AC7813" t="str">
            <v>Pharma</v>
          </cell>
          <cell r="AH7813" t="str">
            <v>Tiến độ 1</v>
          </cell>
        </row>
        <row r="7814">
          <cell r="H7814" t="str">
            <v>MC001243</v>
          </cell>
          <cell r="P7814">
            <v>9504000</v>
          </cell>
          <cell r="AC7814" t="str">
            <v>Dinh Dưỡng</v>
          </cell>
          <cell r="AH7814" t="str">
            <v>Tiến độ 1</v>
          </cell>
        </row>
        <row r="7815">
          <cell r="H7815" t="str">
            <v>MC000041</v>
          </cell>
          <cell r="P7815">
            <v>110592000</v>
          </cell>
          <cell r="AC7815" t="str">
            <v>Sữa nước</v>
          </cell>
          <cell r="AH7815" t="str">
            <v>Tiến độ 1</v>
          </cell>
        </row>
        <row r="7816">
          <cell r="H7816" t="str">
            <v>MC000041</v>
          </cell>
          <cell r="P7816">
            <v>61603200</v>
          </cell>
          <cell r="AC7816" t="str">
            <v>Sữa nước</v>
          </cell>
          <cell r="AH7816" t="str">
            <v>Tiến độ 1</v>
          </cell>
        </row>
        <row r="7817">
          <cell r="H7817" t="str">
            <v>MC002752</v>
          </cell>
          <cell r="P7817">
            <v>43718400</v>
          </cell>
          <cell r="AC7817" t="str">
            <v>Sữa nước</v>
          </cell>
          <cell r="AH7817" t="str">
            <v>Tiến độ 1</v>
          </cell>
        </row>
        <row r="7818">
          <cell r="H7818" t="str">
            <v>MC002752</v>
          </cell>
          <cell r="P7818">
            <v>30240000</v>
          </cell>
          <cell r="AC7818" t="str">
            <v>Sữa nước</v>
          </cell>
          <cell r="AH7818" t="str">
            <v>Tiến độ 1</v>
          </cell>
        </row>
        <row r="7819">
          <cell r="H7819" t="str">
            <v>MC002752</v>
          </cell>
          <cell r="P7819">
            <v>25920000</v>
          </cell>
          <cell r="AC7819" t="str">
            <v>Sữa Nước</v>
          </cell>
          <cell r="AH7819" t="str">
            <v>Tiến độ 1</v>
          </cell>
        </row>
        <row r="7820">
          <cell r="H7820" t="str">
            <v>MC002752</v>
          </cell>
          <cell r="P7820">
            <v>23040000</v>
          </cell>
          <cell r="AC7820" t="str">
            <v>Sữa Nước</v>
          </cell>
          <cell r="AH7820" t="str">
            <v>Tiến độ 1</v>
          </cell>
        </row>
        <row r="7821">
          <cell r="H7821" t="str">
            <v>MC002752</v>
          </cell>
          <cell r="P7821">
            <v>12096000</v>
          </cell>
          <cell r="AC7821" t="str">
            <v>Sữa nước</v>
          </cell>
          <cell r="AH7821" t="str">
            <v>Tiến độ 1</v>
          </cell>
        </row>
        <row r="7822">
          <cell r="H7822" t="str">
            <v>MC000185</v>
          </cell>
          <cell r="P7822">
            <v>69984000</v>
          </cell>
          <cell r="AC7822" t="str">
            <v>Sữa nước</v>
          </cell>
          <cell r="AH7822" t="str">
            <v>Tiến độ 1</v>
          </cell>
        </row>
        <row r="7823">
          <cell r="H7823" t="str">
            <v>MC000185</v>
          </cell>
          <cell r="P7823">
            <v>35769600</v>
          </cell>
          <cell r="AC7823" t="str">
            <v>Sữa nước</v>
          </cell>
          <cell r="AH7823" t="str">
            <v>Tiến độ 1</v>
          </cell>
        </row>
        <row r="7824">
          <cell r="H7824" t="str">
            <v>MC001406</v>
          </cell>
          <cell r="P7824">
            <v>41472000</v>
          </cell>
          <cell r="AC7824" t="str">
            <v>Sữa nước</v>
          </cell>
          <cell r="AH7824" t="str">
            <v>Tiến độ 1</v>
          </cell>
        </row>
        <row r="7825">
          <cell r="H7825" t="str">
            <v>MC001406</v>
          </cell>
          <cell r="P7825">
            <v>15897600</v>
          </cell>
          <cell r="AC7825" t="str">
            <v>Sữa nước</v>
          </cell>
          <cell r="AH7825" t="str">
            <v>Tiến độ 1</v>
          </cell>
        </row>
        <row r="7826">
          <cell r="H7826" t="str">
            <v>MC000342</v>
          </cell>
          <cell r="P7826">
            <v>14688000</v>
          </cell>
          <cell r="AC7826" t="str">
            <v>Sữa Nước Colos</v>
          </cell>
          <cell r="AH7826" t="str">
            <v>Tiến độ 1</v>
          </cell>
        </row>
        <row r="7827">
          <cell r="H7827" t="str">
            <v>MC000342</v>
          </cell>
          <cell r="P7827">
            <v>6480000</v>
          </cell>
          <cell r="AC7827" t="str">
            <v>Sữa Bột Colos</v>
          </cell>
          <cell r="AH7827" t="str">
            <v>Tiến độ 1</v>
          </cell>
        </row>
        <row r="7828">
          <cell r="H7828" t="str">
            <v>MC000342</v>
          </cell>
          <cell r="P7828">
            <v>6120000</v>
          </cell>
          <cell r="AC7828" t="str">
            <v>Sữa Bột Colos</v>
          </cell>
          <cell r="AH7828" t="str">
            <v>Tiến độ 1</v>
          </cell>
        </row>
        <row r="7829">
          <cell r="H7829" t="str">
            <v>MC000342</v>
          </cell>
          <cell r="P7829">
            <v>4980000</v>
          </cell>
          <cell r="AC7829" t="str">
            <v>Dinh Dưỡng</v>
          </cell>
          <cell r="AH7829" t="str">
            <v>Tiến độ 1</v>
          </cell>
        </row>
        <row r="7830">
          <cell r="H7830" t="str">
            <v>MC000342</v>
          </cell>
          <cell r="P7830">
            <v>4032000</v>
          </cell>
          <cell r="AC7830" t="str">
            <v>Sữa Nước</v>
          </cell>
          <cell r="AH7830" t="str">
            <v>Tiến độ 1</v>
          </cell>
        </row>
        <row r="7831">
          <cell r="H7831" t="str">
            <v>MC000342</v>
          </cell>
          <cell r="P7831">
            <v>2160000</v>
          </cell>
          <cell r="AC7831" t="str">
            <v>Sữa Nước Pharma</v>
          </cell>
          <cell r="AH7831" t="str">
            <v>Tiến độ 1</v>
          </cell>
        </row>
        <row r="7832">
          <cell r="H7832" t="str">
            <v>MC002741</v>
          </cell>
          <cell r="P7832">
            <v>17280000</v>
          </cell>
          <cell r="AC7832" t="str">
            <v>Sữa nước</v>
          </cell>
          <cell r="AH7832" t="str">
            <v>Tiến độ 1</v>
          </cell>
        </row>
        <row r="7833">
          <cell r="H7833" t="str">
            <v>MC002741</v>
          </cell>
          <cell r="P7833">
            <v>11750400</v>
          </cell>
          <cell r="AC7833" t="str">
            <v>Sữa Nước Colos</v>
          </cell>
          <cell r="AH7833" t="str">
            <v>Tiến độ 1</v>
          </cell>
        </row>
        <row r="7834">
          <cell r="H7834" t="str">
            <v>MC001157</v>
          </cell>
          <cell r="P7834">
            <v>6360000</v>
          </cell>
          <cell r="AC7834" t="str">
            <v>Sữa Bột Colos</v>
          </cell>
          <cell r="AH7834" t="str">
            <v>Tiến độ 1</v>
          </cell>
        </row>
        <row r="7835">
          <cell r="H7835" t="str">
            <v>MC001157</v>
          </cell>
          <cell r="P7835">
            <v>18360000</v>
          </cell>
          <cell r="AC7835" t="str">
            <v>Sữa Bột Colos</v>
          </cell>
          <cell r="AH7835" t="str">
            <v>Tiến độ 1</v>
          </cell>
        </row>
        <row r="7836">
          <cell r="H7836" t="str">
            <v>MC001157</v>
          </cell>
          <cell r="P7836">
            <v>10080000</v>
          </cell>
          <cell r="AC7836" t="str">
            <v>Pharma</v>
          </cell>
          <cell r="AH7836" t="str">
            <v>Tiến độ 1</v>
          </cell>
        </row>
        <row r="7837">
          <cell r="H7837" t="str">
            <v>MC001157</v>
          </cell>
          <cell r="P7837">
            <v>7656000</v>
          </cell>
          <cell r="AC7837" t="str">
            <v>Pharma</v>
          </cell>
          <cell r="AH7837" t="str">
            <v>Tiến độ 1</v>
          </cell>
        </row>
        <row r="7838">
          <cell r="H7838" t="str">
            <v>MC001157</v>
          </cell>
          <cell r="P7838">
            <v>15792000</v>
          </cell>
          <cell r="AC7838" t="str">
            <v>Pharma</v>
          </cell>
          <cell r="AH7838" t="str">
            <v>Tiến độ 1</v>
          </cell>
        </row>
        <row r="7839">
          <cell r="H7839" t="str">
            <v>MC001157</v>
          </cell>
          <cell r="P7839">
            <v>11040000</v>
          </cell>
          <cell r="AC7839" t="str">
            <v>Pharma</v>
          </cell>
          <cell r="AH7839" t="str">
            <v>Tiến độ 1</v>
          </cell>
        </row>
        <row r="7840">
          <cell r="H7840" t="str">
            <v>MC001157</v>
          </cell>
          <cell r="P7840">
            <v>21600000</v>
          </cell>
          <cell r="AC7840" t="str">
            <v>Sữa Nước Pharma</v>
          </cell>
          <cell r="AH7840" t="str">
            <v>Tiến độ 1</v>
          </cell>
        </row>
        <row r="7841">
          <cell r="H7841" t="str">
            <v>MC001157</v>
          </cell>
          <cell r="P7841">
            <v>5760000</v>
          </cell>
          <cell r="AC7841" t="str">
            <v>Sữa Nước</v>
          </cell>
          <cell r="AH7841" t="str">
            <v>Tiến độ 1</v>
          </cell>
        </row>
        <row r="7842">
          <cell r="H7842" t="str">
            <v>MC001262</v>
          </cell>
          <cell r="P7842">
            <v>2246400</v>
          </cell>
          <cell r="AC7842" t="str">
            <v>Sữa Nước</v>
          </cell>
          <cell r="AH7842" t="str">
            <v>Tiến độ 1</v>
          </cell>
        </row>
        <row r="7843">
          <cell r="H7843" t="str">
            <v>MC001262</v>
          </cell>
          <cell r="P7843">
            <v>1728000</v>
          </cell>
          <cell r="AC7843" t="str">
            <v>Sữa Nước</v>
          </cell>
          <cell r="AH7843" t="str">
            <v>Tiến độ 1</v>
          </cell>
        </row>
        <row r="7844">
          <cell r="H7844" t="str">
            <v>MC001262</v>
          </cell>
          <cell r="P7844">
            <v>1728000</v>
          </cell>
          <cell r="AC7844" t="str">
            <v>Sữa Nước</v>
          </cell>
          <cell r="AH7844" t="str">
            <v>Tiến độ 1</v>
          </cell>
        </row>
        <row r="7845">
          <cell r="H7845" t="str">
            <v>MC001262</v>
          </cell>
          <cell r="P7845">
            <v>6912000</v>
          </cell>
          <cell r="AC7845" t="str">
            <v>Sữa Nước</v>
          </cell>
          <cell r="AH7845" t="str">
            <v>Tiến độ 1</v>
          </cell>
        </row>
        <row r="7846">
          <cell r="H7846" t="str">
            <v>MC001262</v>
          </cell>
          <cell r="P7846">
            <v>2592000</v>
          </cell>
          <cell r="AC7846" t="str">
            <v>Sữa Nước Pharma</v>
          </cell>
          <cell r="AH7846" t="str">
            <v>Tiến độ 1</v>
          </cell>
        </row>
        <row r="7847">
          <cell r="H7847" t="str">
            <v>MC001262</v>
          </cell>
          <cell r="P7847">
            <v>5376000</v>
          </cell>
          <cell r="AC7847" t="str">
            <v>Sữa Nước Pharma</v>
          </cell>
          <cell r="AH7847" t="str">
            <v>Tiến độ 1</v>
          </cell>
        </row>
        <row r="7848">
          <cell r="H7848" t="str">
            <v>MC001262</v>
          </cell>
          <cell r="P7848">
            <v>1440000</v>
          </cell>
          <cell r="AC7848" t="str">
            <v>Dinh Dưỡng</v>
          </cell>
          <cell r="AH7848" t="str">
            <v>Tiến độ 1</v>
          </cell>
        </row>
        <row r="7849">
          <cell r="H7849" t="str">
            <v>MC001262</v>
          </cell>
          <cell r="P7849">
            <v>2490000</v>
          </cell>
          <cell r="AC7849" t="str">
            <v>Dinh Dưỡng</v>
          </cell>
          <cell r="AH7849" t="str">
            <v>Tiến độ 1</v>
          </cell>
        </row>
        <row r="7850">
          <cell r="H7850" t="str">
            <v>MC001262</v>
          </cell>
          <cell r="P7850">
            <v>3864000</v>
          </cell>
          <cell r="AC7850" t="str">
            <v>Dinh Dưỡng</v>
          </cell>
          <cell r="AH7850" t="str">
            <v>Tiến độ 1</v>
          </cell>
        </row>
        <row r="7851">
          <cell r="H7851" t="str">
            <v>MC001262</v>
          </cell>
          <cell r="P7851">
            <v>1914000</v>
          </cell>
          <cell r="AC7851" t="str">
            <v>Dinh Dưỡng</v>
          </cell>
          <cell r="AH7851" t="str">
            <v>Tiến độ 1</v>
          </cell>
        </row>
        <row r="7852">
          <cell r="H7852" t="str">
            <v>MC001262</v>
          </cell>
          <cell r="P7852">
            <v>4440000</v>
          </cell>
          <cell r="AC7852" t="str">
            <v>Dinh Dưỡng</v>
          </cell>
          <cell r="AH7852" t="str">
            <v>Tiến độ 1</v>
          </cell>
        </row>
        <row r="7853">
          <cell r="H7853" t="str">
            <v>MC001262</v>
          </cell>
          <cell r="P7853">
            <v>2880000</v>
          </cell>
          <cell r="AC7853" t="str">
            <v>Dinh Dưỡng</v>
          </cell>
          <cell r="AH7853" t="str">
            <v>Tiến độ 1</v>
          </cell>
        </row>
        <row r="7854">
          <cell r="H7854" t="str">
            <v>MC001262</v>
          </cell>
          <cell r="P7854">
            <v>2940000</v>
          </cell>
          <cell r="AC7854" t="str">
            <v>Dinh Dưỡng</v>
          </cell>
          <cell r="AH7854" t="str">
            <v>Tiến độ 1</v>
          </cell>
        </row>
        <row r="7855">
          <cell r="H7855" t="str">
            <v>MC001262</v>
          </cell>
          <cell r="P7855">
            <v>4752000</v>
          </cell>
          <cell r="AC7855" t="str">
            <v>Dinh Dưỡng</v>
          </cell>
          <cell r="AH7855" t="str">
            <v>Tiến độ 1</v>
          </cell>
        </row>
        <row r="7856">
          <cell r="H7856" t="str">
            <v>MC001262</v>
          </cell>
          <cell r="P7856">
            <v>6120000</v>
          </cell>
          <cell r="AC7856" t="str">
            <v>Sữa Bột Colos</v>
          </cell>
          <cell r="AH7856" t="str">
            <v>Tiến độ 1</v>
          </cell>
        </row>
        <row r="7857">
          <cell r="H7857" t="str">
            <v>MC001262</v>
          </cell>
          <cell r="P7857">
            <v>5520000</v>
          </cell>
          <cell r="AC7857" t="str">
            <v>Pharma</v>
          </cell>
          <cell r="AH7857" t="str">
            <v>Tiến độ 1</v>
          </cell>
        </row>
        <row r="7858">
          <cell r="H7858" t="str">
            <v>MC001262</v>
          </cell>
          <cell r="P7858">
            <v>2640000</v>
          </cell>
          <cell r="AC7858" t="str">
            <v>Pharma</v>
          </cell>
          <cell r="AH7858" t="str">
            <v>Tiến độ 1</v>
          </cell>
        </row>
        <row r="7859">
          <cell r="H7859" t="str">
            <v>MC001262</v>
          </cell>
          <cell r="P7859">
            <v>1185000</v>
          </cell>
          <cell r="AC7859" t="str">
            <v>Nunest</v>
          </cell>
          <cell r="AH7859" t="str">
            <v>Tiến độ 1</v>
          </cell>
        </row>
        <row r="7860">
          <cell r="H7860" t="str">
            <v>MC001262</v>
          </cell>
          <cell r="P7860">
            <v>1170000</v>
          </cell>
          <cell r="AC7860" t="str">
            <v>Nunest</v>
          </cell>
          <cell r="AH7860" t="str">
            <v>Tiến độ 1</v>
          </cell>
        </row>
        <row r="7861">
          <cell r="H7861" t="str">
            <v>MC001262</v>
          </cell>
          <cell r="P7861">
            <v>1350000</v>
          </cell>
          <cell r="AC7861" t="str">
            <v>Nunest</v>
          </cell>
          <cell r="AH7861" t="str">
            <v>Tiến độ 1</v>
          </cell>
        </row>
        <row r="7862">
          <cell r="H7862" t="str">
            <v>MC001262</v>
          </cell>
          <cell r="P7862">
            <v>1245000</v>
          </cell>
          <cell r="AC7862" t="str">
            <v>Nunest</v>
          </cell>
          <cell r="AH7862" t="str">
            <v>Tiến độ 1</v>
          </cell>
        </row>
        <row r="7863">
          <cell r="H7863" t="str">
            <v>MC001262</v>
          </cell>
          <cell r="P7863">
            <v>1185000</v>
          </cell>
          <cell r="AC7863" t="str">
            <v>Nunest</v>
          </cell>
          <cell r="AH7863" t="str">
            <v>Tiến độ 1</v>
          </cell>
        </row>
        <row r="7864">
          <cell r="H7864" t="str">
            <v>MC001262</v>
          </cell>
          <cell r="P7864">
            <v>855000</v>
          </cell>
          <cell r="AC7864" t="str">
            <v>Nunest</v>
          </cell>
          <cell r="AH7864" t="str">
            <v>Tiến độ 1</v>
          </cell>
        </row>
        <row r="7865">
          <cell r="H7865" t="str">
            <v>MC001262</v>
          </cell>
          <cell r="P7865">
            <v>1170000</v>
          </cell>
          <cell r="AC7865" t="str">
            <v>Nunest</v>
          </cell>
          <cell r="AH7865" t="str">
            <v>Tiến độ 1</v>
          </cell>
        </row>
        <row r="7866">
          <cell r="H7866" t="str">
            <v>MC000798</v>
          </cell>
          <cell r="P7866">
            <v>3264000</v>
          </cell>
          <cell r="AC7866" t="str">
            <v>Bột Ăn Dặm</v>
          </cell>
          <cell r="AH7866" t="str">
            <v>Tiến độ 1</v>
          </cell>
        </row>
        <row r="7867">
          <cell r="H7867" t="str">
            <v>MC000798</v>
          </cell>
          <cell r="P7867">
            <v>6120000</v>
          </cell>
          <cell r="AC7867" t="str">
            <v>Sữa Bột Colos</v>
          </cell>
          <cell r="AH7867" t="str">
            <v>Tiến độ 1</v>
          </cell>
        </row>
        <row r="7868">
          <cell r="H7868" t="str">
            <v>MC000798</v>
          </cell>
          <cell r="P7868">
            <v>1392000</v>
          </cell>
          <cell r="AC7868" t="str">
            <v>Pharma</v>
          </cell>
          <cell r="AH7868" t="str">
            <v>Tiến độ 1</v>
          </cell>
        </row>
        <row r="7869">
          <cell r="H7869" t="str">
            <v>MC000798</v>
          </cell>
          <cell r="P7869">
            <v>2820000</v>
          </cell>
          <cell r="AC7869" t="str">
            <v>Pharma</v>
          </cell>
          <cell r="AH7869" t="str">
            <v>Tiến độ 1</v>
          </cell>
        </row>
        <row r="7870">
          <cell r="H7870" t="str">
            <v>MC000798</v>
          </cell>
          <cell r="P7870">
            <v>1260000</v>
          </cell>
          <cell r="AC7870" t="str">
            <v>Pharma</v>
          </cell>
          <cell r="AH7870" t="str">
            <v>Tiến độ 1</v>
          </cell>
        </row>
        <row r="7871">
          <cell r="H7871" t="str">
            <v>MC000798</v>
          </cell>
          <cell r="P7871">
            <v>2520000</v>
          </cell>
          <cell r="AC7871" t="str">
            <v>Pharma</v>
          </cell>
          <cell r="AH7871" t="str">
            <v>Tiến độ 1</v>
          </cell>
        </row>
        <row r="7872">
          <cell r="H7872" t="str">
            <v>MC000798</v>
          </cell>
          <cell r="P7872">
            <v>1914000</v>
          </cell>
          <cell r="AC7872" t="str">
            <v>Pharma</v>
          </cell>
          <cell r="AH7872" t="str">
            <v>Tiến độ 1</v>
          </cell>
        </row>
        <row r="7873">
          <cell r="H7873" t="str">
            <v>MC000798</v>
          </cell>
          <cell r="P7873">
            <v>930000</v>
          </cell>
          <cell r="AC7873" t="str">
            <v>Pharma</v>
          </cell>
          <cell r="AH7873" t="str">
            <v>Tiến độ 1</v>
          </cell>
        </row>
        <row r="7874">
          <cell r="H7874" t="str">
            <v>MC000798</v>
          </cell>
          <cell r="P7874">
            <v>720000</v>
          </cell>
          <cell r="AC7874" t="str">
            <v>Pharma</v>
          </cell>
          <cell r="AH7874" t="str">
            <v>Tiến độ 1</v>
          </cell>
        </row>
        <row r="7875">
          <cell r="H7875" t="str">
            <v>MC000798</v>
          </cell>
          <cell r="P7875">
            <v>2880000</v>
          </cell>
          <cell r="AC7875" t="str">
            <v>Pharma</v>
          </cell>
          <cell r="AH7875" t="str">
            <v>Tiến độ 1</v>
          </cell>
        </row>
        <row r="7876">
          <cell r="H7876" t="str">
            <v>MC000798</v>
          </cell>
          <cell r="P7876">
            <v>2760000</v>
          </cell>
          <cell r="AC7876" t="str">
            <v>Pharma</v>
          </cell>
          <cell r="AH7876" t="str">
            <v>Tiến độ 1</v>
          </cell>
        </row>
        <row r="7877">
          <cell r="H7877" t="str">
            <v>MC000798</v>
          </cell>
          <cell r="P7877">
            <v>5760000</v>
          </cell>
          <cell r="AC7877" t="str">
            <v>Sữa Nước</v>
          </cell>
          <cell r="AH7877" t="str">
            <v>Tiến độ 1</v>
          </cell>
        </row>
        <row r="7878">
          <cell r="H7878" t="str">
            <v>MC000798</v>
          </cell>
          <cell r="P7878">
            <v>5760000</v>
          </cell>
          <cell r="AC7878" t="str">
            <v>Sữa Nước</v>
          </cell>
          <cell r="AH7878" t="str">
            <v>Tiến độ 1</v>
          </cell>
        </row>
        <row r="7879">
          <cell r="H7879" t="str">
            <v>MC000798</v>
          </cell>
          <cell r="P7879">
            <v>8880000</v>
          </cell>
          <cell r="AC7879" t="str">
            <v>Dinh Dưỡng</v>
          </cell>
          <cell r="AH7879" t="str">
            <v>Tiến độ 1</v>
          </cell>
        </row>
        <row r="7880">
          <cell r="H7880" t="str">
            <v>MC000441</v>
          </cell>
          <cell r="P7880">
            <v>11844000</v>
          </cell>
          <cell r="AC7880" t="str">
            <v>Pharma</v>
          </cell>
          <cell r="AH7880" t="str">
            <v>Tiến độ 1</v>
          </cell>
        </row>
        <row r="7881">
          <cell r="H7881" t="str">
            <v>MC000441</v>
          </cell>
          <cell r="P7881">
            <v>6480000</v>
          </cell>
          <cell r="AC7881" t="str">
            <v>Pharma</v>
          </cell>
          <cell r="AH7881" t="str">
            <v>Tiến độ 1</v>
          </cell>
        </row>
        <row r="7882">
          <cell r="H7882" t="str">
            <v>MC000441</v>
          </cell>
          <cell r="P7882">
            <v>6480000</v>
          </cell>
          <cell r="AC7882" t="str">
            <v>Pharma</v>
          </cell>
          <cell r="AH7882" t="str">
            <v>Tiến độ 1</v>
          </cell>
        </row>
        <row r="7883">
          <cell r="H7883" t="str">
            <v>MC000441</v>
          </cell>
          <cell r="P7883">
            <v>2784000</v>
          </cell>
          <cell r="AC7883" t="str">
            <v>Pharma</v>
          </cell>
          <cell r="AH7883" t="str">
            <v>Tiến độ 1</v>
          </cell>
        </row>
        <row r="7884">
          <cell r="H7884" t="str">
            <v>MC000441</v>
          </cell>
          <cell r="P7884">
            <v>5640000</v>
          </cell>
          <cell r="AC7884" t="str">
            <v>Pharma</v>
          </cell>
          <cell r="AH7884" t="str">
            <v>Tiến độ 1</v>
          </cell>
        </row>
        <row r="7885">
          <cell r="H7885" t="str">
            <v>MC000441</v>
          </cell>
          <cell r="P7885">
            <v>2520000</v>
          </cell>
          <cell r="AC7885" t="str">
            <v>Pharma</v>
          </cell>
          <cell r="AH7885" t="str">
            <v>Tiến độ 1</v>
          </cell>
        </row>
        <row r="7886">
          <cell r="H7886" t="str">
            <v>MC000441</v>
          </cell>
          <cell r="P7886">
            <v>5040000</v>
          </cell>
          <cell r="AC7886" t="str">
            <v>Pharma</v>
          </cell>
          <cell r="AH7886" t="str">
            <v>Tiến độ 1</v>
          </cell>
        </row>
        <row r="7887">
          <cell r="H7887" t="str">
            <v>MC000441</v>
          </cell>
          <cell r="P7887">
            <v>2640000</v>
          </cell>
          <cell r="AC7887" t="str">
            <v>Pharma</v>
          </cell>
          <cell r="AH7887" t="str">
            <v>Tiến độ 1</v>
          </cell>
        </row>
        <row r="7888">
          <cell r="H7888" t="str">
            <v>MC000441</v>
          </cell>
          <cell r="P7888">
            <v>18816000</v>
          </cell>
          <cell r="AC7888" t="str">
            <v>Sữa Nước Pharma</v>
          </cell>
          <cell r="AH7888" t="str">
            <v>Tiến độ 1</v>
          </cell>
        </row>
        <row r="7889">
          <cell r="H7889" t="str">
            <v>MC000441</v>
          </cell>
          <cell r="P7889">
            <v>4636800</v>
          </cell>
          <cell r="AC7889" t="str">
            <v>Sữa Nước Pharma</v>
          </cell>
          <cell r="AH7889" t="str">
            <v>Tiến độ 1</v>
          </cell>
        </row>
        <row r="7890">
          <cell r="H7890" t="str">
            <v>MC000441</v>
          </cell>
          <cell r="P7890">
            <v>3024000</v>
          </cell>
          <cell r="AC7890" t="str">
            <v>Sữa Nước Pharma</v>
          </cell>
          <cell r="AH7890" t="str">
            <v>Tiến độ 1</v>
          </cell>
        </row>
        <row r="7891">
          <cell r="H7891" t="str">
            <v>MC001125</v>
          </cell>
          <cell r="P7891">
            <v>25920000</v>
          </cell>
          <cell r="AC7891" t="str">
            <v>Sữa nước</v>
          </cell>
          <cell r="AH7891" t="str">
            <v>Tiến độ 1</v>
          </cell>
        </row>
        <row r="7892">
          <cell r="H7892" t="str">
            <v>MC001125</v>
          </cell>
          <cell r="P7892">
            <v>31795200</v>
          </cell>
          <cell r="AC7892" t="str">
            <v>Sữa nước</v>
          </cell>
          <cell r="AH7892" t="str">
            <v>Tiến độ 1</v>
          </cell>
        </row>
        <row r="7893">
          <cell r="H7893" t="str">
            <v>MC001100</v>
          </cell>
          <cell r="P7893">
            <v>34560000</v>
          </cell>
          <cell r="AC7893" t="str">
            <v>Sữa nước</v>
          </cell>
          <cell r="AH7893" t="str">
            <v>Tiến độ 1</v>
          </cell>
        </row>
        <row r="7894">
          <cell r="H7894" t="str">
            <v>MC000593</v>
          </cell>
          <cell r="P7894">
            <v>1200000</v>
          </cell>
          <cell r="AC7894" t="str">
            <v>Nunest</v>
          </cell>
          <cell r="AH7894" t="str">
            <v>Tiến độ 1</v>
          </cell>
        </row>
        <row r="7895">
          <cell r="H7895" t="str">
            <v>MC002790</v>
          </cell>
          <cell r="P7895">
            <v>374400</v>
          </cell>
          <cell r="AC7895" t="str">
            <v>Sữa Nước</v>
          </cell>
          <cell r="AH7895" t="str">
            <v>Tiến độ 1</v>
          </cell>
        </row>
        <row r="7896">
          <cell r="H7896" t="str">
            <v>MC002790</v>
          </cell>
          <cell r="P7896">
            <v>576000</v>
          </cell>
          <cell r="AC7896" t="str">
            <v>Sữa Nước</v>
          </cell>
          <cell r="AH7896" t="str">
            <v>Tiến độ 1</v>
          </cell>
        </row>
        <row r="7897">
          <cell r="H7897" t="str">
            <v>MC002790</v>
          </cell>
          <cell r="P7897">
            <v>288000</v>
          </cell>
          <cell r="AC7897" t="str">
            <v>Sữa Nước</v>
          </cell>
          <cell r="AH7897" t="str">
            <v>Tiến độ 1</v>
          </cell>
        </row>
        <row r="7898">
          <cell r="H7898" t="str">
            <v>MC002790</v>
          </cell>
          <cell r="P7898">
            <v>384000</v>
          </cell>
          <cell r="AC7898" t="str">
            <v>Sữa Nước</v>
          </cell>
          <cell r="AH7898" t="str">
            <v>Tiến độ 1</v>
          </cell>
        </row>
        <row r="7899">
          <cell r="H7899" t="str">
            <v>MC002790</v>
          </cell>
          <cell r="P7899">
            <v>432000</v>
          </cell>
          <cell r="AC7899" t="str">
            <v>Sữa Nước</v>
          </cell>
          <cell r="AH7899" t="str">
            <v>Tiến độ 1</v>
          </cell>
        </row>
        <row r="7900">
          <cell r="H7900" t="str">
            <v>MC002790</v>
          </cell>
          <cell r="P7900">
            <v>662400</v>
          </cell>
          <cell r="AC7900" t="str">
            <v>Sữa Nước</v>
          </cell>
          <cell r="AH7900" t="str">
            <v>Tiến độ 1</v>
          </cell>
        </row>
        <row r="7901">
          <cell r="H7901" t="str">
            <v>MC002790</v>
          </cell>
          <cell r="P7901">
            <v>312000</v>
          </cell>
          <cell r="AC7901" t="str">
            <v>Sữa Nước</v>
          </cell>
          <cell r="AH7901" t="str">
            <v>Tiến độ 1</v>
          </cell>
        </row>
        <row r="7902">
          <cell r="H7902" t="str">
            <v>MC002790</v>
          </cell>
          <cell r="P7902">
            <v>240000</v>
          </cell>
          <cell r="AC7902" t="str">
            <v>Sữa Nước</v>
          </cell>
          <cell r="AH7902" t="str">
            <v>Tiến độ 1</v>
          </cell>
        </row>
        <row r="7903">
          <cell r="H7903" t="str">
            <v>MC002790</v>
          </cell>
          <cell r="P7903">
            <v>240000</v>
          </cell>
          <cell r="AC7903" t="str">
            <v>Sữa Nước</v>
          </cell>
          <cell r="AH7903" t="str">
            <v>Tiến độ 1</v>
          </cell>
        </row>
        <row r="7904">
          <cell r="H7904" t="str">
            <v>MC001936</v>
          </cell>
          <cell r="P7904">
            <v>1080000</v>
          </cell>
          <cell r="AC7904" t="str">
            <v>Pur</v>
          </cell>
          <cell r="AH7904" t="str">
            <v>Tiến độ 1</v>
          </cell>
        </row>
        <row r="7905">
          <cell r="H7905" t="str">
            <v>MC001936</v>
          </cell>
          <cell r="P7905">
            <v>1800000</v>
          </cell>
          <cell r="AC7905" t="str">
            <v>Pur</v>
          </cell>
          <cell r="AH7905" t="str">
            <v>Tiến độ 1</v>
          </cell>
        </row>
        <row r="7906">
          <cell r="H7906" t="str">
            <v>MC001936</v>
          </cell>
          <cell r="P7906">
            <v>1980000</v>
          </cell>
          <cell r="AC7906" t="str">
            <v>Pur</v>
          </cell>
          <cell r="AH7906" t="str">
            <v>Tiến độ 1</v>
          </cell>
        </row>
        <row r="7907">
          <cell r="H7907" t="str">
            <v>MC001936</v>
          </cell>
          <cell r="P7907">
            <v>510000</v>
          </cell>
          <cell r="AC7907" t="str">
            <v>Pur</v>
          </cell>
          <cell r="AH7907" t="str">
            <v>Tiến độ 1</v>
          </cell>
        </row>
        <row r="7908">
          <cell r="H7908" t="str">
            <v>MC001936</v>
          </cell>
          <cell r="P7908">
            <v>1020000</v>
          </cell>
          <cell r="AC7908" t="str">
            <v>Pur</v>
          </cell>
          <cell r="AH7908" t="str">
            <v>Tiến độ 1</v>
          </cell>
        </row>
        <row r="7909">
          <cell r="H7909" t="str">
            <v>MC001936</v>
          </cell>
          <cell r="P7909">
            <v>1104000</v>
          </cell>
          <cell r="AC7909" t="str">
            <v>Pur</v>
          </cell>
          <cell r="AH7909" t="str">
            <v>Tiến độ 1</v>
          </cell>
        </row>
        <row r="7910">
          <cell r="H7910" t="str">
            <v>MC001936</v>
          </cell>
          <cell r="P7910">
            <v>720000</v>
          </cell>
          <cell r="AC7910" t="str">
            <v>Pur</v>
          </cell>
          <cell r="AH7910" t="str">
            <v>Tiến độ 1</v>
          </cell>
        </row>
        <row r="7911">
          <cell r="H7911" t="str">
            <v>MC002609</v>
          </cell>
          <cell r="P7911">
            <v>240000</v>
          </cell>
          <cell r="AC7911" t="str">
            <v>Pur</v>
          </cell>
          <cell r="AH7911" t="str">
            <v>Tiến độ 1</v>
          </cell>
        </row>
        <row r="7912">
          <cell r="H7912" t="str">
            <v>MC002609</v>
          </cell>
          <cell r="P7912">
            <v>232000</v>
          </cell>
          <cell r="AC7912" t="str">
            <v>Pur</v>
          </cell>
          <cell r="AH7912" t="str">
            <v>Tiến độ 1</v>
          </cell>
        </row>
        <row r="7913">
          <cell r="H7913" t="str">
            <v>MC000179</v>
          </cell>
          <cell r="P7913">
            <v>12720000</v>
          </cell>
          <cell r="AC7913" t="str">
            <v>Sữa Bột Colos</v>
          </cell>
          <cell r="AH7913" t="str">
            <v>Tiến độ 1</v>
          </cell>
        </row>
        <row r="7914">
          <cell r="H7914" t="str">
            <v>MC002423</v>
          </cell>
          <cell r="P7914">
            <v>1468800</v>
          </cell>
          <cell r="AC7914" t="str">
            <v>Sữa Nước Colos</v>
          </cell>
          <cell r="AH7914" t="str">
            <v>Tiến độ 1</v>
          </cell>
        </row>
        <row r="7915">
          <cell r="H7915" t="str">
            <v>MC002579</v>
          </cell>
          <cell r="P7915">
            <v>3225600</v>
          </cell>
          <cell r="AC7915" t="str">
            <v>Sữa Nước Pharma</v>
          </cell>
          <cell r="AH7915" t="str">
            <v>Tiến độ 1</v>
          </cell>
        </row>
        <row r="7916">
          <cell r="H7916" t="str">
            <v>MC001261</v>
          </cell>
          <cell r="P7916">
            <v>4410000</v>
          </cell>
          <cell r="AC7916" t="str">
            <v>Nunest</v>
          </cell>
          <cell r="AH7916" t="str">
            <v>Tiến độ 1</v>
          </cell>
        </row>
        <row r="7917">
          <cell r="H7917" t="str">
            <v>MC001261</v>
          </cell>
          <cell r="P7917">
            <v>1800000</v>
          </cell>
          <cell r="AC7917" t="str">
            <v>Nunest</v>
          </cell>
          <cell r="AH7917" t="str">
            <v>Tiến độ 1</v>
          </cell>
        </row>
        <row r="7918">
          <cell r="H7918" t="str">
            <v>MC001261</v>
          </cell>
          <cell r="P7918">
            <v>690000</v>
          </cell>
          <cell r="AC7918" t="str">
            <v>Nunest</v>
          </cell>
          <cell r="AH7918" t="str">
            <v>Tiến độ 1</v>
          </cell>
        </row>
        <row r="7919">
          <cell r="H7919" t="str">
            <v>MC001261</v>
          </cell>
          <cell r="P7919">
            <v>5100000</v>
          </cell>
          <cell r="AC7919" t="str">
            <v>PUR</v>
          </cell>
          <cell r="AH7919" t="str">
            <v>Tiến độ 1</v>
          </cell>
        </row>
        <row r="7920">
          <cell r="H7920" t="str">
            <v>MC001155</v>
          </cell>
          <cell r="P7920">
            <v>48000</v>
          </cell>
          <cell r="AC7920" t="str">
            <v>Pur</v>
          </cell>
          <cell r="AH7920" t="str">
            <v>Tiến độ 1</v>
          </cell>
        </row>
        <row r="7921">
          <cell r="H7921" t="str">
            <v>MC001155</v>
          </cell>
          <cell r="P7921">
            <v>116000</v>
          </cell>
          <cell r="AC7921" t="str">
            <v>Pur</v>
          </cell>
          <cell r="AH7921" t="str">
            <v>Tiến độ 1</v>
          </cell>
        </row>
        <row r="7922">
          <cell r="H7922" t="str">
            <v>MC001155</v>
          </cell>
          <cell r="P7922">
            <v>100000</v>
          </cell>
          <cell r="AC7922" t="str">
            <v>Pur</v>
          </cell>
          <cell r="AH7922" t="str">
            <v>Tiến độ 1</v>
          </cell>
        </row>
        <row r="7923">
          <cell r="H7923" t="str">
            <v>MC001155</v>
          </cell>
          <cell r="P7923">
            <v>90000</v>
          </cell>
          <cell r="AC7923" t="str">
            <v>Pur</v>
          </cell>
          <cell r="AH7923" t="str">
            <v>Tiến độ 1</v>
          </cell>
        </row>
        <row r="7924">
          <cell r="H7924" t="str">
            <v>MC001155</v>
          </cell>
          <cell r="P7924">
            <v>150000</v>
          </cell>
          <cell r="AC7924" t="str">
            <v>Pur</v>
          </cell>
          <cell r="AH7924" t="str">
            <v>Tiến độ 1</v>
          </cell>
        </row>
        <row r="7925">
          <cell r="H7925" t="str">
            <v>MC001155</v>
          </cell>
          <cell r="P7925">
            <v>220000</v>
          </cell>
          <cell r="AC7925" t="str">
            <v>Pur</v>
          </cell>
          <cell r="AH7925" t="str">
            <v>Tiến độ 1</v>
          </cell>
        </row>
        <row r="7926">
          <cell r="H7926" t="str">
            <v>MC001155</v>
          </cell>
          <cell r="P7926">
            <v>165000</v>
          </cell>
          <cell r="AC7926" t="str">
            <v>Pur</v>
          </cell>
          <cell r="AH7926" t="str">
            <v>Tiến độ 1</v>
          </cell>
        </row>
        <row r="7927">
          <cell r="H7927" t="str">
            <v>MC001155</v>
          </cell>
          <cell r="P7927">
            <v>120000</v>
          </cell>
          <cell r="AC7927" t="str">
            <v>Pur</v>
          </cell>
          <cell r="AH7927" t="str">
            <v>Tiến độ 1</v>
          </cell>
        </row>
        <row r="7928">
          <cell r="H7928" t="str">
            <v>MC001155</v>
          </cell>
          <cell r="P7928">
            <v>2370000</v>
          </cell>
          <cell r="AC7928" t="str">
            <v>Nunest</v>
          </cell>
          <cell r="AH7928" t="str">
            <v>Tiến độ 1</v>
          </cell>
        </row>
        <row r="7929">
          <cell r="H7929" t="str">
            <v>MC001155</v>
          </cell>
          <cell r="P7929">
            <v>390000</v>
          </cell>
          <cell r="AC7929" t="str">
            <v>Nunest</v>
          </cell>
          <cell r="AH7929" t="str">
            <v>Tiến độ 1</v>
          </cell>
        </row>
        <row r="7930">
          <cell r="H7930" t="str">
            <v>MC001155</v>
          </cell>
          <cell r="P7930">
            <v>415000</v>
          </cell>
          <cell r="AC7930" t="str">
            <v>Nunest</v>
          </cell>
          <cell r="AH7930" t="str">
            <v>Tiến độ 1</v>
          </cell>
        </row>
        <row r="7931">
          <cell r="H7931" t="str">
            <v>MC001155</v>
          </cell>
          <cell r="P7931">
            <v>395000</v>
          </cell>
          <cell r="AC7931" t="str">
            <v>Nunest</v>
          </cell>
          <cell r="AH7931" t="str">
            <v>Tiến độ 1</v>
          </cell>
        </row>
        <row r="7932">
          <cell r="H7932" t="str">
            <v>MC001155</v>
          </cell>
          <cell r="P7932">
            <v>390000</v>
          </cell>
          <cell r="AC7932" t="str">
            <v>Nunest</v>
          </cell>
          <cell r="AH7932" t="str">
            <v>Tiến độ 1</v>
          </cell>
        </row>
        <row r="7933">
          <cell r="H7933" t="str">
            <v>MC002236</v>
          </cell>
          <cell r="P7933">
            <v>900000</v>
          </cell>
          <cell r="AC7933" t="str">
            <v>Nunest</v>
          </cell>
          <cell r="AH7933" t="str">
            <v>Tiến độ 1</v>
          </cell>
        </row>
        <row r="7934">
          <cell r="H7934" t="str">
            <v>MC002236</v>
          </cell>
          <cell r="P7934">
            <v>470000</v>
          </cell>
          <cell r="AC7934" t="str">
            <v>Nunest</v>
          </cell>
          <cell r="AH7934" t="str">
            <v>Tiến độ 1</v>
          </cell>
        </row>
        <row r="7935">
          <cell r="H7935" t="str">
            <v>MC002236</v>
          </cell>
          <cell r="P7935">
            <v>450000</v>
          </cell>
          <cell r="AC7935" t="str">
            <v>Nunest</v>
          </cell>
          <cell r="AH7935" t="str">
            <v>Tiến độ 1</v>
          </cell>
        </row>
        <row r="7936">
          <cell r="H7936" t="str">
            <v>MC002236</v>
          </cell>
          <cell r="P7936">
            <v>450000</v>
          </cell>
          <cell r="AC7936" t="str">
            <v>Nunest</v>
          </cell>
          <cell r="AH7936" t="str">
            <v>Tiến độ 1</v>
          </cell>
        </row>
        <row r="7937">
          <cell r="H7937" t="str">
            <v>MC002236</v>
          </cell>
          <cell r="P7937">
            <v>590000</v>
          </cell>
          <cell r="AC7937" t="str">
            <v>Bột Ăn Dặm</v>
          </cell>
          <cell r="AH7937" t="str">
            <v>Tiến độ 1</v>
          </cell>
        </row>
        <row r="7938">
          <cell r="H7938" t="str">
            <v>MC002236</v>
          </cell>
          <cell r="P7938">
            <v>340000</v>
          </cell>
          <cell r="AC7938" t="str">
            <v>Bột Ăn Dặm</v>
          </cell>
          <cell r="AH7938" t="str">
            <v>Tiến độ 1</v>
          </cell>
        </row>
        <row r="7939">
          <cell r="H7939" t="str">
            <v>MC002236</v>
          </cell>
          <cell r="P7939">
            <v>680000</v>
          </cell>
          <cell r="AC7939" t="str">
            <v>Bột Ăn Dặm</v>
          </cell>
          <cell r="AH7939" t="str">
            <v>Tiến độ 1</v>
          </cell>
        </row>
        <row r="7940">
          <cell r="H7940" t="str">
            <v>MC002236</v>
          </cell>
          <cell r="P7940">
            <v>295000</v>
          </cell>
          <cell r="AC7940" t="str">
            <v>Bột Ăn Dặm</v>
          </cell>
          <cell r="AH7940" t="str">
            <v>Tiến độ 1</v>
          </cell>
        </row>
        <row r="7941">
          <cell r="H7941" t="str">
            <v>MC002236</v>
          </cell>
          <cell r="P7941">
            <v>696000</v>
          </cell>
          <cell r="AC7941" t="str">
            <v>Pur</v>
          </cell>
          <cell r="AH7941" t="str">
            <v>Tiến độ 1</v>
          </cell>
        </row>
        <row r="7942">
          <cell r="H7942" t="str">
            <v>MC002236</v>
          </cell>
          <cell r="P7942">
            <v>495000</v>
          </cell>
          <cell r="AC7942" t="str">
            <v>Pur</v>
          </cell>
          <cell r="AH7942" t="str">
            <v>Tiến độ 1</v>
          </cell>
        </row>
        <row r="7943">
          <cell r="H7943" t="str">
            <v>MC002236</v>
          </cell>
          <cell r="P7943">
            <v>2160000</v>
          </cell>
          <cell r="AC7943" t="str">
            <v>Pur</v>
          </cell>
          <cell r="AH7943" t="str">
            <v>Tiến độ 1</v>
          </cell>
        </row>
        <row r="7944">
          <cell r="H7944" t="str">
            <v>MC002236</v>
          </cell>
          <cell r="P7944">
            <v>2760000</v>
          </cell>
          <cell r="AC7944" t="str">
            <v>Pur</v>
          </cell>
          <cell r="AH7944" t="str">
            <v>Tiến độ 1</v>
          </cell>
        </row>
        <row r="7945">
          <cell r="H7945" t="str">
            <v>MC002236</v>
          </cell>
          <cell r="P7945">
            <v>425000</v>
          </cell>
          <cell r="AC7945" t="str">
            <v>Pur</v>
          </cell>
          <cell r="AH7945" t="str">
            <v>Tiến độ 1</v>
          </cell>
        </row>
        <row r="7946">
          <cell r="H7946" t="str">
            <v>MC002236</v>
          </cell>
          <cell r="P7946">
            <v>450000</v>
          </cell>
          <cell r="AC7946" t="str">
            <v>Pur</v>
          </cell>
          <cell r="AH7946" t="str">
            <v>Tiến độ 1</v>
          </cell>
        </row>
        <row r="7947">
          <cell r="H7947" t="str">
            <v>MC002236</v>
          </cell>
          <cell r="P7947">
            <v>400000</v>
          </cell>
          <cell r="AC7947" t="str">
            <v>Pur</v>
          </cell>
          <cell r="AH7947" t="str">
            <v>Tiến độ 1</v>
          </cell>
        </row>
        <row r="7948">
          <cell r="H7948" t="str">
            <v>MC002236</v>
          </cell>
          <cell r="P7948">
            <v>400000</v>
          </cell>
          <cell r="AC7948" t="str">
            <v>Pur</v>
          </cell>
          <cell r="AH7948" t="str">
            <v>Tiến độ 1</v>
          </cell>
        </row>
        <row r="7949">
          <cell r="H7949" t="str">
            <v>MC002236</v>
          </cell>
          <cell r="P7949">
            <v>315000</v>
          </cell>
          <cell r="AC7949" t="str">
            <v>Pur</v>
          </cell>
          <cell r="AH7949" t="str">
            <v>Tiến độ 1</v>
          </cell>
        </row>
        <row r="7950">
          <cell r="H7950" t="str">
            <v>MC002236</v>
          </cell>
          <cell r="P7950">
            <v>3060000</v>
          </cell>
          <cell r="AC7950" t="str">
            <v>PUR</v>
          </cell>
          <cell r="AH7950" t="str">
            <v>Tiến độ 1</v>
          </cell>
        </row>
        <row r="7951">
          <cell r="H7951" t="str">
            <v>MC002236</v>
          </cell>
          <cell r="P7951">
            <v>550000</v>
          </cell>
          <cell r="AC7951" t="str">
            <v>Pur</v>
          </cell>
          <cell r="AH7951" t="str">
            <v>Tiến độ 1</v>
          </cell>
        </row>
        <row r="7952">
          <cell r="H7952" t="str">
            <v>MC002236</v>
          </cell>
          <cell r="P7952">
            <v>400000</v>
          </cell>
          <cell r="AC7952" t="str">
            <v>Pur</v>
          </cell>
          <cell r="AH7952" t="str">
            <v>Tiến độ 1</v>
          </cell>
        </row>
        <row r="7953">
          <cell r="H7953" t="str">
            <v>MC002236</v>
          </cell>
          <cell r="P7953">
            <v>374400</v>
          </cell>
          <cell r="AC7953" t="str">
            <v>Sữa Nước</v>
          </cell>
          <cell r="AH7953" t="str">
            <v>Tiến độ 1</v>
          </cell>
        </row>
        <row r="7954">
          <cell r="H7954" t="str">
            <v>MC002236</v>
          </cell>
          <cell r="P7954">
            <v>402000</v>
          </cell>
          <cell r="AC7954" t="str">
            <v>Dinh Dưỡng</v>
          </cell>
          <cell r="AH7954" t="str">
            <v>Tiến độ 1</v>
          </cell>
        </row>
        <row r="7955">
          <cell r="H7955" t="str">
            <v>MC002236</v>
          </cell>
          <cell r="P7955">
            <v>323000</v>
          </cell>
          <cell r="AC7955" t="str">
            <v>Dinh Dưỡng</v>
          </cell>
          <cell r="AH7955" t="str">
            <v>Tiến độ 1</v>
          </cell>
        </row>
        <row r="7956">
          <cell r="H7956" t="str">
            <v>MC000449</v>
          </cell>
          <cell r="P7956">
            <v>43200000</v>
          </cell>
          <cell r="AC7956" t="str">
            <v>Dinh Dưỡng</v>
          </cell>
          <cell r="AH7956" t="str">
            <v>Tiến độ 1</v>
          </cell>
        </row>
        <row r="7957">
          <cell r="H7957" t="str">
            <v>MC000370</v>
          </cell>
          <cell r="P7957">
            <v>3864000</v>
          </cell>
          <cell r="AC7957" t="str">
            <v>Dinh Dưỡng</v>
          </cell>
          <cell r="AH7957" t="str">
            <v>Tiến độ 1</v>
          </cell>
        </row>
        <row r="7958">
          <cell r="H7958" t="str">
            <v>MC000126</v>
          </cell>
          <cell r="P7958">
            <v>1728000</v>
          </cell>
          <cell r="AC7958" t="str">
            <v>Sữa Nước Pharma</v>
          </cell>
          <cell r="AH7958" t="str">
            <v>Tiến độ 1</v>
          </cell>
        </row>
        <row r="7959">
          <cell r="H7959" t="str">
            <v>MC000126</v>
          </cell>
          <cell r="P7959">
            <v>720000</v>
          </cell>
          <cell r="AC7959" t="str">
            <v>Sữa Nước</v>
          </cell>
          <cell r="AH7959" t="str">
            <v>Tiến độ 1</v>
          </cell>
        </row>
        <row r="7960">
          <cell r="H7960" t="str">
            <v>MC000126</v>
          </cell>
          <cell r="P7960">
            <v>720000</v>
          </cell>
          <cell r="AC7960" t="str">
            <v>Sữa Nước</v>
          </cell>
          <cell r="AH7960" t="str">
            <v>Tiến độ 1</v>
          </cell>
        </row>
        <row r="7961">
          <cell r="H7961" t="str">
            <v>MC001208</v>
          </cell>
          <cell r="P7961">
            <v>1612800</v>
          </cell>
          <cell r="AC7961" t="str">
            <v>Sữa Nước Pharma</v>
          </cell>
          <cell r="AH7961" t="str">
            <v>Tiến độ 1</v>
          </cell>
        </row>
        <row r="7962">
          <cell r="H7962" t="str">
            <v>MC001285</v>
          </cell>
          <cell r="P7962">
            <v>2937600</v>
          </cell>
          <cell r="AC7962" t="str">
            <v>Sữa Nước Colos</v>
          </cell>
          <cell r="AH7962" t="str">
            <v>Tiến độ 1</v>
          </cell>
        </row>
        <row r="7963">
          <cell r="H7963" t="str">
            <v>MC000447</v>
          </cell>
          <cell r="P7963">
            <v>5875200</v>
          </cell>
          <cell r="AC7963" t="str">
            <v>Sữa Nước Colos</v>
          </cell>
          <cell r="AH7963" t="str">
            <v>Tiến độ 1</v>
          </cell>
        </row>
        <row r="7964">
          <cell r="H7964" t="str">
            <v>MC000307</v>
          </cell>
          <cell r="P7964">
            <v>1560000</v>
          </cell>
          <cell r="AC7964" t="str">
            <v>Nunest</v>
          </cell>
          <cell r="AH7964" t="str">
            <v>Tiến độ 1</v>
          </cell>
        </row>
        <row r="7965">
          <cell r="H7965" t="str">
            <v>MC000307</v>
          </cell>
          <cell r="P7965">
            <v>2820000</v>
          </cell>
          <cell r="AC7965" t="str">
            <v>Nunest</v>
          </cell>
          <cell r="AH7965" t="str">
            <v>Tiến độ 1</v>
          </cell>
        </row>
        <row r="7966">
          <cell r="H7966" t="str">
            <v>MC000307</v>
          </cell>
          <cell r="P7966">
            <v>2700000</v>
          </cell>
          <cell r="AC7966" t="str">
            <v>Nunest</v>
          </cell>
          <cell r="AH7966" t="str">
            <v>Tiến độ 1</v>
          </cell>
        </row>
        <row r="7967">
          <cell r="H7967" t="str">
            <v>MC000307</v>
          </cell>
          <cell r="P7967">
            <v>1680000</v>
          </cell>
          <cell r="AC7967" t="str">
            <v>Nunest</v>
          </cell>
          <cell r="AH7967" t="str">
            <v>Tiến độ 1</v>
          </cell>
        </row>
        <row r="7968">
          <cell r="H7968" t="str">
            <v>MC000307</v>
          </cell>
          <cell r="P7968">
            <v>1680000</v>
          </cell>
          <cell r="AC7968" t="str">
            <v>Nunest</v>
          </cell>
          <cell r="AH7968" t="str">
            <v>Tiến độ 1</v>
          </cell>
        </row>
        <row r="7969">
          <cell r="H7969" t="str">
            <v>MC000548</v>
          </cell>
          <cell r="P7969">
            <v>1470000</v>
          </cell>
          <cell r="AC7969" t="str">
            <v>Nunest</v>
          </cell>
          <cell r="AH7969" t="str">
            <v>Tiến độ 1</v>
          </cell>
        </row>
        <row r="7970">
          <cell r="H7970" t="str">
            <v>MC000548</v>
          </cell>
          <cell r="P7970">
            <v>1680000</v>
          </cell>
          <cell r="AC7970" t="str">
            <v>Nunest</v>
          </cell>
          <cell r="AH7970" t="str">
            <v>Tiến độ 1</v>
          </cell>
        </row>
        <row r="7971">
          <cell r="H7971" t="str">
            <v>MC002079</v>
          </cell>
          <cell r="P7971">
            <v>1185000</v>
          </cell>
          <cell r="AC7971" t="str">
            <v>Nunest</v>
          </cell>
          <cell r="AH7971" t="str">
            <v>Tiến độ 1</v>
          </cell>
        </row>
        <row r="7972">
          <cell r="H7972" t="str">
            <v>MC002513</v>
          </cell>
          <cell r="P7972">
            <v>6480000</v>
          </cell>
          <cell r="AC7972" t="str">
            <v>Pharma</v>
          </cell>
          <cell r="AH7972" t="str">
            <v>Tiến độ 1</v>
          </cell>
        </row>
        <row r="7973">
          <cell r="H7973" t="str">
            <v>MC002173</v>
          </cell>
          <cell r="P7973">
            <v>540000</v>
          </cell>
          <cell r="AC7973" t="str">
            <v>Pharma</v>
          </cell>
          <cell r="AH7973" t="str">
            <v>Tiến độ 1</v>
          </cell>
        </row>
        <row r="7974">
          <cell r="H7974" t="str">
            <v>MC002173</v>
          </cell>
          <cell r="P7974">
            <v>201000</v>
          </cell>
          <cell r="AC7974" t="str">
            <v>Dinh Dưỡng</v>
          </cell>
          <cell r="AH7974" t="str">
            <v>Tiến độ 1</v>
          </cell>
        </row>
        <row r="7975">
          <cell r="H7975" t="str">
            <v>MC002173</v>
          </cell>
          <cell r="P7975">
            <v>288000</v>
          </cell>
          <cell r="AC7975" t="str">
            <v>Sữa Nước</v>
          </cell>
          <cell r="AH7975" t="str">
            <v>Tiến độ 1</v>
          </cell>
        </row>
        <row r="7976">
          <cell r="H7976" t="str">
            <v>MC002173</v>
          </cell>
          <cell r="P7976">
            <v>540000</v>
          </cell>
          <cell r="AC7976" t="str">
            <v>Pharma</v>
          </cell>
          <cell r="AH7976" t="str">
            <v>Tiến độ 1</v>
          </cell>
        </row>
        <row r="7977">
          <cell r="H7977" t="str">
            <v>MC002173</v>
          </cell>
          <cell r="P7977">
            <v>480000</v>
          </cell>
          <cell r="AC7977" t="str">
            <v>Dinh Dưỡng</v>
          </cell>
          <cell r="AH7977" t="str">
            <v>Tiến độ 1</v>
          </cell>
        </row>
        <row r="7978">
          <cell r="H7978" t="str">
            <v>MC002173</v>
          </cell>
          <cell r="P7978">
            <v>432000</v>
          </cell>
          <cell r="AC7978" t="str">
            <v>Sữa Nước</v>
          </cell>
          <cell r="AH7978" t="str">
            <v>Tiến độ 1</v>
          </cell>
        </row>
        <row r="7979">
          <cell r="H7979" t="str">
            <v>MC002173</v>
          </cell>
          <cell r="P7979">
            <v>432000</v>
          </cell>
          <cell r="AC7979" t="str">
            <v>Sữa Nước Pharma</v>
          </cell>
          <cell r="AH7979" t="str">
            <v>Tiến độ 1</v>
          </cell>
        </row>
        <row r="7980">
          <cell r="H7980" t="str">
            <v>MC002173</v>
          </cell>
          <cell r="P7980">
            <v>1080000</v>
          </cell>
          <cell r="AC7980" t="str">
            <v>Pharma</v>
          </cell>
          <cell r="AH7980" t="str">
            <v>Tiến độ 1</v>
          </cell>
        </row>
        <row r="7981">
          <cell r="H7981" t="str">
            <v>MC002173</v>
          </cell>
          <cell r="P7981">
            <v>177000</v>
          </cell>
          <cell r="AC7981" t="str">
            <v>Bột Ăn Dặm</v>
          </cell>
          <cell r="AH7981" t="str">
            <v>Tiến độ 1</v>
          </cell>
        </row>
        <row r="7982">
          <cell r="H7982" t="str">
            <v>MC002173</v>
          </cell>
          <cell r="P7982">
            <v>204000</v>
          </cell>
          <cell r="AC7982" t="str">
            <v>Bột Ăn Dặm</v>
          </cell>
          <cell r="AH7982" t="str">
            <v>Tiến độ 1</v>
          </cell>
        </row>
        <row r="7983">
          <cell r="H7983" t="str">
            <v>MC002173</v>
          </cell>
          <cell r="P7983">
            <v>177000</v>
          </cell>
          <cell r="AC7983" t="str">
            <v>Bột Ăn Dặm</v>
          </cell>
          <cell r="AH7983" t="str">
            <v>Tiến độ 1</v>
          </cell>
        </row>
        <row r="7984">
          <cell r="H7984" t="str">
            <v>MC002173</v>
          </cell>
          <cell r="P7984">
            <v>177000</v>
          </cell>
          <cell r="AC7984" t="str">
            <v>Bột Ăn Dặm</v>
          </cell>
          <cell r="AH7984" t="str">
            <v>Tiến độ 1</v>
          </cell>
        </row>
        <row r="7985">
          <cell r="H7985" t="str">
            <v>MC002173</v>
          </cell>
          <cell r="P7985">
            <v>390000</v>
          </cell>
          <cell r="AC7985" t="str">
            <v>Pharma</v>
          </cell>
          <cell r="AH7985" t="str">
            <v>Tiến độ 1</v>
          </cell>
        </row>
        <row r="7986">
          <cell r="H7986" t="str">
            <v>MC002173</v>
          </cell>
          <cell r="P7986">
            <v>288000</v>
          </cell>
          <cell r="AC7986" t="str">
            <v>Sữa Nước</v>
          </cell>
          <cell r="AH7986" t="str">
            <v>Tiến độ 1</v>
          </cell>
        </row>
        <row r="7987">
          <cell r="H7987" t="str">
            <v>MC002173</v>
          </cell>
          <cell r="P7987">
            <v>374400</v>
          </cell>
          <cell r="AC7987" t="str">
            <v>Sữa Nước</v>
          </cell>
          <cell r="AH7987" t="str">
            <v>Tiến độ 1</v>
          </cell>
        </row>
        <row r="7988">
          <cell r="H7988" t="str">
            <v>MC001278</v>
          </cell>
          <cell r="P7988">
            <v>1316000</v>
          </cell>
          <cell r="AC7988" t="str">
            <v>Pharma</v>
          </cell>
          <cell r="AH7988" t="str">
            <v>Tiến độ 1</v>
          </cell>
        </row>
        <row r="7989">
          <cell r="H7989" t="str">
            <v>MC001278</v>
          </cell>
          <cell r="P7989">
            <v>1324800</v>
          </cell>
          <cell r="AC7989" t="str">
            <v>Sữa Nước Pharma</v>
          </cell>
          <cell r="AH7989" t="str">
            <v>Tiến độ 1</v>
          </cell>
        </row>
        <row r="7990">
          <cell r="H7990" t="str">
            <v>MC000369</v>
          </cell>
          <cell r="P7990">
            <v>1324800</v>
          </cell>
          <cell r="AC7990" t="str">
            <v>Sữa Nước</v>
          </cell>
          <cell r="AH7990" t="str">
            <v>Tiến độ 1</v>
          </cell>
        </row>
        <row r="7991">
          <cell r="H7991" t="str">
            <v>MC000369</v>
          </cell>
          <cell r="P7991">
            <v>4980000</v>
          </cell>
          <cell r="AC7991" t="str">
            <v>Dinh Dưỡng</v>
          </cell>
          <cell r="AH7991" t="str">
            <v>Tiến độ 1</v>
          </cell>
        </row>
        <row r="7992">
          <cell r="H7992" t="str">
            <v>MC000429</v>
          </cell>
          <cell r="P7992">
            <v>3000000</v>
          </cell>
          <cell r="AC7992" t="str">
            <v>Dinh Dưỡng</v>
          </cell>
          <cell r="AH7992" t="str">
            <v>Tiến độ 1</v>
          </cell>
        </row>
        <row r="7993">
          <cell r="H7993" t="str">
            <v>MC000671</v>
          </cell>
          <cell r="P7993">
            <v>1416000</v>
          </cell>
          <cell r="AC7993" t="str">
            <v>Bột Ăn Dặm</v>
          </cell>
          <cell r="AH7993" t="str">
            <v>Tiến độ 1</v>
          </cell>
        </row>
        <row r="7994">
          <cell r="H7994" t="str">
            <v>MC000788</v>
          </cell>
          <cell r="P7994">
            <v>1632000</v>
          </cell>
          <cell r="AC7994" t="str">
            <v>Bột Ăn Dặm</v>
          </cell>
          <cell r="AH7994" t="str">
            <v>Tiến độ 1</v>
          </cell>
        </row>
        <row r="7995">
          <cell r="H7995" t="str">
            <v>MC000788</v>
          </cell>
          <cell r="P7995">
            <v>1632000</v>
          </cell>
          <cell r="AC7995" t="str">
            <v>Bột Ăn Dặm</v>
          </cell>
          <cell r="AH7995" t="str">
            <v>Tiến độ 1</v>
          </cell>
        </row>
        <row r="7996">
          <cell r="H7996" t="str">
            <v>MC000788</v>
          </cell>
          <cell r="P7996">
            <v>6912000</v>
          </cell>
          <cell r="AC7996" t="str">
            <v>Sữa Nước</v>
          </cell>
          <cell r="AH7996" t="str">
            <v>Tiến độ 1</v>
          </cell>
        </row>
        <row r="7997">
          <cell r="H7997" t="str">
            <v>MC000788</v>
          </cell>
          <cell r="P7997">
            <v>9216000</v>
          </cell>
          <cell r="AC7997" t="str">
            <v>Sữa Nước</v>
          </cell>
          <cell r="AH7997" t="str">
            <v>Tiến độ 1</v>
          </cell>
        </row>
        <row r="7998">
          <cell r="H7998" t="str">
            <v>MC000788</v>
          </cell>
          <cell r="P7998">
            <v>6912000</v>
          </cell>
          <cell r="AC7998" t="str">
            <v>Sữa Nước</v>
          </cell>
          <cell r="AH7998" t="str">
            <v>Tiến độ 1</v>
          </cell>
        </row>
        <row r="7999">
          <cell r="H7999" t="str">
            <v>MC000788</v>
          </cell>
          <cell r="P7999">
            <v>5184000</v>
          </cell>
          <cell r="AC7999" t="str">
            <v>Sữa Nước</v>
          </cell>
          <cell r="AH7999" t="str">
            <v>Tiến độ 1</v>
          </cell>
        </row>
        <row r="8000">
          <cell r="H8000" t="str">
            <v>MC002735</v>
          </cell>
          <cell r="P8000">
            <v>432000</v>
          </cell>
          <cell r="AC8000" t="str">
            <v>Sữa nước</v>
          </cell>
          <cell r="AH8000" t="str">
            <v>Tiến độ 1</v>
          </cell>
        </row>
        <row r="8001">
          <cell r="H8001" t="str">
            <v>MC002735</v>
          </cell>
          <cell r="P8001">
            <v>5961600</v>
          </cell>
          <cell r="AC8001" t="str">
            <v>Sữa nước</v>
          </cell>
          <cell r="AH8001" t="str">
            <v>Tiến độ 1</v>
          </cell>
        </row>
        <row r="8002">
          <cell r="H8002" t="str">
            <v>MC002214</v>
          </cell>
          <cell r="P8002">
            <v>1440000</v>
          </cell>
          <cell r="AC8002" t="str">
            <v>Nunest</v>
          </cell>
          <cell r="AH8002" t="str">
            <v>Tiến độ 1</v>
          </cell>
        </row>
        <row r="8003">
          <cell r="H8003" t="str">
            <v>MC002214</v>
          </cell>
          <cell r="P8003">
            <v>1656000</v>
          </cell>
          <cell r="AC8003" t="str">
            <v>Nunest</v>
          </cell>
          <cell r="AH8003" t="str">
            <v>Tiến độ 1</v>
          </cell>
        </row>
        <row r="8004">
          <cell r="H8004" t="str">
            <v>MC000593</v>
          </cell>
          <cell r="P8004">
            <v>520000</v>
          </cell>
          <cell r="AC8004" t="str">
            <v>Sữa Bột Colos</v>
          </cell>
          <cell r="AH8004" t="str">
            <v>Tiến độ 1</v>
          </cell>
        </row>
        <row r="8005">
          <cell r="H8005" t="str">
            <v>MC000593</v>
          </cell>
          <cell r="P8005">
            <v>3060000</v>
          </cell>
          <cell r="AC8005" t="str">
            <v>Sữa Bột Colos</v>
          </cell>
          <cell r="AH8005" t="str">
            <v>Tiến độ 1</v>
          </cell>
        </row>
        <row r="8006">
          <cell r="H8006" t="str">
            <v>MC000377</v>
          </cell>
          <cell r="P8006">
            <v>3225600</v>
          </cell>
          <cell r="AC8006" t="str">
            <v>Sữa Nước Pharma</v>
          </cell>
          <cell r="AH8006" t="str">
            <v>Tiến độ 1</v>
          </cell>
        </row>
        <row r="8007">
          <cell r="H8007" t="str">
            <v>MC000377</v>
          </cell>
          <cell r="P8007">
            <v>329000</v>
          </cell>
          <cell r="AC8007" t="str">
            <v>Pharma</v>
          </cell>
          <cell r="AH8007" t="str">
            <v>Tiến độ 1</v>
          </cell>
        </row>
        <row r="8008">
          <cell r="H8008" t="str">
            <v>MC000432</v>
          </cell>
          <cell r="P8008">
            <v>6480000</v>
          </cell>
          <cell r="AC8008" t="str">
            <v>Pharma</v>
          </cell>
          <cell r="AH8008" t="str">
            <v>Tiến độ 1</v>
          </cell>
        </row>
        <row r="8009">
          <cell r="H8009" t="str">
            <v>MC002532</v>
          </cell>
          <cell r="P8009">
            <v>5299200</v>
          </cell>
          <cell r="AC8009" t="str">
            <v>Sữa Nước Pharma</v>
          </cell>
          <cell r="AH8009" t="str">
            <v>Tiến độ 1</v>
          </cell>
        </row>
        <row r="8010">
          <cell r="H8010" t="str">
            <v>MC001278</v>
          </cell>
          <cell r="P8010">
            <v>3180000</v>
          </cell>
          <cell r="AC8010" t="str">
            <v>Sữa Bột Colos</v>
          </cell>
          <cell r="AH8010" t="str">
            <v>Tiến độ 1</v>
          </cell>
        </row>
        <row r="8011">
          <cell r="H8011" t="str">
            <v>MC000162</v>
          </cell>
          <cell r="P8011">
            <v>18360000</v>
          </cell>
          <cell r="AC8011" t="str">
            <v>Sữa Bột Colos</v>
          </cell>
          <cell r="AH8011" t="str">
            <v>Tiến độ 1</v>
          </cell>
        </row>
        <row r="8012">
          <cell r="H8012" t="str">
            <v>MC000162</v>
          </cell>
          <cell r="P8012">
            <v>6360000</v>
          </cell>
          <cell r="AC8012" t="str">
            <v>Sữa Bột Colos</v>
          </cell>
          <cell r="AH8012" t="str">
            <v>Tiến độ 1</v>
          </cell>
        </row>
        <row r="8013">
          <cell r="H8013" t="str">
            <v>MC000547</v>
          </cell>
          <cell r="P8013">
            <v>5760000</v>
          </cell>
          <cell r="AC8013" t="str">
            <v>Dinh Dưỡng</v>
          </cell>
          <cell r="AH8013" t="str">
            <v>Tiến độ 1</v>
          </cell>
        </row>
        <row r="8014">
          <cell r="H8014" t="str">
            <v>MC002100</v>
          </cell>
          <cell r="P8014">
            <v>2412000</v>
          </cell>
          <cell r="AC8014" t="str">
            <v>Dinh Dưỡng</v>
          </cell>
          <cell r="AH8014" t="str">
            <v>Tiến độ 1</v>
          </cell>
        </row>
        <row r="8015">
          <cell r="H8015" t="str">
            <v>MC002100</v>
          </cell>
          <cell r="P8015">
            <v>4896000</v>
          </cell>
          <cell r="AC8015" t="str">
            <v>Bột Ăn Dặm</v>
          </cell>
          <cell r="AH8015" t="str">
            <v>Tiến độ 1</v>
          </cell>
        </row>
        <row r="8016">
          <cell r="H8016" t="str">
            <v>MC002100</v>
          </cell>
          <cell r="P8016">
            <v>13478400</v>
          </cell>
          <cell r="AC8016" t="str">
            <v>Sữa Nước</v>
          </cell>
          <cell r="AH8016" t="str">
            <v>Tiến độ 1</v>
          </cell>
        </row>
        <row r="8017">
          <cell r="H8017" t="str">
            <v>MC002100</v>
          </cell>
          <cell r="P8017">
            <v>1728000</v>
          </cell>
          <cell r="AC8017" t="str">
            <v>Sữa Nước</v>
          </cell>
          <cell r="AH8017" t="str">
            <v>Tiến độ 1</v>
          </cell>
        </row>
        <row r="8018">
          <cell r="H8018" t="str">
            <v>MC002100</v>
          </cell>
          <cell r="P8018">
            <v>4608000</v>
          </cell>
          <cell r="AC8018" t="str">
            <v>Sữa Nước</v>
          </cell>
          <cell r="AH8018" t="str">
            <v>Tiến độ 1</v>
          </cell>
        </row>
        <row r="8019">
          <cell r="H8019" t="str">
            <v>MC002077</v>
          </cell>
          <cell r="P8019">
            <v>118000</v>
          </cell>
          <cell r="AC8019" t="str">
            <v>Bột Ăn Dặm</v>
          </cell>
          <cell r="AH8019" t="str">
            <v>Tiến độ 1</v>
          </cell>
        </row>
        <row r="8020">
          <cell r="H8020" t="str">
            <v>MC002077</v>
          </cell>
          <cell r="P8020">
            <v>118000</v>
          </cell>
          <cell r="AC8020" t="str">
            <v>Bột Ăn Dặm</v>
          </cell>
          <cell r="AH8020" t="str">
            <v>Tiến độ 1</v>
          </cell>
        </row>
        <row r="8021">
          <cell r="H8021" t="str">
            <v>MC002077</v>
          </cell>
          <cell r="P8021">
            <v>136000</v>
          </cell>
          <cell r="AC8021" t="str">
            <v>Bột Ăn Dặm</v>
          </cell>
          <cell r="AH8021" t="str">
            <v>Tiến độ 1</v>
          </cell>
        </row>
        <row r="8022">
          <cell r="H8022" t="str">
            <v>MC002077</v>
          </cell>
          <cell r="P8022">
            <v>136000</v>
          </cell>
          <cell r="AC8022" t="str">
            <v>Bột Ăn Dặm</v>
          </cell>
          <cell r="AH8022" t="str">
            <v>Tiến độ 1</v>
          </cell>
        </row>
        <row r="8023">
          <cell r="H8023" t="str">
            <v>MC002077</v>
          </cell>
          <cell r="P8023">
            <v>136000</v>
          </cell>
          <cell r="AC8023" t="str">
            <v>Bột Ăn Dặm</v>
          </cell>
          <cell r="AH8023" t="str">
            <v>Tiến độ 1</v>
          </cell>
        </row>
        <row r="8024">
          <cell r="H8024" t="str">
            <v>MC002077</v>
          </cell>
          <cell r="P8024">
            <v>864000</v>
          </cell>
          <cell r="AC8024" t="str">
            <v>Sữa Nước</v>
          </cell>
          <cell r="AH8024" t="str">
            <v>Tiến độ 1</v>
          </cell>
        </row>
        <row r="8025">
          <cell r="H8025" t="str">
            <v>MC002077</v>
          </cell>
          <cell r="P8025">
            <v>576000</v>
          </cell>
          <cell r="AC8025" t="str">
            <v>Sữa Nước</v>
          </cell>
          <cell r="AH8025" t="str">
            <v>Tiến độ 1</v>
          </cell>
        </row>
        <row r="8026">
          <cell r="H8026" t="str">
            <v>MC002077</v>
          </cell>
          <cell r="P8026">
            <v>1020000</v>
          </cell>
          <cell r="AC8026" t="str">
            <v>Pur</v>
          </cell>
          <cell r="AH8026" t="str">
            <v>Tiến độ 1</v>
          </cell>
        </row>
        <row r="8027">
          <cell r="H8027" t="str">
            <v>MC002077</v>
          </cell>
          <cell r="P8027">
            <v>1020000</v>
          </cell>
          <cell r="AC8027" t="str">
            <v>Pur</v>
          </cell>
          <cell r="AH8027" t="str">
            <v>Tiến độ 1</v>
          </cell>
        </row>
        <row r="8028">
          <cell r="H8028" t="str">
            <v>MC002077</v>
          </cell>
          <cell r="P8028">
            <v>1020000</v>
          </cell>
          <cell r="AC8028" t="str">
            <v>Pur</v>
          </cell>
          <cell r="AH8028" t="str">
            <v>Tiến độ 1</v>
          </cell>
        </row>
        <row r="8029">
          <cell r="H8029" t="str">
            <v>MC002077</v>
          </cell>
          <cell r="P8029">
            <v>450000</v>
          </cell>
          <cell r="AC8029" t="str">
            <v>Pur</v>
          </cell>
          <cell r="AH8029" t="str">
            <v>Tiến độ 1</v>
          </cell>
        </row>
        <row r="8030">
          <cell r="H8030" t="str">
            <v>MC002077</v>
          </cell>
          <cell r="P8030">
            <v>4320000</v>
          </cell>
          <cell r="AC8030" t="str">
            <v>Pur</v>
          </cell>
          <cell r="AH8030" t="str">
            <v>Tiến độ 1</v>
          </cell>
        </row>
        <row r="8031">
          <cell r="H8031" t="str">
            <v>MC002089</v>
          </cell>
          <cell r="P8031">
            <v>19200000</v>
          </cell>
          <cell r="AC8031" t="str">
            <v>Sữa Nước</v>
          </cell>
          <cell r="AH8031" t="str">
            <v>Tiến độ 1</v>
          </cell>
        </row>
        <row r="8032">
          <cell r="H8032" t="str">
            <v>MC002430</v>
          </cell>
          <cell r="P8032">
            <v>322000</v>
          </cell>
          <cell r="AC8032" t="str">
            <v>Dinh Dưỡng</v>
          </cell>
          <cell r="AH8032" t="str">
            <v>Tiến độ 1</v>
          </cell>
        </row>
        <row r="8033">
          <cell r="H8033" t="str">
            <v>MC002430</v>
          </cell>
          <cell r="P8033">
            <v>374400</v>
          </cell>
          <cell r="AC8033" t="str">
            <v>Sữa Nước</v>
          </cell>
          <cell r="AH8033" t="str">
            <v>Tiến độ 1</v>
          </cell>
        </row>
        <row r="8034">
          <cell r="H8034" t="str">
            <v>MC002430</v>
          </cell>
          <cell r="P8034">
            <v>408000</v>
          </cell>
          <cell r="AC8034" t="str">
            <v>Bột Ăn Dặm</v>
          </cell>
          <cell r="AH8034" t="str">
            <v>Tiến độ 1</v>
          </cell>
        </row>
        <row r="8035">
          <cell r="H8035" t="str">
            <v>MC001278</v>
          </cell>
          <cell r="P8035">
            <v>2304000</v>
          </cell>
          <cell r="AC8035" t="str">
            <v>Sữa Nước</v>
          </cell>
          <cell r="AH8035" t="str">
            <v>Tiến độ 1</v>
          </cell>
        </row>
        <row r="8036">
          <cell r="H8036" t="str">
            <v>MC000374</v>
          </cell>
          <cell r="P8036">
            <v>3974400</v>
          </cell>
          <cell r="AC8036" t="str">
            <v>Sữa Nước</v>
          </cell>
          <cell r="AH8036" t="str">
            <v>Tiến độ 1</v>
          </cell>
        </row>
        <row r="8037">
          <cell r="H8037" t="str">
            <v>MC002580</v>
          </cell>
          <cell r="P8037">
            <v>1728000</v>
          </cell>
          <cell r="AC8037" t="str">
            <v>Sữa Nước</v>
          </cell>
          <cell r="AH8037" t="str">
            <v>Tiến độ 1</v>
          </cell>
        </row>
        <row r="8038">
          <cell r="H8038" t="str">
            <v>MC002580</v>
          </cell>
          <cell r="P8038">
            <v>2304000</v>
          </cell>
          <cell r="AC8038" t="str">
            <v>Sữa Nước</v>
          </cell>
          <cell r="AH8038" t="str">
            <v>Tiến độ 1</v>
          </cell>
        </row>
        <row r="8039">
          <cell r="H8039" t="str">
            <v>MC000121</v>
          </cell>
          <cell r="P8039">
            <v>1620000</v>
          </cell>
          <cell r="AC8039" t="str">
            <v>Dinh Dưỡng</v>
          </cell>
          <cell r="AH8039" t="str">
            <v>Tiến độ 1</v>
          </cell>
        </row>
        <row r="8040">
          <cell r="H8040" t="str">
            <v>MC000121</v>
          </cell>
          <cell r="P8040">
            <v>4770000</v>
          </cell>
          <cell r="AC8040" t="str">
            <v>Dinh Dưỡng</v>
          </cell>
          <cell r="AH8040" t="str">
            <v>Tiến độ 1</v>
          </cell>
        </row>
        <row r="8041">
          <cell r="H8041" t="str">
            <v>MC000121</v>
          </cell>
          <cell r="P8041">
            <v>11592000</v>
          </cell>
          <cell r="AC8041" t="str">
            <v>Dinh Dưỡng</v>
          </cell>
          <cell r="AH8041" t="str">
            <v>Tiến độ 1</v>
          </cell>
        </row>
        <row r="8042">
          <cell r="H8042" t="str">
            <v>MC000121</v>
          </cell>
          <cell r="P8042">
            <v>11760000</v>
          </cell>
          <cell r="AC8042" t="str">
            <v>Dinh Dưỡng</v>
          </cell>
          <cell r="AH8042" t="str">
            <v>Tiến độ 1</v>
          </cell>
        </row>
        <row r="8043">
          <cell r="H8043" t="str">
            <v>MC000121</v>
          </cell>
          <cell r="P8043">
            <v>4752000</v>
          </cell>
          <cell r="AC8043" t="str">
            <v>Dinh Dưỡng</v>
          </cell>
          <cell r="AH8043" t="str">
            <v>Tiến độ 1</v>
          </cell>
        </row>
        <row r="8044">
          <cell r="H8044" t="str">
            <v>MC000121</v>
          </cell>
          <cell r="P8044">
            <v>27048000</v>
          </cell>
          <cell r="AC8044" t="str">
            <v>Dinh Dưỡng</v>
          </cell>
          <cell r="AH8044" t="str">
            <v>Tiến độ 1</v>
          </cell>
        </row>
        <row r="8045">
          <cell r="H8045" t="str">
            <v>MC001339</v>
          </cell>
          <cell r="P8045">
            <v>2160000</v>
          </cell>
          <cell r="AC8045" t="str">
            <v>Sữa Nước Pharma</v>
          </cell>
          <cell r="AH8045" t="str">
            <v>Tiến độ 1</v>
          </cell>
        </row>
        <row r="8046">
          <cell r="H8046" t="str">
            <v>MC001339</v>
          </cell>
          <cell r="P8046">
            <v>2649600</v>
          </cell>
          <cell r="AC8046" t="str">
            <v>Sữa Nước Pharma</v>
          </cell>
          <cell r="AH8046" t="str">
            <v>Tiến độ 1</v>
          </cell>
        </row>
        <row r="8047">
          <cell r="H8047" t="str">
            <v>MC002586</v>
          </cell>
          <cell r="P8047">
            <v>13824000</v>
          </cell>
          <cell r="AC8047" t="str">
            <v>Sữa nước</v>
          </cell>
          <cell r="AH8047" t="str">
            <v>Tiến độ 1</v>
          </cell>
        </row>
        <row r="8048">
          <cell r="H8048" t="str">
            <v>MC002586</v>
          </cell>
          <cell r="P8048">
            <v>9936000</v>
          </cell>
          <cell r="AC8048" t="str">
            <v>Sữa nước</v>
          </cell>
          <cell r="AH8048" t="str">
            <v>Tiến độ 1</v>
          </cell>
        </row>
        <row r="8049">
          <cell r="H8049" t="str">
            <v>MC002280</v>
          </cell>
          <cell r="P8049">
            <v>6912000</v>
          </cell>
          <cell r="AC8049" t="str">
            <v>Sữa Nước</v>
          </cell>
          <cell r="AH8049" t="str">
            <v>Tiến độ 1</v>
          </cell>
        </row>
        <row r="8050">
          <cell r="H8050" t="str">
            <v>MC002280</v>
          </cell>
          <cell r="P8050">
            <v>5184000</v>
          </cell>
          <cell r="AC8050" t="str">
            <v>Sữa Nước</v>
          </cell>
          <cell r="AH8050" t="str">
            <v>Tiến độ 1</v>
          </cell>
        </row>
        <row r="8051">
          <cell r="H8051" t="str">
            <v>MC002280</v>
          </cell>
          <cell r="P8051">
            <v>4492800</v>
          </cell>
          <cell r="AC8051" t="str">
            <v>Sữa Nước</v>
          </cell>
          <cell r="AH8051" t="str">
            <v>Tiến độ 1</v>
          </cell>
        </row>
        <row r="8052">
          <cell r="H8052" t="str">
            <v>MC002280</v>
          </cell>
          <cell r="P8052">
            <v>6912000</v>
          </cell>
          <cell r="AC8052" t="str">
            <v>Sữa Nước</v>
          </cell>
          <cell r="AH8052" t="str">
            <v>Tiến độ 1</v>
          </cell>
        </row>
        <row r="8053">
          <cell r="H8053" t="str">
            <v>MC002280</v>
          </cell>
          <cell r="P8053">
            <v>7776000</v>
          </cell>
          <cell r="AC8053" t="str">
            <v>Sữa nước</v>
          </cell>
          <cell r="AH8053" t="str">
            <v>Tiến độ 1</v>
          </cell>
        </row>
        <row r="8054">
          <cell r="H8054" t="str">
            <v>MC002280</v>
          </cell>
          <cell r="P8054">
            <v>11923200</v>
          </cell>
          <cell r="AC8054" t="str">
            <v>Sữa nước</v>
          </cell>
          <cell r="AH8054" t="str">
            <v>Tiến độ 1</v>
          </cell>
        </row>
        <row r="8055">
          <cell r="H8055" t="str">
            <v>MC000622</v>
          </cell>
          <cell r="P8055">
            <v>4248000</v>
          </cell>
          <cell r="AC8055" t="str">
            <v>Bột Ăn Dặm</v>
          </cell>
          <cell r="AH8055" t="str">
            <v>Tiến độ 1</v>
          </cell>
        </row>
        <row r="8056">
          <cell r="H8056" t="str">
            <v>MC000622</v>
          </cell>
          <cell r="P8056">
            <v>2832000</v>
          </cell>
          <cell r="AC8056" t="str">
            <v>Bột Ăn Dặm</v>
          </cell>
          <cell r="AH8056" t="str">
            <v>Tiến độ 1</v>
          </cell>
        </row>
        <row r="8057">
          <cell r="H8057" t="str">
            <v>MC000622</v>
          </cell>
          <cell r="P8057">
            <v>4896000</v>
          </cell>
          <cell r="AC8057" t="str">
            <v>Bột Ăn Dặm</v>
          </cell>
          <cell r="AH8057" t="str">
            <v>Tiến độ 1</v>
          </cell>
        </row>
        <row r="8058">
          <cell r="H8058" t="str">
            <v>MC000622</v>
          </cell>
          <cell r="P8058">
            <v>7080000</v>
          </cell>
          <cell r="AC8058" t="str">
            <v>Bột Ăn Dặm</v>
          </cell>
          <cell r="AH8058" t="str">
            <v>Tiến độ 1</v>
          </cell>
        </row>
        <row r="8059">
          <cell r="H8059" t="str">
            <v>MC000622</v>
          </cell>
          <cell r="P8059">
            <v>8160000</v>
          </cell>
          <cell r="AC8059" t="str">
            <v>Bột Ăn Dặm</v>
          </cell>
          <cell r="AH8059" t="str">
            <v>Tiến độ 1</v>
          </cell>
        </row>
        <row r="8060">
          <cell r="H8060" t="str">
            <v>MC000622</v>
          </cell>
          <cell r="P8060">
            <v>3264000</v>
          </cell>
          <cell r="AC8060" t="str">
            <v>Bột Ăn Dặm</v>
          </cell>
          <cell r="AH8060" t="str">
            <v>Tiến độ 1</v>
          </cell>
        </row>
        <row r="8061">
          <cell r="H8061" t="str">
            <v>MC000622</v>
          </cell>
          <cell r="P8061">
            <v>3264000</v>
          </cell>
          <cell r="AC8061" t="str">
            <v>Bột Ăn Dặm</v>
          </cell>
          <cell r="AH8061" t="str">
            <v>Tiến độ 1</v>
          </cell>
        </row>
        <row r="8062">
          <cell r="H8062" t="str">
            <v>MC000622</v>
          </cell>
          <cell r="P8062">
            <v>2832000</v>
          </cell>
          <cell r="AC8062" t="str">
            <v>Bột Ăn Dặm</v>
          </cell>
          <cell r="AH8062" t="str">
            <v>Tiến độ 1</v>
          </cell>
        </row>
        <row r="8063">
          <cell r="H8063" t="str">
            <v>MC000622</v>
          </cell>
          <cell r="P8063">
            <v>2832000</v>
          </cell>
          <cell r="AC8063" t="str">
            <v>Bột Ăn Dặm</v>
          </cell>
          <cell r="AH8063" t="str">
            <v>Tiến độ 1</v>
          </cell>
        </row>
        <row r="8064">
          <cell r="H8064" t="str">
            <v>MC000622</v>
          </cell>
          <cell r="P8064">
            <v>1416000</v>
          </cell>
          <cell r="AC8064" t="str">
            <v>Bột Ăn Dặm</v>
          </cell>
          <cell r="AH8064" t="str">
            <v>Tiến độ 1</v>
          </cell>
        </row>
        <row r="8065">
          <cell r="H8065" t="str">
            <v>MC000622</v>
          </cell>
          <cell r="P8065">
            <v>3264000</v>
          </cell>
          <cell r="AC8065" t="str">
            <v>Bột Ăn Dặm</v>
          </cell>
          <cell r="AH8065" t="str">
            <v>Tiến độ 1</v>
          </cell>
        </row>
        <row r="8066">
          <cell r="H8066" t="str">
            <v>MC000622</v>
          </cell>
          <cell r="P8066">
            <v>1632000</v>
          </cell>
          <cell r="AC8066" t="str">
            <v>Bột Ăn Dặm</v>
          </cell>
          <cell r="AH8066" t="str">
            <v>Tiến độ 1</v>
          </cell>
        </row>
        <row r="8067">
          <cell r="H8067" t="str">
            <v>MC002577</v>
          </cell>
          <cell r="P8067">
            <v>15120000</v>
          </cell>
          <cell r="AC8067" t="str">
            <v>Sữa nước</v>
          </cell>
          <cell r="AH8067" t="str">
            <v>Tiến độ 1</v>
          </cell>
        </row>
        <row r="8068">
          <cell r="H8068" t="str">
            <v>MC002577</v>
          </cell>
          <cell r="P8068">
            <v>9936000</v>
          </cell>
          <cell r="AC8068" t="str">
            <v>Sữa nước</v>
          </cell>
          <cell r="AH8068" t="str">
            <v>Tiến độ 1</v>
          </cell>
        </row>
        <row r="8069">
          <cell r="H8069" t="str">
            <v>MC002507</v>
          </cell>
          <cell r="P8069">
            <v>9072000</v>
          </cell>
          <cell r="AC8069" t="str">
            <v>Sữa nước</v>
          </cell>
          <cell r="AH8069" t="str">
            <v>Tiến độ 1</v>
          </cell>
        </row>
        <row r="8070">
          <cell r="H8070" t="str">
            <v>MC002507</v>
          </cell>
          <cell r="P8070">
            <v>4636800</v>
          </cell>
          <cell r="AC8070" t="str">
            <v>Sữa nước</v>
          </cell>
          <cell r="AH8070" t="str">
            <v>Tiến độ 1</v>
          </cell>
        </row>
        <row r="8071">
          <cell r="H8071" t="str">
            <v>MC000421</v>
          </cell>
          <cell r="P8071">
            <v>13824000</v>
          </cell>
          <cell r="AC8071" t="str">
            <v>Sữa nước</v>
          </cell>
          <cell r="AH8071" t="str">
            <v>Tiến độ 1</v>
          </cell>
        </row>
        <row r="8072">
          <cell r="H8072" t="str">
            <v>MC000421</v>
          </cell>
          <cell r="P8072">
            <v>7948800</v>
          </cell>
          <cell r="AC8072" t="str">
            <v>Sữa nước</v>
          </cell>
          <cell r="AH8072" t="str">
            <v>Tiến độ 1</v>
          </cell>
        </row>
        <row r="8073">
          <cell r="H8073" t="str">
            <v>MC000376</v>
          </cell>
          <cell r="P8073">
            <v>12096000</v>
          </cell>
          <cell r="AC8073" t="str">
            <v>Sữa nước</v>
          </cell>
          <cell r="AH8073" t="str">
            <v>Tiến độ 1</v>
          </cell>
        </row>
        <row r="8074">
          <cell r="H8074" t="str">
            <v>MC000376</v>
          </cell>
          <cell r="P8074">
            <v>19872000</v>
          </cell>
          <cell r="AC8074" t="str">
            <v>Sữa nước</v>
          </cell>
          <cell r="AH8074" t="str">
            <v>Tiến độ 1</v>
          </cell>
        </row>
        <row r="8075">
          <cell r="H8075" t="str">
            <v>MC002062</v>
          </cell>
          <cell r="P8075">
            <v>2370000</v>
          </cell>
          <cell r="AC8075" t="str">
            <v>Nunest</v>
          </cell>
          <cell r="AH8075" t="str">
            <v>Tiến độ 1</v>
          </cell>
        </row>
        <row r="8076">
          <cell r="H8076" t="str">
            <v>MC002062</v>
          </cell>
          <cell r="P8076">
            <v>2370000</v>
          </cell>
          <cell r="AC8076" t="str">
            <v>Nunest</v>
          </cell>
          <cell r="AH8076" t="str">
            <v>Tiến độ 1</v>
          </cell>
        </row>
        <row r="8077">
          <cell r="H8077" t="str">
            <v>MC002062</v>
          </cell>
          <cell r="P8077">
            <v>2370000</v>
          </cell>
          <cell r="AC8077" t="str">
            <v>Nunest</v>
          </cell>
          <cell r="AH8077" t="str">
            <v>Tiến độ 1</v>
          </cell>
        </row>
        <row r="8078">
          <cell r="H8078" t="str">
            <v>MC002062</v>
          </cell>
          <cell r="P8078">
            <v>2592000</v>
          </cell>
          <cell r="AC8078" t="str">
            <v>Sữa nước</v>
          </cell>
          <cell r="AH8078" t="str">
            <v>Tiến độ 1</v>
          </cell>
        </row>
        <row r="8079">
          <cell r="H8079" t="str">
            <v>MC002062</v>
          </cell>
          <cell r="P8079">
            <v>720000</v>
          </cell>
          <cell r="AC8079" t="str">
            <v>Sữa Nước</v>
          </cell>
          <cell r="AH8079" t="str">
            <v>Tiến độ 1</v>
          </cell>
        </row>
        <row r="8080">
          <cell r="H8080" t="str">
            <v>MC002062</v>
          </cell>
          <cell r="P8080">
            <v>720000</v>
          </cell>
          <cell r="AC8080" t="str">
            <v>Sữa Nước</v>
          </cell>
          <cell r="AH8080" t="str">
            <v>Tiến độ 1</v>
          </cell>
        </row>
        <row r="8081">
          <cell r="H8081" t="str">
            <v>MC002062</v>
          </cell>
          <cell r="P8081">
            <v>1200000</v>
          </cell>
          <cell r="AC8081" t="str">
            <v>Sữa Nước Pharma</v>
          </cell>
          <cell r="AH8081" t="str">
            <v>Tiến độ 1</v>
          </cell>
        </row>
        <row r="8082">
          <cell r="H8082" t="str">
            <v>MC002062</v>
          </cell>
          <cell r="P8082">
            <v>4440000</v>
          </cell>
          <cell r="AC8082" t="str">
            <v>Dinh Dưỡng</v>
          </cell>
          <cell r="AH8082" t="str">
            <v>Tiến độ 1</v>
          </cell>
        </row>
        <row r="8083">
          <cell r="H8083" t="str">
            <v>MC002062</v>
          </cell>
          <cell r="P8083">
            <v>4440000</v>
          </cell>
          <cell r="AC8083" t="str">
            <v>Dinh Dưỡng</v>
          </cell>
          <cell r="AH8083" t="str">
            <v>Tiến độ 1</v>
          </cell>
        </row>
        <row r="8084">
          <cell r="H8084" t="str">
            <v>MC002062</v>
          </cell>
          <cell r="P8084">
            <v>3120000</v>
          </cell>
          <cell r="AC8084" t="str">
            <v>Dinh Dưỡng</v>
          </cell>
          <cell r="AH8084" t="str">
            <v>Tiến độ 1</v>
          </cell>
        </row>
        <row r="8085">
          <cell r="H8085" t="str">
            <v>MC002062</v>
          </cell>
          <cell r="P8085">
            <v>4440000</v>
          </cell>
          <cell r="AC8085" t="str">
            <v>Dinh Dưỡng</v>
          </cell>
          <cell r="AH8085" t="str">
            <v>Tiến độ 1</v>
          </cell>
        </row>
        <row r="8086">
          <cell r="H8086" t="str">
            <v>MC002062</v>
          </cell>
          <cell r="P8086">
            <v>5748000</v>
          </cell>
          <cell r="AC8086" t="str">
            <v>Dinh Dưỡng</v>
          </cell>
          <cell r="AH8086" t="str">
            <v>Tiến độ 1</v>
          </cell>
        </row>
        <row r="8087">
          <cell r="H8087" t="str">
            <v>MC002062</v>
          </cell>
          <cell r="P8087">
            <v>6480000</v>
          </cell>
          <cell r="AC8087" t="str">
            <v>Sữa Bột Colos</v>
          </cell>
          <cell r="AH8087" t="str">
            <v>Tiến độ 1</v>
          </cell>
        </row>
        <row r="8088">
          <cell r="H8088" t="str">
            <v>MC002062</v>
          </cell>
          <cell r="P8088">
            <v>6360000</v>
          </cell>
          <cell r="AC8088" t="str">
            <v>Sữa Bột Colos</v>
          </cell>
          <cell r="AH8088" t="str">
            <v>Tiến độ 1</v>
          </cell>
        </row>
        <row r="8089">
          <cell r="H8089" t="str">
            <v>MC002062</v>
          </cell>
          <cell r="P8089">
            <v>5184000</v>
          </cell>
          <cell r="AC8089" t="str">
            <v>Sữa Nước Pharma</v>
          </cell>
          <cell r="AH8089" t="str">
            <v>Tiến độ 1</v>
          </cell>
        </row>
        <row r="8090">
          <cell r="H8090" t="str">
            <v>MC002062</v>
          </cell>
          <cell r="P8090">
            <v>4320000</v>
          </cell>
          <cell r="AC8090" t="str">
            <v>Sữa Nước Pharma</v>
          </cell>
          <cell r="AH8090" t="str">
            <v>Tiến độ 1</v>
          </cell>
        </row>
        <row r="8091">
          <cell r="H8091" t="str">
            <v>MC000521</v>
          </cell>
          <cell r="P8091">
            <v>27648000</v>
          </cell>
          <cell r="AC8091" t="str">
            <v>Sữa nước</v>
          </cell>
          <cell r="AH8091" t="str">
            <v>Tiến độ 1</v>
          </cell>
        </row>
        <row r="8092">
          <cell r="H8092" t="str">
            <v>MC000521</v>
          </cell>
          <cell r="P8092">
            <v>15897600</v>
          </cell>
          <cell r="AC8092" t="str">
            <v>Sữa nước</v>
          </cell>
          <cell r="AH8092" t="str">
            <v>Tiến độ 1</v>
          </cell>
        </row>
        <row r="8093">
          <cell r="H8093" t="str">
            <v>MC002757</v>
          </cell>
          <cell r="P8093">
            <v>19080000</v>
          </cell>
          <cell r="AC8093" t="str">
            <v>Sữa Bột Colos</v>
          </cell>
          <cell r="AH8093" t="str">
            <v>Tiến độ 1</v>
          </cell>
        </row>
        <row r="8094">
          <cell r="H8094" t="str">
            <v>MC002757</v>
          </cell>
          <cell r="P8094">
            <v>18360000</v>
          </cell>
          <cell r="AC8094" t="str">
            <v>Sữa Bột Colos</v>
          </cell>
          <cell r="AH8094" t="str">
            <v>Tiến độ 1</v>
          </cell>
        </row>
        <row r="8095">
          <cell r="H8095" t="str">
            <v>MC002757</v>
          </cell>
          <cell r="P8095">
            <v>18360000</v>
          </cell>
          <cell r="AC8095" t="str">
            <v>Sữa Bột Colos</v>
          </cell>
          <cell r="AH8095" t="str">
            <v>Tiến độ 1</v>
          </cell>
        </row>
        <row r="8096">
          <cell r="H8096" t="str">
            <v>MC002757</v>
          </cell>
          <cell r="P8096">
            <v>6720000</v>
          </cell>
          <cell r="AC8096" t="str">
            <v>Nunest</v>
          </cell>
          <cell r="AH8096" t="str">
            <v>Tiến độ 1</v>
          </cell>
        </row>
        <row r="8097">
          <cell r="H8097" t="str">
            <v>MC002757</v>
          </cell>
          <cell r="P8097">
            <v>5400000</v>
          </cell>
          <cell r="AC8097" t="str">
            <v>Nunest</v>
          </cell>
          <cell r="AH8097" t="str">
            <v>Tiến độ 1</v>
          </cell>
        </row>
        <row r="8098">
          <cell r="H8098" t="str">
            <v>MC002757</v>
          </cell>
          <cell r="P8098">
            <v>1740000</v>
          </cell>
          <cell r="AC8098" t="str">
            <v>Nunest</v>
          </cell>
          <cell r="AH8098" t="str">
            <v>Tiến độ 1</v>
          </cell>
        </row>
        <row r="8099">
          <cell r="H8099" t="str">
            <v>MC002757</v>
          </cell>
          <cell r="P8099">
            <v>2160000</v>
          </cell>
          <cell r="AC8099" t="str">
            <v>Nunest</v>
          </cell>
          <cell r="AH8099" t="str">
            <v>Tiến độ 1</v>
          </cell>
        </row>
        <row r="8100">
          <cell r="H8100" t="str">
            <v>MC002757</v>
          </cell>
          <cell r="P8100">
            <v>1350000</v>
          </cell>
          <cell r="AC8100" t="str">
            <v>Nunest</v>
          </cell>
          <cell r="AH8100" t="str">
            <v>Tiến độ 1</v>
          </cell>
        </row>
        <row r="8101">
          <cell r="H8101" t="str">
            <v>MC002757</v>
          </cell>
          <cell r="P8101">
            <v>855000</v>
          </cell>
          <cell r="AC8101" t="str">
            <v>Nunest</v>
          </cell>
          <cell r="AH8101" t="str">
            <v>Tiến độ 1</v>
          </cell>
        </row>
        <row r="8102">
          <cell r="H8102" t="str">
            <v>MC002757</v>
          </cell>
          <cell r="P8102">
            <v>660000</v>
          </cell>
          <cell r="AC8102" t="str">
            <v>Nunest</v>
          </cell>
          <cell r="AH8102" t="str">
            <v>Tiến độ 1</v>
          </cell>
        </row>
        <row r="8103">
          <cell r="H8103" t="str">
            <v>MC002757</v>
          </cell>
          <cell r="P8103">
            <v>12240000</v>
          </cell>
          <cell r="AC8103" t="str">
            <v>Sữa Bột Colos</v>
          </cell>
          <cell r="AH8103" t="str">
            <v>Tiến độ 1</v>
          </cell>
        </row>
        <row r="8104">
          <cell r="H8104" t="str">
            <v>MC002757</v>
          </cell>
          <cell r="P8104">
            <v>6120000</v>
          </cell>
          <cell r="AC8104" t="str">
            <v>Sữa Bột Colos</v>
          </cell>
          <cell r="AH8104" t="str">
            <v>Tiến độ 1</v>
          </cell>
        </row>
        <row r="8105">
          <cell r="H8105" t="str">
            <v>MC002757</v>
          </cell>
          <cell r="P8105">
            <v>6480000</v>
          </cell>
          <cell r="AC8105" t="str">
            <v>Sữa Bột Colos</v>
          </cell>
          <cell r="AH8105" t="str">
            <v>Tiến độ 1</v>
          </cell>
        </row>
        <row r="8106">
          <cell r="H8106" t="str">
            <v>MC002757</v>
          </cell>
          <cell r="P8106">
            <v>6240000</v>
          </cell>
          <cell r="AC8106" t="str">
            <v>Sữa Bột Colos</v>
          </cell>
          <cell r="AH8106" t="str">
            <v>Tiến độ 1</v>
          </cell>
        </row>
        <row r="8107">
          <cell r="H8107" t="str">
            <v>MC002757</v>
          </cell>
          <cell r="P8107">
            <v>7526400</v>
          </cell>
          <cell r="AC8107" t="str">
            <v>Sữa Nước Pharma</v>
          </cell>
          <cell r="AH8107" t="str">
            <v>Tiến độ 1</v>
          </cell>
        </row>
        <row r="8108">
          <cell r="H8108" t="str">
            <v>MC002757</v>
          </cell>
          <cell r="P8108">
            <v>11520000</v>
          </cell>
          <cell r="AC8108" t="str">
            <v>Dinh Dưỡng</v>
          </cell>
          <cell r="AH8108" t="str">
            <v>Tiến độ 1</v>
          </cell>
        </row>
        <row r="8109">
          <cell r="H8109" t="str">
            <v>MC002757</v>
          </cell>
          <cell r="P8109">
            <v>9648000</v>
          </cell>
          <cell r="AC8109" t="str">
            <v>Dinh Dưỡng</v>
          </cell>
          <cell r="AH8109" t="str">
            <v>Tiến độ 1</v>
          </cell>
        </row>
        <row r="8110">
          <cell r="H8110" t="str">
            <v>MC002757</v>
          </cell>
          <cell r="P8110">
            <v>3876000</v>
          </cell>
          <cell r="AC8110" t="str">
            <v>Dinh Dưỡng</v>
          </cell>
          <cell r="AH8110" t="str">
            <v>Tiến độ 1</v>
          </cell>
        </row>
        <row r="8111">
          <cell r="H8111" t="str">
            <v>MC002757</v>
          </cell>
          <cell r="P8111">
            <v>29400000</v>
          </cell>
          <cell r="AC8111" t="str">
            <v>Dinh Dưỡng</v>
          </cell>
          <cell r="AH8111" t="str">
            <v>Tiến độ 1</v>
          </cell>
        </row>
        <row r="8112">
          <cell r="H8112" t="str">
            <v>MC002757</v>
          </cell>
          <cell r="P8112">
            <v>17244000</v>
          </cell>
          <cell r="AC8112" t="str">
            <v>Dinh Dưỡng</v>
          </cell>
          <cell r="AH8112" t="str">
            <v>Tiến độ 1</v>
          </cell>
        </row>
        <row r="8113">
          <cell r="H8113" t="str">
            <v>MC002757</v>
          </cell>
          <cell r="P8113">
            <v>10224000</v>
          </cell>
          <cell r="AC8113" t="str">
            <v>Dinh Dưỡng</v>
          </cell>
          <cell r="AH8113" t="str">
            <v>Tiến độ 1</v>
          </cell>
        </row>
        <row r="8114">
          <cell r="H8114" t="str">
            <v>MC000756</v>
          </cell>
          <cell r="P8114">
            <v>4248000</v>
          </cell>
          <cell r="AC8114" t="str">
            <v>Bột Ăn Dặm</v>
          </cell>
          <cell r="AH8114" t="str">
            <v>Tiến độ 1</v>
          </cell>
        </row>
        <row r="8115">
          <cell r="H8115" t="str">
            <v>MC000756</v>
          </cell>
          <cell r="P8115">
            <v>4248000</v>
          </cell>
          <cell r="AC8115" t="str">
            <v>Bột Ăn Dặm</v>
          </cell>
          <cell r="AH8115" t="str">
            <v>Tiến độ 1</v>
          </cell>
        </row>
        <row r="8116">
          <cell r="H8116" t="str">
            <v>MC000756</v>
          </cell>
          <cell r="P8116">
            <v>2832000</v>
          </cell>
          <cell r="AC8116" t="str">
            <v>Bột Ăn Dặm</v>
          </cell>
          <cell r="AH8116" t="str">
            <v>Tiến độ 1</v>
          </cell>
        </row>
        <row r="8117">
          <cell r="H8117" t="str">
            <v>MC000756</v>
          </cell>
          <cell r="P8117">
            <v>5664000</v>
          </cell>
          <cell r="AC8117" t="str">
            <v>Bột Ăn Dặm</v>
          </cell>
          <cell r="AH8117" t="str">
            <v>Tiến độ 1</v>
          </cell>
        </row>
        <row r="8118">
          <cell r="H8118" t="str">
            <v>MC000756</v>
          </cell>
          <cell r="P8118">
            <v>4896000</v>
          </cell>
          <cell r="AC8118" t="str">
            <v>Bột Ăn Dặm</v>
          </cell>
          <cell r="AH8118" t="str">
            <v>Tiến độ 1</v>
          </cell>
        </row>
        <row r="8119">
          <cell r="H8119" t="str">
            <v>MC000756</v>
          </cell>
          <cell r="P8119">
            <v>34272000</v>
          </cell>
          <cell r="AC8119" t="str">
            <v>Bột Ăn Dặm</v>
          </cell>
          <cell r="AH8119" t="str">
            <v>Tiến độ 1</v>
          </cell>
        </row>
        <row r="8120">
          <cell r="H8120" t="str">
            <v>MC000756</v>
          </cell>
          <cell r="P8120">
            <v>4896000</v>
          </cell>
          <cell r="AC8120" t="str">
            <v>Bột Ăn Dặm</v>
          </cell>
          <cell r="AH8120" t="str">
            <v>Tiến độ 1</v>
          </cell>
        </row>
        <row r="8121">
          <cell r="H8121" t="str">
            <v>MC000756</v>
          </cell>
          <cell r="P8121">
            <v>9792000</v>
          </cell>
          <cell r="AC8121" t="str">
            <v>Bột Ăn Dặm</v>
          </cell>
          <cell r="AH8121" t="str">
            <v>Tiến độ 1</v>
          </cell>
        </row>
        <row r="8122">
          <cell r="H8122" t="str">
            <v>MC000756</v>
          </cell>
          <cell r="P8122">
            <v>9792000</v>
          </cell>
          <cell r="AC8122" t="str">
            <v>Bột Ăn Dặm</v>
          </cell>
          <cell r="AH8122" t="str">
            <v>Tiến độ 1</v>
          </cell>
        </row>
        <row r="8123">
          <cell r="H8123" t="str">
            <v>MC000756</v>
          </cell>
          <cell r="P8123">
            <v>4896000</v>
          </cell>
          <cell r="AC8123" t="str">
            <v>Bột Ăn Dặm</v>
          </cell>
          <cell r="AH8123" t="str">
            <v>Tiến độ 1</v>
          </cell>
        </row>
        <row r="8124">
          <cell r="H8124" t="str">
            <v>MC000756</v>
          </cell>
          <cell r="P8124">
            <v>4896000</v>
          </cell>
          <cell r="AC8124" t="str">
            <v>Bột Ăn Dặm</v>
          </cell>
          <cell r="AH8124" t="str">
            <v>Tiến độ 1</v>
          </cell>
        </row>
        <row r="8125">
          <cell r="H8125" t="str">
            <v>MC000756</v>
          </cell>
          <cell r="P8125">
            <v>5760000</v>
          </cell>
          <cell r="AC8125" t="str">
            <v>Sữa Nước</v>
          </cell>
          <cell r="AH8125" t="str">
            <v>Tiến độ 1</v>
          </cell>
        </row>
        <row r="8126">
          <cell r="H8126" t="str">
            <v>MC000756</v>
          </cell>
          <cell r="P8126">
            <v>259200000</v>
          </cell>
          <cell r="AC8126" t="str">
            <v>Sữa nước</v>
          </cell>
          <cell r="AH8126" t="str">
            <v>Tiến độ 1</v>
          </cell>
        </row>
        <row r="8127">
          <cell r="H8127" t="str">
            <v>MC000756</v>
          </cell>
          <cell r="P8127">
            <v>158976000</v>
          </cell>
          <cell r="AC8127" t="str">
            <v>Sữa nước</v>
          </cell>
          <cell r="AH8127" t="str">
            <v>Tiến độ 1</v>
          </cell>
        </row>
        <row r="8128">
          <cell r="H8128" t="str">
            <v>MC002805</v>
          </cell>
          <cell r="P8128">
            <v>6480000</v>
          </cell>
          <cell r="AC8128" t="str">
            <v>Pharma</v>
          </cell>
          <cell r="AH8128" t="str">
            <v>Tiến độ 1</v>
          </cell>
        </row>
        <row r="8129">
          <cell r="H8129" t="str">
            <v>MC002805</v>
          </cell>
          <cell r="P8129">
            <v>3948000</v>
          </cell>
          <cell r="AC8129" t="str">
            <v>Pharma</v>
          </cell>
          <cell r="AH8129" t="str">
            <v>Tiến độ 1</v>
          </cell>
        </row>
        <row r="8130">
          <cell r="H8130" t="str">
            <v>MC002805</v>
          </cell>
          <cell r="P8130">
            <v>5760000</v>
          </cell>
          <cell r="AC8130" t="str">
            <v>Dinh Dưỡng</v>
          </cell>
          <cell r="AH8130" t="str">
            <v>Tiến độ 1</v>
          </cell>
        </row>
        <row r="8131">
          <cell r="H8131" t="str">
            <v>MC002805</v>
          </cell>
          <cell r="P8131">
            <v>4632000</v>
          </cell>
          <cell r="AC8131" t="str">
            <v>Dinh Dưỡng</v>
          </cell>
          <cell r="AH8131" t="str">
            <v>Tiến độ 1</v>
          </cell>
        </row>
        <row r="8132">
          <cell r="H8132" t="str">
            <v>MC002805</v>
          </cell>
          <cell r="P8132">
            <v>5880000</v>
          </cell>
          <cell r="AC8132" t="str">
            <v>Dinh Dưỡng</v>
          </cell>
          <cell r="AH8132" t="str">
            <v>Tiến độ 1</v>
          </cell>
        </row>
        <row r="8133">
          <cell r="H8133" t="str">
            <v>MC002805</v>
          </cell>
          <cell r="P8133">
            <v>9960000</v>
          </cell>
          <cell r="AC8133" t="str">
            <v>Dinh Dưỡng</v>
          </cell>
          <cell r="AH8133" t="str">
            <v>Tiến độ 1</v>
          </cell>
        </row>
        <row r="8134">
          <cell r="H8134" t="str">
            <v>MC002805</v>
          </cell>
          <cell r="P8134">
            <v>11592000</v>
          </cell>
          <cell r="AC8134" t="str">
            <v>Dinh Dưỡng</v>
          </cell>
          <cell r="AH8134" t="str">
            <v>Tiến độ 1</v>
          </cell>
        </row>
        <row r="8135">
          <cell r="H8135" t="str">
            <v>MC002805</v>
          </cell>
          <cell r="P8135">
            <v>4440000</v>
          </cell>
          <cell r="AC8135" t="str">
            <v>Dinh Dưỡng</v>
          </cell>
          <cell r="AH8135" t="str">
            <v>Tiến độ 1</v>
          </cell>
        </row>
        <row r="8136">
          <cell r="H8136" t="str">
            <v>MC001183</v>
          </cell>
          <cell r="P8136">
            <v>14688000</v>
          </cell>
          <cell r="AC8136" t="str">
            <v>Sữa Nước Colos</v>
          </cell>
          <cell r="AH8136" t="str">
            <v>Tiến độ 1</v>
          </cell>
        </row>
        <row r="8137">
          <cell r="H8137" t="str">
            <v>MC001183</v>
          </cell>
          <cell r="P8137">
            <v>11520000</v>
          </cell>
          <cell r="AC8137" t="str">
            <v>Sữa Nước</v>
          </cell>
          <cell r="AH8137" t="str">
            <v>Tiến độ 1</v>
          </cell>
        </row>
        <row r="8138">
          <cell r="H8138" t="str">
            <v>MC001183</v>
          </cell>
          <cell r="P8138">
            <v>7200000</v>
          </cell>
          <cell r="AC8138" t="str">
            <v>Sữa Nước</v>
          </cell>
          <cell r="AH8138" t="str">
            <v>Tiến độ 1</v>
          </cell>
        </row>
        <row r="8139">
          <cell r="H8139" t="str">
            <v>MC001183</v>
          </cell>
          <cell r="P8139">
            <v>7200000</v>
          </cell>
          <cell r="AC8139" t="str">
            <v>Sữa Nước</v>
          </cell>
          <cell r="AH8139" t="str">
            <v>Tiến độ 1</v>
          </cell>
        </row>
        <row r="8140">
          <cell r="H8140" t="str">
            <v>MC001183</v>
          </cell>
          <cell r="P8140">
            <v>6480000</v>
          </cell>
          <cell r="AC8140" t="str">
            <v>Sữa Bột Colos</v>
          </cell>
          <cell r="AH8140" t="str">
            <v>Tiến độ 1</v>
          </cell>
        </row>
        <row r="8141">
          <cell r="H8141" t="str">
            <v>MC001183</v>
          </cell>
          <cell r="P8141">
            <v>6360000</v>
          </cell>
          <cell r="AC8141" t="str">
            <v>Sữa Bột Colos</v>
          </cell>
          <cell r="AH8141" t="str">
            <v>Tiến độ 1</v>
          </cell>
        </row>
        <row r="8142">
          <cell r="H8142" t="str">
            <v>MC001183</v>
          </cell>
          <cell r="P8142">
            <v>4980000</v>
          </cell>
          <cell r="AC8142" t="str">
            <v>Dinh Dưỡng</v>
          </cell>
          <cell r="AH8142" t="str">
            <v>Tiến độ 1</v>
          </cell>
        </row>
        <row r="8143">
          <cell r="H8143" t="str">
            <v>MC001183</v>
          </cell>
          <cell r="P8143">
            <v>11592000</v>
          </cell>
          <cell r="AC8143" t="str">
            <v>Dinh Dưỡng</v>
          </cell>
          <cell r="AH8143" t="str">
            <v>Tiến độ 1</v>
          </cell>
        </row>
        <row r="8144">
          <cell r="H8144" t="str">
            <v>MC001183</v>
          </cell>
          <cell r="P8144">
            <v>7896000</v>
          </cell>
          <cell r="AC8144" t="str">
            <v>Pharma</v>
          </cell>
          <cell r="AH8144" t="str">
            <v>Tiến độ 1</v>
          </cell>
        </row>
        <row r="8145">
          <cell r="H8145" t="str">
            <v>MC002460</v>
          </cell>
          <cell r="P8145">
            <v>13824000</v>
          </cell>
          <cell r="AC8145" t="str">
            <v>Sữa nước</v>
          </cell>
          <cell r="AH8145" t="str">
            <v>Tiến độ 1</v>
          </cell>
        </row>
        <row r="8146">
          <cell r="H8146" t="str">
            <v>MC002460</v>
          </cell>
          <cell r="P8146">
            <v>9936000</v>
          </cell>
          <cell r="AC8146" t="str">
            <v>Sữa nước</v>
          </cell>
          <cell r="AH8146" t="str">
            <v>Tiến độ 1</v>
          </cell>
        </row>
        <row r="8147">
          <cell r="H8147" t="str">
            <v>MC002508</v>
          </cell>
          <cell r="P8147">
            <v>64800000</v>
          </cell>
          <cell r="AC8147" t="str">
            <v>Sữa Nước Pharma</v>
          </cell>
          <cell r="AH8147" t="str">
            <v>Tiến độ 1</v>
          </cell>
        </row>
        <row r="8148">
          <cell r="H8148" t="str">
            <v>MC002508</v>
          </cell>
          <cell r="P8148">
            <v>19872000</v>
          </cell>
          <cell r="AC8148" t="str">
            <v>Sữa Nước Pharma</v>
          </cell>
          <cell r="AH8148" t="str">
            <v>Tiến độ 1</v>
          </cell>
        </row>
        <row r="8149">
          <cell r="H8149" t="str">
            <v>MC002508</v>
          </cell>
          <cell r="P8149">
            <v>10752000</v>
          </cell>
          <cell r="AC8149" t="str">
            <v>Sữa Nước Pharma</v>
          </cell>
          <cell r="AH8149" t="str">
            <v>Tiến độ 1</v>
          </cell>
        </row>
        <row r="8150">
          <cell r="H8150" t="str">
            <v>MC002508</v>
          </cell>
          <cell r="P8150">
            <v>18000000</v>
          </cell>
          <cell r="AC8150" t="str">
            <v>Sữa Nước Pharma</v>
          </cell>
          <cell r="AH8150" t="str">
            <v>Tiến độ 1</v>
          </cell>
        </row>
        <row r="8151">
          <cell r="H8151" t="str">
            <v>MC002508</v>
          </cell>
          <cell r="P8151">
            <v>38640000</v>
          </cell>
          <cell r="AC8151" t="str">
            <v>Pharma</v>
          </cell>
          <cell r="AH8151" t="str">
            <v>Tiến độ 1</v>
          </cell>
        </row>
        <row r="8152">
          <cell r="H8152" t="str">
            <v>MC002508</v>
          </cell>
          <cell r="P8152">
            <v>6000000</v>
          </cell>
          <cell r="AC8152" t="str">
            <v>Pharma</v>
          </cell>
          <cell r="AH8152" t="str">
            <v>Tiến độ 1</v>
          </cell>
        </row>
        <row r="8153">
          <cell r="H8153" t="str">
            <v>MC002508</v>
          </cell>
          <cell r="P8153">
            <v>11844000</v>
          </cell>
          <cell r="AC8153" t="str">
            <v>Pharma</v>
          </cell>
          <cell r="AH8153" t="str">
            <v>Tiến độ 1</v>
          </cell>
        </row>
        <row r="8154">
          <cell r="H8154" t="str">
            <v>MC000463</v>
          </cell>
          <cell r="P8154">
            <v>8064000</v>
          </cell>
          <cell r="AC8154" t="str">
            <v>Sữa Nước</v>
          </cell>
          <cell r="AH8154" t="str">
            <v>Tiến độ 1</v>
          </cell>
        </row>
        <row r="8155">
          <cell r="H8155" t="str">
            <v>MC000463</v>
          </cell>
          <cell r="P8155">
            <v>7680000</v>
          </cell>
          <cell r="AC8155" t="str">
            <v>Sữa Nước</v>
          </cell>
          <cell r="AH8155" t="str">
            <v>Tiến độ 1</v>
          </cell>
        </row>
        <row r="8156">
          <cell r="H8156" t="str">
            <v>MC000463</v>
          </cell>
          <cell r="P8156">
            <v>13824000</v>
          </cell>
          <cell r="AC8156" t="str">
            <v>Sữa nước</v>
          </cell>
          <cell r="AH8156" t="str">
            <v>Tiến độ 1</v>
          </cell>
        </row>
        <row r="8157">
          <cell r="H8157" t="str">
            <v>MC000463</v>
          </cell>
          <cell r="P8157">
            <v>9936000</v>
          </cell>
          <cell r="AC8157" t="str">
            <v>Sữa nước</v>
          </cell>
          <cell r="AH8157" t="str">
            <v>Tiến độ 1</v>
          </cell>
        </row>
        <row r="8158">
          <cell r="H8158" t="str">
            <v>MC001100</v>
          </cell>
          <cell r="P8158">
            <v>51840000</v>
          </cell>
          <cell r="AC8158" t="str">
            <v>Sữa nước</v>
          </cell>
          <cell r="AH8158" t="str">
            <v>Tiến độ 1</v>
          </cell>
        </row>
        <row r="8159">
          <cell r="H8159" t="str">
            <v>MC001100</v>
          </cell>
          <cell r="P8159">
            <v>39744000</v>
          </cell>
          <cell r="AC8159" t="str">
            <v>Sữa nước</v>
          </cell>
          <cell r="AH8159" t="str">
            <v>Tiến độ 1</v>
          </cell>
        </row>
        <row r="8160">
          <cell r="H8160" t="str">
            <v>MC001100</v>
          </cell>
          <cell r="P8160">
            <v>36000000</v>
          </cell>
          <cell r="AC8160" t="str">
            <v>Sữa Nước Pharma</v>
          </cell>
          <cell r="AH8160" t="str">
            <v>Tiến độ 1</v>
          </cell>
        </row>
        <row r="8161">
          <cell r="H8161" t="str">
            <v>MC001100</v>
          </cell>
          <cell r="P8161">
            <v>6480000</v>
          </cell>
          <cell r="AC8161" t="str">
            <v>Sữa Nước Pharma</v>
          </cell>
          <cell r="AH8161" t="str">
            <v>Tiến độ 1</v>
          </cell>
        </row>
        <row r="8162">
          <cell r="H8162" t="str">
            <v>MC001100</v>
          </cell>
          <cell r="P8162">
            <v>6624000</v>
          </cell>
          <cell r="AC8162" t="str">
            <v>Sữa Nước Pharma</v>
          </cell>
          <cell r="AH8162" t="str">
            <v>Tiến độ 1</v>
          </cell>
        </row>
        <row r="8163">
          <cell r="H8163" t="str">
            <v>MC001100</v>
          </cell>
          <cell r="P8163">
            <v>16128000</v>
          </cell>
          <cell r="AC8163" t="str">
            <v>Sữa Nước Pharma</v>
          </cell>
          <cell r="AH8163" t="str">
            <v>Tiến độ 1</v>
          </cell>
        </row>
        <row r="8164">
          <cell r="H8164" t="str">
            <v>MC002068</v>
          </cell>
          <cell r="P8164">
            <v>29376000</v>
          </cell>
          <cell r="AC8164" t="str">
            <v>Sữa nước</v>
          </cell>
          <cell r="AH8164" t="str">
            <v>Tiến độ 1</v>
          </cell>
        </row>
        <row r="8165">
          <cell r="H8165" t="str">
            <v>MC002068</v>
          </cell>
          <cell r="P8165">
            <v>23184000</v>
          </cell>
          <cell r="AC8165" t="str">
            <v>Sữa nước</v>
          </cell>
          <cell r="AH8165" t="str">
            <v>Tiến độ 1</v>
          </cell>
        </row>
        <row r="8166">
          <cell r="H8166" t="str">
            <v>MC002068</v>
          </cell>
          <cell r="P8166">
            <v>13824000</v>
          </cell>
          <cell r="AC8166" t="str">
            <v>Sữa nước</v>
          </cell>
          <cell r="AH8166" t="str">
            <v>Tiến độ 1</v>
          </cell>
        </row>
        <row r="8167">
          <cell r="H8167" t="str">
            <v>MC002068</v>
          </cell>
          <cell r="P8167">
            <v>9936000</v>
          </cell>
          <cell r="AC8167" t="str">
            <v>Sữa nước</v>
          </cell>
          <cell r="AH8167" t="str">
            <v>Tiến độ 1</v>
          </cell>
        </row>
        <row r="8168">
          <cell r="H8168" t="str">
            <v>MC002068</v>
          </cell>
          <cell r="P8168">
            <v>1920000</v>
          </cell>
          <cell r="AC8168" t="str">
            <v>Sữa Nước</v>
          </cell>
          <cell r="AH8168" t="str">
            <v>Tiến độ 1</v>
          </cell>
        </row>
        <row r="8169">
          <cell r="H8169" t="str">
            <v>MC002068</v>
          </cell>
          <cell r="P8169">
            <v>4800000</v>
          </cell>
          <cell r="AC8169" t="str">
            <v>Sữa Nước</v>
          </cell>
          <cell r="AH8169" t="str">
            <v>Tiến độ 1</v>
          </cell>
        </row>
        <row r="8170">
          <cell r="H8170" t="str">
            <v>MC001114</v>
          </cell>
          <cell r="P8170">
            <v>12720000</v>
          </cell>
          <cell r="AC8170" t="str">
            <v>Sữa Bột Colos</v>
          </cell>
          <cell r="AH8170" t="str">
            <v>Tiến độ 1</v>
          </cell>
        </row>
        <row r="8171">
          <cell r="H8171" t="str">
            <v>MC001114</v>
          </cell>
          <cell r="P8171">
            <v>18360000</v>
          </cell>
          <cell r="AC8171" t="str">
            <v>Sữa Bột Colos</v>
          </cell>
          <cell r="AH8171" t="str">
            <v>Tiến độ 1</v>
          </cell>
        </row>
        <row r="8172">
          <cell r="H8172" t="str">
            <v>MC001114</v>
          </cell>
          <cell r="P8172">
            <v>12960000</v>
          </cell>
          <cell r="AC8172" t="str">
            <v>Sữa Bột Colos</v>
          </cell>
          <cell r="AH8172" t="str">
            <v>Tiến độ 1</v>
          </cell>
        </row>
        <row r="8173">
          <cell r="H8173" t="str">
            <v>MC001114</v>
          </cell>
          <cell r="P8173">
            <v>17136000</v>
          </cell>
          <cell r="AC8173" t="str">
            <v>Sữa Nước Colos</v>
          </cell>
          <cell r="AH8173" t="str">
            <v>Tiến độ 1</v>
          </cell>
        </row>
        <row r="8174">
          <cell r="H8174" t="str">
            <v>MC001243</v>
          </cell>
          <cell r="P8174">
            <v>2400000</v>
          </cell>
          <cell r="AC8174" t="str">
            <v>Sữa Nước</v>
          </cell>
          <cell r="AH8174" t="str">
            <v>Tiến độ 1</v>
          </cell>
        </row>
        <row r="8175">
          <cell r="H8175" t="str">
            <v>MC001243</v>
          </cell>
          <cell r="P8175">
            <v>2400000</v>
          </cell>
          <cell r="AC8175" t="str">
            <v>Sữa Nước</v>
          </cell>
          <cell r="AH8175" t="str">
            <v>Tiến độ 1</v>
          </cell>
        </row>
        <row r="8176">
          <cell r="H8176" t="str">
            <v>MC001243</v>
          </cell>
          <cell r="P8176">
            <v>11520000</v>
          </cell>
          <cell r="AC8176" t="str">
            <v>Sữa Nước</v>
          </cell>
          <cell r="AH8176" t="str">
            <v>Tiến độ 1</v>
          </cell>
        </row>
        <row r="8177">
          <cell r="H8177" t="str">
            <v>MC001243</v>
          </cell>
          <cell r="P8177">
            <v>13824000</v>
          </cell>
          <cell r="AC8177" t="str">
            <v>Sữa nước</v>
          </cell>
          <cell r="AH8177" t="str">
            <v>Tiến độ 1</v>
          </cell>
        </row>
        <row r="8178">
          <cell r="H8178" t="str">
            <v>MC001243</v>
          </cell>
          <cell r="P8178">
            <v>19872000</v>
          </cell>
          <cell r="AC8178" t="str">
            <v>Sữa nước</v>
          </cell>
          <cell r="AH8178" t="str">
            <v>Tiến độ 1</v>
          </cell>
        </row>
        <row r="8179">
          <cell r="H8179" t="str">
            <v>MC001243</v>
          </cell>
          <cell r="P8179">
            <v>7200000</v>
          </cell>
          <cell r="AC8179" t="str">
            <v>Sữa Nước Pharma</v>
          </cell>
          <cell r="AH8179" t="str">
            <v>Tiến độ 1</v>
          </cell>
        </row>
        <row r="8180">
          <cell r="H8180" t="str">
            <v>MC001243</v>
          </cell>
          <cell r="P8180">
            <v>10752000</v>
          </cell>
          <cell r="AC8180" t="str">
            <v>Sữa Nước Pharma</v>
          </cell>
          <cell r="AH8180" t="str">
            <v>Tiến độ 1</v>
          </cell>
        </row>
        <row r="8181">
          <cell r="H8181" t="str">
            <v>MC001243</v>
          </cell>
          <cell r="P8181">
            <v>4896000</v>
          </cell>
          <cell r="AC8181" t="str">
            <v>Sữa Nước Colos</v>
          </cell>
          <cell r="AH8181" t="str">
            <v>Tiến độ 1</v>
          </cell>
        </row>
        <row r="8182">
          <cell r="H8182" t="str">
            <v>MC001243</v>
          </cell>
          <cell r="P8182">
            <v>5040000</v>
          </cell>
          <cell r="AC8182" t="str">
            <v>Pharma</v>
          </cell>
          <cell r="AH8182" t="str">
            <v>Tiến độ 1</v>
          </cell>
        </row>
        <row r="8183">
          <cell r="H8183" t="str">
            <v>MC000862</v>
          </cell>
          <cell r="P8183">
            <v>13824000</v>
          </cell>
          <cell r="AC8183" t="str">
            <v>Sữa nước</v>
          </cell>
          <cell r="AH8183" t="str">
            <v>Tiến độ 1</v>
          </cell>
        </row>
        <row r="8184">
          <cell r="H8184" t="str">
            <v>MC000862</v>
          </cell>
          <cell r="P8184">
            <v>9936000</v>
          </cell>
          <cell r="AC8184" t="str">
            <v>Sữa nước</v>
          </cell>
          <cell r="AH8184" t="str">
            <v>Tiến độ 1</v>
          </cell>
        </row>
        <row r="8185">
          <cell r="H8185" t="str">
            <v>MC000746</v>
          </cell>
          <cell r="P8185">
            <v>23160000</v>
          </cell>
          <cell r="AC8185" t="str">
            <v>Dinh Dưỡng</v>
          </cell>
          <cell r="AH8185" t="str">
            <v>Tiến độ 1</v>
          </cell>
        </row>
        <row r="8186">
          <cell r="H8186" t="str">
            <v>MC000746</v>
          </cell>
          <cell r="P8186">
            <v>11760000</v>
          </cell>
          <cell r="AC8186" t="str">
            <v>Dinh Dưỡng</v>
          </cell>
          <cell r="AH8186" t="str">
            <v>Tiến độ 1</v>
          </cell>
        </row>
        <row r="8187">
          <cell r="H8187" t="str">
            <v>MC000746</v>
          </cell>
          <cell r="P8187">
            <v>5760000</v>
          </cell>
          <cell r="AC8187" t="str">
            <v>Dinh Dưỡng</v>
          </cell>
          <cell r="AH8187" t="str">
            <v>Tiến độ 1</v>
          </cell>
        </row>
        <row r="8188">
          <cell r="H8188" t="str">
            <v>MC000746</v>
          </cell>
          <cell r="P8188">
            <v>12960000</v>
          </cell>
          <cell r="AC8188" t="str">
            <v>Sữa Nước Pharma</v>
          </cell>
          <cell r="AH8188" t="str">
            <v>Tiến độ 1</v>
          </cell>
        </row>
        <row r="8189">
          <cell r="H8189" t="str">
            <v>MC002752</v>
          </cell>
          <cell r="P8189">
            <v>27648000</v>
          </cell>
          <cell r="AC8189" t="str">
            <v>Sữa nước</v>
          </cell>
          <cell r="AH8189" t="str">
            <v>Tiến độ 1</v>
          </cell>
        </row>
        <row r="8190">
          <cell r="H8190" t="str">
            <v>MC002752</v>
          </cell>
          <cell r="P8190">
            <v>19872000</v>
          </cell>
          <cell r="AC8190" t="str">
            <v>Sữa nước</v>
          </cell>
          <cell r="AH8190" t="str">
            <v>Tiến độ 1</v>
          </cell>
        </row>
        <row r="8191">
          <cell r="H8191" t="str">
            <v>MC001406</v>
          </cell>
          <cell r="P8191">
            <v>2664000</v>
          </cell>
          <cell r="AC8191" t="str">
            <v>Sữa nước</v>
          </cell>
          <cell r="AH8191" t="str">
            <v>Tiến độ 1</v>
          </cell>
        </row>
        <row r="8192">
          <cell r="H8192" t="str">
            <v>MC001406</v>
          </cell>
          <cell r="P8192">
            <v>9960000</v>
          </cell>
          <cell r="AC8192" t="str">
            <v>Dinh Dưỡng</v>
          </cell>
          <cell r="AH8192" t="str">
            <v>Tiến độ 1</v>
          </cell>
        </row>
        <row r="8193">
          <cell r="H8193" t="str">
            <v>MC001406</v>
          </cell>
          <cell r="P8193">
            <v>13824000</v>
          </cell>
          <cell r="AC8193" t="str">
            <v>Sữa nước</v>
          </cell>
          <cell r="AH8193" t="str">
            <v>Tiến độ 1</v>
          </cell>
        </row>
        <row r="8194">
          <cell r="H8194" t="str">
            <v>MC001406</v>
          </cell>
          <cell r="P8194">
            <v>2640000</v>
          </cell>
          <cell r="AC8194" t="str">
            <v>Pur</v>
          </cell>
          <cell r="AH8194" t="str">
            <v>Tiến độ 1</v>
          </cell>
        </row>
        <row r="8195">
          <cell r="H8195" t="str">
            <v>MC001406</v>
          </cell>
          <cell r="P8195">
            <v>660000</v>
          </cell>
          <cell r="AC8195" t="str">
            <v>Pur</v>
          </cell>
          <cell r="AH8195" t="str">
            <v>Tiến độ 1</v>
          </cell>
        </row>
        <row r="8196">
          <cell r="H8196" t="str">
            <v>MC001406</v>
          </cell>
          <cell r="P8196">
            <v>1440000</v>
          </cell>
          <cell r="AC8196" t="str">
            <v>Pur</v>
          </cell>
          <cell r="AH8196" t="str">
            <v>Tiến độ 1</v>
          </cell>
        </row>
        <row r="8197">
          <cell r="H8197" t="str">
            <v>MC001406</v>
          </cell>
          <cell r="P8197">
            <v>600000</v>
          </cell>
          <cell r="AC8197" t="str">
            <v>Pur</v>
          </cell>
          <cell r="AH8197" t="str">
            <v>Tiến độ 1</v>
          </cell>
        </row>
        <row r="8198">
          <cell r="H8198" t="str">
            <v>MC001406</v>
          </cell>
          <cell r="P8198">
            <v>480000</v>
          </cell>
          <cell r="AC8198" t="str">
            <v>Pur</v>
          </cell>
          <cell r="AH8198" t="str">
            <v>Tiến độ 1</v>
          </cell>
        </row>
        <row r="8199">
          <cell r="H8199" t="str">
            <v>MC001406</v>
          </cell>
          <cell r="P8199">
            <v>924000</v>
          </cell>
          <cell r="AC8199" t="str">
            <v>Pur</v>
          </cell>
          <cell r="AH8199" t="str">
            <v>Tiến độ 1</v>
          </cell>
        </row>
        <row r="8200">
          <cell r="H8200" t="str">
            <v>MC001406</v>
          </cell>
          <cell r="P8200">
            <v>1080000</v>
          </cell>
          <cell r="AC8200" t="str">
            <v>Pur</v>
          </cell>
          <cell r="AH8200" t="str">
            <v>Tiến độ 1</v>
          </cell>
        </row>
        <row r="8201">
          <cell r="H8201" t="str">
            <v>MC001406</v>
          </cell>
          <cell r="P8201">
            <v>1440000</v>
          </cell>
          <cell r="AC8201" t="str">
            <v>Pur</v>
          </cell>
          <cell r="AH8201" t="str">
            <v>Tiến độ 1</v>
          </cell>
        </row>
        <row r="8202">
          <cell r="H8202" t="str">
            <v>MC001406</v>
          </cell>
          <cell r="P8202">
            <v>420000</v>
          </cell>
          <cell r="AC8202" t="str">
            <v>Pur</v>
          </cell>
          <cell r="AH8202" t="str">
            <v>Tiến độ 1</v>
          </cell>
        </row>
        <row r="8203">
          <cell r="H8203" t="str">
            <v>MC001142</v>
          </cell>
          <cell r="P8203">
            <v>41472000</v>
          </cell>
          <cell r="AC8203" t="str">
            <v>Sữa nước</v>
          </cell>
          <cell r="AH8203" t="str">
            <v>Tiến độ 1</v>
          </cell>
        </row>
        <row r="8204">
          <cell r="H8204" t="str">
            <v>MC001142</v>
          </cell>
          <cell r="P8204">
            <v>29808000</v>
          </cell>
          <cell r="AC8204" t="str">
            <v>Sữa nước</v>
          </cell>
          <cell r="AH8204" t="str">
            <v>Tiến độ 1</v>
          </cell>
        </row>
        <row r="8205">
          <cell r="H8205" t="str">
            <v>MC000342</v>
          </cell>
          <cell r="P8205">
            <v>3312000</v>
          </cell>
          <cell r="AC8205" t="str">
            <v>Sữa Nước Pharma</v>
          </cell>
          <cell r="AH8205" t="str">
            <v>Tiến độ 1</v>
          </cell>
        </row>
        <row r="8206">
          <cell r="H8206" t="str">
            <v>MC000342</v>
          </cell>
          <cell r="P8206">
            <v>864000</v>
          </cell>
          <cell r="AC8206" t="str">
            <v>Sữa Nước Pharma</v>
          </cell>
          <cell r="AH8206" t="str">
            <v>Tiến độ 1</v>
          </cell>
        </row>
        <row r="8207">
          <cell r="H8207" t="str">
            <v>MC000342</v>
          </cell>
          <cell r="P8207">
            <v>3456000</v>
          </cell>
          <cell r="AC8207" t="str">
            <v>Sữa nước</v>
          </cell>
          <cell r="AH8207" t="str">
            <v>Tiến độ 1</v>
          </cell>
        </row>
        <row r="8208">
          <cell r="H8208" t="str">
            <v>MC000342</v>
          </cell>
          <cell r="P8208">
            <v>3552000</v>
          </cell>
          <cell r="AC8208" t="str">
            <v>Sữa nước</v>
          </cell>
          <cell r="AH8208" t="str">
            <v>Tiến độ 1</v>
          </cell>
        </row>
        <row r="8209">
          <cell r="H8209" t="str">
            <v>MC000342</v>
          </cell>
          <cell r="P8209">
            <v>2400000</v>
          </cell>
          <cell r="AC8209" t="str">
            <v>Sữa Nước Pharma</v>
          </cell>
          <cell r="AH8209" t="str">
            <v>Tiến độ 1</v>
          </cell>
        </row>
        <row r="8210">
          <cell r="H8210" t="str">
            <v>MC002741</v>
          </cell>
          <cell r="P8210">
            <v>13824000</v>
          </cell>
          <cell r="AC8210" t="str">
            <v>Sữa nước</v>
          </cell>
          <cell r="AH8210" t="str">
            <v>Tiến độ 1</v>
          </cell>
        </row>
        <row r="8211">
          <cell r="H8211" t="str">
            <v>MC002741</v>
          </cell>
          <cell r="P8211">
            <v>9936000</v>
          </cell>
          <cell r="AC8211" t="str">
            <v>Sữa nước</v>
          </cell>
          <cell r="AH8211" t="str">
            <v>Tiến độ 1</v>
          </cell>
        </row>
        <row r="8212">
          <cell r="H8212" t="str">
            <v>MC002785</v>
          </cell>
          <cell r="P8212">
            <v>13500000</v>
          </cell>
          <cell r="AC8212" t="str">
            <v>Nunest</v>
          </cell>
          <cell r="AH8212" t="str">
            <v>Tiến độ 1</v>
          </cell>
        </row>
        <row r="8213">
          <cell r="H8213" t="str">
            <v>MC002785</v>
          </cell>
          <cell r="P8213">
            <v>2940000</v>
          </cell>
          <cell r="AC8213" t="str">
            <v>Nunest</v>
          </cell>
          <cell r="AH8213" t="str">
            <v>Tiến độ 1</v>
          </cell>
        </row>
        <row r="8214">
          <cell r="H8214" t="str">
            <v>MC002785</v>
          </cell>
          <cell r="P8214">
            <v>7800000</v>
          </cell>
          <cell r="AC8214" t="str">
            <v>Nunest</v>
          </cell>
          <cell r="AH8214" t="str">
            <v>Tiến độ 1</v>
          </cell>
        </row>
        <row r="8215">
          <cell r="H8215" t="str">
            <v>MC002785</v>
          </cell>
          <cell r="P8215">
            <v>3974400</v>
          </cell>
          <cell r="AC8215" t="str">
            <v>Sữa Nước Pharma</v>
          </cell>
          <cell r="AH8215" t="str">
            <v>Tiến độ 1</v>
          </cell>
        </row>
        <row r="8216">
          <cell r="H8216" t="str">
            <v>MC002785</v>
          </cell>
          <cell r="P8216">
            <v>21600000</v>
          </cell>
          <cell r="AC8216" t="str">
            <v>Sữa Nước Pharma</v>
          </cell>
          <cell r="AH8216" t="str">
            <v>Tiến độ 1</v>
          </cell>
        </row>
        <row r="8217">
          <cell r="H8217" t="str">
            <v>MC002785</v>
          </cell>
          <cell r="P8217">
            <v>10752000</v>
          </cell>
          <cell r="AC8217" t="str">
            <v>Sữa Nước Pharma</v>
          </cell>
          <cell r="AH8217" t="str">
            <v>Tiến độ 1</v>
          </cell>
        </row>
        <row r="8218">
          <cell r="H8218" t="str">
            <v>MC002785</v>
          </cell>
          <cell r="P8218">
            <v>22080000</v>
          </cell>
          <cell r="AC8218" t="str">
            <v>Pharma</v>
          </cell>
          <cell r="AH8218" t="str">
            <v>Tiến độ 1</v>
          </cell>
        </row>
        <row r="8219">
          <cell r="H8219" t="str">
            <v>MC002785</v>
          </cell>
          <cell r="P8219">
            <v>15792000</v>
          </cell>
          <cell r="AC8219" t="str">
            <v>Pharma</v>
          </cell>
          <cell r="AH8219" t="str">
            <v>Tiến độ 1</v>
          </cell>
        </row>
        <row r="8220">
          <cell r="H8220" t="str">
            <v>MC002785</v>
          </cell>
          <cell r="P8220">
            <v>19440000</v>
          </cell>
          <cell r="AC8220" t="str">
            <v>Sữa Bột Colos</v>
          </cell>
          <cell r="AH8220" t="str">
            <v>Tiến độ 1</v>
          </cell>
        </row>
        <row r="8221">
          <cell r="H8221" t="str">
            <v>MC002785</v>
          </cell>
          <cell r="P8221">
            <v>12720000</v>
          </cell>
          <cell r="AC8221" t="str">
            <v>Sữa Bột Colos</v>
          </cell>
          <cell r="AH8221" t="str">
            <v>Tiến độ 1</v>
          </cell>
        </row>
        <row r="8222">
          <cell r="H8222" t="str">
            <v>MC002560</v>
          </cell>
          <cell r="P8222">
            <v>79488000</v>
          </cell>
          <cell r="AC8222" t="str">
            <v>Sữa nước</v>
          </cell>
          <cell r="AH8222" t="str">
            <v>Tiến độ 1</v>
          </cell>
        </row>
        <row r="8223">
          <cell r="H8223" t="str">
            <v>MC002560</v>
          </cell>
          <cell r="P8223">
            <v>37756800</v>
          </cell>
          <cell r="AC8223" t="str">
            <v>Sữa nước</v>
          </cell>
          <cell r="AH8223" t="str">
            <v>Tiến độ 1</v>
          </cell>
        </row>
        <row r="8224">
          <cell r="H8224" t="str">
            <v>MC001157</v>
          </cell>
          <cell r="P8224">
            <v>708000</v>
          </cell>
          <cell r="AC8224" t="str">
            <v>Bột Ăn Dặm</v>
          </cell>
          <cell r="AH8224" t="str">
            <v>Tiến độ 1</v>
          </cell>
        </row>
        <row r="8225">
          <cell r="H8225" t="str">
            <v>MC001157</v>
          </cell>
          <cell r="P8225">
            <v>708000</v>
          </cell>
          <cell r="AC8225" t="str">
            <v>Bột Ăn Dặm</v>
          </cell>
          <cell r="AH8225" t="str">
            <v>Tiến độ 1</v>
          </cell>
        </row>
        <row r="8226">
          <cell r="H8226" t="str">
            <v>MC001157</v>
          </cell>
          <cell r="P8226">
            <v>1632000</v>
          </cell>
          <cell r="AC8226" t="str">
            <v>Bột Ăn Dặm</v>
          </cell>
          <cell r="AH8226" t="str">
            <v>Tiến độ 1</v>
          </cell>
        </row>
        <row r="8227">
          <cell r="H8227" t="str">
            <v>MC001157</v>
          </cell>
          <cell r="P8227">
            <v>680000</v>
          </cell>
          <cell r="AC8227" t="str">
            <v>Bột Ăn Dặm</v>
          </cell>
          <cell r="AH8227" t="str">
            <v>Tiến độ 1</v>
          </cell>
        </row>
        <row r="8228">
          <cell r="H8228" t="str">
            <v>MC001157</v>
          </cell>
          <cell r="P8228">
            <v>1224000</v>
          </cell>
          <cell r="AC8228" t="str">
            <v>Bột Ăn Dặm</v>
          </cell>
          <cell r="AH8228" t="str">
            <v>Tiến độ 1</v>
          </cell>
        </row>
        <row r="8229">
          <cell r="H8229" t="str">
            <v>MC001157</v>
          </cell>
          <cell r="P8229">
            <v>816000</v>
          </cell>
          <cell r="AC8229" t="str">
            <v>Bột Ăn Dặm</v>
          </cell>
          <cell r="AH8229" t="str">
            <v>Tiến độ 1</v>
          </cell>
        </row>
        <row r="8230">
          <cell r="H8230" t="str">
            <v>MC001157</v>
          </cell>
          <cell r="P8230">
            <v>354000</v>
          </cell>
          <cell r="AC8230" t="str">
            <v>Bột Ăn Dặm</v>
          </cell>
          <cell r="AH8230" t="str">
            <v>Tiến độ 1</v>
          </cell>
        </row>
        <row r="8231">
          <cell r="H8231" t="str">
            <v>MC001157</v>
          </cell>
          <cell r="P8231">
            <v>14688000</v>
          </cell>
          <cell r="AC8231" t="str">
            <v>Sữa Nước Colos</v>
          </cell>
          <cell r="AH8231" t="str">
            <v>Tiến độ 1</v>
          </cell>
        </row>
        <row r="8232">
          <cell r="H8232" t="str">
            <v>MC001157</v>
          </cell>
          <cell r="P8232">
            <v>1375000</v>
          </cell>
          <cell r="AC8232" t="str">
            <v>Nunest</v>
          </cell>
          <cell r="AH8232" t="str">
            <v>Tiến độ 1</v>
          </cell>
        </row>
        <row r="8233">
          <cell r="H8233" t="str">
            <v>MC001157</v>
          </cell>
          <cell r="P8233">
            <v>4410000</v>
          </cell>
          <cell r="AC8233" t="str">
            <v>Nunest</v>
          </cell>
          <cell r="AH8233" t="str">
            <v>Tiến độ 1</v>
          </cell>
        </row>
        <row r="8234">
          <cell r="H8234" t="str">
            <v>MC001157</v>
          </cell>
          <cell r="P8234">
            <v>2250000</v>
          </cell>
          <cell r="AC8234" t="str">
            <v>Nunest</v>
          </cell>
          <cell r="AH8234" t="str">
            <v>Tiến độ 1</v>
          </cell>
        </row>
        <row r="8235">
          <cell r="H8235" t="str">
            <v>MC001157</v>
          </cell>
          <cell r="P8235">
            <v>13824000</v>
          </cell>
          <cell r="AC8235" t="str">
            <v>Sữa nước</v>
          </cell>
          <cell r="AH8235" t="str">
            <v>Tiến độ 1</v>
          </cell>
        </row>
        <row r="8236">
          <cell r="H8236" t="str">
            <v>MC001157</v>
          </cell>
          <cell r="P8236">
            <v>9936000</v>
          </cell>
          <cell r="AC8236" t="str">
            <v>Sữa nước</v>
          </cell>
          <cell r="AH8236" t="str">
            <v>Tiến độ 1</v>
          </cell>
        </row>
        <row r="8237">
          <cell r="H8237" t="str">
            <v>MC001157</v>
          </cell>
          <cell r="P8237">
            <v>14256000</v>
          </cell>
          <cell r="AC8237" t="str">
            <v>Dinh Dưỡng</v>
          </cell>
          <cell r="AH8237" t="str">
            <v>Tiến độ 1</v>
          </cell>
        </row>
        <row r="8238">
          <cell r="H8238" t="str">
            <v>MC002015</v>
          </cell>
          <cell r="P8238">
            <v>14250000</v>
          </cell>
          <cell r="AC8238" t="str">
            <v>Nunest</v>
          </cell>
          <cell r="AH8238" t="str">
            <v>Tiến độ 1</v>
          </cell>
        </row>
        <row r="8239">
          <cell r="H8239" t="str">
            <v>MC002015</v>
          </cell>
          <cell r="P8239">
            <v>12000000</v>
          </cell>
          <cell r="AC8239" t="str">
            <v>Pharma</v>
          </cell>
          <cell r="AH8239" t="str">
            <v>Tiến độ 1</v>
          </cell>
        </row>
        <row r="8240">
          <cell r="H8240" t="str">
            <v>MC002015</v>
          </cell>
          <cell r="P8240">
            <v>30000000</v>
          </cell>
          <cell r="AC8240" t="str">
            <v>Pharma</v>
          </cell>
          <cell r="AH8240" t="str">
            <v>Tiến độ 1</v>
          </cell>
        </row>
        <row r="8241">
          <cell r="H8241" t="str">
            <v>MC002015</v>
          </cell>
          <cell r="P8241">
            <v>10560000</v>
          </cell>
          <cell r="AC8241" t="str">
            <v>Pharma</v>
          </cell>
          <cell r="AH8241" t="str">
            <v>Tiến độ 1</v>
          </cell>
        </row>
        <row r="8242">
          <cell r="H8242" t="str">
            <v>MC002015</v>
          </cell>
          <cell r="P8242">
            <v>11520000</v>
          </cell>
          <cell r="AC8242" t="str">
            <v>Pharma</v>
          </cell>
          <cell r="AH8242" t="str">
            <v>Tiến độ 1</v>
          </cell>
        </row>
        <row r="8243">
          <cell r="H8243" t="str">
            <v>MC002015</v>
          </cell>
          <cell r="P8243">
            <v>17280000</v>
          </cell>
          <cell r="AC8243" t="str">
            <v>Pharma</v>
          </cell>
          <cell r="AH8243" t="str">
            <v>Tiến độ 1</v>
          </cell>
        </row>
        <row r="8244">
          <cell r="H8244" t="str">
            <v>MC002015</v>
          </cell>
          <cell r="P8244">
            <v>4680000</v>
          </cell>
          <cell r="AC8244" t="str">
            <v>Pharma</v>
          </cell>
          <cell r="AH8244" t="str">
            <v>Tiến độ 1</v>
          </cell>
        </row>
        <row r="8245">
          <cell r="H8245" t="str">
            <v>MC002015</v>
          </cell>
          <cell r="P8245">
            <v>4680000</v>
          </cell>
          <cell r="AC8245" t="str">
            <v>Pharma</v>
          </cell>
          <cell r="AH8245" t="str">
            <v>Tiến độ 1</v>
          </cell>
        </row>
        <row r="8246">
          <cell r="H8246" t="str">
            <v>MC002015</v>
          </cell>
          <cell r="P8246">
            <v>19740000</v>
          </cell>
          <cell r="AC8246" t="str">
            <v>Pharma</v>
          </cell>
          <cell r="AH8246" t="str">
            <v>Tiến độ 1</v>
          </cell>
        </row>
        <row r="8247">
          <cell r="H8247" t="str">
            <v>MC001262</v>
          </cell>
          <cell r="P8247">
            <v>6912000</v>
          </cell>
          <cell r="AC8247" t="str">
            <v>Sữa nước</v>
          </cell>
          <cell r="AH8247" t="str">
            <v>Tiến độ 1</v>
          </cell>
        </row>
        <row r="8248">
          <cell r="H8248" t="str">
            <v>MC001262</v>
          </cell>
          <cell r="P8248">
            <v>3974400</v>
          </cell>
          <cell r="AC8248" t="str">
            <v>Sữa nước</v>
          </cell>
          <cell r="AH8248" t="str">
            <v>Tiến độ 1</v>
          </cell>
        </row>
        <row r="8249">
          <cell r="H8249" t="str">
            <v>MC000798</v>
          </cell>
          <cell r="P8249">
            <v>708000</v>
          </cell>
          <cell r="AC8249" t="str">
            <v>Bột Ăn Dặm</v>
          </cell>
          <cell r="AH8249" t="str">
            <v>Tiến độ 1</v>
          </cell>
        </row>
        <row r="8250">
          <cell r="H8250" t="str">
            <v>MC000798</v>
          </cell>
          <cell r="P8250">
            <v>816000</v>
          </cell>
          <cell r="AC8250" t="str">
            <v>Bột Ăn Dặm</v>
          </cell>
          <cell r="AH8250" t="str">
            <v>Tiến độ 1</v>
          </cell>
        </row>
        <row r="8251">
          <cell r="H8251" t="str">
            <v>MC000798</v>
          </cell>
          <cell r="P8251">
            <v>816000</v>
          </cell>
          <cell r="AC8251" t="str">
            <v>Bột Ăn Dặm</v>
          </cell>
          <cell r="AH8251" t="str">
            <v>Tiến độ 1</v>
          </cell>
        </row>
        <row r="8252">
          <cell r="H8252" t="str">
            <v>MC000798</v>
          </cell>
          <cell r="P8252">
            <v>816000</v>
          </cell>
          <cell r="AC8252" t="str">
            <v>Bột Ăn Dặm</v>
          </cell>
          <cell r="AH8252" t="str">
            <v>Tiến độ 1</v>
          </cell>
        </row>
        <row r="8253">
          <cell r="H8253" t="str">
            <v>MC000798</v>
          </cell>
          <cell r="P8253">
            <v>816000</v>
          </cell>
          <cell r="AC8253" t="str">
            <v>Bột Ăn Dặm</v>
          </cell>
          <cell r="AH8253" t="str">
            <v>Tiến độ 1</v>
          </cell>
        </row>
        <row r="8254">
          <cell r="H8254" t="str">
            <v>MC000798</v>
          </cell>
          <cell r="P8254">
            <v>5520000</v>
          </cell>
          <cell r="AC8254" t="str">
            <v>Pharma</v>
          </cell>
          <cell r="AH8254" t="str">
            <v>Tiến độ 1</v>
          </cell>
        </row>
        <row r="8255">
          <cell r="H8255" t="str">
            <v>MC000798</v>
          </cell>
          <cell r="P8255">
            <v>2760000</v>
          </cell>
          <cell r="AC8255" t="str">
            <v>Pharma</v>
          </cell>
          <cell r="AH8255" t="str">
            <v>Tiến độ 1</v>
          </cell>
        </row>
        <row r="8256">
          <cell r="H8256" t="str">
            <v>MC000798</v>
          </cell>
          <cell r="P8256">
            <v>2880000</v>
          </cell>
          <cell r="AC8256" t="str">
            <v>Dinh Dưỡng</v>
          </cell>
          <cell r="AH8256" t="str">
            <v>Tiến độ 1</v>
          </cell>
        </row>
        <row r="8257">
          <cell r="H8257" t="str">
            <v>MC000798</v>
          </cell>
          <cell r="P8257">
            <v>2412000</v>
          </cell>
          <cell r="AC8257" t="str">
            <v>Dinh Dưỡng</v>
          </cell>
          <cell r="AH8257" t="str">
            <v>Tiến độ 1</v>
          </cell>
        </row>
        <row r="8258">
          <cell r="H8258" t="str">
            <v>MC002665</v>
          </cell>
          <cell r="P8258">
            <v>13824000</v>
          </cell>
          <cell r="AC8258" t="str">
            <v>Sữa nước</v>
          </cell>
          <cell r="AH8258" t="str">
            <v>Tiến độ 1</v>
          </cell>
        </row>
        <row r="8259">
          <cell r="H8259" t="str">
            <v>MC002665</v>
          </cell>
          <cell r="P8259">
            <v>9936000</v>
          </cell>
          <cell r="AC8259" t="str">
            <v>Sữa nước</v>
          </cell>
          <cell r="AH8259" t="str">
            <v>Tiến độ 1</v>
          </cell>
        </row>
        <row r="8260">
          <cell r="H8260" t="str">
            <v>MC000163</v>
          </cell>
          <cell r="P8260">
            <v>660000</v>
          </cell>
          <cell r="AC8260" t="str">
            <v>Nunest</v>
          </cell>
          <cell r="AH8260" t="str">
            <v>Tiến độ 1</v>
          </cell>
        </row>
        <row r="8261">
          <cell r="H8261" t="str">
            <v>MC001172</v>
          </cell>
          <cell r="P8261">
            <v>3864000</v>
          </cell>
          <cell r="AC8261" t="str">
            <v>Dinh Dưỡng</v>
          </cell>
          <cell r="AH8261" t="str">
            <v>Tiến độ 1</v>
          </cell>
        </row>
        <row r="8262">
          <cell r="H8262" t="str">
            <v>MC001172</v>
          </cell>
          <cell r="P8262">
            <v>4632000</v>
          </cell>
          <cell r="AC8262" t="str">
            <v>Dinh Dưỡng</v>
          </cell>
          <cell r="AH8262" t="str">
            <v>Tiến độ 1</v>
          </cell>
        </row>
        <row r="8263">
          <cell r="H8263" t="str">
            <v>MC000055</v>
          </cell>
          <cell r="P8263">
            <v>51204000</v>
          </cell>
          <cell r="AC8263" t="str">
            <v>Dinh Dưỡng</v>
          </cell>
          <cell r="AH8263" t="str">
            <v>Tiến độ 1</v>
          </cell>
        </row>
        <row r="8264">
          <cell r="H8264" t="str">
            <v>MC001911</v>
          </cell>
          <cell r="P8264">
            <v>232000</v>
          </cell>
          <cell r="AC8264" t="str">
            <v>Pur</v>
          </cell>
          <cell r="AH8264" t="str">
            <v>Tiến độ 1</v>
          </cell>
        </row>
        <row r="8265">
          <cell r="H8265" t="str">
            <v>MC001911</v>
          </cell>
          <cell r="P8265">
            <v>240000</v>
          </cell>
          <cell r="AC8265" t="str">
            <v>Pur</v>
          </cell>
          <cell r="AH8265" t="str">
            <v>Tiến độ 1</v>
          </cell>
        </row>
        <row r="8266">
          <cell r="H8266" t="str">
            <v>MC002182</v>
          </cell>
          <cell r="P8266">
            <v>1620000</v>
          </cell>
          <cell r="AC8266" t="str">
            <v>Pharma</v>
          </cell>
          <cell r="AH8266" t="str">
            <v>Tiến độ 1</v>
          </cell>
        </row>
        <row r="8267">
          <cell r="H8267" t="str">
            <v>MC002534</v>
          </cell>
          <cell r="P8267">
            <v>6240000</v>
          </cell>
          <cell r="AC8267" t="str">
            <v>Pharma</v>
          </cell>
          <cell r="AH8267" t="str">
            <v>Tiến độ 1</v>
          </cell>
        </row>
        <row r="8268">
          <cell r="H8268" t="str">
            <v>MC002579</v>
          </cell>
          <cell r="P8268">
            <v>2370000</v>
          </cell>
          <cell r="AC8268" t="str">
            <v>Nunest</v>
          </cell>
          <cell r="AH8268" t="str">
            <v>Tiến độ 1</v>
          </cell>
        </row>
        <row r="8269">
          <cell r="H8269" t="str">
            <v>MC002579</v>
          </cell>
          <cell r="P8269">
            <v>996000</v>
          </cell>
          <cell r="AC8269" t="str">
            <v>Nunest</v>
          </cell>
          <cell r="AH8269" t="str">
            <v>Tiến độ 1</v>
          </cell>
        </row>
        <row r="8270">
          <cell r="H8270" t="str">
            <v>MC002579</v>
          </cell>
          <cell r="P8270">
            <v>948000</v>
          </cell>
          <cell r="AC8270" t="str">
            <v>Nunest</v>
          </cell>
          <cell r="AH8270" t="str">
            <v>Tiến độ 1</v>
          </cell>
        </row>
        <row r="8271">
          <cell r="H8271" t="str">
            <v>MC002579</v>
          </cell>
          <cell r="P8271">
            <v>702000</v>
          </cell>
          <cell r="AC8271" t="str">
            <v>Nunest</v>
          </cell>
          <cell r="AH8271" t="str">
            <v>Tiến độ 1</v>
          </cell>
        </row>
        <row r="8272">
          <cell r="H8272" t="str">
            <v>MC002426</v>
          </cell>
          <cell r="P8272">
            <v>1350000</v>
          </cell>
          <cell r="AC8272" t="str">
            <v>Nunest</v>
          </cell>
          <cell r="AH8272" t="str">
            <v>Tiến độ 1</v>
          </cell>
        </row>
        <row r="8273">
          <cell r="H8273" t="str">
            <v>MC000918</v>
          </cell>
          <cell r="P8273">
            <v>3060000</v>
          </cell>
          <cell r="AC8273" t="str">
            <v>Sữa Bột Colos</v>
          </cell>
          <cell r="AH8273" t="str">
            <v>Tiến độ 1</v>
          </cell>
        </row>
        <row r="8274">
          <cell r="H8274" t="str">
            <v>MC000671</v>
          </cell>
          <cell r="P8274">
            <v>2160000</v>
          </cell>
          <cell r="AC8274" t="str">
            <v>Sữa Nước Pharma</v>
          </cell>
          <cell r="AH8274" t="str">
            <v>Tiến độ 1</v>
          </cell>
        </row>
        <row r="8275">
          <cell r="H8275" t="str">
            <v>MC001290</v>
          </cell>
          <cell r="P8275">
            <v>1468800</v>
          </cell>
          <cell r="AC8275" t="str">
            <v>Sữa Nước Colos</v>
          </cell>
          <cell r="AH8275" t="str">
            <v>Tiến độ 1</v>
          </cell>
        </row>
        <row r="8276">
          <cell r="H8276" t="str">
            <v>MC002058</v>
          </cell>
          <cell r="P8276">
            <v>1468800</v>
          </cell>
          <cell r="AC8276" t="str">
            <v>Sữa Nước Colos</v>
          </cell>
          <cell r="AH8276" t="str">
            <v>Tiến độ 1</v>
          </cell>
        </row>
        <row r="8277">
          <cell r="H8277" t="str">
            <v>MC002426</v>
          </cell>
          <cell r="P8277">
            <v>1468800</v>
          </cell>
          <cell r="AC8277" t="str">
            <v>Sữa Nước Colos</v>
          </cell>
          <cell r="AH8277" t="str">
            <v>Tiến độ 1</v>
          </cell>
        </row>
        <row r="8278">
          <cell r="H8278" t="str">
            <v>MC002044</v>
          </cell>
          <cell r="P8278">
            <v>660000</v>
          </cell>
          <cell r="AC8278" t="str">
            <v>Pur</v>
          </cell>
          <cell r="AH8278" t="str">
            <v>Tiến độ 1</v>
          </cell>
        </row>
        <row r="8279">
          <cell r="H8279" t="str">
            <v>MC002044</v>
          </cell>
          <cell r="P8279">
            <v>720000</v>
          </cell>
          <cell r="AC8279" t="str">
            <v>Pur</v>
          </cell>
          <cell r="AH8279" t="str">
            <v>Tiến độ 1</v>
          </cell>
        </row>
        <row r="8280">
          <cell r="H8280" t="str">
            <v>MC002044</v>
          </cell>
          <cell r="P8280">
            <v>510000</v>
          </cell>
          <cell r="AC8280" t="str">
            <v>Pur</v>
          </cell>
          <cell r="AH8280" t="str">
            <v>Tiến độ 1</v>
          </cell>
        </row>
        <row r="8281">
          <cell r="H8281" t="str">
            <v>MC002044</v>
          </cell>
          <cell r="P8281">
            <v>510000</v>
          </cell>
          <cell r="AC8281" t="str">
            <v>Pur</v>
          </cell>
          <cell r="AH8281" t="str">
            <v>Tiến độ 1</v>
          </cell>
        </row>
        <row r="8282">
          <cell r="H8282" t="str">
            <v>MC002044</v>
          </cell>
          <cell r="P8282">
            <v>510000</v>
          </cell>
          <cell r="AC8282" t="str">
            <v>Pur</v>
          </cell>
          <cell r="AH8282" t="str">
            <v>Tiến độ 1</v>
          </cell>
        </row>
        <row r="8283">
          <cell r="H8283" t="str">
            <v>MC002044</v>
          </cell>
          <cell r="P8283">
            <v>510000</v>
          </cell>
          <cell r="AC8283" t="str">
            <v>Pur</v>
          </cell>
          <cell r="AH8283" t="str">
            <v>Tiến độ 1</v>
          </cell>
        </row>
        <row r="8284">
          <cell r="H8284" t="str">
            <v>MC003489</v>
          </cell>
          <cell r="P8284">
            <v>440000</v>
          </cell>
          <cell r="AC8284" t="str">
            <v>Pur</v>
          </cell>
          <cell r="AH8284" t="str">
            <v>Tiến độ 1</v>
          </cell>
        </row>
        <row r="8285">
          <cell r="H8285" t="str">
            <v>MC000355</v>
          </cell>
          <cell r="P8285">
            <v>720000</v>
          </cell>
          <cell r="AC8285" t="str">
            <v>Pur</v>
          </cell>
          <cell r="AH8285" t="str">
            <v>Tiến độ 1</v>
          </cell>
        </row>
        <row r="8286">
          <cell r="H8286" t="str">
            <v>MC000355</v>
          </cell>
          <cell r="P8286">
            <v>240000</v>
          </cell>
          <cell r="AC8286" t="str">
            <v>Pur</v>
          </cell>
          <cell r="AH8286" t="str">
            <v>Tiến độ 1</v>
          </cell>
        </row>
        <row r="8287">
          <cell r="H8287" t="str">
            <v>MC000355</v>
          </cell>
          <cell r="P8287">
            <v>1050000</v>
          </cell>
          <cell r="AC8287" t="str">
            <v>Pur</v>
          </cell>
          <cell r="AH8287" t="str">
            <v>Tiến độ 1</v>
          </cell>
        </row>
        <row r="8288">
          <cell r="H8288" t="str">
            <v>MC001683</v>
          </cell>
          <cell r="P8288">
            <v>400000</v>
          </cell>
          <cell r="AC8288" t="str">
            <v>Pur</v>
          </cell>
          <cell r="AH8288" t="str">
            <v>Tiến độ 1</v>
          </cell>
        </row>
        <row r="8289">
          <cell r="H8289" t="str">
            <v>MC002639</v>
          </cell>
          <cell r="P8289">
            <v>232000</v>
          </cell>
          <cell r="AC8289" t="str">
            <v>Pur</v>
          </cell>
          <cell r="AH8289" t="str">
            <v>Tiến độ 1</v>
          </cell>
        </row>
        <row r="8290">
          <cell r="H8290" t="str">
            <v>MC002676</v>
          </cell>
          <cell r="P8290">
            <v>240000</v>
          </cell>
          <cell r="AC8290" t="str">
            <v>Pur</v>
          </cell>
          <cell r="AH8290" t="str">
            <v>Tiến độ 1</v>
          </cell>
        </row>
        <row r="8291">
          <cell r="H8291" t="str">
            <v>MC000126</v>
          </cell>
          <cell r="P8291">
            <v>888000</v>
          </cell>
          <cell r="AC8291" t="str">
            <v>Sữa nước</v>
          </cell>
          <cell r="AH8291" t="str">
            <v>Tiến độ 1</v>
          </cell>
        </row>
        <row r="8292">
          <cell r="H8292" t="str">
            <v>MC000126</v>
          </cell>
          <cell r="P8292">
            <v>600000</v>
          </cell>
          <cell r="AC8292" t="str">
            <v>Sữa Nước Pharma</v>
          </cell>
          <cell r="AH8292" t="str">
            <v>Tiến độ 1</v>
          </cell>
        </row>
        <row r="8293">
          <cell r="H8293" t="str">
            <v>MC000126</v>
          </cell>
          <cell r="P8293">
            <v>2304000</v>
          </cell>
          <cell r="AC8293" t="str">
            <v>Sữa Nước</v>
          </cell>
          <cell r="AH8293" t="str">
            <v>Tiến độ 1</v>
          </cell>
        </row>
        <row r="8294">
          <cell r="H8294" t="str">
            <v>MC001285</v>
          </cell>
          <cell r="P8294">
            <v>4608000</v>
          </cell>
          <cell r="AC8294" t="str">
            <v>Sữa Nước</v>
          </cell>
          <cell r="AH8294" t="str">
            <v>Tiến độ 1</v>
          </cell>
        </row>
        <row r="8295">
          <cell r="H8295" t="str">
            <v>MC001285</v>
          </cell>
          <cell r="P8295">
            <v>3225600</v>
          </cell>
          <cell r="AC8295" t="str">
            <v>Sữa Nước Pharma</v>
          </cell>
          <cell r="AH8295" t="str">
            <v>Tiến độ 1</v>
          </cell>
        </row>
        <row r="8296">
          <cell r="H8296" t="str">
            <v>MC001285</v>
          </cell>
          <cell r="P8296">
            <v>1800000</v>
          </cell>
          <cell r="AC8296" t="str">
            <v>Sữa Nước Pharma</v>
          </cell>
          <cell r="AH8296" t="str">
            <v>Tiến độ 1</v>
          </cell>
        </row>
        <row r="8297">
          <cell r="H8297" t="str">
            <v>MC001285</v>
          </cell>
          <cell r="P8297">
            <v>3948000</v>
          </cell>
          <cell r="AC8297" t="str">
            <v>Pharma</v>
          </cell>
          <cell r="AH8297" t="str">
            <v>Tiến độ 1</v>
          </cell>
        </row>
        <row r="8298">
          <cell r="H8298" t="str">
            <v>MC002365</v>
          </cell>
          <cell r="P8298">
            <v>360000</v>
          </cell>
          <cell r="AC8298" t="str">
            <v>Pur</v>
          </cell>
          <cell r="AH8298" t="str">
            <v>Tiến độ 1</v>
          </cell>
        </row>
        <row r="8299">
          <cell r="H8299" t="str">
            <v>MC002365</v>
          </cell>
          <cell r="P8299">
            <v>460000</v>
          </cell>
          <cell r="AC8299" t="str">
            <v>Pur</v>
          </cell>
          <cell r="AH8299" t="str">
            <v>Tiến độ 1</v>
          </cell>
        </row>
        <row r="8300">
          <cell r="H8300" t="str">
            <v>MC002468</v>
          </cell>
          <cell r="P8300">
            <v>3240000</v>
          </cell>
          <cell r="AC8300" t="str">
            <v>Pharma</v>
          </cell>
          <cell r="AH8300" t="str">
            <v>Tiến độ 1</v>
          </cell>
        </row>
        <row r="8301">
          <cell r="H8301" t="str">
            <v>MC000088</v>
          </cell>
          <cell r="P8301">
            <v>1757000</v>
          </cell>
          <cell r="AC8301" t="str">
            <v>Dinh Dưỡng</v>
          </cell>
          <cell r="AH8301" t="str">
            <v>Tiến độ 1</v>
          </cell>
        </row>
        <row r="8302">
          <cell r="H8302" t="str">
            <v>MC001205</v>
          </cell>
          <cell r="P8302">
            <v>12048000</v>
          </cell>
          <cell r="AC8302" t="str">
            <v>Dinh Dưỡng</v>
          </cell>
          <cell r="AH8302" t="str">
            <v>Tiến độ 1</v>
          </cell>
        </row>
        <row r="8303">
          <cell r="H8303" t="str">
            <v>MC001245</v>
          </cell>
          <cell r="P8303">
            <v>6024000</v>
          </cell>
          <cell r="AC8303" t="str">
            <v>Dinh Dưỡng</v>
          </cell>
          <cell r="AH8303" t="str">
            <v>Tiến độ 1</v>
          </cell>
        </row>
        <row r="8304">
          <cell r="H8304" t="str">
            <v>MC001235</v>
          </cell>
          <cell r="P8304">
            <v>1757000</v>
          </cell>
          <cell r="AC8304" t="str">
            <v>Dinh Dưỡng</v>
          </cell>
          <cell r="AH8304" t="str">
            <v>Tiến độ 1</v>
          </cell>
        </row>
        <row r="8305">
          <cell r="H8305" t="str">
            <v>MC001235</v>
          </cell>
          <cell r="P8305">
            <v>1757000</v>
          </cell>
          <cell r="AC8305" t="str">
            <v>Dinh Dưỡng</v>
          </cell>
          <cell r="AH8305" t="str">
            <v>Tiến độ 1</v>
          </cell>
        </row>
        <row r="8306">
          <cell r="H8306" t="str">
            <v>MC000861</v>
          </cell>
          <cell r="P8306">
            <v>1506000</v>
          </cell>
          <cell r="AC8306" t="str">
            <v>Dinh Dưỡng</v>
          </cell>
          <cell r="AH8306" t="str">
            <v>Tiến độ 1</v>
          </cell>
        </row>
        <row r="8307">
          <cell r="H8307" t="str">
            <v>MC001813</v>
          </cell>
          <cell r="P8307">
            <v>900000</v>
          </cell>
          <cell r="AC8307" t="str">
            <v>Pur</v>
          </cell>
          <cell r="AH8307" t="str">
            <v>Tiến độ 1</v>
          </cell>
        </row>
        <row r="8308">
          <cell r="H8308" t="str">
            <v>MC001813</v>
          </cell>
          <cell r="P8308">
            <v>660000</v>
          </cell>
          <cell r="AC8308" t="str">
            <v>PUR</v>
          </cell>
          <cell r="AH8308" t="str">
            <v>Tiến độ 1</v>
          </cell>
        </row>
        <row r="8309">
          <cell r="H8309" t="str">
            <v>MC001813</v>
          </cell>
          <cell r="P8309">
            <v>354000</v>
          </cell>
          <cell r="AC8309" t="str">
            <v>Pur</v>
          </cell>
          <cell r="AH8309" t="str">
            <v>Tiến độ 1</v>
          </cell>
        </row>
        <row r="8310">
          <cell r="H8310" t="str">
            <v>MC001813</v>
          </cell>
          <cell r="P8310">
            <v>450000</v>
          </cell>
          <cell r="AC8310" t="str">
            <v>PUR</v>
          </cell>
          <cell r="AH8310" t="str">
            <v>Tiến độ 1</v>
          </cell>
        </row>
        <row r="8311">
          <cell r="H8311" t="str">
            <v>MC001813</v>
          </cell>
          <cell r="P8311">
            <v>1020000</v>
          </cell>
          <cell r="AC8311" t="str">
            <v>Pur</v>
          </cell>
          <cell r="AH8311" t="str">
            <v>Tiến độ 1</v>
          </cell>
        </row>
        <row r="8312">
          <cell r="H8312" t="str">
            <v>MC001813</v>
          </cell>
          <cell r="P8312">
            <v>480000</v>
          </cell>
          <cell r="AC8312" t="str">
            <v>Pur</v>
          </cell>
          <cell r="AH8312" t="str">
            <v>Tiến độ 1</v>
          </cell>
        </row>
        <row r="8313">
          <cell r="H8313" t="str">
            <v>MC001813</v>
          </cell>
          <cell r="P8313">
            <v>720000</v>
          </cell>
          <cell r="AC8313" t="str">
            <v>Pur</v>
          </cell>
          <cell r="AH8313" t="str">
            <v>Tiến độ 1</v>
          </cell>
        </row>
        <row r="8314">
          <cell r="H8314" t="str">
            <v>MC001813</v>
          </cell>
          <cell r="P8314">
            <v>690000</v>
          </cell>
          <cell r="AC8314" t="str">
            <v>Pur</v>
          </cell>
          <cell r="AH8314" t="str">
            <v>Tiến độ 1</v>
          </cell>
        </row>
        <row r="8315">
          <cell r="H8315" t="str">
            <v>MC001813</v>
          </cell>
          <cell r="P8315">
            <v>1080000</v>
          </cell>
          <cell r="AC8315" t="str">
            <v>Pur</v>
          </cell>
          <cell r="AH8315" t="str">
            <v>Tiến độ 1</v>
          </cell>
        </row>
        <row r="8316">
          <cell r="H8316" t="str">
            <v>MC001813</v>
          </cell>
          <cell r="P8316">
            <v>1440000</v>
          </cell>
          <cell r="AC8316" t="str">
            <v>Pur</v>
          </cell>
          <cell r="AH8316" t="str">
            <v>Tiến độ 1</v>
          </cell>
        </row>
        <row r="8317">
          <cell r="H8317" t="str">
            <v>MC001813</v>
          </cell>
          <cell r="P8317">
            <v>306000</v>
          </cell>
          <cell r="AC8317" t="str">
            <v>Pur</v>
          </cell>
          <cell r="AH8317" t="str">
            <v>Tiến độ 1</v>
          </cell>
        </row>
        <row r="8318">
          <cell r="H8318" t="str">
            <v>MC001813</v>
          </cell>
          <cell r="P8318">
            <v>300000</v>
          </cell>
          <cell r="AC8318" t="str">
            <v>Pur</v>
          </cell>
          <cell r="AH8318" t="str">
            <v>Tiến độ 1</v>
          </cell>
        </row>
        <row r="8319">
          <cell r="H8319" t="str">
            <v>MC001813</v>
          </cell>
          <cell r="P8319">
            <v>960000</v>
          </cell>
          <cell r="AC8319" t="str">
            <v>Pur</v>
          </cell>
          <cell r="AH8319" t="str">
            <v>Tiến độ 1</v>
          </cell>
        </row>
        <row r="8320">
          <cell r="H8320" t="str">
            <v>MC001813</v>
          </cell>
          <cell r="P8320">
            <v>468000</v>
          </cell>
          <cell r="AC8320" t="str">
            <v>Pur</v>
          </cell>
          <cell r="AH8320" t="str">
            <v>Tiến độ 1</v>
          </cell>
        </row>
        <row r="8321">
          <cell r="H8321" t="str">
            <v>MC001813</v>
          </cell>
          <cell r="P8321">
            <v>450000</v>
          </cell>
          <cell r="AC8321" t="str">
            <v>Pur</v>
          </cell>
          <cell r="AH8321" t="str">
            <v>Tiến độ 1</v>
          </cell>
        </row>
        <row r="8322">
          <cell r="H8322" t="str">
            <v>MC001813</v>
          </cell>
          <cell r="P8322">
            <v>720000</v>
          </cell>
          <cell r="AC8322" t="str">
            <v>Pur</v>
          </cell>
          <cell r="AH8322" t="str">
            <v>Tiến độ 1</v>
          </cell>
        </row>
        <row r="8323">
          <cell r="H8323" t="str">
            <v>MC001813</v>
          </cell>
          <cell r="P8323">
            <v>1200000</v>
          </cell>
          <cell r="AC8323" t="str">
            <v>Pur</v>
          </cell>
          <cell r="AH8323" t="str">
            <v>Tiến độ 1</v>
          </cell>
        </row>
        <row r="8324">
          <cell r="H8324" t="str">
            <v>MC001813</v>
          </cell>
          <cell r="P8324">
            <v>690000</v>
          </cell>
          <cell r="AC8324" t="str">
            <v>Pur</v>
          </cell>
          <cell r="AH8324" t="str">
            <v>Tiến độ 1</v>
          </cell>
        </row>
        <row r="8325">
          <cell r="H8325" t="str">
            <v>MC001813</v>
          </cell>
          <cell r="P8325">
            <v>660000</v>
          </cell>
          <cell r="AC8325" t="str">
            <v>Pur</v>
          </cell>
          <cell r="AH8325" t="str">
            <v>Tiến độ 1</v>
          </cell>
        </row>
        <row r="8326">
          <cell r="H8326" t="str">
            <v>MC001813</v>
          </cell>
          <cell r="P8326">
            <v>1740000</v>
          </cell>
          <cell r="AC8326" t="str">
            <v>Pur</v>
          </cell>
          <cell r="AH8326" t="str">
            <v>Tiến độ 1</v>
          </cell>
        </row>
        <row r="8327">
          <cell r="H8327" t="str">
            <v>MC001813</v>
          </cell>
          <cell r="P8327">
            <v>495000</v>
          </cell>
          <cell r="AC8327" t="str">
            <v>Pur</v>
          </cell>
          <cell r="AH8327" t="str">
            <v>Tiến độ 1</v>
          </cell>
        </row>
        <row r="8328">
          <cell r="H8328" t="str">
            <v>MC001813</v>
          </cell>
          <cell r="P8328">
            <v>660000</v>
          </cell>
          <cell r="AC8328" t="str">
            <v>Pur</v>
          </cell>
          <cell r="AH8328" t="str">
            <v>Tiến độ 1</v>
          </cell>
        </row>
        <row r="8329">
          <cell r="H8329" t="str">
            <v>MC001813</v>
          </cell>
          <cell r="P8329">
            <v>240000</v>
          </cell>
          <cell r="AC8329" t="str">
            <v>Pur</v>
          </cell>
          <cell r="AH8329" t="str">
            <v>Tiến độ 1</v>
          </cell>
        </row>
        <row r="8330">
          <cell r="H8330" t="str">
            <v>MC001813</v>
          </cell>
          <cell r="P8330">
            <v>864000</v>
          </cell>
          <cell r="AC8330" t="str">
            <v>Pur</v>
          </cell>
          <cell r="AH8330" t="str">
            <v>Tiến độ 1</v>
          </cell>
        </row>
        <row r="8331">
          <cell r="H8331" t="str">
            <v>MC001813</v>
          </cell>
          <cell r="P8331">
            <v>696000</v>
          </cell>
          <cell r="AC8331" t="str">
            <v>Pur</v>
          </cell>
          <cell r="AH8331" t="str">
            <v>Tiến độ 1</v>
          </cell>
        </row>
        <row r="8332">
          <cell r="H8332" t="str">
            <v>MC001813</v>
          </cell>
          <cell r="P8332">
            <v>576000</v>
          </cell>
          <cell r="AC8332" t="str">
            <v>Pur</v>
          </cell>
          <cell r="AH8332" t="str">
            <v>Tiến độ 1</v>
          </cell>
        </row>
        <row r="8333">
          <cell r="H8333" t="str">
            <v>MC001813</v>
          </cell>
          <cell r="P8333">
            <v>14700000</v>
          </cell>
          <cell r="AC8333" t="str">
            <v>Nunest</v>
          </cell>
          <cell r="AH8333" t="str">
            <v>Tiến độ 1</v>
          </cell>
        </row>
        <row r="8334">
          <cell r="H8334" t="str">
            <v>MC001813</v>
          </cell>
          <cell r="P8334">
            <v>3480000</v>
          </cell>
          <cell r="AC8334" t="str">
            <v>Nunest</v>
          </cell>
          <cell r="AH8334" t="str">
            <v>Tiến độ 1</v>
          </cell>
        </row>
        <row r="8335">
          <cell r="H8335" t="str">
            <v>MC002532</v>
          </cell>
          <cell r="P8335">
            <v>354000</v>
          </cell>
          <cell r="AC8335" t="str">
            <v>Bột Ăn Dặm</v>
          </cell>
          <cell r="AH8335" t="str">
            <v>Tiến độ 1</v>
          </cell>
        </row>
        <row r="8336">
          <cell r="H8336" t="str">
            <v>MC002532</v>
          </cell>
          <cell r="P8336">
            <v>816000</v>
          </cell>
          <cell r="AC8336" t="str">
            <v>Bột Ăn Dặm</v>
          </cell>
          <cell r="AH8336" t="str">
            <v>Tiến độ 1</v>
          </cell>
        </row>
        <row r="8337">
          <cell r="H8337" t="str">
            <v>MC002532</v>
          </cell>
          <cell r="P8337">
            <v>408000</v>
          </cell>
          <cell r="AC8337" t="str">
            <v>Bột Ăn Dặm</v>
          </cell>
          <cell r="AH8337" t="str">
            <v>Tiến độ 1</v>
          </cell>
        </row>
        <row r="8338">
          <cell r="H8338" t="str">
            <v>MC002532</v>
          </cell>
          <cell r="P8338">
            <v>1728000</v>
          </cell>
          <cell r="AC8338" t="str">
            <v>Sữa Nước</v>
          </cell>
          <cell r="AH8338" t="str">
            <v>Tiến độ 1</v>
          </cell>
        </row>
        <row r="8339">
          <cell r="H8339" t="str">
            <v>MC002532</v>
          </cell>
          <cell r="P8339">
            <v>2304000</v>
          </cell>
          <cell r="AC8339" t="str">
            <v>Sữa Nước</v>
          </cell>
          <cell r="AH8339" t="str">
            <v>Tiến độ 1</v>
          </cell>
        </row>
        <row r="8340">
          <cell r="H8340" t="str">
            <v>MC002532</v>
          </cell>
          <cell r="P8340">
            <v>2246400</v>
          </cell>
          <cell r="AC8340" t="str">
            <v>Sữa Nước</v>
          </cell>
          <cell r="AH8340" t="str">
            <v>Tiến độ 1</v>
          </cell>
        </row>
        <row r="8341">
          <cell r="H8341" t="str">
            <v>MC001258</v>
          </cell>
          <cell r="P8341">
            <v>3456000</v>
          </cell>
          <cell r="AC8341" t="str">
            <v>Sữa Nước</v>
          </cell>
          <cell r="AH8341" t="str">
            <v>Tiến độ 1</v>
          </cell>
        </row>
        <row r="8342">
          <cell r="H8342" t="str">
            <v>MC002173</v>
          </cell>
          <cell r="P8342">
            <v>979200</v>
          </cell>
          <cell r="AC8342" t="str">
            <v>Sữa Nước Colos</v>
          </cell>
          <cell r="AH8342" t="str">
            <v>Tiến độ 1</v>
          </cell>
        </row>
        <row r="8343">
          <cell r="H8343" t="str">
            <v>MC002173</v>
          </cell>
          <cell r="P8343">
            <v>540000</v>
          </cell>
          <cell r="AC8343" t="str">
            <v>Pharma</v>
          </cell>
          <cell r="AH8343" t="str">
            <v>Tiến độ 1</v>
          </cell>
        </row>
        <row r="8344">
          <cell r="H8344" t="str">
            <v>MC002173</v>
          </cell>
          <cell r="P8344">
            <v>250000</v>
          </cell>
          <cell r="AC8344" t="str">
            <v>Dinh Dưỡng</v>
          </cell>
          <cell r="AH8344" t="str">
            <v>Tiến độ 1</v>
          </cell>
        </row>
        <row r="8345">
          <cell r="H8345" t="str">
            <v>MC002173</v>
          </cell>
          <cell r="P8345">
            <v>489600</v>
          </cell>
          <cell r="AC8345" t="str">
            <v>Sữa Nước Colos</v>
          </cell>
          <cell r="AH8345" t="str">
            <v>Tiến độ 1</v>
          </cell>
        </row>
        <row r="8346">
          <cell r="H8346" t="str">
            <v>MC002173</v>
          </cell>
          <cell r="P8346">
            <v>540000</v>
          </cell>
          <cell r="AC8346" t="str">
            <v>Pharma</v>
          </cell>
          <cell r="AH8346" t="str">
            <v>Tiến độ 1</v>
          </cell>
        </row>
        <row r="8347">
          <cell r="H8347" t="str">
            <v>MC002173</v>
          </cell>
          <cell r="P8347">
            <v>489600</v>
          </cell>
          <cell r="AC8347" t="str">
            <v>Sữa Nước Colos</v>
          </cell>
          <cell r="AH8347" t="str">
            <v>Tiến độ 1</v>
          </cell>
        </row>
        <row r="8348">
          <cell r="H8348" t="str">
            <v>MC002173</v>
          </cell>
          <cell r="P8348">
            <v>1080000</v>
          </cell>
          <cell r="AC8348" t="str">
            <v>Pharma</v>
          </cell>
          <cell r="AH8348" t="str">
            <v>Tiến độ 1</v>
          </cell>
        </row>
        <row r="8349">
          <cell r="H8349" t="str">
            <v>MC002173</v>
          </cell>
          <cell r="P8349">
            <v>1080000</v>
          </cell>
          <cell r="AC8349" t="str">
            <v>Pharma</v>
          </cell>
          <cell r="AH8349" t="str">
            <v>Tiến độ 1</v>
          </cell>
        </row>
        <row r="8350">
          <cell r="H8350" t="str">
            <v>MC002173</v>
          </cell>
          <cell r="P8350">
            <v>384000</v>
          </cell>
          <cell r="AC8350" t="str">
            <v>Sữa Nước</v>
          </cell>
          <cell r="AH8350" t="str">
            <v>Tiến độ 1</v>
          </cell>
        </row>
        <row r="8351">
          <cell r="H8351" t="str">
            <v>MC002173</v>
          </cell>
          <cell r="P8351">
            <v>288000</v>
          </cell>
          <cell r="AC8351" t="str">
            <v>Sữa nước</v>
          </cell>
          <cell r="AH8351" t="str">
            <v>Tiến độ 1</v>
          </cell>
        </row>
        <row r="8352">
          <cell r="H8352" t="str">
            <v>MC002173</v>
          </cell>
          <cell r="P8352">
            <v>59000</v>
          </cell>
          <cell r="AC8352" t="str">
            <v>Bột Ăn Dặm</v>
          </cell>
          <cell r="AH8352" t="str">
            <v>Tiến độ 1</v>
          </cell>
        </row>
        <row r="8353">
          <cell r="H8353" t="str">
            <v>MC002173</v>
          </cell>
          <cell r="P8353">
            <v>374400</v>
          </cell>
          <cell r="AC8353" t="str">
            <v>Sữa Nước</v>
          </cell>
          <cell r="AH8353" t="str">
            <v>Tiến độ 1</v>
          </cell>
        </row>
        <row r="8354">
          <cell r="H8354" t="str">
            <v>MC002173</v>
          </cell>
          <cell r="P8354">
            <v>864000</v>
          </cell>
          <cell r="AC8354" t="str">
            <v>Sữa Nước Pharma</v>
          </cell>
          <cell r="AH8354" t="str">
            <v>Tiến độ 1</v>
          </cell>
        </row>
        <row r="8355">
          <cell r="H8355" t="str">
            <v>MC002173</v>
          </cell>
          <cell r="P8355">
            <v>354000</v>
          </cell>
          <cell r="AC8355" t="str">
            <v>Bột Ăn Dặm</v>
          </cell>
          <cell r="AH8355" t="str">
            <v>Tiến độ 1</v>
          </cell>
        </row>
        <row r="8356">
          <cell r="H8356" t="str">
            <v>MC002173</v>
          </cell>
          <cell r="P8356">
            <v>354000</v>
          </cell>
          <cell r="AC8356" t="str">
            <v>Bột Ăn Dặm</v>
          </cell>
          <cell r="AH8356" t="str">
            <v>Tiến độ 1</v>
          </cell>
        </row>
        <row r="8357">
          <cell r="H8357" t="str">
            <v>MC002173</v>
          </cell>
          <cell r="P8357">
            <v>354000</v>
          </cell>
          <cell r="AC8357" t="str">
            <v>Bột Ăn Dặm</v>
          </cell>
          <cell r="AH8357" t="str">
            <v>Tiến độ 1</v>
          </cell>
        </row>
        <row r="8358">
          <cell r="H8358" t="str">
            <v>MC002173</v>
          </cell>
          <cell r="P8358">
            <v>1416000</v>
          </cell>
          <cell r="AC8358" t="str">
            <v>Bột Ăn Dặm</v>
          </cell>
          <cell r="AH8358" t="str">
            <v>Tiến độ 1</v>
          </cell>
        </row>
        <row r="8359">
          <cell r="H8359" t="str">
            <v>MC002173</v>
          </cell>
          <cell r="P8359">
            <v>408000</v>
          </cell>
          <cell r="AC8359" t="str">
            <v>Bột Ăn Dặm</v>
          </cell>
          <cell r="AH8359" t="str">
            <v>Tiến độ 1</v>
          </cell>
        </row>
        <row r="8360">
          <cell r="H8360" t="str">
            <v>MC002173</v>
          </cell>
          <cell r="P8360">
            <v>537600</v>
          </cell>
          <cell r="AC8360" t="str">
            <v>Sữa Nước Pharma</v>
          </cell>
          <cell r="AH8360" t="str">
            <v>Tiến độ 1</v>
          </cell>
        </row>
        <row r="8361">
          <cell r="H8361" t="str">
            <v>MC002173</v>
          </cell>
          <cell r="P8361">
            <v>432000</v>
          </cell>
          <cell r="AC8361" t="str">
            <v>Sữa Nước Pharma</v>
          </cell>
          <cell r="AH8361" t="str">
            <v>Tiến độ 1</v>
          </cell>
        </row>
        <row r="8362">
          <cell r="H8362" t="str">
            <v>MC002173</v>
          </cell>
          <cell r="P8362">
            <v>1075200</v>
          </cell>
          <cell r="AC8362" t="str">
            <v>Sữa Nước Pharma</v>
          </cell>
          <cell r="AH8362" t="str">
            <v>Tiến độ 1</v>
          </cell>
        </row>
        <row r="8363">
          <cell r="H8363" t="str">
            <v>MC002173</v>
          </cell>
          <cell r="P8363">
            <v>489600</v>
          </cell>
          <cell r="AC8363" t="str">
            <v>Sữa Nước Colos</v>
          </cell>
          <cell r="AH8363" t="str">
            <v>Tiến độ 1</v>
          </cell>
        </row>
        <row r="8364">
          <cell r="H8364" t="str">
            <v>MC002173</v>
          </cell>
          <cell r="P8364">
            <v>270000</v>
          </cell>
          <cell r="AC8364" t="str">
            <v>Sữa Bột Colos</v>
          </cell>
          <cell r="AH8364" t="str">
            <v>Tiến độ 1</v>
          </cell>
        </row>
        <row r="8365">
          <cell r="H8365" t="str">
            <v>MC002173</v>
          </cell>
          <cell r="P8365">
            <v>489600</v>
          </cell>
          <cell r="AC8365" t="str">
            <v>Sữa Nước Colos</v>
          </cell>
          <cell r="AH8365" t="str">
            <v>Tiến độ 1</v>
          </cell>
        </row>
        <row r="8366">
          <cell r="H8366" t="str">
            <v>MC002173</v>
          </cell>
          <cell r="P8366">
            <v>662400</v>
          </cell>
          <cell r="AC8366" t="str">
            <v>Sữa Nước</v>
          </cell>
          <cell r="AH8366" t="str">
            <v>Tiến độ 1</v>
          </cell>
        </row>
        <row r="8367">
          <cell r="H8367" t="str">
            <v>MC002173</v>
          </cell>
          <cell r="P8367">
            <v>432000</v>
          </cell>
          <cell r="AC8367" t="str">
            <v>Sữa Nước</v>
          </cell>
          <cell r="AH8367" t="str">
            <v>Tiến độ 1</v>
          </cell>
        </row>
        <row r="8368">
          <cell r="H8368" t="str">
            <v>MC002173</v>
          </cell>
          <cell r="P8368">
            <v>460000</v>
          </cell>
          <cell r="AC8368" t="str">
            <v>Pharma</v>
          </cell>
          <cell r="AH8368" t="str">
            <v>Tiến độ 1</v>
          </cell>
        </row>
        <row r="8369">
          <cell r="H8369" t="str">
            <v>MC002173</v>
          </cell>
          <cell r="P8369">
            <v>322000</v>
          </cell>
          <cell r="AC8369" t="str">
            <v>Dinh Dưỡng</v>
          </cell>
          <cell r="AH8369" t="str">
            <v>Tiến độ 1</v>
          </cell>
        </row>
        <row r="8370">
          <cell r="H8370" t="str">
            <v>MC002173</v>
          </cell>
          <cell r="P8370">
            <v>288000</v>
          </cell>
          <cell r="AC8370" t="str">
            <v>Sữa nước</v>
          </cell>
          <cell r="AH8370" t="str">
            <v>Tiến độ 1</v>
          </cell>
        </row>
        <row r="8371">
          <cell r="H8371" t="str">
            <v>MC002173</v>
          </cell>
          <cell r="P8371">
            <v>662400</v>
          </cell>
          <cell r="AC8371" t="str">
            <v>Sữa Nước Pharma</v>
          </cell>
          <cell r="AH8371" t="str">
            <v>Tiến độ 1</v>
          </cell>
        </row>
        <row r="8372">
          <cell r="H8372" t="str">
            <v>MC002173</v>
          </cell>
          <cell r="P8372">
            <v>59000</v>
          </cell>
          <cell r="AC8372" t="str">
            <v>Bột Ăn Dặm</v>
          </cell>
          <cell r="AH8372" t="str">
            <v>Tiến độ 1</v>
          </cell>
        </row>
        <row r="8373">
          <cell r="H8373" t="str">
            <v>MC002173</v>
          </cell>
          <cell r="P8373">
            <v>161500</v>
          </cell>
          <cell r="AC8373" t="str">
            <v>Dinh Dưỡng</v>
          </cell>
          <cell r="AH8373" t="str">
            <v>Tiến độ 1</v>
          </cell>
        </row>
        <row r="8374">
          <cell r="H8374" t="str">
            <v>MC002173</v>
          </cell>
          <cell r="P8374">
            <v>322000</v>
          </cell>
          <cell r="AC8374" t="str">
            <v>Dinh Dưỡng</v>
          </cell>
          <cell r="AH8374" t="str">
            <v>Tiến độ 1</v>
          </cell>
        </row>
        <row r="8375">
          <cell r="H8375" t="str">
            <v>MC002173</v>
          </cell>
          <cell r="P8375">
            <v>489600</v>
          </cell>
          <cell r="AC8375" t="str">
            <v>Sữa Nước Colos</v>
          </cell>
          <cell r="AH8375" t="str">
            <v>Tiến độ 1</v>
          </cell>
        </row>
        <row r="8376">
          <cell r="H8376" t="str">
            <v>MC002173</v>
          </cell>
          <cell r="P8376">
            <v>59000</v>
          </cell>
          <cell r="AC8376" t="str">
            <v>Bột Ăn Dặm</v>
          </cell>
          <cell r="AH8376" t="str">
            <v>Tiến độ 1</v>
          </cell>
        </row>
        <row r="8377">
          <cell r="H8377" t="str">
            <v>MC002173</v>
          </cell>
          <cell r="P8377">
            <v>374400</v>
          </cell>
          <cell r="AC8377" t="str">
            <v>Sữa Nước</v>
          </cell>
          <cell r="AH8377" t="str">
            <v>Tiến độ 1</v>
          </cell>
        </row>
        <row r="8378">
          <cell r="H8378" t="str">
            <v>MC000121</v>
          </cell>
          <cell r="P8378">
            <v>2160000</v>
          </cell>
          <cell r="AC8378" t="str">
            <v>Sữa Nước Pharma</v>
          </cell>
          <cell r="AH8378" t="str">
            <v>Tiến độ 1</v>
          </cell>
        </row>
        <row r="8379">
          <cell r="H8379" t="str">
            <v>MC000121</v>
          </cell>
          <cell r="P8379">
            <v>3225600</v>
          </cell>
          <cell r="AC8379" t="str">
            <v>Sữa Nước Pharma</v>
          </cell>
          <cell r="AH8379" t="str">
            <v>Tiến độ 1</v>
          </cell>
        </row>
        <row r="8380">
          <cell r="H8380" t="str">
            <v>MC000129</v>
          </cell>
          <cell r="P8380">
            <v>480000</v>
          </cell>
          <cell r="AC8380" t="str">
            <v>Pharma</v>
          </cell>
          <cell r="AH8380" t="str">
            <v>Tiến độ 1</v>
          </cell>
        </row>
        <row r="8381">
          <cell r="H8381" t="str">
            <v>MC000121</v>
          </cell>
          <cell r="P8381">
            <v>2160000</v>
          </cell>
          <cell r="AC8381" t="str">
            <v>Sữa Nước Pharma</v>
          </cell>
          <cell r="AH8381" t="str">
            <v>Tiến độ 1</v>
          </cell>
        </row>
        <row r="8382">
          <cell r="H8382" t="str">
            <v>MC000121</v>
          </cell>
          <cell r="P8382">
            <v>3225600</v>
          </cell>
          <cell r="AC8382" t="str">
            <v>Sữa Nước Pharma</v>
          </cell>
          <cell r="AH8382" t="str">
            <v>Tiến độ 1</v>
          </cell>
        </row>
        <row r="8383">
          <cell r="H8383" t="str">
            <v>MC000129</v>
          </cell>
          <cell r="P8383">
            <v>3828000</v>
          </cell>
          <cell r="AC8383" t="str">
            <v>Pharma</v>
          </cell>
          <cell r="AH8383" t="str">
            <v>Tiến độ 1</v>
          </cell>
        </row>
        <row r="8384">
          <cell r="H8384" t="str">
            <v>MC000129</v>
          </cell>
          <cell r="P8384">
            <v>3948000</v>
          </cell>
          <cell r="AC8384" t="str">
            <v>Pharma</v>
          </cell>
          <cell r="AH8384" t="str">
            <v>Tiến độ 1</v>
          </cell>
        </row>
        <row r="8385">
          <cell r="H8385" t="str">
            <v>MC000098</v>
          </cell>
          <cell r="P8385">
            <v>3948000</v>
          </cell>
          <cell r="AC8385" t="str">
            <v>Pharma</v>
          </cell>
          <cell r="AH8385" t="str">
            <v>Tiến độ 1</v>
          </cell>
        </row>
        <row r="8386">
          <cell r="H8386" t="str">
            <v>MC000102</v>
          </cell>
          <cell r="P8386">
            <v>708000</v>
          </cell>
          <cell r="AC8386" t="str">
            <v>Bột Ăn Dặm</v>
          </cell>
          <cell r="AH8386" t="str">
            <v>Tiến độ 1</v>
          </cell>
        </row>
        <row r="8387">
          <cell r="H8387" t="str">
            <v>MC000128</v>
          </cell>
          <cell r="P8387">
            <v>1728000</v>
          </cell>
          <cell r="AC8387" t="str">
            <v>Sữa Nước</v>
          </cell>
          <cell r="AH8387" t="str">
            <v>Tiến độ 1</v>
          </cell>
        </row>
        <row r="8388">
          <cell r="H8388" t="str">
            <v>MC000128</v>
          </cell>
          <cell r="P8388">
            <v>2316000</v>
          </cell>
          <cell r="AC8388" t="str">
            <v>Dinh Dưỡng</v>
          </cell>
          <cell r="AH8388" t="str">
            <v>Tiến độ 1</v>
          </cell>
        </row>
        <row r="8389">
          <cell r="H8389" t="str">
            <v>MC000128</v>
          </cell>
          <cell r="P8389">
            <v>2220000</v>
          </cell>
          <cell r="AC8389" t="str">
            <v>Dinh Dưỡng</v>
          </cell>
          <cell r="AH8389" t="str">
            <v>Tiến độ 1</v>
          </cell>
        </row>
        <row r="8390">
          <cell r="H8390" t="str">
            <v>MC000671</v>
          </cell>
          <cell r="P8390">
            <v>2246400</v>
          </cell>
          <cell r="AC8390" t="str">
            <v>Sữa Nước</v>
          </cell>
          <cell r="AH8390" t="str">
            <v>Tiến độ 1</v>
          </cell>
        </row>
        <row r="8391">
          <cell r="H8391" t="str">
            <v>MC000671</v>
          </cell>
          <cell r="P8391">
            <v>1728000</v>
          </cell>
          <cell r="AC8391" t="str">
            <v>Sữa Nước</v>
          </cell>
          <cell r="AH8391" t="str">
            <v>Tiến độ 1</v>
          </cell>
        </row>
        <row r="8392">
          <cell r="H8392" t="str">
            <v>MC001290</v>
          </cell>
          <cell r="P8392">
            <v>1632000</v>
          </cell>
          <cell r="AC8392" t="str">
            <v>Bột Ăn Dặm</v>
          </cell>
          <cell r="AH8392" t="str">
            <v>Tiến độ 1</v>
          </cell>
        </row>
        <row r="8393">
          <cell r="H8393" t="str">
            <v>MC001290</v>
          </cell>
          <cell r="P8393">
            <v>408000</v>
          </cell>
          <cell r="AC8393" t="str">
            <v>Bột Ăn Dặm</v>
          </cell>
          <cell r="AH8393" t="str">
            <v>Tiến độ 1</v>
          </cell>
        </row>
        <row r="8394">
          <cell r="H8394" t="str">
            <v>MC000788</v>
          </cell>
          <cell r="P8394">
            <v>5664000</v>
          </cell>
          <cell r="AC8394" t="str">
            <v>Bột Ăn Dặm</v>
          </cell>
          <cell r="AH8394" t="str">
            <v>Tiến độ 1</v>
          </cell>
        </row>
        <row r="8395">
          <cell r="H8395" t="str">
            <v>MC002302</v>
          </cell>
          <cell r="P8395">
            <v>6360000</v>
          </cell>
          <cell r="AC8395" t="str">
            <v>Sữa Bột Colos</v>
          </cell>
          <cell r="AH8395" t="str">
            <v>Tiến độ 1</v>
          </cell>
        </row>
        <row r="8396">
          <cell r="H8396" t="str">
            <v>MC002302</v>
          </cell>
          <cell r="P8396">
            <v>1620000</v>
          </cell>
          <cell r="AC8396" t="str">
            <v>Pharma</v>
          </cell>
          <cell r="AH8396" t="str">
            <v>Tiến độ 1</v>
          </cell>
        </row>
        <row r="8397">
          <cell r="H8397" t="str">
            <v>MC002302</v>
          </cell>
          <cell r="P8397">
            <v>2340000</v>
          </cell>
          <cell r="AC8397" t="str">
            <v>Nunest</v>
          </cell>
          <cell r="AH8397" t="str">
            <v>Tiến độ 1</v>
          </cell>
        </row>
        <row r="8398">
          <cell r="H8398" t="str">
            <v>MC002302</v>
          </cell>
          <cell r="P8398">
            <v>1470000</v>
          </cell>
          <cell r="AC8398" t="str">
            <v>Nunest</v>
          </cell>
          <cell r="AH8398" t="str">
            <v>Tiến độ 1</v>
          </cell>
        </row>
        <row r="8399">
          <cell r="H8399" t="str">
            <v>MC002302</v>
          </cell>
          <cell r="P8399">
            <v>1680000</v>
          </cell>
          <cell r="AC8399" t="str">
            <v>Nunest</v>
          </cell>
          <cell r="AH8399" t="str">
            <v>Tiến độ 1</v>
          </cell>
        </row>
        <row r="8400">
          <cell r="H8400" t="str">
            <v>MC002302</v>
          </cell>
          <cell r="P8400">
            <v>1245000</v>
          </cell>
          <cell r="AC8400" t="str">
            <v>Nunest</v>
          </cell>
          <cell r="AH8400" t="str">
            <v>Tiến độ 1</v>
          </cell>
        </row>
        <row r="8401">
          <cell r="H8401" t="str">
            <v>MC002302</v>
          </cell>
          <cell r="P8401">
            <v>1185000</v>
          </cell>
          <cell r="AC8401" t="str">
            <v>Nunest</v>
          </cell>
          <cell r="AH8401" t="str">
            <v>Tiến độ 1</v>
          </cell>
        </row>
        <row r="8402">
          <cell r="H8402" t="str">
            <v>MC002302</v>
          </cell>
          <cell r="P8402">
            <v>1410000</v>
          </cell>
          <cell r="AC8402" t="str">
            <v>Nunest</v>
          </cell>
          <cell r="AH8402" t="str">
            <v>Tiến độ 1</v>
          </cell>
        </row>
        <row r="8403">
          <cell r="H8403" t="str">
            <v>MC002302</v>
          </cell>
          <cell r="P8403">
            <v>1350000</v>
          </cell>
          <cell r="AC8403" t="str">
            <v>Nunest</v>
          </cell>
          <cell r="AH8403" t="str">
            <v>Tiến độ 1</v>
          </cell>
        </row>
        <row r="8404">
          <cell r="H8404" t="str">
            <v>MC002302</v>
          </cell>
          <cell r="P8404">
            <v>1350000</v>
          </cell>
          <cell r="AC8404" t="str">
            <v>Nunest</v>
          </cell>
          <cell r="AH8404" t="str">
            <v>Tiến độ 1</v>
          </cell>
        </row>
        <row r="8405">
          <cell r="H8405" t="str">
            <v>MC002302</v>
          </cell>
          <cell r="P8405">
            <v>2316000</v>
          </cell>
          <cell r="AC8405" t="str">
            <v>Dinh Dưỡng</v>
          </cell>
          <cell r="AH8405" t="str">
            <v>Tiến độ 1</v>
          </cell>
        </row>
        <row r="8406">
          <cell r="H8406" t="str">
            <v>MC002302</v>
          </cell>
          <cell r="P8406">
            <v>3000000</v>
          </cell>
          <cell r="AC8406" t="str">
            <v>Dinh Dưỡng</v>
          </cell>
          <cell r="AH8406" t="str">
            <v>Tiến độ 1</v>
          </cell>
        </row>
        <row r="8407">
          <cell r="H8407" t="str">
            <v>MC002302</v>
          </cell>
          <cell r="P8407">
            <v>11496000</v>
          </cell>
          <cell r="AC8407" t="str">
            <v>Dinh Dưỡng</v>
          </cell>
          <cell r="AH8407" t="str">
            <v>Tiến độ 1</v>
          </cell>
        </row>
        <row r="8408">
          <cell r="H8408" t="str">
            <v>MC002302</v>
          </cell>
          <cell r="P8408">
            <v>9960000</v>
          </cell>
          <cell r="AC8408" t="str">
            <v>Dinh Dưỡng</v>
          </cell>
          <cell r="AH8408" t="str">
            <v>Tiến độ 1</v>
          </cell>
        </row>
        <row r="8409">
          <cell r="H8409" t="str">
            <v>MC002302</v>
          </cell>
          <cell r="P8409">
            <v>1440000</v>
          </cell>
          <cell r="AC8409" t="str">
            <v>Dinh Dưỡng</v>
          </cell>
          <cell r="AH8409" t="str">
            <v>Tiến độ 1</v>
          </cell>
        </row>
        <row r="8410">
          <cell r="H8410" t="str">
            <v>MC002302</v>
          </cell>
          <cell r="P8410">
            <v>1206000</v>
          </cell>
          <cell r="AC8410" t="str">
            <v>Dinh Dưỡng</v>
          </cell>
          <cell r="AH8410" t="str">
            <v>Tiến độ 1</v>
          </cell>
        </row>
        <row r="8411">
          <cell r="H8411" t="str">
            <v>MC002302</v>
          </cell>
          <cell r="P8411">
            <v>11760000</v>
          </cell>
          <cell r="AC8411" t="str">
            <v>Dinh Dưỡng</v>
          </cell>
          <cell r="AH8411" t="str">
            <v>Tiến độ 1</v>
          </cell>
        </row>
        <row r="8412">
          <cell r="H8412" t="str">
            <v>MC002302</v>
          </cell>
          <cell r="P8412">
            <v>1914000</v>
          </cell>
          <cell r="AC8412" t="str">
            <v>Dinh Dưỡng</v>
          </cell>
          <cell r="AH8412" t="str">
            <v>Tiến độ 1</v>
          </cell>
        </row>
        <row r="8413">
          <cell r="H8413" t="str">
            <v>MC002302</v>
          </cell>
          <cell r="P8413">
            <v>3864000</v>
          </cell>
          <cell r="AC8413" t="str">
            <v>Dinh Dưỡng</v>
          </cell>
          <cell r="AH8413" t="str">
            <v>Tiến độ 1</v>
          </cell>
        </row>
        <row r="8414">
          <cell r="H8414" t="str">
            <v>MC002302</v>
          </cell>
          <cell r="P8414">
            <v>1938000</v>
          </cell>
          <cell r="AC8414" t="str">
            <v>Dinh Dưỡng</v>
          </cell>
          <cell r="AH8414" t="str">
            <v>Tiến độ 1</v>
          </cell>
        </row>
        <row r="8415">
          <cell r="H8415" t="str">
            <v>MC002302</v>
          </cell>
          <cell r="P8415">
            <v>2880000</v>
          </cell>
          <cell r="AC8415" t="str">
            <v>Dinh Dưỡng</v>
          </cell>
          <cell r="AH8415" t="str">
            <v>Tiến độ 1</v>
          </cell>
        </row>
        <row r="8416">
          <cell r="H8416" t="str">
            <v>MC002724</v>
          </cell>
          <cell r="P8416">
            <v>6480000</v>
          </cell>
          <cell r="AC8416" t="str">
            <v>Pharma</v>
          </cell>
          <cell r="AH8416" t="str">
            <v>Tiến độ 1</v>
          </cell>
        </row>
        <row r="8417">
          <cell r="H8417" t="str">
            <v>MC002735</v>
          </cell>
          <cell r="P8417">
            <v>3264000</v>
          </cell>
          <cell r="AC8417" t="str">
            <v>Bột Ăn Dặm</v>
          </cell>
          <cell r="AH8417" t="str">
            <v>Tiến độ 1</v>
          </cell>
        </row>
        <row r="8418">
          <cell r="H8418" t="str">
            <v>MC002735</v>
          </cell>
          <cell r="P8418">
            <v>3264000</v>
          </cell>
          <cell r="AC8418" t="str">
            <v>Bột Ăn Dặm</v>
          </cell>
          <cell r="AH8418" t="str">
            <v>Tiến độ 1</v>
          </cell>
        </row>
        <row r="8419">
          <cell r="H8419" t="str">
            <v>MC000593</v>
          </cell>
          <cell r="P8419">
            <v>2150400</v>
          </cell>
          <cell r="AC8419" t="str">
            <v>Sữa Nước Pharma</v>
          </cell>
          <cell r="AH8419" t="str">
            <v>Tiến độ 1</v>
          </cell>
        </row>
        <row r="8420">
          <cell r="H8420" t="str">
            <v>MC002532</v>
          </cell>
          <cell r="P8420">
            <v>1728000</v>
          </cell>
          <cell r="AC8420" t="str">
            <v>Sữa Nước Pharma</v>
          </cell>
          <cell r="AH8420" t="str">
            <v>Tiến độ 1</v>
          </cell>
        </row>
        <row r="8421">
          <cell r="H8421" t="str">
            <v>MC002532</v>
          </cell>
          <cell r="P8421">
            <v>3225600</v>
          </cell>
          <cell r="AC8421" t="str">
            <v>Sữa Nước Pharma</v>
          </cell>
          <cell r="AH8421" t="str">
            <v>Tiến độ 1</v>
          </cell>
        </row>
        <row r="8422">
          <cell r="H8422" t="str">
            <v>MC000042</v>
          </cell>
          <cell r="P8422">
            <v>2592000</v>
          </cell>
          <cell r="AC8422" t="str">
            <v>Sữa Nước</v>
          </cell>
          <cell r="AH8422" t="str">
            <v>Tiến độ 1</v>
          </cell>
        </row>
        <row r="8423">
          <cell r="H8423" t="str">
            <v>MC000042</v>
          </cell>
          <cell r="P8423">
            <v>2246400</v>
          </cell>
          <cell r="AC8423" t="str">
            <v>Sữa Nước</v>
          </cell>
          <cell r="AH8423" t="str">
            <v>Tiến độ 1</v>
          </cell>
        </row>
        <row r="8424">
          <cell r="H8424" t="str">
            <v>MC000042</v>
          </cell>
          <cell r="P8424">
            <v>3456000</v>
          </cell>
          <cell r="AC8424" t="str">
            <v>Sữa Nước</v>
          </cell>
          <cell r="AH8424" t="str">
            <v>Tiến độ 1</v>
          </cell>
        </row>
        <row r="8425">
          <cell r="H8425" t="str">
            <v>MC000098</v>
          </cell>
          <cell r="P8425">
            <v>12240000</v>
          </cell>
          <cell r="AC8425" t="str">
            <v>Sữa Bột Colos</v>
          </cell>
          <cell r="AH8425" t="str">
            <v>Tiến độ 1</v>
          </cell>
        </row>
        <row r="8426">
          <cell r="H8426" t="str">
            <v>MC000098</v>
          </cell>
          <cell r="P8426">
            <v>12720000</v>
          </cell>
          <cell r="AC8426" t="str">
            <v>Sữa Bột Colos</v>
          </cell>
          <cell r="AH8426" t="str">
            <v>Tiến độ 1</v>
          </cell>
        </row>
        <row r="8427">
          <cell r="H8427" t="str">
            <v>MC000098</v>
          </cell>
          <cell r="P8427">
            <v>3180000</v>
          </cell>
          <cell r="AC8427" t="str">
            <v>Sữa Bột Colos</v>
          </cell>
          <cell r="AH8427" t="str">
            <v>Tiến độ 1</v>
          </cell>
        </row>
        <row r="8428">
          <cell r="H8428" t="str">
            <v>MC000932</v>
          </cell>
          <cell r="P8428">
            <v>672000</v>
          </cell>
          <cell r="AC8428" t="str">
            <v>Sữa Nước</v>
          </cell>
          <cell r="AH8428" t="str">
            <v>Tiến độ 1</v>
          </cell>
        </row>
        <row r="8429">
          <cell r="H8429" t="str">
            <v>MC000926</v>
          </cell>
          <cell r="P8429">
            <v>3009600</v>
          </cell>
          <cell r="AC8429" t="str">
            <v>Sữa Nước</v>
          </cell>
          <cell r="AH8429" t="str">
            <v>Tiến độ 1</v>
          </cell>
        </row>
        <row r="8430">
          <cell r="H8430" t="str">
            <v>MC000926</v>
          </cell>
          <cell r="P8430">
            <v>1344000</v>
          </cell>
          <cell r="AC8430" t="str">
            <v>Sữa Nước</v>
          </cell>
          <cell r="AH8430" t="str">
            <v>Tiến độ 1</v>
          </cell>
        </row>
        <row r="8431">
          <cell r="H8431" t="str">
            <v>MC000942</v>
          </cell>
          <cell r="P8431">
            <v>672000</v>
          </cell>
          <cell r="AC8431" t="str">
            <v>Sữa Nước</v>
          </cell>
          <cell r="AH8431" t="str">
            <v>Tiến độ 1</v>
          </cell>
        </row>
        <row r="8432">
          <cell r="H8432" t="str">
            <v>MC000942</v>
          </cell>
          <cell r="P8432">
            <v>1003200</v>
          </cell>
          <cell r="AC8432" t="str">
            <v>Sữa Nước</v>
          </cell>
          <cell r="AH8432" t="str">
            <v>Tiến độ 1</v>
          </cell>
        </row>
        <row r="8433">
          <cell r="H8433" t="str">
            <v>MC000907</v>
          </cell>
          <cell r="P8433">
            <v>4320000</v>
          </cell>
          <cell r="AC8433" t="str">
            <v>Dinh Dưỡng</v>
          </cell>
          <cell r="AH8433" t="str">
            <v>Tiến độ 1</v>
          </cell>
        </row>
        <row r="8434">
          <cell r="H8434" t="str">
            <v>MC000910</v>
          </cell>
          <cell r="P8434">
            <v>1488000</v>
          </cell>
          <cell r="AC8434" t="str">
            <v>Bột Ăn Dặm</v>
          </cell>
          <cell r="AH8434" t="str">
            <v>Tiến độ 1</v>
          </cell>
        </row>
        <row r="8435">
          <cell r="H8435" t="str">
            <v>MC000909</v>
          </cell>
          <cell r="P8435">
            <v>662400</v>
          </cell>
          <cell r="AC8435" t="str">
            <v>Sữa Nước</v>
          </cell>
          <cell r="AH8435" t="str">
            <v>Tiến độ 1</v>
          </cell>
        </row>
        <row r="8436">
          <cell r="H8436" t="str">
            <v>MC002078</v>
          </cell>
          <cell r="P8436">
            <v>840000</v>
          </cell>
          <cell r="AC8436" t="str">
            <v>Pur</v>
          </cell>
          <cell r="AH8436" t="str">
            <v>Tiến độ 1</v>
          </cell>
        </row>
        <row r="8437">
          <cell r="H8437" t="str">
            <v>MC002078</v>
          </cell>
          <cell r="P8437">
            <v>1200000</v>
          </cell>
          <cell r="AC8437" t="str">
            <v>Pur</v>
          </cell>
          <cell r="AH8437" t="str">
            <v>Tiến độ 1</v>
          </cell>
        </row>
        <row r="8438">
          <cell r="H8438" t="str">
            <v>MC002078</v>
          </cell>
          <cell r="P8438">
            <v>600000</v>
          </cell>
          <cell r="AC8438" t="str">
            <v>Pur</v>
          </cell>
          <cell r="AH8438" t="str">
            <v>Tiến độ 1</v>
          </cell>
        </row>
        <row r="8439">
          <cell r="H8439" t="str">
            <v>MC002078</v>
          </cell>
          <cell r="P8439">
            <v>540000</v>
          </cell>
          <cell r="AC8439" t="str">
            <v>Pur</v>
          </cell>
          <cell r="AH8439" t="str">
            <v>Tiến độ 1</v>
          </cell>
        </row>
        <row r="8440">
          <cell r="H8440" t="str">
            <v>MC002078</v>
          </cell>
          <cell r="P8440">
            <v>4320000</v>
          </cell>
          <cell r="AC8440" t="str">
            <v>Pur</v>
          </cell>
          <cell r="AH8440" t="str">
            <v>Tiến độ 1</v>
          </cell>
        </row>
        <row r="8441">
          <cell r="H8441" t="str">
            <v>MC002078</v>
          </cell>
          <cell r="P8441">
            <v>3060000</v>
          </cell>
          <cell r="AC8441" t="str">
            <v>PUR</v>
          </cell>
          <cell r="AH8441" t="str">
            <v>Tiến độ 1</v>
          </cell>
        </row>
        <row r="8442">
          <cell r="H8442" t="str">
            <v>MC002078</v>
          </cell>
          <cell r="P8442">
            <v>2350000</v>
          </cell>
          <cell r="AC8442" t="str">
            <v>Nunest</v>
          </cell>
          <cell r="AH8442" t="str">
            <v>Tiến độ 1</v>
          </cell>
        </row>
        <row r="8443">
          <cell r="H8443" t="str">
            <v>MC002078</v>
          </cell>
          <cell r="P8443">
            <v>6900000</v>
          </cell>
          <cell r="AC8443" t="str">
            <v>Nunest</v>
          </cell>
          <cell r="AH8443" t="str">
            <v>Tiến độ 1</v>
          </cell>
        </row>
        <row r="8444">
          <cell r="H8444" t="str">
            <v>MC002078</v>
          </cell>
          <cell r="P8444">
            <v>2370000</v>
          </cell>
          <cell r="AC8444" t="str">
            <v>Nunest</v>
          </cell>
          <cell r="AH8444" t="str">
            <v>Tiến độ 1</v>
          </cell>
        </row>
        <row r="8445">
          <cell r="H8445" t="str">
            <v>MC002078</v>
          </cell>
          <cell r="P8445">
            <v>5940000</v>
          </cell>
          <cell r="AC8445" t="str">
            <v>Nunest</v>
          </cell>
          <cell r="AH8445" t="str">
            <v>Tiến độ 1</v>
          </cell>
        </row>
        <row r="8446">
          <cell r="H8446" t="str">
            <v>MC002078</v>
          </cell>
          <cell r="P8446">
            <v>3300000</v>
          </cell>
          <cell r="AC8446" t="str">
            <v>Nunest</v>
          </cell>
          <cell r="AH8446" t="str">
            <v>Tiến độ 1</v>
          </cell>
        </row>
        <row r="8447">
          <cell r="H8447" t="str">
            <v>MC002078</v>
          </cell>
          <cell r="P8447">
            <v>2160000</v>
          </cell>
          <cell r="AC8447" t="str">
            <v>Nunest</v>
          </cell>
          <cell r="AH8447" t="str">
            <v>Tiến độ 1</v>
          </cell>
        </row>
        <row r="8448">
          <cell r="H8448" t="str">
            <v>MC002078</v>
          </cell>
          <cell r="P8448">
            <v>3480000</v>
          </cell>
          <cell r="AC8448" t="str">
            <v>Nunest</v>
          </cell>
          <cell r="AH8448" t="str">
            <v>Tiến độ 1</v>
          </cell>
        </row>
        <row r="8449">
          <cell r="H8449" t="str">
            <v>MC002078</v>
          </cell>
          <cell r="P8449">
            <v>1980000</v>
          </cell>
          <cell r="AC8449" t="str">
            <v>Nunest</v>
          </cell>
          <cell r="AH8449" t="str">
            <v>Tiến độ 1</v>
          </cell>
        </row>
        <row r="8450">
          <cell r="H8450" t="str">
            <v>MC002078</v>
          </cell>
          <cell r="P8450">
            <v>3000000</v>
          </cell>
          <cell r="AC8450" t="str">
            <v>Nunest</v>
          </cell>
          <cell r="AH8450" t="str">
            <v>Tiến độ 1</v>
          </cell>
        </row>
        <row r="8451">
          <cell r="H8451" t="str">
            <v>MC002078</v>
          </cell>
          <cell r="P8451">
            <v>2160000</v>
          </cell>
          <cell r="AC8451" t="str">
            <v>Nunest</v>
          </cell>
          <cell r="AH8451" t="str">
            <v>Tiến độ 1</v>
          </cell>
        </row>
        <row r="8452">
          <cell r="H8452" t="str">
            <v>MC002078</v>
          </cell>
          <cell r="P8452">
            <v>3480000</v>
          </cell>
          <cell r="AC8452" t="str">
            <v>Nunest</v>
          </cell>
          <cell r="AH8452" t="str">
            <v>Tiến độ 1</v>
          </cell>
        </row>
        <row r="8453">
          <cell r="H8453" t="str">
            <v>MC002078</v>
          </cell>
          <cell r="P8453">
            <v>570000</v>
          </cell>
          <cell r="AC8453" t="str">
            <v>Nunest</v>
          </cell>
          <cell r="AH8453" t="str">
            <v>Tiến độ 1</v>
          </cell>
        </row>
        <row r="8454">
          <cell r="H8454" t="str">
            <v>MC002078</v>
          </cell>
          <cell r="P8454">
            <v>660000</v>
          </cell>
          <cell r="AC8454" t="str">
            <v>Nunest</v>
          </cell>
          <cell r="AH8454" t="str">
            <v>Tiến độ 1</v>
          </cell>
        </row>
        <row r="8455">
          <cell r="H8455" t="str">
            <v>MC002078</v>
          </cell>
          <cell r="P8455">
            <v>690000</v>
          </cell>
          <cell r="AC8455" t="str">
            <v>Nunest</v>
          </cell>
          <cell r="AH8455" t="str">
            <v>Tiến độ 1</v>
          </cell>
        </row>
        <row r="8456">
          <cell r="H8456" t="str">
            <v>MC002423</v>
          </cell>
          <cell r="P8456">
            <v>2246400</v>
          </cell>
          <cell r="AC8456" t="str">
            <v>Sữa Nước</v>
          </cell>
          <cell r="AH8456" t="str">
            <v>Tiến độ 1</v>
          </cell>
        </row>
        <row r="8457">
          <cell r="H8457" t="str">
            <v>MC001278</v>
          </cell>
          <cell r="P8457">
            <v>408000</v>
          </cell>
          <cell r="AC8457" t="str">
            <v>Bột Ăn Dặm</v>
          </cell>
          <cell r="AH8457" t="str">
            <v>Tiến độ 1</v>
          </cell>
        </row>
        <row r="8458">
          <cell r="H8458" t="str">
            <v>MC001278</v>
          </cell>
          <cell r="P8458">
            <v>354000</v>
          </cell>
          <cell r="AC8458" t="str">
            <v>Bột Ăn Dặm</v>
          </cell>
          <cell r="AH8458" t="str">
            <v>Tiến độ 1</v>
          </cell>
        </row>
        <row r="8459">
          <cell r="H8459" t="str">
            <v>MC001278</v>
          </cell>
          <cell r="P8459">
            <v>2490000</v>
          </cell>
          <cell r="AC8459" t="str">
            <v>Dinh Dưỡng</v>
          </cell>
          <cell r="AH8459" t="str">
            <v>Tiến độ 1</v>
          </cell>
        </row>
        <row r="8460">
          <cell r="H8460" t="str">
            <v>MC000121</v>
          </cell>
          <cell r="P8460">
            <v>864000</v>
          </cell>
          <cell r="AC8460" t="str">
            <v>Sữa nước</v>
          </cell>
          <cell r="AH8460" t="str">
            <v>Tiến độ 1</v>
          </cell>
        </row>
        <row r="8461">
          <cell r="H8461" t="str">
            <v>MC000121</v>
          </cell>
          <cell r="P8461">
            <v>2246400</v>
          </cell>
          <cell r="AC8461" t="str">
            <v>Sữa Nước</v>
          </cell>
          <cell r="AH8461" t="str">
            <v>Tiến độ 1</v>
          </cell>
        </row>
        <row r="8462">
          <cell r="H8462" t="str">
            <v>MC000121</v>
          </cell>
          <cell r="P8462">
            <v>14940000</v>
          </cell>
          <cell r="AC8462" t="str">
            <v>Dinh Dưỡng</v>
          </cell>
          <cell r="AH8462" t="str">
            <v>Tiến độ 1</v>
          </cell>
        </row>
        <row r="8463">
          <cell r="H8463" t="str">
            <v>MC001264</v>
          </cell>
          <cell r="P8463">
            <v>10368000</v>
          </cell>
          <cell r="AC8463" t="str">
            <v>Sữa nước</v>
          </cell>
          <cell r="AH8463" t="str">
            <v>Tiến độ 1</v>
          </cell>
        </row>
        <row r="8464">
          <cell r="H8464" t="str">
            <v>MC001264</v>
          </cell>
          <cell r="P8464">
            <v>3974400</v>
          </cell>
          <cell r="AC8464" t="str">
            <v>Sữa nước</v>
          </cell>
          <cell r="AH8464" t="str">
            <v>Tiến độ 1</v>
          </cell>
        </row>
        <row r="8465">
          <cell r="H8465" t="str">
            <v>MC001264</v>
          </cell>
          <cell r="P8465">
            <v>3888000</v>
          </cell>
          <cell r="AC8465" t="str">
            <v>Sữa Nước Pharma</v>
          </cell>
          <cell r="AH8465" t="str">
            <v>Tiến độ 1</v>
          </cell>
        </row>
        <row r="8466">
          <cell r="H8466" t="str">
            <v>MC001264</v>
          </cell>
          <cell r="P8466">
            <v>2160000</v>
          </cell>
          <cell r="AC8466" t="str">
            <v>Sữa Nước Pharma</v>
          </cell>
          <cell r="AH8466" t="str">
            <v>Tiến độ 1</v>
          </cell>
        </row>
        <row r="8467">
          <cell r="H8467" t="str">
            <v>MC001339</v>
          </cell>
          <cell r="P8467">
            <v>11040000</v>
          </cell>
          <cell r="AC8467" t="str">
            <v>Pharma</v>
          </cell>
          <cell r="AH8467" t="str">
            <v>Tiến độ 1</v>
          </cell>
        </row>
        <row r="8468">
          <cell r="H8468" t="str">
            <v>MC001339</v>
          </cell>
          <cell r="P8468">
            <v>10560000</v>
          </cell>
          <cell r="AC8468" t="str">
            <v>Pharma</v>
          </cell>
          <cell r="AH8468" t="str">
            <v>Tiến độ 1</v>
          </cell>
        </row>
        <row r="8469">
          <cell r="H8469" t="str">
            <v>MC001339</v>
          </cell>
          <cell r="P8469">
            <v>11844000</v>
          </cell>
          <cell r="AC8469" t="str">
            <v>Pharma</v>
          </cell>
          <cell r="AH8469" t="str">
            <v>Tiến độ 1</v>
          </cell>
        </row>
        <row r="8470">
          <cell r="H8470" t="str">
            <v>MC001339</v>
          </cell>
          <cell r="P8470">
            <v>14400000</v>
          </cell>
          <cell r="AC8470" t="str">
            <v>Sữa Nước Pharma</v>
          </cell>
          <cell r="AH8470" t="str">
            <v>Tiến độ 1</v>
          </cell>
        </row>
        <row r="8471">
          <cell r="H8471" t="str">
            <v>MC001339</v>
          </cell>
          <cell r="P8471">
            <v>16128000</v>
          </cell>
          <cell r="AC8471" t="str">
            <v>Sữa Nước Pharma</v>
          </cell>
          <cell r="AH8471" t="str">
            <v>Tiến độ 1</v>
          </cell>
        </row>
        <row r="8472">
          <cell r="H8472" t="str">
            <v>MC002586</v>
          </cell>
          <cell r="P8472">
            <v>5400000</v>
          </cell>
          <cell r="AC8472" t="str">
            <v>Sữa Nước Pharma</v>
          </cell>
          <cell r="AH8472" t="str">
            <v>Tiến độ 1</v>
          </cell>
        </row>
        <row r="8473">
          <cell r="H8473" t="str">
            <v>MC002586</v>
          </cell>
          <cell r="P8473">
            <v>16128000</v>
          </cell>
          <cell r="AC8473" t="str">
            <v>Sữa Nước Pharma</v>
          </cell>
          <cell r="AH8473" t="str">
            <v>Tiến độ 1</v>
          </cell>
        </row>
        <row r="8474">
          <cell r="H8474" t="str">
            <v>MC001332</v>
          </cell>
          <cell r="P8474">
            <v>13824000</v>
          </cell>
          <cell r="AC8474" t="str">
            <v>Sữa nước</v>
          </cell>
          <cell r="AH8474" t="str">
            <v>Tiến độ 1</v>
          </cell>
        </row>
        <row r="8475">
          <cell r="H8475" t="str">
            <v>MC001332</v>
          </cell>
          <cell r="P8475">
            <v>9936000</v>
          </cell>
          <cell r="AC8475" t="str">
            <v>Sữa nước</v>
          </cell>
          <cell r="AH8475" t="str">
            <v>Tiến độ 1</v>
          </cell>
        </row>
        <row r="8476">
          <cell r="H8476" t="str">
            <v>MC001370</v>
          </cell>
          <cell r="P8476">
            <v>12096000</v>
          </cell>
          <cell r="AC8476" t="str">
            <v>Sữa Nước</v>
          </cell>
          <cell r="AH8476" t="str">
            <v>Tiến độ 1</v>
          </cell>
        </row>
        <row r="8477">
          <cell r="H8477" t="str">
            <v>MC001370</v>
          </cell>
          <cell r="P8477">
            <v>9216000</v>
          </cell>
          <cell r="AC8477" t="str">
            <v>Sữa Nước</v>
          </cell>
          <cell r="AH8477" t="str">
            <v>Tiến độ 1</v>
          </cell>
        </row>
        <row r="8478">
          <cell r="H8478" t="str">
            <v>MC001370</v>
          </cell>
          <cell r="P8478">
            <v>18144000</v>
          </cell>
          <cell r="AC8478" t="str">
            <v>Sữa Nước Pharma</v>
          </cell>
          <cell r="AH8478" t="str">
            <v>Tiến độ 1</v>
          </cell>
        </row>
        <row r="8479">
          <cell r="H8479" t="str">
            <v>MC001370</v>
          </cell>
          <cell r="P8479">
            <v>8640000</v>
          </cell>
          <cell r="AC8479" t="str">
            <v>Sữa Nước Pharma</v>
          </cell>
          <cell r="AH8479" t="str">
            <v>Tiến độ 1</v>
          </cell>
        </row>
        <row r="8480">
          <cell r="H8480" t="str">
            <v>MC001370</v>
          </cell>
          <cell r="P8480">
            <v>2250000</v>
          </cell>
          <cell r="AC8480" t="str">
            <v>Nunest</v>
          </cell>
          <cell r="AH8480" t="str">
            <v>Tiến độ 1</v>
          </cell>
        </row>
        <row r="8481">
          <cell r="H8481" t="str">
            <v>MC001370</v>
          </cell>
          <cell r="P8481">
            <v>2250000</v>
          </cell>
          <cell r="AC8481" t="str">
            <v>Nunest</v>
          </cell>
          <cell r="AH8481" t="str">
            <v>Tiến độ 1</v>
          </cell>
        </row>
        <row r="8482">
          <cell r="H8482" t="str">
            <v>MC001370</v>
          </cell>
          <cell r="P8482">
            <v>6750000</v>
          </cell>
          <cell r="AC8482" t="str">
            <v>Nunest</v>
          </cell>
          <cell r="AH8482" t="str">
            <v>Tiến độ 1</v>
          </cell>
        </row>
        <row r="8483">
          <cell r="H8483" t="str">
            <v>MC001370</v>
          </cell>
          <cell r="P8483">
            <v>2490000</v>
          </cell>
          <cell r="AC8483" t="str">
            <v>Nunest</v>
          </cell>
          <cell r="AH8483" t="str">
            <v>Tiến độ 1</v>
          </cell>
        </row>
        <row r="8484">
          <cell r="H8484" t="str">
            <v>MC001370</v>
          </cell>
          <cell r="P8484">
            <v>5760000</v>
          </cell>
          <cell r="AC8484" t="str">
            <v>Dinh Dưỡng</v>
          </cell>
          <cell r="AH8484" t="str">
            <v>Tiến độ 1</v>
          </cell>
        </row>
        <row r="8485">
          <cell r="H8485" t="str">
            <v>MC001370</v>
          </cell>
          <cell r="P8485">
            <v>4440000</v>
          </cell>
          <cell r="AC8485" t="str">
            <v>Dinh Dưỡng</v>
          </cell>
          <cell r="AH8485" t="str">
            <v>Tiến độ 1</v>
          </cell>
        </row>
        <row r="8486">
          <cell r="H8486" t="str">
            <v>MC001370</v>
          </cell>
          <cell r="P8486">
            <v>12720000</v>
          </cell>
          <cell r="AC8486" t="str">
            <v>Sữa Bột Colos</v>
          </cell>
          <cell r="AH8486" t="str">
            <v>Tiến độ 1</v>
          </cell>
        </row>
        <row r="8487">
          <cell r="H8487" t="str">
            <v>MC001370</v>
          </cell>
          <cell r="P8487">
            <v>12240000</v>
          </cell>
          <cell r="AC8487" t="str">
            <v>Sữa Bột Colos</v>
          </cell>
          <cell r="AH8487" t="str">
            <v>Tiến độ 1</v>
          </cell>
        </row>
        <row r="8488">
          <cell r="H8488" t="str">
            <v>MC001370</v>
          </cell>
          <cell r="P8488">
            <v>18144000</v>
          </cell>
          <cell r="AC8488" t="str">
            <v>Sữa nước</v>
          </cell>
          <cell r="AH8488" t="str">
            <v>Tiến độ 1</v>
          </cell>
        </row>
        <row r="8489">
          <cell r="H8489" t="str">
            <v>MC002280</v>
          </cell>
          <cell r="P8489">
            <v>3456000</v>
          </cell>
          <cell r="AC8489" t="str">
            <v>Sữa Nước</v>
          </cell>
          <cell r="AH8489" t="str">
            <v>Tiến độ 1</v>
          </cell>
        </row>
        <row r="8490">
          <cell r="H8490" t="str">
            <v>MC002280</v>
          </cell>
          <cell r="P8490">
            <v>3456000</v>
          </cell>
          <cell r="AC8490" t="str">
            <v>Sữa Nước</v>
          </cell>
          <cell r="AH8490" t="str">
            <v>Tiến độ 1</v>
          </cell>
        </row>
        <row r="8491">
          <cell r="H8491" t="str">
            <v>MC002280</v>
          </cell>
          <cell r="P8491">
            <v>6912000</v>
          </cell>
          <cell r="AC8491" t="str">
            <v>Sữa Nước</v>
          </cell>
          <cell r="AH8491" t="str">
            <v>Tiến độ 1</v>
          </cell>
        </row>
        <row r="8492">
          <cell r="H8492" t="str">
            <v>MC002280</v>
          </cell>
          <cell r="P8492">
            <v>3024000</v>
          </cell>
          <cell r="AC8492" t="str">
            <v>Sữa Nước</v>
          </cell>
          <cell r="AH8492" t="str">
            <v>Tiến độ 1</v>
          </cell>
        </row>
        <row r="8493">
          <cell r="H8493" t="str">
            <v>MC002280</v>
          </cell>
          <cell r="P8493">
            <v>6480000</v>
          </cell>
          <cell r="AC8493" t="str">
            <v>Sữa Bột Colos</v>
          </cell>
          <cell r="AH8493" t="str">
            <v>Tiến độ 1</v>
          </cell>
        </row>
        <row r="8494">
          <cell r="H8494" t="str">
            <v>MC002280</v>
          </cell>
          <cell r="P8494">
            <v>19080000</v>
          </cell>
          <cell r="AC8494" t="str">
            <v>Sữa Bột Colos</v>
          </cell>
          <cell r="AH8494" t="str">
            <v>Tiến độ 1</v>
          </cell>
        </row>
        <row r="8495">
          <cell r="H8495" t="str">
            <v>MC002280</v>
          </cell>
          <cell r="P8495">
            <v>6240000</v>
          </cell>
          <cell r="AC8495" t="str">
            <v>Sữa Bột Colos</v>
          </cell>
          <cell r="AH8495" t="str">
            <v>Tiến độ 1</v>
          </cell>
        </row>
        <row r="8496">
          <cell r="H8496" t="str">
            <v>MC002280</v>
          </cell>
          <cell r="P8496">
            <v>12240000</v>
          </cell>
          <cell r="AC8496" t="str">
            <v>Sữa Bột Colos</v>
          </cell>
          <cell r="AH8496" t="str">
            <v>Tiến độ 1</v>
          </cell>
        </row>
        <row r="8497">
          <cell r="H8497" t="str">
            <v>MC002445</v>
          </cell>
          <cell r="P8497">
            <v>18816000</v>
          </cell>
          <cell r="AC8497" t="str">
            <v>Sữa Nước Pharma</v>
          </cell>
          <cell r="AH8497" t="str">
            <v>Tiến độ 1</v>
          </cell>
        </row>
        <row r="8498">
          <cell r="H8498" t="str">
            <v>MC002503</v>
          </cell>
          <cell r="P8498">
            <v>7776000</v>
          </cell>
          <cell r="AC8498" t="str">
            <v>Sữa nước</v>
          </cell>
          <cell r="AH8498" t="str">
            <v>Tiến độ 1</v>
          </cell>
        </row>
        <row r="8499">
          <cell r="H8499" t="str">
            <v>MC002503</v>
          </cell>
          <cell r="P8499">
            <v>3974400</v>
          </cell>
          <cell r="AC8499" t="str">
            <v>Sữa nước</v>
          </cell>
          <cell r="AH8499" t="str">
            <v>Tiến độ 1</v>
          </cell>
        </row>
        <row r="8500">
          <cell r="H8500" t="str">
            <v>MC002503</v>
          </cell>
          <cell r="P8500">
            <v>3456000</v>
          </cell>
          <cell r="AC8500" t="str">
            <v>Sữa Nước</v>
          </cell>
          <cell r="AH8500" t="str">
            <v>Tiến độ 1</v>
          </cell>
        </row>
        <row r="8501">
          <cell r="H8501" t="str">
            <v>MC002503</v>
          </cell>
          <cell r="P8501">
            <v>5760000</v>
          </cell>
          <cell r="AC8501" t="str">
            <v>Sữa Nước</v>
          </cell>
          <cell r="AH8501" t="str">
            <v>Tiến độ 1</v>
          </cell>
        </row>
        <row r="8502">
          <cell r="H8502" t="str">
            <v>MC002503</v>
          </cell>
          <cell r="P8502">
            <v>6480000</v>
          </cell>
          <cell r="AC8502" t="str">
            <v>Sữa Bột Colos</v>
          </cell>
          <cell r="AH8502" t="str">
            <v>Tiến độ 1</v>
          </cell>
        </row>
        <row r="8503">
          <cell r="H8503" t="str">
            <v>MC000622</v>
          </cell>
          <cell r="P8503">
            <v>13320000</v>
          </cell>
          <cell r="AC8503" t="str">
            <v>Dinh Dưỡng</v>
          </cell>
          <cell r="AH8503" t="str">
            <v>Tiến độ 1</v>
          </cell>
        </row>
        <row r="8504">
          <cell r="H8504" t="str">
            <v>MC000622</v>
          </cell>
          <cell r="P8504">
            <v>1416000</v>
          </cell>
          <cell r="AC8504" t="str">
            <v>Bột Ăn Dặm</v>
          </cell>
          <cell r="AH8504" t="str">
            <v>Tiến độ 1</v>
          </cell>
        </row>
        <row r="8505">
          <cell r="H8505" t="str">
            <v>MC000622</v>
          </cell>
          <cell r="P8505">
            <v>1632000</v>
          </cell>
          <cell r="AC8505" t="str">
            <v>Bột Ăn Dặm</v>
          </cell>
          <cell r="AH8505" t="str">
            <v>Tiến độ 1</v>
          </cell>
        </row>
        <row r="8506">
          <cell r="H8506" t="str">
            <v>MC000622</v>
          </cell>
          <cell r="P8506">
            <v>1632000</v>
          </cell>
          <cell r="AC8506" t="str">
            <v>Bột Ăn Dặm</v>
          </cell>
          <cell r="AH8506" t="str">
            <v>Tiến độ 1</v>
          </cell>
        </row>
        <row r="8507">
          <cell r="H8507" t="str">
            <v>MC000622</v>
          </cell>
          <cell r="P8507">
            <v>1632000</v>
          </cell>
          <cell r="AC8507" t="str">
            <v>Bột Ăn Dặm</v>
          </cell>
          <cell r="AH8507" t="str">
            <v>Tiến độ 1</v>
          </cell>
        </row>
        <row r="8508">
          <cell r="H8508" t="str">
            <v>MC000622</v>
          </cell>
          <cell r="P8508">
            <v>1632000</v>
          </cell>
          <cell r="AC8508" t="str">
            <v>Bột Ăn Dặm</v>
          </cell>
          <cell r="AH8508" t="str">
            <v>Tiến độ 1</v>
          </cell>
        </row>
        <row r="8509">
          <cell r="H8509" t="str">
            <v>MC000622</v>
          </cell>
          <cell r="P8509">
            <v>600000</v>
          </cell>
          <cell r="AC8509" t="str">
            <v>Pur</v>
          </cell>
          <cell r="AH8509" t="str">
            <v>Tiến độ 1</v>
          </cell>
        </row>
        <row r="8510">
          <cell r="H8510" t="str">
            <v>MC000622</v>
          </cell>
          <cell r="P8510">
            <v>288000</v>
          </cell>
          <cell r="AC8510" t="str">
            <v>Pur</v>
          </cell>
          <cell r="AH8510" t="str">
            <v>Tiến độ 1</v>
          </cell>
        </row>
        <row r="8511">
          <cell r="H8511" t="str">
            <v>MC000622</v>
          </cell>
          <cell r="P8511">
            <v>348000</v>
          </cell>
          <cell r="AC8511" t="str">
            <v>Pur</v>
          </cell>
          <cell r="AH8511" t="str">
            <v>Tiến độ 1</v>
          </cell>
        </row>
        <row r="8512">
          <cell r="H8512" t="str">
            <v>MC002589</v>
          </cell>
          <cell r="P8512">
            <v>13824000</v>
          </cell>
          <cell r="AC8512" t="str">
            <v>Sữa nước</v>
          </cell>
          <cell r="AH8512" t="str">
            <v>Tiến độ 1</v>
          </cell>
        </row>
        <row r="8513">
          <cell r="H8513" t="str">
            <v>MC002589</v>
          </cell>
          <cell r="P8513">
            <v>9936000</v>
          </cell>
          <cell r="AC8513" t="str">
            <v>Sữa nước</v>
          </cell>
          <cell r="AH8513" t="str">
            <v>Tiến độ 1</v>
          </cell>
        </row>
        <row r="8514">
          <cell r="H8514" t="str">
            <v>MC002507</v>
          </cell>
          <cell r="P8514">
            <v>960000</v>
          </cell>
          <cell r="AC8514" t="str">
            <v>Sữa Nước</v>
          </cell>
          <cell r="AH8514" t="str">
            <v>Tiến độ 1</v>
          </cell>
        </row>
        <row r="8515">
          <cell r="H8515" t="str">
            <v>MC002507</v>
          </cell>
          <cell r="P8515">
            <v>1920000</v>
          </cell>
          <cell r="AC8515" t="str">
            <v>Sữa Nước</v>
          </cell>
          <cell r="AH8515" t="str">
            <v>Tiến độ 1</v>
          </cell>
        </row>
        <row r="8516">
          <cell r="H8516" t="str">
            <v>MC002507</v>
          </cell>
          <cell r="P8516">
            <v>1920000</v>
          </cell>
          <cell r="AC8516" t="str">
            <v>Sữa Nước</v>
          </cell>
          <cell r="AH8516" t="str">
            <v>Tiến độ 1</v>
          </cell>
        </row>
        <row r="8517">
          <cell r="H8517" t="str">
            <v>MC002507</v>
          </cell>
          <cell r="P8517">
            <v>13824000</v>
          </cell>
          <cell r="AC8517" t="str">
            <v>Sữa nước</v>
          </cell>
          <cell r="AH8517" t="str">
            <v>Tiến độ 1</v>
          </cell>
        </row>
        <row r="8518">
          <cell r="H8518" t="str">
            <v>MC002507</v>
          </cell>
          <cell r="P8518">
            <v>9936000</v>
          </cell>
          <cell r="AC8518" t="str">
            <v>Sữa nước</v>
          </cell>
          <cell r="AH8518" t="str">
            <v>Tiến độ 1</v>
          </cell>
        </row>
        <row r="8519">
          <cell r="H8519" t="str">
            <v>MC002605</v>
          </cell>
          <cell r="P8519">
            <v>13824000</v>
          </cell>
          <cell r="AC8519" t="str">
            <v>Sữa nước</v>
          </cell>
          <cell r="AH8519" t="str">
            <v>Tiến độ 1</v>
          </cell>
        </row>
        <row r="8520">
          <cell r="H8520" t="str">
            <v>MC002605</v>
          </cell>
          <cell r="P8520">
            <v>9936000</v>
          </cell>
          <cell r="AC8520" t="str">
            <v>Sữa nước</v>
          </cell>
          <cell r="AH8520" t="str">
            <v>Tiến độ 1</v>
          </cell>
        </row>
        <row r="8521">
          <cell r="H8521" t="str">
            <v>MC000376</v>
          </cell>
          <cell r="P8521">
            <v>1416000</v>
          </cell>
          <cell r="AC8521" t="str">
            <v>Bột Ăn Dặm</v>
          </cell>
          <cell r="AH8521" t="str">
            <v>Tiến độ 1</v>
          </cell>
        </row>
        <row r="8522">
          <cell r="H8522" t="str">
            <v>MC000376</v>
          </cell>
          <cell r="P8522">
            <v>1632000</v>
          </cell>
          <cell r="AC8522" t="str">
            <v>Bột Ăn Dặm</v>
          </cell>
          <cell r="AH8522" t="str">
            <v>Tiến độ 1</v>
          </cell>
        </row>
        <row r="8523">
          <cell r="H8523" t="str">
            <v>MC000376</v>
          </cell>
          <cell r="P8523">
            <v>1632000</v>
          </cell>
          <cell r="AC8523" t="str">
            <v>Bột Ăn Dặm</v>
          </cell>
          <cell r="AH8523" t="str">
            <v>Tiến độ 1</v>
          </cell>
        </row>
        <row r="8524">
          <cell r="H8524" t="str">
            <v>MC000376</v>
          </cell>
          <cell r="P8524">
            <v>1416000</v>
          </cell>
          <cell r="AC8524" t="str">
            <v>Bột Ăn Dặm</v>
          </cell>
          <cell r="AH8524" t="str">
            <v>Tiến độ 1</v>
          </cell>
        </row>
        <row r="8525">
          <cell r="H8525" t="str">
            <v>MC000376</v>
          </cell>
          <cell r="P8525">
            <v>5760000</v>
          </cell>
          <cell r="AC8525" t="str">
            <v>Dinh Dưỡng</v>
          </cell>
          <cell r="AH8525" t="str">
            <v>Tiến độ 1</v>
          </cell>
        </row>
        <row r="8526">
          <cell r="H8526" t="str">
            <v>MC000376</v>
          </cell>
          <cell r="P8526">
            <v>5880000</v>
          </cell>
          <cell r="AC8526" t="str">
            <v>Dinh Dưỡng</v>
          </cell>
          <cell r="AH8526" t="str">
            <v>Tiến độ 1</v>
          </cell>
        </row>
        <row r="8527">
          <cell r="H8527" t="str">
            <v>MC000376</v>
          </cell>
          <cell r="P8527">
            <v>9960000</v>
          </cell>
          <cell r="AC8527" t="str">
            <v>Dinh Dưỡng</v>
          </cell>
          <cell r="AH8527" t="str">
            <v>Tiến độ 1</v>
          </cell>
        </row>
        <row r="8528">
          <cell r="H8528" t="str">
            <v>MC000376</v>
          </cell>
          <cell r="P8528">
            <v>11592000</v>
          </cell>
          <cell r="AC8528" t="str">
            <v>Dinh Dưỡng</v>
          </cell>
          <cell r="AH8528" t="str">
            <v>Tiến độ 1</v>
          </cell>
        </row>
        <row r="8529">
          <cell r="H8529" t="str">
            <v>MC000376</v>
          </cell>
          <cell r="P8529">
            <v>3828000</v>
          </cell>
          <cell r="AC8529" t="str">
            <v>Dinh Dưỡng</v>
          </cell>
          <cell r="AH8529" t="str">
            <v>Tiến độ 1</v>
          </cell>
        </row>
        <row r="8530">
          <cell r="H8530" t="str">
            <v>MC000376</v>
          </cell>
          <cell r="P8530">
            <v>8880000</v>
          </cell>
          <cell r="AC8530" t="str">
            <v>Dinh Dưỡng</v>
          </cell>
          <cell r="AH8530" t="str">
            <v>Tiến độ 1</v>
          </cell>
        </row>
        <row r="8531">
          <cell r="H8531" t="str">
            <v>MC000376</v>
          </cell>
          <cell r="P8531">
            <v>4632000</v>
          </cell>
          <cell r="AC8531" t="str">
            <v>Dinh Dưỡng</v>
          </cell>
          <cell r="AH8531" t="str">
            <v>Tiến độ 1</v>
          </cell>
        </row>
        <row r="8532">
          <cell r="H8532" t="str">
            <v>MC000376</v>
          </cell>
          <cell r="P8532">
            <v>13824000</v>
          </cell>
          <cell r="AC8532" t="str">
            <v>Sữa nước</v>
          </cell>
          <cell r="AH8532" t="str">
            <v>Tiến độ 1</v>
          </cell>
        </row>
        <row r="8533">
          <cell r="H8533" t="str">
            <v>MC000376</v>
          </cell>
          <cell r="P8533">
            <v>9936000</v>
          </cell>
          <cell r="AC8533" t="str">
            <v>Sữa nước</v>
          </cell>
          <cell r="AH8533" t="str">
            <v>Tiến độ 1</v>
          </cell>
        </row>
        <row r="8534">
          <cell r="H8534" t="str">
            <v>MC002736</v>
          </cell>
          <cell r="P8534">
            <v>7896000</v>
          </cell>
          <cell r="AC8534" t="str">
            <v>Pharma</v>
          </cell>
          <cell r="AH8534" t="str">
            <v>Tiến độ 1</v>
          </cell>
        </row>
        <row r="8535">
          <cell r="H8535" t="str">
            <v>MC002736</v>
          </cell>
          <cell r="P8535">
            <v>7656000</v>
          </cell>
          <cell r="AC8535" t="str">
            <v>Pharma</v>
          </cell>
          <cell r="AH8535" t="str">
            <v>Tiến độ 1</v>
          </cell>
        </row>
        <row r="8536">
          <cell r="H8536" t="str">
            <v>MC002736</v>
          </cell>
          <cell r="P8536">
            <v>2520000</v>
          </cell>
          <cell r="AC8536" t="str">
            <v>Pharma</v>
          </cell>
          <cell r="AH8536" t="str">
            <v>Tiến độ 1</v>
          </cell>
        </row>
        <row r="8537">
          <cell r="H8537" t="str">
            <v>MC002736</v>
          </cell>
          <cell r="P8537">
            <v>2784000</v>
          </cell>
          <cell r="AC8537" t="str">
            <v>Pharma</v>
          </cell>
          <cell r="AH8537" t="str">
            <v>Tiến độ 1</v>
          </cell>
        </row>
        <row r="8538">
          <cell r="H8538" t="str">
            <v>MC002736</v>
          </cell>
          <cell r="P8538">
            <v>2760000</v>
          </cell>
          <cell r="AC8538" t="str">
            <v>Pharma</v>
          </cell>
          <cell r="AH8538" t="str">
            <v>Tiến độ 1</v>
          </cell>
        </row>
        <row r="8539">
          <cell r="H8539" t="str">
            <v>MC002736</v>
          </cell>
          <cell r="P8539">
            <v>3000000</v>
          </cell>
          <cell r="AC8539" t="str">
            <v>Pharma</v>
          </cell>
          <cell r="AH8539" t="str">
            <v>Tiến độ 1</v>
          </cell>
        </row>
        <row r="8540">
          <cell r="H8540" t="str">
            <v>MC002736</v>
          </cell>
          <cell r="P8540">
            <v>2640000</v>
          </cell>
          <cell r="AC8540" t="str">
            <v>Pharma</v>
          </cell>
          <cell r="AH8540" t="str">
            <v>Tiến độ 1</v>
          </cell>
        </row>
        <row r="8541">
          <cell r="H8541" t="str">
            <v>MC000521</v>
          </cell>
          <cell r="P8541">
            <v>25200000</v>
          </cell>
          <cell r="AC8541" t="str">
            <v>Pharma</v>
          </cell>
          <cell r="AH8541" t="str">
            <v>Tiến độ 1</v>
          </cell>
        </row>
        <row r="8542">
          <cell r="H8542" t="str">
            <v>MC000521</v>
          </cell>
          <cell r="P8542">
            <v>26796000</v>
          </cell>
          <cell r="AC8542" t="str">
            <v>Pharma</v>
          </cell>
          <cell r="AH8542" t="str">
            <v>Tiến độ 1</v>
          </cell>
        </row>
        <row r="8543">
          <cell r="H8543" t="str">
            <v>MC000521</v>
          </cell>
          <cell r="P8543">
            <v>27600000</v>
          </cell>
          <cell r="AC8543" t="str">
            <v>Pharma</v>
          </cell>
          <cell r="AH8543" t="str">
            <v>Tiến độ 1</v>
          </cell>
        </row>
        <row r="8544">
          <cell r="H8544" t="str">
            <v>MC000521</v>
          </cell>
          <cell r="P8544">
            <v>38188800</v>
          </cell>
          <cell r="AC8544" t="str">
            <v>Sữa Nước</v>
          </cell>
          <cell r="AH8544" t="str">
            <v>Tiến độ 1</v>
          </cell>
        </row>
        <row r="8545">
          <cell r="H8545" t="str">
            <v>MC003488</v>
          </cell>
          <cell r="P8545">
            <v>60240000</v>
          </cell>
          <cell r="AC8545" t="str">
            <v>Dinh Dưỡng</v>
          </cell>
          <cell r="AH8545" t="str">
            <v>Tiến độ 1</v>
          </cell>
        </row>
        <row r="8546">
          <cell r="H8546" t="str">
            <v>MC000643</v>
          </cell>
          <cell r="P8546">
            <v>69120000</v>
          </cell>
          <cell r="AC8546" t="str">
            <v>Sữa nước</v>
          </cell>
          <cell r="AH8546" t="str">
            <v>Tiến độ 1</v>
          </cell>
        </row>
        <row r="8547">
          <cell r="H8547" t="str">
            <v>MC000643</v>
          </cell>
          <cell r="P8547">
            <v>37756800</v>
          </cell>
          <cell r="AC8547" t="str">
            <v>Sữa nước</v>
          </cell>
          <cell r="AH8547" t="str">
            <v>Tiến độ 1</v>
          </cell>
        </row>
        <row r="8548">
          <cell r="H8548" t="str">
            <v>MC000643</v>
          </cell>
          <cell r="P8548">
            <v>13824000</v>
          </cell>
          <cell r="AC8548" t="str">
            <v>Sữa nước</v>
          </cell>
          <cell r="AH8548" t="str">
            <v>Tiến độ 1</v>
          </cell>
        </row>
        <row r="8549">
          <cell r="H8549" t="str">
            <v>MC000643</v>
          </cell>
          <cell r="P8549">
            <v>9936000</v>
          </cell>
          <cell r="AC8549" t="str">
            <v>Sữa nước</v>
          </cell>
          <cell r="AH8549" t="str">
            <v>Tiến độ 1</v>
          </cell>
        </row>
        <row r="8550">
          <cell r="H8550" t="str">
            <v>MC002499</v>
          </cell>
          <cell r="P8550">
            <v>4320000</v>
          </cell>
          <cell r="AC8550" t="str">
            <v>Sữa Nước Pharma</v>
          </cell>
          <cell r="AH8550" t="str">
            <v>Tiến độ 1</v>
          </cell>
        </row>
        <row r="8551">
          <cell r="H8551" t="str">
            <v>MC002499</v>
          </cell>
          <cell r="P8551">
            <v>6624000</v>
          </cell>
          <cell r="AC8551" t="str">
            <v>Sữa Nước Pharma</v>
          </cell>
          <cell r="AH8551" t="str">
            <v>Tiến độ 1</v>
          </cell>
        </row>
        <row r="8552">
          <cell r="H8552" t="str">
            <v>MC002499</v>
          </cell>
          <cell r="P8552">
            <v>2688000</v>
          </cell>
          <cell r="AC8552" t="str">
            <v>Sữa Nước Pharma</v>
          </cell>
          <cell r="AH8552" t="str">
            <v>Tiến độ 1</v>
          </cell>
        </row>
        <row r="8553">
          <cell r="H8553" t="str">
            <v>MC002499</v>
          </cell>
          <cell r="P8553">
            <v>7896000</v>
          </cell>
          <cell r="AC8553" t="str">
            <v>Pharma</v>
          </cell>
          <cell r="AH8553" t="str">
            <v>Tiến độ 1</v>
          </cell>
        </row>
        <row r="8554">
          <cell r="H8554" t="str">
            <v>MC002499</v>
          </cell>
          <cell r="P8554">
            <v>10560000</v>
          </cell>
          <cell r="AC8554" t="str">
            <v>Pharma</v>
          </cell>
          <cell r="AH8554" t="str">
            <v>Tiến độ 1</v>
          </cell>
        </row>
        <row r="8555">
          <cell r="H8555" t="str">
            <v>MC002499</v>
          </cell>
          <cell r="P8555">
            <v>11040000</v>
          </cell>
          <cell r="AC8555" t="str">
            <v>Pharma</v>
          </cell>
          <cell r="AH8555" t="str">
            <v>Tiến độ 1</v>
          </cell>
        </row>
        <row r="8556">
          <cell r="H8556" t="str">
            <v>MC002499</v>
          </cell>
          <cell r="P8556">
            <v>13824000</v>
          </cell>
          <cell r="AC8556" t="str">
            <v>Sữa nước</v>
          </cell>
          <cell r="AH8556" t="str">
            <v>Tiến độ 1</v>
          </cell>
        </row>
        <row r="8557">
          <cell r="H8557" t="str">
            <v>MC002499</v>
          </cell>
          <cell r="P8557">
            <v>9936000</v>
          </cell>
          <cell r="AC8557" t="str">
            <v>Sữa nước</v>
          </cell>
          <cell r="AH8557" t="str">
            <v>Tiến độ 1</v>
          </cell>
        </row>
        <row r="8558">
          <cell r="H8558" t="str">
            <v>MC001156</v>
          </cell>
          <cell r="P8558">
            <v>99360000</v>
          </cell>
          <cell r="AC8558" t="str">
            <v>Sữa nước</v>
          </cell>
          <cell r="AH8558" t="str">
            <v>Tiến độ 1</v>
          </cell>
        </row>
        <row r="8559">
          <cell r="H8559" t="str">
            <v>MC001156</v>
          </cell>
          <cell r="P8559">
            <v>4320000</v>
          </cell>
          <cell r="AC8559" t="str">
            <v>Sữa nước</v>
          </cell>
          <cell r="AH8559" t="str">
            <v>Tiến độ 1</v>
          </cell>
        </row>
        <row r="8560">
          <cell r="H8560" t="str">
            <v>MC002460</v>
          </cell>
          <cell r="P8560">
            <v>12600000</v>
          </cell>
          <cell r="AC8560" t="str">
            <v>Sữa Nước Pharma</v>
          </cell>
          <cell r="AH8560" t="str">
            <v>Tiến độ 1</v>
          </cell>
        </row>
        <row r="8561">
          <cell r="H8561" t="str">
            <v>MC002460</v>
          </cell>
          <cell r="P8561">
            <v>10752000</v>
          </cell>
          <cell r="AC8561" t="str">
            <v>Sữa Nước Pharma</v>
          </cell>
          <cell r="AH8561" t="str">
            <v>Tiến độ 1</v>
          </cell>
        </row>
        <row r="8562">
          <cell r="H8562" t="str">
            <v>MC002460</v>
          </cell>
          <cell r="P8562">
            <v>5760000</v>
          </cell>
          <cell r="AC8562" t="str">
            <v>Sữa Nước</v>
          </cell>
          <cell r="AH8562" t="str">
            <v>Tiến độ 1</v>
          </cell>
        </row>
        <row r="8563">
          <cell r="H8563" t="str">
            <v>MC002460</v>
          </cell>
          <cell r="P8563">
            <v>7680000</v>
          </cell>
          <cell r="AC8563" t="str">
            <v>Sữa Nước</v>
          </cell>
          <cell r="AH8563" t="str">
            <v>Tiến độ 1</v>
          </cell>
        </row>
        <row r="8564">
          <cell r="H8564" t="str">
            <v>MC002460</v>
          </cell>
          <cell r="P8564">
            <v>4492800</v>
          </cell>
          <cell r="AC8564" t="str">
            <v>Sữa Nước</v>
          </cell>
          <cell r="AH8564" t="str">
            <v>Tiến độ 1</v>
          </cell>
        </row>
        <row r="8565">
          <cell r="H8565" t="str">
            <v>MC002460</v>
          </cell>
          <cell r="P8565">
            <v>1200000</v>
          </cell>
          <cell r="AC8565" t="str">
            <v>Nunest</v>
          </cell>
          <cell r="AH8565" t="str">
            <v>Tiến độ 1</v>
          </cell>
        </row>
        <row r="8566">
          <cell r="H8566" t="str">
            <v>MC002460</v>
          </cell>
          <cell r="P8566">
            <v>690000</v>
          </cell>
          <cell r="AC8566" t="str">
            <v>Nunest</v>
          </cell>
          <cell r="AH8566" t="str">
            <v>Tiến độ 1</v>
          </cell>
        </row>
        <row r="8567">
          <cell r="H8567" t="str">
            <v>MC000041</v>
          </cell>
          <cell r="P8567">
            <v>13824000</v>
          </cell>
          <cell r="AC8567" t="str">
            <v>Sữa nước</v>
          </cell>
          <cell r="AH8567" t="str">
            <v>Tiến độ 1</v>
          </cell>
        </row>
        <row r="8568">
          <cell r="H8568" t="str">
            <v>MC000041</v>
          </cell>
          <cell r="P8568">
            <v>9936000</v>
          </cell>
          <cell r="AC8568" t="str">
            <v>Sữa nước</v>
          </cell>
          <cell r="AH8568" t="str">
            <v>Tiến độ 1</v>
          </cell>
        </row>
        <row r="8569">
          <cell r="H8569" t="str">
            <v>MC000782</v>
          </cell>
          <cell r="P8569">
            <v>3264000</v>
          </cell>
          <cell r="AC8569" t="str">
            <v>Bột Ăn Dặm</v>
          </cell>
          <cell r="AH8569" t="str">
            <v>Tiến độ 1</v>
          </cell>
        </row>
        <row r="8570">
          <cell r="H8570" t="str">
            <v>MC000782</v>
          </cell>
          <cell r="P8570">
            <v>2832000</v>
          </cell>
          <cell r="AC8570" t="str">
            <v>Bột Ăn Dặm</v>
          </cell>
          <cell r="AH8570" t="str">
            <v>Tiến độ 1</v>
          </cell>
        </row>
        <row r="8571">
          <cell r="H8571" t="str">
            <v>MC000782</v>
          </cell>
          <cell r="P8571">
            <v>3264000</v>
          </cell>
          <cell r="AC8571" t="str">
            <v>Bột Ăn Dặm</v>
          </cell>
          <cell r="AH8571" t="str">
            <v>Tiến độ 1</v>
          </cell>
        </row>
        <row r="8572">
          <cell r="H8572" t="str">
            <v>MC000782</v>
          </cell>
          <cell r="P8572">
            <v>12240000</v>
          </cell>
          <cell r="AC8572" t="str">
            <v>Sữa Nước Colos</v>
          </cell>
          <cell r="AH8572" t="str">
            <v>Tiến độ 1</v>
          </cell>
        </row>
        <row r="8573">
          <cell r="H8573" t="str">
            <v>MC000782</v>
          </cell>
          <cell r="P8573">
            <v>2304000</v>
          </cell>
          <cell r="AC8573" t="str">
            <v>Sữa Nước</v>
          </cell>
          <cell r="AH8573" t="str">
            <v>Tiến độ 1</v>
          </cell>
        </row>
        <row r="8574">
          <cell r="H8574" t="str">
            <v>MC000782</v>
          </cell>
          <cell r="P8574">
            <v>9000000</v>
          </cell>
          <cell r="AC8574" t="str">
            <v>Sữa Nước Pharma</v>
          </cell>
          <cell r="AH8574" t="str">
            <v>Tiến độ 1</v>
          </cell>
        </row>
        <row r="8575">
          <cell r="H8575" t="str">
            <v>MC000782</v>
          </cell>
          <cell r="P8575">
            <v>11520000</v>
          </cell>
          <cell r="AC8575" t="str">
            <v>Dinh Dưỡng</v>
          </cell>
          <cell r="AH8575" t="str">
            <v>Tiến độ 1</v>
          </cell>
        </row>
        <row r="8576">
          <cell r="H8576" t="str">
            <v>MC000782</v>
          </cell>
          <cell r="P8576">
            <v>9264000</v>
          </cell>
          <cell r="AC8576" t="str">
            <v>Dinh Dưỡng</v>
          </cell>
          <cell r="AH8576" t="str">
            <v>Tiến độ 1</v>
          </cell>
        </row>
        <row r="8577">
          <cell r="H8577" t="str">
            <v>MC000782</v>
          </cell>
          <cell r="P8577">
            <v>4824000</v>
          </cell>
          <cell r="AC8577" t="str">
            <v>Dinh Dưỡng</v>
          </cell>
          <cell r="AH8577" t="str">
            <v>Tiến độ 1</v>
          </cell>
        </row>
        <row r="8578">
          <cell r="H8578" t="str">
            <v>MC000782</v>
          </cell>
          <cell r="P8578">
            <v>4980000</v>
          </cell>
          <cell r="AC8578" t="str">
            <v>Dinh Dưỡng</v>
          </cell>
          <cell r="AH8578" t="str">
            <v>Tiến độ 1</v>
          </cell>
        </row>
        <row r="8579">
          <cell r="H8579" t="str">
            <v>MC000782</v>
          </cell>
          <cell r="P8579">
            <v>1938000</v>
          </cell>
          <cell r="AC8579" t="str">
            <v>Dinh Dưỡng</v>
          </cell>
          <cell r="AH8579" t="str">
            <v>Tiến độ 1</v>
          </cell>
        </row>
        <row r="8580">
          <cell r="H8580" t="str">
            <v>MC000782</v>
          </cell>
          <cell r="P8580">
            <v>3864000</v>
          </cell>
          <cell r="AC8580" t="str">
            <v>Dinh Dưỡng</v>
          </cell>
          <cell r="AH8580" t="str">
            <v>Tiến độ 1</v>
          </cell>
        </row>
        <row r="8581">
          <cell r="H8581" t="str">
            <v>MC002066</v>
          </cell>
          <cell r="P8581">
            <v>17280000</v>
          </cell>
          <cell r="AC8581" t="str">
            <v>Sữa Nước Pharma</v>
          </cell>
          <cell r="AH8581" t="str">
            <v>Tiến độ 1</v>
          </cell>
        </row>
        <row r="8582">
          <cell r="H8582" t="str">
            <v>MC002066</v>
          </cell>
          <cell r="P8582">
            <v>19353600</v>
          </cell>
          <cell r="AC8582" t="str">
            <v>Sữa Nước Pharma</v>
          </cell>
          <cell r="AH8582" t="str">
            <v>Tiến độ 1</v>
          </cell>
        </row>
        <row r="8583">
          <cell r="H8583" t="str">
            <v>MC002066</v>
          </cell>
          <cell r="P8583">
            <v>20736000</v>
          </cell>
          <cell r="AC8583" t="str">
            <v>Sữa Nước Pharma</v>
          </cell>
          <cell r="AH8583" t="str">
            <v>Tiến độ 1</v>
          </cell>
        </row>
        <row r="8584">
          <cell r="H8584" t="str">
            <v>MC002066</v>
          </cell>
          <cell r="P8584">
            <v>15897600</v>
          </cell>
          <cell r="AC8584" t="str">
            <v>Sữa Nước Pharma</v>
          </cell>
          <cell r="AH8584" t="str">
            <v>Tiến độ 1</v>
          </cell>
        </row>
        <row r="8585">
          <cell r="H8585" t="str">
            <v>MC002066</v>
          </cell>
          <cell r="P8585">
            <v>27000000</v>
          </cell>
          <cell r="AC8585" t="str">
            <v>Nunest</v>
          </cell>
          <cell r="AH8585" t="str">
            <v>Tiến độ 1</v>
          </cell>
        </row>
        <row r="8586">
          <cell r="H8586" t="str">
            <v>MC002066</v>
          </cell>
          <cell r="P8586">
            <v>7110000</v>
          </cell>
          <cell r="AC8586" t="str">
            <v>Nunest</v>
          </cell>
          <cell r="AH8586" t="str">
            <v>Tiến độ 1</v>
          </cell>
        </row>
        <row r="8587">
          <cell r="H8587" t="str">
            <v>MC002066</v>
          </cell>
          <cell r="P8587">
            <v>14700000</v>
          </cell>
          <cell r="AC8587" t="str">
            <v>Nunest</v>
          </cell>
          <cell r="AH8587" t="str">
            <v>Tiến độ 1</v>
          </cell>
        </row>
        <row r="8588">
          <cell r="H8588" t="str">
            <v>MC002066</v>
          </cell>
          <cell r="P8588">
            <v>4680000</v>
          </cell>
          <cell r="AC8588" t="str">
            <v>Nunest</v>
          </cell>
          <cell r="AH8588" t="str">
            <v>Tiến độ 1</v>
          </cell>
        </row>
        <row r="8589">
          <cell r="H8589" t="str">
            <v>MC001142</v>
          </cell>
          <cell r="P8589">
            <v>1632000</v>
          </cell>
          <cell r="AC8589" t="str">
            <v>Bột Ăn Dặm</v>
          </cell>
          <cell r="AH8589" t="str">
            <v>Tiến độ 1</v>
          </cell>
        </row>
        <row r="8590">
          <cell r="H8590" t="str">
            <v>MC001142</v>
          </cell>
          <cell r="P8590">
            <v>1632000</v>
          </cell>
          <cell r="AC8590" t="str">
            <v>Bột Ăn Dặm</v>
          </cell>
          <cell r="AH8590" t="str">
            <v>Tiến độ 1</v>
          </cell>
        </row>
        <row r="8591">
          <cell r="H8591" t="str">
            <v>MC001142</v>
          </cell>
          <cell r="P8591">
            <v>1416000</v>
          </cell>
          <cell r="AC8591" t="str">
            <v>Bột Ăn Dặm</v>
          </cell>
          <cell r="AH8591" t="str">
            <v>Tiến độ 1</v>
          </cell>
        </row>
        <row r="8592">
          <cell r="H8592" t="str">
            <v>MC001142</v>
          </cell>
          <cell r="P8592">
            <v>5760000</v>
          </cell>
          <cell r="AC8592" t="str">
            <v>Sữa Nước</v>
          </cell>
          <cell r="AH8592" t="str">
            <v>Tiến độ 1</v>
          </cell>
        </row>
        <row r="8593">
          <cell r="H8593" t="str">
            <v>MC001142</v>
          </cell>
          <cell r="P8593">
            <v>13824000</v>
          </cell>
          <cell r="AC8593" t="str">
            <v>Sữa nước</v>
          </cell>
          <cell r="AH8593" t="str">
            <v>Tiến độ 1</v>
          </cell>
        </row>
        <row r="8594">
          <cell r="H8594" t="str">
            <v>MC001142</v>
          </cell>
          <cell r="P8594">
            <v>9936000</v>
          </cell>
          <cell r="AC8594" t="str">
            <v>Sữa nước</v>
          </cell>
          <cell r="AH8594" t="str">
            <v>Tiến độ 1</v>
          </cell>
        </row>
        <row r="8595">
          <cell r="H8595" t="str">
            <v>MC001142</v>
          </cell>
          <cell r="P8595">
            <v>3120000</v>
          </cell>
          <cell r="AC8595" t="str">
            <v>Sữa Bột Colos</v>
          </cell>
          <cell r="AH8595" t="str">
            <v>Tiến độ 1</v>
          </cell>
        </row>
        <row r="8596">
          <cell r="H8596" t="str">
            <v>MC001142</v>
          </cell>
          <cell r="P8596">
            <v>3120000</v>
          </cell>
          <cell r="AC8596" t="str">
            <v>Sữa Bột Colos</v>
          </cell>
          <cell r="AH8596" t="str">
            <v>Tiến độ 1</v>
          </cell>
        </row>
        <row r="8597">
          <cell r="H8597" t="str">
            <v>MC001142</v>
          </cell>
          <cell r="P8597">
            <v>6912000</v>
          </cell>
          <cell r="AC8597" t="str">
            <v>Sữa Nước</v>
          </cell>
          <cell r="AH8597" t="str">
            <v>Tiến độ 1</v>
          </cell>
        </row>
        <row r="8598">
          <cell r="H8598" t="str">
            <v>MC001142</v>
          </cell>
          <cell r="P8598">
            <v>11520000</v>
          </cell>
          <cell r="AC8598" t="str">
            <v>Sữa Nước</v>
          </cell>
          <cell r="AH8598" t="str">
            <v>Tiến độ 1</v>
          </cell>
        </row>
        <row r="8599">
          <cell r="H8599" t="str">
            <v>MC000342</v>
          </cell>
          <cell r="P8599">
            <v>13824000</v>
          </cell>
          <cell r="AC8599" t="str">
            <v>Sữa nước</v>
          </cell>
          <cell r="AH8599" t="str">
            <v>Tiến độ 1</v>
          </cell>
        </row>
        <row r="8600">
          <cell r="H8600" t="str">
            <v>MC000342</v>
          </cell>
          <cell r="P8600">
            <v>9936000</v>
          </cell>
          <cell r="AC8600" t="str">
            <v>Sữa nước</v>
          </cell>
          <cell r="AH8600" t="str">
            <v>Tiến độ 1</v>
          </cell>
        </row>
        <row r="8601">
          <cell r="H8601" t="str">
            <v>MC000615</v>
          </cell>
          <cell r="P8601">
            <v>13824000</v>
          </cell>
          <cell r="AC8601" t="str">
            <v>Sữa nước</v>
          </cell>
          <cell r="AH8601" t="str">
            <v>Tiến độ 1</v>
          </cell>
        </row>
        <row r="8602">
          <cell r="H8602" t="str">
            <v>MC000615</v>
          </cell>
          <cell r="P8602">
            <v>9936000</v>
          </cell>
          <cell r="AC8602" t="str">
            <v>Sữa nước</v>
          </cell>
          <cell r="AH8602" t="str">
            <v>Tiến độ 1</v>
          </cell>
        </row>
        <row r="8603">
          <cell r="H8603" t="str">
            <v>MC002560</v>
          </cell>
          <cell r="P8603">
            <v>6912000</v>
          </cell>
          <cell r="AC8603" t="str">
            <v>Sữa Nước</v>
          </cell>
          <cell r="AH8603" t="str">
            <v>Tiến độ 1</v>
          </cell>
        </row>
        <row r="8604">
          <cell r="H8604" t="str">
            <v>MC002560</v>
          </cell>
          <cell r="P8604">
            <v>13824000</v>
          </cell>
          <cell r="AC8604" t="str">
            <v>Sữa nước</v>
          </cell>
          <cell r="AH8604" t="str">
            <v>Tiến độ 1</v>
          </cell>
        </row>
        <row r="8605">
          <cell r="H8605" t="str">
            <v>MC002560</v>
          </cell>
          <cell r="P8605">
            <v>9936000</v>
          </cell>
          <cell r="AC8605" t="str">
            <v>Sữa nước</v>
          </cell>
          <cell r="AH8605" t="str">
            <v>Tiến độ 1</v>
          </cell>
        </row>
        <row r="8606">
          <cell r="H8606" t="str">
            <v>MC002560</v>
          </cell>
          <cell r="P8606">
            <v>5040000</v>
          </cell>
          <cell r="AC8606" t="str">
            <v>Pharma</v>
          </cell>
          <cell r="AH8606" t="str">
            <v>Tiến độ 1</v>
          </cell>
        </row>
        <row r="8607">
          <cell r="H8607" t="str">
            <v>MC002560</v>
          </cell>
          <cell r="P8607">
            <v>6480000</v>
          </cell>
          <cell r="AC8607" t="str">
            <v>Pharma</v>
          </cell>
          <cell r="AH8607" t="str">
            <v>Tiến độ 1</v>
          </cell>
        </row>
        <row r="8608">
          <cell r="H8608" t="str">
            <v>MC002500</v>
          </cell>
          <cell r="P8608">
            <v>3828000</v>
          </cell>
          <cell r="AC8608" t="str">
            <v>Pharma</v>
          </cell>
          <cell r="AH8608" t="str">
            <v>Tiến độ 1</v>
          </cell>
        </row>
        <row r="8609">
          <cell r="H8609" t="str">
            <v>MC002500</v>
          </cell>
          <cell r="P8609">
            <v>13824000</v>
          </cell>
          <cell r="AC8609" t="str">
            <v>Sữa nước</v>
          </cell>
          <cell r="AH8609" t="str">
            <v>Tiến độ 1</v>
          </cell>
        </row>
        <row r="8610">
          <cell r="H8610" t="str">
            <v>MC002500</v>
          </cell>
          <cell r="P8610">
            <v>9936000</v>
          </cell>
          <cell r="AC8610" t="str">
            <v>Sữa nước</v>
          </cell>
          <cell r="AH8610" t="str">
            <v>Tiến độ 1</v>
          </cell>
        </row>
        <row r="8611">
          <cell r="H8611" t="str">
            <v>MC000798</v>
          </cell>
          <cell r="P8611">
            <v>5760000</v>
          </cell>
          <cell r="AC8611" t="str">
            <v>Sữa Nước</v>
          </cell>
          <cell r="AH8611" t="str">
            <v>Tiến độ 1</v>
          </cell>
        </row>
        <row r="8612">
          <cell r="H8612" t="str">
            <v>MC000798</v>
          </cell>
          <cell r="P8612">
            <v>11520000</v>
          </cell>
          <cell r="AC8612" t="str">
            <v>Sữa Nước</v>
          </cell>
          <cell r="AH8612" t="str">
            <v>Tiến độ 1</v>
          </cell>
        </row>
        <row r="8613">
          <cell r="H8613" t="str">
            <v>MC000798</v>
          </cell>
          <cell r="P8613">
            <v>6912000</v>
          </cell>
          <cell r="AC8613" t="str">
            <v>Sữa nước</v>
          </cell>
          <cell r="AH8613" t="str">
            <v>Tiến độ 1</v>
          </cell>
        </row>
        <row r="8614">
          <cell r="H8614" t="str">
            <v>MC000798</v>
          </cell>
          <cell r="P8614">
            <v>3974400</v>
          </cell>
          <cell r="AC8614" t="str">
            <v>Sữa nước</v>
          </cell>
          <cell r="AH8614" t="str">
            <v>Tiến độ 1</v>
          </cell>
        </row>
        <row r="8615">
          <cell r="H8615" t="str">
            <v>MC000798</v>
          </cell>
          <cell r="P8615">
            <v>7920000</v>
          </cell>
          <cell r="AC8615" t="str">
            <v>Pharma</v>
          </cell>
          <cell r="AH8615" t="str">
            <v>Tiến độ 1</v>
          </cell>
        </row>
        <row r="8616">
          <cell r="H8616" t="str">
            <v>MC000798</v>
          </cell>
          <cell r="P8616">
            <v>6120000</v>
          </cell>
          <cell r="AC8616" t="str">
            <v>Sữa Bột Colos</v>
          </cell>
          <cell r="AH8616" t="str">
            <v>Tiến độ 1</v>
          </cell>
        </row>
        <row r="8617">
          <cell r="H8617" t="str">
            <v>MC000798</v>
          </cell>
          <cell r="P8617">
            <v>5400000</v>
          </cell>
          <cell r="AC8617" t="str">
            <v>Sữa Nước Pharma</v>
          </cell>
          <cell r="AH8617" t="str">
            <v>Tiến độ 1</v>
          </cell>
        </row>
        <row r="8618">
          <cell r="H8618" t="str">
            <v>MC000798</v>
          </cell>
          <cell r="P8618">
            <v>4320000</v>
          </cell>
          <cell r="AC8618" t="str">
            <v>Sữa Nước Pharma</v>
          </cell>
          <cell r="AH8618" t="str">
            <v>Tiến độ 1</v>
          </cell>
        </row>
        <row r="8619">
          <cell r="H8619" t="str">
            <v>MC001359</v>
          </cell>
          <cell r="P8619">
            <v>8400000</v>
          </cell>
          <cell r="AC8619" t="str">
            <v>Nunest</v>
          </cell>
          <cell r="AH8619" t="str">
            <v>Tiến độ 1</v>
          </cell>
        </row>
        <row r="8620">
          <cell r="H8620" t="str">
            <v>MC001359</v>
          </cell>
          <cell r="P8620">
            <v>4320000</v>
          </cell>
          <cell r="AC8620" t="str">
            <v>Nunest</v>
          </cell>
          <cell r="AH8620" t="str">
            <v>Tiến độ 1</v>
          </cell>
        </row>
        <row r="8621">
          <cell r="H8621" t="str">
            <v>MC001359</v>
          </cell>
          <cell r="P8621">
            <v>11250000</v>
          </cell>
          <cell r="AC8621" t="str">
            <v>Nunest</v>
          </cell>
          <cell r="AH8621" t="str">
            <v>Tiến độ 1</v>
          </cell>
        </row>
        <row r="8622">
          <cell r="H8622" t="str">
            <v>MC001359</v>
          </cell>
          <cell r="P8622">
            <v>2250000</v>
          </cell>
          <cell r="AC8622" t="str">
            <v>Nunest</v>
          </cell>
          <cell r="AH8622" t="str">
            <v>Tiến độ 1</v>
          </cell>
        </row>
        <row r="8623">
          <cell r="H8623" t="str">
            <v>MC001359</v>
          </cell>
          <cell r="P8623">
            <v>4500000</v>
          </cell>
          <cell r="AC8623" t="str">
            <v>Nunest</v>
          </cell>
          <cell r="AH8623" t="str">
            <v>Tiến độ 1</v>
          </cell>
        </row>
        <row r="8624">
          <cell r="H8624" t="str">
            <v>MC001359</v>
          </cell>
          <cell r="P8624">
            <v>3000000</v>
          </cell>
          <cell r="AC8624" t="str">
            <v>Nunest</v>
          </cell>
          <cell r="AH8624" t="str">
            <v>Tiến độ 1</v>
          </cell>
        </row>
        <row r="8625">
          <cell r="H8625" t="str">
            <v>MC001359</v>
          </cell>
          <cell r="P8625">
            <v>3450000</v>
          </cell>
          <cell r="AC8625" t="str">
            <v>Nunest</v>
          </cell>
          <cell r="AH8625" t="str">
            <v>Tiến độ 1</v>
          </cell>
        </row>
        <row r="8626">
          <cell r="H8626" t="str">
            <v>MC002815</v>
          </cell>
          <cell r="P8626">
            <v>30120000</v>
          </cell>
          <cell r="AC8626" t="str">
            <v>Dinh Dưỡng</v>
          </cell>
          <cell r="AH8626" t="str">
            <v>Tiến độ 1</v>
          </cell>
        </row>
        <row r="8627">
          <cell r="H8627" t="str">
            <v>MC000370</v>
          </cell>
          <cell r="P8627">
            <v>810000</v>
          </cell>
          <cell r="AC8627" t="str">
            <v>Nunest</v>
          </cell>
          <cell r="AH8627" t="str">
            <v>Tiến độ 1</v>
          </cell>
        </row>
        <row r="8628">
          <cell r="H8628" t="str">
            <v>MC000035</v>
          </cell>
          <cell r="P8628">
            <v>9504000</v>
          </cell>
          <cell r="AC8628" t="str">
            <v>Dinh Dưỡng</v>
          </cell>
          <cell r="AH8628" t="str">
            <v>Tiến độ 1</v>
          </cell>
        </row>
        <row r="8629">
          <cell r="H8629" t="str">
            <v>MC001913</v>
          </cell>
          <cell r="P8629">
            <v>1105000</v>
          </cell>
          <cell r="AC8629" t="str">
            <v>PUR</v>
          </cell>
          <cell r="AH8629" t="str">
            <v>Tiến độ 1</v>
          </cell>
        </row>
        <row r="8630">
          <cell r="H8630" t="str">
            <v>MC001814</v>
          </cell>
          <cell r="P8630">
            <v>170000</v>
          </cell>
          <cell r="AC8630" t="str">
            <v>Pur</v>
          </cell>
          <cell r="AH8630" t="str">
            <v>Tiến độ 1</v>
          </cell>
        </row>
        <row r="8631">
          <cell r="H8631" t="str">
            <v>MC001814</v>
          </cell>
          <cell r="P8631">
            <v>1190000</v>
          </cell>
          <cell r="AC8631" t="str">
            <v>Pur</v>
          </cell>
          <cell r="AH8631" t="str">
            <v>Tiến độ 1</v>
          </cell>
        </row>
        <row r="8632">
          <cell r="H8632" t="str">
            <v>MC001814</v>
          </cell>
          <cell r="P8632">
            <v>118000</v>
          </cell>
          <cell r="AC8632" t="str">
            <v>Pur</v>
          </cell>
          <cell r="AH8632" t="str">
            <v>Tiến độ 1</v>
          </cell>
        </row>
        <row r="8633">
          <cell r="H8633" t="str">
            <v>MC001814</v>
          </cell>
          <cell r="P8633">
            <v>612000</v>
          </cell>
          <cell r="AC8633" t="str">
            <v>Pur</v>
          </cell>
          <cell r="AH8633" t="str">
            <v>Tiến độ 1</v>
          </cell>
        </row>
        <row r="8634">
          <cell r="H8634" t="str">
            <v>MC001814</v>
          </cell>
          <cell r="P8634">
            <v>6480000</v>
          </cell>
          <cell r="AC8634" t="str">
            <v>Pur</v>
          </cell>
          <cell r="AH8634" t="str">
            <v>Tiến độ 1</v>
          </cell>
        </row>
        <row r="8635">
          <cell r="H8635" t="str">
            <v>MC001814</v>
          </cell>
          <cell r="P8635">
            <v>1105000</v>
          </cell>
          <cell r="AC8635" t="str">
            <v>Pur</v>
          </cell>
          <cell r="AH8635" t="str">
            <v>Tiến độ 1</v>
          </cell>
        </row>
        <row r="8636">
          <cell r="H8636" t="str">
            <v>MC001814</v>
          </cell>
          <cell r="P8636">
            <v>1680000</v>
          </cell>
          <cell r="AC8636" t="str">
            <v>Pur</v>
          </cell>
          <cell r="AH8636" t="str">
            <v>Tiến độ 1</v>
          </cell>
        </row>
        <row r="8637">
          <cell r="H8637" t="str">
            <v>MC001814</v>
          </cell>
          <cell r="P8637">
            <v>990000</v>
          </cell>
          <cell r="AC8637" t="str">
            <v>Pur</v>
          </cell>
          <cell r="AH8637" t="str">
            <v>Tiến độ 1</v>
          </cell>
        </row>
        <row r="8638">
          <cell r="H8638" t="str">
            <v>MC001814</v>
          </cell>
          <cell r="P8638">
            <v>810000</v>
          </cell>
          <cell r="AC8638" t="str">
            <v>Pur</v>
          </cell>
          <cell r="AH8638" t="str">
            <v>Tiến độ 1</v>
          </cell>
        </row>
        <row r="8639">
          <cell r="H8639" t="str">
            <v>MC001814</v>
          </cell>
          <cell r="P8639">
            <v>300000</v>
          </cell>
          <cell r="AC8639" t="str">
            <v>Pur</v>
          </cell>
          <cell r="AH8639" t="str">
            <v>Tiến độ 1</v>
          </cell>
        </row>
        <row r="8640">
          <cell r="H8640" t="str">
            <v>MC001814</v>
          </cell>
          <cell r="P8640">
            <v>546000</v>
          </cell>
          <cell r="AC8640" t="str">
            <v>Pur</v>
          </cell>
          <cell r="AH8640" t="str">
            <v>Tiến độ 1</v>
          </cell>
        </row>
        <row r="8641">
          <cell r="H8641" t="str">
            <v>MC001814</v>
          </cell>
          <cell r="P8641">
            <v>540000</v>
          </cell>
          <cell r="AC8641" t="str">
            <v>Pur</v>
          </cell>
          <cell r="AH8641" t="str">
            <v>Tiến độ 1</v>
          </cell>
        </row>
        <row r="8642">
          <cell r="H8642" t="str">
            <v>MC001814</v>
          </cell>
          <cell r="P8642">
            <v>680000</v>
          </cell>
          <cell r="AC8642" t="str">
            <v>Pur</v>
          </cell>
          <cell r="AH8642" t="str">
            <v>Tiến độ 1</v>
          </cell>
        </row>
        <row r="8643">
          <cell r="H8643" t="str">
            <v>MC001814</v>
          </cell>
          <cell r="P8643">
            <v>270000</v>
          </cell>
          <cell r="AC8643" t="str">
            <v>Pur</v>
          </cell>
          <cell r="AH8643" t="str">
            <v>Tiến độ 1</v>
          </cell>
        </row>
        <row r="8644">
          <cell r="H8644" t="str">
            <v>MC001814</v>
          </cell>
          <cell r="P8644">
            <v>4140000</v>
          </cell>
          <cell r="AC8644" t="str">
            <v>Pur</v>
          </cell>
          <cell r="AH8644" t="str">
            <v>Tiến độ 1</v>
          </cell>
        </row>
        <row r="8645">
          <cell r="H8645" t="str">
            <v>MC001814</v>
          </cell>
          <cell r="P8645">
            <v>1680000</v>
          </cell>
          <cell r="AC8645" t="str">
            <v>Pur</v>
          </cell>
          <cell r="AH8645" t="str">
            <v>Tiến độ 1</v>
          </cell>
        </row>
        <row r="8646">
          <cell r="H8646" t="str">
            <v>MC001814</v>
          </cell>
          <cell r="P8646">
            <v>765000</v>
          </cell>
          <cell r="AC8646" t="str">
            <v>PUR</v>
          </cell>
          <cell r="AH8646" t="str">
            <v>Tiến độ 1</v>
          </cell>
        </row>
        <row r="8647">
          <cell r="H8647" t="str">
            <v>MC001814</v>
          </cell>
          <cell r="P8647">
            <v>232000</v>
          </cell>
          <cell r="AC8647" t="str">
            <v>PUR</v>
          </cell>
          <cell r="AH8647" t="str">
            <v>Tiến độ 1</v>
          </cell>
        </row>
        <row r="8648">
          <cell r="H8648" t="str">
            <v>MC001913</v>
          </cell>
          <cell r="P8648">
            <v>144000</v>
          </cell>
          <cell r="AC8648" t="str">
            <v>Pur</v>
          </cell>
          <cell r="AH8648" t="str">
            <v>Tiến độ 1</v>
          </cell>
        </row>
        <row r="8649">
          <cell r="H8649" t="str">
            <v>MC001913</v>
          </cell>
          <cell r="P8649">
            <v>3960000</v>
          </cell>
          <cell r="AC8649" t="str">
            <v>Pur</v>
          </cell>
          <cell r="AH8649" t="str">
            <v>Tiến độ 1</v>
          </cell>
        </row>
        <row r="8650">
          <cell r="H8650" t="str">
            <v>MC001913</v>
          </cell>
          <cell r="P8650">
            <v>720000</v>
          </cell>
          <cell r="AC8650" t="str">
            <v>Pur</v>
          </cell>
          <cell r="AH8650" t="str">
            <v>Tiến độ 1</v>
          </cell>
        </row>
        <row r="8651">
          <cell r="H8651" t="str">
            <v>MC001913</v>
          </cell>
          <cell r="P8651">
            <v>510000</v>
          </cell>
          <cell r="AC8651" t="str">
            <v>Pur</v>
          </cell>
          <cell r="AH8651" t="str">
            <v>Tiến độ 1</v>
          </cell>
        </row>
        <row r="8652">
          <cell r="H8652" t="str">
            <v>MC001913</v>
          </cell>
          <cell r="P8652">
            <v>270000</v>
          </cell>
          <cell r="AC8652" t="str">
            <v>Pur</v>
          </cell>
          <cell r="AH8652" t="str">
            <v>Tiến độ 1</v>
          </cell>
        </row>
        <row r="8653">
          <cell r="H8653" t="str">
            <v>MC001913</v>
          </cell>
          <cell r="P8653">
            <v>150000</v>
          </cell>
          <cell r="AC8653" t="str">
            <v>Pur</v>
          </cell>
          <cell r="AH8653" t="str">
            <v>Tiến độ 1</v>
          </cell>
        </row>
        <row r="8654">
          <cell r="H8654" t="str">
            <v>MC001207</v>
          </cell>
          <cell r="P8654">
            <v>236000</v>
          </cell>
          <cell r="AC8654" t="str">
            <v>Pur</v>
          </cell>
          <cell r="AH8654" t="str">
            <v>Tiến độ 1</v>
          </cell>
        </row>
        <row r="8655">
          <cell r="H8655" t="str">
            <v>MC001207</v>
          </cell>
          <cell r="P8655">
            <v>480000</v>
          </cell>
          <cell r="AC8655" t="str">
            <v>Pur</v>
          </cell>
          <cell r="AH8655" t="str">
            <v>Tiến độ 1</v>
          </cell>
        </row>
        <row r="8656">
          <cell r="H8656" t="str">
            <v>MC001207</v>
          </cell>
          <cell r="P8656">
            <v>580000</v>
          </cell>
          <cell r="AC8656" t="str">
            <v>Pur</v>
          </cell>
          <cell r="AH8656" t="str">
            <v>Tiến độ 1</v>
          </cell>
        </row>
        <row r="8657">
          <cell r="H8657" t="str">
            <v>MC002426</v>
          </cell>
          <cell r="P8657">
            <v>936000</v>
          </cell>
          <cell r="AC8657" t="str">
            <v>Nunest</v>
          </cell>
          <cell r="AH8657" t="str">
            <v>Tiến độ 1</v>
          </cell>
        </row>
        <row r="8658">
          <cell r="H8658" t="str">
            <v>MC002426</v>
          </cell>
          <cell r="P8658">
            <v>249000</v>
          </cell>
          <cell r="AC8658" t="str">
            <v>Nunest</v>
          </cell>
          <cell r="AH8658" t="str">
            <v>Tiến độ 1</v>
          </cell>
        </row>
        <row r="8659">
          <cell r="H8659" t="str">
            <v>MC002481</v>
          </cell>
          <cell r="P8659">
            <v>11520000</v>
          </cell>
          <cell r="AC8659" t="str">
            <v>Sữa Nước</v>
          </cell>
          <cell r="AH8659" t="str">
            <v>Tiến độ 1</v>
          </cell>
        </row>
        <row r="8660">
          <cell r="H8660" t="str">
            <v>MC002481</v>
          </cell>
          <cell r="P8660">
            <v>19872000</v>
          </cell>
          <cell r="AC8660" t="str">
            <v>Sữa Nước</v>
          </cell>
          <cell r="AH8660" t="str">
            <v>Tiến độ 1</v>
          </cell>
        </row>
        <row r="8661">
          <cell r="H8661" t="str">
            <v>MC002481</v>
          </cell>
          <cell r="P8661">
            <v>7992000</v>
          </cell>
          <cell r="AC8661" t="str">
            <v>Sữa nước</v>
          </cell>
          <cell r="AH8661" t="str">
            <v>Tiến độ 1</v>
          </cell>
        </row>
        <row r="8662">
          <cell r="H8662" t="str">
            <v>MC002481</v>
          </cell>
          <cell r="P8662">
            <v>25804800</v>
          </cell>
          <cell r="AC8662" t="str">
            <v>Sữa Nước Pharma</v>
          </cell>
          <cell r="AH8662" t="str">
            <v>Tiến độ 1</v>
          </cell>
        </row>
        <row r="8663">
          <cell r="H8663" t="str">
            <v>MC002481</v>
          </cell>
          <cell r="P8663">
            <v>10800000</v>
          </cell>
          <cell r="AC8663" t="str">
            <v>Sữa Nước Pharma</v>
          </cell>
          <cell r="AH8663" t="str">
            <v>Tiến độ 1</v>
          </cell>
        </row>
        <row r="8664">
          <cell r="H8664" t="str">
            <v>MC002481</v>
          </cell>
          <cell r="P8664">
            <v>11040000</v>
          </cell>
          <cell r="AC8664" t="str">
            <v>Pharma</v>
          </cell>
          <cell r="AH8664" t="str">
            <v>Tiến độ 1</v>
          </cell>
        </row>
        <row r="8665">
          <cell r="H8665" t="str">
            <v>MC002481</v>
          </cell>
          <cell r="P8665">
            <v>4752000</v>
          </cell>
          <cell r="AC8665" t="str">
            <v>Dinh Dưỡng</v>
          </cell>
          <cell r="AH8665" t="str">
            <v>Tiến độ 1</v>
          </cell>
        </row>
        <row r="8666">
          <cell r="H8666" t="str">
            <v>MC002481</v>
          </cell>
          <cell r="P8666">
            <v>8880000</v>
          </cell>
          <cell r="AC8666" t="str">
            <v>Dinh Dưỡng</v>
          </cell>
          <cell r="AH8666" t="str">
            <v>Tiến độ 1</v>
          </cell>
        </row>
        <row r="8667">
          <cell r="H8667" t="str">
            <v>MC002550</v>
          </cell>
          <cell r="P8667">
            <v>6480000</v>
          </cell>
          <cell r="AC8667" t="str">
            <v>Pharma</v>
          </cell>
          <cell r="AH8667" t="str">
            <v>Tiến độ 1</v>
          </cell>
        </row>
        <row r="8668">
          <cell r="H8668" t="str">
            <v>MC002550</v>
          </cell>
          <cell r="P8668">
            <v>6480000</v>
          </cell>
          <cell r="AC8668" t="str">
            <v>Pharma</v>
          </cell>
          <cell r="AH8668" t="str">
            <v>Tiến độ 1</v>
          </cell>
        </row>
        <row r="8669">
          <cell r="H8669" t="str">
            <v>MC000593</v>
          </cell>
          <cell r="P8669">
            <v>888000</v>
          </cell>
          <cell r="AC8669" t="str">
            <v>Sữa nước</v>
          </cell>
          <cell r="AH8669" t="str">
            <v>Tiến độ 1</v>
          </cell>
        </row>
        <row r="8670">
          <cell r="H8670" t="str">
            <v>MC000593</v>
          </cell>
          <cell r="P8670">
            <v>864000</v>
          </cell>
          <cell r="AC8670" t="str">
            <v>Sữa nước</v>
          </cell>
          <cell r="AH8670" t="str">
            <v>Tiến độ 1</v>
          </cell>
        </row>
        <row r="8671">
          <cell r="H8671" t="str">
            <v>MC000370</v>
          </cell>
          <cell r="P8671">
            <v>4980000</v>
          </cell>
          <cell r="AC8671" t="str">
            <v>Dinh Dưỡng</v>
          </cell>
          <cell r="AH8671" t="str">
            <v>Tiến độ 1</v>
          </cell>
        </row>
        <row r="8672">
          <cell r="H8672" t="str">
            <v>MC000035</v>
          </cell>
          <cell r="P8672">
            <v>6120000</v>
          </cell>
          <cell r="AC8672" t="str">
            <v>Sữa Bột Colos</v>
          </cell>
          <cell r="AH8672" t="str">
            <v>Tiến độ 1</v>
          </cell>
        </row>
        <row r="8673">
          <cell r="H8673" t="str">
            <v>MC000341</v>
          </cell>
          <cell r="P8673">
            <v>2160000</v>
          </cell>
          <cell r="AC8673" t="str">
            <v>Sữa Nước Pharma</v>
          </cell>
          <cell r="AH8673" t="str">
            <v>Tiến độ 1</v>
          </cell>
        </row>
        <row r="8674">
          <cell r="H8674" t="str">
            <v>MC001285</v>
          </cell>
          <cell r="P8674">
            <v>1872000</v>
          </cell>
          <cell r="AC8674" t="str">
            <v>Sữa Nước</v>
          </cell>
          <cell r="AH8674" t="str">
            <v>Tiến độ 1</v>
          </cell>
        </row>
        <row r="8675">
          <cell r="H8675" t="str">
            <v>MC002424</v>
          </cell>
          <cell r="P8675">
            <v>1468800</v>
          </cell>
          <cell r="AC8675" t="str">
            <v>Sữa Nước Colos</v>
          </cell>
          <cell r="AH8675" t="str">
            <v>Tiến độ 1</v>
          </cell>
        </row>
        <row r="8676">
          <cell r="H8676" t="str">
            <v>MC000788</v>
          </cell>
          <cell r="P8676">
            <v>8880000</v>
          </cell>
          <cell r="AC8676" t="str">
            <v>Dinh Dưỡng</v>
          </cell>
          <cell r="AH8676" t="str">
            <v>Tiến độ 1</v>
          </cell>
        </row>
        <row r="8677">
          <cell r="H8677" t="str">
            <v>MC000703</v>
          </cell>
          <cell r="P8677">
            <v>3600000</v>
          </cell>
          <cell r="AC8677" t="str">
            <v>Pur</v>
          </cell>
          <cell r="AH8677" t="str">
            <v>Tiến độ 1</v>
          </cell>
        </row>
        <row r="8678">
          <cell r="H8678" t="str">
            <v>MC001610</v>
          </cell>
          <cell r="P8678">
            <v>510000</v>
          </cell>
          <cell r="AC8678" t="str">
            <v>Pur</v>
          </cell>
          <cell r="AH8678" t="str">
            <v>Tiến độ 1</v>
          </cell>
        </row>
        <row r="8679">
          <cell r="H8679" t="str">
            <v>MC001610</v>
          </cell>
          <cell r="P8679">
            <v>660000</v>
          </cell>
          <cell r="AC8679" t="str">
            <v>Pur</v>
          </cell>
          <cell r="AH8679" t="str">
            <v>Tiến độ 1</v>
          </cell>
        </row>
        <row r="8680">
          <cell r="H8680" t="str">
            <v>MC001610</v>
          </cell>
          <cell r="P8680">
            <v>360000</v>
          </cell>
          <cell r="AC8680" t="str">
            <v>Pur</v>
          </cell>
          <cell r="AH8680" t="str">
            <v>Tiến độ 1</v>
          </cell>
        </row>
        <row r="8681">
          <cell r="H8681" t="str">
            <v>MC000355</v>
          </cell>
          <cell r="P8681">
            <v>3960000</v>
          </cell>
          <cell r="AC8681" t="str">
            <v>Nunest</v>
          </cell>
          <cell r="AH8681" t="str">
            <v>Tiến độ 1</v>
          </cell>
        </row>
        <row r="8682">
          <cell r="H8682" t="str">
            <v>MC000355</v>
          </cell>
          <cell r="P8682">
            <v>1242000</v>
          </cell>
          <cell r="AC8682" t="str">
            <v>Nunest</v>
          </cell>
          <cell r="AH8682" t="str">
            <v>Tiến độ 1</v>
          </cell>
        </row>
        <row r="8683">
          <cell r="H8683" t="str">
            <v>MC002766</v>
          </cell>
          <cell r="P8683">
            <v>4320000</v>
          </cell>
          <cell r="AC8683" t="str">
            <v>Dinh Dưỡng</v>
          </cell>
          <cell r="AH8683" t="str">
            <v>Tiến độ 1</v>
          </cell>
        </row>
        <row r="8684">
          <cell r="H8684" t="str">
            <v>MC002766</v>
          </cell>
          <cell r="P8684">
            <v>570000</v>
          </cell>
          <cell r="AC8684" t="str">
            <v>Dinh Dưỡng</v>
          </cell>
          <cell r="AH8684" t="str">
            <v>Tiến độ 1</v>
          </cell>
        </row>
        <row r="8685">
          <cell r="H8685" t="str">
            <v>MC002766</v>
          </cell>
          <cell r="P8685">
            <v>540000</v>
          </cell>
          <cell r="AC8685" t="str">
            <v>Dinh Dưỡng</v>
          </cell>
          <cell r="AH8685" t="str">
            <v>Tiến độ 1</v>
          </cell>
        </row>
        <row r="8686">
          <cell r="H8686" t="str">
            <v>MC002379</v>
          </cell>
          <cell r="P8686">
            <v>3012000</v>
          </cell>
          <cell r="AC8686" t="str">
            <v>Dinh Dưỡng</v>
          </cell>
          <cell r="AH8686" t="str">
            <v>Tiến độ 1</v>
          </cell>
        </row>
        <row r="8687">
          <cell r="H8687" t="str">
            <v>MC002379</v>
          </cell>
          <cell r="P8687">
            <v>415000</v>
          </cell>
          <cell r="AC8687" t="str">
            <v>Dinh Dưỡng</v>
          </cell>
          <cell r="AH8687" t="str">
            <v>Tiến độ 1</v>
          </cell>
        </row>
        <row r="8688">
          <cell r="H8688" t="str">
            <v>MC002379</v>
          </cell>
          <cell r="P8688">
            <v>322000</v>
          </cell>
          <cell r="AC8688" t="str">
            <v>Dinh Dưỡng</v>
          </cell>
          <cell r="AH8688" t="str">
            <v>Tiến độ 1</v>
          </cell>
        </row>
        <row r="8689">
          <cell r="H8689" t="str">
            <v>MC000861</v>
          </cell>
          <cell r="P8689">
            <v>1506000</v>
          </cell>
          <cell r="AC8689" t="str">
            <v>Dinh Dưỡng</v>
          </cell>
          <cell r="AH8689" t="str">
            <v>Tiến độ 1</v>
          </cell>
        </row>
        <row r="8690">
          <cell r="H8690" t="str">
            <v>MC001235</v>
          </cell>
          <cell r="P8690">
            <v>1757000</v>
          </cell>
          <cell r="AC8690" t="str">
            <v>Dinh Dưỡng</v>
          </cell>
          <cell r="AH8690" t="str">
            <v>Tiến độ 1</v>
          </cell>
        </row>
        <row r="8691">
          <cell r="H8691" t="str">
            <v>MC002173</v>
          </cell>
          <cell r="P8691">
            <v>768000</v>
          </cell>
          <cell r="AC8691" t="str">
            <v>Sữa Nước</v>
          </cell>
          <cell r="AH8691" t="str">
            <v>Tiến độ 1</v>
          </cell>
        </row>
        <row r="8692">
          <cell r="H8692" t="str">
            <v>MC002173</v>
          </cell>
          <cell r="P8692">
            <v>540000</v>
          </cell>
          <cell r="AC8692" t="str">
            <v>Pharma</v>
          </cell>
          <cell r="AH8692" t="str">
            <v>Tiến độ 1</v>
          </cell>
        </row>
        <row r="8693">
          <cell r="H8693" t="str">
            <v>MC002173</v>
          </cell>
          <cell r="P8693">
            <v>136000</v>
          </cell>
          <cell r="AC8693" t="str">
            <v>Bột Ăn Dặm</v>
          </cell>
          <cell r="AH8693" t="str">
            <v>Tiến độ 1</v>
          </cell>
        </row>
        <row r="8694">
          <cell r="H8694" t="str">
            <v>MC002173</v>
          </cell>
          <cell r="P8694">
            <v>68000</v>
          </cell>
          <cell r="AC8694" t="str">
            <v>Bột Ăn Dặm</v>
          </cell>
          <cell r="AH8694" t="str">
            <v>Tiến độ 1</v>
          </cell>
        </row>
        <row r="8695">
          <cell r="H8695" t="str">
            <v>MC002173</v>
          </cell>
          <cell r="P8695">
            <v>370000</v>
          </cell>
          <cell r="AC8695" t="str">
            <v>Dinh Dưỡng</v>
          </cell>
          <cell r="AH8695" t="str">
            <v>Tiến độ 1</v>
          </cell>
        </row>
        <row r="8696">
          <cell r="H8696" t="str">
            <v>MC002173</v>
          </cell>
          <cell r="P8696">
            <v>662400</v>
          </cell>
          <cell r="AC8696" t="str">
            <v>Sữa Nước</v>
          </cell>
          <cell r="AH8696" t="str">
            <v>Tiến độ 1</v>
          </cell>
        </row>
        <row r="8697">
          <cell r="H8697" t="str">
            <v>MC002173</v>
          </cell>
          <cell r="P8697">
            <v>662400</v>
          </cell>
          <cell r="AC8697" t="str">
            <v>Sữa Nước</v>
          </cell>
          <cell r="AH8697" t="str">
            <v>Tiến độ 1</v>
          </cell>
        </row>
        <row r="8698">
          <cell r="H8698" t="str">
            <v>MC002173</v>
          </cell>
          <cell r="P8698">
            <v>195000</v>
          </cell>
          <cell r="AC8698" t="str">
            <v>Dinh Dưỡng</v>
          </cell>
          <cell r="AH8698" t="str">
            <v>Tiến độ 1</v>
          </cell>
        </row>
        <row r="8699">
          <cell r="H8699" t="str">
            <v>MC002173</v>
          </cell>
          <cell r="P8699">
            <v>260000</v>
          </cell>
          <cell r="AC8699" t="str">
            <v>Dinh Dưỡng</v>
          </cell>
          <cell r="AH8699" t="str">
            <v>Tiến độ 1</v>
          </cell>
        </row>
        <row r="8700">
          <cell r="H8700" t="str">
            <v>MC002173</v>
          </cell>
          <cell r="P8700">
            <v>1110000</v>
          </cell>
          <cell r="AC8700" t="str">
            <v>Dinh Dưỡng</v>
          </cell>
          <cell r="AH8700" t="str">
            <v>Tiến độ 1</v>
          </cell>
        </row>
        <row r="8701">
          <cell r="H8701" t="str">
            <v>MC002173</v>
          </cell>
          <cell r="P8701">
            <v>260000</v>
          </cell>
          <cell r="AC8701" t="str">
            <v>Dinh Dưỡng</v>
          </cell>
          <cell r="AH8701" t="str">
            <v>Tiến độ 1</v>
          </cell>
        </row>
        <row r="8702">
          <cell r="H8702" t="str">
            <v>MC002173</v>
          </cell>
          <cell r="P8702">
            <v>960000</v>
          </cell>
          <cell r="AC8702" t="str">
            <v>Dinh Dưỡng</v>
          </cell>
          <cell r="AH8702" t="str">
            <v>Tiến độ 1</v>
          </cell>
        </row>
        <row r="8703">
          <cell r="H8703" t="str">
            <v>MC002173</v>
          </cell>
          <cell r="P8703">
            <v>1125000</v>
          </cell>
          <cell r="AC8703" t="str">
            <v>Nunest</v>
          </cell>
          <cell r="AH8703" t="str">
            <v>Tiến độ 1</v>
          </cell>
        </row>
        <row r="8704">
          <cell r="H8704" t="str">
            <v>MC002173</v>
          </cell>
          <cell r="P8704">
            <v>396000</v>
          </cell>
          <cell r="AC8704" t="str">
            <v>Dinh Dưỡng</v>
          </cell>
          <cell r="AH8704" t="str">
            <v>Tiến độ 1</v>
          </cell>
        </row>
        <row r="8705">
          <cell r="H8705" t="str">
            <v>MC002173</v>
          </cell>
          <cell r="P8705">
            <v>920000</v>
          </cell>
          <cell r="AC8705" t="str">
            <v>Pharma</v>
          </cell>
          <cell r="AH8705" t="str">
            <v>Tiến độ 1</v>
          </cell>
        </row>
        <row r="8706">
          <cell r="H8706" t="str">
            <v>MC002173</v>
          </cell>
          <cell r="P8706">
            <v>748800</v>
          </cell>
          <cell r="AC8706" t="str">
            <v>Sữa Nước</v>
          </cell>
          <cell r="AH8706" t="str">
            <v>Tiến độ 1</v>
          </cell>
        </row>
        <row r="8707">
          <cell r="H8707" t="str">
            <v>MC002173</v>
          </cell>
          <cell r="P8707">
            <v>1080000</v>
          </cell>
          <cell r="AC8707" t="str">
            <v>Pharma</v>
          </cell>
          <cell r="AH8707" t="str">
            <v>Tiến độ 1</v>
          </cell>
        </row>
        <row r="8708">
          <cell r="H8708" t="str">
            <v>MC002173</v>
          </cell>
          <cell r="P8708">
            <v>68000</v>
          </cell>
          <cell r="AC8708" t="str">
            <v>Bột Ăn Dặm</v>
          </cell>
          <cell r="AH8708" t="str">
            <v>Tiến độ 1</v>
          </cell>
        </row>
        <row r="8709">
          <cell r="H8709" t="str">
            <v>MC002173</v>
          </cell>
          <cell r="P8709">
            <v>432000</v>
          </cell>
          <cell r="AC8709" t="str">
            <v>Sữa Nước</v>
          </cell>
          <cell r="AH8709" t="str">
            <v>Tiến độ 1</v>
          </cell>
        </row>
        <row r="8710">
          <cell r="H8710" t="str">
            <v>MC002173</v>
          </cell>
          <cell r="P8710">
            <v>662400</v>
          </cell>
          <cell r="AC8710" t="str">
            <v>Sữa Nước</v>
          </cell>
          <cell r="AH8710" t="str">
            <v>Tiến độ 1</v>
          </cell>
        </row>
        <row r="8711">
          <cell r="H8711" t="str">
            <v>MC002173</v>
          </cell>
          <cell r="P8711">
            <v>432000</v>
          </cell>
          <cell r="AC8711" t="str">
            <v>Sữa Nước</v>
          </cell>
          <cell r="AH8711" t="str">
            <v>Tiến độ 1</v>
          </cell>
        </row>
        <row r="8712">
          <cell r="H8712" t="str">
            <v>MC002173</v>
          </cell>
          <cell r="P8712">
            <v>592000</v>
          </cell>
          <cell r="AC8712" t="str">
            <v>Sữa nước</v>
          </cell>
          <cell r="AH8712" t="str">
            <v>Tiến độ 1</v>
          </cell>
        </row>
        <row r="8713">
          <cell r="H8713" t="str">
            <v>MC002173</v>
          </cell>
          <cell r="P8713">
            <v>68000</v>
          </cell>
          <cell r="AC8713" t="str">
            <v>Bột Ăn Dặm</v>
          </cell>
          <cell r="AH8713" t="str">
            <v>Tiến độ 1</v>
          </cell>
        </row>
        <row r="8714">
          <cell r="H8714" t="str">
            <v>MC002173</v>
          </cell>
          <cell r="P8714">
            <v>59000</v>
          </cell>
          <cell r="AC8714" t="str">
            <v>Bột Ăn Dặm</v>
          </cell>
          <cell r="AH8714" t="str">
            <v>Tiến độ 1</v>
          </cell>
        </row>
        <row r="8715">
          <cell r="H8715" t="str">
            <v>MC002173</v>
          </cell>
          <cell r="P8715">
            <v>59000</v>
          </cell>
          <cell r="AC8715" t="str">
            <v>Bột Ăn Dặm</v>
          </cell>
          <cell r="AH8715" t="str">
            <v>Tiến độ 1</v>
          </cell>
        </row>
        <row r="8716">
          <cell r="H8716" t="str">
            <v>MC002173</v>
          </cell>
          <cell r="P8716">
            <v>59000</v>
          </cell>
          <cell r="AC8716" t="str">
            <v>Bột Ăn Dặm</v>
          </cell>
          <cell r="AH8716" t="str">
            <v>Tiến độ 1</v>
          </cell>
        </row>
        <row r="8717">
          <cell r="H8717" t="str">
            <v>MC002173</v>
          </cell>
          <cell r="P8717">
            <v>68000</v>
          </cell>
          <cell r="AC8717" t="str">
            <v>Bột Ăn Dặm</v>
          </cell>
          <cell r="AH8717" t="str">
            <v>Tiến độ 1</v>
          </cell>
        </row>
        <row r="8718">
          <cell r="H8718" t="str">
            <v>MC002173</v>
          </cell>
          <cell r="P8718">
            <v>68000</v>
          </cell>
          <cell r="AC8718" t="str">
            <v>Bột Ăn Dặm</v>
          </cell>
          <cell r="AH8718" t="str">
            <v>Tiến độ 1</v>
          </cell>
        </row>
        <row r="8719">
          <cell r="H8719" t="str">
            <v>MC002173</v>
          </cell>
          <cell r="P8719">
            <v>59000</v>
          </cell>
          <cell r="AC8719" t="str">
            <v>Bột Ăn Dặm</v>
          </cell>
          <cell r="AH8719" t="str">
            <v>Tiến độ 1</v>
          </cell>
        </row>
        <row r="8720">
          <cell r="H8720" t="str">
            <v>MC002173</v>
          </cell>
          <cell r="P8720">
            <v>59000</v>
          </cell>
          <cell r="AC8720" t="str">
            <v>Bột Ăn Dặm</v>
          </cell>
          <cell r="AH8720" t="str">
            <v>Tiến độ 1</v>
          </cell>
        </row>
        <row r="8721">
          <cell r="H8721" t="str">
            <v>MC002173</v>
          </cell>
          <cell r="P8721">
            <v>118000</v>
          </cell>
          <cell r="AC8721" t="str">
            <v>Bột Ăn Dặm</v>
          </cell>
          <cell r="AH8721" t="str">
            <v>Tiến độ 1</v>
          </cell>
        </row>
        <row r="8722">
          <cell r="H8722" t="str">
            <v>MC002173</v>
          </cell>
          <cell r="P8722">
            <v>432000</v>
          </cell>
          <cell r="AC8722" t="str">
            <v>Sữa Nước</v>
          </cell>
          <cell r="AH8722" t="str">
            <v>Tiến độ 1</v>
          </cell>
        </row>
        <row r="8723">
          <cell r="H8723" t="str">
            <v>MC002173</v>
          </cell>
          <cell r="P8723">
            <v>374400</v>
          </cell>
          <cell r="AC8723" t="str">
            <v>Sữa Nước</v>
          </cell>
          <cell r="AH8723" t="str">
            <v>Tiến độ 1</v>
          </cell>
        </row>
        <row r="8724">
          <cell r="H8724" t="str">
            <v>MC002173</v>
          </cell>
          <cell r="P8724">
            <v>489600</v>
          </cell>
          <cell r="AC8724" t="str">
            <v>Sữa Nước Colos</v>
          </cell>
          <cell r="AH8724" t="str">
            <v>Tiến độ 1</v>
          </cell>
        </row>
        <row r="8725">
          <cell r="H8725" t="str">
            <v>MC002173</v>
          </cell>
          <cell r="P8725">
            <v>235000</v>
          </cell>
          <cell r="AC8725" t="str">
            <v>Nunest</v>
          </cell>
          <cell r="AH8725" t="str">
            <v>Tiến độ 1</v>
          </cell>
        </row>
        <row r="8726">
          <cell r="H8726" t="str">
            <v>MC000129</v>
          </cell>
          <cell r="P8726">
            <v>6720000</v>
          </cell>
          <cell r="AC8726" t="str">
            <v>Nunest</v>
          </cell>
          <cell r="AH8726" t="str">
            <v>Tiến độ 1</v>
          </cell>
        </row>
        <row r="8727">
          <cell r="H8727" t="str">
            <v>MC000129</v>
          </cell>
          <cell r="P8727">
            <v>4740000</v>
          </cell>
          <cell r="AC8727" t="str">
            <v>Nunest</v>
          </cell>
          <cell r="AH8727" t="str">
            <v>Tiến độ 1</v>
          </cell>
        </row>
        <row r="8728">
          <cell r="H8728" t="str">
            <v>MC000369</v>
          </cell>
          <cell r="P8728">
            <v>720000</v>
          </cell>
          <cell r="AC8728" t="str">
            <v>Sữa Nước</v>
          </cell>
          <cell r="AH8728" t="str">
            <v>Tiến độ 1</v>
          </cell>
        </row>
        <row r="8729">
          <cell r="H8729" t="str">
            <v>MC000369</v>
          </cell>
          <cell r="P8729">
            <v>300000</v>
          </cell>
          <cell r="AC8729" t="str">
            <v>Sữa Nước</v>
          </cell>
          <cell r="AH8729" t="str">
            <v>Tiến độ 1</v>
          </cell>
        </row>
        <row r="8730">
          <cell r="H8730" t="str">
            <v>MC002742</v>
          </cell>
          <cell r="P8730">
            <v>6840000</v>
          </cell>
          <cell r="AC8730" t="str">
            <v>Dinh Dưỡng</v>
          </cell>
          <cell r="AH8730" t="str">
            <v>Tiến độ 1</v>
          </cell>
        </row>
        <row r="8731">
          <cell r="H8731" t="str">
            <v>MC002742</v>
          </cell>
          <cell r="P8731">
            <v>20160000</v>
          </cell>
          <cell r="AC8731" t="str">
            <v>Dinh Dưỡng</v>
          </cell>
          <cell r="AH8731" t="str">
            <v>Tiến độ 1</v>
          </cell>
        </row>
        <row r="8732">
          <cell r="H8732" t="str">
            <v>MC002742</v>
          </cell>
          <cell r="P8732">
            <v>6480000</v>
          </cell>
          <cell r="AC8732" t="str">
            <v>Dinh Dưỡng</v>
          </cell>
          <cell r="AH8732" t="str">
            <v>Tiến độ 1</v>
          </cell>
        </row>
        <row r="8733">
          <cell r="H8733" t="str">
            <v>MC002742</v>
          </cell>
          <cell r="P8733">
            <v>19080000</v>
          </cell>
          <cell r="AC8733" t="str">
            <v>Dinh Dưỡng</v>
          </cell>
          <cell r="AH8733" t="str">
            <v>Tiến độ 1</v>
          </cell>
        </row>
        <row r="8734">
          <cell r="H8734" t="str">
            <v>MC002629</v>
          </cell>
          <cell r="P8734">
            <v>1932000</v>
          </cell>
          <cell r="AC8734" t="str">
            <v>Dinh Dưỡng</v>
          </cell>
          <cell r="AH8734" t="str">
            <v>Tiến độ 1</v>
          </cell>
        </row>
        <row r="8735">
          <cell r="H8735" t="str">
            <v>MC002629</v>
          </cell>
          <cell r="P8735">
            <v>4752000</v>
          </cell>
          <cell r="AC8735" t="str">
            <v>Dinh Dưỡng</v>
          </cell>
          <cell r="AH8735" t="str">
            <v>Tiến độ 1</v>
          </cell>
        </row>
        <row r="8736">
          <cell r="H8736" t="str">
            <v>MC002629</v>
          </cell>
          <cell r="P8736">
            <v>3744000</v>
          </cell>
          <cell r="AC8736" t="str">
            <v>Sữa Nước</v>
          </cell>
          <cell r="AH8736" t="str">
            <v>Tiến độ 1</v>
          </cell>
        </row>
        <row r="8737">
          <cell r="H8737" t="str">
            <v>MC002629</v>
          </cell>
          <cell r="P8737">
            <v>5700000</v>
          </cell>
          <cell r="AC8737" t="str">
            <v>Sữa Nước</v>
          </cell>
          <cell r="AH8737" t="str">
            <v>Tiến độ 1</v>
          </cell>
        </row>
        <row r="8738">
          <cell r="H8738" t="str">
            <v>MC002629</v>
          </cell>
          <cell r="P8738">
            <v>15360000</v>
          </cell>
          <cell r="AC8738" t="str">
            <v>Sữa Nước</v>
          </cell>
          <cell r="AH8738" t="str">
            <v>Tiến độ 1</v>
          </cell>
        </row>
        <row r="8739">
          <cell r="H8739" t="str">
            <v>MC002629</v>
          </cell>
          <cell r="P8739">
            <v>1416000</v>
          </cell>
          <cell r="AC8739" t="str">
            <v>Bột Ăn Dặm</v>
          </cell>
          <cell r="AH8739" t="str">
            <v>Tiến độ 1</v>
          </cell>
        </row>
        <row r="8740">
          <cell r="H8740" t="str">
            <v>MC002629</v>
          </cell>
          <cell r="P8740">
            <v>1632000</v>
          </cell>
          <cell r="AC8740" t="str">
            <v>Bột Ăn Dặm</v>
          </cell>
          <cell r="AH8740" t="str">
            <v>Tiến độ 1</v>
          </cell>
        </row>
        <row r="8741">
          <cell r="H8741" t="str">
            <v>MC002629</v>
          </cell>
          <cell r="P8741">
            <v>1632000</v>
          </cell>
          <cell r="AC8741" t="str">
            <v>Bột Ăn Dặm</v>
          </cell>
          <cell r="AH8741" t="str">
            <v>Tiến độ 1</v>
          </cell>
        </row>
        <row r="8742">
          <cell r="H8742" t="str">
            <v>MC002629</v>
          </cell>
          <cell r="P8742">
            <v>4248000</v>
          </cell>
          <cell r="AC8742" t="str">
            <v>Bột Ăn Dặm</v>
          </cell>
          <cell r="AH8742" t="str">
            <v>Tiến độ 1</v>
          </cell>
        </row>
        <row r="8743">
          <cell r="H8743" t="str">
            <v>MC000465</v>
          </cell>
          <cell r="P8743">
            <v>1980000</v>
          </cell>
          <cell r="AC8743" t="str">
            <v>Nunest</v>
          </cell>
          <cell r="AH8743" t="str">
            <v>Tiến độ 1</v>
          </cell>
        </row>
        <row r="8744">
          <cell r="H8744" t="str">
            <v>MC000042</v>
          </cell>
          <cell r="P8744">
            <v>3432000</v>
          </cell>
          <cell r="AC8744" t="str">
            <v>Sữa Nước</v>
          </cell>
          <cell r="AH8744" t="str">
            <v>Tiến độ 1</v>
          </cell>
        </row>
        <row r="8745">
          <cell r="H8745" t="str">
            <v>MC000042</v>
          </cell>
          <cell r="P8745">
            <v>2304000</v>
          </cell>
          <cell r="AC8745" t="str">
            <v>Sữa Nước</v>
          </cell>
          <cell r="AH8745" t="str">
            <v>Tiến độ 1</v>
          </cell>
        </row>
        <row r="8746">
          <cell r="H8746" t="str">
            <v>MC002617</v>
          </cell>
          <cell r="P8746">
            <v>2937600</v>
          </cell>
          <cell r="AC8746" t="str">
            <v>Sữa Nước Colos</v>
          </cell>
          <cell r="AH8746" t="str">
            <v>Tiến độ 1</v>
          </cell>
        </row>
        <row r="8747">
          <cell r="H8747" t="str">
            <v>MC002465</v>
          </cell>
          <cell r="P8747">
            <v>1488000</v>
          </cell>
          <cell r="AC8747" t="str">
            <v>Bột Ăn Dặm</v>
          </cell>
          <cell r="AH8747" t="str">
            <v>Tiến độ 1</v>
          </cell>
        </row>
        <row r="8748">
          <cell r="H8748" t="str">
            <v>MC000530</v>
          </cell>
          <cell r="P8748">
            <v>1324800</v>
          </cell>
          <cell r="AC8748" t="str">
            <v>Sữa Nước</v>
          </cell>
          <cell r="AH8748" t="str">
            <v>Tiến độ 1</v>
          </cell>
        </row>
        <row r="8749">
          <cell r="H8749" t="str">
            <v>MC002047</v>
          </cell>
          <cell r="P8749">
            <v>2700000</v>
          </cell>
          <cell r="AC8749" t="str">
            <v>Nunest</v>
          </cell>
          <cell r="AH8749" t="str">
            <v>Tiến độ 1</v>
          </cell>
        </row>
        <row r="8750">
          <cell r="H8750" t="str">
            <v>MC002047</v>
          </cell>
          <cell r="P8750">
            <v>1200000</v>
          </cell>
          <cell r="AC8750" t="str">
            <v>Nunest</v>
          </cell>
          <cell r="AH8750" t="str">
            <v>Tiến độ 1</v>
          </cell>
        </row>
        <row r="8751">
          <cell r="H8751" t="str">
            <v>MC002047</v>
          </cell>
          <cell r="P8751">
            <v>570000</v>
          </cell>
          <cell r="AC8751" t="str">
            <v>Nunest</v>
          </cell>
          <cell r="AH8751" t="str">
            <v>Tiến độ 1</v>
          </cell>
        </row>
        <row r="8752">
          <cell r="H8752" t="str">
            <v>MC002047</v>
          </cell>
          <cell r="P8752">
            <v>1185000</v>
          </cell>
          <cell r="AC8752" t="str">
            <v>Nunest</v>
          </cell>
          <cell r="AH8752" t="str">
            <v>Tiến độ 1</v>
          </cell>
        </row>
        <row r="8753">
          <cell r="H8753" t="str">
            <v>MC002423</v>
          </cell>
          <cell r="P8753">
            <v>3456000</v>
          </cell>
          <cell r="AC8753" t="str">
            <v>Sữa Nước</v>
          </cell>
          <cell r="AH8753" t="str">
            <v>Tiến độ 1</v>
          </cell>
        </row>
        <row r="8754">
          <cell r="H8754" t="str">
            <v>MC001278</v>
          </cell>
          <cell r="P8754">
            <v>2246400</v>
          </cell>
          <cell r="AC8754" t="str">
            <v>Sữa Nước</v>
          </cell>
          <cell r="AH8754" t="str">
            <v>Tiến độ 1</v>
          </cell>
        </row>
        <row r="8755">
          <cell r="H8755" t="str">
            <v>MC001278</v>
          </cell>
          <cell r="P8755">
            <v>3456000</v>
          </cell>
          <cell r="AC8755" t="str">
            <v>Sữa Nước</v>
          </cell>
          <cell r="AH8755" t="str">
            <v>Tiến độ 1</v>
          </cell>
        </row>
        <row r="8756">
          <cell r="H8756" t="str">
            <v>MC002539</v>
          </cell>
          <cell r="P8756">
            <v>2304000</v>
          </cell>
          <cell r="AC8756" t="str">
            <v>Sữa Nước</v>
          </cell>
          <cell r="AH8756" t="str">
            <v>Tiến độ 1</v>
          </cell>
        </row>
        <row r="8757">
          <cell r="H8757" t="str">
            <v>MC000374</v>
          </cell>
          <cell r="P8757">
            <v>5184000</v>
          </cell>
          <cell r="AC8757" t="str">
            <v>Sữa Nước</v>
          </cell>
          <cell r="AH8757" t="str">
            <v>Tiến độ 1</v>
          </cell>
        </row>
        <row r="8758">
          <cell r="H8758" t="str">
            <v>MC000374</v>
          </cell>
          <cell r="P8758">
            <v>7728000</v>
          </cell>
          <cell r="AC8758" t="str">
            <v>Dinh Dưỡng</v>
          </cell>
          <cell r="AH8758" t="str">
            <v>Tiến độ 1</v>
          </cell>
        </row>
        <row r="8759">
          <cell r="H8759" t="str">
            <v>MC000374</v>
          </cell>
          <cell r="P8759">
            <v>1728000</v>
          </cell>
          <cell r="AC8759" t="str">
            <v>Sữa nước</v>
          </cell>
          <cell r="AH8759" t="str">
            <v>Tiến độ 1</v>
          </cell>
        </row>
        <row r="8760">
          <cell r="H8760" t="str">
            <v>MC000374</v>
          </cell>
          <cell r="P8760">
            <v>2246400</v>
          </cell>
          <cell r="AC8760" t="str">
            <v>Sữa Nước</v>
          </cell>
          <cell r="AH8760" t="str">
            <v>Tiến độ 1</v>
          </cell>
        </row>
        <row r="8761">
          <cell r="H8761" t="str">
            <v>MC000284</v>
          </cell>
          <cell r="P8761">
            <v>2246400</v>
          </cell>
          <cell r="AC8761" t="str">
            <v>Sữa Nước</v>
          </cell>
          <cell r="AH8761" t="str">
            <v>Tiến độ 1</v>
          </cell>
        </row>
        <row r="8762">
          <cell r="H8762" t="str">
            <v>MC000284</v>
          </cell>
          <cell r="P8762">
            <v>3456000</v>
          </cell>
          <cell r="AC8762" t="str">
            <v>Sữa Nước</v>
          </cell>
          <cell r="AH8762" t="str">
            <v>Tiến độ 1</v>
          </cell>
        </row>
        <row r="8763">
          <cell r="H8763" t="str">
            <v>MC000284</v>
          </cell>
          <cell r="P8763">
            <v>1728000</v>
          </cell>
          <cell r="AC8763" t="str">
            <v>Sữa Nước</v>
          </cell>
          <cell r="AH8763" t="str">
            <v>Tiến độ 1</v>
          </cell>
        </row>
        <row r="8764">
          <cell r="H8764" t="str">
            <v>MC000284</v>
          </cell>
          <cell r="P8764">
            <v>2304000</v>
          </cell>
          <cell r="AC8764" t="str">
            <v>Sữa Nước</v>
          </cell>
          <cell r="AH8764" t="str">
            <v>Tiến độ 1</v>
          </cell>
        </row>
        <row r="8765">
          <cell r="H8765" t="str">
            <v>MC000284</v>
          </cell>
          <cell r="P8765">
            <v>5184000</v>
          </cell>
          <cell r="AC8765" t="str">
            <v>Sữa Nước</v>
          </cell>
          <cell r="AH8765" t="str">
            <v>Tiến độ 1</v>
          </cell>
        </row>
        <row r="8766">
          <cell r="H8766" t="str">
            <v>MC000284</v>
          </cell>
          <cell r="P8766">
            <v>7948800</v>
          </cell>
          <cell r="AC8766" t="str">
            <v>Sữa Nước</v>
          </cell>
          <cell r="AH8766" t="str">
            <v>Tiến độ 1</v>
          </cell>
        </row>
        <row r="8767">
          <cell r="H8767" t="str">
            <v>MC001264</v>
          </cell>
          <cell r="P8767">
            <v>6912000</v>
          </cell>
          <cell r="AC8767" t="str">
            <v>Sữa Nước</v>
          </cell>
          <cell r="AH8767" t="str">
            <v>Tiến độ 1</v>
          </cell>
        </row>
        <row r="8768">
          <cell r="H8768" t="str">
            <v>MC001264</v>
          </cell>
          <cell r="P8768">
            <v>5184000</v>
          </cell>
          <cell r="AC8768" t="str">
            <v>Sữa Nước</v>
          </cell>
          <cell r="AH8768" t="str">
            <v>Tiến độ 1</v>
          </cell>
        </row>
        <row r="8769">
          <cell r="H8769" t="str">
            <v>MC001264</v>
          </cell>
          <cell r="P8769">
            <v>6739200</v>
          </cell>
          <cell r="AC8769" t="str">
            <v>Sữa Nước</v>
          </cell>
          <cell r="AH8769" t="str">
            <v>Tiến độ 1</v>
          </cell>
        </row>
        <row r="8770">
          <cell r="H8770" t="str">
            <v>MC001264</v>
          </cell>
          <cell r="P8770">
            <v>5700000</v>
          </cell>
          <cell r="AC8770" t="str">
            <v>Nunest</v>
          </cell>
          <cell r="AH8770" t="str">
            <v>Tiến độ 1</v>
          </cell>
        </row>
        <row r="8771">
          <cell r="H8771" t="str">
            <v>MC001264</v>
          </cell>
          <cell r="P8771">
            <v>5520000</v>
          </cell>
          <cell r="AC8771" t="str">
            <v>Nunest</v>
          </cell>
          <cell r="AH8771" t="str">
            <v>Tiến độ 1</v>
          </cell>
        </row>
        <row r="8772">
          <cell r="H8772" t="str">
            <v>MC001264</v>
          </cell>
          <cell r="P8772">
            <v>2370000</v>
          </cell>
          <cell r="AC8772" t="str">
            <v>Nunest</v>
          </cell>
          <cell r="AH8772" t="str">
            <v>Tiến độ 1</v>
          </cell>
        </row>
        <row r="8773">
          <cell r="H8773" t="str">
            <v>MC001264</v>
          </cell>
          <cell r="P8773">
            <v>2340000</v>
          </cell>
          <cell r="AC8773" t="str">
            <v>Nunest</v>
          </cell>
          <cell r="AH8773" t="str">
            <v>Tiến độ 1</v>
          </cell>
        </row>
        <row r="8774">
          <cell r="H8774" t="str">
            <v>MC001264</v>
          </cell>
          <cell r="P8774">
            <v>5880000</v>
          </cell>
          <cell r="AC8774" t="str">
            <v>Nunest</v>
          </cell>
          <cell r="AH8774" t="str">
            <v>Tiến độ 1</v>
          </cell>
        </row>
        <row r="8775">
          <cell r="H8775" t="str">
            <v>MC001264</v>
          </cell>
          <cell r="P8775">
            <v>11760000</v>
          </cell>
          <cell r="AC8775" t="str">
            <v>Dinh Dưỡng</v>
          </cell>
          <cell r="AH8775" t="str">
            <v>Tiến độ 1</v>
          </cell>
        </row>
        <row r="8776">
          <cell r="H8776" t="str">
            <v>MC001264</v>
          </cell>
          <cell r="P8776">
            <v>9264000</v>
          </cell>
          <cell r="AC8776" t="str">
            <v>Dinh Dưỡng</v>
          </cell>
          <cell r="AH8776" t="str">
            <v>Tiến độ 1</v>
          </cell>
        </row>
        <row r="8777">
          <cell r="H8777" t="str">
            <v>MC001264</v>
          </cell>
          <cell r="P8777">
            <v>4440000</v>
          </cell>
          <cell r="AC8777" t="str">
            <v>Dinh Dưỡng</v>
          </cell>
          <cell r="AH8777" t="str">
            <v>Tiến độ 1</v>
          </cell>
        </row>
        <row r="8778">
          <cell r="H8778" t="str">
            <v>MC002516</v>
          </cell>
          <cell r="P8778">
            <v>1728000</v>
          </cell>
          <cell r="AC8778" t="str">
            <v>Sữa Nước Pharma</v>
          </cell>
          <cell r="AH8778" t="str">
            <v>Tiến độ 1</v>
          </cell>
        </row>
        <row r="8779">
          <cell r="H8779" t="str">
            <v>MC002516</v>
          </cell>
          <cell r="P8779">
            <v>1324800</v>
          </cell>
          <cell r="AC8779" t="str">
            <v>Sữa Nước Pharma</v>
          </cell>
          <cell r="AH8779" t="str">
            <v>Tiến độ 1</v>
          </cell>
        </row>
        <row r="8780">
          <cell r="H8780" t="str">
            <v>MC002516</v>
          </cell>
          <cell r="P8780">
            <v>720000</v>
          </cell>
          <cell r="AC8780" t="str">
            <v>Sữa Nước Pharma</v>
          </cell>
          <cell r="AH8780" t="str">
            <v>Tiến độ 1</v>
          </cell>
        </row>
        <row r="8781">
          <cell r="H8781" t="str">
            <v>MC002516</v>
          </cell>
          <cell r="P8781">
            <v>1075200</v>
          </cell>
          <cell r="AC8781" t="str">
            <v>Sữa Nước Pharma</v>
          </cell>
          <cell r="AH8781" t="str">
            <v>Tiến độ 1</v>
          </cell>
        </row>
        <row r="8782">
          <cell r="H8782" t="str">
            <v>MC001370</v>
          </cell>
          <cell r="P8782">
            <v>14688000</v>
          </cell>
          <cell r="AC8782" t="str">
            <v>Sữa Nước Colos</v>
          </cell>
          <cell r="AH8782" t="str">
            <v>Tiến độ 1</v>
          </cell>
        </row>
        <row r="8783">
          <cell r="H8783" t="str">
            <v>MC001370</v>
          </cell>
          <cell r="P8783">
            <v>20217600</v>
          </cell>
          <cell r="AC8783" t="str">
            <v>Sữa Nước</v>
          </cell>
          <cell r="AH8783" t="str">
            <v>Tiến độ 1</v>
          </cell>
        </row>
        <row r="8784">
          <cell r="H8784" t="str">
            <v>MC001370</v>
          </cell>
          <cell r="P8784">
            <v>8640000</v>
          </cell>
          <cell r="AC8784" t="str">
            <v>Sữa Nước</v>
          </cell>
          <cell r="AH8784" t="str">
            <v>Tiến độ 1</v>
          </cell>
        </row>
        <row r="8785">
          <cell r="H8785" t="str">
            <v>MC001370</v>
          </cell>
          <cell r="P8785">
            <v>15552000</v>
          </cell>
          <cell r="AC8785" t="str">
            <v>Sữa Nước</v>
          </cell>
          <cell r="AH8785" t="str">
            <v>Tiến độ 1</v>
          </cell>
        </row>
        <row r="8786">
          <cell r="H8786" t="str">
            <v>MC001370</v>
          </cell>
          <cell r="P8786">
            <v>4320000</v>
          </cell>
          <cell r="AC8786" t="str">
            <v>Sữa Nước</v>
          </cell>
          <cell r="AH8786" t="str">
            <v>Tiến độ 1</v>
          </cell>
        </row>
        <row r="8787">
          <cell r="H8787" t="str">
            <v>MC001370</v>
          </cell>
          <cell r="P8787">
            <v>4320000</v>
          </cell>
          <cell r="AC8787" t="str">
            <v>Sữa Nước</v>
          </cell>
          <cell r="AH8787" t="str">
            <v>Tiến độ 1</v>
          </cell>
        </row>
        <row r="8788">
          <cell r="H8788" t="str">
            <v>MC001370</v>
          </cell>
          <cell r="P8788">
            <v>12960000</v>
          </cell>
          <cell r="AC8788" t="str">
            <v>Sữa Nước Pharma</v>
          </cell>
          <cell r="AH8788" t="str">
            <v>Tiến độ 1</v>
          </cell>
        </row>
        <row r="8789">
          <cell r="H8789" t="str">
            <v>MC001370</v>
          </cell>
          <cell r="P8789">
            <v>19440000</v>
          </cell>
          <cell r="AC8789" t="str">
            <v>Sữa Nước Pharma</v>
          </cell>
          <cell r="AH8789" t="str">
            <v>Tiến độ 1</v>
          </cell>
        </row>
        <row r="8790">
          <cell r="H8790" t="str">
            <v>MC001370</v>
          </cell>
          <cell r="P8790">
            <v>1416000</v>
          </cell>
          <cell r="AC8790" t="str">
            <v>Bột Ăn Dặm</v>
          </cell>
          <cell r="AH8790" t="str">
            <v>Tiến độ 1</v>
          </cell>
        </row>
        <row r="8791">
          <cell r="H8791" t="str">
            <v>MC001370</v>
          </cell>
          <cell r="P8791">
            <v>1632000</v>
          </cell>
          <cell r="AC8791" t="str">
            <v>Bột Ăn Dặm</v>
          </cell>
          <cell r="AH8791" t="str">
            <v>Tiến độ 1</v>
          </cell>
        </row>
        <row r="8792">
          <cell r="H8792" t="str">
            <v>MC001370</v>
          </cell>
          <cell r="P8792">
            <v>1632000</v>
          </cell>
          <cell r="AC8792" t="str">
            <v>Bột Ăn Dặm</v>
          </cell>
          <cell r="AH8792" t="str">
            <v>Tiến độ 1</v>
          </cell>
        </row>
        <row r="8793">
          <cell r="H8793" t="str">
            <v>MC001370</v>
          </cell>
          <cell r="P8793">
            <v>5664000</v>
          </cell>
          <cell r="AC8793" t="str">
            <v>Bột Ăn Dặm</v>
          </cell>
          <cell r="AH8793" t="str">
            <v>Tiến độ 1</v>
          </cell>
        </row>
        <row r="8794">
          <cell r="H8794" t="str">
            <v>MC001370</v>
          </cell>
          <cell r="P8794">
            <v>1632000</v>
          </cell>
          <cell r="AC8794" t="str">
            <v>Bột Ăn Dặm</v>
          </cell>
          <cell r="AH8794" t="str">
            <v>Tiến độ 1</v>
          </cell>
        </row>
        <row r="8795">
          <cell r="H8795" t="str">
            <v>MC001370</v>
          </cell>
          <cell r="P8795">
            <v>14256000</v>
          </cell>
          <cell r="AC8795" t="str">
            <v>Dinh Dưỡng</v>
          </cell>
          <cell r="AH8795" t="str">
            <v>Tiến độ 1</v>
          </cell>
        </row>
        <row r="8796">
          <cell r="H8796" t="str">
            <v>MC001370</v>
          </cell>
          <cell r="P8796">
            <v>5880000</v>
          </cell>
          <cell r="AC8796" t="str">
            <v>Dinh Dưỡng</v>
          </cell>
          <cell r="AH8796" t="str">
            <v>Tiến độ 1</v>
          </cell>
        </row>
        <row r="8797">
          <cell r="H8797" t="str">
            <v>MC001370</v>
          </cell>
          <cell r="P8797">
            <v>12960000</v>
          </cell>
          <cell r="AC8797" t="str">
            <v>Sữa Bột Colos</v>
          </cell>
          <cell r="AH8797" t="str">
            <v>Tiến độ 1</v>
          </cell>
        </row>
        <row r="8798">
          <cell r="H8798" t="str">
            <v>MC001370</v>
          </cell>
          <cell r="P8798">
            <v>11400000</v>
          </cell>
          <cell r="AC8798" t="str">
            <v>Nunest</v>
          </cell>
          <cell r="AH8798" t="str">
            <v>Tiến độ 1</v>
          </cell>
        </row>
        <row r="8799">
          <cell r="H8799" t="str">
            <v>MC000114</v>
          </cell>
          <cell r="P8799">
            <v>4680000</v>
          </cell>
          <cell r="AC8799" t="str">
            <v>Pharma</v>
          </cell>
          <cell r="AH8799" t="str">
            <v>Tiến độ 1</v>
          </cell>
        </row>
        <row r="8800">
          <cell r="H8800" t="str">
            <v>MC000521</v>
          </cell>
          <cell r="P8800">
            <v>17280000</v>
          </cell>
          <cell r="AC8800" t="str">
            <v>Sữa Nước</v>
          </cell>
          <cell r="AH8800" t="str">
            <v>Tiến độ 1</v>
          </cell>
        </row>
        <row r="8801">
          <cell r="H8801" t="str">
            <v>MC000521</v>
          </cell>
          <cell r="P8801">
            <v>17280000</v>
          </cell>
          <cell r="AC8801" t="str">
            <v>Sữa Nước Pharma</v>
          </cell>
          <cell r="AH8801" t="str">
            <v>Tiến độ 1</v>
          </cell>
        </row>
        <row r="8802">
          <cell r="H8802" t="str">
            <v>MC000521</v>
          </cell>
          <cell r="P8802">
            <v>34560000</v>
          </cell>
          <cell r="AC8802" t="str">
            <v>Sữa Nước Pharma</v>
          </cell>
          <cell r="AH8802" t="str">
            <v>Tiến độ 1</v>
          </cell>
        </row>
        <row r="8803">
          <cell r="H8803" t="str">
            <v>MC000521</v>
          </cell>
          <cell r="P8803">
            <v>38640000</v>
          </cell>
          <cell r="AC8803" t="str">
            <v>Dinh Dưỡng</v>
          </cell>
          <cell r="AH8803" t="str">
            <v>Tiến độ 1</v>
          </cell>
        </row>
        <row r="8804">
          <cell r="H8804" t="str">
            <v>MC000521</v>
          </cell>
          <cell r="P8804">
            <v>2592000</v>
          </cell>
          <cell r="AC8804" t="str">
            <v>Sữa nước</v>
          </cell>
          <cell r="AH8804" t="str">
            <v>Tiến độ 1</v>
          </cell>
        </row>
        <row r="8805">
          <cell r="H8805" t="str">
            <v>MC000521</v>
          </cell>
          <cell r="P8805">
            <v>16560000</v>
          </cell>
          <cell r="AC8805" t="str">
            <v>Pharma</v>
          </cell>
          <cell r="AH8805" t="str">
            <v>Tiến độ 1</v>
          </cell>
        </row>
        <row r="8806">
          <cell r="H8806" t="str">
            <v>MC000521</v>
          </cell>
          <cell r="P8806">
            <v>1974000</v>
          </cell>
          <cell r="AC8806" t="str">
            <v>Pharma</v>
          </cell>
          <cell r="AH8806" t="str">
            <v>Tiến độ 1</v>
          </cell>
        </row>
        <row r="8807">
          <cell r="H8807" t="str">
            <v>MC000521</v>
          </cell>
          <cell r="P8807">
            <v>5040000</v>
          </cell>
          <cell r="AC8807" t="str">
            <v>Pharma</v>
          </cell>
          <cell r="AH8807" t="str">
            <v>Tiến độ 1</v>
          </cell>
        </row>
        <row r="8808">
          <cell r="H8808" t="str">
            <v>MC000521</v>
          </cell>
          <cell r="P8808">
            <v>3240000</v>
          </cell>
          <cell r="AC8808" t="str">
            <v>Pharma</v>
          </cell>
          <cell r="AH8808" t="str">
            <v>Tiến độ 1</v>
          </cell>
        </row>
        <row r="8809">
          <cell r="H8809" t="str">
            <v>MC000521</v>
          </cell>
          <cell r="P8809">
            <v>4680000</v>
          </cell>
          <cell r="AC8809" t="str">
            <v>Pharma</v>
          </cell>
          <cell r="AH8809" t="str">
            <v>Tiến độ 1</v>
          </cell>
        </row>
        <row r="8810">
          <cell r="H8810" t="str">
            <v>MC000643</v>
          </cell>
          <cell r="P8810">
            <v>17280000</v>
          </cell>
          <cell r="AC8810" t="str">
            <v>Sữa nước</v>
          </cell>
          <cell r="AH8810" t="str">
            <v>Tiến độ 1</v>
          </cell>
        </row>
        <row r="8811">
          <cell r="H8811" t="str">
            <v>MC002499</v>
          </cell>
          <cell r="P8811">
            <v>5760000</v>
          </cell>
          <cell r="AC8811" t="str">
            <v>Dinh Dưỡng</v>
          </cell>
          <cell r="AH8811" t="str">
            <v>Tiến độ 1</v>
          </cell>
        </row>
        <row r="8812">
          <cell r="H8812" t="str">
            <v>MC002499</v>
          </cell>
          <cell r="P8812">
            <v>3120000</v>
          </cell>
          <cell r="AC8812" t="str">
            <v>Dinh Dưỡng</v>
          </cell>
          <cell r="AH8812" t="str">
            <v>Tiến độ 1</v>
          </cell>
        </row>
        <row r="8813">
          <cell r="H8813" t="str">
            <v>MC002499</v>
          </cell>
          <cell r="P8813">
            <v>11760000</v>
          </cell>
          <cell r="AC8813" t="str">
            <v>Dinh Dưỡng</v>
          </cell>
          <cell r="AH8813" t="str">
            <v>Tiến độ 1</v>
          </cell>
        </row>
        <row r="8814">
          <cell r="H8814" t="str">
            <v>MC002499</v>
          </cell>
          <cell r="P8814">
            <v>14256000</v>
          </cell>
          <cell r="AC8814" t="str">
            <v>Dinh Dưỡng</v>
          </cell>
          <cell r="AH8814" t="str">
            <v>Tiến độ 1</v>
          </cell>
        </row>
        <row r="8815">
          <cell r="H8815" t="str">
            <v>MC002499</v>
          </cell>
          <cell r="P8815">
            <v>9960000</v>
          </cell>
          <cell r="AC8815" t="str">
            <v>Dinh Dưỡng</v>
          </cell>
          <cell r="AH8815" t="str">
            <v>Tiến độ 1</v>
          </cell>
        </row>
        <row r="8816">
          <cell r="H8816" t="str">
            <v>MC002499</v>
          </cell>
          <cell r="P8816">
            <v>2412000</v>
          </cell>
          <cell r="AC8816" t="str">
            <v>Dinh Dưỡng</v>
          </cell>
          <cell r="AH8816" t="str">
            <v>Tiến độ 1</v>
          </cell>
        </row>
        <row r="8817">
          <cell r="H8817" t="str">
            <v>MC002499</v>
          </cell>
          <cell r="P8817">
            <v>11592000</v>
          </cell>
          <cell r="AC8817" t="str">
            <v>Dinh Dưỡng</v>
          </cell>
          <cell r="AH8817" t="str">
            <v>Tiến độ 1</v>
          </cell>
        </row>
        <row r="8818">
          <cell r="H8818" t="str">
            <v>MC002499</v>
          </cell>
          <cell r="P8818">
            <v>4440000</v>
          </cell>
          <cell r="AC8818" t="str">
            <v>Dinh Dưỡng</v>
          </cell>
          <cell r="AH8818" t="str">
            <v>Tiến độ 1</v>
          </cell>
        </row>
        <row r="8819">
          <cell r="H8819" t="str">
            <v>MC002499</v>
          </cell>
          <cell r="P8819">
            <v>3360000</v>
          </cell>
          <cell r="AC8819" t="str">
            <v>Nunest</v>
          </cell>
          <cell r="AH8819" t="str">
            <v>Tiến độ 1</v>
          </cell>
        </row>
        <row r="8820">
          <cell r="H8820" t="str">
            <v>MC002499</v>
          </cell>
          <cell r="P8820">
            <v>10560000</v>
          </cell>
          <cell r="AC8820" t="str">
            <v>Pharma</v>
          </cell>
          <cell r="AH8820" t="str">
            <v>Tiến độ 1</v>
          </cell>
        </row>
        <row r="8821">
          <cell r="H8821" t="str">
            <v>MC002499</v>
          </cell>
          <cell r="P8821">
            <v>1987200</v>
          </cell>
          <cell r="AC8821" t="str">
            <v>Sữa Nước</v>
          </cell>
          <cell r="AH8821" t="str">
            <v>Tiến độ 1</v>
          </cell>
        </row>
        <row r="8822">
          <cell r="H8822" t="str">
            <v>MC002499</v>
          </cell>
          <cell r="P8822">
            <v>3840000</v>
          </cell>
          <cell r="AC8822" t="str">
            <v>Sữa Nước</v>
          </cell>
          <cell r="AH8822" t="str">
            <v>Tiến độ 1</v>
          </cell>
        </row>
        <row r="8823">
          <cell r="H8823" t="str">
            <v>MC002499</v>
          </cell>
          <cell r="P8823">
            <v>5760000</v>
          </cell>
          <cell r="AC8823" t="str">
            <v>Sữa Nước</v>
          </cell>
          <cell r="AH8823" t="str">
            <v>Tiến độ 1</v>
          </cell>
        </row>
        <row r="8824">
          <cell r="H8824" t="str">
            <v>MC002499</v>
          </cell>
          <cell r="P8824">
            <v>1872000</v>
          </cell>
          <cell r="AC8824" t="str">
            <v>Sữa Nước</v>
          </cell>
          <cell r="AH8824" t="str">
            <v>Tiến độ 1</v>
          </cell>
        </row>
        <row r="8825">
          <cell r="H8825" t="str">
            <v>MC002499</v>
          </cell>
          <cell r="P8825">
            <v>2160000</v>
          </cell>
          <cell r="AC8825" t="str">
            <v>Sữa Nước Pharma</v>
          </cell>
          <cell r="AH8825" t="str">
            <v>Tiến độ 1</v>
          </cell>
        </row>
        <row r="8826">
          <cell r="H8826" t="str">
            <v>MC002499</v>
          </cell>
          <cell r="P8826">
            <v>3240000</v>
          </cell>
          <cell r="AC8826" t="str">
            <v>Sữa Bột Colos</v>
          </cell>
          <cell r="AH8826" t="str">
            <v>Tiến độ 1</v>
          </cell>
        </row>
        <row r="8827">
          <cell r="H8827" t="str">
            <v>MC002499</v>
          </cell>
          <cell r="P8827">
            <v>1140000</v>
          </cell>
          <cell r="AC8827" t="str">
            <v>Nunest</v>
          </cell>
          <cell r="AH8827" t="str">
            <v>Tiến độ 1</v>
          </cell>
        </row>
        <row r="8828">
          <cell r="H8828" t="str">
            <v>MC001156</v>
          </cell>
          <cell r="P8828">
            <v>6120000</v>
          </cell>
          <cell r="AC8828" t="str">
            <v>Sữa Bột Colos</v>
          </cell>
          <cell r="AH8828" t="str">
            <v>Tiến độ 1</v>
          </cell>
        </row>
        <row r="8829">
          <cell r="H8829" t="str">
            <v>MC001156</v>
          </cell>
          <cell r="P8829">
            <v>1632000</v>
          </cell>
          <cell r="AC8829" t="str">
            <v>Bột Ăn Dặm</v>
          </cell>
          <cell r="AH8829" t="str">
            <v>Tiến độ 1</v>
          </cell>
        </row>
        <row r="8830">
          <cell r="H8830" t="str">
            <v>MC001156</v>
          </cell>
          <cell r="P8830">
            <v>9960000</v>
          </cell>
          <cell r="AC8830" t="str">
            <v>Dinh Dưỡng</v>
          </cell>
          <cell r="AH8830" t="str">
            <v>Tiến độ 1</v>
          </cell>
        </row>
        <row r="8831">
          <cell r="H8831" t="str">
            <v>MC001156</v>
          </cell>
          <cell r="P8831">
            <v>19320000</v>
          </cell>
          <cell r="AC8831" t="str">
            <v>Dinh Dưỡng</v>
          </cell>
          <cell r="AH8831" t="str">
            <v>Tiến độ 1</v>
          </cell>
        </row>
        <row r="8832">
          <cell r="H8832" t="str">
            <v>MC001156</v>
          </cell>
          <cell r="P8832">
            <v>11520000</v>
          </cell>
          <cell r="AC8832" t="str">
            <v>Dinh Dưỡng</v>
          </cell>
          <cell r="AH8832" t="str">
            <v>Tiến độ 1</v>
          </cell>
        </row>
        <row r="8833">
          <cell r="H8833" t="str">
            <v>MC001156</v>
          </cell>
          <cell r="P8833">
            <v>13896000</v>
          </cell>
          <cell r="AC8833" t="str">
            <v>Dinh Dưỡng</v>
          </cell>
          <cell r="AH8833" t="str">
            <v>Tiến độ 1</v>
          </cell>
        </row>
        <row r="8834">
          <cell r="H8834" t="str">
            <v>MC001156</v>
          </cell>
          <cell r="P8834">
            <v>23760000</v>
          </cell>
          <cell r="AC8834" t="str">
            <v>Dinh Dưỡng</v>
          </cell>
          <cell r="AH8834" t="str">
            <v>Tiến độ 1</v>
          </cell>
        </row>
        <row r="8835">
          <cell r="H8835" t="str">
            <v>MC002460</v>
          </cell>
          <cell r="P8835">
            <v>3763200</v>
          </cell>
          <cell r="AC8835" t="str">
            <v>Sữa Nước Pharma</v>
          </cell>
          <cell r="AH8835" t="str">
            <v>Tiến độ 1</v>
          </cell>
        </row>
        <row r="8836">
          <cell r="H8836" t="str">
            <v>MC002460</v>
          </cell>
          <cell r="P8836">
            <v>2250000</v>
          </cell>
          <cell r="AC8836" t="str">
            <v>Nunest</v>
          </cell>
          <cell r="AH8836" t="str">
            <v>Tiến độ 1</v>
          </cell>
        </row>
        <row r="8837">
          <cell r="H8837" t="str">
            <v>MC002460</v>
          </cell>
          <cell r="P8837">
            <v>7470000</v>
          </cell>
          <cell r="AC8837" t="str">
            <v>Nunest</v>
          </cell>
          <cell r="AH8837" t="str">
            <v>Tiến độ 1</v>
          </cell>
        </row>
        <row r="8838">
          <cell r="H8838" t="str">
            <v>MC002460</v>
          </cell>
          <cell r="P8838">
            <v>7110000</v>
          </cell>
          <cell r="AC8838" t="str">
            <v>Nunest</v>
          </cell>
          <cell r="AH8838" t="str">
            <v>Tiến độ 1</v>
          </cell>
        </row>
        <row r="8839">
          <cell r="H8839" t="str">
            <v>MC002460</v>
          </cell>
          <cell r="P8839">
            <v>4680000</v>
          </cell>
          <cell r="AC8839" t="str">
            <v>Nunest</v>
          </cell>
          <cell r="AH8839" t="str">
            <v>Tiến độ 1</v>
          </cell>
        </row>
        <row r="8840">
          <cell r="H8840" t="str">
            <v>MC002780</v>
          </cell>
          <cell r="P8840">
            <v>9072000</v>
          </cell>
          <cell r="AC8840" t="str">
            <v>Sữa Nước</v>
          </cell>
          <cell r="AH8840" t="str">
            <v>Tiến độ 1</v>
          </cell>
        </row>
        <row r="8841">
          <cell r="H8841" t="str">
            <v>MC002780</v>
          </cell>
          <cell r="P8841">
            <v>4636800</v>
          </cell>
          <cell r="AC8841" t="str">
            <v>Sữa Nước</v>
          </cell>
          <cell r="AH8841" t="str">
            <v>Tiến độ 1</v>
          </cell>
        </row>
        <row r="8842">
          <cell r="H8842" t="str">
            <v>MC002780</v>
          </cell>
          <cell r="P8842">
            <v>55728000</v>
          </cell>
          <cell r="AC8842" t="str">
            <v>Sữa nước</v>
          </cell>
          <cell r="AH8842" t="str">
            <v>Tiến độ 1</v>
          </cell>
        </row>
        <row r="8843">
          <cell r="H8843" t="str">
            <v>MC002780</v>
          </cell>
          <cell r="P8843">
            <v>28483200</v>
          </cell>
          <cell r="AC8843" t="str">
            <v>Sữa nước</v>
          </cell>
          <cell r="AH8843" t="str">
            <v>Tiến độ 1</v>
          </cell>
        </row>
        <row r="8844">
          <cell r="H8844" t="str">
            <v>MC002508</v>
          </cell>
          <cell r="P8844">
            <v>6624000</v>
          </cell>
          <cell r="AC8844" t="str">
            <v>Sữa Nước Pharma</v>
          </cell>
          <cell r="AH8844" t="str">
            <v>Tiến độ 1</v>
          </cell>
        </row>
        <row r="8845">
          <cell r="H8845" t="str">
            <v>MC002508</v>
          </cell>
          <cell r="P8845">
            <v>17280000</v>
          </cell>
          <cell r="AC8845" t="str">
            <v>Sữa Nước Pharma</v>
          </cell>
          <cell r="AH8845" t="str">
            <v>Tiến độ 1</v>
          </cell>
        </row>
        <row r="8846">
          <cell r="H8846" t="str">
            <v>MC002508</v>
          </cell>
          <cell r="P8846">
            <v>16128000</v>
          </cell>
          <cell r="AC8846" t="str">
            <v>Sữa Nước Pharma</v>
          </cell>
          <cell r="AH8846" t="str">
            <v>Tiến độ 1</v>
          </cell>
        </row>
        <row r="8847">
          <cell r="H8847" t="str">
            <v>MC002508</v>
          </cell>
          <cell r="P8847">
            <v>14250000</v>
          </cell>
          <cell r="AC8847" t="str">
            <v>Nunest</v>
          </cell>
          <cell r="AH8847" t="str">
            <v>Tiến độ 1</v>
          </cell>
        </row>
        <row r="8848">
          <cell r="H8848" t="str">
            <v>MC001100</v>
          </cell>
          <cell r="P8848">
            <v>6000000</v>
          </cell>
          <cell r="AC8848" t="str">
            <v>Sữa Nước Pharma</v>
          </cell>
          <cell r="AH8848" t="str">
            <v>Tiến độ 1</v>
          </cell>
        </row>
        <row r="8849">
          <cell r="H8849" t="str">
            <v>MC001100</v>
          </cell>
          <cell r="P8849">
            <v>8160000</v>
          </cell>
          <cell r="AC8849" t="str">
            <v>Bột Ăn Dặm</v>
          </cell>
          <cell r="AH8849" t="str">
            <v>Tiến độ 1</v>
          </cell>
        </row>
        <row r="8850">
          <cell r="H8850" t="str">
            <v>MC001100</v>
          </cell>
          <cell r="P8850">
            <v>16320000</v>
          </cell>
          <cell r="AC8850" t="str">
            <v>Bột Ăn Dặm</v>
          </cell>
          <cell r="AH8850" t="str">
            <v>Tiến độ 1</v>
          </cell>
        </row>
        <row r="8851">
          <cell r="H8851" t="str">
            <v>MC001100</v>
          </cell>
          <cell r="P8851">
            <v>2832000</v>
          </cell>
          <cell r="AC8851" t="str">
            <v>Bột Ăn Dặm</v>
          </cell>
          <cell r="AH8851" t="str">
            <v>Tiến độ 1</v>
          </cell>
        </row>
        <row r="8852">
          <cell r="H8852" t="str">
            <v>MC001100</v>
          </cell>
          <cell r="P8852">
            <v>33750000</v>
          </cell>
          <cell r="AC8852" t="str">
            <v>Nunest</v>
          </cell>
          <cell r="AH8852" t="str">
            <v>Tiến độ 1</v>
          </cell>
        </row>
        <row r="8853">
          <cell r="H8853" t="str">
            <v>MC001100</v>
          </cell>
          <cell r="P8853">
            <v>12960000</v>
          </cell>
          <cell r="AC8853" t="str">
            <v>Sữa Nước Pharma</v>
          </cell>
          <cell r="AH8853" t="str">
            <v>Tiến độ 1</v>
          </cell>
        </row>
        <row r="8854">
          <cell r="H8854" t="str">
            <v>MC001100</v>
          </cell>
          <cell r="P8854">
            <v>59220000</v>
          </cell>
          <cell r="AC8854" t="str">
            <v>Pharma</v>
          </cell>
          <cell r="AH8854" t="str">
            <v>Tiến độ 1</v>
          </cell>
        </row>
        <row r="8855">
          <cell r="H8855" t="str">
            <v>MC001100</v>
          </cell>
          <cell r="P8855">
            <v>55200000</v>
          </cell>
          <cell r="AC8855" t="str">
            <v>Pharma</v>
          </cell>
          <cell r="AH8855" t="str">
            <v>Tiến độ 1</v>
          </cell>
        </row>
        <row r="8856">
          <cell r="H8856" t="str">
            <v>MC001114</v>
          </cell>
          <cell r="P8856">
            <v>10290000</v>
          </cell>
          <cell r="AC8856" t="str">
            <v>Nunest</v>
          </cell>
          <cell r="AH8856" t="str">
            <v>Tiến độ 1</v>
          </cell>
        </row>
        <row r="8857">
          <cell r="H8857" t="str">
            <v>MC001114</v>
          </cell>
          <cell r="P8857">
            <v>17280000</v>
          </cell>
          <cell r="AC8857" t="str">
            <v>Dinh Dưỡng</v>
          </cell>
          <cell r="AH8857" t="str">
            <v>Tiến độ 1</v>
          </cell>
        </row>
        <row r="8858">
          <cell r="H8858" t="str">
            <v>MC001114</v>
          </cell>
          <cell r="P8858">
            <v>18528000</v>
          </cell>
          <cell r="AC8858" t="str">
            <v>Dinh Dưỡng</v>
          </cell>
          <cell r="AH8858" t="str">
            <v>Tiến độ 1</v>
          </cell>
        </row>
        <row r="8859">
          <cell r="H8859" t="str">
            <v>MC001114</v>
          </cell>
          <cell r="P8859">
            <v>6120000</v>
          </cell>
          <cell r="AC8859" t="str">
            <v>Sữa Bột Colos</v>
          </cell>
          <cell r="AH8859" t="str">
            <v>Tiến độ 1</v>
          </cell>
        </row>
        <row r="8860">
          <cell r="H8860" t="str">
            <v>MC001114</v>
          </cell>
          <cell r="P8860">
            <v>17280000</v>
          </cell>
          <cell r="AC8860" t="str">
            <v>Sữa Nước</v>
          </cell>
          <cell r="AH8860" t="str">
            <v>Tiến độ 1</v>
          </cell>
        </row>
        <row r="8861">
          <cell r="H8861" t="str">
            <v>MC001114</v>
          </cell>
          <cell r="P8861">
            <v>29952000</v>
          </cell>
          <cell r="AC8861" t="str">
            <v>Sữa Nước</v>
          </cell>
          <cell r="AH8861" t="str">
            <v>Tiến độ 1</v>
          </cell>
        </row>
        <row r="8862">
          <cell r="H8862" t="str">
            <v>MC001114</v>
          </cell>
          <cell r="P8862">
            <v>36000000</v>
          </cell>
          <cell r="AC8862" t="str">
            <v>Sữa Nước Pharma</v>
          </cell>
          <cell r="AH8862" t="str">
            <v>Tiến độ 1</v>
          </cell>
        </row>
        <row r="8863">
          <cell r="H8863" t="str">
            <v>MC001114</v>
          </cell>
          <cell r="P8863">
            <v>17208000</v>
          </cell>
          <cell r="AC8863" t="str">
            <v>Sữa Nước Pharma</v>
          </cell>
          <cell r="AH8863" t="str">
            <v>Tiến độ 1</v>
          </cell>
        </row>
        <row r="8864">
          <cell r="H8864" t="str">
            <v>MC001114</v>
          </cell>
          <cell r="P8864">
            <v>5280000</v>
          </cell>
          <cell r="AC8864" t="str">
            <v>Pharma</v>
          </cell>
          <cell r="AH8864" t="str">
            <v>Tiến độ 1</v>
          </cell>
        </row>
        <row r="8865">
          <cell r="H8865" t="str">
            <v>MC001114</v>
          </cell>
          <cell r="P8865">
            <v>15360000</v>
          </cell>
          <cell r="AC8865" t="str">
            <v>Sữa Nước</v>
          </cell>
          <cell r="AH8865" t="str">
            <v>Tiến độ 1</v>
          </cell>
        </row>
        <row r="8866">
          <cell r="H8866" t="str">
            <v>MC001114</v>
          </cell>
          <cell r="P8866">
            <v>5880000</v>
          </cell>
          <cell r="AC8866" t="str">
            <v>Dinh Dưỡng</v>
          </cell>
          <cell r="AH8866" t="str">
            <v>Tiến độ 1</v>
          </cell>
        </row>
        <row r="8867">
          <cell r="H8867" t="str">
            <v>MC001114</v>
          </cell>
          <cell r="P8867">
            <v>6000000</v>
          </cell>
          <cell r="AC8867" t="str">
            <v>Pharma</v>
          </cell>
          <cell r="AH8867" t="str">
            <v>Tiến độ 1</v>
          </cell>
        </row>
        <row r="8868">
          <cell r="H8868" t="str">
            <v>MC001114</v>
          </cell>
          <cell r="P8868">
            <v>6480000</v>
          </cell>
          <cell r="AC8868" t="str">
            <v>Sữa Bột Colos</v>
          </cell>
          <cell r="AH8868" t="str">
            <v>Tiến độ 1</v>
          </cell>
        </row>
        <row r="8869">
          <cell r="H8869" t="str">
            <v>MC001114</v>
          </cell>
          <cell r="P8869">
            <v>43200000</v>
          </cell>
          <cell r="AC8869" t="str">
            <v>Sữa nước</v>
          </cell>
          <cell r="AH8869" t="str">
            <v>Tiến độ 1</v>
          </cell>
        </row>
        <row r="8870">
          <cell r="H8870" t="str">
            <v>MC001243</v>
          </cell>
          <cell r="P8870">
            <v>9792000</v>
          </cell>
          <cell r="AC8870" t="str">
            <v>Sữa Nước Colos</v>
          </cell>
          <cell r="AH8870" t="str">
            <v>Tiến độ 1</v>
          </cell>
        </row>
        <row r="8871">
          <cell r="H8871" t="str">
            <v>MC001243</v>
          </cell>
          <cell r="P8871">
            <v>10800000</v>
          </cell>
          <cell r="AC8871" t="str">
            <v>Sữa Nước Pharma</v>
          </cell>
          <cell r="AH8871" t="str">
            <v>Tiến độ 1</v>
          </cell>
        </row>
        <row r="8872">
          <cell r="H8872" t="str">
            <v>MC001243</v>
          </cell>
          <cell r="P8872">
            <v>16128000</v>
          </cell>
          <cell r="AC8872" t="str">
            <v>Sữa Nước Pharma</v>
          </cell>
          <cell r="AH8872" t="str">
            <v>Tiến độ 1</v>
          </cell>
        </row>
        <row r="8873">
          <cell r="H8873" t="str">
            <v>MC001243</v>
          </cell>
          <cell r="P8873">
            <v>38400000</v>
          </cell>
          <cell r="AC8873" t="str">
            <v>Sữa Nước</v>
          </cell>
          <cell r="AH8873" t="str">
            <v>Tiến độ 1</v>
          </cell>
        </row>
        <row r="8874">
          <cell r="H8874" t="str">
            <v>MC001243</v>
          </cell>
          <cell r="P8874">
            <v>8640000</v>
          </cell>
          <cell r="AC8874" t="str">
            <v>Sữa Nước</v>
          </cell>
          <cell r="AH8874" t="str">
            <v>Tiến độ 1</v>
          </cell>
        </row>
        <row r="8875">
          <cell r="H8875" t="str">
            <v>MC001243</v>
          </cell>
          <cell r="P8875">
            <v>11520000</v>
          </cell>
          <cell r="AC8875" t="str">
            <v>Sữa Nước</v>
          </cell>
          <cell r="AH8875" t="str">
            <v>Tiến độ 1</v>
          </cell>
        </row>
        <row r="8876">
          <cell r="H8876" t="str">
            <v>MC000731</v>
          </cell>
          <cell r="P8876">
            <v>8880000</v>
          </cell>
          <cell r="AC8876" t="str">
            <v>Dinh Dưỡng</v>
          </cell>
          <cell r="AH8876" t="str">
            <v>Tiến độ 1</v>
          </cell>
        </row>
        <row r="8877">
          <cell r="H8877" t="str">
            <v>MC000731</v>
          </cell>
          <cell r="P8877">
            <v>22200000</v>
          </cell>
          <cell r="AC8877" t="str">
            <v>Dinh Dưỡng</v>
          </cell>
          <cell r="AH8877" t="str">
            <v>Tiến độ 1</v>
          </cell>
        </row>
        <row r="8878">
          <cell r="H8878" t="str">
            <v>MC000731</v>
          </cell>
          <cell r="P8878">
            <v>18528000</v>
          </cell>
          <cell r="AC8878" t="str">
            <v>Dinh Dưỡng</v>
          </cell>
          <cell r="AH8878" t="str">
            <v>Tiến độ 1</v>
          </cell>
        </row>
        <row r="8879">
          <cell r="H8879" t="str">
            <v>MC000731</v>
          </cell>
          <cell r="P8879">
            <v>23040000</v>
          </cell>
          <cell r="AC8879" t="str">
            <v>Dinh Dưỡng</v>
          </cell>
          <cell r="AH8879" t="str">
            <v>Tiến độ 1</v>
          </cell>
        </row>
        <row r="8880">
          <cell r="H8880" t="str">
            <v>MC000731</v>
          </cell>
          <cell r="P8880">
            <v>16320000</v>
          </cell>
          <cell r="AC8880" t="str">
            <v>Bột Ăn Dặm</v>
          </cell>
          <cell r="AH8880" t="str">
            <v>Tiến độ 1</v>
          </cell>
        </row>
        <row r="8881">
          <cell r="H8881" t="str">
            <v>MC000731</v>
          </cell>
          <cell r="P8881">
            <v>1632000</v>
          </cell>
          <cell r="AC8881" t="str">
            <v>Bột Ăn Dặm</v>
          </cell>
          <cell r="AH8881" t="str">
            <v>Tiến độ 1</v>
          </cell>
        </row>
        <row r="8882">
          <cell r="H8882" t="str">
            <v>MC000731</v>
          </cell>
          <cell r="P8882">
            <v>1416000</v>
          </cell>
          <cell r="AC8882" t="str">
            <v>Bột Ăn Dặm</v>
          </cell>
          <cell r="AH8882" t="str">
            <v>Tiến độ 1</v>
          </cell>
        </row>
        <row r="8883">
          <cell r="H8883" t="str">
            <v>MC000731</v>
          </cell>
          <cell r="P8883">
            <v>1416000</v>
          </cell>
          <cell r="AC8883" t="str">
            <v>Bột Ăn Dặm</v>
          </cell>
          <cell r="AH8883" t="str">
            <v>Tiến độ 1</v>
          </cell>
        </row>
        <row r="8884">
          <cell r="H8884" t="str">
            <v>MC000731</v>
          </cell>
          <cell r="P8884">
            <v>16320000</v>
          </cell>
          <cell r="AC8884" t="str">
            <v>Bột Ăn Dặm</v>
          </cell>
          <cell r="AH8884" t="str">
            <v>Tiến độ 1</v>
          </cell>
        </row>
        <row r="8885">
          <cell r="H8885" t="str">
            <v>MC000731</v>
          </cell>
          <cell r="P8885">
            <v>1632000</v>
          </cell>
          <cell r="AC8885" t="str">
            <v>Bột Ăn Dặm</v>
          </cell>
          <cell r="AH8885" t="str">
            <v>Tiến độ 1</v>
          </cell>
        </row>
        <row r="8886">
          <cell r="H8886" t="str">
            <v>MC000731</v>
          </cell>
          <cell r="P8886">
            <v>1416000</v>
          </cell>
          <cell r="AC8886" t="str">
            <v>Bột Ăn Dặm</v>
          </cell>
          <cell r="AH8886" t="str">
            <v>Tiến độ 1</v>
          </cell>
        </row>
        <row r="8887">
          <cell r="H8887" t="str">
            <v>MC000731</v>
          </cell>
          <cell r="P8887">
            <v>1416000</v>
          </cell>
          <cell r="AC8887" t="str">
            <v>Bột Ăn Dặm</v>
          </cell>
          <cell r="AH8887" t="str">
            <v>Tiến độ 1</v>
          </cell>
        </row>
        <row r="8888">
          <cell r="H8888" t="str">
            <v>MC000746</v>
          </cell>
          <cell r="P8888">
            <v>5700000</v>
          </cell>
          <cell r="AC8888" t="str">
            <v>Nunest</v>
          </cell>
          <cell r="AH8888" t="str">
            <v>Tiến độ 1</v>
          </cell>
        </row>
        <row r="8889">
          <cell r="H8889" t="str">
            <v>MC000746</v>
          </cell>
          <cell r="P8889">
            <v>7200000</v>
          </cell>
          <cell r="AC8889" t="str">
            <v>Sữa Nước</v>
          </cell>
          <cell r="AH8889" t="str">
            <v>Tiến độ 1</v>
          </cell>
        </row>
        <row r="8890">
          <cell r="H8890" t="str">
            <v>MC000746</v>
          </cell>
          <cell r="P8890">
            <v>29376000</v>
          </cell>
          <cell r="AC8890" t="str">
            <v>Sữa Nước</v>
          </cell>
          <cell r="AH8890" t="str">
            <v>Tiến độ 1</v>
          </cell>
        </row>
        <row r="8891">
          <cell r="H8891" t="str">
            <v>MC000746</v>
          </cell>
          <cell r="P8891">
            <v>11520000</v>
          </cell>
          <cell r="AC8891" t="str">
            <v>Sữa Nước</v>
          </cell>
          <cell r="AH8891" t="str">
            <v>Tiến độ 1</v>
          </cell>
        </row>
        <row r="8892">
          <cell r="H8892" t="str">
            <v>MC000746</v>
          </cell>
          <cell r="P8892">
            <v>4492800</v>
          </cell>
          <cell r="AC8892" t="str">
            <v>Sữa Nước</v>
          </cell>
          <cell r="AH8892" t="str">
            <v>Tiến độ 1</v>
          </cell>
        </row>
        <row r="8893">
          <cell r="H8893" t="str">
            <v>MC000746</v>
          </cell>
          <cell r="P8893">
            <v>14688000</v>
          </cell>
          <cell r="AC8893" t="str">
            <v>Sữa Nước Colos</v>
          </cell>
          <cell r="AH8893" t="str">
            <v>Tiến độ 1</v>
          </cell>
        </row>
        <row r="8894">
          <cell r="H8894" t="str">
            <v>MC000746</v>
          </cell>
          <cell r="P8894">
            <v>12960000</v>
          </cell>
          <cell r="AC8894" t="str">
            <v>Sữa Nước Pharma</v>
          </cell>
          <cell r="AH8894" t="str">
            <v>Tiến độ 1</v>
          </cell>
        </row>
        <row r="8895">
          <cell r="H8895" t="str">
            <v>MC000746</v>
          </cell>
          <cell r="P8895">
            <v>12902400</v>
          </cell>
          <cell r="AC8895" t="str">
            <v>Sữa Nước Pharma</v>
          </cell>
          <cell r="AH8895" t="str">
            <v>Tiến độ 1</v>
          </cell>
        </row>
        <row r="8896">
          <cell r="H8896" t="str">
            <v>MC000746</v>
          </cell>
          <cell r="P8896">
            <v>6480000</v>
          </cell>
          <cell r="AC8896" t="str">
            <v>Sữa Bột Colos</v>
          </cell>
          <cell r="AH8896" t="str">
            <v>Tiến độ 1</v>
          </cell>
        </row>
        <row r="8897">
          <cell r="H8897" t="str">
            <v>MC001406</v>
          </cell>
          <cell r="P8897">
            <v>2340000</v>
          </cell>
          <cell r="AC8897" t="str">
            <v>Pharma</v>
          </cell>
          <cell r="AH8897" t="str">
            <v>Tiến độ 1</v>
          </cell>
        </row>
        <row r="8898">
          <cell r="H8898" t="str">
            <v>MC001406</v>
          </cell>
          <cell r="P8898">
            <v>51840000</v>
          </cell>
          <cell r="AC8898" t="str">
            <v>Sữa Nước Pharma</v>
          </cell>
          <cell r="AH8898" t="str">
            <v>Tiến độ 1</v>
          </cell>
        </row>
        <row r="8899">
          <cell r="H8899" t="str">
            <v>MC001406</v>
          </cell>
          <cell r="P8899">
            <v>19872000</v>
          </cell>
          <cell r="AC8899" t="str">
            <v>Sữa Nước Pharma</v>
          </cell>
          <cell r="AH8899" t="str">
            <v>Tiến độ 1</v>
          </cell>
        </row>
        <row r="8900">
          <cell r="H8900" t="str">
            <v>MC001406</v>
          </cell>
          <cell r="P8900">
            <v>21492800</v>
          </cell>
          <cell r="AC8900" t="str">
            <v>Sữa Nước Pharma</v>
          </cell>
          <cell r="AH8900" t="str">
            <v>Tiến độ 1</v>
          </cell>
        </row>
        <row r="8901">
          <cell r="H8901" t="str">
            <v>MC001406</v>
          </cell>
          <cell r="P8901">
            <v>1416000</v>
          </cell>
          <cell r="AC8901" t="str">
            <v>Bột Ăn Dặm</v>
          </cell>
          <cell r="AH8901" t="str">
            <v>Tiến độ 1</v>
          </cell>
        </row>
        <row r="8902">
          <cell r="H8902" t="str">
            <v>MC001406</v>
          </cell>
          <cell r="P8902">
            <v>2832000</v>
          </cell>
          <cell r="AC8902" t="str">
            <v>Bột Ăn Dặm</v>
          </cell>
          <cell r="AH8902" t="str">
            <v>Tiến độ 1</v>
          </cell>
        </row>
        <row r="8903">
          <cell r="H8903" t="str">
            <v>MC001406</v>
          </cell>
          <cell r="P8903">
            <v>1416000</v>
          </cell>
          <cell r="AC8903" t="str">
            <v>Bột Ăn Dặm</v>
          </cell>
          <cell r="AH8903" t="str">
            <v>Tiến độ 1</v>
          </cell>
        </row>
        <row r="8904">
          <cell r="H8904" t="str">
            <v>MC001406</v>
          </cell>
          <cell r="P8904">
            <v>8160000</v>
          </cell>
          <cell r="AC8904" t="str">
            <v>Bột Ăn Dặm</v>
          </cell>
          <cell r="AH8904" t="str">
            <v>Tiến độ 1</v>
          </cell>
        </row>
        <row r="8905">
          <cell r="H8905" t="str">
            <v>MC001406</v>
          </cell>
          <cell r="P8905">
            <v>7080000</v>
          </cell>
          <cell r="AC8905" t="str">
            <v>Bột Ăn Dặm</v>
          </cell>
          <cell r="AH8905" t="str">
            <v>Tiến độ 1</v>
          </cell>
        </row>
        <row r="8906">
          <cell r="H8906" t="str">
            <v>MC001406</v>
          </cell>
          <cell r="P8906">
            <v>3264000</v>
          </cell>
          <cell r="AC8906" t="str">
            <v>Bột Ăn Dặm</v>
          </cell>
          <cell r="AH8906" t="str">
            <v>Tiến độ 1</v>
          </cell>
        </row>
        <row r="8907">
          <cell r="H8907" t="str">
            <v>MC001406</v>
          </cell>
          <cell r="P8907">
            <v>3264000</v>
          </cell>
          <cell r="AC8907" t="str">
            <v>Bột Ăn Dặm</v>
          </cell>
          <cell r="AH8907" t="str">
            <v>Tiến độ 1</v>
          </cell>
        </row>
        <row r="8908">
          <cell r="H8908" t="str">
            <v>MC000342</v>
          </cell>
          <cell r="P8908">
            <v>1320000</v>
          </cell>
          <cell r="AC8908" t="str">
            <v>Pur</v>
          </cell>
          <cell r="AH8908" t="str">
            <v>Tiến độ 1</v>
          </cell>
        </row>
        <row r="8909">
          <cell r="H8909" t="str">
            <v>MC000342</v>
          </cell>
          <cell r="P8909">
            <v>1200000</v>
          </cell>
          <cell r="AC8909" t="str">
            <v>Pur</v>
          </cell>
          <cell r="AH8909" t="str">
            <v>Tiến độ 1</v>
          </cell>
        </row>
        <row r="8910">
          <cell r="H8910" t="str">
            <v>MC000342</v>
          </cell>
          <cell r="P8910">
            <v>1080000</v>
          </cell>
          <cell r="AC8910" t="str">
            <v>Pur</v>
          </cell>
          <cell r="AH8910" t="str">
            <v>Tiến độ 1</v>
          </cell>
        </row>
        <row r="8911">
          <cell r="H8911" t="str">
            <v>MC000342</v>
          </cell>
          <cell r="P8911">
            <v>1020000</v>
          </cell>
          <cell r="AC8911" t="str">
            <v>Pur</v>
          </cell>
          <cell r="AH8911" t="str">
            <v>Tiến độ 1</v>
          </cell>
        </row>
        <row r="8912">
          <cell r="H8912" t="str">
            <v>MC000342</v>
          </cell>
          <cell r="P8912">
            <v>1020000</v>
          </cell>
          <cell r="AC8912" t="str">
            <v>Pur</v>
          </cell>
          <cell r="AH8912" t="str">
            <v>Tiến độ 1</v>
          </cell>
        </row>
        <row r="8913">
          <cell r="H8913" t="str">
            <v>MC000342</v>
          </cell>
          <cell r="P8913">
            <v>1958400</v>
          </cell>
          <cell r="AC8913" t="str">
            <v>Sữa Nước Colos</v>
          </cell>
          <cell r="AH8913" t="str">
            <v>Tiến độ 1</v>
          </cell>
        </row>
        <row r="8914">
          <cell r="H8914" t="str">
            <v>MC000342</v>
          </cell>
          <cell r="P8914">
            <v>11520000</v>
          </cell>
          <cell r="AC8914" t="str">
            <v>Sữa Nước</v>
          </cell>
          <cell r="AH8914" t="str">
            <v>Tiến độ 1</v>
          </cell>
        </row>
        <row r="8915">
          <cell r="H8915" t="str">
            <v>MC000342</v>
          </cell>
          <cell r="P8915">
            <v>11750400</v>
          </cell>
          <cell r="AC8915" t="str">
            <v>Sữa Nước Colos</v>
          </cell>
          <cell r="AH8915" t="str">
            <v>Tiến độ 1</v>
          </cell>
        </row>
        <row r="8916">
          <cell r="H8916" t="str">
            <v>MC001157</v>
          </cell>
          <cell r="P8916">
            <v>1350000</v>
          </cell>
          <cell r="AC8916" t="str">
            <v>Nunest</v>
          </cell>
          <cell r="AH8916" t="str">
            <v>Tiến độ 1</v>
          </cell>
        </row>
        <row r="8917">
          <cell r="H8917" t="str">
            <v>MC001157</v>
          </cell>
          <cell r="P8917">
            <v>1125000</v>
          </cell>
          <cell r="AC8917" t="str">
            <v>Nunest</v>
          </cell>
          <cell r="AH8917" t="str">
            <v>Tiến độ 1</v>
          </cell>
        </row>
        <row r="8918">
          <cell r="H8918" t="str">
            <v>MC001157</v>
          </cell>
          <cell r="P8918">
            <v>450000</v>
          </cell>
          <cell r="AC8918" t="str">
            <v>Nunest</v>
          </cell>
          <cell r="AH8918" t="str">
            <v>Tiến độ 1</v>
          </cell>
        </row>
        <row r="8919">
          <cell r="H8919" t="str">
            <v>MC001157</v>
          </cell>
          <cell r="P8919">
            <v>4740000</v>
          </cell>
          <cell r="AC8919" t="str">
            <v>Nunest</v>
          </cell>
          <cell r="AH8919" t="str">
            <v>Tiến độ 1</v>
          </cell>
        </row>
        <row r="8920">
          <cell r="H8920" t="str">
            <v>MC001157</v>
          </cell>
          <cell r="P8920">
            <v>360000</v>
          </cell>
          <cell r="AC8920" t="str">
            <v>Nunest</v>
          </cell>
          <cell r="AH8920" t="str">
            <v>Tiến độ 1</v>
          </cell>
        </row>
        <row r="8921">
          <cell r="H8921" t="str">
            <v>MC001157</v>
          </cell>
          <cell r="P8921">
            <v>8640000</v>
          </cell>
          <cell r="AC8921" t="str">
            <v>Sữa Nước</v>
          </cell>
          <cell r="AH8921" t="str">
            <v>Tiến độ 1</v>
          </cell>
        </row>
        <row r="8922">
          <cell r="H8922" t="str">
            <v>MC001157</v>
          </cell>
          <cell r="P8922">
            <v>5400000</v>
          </cell>
          <cell r="AC8922" t="str">
            <v>Sữa Nước Pharma</v>
          </cell>
          <cell r="AH8922" t="str">
            <v>Tiến độ 1</v>
          </cell>
        </row>
        <row r="8923">
          <cell r="H8923" t="str">
            <v>MC001157</v>
          </cell>
          <cell r="P8923">
            <v>3763200</v>
          </cell>
          <cell r="AC8923" t="str">
            <v>Sữa Nước Pharma</v>
          </cell>
          <cell r="AH8923" t="str">
            <v>Tiến độ 1</v>
          </cell>
        </row>
        <row r="8924">
          <cell r="H8924" t="str">
            <v>MC001157</v>
          </cell>
          <cell r="P8924">
            <v>11592000</v>
          </cell>
          <cell r="AC8924" t="str">
            <v>Dinh Dưỡng</v>
          </cell>
          <cell r="AH8924" t="str">
            <v>Tiến độ 1</v>
          </cell>
        </row>
        <row r="8925">
          <cell r="H8925" t="str">
            <v>MC001157</v>
          </cell>
          <cell r="P8925">
            <v>4980000</v>
          </cell>
          <cell r="AC8925" t="str">
            <v>Dinh Dưỡng</v>
          </cell>
          <cell r="AH8925" t="str">
            <v>Tiến độ 1</v>
          </cell>
        </row>
        <row r="8926">
          <cell r="H8926" t="str">
            <v>MC002500</v>
          </cell>
          <cell r="P8926">
            <v>4980000</v>
          </cell>
          <cell r="AC8926" t="str">
            <v>Dinh Dưỡng</v>
          </cell>
          <cell r="AH8926" t="str">
            <v>Tiến độ 1</v>
          </cell>
        </row>
        <row r="8927">
          <cell r="H8927" t="str">
            <v>MC002500</v>
          </cell>
          <cell r="P8927">
            <v>2880000</v>
          </cell>
          <cell r="AC8927" t="str">
            <v>Dinh Dưỡng</v>
          </cell>
          <cell r="AH8927" t="str">
            <v>Tiến độ 1</v>
          </cell>
        </row>
        <row r="8928">
          <cell r="H8928" t="str">
            <v>MC002500</v>
          </cell>
          <cell r="P8928">
            <v>4680000</v>
          </cell>
          <cell r="AC8928" t="str">
            <v>Pharma</v>
          </cell>
          <cell r="AH8928" t="str">
            <v>Tiến độ 1</v>
          </cell>
        </row>
        <row r="8929">
          <cell r="H8929" t="str">
            <v>MC001359</v>
          </cell>
          <cell r="P8929">
            <v>19140000</v>
          </cell>
          <cell r="AC8929" t="str">
            <v>Pharma</v>
          </cell>
          <cell r="AH8929" t="str">
            <v>Tiến độ 1</v>
          </cell>
        </row>
        <row r="8930">
          <cell r="H8930" t="str">
            <v>MC001359</v>
          </cell>
          <cell r="P8930">
            <v>19140000</v>
          </cell>
          <cell r="AC8930" t="str">
            <v>Pharma</v>
          </cell>
          <cell r="AH8930" t="str">
            <v>Tiến độ 1</v>
          </cell>
        </row>
        <row r="8931">
          <cell r="H8931" t="str">
            <v>MC000693</v>
          </cell>
          <cell r="P8931">
            <v>1497600</v>
          </cell>
          <cell r="AC8931" t="str">
            <v>Sữa Nước</v>
          </cell>
          <cell r="AH8931" t="str">
            <v>Tiến độ 1</v>
          </cell>
        </row>
        <row r="8932">
          <cell r="H8932" t="str">
            <v>MC000693</v>
          </cell>
          <cell r="P8932">
            <v>2304000</v>
          </cell>
          <cell r="AC8932" t="str">
            <v>Sữa Nước</v>
          </cell>
          <cell r="AH8932" t="str">
            <v>Tiến độ 1</v>
          </cell>
        </row>
        <row r="8933">
          <cell r="H8933" t="str">
            <v>MC000693</v>
          </cell>
          <cell r="P8933">
            <v>1536000</v>
          </cell>
          <cell r="AC8933" t="str">
            <v>Sữa Nước</v>
          </cell>
          <cell r="AH8933" t="str">
            <v>Tiến độ 1</v>
          </cell>
        </row>
        <row r="8934">
          <cell r="H8934" t="str">
            <v>MC001172</v>
          </cell>
          <cell r="P8934">
            <v>2700000</v>
          </cell>
          <cell r="AC8934" t="str">
            <v>Nunest</v>
          </cell>
          <cell r="AH8934" t="str">
            <v>Tiến độ 1</v>
          </cell>
        </row>
        <row r="8935">
          <cell r="H8935" t="str">
            <v>MC001172</v>
          </cell>
          <cell r="P8935">
            <v>1980000</v>
          </cell>
          <cell r="AC8935" t="str">
            <v>Nunest</v>
          </cell>
          <cell r="AH8935" t="str">
            <v>Tiến độ 1</v>
          </cell>
        </row>
        <row r="8936">
          <cell r="H8936" t="str">
            <v>MC001172</v>
          </cell>
          <cell r="P8936">
            <v>5880000</v>
          </cell>
          <cell r="AC8936" t="str">
            <v>Nunest</v>
          </cell>
          <cell r="AH8936" t="str">
            <v>Tiến độ 1</v>
          </cell>
        </row>
        <row r="8937">
          <cell r="H8937" t="str">
            <v>MC000136</v>
          </cell>
          <cell r="P8937">
            <v>8820000</v>
          </cell>
          <cell r="AC8937" t="str">
            <v>Nunest</v>
          </cell>
          <cell r="AH8937" t="str">
            <v>Tiến độ 1</v>
          </cell>
        </row>
        <row r="8938">
          <cell r="H8938" t="str">
            <v>MC000136</v>
          </cell>
          <cell r="P8938">
            <v>1140000</v>
          </cell>
          <cell r="AC8938" t="str">
            <v>Nunest</v>
          </cell>
          <cell r="AH8938" t="str">
            <v>Tiến độ 1</v>
          </cell>
        </row>
        <row r="8939">
          <cell r="H8939" t="str">
            <v>MC000136</v>
          </cell>
          <cell r="P8939">
            <v>3600000</v>
          </cell>
          <cell r="AC8939" t="str">
            <v>Nunest</v>
          </cell>
          <cell r="AH8939" t="str">
            <v>Tiến độ 1</v>
          </cell>
        </row>
        <row r="8940">
          <cell r="H8940" t="str">
            <v>MC000136</v>
          </cell>
          <cell r="P8940">
            <v>2700000</v>
          </cell>
          <cell r="AC8940" t="str">
            <v>Nunest</v>
          </cell>
          <cell r="AH8940" t="str">
            <v>Tiến độ 1</v>
          </cell>
        </row>
        <row r="8941">
          <cell r="H8941" t="str">
            <v>MC000136</v>
          </cell>
          <cell r="P8941">
            <v>4680000</v>
          </cell>
          <cell r="AC8941" t="str">
            <v>Nunest</v>
          </cell>
          <cell r="AH8941" t="str">
            <v>Tiến độ 1</v>
          </cell>
        </row>
        <row r="8942">
          <cell r="H8942" t="str">
            <v>MC002252</v>
          </cell>
          <cell r="P8942">
            <v>14400000</v>
          </cell>
          <cell r="AC8942" t="str">
            <v>Pur</v>
          </cell>
          <cell r="AH8942" t="str">
            <v>Tiến độ 1</v>
          </cell>
        </row>
        <row r="8943">
          <cell r="H8943" t="str">
            <v>MC002252</v>
          </cell>
          <cell r="P8943">
            <v>7920000</v>
          </cell>
          <cell r="AC8943" t="str">
            <v>Pur</v>
          </cell>
          <cell r="AH8943" t="str">
            <v>Tiến độ 1</v>
          </cell>
        </row>
        <row r="8944">
          <cell r="H8944" t="str">
            <v>MC002252</v>
          </cell>
          <cell r="P8944">
            <v>8640000</v>
          </cell>
          <cell r="AC8944" t="str">
            <v>Pur</v>
          </cell>
          <cell r="AH8944" t="str">
            <v>Tiến độ 1</v>
          </cell>
        </row>
        <row r="8945">
          <cell r="H8945" t="str">
            <v>MC002252</v>
          </cell>
          <cell r="P8945">
            <v>11880000</v>
          </cell>
          <cell r="AC8945" t="str">
            <v>Pur</v>
          </cell>
          <cell r="AH8945" t="str">
            <v>Tiến độ 1</v>
          </cell>
        </row>
        <row r="8946">
          <cell r="H8946" t="str">
            <v>MC002252</v>
          </cell>
          <cell r="P8946">
            <v>12600000</v>
          </cell>
          <cell r="AC8946" t="str">
            <v>Pur</v>
          </cell>
          <cell r="AH8946" t="str">
            <v>Tiến độ 1</v>
          </cell>
        </row>
        <row r="8947">
          <cell r="H8947" t="str">
            <v>MC002252</v>
          </cell>
          <cell r="P8947">
            <v>24480000</v>
          </cell>
          <cell r="AC8947" t="str">
            <v>Pur</v>
          </cell>
          <cell r="AH8947" t="str">
            <v>Tiến độ 1</v>
          </cell>
        </row>
        <row r="8948">
          <cell r="H8948" t="str">
            <v>MC002252</v>
          </cell>
          <cell r="P8948">
            <v>15120000</v>
          </cell>
          <cell r="AC8948" t="str">
            <v>Pur</v>
          </cell>
          <cell r="AH8948" t="str">
            <v>Tiến độ 1</v>
          </cell>
        </row>
        <row r="8949">
          <cell r="H8949" t="str">
            <v>MC002252</v>
          </cell>
          <cell r="P8949">
            <v>45360000</v>
          </cell>
          <cell r="AC8949" t="str">
            <v>Pur</v>
          </cell>
          <cell r="AH8949" t="str">
            <v>Tiến độ 1</v>
          </cell>
        </row>
        <row r="8950">
          <cell r="H8950" t="str">
            <v>MC002252</v>
          </cell>
          <cell r="P8950">
            <v>36720000</v>
          </cell>
          <cell r="AC8950" t="str">
            <v>Pur</v>
          </cell>
          <cell r="AH8950" t="str">
            <v>Tiến độ 1</v>
          </cell>
        </row>
        <row r="8951">
          <cell r="H8951" t="str">
            <v>MC000879</v>
          </cell>
          <cell r="P8951">
            <v>6024000</v>
          </cell>
          <cell r="AC8951" t="str">
            <v>Dinh Dưỡng</v>
          </cell>
          <cell r="AH8951" t="str">
            <v>Tiến độ 1</v>
          </cell>
        </row>
        <row r="8952">
          <cell r="H8952" t="str">
            <v>MC002636</v>
          </cell>
          <cell r="P8952">
            <v>9036000</v>
          </cell>
          <cell r="AC8952" t="str">
            <v>Dinh Dưỡng</v>
          </cell>
          <cell r="AH8952" t="str">
            <v>Tiến độ 1</v>
          </cell>
        </row>
        <row r="8953">
          <cell r="H8953" t="str">
            <v>MC002636</v>
          </cell>
          <cell r="P8953">
            <v>9036000</v>
          </cell>
          <cell r="AC8953" t="str">
            <v>Dinh Dưỡng</v>
          </cell>
          <cell r="AH8953" t="str">
            <v>Tiến độ 1</v>
          </cell>
        </row>
        <row r="8954">
          <cell r="H8954" t="str">
            <v>MC001977</v>
          </cell>
          <cell r="P8954">
            <v>280000</v>
          </cell>
          <cell r="AC8954" t="str">
            <v>Pur</v>
          </cell>
          <cell r="AH8954" t="str">
            <v>Tiến độ 1</v>
          </cell>
        </row>
        <row r="8955">
          <cell r="H8955" t="str">
            <v>MC001450</v>
          </cell>
          <cell r="P8955">
            <v>720000</v>
          </cell>
          <cell r="AC8955" t="str">
            <v>Pur</v>
          </cell>
          <cell r="AH8955" t="str">
            <v>Tiến độ 1</v>
          </cell>
        </row>
        <row r="8956">
          <cell r="H8956" t="str">
            <v>MC001409</v>
          </cell>
          <cell r="P8956">
            <v>3960000</v>
          </cell>
          <cell r="AC8956" t="str">
            <v>Dinh Dưỡng</v>
          </cell>
          <cell r="AH8956" t="str">
            <v>Tiến độ 1</v>
          </cell>
        </row>
        <row r="8957">
          <cell r="H8957" t="str">
            <v>MC002185</v>
          </cell>
          <cell r="P8957">
            <v>600000</v>
          </cell>
          <cell r="AC8957" t="str">
            <v>Sữa Nước Pharma</v>
          </cell>
          <cell r="AH8957" t="str">
            <v>Tiến độ 1</v>
          </cell>
        </row>
        <row r="8958">
          <cell r="H8958" t="str">
            <v>MC002656</v>
          </cell>
          <cell r="P8958">
            <v>330000</v>
          </cell>
          <cell r="AC8958" t="str">
            <v>Nunest</v>
          </cell>
          <cell r="AH8958" t="str">
            <v>Tiến độ 1</v>
          </cell>
        </row>
        <row r="8959">
          <cell r="H8959" t="str">
            <v>MC002656</v>
          </cell>
          <cell r="P8959">
            <v>1680000</v>
          </cell>
          <cell r="AC8959" t="str">
            <v>Nunest</v>
          </cell>
          <cell r="AH8959" t="str">
            <v>Tiến độ 1</v>
          </cell>
        </row>
        <row r="8960">
          <cell r="H8960" t="str">
            <v>MC002423</v>
          </cell>
          <cell r="P8960">
            <v>1200000</v>
          </cell>
          <cell r="AC8960" t="str">
            <v>Sữa Nước Pharma</v>
          </cell>
          <cell r="AH8960" t="str">
            <v>Tiến độ 1</v>
          </cell>
        </row>
        <row r="8961">
          <cell r="H8961" t="str">
            <v>MC002089</v>
          </cell>
          <cell r="P8961">
            <v>5875200</v>
          </cell>
          <cell r="AC8961" t="str">
            <v>Sữa Nước Colos</v>
          </cell>
          <cell r="AH8961" t="str">
            <v>Tiến độ 1</v>
          </cell>
        </row>
        <row r="8962">
          <cell r="H8962" t="str">
            <v>MC000671</v>
          </cell>
          <cell r="P8962">
            <v>3225600</v>
          </cell>
          <cell r="AC8962" t="str">
            <v>Sữa Nước Pharma</v>
          </cell>
          <cell r="AH8962" t="str">
            <v>Tiến độ 1</v>
          </cell>
        </row>
        <row r="8963">
          <cell r="H8963" t="str">
            <v>MC001493</v>
          </cell>
          <cell r="P8963">
            <v>480000</v>
          </cell>
          <cell r="AC8963" t="str">
            <v>Pur</v>
          </cell>
          <cell r="AH8963" t="str">
            <v>Tiến độ 1</v>
          </cell>
        </row>
        <row r="8964">
          <cell r="H8964" t="str">
            <v>MC002273</v>
          </cell>
          <cell r="P8964">
            <v>792000</v>
          </cell>
          <cell r="AC8964" t="str">
            <v>Dinh Dưỡng</v>
          </cell>
          <cell r="AH8964" t="str">
            <v>Tiến độ 1</v>
          </cell>
        </row>
        <row r="8965">
          <cell r="H8965" t="str">
            <v>MC000126</v>
          </cell>
          <cell r="P8965">
            <v>3225600</v>
          </cell>
          <cell r="AC8965" t="str">
            <v>Sữa Nước Pharma</v>
          </cell>
          <cell r="AH8965" t="str">
            <v>Tiến độ 1</v>
          </cell>
        </row>
        <row r="8966">
          <cell r="H8966" t="str">
            <v>MC000126</v>
          </cell>
          <cell r="P8966">
            <v>2304000</v>
          </cell>
          <cell r="AC8966" t="str">
            <v>Sữa Nước</v>
          </cell>
          <cell r="AH8966" t="str">
            <v>Tiến độ 1</v>
          </cell>
        </row>
        <row r="8967">
          <cell r="H8967" t="str">
            <v>MC000126</v>
          </cell>
          <cell r="P8967">
            <v>3456000</v>
          </cell>
          <cell r="AC8967" t="str">
            <v>Sữa Nước</v>
          </cell>
          <cell r="AH8967" t="str">
            <v>Tiến độ 1</v>
          </cell>
        </row>
        <row r="8968">
          <cell r="H8968" t="str">
            <v>MC000126</v>
          </cell>
          <cell r="P8968">
            <v>3974400</v>
          </cell>
          <cell r="AC8968" t="str">
            <v>Sữa Nước</v>
          </cell>
          <cell r="AH8968" t="str">
            <v>Tiến độ 1</v>
          </cell>
        </row>
        <row r="8969">
          <cell r="H8969" t="str">
            <v>MC001285</v>
          </cell>
          <cell r="P8969">
            <v>3864000</v>
          </cell>
          <cell r="AC8969" t="str">
            <v>Dinh Dưỡng</v>
          </cell>
          <cell r="AH8969" t="str">
            <v>Tiến độ 1</v>
          </cell>
        </row>
        <row r="8970">
          <cell r="H8970" t="str">
            <v>MC001285</v>
          </cell>
          <cell r="P8970">
            <v>4440000</v>
          </cell>
          <cell r="AC8970" t="str">
            <v>Dinh Dưỡng</v>
          </cell>
          <cell r="AH8970" t="str">
            <v>Tiến độ 1</v>
          </cell>
        </row>
        <row r="8971">
          <cell r="H8971" t="str">
            <v>MC000788</v>
          </cell>
          <cell r="P8971">
            <v>6480000</v>
          </cell>
          <cell r="AC8971" t="str">
            <v>Pharma</v>
          </cell>
          <cell r="AH8971" t="str">
            <v>Tiến độ 1</v>
          </cell>
        </row>
        <row r="8972">
          <cell r="H8972" t="str">
            <v>MC000788</v>
          </cell>
          <cell r="P8972">
            <v>19440000</v>
          </cell>
          <cell r="AC8972" t="str">
            <v>Pharma</v>
          </cell>
          <cell r="AH8972" t="str">
            <v>Tiến độ 1</v>
          </cell>
        </row>
        <row r="8973">
          <cell r="H8973" t="str">
            <v>MC000307</v>
          </cell>
          <cell r="P8973">
            <v>4980000</v>
          </cell>
          <cell r="AC8973" t="str">
            <v>Dinh Dưỡng</v>
          </cell>
          <cell r="AH8973" t="str">
            <v>Tiến độ 1</v>
          </cell>
        </row>
        <row r="8974">
          <cell r="H8974" t="str">
            <v>MC000307</v>
          </cell>
          <cell r="P8974">
            <v>4440000</v>
          </cell>
          <cell r="AC8974" t="str">
            <v>Dinh Dưỡng</v>
          </cell>
          <cell r="AH8974" t="str">
            <v>Tiến độ 1</v>
          </cell>
        </row>
        <row r="8975">
          <cell r="H8975" t="str">
            <v>MC000307</v>
          </cell>
          <cell r="P8975">
            <v>9504000</v>
          </cell>
          <cell r="AC8975" t="str">
            <v>Dinh Dưỡng</v>
          </cell>
          <cell r="AH8975" t="str">
            <v>Tiến độ 1</v>
          </cell>
        </row>
        <row r="8976">
          <cell r="H8976" t="str">
            <v>MC000788</v>
          </cell>
          <cell r="P8976">
            <v>5748000</v>
          </cell>
          <cell r="AC8976" t="str">
            <v>Dinh Dưỡng</v>
          </cell>
          <cell r="AH8976" t="str">
            <v>Tiến độ 1</v>
          </cell>
        </row>
        <row r="8977">
          <cell r="H8977" t="str">
            <v>MC000788</v>
          </cell>
          <cell r="P8977">
            <v>7656000</v>
          </cell>
          <cell r="AC8977" t="str">
            <v>Dinh Dưỡng</v>
          </cell>
          <cell r="AH8977" t="str">
            <v>Tiến độ 1</v>
          </cell>
        </row>
        <row r="8978">
          <cell r="H8978" t="str">
            <v>MC002080</v>
          </cell>
          <cell r="P8978">
            <v>1140000</v>
          </cell>
          <cell r="AC8978" t="str">
            <v>Nunest</v>
          </cell>
          <cell r="AH8978" t="str">
            <v>Tiến độ 1</v>
          </cell>
        </row>
        <row r="8979">
          <cell r="H8979" t="str">
            <v>MC002528</v>
          </cell>
          <cell r="P8979">
            <v>1840000</v>
          </cell>
          <cell r="AC8979" t="str">
            <v>Pharma</v>
          </cell>
          <cell r="AH8979" t="str">
            <v>Tiến độ 1</v>
          </cell>
        </row>
        <row r="8980">
          <cell r="H8980" t="str">
            <v>MC000387</v>
          </cell>
          <cell r="P8980">
            <v>2880000</v>
          </cell>
          <cell r="AC8980" t="str">
            <v>Pharma</v>
          </cell>
          <cell r="AH8980" t="str">
            <v>Tiến độ 1</v>
          </cell>
        </row>
        <row r="8981">
          <cell r="H8981" t="str">
            <v>MC000604</v>
          </cell>
          <cell r="P8981">
            <v>6024000</v>
          </cell>
          <cell r="AC8981" t="str">
            <v>Dinh Dưỡng</v>
          </cell>
          <cell r="AH8981" t="str">
            <v>Tiến độ 1</v>
          </cell>
        </row>
        <row r="8982">
          <cell r="H8982" t="str">
            <v>MC001235</v>
          </cell>
          <cell r="P8982">
            <v>1506000</v>
          </cell>
          <cell r="AC8982" t="str">
            <v>Dinh Dưỡng</v>
          </cell>
          <cell r="AH8982" t="str">
            <v>Tiến độ 1</v>
          </cell>
        </row>
        <row r="8983">
          <cell r="H8983" t="str">
            <v>MC000853</v>
          </cell>
          <cell r="P8983">
            <v>3012000</v>
          </cell>
          <cell r="AC8983" t="str">
            <v>Dinh Dưỡng</v>
          </cell>
          <cell r="AH8983" t="str">
            <v>Tiến độ 1</v>
          </cell>
        </row>
        <row r="8984">
          <cell r="H8984" t="str">
            <v>MC000034</v>
          </cell>
          <cell r="P8984">
            <v>7728000</v>
          </cell>
          <cell r="AC8984" t="str">
            <v>Dinh Dưỡng</v>
          </cell>
          <cell r="AH8984" t="str">
            <v>Tiến độ 1</v>
          </cell>
        </row>
        <row r="8985">
          <cell r="H8985" t="str">
            <v>MC000034</v>
          </cell>
          <cell r="P8985">
            <v>1536000</v>
          </cell>
          <cell r="AC8985" t="str">
            <v>Sữa Nước</v>
          </cell>
          <cell r="AH8985" t="str">
            <v>Tiến độ 1</v>
          </cell>
        </row>
        <row r="8986">
          <cell r="H8986" t="str">
            <v>MC000432</v>
          </cell>
          <cell r="P8986">
            <v>816000</v>
          </cell>
          <cell r="AC8986" t="str">
            <v>Bột Ăn Dặm</v>
          </cell>
          <cell r="AH8986" t="str">
            <v>Tiến độ 1</v>
          </cell>
        </row>
        <row r="8987">
          <cell r="H8987" t="str">
            <v>MC002173</v>
          </cell>
          <cell r="P8987">
            <v>270000</v>
          </cell>
          <cell r="AC8987" t="str">
            <v>Pharma</v>
          </cell>
          <cell r="AH8987" t="str">
            <v>Tiến độ 1</v>
          </cell>
        </row>
        <row r="8988">
          <cell r="H8988" t="str">
            <v>MC002173</v>
          </cell>
          <cell r="P8988">
            <v>396000</v>
          </cell>
          <cell r="AC8988" t="str">
            <v>Dinh Dưỡng</v>
          </cell>
          <cell r="AH8988" t="str">
            <v>Tiến độ 1</v>
          </cell>
        </row>
        <row r="8989">
          <cell r="H8989" t="str">
            <v>MC002173</v>
          </cell>
          <cell r="P8989">
            <v>540000</v>
          </cell>
          <cell r="AC8989" t="str">
            <v>Pharma</v>
          </cell>
          <cell r="AH8989" t="str">
            <v>Tiến độ 1</v>
          </cell>
        </row>
        <row r="8990">
          <cell r="H8990" t="str">
            <v>MC002173</v>
          </cell>
          <cell r="P8990">
            <v>740000</v>
          </cell>
          <cell r="AC8990" t="str">
            <v>Sữa nước</v>
          </cell>
          <cell r="AH8990" t="str">
            <v>Tiến độ 1</v>
          </cell>
        </row>
        <row r="8991">
          <cell r="H8991" t="str">
            <v>MC002173</v>
          </cell>
          <cell r="P8991">
            <v>296000</v>
          </cell>
          <cell r="AC8991" t="str">
            <v>Sữa nước</v>
          </cell>
          <cell r="AH8991" t="str">
            <v>Tiến độ 1</v>
          </cell>
        </row>
        <row r="8992">
          <cell r="H8992" t="str">
            <v>MC002173</v>
          </cell>
          <cell r="P8992">
            <v>68000</v>
          </cell>
          <cell r="AC8992" t="str">
            <v>Bột Ăn Dặm</v>
          </cell>
          <cell r="AH8992" t="str">
            <v>Tiến độ 1</v>
          </cell>
        </row>
        <row r="8993">
          <cell r="H8993" t="str">
            <v>MC002173</v>
          </cell>
          <cell r="P8993">
            <v>59000</v>
          </cell>
          <cell r="AC8993" t="str">
            <v>Bột Ăn Dặm</v>
          </cell>
          <cell r="AH8993" t="str">
            <v>Tiến độ 1</v>
          </cell>
        </row>
        <row r="8994">
          <cell r="H8994" t="str">
            <v>MC002173</v>
          </cell>
          <cell r="P8994">
            <v>59000</v>
          </cell>
          <cell r="AC8994" t="str">
            <v>Bột Ăn Dặm</v>
          </cell>
          <cell r="AH8994" t="str">
            <v>Tiến độ 1</v>
          </cell>
        </row>
        <row r="8995">
          <cell r="H8995" t="str">
            <v>MC002173</v>
          </cell>
          <cell r="P8995">
            <v>59000</v>
          </cell>
          <cell r="AC8995" t="str">
            <v>Bột Ăn Dặm</v>
          </cell>
          <cell r="AH8995" t="str">
            <v>Tiến độ 1</v>
          </cell>
        </row>
        <row r="8996">
          <cell r="H8996" t="str">
            <v>MC002173</v>
          </cell>
          <cell r="P8996">
            <v>520000</v>
          </cell>
          <cell r="AC8996" t="str">
            <v>Nunest</v>
          </cell>
          <cell r="AH8996" t="str">
            <v>Tiến độ 1</v>
          </cell>
        </row>
        <row r="8997">
          <cell r="H8997" t="str">
            <v>MC002173</v>
          </cell>
          <cell r="P8997">
            <v>68000</v>
          </cell>
          <cell r="AC8997" t="str">
            <v>Bột Ăn Dặm</v>
          </cell>
          <cell r="AH8997" t="str">
            <v>Tiến độ 1</v>
          </cell>
        </row>
        <row r="8998">
          <cell r="H8998" t="str">
            <v>MC002173</v>
          </cell>
          <cell r="P8998">
            <v>68000</v>
          </cell>
          <cell r="AC8998" t="str">
            <v>Bột Ăn Dặm</v>
          </cell>
          <cell r="AH8998" t="str">
            <v>Tiến độ 1</v>
          </cell>
        </row>
        <row r="8999">
          <cell r="H8999" t="str">
            <v>MC002173</v>
          </cell>
          <cell r="P8999">
            <v>68000</v>
          </cell>
          <cell r="AC8999" t="str">
            <v>Bột Ăn Dặm</v>
          </cell>
          <cell r="AH8999" t="str">
            <v>Tiến độ 1</v>
          </cell>
        </row>
        <row r="9000">
          <cell r="H9000" t="str">
            <v>MC002173</v>
          </cell>
          <cell r="P9000">
            <v>59000</v>
          </cell>
          <cell r="AC9000" t="str">
            <v>Bột Ăn Dặm</v>
          </cell>
          <cell r="AH9000" t="str">
            <v>Tiến độ 1</v>
          </cell>
        </row>
        <row r="9001">
          <cell r="H9001" t="str">
            <v>MC002173</v>
          </cell>
          <cell r="P9001">
            <v>59000</v>
          </cell>
          <cell r="AC9001" t="str">
            <v>Bột Ăn Dặm</v>
          </cell>
          <cell r="AH9001" t="str">
            <v>Tiến độ 1</v>
          </cell>
        </row>
        <row r="9002">
          <cell r="H9002" t="str">
            <v>MC002173</v>
          </cell>
          <cell r="P9002">
            <v>1040000</v>
          </cell>
          <cell r="AC9002" t="str">
            <v>Pharma</v>
          </cell>
          <cell r="AH9002" t="str">
            <v>Tiến độ 1</v>
          </cell>
        </row>
        <row r="9003">
          <cell r="H9003" t="str">
            <v>MC002173</v>
          </cell>
          <cell r="P9003">
            <v>432000</v>
          </cell>
          <cell r="AC9003" t="str">
            <v>Sữa Nước Pharma</v>
          </cell>
          <cell r="AH9003" t="str">
            <v>Tiến độ 1</v>
          </cell>
        </row>
        <row r="9004">
          <cell r="H9004" t="str">
            <v>MC002173</v>
          </cell>
          <cell r="P9004">
            <v>270000</v>
          </cell>
          <cell r="AC9004" t="str">
            <v>Pharma</v>
          </cell>
          <cell r="AH9004" t="str">
            <v>Tiến độ 1</v>
          </cell>
        </row>
        <row r="9005">
          <cell r="H9005" t="str">
            <v>MC002173</v>
          </cell>
          <cell r="P9005">
            <v>1080000</v>
          </cell>
          <cell r="AC9005" t="str">
            <v>Pharma</v>
          </cell>
          <cell r="AH9005" t="str">
            <v>Tiến độ 1</v>
          </cell>
        </row>
        <row r="9006">
          <cell r="H9006" t="str">
            <v>MC002173</v>
          </cell>
          <cell r="P9006">
            <v>370000</v>
          </cell>
          <cell r="AC9006" t="str">
            <v>Dinh Dưỡng</v>
          </cell>
          <cell r="AH9006" t="str">
            <v>Tiến độ 1</v>
          </cell>
        </row>
        <row r="9007">
          <cell r="H9007" t="str">
            <v>MC002173</v>
          </cell>
          <cell r="P9007">
            <v>59000</v>
          </cell>
          <cell r="AC9007" t="str">
            <v>Bột Ăn Dặm</v>
          </cell>
          <cell r="AH9007" t="str">
            <v>Tiến độ 1</v>
          </cell>
        </row>
        <row r="9008">
          <cell r="H9008" t="str">
            <v>MC002173</v>
          </cell>
          <cell r="P9008">
            <v>59000</v>
          </cell>
          <cell r="AC9008" t="str">
            <v>Bột Ăn Dặm</v>
          </cell>
          <cell r="AH9008" t="str">
            <v>Tiến độ 1</v>
          </cell>
        </row>
        <row r="9009">
          <cell r="H9009" t="str">
            <v>MC002173</v>
          </cell>
          <cell r="P9009">
            <v>118000</v>
          </cell>
          <cell r="AC9009" t="str">
            <v>Bột Ăn Dặm</v>
          </cell>
          <cell r="AH9009" t="str">
            <v>Tiến độ 1</v>
          </cell>
        </row>
        <row r="9010">
          <cell r="H9010" t="str">
            <v>MC002173</v>
          </cell>
          <cell r="P9010">
            <v>59000</v>
          </cell>
          <cell r="AC9010" t="str">
            <v>Bột Ăn Dặm</v>
          </cell>
          <cell r="AH9010" t="str">
            <v>Tiến độ 1</v>
          </cell>
        </row>
        <row r="9011">
          <cell r="H9011" t="str">
            <v>MC002173</v>
          </cell>
          <cell r="P9011">
            <v>432000</v>
          </cell>
          <cell r="AC9011" t="str">
            <v>Sữa Nước</v>
          </cell>
          <cell r="AH9011" t="str">
            <v>Tiến độ 1</v>
          </cell>
        </row>
        <row r="9012">
          <cell r="H9012" t="str">
            <v>MC002173</v>
          </cell>
          <cell r="P9012">
            <v>260000</v>
          </cell>
          <cell r="AC9012" t="str">
            <v>Nunest</v>
          </cell>
          <cell r="AH9012" t="str">
            <v>Tiến độ 1</v>
          </cell>
        </row>
        <row r="9013">
          <cell r="H9013" t="str">
            <v>MC002173</v>
          </cell>
          <cell r="P9013">
            <v>576000</v>
          </cell>
          <cell r="AC9013" t="str">
            <v>Sữa Nước</v>
          </cell>
          <cell r="AH9013" t="str">
            <v>Tiến độ 1</v>
          </cell>
        </row>
        <row r="9014">
          <cell r="H9014" t="str">
            <v>MC002173</v>
          </cell>
          <cell r="P9014">
            <v>537600</v>
          </cell>
          <cell r="AC9014" t="str">
            <v>Sữa Nước Pharma</v>
          </cell>
          <cell r="AH9014" t="str">
            <v>Tiến độ 1</v>
          </cell>
        </row>
        <row r="9015">
          <cell r="H9015" t="str">
            <v>MC002173</v>
          </cell>
          <cell r="P9015">
            <v>432000</v>
          </cell>
          <cell r="AC9015" t="str">
            <v>Sữa Nước</v>
          </cell>
          <cell r="AH9015" t="str">
            <v>Tiến độ 1</v>
          </cell>
        </row>
        <row r="9016">
          <cell r="H9016" t="str">
            <v>MC002173</v>
          </cell>
          <cell r="P9016">
            <v>489600</v>
          </cell>
          <cell r="AC9016" t="str">
            <v>Sữa Nước Colos</v>
          </cell>
          <cell r="AH9016" t="str">
            <v>Tiến độ 1</v>
          </cell>
        </row>
        <row r="9017">
          <cell r="H9017" t="str">
            <v>MC002173</v>
          </cell>
          <cell r="P9017">
            <v>270000</v>
          </cell>
          <cell r="AC9017" t="str">
            <v>Pharma</v>
          </cell>
          <cell r="AH9017" t="str">
            <v>Tiến độ 1</v>
          </cell>
        </row>
        <row r="9018">
          <cell r="H9018" t="str">
            <v>MC002173</v>
          </cell>
          <cell r="P9018">
            <v>59000</v>
          </cell>
          <cell r="AC9018" t="str">
            <v>Bột Ăn Dặm</v>
          </cell>
          <cell r="AH9018" t="str">
            <v>Tiến độ 1</v>
          </cell>
        </row>
        <row r="9019">
          <cell r="H9019" t="str">
            <v>MC002173</v>
          </cell>
          <cell r="P9019">
            <v>68000</v>
          </cell>
          <cell r="AC9019" t="str">
            <v>Bột Ăn Dặm</v>
          </cell>
          <cell r="AH9019" t="str">
            <v>Tiến độ 1</v>
          </cell>
        </row>
        <row r="9020">
          <cell r="H9020" t="str">
            <v>MC002173</v>
          </cell>
          <cell r="P9020">
            <v>540000</v>
          </cell>
          <cell r="AC9020" t="str">
            <v>Pharma</v>
          </cell>
          <cell r="AH9020" t="str">
            <v>Tiến độ 1</v>
          </cell>
        </row>
        <row r="9021">
          <cell r="H9021" t="str">
            <v>MC002173</v>
          </cell>
          <cell r="P9021">
            <v>68000</v>
          </cell>
          <cell r="AC9021" t="str">
            <v>Bột Ăn Dặm</v>
          </cell>
          <cell r="AH9021" t="str">
            <v>Tiến độ 1</v>
          </cell>
        </row>
        <row r="9022">
          <cell r="H9022" t="str">
            <v>MC002173</v>
          </cell>
          <cell r="P9022">
            <v>284000</v>
          </cell>
          <cell r="AC9022" t="str">
            <v>Dinh Dưỡng</v>
          </cell>
          <cell r="AH9022" t="str">
            <v>Tiến độ 1</v>
          </cell>
        </row>
        <row r="9023">
          <cell r="H9023" t="str">
            <v>MC002173</v>
          </cell>
          <cell r="P9023">
            <v>432000</v>
          </cell>
          <cell r="AC9023" t="str">
            <v>Sữa Nước Pharma</v>
          </cell>
          <cell r="AH9023" t="str">
            <v>Tiến độ 1</v>
          </cell>
        </row>
        <row r="9024">
          <cell r="H9024" t="str">
            <v>MC002173</v>
          </cell>
          <cell r="P9024">
            <v>576000</v>
          </cell>
          <cell r="AC9024" t="str">
            <v>Sữa Nước</v>
          </cell>
          <cell r="AH9024" t="str">
            <v>Tiến độ 1</v>
          </cell>
        </row>
        <row r="9025">
          <cell r="H9025" t="str">
            <v>MC002173</v>
          </cell>
          <cell r="P9025">
            <v>2600000</v>
          </cell>
          <cell r="AC9025" t="str">
            <v>Nunest</v>
          </cell>
          <cell r="AH9025" t="str">
            <v>Tiến độ 1</v>
          </cell>
        </row>
        <row r="9026">
          <cell r="H9026" t="str">
            <v>MC002173</v>
          </cell>
          <cell r="P9026">
            <v>432000</v>
          </cell>
          <cell r="AC9026" t="str">
            <v>Sữa Nước Pharma</v>
          </cell>
          <cell r="AH9026" t="str">
            <v>Tiến độ 1</v>
          </cell>
        </row>
        <row r="9027">
          <cell r="H9027" t="str">
            <v>MC002173</v>
          </cell>
          <cell r="P9027">
            <v>748800</v>
          </cell>
          <cell r="AC9027" t="str">
            <v>Sữa Nước</v>
          </cell>
          <cell r="AH9027" t="str">
            <v>Tiến độ 1</v>
          </cell>
        </row>
        <row r="9028">
          <cell r="H9028" t="str">
            <v>MC000355</v>
          </cell>
          <cell r="P9028">
            <v>1728000</v>
          </cell>
          <cell r="AC9028" t="str">
            <v>Sữa Nước</v>
          </cell>
          <cell r="AH9028" t="str">
            <v>Tiến độ 1</v>
          </cell>
        </row>
        <row r="9029">
          <cell r="H9029" t="str">
            <v>MC000355</v>
          </cell>
          <cell r="P9029">
            <v>2304000</v>
          </cell>
          <cell r="AC9029" t="str">
            <v>Sữa Nước</v>
          </cell>
          <cell r="AH9029" t="str">
            <v>Tiến độ 1</v>
          </cell>
        </row>
        <row r="9030">
          <cell r="H9030" t="str">
            <v>MC000355</v>
          </cell>
          <cell r="P9030">
            <v>2246400</v>
          </cell>
          <cell r="AC9030" t="str">
            <v>Sữa Nước</v>
          </cell>
          <cell r="AH9030" t="str">
            <v>Tiến độ 1</v>
          </cell>
        </row>
        <row r="9031">
          <cell r="H9031" t="str">
            <v>MC000355</v>
          </cell>
          <cell r="P9031">
            <v>1296000</v>
          </cell>
          <cell r="AC9031" t="str">
            <v>Sữa Nước</v>
          </cell>
          <cell r="AH9031" t="str">
            <v>Tiến độ 1</v>
          </cell>
        </row>
        <row r="9032">
          <cell r="H9032" t="str">
            <v>MC000355</v>
          </cell>
          <cell r="P9032">
            <v>1987200</v>
          </cell>
          <cell r="AC9032" t="str">
            <v>Sữa Nước</v>
          </cell>
          <cell r="AH9032" t="str">
            <v>Tiến độ 1</v>
          </cell>
        </row>
        <row r="9033">
          <cell r="H9033" t="str">
            <v>MC000355</v>
          </cell>
          <cell r="P9033">
            <v>864000</v>
          </cell>
          <cell r="AC9033" t="str">
            <v>Sữa nước</v>
          </cell>
          <cell r="AH9033" t="str">
            <v>Tiến độ 1</v>
          </cell>
        </row>
        <row r="9034">
          <cell r="H9034" t="str">
            <v>MC000355</v>
          </cell>
          <cell r="P9034">
            <v>888000</v>
          </cell>
          <cell r="AC9034" t="str">
            <v>Sữa nước</v>
          </cell>
          <cell r="AH9034" t="str">
            <v>Tiến độ 1</v>
          </cell>
        </row>
        <row r="9035">
          <cell r="H9035" t="str">
            <v>MC002509</v>
          </cell>
          <cell r="P9035">
            <v>450000</v>
          </cell>
          <cell r="AC9035" t="str">
            <v>Nunest</v>
          </cell>
          <cell r="AH9035" t="str">
            <v>Tiến độ 1</v>
          </cell>
        </row>
        <row r="9036">
          <cell r="H9036" t="str">
            <v>MC002509</v>
          </cell>
          <cell r="P9036">
            <v>570000</v>
          </cell>
          <cell r="AC9036" t="str">
            <v>Nunest</v>
          </cell>
          <cell r="AH9036" t="str">
            <v>Tiến độ 1</v>
          </cell>
        </row>
        <row r="9037">
          <cell r="H9037" t="str">
            <v>MC000918</v>
          </cell>
          <cell r="P9037">
            <v>3864000</v>
          </cell>
          <cell r="AC9037" t="str">
            <v>Dinh Dưỡng</v>
          </cell>
          <cell r="AH9037" t="str">
            <v>Tiến độ 1</v>
          </cell>
        </row>
        <row r="9038">
          <cell r="H9038" t="str">
            <v>MC000918</v>
          </cell>
          <cell r="P9038">
            <v>2220000</v>
          </cell>
          <cell r="AC9038" t="str">
            <v>Dinh Dưỡng</v>
          </cell>
          <cell r="AH9038" t="str">
            <v>Tiến độ 1</v>
          </cell>
        </row>
        <row r="9039">
          <cell r="H9039" t="str">
            <v>MC000918</v>
          </cell>
          <cell r="P9039">
            <v>2220000</v>
          </cell>
          <cell r="AC9039" t="str">
            <v>Dinh Dưỡng</v>
          </cell>
          <cell r="AH9039" t="str">
            <v>Tiến độ 1</v>
          </cell>
        </row>
        <row r="9040">
          <cell r="H9040" t="str">
            <v>MC000671</v>
          </cell>
          <cell r="P9040">
            <v>4608000</v>
          </cell>
          <cell r="AC9040" t="str">
            <v>Sữa Nước</v>
          </cell>
          <cell r="AH9040" t="str">
            <v>Tiến độ 1</v>
          </cell>
        </row>
        <row r="9041">
          <cell r="H9041" t="str">
            <v>MC002826</v>
          </cell>
          <cell r="P9041">
            <v>480000</v>
          </cell>
          <cell r="AC9041" t="str">
            <v>Sữa Nước</v>
          </cell>
          <cell r="AH9041" t="str">
            <v>Tiến độ 1</v>
          </cell>
        </row>
        <row r="9042">
          <cell r="H9042" t="str">
            <v>MC000671</v>
          </cell>
          <cell r="P9042">
            <v>9960000</v>
          </cell>
          <cell r="AC9042" t="str">
            <v>Dinh Dưỡng</v>
          </cell>
          <cell r="AH9042" t="str">
            <v>Tiến độ 1</v>
          </cell>
        </row>
        <row r="9043">
          <cell r="H9043" t="str">
            <v>MC001290</v>
          </cell>
          <cell r="P9043">
            <v>1296000</v>
          </cell>
          <cell r="AC9043" t="str">
            <v>Sữa Nước</v>
          </cell>
          <cell r="AH9043" t="str">
            <v>Tiến độ 1</v>
          </cell>
        </row>
        <row r="9044">
          <cell r="H9044" t="str">
            <v>MC000788</v>
          </cell>
          <cell r="P9044">
            <v>3456000</v>
          </cell>
          <cell r="AC9044" t="str">
            <v>Sữa Nước</v>
          </cell>
          <cell r="AH9044" t="str">
            <v>Tiến độ 1</v>
          </cell>
        </row>
        <row r="9045">
          <cell r="H9045" t="str">
            <v>MC000788</v>
          </cell>
          <cell r="P9045">
            <v>9216000</v>
          </cell>
          <cell r="AC9045" t="str">
            <v>Sữa Nước</v>
          </cell>
          <cell r="AH9045" t="str">
            <v>Tiến độ 1</v>
          </cell>
        </row>
        <row r="9046">
          <cell r="H9046" t="str">
            <v>MC000788</v>
          </cell>
          <cell r="P9046">
            <v>4492800</v>
          </cell>
          <cell r="AC9046" t="str">
            <v>Sữa Nước</v>
          </cell>
          <cell r="AH9046" t="str">
            <v>Tiến độ 1</v>
          </cell>
        </row>
        <row r="9047">
          <cell r="H9047" t="str">
            <v>MC000788</v>
          </cell>
          <cell r="P9047">
            <v>6912000</v>
          </cell>
          <cell r="AC9047" t="str">
            <v>Sữa Nước</v>
          </cell>
          <cell r="AH9047" t="str">
            <v>Tiến độ 1</v>
          </cell>
        </row>
        <row r="9048">
          <cell r="H9048" t="str">
            <v>MC000788</v>
          </cell>
          <cell r="P9048">
            <v>7776000</v>
          </cell>
          <cell r="AC9048" t="str">
            <v>Sữa Nước</v>
          </cell>
          <cell r="AH9048" t="str">
            <v>Tiến độ 1</v>
          </cell>
        </row>
        <row r="9049">
          <cell r="H9049" t="str">
            <v>VTA20216</v>
          </cell>
          <cell r="P9049">
            <v>6024000</v>
          </cell>
          <cell r="AC9049" t="str">
            <v>Dinh Dưỡng</v>
          </cell>
          <cell r="AH9049" t="str">
            <v>Tiến độ 1</v>
          </cell>
        </row>
        <row r="9050">
          <cell r="H9050" t="str">
            <v>MC000465</v>
          </cell>
          <cell r="P9050">
            <v>2940000</v>
          </cell>
          <cell r="AC9050" t="str">
            <v>Nunest</v>
          </cell>
          <cell r="AH9050" t="str">
            <v>Tiến độ 1</v>
          </cell>
        </row>
        <row r="9051">
          <cell r="H9051" t="str">
            <v>MC000035</v>
          </cell>
          <cell r="P9051">
            <v>29400000</v>
          </cell>
          <cell r="AC9051" t="str">
            <v>Nunest</v>
          </cell>
          <cell r="AH9051" t="str">
            <v>Tiến độ 1</v>
          </cell>
        </row>
        <row r="9052">
          <cell r="H9052" t="str">
            <v>MC000035</v>
          </cell>
          <cell r="P9052">
            <v>27000000</v>
          </cell>
          <cell r="AC9052" t="str">
            <v>Nunest</v>
          </cell>
          <cell r="AH9052" t="str">
            <v>Tiến độ 1</v>
          </cell>
        </row>
        <row r="9053">
          <cell r="H9053" t="str">
            <v>MC000035</v>
          </cell>
          <cell r="P9053">
            <v>12798000</v>
          </cell>
          <cell r="AC9053" t="str">
            <v>Nunest</v>
          </cell>
          <cell r="AH9053" t="str">
            <v>Tiến độ 1</v>
          </cell>
        </row>
        <row r="9054">
          <cell r="H9054" t="str">
            <v>MC000035</v>
          </cell>
          <cell r="P9054">
            <v>6750000</v>
          </cell>
          <cell r="AC9054" t="str">
            <v>Nunest</v>
          </cell>
          <cell r="AH9054" t="str">
            <v>Tiến độ 1</v>
          </cell>
        </row>
        <row r="9055">
          <cell r="H9055" t="str">
            <v>MC000035</v>
          </cell>
          <cell r="P9055">
            <v>2370000</v>
          </cell>
          <cell r="AC9055" t="str">
            <v>Nunest</v>
          </cell>
          <cell r="AH9055" t="str">
            <v>Tiến độ 1</v>
          </cell>
        </row>
        <row r="9056">
          <cell r="H9056" t="str">
            <v>MC000035</v>
          </cell>
          <cell r="P9056">
            <v>8400000</v>
          </cell>
          <cell r="AC9056" t="str">
            <v>Nunest</v>
          </cell>
          <cell r="AH9056" t="str">
            <v>Tiến độ 1</v>
          </cell>
        </row>
        <row r="9057">
          <cell r="H9057" t="str">
            <v>MC000035</v>
          </cell>
          <cell r="P9057">
            <v>4140000</v>
          </cell>
          <cell r="AC9057" t="str">
            <v>Nunest</v>
          </cell>
          <cell r="AH9057" t="str">
            <v>Tiến độ 1</v>
          </cell>
        </row>
        <row r="9058">
          <cell r="H9058" t="str">
            <v>MC000035</v>
          </cell>
          <cell r="P9058">
            <v>4680000</v>
          </cell>
          <cell r="AC9058" t="str">
            <v>Nunest</v>
          </cell>
          <cell r="AH9058" t="str">
            <v>Tiến độ 1</v>
          </cell>
        </row>
        <row r="9059">
          <cell r="H9059" t="str">
            <v>MC000035</v>
          </cell>
          <cell r="P9059">
            <v>4680000</v>
          </cell>
          <cell r="AC9059" t="str">
            <v>Nunest</v>
          </cell>
          <cell r="AH9059" t="str">
            <v>Tiến độ 1</v>
          </cell>
        </row>
        <row r="9060">
          <cell r="H9060" t="str">
            <v>MC002532</v>
          </cell>
          <cell r="P9060">
            <v>5299200</v>
          </cell>
          <cell r="AC9060" t="str">
            <v>Sữa Nước Pharma</v>
          </cell>
          <cell r="AH9060" t="str">
            <v>Tiến độ 1</v>
          </cell>
        </row>
        <row r="9061">
          <cell r="H9061" t="str">
            <v>MC002532</v>
          </cell>
          <cell r="P9061">
            <v>2160000</v>
          </cell>
          <cell r="AC9061" t="str">
            <v>Sữa Nước Pharma</v>
          </cell>
          <cell r="AH9061" t="str">
            <v>Tiến độ 1</v>
          </cell>
        </row>
        <row r="9062">
          <cell r="H9062" t="str">
            <v>MC000432</v>
          </cell>
          <cell r="P9062">
            <v>3120000</v>
          </cell>
          <cell r="AC9062" t="str">
            <v>Pharma</v>
          </cell>
          <cell r="AH9062" t="str">
            <v>Tiến độ 1</v>
          </cell>
        </row>
        <row r="9063">
          <cell r="H9063" t="str">
            <v>MC000432</v>
          </cell>
          <cell r="P9063">
            <v>3240000</v>
          </cell>
          <cell r="AC9063" t="str">
            <v>Pharma</v>
          </cell>
          <cell r="AH9063" t="str">
            <v>Tiến độ 1</v>
          </cell>
        </row>
        <row r="9064">
          <cell r="H9064" t="str">
            <v>MC002745</v>
          </cell>
          <cell r="P9064">
            <v>4016000</v>
          </cell>
          <cell r="AC9064" t="str">
            <v>Dinh Dưỡng</v>
          </cell>
          <cell r="AH9064" t="str">
            <v>Tiến độ 1</v>
          </cell>
        </row>
        <row r="9065">
          <cell r="H9065" t="str">
            <v>MC000042</v>
          </cell>
          <cell r="P9065">
            <v>6360000</v>
          </cell>
          <cell r="AC9065" t="str">
            <v>Sữa Bột Colos</v>
          </cell>
          <cell r="AH9065" t="str">
            <v>Tiến độ 1</v>
          </cell>
        </row>
        <row r="9066">
          <cell r="H9066" t="str">
            <v>MC000042</v>
          </cell>
          <cell r="P9066">
            <v>23184000</v>
          </cell>
          <cell r="AC9066" t="str">
            <v>Dinh Dưỡng</v>
          </cell>
          <cell r="AH9066" t="str">
            <v>Tiến độ 1</v>
          </cell>
        </row>
        <row r="9067">
          <cell r="H9067" t="str">
            <v>MC000042</v>
          </cell>
          <cell r="P9067">
            <v>14940000</v>
          </cell>
          <cell r="AC9067" t="str">
            <v>Dinh Dưỡng</v>
          </cell>
          <cell r="AH9067" t="str">
            <v>Tiến độ 1</v>
          </cell>
        </row>
        <row r="9068">
          <cell r="H9068" t="str">
            <v>MC000042</v>
          </cell>
          <cell r="P9068">
            <v>3828000</v>
          </cell>
          <cell r="AC9068" t="str">
            <v>Dinh Dưỡng</v>
          </cell>
          <cell r="AH9068" t="str">
            <v>Tiến độ 1</v>
          </cell>
        </row>
        <row r="9069">
          <cell r="H9069" t="str">
            <v>MC000042</v>
          </cell>
          <cell r="P9069">
            <v>23760000</v>
          </cell>
          <cell r="AC9069" t="str">
            <v>Dinh Dưỡng</v>
          </cell>
          <cell r="AH9069" t="str">
            <v>Tiến độ 1</v>
          </cell>
        </row>
        <row r="9070">
          <cell r="H9070" t="str">
            <v>MC000042</v>
          </cell>
          <cell r="P9070">
            <v>4440000</v>
          </cell>
          <cell r="AC9070" t="str">
            <v>Dinh Dưỡng</v>
          </cell>
          <cell r="AH9070" t="str">
            <v>Tiến độ 1</v>
          </cell>
        </row>
        <row r="9071">
          <cell r="H9071" t="str">
            <v>MC000042</v>
          </cell>
          <cell r="P9071">
            <v>4440000</v>
          </cell>
          <cell r="AC9071" t="str">
            <v>Dinh Dưỡng</v>
          </cell>
          <cell r="AH9071" t="str">
            <v>Tiến độ 1</v>
          </cell>
        </row>
        <row r="9072">
          <cell r="H9072" t="str">
            <v>MC002754</v>
          </cell>
          <cell r="P9072">
            <v>1650000</v>
          </cell>
          <cell r="AC9072" t="str">
            <v>Nunest</v>
          </cell>
          <cell r="AH9072" t="str">
            <v>Tiến độ 1</v>
          </cell>
        </row>
        <row r="9073">
          <cell r="H9073" t="str">
            <v>MC002754</v>
          </cell>
          <cell r="P9073">
            <v>1890000</v>
          </cell>
          <cell r="AC9073" t="str">
            <v>Nunest</v>
          </cell>
          <cell r="AH9073" t="str">
            <v>Tiến độ 1</v>
          </cell>
        </row>
        <row r="9074">
          <cell r="H9074" t="str">
            <v>MC002754</v>
          </cell>
          <cell r="P9074">
            <v>1530000</v>
          </cell>
          <cell r="AC9074" t="str">
            <v>Nunest</v>
          </cell>
          <cell r="AH9074" t="str">
            <v>Tiến độ 1</v>
          </cell>
        </row>
        <row r="9075">
          <cell r="H9075" t="str">
            <v>MC002126</v>
          </cell>
          <cell r="P9075">
            <v>3780000</v>
          </cell>
          <cell r="AC9075" t="str">
            <v>Nunest</v>
          </cell>
          <cell r="AH9075" t="str">
            <v>Tiến độ 1</v>
          </cell>
        </row>
        <row r="9076">
          <cell r="H9076" t="str">
            <v>MC002126</v>
          </cell>
          <cell r="P9076">
            <v>7350000</v>
          </cell>
          <cell r="AC9076" t="str">
            <v>Nunest</v>
          </cell>
          <cell r="AH9076" t="str">
            <v>Tiến độ 1</v>
          </cell>
        </row>
        <row r="9077">
          <cell r="H9077" t="str">
            <v>MC000530</v>
          </cell>
          <cell r="P9077">
            <v>662400</v>
          </cell>
          <cell r="AC9077" t="str">
            <v>Sữa Nước</v>
          </cell>
          <cell r="AH9077" t="str">
            <v>Tiến độ 1</v>
          </cell>
        </row>
        <row r="9078">
          <cell r="H9078" t="str">
            <v>MC000703</v>
          </cell>
          <cell r="P9078">
            <v>4980000</v>
          </cell>
          <cell r="AC9078" t="str">
            <v>Dinh Dưỡng</v>
          </cell>
          <cell r="AH9078" t="str">
            <v>Tiến độ 1</v>
          </cell>
        </row>
        <row r="9079">
          <cell r="H9079" t="str">
            <v>MC000703</v>
          </cell>
          <cell r="P9079">
            <v>5880000</v>
          </cell>
          <cell r="AC9079" t="str">
            <v>Dinh Dưỡng</v>
          </cell>
          <cell r="AH9079" t="str">
            <v>Tiến độ 1</v>
          </cell>
        </row>
        <row r="9080">
          <cell r="H9080" t="str">
            <v>MC002100</v>
          </cell>
          <cell r="P9080">
            <v>6912000</v>
          </cell>
          <cell r="AC9080" t="str">
            <v>Sữa Nước</v>
          </cell>
          <cell r="AH9080" t="str">
            <v>Tiến độ 1</v>
          </cell>
        </row>
        <row r="9081">
          <cell r="H9081" t="str">
            <v>MC002100</v>
          </cell>
          <cell r="P9081">
            <v>2246400</v>
          </cell>
          <cell r="AC9081" t="str">
            <v>Sữa Nước</v>
          </cell>
          <cell r="AH9081" t="str">
            <v>Tiến độ 1</v>
          </cell>
        </row>
        <row r="9082">
          <cell r="H9082" t="str">
            <v>MC002543</v>
          </cell>
          <cell r="P9082">
            <v>768000</v>
          </cell>
          <cell r="AC9082" t="str">
            <v>Sữa Nước</v>
          </cell>
          <cell r="AH9082" t="str">
            <v>Tiến độ 1</v>
          </cell>
        </row>
        <row r="9083">
          <cell r="H9083" t="str">
            <v>MC002543</v>
          </cell>
          <cell r="P9083">
            <v>288000</v>
          </cell>
          <cell r="AC9083" t="str">
            <v>Sữa Nước</v>
          </cell>
          <cell r="AH9083" t="str">
            <v>Tiến độ 1</v>
          </cell>
        </row>
        <row r="9084">
          <cell r="H9084" t="str">
            <v>MC002681</v>
          </cell>
          <cell r="P9084">
            <v>980000</v>
          </cell>
          <cell r="AC9084" t="str">
            <v>Dinh Dưỡng</v>
          </cell>
          <cell r="AH9084" t="str">
            <v>Tiến độ 1</v>
          </cell>
        </row>
        <row r="9085">
          <cell r="H9085" t="str">
            <v>MC002681</v>
          </cell>
          <cell r="P9085">
            <v>370000</v>
          </cell>
          <cell r="AC9085" t="str">
            <v>Dinh Dưỡng</v>
          </cell>
          <cell r="AH9085" t="str">
            <v>Tiến độ 1</v>
          </cell>
        </row>
        <row r="9086">
          <cell r="H9086" t="str">
            <v>MC000571</v>
          </cell>
          <cell r="P9086">
            <v>2246400</v>
          </cell>
          <cell r="AC9086" t="str">
            <v>Sữa Nước</v>
          </cell>
          <cell r="AH9086" t="str">
            <v>Tiến độ 1</v>
          </cell>
        </row>
        <row r="9087">
          <cell r="H9087" t="str">
            <v>MC000530</v>
          </cell>
          <cell r="P9087">
            <v>3864000</v>
          </cell>
          <cell r="AC9087" t="str">
            <v>Dinh Dưỡng</v>
          </cell>
          <cell r="AH9087" t="str">
            <v>Tiến độ 1</v>
          </cell>
        </row>
        <row r="9088">
          <cell r="H9088" t="str">
            <v>MC002238</v>
          </cell>
          <cell r="P9088">
            <v>4410000</v>
          </cell>
          <cell r="AC9088" t="str">
            <v>Nunest</v>
          </cell>
          <cell r="AH9088" t="str">
            <v>Tiến độ 1</v>
          </cell>
        </row>
        <row r="9089">
          <cell r="H9089" t="str">
            <v>MC002238</v>
          </cell>
          <cell r="P9089">
            <v>1680000</v>
          </cell>
          <cell r="AC9089" t="str">
            <v>Nunest</v>
          </cell>
          <cell r="AH9089" t="str">
            <v>Tiến độ 1</v>
          </cell>
        </row>
        <row r="9090">
          <cell r="H9090" t="str">
            <v>MC002238</v>
          </cell>
          <cell r="P9090">
            <v>1980000</v>
          </cell>
          <cell r="AC9090" t="str">
            <v>Nunest</v>
          </cell>
          <cell r="AH9090" t="str">
            <v>Tiến độ 1</v>
          </cell>
        </row>
        <row r="9091">
          <cell r="H9091" t="str">
            <v>MC002238</v>
          </cell>
          <cell r="P9091">
            <v>2340000</v>
          </cell>
          <cell r="AC9091" t="str">
            <v>Nunest</v>
          </cell>
          <cell r="AH9091" t="str">
            <v>Tiến độ 1</v>
          </cell>
        </row>
        <row r="9092">
          <cell r="H9092" t="str">
            <v>MC002238</v>
          </cell>
          <cell r="P9092">
            <v>2370000</v>
          </cell>
          <cell r="AC9092" t="str">
            <v>Nunest</v>
          </cell>
          <cell r="AH9092" t="str">
            <v>Tiến độ 1</v>
          </cell>
        </row>
        <row r="9093">
          <cell r="H9093" t="str">
            <v>MC002238</v>
          </cell>
          <cell r="P9093">
            <v>2490000</v>
          </cell>
          <cell r="AC9093" t="str">
            <v>Nunest</v>
          </cell>
          <cell r="AH9093" t="str">
            <v>Tiến độ 1</v>
          </cell>
        </row>
        <row r="9094">
          <cell r="H9094" t="str">
            <v>MC002238</v>
          </cell>
          <cell r="P9094">
            <v>2340000</v>
          </cell>
          <cell r="AC9094" t="str">
            <v>Nunest</v>
          </cell>
          <cell r="AH9094" t="str">
            <v>Tiến độ 1</v>
          </cell>
        </row>
        <row r="9095">
          <cell r="H9095" t="str">
            <v>MC002238</v>
          </cell>
          <cell r="P9095">
            <v>1980000</v>
          </cell>
          <cell r="AC9095" t="str">
            <v>Nunest</v>
          </cell>
          <cell r="AH9095" t="str">
            <v>Tiến độ 1</v>
          </cell>
        </row>
        <row r="9096">
          <cell r="H9096" t="str">
            <v>MC002238</v>
          </cell>
          <cell r="P9096">
            <v>4320000</v>
          </cell>
          <cell r="AC9096" t="str">
            <v>Nunest</v>
          </cell>
          <cell r="AH9096" t="str">
            <v>Tiến độ 1</v>
          </cell>
        </row>
        <row r="9097">
          <cell r="H9097" t="str">
            <v>MC002238</v>
          </cell>
          <cell r="P9097">
            <v>3480000</v>
          </cell>
          <cell r="AC9097" t="str">
            <v>Nunest</v>
          </cell>
          <cell r="AH9097" t="str">
            <v>Tiến độ 1</v>
          </cell>
        </row>
        <row r="9098">
          <cell r="H9098" t="str">
            <v>MC002238</v>
          </cell>
          <cell r="P9098">
            <v>600000</v>
          </cell>
          <cell r="AC9098" t="str">
            <v>Nunest</v>
          </cell>
          <cell r="AH9098" t="str">
            <v>Tiến độ 1</v>
          </cell>
        </row>
        <row r="9099">
          <cell r="H9099" t="str">
            <v>MC002238</v>
          </cell>
          <cell r="P9099">
            <v>690000</v>
          </cell>
          <cell r="AC9099" t="str">
            <v>Nunest</v>
          </cell>
          <cell r="AH9099" t="str">
            <v>Tiến độ 1</v>
          </cell>
        </row>
        <row r="9100">
          <cell r="H9100" t="str">
            <v>MC002423</v>
          </cell>
          <cell r="P9100">
            <v>1296000</v>
          </cell>
          <cell r="AC9100" t="str">
            <v>Sữa Nước</v>
          </cell>
          <cell r="AH9100" t="str">
            <v>Tiến độ 1</v>
          </cell>
        </row>
        <row r="9101">
          <cell r="H9101" t="str">
            <v>MC001278</v>
          </cell>
          <cell r="P9101">
            <v>864000</v>
          </cell>
          <cell r="AC9101" t="str">
            <v>Sữa nước</v>
          </cell>
          <cell r="AH9101" t="str">
            <v>Tiến độ 1</v>
          </cell>
        </row>
        <row r="9102">
          <cell r="H9102" t="str">
            <v>MC001278</v>
          </cell>
          <cell r="P9102">
            <v>3974400</v>
          </cell>
          <cell r="AC9102" t="str">
            <v>Sữa Nước</v>
          </cell>
          <cell r="AH9102" t="str">
            <v>Tiến độ 1</v>
          </cell>
        </row>
        <row r="9103">
          <cell r="H9103" t="str">
            <v>MC001278</v>
          </cell>
          <cell r="P9103">
            <v>2220000</v>
          </cell>
          <cell r="AC9103" t="str">
            <v>Dinh Dưỡng</v>
          </cell>
          <cell r="AH9103" t="str">
            <v>Tiến độ 1</v>
          </cell>
        </row>
        <row r="9104">
          <cell r="H9104" t="str">
            <v>MC001278</v>
          </cell>
          <cell r="P9104">
            <v>4440000</v>
          </cell>
          <cell r="AC9104" t="str">
            <v>Dinh Dưỡng</v>
          </cell>
          <cell r="AH9104" t="str">
            <v>Tiến độ 1</v>
          </cell>
        </row>
        <row r="9105">
          <cell r="H9105" t="str">
            <v>MC000121</v>
          </cell>
          <cell r="P9105">
            <v>3420000</v>
          </cell>
          <cell r="AC9105" t="str">
            <v>Dinh Dưỡng</v>
          </cell>
          <cell r="AH9105" t="str">
            <v>Tiến độ 1</v>
          </cell>
        </row>
        <row r="9106">
          <cell r="H9106" t="str">
            <v>MC000121</v>
          </cell>
          <cell r="P9106">
            <v>3240000</v>
          </cell>
          <cell r="AC9106" t="str">
            <v>Sữa Bột Colos</v>
          </cell>
          <cell r="AH9106" t="str">
            <v>Tiến độ 1</v>
          </cell>
        </row>
        <row r="9107">
          <cell r="H9107" t="str">
            <v>MC000121</v>
          </cell>
          <cell r="P9107">
            <v>7728000</v>
          </cell>
          <cell r="AC9107" t="str">
            <v>Dinh Dưỡng</v>
          </cell>
          <cell r="AH9107" t="str">
            <v>Tiến độ 1</v>
          </cell>
        </row>
        <row r="9108">
          <cell r="H9108" t="str">
            <v>MC000121</v>
          </cell>
          <cell r="P9108">
            <v>3012000</v>
          </cell>
          <cell r="AC9108" t="str">
            <v>Dinh Dưỡng</v>
          </cell>
          <cell r="AH9108" t="str">
            <v>Tiến độ 1</v>
          </cell>
        </row>
        <row r="9109">
          <cell r="H9109" t="str">
            <v>MC002577</v>
          </cell>
          <cell r="P9109">
            <v>4032000</v>
          </cell>
          <cell r="AC9109" t="str">
            <v>Sữa Nước</v>
          </cell>
          <cell r="AH9109" t="str">
            <v>Tiến độ 1</v>
          </cell>
        </row>
        <row r="9110">
          <cell r="H9110" t="str">
            <v>MC002577</v>
          </cell>
          <cell r="P9110">
            <v>576000</v>
          </cell>
          <cell r="AC9110" t="str">
            <v>Pur</v>
          </cell>
          <cell r="AH9110" t="str">
            <v>Tiến độ 1</v>
          </cell>
        </row>
        <row r="9111">
          <cell r="H9111" t="str">
            <v>MC002577</v>
          </cell>
          <cell r="P9111">
            <v>1392000</v>
          </cell>
          <cell r="AC9111" t="str">
            <v>Pur</v>
          </cell>
          <cell r="AH9111" t="str">
            <v>Tiến độ 1</v>
          </cell>
        </row>
        <row r="9112">
          <cell r="H9112" t="str">
            <v>MC002577</v>
          </cell>
          <cell r="P9112">
            <v>1320000</v>
          </cell>
          <cell r="AC9112" t="str">
            <v>Pur</v>
          </cell>
          <cell r="AH9112" t="str">
            <v>Tiến độ 1</v>
          </cell>
        </row>
        <row r="9113">
          <cell r="H9113" t="str">
            <v>MC002577</v>
          </cell>
          <cell r="P9113">
            <v>600000</v>
          </cell>
          <cell r="AC9113" t="str">
            <v>Pur</v>
          </cell>
          <cell r="AH9113" t="str">
            <v>Tiến độ 1</v>
          </cell>
        </row>
        <row r="9114">
          <cell r="H9114" t="str">
            <v>MC002577</v>
          </cell>
          <cell r="P9114">
            <v>1320000</v>
          </cell>
          <cell r="AC9114" t="str">
            <v>Pur</v>
          </cell>
          <cell r="AH9114" t="str">
            <v>Tiến độ 1</v>
          </cell>
        </row>
        <row r="9115">
          <cell r="H9115" t="str">
            <v>MC002577</v>
          </cell>
          <cell r="P9115">
            <v>1680000</v>
          </cell>
          <cell r="AC9115" t="str">
            <v>Pur</v>
          </cell>
          <cell r="AH9115" t="str">
            <v>Tiến độ 1</v>
          </cell>
        </row>
        <row r="9116">
          <cell r="H9116" t="str">
            <v>MC002577</v>
          </cell>
          <cell r="P9116">
            <v>600000</v>
          </cell>
          <cell r="AC9116" t="str">
            <v>Pur</v>
          </cell>
          <cell r="AH9116" t="str">
            <v>Tiến độ 1</v>
          </cell>
        </row>
        <row r="9117">
          <cell r="H9117" t="str">
            <v>MC002577</v>
          </cell>
          <cell r="P9117">
            <v>720000</v>
          </cell>
          <cell r="AC9117" t="str">
            <v>Pur</v>
          </cell>
          <cell r="AH9117" t="str">
            <v>Tiến độ 1</v>
          </cell>
        </row>
        <row r="9118">
          <cell r="H9118" t="str">
            <v>MC002577</v>
          </cell>
          <cell r="P9118">
            <v>924000</v>
          </cell>
          <cell r="AC9118" t="str">
            <v>Pur</v>
          </cell>
          <cell r="AH9118" t="str">
            <v>Tiến độ 1</v>
          </cell>
        </row>
        <row r="9119">
          <cell r="H9119" t="str">
            <v>MC002577</v>
          </cell>
          <cell r="P9119">
            <v>432000</v>
          </cell>
          <cell r="AC9119" t="str">
            <v>Pur</v>
          </cell>
          <cell r="AH9119" t="str">
            <v>Tiến độ 1</v>
          </cell>
        </row>
        <row r="9120">
          <cell r="H9120" t="str">
            <v>MC002577</v>
          </cell>
          <cell r="P9120">
            <v>1620000</v>
          </cell>
          <cell r="AC9120" t="str">
            <v>Pur</v>
          </cell>
          <cell r="AH9120" t="str">
            <v>Tiến độ 1</v>
          </cell>
        </row>
        <row r="9121">
          <cell r="H9121" t="str">
            <v>MC002577</v>
          </cell>
          <cell r="P9121">
            <v>1740000</v>
          </cell>
          <cell r="AC9121" t="str">
            <v>Pur</v>
          </cell>
          <cell r="AH9121" t="str">
            <v>Tiến độ 1</v>
          </cell>
        </row>
        <row r="9122">
          <cell r="H9122" t="str">
            <v>MC002577</v>
          </cell>
          <cell r="P9122">
            <v>3312000</v>
          </cell>
          <cell r="AC9122" t="str">
            <v>Pur</v>
          </cell>
          <cell r="AH9122" t="str">
            <v>Tiến độ 1</v>
          </cell>
        </row>
        <row r="9123">
          <cell r="H9123" t="str">
            <v>MC002577</v>
          </cell>
          <cell r="P9123">
            <v>480000</v>
          </cell>
          <cell r="AC9123" t="str">
            <v>Pur</v>
          </cell>
          <cell r="AH9123" t="str">
            <v>Tiến độ 1</v>
          </cell>
        </row>
        <row r="9124">
          <cell r="H9124" t="str">
            <v>MC002577</v>
          </cell>
          <cell r="P9124">
            <v>1440000</v>
          </cell>
          <cell r="AC9124" t="str">
            <v>Pur</v>
          </cell>
          <cell r="AH9124" t="str">
            <v>Tiến độ 1</v>
          </cell>
        </row>
        <row r="9125">
          <cell r="H9125" t="str">
            <v>MC000421</v>
          </cell>
          <cell r="P9125">
            <v>2880000</v>
          </cell>
          <cell r="AC9125" t="str">
            <v>Sữa Nước</v>
          </cell>
          <cell r="AH9125" t="str">
            <v>Tiến độ 1</v>
          </cell>
        </row>
        <row r="9126">
          <cell r="H9126" t="str">
            <v>MC000421</v>
          </cell>
          <cell r="P9126">
            <v>4608000</v>
          </cell>
          <cell r="AC9126" t="str">
            <v>Sữa Nước</v>
          </cell>
          <cell r="AH9126" t="str">
            <v>Tiến độ 1</v>
          </cell>
        </row>
        <row r="9127">
          <cell r="H9127" t="str">
            <v>MC000421</v>
          </cell>
          <cell r="P9127">
            <v>2160000</v>
          </cell>
          <cell r="AC9127" t="str">
            <v>Sữa Nước</v>
          </cell>
          <cell r="AH9127" t="str">
            <v>Tiến độ 1</v>
          </cell>
        </row>
        <row r="9128">
          <cell r="H9128" t="str">
            <v>MC000421</v>
          </cell>
          <cell r="P9128">
            <v>1872000</v>
          </cell>
          <cell r="AC9128" t="str">
            <v>Sữa Nước</v>
          </cell>
          <cell r="AH9128" t="str">
            <v>Tiến độ 1</v>
          </cell>
        </row>
        <row r="9129">
          <cell r="H9129" t="str">
            <v>MC000421</v>
          </cell>
          <cell r="P9129">
            <v>864000</v>
          </cell>
          <cell r="AC9129" t="str">
            <v>Sữa nước</v>
          </cell>
          <cell r="AH9129" t="str">
            <v>Tiến độ 1</v>
          </cell>
        </row>
        <row r="9130">
          <cell r="H9130" t="str">
            <v>MC000421</v>
          </cell>
          <cell r="P9130">
            <v>1110000</v>
          </cell>
          <cell r="AC9130" t="str">
            <v>Dinh Dưỡng</v>
          </cell>
          <cell r="AH9130" t="str">
            <v>Tiến độ 1</v>
          </cell>
        </row>
        <row r="9131">
          <cell r="H9131" t="str">
            <v>MC000421</v>
          </cell>
          <cell r="P9131">
            <v>11760000</v>
          </cell>
          <cell r="AC9131" t="str">
            <v>Dinh Dưỡng</v>
          </cell>
          <cell r="AH9131" t="str">
            <v>Tiến độ 1</v>
          </cell>
        </row>
        <row r="9132">
          <cell r="H9132" t="str">
            <v>MC000421</v>
          </cell>
          <cell r="P9132">
            <v>2874000</v>
          </cell>
          <cell r="AC9132" t="str">
            <v>Dinh Dưỡng</v>
          </cell>
          <cell r="AH9132" t="str">
            <v>Tiến độ 1</v>
          </cell>
        </row>
        <row r="9133">
          <cell r="H9133" t="str">
            <v>MC000421</v>
          </cell>
          <cell r="P9133">
            <v>3828000</v>
          </cell>
          <cell r="AC9133" t="str">
            <v>Dinh Dưỡng</v>
          </cell>
          <cell r="AH9133" t="str">
            <v>Tiến độ 1</v>
          </cell>
        </row>
        <row r="9134">
          <cell r="H9134" t="str">
            <v>MC000421</v>
          </cell>
          <cell r="P9134">
            <v>3864000</v>
          </cell>
          <cell r="AC9134" t="str">
            <v>Dinh Dưỡng</v>
          </cell>
          <cell r="AH9134" t="str">
            <v>Tiến độ 1</v>
          </cell>
        </row>
        <row r="9135">
          <cell r="H9135" t="str">
            <v>MC000421</v>
          </cell>
          <cell r="P9135">
            <v>9504000</v>
          </cell>
          <cell r="AC9135" t="str">
            <v>Dinh Dưỡng</v>
          </cell>
          <cell r="AH9135" t="str">
            <v>Tiến độ 1</v>
          </cell>
        </row>
        <row r="9136">
          <cell r="H9136" t="str">
            <v>MC000756</v>
          </cell>
          <cell r="P9136">
            <v>51840000</v>
          </cell>
          <cell r="AC9136" t="str">
            <v>Sữa Bột Colos</v>
          </cell>
          <cell r="AH9136" t="str">
            <v>Tiến độ 1</v>
          </cell>
        </row>
        <row r="9137">
          <cell r="H9137" t="str">
            <v>MC000756</v>
          </cell>
          <cell r="P9137">
            <v>127200000</v>
          </cell>
          <cell r="AC9137" t="str">
            <v>Sữa Bột Colos</v>
          </cell>
          <cell r="AH9137" t="str">
            <v>Tiến độ 1</v>
          </cell>
        </row>
        <row r="9138">
          <cell r="H9138" t="str">
            <v>MC000756</v>
          </cell>
          <cell r="P9138">
            <v>122400000</v>
          </cell>
          <cell r="AC9138" t="str">
            <v>Sữa Bột Colos</v>
          </cell>
          <cell r="AH9138" t="str">
            <v>Tiến độ 1</v>
          </cell>
        </row>
        <row r="9139">
          <cell r="H9139" t="str">
            <v>MC000756</v>
          </cell>
          <cell r="P9139">
            <v>12000000</v>
          </cell>
          <cell r="AC9139" t="str">
            <v>Dinh Dưỡng</v>
          </cell>
          <cell r="AH9139" t="str">
            <v>Tiến độ 1</v>
          </cell>
        </row>
        <row r="9140">
          <cell r="H9140" t="str">
            <v>MC000756</v>
          </cell>
          <cell r="P9140">
            <v>115200000</v>
          </cell>
          <cell r="AC9140" t="str">
            <v>Dinh Dưỡng</v>
          </cell>
          <cell r="AH9140" t="str">
            <v>Tiến độ 1</v>
          </cell>
        </row>
        <row r="9141">
          <cell r="H9141" t="str">
            <v>MC000756</v>
          </cell>
          <cell r="P9141">
            <v>69480000</v>
          </cell>
          <cell r="AC9141" t="str">
            <v>Dinh Dưỡng</v>
          </cell>
          <cell r="AH9141" t="str">
            <v>Tiến độ 1</v>
          </cell>
        </row>
        <row r="9142">
          <cell r="H9142" t="str">
            <v>MC000756</v>
          </cell>
          <cell r="P9142">
            <v>12480000</v>
          </cell>
          <cell r="AC9142" t="str">
            <v>Dinh Dưỡng</v>
          </cell>
          <cell r="AH9142" t="str">
            <v>Tiến độ 1</v>
          </cell>
        </row>
        <row r="9143">
          <cell r="H9143" t="str">
            <v>MC000756</v>
          </cell>
          <cell r="P9143">
            <v>117600000</v>
          </cell>
          <cell r="AC9143" t="str">
            <v>Dinh Dưỡng</v>
          </cell>
          <cell r="AH9143" t="str">
            <v>Tiến độ 1</v>
          </cell>
        </row>
        <row r="9144">
          <cell r="H9144" t="str">
            <v>MC000756</v>
          </cell>
          <cell r="P9144">
            <v>142560000</v>
          </cell>
          <cell r="AC9144" t="str">
            <v>Dinh Dưỡng</v>
          </cell>
          <cell r="AH9144" t="str">
            <v>Tiến độ 1</v>
          </cell>
        </row>
        <row r="9145">
          <cell r="H9145" t="str">
            <v>MC000756</v>
          </cell>
          <cell r="P9145">
            <v>133200000</v>
          </cell>
          <cell r="AC9145" t="str">
            <v>Dinh Dưỡng</v>
          </cell>
          <cell r="AH9145" t="str">
            <v>Tiến độ 1</v>
          </cell>
        </row>
        <row r="9146">
          <cell r="H9146" t="str">
            <v>MC000643</v>
          </cell>
          <cell r="P9146">
            <v>3876000</v>
          </cell>
          <cell r="AC9146" t="str">
            <v>Dinh Dưỡng</v>
          </cell>
          <cell r="AH9146" t="str">
            <v>Tiến độ 1</v>
          </cell>
        </row>
        <row r="9147">
          <cell r="H9147" t="str">
            <v>MC000643</v>
          </cell>
          <cell r="P9147">
            <v>115920000</v>
          </cell>
          <cell r="AC9147" t="str">
            <v>Dinh Dưỡng</v>
          </cell>
          <cell r="AH9147" t="str">
            <v>Tiến độ 1</v>
          </cell>
        </row>
        <row r="9148">
          <cell r="H9148" t="str">
            <v>MC000888</v>
          </cell>
          <cell r="P9148">
            <v>7200000</v>
          </cell>
          <cell r="AC9148" t="str">
            <v>Sữa Nước</v>
          </cell>
          <cell r="AH9148" t="str">
            <v>Tiến độ 1</v>
          </cell>
        </row>
        <row r="9149">
          <cell r="H9149" t="str">
            <v>MC000888</v>
          </cell>
          <cell r="P9149">
            <v>25920000</v>
          </cell>
          <cell r="AC9149" t="str">
            <v>Sữa Nước</v>
          </cell>
          <cell r="AH9149" t="str">
            <v>Tiến độ 1</v>
          </cell>
        </row>
        <row r="9150">
          <cell r="H9150" t="str">
            <v>MC000888</v>
          </cell>
          <cell r="P9150">
            <v>22464000</v>
          </cell>
          <cell r="AC9150" t="str">
            <v>Sữa Nước</v>
          </cell>
          <cell r="AH9150" t="str">
            <v>Tiến độ 1</v>
          </cell>
        </row>
        <row r="9151">
          <cell r="H9151" t="str">
            <v>MC000888</v>
          </cell>
          <cell r="P9151">
            <v>6912000</v>
          </cell>
          <cell r="AC9151" t="str">
            <v>Sữa Nước</v>
          </cell>
          <cell r="AH9151" t="str">
            <v>Tiến độ 1</v>
          </cell>
        </row>
        <row r="9152">
          <cell r="H9152" t="str">
            <v>MC000888</v>
          </cell>
          <cell r="P9152">
            <v>3974400</v>
          </cell>
          <cell r="AC9152" t="str">
            <v>Sữa Nước</v>
          </cell>
          <cell r="AH9152" t="str">
            <v>Tiến độ 1</v>
          </cell>
        </row>
        <row r="9153">
          <cell r="H9153" t="str">
            <v>MC000888</v>
          </cell>
          <cell r="P9153">
            <v>1416000</v>
          </cell>
          <cell r="AC9153" t="str">
            <v>Bột Ăn Dặm</v>
          </cell>
          <cell r="AH9153" t="str">
            <v>Tiến độ 1</v>
          </cell>
        </row>
        <row r="9154">
          <cell r="H9154" t="str">
            <v>MC000888</v>
          </cell>
          <cell r="P9154">
            <v>1632000</v>
          </cell>
          <cell r="AC9154" t="str">
            <v>Bột Ăn Dặm</v>
          </cell>
          <cell r="AH9154" t="str">
            <v>Tiến độ 1</v>
          </cell>
        </row>
        <row r="9155">
          <cell r="H9155" t="str">
            <v>MC000888</v>
          </cell>
          <cell r="P9155">
            <v>3264000</v>
          </cell>
          <cell r="AC9155" t="str">
            <v>Bột Ăn Dặm</v>
          </cell>
          <cell r="AH9155" t="str">
            <v>Tiến độ 1</v>
          </cell>
        </row>
        <row r="9156">
          <cell r="H9156" t="str">
            <v>MC000888</v>
          </cell>
          <cell r="P9156">
            <v>1632000</v>
          </cell>
          <cell r="AC9156" t="str">
            <v>Bột Ăn Dặm</v>
          </cell>
          <cell r="AH9156" t="str">
            <v>Tiến độ 1</v>
          </cell>
        </row>
        <row r="9157">
          <cell r="H9157" t="str">
            <v>MC000888</v>
          </cell>
          <cell r="P9157">
            <v>3264000</v>
          </cell>
          <cell r="AC9157" t="str">
            <v>Bột Ăn Dặm</v>
          </cell>
          <cell r="AH9157" t="str">
            <v>Tiến độ 1</v>
          </cell>
        </row>
        <row r="9158">
          <cell r="H9158" t="str">
            <v>MC002068</v>
          </cell>
          <cell r="P9158">
            <v>4824000</v>
          </cell>
          <cell r="AC9158" t="str">
            <v>Dinh Dưỡng</v>
          </cell>
          <cell r="AH9158" t="str">
            <v>Tiến độ 1</v>
          </cell>
        </row>
        <row r="9159">
          <cell r="H9159" t="str">
            <v>MC002068</v>
          </cell>
          <cell r="P9159">
            <v>11520000</v>
          </cell>
          <cell r="AC9159" t="str">
            <v>Dinh Dưỡng</v>
          </cell>
          <cell r="AH9159" t="str">
            <v>Tiến độ 1</v>
          </cell>
        </row>
        <row r="9160">
          <cell r="H9160" t="str">
            <v>MC002068</v>
          </cell>
          <cell r="P9160">
            <v>9264000</v>
          </cell>
          <cell r="AC9160" t="str">
            <v>Dinh Dưỡng</v>
          </cell>
          <cell r="AH9160" t="str">
            <v>Tiến độ 1</v>
          </cell>
        </row>
        <row r="9161">
          <cell r="H9161" t="str">
            <v>MC002068</v>
          </cell>
          <cell r="P9161">
            <v>17640000</v>
          </cell>
          <cell r="AC9161" t="str">
            <v>Dinh Dưỡng</v>
          </cell>
          <cell r="AH9161" t="str">
            <v>Tiến độ 1</v>
          </cell>
        </row>
        <row r="9162">
          <cell r="H9162" t="str">
            <v>MC002068</v>
          </cell>
          <cell r="P9162">
            <v>4440000</v>
          </cell>
          <cell r="AC9162" t="str">
            <v>Dinh Dưỡng</v>
          </cell>
          <cell r="AH9162" t="str">
            <v>Tiến độ 1</v>
          </cell>
        </row>
        <row r="9163">
          <cell r="H9163" t="str">
            <v>MC002068</v>
          </cell>
          <cell r="P9163">
            <v>8880000</v>
          </cell>
          <cell r="AC9163" t="str">
            <v>Dinh Dưỡng</v>
          </cell>
          <cell r="AH9163" t="str">
            <v>Tiến độ 1</v>
          </cell>
        </row>
        <row r="9164">
          <cell r="H9164" t="str">
            <v>MC001243</v>
          </cell>
          <cell r="P9164">
            <v>8640000</v>
          </cell>
          <cell r="AC9164" t="str">
            <v>Sữa Nước</v>
          </cell>
          <cell r="AH9164" t="str">
            <v>Tiến độ 1</v>
          </cell>
        </row>
        <row r="9165">
          <cell r="H9165" t="str">
            <v>MC001243</v>
          </cell>
          <cell r="P9165">
            <v>23040000</v>
          </cell>
          <cell r="AC9165" t="str">
            <v>Sữa Nước</v>
          </cell>
          <cell r="AH9165" t="str">
            <v>Tiến độ 1</v>
          </cell>
        </row>
        <row r="9166">
          <cell r="H9166" t="str">
            <v>MC001243</v>
          </cell>
          <cell r="P9166">
            <v>7488000</v>
          </cell>
          <cell r="AC9166" t="str">
            <v>Sữa Nước</v>
          </cell>
          <cell r="AH9166" t="str">
            <v>Tiến độ 1</v>
          </cell>
        </row>
        <row r="9167">
          <cell r="H9167" t="str">
            <v>MC001243</v>
          </cell>
          <cell r="P9167">
            <v>11520000</v>
          </cell>
          <cell r="AC9167" t="str">
            <v>Sữa Nước</v>
          </cell>
          <cell r="AH9167" t="str">
            <v>Tiến độ 1</v>
          </cell>
        </row>
        <row r="9168">
          <cell r="H9168" t="str">
            <v>MC001243</v>
          </cell>
          <cell r="P9168">
            <v>19080000</v>
          </cell>
          <cell r="AC9168" t="str">
            <v>Sữa Bột Colos</v>
          </cell>
          <cell r="AH9168" t="str">
            <v>Tiến độ 1</v>
          </cell>
        </row>
        <row r="9169">
          <cell r="H9169" t="str">
            <v>MC001243</v>
          </cell>
          <cell r="P9169">
            <v>14688000</v>
          </cell>
          <cell r="AC9169" t="str">
            <v>Sữa Nước Colos</v>
          </cell>
          <cell r="AH9169" t="str">
            <v>Tiến độ 1</v>
          </cell>
        </row>
        <row r="9170">
          <cell r="H9170" t="str">
            <v>MC001243</v>
          </cell>
          <cell r="P9170">
            <v>10800000</v>
          </cell>
          <cell r="AC9170" t="str">
            <v>Sữa Nước Pharma</v>
          </cell>
          <cell r="AH9170" t="str">
            <v>Tiến độ 1</v>
          </cell>
        </row>
        <row r="9171">
          <cell r="H9171" t="str">
            <v>MC001243</v>
          </cell>
          <cell r="P9171">
            <v>16128000</v>
          </cell>
          <cell r="AC9171" t="str">
            <v>Sữa Nước Pharma</v>
          </cell>
          <cell r="AH9171" t="str">
            <v>Tiến độ 1</v>
          </cell>
        </row>
        <row r="9172">
          <cell r="H9172" t="str">
            <v>MC000862</v>
          </cell>
          <cell r="P9172">
            <v>7350000</v>
          </cell>
          <cell r="AC9172" t="str">
            <v>Nunest</v>
          </cell>
          <cell r="AH9172" t="str">
            <v>Tiến độ 1</v>
          </cell>
        </row>
        <row r="9173">
          <cell r="H9173" t="str">
            <v>MC000862</v>
          </cell>
          <cell r="P9173">
            <v>8400000</v>
          </cell>
          <cell r="AC9173" t="str">
            <v>Nunest</v>
          </cell>
          <cell r="AH9173" t="str">
            <v>Tiến độ 1</v>
          </cell>
        </row>
        <row r="9174">
          <cell r="H9174" t="str">
            <v>MC000862</v>
          </cell>
          <cell r="P9174">
            <v>4320000</v>
          </cell>
          <cell r="AC9174" t="str">
            <v>Nunest</v>
          </cell>
          <cell r="AH9174" t="str">
            <v>Tiến độ 1</v>
          </cell>
        </row>
        <row r="9175">
          <cell r="H9175" t="str">
            <v>MC000862</v>
          </cell>
          <cell r="P9175">
            <v>5664000</v>
          </cell>
          <cell r="AC9175" t="str">
            <v>Bột Ăn Dặm</v>
          </cell>
          <cell r="AH9175" t="str">
            <v>Tiến độ 1</v>
          </cell>
        </row>
        <row r="9176">
          <cell r="H9176" t="str">
            <v>MC000862</v>
          </cell>
          <cell r="P9176">
            <v>1632000</v>
          </cell>
          <cell r="AC9176" t="str">
            <v>Bột Ăn Dặm</v>
          </cell>
          <cell r="AH9176" t="str">
            <v>Tiến độ 1</v>
          </cell>
        </row>
        <row r="9177">
          <cell r="H9177" t="str">
            <v>MC000862</v>
          </cell>
          <cell r="P9177">
            <v>1632000</v>
          </cell>
          <cell r="AC9177" t="str">
            <v>Bột Ăn Dặm</v>
          </cell>
          <cell r="AH9177" t="str">
            <v>Tiến độ 1</v>
          </cell>
        </row>
        <row r="9178">
          <cell r="H9178" t="str">
            <v>MC000862</v>
          </cell>
          <cell r="P9178">
            <v>1416000</v>
          </cell>
          <cell r="AC9178" t="str">
            <v>Bột Ăn Dặm</v>
          </cell>
          <cell r="AH9178" t="str">
            <v>Tiến độ 1</v>
          </cell>
        </row>
        <row r="9179">
          <cell r="H9179" t="str">
            <v>MC000862</v>
          </cell>
          <cell r="P9179">
            <v>1416000</v>
          </cell>
          <cell r="AC9179" t="str">
            <v>Bột Ăn Dặm</v>
          </cell>
          <cell r="AH9179" t="str">
            <v>Tiến độ 1</v>
          </cell>
        </row>
        <row r="9180">
          <cell r="H9180" t="str">
            <v>MC000862</v>
          </cell>
          <cell r="P9180">
            <v>1632000</v>
          </cell>
          <cell r="AC9180" t="str">
            <v>Bột Ăn Dặm</v>
          </cell>
          <cell r="AH9180" t="str">
            <v>Tiến độ 1</v>
          </cell>
        </row>
        <row r="9181">
          <cell r="H9181" t="str">
            <v>MC000862</v>
          </cell>
          <cell r="P9181">
            <v>1416000</v>
          </cell>
          <cell r="AC9181" t="str">
            <v>Bột Ăn Dặm</v>
          </cell>
          <cell r="AH9181" t="str">
            <v>Tiến độ 1</v>
          </cell>
        </row>
        <row r="9182">
          <cell r="H9182" t="str">
            <v>MC002066</v>
          </cell>
          <cell r="P9182">
            <v>11160000</v>
          </cell>
          <cell r="AC9182" t="str">
            <v>Pharma</v>
          </cell>
          <cell r="AH9182" t="str">
            <v>Tiến độ 1</v>
          </cell>
        </row>
        <row r="9183">
          <cell r="H9183" t="str">
            <v>MC002066</v>
          </cell>
          <cell r="P9183">
            <v>55200000</v>
          </cell>
          <cell r="AC9183" t="str">
            <v>Pharma</v>
          </cell>
          <cell r="AH9183" t="str">
            <v>Tiến độ 1</v>
          </cell>
        </row>
        <row r="9184">
          <cell r="H9184" t="str">
            <v>MC002066</v>
          </cell>
          <cell r="P9184">
            <v>4680000</v>
          </cell>
          <cell r="AC9184" t="str">
            <v>Pharma</v>
          </cell>
          <cell r="AH9184" t="str">
            <v>Tiến độ 1</v>
          </cell>
        </row>
        <row r="9185">
          <cell r="H9185" t="str">
            <v>MC002066</v>
          </cell>
          <cell r="P9185">
            <v>11520000</v>
          </cell>
          <cell r="AC9185" t="str">
            <v>Pharma</v>
          </cell>
          <cell r="AH9185" t="str">
            <v>Tiến độ 1</v>
          </cell>
        </row>
        <row r="9186">
          <cell r="H9186" t="str">
            <v>MC002066</v>
          </cell>
          <cell r="P9186">
            <v>11520000</v>
          </cell>
          <cell r="AC9186" t="str">
            <v>Pharma</v>
          </cell>
          <cell r="AH9186" t="str">
            <v>Tiến độ 1</v>
          </cell>
        </row>
        <row r="9187">
          <cell r="H9187" t="str">
            <v>MC002066</v>
          </cell>
          <cell r="P9187">
            <v>6480000</v>
          </cell>
          <cell r="AC9187" t="str">
            <v>Pharma</v>
          </cell>
          <cell r="AH9187" t="str">
            <v>Tiến độ 1</v>
          </cell>
        </row>
        <row r="9188">
          <cell r="H9188" t="str">
            <v>MC002066</v>
          </cell>
          <cell r="P9188">
            <v>19140000</v>
          </cell>
          <cell r="AC9188" t="str">
            <v>Pharma</v>
          </cell>
          <cell r="AH9188" t="str">
            <v>Tiến độ 1</v>
          </cell>
        </row>
        <row r="9189">
          <cell r="H9189" t="str">
            <v>MC002066</v>
          </cell>
          <cell r="P9189">
            <v>30240000</v>
          </cell>
          <cell r="AC9189" t="str">
            <v>Sữa Nước Pharma</v>
          </cell>
          <cell r="AH9189" t="str">
            <v>Tiến độ 1</v>
          </cell>
        </row>
        <row r="9190">
          <cell r="H9190" t="str">
            <v>MC002066</v>
          </cell>
          <cell r="P9190">
            <v>19353600</v>
          </cell>
          <cell r="AC9190" t="str">
            <v>Sữa Nước Pharma</v>
          </cell>
          <cell r="AH9190" t="str">
            <v>Tiến độ 1</v>
          </cell>
        </row>
        <row r="9191">
          <cell r="H9191" t="str">
            <v>MC000342</v>
          </cell>
          <cell r="P9191">
            <v>5400000</v>
          </cell>
          <cell r="AC9191" t="str">
            <v>Nunest</v>
          </cell>
          <cell r="AH9191" t="str">
            <v>Tiến độ 1</v>
          </cell>
        </row>
        <row r="9192">
          <cell r="H9192" t="str">
            <v>MC000342</v>
          </cell>
          <cell r="P9192">
            <v>18360000</v>
          </cell>
          <cell r="AC9192" t="str">
            <v>Sữa Bột Colos</v>
          </cell>
          <cell r="AH9192" t="str">
            <v>Tiến độ 1</v>
          </cell>
        </row>
        <row r="9193">
          <cell r="H9193" t="str">
            <v>MC000342</v>
          </cell>
          <cell r="P9193">
            <v>5875200</v>
          </cell>
          <cell r="AC9193" t="str">
            <v>Sữa Nước Colos</v>
          </cell>
          <cell r="AH9193" t="str">
            <v>Tiến độ 1</v>
          </cell>
        </row>
        <row r="9194">
          <cell r="H9194" t="str">
            <v>MC000342</v>
          </cell>
          <cell r="P9194">
            <v>600000</v>
          </cell>
          <cell r="AC9194" t="str">
            <v>Pur</v>
          </cell>
          <cell r="AH9194" t="str">
            <v>Tiến độ 1</v>
          </cell>
        </row>
        <row r="9195">
          <cell r="H9195" t="str">
            <v>MC000342</v>
          </cell>
          <cell r="P9195">
            <v>660000</v>
          </cell>
          <cell r="AC9195" t="str">
            <v>Pur</v>
          </cell>
          <cell r="AH9195" t="str">
            <v>Tiến độ 1</v>
          </cell>
        </row>
        <row r="9196">
          <cell r="H9196" t="str">
            <v>MC000342</v>
          </cell>
          <cell r="P9196">
            <v>510000</v>
          </cell>
          <cell r="AC9196" t="str">
            <v>Pur</v>
          </cell>
          <cell r="AH9196" t="str">
            <v>Tiến độ 1</v>
          </cell>
        </row>
        <row r="9197">
          <cell r="H9197" t="str">
            <v>MC000342</v>
          </cell>
          <cell r="P9197">
            <v>510000</v>
          </cell>
          <cell r="AC9197" t="str">
            <v>Pur</v>
          </cell>
          <cell r="AH9197" t="str">
            <v>Tiến độ 1</v>
          </cell>
        </row>
        <row r="9198">
          <cell r="H9198" t="str">
            <v>MC000342</v>
          </cell>
          <cell r="P9198">
            <v>510000</v>
          </cell>
          <cell r="AC9198" t="str">
            <v>Pur</v>
          </cell>
          <cell r="AH9198" t="str">
            <v>Tiến độ 1</v>
          </cell>
        </row>
        <row r="9199">
          <cell r="H9199" t="str">
            <v>MC000342</v>
          </cell>
          <cell r="P9199">
            <v>3240000</v>
          </cell>
          <cell r="AC9199" t="str">
            <v>Pharma</v>
          </cell>
          <cell r="AH9199" t="str">
            <v>Tiến độ 1</v>
          </cell>
        </row>
        <row r="9200">
          <cell r="H9200" t="str">
            <v>MC000342</v>
          </cell>
          <cell r="P9200">
            <v>3225600</v>
          </cell>
          <cell r="AC9200" t="str">
            <v>Sữa Nước Pharma</v>
          </cell>
          <cell r="AH9200" t="str">
            <v>Tiến độ 1</v>
          </cell>
        </row>
        <row r="9201">
          <cell r="H9201" t="str">
            <v>MC000342</v>
          </cell>
          <cell r="P9201">
            <v>2160000</v>
          </cell>
          <cell r="AC9201" t="str">
            <v>Sữa Nước Pharma</v>
          </cell>
          <cell r="AH9201" t="str">
            <v>Tiến độ 1</v>
          </cell>
        </row>
        <row r="9202">
          <cell r="H9202" t="str">
            <v>MC000342</v>
          </cell>
          <cell r="P9202">
            <v>708000</v>
          </cell>
          <cell r="AC9202" t="str">
            <v>Bột Ăn Dặm</v>
          </cell>
          <cell r="AH9202" t="str">
            <v>Tiến độ 1</v>
          </cell>
        </row>
        <row r="9203">
          <cell r="H9203" t="str">
            <v>MC000342</v>
          </cell>
          <cell r="P9203">
            <v>1416000</v>
          </cell>
          <cell r="AC9203" t="str">
            <v>Bột Ăn Dặm</v>
          </cell>
          <cell r="AH9203" t="str">
            <v>Tiến độ 1</v>
          </cell>
        </row>
        <row r="9204">
          <cell r="H9204" t="str">
            <v>MC000342</v>
          </cell>
          <cell r="P9204">
            <v>1416000</v>
          </cell>
          <cell r="AC9204" t="str">
            <v>Bột Ăn Dặm</v>
          </cell>
          <cell r="AH9204" t="str">
            <v>Tiến độ 1</v>
          </cell>
        </row>
        <row r="9205">
          <cell r="H9205" t="str">
            <v>MC000342</v>
          </cell>
          <cell r="P9205">
            <v>1632000</v>
          </cell>
          <cell r="AC9205" t="str">
            <v>Bột Ăn Dặm</v>
          </cell>
          <cell r="AH9205" t="str">
            <v>Tiến độ 1</v>
          </cell>
        </row>
        <row r="9206">
          <cell r="H9206" t="str">
            <v>MC000342</v>
          </cell>
          <cell r="P9206">
            <v>1632000</v>
          </cell>
          <cell r="AC9206" t="str">
            <v>Bột Ăn Dặm</v>
          </cell>
          <cell r="AH9206" t="str">
            <v>Tiến độ 1</v>
          </cell>
        </row>
        <row r="9207">
          <cell r="H9207" t="str">
            <v>MC000342</v>
          </cell>
          <cell r="P9207">
            <v>2832000</v>
          </cell>
          <cell r="AC9207" t="str">
            <v>Bột Ăn Dặm</v>
          </cell>
          <cell r="AH9207" t="str">
            <v>Tiến độ 1</v>
          </cell>
        </row>
        <row r="9208">
          <cell r="H9208" t="str">
            <v>MC000342</v>
          </cell>
          <cell r="P9208">
            <v>2448000</v>
          </cell>
          <cell r="AC9208" t="str">
            <v>Bột Ăn Dặm</v>
          </cell>
          <cell r="AH9208" t="str">
            <v>Tiến độ 1</v>
          </cell>
        </row>
        <row r="9209">
          <cell r="H9209" t="str">
            <v>MC000342</v>
          </cell>
          <cell r="P9209">
            <v>1632000</v>
          </cell>
          <cell r="AC9209" t="str">
            <v>Bột Ăn Dặm</v>
          </cell>
          <cell r="AH9209" t="str">
            <v>Tiến độ 1</v>
          </cell>
        </row>
        <row r="9210">
          <cell r="H9210" t="str">
            <v>MC000342</v>
          </cell>
          <cell r="P9210">
            <v>3264000</v>
          </cell>
          <cell r="AC9210" t="str">
            <v>Bột Ăn Dặm</v>
          </cell>
          <cell r="AH9210" t="str">
            <v>Tiến độ 1</v>
          </cell>
        </row>
        <row r="9211">
          <cell r="H9211" t="str">
            <v>MC000342</v>
          </cell>
          <cell r="P9211">
            <v>3264000</v>
          </cell>
          <cell r="AC9211" t="str">
            <v>Bột Ăn Dặm</v>
          </cell>
          <cell r="AH9211" t="str">
            <v>Tiến độ 1</v>
          </cell>
        </row>
        <row r="9212">
          <cell r="H9212" t="str">
            <v>MC002560</v>
          </cell>
          <cell r="P9212">
            <v>8880000</v>
          </cell>
          <cell r="AC9212" t="str">
            <v>Dinh Dưỡng</v>
          </cell>
          <cell r="AH9212" t="str">
            <v>Tiến độ 1</v>
          </cell>
        </row>
        <row r="9213">
          <cell r="H9213" t="str">
            <v>MC002560</v>
          </cell>
          <cell r="P9213">
            <v>8880000</v>
          </cell>
          <cell r="AC9213" t="str">
            <v>Dinh Dưỡng</v>
          </cell>
          <cell r="AH9213" t="str">
            <v>Tiến độ 1</v>
          </cell>
        </row>
        <row r="9214">
          <cell r="H9214" t="str">
            <v>MC002560</v>
          </cell>
          <cell r="P9214">
            <v>8880000</v>
          </cell>
          <cell r="AC9214" t="str">
            <v>Dinh Dưỡng</v>
          </cell>
          <cell r="AH9214" t="str">
            <v>Tiến độ 1</v>
          </cell>
        </row>
        <row r="9215">
          <cell r="H9215" t="str">
            <v>MC002560</v>
          </cell>
          <cell r="P9215">
            <v>31800000</v>
          </cell>
          <cell r="AC9215" t="str">
            <v>Sữa Bột Colos</v>
          </cell>
          <cell r="AH9215" t="str">
            <v>Tiến độ 1</v>
          </cell>
        </row>
        <row r="9216">
          <cell r="H9216" t="str">
            <v>MC001157</v>
          </cell>
          <cell r="P9216">
            <v>2400000</v>
          </cell>
          <cell r="AC9216" t="str">
            <v>Sữa Nước Pharma</v>
          </cell>
          <cell r="AH9216" t="str">
            <v>Tiến độ 1</v>
          </cell>
        </row>
        <row r="9217">
          <cell r="H9217" t="str">
            <v>MC001157</v>
          </cell>
          <cell r="P9217">
            <v>5400000</v>
          </cell>
          <cell r="AC9217" t="str">
            <v>Sữa Nước Pharma</v>
          </cell>
          <cell r="AH9217" t="str">
            <v>Tiến độ 1</v>
          </cell>
        </row>
        <row r="9218">
          <cell r="H9218" t="str">
            <v>MC001157</v>
          </cell>
          <cell r="P9218">
            <v>8064000</v>
          </cell>
          <cell r="AC9218" t="str">
            <v>Sữa Nước Pharma</v>
          </cell>
          <cell r="AH9218" t="str">
            <v>Tiến độ 1</v>
          </cell>
        </row>
        <row r="9219">
          <cell r="H9219" t="str">
            <v>MC001157</v>
          </cell>
          <cell r="P9219">
            <v>14100000</v>
          </cell>
          <cell r="AC9219" t="str">
            <v>Pharma</v>
          </cell>
          <cell r="AH9219" t="str">
            <v>Tiến độ 1</v>
          </cell>
        </row>
        <row r="9220">
          <cell r="H9220" t="str">
            <v>MC001157</v>
          </cell>
          <cell r="P9220">
            <v>11040000</v>
          </cell>
          <cell r="AC9220" t="str">
            <v>Pharma</v>
          </cell>
          <cell r="AH9220" t="str">
            <v>Tiến độ 1</v>
          </cell>
        </row>
        <row r="9221">
          <cell r="H9221" t="str">
            <v>MC001157</v>
          </cell>
          <cell r="P9221">
            <v>1380000</v>
          </cell>
          <cell r="AC9221" t="str">
            <v>Pharma</v>
          </cell>
          <cell r="AH9221" t="str">
            <v>Tiến độ 1</v>
          </cell>
        </row>
        <row r="9222">
          <cell r="H9222" t="str">
            <v>MC001157</v>
          </cell>
          <cell r="P9222">
            <v>1170000</v>
          </cell>
          <cell r="AC9222" t="str">
            <v>Pharma</v>
          </cell>
          <cell r="AH9222" t="str">
            <v>Tiến độ 1</v>
          </cell>
        </row>
        <row r="9223">
          <cell r="H9223" t="str">
            <v>MC002500</v>
          </cell>
          <cell r="P9223">
            <v>1632000</v>
          </cell>
          <cell r="AC9223" t="str">
            <v>Bột Ăn Dặm</v>
          </cell>
          <cell r="AH9223" t="str">
            <v>Tiến độ 1</v>
          </cell>
        </row>
        <row r="9224">
          <cell r="H9224" t="str">
            <v>MC002500</v>
          </cell>
          <cell r="P9224">
            <v>708000</v>
          </cell>
          <cell r="AC9224" t="str">
            <v>Bột Ăn Dặm</v>
          </cell>
          <cell r="AH9224" t="str">
            <v>Tiến độ 1</v>
          </cell>
        </row>
        <row r="9225">
          <cell r="H9225" t="str">
            <v>MC002500</v>
          </cell>
          <cell r="P9225">
            <v>3240000</v>
          </cell>
          <cell r="AC9225" t="str">
            <v>Sữa Bột Colos</v>
          </cell>
          <cell r="AH9225" t="str">
            <v>Tiến độ 1</v>
          </cell>
        </row>
        <row r="9226">
          <cell r="H9226" t="str">
            <v>MC002500</v>
          </cell>
          <cell r="P9226">
            <v>19008000</v>
          </cell>
          <cell r="AC9226" t="str">
            <v>Dinh Dưỡng</v>
          </cell>
          <cell r="AH9226" t="str">
            <v>Tiến độ 1</v>
          </cell>
        </row>
        <row r="9227">
          <cell r="H9227" t="str">
            <v>MC002500</v>
          </cell>
          <cell r="P9227">
            <v>4980000</v>
          </cell>
          <cell r="AC9227" t="str">
            <v>Dinh Dưỡng</v>
          </cell>
          <cell r="AH9227" t="str">
            <v>Tiến độ 1</v>
          </cell>
        </row>
        <row r="9228">
          <cell r="H9228" t="str">
            <v>MC002015</v>
          </cell>
          <cell r="P9228">
            <v>69120000</v>
          </cell>
          <cell r="AC9228" t="str">
            <v>Sữa Nước Pharma</v>
          </cell>
          <cell r="AH9228" t="str">
            <v>Tiến độ 1</v>
          </cell>
        </row>
        <row r="9229">
          <cell r="H9229" t="str">
            <v>MC002015</v>
          </cell>
          <cell r="P9229">
            <v>72000000</v>
          </cell>
          <cell r="AC9229" t="str">
            <v>Sữa Nước Pharma</v>
          </cell>
          <cell r="AH9229" t="str">
            <v>Tiến độ 1</v>
          </cell>
        </row>
        <row r="9230">
          <cell r="H9230" t="str">
            <v>MC001262</v>
          </cell>
          <cell r="P9230">
            <v>1440000</v>
          </cell>
          <cell r="AC9230" t="str">
            <v>Dinh Dưỡng</v>
          </cell>
          <cell r="AH9230" t="str">
            <v>Tiến độ 1</v>
          </cell>
        </row>
        <row r="9231">
          <cell r="H9231" t="str">
            <v>MC001262</v>
          </cell>
          <cell r="P9231">
            <v>5748000</v>
          </cell>
          <cell r="AC9231" t="str">
            <v>Dinh Dưỡng</v>
          </cell>
          <cell r="AH9231" t="str">
            <v>Tiến độ 1</v>
          </cell>
        </row>
        <row r="9232">
          <cell r="H9232" t="str">
            <v>MC001262</v>
          </cell>
          <cell r="P9232">
            <v>9960000</v>
          </cell>
          <cell r="AC9232" t="str">
            <v>Dinh Dưỡng</v>
          </cell>
          <cell r="AH9232" t="str">
            <v>Tiến độ 1</v>
          </cell>
        </row>
        <row r="9233">
          <cell r="H9233" t="str">
            <v>MC001262</v>
          </cell>
          <cell r="P9233">
            <v>6660000</v>
          </cell>
          <cell r="AC9233" t="str">
            <v>Dinh Dưỡng</v>
          </cell>
          <cell r="AH9233" t="str">
            <v>Tiến độ 1</v>
          </cell>
        </row>
        <row r="9234">
          <cell r="H9234" t="str">
            <v>MC001262</v>
          </cell>
          <cell r="P9234">
            <v>2220000</v>
          </cell>
          <cell r="AC9234" t="str">
            <v>Dinh Dưỡng</v>
          </cell>
          <cell r="AH9234" t="str">
            <v>Tiến độ 1</v>
          </cell>
        </row>
        <row r="9235">
          <cell r="H9235" t="str">
            <v>MC001262</v>
          </cell>
          <cell r="P9235">
            <v>5760000</v>
          </cell>
          <cell r="AC9235" t="str">
            <v>Dinh Dưỡng</v>
          </cell>
          <cell r="AH9235" t="str">
            <v>Tiến độ 1</v>
          </cell>
        </row>
        <row r="9236">
          <cell r="H9236" t="str">
            <v>MC001262</v>
          </cell>
          <cell r="P9236">
            <v>2316000</v>
          </cell>
          <cell r="AC9236" t="str">
            <v>Dinh Dưỡng</v>
          </cell>
          <cell r="AH9236" t="str">
            <v>Tiến độ 1</v>
          </cell>
        </row>
        <row r="9237">
          <cell r="H9237" t="str">
            <v>MC001262</v>
          </cell>
          <cell r="P9237">
            <v>5796000</v>
          </cell>
          <cell r="AC9237" t="str">
            <v>Dinh Dưỡng</v>
          </cell>
          <cell r="AH9237" t="str">
            <v>Tiến độ 1</v>
          </cell>
        </row>
        <row r="9238">
          <cell r="H9238" t="str">
            <v>MC001262</v>
          </cell>
          <cell r="P9238">
            <v>969000</v>
          </cell>
          <cell r="AC9238" t="str">
            <v>Dinh Dưỡng</v>
          </cell>
          <cell r="AH9238" t="str">
            <v>Tiến độ 1</v>
          </cell>
        </row>
        <row r="9239">
          <cell r="H9239" t="str">
            <v>MC001262</v>
          </cell>
          <cell r="P9239">
            <v>2592000</v>
          </cell>
          <cell r="AC9239" t="str">
            <v>Sữa Nước Pharma</v>
          </cell>
          <cell r="AH9239" t="str">
            <v>Tiến độ 1</v>
          </cell>
        </row>
        <row r="9240">
          <cell r="H9240" t="str">
            <v>MC001262</v>
          </cell>
          <cell r="P9240">
            <v>4320000</v>
          </cell>
          <cell r="AC9240" t="str">
            <v>Sữa Nước Pharma</v>
          </cell>
          <cell r="AH9240" t="str">
            <v>Tiến độ 1</v>
          </cell>
        </row>
        <row r="9241">
          <cell r="H9241" t="str">
            <v>MC001262</v>
          </cell>
          <cell r="P9241">
            <v>2150400</v>
          </cell>
          <cell r="AC9241" t="str">
            <v>Sữa Nước Pharma</v>
          </cell>
          <cell r="AH9241" t="str">
            <v>Tiến độ 1</v>
          </cell>
        </row>
        <row r="9242">
          <cell r="H9242" t="str">
            <v>MC001262</v>
          </cell>
          <cell r="P9242">
            <v>5616000</v>
          </cell>
          <cell r="AC9242" t="str">
            <v>Sữa Nước</v>
          </cell>
          <cell r="AH9242" t="str">
            <v>Tiến độ 1</v>
          </cell>
        </row>
        <row r="9243">
          <cell r="H9243" t="str">
            <v>MC001262</v>
          </cell>
          <cell r="P9243">
            <v>1728000</v>
          </cell>
          <cell r="AC9243" t="str">
            <v>Sữa Nước</v>
          </cell>
          <cell r="AH9243" t="str">
            <v>Tiến độ 1</v>
          </cell>
        </row>
        <row r="9244">
          <cell r="H9244" t="str">
            <v>MC001262</v>
          </cell>
          <cell r="P9244">
            <v>5184000</v>
          </cell>
          <cell r="AC9244" t="str">
            <v>Sữa Nước</v>
          </cell>
          <cell r="AH9244" t="str">
            <v>Tiến độ 1</v>
          </cell>
        </row>
        <row r="9245">
          <cell r="H9245" t="str">
            <v>MC001262</v>
          </cell>
          <cell r="P9245">
            <v>9216000</v>
          </cell>
          <cell r="AC9245" t="str">
            <v>Sữa Nước</v>
          </cell>
          <cell r="AH9245" t="str">
            <v>Tiến độ 1</v>
          </cell>
        </row>
        <row r="9246">
          <cell r="H9246" t="str">
            <v>MC001262</v>
          </cell>
          <cell r="P9246">
            <v>1296000</v>
          </cell>
          <cell r="AC9246" t="str">
            <v>Sữa Nước</v>
          </cell>
          <cell r="AH9246" t="str">
            <v>Tiến độ 1</v>
          </cell>
        </row>
        <row r="9247">
          <cell r="H9247" t="str">
            <v>MC001262</v>
          </cell>
          <cell r="P9247">
            <v>1987200</v>
          </cell>
          <cell r="AC9247" t="str">
            <v>Sữa Nước</v>
          </cell>
          <cell r="AH9247" t="str">
            <v>Tiến độ 1</v>
          </cell>
        </row>
        <row r="9248">
          <cell r="H9248" t="str">
            <v>MC001262</v>
          </cell>
          <cell r="P9248">
            <v>720000</v>
          </cell>
          <cell r="AC9248" t="str">
            <v>Sữa Nước</v>
          </cell>
          <cell r="AH9248" t="str">
            <v>Tiến độ 1</v>
          </cell>
        </row>
        <row r="9249">
          <cell r="H9249" t="str">
            <v>MC001262</v>
          </cell>
          <cell r="P9249">
            <v>3948000</v>
          </cell>
          <cell r="AC9249" t="str">
            <v>Pharma</v>
          </cell>
          <cell r="AH9249" t="str">
            <v>Tiến độ 1</v>
          </cell>
        </row>
        <row r="9250">
          <cell r="H9250" t="str">
            <v>MC001262</v>
          </cell>
          <cell r="P9250">
            <v>1200000</v>
          </cell>
          <cell r="AC9250" t="str">
            <v>Nunest</v>
          </cell>
          <cell r="AH9250" t="str">
            <v>Tiến độ 1</v>
          </cell>
        </row>
        <row r="9251">
          <cell r="H9251" t="str">
            <v>MC000798</v>
          </cell>
          <cell r="P9251">
            <v>7350000</v>
          </cell>
          <cell r="AC9251" t="str">
            <v>Nunest</v>
          </cell>
          <cell r="AH9251" t="str">
            <v>Tiến độ 1</v>
          </cell>
        </row>
        <row r="9252">
          <cell r="H9252" t="str">
            <v>MC000798</v>
          </cell>
          <cell r="P9252">
            <v>7728000</v>
          </cell>
          <cell r="AC9252" t="str">
            <v>Dinh Dưỡng</v>
          </cell>
          <cell r="AH9252" t="str">
            <v>Tiến độ 1</v>
          </cell>
        </row>
        <row r="9253">
          <cell r="H9253" t="str">
            <v>MC000798</v>
          </cell>
          <cell r="P9253">
            <v>3828000</v>
          </cell>
          <cell r="AC9253" t="str">
            <v>Dinh Dưỡng</v>
          </cell>
          <cell r="AH9253" t="str">
            <v>Tiến độ 1</v>
          </cell>
        </row>
        <row r="9254">
          <cell r="H9254" t="str">
            <v>MC000798</v>
          </cell>
          <cell r="P9254">
            <v>4440000</v>
          </cell>
          <cell r="AC9254" t="str">
            <v>Dinh Dưỡng</v>
          </cell>
          <cell r="AH9254" t="str">
            <v>Tiến độ 1</v>
          </cell>
        </row>
        <row r="9255">
          <cell r="H9255" t="str">
            <v>MC000798</v>
          </cell>
          <cell r="P9255">
            <v>8880000</v>
          </cell>
          <cell r="AC9255" t="str">
            <v>Dinh Dưỡng</v>
          </cell>
          <cell r="AH9255" t="str">
            <v>Tiến độ 1</v>
          </cell>
        </row>
        <row r="9256">
          <cell r="H9256" t="str">
            <v>MC000798</v>
          </cell>
          <cell r="P9256">
            <v>2340000</v>
          </cell>
          <cell r="AC9256" t="str">
            <v>Pharma</v>
          </cell>
          <cell r="AH9256" t="str">
            <v>Tiến độ 1</v>
          </cell>
        </row>
        <row r="9257">
          <cell r="H9257" t="str">
            <v>MC000798</v>
          </cell>
          <cell r="P9257">
            <v>3000000</v>
          </cell>
          <cell r="AC9257" t="str">
            <v>Pharma</v>
          </cell>
          <cell r="AH9257" t="str">
            <v>Tiến độ 1</v>
          </cell>
        </row>
        <row r="9258">
          <cell r="H9258" t="str">
            <v>MC000798</v>
          </cell>
          <cell r="P9258">
            <v>2640000</v>
          </cell>
          <cell r="AC9258" t="str">
            <v>Pharma</v>
          </cell>
          <cell r="AH9258" t="str">
            <v>Tiến độ 1</v>
          </cell>
        </row>
        <row r="9259">
          <cell r="H9259" t="str">
            <v>MC000798</v>
          </cell>
          <cell r="P9259">
            <v>3948000</v>
          </cell>
          <cell r="AC9259" t="str">
            <v>Pharma</v>
          </cell>
          <cell r="AH9259" t="str">
            <v>Tiến độ 1</v>
          </cell>
        </row>
        <row r="9260">
          <cell r="H9260" t="str">
            <v>MC000798</v>
          </cell>
          <cell r="P9260">
            <v>4896000</v>
          </cell>
          <cell r="AC9260" t="str">
            <v>Sữa Nước Colos</v>
          </cell>
          <cell r="AH9260" t="str">
            <v>Tiến độ 1</v>
          </cell>
        </row>
        <row r="9261">
          <cell r="H9261" t="str">
            <v>MC000798</v>
          </cell>
          <cell r="P9261">
            <v>5400000</v>
          </cell>
          <cell r="AC9261" t="str">
            <v>Sữa Nước Pharma</v>
          </cell>
          <cell r="AH9261" t="str">
            <v>Tiến độ 1</v>
          </cell>
        </row>
        <row r="9262">
          <cell r="H9262" t="str">
            <v>MC000798</v>
          </cell>
          <cell r="P9262">
            <v>9180000</v>
          </cell>
          <cell r="AC9262" t="str">
            <v>Sữa Bột Colos</v>
          </cell>
          <cell r="AH9262" t="str">
            <v>Tiến độ 1</v>
          </cell>
        </row>
        <row r="9263">
          <cell r="H9263" t="str">
            <v>MC000798</v>
          </cell>
          <cell r="P9263">
            <v>3240000</v>
          </cell>
          <cell r="AC9263" t="str">
            <v>Sữa Bột Colos</v>
          </cell>
          <cell r="AH9263" t="str">
            <v>Tiến độ 1</v>
          </cell>
        </row>
        <row r="9264">
          <cell r="H9264" t="str">
            <v>MC001359</v>
          </cell>
          <cell r="P9264">
            <v>432000</v>
          </cell>
          <cell r="AC9264" t="str">
            <v>Pur</v>
          </cell>
          <cell r="AH9264" t="str">
            <v>Tiến độ 1</v>
          </cell>
        </row>
        <row r="9265">
          <cell r="H9265" t="str">
            <v>MC001359</v>
          </cell>
          <cell r="P9265">
            <v>1050000</v>
          </cell>
          <cell r="AC9265" t="str">
            <v>Pur</v>
          </cell>
          <cell r="AH9265" t="str">
            <v>Tiến độ 1</v>
          </cell>
        </row>
        <row r="9266">
          <cell r="H9266" t="str">
            <v>MC001359</v>
          </cell>
          <cell r="P9266">
            <v>630000</v>
          </cell>
          <cell r="AC9266" t="str">
            <v>Pur</v>
          </cell>
          <cell r="AH9266" t="str">
            <v>Tiến độ 1</v>
          </cell>
        </row>
        <row r="9267">
          <cell r="H9267" t="str">
            <v>MC001359</v>
          </cell>
          <cell r="P9267">
            <v>630000</v>
          </cell>
          <cell r="AC9267" t="str">
            <v>Pur</v>
          </cell>
          <cell r="AH9267" t="str">
            <v>Tiến độ 1</v>
          </cell>
        </row>
        <row r="9268">
          <cell r="H9268" t="str">
            <v>MC001359</v>
          </cell>
          <cell r="P9268">
            <v>600000</v>
          </cell>
          <cell r="AC9268" t="str">
            <v>Pur</v>
          </cell>
          <cell r="AH9268" t="str">
            <v>Tiến độ 1</v>
          </cell>
        </row>
        <row r="9269">
          <cell r="H9269" t="str">
            <v>MC001359</v>
          </cell>
          <cell r="P9269">
            <v>660000</v>
          </cell>
          <cell r="AC9269" t="str">
            <v>Pur</v>
          </cell>
          <cell r="AH9269" t="str">
            <v>Tiến độ 1</v>
          </cell>
        </row>
        <row r="9270">
          <cell r="H9270" t="str">
            <v>MC001359</v>
          </cell>
          <cell r="P9270">
            <v>1080000</v>
          </cell>
          <cell r="AC9270" t="str">
            <v>Pur</v>
          </cell>
          <cell r="AH9270" t="str">
            <v>Tiến độ 1</v>
          </cell>
        </row>
        <row r="9271">
          <cell r="H9271" t="str">
            <v>MC001359</v>
          </cell>
          <cell r="P9271">
            <v>270000</v>
          </cell>
          <cell r="AC9271" t="str">
            <v>Pur</v>
          </cell>
          <cell r="AH9271" t="str">
            <v>Tiến độ 1</v>
          </cell>
        </row>
        <row r="9272">
          <cell r="H9272" t="str">
            <v>MC001359</v>
          </cell>
          <cell r="P9272">
            <v>270000</v>
          </cell>
          <cell r="AC9272" t="str">
            <v>Pur</v>
          </cell>
          <cell r="AH9272" t="str">
            <v>Tiến độ 1</v>
          </cell>
        </row>
        <row r="9273">
          <cell r="H9273" t="str">
            <v>MC001359</v>
          </cell>
          <cell r="P9273">
            <v>990000</v>
          </cell>
          <cell r="AC9273" t="str">
            <v>Pur</v>
          </cell>
          <cell r="AH9273" t="str">
            <v>Tiến độ 1</v>
          </cell>
        </row>
        <row r="9274">
          <cell r="H9274" t="str">
            <v>MC001359</v>
          </cell>
          <cell r="P9274">
            <v>288000</v>
          </cell>
          <cell r="AC9274" t="str">
            <v>Pur</v>
          </cell>
          <cell r="AH9274" t="str">
            <v>Tiến độ 1</v>
          </cell>
        </row>
        <row r="9275">
          <cell r="H9275" t="str">
            <v>MC001359</v>
          </cell>
          <cell r="P9275">
            <v>1740000</v>
          </cell>
          <cell r="AC9275" t="str">
            <v>Pur</v>
          </cell>
          <cell r="AH9275" t="str">
            <v>Tiến độ 1</v>
          </cell>
        </row>
        <row r="9276">
          <cell r="H9276" t="str">
            <v>MC001359</v>
          </cell>
          <cell r="P9276">
            <v>1440000</v>
          </cell>
          <cell r="AC9276" t="str">
            <v>Pur</v>
          </cell>
          <cell r="AH9276" t="str">
            <v>Tiến độ 1</v>
          </cell>
        </row>
        <row r="9277">
          <cell r="H9277" t="str">
            <v>MC001359</v>
          </cell>
          <cell r="P9277">
            <v>1620000</v>
          </cell>
          <cell r="AC9277" t="str">
            <v>Pur</v>
          </cell>
          <cell r="AH9277" t="str">
            <v>Tiến độ 1</v>
          </cell>
        </row>
        <row r="9278">
          <cell r="H9278" t="str">
            <v>MC001359</v>
          </cell>
          <cell r="P9278">
            <v>3240000</v>
          </cell>
          <cell r="AC9278" t="str">
            <v>Pur</v>
          </cell>
          <cell r="AH9278" t="str">
            <v>Tiến độ 1</v>
          </cell>
        </row>
        <row r="9279">
          <cell r="H9279" t="str">
            <v>MC001359</v>
          </cell>
          <cell r="P9279">
            <v>660000</v>
          </cell>
          <cell r="AC9279" t="str">
            <v>Pur</v>
          </cell>
          <cell r="AH9279" t="str">
            <v>Tiến độ 1</v>
          </cell>
        </row>
        <row r="9280">
          <cell r="H9280" t="str">
            <v>MC001359</v>
          </cell>
          <cell r="P9280">
            <v>600000</v>
          </cell>
          <cell r="AC9280" t="str">
            <v>Pur</v>
          </cell>
          <cell r="AH9280" t="str">
            <v>Tiến độ 1</v>
          </cell>
        </row>
        <row r="9281">
          <cell r="H9281" t="str">
            <v>MC001359</v>
          </cell>
          <cell r="P9281">
            <v>660000</v>
          </cell>
          <cell r="AC9281" t="str">
            <v>Pur</v>
          </cell>
          <cell r="AH9281" t="str">
            <v>Tiến độ 1</v>
          </cell>
        </row>
        <row r="9282">
          <cell r="H9282" t="str">
            <v>MC000104</v>
          </cell>
          <cell r="P9282">
            <v>2304000</v>
          </cell>
          <cell r="AC9282" t="str">
            <v>Sữa Nước</v>
          </cell>
          <cell r="AH9282" t="str">
            <v>Tiến độ 1</v>
          </cell>
        </row>
        <row r="9283">
          <cell r="H9283" t="str">
            <v>MC000104</v>
          </cell>
          <cell r="P9283">
            <v>3456000</v>
          </cell>
          <cell r="AC9283" t="str">
            <v>Sữa Nước</v>
          </cell>
          <cell r="AH9283" t="str">
            <v>Tiến độ 1</v>
          </cell>
        </row>
        <row r="9284">
          <cell r="H9284" t="str">
            <v>MC002749</v>
          </cell>
          <cell r="P9284">
            <v>240000</v>
          </cell>
          <cell r="AC9284" t="str">
            <v>Pur</v>
          </cell>
          <cell r="AH9284" t="str">
            <v>Tiến độ 1</v>
          </cell>
        </row>
        <row r="9285">
          <cell r="H9285" t="str">
            <v>MC002749</v>
          </cell>
          <cell r="P9285">
            <v>240000</v>
          </cell>
          <cell r="AC9285" t="str">
            <v>Pur</v>
          </cell>
          <cell r="AH9285" t="str">
            <v>Tiến độ 1</v>
          </cell>
        </row>
        <row r="9286">
          <cell r="H9286" t="str">
            <v>MC002749</v>
          </cell>
          <cell r="P9286">
            <v>240000</v>
          </cell>
          <cell r="AC9286" t="str">
            <v>Pur</v>
          </cell>
          <cell r="AH9286" t="str">
            <v>Tiến độ 1</v>
          </cell>
        </row>
        <row r="9287">
          <cell r="H9287" t="str">
            <v>MC002131</v>
          </cell>
          <cell r="P9287">
            <v>552000</v>
          </cell>
          <cell r="AC9287" t="str">
            <v>Pur</v>
          </cell>
          <cell r="AH9287" t="str">
            <v>Tiến độ 1</v>
          </cell>
        </row>
        <row r="9288">
          <cell r="H9288" t="str">
            <v>MC002537</v>
          </cell>
          <cell r="P9288">
            <v>1080000</v>
          </cell>
          <cell r="AC9288" t="str">
            <v>Pharma</v>
          </cell>
          <cell r="AH9288" t="str">
            <v>Tiến độ 1</v>
          </cell>
        </row>
        <row r="9289">
          <cell r="H9289" t="str">
            <v>MC002537</v>
          </cell>
          <cell r="P9289">
            <v>520000</v>
          </cell>
          <cell r="AC9289" t="str">
            <v>Pharma</v>
          </cell>
          <cell r="AH9289" t="str">
            <v>Tiến độ 1</v>
          </cell>
        </row>
        <row r="9290">
          <cell r="H9290" t="str">
            <v>MC002732</v>
          </cell>
          <cell r="P9290">
            <v>13850000</v>
          </cell>
          <cell r="AC9290" t="str">
            <v>Sữa Nước</v>
          </cell>
          <cell r="AH9290" t="str">
            <v>Tiến độ 1</v>
          </cell>
        </row>
        <row r="9291">
          <cell r="H9291" t="str">
            <v>MC002684</v>
          </cell>
          <cell r="P9291">
            <v>6608000</v>
          </cell>
          <cell r="AC9291" t="str">
            <v>Sữa Nước</v>
          </cell>
          <cell r="AH9291" t="str">
            <v>Tiến độ 1</v>
          </cell>
        </row>
        <row r="9292">
          <cell r="H9292" t="str">
            <v>MC002423</v>
          </cell>
          <cell r="P9292">
            <v>1468800</v>
          </cell>
          <cell r="AC9292" t="str">
            <v>Sữa Nước Colos</v>
          </cell>
          <cell r="AH9292" t="str">
            <v>Tiến độ 1</v>
          </cell>
        </row>
        <row r="9293">
          <cell r="H9293" t="str">
            <v>MC000918</v>
          </cell>
          <cell r="P9293">
            <v>2937600</v>
          </cell>
          <cell r="AC9293" t="str">
            <v>Sữa Nước Colos</v>
          </cell>
          <cell r="AH9293" t="str">
            <v>Tiến độ 1</v>
          </cell>
        </row>
        <row r="9294">
          <cell r="H9294" t="str">
            <v>MC000128</v>
          </cell>
          <cell r="P9294">
            <v>5040000</v>
          </cell>
          <cell r="AC9294" t="str">
            <v>Pharma</v>
          </cell>
          <cell r="AH9294" t="str">
            <v>Tiến độ 1</v>
          </cell>
        </row>
        <row r="9295">
          <cell r="H9295" t="str">
            <v>MC001261</v>
          </cell>
          <cell r="P9295">
            <v>5200000</v>
          </cell>
          <cell r="AC9295" t="str">
            <v>Nunest</v>
          </cell>
          <cell r="AH9295" t="str">
            <v>Tiến độ 1</v>
          </cell>
        </row>
        <row r="9296">
          <cell r="H9296" t="str">
            <v>MC001261</v>
          </cell>
          <cell r="P9296">
            <v>2940000</v>
          </cell>
          <cell r="AC9296" t="str">
            <v>Nunest</v>
          </cell>
          <cell r="AH9296" t="str">
            <v>Tiến độ 1</v>
          </cell>
        </row>
        <row r="9297">
          <cell r="H9297" t="str">
            <v>MC001613</v>
          </cell>
          <cell r="P9297">
            <v>340000</v>
          </cell>
          <cell r="AC9297" t="str">
            <v>Pur</v>
          </cell>
          <cell r="AH9297" t="str">
            <v>Tiến độ 1</v>
          </cell>
        </row>
        <row r="9298">
          <cell r="H9298" t="str">
            <v>MC001613</v>
          </cell>
          <cell r="P9298">
            <v>340000</v>
          </cell>
          <cell r="AC9298" t="str">
            <v>Pur</v>
          </cell>
          <cell r="AH9298" t="str">
            <v>Tiến độ 1</v>
          </cell>
        </row>
        <row r="9299">
          <cell r="H9299" t="str">
            <v>MC002073</v>
          </cell>
          <cell r="P9299">
            <v>440000</v>
          </cell>
          <cell r="AC9299" t="str">
            <v>Pur</v>
          </cell>
          <cell r="AH9299" t="str">
            <v>Tiến độ 1</v>
          </cell>
        </row>
        <row r="9300">
          <cell r="H9300" t="str">
            <v>MC002550</v>
          </cell>
          <cell r="P9300">
            <v>6480000</v>
          </cell>
          <cell r="AC9300" t="str">
            <v>Sữa Bột Colos</v>
          </cell>
          <cell r="AH9300" t="str">
            <v>Tiến độ 1</v>
          </cell>
        </row>
        <row r="9301">
          <cell r="H9301" t="str">
            <v>MC002550</v>
          </cell>
          <cell r="P9301">
            <v>1020000</v>
          </cell>
          <cell r="AC9301" t="str">
            <v>Sữa Bột Colos</v>
          </cell>
          <cell r="AH9301" t="str">
            <v>Tiến độ 1</v>
          </cell>
        </row>
        <row r="9302">
          <cell r="H9302" t="str">
            <v>MC002550</v>
          </cell>
          <cell r="P9302">
            <v>1200000</v>
          </cell>
          <cell r="AC9302" t="str">
            <v>Pharma</v>
          </cell>
          <cell r="AH9302" t="str">
            <v>Tiến độ 1</v>
          </cell>
        </row>
        <row r="9303">
          <cell r="H9303" t="str">
            <v>MC002550</v>
          </cell>
          <cell r="P9303">
            <v>6480000</v>
          </cell>
          <cell r="AC9303" t="str">
            <v>Pharma</v>
          </cell>
          <cell r="AH9303" t="str">
            <v>Tiến độ 1</v>
          </cell>
        </row>
        <row r="9304">
          <cell r="H9304" t="str">
            <v>MC000370</v>
          </cell>
          <cell r="P9304">
            <v>1324800</v>
          </cell>
          <cell r="AC9304" t="str">
            <v>Sữa Nước</v>
          </cell>
          <cell r="AH9304" t="str">
            <v>Tiến độ 1</v>
          </cell>
        </row>
        <row r="9305">
          <cell r="H9305" t="str">
            <v>MC001285</v>
          </cell>
          <cell r="P9305">
            <v>2937600</v>
          </cell>
          <cell r="AC9305" t="str">
            <v>Sữa Nước Colos</v>
          </cell>
          <cell r="AH9305" t="str">
            <v>Tiến độ 1</v>
          </cell>
        </row>
        <row r="9306">
          <cell r="H9306" t="str">
            <v>MC001728</v>
          </cell>
          <cell r="P9306">
            <v>552000</v>
          </cell>
          <cell r="AC9306" t="str">
            <v>Pur</v>
          </cell>
          <cell r="AH9306" t="str">
            <v>Tiến độ 1</v>
          </cell>
        </row>
        <row r="9307">
          <cell r="H9307" t="str">
            <v>MC001728</v>
          </cell>
          <cell r="P9307">
            <v>552000</v>
          </cell>
          <cell r="AC9307" t="str">
            <v>Pur</v>
          </cell>
          <cell r="AH9307" t="str">
            <v>Tiến độ 1</v>
          </cell>
        </row>
        <row r="9308">
          <cell r="H9308" t="str">
            <v>MC001926</v>
          </cell>
          <cell r="P9308">
            <v>1080000</v>
          </cell>
          <cell r="AC9308" t="str">
            <v>Pur</v>
          </cell>
          <cell r="AH9308" t="str">
            <v>Tiến độ 1</v>
          </cell>
        </row>
        <row r="9309">
          <cell r="H9309" t="str">
            <v>MC001926</v>
          </cell>
          <cell r="P9309">
            <v>1200000</v>
          </cell>
          <cell r="AC9309" t="str">
            <v>Pur</v>
          </cell>
          <cell r="AH9309" t="str">
            <v>Tiến độ 1</v>
          </cell>
        </row>
        <row r="9310">
          <cell r="H9310" t="str">
            <v>MC001926</v>
          </cell>
          <cell r="P9310">
            <v>2640000</v>
          </cell>
          <cell r="AC9310" t="str">
            <v>Pur</v>
          </cell>
          <cell r="AH9310" t="str">
            <v>Tiến độ 1</v>
          </cell>
        </row>
        <row r="9311">
          <cell r="H9311" t="str">
            <v>MC002824</v>
          </cell>
          <cell r="P9311">
            <v>240000</v>
          </cell>
          <cell r="AC9311" t="str">
            <v>Pur</v>
          </cell>
          <cell r="AH9311" t="str">
            <v>Tiến độ 1</v>
          </cell>
        </row>
        <row r="9312">
          <cell r="H9312" t="str">
            <v>MC001606</v>
          </cell>
          <cell r="P9312">
            <v>200000</v>
          </cell>
          <cell r="AC9312" t="str">
            <v>Pur</v>
          </cell>
          <cell r="AH9312" t="str">
            <v>Tiến độ 1</v>
          </cell>
        </row>
        <row r="9313">
          <cell r="H9313" t="str">
            <v>MC001529</v>
          </cell>
          <cell r="P9313">
            <v>192000</v>
          </cell>
          <cell r="AC9313" t="str">
            <v>Pur</v>
          </cell>
          <cell r="AH9313" t="str">
            <v>Tiến độ 1</v>
          </cell>
        </row>
        <row r="9314">
          <cell r="H9314" t="str">
            <v>MC000355</v>
          </cell>
          <cell r="P9314">
            <v>7350000</v>
          </cell>
          <cell r="AC9314" t="str">
            <v>Nunest</v>
          </cell>
          <cell r="AH9314" t="str">
            <v>Tiến độ 1</v>
          </cell>
        </row>
        <row r="9315">
          <cell r="H9315" t="str">
            <v>MC000355</v>
          </cell>
          <cell r="P9315">
            <v>7110000</v>
          </cell>
          <cell r="AC9315" t="str">
            <v>Nunest</v>
          </cell>
          <cell r="AH9315" t="str">
            <v>Tiến độ 1</v>
          </cell>
        </row>
        <row r="9316">
          <cell r="H9316" t="str">
            <v>MC000355</v>
          </cell>
          <cell r="P9316">
            <v>2490000</v>
          </cell>
          <cell r="AC9316" t="str">
            <v>Nunest</v>
          </cell>
          <cell r="AH9316" t="str">
            <v>Tiến độ 1</v>
          </cell>
        </row>
        <row r="9317">
          <cell r="H9317" t="str">
            <v>MC000355</v>
          </cell>
          <cell r="P9317">
            <v>2340000</v>
          </cell>
          <cell r="AC9317" t="str">
            <v>Nunest</v>
          </cell>
          <cell r="AH9317" t="str">
            <v>Tiến độ 1</v>
          </cell>
        </row>
        <row r="9318">
          <cell r="H9318" t="str">
            <v>MC000481</v>
          </cell>
          <cell r="P9318">
            <v>3312000</v>
          </cell>
          <cell r="AC9318" t="str">
            <v>Sữa Nước</v>
          </cell>
          <cell r="AH9318" t="str">
            <v>Tiến độ 1</v>
          </cell>
        </row>
        <row r="9319">
          <cell r="H9319" t="str">
            <v>MC000481</v>
          </cell>
          <cell r="P9319">
            <v>9504000</v>
          </cell>
          <cell r="AC9319" t="str">
            <v>Dinh Dưỡng</v>
          </cell>
          <cell r="AH9319" t="str">
            <v>Tiến độ 1</v>
          </cell>
        </row>
        <row r="9320">
          <cell r="H9320" t="str">
            <v>MC000861</v>
          </cell>
          <cell r="P9320">
            <v>1506000</v>
          </cell>
          <cell r="AC9320" t="str">
            <v>Dinh Dưỡng</v>
          </cell>
          <cell r="AH9320" t="str">
            <v>Tiến độ 1</v>
          </cell>
        </row>
        <row r="9321">
          <cell r="H9321" t="str">
            <v>MC001235</v>
          </cell>
          <cell r="P9321">
            <v>1506000</v>
          </cell>
          <cell r="AC9321" t="str">
            <v>Dinh Dưỡng</v>
          </cell>
          <cell r="AH9321" t="str">
            <v>Tiến độ 1</v>
          </cell>
        </row>
        <row r="9322">
          <cell r="H9322" t="str">
            <v>MC002613</v>
          </cell>
          <cell r="P9322">
            <v>3000000</v>
          </cell>
          <cell r="AC9322" t="str">
            <v>Nunest</v>
          </cell>
          <cell r="AH9322" t="str">
            <v>Tiến độ 1</v>
          </cell>
        </row>
        <row r="9323">
          <cell r="H9323" t="str">
            <v>MC002613</v>
          </cell>
          <cell r="P9323">
            <v>5700000</v>
          </cell>
          <cell r="AC9323" t="str">
            <v>Nunest</v>
          </cell>
          <cell r="AH9323" t="str">
            <v>Tiến độ 1</v>
          </cell>
        </row>
        <row r="9324">
          <cell r="H9324" t="str">
            <v>MC002613</v>
          </cell>
          <cell r="P9324">
            <v>4600000</v>
          </cell>
          <cell r="AC9324" t="str">
            <v>Nunest</v>
          </cell>
          <cell r="AH9324" t="str">
            <v>Tiến độ 1</v>
          </cell>
        </row>
        <row r="9325">
          <cell r="H9325" t="str">
            <v>MC002613</v>
          </cell>
          <cell r="P9325">
            <v>4320000</v>
          </cell>
          <cell r="AC9325" t="str">
            <v>Nunest</v>
          </cell>
          <cell r="AH9325" t="str">
            <v>Tiến độ 1</v>
          </cell>
        </row>
        <row r="9326">
          <cell r="H9326" t="str">
            <v>MC002613</v>
          </cell>
          <cell r="P9326">
            <v>3960000</v>
          </cell>
          <cell r="AC9326" t="str">
            <v>Nunest</v>
          </cell>
          <cell r="AH9326" t="str">
            <v>Tiến độ 1</v>
          </cell>
        </row>
        <row r="9327">
          <cell r="H9327" t="str">
            <v>MC002613</v>
          </cell>
          <cell r="P9327">
            <v>3360000</v>
          </cell>
          <cell r="AC9327" t="str">
            <v>Nunest</v>
          </cell>
          <cell r="AH9327" t="str">
            <v>Tiến độ 1</v>
          </cell>
        </row>
        <row r="9328">
          <cell r="H9328" t="str">
            <v>MC002613</v>
          </cell>
          <cell r="P9328">
            <v>5200000</v>
          </cell>
          <cell r="AC9328" t="str">
            <v>Nunest</v>
          </cell>
          <cell r="AH9328" t="str">
            <v>Tiến độ 1</v>
          </cell>
        </row>
        <row r="9329">
          <cell r="H9329" t="str">
            <v>MC000377</v>
          </cell>
          <cell r="P9329">
            <v>816000</v>
          </cell>
          <cell r="AC9329" t="str">
            <v>Bột Ăn Dặm</v>
          </cell>
          <cell r="AH9329" t="str">
            <v>Tiến độ 1</v>
          </cell>
        </row>
        <row r="9330">
          <cell r="H9330" t="str">
            <v>MC000377</v>
          </cell>
          <cell r="P9330">
            <v>816000</v>
          </cell>
          <cell r="AC9330" t="str">
            <v>Bột Ăn Dặm</v>
          </cell>
          <cell r="AH9330" t="str">
            <v>Tiến độ 1</v>
          </cell>
        </row>
        <row r="9331">
          <cell r="H9331" t="str">
            <v>MC002173</v>
          </cell>
          <cell r="P9331">
            <v>2700000</v>
          </cell>
          <cell r="AC9331" t="str">
            <v>Pharma</v>
          </cell>
          <cell r="AH9331" t="str">
            <v>Tiến độ 1</v>
          </cell>
        </row>
        <row r="9332">
          <cell r="H9332" t="str">
            <v>MC002173</v>
          </cell>
          <cell r="P9332">
            <v>1080000</v>
          </cell>
          <cell r="AC9332" t="str">
            <v>Pharma</v>
          </cell>
          <cell r="AH9332" t="str">
            <v>Tiến độ 1</v>
          </cell>
        </row>
        <row r="9333">
          <cell r="H9333" t="str">
            <v>MC002173</v>
          </cell>
          <cell r="P9333">
            <v>489600</v>
          </cell>
          <cell r="AC9333" t="str">
            <v>Sữa Nước Colos</v>
          </cell>
          <cell r="AH9333" t="str">
            <v>Tiến độ 1</v>
          </cell>
        </row>
        <row r="9334">
          <cell r="H9334" t="str">
            <v>MC002173</v>
          </cell>
          <cell r="P9334">
            <v>480000</v>
          </cell>
          <cell r="AC9334" t="str">
            <v>Dinh Dưỡng</v>
          </cell>
          <cell r="AH9334" t="str">
            <v>Tiến độ 1</v>
          </cell>
        </row>
        <row r="9335">
          <cell r="H9335" t="str">
            <v>MC002173</v>
          </cell>
          <cell r="P9335">
            <v>460000</v>
          </cell>
          <cell r="AC9335" t="str">
            <v>Pharma</v>
          </cell>
          <cell r="AH9335" t="str">
            <v>Tiến độ 1</v>
          </cell>
        </row>
        <row r="9336">
          <cell r="H9336" t="str">
            <v>MC002173</v>
          </cell>
          <cell r="P9336">
            <v>68000</v>
          </cell>
          <cell r="AC9336" t="str">
            <v>Bột Ăn Dặm</v>
          </cell>
          <cell r="AH9336" t="str">
            <v>Tiến độ 1</v>
          </cell>
        </row>
        <row r="9337">
          <cell r="H9337" t="str">
            <v>MC002173</v>
          </cell>
          <cell r="P9337">
            <v>772000</v>
          </cell>
          <cell r="AC9337" t="str">
            <v>Dinh Dưỡng</v>
          </cell>
          <cell r="AH9337" t="str">
            <v>Tiến độ 1</v>
          </cell>
        </row>
        <row r="9338">
          <cell r="H9338" t="str">
            <v>MC002173</v>
          </cell>
          <cell r="P9338">
            <v>489600</v>
          </cell>
          <cell r="AC9338" t="str">
            <v>Sữa Nước Colos</v>
          </cell>
          <cell r="AH9338" t="str">
            <v>Tiến độ 1</v>
          </cell>
        </row>
        <row r="9339">
          <cell r="H9339" t="str">
            <v>MC002173</v>
          </cell>
          <cell r="P9339">
            <v>59000</v>
          </cell>
          <cell r="AC9339" t="str">
            <v>Bột Ăn Dặm</v>
          </cell>
          <cell r="AH9339" t="str">
            <v>Tiến độ 1</v>
          </cell>
        </row>
        <row r="9340">
          <cell r="H9340" t="str">
            <v>MC002173</v>
          </cell>
          <cell r="P9340">
            <v>68000</v>
          </cell>
          <cell r="AC9340" t="str">
            <v>Bột Ăn Dặm</v>
          </cell>
          <cell r="AH9340" t="str">
            <v>Tiến độ 1</v>
          </cell>
        </row>
        <row r="9341">
          <cell r="H9341" t="str">
            <v>MC002173</v>
          </cell>
          <cell r="P9341">
            <v>59000</v>
          </cell>
          <cell r="AC9341" t="str">
            <v>Bột Ăn Dặm</v>
          </cell>
          <cell r="AH9341" t="str">
            <v>Tiến độ 1</v>
          </cell>
        </row>
        <row r="9342">
          <cell r="H9342" t="str">
            <v>MC002173</v>
          </cell>
          <cell r="P9342">
            <v>59000</v>
          </cell>
          <cell r="AC9342" t="str">
            <v>Bột Ăn Dặm</v>
          </cell>
          <cell r="AH9342" t="str">
            <v>Tiến độ 1</v>
          </cell>
        </row>
        <row r="9343">
          <cell r="H9343" t="str">
            <v>MC002173</v>
          </cell>
          <cell r="P9343">
            <v>118000</v>
          </cell>
          <cell r="AC9343" t="str">
            <v>Bột Ăn Dặm</v>
          </cell>
          <cell r="AH9343" t="str">
            <v>Tiến độ 1</v>
          </cell>
        </row>
        <row r="9344">
          <cell r="H9344" t="str">
            <v>MC002173</v>
          </cell>
          <cell r="P9344">
            <v>59000</v>
          </cell>
          <cell r="AC9344" t="str">
            <v>Bột Ăn Dặm</v>
          </cell>
          <cell r="AH9344" t="str">
            <v>Tiến độ 1</v>
          </cell>
        </row>
        <row r="9345">
          <cell r="H9345" t="str">
            <v>MC002173</v>
          </cell>
          <cell r="P9345">
            <v>118000</v>
          </cell>
          <cell r="AC9345" t="str">
            <v>Bột Ăn Dặm</v>
          </cell>
          <cell r="AH9345" t="str">
            <v>Tiến độ 1</v>
          </cell>
        </row>
        <row r="9346">
          <cell r="H9346" t="str">
            <v>MC002173</v>
          </cell>
          <cell r="P9346">
            <v>322000</v>
          </cell>
          <cell r="AC9346" t="str">
            <v>Dinh Dưỡng</v>
          </cell>
          <cell r="AH9346" t="str">
            <v>Tiến độ 1</v>
          </cell>
        </row>
        <row r="9347">
          <cell r="H9347" t="str">
            <v>MC002173</v>
          </cell>
          <cell r="P9347">
            <v>185000</v>
          </cell>
          <cell r="AC9347" t="str">
            <v>Dinh Dưỡng</v>
          </cell>
          <cell r="AH9347" t="str">
            <v>Tiến độ 1</v>
          </cell>
        </row>
        <row r="9348">
          <cell r="H9348" t="str">
            <v>MC002173</v>
          </cell>
          <cell r="P9348">
            <v>920000</v>
          </cell>
          <cell r="AC9348" t="str">
            <v>Pharma</v>
          </cell>
          <cell r="AH9348" t="str">
            <v>Tiến độ 1</v>
          </cell>
        </row>
        <row r="9349">
          <cell r="H9349" t="str">
            <v>MC002173</v>
          </cell>
          <cell r="P9349">
            <v>592000</v>
          </cell>
          <cell r="AC9349" t="str">
            <v>Sữa nước</v>
          </cell>
          <cell r="AH9349" t="str">
            <v>Tiến độ 1</v>
          </cell>
        </row>
        <row r="9350">
          <cell r="H9350" t="str">
            <v>MC002173</v>
          </cell>
          <cell r="P9350">
            <v>374400</v>
          </cell>
          <cell r="AC9350" t="str">
            <v>Sữa Nước</v>
          </cell>
          <cell r="AH9350" t="str">
            <v>Tiến độ 1</v>
          </cell>
        </row>
        <row r="9351">
          <cell r="H9351" t="str">
            <v>MC000121</v>
          </cell>
          <cell r="P9351">
            <v>2160000</v>
          </cell>
          <cell r="AC9351" t="str">
            <v>Sữa Nước Pharma</v>
          </cell>
          <cell r="AH9351" t="str">
            <v>Tiến độ 1</v>
          </cell>
        </row>
        <row r="9352">
          <cell r="H9352" t="str">
            <v>MC001278</v>
          </cell>
          <cell r="P9352">
            <v>3225600</v>
          </cell>
          <cell r="AC9352" t="str">
            <v>Sữa Nước Pharma</v>
          </cell>
          <cell r="AH9352" t="str">
            <v>Tiến độ 1</v>
          </cell>
        </row>
        <row r="9353">
          <cell r="H9353" t="str">
            <v>MC000355</v>
          </cell>
          <cell r="P9353">
            <v>3456000</v>
          </cell>
          <cell r="AC9353" t="str">
            <v>Sữa Nước Pharma</v>
          </cell>
          <cell r="AH9353" t="str">
            <v>Tiến độ 1</v>
          </cell>
        </row>
        <row r="9354">
          <cell r="H9354" t="str">
            <v>MC000355</v>
          </cell>
          <cell r="P9354">
            <v>5299200</v>
          </cell>
          <cell r="AC9354" t="str">
            <v>Sữa Nước Pharma</v>
          </cell>
          <cell r="AH9354" t="str">
            <v>Tiến độ 1</v>
          </cell>
        </row>
        <row r="9355">
          <cell r="H9355" t="str">
            <v>MC000355</v>
          </cell>
          <cell r="P9355">
            <v>600000</v>
          </cell>
          <cell r="AC9355" t="str">
            <v>Sữa Nước Pharma</v>
          </cell>
          <cell r="AH9355" t="str">
            <v>Tiến độ 1</v>
          </cell>
        </row>
        <row r="9356">
          <cell r="H9356" t="str">
            <v>MC000355</v>
          </cell>
          <cell r="P9356">
            <v>3225600</v>
          </cell>
          <cell r="AC9356" t="str">
            <v>Sữa Nước Pharma</v>
          </cell>
          <cell r="AH9356" t="str">
            <v>Tiến độ 1</v>
          </cell>
        </row>
        <row r="9357">
          <cell r="H9357" t="str">
            <v>MC000129</v>
          </cell>
          <cell r="P9357">
            <v>3225600</v>
          </cell>
          <cell r="AC9357" t="str">
            <v>Sữa Nước Pharma</v>
          </cell>
          <cell r="AH9357" t="str">
            <v>Tiến độ 1</v>
          </cell>
        </row>
        <row r="9358">
          <cell r="H9358" t="str">
            <v>MC000162</v>
          </cell>
          <cell r="P9358">
            <v>354000</v>
          </cell>
          <cell r="AC9358" t="str">
            <v>Bột Ăn Dặm</v>
          </cell>
          <cell r="AH9358" t="str">
            <v>Tiến độ 1</v>
          </cell>
        </row>
        <row r="9359">
          <cell r="H9359" t="str">
            <v>MC000162</v>
          </cell>
          <cell r="P9359">
            <v>408000</v>
          </cell>
          <cell r="AC9359" t="str">
            <v>Bột Ăn Dặm</v>
          </cell>
          <cell r="AH9359" t="str">
            <v>Tiến độ 1</v>
          </cell>
        </row>
        <row r="9360">
          <cell r="H9360" t="str">
            <v>MC000162</v>
          </cell>
          <cell r="P9360">
            <v>708000</v>
          </cell>
          <cell r="AC9360" t="str">
            <v>Bột Ăn Dặm</v>
          </cell>
          <cell r="AH9360" t="str">
            <v>Tiến độ 1</v>
          </cell>
        </row>
        <row r="9361">
          <cell r="H9361" t="str">
            <v>MC000162</v>
          </cell>
          <cell r="P9361">
            <v>2220000</v>
          </cell>
          <cell r="AC9361" t="str">
            <v>Dinh Dưỡng</v>
          </cell>
          <cell r="AH9361" t="str">
            <v>Tiến độ 1</v>
          </cell>
        </row>
        <row r="9362">
          <cell r="H9362" t="str">
            <v>MC000762</v>
          </cell>
          <cell r="P9362">
            <v>11232000</v>
          </cell>
          <cell r="AC9362" t="str">
            <v>Sữa Nước</v>
          </cell>
          <cell r="AH9362" t="str">
            <v>Tiến độ 1</v>
          </cell>
        </row>
        <row r="9363">
          <cell r="H9363" t="str">
            <v>MC000762</v>
          </cell>
          <cell r="P9363">
            <v>24192000</v>
          </cell>
          <cell r="AC9363" t="str">
            <v>Sữa Nước</v>
          </cell>
          <cell r="AH9363" t="str">
            <v>Tiến độ 1</v>
          </cell>
        </row>
        <row r="9364">
          <cell r="H9364" t="str">
            <v>MC000918</v>
          </cell>
          <cell r="P9364">
            <v>3974400</v>
          </cell>
          <cell r="AC9364" t="str">
            <v>Sữa Nước</v>
          </cell>
          <cell r="AH9364" t="str">
            <v>Tiến độ 1</v>
          </cell>
        </row>
        <row r="9365">
          <cell r="H9365" t="str">
            <v>MC000671</v>
          </cell>
          <cell r="P9365">
            <v>3456000</v>
          </cell>
          <cell r="AC9365" t="str">
            <v>Sữa Nước</v>
          </cell>
          <cell r="AH9365" t="str">
            <v>Tiến độ 1</v>
          </cell>
        </row>
        <row r="9366">
          <cell r="H9366" t="str">
            <v>MC000671</v>
          </cell>
          <cell r="P9366">
            <v>2304000</v>
          </cell>
          <cell r="AC9366" t="str">
            <v>Sữa Nước</v>
          </cell>
          <cell r="AH9366" t="str">
            <v>Tiến độ 1</v>
          </cell>
        </row>
        <row r="9367">
          <cell r="H9367" t="str">
            <v>MC000128</v>
          </cell>
          <cell r="P9367">
            <v>2304000</v>
          </cell>
          <cell r="AC9367" t="str">
            <v>Sữa Nước</v>
          </cell>
          <cell r="AH9367" t="str">
            <v>Tiến độ 1</v>
          </cell>
        </row>
        <row r="9368">
          <cell r="H9368" t="str">
            <v>MC002474</v>
          </cell>
          <cell r="P9368">
            <v>9792000</v>
          </cell>
          <cell r="AC9368" t="str">
            <v>Sữa Nước Colos</v>
          </cell>
          <cell r="AH9368" t="str">
            <v>Tiến độ 1</v>
          </cell>
        </row>
        <row r="9369">
          <cell r="H9369" t="str">
            <v>MC002474</v>
          </cell>
          <cell r="P9369">
            <v>7488000</v>
          </cell>
          <cell r="AC9369" t="str">
            <v>Sữa Nước</v>
          </cell>
          <cell r="AH9369" t="str">
            <v>Tiến độ 1</v>
          </cell>
        </row>
        <row r="9370">
          <cell r="H9370" t="str">
            <v>MC002474</v>
          </cell>
          <cell r="P9370">
            <v>11520000</v>
          </cell>
          <cell r="AC9370" t="str">
            <v>Sữa Nước</v>
          </cell>
          <cell r="AH9370" t="str">
            <v>Tiến độ 1</v>
          </cell>
        </row>
        <row r="9371">
          <cell r="H9371" t="str">
            <v>MC002474</v>
          </cell>
          <cell r="P9371">
            <v>8640000</v>
          </cell>
          <cell r="AC9371" t="str">
            <v>Sữa Nước</v>
          </cell>
          <cell r="AH9371" t="str">
            <v>Tiến độ 1</v>
          </cell>
        </row>
        <row r="9372">
          <cell r="H9372" t="str">
            <v>MC002474</v>
          </cell>
          <cell r="P9372">
            <v>11520000</v>
          </cell>
          <cell r="AC9372" t="str">
            <v>Sữa Nước</v>
          </cell>
          <cell r="AH9372" t="str">
            <v>Tiến độ 1</v>
          </cell>
        </row>
        <row r="9373">
          <cell r="H9373" t="str">
            <v>MC002474</v>
          </cell>
          <cell r="P9373">
            <v>8640000</v>
          </cell>
          <cell r="AC9373" t="str">
            <v>Sữa Nước</v>
          </cell>
          <cell r="AH9373" t="str">
            <v>Tiến độ 1</v>
          </cell>
        </row>
        <row r="9374">
          <cell r="H9374" t="str">
            <v>MC002474</v>
          </cell>
          <cell r="P9374">
            <v>13248000</v>
          </cell>
          <cell r="AC9374" t="str">
            <v>Sữa Nước</v>
          </cell>
          <cell r="AH9374" t="str">
            <v>Tiến độ 1</v>
          </cell>
        </row>
        <row r="9375">
          <cell r="H9375" t="str">
            <v>MC002474</v>
          </cell>
          <cell r="P9375">
            <v>8640000</v>
          </cell>
          <cell r="AC9375" t="str">
            <v>Sữa Nước Pharma</v>
          </cell>
          <cell r="AH9375" t="str">
            <v>Tiến độ 1</v>
          </cell>
        </row>
        <row r="9376">
          <cell r="H9376" t="str">
            <v>MC002474</v>
          </cell>
          <cell r="P9376">
            <v>13248000</v>
          </cell>
          <cell r="AC9376" t="str">
            <v>Sữa Nước Pharma</v>
          </cell>
          <cell r="AH9376" t="str">
            <v>Tiến độ 1</v>
          </cell>
        </row>
        <row r="9377">
          <cell r="H9377" t="str">
            <v>MC002474</v>
          </cell>
          <cell r="P9377">
            <v>7200000</v>
          </cell>
          <cell r="AC9377" t="str">
            <v>Sữa Nước Pharma</v>
          </cell>
          <cell r="AH9377" t="str">
            <v>Tiến độ 1</v>
          </cell>
        </row>
        <row r="9378">
          <cell r="H9378" t="str">
            <v>MC002474</v>
          </cell>
          <cell r="P9378">
            <v>10752000</v>
          </cell>
          <cell r="AC9378" t="str">
            <v>Sữa Nước Pharma</v>
          </cell>
          <cell r="AH9378" t="str">
            <v>Tiến độ 1</v>
          </cell>
        </row>
        <row r="9379">
          <cell r="H9379" t="str">
            <v>MC002474</v>
          </cell>
          <cell r="P9379">
            <v>19740000</v>
          </cell>
          <cell r="AC9379" t="str">
            <v>Pharma</v>
          </cell>
          <cell r="AH9379" t="str">
            <v>Tiến độ 1</v>
          </cell>
        </row>
        <row r="9380">
          <cell r="H9380" t="str">
            <v>MC002474</v>
          </cell>
          <cell r="P9380">
            <v>17280000</v>
          </cell>
          <cell r="AC9380" t="str">
            <v>Dinh Dưỡng</v>
          </cell>
          <cell r="AH9380" t="str">
            <v>Tiến độ 1</v>
          </cell>
        </row>
        <row r="9381">
          <cell r="H9381" t="str">
            <v>MC002474</v>
          </cell>
          <cell r="P9381">
            <v>11760000</v>
          </cell>
          <cell r="AC9381" t="str">
            <v>Dinh Dưỡng</v>
          </cell>
          <cell r="AH9381" t="str">
            <v>Tiến độ 1</v>
          </cell>
        </row>
        <row r="9382">
          <cell r="H9382" t="str">
            <v>MC002474</v>
          </cell>
          <cell r="P9382">
            <v>9504000</v>
          </cell>
          <cell r="AC9382" t="str">
            <v>Dinh Dưỡng</v>
          </cell>
          <cell r="AH9382" t="str">
            <v>Tiến độ 1</v>
          </cell>
        </row>
        <row r="9383">
          <cell r="H9383" t="str">
            <v>MC002474</v>
          </cell>
          <cell r="P9383">
            <v>19920000</v>
          </cell>
          <cell r="AC9383" t="str">
            <v>Dinh Dưỡng</v>
          </cell>
          <cell r="AH9383" t="str">
            <v>Tiến độ 1</v>
          </cell>
        </row>
        <row r="9384">
          <cell r="H9384" t="str">
            <v>MC002474</v>
          </cell>
          <cell r="P9384">
            <v>13896000</v>
          </cell>
          <cell r="AC9384" t="str">
            <v>Dinh Dưỡng</v>
          </cell>
          <cell r="AH9384" t="str">
            <v>Tiến độ 1</v>
          </cell>
        </row>
        <row r="9385">
          <cell r="H9385" t="str">
            <v>MC002474</v>
          </cell>
          <cell r="P9385">
            <v>19320000</v>
          </cell>
          <cell r="AC9385" t="str">
            <v>Dinh Dưỡng</v>
          </cell>
          <cell r="AH9385" t="str">
            <v>Tiến độ 1</v>
          </cell>
        </row>
        <row r="9386">
          <cell r="H9386" t="str">
            <v>MC002227</v>
          </cell>
          <cell r="P9386">
            <v>1416000</v>
          </cell>
          <cell r="AC9386" t="str">
            <v>Bột Ăn Dặm</v>
          </cell>
          <cell r="AH9386" t="str">
            <v>Tiến độ 1</v>
          </cell>
        </row>
        <row r="9387">
          <cell r="H9387" t="str">
            <v>MC002227</v>
          </cell>
          <cell r="P9387">
            <v>1416000</v>
          </cell>
          <cell r="AC9387" t="str">
            <v>Bột Ăn Dặm</v>
          </cell>
          <cell r="AH9387" t="str">
            <v>Tiến độ 1</v>
          </cell>
        </row>
        <row r="9388">
          <cell r="H9388" t="str">
            <v>MC002227</v>
          </cell>
          <cell r="P9388">
            <v>1416000</v>
          </cell>
          <cell r="AC9388" t="str">
            <v>Bột Ăn Dặm</v>
          </cell>
          <cell r="AH9388" t="str">
            <v>Tiến độ 1</v>
          </cell>
        </row>
        <row r="9389">
          <cell r="H9389" t="str">
            <v>MC002227</v>
          </cell>
          <cell r="P9389">
            <v>1416000</v>
          </cell>
          <cell r="AC9389" t="str">
            <v>Bột Ăn Dặm</v>
          </cell>
          <cell r="AH9389" t="str">
            <v>Tiến độ 1</v>
          </cell>
        </row>
        <row r="9390">
          <cell r="H9390" t="str">
            <v>MC002227</v>
          </cell>
          <cell r="P9390">
            <v>1416000</v>
          </cell>
          <cell r="AC9390" t="str">
            <v>Bột Ăn Dặm</v>
          </cell>
          <cell r="AH9390" t="str">
            <v>Tiến độ 1</v>
          </cell>
        </row>
        <row r="9391">
          <cell r="H9391" t="str">
            <v>MC002227</v>
          </cell>
          <cell r="P9391">
            <v>1632000</v>
          </cell>
          <cell r="AC9391" t="str">
            <v>Bột Ăn Dặm</v>
          </cell>
          <cell r="AH9391" t="str">
            <v>Tiến độ 1</v>
          </cell>
        </row>
        <row r="9392">
          <cell r="H9392" t="str">
            <v>MC002227</v>
          </cell>
          <cell r="P9392">
            <v>3264000</v>
          </cell>
          <cell r="AC9392" t="str">
            <v>Bột Ăn Dặm</v>
          </cell>
          <cell r="AH9392" t="str">
            <v>Tiến độ 1</v>
          </cell>
        </row>
        <row r="9393">
          <cell r="H9393" t="str">
            <v>MC002227</v>
          </cell>
          <cell r="P9393">
            <v>1632000</v>
          </cell>
          <cell r="AC9393" t="str">
            <v>Bột Ăn Dặm</v>
          </cell>
          <cell r="AH9393" t="str">
            <v>Tiến độ 1</v>
          </cell>
        </row>
        <row r="9394">
          <cell r="H9394" t="str">
            <v>MC002227</v>
          </cell>
          <cell r="P9394">
            <v>1632000</v>
          </cell>
          <cell r="AC9394" t="str">
            <v>Bột Ăn Dặm</v>
          </cell>
          <cell r="AH9394" t="str">
            <v>Tiến độ 1</v>
          </cell>
        </row>
        <row r="9395">
          <cell r="H9395" t="str">
            <v>MC002227</v>
          </cell>
          <cell r="P9395">
            <v>1632000</v>
          </cell>
          <cell r="AC9395" t="str">
            <v>Bột Ăn Dặm</v>
          </cell>
          <cell r="AH9395" t="str">
            <v>Tiến độ 1</v>
          </cell>
        </row>
        <row r="9396">
          <cell r="H9396" t="str">
            <v>MC002227</v>
          </cell>
          <cell r="P9396">
            <v>2832000</v>
          </cell>
          <cell r="AC9396" t="str">
            <v>Bột Ăn Dặm</v>
          </cell>
          <cell r="AH9396" t="str">
            <v>Tiến độ 1</v>
          </cell>
        </row>
        <row r="9397">
          <cell r="H9397" t="str">
            <v>MC002227</v>
          </cell>
          <cell r="P9397">
            <v>3744000</v>
          </cell>
          <cell r="AC9397" t="str">
            <v>Sữa Nước</v>
          </cell>
          <cell r="AH9397" t="str">
            <v>Tiến độ 1</v>
          </cell>
        </row>
        <row r="9398">
          <cell r="H9398" t="str">
            <v>MC002227</v>
          </cell>
          <cell r="P9398">
            <v>2880000</v>
          </cell>
          <cell r="AC9398" t="str">
            <v>Sữa Nước</v>
          </cell>
          <cell r="AH9398" t="str">
            <v>Tiến độ 1</v>
          </cell>
        </row>
        <row r="9399">
          <cell r="H9399" t="str">
            <v>MC002227</v>
          </cell>
          <cell r="P9399">
            <v>7680000</v>
          </cell>
          <cell r="AC9399" t="str">
            <v>Sữa Nước</v>
          </cell>
          <cell r="AH9399" t="str">
            <v>Tiến độ 1</v>
          </cell>
        </row>
        <row r="9400">
          <cell r="H9400" t="str">
            <v>MC002227</v>
          </cell>
          <cell r="P9400">
            <v>4320000</v>
          </cell>
          <cell r="AC9400" t="str">
            <v>Sữa Nước</v>
          </cell>
          <cell r="AH9400" t="str">
            <v>Tiến độ 1</v>
          </cell>
        </row>
        <row r="9401">
          <cell r="H9401" t="str">
            <v>MC002227</v>
          </cell>
          <cell r="P9401">
            <v>2160000</v>
          </cell>
          <cell r="AC9401" t="str">
            <v>Sữa Nước</v>
          </cell>
          <cell r="AH9401" t="str">
            <v>Tiến độ 1</v>
          </cell>
        </row>
        <row r="9402">
          <cell r="H9402" t="str">
            <v>MC002227</v>
          </cell>
          <cell r="P9402">
            <v>2220000</v>
          </cell>
          <cell r="AC9402" t="str">
            <v>Dinh Dưỡng</v>
          </cell>
          <cell r="AH9402" t="str">
            <v>Tiến độ 1</v>
          </cell>
        </row>
        <row r="9403">
          <cell r="H9403" t="str">
            <v>MC002227</v>
          </cell>
          <cell r="P9403">
            <v>2316000</v>
          </cell>
          <cell r="AC9403" t="str">
            <v>Dinh Dưỡng</v>
          </cell>
          <cell r="AH9403" t="str">
            <v>Tiến độ 1</v>
          </cell>
        </row>
        <row r="9404">
          <cell r="H9404" t="str">
            <v>MC002227</v>
          </cell>
          <cell r="P9404">
            <v>6480000</v>
          </cell>
          <cell r="AC9404" t="str">
            <v>Sữa Bột Colos</v>
          </cell>
          <cell r="AH9404" t="str">
            <v>Tiến độ 1</v>
          </cell>
        </row>
        <row r="9405">
          <cell r="H9405" t="str">
            <v>MC002227</v>
          </cell>
          <cell r="P9405">
            <v>6360000</v>
          </cell>
          <cell r="AC9405" t="str">
            <v>Sữa Bột Colos</v>
          </cell>
          <cell r="AH9405" t="str">
            <v>Tiến độ 1</v>
          </cell>
        </row>
        <row r="9406">
          <cell r="H9406" t="str">
            <v>MC000547</v>
          </cell>
          <cell r="P9406">
            <v>1980000</v>
          </cell>
          <cell r="AC9406" t="str">
            <v>Nunest</v>
          </cell>
          <cell r="AH9406" t="str">
            <v>Tiến độ 1</v>
          </cell>
        </row>
        <row r="9407">
          <cell r="H9407" t="str">
            <v>MC000547</v>
          </cell>
          <cell r="P9407">
            <v>2160000</v>
          </cell>
          <cell r="AC9407" t="str">
            <v>Nunest</v>
          </cell>
          <cell r="AH9407" t="str">
            <v>Tiến độ 1</v>
          </cell>
        </row>
        <row r="9408">
          <cell r="H9408" t="str">
            <v>MC000547</v>
          </cell>
          <cell r="P9408">
            <v>22950000</v>
          </cell>
          <cell r="AC9408" t="str">
            <v>Nunest</v>
          </cell>
          <cell r="AH9408" t="str">
            <v>Tiến độ 1</v>
          </cell>
        </row>
        <row r="9409">
          <cell r="H9409" t="str">
            <v>MC000547</v>
          </cell>
          <cell r="P9409">
            <v>11700000</v>
          </cell>
          <cell r="AC9409" t="str">
            <v>Nunest</v>
          </cell>
          <cell r="AH9409" t="str">
            <v>Tiến độ 1</v>
          </cell>
        </row>
        <row r="9410">
          <cell r="H9410" t="str">
            <v>MC000462</v>
          </cell>
          <cell r="P9410">
            <v>330000</v>
          </cell>
          <cell r="AC9410" t="str">
            <v>Nunest</v>
          </cell>
          <cell r="AH9410" t="str">
            <v>Tiến độ 1</v>
          </cell>
        </row>
        <row r="9411">
          <cell r="H9411" t="str">
            <v>MC000369</v>
          </cell>
          <cell r="P9411">
            <v>3225600</v>
          </cell>
          <cell r="AC9411" t="str">
            <v>Sữa Nước Pharma</v>
          </cell>
          <cell r="AH9411" t="str">
            <v>Tiến độ 1</v>
          </cell>
        </row>
        <row r="9412">
          <cell r="H9412" t="str">
            <v>MC002100</v>
          </cell>
          <cell r="P9412">
            <v>6120000</v>
          </cell>
          <cell r="AC9412" t="str">
            <v>Sữa Bột Colos</v>
          </cell>
          <cell r="AH9412" t="str">
            <v>Tiến độ 1</v>
          </cell>
        </row>
        <row r="9413">
          <cell r="H9413" t="str">
            <v>MC002532</v>
          </cell>
          <cell r="P9413">
            <v>3225600</v>
          </cell>
          <cell r="AC9413" t="str">
            <v>Sữa Nước Pharma</v>
          </cell>
          <cell r="AH9413" t="str">
            <v>Tiến độ 1</v>
          </cell>
        </row>
        <row r="9414">
          <cell r="H9414" t="str">
            <v>MC002825</v>
          </cell>
          <cell r="P9414">
            <v>6024000</v>
          </cell>
          <cell r="AC9414" t="str">
            <v>Dinh Dưỡng</v>
          </cell>
          <cell r="AH9414" t="str">
            <v>Tiến độ 1</v>
          </cell>
        </row>
        <row r="9415">
          <cell r="H9415" t="str">
            <v>MC002772</v>
          </cell>
          <cell r="P9415">
            <v>6024000</v>
          </cell>
          <cell r="AC9415" t="str">
            <v>Dinh Dưỡng</v>
          </cell>
          <cell r="AH9415" t="str">
            <v>Tiến độ 1</v>
          </cell>
        </row>
        <row r="9416">
          <cell r="H9416" t="str">
            <v>MC002764</v>
          </cell>
          <cell r="P9416">
            <v>1595000</v>
          </cell>
          <cell r="AC9416" t="str">
            <v>Sữa Nước</v>
          </cell>
          <cell r="AH9416" t="str">
            <v>Tiến độ 1</v>
          </cell>
        </row>
        <row r="9417">
          <cell r="H9417" t="str">
            <v>MC002764</v>
          </cell>
          <cell r="P9417">
            <v>1595000</v>
          </cell>
          <cell r="AC9417" t="str">
            <v>Sữa Nước</v>
          </cell>
          <cell r="AH9417" t="str">
            <v>Tiến độ 1</v>
          </cell>
        </row>
        <row r="9418">
          <cell r="H9418" t="str">
            <v>MC002793</v>
          </cell>
          <cell r="P9418">
            <v>3150000</v>
          </cell>
          <cell r="AC9418" t="str">
            <v>Sữa Nước</v>
          </cell>
          <cell r="AH9418" t="str">
            <v>Tiến độ 1</v>
          </cell>
        </row>
        <row r="9419">
          <cell r="H9419" t="str">
            <v>MC002793</v>
          </cell>
          <cell r="P9419">
            <v>3150000</v>
          </cell>
          <cell r="AC9419" t="str">
            <v>Sữa Nước</v>
          </cell>
          <cell r="AH9419" t="str">
            <v>Tiến độ 1</v>
          </cell>
        </row>
        <row r="9420">
          <cell r="H9420" t="str">
            <v>MC000162</v>
          </cell>
          <cell r="P9420">
            <v>6480000</v>
          </cell>
          <cell r="AC9420" t="str">
            <v>Sữa Bột Colos</v>
          </cell>
          <cell r="AH9420" t="str">
            <v>Tiến độ 1</v>
          </cell>
        </row>
        <row r="9421">
          <cell r="H9421" t="str">
            <v>MC000355</v>
          </cell>
          <cell r="P9421">
            <v>2937600</v>
          </cell>
          <cell r="AC9421" t="str">
            <v>Sữa Nước Colos</v>
          </cell>
          <cell r="AH9421" t="str">
            <v>Tiến độ 1</v>
          </cell>
        </row>
        <row r="9422">
          <cell r="H9422" t="str">
            <v>MC002823</v>
          </cell>
          <cell r="P9422">
            <v>2006400</v>
          </cell>
          <cell r="AC9422" t="str">
            <v>Sữa Nước</v>
          </cell>
          <cell r="AH9422" t="str">
            <v>Tiến độ 1</v>
          </cell>
        </row>
        <row r="9423">
          <cell r="H9423" t="str">
            <v>MC002823</v>
          </cell>
          <cell r="P9423">
            <v>672000</v>
          </cell>
          <cell r="AC9423" t="str">
            <v>Sữa Nước</v>
          </cell>
          <cell r="AH9423" t="str">
            <v>Tiến độ 1</v>
          </cell>
        </row>
        <row r="9424">
          <cell r="H9424" t="str">
            <v>MC002823</v>
          </cell>
          <cell r="P9424">
            <v>4320000</v>
          </cell>
          <cell r="AC9424" t="str">
            <v>Dinh Dưỡng</v>
          </cell>
          <cell r="AH9424" t="str">
            <v>Tiến độ 1</v>
          </cell>
        </row>
        <row r="9425">
          <cell r="H9425" t="str">
            <v>MC000571</v>
          </cell>
          <cell r="P9425">
            <v>354000</v>
          </cell>
          <cell r="AC9425" t="str">
            <v>Bột Ăn Dặm</v>
          </cell>
          <cell r="AH9425" t="str">
            <v>Tiến độ 1</v>
          </cell>
        </row>
        <row r="9426">
          <cell r="H9426" t="str">
            <v>MC000571</v>
          </cell>
          <cell r="P9426">
            <v>354000</v>
          </cell>
          <cell r="AC9426" t="str">
            <v>Bột Ăn Dặm</v>
          </cell>
          <cell r="AH9426" t="str">
            <v>Tiến độ 1</v>
          </cell>
        </row>
        <row r="9427">
          <cell r="H9427" t="str">
            <v>MC000571</v>
          </cell>
          <cell r="P9427">
            <v>408000</v>
          </cell>
          <cell r="AC9427" t="str">
            <v>Bột Ăn Dặm</v>
          </cell>
          <cell r="AH9427" t="str">
            <v>Tiến độ 1</v>
          </cell>
        </row>
        <row r="9428">
          <cell r="H9428" t="str">
            <v>MC000571</v>
          </cell>
          <cell r="P9428">
            <v>408000</v>
          </cell>
          <cell r="AC9428" t="str">
            <v>Bột Ăn Dặm</v>
          </cell>
          <cell r="AH9428" t="str">
            <v>Tiến độ 1</v>
          </cell>
        </row>
        <row r="9429">
          <cell r="H9429" t="str">
            <v>MC000571</v>
          </cell>
          <cell r="P9429">
            <v>408000</v>
          </cell>
          <cell r="AC9429" t="str">
            <v>Bột Ăn Dặm</v>
          </cell>
          <cell r="AH9429" t="str">
            <v>Tiến độ 1</v>
          </cell>
        </row>
        <row r="9430">
          <cell r="H9430" t="str">
            <v>MC000530</v>
          </cell>
          <cell r="P9430">
            <v>1152000</v>
          </cell>
          <cell r="AC9430" t="str">
            <v>Sữa Nước</v>
          </cell>
          <cell r="AH9430" t="str">
            <v>Tiến độ 1</v>
          </cell>
        </row>
        <row r="9431">
          <cell r="H9431" t="str">
            <v>MC000138</v>
          </cell>
          <cell r="P9431">
            <v>1152000</v>
          </cell>
          <cell r="AC9431" t="str">
            <v>Sữa Nước</v>
          </cell>
          <cell r="AH9431" t="str">
            <v>Tiến độ 1</v>
          </cell>
        </row>
        <row r="9432">
          <cell r="H9432" t="str">
            <v>MC000374</v>
          </cell>
          <cell r="P9432">
            <v>1938000</v>
          </cell>
          <cell r="AC9432" t="str">
            <v>Dinh Dưỡng</v>
          </cell>
          <cell r="AH9432" t="str">
            <v>Tiến độ 1</v>
          </cell>
        </row>
        <row r="9433">
          <cell r="H9433" t="str">
            <v>MC000374</v>
          </cell>
          <cell r="P9433">
            <v>3974400</v>
          </cell>
          <cell r="AC9433" t="str">
            <v>Sữa Nước</v>
          </cell>
          <cell r="AH9433" t="str">
            <v>Tiến độ 1</v>
          </cell>
        </row>
        <row r="9434">
          <cell r="H9434" t="str">
            <v>MC000121</v>
          </cell>
          <cell r="P9434">
            <v>1416000</v>
          </cell>
          <cell r="AC9434" t="str">
            <v>Bột Ăn Dặm</v>
          </cell>
          <cell r="AH9434" t="str">
            <v>Tiến độ 1</v>
          </cell>
        </row>
        <row r="9435">
          <cell r="H9435" t="str">
            <v>MC000121</v>
          </cell>
          <cell r="P9435">
            <v>979200</v>
          </cell>
          <cell r="AC9435" t="str">
            <v>Sữa Nước Colos</v>
          </cell>
          <cell r="AH9435" t="str">
            <v>Tiến độ 1</v>
          </cell>
        </row>
        <row r="9436">
          <cell r="H9436" t="str">
            <v>MC000129</v>
          </cell>
          <cell r="P9436">
            <v>2304000</v>
          </cell>
          <cell r="AC9436" t="str">
            <v>Sữa Nước</v>
          </cell>
          <cell r="AH9436" t="str">
            <v>Tiến độ 1</v>
          </cell>
        </row>
        <row r="9437">
          <cell r="H9437" t="str">
            <v>MC000121</v>
          </cell>
          <cell r="P9437">
            <v>8985600</v>
          </cell>
          <cell r="AC9437" t="str">
            <v>Sữa Nước</v>
          </cell>
          <cell r="AH9437" t="str">
            <v>Tiến độ 1</v>
          </cell>
        </row>
        <row r="9438">
          <cell r="H9438" t="str">
            <v>MC000121</v>
          </cell>
          <cell r="P9438">
            <v>13824000</v>
          </cell>
          <cell r="AC9438" t="str">
            <v>Sữa Nước</v>
          </cell>
          <cell r="AH9438" t="str">
            <v>Tiến độ 1</v>
          </cell>
        </row>
        <row r="9439">
          <cell r="H9439" t="str">
            <v>MC000121</v>
          </cell>
          <cell r="P9439">
            <v>2592000</v>
          </cell>
          <cell r="AC9439" t="str">
            <v>Sữa Nước</v>
          </cell>
          <cell r="AH9439" t="str">
            <v>Tiến độ 1</v>
          </cell>
        </row>
        <row r="9440">
          <cell r="H9440" t="str">
            <v>MC000121</v>
          </cell>
          <cell r="P9440">
            <v>3060000</v>
          </cell>
          <cell r="AC9440" t="str">
            <v>Sữa Bột Colos</v>
          </cell>
          <cell r="AH9440" t="str">
            <v>Tiến độ 1</v>
          </cell>
        </row>
        <row r="9441">
          <cell r="H9441" t="str">
            <v>MC000121</v>
          </cell>
          <cell r="P9441">
            <v>1632000</v>
          </cell>
          <cell r="AC9441" t="str">
            <v>Bột Ăn Dặm</v>
          </cell>
          <cell r="AH9441" t="str">
            <v>Tiến độ 1</v>
          </cell>
        </row>
        <row r="9442">
          <cell r="H9442" t="str">
            <v>MC000129</v>
          </cell>
          <cell r="P9442">
            <v>2220000</v>
          </cell>
          <cell r="AC9442" t="str">
            <v>Dinh Dưỡng</v>
          </cell>
          <cell r="AH9442" t="str">
            <v>Tiến độ 1</v>
          </cell>
        </row>
        <row r="9443">
          <cell r="H9443" t="str">
            <v>MC000129</v>
          </cell>
          <cell r="P9443">
            <v>408000</v>
          </cell>
          <cell r="AC9443" t="str">
            <v>Bột Ăn Dặm</v>
          </cell>
          <cell r="AH9443" t="str">
            <v>Tiến độ 1</v>
          </cell>
        </row>
        <row r="9444">
          <cell r="H9444" t="str">
            <v>MC000129</v>
          </cell>
          <cell r="P9444">
            <v>354000</v>
          </cell>
          <cell r="AC9444" t="str">
            <v>Bột Ăn Dặm</v>
          </cell>
          <cell r="AH9444" t="str">
            <v>Tiến độ 1</v>
          </cell>
        </row>
        <row r="9445">
          <cell r="H9445" t="str">
            <v>MC000129</v>
          </cell>
          <cell r="P9445">
            <v>408000</v>
          </cell>
          <cell r="AC9445" t="str">
            <v>Bột Ăn Dặm</v>
          </cell>
          <cell r="AH9445" t="str">
            <v>Tiến độ 1</v>
          </cell>
        </row>
        <row r="9446">
          <cell r="H9446" t="str">
            <v>MC000129</v>
          </cell>
          <cell r="P9446">
            <v>408000</v>
          </cell>
          <cell r="AC9446" t="str">
            <v>Bột Ăn Dặm</v>
          </cell>
          <cell r="AH9446" t="str">
            <v>Tiến độ 1</v>
          </cell>
        </row>
        <row r="9447">
          <cell r="H9447" t="str">
            <v>MC000129</v>
          </cell>
          <cell r="P9447">
            <v>5880000</v>
          </cell>
          <cell r="AC9447" t="str">
            <v>Dinh Dưỡng</v>
          </cell>
          <cell r="AH9447" t="str">
            <v>Tiến độ 1</v>
          </cell>
        </row>
        <row r="9448">
          <cell r="H9448" t="str">
            <v>MC002480</v>
          </cell>
          <cell r="P9448">
            <v>3000000</v>
          </cell>
          <cell r="AC9448" t="str">
            <v>Pharma</v>
          </cell>
          <cell r="AH9448" t="str">
            <v>Tiến độ 1</v>
          </cell>
        </row>
        <row r="9449">
          <cell r="H9449" t="str">
            <v>MC002480</v>
          </cell>
          <cell r="P9449">
            <v>10560000</v>
          </cell>
          <cell r="AC9449" t="str">
            <v>Pharma</v>
          </cell>
          <cell r="AH9449" t="str">
            <v>Tiến độ 1</v>
          </cell>
        </row>
        <row r="9450">
          <cell r="H9450" t="str">
            <v>MC002480</v>
          </cell>
          <cell r="P9450">
            <v>11040000</v>
          </cell>
          <cell r="AC9450" t="str">
            <v>Pharma</v>
          </cell>
          <cell r="AH9450" t="str">
            <v>Tiến độ 1</v>
          </cell>
        </row>
        <row r="9451">
          <cell r="H9451" t="str">
            <v>MC002480</v>
          </cell>
          <cell r="P9451">
            <v>7656000</v>
          </cell>
          <cell r="AC9451" t="str">
            <v>Pharma</v>
          </cell>
          <cell r="AH9451" t="str">
            <v>Tiến độ 1</v>
          </cell>
        </row>
        <row r="9452">
          <cell r="H9452" t="str">
            <v>MC002480</v>
          </cell>
          <cell r="P9452">
            <v>7440000</v>
          </cell>
          <cell r="AC9452" t="str">
            <v>Pharma</v>
          </cell>
          <cell r="AH9452" t="str">
            <v>Tiến độ 1</v>
          </cell>
        </row>
        <row r="9453">
          <cell r="H9453" t="str">
            <v>MC002480</v>
          </cell>
          <cell r="P9453">
            <v>3948000</v>
          </cell>
          <cell r="AC9453" t="str">
            <v>Pharma</v>
          </cell>
          <cell r="AH9453" t="str">
            <v>Tiến độ 1</v>
          </cell>
        </row>
        <row r="9454">
          <cell r="H9454" t="str">
            <v>MC002480</v>
          </cell>
          <cell r="P9454">
            <v>5748000</v>
          </cell>
          <cell r="AC9454" t="str">
            <v>Dinh Dưỡng</v>
          </cell>
          <cell r="AH9454" t="str">
            <v>Tiến độ 1</v>
          </cell>
        </row>
        <row r="9455">
          <cell r="H9455" t="str">
            <v>MC002480</v>
          </cell>
          <cell r="P9455">
            <v>14940000</v>
          </cell>
          <cell r="AC9455" t="str">
            <v>Dinh Dưỡng</v>
          </cell>
          <cell r="AH9455" t="str">
            <v>Tiến độ 1</v>
          </cell>
        </row>
        <row r="9456">
          <cell r="H9456" t="str">
            <v>MC002480</v>
          </cell>
          <cell r="P9456">
            <v>7728000</v>
          </cell>
          <cell r="AC9456" t="str">
            <v>Dinh Dưỡng</v>
          </cell>
          <cell r="AH9456" t="str">
            <v>Tiến độ 1</v>
          </cell>
        </row>
        <row r="9457">
          <cell r="H9457" t="str">
            <v>MC002480</v>
          </cell>
          <cell r="P9457">
            <v>4632000</v>
          </cell>
          <cell r="AC9457" t="str">
            <v>Dinh Dưỡng</v>
          </cell>
          <cell r="AH9457" t="str">
            <v>Tiến độ 1</v>
          </cell>
        </row>
        <row r="9458">
          <cell r="H9458" t="str">
            <v>MC002480</v>
          </cell>
          <cell r="P9458">
            <v>3120000</v>
          </cell>
          <cell r="AC9458" t="str">
            <v>Dinh Dưỡng</v>
          </cell>
          <cell r="AH9458" t="str">
            <v>Tiến độ 1</v>
          </cell>
        </row>
        <row r="9459">
          <cell r="H9459" t="str">
            <v>MC002480</v>
          </cell>
          <cell r="P9459">
            <v>11760000</v>
          </cell>
          <cell r="AC9459" t="str">
            <v>Dinh Dưỡng</v>
          </cell>
          <cell r="AH9459" t="str">
            <v>Tiến độ 1</v>
          </cell>
        </row>
        <row r="9460">
          <cell r="H9460" t="str">
            <v>MC002480</v>
          </cell>
          <cell r="P9460">
            <v>9504000</v>
          </cell>
          <cell r="AC9460" t="str">
            <v>Dinh Dưỡng</v>
          </cell>
          <cell r="AH9460" t="str">
            <v>Tiến độ 1</v>
          </cell>
        </row>
        <row r="9461">
          <cell r="H9461" t="str">
            <v>MC002480</v>
          </cell>
          <cell r="P9461">
            <v>8880000</v>
          </cell>
          <cell r="AC9461" t="str">
            <v>Dinh Dưỡng</v>
          </cell>
          <cell r="AH9461" t="str">
            <v>Tiến độ 1</v>
          </cell>
        </row>
        <row r="9462">
          <cell r="H9462" t="str">
            <v>MC002480</v>
          </cell>
          <cell r="P9462">
            <v>1245000</v>
          </cell>
          <cell r="AC9462" t="str">
            <v>Nunest</v>
          </cell>
          <cell r="AH9462" t="str">
            <v>Tiến độ 1</v>
          </cell>
        </row>
        <row r="9463">
          <cell r="H9463" t="str">
            <v>MC002480</v>
          </cell>
          <cell r="P9463">
            <v>2370000</v>
          </cell>
          <cell r="AC9463" t="str">
            <v>Nunest</v>
          </cell>
          <cell r="AH9463" t="str">
            <v>Tiến độ 1</v>
          </cell>
        </row>
        <row r="9464">
          <cell r="H9464" t="str">
            <v>MC002480</v>
          </cell>
          <cell r="P9464">
            <v>2700000</v>
          </cell>
          <cell r="AC9464" t="str">
            <v>Nunest</v>
          </cell>
          <cell r="AH9464" t="str">
            <v>Tiến độ 1</v>
          </cell>
        </row>
        <row r="9465">
          <cell r="H9465" t="str">
            <v>MC002480</v>
          </cell>
          <cell r="P9465">
            <v>1185000</v>
          </cell>
          <cell r="AC9465" t="str">
            <v>Nunest</v>
          </cell>
          <cell r="AH9465" t="str">
            <v>Tiến độ 1</v>
          </cell>
        </row>
        <row r="9466">
          <cell r="H9466" t="str">
            <v>MC002480</v>
          </cell>
          <cell r="P9466">
            <v>3360000</v>
          </cell>
          <cell r="AC9466" t="str">
            <v>Nunest</v>
          </cell>
          <cell r="AH9466" t="str">
            <v>Tiến độ 1</v>
          </cell>
        </row>
        <row r="9467">
          <cell r="H9467" t="str">
            <v>MC002480</v>
          </cell>
          <cell r="P9467">
            <v>1560000</v>
          </cell>
          <cell r="AC9467" t="str">
            <v>Nunest</v>
          </cell>
          <cell r="AH9467" t="str">
            <v>Tiến độ 1</v>
          </cell>
        </row>
        <row r="9468">
          <cell r="H9468" t="str">
            <v>MC002480</v>
          </cell>
          <cell r="P9468">
            <v>1416000</v>
          </cell>
          <cell r="AC9468" t="str">
            <v>Bột Ăn Dặm</v>
          </cell>
          <cell r="AH9468" t="str">
            <v>Tiến độ 1</v>
          </cell>
        </row>
        <row r="9469">
          <cell r="H9469" t="str">
            <v>MC002480</v>
          </cell>
          <cell r="P9469">
            <v>816000</v>
          </cell>
          <cell r="AC9469" t="str">
            <v>Bột Ăn Dặm</v>
          </cell>
          <cell r="AH9469" t="str">
            <v>Tiến độ 1</v>
          </cell>
        </row>
        <row r="9470">
          <cell r="H9470" t="str">
            <v>MC002480</v>
          </cell>
          <cell r="P9470">
            <v>816000</v>
          </cell>
          <cell r="AC9470" t="str">
            <v>Bột Ăn Dặm</v>
          </cell>
          <cell r="AH9470" t="str">
            <v>Tiến độ 1</v>
          </cell>
        </row>
        <row r="9471">
          <cell r="H9471" t="str">
            <v>MC002480</v>
          </cell>
          <cell r="P9471">
            <v>816000</v>
          </cell>
          <cell r="AC9471" t="str">
            <v>Bột Ăn Dặm</v>
          </cell>
          <cell r="AH9471" t="str">
            <v>Tiến độ 1</v>
          </cell>
        </row>
        <row r="9472">
          <cell r="H9472" t="str">
            <v>MC002480</v>
          </cell>
          <cell r="P9472">
            <v>3240000</v>
          </cell>
          <cell r="AC9472" t="str">
            <v>Sữa Bột Colos</v>
          </cell>
          <cell r="AH9472" t="str">
            <v>Tiến độ 1</v>
          </cell>
        </row>
        <row r="9473">
          <cell r="H9473" t="str">
            <v>MC002480</v>
          </cell>
          <cell r="P9473">
            <v>3120000</v>
          </cell>
          <cell r="AC9473" t="str">
            <v>Sữa Bột Colos</v>
          </cell>
          <cell r="AH9473" t="str">
            <v>Tiến độ 1</v>
          </cell>
        </row>
        <row r="9474">
          <cell r="H9474" t="str">
            <v>MC002480</v>
          </cell>
          <cell r="P9474">
            <v>6120000</v>
          </cell>
          <cell r="AC9474" t="str">
            <v>Sữa Bột Colos</v>
          </cell>
          <cell r="AH9474" t="str">
            <v>Tiến độ 1</v>
          </cell>
        </row>
        <row r="9475">
          <cell r="H9475" t="str">
            <v>MC001264</v>
          </cell>
          <cell r="P9475">
            <v>2760000</v>
          </cell>
          <cell r="AC9475" t="str">
            <v>Pharma</v>
          </cell>
          <cell r="AH9475" t="str">
            <v>Tiến độ 1</v>
          </cell>
        </row>
        <row r="9476">
          <cell r="H9476" t="str">
            <v>MC001264</v>
          </cell>
          <cell r="P9476">
            <v>2640000</v>
          </cell>
          <cell r="AC9476" t="str">
            <v>Pharma</v>
          </cell>
          <cell r="AH9476" t="str">
            <v>Tiến độ 1</v>
          </cell>
        </row>
        <row r="9477">
          <cell r="H9477" t="str">
            <v>MC001264</v>
          </cell>
          <cell r="P9477">
            <v>2784000</v>
          </cell>
          <cell r="AC9477" t="str">
            <v>Pharma</v>
          </cell>
          <cell r="AH9477" t="str">
            <v>Tiến độ 1</v>
          </cell>
        </row>
        <row r="9478">
          <cell r="H9478" t="str">
            <v>MC001264</v>
          </cell>
          <cell r="P9478">
            <v>2520000</v>
          </cell>
          <cell r="AC9478" t="str">
            <v>Pharma</v>
          </cell>
          <cell r="AH9478" t="str">
            <v>Tiến độ 1</v>
          </cell>
        </row>
        <row r="9479">
          <cell r="H9479" t="str">
            <v>MC001264</v>
          </cell>
          <cell r="P9479">
            <v>1974000</v>
          </cell>
          <cell r="AC9479" t="str">
            <v>Pharma</v>
          </cell>
          <cell r="AH9479" t="str">
            <v>Tiến độ 1</v>
          </cell>
        </row>
        <row r="9480">
          <cell r="H9480" t="str">
            <v>MC001264</v>
          </cell>
          <cell r="P9480">
            <v>1440000</v>
          </cell>
          <cell r="AC9480" t="str">
            <v>Sữa Nước</v>
          </cell>
          <cell r="AH9480" t="str">
            <v>Tiến độ 1</v>
          </cell>
        </row>
        <row r="9481">
          <cell r="H9481" t="str">
            <v>MC001264</v>
          </cell>
          <cell r="P9481">
            <v>10368000</v>
          </cell>
          <cell r="AC9481" t="str">
            <v>Sữa Nước</v>
          </cell>
          <cell r="AH9481" t="str">
            <v>Tiến độ 1</v>
          </cell>
        </row>
        <row r="9482">
          <cell r="H9482" t="str">
            <v>MC001264</v>
          </cell>
          <cell r="P9482">
            <v>6739200</v>
          </cell>
          <cell r="AC9482" t="str">
            <v>Sữa Nước</v>
          </cell>
          <cell r="AH9482" t="str">
            <v>Tiến độ 1</v>
          </cell>
        </row>
        <row r="9483">
          <cell r="H9483" t="str">
            <v>MC001264</v>
          </cell>
          <cell r="P9483">
            <v>5184000</v>
          </cell>
          <cell r="AC9483" t="str">
            <v>Sữa Nước</v>
          </cell>
          <cell r="AH9483" t="str">
            <v>Tiến độ 1</v>
          </cell>
        </row>
        <row r="9484">
          <cell r="H9484" t="str">
            <v>MC001264</v>
          </cell>
          <cell r="P9484">
            <v>2592000</v>
          </cell>
          <cell r="AC9484" t="str">
            <v>Sữa Nước</v>
          </cell>
          <cell r="AH9484" t="str">
            <v>Tiến độ 1</v>
          </cell>
        </row>
        <row r="9485">
          <cell r="H9485" t="str">
            <v>MC001264</v>
          </cell>
          <cell r="P9485">
            <v>4320000</v>
          </cell>
          <cell r="AC9485" t="str">
            <v>Sữa Nước Pharma</v>
          </cell>
          <cell r="AH9485" t="str">
            <v>Tiến độ 1</v>
          </cell>
        </row>
        <row r="9486">
          <cell r="H9486" t="str">
            <v>MC001339</v>
          </cell>
          <cell r="P9486">
            <v>8640000</v>
          </cell>
          <cell r="AC9486" t="str">
            <v>Sữa Nước Pharma</v>
          </cell>
          <cell r="AH9486" t="str">
            <v>Tiến độ 1</v>
          </cell>
        </row>
        <row r="9487">
          <cell r="H9487" t="str">
            <v>MC001339</v>
          </cell>
          <cell r="P9487">
            <v>13248000</v>
          </cell>
          <cell r="AC9487" t="str">
            <v>Sữa Nước Pharma</v>
          </cell>
          <cell r="AH9487" t="str">
            <v>Tiến độ 1</v>
          </cell>
        </row>
        <row r="9488">
          <cell r="H9488" t="str">
            <v>MC001339</v>
          </cell>
          <cell r="P9488">
            <v>3600000</v>
          </cell>
          <cell r="AC9488" t="str">
            <v>Sữa Nước Pharma</v>
          </cell>
          <cell r="AH9488" t="str">
            <v>Tiến độ 1</v>
          </cell>
        </row>
        <row r="9489">
          <cell r="H9489" t="str">
            <v>MC001339</v>
          </cell>
          <cell r="P9489">
            <v>5880000</v>
          </cell>
          <cell r="AC9489" t="str">
            <v>Nunest</v>
          </cell>
          <cell r="AH9489" t="str">
            <v>Tiến độ 1</v>
          </cell>
        </row>
        <row r="9490">
          <cell r="H9490" t="str">
            <v>MC001339</v>
          </cell>
          <cell r="P9490">
            <v>5040000</v>
          </cell>
          <cell r="AC9490" t="str">
            <v>Nunest</v>
          </cell>
          <cell r="AH9490" t="str">
            <v>Tiến độ 1</v>
          </cell>
        </row>
        <row r="9491">
          <cell r="H9491" t="str">
            <v>MC001339</v>
          </cell>
          <cell r="P9491">
            <v>3120000</v>
          </cell>
          <cell r="AC9491" t="str">
            <v>Nunest</v>
          </cell>
          <cell r="AH9491" t="str">
            <v>Tiến độ 1</v>
          </cell>
        </row>
        <row r="9492">
          <cell r="H9492" t="str">
            <v>MC001339</v>
          </cell>
          <cell r="P9492">
            <v>2700000</v>
          </cell>
          <cell r="AC9492" t="str">
            <v>Nunest</v>
          </cell>
          <cell r="AH9492" t="str">
            <v>Tiến độ 1</v>
          </cell>
        </row>
        <row r="9493">
          <cell r="H9493" t="str">
            <v>MC002586</v>
          </cell>
          <cell r="P9493">
            <v>26880000</v>
          </cell>
          <cell r="AC9493" t="str">
            <v>Sữa Nước</v>
          </cell>
          <cell r="AH9493" t="str">
            <v>Tiến độ 1</v>
          </cell>
        </row>
        <row r="9494">
          <cell r="H9494" t="str">
            <v>MC001332</v>
          </cell>
          <cell r="P9494">
            <v>23760000</v>
          </cell>
          <cell r="AC9494" t="str">
            <v>Dinh Dưỡng</v>
          </cell>
          <cell r="AH9494" t="str">
            <v>Tiến độ 1</v>
          </cell>
        </row>
        <row r="9495">
          <cell r="H9495" t="str">
            <v>MC001332</v>
          </cell>
          <cell r="P9495">
            <v>4980000</v>
          </cell>
          <cell r="AC9495" t="str">
            <v>Dinh Dưỡng</v>
          </cell>
          <cell r="AH9495" t="str">
            <v>Tiến độ 1</v>
          </cell>
        </row>
        <row r="9496">
          <cell r="H9496" t="str">
            <v>MC001332</v>
          </cell>
          <cell r="P9496">
            <v>11592000</v>
          </cell>
          <cell r="AC9496" t="str">
            <v>Dinh Dưỡng</v>
          </cell>
          <cell r="AH9496" t="str">
            <v>Tiến độ 1</v>
          </cell>
        </row>
        <row r="9497">
          <cell r="H9497" t="str">
            <v>MC002503</v>
          </cell>
          <cell r="P9497">
            <v>5880000</v>
          </cell>
          <cell r="AC9497" t="str">
            <v>Dinh Dưỡng</v>
          </cell>
          <cell r="AH9497" t="str">
            <v>Tiến độ 1</v>
          </cell>
        </row>
        <row r="9498">
          <cell r="H9498" t="str">
            <v>MC002503</v>
          </cell>
          <cell r="P9498">
            <v>3864000</v>
          </cell>
          <cell r="AC9498" t="str">
            <v>Dinh Dưỡng</v>
          </cell>
          <cell r="AH9498" t="str">
            <v>Tiến độ 1</v>
          </cell>
        </row>
        <row r="9499">
          <cell r="H9499" t="str">
            <v>MC002503</v>
          </cell>
          <cell r="P9499">
            <v>6660000</v>
          </cell>
          <cell r="AC9499" t="str">
            <v>Dinh Dưỡng</v>
          </cell>
          <cell r="AH9499" t="str">
            <v>Tiến độ 1</v>
          </cell>
        </row>
        <row r="9500">
          <cell r="H9500" t="str">
            <v>MC002577</v>
          </cell>
          <cell r="P9500">
            <v>6854400</v>
          </cell>
          <cell r="AC9500" t="str">
            <v>Sữa Nước Colos</v>
          </cell>
          <cell r="AH9500" t="str">
            <v>Tiến độ 1</v>
          </cell>
        </row>
        <row r="9501">
          <cell r="H9501" t="str">
            <v>MC002577</v>
          </cell>
          <cell r="P9501">
            <v>1632000</v>
          </cell>
          <cell r="AC9501" t="str">
            <v>Bột Ăn Dặm</v>
          </cell>
          <cell r="AH9501" t="str">
            <v>Tiến độ 1</v>
          </cell>
        </row>
        <row r="9502">
          <cell r="H9502" t="str">
            <v>MC002577</v>
          </cell>
          <cell r="P9502">
            <v>1632000</v>
          </cell>
          <cell r="AC9502" t="str">
            <v>Bột Ăn Dặm</v>
          </cell>
          <cell r="AH9502" t="str">
            <v>Tiến độ 1</v>
          </cell>
        </row>
        <row r="9503">
          <cell r="H9503" t="str">
            <v>MC002577</v>
          </cell>
          <cell r="P9503">
            <v>7920000</v>
          </cell>
          <cell r="AC9503" t="str">
            <v>Sữa Nước Pharma</v>
          </cell>
          <cell r="AH9503" t="str">
            <v>Tiến độ 1</v>
          </cell>
        </row>
        <row r="9504">
          <cell r="H9504" t="str">
            <v>MC002577</v>
          </cell>
          <cell r="P9504">
            <v>11289600</v>
          </cell>
          <cell r="AC9504" t="str">
            <v>Sữa Nước Pharma</v>
          </cell>
          <cell r="AH9504" t="str">
            <v>Tiến độ 1</v>
          </cell>
        </row>
        <row r="9505">
          <cell r="H9505" t="str">
            <v>MC002577</v>
          </cell>
          <cell r="P9505">
            <v>5616000</v>
          </cell>
          <cell r="AC9505" t="str">
            <v>Sữa Nước Pharma</v>
          </cell>
          <cell r="AH9505" t="str">
            <v>Tiến độ 1</v>
          </cell>
        </row>
        <row r="9506">
          <cell r="H9506" t="str">
            <v>MC002577</v>
          </cell>
          <cell r="P9506">
            <v>8611200</v>
          </cell>
          <cell r="AC9506" t="str">
            <v>Sữa Nước Pharma</v>
          </cell>
          <cell r="AH9506" t="str">
            <v>Tiến độ 1</v>
          </cell>
        </row>
        <row r="9507">
          <cell r="H9507" t="str">
            <v>MC002589</v>
          </cell>
          <cell r="P9507">
            <v>9792000</v>
          </cell>
          <cell r="AC9507" t="str">
            <v>Sữa Nước Colos</v>
          </cell>
          <cell r="AH9507" t="str">
            <v>Tiến độ 1</v>
          </cell>
        </row>
        <row r="9508">
          <cell r="H9508" t="str">
            <v>MC002589</v>
          </cell>
          <cell r="P9508">
            <v>19080000</v>
          </cell>
          <cell r="AC9508" t="str">
            <v>Sữa Bột Colos</v>
          </cell>
          <cell r="AH9508" t="str">
            <v>Tiến độ 1</v>
          </cell>
        </row>
        <row r="9509">
          <cell r="H9509" t="str">
            <v>MC002589</v>
          </cell>
          <cell r="P9509">
            <v>18360000</v>
          </cell>
          <cell r="AC9509" t="str">
            <v>Sữa Bột Colos</v>
          </cell>
          <cell r="AH9509" t="str">
            <v>Tiến độ 1</v>
          </cell>
        </row>
        <row r="9510">
          <cell r="H9510" t="str">
            <v>MC002589</v>
          </cell>
          <cell r="P9510">
            <v>6720000</v>
          </cell>
          <cell r="AC9510" t="str">
            <v>Nunest</v>
          </cell>
          <cell r="AH9510" t="str">
            <v>Tiến độ 1</v>
          </cell>
        </row>
        <row r="9511">
          <cell r="H9511" t="str">
            <v>MC002589</v>
          </cell>
          <cell r="P9511">
            <v>7900000</v>
          </cell>
          <cell r="AC9511" t="str">
            <v>Nunest</v>
          </cell>
          <cell r="AH9511" t="str">
            <v>Tiến độ 1</v>
          </cell>
        </row>
        <row r="9512">
          <cell r="H9512" t="str">
            <v>MC002507</v>
          </cell>
          <cell r="P9512">
            <v>1632000</v>
          </cell>
          <cell r="AC9512" t="str">
            <v>Bột Ăn Dặm</v>
          </cell>
          <cell r="AH9512" t="str">
            <v>Tiến độ 1</v>
          </cell>
        </row>
        <row r="9513">
          <cell r="H9513" t="str">
            <v>MC002507</v>
          </cell>
          <cell r="P9513">
            <v>8064000</v>
          </cell>
          <cell r="AC9513" t="str">
            <v>Sữa Nước</v>
          </cell>
          <cell r="AH9513" t="str">
            <v>Tiến độ 1</v>
          </cell>
        </row>
        <row r="9514">
          <cell r="H9514" t="str">
            <v>MC000376</v>
          </cell>
          <cell r="P9514">
            <v>11520000</v>
          </cell>
          <cell r="AC9514" t="str">
            <v>Dinh Dưỡng</v>
          </cell>
          <cell r="AH9514" t="str">
            <v>Tiến độ 1</v>
          </cell>
        </row>
        <row r="9515">
          <cell r="H9515" t="str">
            <v>MC000376</v>
          </cell>
          <cell r="P9515">
            <v>4824000</v>
          </cell>
          <cell r="AC9515" t="str">
            <v>Dinh Dưỡng</v>
          </cell>
          <cell r="AH9515" t="str">
            <v>Tiến độ 1</v>
          </cell>
        </row>
        <row r="9516">
          <cell r="H9516" t="str">
            <v>MC000376</v>
          </cell>
          <cell r="P9516">
            <v>9960000</v>
          </cell>
          <cell r="AC9516" t="str">
            <v>Dinh Dưỡng</v>
          </cell>
          <cell r="AH9516" t="str">
            <v>Tiến độ 1</v>
          </cell>
        </row>
        <row r="9517">
          <cell r="H9517" t="str">
            <v>MC000376</v>
          </cell>
          <cell r="P9517">
            <v>7728000</v>
          </cell>
          <cell r="AC9517" t="str">
            <v>Dinh Dưỡng</v>
          </cell>
          <cell r="AH9517" t="str">
            <v>Tiến độ 1</v>
          </cell>
        </row>
        <row r="9518">
          <cell r="H9518" t="str">
            <v>MC000376</v>
          </cell>
          <cell r="P9518">
            <v>23760000</v>
          </cell>
          <cell r="AC9518" t="str">
            <v>Dinh Dưỡng</v>
          </cell>
          <cell r="AH9518" t="str">
            <v>Tiến độ 1</v>
          </cell>
        </row>
        <row r="9519">
          <cell r="H9519" t="str">
            <v>MC000376</v>
          </cell>
          <cell r="P9519">
            <v>7488000</v>
          </cell>
          <cell r="AC9519" t="str">
            <v>Sữa Nước</v>
          </cell>
          <cell r="AH9519" t="str">
            <v>Tiến độ 1</v>
          </cell>
        </row>
        <row r="9520">
          <cell r="H9520" t="str">
            <v>MC000376</v>
          </cell>
          <cell r="P9520">
            <v>11520000</v>
          </cell>
          <cell r="AC9520" t="str">
            <v>Sữa Nước</v>
          </cell>
          <cell r="AH9520" t="str">
            <v>Tiến độ 1</v>
          </cell>
        </row>
        <row r="9521">
          <cell r="H9521" t="str">
            <v>MC000376</v>
          </cell>
          <cell r="P9521">
            <v>28800000</v>
          </cell>
          <cell r="AC9521" t="str">
            <v>Sữa Nước</v>
          </cell>
          <cell r="AH9521" t="str">
            <v>Tiến độ 1</v>
          </cell>
        </row>
        <row r="9522">
          <cell r="H9522" t="str">
            <v>MC000376</v>
          </cell>
          <cell r="P9522">
            <v>38400000</v>
          </cell>
          <cell r="AC9522" t="str">
            <v>Sữa Nước</v>
          </cell>
          <cell r="AH9522" t="str">
            <v>Tiến độ 1</v>
          </cell>
        </row>
        <row r="9523">
          <cell r="H9523" t="str">
            <v>MC000376</v>
          </cell>
          <cell r="P9523">
            <v>1200000</v>
          </cell>
          <cell r="AC9523" t="str">
            <v>Sữa Nước</v>
          </cell>
          <cell r="AH9523" t="str">
            <v>Tiến độ 1</v>
          </cell>
        </row>
        <row r="9524">
          <cell r="H9524" t="str">
            <v>MC000376</v>
          </cell>
          <cell r="P9524">
            <v>1200000</v>
          </cell>
          <cell r="AC9524" t="str">
            <v>Sữa Nước</v>
          </cell>
          <cell r="AH9524" t="str">
            <v>Tiến độ 1</v>
          </cell>
        </row>
        <row r="9525">
          <cell r="H9525" t="str">
            <v>MC000376</v>
          </cell>
          <cell r="P9525">
            <v>2400000</v>
          </cell>
          <cell r="AC9525" t="str">
            <v>Sữa Nước</v>
          </cell>
          <cell r="AH9525" t="str">
            <v>Tiến độ 1</v>
          </cell>
        </row>
        <row r="9526">
          <cell r="H9526" t="str">
            <v>MC000376</v>
          </cell>
          <cell r="P9526">
            <v>3264000</v>
          </cell>
          <cell r="AC9526" t="str">
            <v>Bột Ăn Dặm</v>
          </cell>
          <cell r="AH9526" t="str">
            <v>Tiến độ 1</v>
          </cell>
        </row>
        <row r="9527">
          <cell r="H9527" t="str">
            <v>MC000376</v>
          </cell>
          <cell r="P9527">
            <v>1632000</v>
          </cell>
          <cell r="AC9527" t="str">
            <v>Bột Ăn Dặm</v>
          </cell>
          <cell r="AH9527" t="str">
            <v>Tiến độ 1</v>
          </cell>
        </row>
        <row r="9528">
          <cell r="H9528" t="str">
            <v>MC000376</v>
          </cell>
          <cell r="P9528">
            <v>2832000</v>
          </cell>
          <cell r="AC9528" t="str">
            <v>Bột Ăn Dặm</v>
          </cell>
          <cell r="AH9528" t="str">
            <v>Tiến độ 1</v>
          </cell>
        </row>
        <row r="9529">
          <cell r="H9529" t="str">
            <v>MC000376</v>
          </cell>
          <cell r="P9529">
            <v>3264000</v>
          </cell>
          <cell r="AC9529" t="str">
            <v>Bột Ăn Dặm</v>
          </cell>
          <cell r="AH9529" t="str">
            <v>Tiến độ 1</v>
          </cell>
        </row>
        <row r="9530">
          <cell r="H9530" t="str">
            <v>MC000376</v>
          </cell>
          <cell r="P9530">
            <v>1632000</v>
          </cell>
          <cell r="AC9530" t="str">
            <v>Bột Ăn Dặm</v>
          </cell>
          <cell r="AH9530" t="str">
            <v>Tiến độ 1</v>
          </cell>
        </row>
        <row r="9531">
          <cell r="H9531" t="str">
            <v>MC000376</v>
          </cell>
          <cell r="P9531">
            <v>1632000</v>
          </cell>
          <cell r="AC9531" t="str">
            <v>Bột Ăn Dặm</v>
          </cell>
          <cell r="AH9531" t="str">
            <v>Tiến độ 1</v>
          </cell>
        </row>
        <row r="9532">
          <cell r="H9532" t="str">
            <v>MC001125</v>
          </cell>
          <cell r="P9532">
            <v>16128000</v>
          </cell>
          <cell r="AC9532" t="str">
            <v>Sữa Nước Pharma</v>
          </cell>
          <cell r="AH9532" t="str">
            <v>Tiến độ 1</v>
          </cell>
        </row>
        <row r="9533">
          <cell r="H9533" t="str">
            <v>MC001125</v>
          </cell>
          <cell r="P9533">
            <v>8640000</v>
          </cell>
          <cell r="AC9533" t="str">
            <v>Sữa Nước</v>
          </cell>
          <cell r="AH9533" t="str">
            <v>Tiến độ 1</v>
          </cell>
        </row>
        <row r="9534">
          <cell r="H9534" t="str">
            <v>MC001125</v>
          </cell>
          <cell r="P9534">
            <v>11520000</v>
          </cell>
          <cell r="AC9534" t="str">
            <v>Sữa Nước</v>
          </cell>
          <cell r="AH9534" t="str">
            <v>Tiến độ 1</v>
          </cell>
        </row>
        <row r="9535">
          <cell r="H9535" t="str">
            <v>MC001125</v>
          </cell>
          <cell r="P9535">
            <v>6480000</v>
          </cell>
          <cell r="AC9535" t="str">
            <v>Sữa Bột Colos</v>
          </cell>
          <cell r="AH9535" t="str">
            <v>Tiến độ 1</v>
          </cell>
        </row>
        <row r="9536">
          <cell r="H9536" t="str">
            <v>MC001125</v>
          </cell>
          <cell r="P9536">
            <v>3120000</v>
          </cell>
          <cell r="AC9536" t="str">
            <v>Sữa Bột Colos</v>
          </cell>
          <cell r="AH9536" t="str">
            <v>Tiến độ 1</v>
          </cell>
        </row>
        <row r="9537">
          <cell r="H9537" t="str">
            <v>MC001125</v>
          </cell>
          <cell r="P9537">
            <v>4824000</v>
          </cell>
          <cell r="AC9537" t="str">
            <v>Dinh Dưỡng</v>
          </cell>
          <cell r="AH9537" t="str">
            <v>Tiến độ 1</v>
          </cell>
        </row>
        <row r="9538">
          <cell r="H9538" t="str">
            <v>MC001125</v>
          </cell>
          <cell r="P9538">
            <v>13320000</v>
          </cell>
          <cell r="AC9538" t="str">
            <v>Dinh Dưỡng</v>
          </cell>
          <cell r="AH9538" t="str">
            <v>Tiến độ 1</v>
          </cell>
        </row>
        <row r="9539">
          <cell r="H9539" t="str">
            <v>MC001125</v>
          </cell>
          <cell r="P9539">
            <v>13896000</v>
          </cell>
          <cell r="AC9539" t="str">
            <v>Dinh Dưỡng</v>
          </cell>
          <cell r="AH9539" t="str">
            <v>Tiến độ 1</v>
          </cell>
        </row>
        <row r="9540">
          <cell r="H9540" t="str">
            <v>MC001125</v>
          </cell>
          <cell r="P9540">
            <v>17280000</v>
          </cell>
          <cell r="AC9540" t="str">
            <v>Dinh Dưỡng</v>
          </cell>
          <cell r="AH9540" t="str">
            <v>Tiến độ 1</v>
          </cell>
        </row>
        <row r="9541">
          <cell r="H9541" t="str">
            <v>MC002805</v>
          </cell>
          <cell r="P9541">
            <v>6480000</v>
          </cell>
          <cell r="AC9541" t="str">
            <v>Sữa Bột Colos</v>
          </cell>
          <cell r="AH9541" t="str">
            <v>Tiến độ 1</v>
          </cell>
        </row>
        <row r="9542">
          <cell r="H9542" t="str">
            <v>MC002805</v>
          </cell>
          <cell r="P9542">
            <v>12720000</v>
          </cell>
          <cell r="AC9542" t="str">
            <v>Sữa Bột Colos</v>
          </cell>
          <cell r="AH9542" t="str">
            <v>Tiến độ 1</v>
          </cell>
        </row>
        <row r="9543">
          <cell r="H9543" t="str">
            <v>MC002805</v>
          </cell>
          <cell r="P9543">
            <v>6240000</v>
          </cell>
          <cell r="AC9543" t="str">
            <v>Sữa Bột Colos</v>
          </cell>
          <cell r="AH9543" t="str">
            <v>Tiến độ 1</v>
          </cell>
        </row>
        <row r="9544">
          <cell r="H9544" t="str">
            <v>MC002805</v>
          </cell>
          <cell r="P9544">
            <v>12240000</v>
          </cell>
          <cell r="AC9544" t="str">
            <v>Sữa Bột Colos</v>
          </cell>
          <cell r="AH9544" t="str">
            <v>Tiến độ 1</v>
          </cell>
        </row>
        <row r="9545">
          <cell r="H9545" t="str">
            <v>MC000756</v>
          </cell>
          <cell r="P9545">
            <v>14160000</v>
          </cell>
          <cell r="AC9545" t="str">
            <v>Sữa Nước</v>
          </cell>
          <cell r="AH9545" t="str">
            <v>Tiến độ 1</v>
          </cell>
        </row>
        <row r="9546">
          <cell r="H9546" t="str">
            <v>MC000756</v>
          </cell>
          <cell r="P9546">
            <v>21360000</v>
          </cell>
          <cell r="AC9546" t="str">
            <v>Sữa Nước</v>
          </cell>
          <cell r="AH9546" t="str">
            <v>Tiến độ 1</v>
          </cell>
        </row>
        <row r="9547">
          <cell r="H9547" t="str">
            <v>MC000756</v>
          </cell>
          <cell r="P9547">
            <v>21360000</v>
          </cell>
          <cell r="AC9547" t="str">
            <v>Sữa Nước</v>
          </cell>
          <cell r="AH9547" t="str">
            <v>Tiến độ 1</v>
          </cell>
        </row>
        <row r="9548">
          <cell r="H9548" t="str">
            <v>MC000756</v>
          </cell>
          <cell r="P9548">
            <v>66096000</v>
          </cell>
          <cell r="AC9548" t="str">
            <v>Sữa Nước Colos</v>
          </cell>
          <cell r="AH9548" t="str">
            <v>Tiến độ 1</v>
          </cell>
        </row>
        <row r="9549">
          <cell r="H9549" t="str">
            <v>MC000643</v>
          </cell>
          <cell r="P9549">
            <v>161280000</v>
          </cell>
          <cell r="AC9549" t="str">
            <v>Sữa Nước</v>
          </cell>
          <cell r="AH9549" t="str">
            <v>Tiến độ 1</v>
          </cell>
        </row>
        <row r="9550">
          <cell r="H9550" t="str">
            <v>MC000643</v>
          </cell>
          <cell r="P9550">
            <v>86400000</v>
          </cell>
          <cell r="AC9550" t="str">
            <v>Sữa Nước Pharma</v>
          </cell>
          <cell r="AH9550" t="str">
            <v>Tiến độ 1</v>
          </cell>
        </row>
        <row r="9551">
          <cell r="H9551" t="str">
            <v>MC000643</v>
          </cell>
          <cell r="P9551">
            <v>39744000</v>
          </cell>
          <cell r="AC9551" t="str">
            <v>Sữa Nước Pharma</v>
          </cell>
          <cell r="AH9551" t="str">
            <v>Tiến độ 1</v>
          </cell>
        </row>
        <row r="9552">
          <cell r="H9552" t="str">
            <v>MC000643</v>
          </cell>
          <cell r="P9552">
            <v>64512000</v>
          </cell>
          <cell r="AC9552" t="str">
            <v>Sữa Nước Pharma</v>
          </cell>
          <cell r="AH9552" t="str">
            <v>Tiến độ 1</v>
          </cell>
        </row>
        <row r="9553">
          <cell r="H9553" t="str">
            <v>MC000643</v>
          </cell>
          <cell r="P9553">
            <v>43200000</v>
          </cell>
          <cell r="AC9553" t="str">
            <v>Sữa Nước Pharma</v>
          </cell>
          <cell r="AH9553" t="str">
            <v>Tiến độ 1</v>
          </cell>
        </row>
        <row r="9554">
          <cell r="H9554" t="str">
            <v>MC002499</v>
          </cell>
          <cell r="P9554">
            <v>3024000</v>
          </cell>
          <cell r="AC9554" t="str">
            <v>Sữa Nước Pharma</v>
          </cell>
          <cell r="AH9554" t="str">
            <v>Tiến độ 1</v>
          </cell>
        </row>
        <row r="9555">
          <cell r="H9555" t="str">
            <v>MC002499</v>
          </cell>
          <cell r="P9555">
            <v>2880000</v>
          </cell>
          <cell r="AC9555" t="str">
            <v>Dinh Dưỡng</v>
          </cell>
          <cell r="AH9555" t="str">
            <v>Tiến độ 1</v>
          </cell>
        </row>
        <row r="9556">
          <cell r="H9556" t="str">
            <v>MC002499</v>
          </cell>
          <cell r="P9556">
            <v>9960000</v>
          </cell>
          <cell r="AC9556" t="str">
            <v>Dinh Dưỡng</v>
          </cell>
          <cell r="AH9556" t="str">
            <v>Tiến độ 1</v>
          </cell>
        </row>
        <row r="9557">
          <cell r="H9557" t="str">
            <v>MC002499</v>
          </cell>
          <cell r="P9557">
            <v>7728000</v>
          </cell>
          <cell r="AC9557" t="str">
            <v>Dinh Dưỡng</v>
          </cell>
          <cell r="AH9557" t="str">
            <v>Tiến độ 1</v>
          </cell>
        </row>
        <row r="9558">
          <cell r="H9558" t="str">
            <v>MC002499</v>
          </cell>
          <cell r="P9558">
            <v>3828000</v>
          </cell>
          <cell r="AC9558" t="str">
            <v>Dinh Dưỡng</v>
          </cell>
          <cell r="AH9558" t="str">
            <v>Tiến độ 1</v>
          </cell>
        </row>
        <row r="9559">
          <cell r="H9559" t="str">
            <v>MC002499</v>
          </cell>
          <cell r="P9559">
            <v>5616000</v>
          </cell>
          <cell r="AC9559" t="str">
            <v>Sữa Nước</v>
          </cell>
          <cell r="AH9559" t="str">
            <v>Tiến độ 1</v>
          </cell>
        </row>
        <row r="9560">
          <cell r="H9560" t="str">
            <v>MC002499</v>
          </cell>
          <cell r="P9560">
            <v>2880000</v>
          </cell>
          <cell r="AC9560" t="str">
            <v>Sữa Nước</v>
          </cell>
          <cell r="AH9560" t="str">
            <v>Tiến độ 1</v>
          </cell>
        </row>
        <row r="9561">
          <cell r="H9561" t="str">
            <v>MC002499</v>
          </cell>
          <cell r="P9561">
            <v>3840000</v>
          </cell>
          <cell r="AC9561" t="str">
            <v>Sữa Nước</v>
          </cell>
          <cell r="AH9561" t="str">
            <v>Tiến độ 1</v>
          </cell>
        </row>
        <row r="9562">
          <cell r="H9562" t="str">
            <v>MC002499</v>
          </cell>
          <cell r="P9562">
            <v>2160000</v>
          </cell>
          <cell r="AC9562" t="str">
            <v>Sữa Nước</v>
          </cell>
          <cell r="AH9562" t="str">
            <v>Tiến độ 1</v>
          </cell>
        </row>
        <row r="9563">
          <cell r="H9563" t="str">
            <v>MC002499</v>
          </cell>
          <cell r="P9563">
            <v>3312000</v>
          </cell>
          <cell r="AC9563" t="str">
            <v>Sữa Nước</v>
          </cell>
          <cell r="AH9563" t="str">
            <v>Tiến độ 1</v>
          </cell>
        </row>
        <row r="9564">
          <cell r="H9564" t="str">
            <v>MC002499</v>
          </cell>
          <cell r="P9564">
            <v>25440000</v>
          </cell>
          <cell r="AC9564" t="str">
            <v>Sữa Bột Colos</v>
          </cell>
          <cell r="AH9564" t="str">
            <v>Tiến độ 1</v>
          </cell>
        </row>
        <row r="9565">
          <cell r="H9565" t="str">
            <v>MC002499</v>
          </cell>
          <cell r="P9565">
            <v>12240000</v>
          </cell>
          <cell r="AC9565" t="str">
            <v>Sữa Bột Colos</v>
          </cell>
          <cell r="AH9565" t="str">
            <v>Tiến độ 1</v>
          </cell>
        </row>
        <row r="9566">
          <cell r="H9566" t="str">
            <v>MC002499</v>
          </cell>
          <cell r="P9566">
            <v>1632000</v>
          </cell>
          <cell r="AC9566" t="str">
            <v>Bột Ăn Dặm</v>
          </cell>
          <cell r="AH9566" t="str">
            <v>Tiến độ 1</v>
          </cell>
        </row>
        <row r="9567">
          <cell r="H9567" t="str">
            <v>MC002499</v>
          </cell>
          <cell r="P9567">
            <v>1632000</v>
          </cell>
          <cell r="AC9567" t="str">
            <v>Bột Ăn Dặm</v>
          </cell>
          <cell r="AH9567" t="str">
            <v>Tiến độ 1</v>
          </cell>
        </row>
        <row r="9568">
          <cell r="H9568" t="str">
            <v>MC002499</v>
          </cell>
          <cell r="P9568">
            <v>1416000</v>
          </cell>
          <cell r="AC9568" t="str">
            <v>Bột Ăn Dặm</v>
          </cell>
          <cell r="AH9568" t="str">
            <v>Tiến độ 1</v>
          </cell>
        </row>
        <row r="9569">
          <cell r="H9569" t="str">
            <v>MC002499</v>
          </cell>
          <cell r="P9569">
            <v>1416000</v>
          </cell>
          <cell r="AC9569" t="str">
            <v>Bột Ăn Dặm</v>
          </cell>
          <cell r="AH9569" t="str">
            <v>Tiến độ 1</v>
          </cell>
        </row>
        <row r="9570">
          <cell r="H9570" t="str">
            <v>MC002499</v>
          </cell>
          <cell r="P9570">
            <v>1632000</v>
          </cell>
          <cell r="AC9570" t="str">
            <v>Bột Ăn Dặm</v>
          </cell>
          <cell r="AH9570" t="str">
            <v>Tiến độ 1</v>
          </cell>
        </row>
        <row r="9571">
          <cell r="H9571" t="str">
            <v>MC002499</v>
          </cell>
          <cell r="P9571">
            <v>4752000</v>
          </cell>
          <cell r="AC9571" t="str">
            <v>Dinh Dưỡng</v>
          </cell>
          <cell r="AH9571" t="str">
            <v>Tiến độ 1</v>
          </cell>
        </row>
        <row r="9572">
          <cell r="H9572" t="str">
            <v>MC002499</v>
          </cell>
          <cell r="P9572">
            <v>4980000</v>
          </cell>
          <cell r="AC9572" t="str">
            <v>Dinh Dưỡng</v>
          </cell>
          <cell r="AH9572" t="str">
            <v>Tiến độ 1</v>
          </cell>
        </row>
        <row r="9573">
          <cell r="H9573" t="str">
            <v>MC002499</v>
          </cell>
          <cell r="P9573">
            <v>3864000</v>
          </cell>
          <cell r="AC9573" t="str">
            <v>Dinh Dưỡng</v>
          </cell>
          <cell r="AH9573" t="str">
            <v>Tiến độ 1</v>
          </cell>
        </row>
        <row r="9574">
          <cell r="H9574" t="str">
            <v>MC002499</v>
          </cell>
          <cell r="P9574">
            <v>7344000</v>
          </cell>
          <cell r="AC9574" t="str">
            <v>Sữa Nước Colos</v>
          </cell>
          <cell r="AH9574" t="str">
            <v>Tiến độ 1</v>
          </cell>
        </row>
        <row r="9575">
          <cell r="H9575" t="str">
            <v>MC001156</v>
          </cell>
          <cell r="P9575">
            <v>1632000</v>
          </cell>
          <cell r="AC9575" t="str">
            <v>Bột Ăn Dặm</v>
          </cell>
          <cell r="AH9575" t="str">
            <v>Tiến độ 1</v>
          </cell>
        </row>
        <row r="9576">
          <cell r="H9576" t="str">
            <v>MC001156</v>
          </cell>
          <cell r="P9576">
            <v>1632000</v>
          </cell>
          <cell r="AC9576" t="str">
            <v>Bột Ăn Dặm</v>
          </cell>
          <cell r="AH9576" t="str">
            <v>Tiến độ 1</v>
          </cell>
        </row>
        <row r="9577">
          <cell r="H9577" t="str">
            <v>MC001156</v>
          </cell>
          <cell r="P9577">
            <v>31800000</v>
          </cell>
          <cell r="AC9577" t="str">
            <v>Sữa Bột Colos</v>
          </cell>
          <cell r="AH9577" t="str">
            <v>Tiến độ 1</v>
          </cell>
        </row>
        <row r="9578">
          <cell r="H9578" t="str">
            <v>MC001156</v>
          </cell>
          <cell r="P9578">
            <v>18720000</v>
          </cell>
          <cell r="AC9578" t="str">
            <v>Sữa Bột Colos</v>
          </cell>
          <cell r="AH9578" t="str">
            <v>Tiến độ 1</v>
          </cell>
        </row>
        <row r="9579">
          <cell r="H9579" t="str">
            <v>MC001156</v>
          </cell>
          <cell r="P9579">
            <v>30600000</v>
          </cell>
          <cell r="AC9579" t="str">
            <v>Sữa Bột Colos</v>
          </cell>
          <cell r="AH9579" t="str">
            <v>Tiến độ 1</v>
          </cell>
        </row>
        <row r="9580">
          <cell r="H9580" t="str">
            <v>MC001156</v>
          </cell>
          <cell r="P9580">
            <v>9648000</v>
          </cell>
          <cell r="AC9580" t="str">
            <v>Dinh Dưỡng</v>
          </cell>
          <cell r="AH9580" t="str">
            <v>Tiến độ 1</v>
          </cell>
        </row>
        <row r="9581">
          <cell r="H9581" t="str">
            <v>MC001156</v>
          </cell>
          <cell r="P9581">
            <v>19920000</v>
          </cell>
          <cell r="AC9581" t="str">
            <v>Dinh Dưỡng</v>
          </cell>
          <cell r="AH9581" t="str">
            <v>Tiến độ 1</v>
          </cell>
        </row>
        <row r="9582">
          <cell r="H9582" t="str">
            <v>MC001156</v>
          </cell>
          <cell r="P9582">
            <v>10944000</v>
          </cell>
          <cell r="AC9582" t="str">
            <v>Sữa Nước Colos</v>
          </cell>
          <cell r="AH9582" t="str">
            <v>Tiến độ 1</v>
          </cell>
        </row>
        <row r="9583">
          <cell r="H9583" t="str">
            <v>MC001156</v>
          </cell>
          <cell r="P9583">
            <v>18720000</v>
          </cell>
          <cell r="AC9583" t="str">
            <v>Sữa Nước</v>
          </cell>
          <cell r="AH9583" t="str">
            <v>Tiến độ 1</v>
          </cell>
        </row>
        <row r="9584">
          <cell r="H9584" t="str">
            <v>MC001156</v>
          </cell>
          <cell r="P9584">
            <v>14400000</v>
          </cell>
          <cell r="AC9584" t="str">
            <v>Sữa Nước</v>
          </cell>
          <cell r="AH9584" t="str">
            <v>Tiến độ 1</v>
          </cell>
        </row>
        <row r="9585">
          <cell r="H9585" t="str">
            <v>MC001156</v>
          </cell>
          <cell r="P9585">
            <v>21600000</v>
          </cell>
          <cell r="AC9585" t="str">
            <v>Sữa Nước</v>
          </cell>
          <cell r="AH9585" t="str">
            <v>Tiến độ 1</v>
          </cell>
        </row>
        <row r="9586">
          <cell r="H9586" t="str">
            <v>MC001920</v>
          </cell>
          <cell r="P9586">
            <v>15312000</v>
          </cell>
          <cell r="AC9586" t="str">
            <v>Pharma</v>
          </cell>
          <cell r="AH9586" t="str">
            <v>Tiến độ 1</v>
          </cell>
        </row>
        <row r="9587">
          <cell r="H9587" t="str">
            <v>MC001920</v>
          </cell>
          <cell r="P9587">
            <v>2340000</v>
          </cell>
          <cell r="AC9587" t="str">
            <v>Pharma</v>
          </cell>
          <cell r="AH9587" t="str">
            <v>Tiến độ 1</v>
          </cell>
        </row>
        <row r="9588">
          <cell r="H9588" t="str">
            <v>MC001920</v>
          </cell>
          <cell r="P9588">
            <v>4680000</v>
          </cell>
          <cell r="AC9588" t="str">
            <v>Pharma</v>
          </cell>
          <cell r="AH9588" t="str">
            <v>Tiến độ 1</v>
          </cell>
        </row>
        <row r="9589">
          <cell r="H9589" t="str">
            <v>MC001920</v>
          </cell>
          <cell r="P9589">
            <v>1974000</v>
          </cell>
          <cell r="AC9589" t="str">
            <v>Pharma</v>
          </cell>
          <cell r="AH9589" t="str">
            <v>Tiến độ 1</v>
          </cell>
        </row>
        <row r="9590">
          <cell r="H9590" t="str">
            <v>MC001920</v>
          </cell>
          <cell r="P9590">
            <v>19740000</v>
          </cell>
          <cell r="AC9590" t="str">
            <v>Pharma</v>
          </cell>
          <cell r="AH9590" t="str">
            <v>Tiến độ 1</v>
          </cell>
        </row>
        <row r="9591">
          <cell r="H9591" t="str">
            <v>MC001920</v>
          </cell>
          <cell r="P9591">
            <v>5280000</v>
          </cell>
          <cell r="AC9591" t="str">
            <v>Pharma</v>
          </cell>
          <cell r="AH9591" t="str">
            <v>Tiến độ 1</v>
          </cell>
        </row>
        <row r="9592">
          <cell r="H9592" t="str">
            <v>MC001920</v>
          </cell>
          <cell r="P9592">
            <v>2760000</v>
          </cell>
          <cell r="AC9592" t="str">
            <v>Pharma</v>
          </cell>
          <cell r="AH9592" t="str">
            <v>Tiến độ 1</v>
          </cell>
        </row>
        <row r="9593">
          <cell r="H9593" t="str">
            <v>MC001920</v>
          </cell>
          <cell r="P9593">
            <v>5520000</v>
          </cell>
          <cell r="AC9593" t="str">
            <v>Pharma</v>
          </cell>
          <cell r="AH9593" t="str">
            <v>Tiến độ 1</v>
          </cell>
        </row>
        <row r="9594">
          <cell r="H9594" t="str">
            <v>MC001920</v>
          </cell>
          <cell r="P9594">
            <v>5040000</v>
          </cell>
          <cell r="AC9594" t="str">
            <v>Pharma</v>
          </cell>
          <cell r="AH9594" t="str">
            <v>Tiến độ 1</v>
          </cell>
        </row>
        <row r="9595">
          <cell r="H9595" t="str">
            <v>MC001920</v>
          </cell>
          <cell r="P9595">
            <v>4320000</v>
          </cell>
          <cell r="AC9595" t="str">
            <v>Sữa Nước Pharma</v>
          </cell>
          <cell r="AH9595" t="str">
            <v>Tiến độ 1</v>
          </cell>
        </row>
        <row r="9596">
          <cell r="H9596" t="str">
            <v>MC001920</v>
          </cell>
          <cell r="P9596">
            <v>9676800</v>
          </cell>
          <cell r="AC9596" t="str">
            <v>Sữa Nước Pharma</v>
          </cell>
          <cell r="AH9596" t="str">
            <v>Tiến độ 1</v>
          </cell>
        </row>
        <row r="9597">
          <cell r="H9597" t="str">
            <v>MC001920</v>
          </cell>
          <cell r="P9597">
            <v>540000</v>
          </cell>
          <cell r="AC9597" t="str">
            <v>Pur</v>
          </cell>
          <cell r="AH9597" t="str">
            <v>Tiến độ 1</v>
          </cell>
        </row>
        <row r="9598">
          <cell r="H9598" t="str">
            <v>MC001920</v>
          </cell>
          <cell r="P9598">
            <v>1530000</v>
          </cell>
          <cell r="AC9598" t="str">
            <v>Pur</v>
          </cell>
          <cell r="AH9598" t="str">
            <v>Tiến độ 1</v>
          </cell>
        </row>
        <row r="9599">
          <cell r="H9599" t="str">
            <v>MC001920</v>
          </cell>
          <cell r="P9599">
            <v>1320000</v>
          </cell>
          <cell r="AC9599" t="str">
            <v>Pur</v>
          </cell>
          <cell r="AH9599" t="str">
            <v>Tiến độ 1</v>
          </cell>
        </row>
        <row r="9600">
          <cell r="H9600" t="str">
            <v>MC001920</v>
          </cell>
          <cell r="P9600">
            <v>270000</v>
          </cell>
          <cell r="AC9600" t="str">
            <v>Pur</v>
          </cell>
          <cell r="AH9600" t="str">
            <v>Tiến độ 1</v>
          </cell>
        </row>
        <row r="9601">
          <cell r="H9601" t="str">
            <v>MC001920</v>
          </cell>
          <cell r="P9601">
            <v>870000</v>
          </cell>
          <cell r="AC9601" t="str">
            <v>Pur</v>
          </cell>
          <cell r="AH9601" t="str">
            <v>Tiến độ 1</v>
          </cell>
        </row>
        <row r="9602">
          <cell r="H9602" t="str">
            <v>MC002460</v>
          </cell>
          <cell r="P9602">
            <v>5520000</v>
          </cell>
          <cell r="AC9602" t="str">
            <v>Pharma</v>
          </cell>
          <cell r="AH9602" t="str">
            <v>Tiến độ 1</v>
          </cell>
        </row>
        <row r="9603">
          <cell r="H9603" t="str">
            <v>MC002460</v>
          </cell>
          <cell r="P9603">
            <v>3948000</v>
          </cell>
          <cell r="AC9603" t="str">
            <v>Pharma</v>
          </cell>
          <cell r="AH9603" t="str">
            <v>Tiến độ 1</v>
          </cell>
        </row>
        <row r="9604">
          <cell r="H9604" t="str">
            <v>MC002460</v>
          </cell>
          <cell r="P9604">
            <v>6360000</v>
          </cell>
          <cell r="AC9604" t="str">
            <v>Sữa Bột Colos</v>
          </cell>
          <cell r="AH9604" t="str">
            <v>Tiến độ 1</v>
          </cell>
        </row>
        <row r="9605">
          <cell r="H9605" t="str">
            <v>MC002460</v>
          </cell>
          <cell r="P9605">
            <v>6120000</v>
          </cell>
          <cell r="AC9605" t="str">
            <v>Sữa Bột Colos</v>
          </cell>
          <cell r="AH9605" t="str">
            <v>Tiến độ 1</v>
          </cell>
        </row>
        <row r="9606">
          <cell r="H9606" t="str">
            <v>MC002460</v>
          </cell>
          <cell r="P9606">
            <v>5875200</v>
          </cell>
          <cell r="AC9606" t="str">
            <v>Sữa Nước Colos</v>
          </cell>
          <cell r="AH9606" t="str">
            <v>Tiến độ 1</v>
          </cell>
        </row>
        <row r="9607">
          <cell r="H9607" t="str">
            <v>MC002460</v>
          </cell>
          <cell r="P9607">
            <v>2620800</v>
          </cell>
          <cell r="AC9607" t="str">
            <v>Sữa Nước</v>
          </cell>
          <cell r="AH9607" t="str">
            <v>Tiến độ 1</v>
          </cell>
        </row>
        <row r="9608">
          <cell r="H9608" t="str">
            <v>MC002460</v>
          </cell>
          <cell r="P9608">
            <v>4032000</v>
          </cell>
          <cell r="AC9608" t="str">
            <v>Sữa Nước</v>
          </cell>
          <cell r="AH9608" t="str">
            <v>Tiến độ 1</v>
          </cell>
        </row>
        <row r="9609">
          <cell r="H9609" t="str">
            <v>MC002460</v>
          </cell>
          <cell r="P9609">
            <v>2016000</v>
          </cell>
          <cell r="AC9609" t="str">
            <v>Sữa Nước</v>
          </cell>
          <cell r="AH9609" t="str">
            <v>Tiến độ 1</v>
          </cell>
        </row>
        <row r="9610">
          <cell r="H9610" t="str">
            <v>MC002460</v>
          </cell>
          <cell r="P9610">
            <v>11520000</v>
          </cell>
          <cell r="AC9610" t="str">
            <v>Sữa Nước</v>
          </cell>
          <cell r="AH9610" t="str">
            <v>Tiến độ 1</v>
          </cell>
        </row>
        <row r="9611">
          <cell r="H9611" t="str">
            <v>MC002460</v>
          </cell>
          <cell r="P9611">
            <v>2520000</v>
          </cell>
          <cell r="AC9611" t="str">
            <v>Sữa Nước Pharma</v>
          </cell>
          <cell r="AH9611" t="str">
            <v>Tiến độ 1</v>
          </cell>
        </row>
        <row r="9612">
          <cell r="H9612" t="str">
            <v>MC002460</v>
          </cell>
          <cell r="P9612">
            <v>2940000</v>
          </cell>
          <cell r="AC9612" t="str">
            <v>Nunest</v>
          </cell>
          <cell r="AH9612" t="str">
            <v>Tiến độ 1</v>
          </cell>
        </row>
        <row r="9613">
          <cell r="H9613" t="str">
            <v>MC002460</v>
          </cell>
          <cell r="P9613">
            <v>5040000</v>
          </cell>
          <cell r="AC9613" t="str">
            <v>Nunest</v>
          </cell>
          <cell r="AH9613" t="str">
            <v>Tiến độ 1</v>
          </cell>
        </row>
        <row r="9614">
          <cell r="H9614" t="str">
            <v>MC002508</v>
          </cell>
          <cell r="P9614">
            <v>18000000</v>
          </cell>
          <cell r="AC9614" t="str">
            <v>Sữa Nước Pharma</v>
          </cell>
          <cell r="AH9614" t="str">
            <v>Tiến độ 1</v>
          </cell>
        </row>
        <row r="9615">
          <cell r="H9615" t="str">
            <v>MC002508</v>
          </cell>
          <cell r="P9615">
            <v>18000000</v>
          </cell>
          <cell r="AC9615" t="str">
            <v>Nunest</v>
          </cell>
          <cell r="AH9615" t="str">
            <v>Tiến độ 1</v>
          </cell>
        </row>
        <row r="9616">
          <cell r="H9616" t="str">
            <v>MC001100</v>
          </cell>
          <cell r="P9616">
            <v>36000000</v>
          </cell>
          <cell r="AC9616" t="str">
            <v>Sữa Nước Pharma</v>
          </cell>
          <cell r="AH9616" t="str">
            <v>Tiến độ 1</v>
          </cell>
        </row>
        <row r="9617">
          <cell r="H9617" t="str">
            <v>MC001100</v>
          </cell>
          <cell r="P9617">
            <v>28800000</v>
          </cell>
          <cell r="AC9617" t="str">
            <v>Sữa Nước</v>
          </cell>
          <cell r="AH9617" t="str">
            <v>Tiến độ 1</v>
          </cell>
        </row>
        <row r="9618">
          <cell r="H9618" t="str">
            <v>MC001100</v>
          </cell>
          <cell r="P9618">
            <v>38400000</v>
          </cell>
          <cell r="AC9618" t="str">
            <v>Sữa Nước</v>
          </cell>
          <cell r="AH9618" t="str">
            <v>Tiến độ 1</v>
          </cell>
        </row>
        <row r="9619">
          <cell r="H9619" t="str">
            <v>MC001100</v>
          </cell>
          <cell r="P9619">
            <v>22464000</v>
          </cell>
          <cell r="AC9619" t="str">
            <v>Sữa Nước</v>
          </cell>
          <cell r="AH9619" t="str">
            <v>Tiến độ 1</v>
          </cell>
        </row>
        <row r="9620">
          <cell r="H9620" t="str">
            <v>MC001100</v>
          </cell>
          <cell r="P9620">
            <v>25920000</v>
          </cell>
          <cell r="AC9620" t="str">
            <v>Sữa Nước</v>
          </cell>
          <cell r="AH9620" t="str">
            <v>Tiến độ 1</v>
          </cell>
        </row>
        <row r="9621">
          <cell r="H9621" t="str">
            <v>MC001100</v>
          </cell>
          <cell r="P9621">
            <v>14688000</v>
          </cell>
          <cell r="AC9621" t="str">
            <v>Sữa Nước Colos</v>
          </cell>
          <cell r="AH9621" t="str">
            <v>Tiến độ 1</v>
          </cell>
        </row>
        <row r="9622">
          <cell r="H9622" t="str">
            <v>MC001114</v>
          </cell>
          <cell r="P9622">
            <v>14250000</v>
          </cell>
          <cell r="AC9622" t="str">
            <v>Nunest</v>
          </cell>
          <cell r="AH9622" t="str">
            <v>Tiến độ 1</v>
          </cell>
        </row>
        <row r="9623">
          <cell r="H9623" t="str">
            <v>MC001114</v>
          </cell>
          <cell r="P9623">
            <v>6600000</v>
          </cell>
          <cell r="AC9623" t="str">
            <v>Nunest</v>
          </cell>
          <cell r="AH9623" t="str">
            <v>Tiến độ 1</v>
          </cell>
        </row>
        <row r="9624">
          <cell r="H9624" t="str">
            <v>MC001114</v>
          </cell>
          <cell r="P9624">
            <v>16320000</v>
          </cell>
          <cell r="AC9624" t="str">
            <v>Bột Ăn Dặm</v>
          </cell>
          <cell r="AH9624" t="str">
            <v>Tiến độ 1</v>
          </cell>
        </row>
        <row r="9625">
          <cell r="H9625" t="str">
            <v>MC001114</v>
          </cell>
          <cell r="P9625">
            <v>36000000</v>
          </cell>
          <cell r="AC9625" t="str">
            <v>Nunest</v>
          </cell>
          <cell r="AH9625" t="str">
            <v>Tiến độ 1</v>
          </cell>
        </row>
        <row r="9626">
          <cell r="H9626" t="str">
            <v>MC001114</v>
          </cell>
          <cell r="P9626">
            <v>4410000</v>
          </cell>
          <cell r="AC9626" t="str">
            <v>Nunest</v>
          </cell>
          <cell r="AH9626" t="str">
            <v>Tiến độ 1</v>
          </cell>
        </row>
        <row r="9627">
          <cell r="H9627" t="str">
            <v>MC000862</v>
          </cell>
          <cell r="P9627">
            <v>19584000</v>
          </cell>
          <cell r="AC9627" t="str">
            <v>Sữa Nước Colos</v>
          </cell>
          <cell r="AH9627" t="str">
            <v>Tiến độ 1</v>
          </cell>
        </row>
        <row r="9628">
          <cell r="H9628" t="str">
            <v>MC000862</v>
          </cell>
          <cell r="P9628">
            <v>7488000</v>
          </cell>
          <cell r="AC9628" t="str">
            <v>Sữa Nước</v>
          </cell>
          <cell r="AH9628" t="str">
            <v>Tiến độ 1</v>
          </cell>
        </row>
        <row r="9629">
          <cell r="H9629" t="str">
            <v>MC000862</v>
          </cell>
          <cell r="P9629">
            <v>19872000</v>
          </cell>
          <cell r="AC9629" t="str">
            <v>Sữa Nước</v>
          </cell>
          <cell r="AH9629" t="str">
            <v>Tiến độ 1</v>
          </cell>
        </row>
        <row r="9630">
          <cell r="H9630" t="str">
            <v>MC000746</v>
          </cell>
          <cell r="P9630">
            <v>7200000</v>
          </cell>
          <cell r="AC9630" t="str">
            <v>Sữa Nước</v>
          </cell>
          <cell r="AH9630" t="str">
            <v>Tiến độ 1</v>
          </cell>
        </row>
        <row r="9631">
          <cell r="H9631" t="str">
            <v>MC000746</v>
          </cell>
          <cell r="P9631">
            <v>51840000</v>
          </cell>
          <cell r="AC9631" t="str">
            <v>Sữa Nước Pharma</v>
          </cell>
          <cell r="AH9631" t="str">
            <v>Tiến độ 1</v>
          </cell>
        </row>
        <row r="9632">
          <cell r="H9632" t="str">
            <v>MC000746</v>
          </cell>
          <cell r="P9632">
            <v>19740000</v>
          </cell>
          <cell r="AC9632" t="str">
            <v>Pharma</v>
          </cell>
          <cell r="AH9632" t="str">
            <v>Tiến độ 1</v>
          </cell>
        </row>
        <row r="9633">
          <cell r="H9633" t="str">
            <v>MC000746</v>
          </cell>
          <cell r="P9633">
            <v>12720000</v>
          </cell>
          <cell r="AC9633" t="str">
            <v>Sữa Bột Colos</v>
          </cell>
          <cell r="AH9633" t="str">
            <v>Tiến độ 1</v>
          </cell>
        </row>
        <row r="9634">
          <cell r="H9634" t="str">
            <v>MC000746</v>
          </cell>
          <cell r="P9634">
            <v>6480000</v>
          </cell>
          <cell r="AC9634" t="str">
            <v>Sữa Bột Colos</v>
          </cell>
          <cell r="AH9634" t="str">
            <v>Tiến độ 1</v>
          </cell>
        </row>
        <row r="9635">
          <cell r="H9635" t="str">
            <v>MC000746</v>
          </cell>
          <cell r="P9635">
            <v>12240000</v>
          </cell>
          <cell r="AC9635" t="str">
            <v>Sữa Bột Colos</v>
          </cell>
          <cell r="AH9635" t="str">
            <v>Tiến độ 1</v>
          </cell>
        </row>
        <row r="9636">
          <cell r="H9636" t="str">
            <v>MC000746</v>
          </cell>
          <cell r="P9636">
            <v>12240000</v>
          </cell>
          <cell r="AC9636" t="str">
            <v>Sữa Bột Colos</v>
          </cell>
          <cell r="AH9636" t="str">
            <v>Tiến độ 1</v>
          </cell>
        </row>
        <row r="9637">
          <cell r="H9637" t="str">
            <v>MC000746</v>
          </cell>
          <cell r="P9637">
            <v>13896000</v>
          </cell>
          <cell r="AC9637" t="str">
            <v>Dinh Dưỡng</v>
          </cell>
          <cell r="AH9637" t="str">
            <v>Tiến độ 1</v>
          </cell>
        </row>
        <row r="9638">
          <cell r="H9638" t="str">
            <v>MC000746</v>
          </cell>
          <cell r="P9638">
            <v>19320000</v>
          </cell>
          <cell r="AC9638" t="str">
            <v>Dinh Dưỡng</v>
          </cell>
          <cell r="AH9638" t="str">
            <v>Tiến độ 1</v>
          </cell>
        </row>
        <row r="9639">
          <cell r="H9639" t="str">
            <v>MC000746</v>
          </cell>
          <cell r="P9639">
            <v>13320000</v>
          </cell>
          <cell r="AC9639" t="str">
            <v>Dinh Dưỡng</v>
          </cell>
          <cell r="AH9639" t="str">
            <v>Tiến độ 1</v>
          </cell>
        </row>
        <row r="9640">
          <cell r="H9640" t="str">
            <v>MC000746</v>
          </cell>
          <cell r="P9640">
            <v>5748000</v>
          </cell>
          <cell r="AC9640" t="str">
            <v>Dinh Dưỡng</v>
          </cell>
          <cell r="AH9640" t="str">
            <v>Tiến độ 1</v>
          </cell>
        </row>
        <row r="9641">
          <cell r="H9641" t="str">
            <v>MC000746</v>
          </cell>
          <cell r="P9641">
            <v>5760000</v>
          </cell>
          <cell r="AC9641" t="str">
            <v>Dinh Dưỡng</v>
          </cell>
          <cell r="AH9641" t="str">
            <v>Tiến độ 1</v>
          </cell>
        </row>
        <row r="9642">
          <cell r="H9642" t="str">
            <v>MC000342</v>
          </cell>
          <cell r="P9642">
            <v>12240000</v>
          </cell>
          <cell r="AC9642" t="str">
            <v>Sữa Bột Colos</v>
          </cell>
          <cell r="AH9642" t="str">
            <v>Tiến độ 1</v>
          </cell>
        </row>
        <row r="9643">
          <cell r="H9643" t="str">
            <v>MC000342</v>
          </cell>
          <cell r="P9643">
            <v>6360000</v>
          </cell>
          <cell r="AC9643" t="str">
            <v>Sữa Bột Colos</v>
          </cell>
          <cell r="AH9643" t="str">
            <v>Tiến độ 1</v>
          </cell>
        </row>
        <row r="9644">
          <cell r="H9644" t="str">
            <v>MC000342</v>
          </cell>
          <cell r="P9644">
            <v>5760000</v>
          </cell>
          <cell r="AC9644" t="str">
            <v>Dinh Dưỡng</v>
          </cell>
          <cell r="AH9644" t="str">
            <v>Tiến độ 1</v>
          </cell>
        </row>
        <row r="9645">
          <cell r="H9645" t="str">
            <v>MC000342</v>
          </cell>
          <cell r="P9645">
            <v>9264000</v>
          </cell>
          <cell r="AC9645" t="str">
            <v>Dinh Dưỡng</v>
          </cell>
          <cell r="AH9645" t="str">
            <v>Tiến độ 1</v>
          </cell>
        </row>
        <row r="9646">
          <cell r="H9646" t="str">
            <v>MC000342</v>
          </cell>
          <cell r="P9646">
            <v>9504000</v>
          </cell>
          <cell r="AC9646" t="str">
            <v>Dinh Dưỡng</v>
          </cell>
          <cell r="AH9646" t="str">
            <v>Tiến độ 1</v>
          </cell>
        </row>
        <row r="9647">
          <cell r="H9647" t="str">
            <v>MC000342</v>
          </cell>
          <cell r="P9647">
            <v>11592000</v>
          </cell>
          <cell r="AC9647" t="str">
            <v>Dinh Dưỡng</v>
          </cell>
          <cell r="AH9647" t="str">
            <v>Tiến độ 1</v>
          </cell>
        </row>
        <row r="9648">
          <cell r="H9648" t="str">
            <v>MC000342</v>
          </cell>
          <cell r="P9648">
            <v>4980000</v>
          </cell>
          <cell r="AC9648" t="str">
            <v>Dinh Dưỡng</v>
          </cell>
          <cell r="AH9648" t="str">
            <v>Tiến độ 1</v>
          </cell>
        </row>
        <row r="9649">
          <cell r="H9649" t="str">
            <v>MC000342</v>
          </cell>
          <cell r="P9649">
            <v>2688000</v>
          </cell>
          <cell r="AC9649" t="str">
            <v>Sữa Nước Pharma</v>
          </cell>
          <cell r="AH9649" t="str">
            <v>Tiến độ 1</v>
          </cell>
        </row>
        <row r="9650">
          <cell r="H9650" t="str">
            <v>MC000342</v>
          </cell>
          <cell r="P9650">
            <v>7488000</v>
          </cell>
          <cell r="AC9650" t="str">
            <v>Sữa Nước</v>
          </cell>
          <cell r="AH9650" t="str">
            <v>Tiến độ 1</v>
          </cell>
        </row>
        <row r="9651">
          <cell r="H9651" t="str">
            <v>MC000342</v>
          </cell>
          <cell r="P9651">
            <v>2592000</v>
          </cell>
          <cell r="AC9651" t="str">
            <v>Sữa nước</v>
          </cell>
          <cell r="AH9651" t="str">
            <v>Tiến độ 1</v>
          </cell>
        </row>
        <row r="9652">
          <cell r="H9652" t="str">
            <v>MC000342</v>
          </cell>
          <cell r="P9652">
            <v>3456000</v>
          </cell>
          <cell r="AC9652" t="str">
            <v>Sữa Nước</v>
          </cell>
          <cell r="AH9652" t="str">
            <v>Tiến độ 1</v>
          </cell>
        </row>
        <row r="9653">
          <cell r="H9653" t="str">
            <v>MC000615</v>
          </cell>
          <cell r="P9653">
            <v>10483200</v>
          </cell>
          <cell r="AC9653" t="str">
            <v>Sữa Nước</v>
          </cell>
          <cell r="AH9653" t="str">
            <v>Tiến độ 1</v>
          </cell>
        </row>
        <row r="9654">
          <cell r="H9654" t="str">
            <v>MC000615</v>
          </cell>
          <cell r="P9654">
            <v>16128000</v>
          </cell>
          <cell r="AC9654" t="str">
            <v>Sữa Nước</v>
          </cell>
          <cell r="AH9654" t="str">
            <v>Tiến độ 1</v>
          </cell>
        </row>
        <row r="9655">
          <cell r="H9655" t="str">
            <v>MC000615</v>
          </cell>
          <cell r="P9655">
            <v>12096000</v>
          </cell>
          <cell r="AC9655" t="str">
            <v>Sữa Nước</v>
          </cell>
          <cell r="AH9655" t="str">
            <v>Tiến độ 1</v>
          </cell>
        </row>
        <row r="9656">
          <cell r="H9656" t="str">
            <v>MC000615</v>
          </cell>
          <cell r="P9656">
            <v>10752000</v>
          </cell>
          <cell r="AC9656" t="str">
            <v>Sữa Nước</v>
          </cell>
          <cell r="AH9656" t="str">
            <v>Tiến độ 1</v>
          </cell>
        </row>
        <row r="9657">
          <cell r="H9657" t="str">
            <v>MC000615</v>
          </cell>
          <cell r="P9657">
            <v>9273600</v>
          </cell>
          <cell r="AC9657" t="str">
            <v>Sữa Nước</v>
          </cell>
          <cell r="AH9657" t="str">
            <v>Tiến độ 1</v>
          </cell>
        </row>
        <row r="9658">
          <cell r="H9658" t="str">
            <v>MC002560</v>
          </cell>
          <cell r="P9658">
            <v>26496000</v>
          </cell>
          <cell r="AC9658" t="str">
            <v>Sữa Nước Pharma</v>
          </cell>
          <cell r="AH9658" t="str">
            <v>Tiến độ 1</v>
          </cell>
        </row>
        <row r="9659">
          <cell r="H9659" t="str">
            <v>MC002560</v>
          </cell>
          <cell r="P9659">
            <v>8550000</v>
          </cell>
          <cell r="AC9659" t="str">
            <v>Sữa Nước Pharma</v>
          </cell>
          <cell r="AH9659" t="str">
            <v>Tiến độ 1</v>
          </cell>
        </row>
        <row r="9660">
          <cell r="H9660" t="str">
            <v>MC002560</v>
          </cell>
          <cell r="P9660">
            <v>9676800</v>
          </cell>
          <cell r="AC9660" t="str">
            <v>Sữa Nước Pharma</v>
          </cell>
          <cell r="AH9660" t="str">
            <v>Tiến độ 1</v>
          </cell>
        </row>
        <row r="9661">
          <cell r="H9661" t="str">
            <v>MC002560</v>
          </cell>
          <cell r="P9661">
            <v>17280000</v>
          </cell>
          <cell r="AC9661" t="str">
            <v>Sữa Nước Pharma</v>
          </cell>
          <cell r="AH9661" t="str">
            <v>Tiến độ 1</v>
          </cell>
        </row>
        <row r="9662">
          <cell r="H9662" t="str">
            <v>MC001157</v>
          </cell>
          <cell r="P9662">
            <v>3240000</v>
          </cell>
          <cell r="AC9662" t="str">
            <v>Pharma</v>
          </cell>
          <cell r="AH9662" t="str">
            <v>Tiến độ 1</v>
          </cell>
        </row>
        <row r="9663">
          <cell r="H9663" t="str">
            <v>MC001157</v>
          </cell>
          <cell r="P9663">
            <v>1500000</v>
          </cell>
          <cell r="AC9663" t="str">
            <v>Pharma</v>
          </cell>
          <cell r="AH9663" t="str">
            <v>Tiến độ 1</v>
          </cell>
        </row>
        <row r="9664">
          <cell r="H9664" t="str">
            <v>MC001157</v>
          </cell>
          <cell r="P9664">
            <v>9570000</v>
          </cell>
          <cell r="AC9664" t="str">
            <v>Pharma</v>
          </cell>
          <cell r="AH9664" t="str">
            <v>Tiến độ 1</v>
          </cell>
        </row>
        <row r="9665">
          <cell r="H9665" t="str">
            <v>MC001157</v>
          </cell>
          <cell r="P9665">
            <v>12600000</v>
          </cell>
          <cell r="AC9665" t="str">
            <v>Pharma</v>
          </cell>
          <cell r="AH9665" t="str">
            <v>Tiến độ 1</v>
          </cell>
        </row>
        <row r="9666">
          <cell r="H9666" t="str">
            <v>MC001157</v>
          </cell>
          <cell r="P9666">
            <v>3948000</v>
          </cell>
          <cell r="AC9666" t="str">
            <v>Pharma</v>
          </cell>
          <cell r="AH9666" t="str">
            <v>Tiến độ 1</v>
          </cell>
        </row>
        <row r="9667">
          <cell r="H9667" t="str">
            <v>MC001157</v>
          </cell>
          <cell r="P9667">
            <v>12720000</v>
          </cell>
          <cell r="AC9667" t="str">
            <v>Sữa Bột Colos</v>
          </cell>
          <cell r="AH9667" t="str">
            <v>Tiến độ 1</v>
          </cell>
        </row>
        <row r="9668">
          <cell r="H9668" t="str">
            <v>MC001157</v>
          </cell>
          <cell r="P9668">
            <v>15300000</v>
          </cell>
          <cell r="AC9668" t="str">
            <v>Sữa Bột Colos</v>
          </cell>
          <cell r="AH9668" t="str">
            <v>Tiến độ 1</v>
          </cell>
        </row>
        <row r="9669">
          <cell r="H9669" t="str">
            <v>MC001157</v>
          </cell>
          <cell r="P9669">
            <v>9936000</v>
          </cell>
          <cell r="AC9669" t="str">
            <v>Sữa Nước Pharma</v>
          </cell>
          <cell r="AH9669" t="str">
            <v>Tiến độ 1</v>
          </cell>
        </row>
        <row r="9670">
          <cell r="H9670" t="str">
            <v>MC001157</v>
          </cell>
          <cell r="P9670">
            <v>8640000</v>
          </cell>
          <cell r="AC9670" t="str">
            <v>Sữa Nước Pharma</v>
          </cell>
          <cell r="AH9670" t="str">
            <v>Tiến độ 1</v>
          </cell>
        </row>
        <row r="9671">
          <cell r="H9671" t="str">
            <v>MC001157</v>
          </cell>
          <cell r="P9671">
            <v>2400000</v>
          </cell>
          <cell r="AC9671" t="str">
            <v>Sữa Nước Pharma</v>
          </cell>
          <cell r="AH9671" t="str">
            <v>Tiến độ 1</v>
          </cell>
        </row>
        <row r="9672">
          <cell r="H9672" t="str">
            <v>MC001157</v>
          </cell>
          <cell r="P9672">
            <v>4896000</v>
          </cell>
          <cell r="AC9672" t="str">
            <v>Sữa Nước Colos</v>
          </cell>
          <cell r="AH9672" t="str">
            <v>Tiến độ 1</v>
          </cell>
        </row>
        <row r="9673">
          <cell r="H9673" t="str">
            <v>MC001157</v>
          </cell>
          <cell r="P9673">
            <v>6528000</v>
          </cell>
          <cell r="AC9673" t="str">
            <v>Bột Ăn Dặm</v>
          </cell>
          <cell r="AH9673" t="str">
            <v>Tiến độ 1</v>
          </cell>
        </row>
        <row r="9674">
          <cell r="H9674" t="str">
            <v>MC001157</v>
          </cell>
          <cell r="P9674">
            <v>1632000</v>
          </cell>
          <cell r="AC9674" t="str">
            <v>Bột Ăn Dặm</v>
          </cell>
          <cell r="AH9674" t="str">
            <v>Tiến độ 1</v>
          </cell>
        </row>
        <row r="9675">
          <cell r="H9675" t="str">
            <v>MC002500</v>
          </cell>
          <cell r="P9675">
            <v>4032000</v>
          </cell>
          <cell r="AC9675" t="str">
            <v>Sữa Nước</v>
          </cell>
          <cell r="AH9675" t="str">
            <v>Tiến độ 1</v>
          </cell>
        </row>
        <row r="9676">
          <cell r="H9676" t="str">
            <v>MC002665</v>
          </cell>
          <cell r="P9676">
            <v>6048000</v>
          </cell>
          <cell r="AC9676" t="str">
            <v>Sữa Nước</v>
          </cell>
          <cell r="AH9676" t="str">
            <v>Tiến độ 1</v>
          </cell>
        </row>
        <row r="9677">
          <cell r="H9677" t="str">
            <v>MC002665</v>
          </cell>
          <cell r="P9677">
            <v>9273600</v>
          </cell>
          <cell r="AC9677" t="str">
            <v>Sữa Nước</v>
          </cell>
          <cell r="AH9677" t="str">
            <v>Tiến độ 1</v>
          </cell>
        </row>
        <row r="9678">
          <cell r="H9678" t="str">
            <v>MC002665</v>
          </cell>
          <cell r="P9678">
            <v>8064000</v>
          </cell>
          <cell r="AC9678" t="str">
            <v>Sữa Nước</v>
          </cell>
          <cell r="AH9678" t="str">
            <v>Tiến độ 1</v>
          </cell>
        </row>
        <row r="9679">
          <cell r="H9679" t="str">
            <v>MC002665</v>
          </cell>
          <cell r="P9679">
            <v>5184000</v>
          </cell>
          <cell r="AC9679" t="str">
            <v>Sữa Nước Pharma</v>
          </cell>
          <cell r="AH9679" t="str">
            <v>Tiến độ 1</v>
          </cell>
        </row>
        <row r="9680">
          <cell r="H9680" t="str">
            <v>MC002665</v>
          </cell>
          <cell r="P9680">
            <v>6480000</v>
          </cell>
          <cell r="AC9680" t="str">
            <v>Sữa Nước Pharma</v>
          </cell>
          <cell r="AH9680" t="str">
            <v>Tiến độ 1</v>
          </cell>
        </row>
        <row r="9681">
          <cell r="H9681" t="str">
            <v>MC001359</v>
          </cell>
          <cell r="P9681">
            <v>3600000</v>
          </cell>
          <cell r="AC9681" t="str">
            <v>Sữa Nước Pharma</v>
          </cell>
          <cell r="AH9681" t="str">
            <v>Tiến độ 1</v>
          </cell>
        </row>
        <row r="9682">
          <cell r="H9682" t="str">
            <v>MC001359</v>
          </cell>
          <cell r="P9682">
            <v>5376000</v>
          </cell>
          <cell r="AC9682" t="str">
            <v>Sữa Nước Pharma</v>
          </cell>
          <cell r="AH9682" t="str">
            <v>Tiến độ 1</v>
          </cell>
        </row>
        <row r="9683">
          <cell r="H9683" t="str">
            <v>MC001359</v>
          </cell>
          <cell r="P9683">
            <v>1324800</v>
          </cell>
          <cell r="AC9683" t="str">
            <v>Sữa Nước Pharma</v>
          </cell>
          <cell r="AH9683" t="str">
            <v>Tiến độ 1</v>
          </cell>
        </row>
        <row r="9684">
          <cell r="H9684" t="str">
            <v>MC001359</v>
          </cell>
          <cell r="P9684">
            <v>1728000</v>
          </cell>
          <cell r="AC9684" t="str">
            <v>Sữa Nước Pharma</v>
          </cell>
          <cell r="AH9684" t="str">
            <v>Tiến độ 1</v>
          </cell>
        </row>
        <row r="9685">
          <cell r="H9685" t="str">
            <v>MC002601</v>
          </cell>
          <cell r="P9685">
            <v>1200000</v>
          </cell>
          <cell r="AC9685" t="str">
            <v>Pur</v>
          </cell>
          <cell r="AH9685" t="str">
            <v>Tiến độ 1</v>
          </cell>
        </row>
        <row r="9686">
          <cell r="H9686" t="str">
            <v>MC002601</v>
          </cell>
          <cell r="P9686">
            <v>1320000</v>
          </cell>
          <cell r="AC9686" t="str">
            <v>Pur</v>
          </cell>
          <cell r="AH9686" t="str">
            <v>Tiến độ 1</v>
          </cell>
        </row>
        <row r="9687">
          <cell r="H9687" t="str">
            <v>MC002601</v>
          </cell>
          <cell r="P9687">
            <v>576000</v>
          </cell>
          <cell r="AC9687" t="str">
            <v>Pur</v>
          </cell>
          <cell r="AH9687" t="str">
            <v>Tiến độ 1</v>
          </cell>
        </row>
        <row r="9688">
          <cell r="H9688" t="str">
            <v>MC002601</v>
          </cell>
          <cell r="P9688">
            <v>510000</v>
          </cell>
          <cell r="AC9688" t="str">
            <v>Pur</v>
          </cell>
          <cell r="AH9688" t="str">
            <v>Tiến độ 1</v>
          </cell>
        </row>
        <row r="9689">
          <cell r="H9689" t="str">
            <v>MC002601</v>
          </cell>
          <cell r="P9689">
            <v>960000</v>
          </cell>
          <cell r="AC9689" t="str">
            <v>Pur</v>
          </cell>
          <cell r="AH9689" t="str">
            <v>Tiến độ 1</v>
          </cell>
        </row>
        <row r="9690">
          <cell r="H9690" t="str">
            <v>MC002601</v>
          </cell>
          <cell r="P9690">
            <v>420000</v>
          </cell>
          <cell r="AC9690" t="str">
            <v>Pur</v>
          </cell>
          <cell r="AH9690" t="str">
            <v>Tiến độ 1</v>
          </cell>
        </row>
        <row r="9691">
          <cell r="H9691" t="str">
            <v>MC002601</v>
          </cell>
          <cell r="P9691">
            <v>15724800</v>
          </cell>
          <cell r="AC9691" t="str">
            <v>Sữa Nước</v>
          </cell>
          <cell r="AH9691" t="str">
            <v>Tiến độ 1</v>
          </cell>
        </row>
        <row r="9692">
          <cell r="H9692" t="str">
            <v>MC002601</v>
          </cell>
          <cell r="P9692">
            <v>8064000</v>
          </cell>
          <cell r="AC9692" t="str">
            <v>Sữa Nước</v>
          </cell>
          <cell r="AH9692" t="str">
            <v>Tiến độ 1</v>
          </cell>
        </row>
        <row r="9693">
          <cell r="H9693" t="str">
            <v>MC002601</v>
          </cell>
          <cell r="P9693">
            <v>24192000</v>
          </cell>
          <cell r="AC9693" t="str">
            <v>Sữa Nước</v>
          </cell>
          <cell r="AH9693" t="str">
            <v>Tiến độ 1</v>
          </cell>
        </row>
        <row r="9694">
          <cell r="H9694" t="str">
            <v>MC002601</v>
          </cell>
          <cell r="P9694">
            <v>16128000</v>
          </cell>
          <cell r="AC9694" t="str">
            <v>Sữa Nước</v>
          </cell>
          <cell r="AH9694" t="str">
            <v>Tiến độ 1</v>
          </cell>
        </row>
        <row r="9695">
          <cell r="H9695" t="str">
            <v>MC002601</v>
          </cell>
          <cell r="P9695">
            <v>6048000</v>
          </cell>
          <cell r="AC9695" t="str">
            <v>Sữa Nước</v>
          </cell>
          <cell r="AH9695" t="str">
            <v>Tiến độ 1</v>
          </cell>
        </row>
        <row r="9696">
          <cell r="H9696" t="str">
            <v>MC002601</v>
          </cell>
          <cell r="P9696">
            <v>9273600</v>
          </cell>
          <cell r="AC9696" t="str">
            <v>Sữa Nước</v>
          </cell>
          <cell r="AH9696" t="str">
            <v>Tiến độ 1</v>
          </cell>
        </row>
        <row r="9697">
          <cell r="H9697" t="str">
            <v>MC002601</v>
          </cell>
          <cell r="P9697">
            <v>472000</v>
          </cell>
          <cell r="AC9697" t="str">
            <v>Bột Ăn Dặm</v>
          </cell>
          <cell r="AH9697" t="str">
            <v>Tiến độ 1</v>
          </cell>
        </row>
        <row r="9698">
          <cell r="H9698" t="str">
            <v>MC002601</v>
          </cell>
          <cell r="P9698">
            <v>708000</v>
          </cell>
          <cell r="AC9698" t="str">
            <v>Bột Ăn Dặm</v>
          </cell>
          <cell r="AH9698" t="str">
            <v>Tiến độ 1</v>
          </cell>
        </row>
        <row r="9699">
          <cell r="H9699" t="str">
            <v>MC002601</v>
          </cell>
          <cell r="P9699">
            <v>708000</v>
          </cell>
          <cell r="AC9699" t="str">
            <v>Bột Ăn Dặm</v>
          </cell>
          <cell r="AH9699" t="str">
            <v>Tiến độ 1</v>
          </cell>
        </row>
        <row r="9700">
          <cell r="H9700" t="str">
            <v>MC002601</v>
          </cell>
          <cell r="P9700">
            <v>708000</v>
          </cell>
          <cell r="AC9700" t="str">
            <v>Bột Ăn Dặm</v>
          </cell>
          <cell r="AH9700" t="str">
            <v>Tiến độ 1</v>
          </cell>
        </row>
        <row r="9701">
          <cell r="H9701" t="str">
            <v>MC002601</v>
          </cell>
          <cell r="P9701">
            <v>816000</v>
          </cell>
          <cell r="AC9701" t="str">
            <v>Bột Ăn Dặm</v>
          </cell>
          <cell r="AH9701" t="str">
            <v>Tiến độ 1</v>
          </cell>
        </row>
        <row r="9702">
          <cell r="H9702" t="str">
            <v>MC002601</v>
          </cell>
          <cell r="P9702">
            <v>544000</v>
          </cell>
          <cell r="AC9702" t="str">
            <v>Bột Ăn Dặm</v>
          </cell>
          <cell r="AH9702" t="str">
            <v>Tiến độ 1</v>
          </cell>
        </row>
        <row r="9703">
          <cell r="H9703" t="str">
            <v>MC002601</v>
          </cell>
          <cell r="P9703">
            <v>4248000</v>
          </cell>
          <cell r="AC9703" t="str">
            <v>Bột Ăn Dặm</v>
          </cell>
          <cell r="AH9703" t="str">
            <v>Tiến độ 1</v>
          </cell>
        </row>
        <row r="9704">
          <cell r="H9704" t="str">
            <v>MC002601</v>
          </cell>
          <cell r="P9704">
            <v>544000</v>
          </cell>
          <cell r="AC9704" t="str">
            <v>Bột Ăn Dặm</v>
          </cell>
          <cell r="AH9704" t="str">
            <v>Tiến độ 1</v>
          </cell>
        </row>
        <row r="9705">
          <cell r="H9705" t="str">
            <v>MC000370</v>
          </cell>
          <cell r="P9705">
            <v>540000</v>
          </cell>
          <cell r="AC9705" t="str">
            <v>Nunest</v>
          </cell>
          <cell r="AH9705" t="str">
            <v>Tiến độ 1</v>
          </cell>
        </row>
        <row r="9706">
          <cell r="H9706" t="str">
            <v>MC001814</v>
          </cell>
          <cell r="P9706">
            <v>382500</v>
          </cell>
          <cell r="AC9706" t="str">
            <v>PUR</v>
          </cell>
          <cell r="AH9706" t="str">
            <v>Tiến độ 1</v>
          </cell>
        </row>
        <row r="9707">
          <cell r="H9707" t="str">
            <v>MC001814</v>
          </cell>
          <cell r="P9707">
            <v>290000</v>
          </cell>
          <cell r="AC9707" t="str">
            <v>PUR</v>
          </cell>
          <cell r="AH9707" t="str">
            <v>Tiến độ 1</v>
          </cell>
        </row>
        <row r="9708">
          <cell r="H9708" t="str">
            <v>MC001814</v>
          </cell>
          <cell r="P9708">
            <v>180000</v>
          </cell>
          <cell r="AC9708" t="str">
            <v>Pur</v>
          </cell>
          <cell r="AH9708" t="str">
            <v>Tiến độ 1</v>
          </cell>
        </row>
        <row r="9709">
          <cell r="H9709" t="str">
            <v>MC001814</v>
          </cell>
          <cell r="P9709">
            <v>360000</v>
          </cell>
          <cell r="AC9709" t="str">
            <v>Pur</v>
          </cell>
          <cell r="AH9709" t="str">
            <v>Tiến độ 1</v>
          </cell>
        </row>
        <row r="9710">
          <cell r="H9710" t="str">
            <v>MC001814</v>
          </cell>
          <cell r="P9710">
            <v>300000</v>
          </cell>
          <cell r="AC9710" t="str">
            <v>Pur</v>
          </cell>
          <cell r="AH9710" t="str">
            <v>Tiến độ 1</v>
          </cell>
        </row>
        <row r="9711">
          <cell r="H9711" t="str">
            <v>MC001814</v>
          </cell>
          <cell r="P9711">
            <v>1190000</v>
          </cell>
          <cell r="AC9711" t="str">
            <v>Pur</v>
          </cell>
          <cell r="AH9711" t="str">
            <v>Tiến độ 1</v>
          </cell>
        </row>
        <row r="9712">
          <cell r="H9712" t="str">
            <v>MC001814</v>
          </cell>
          <cell r="P9712">
            <v>360000</v>
          </cell>
          <cell r="AC9712" t="str">
            <v>Pur</v>
          </cell>
          <cell r="AH9712" t="str">
            <v>Tiến độ 1</v>
          </cell>
        </row>
        <row r="9713">
          <cell r="H9713" t="str">
            <v>MC001814</v>
          </cell>
          <cell r="P9713">
            <v>3680000</v>
          </cell>
          <cell r="AC9713" t="str">
            <v>Pur</v>
          </cell>
          <cell r="AH9713" t="str">
            <v>Tiến độ 1</v>
          </cell>
        </row>
        <row r="9714">
          <cell r="H9714" t="str">
            <v>MC001814</v>
          </cell>
          <cell r="P9714">
            <v>3120000</v>
          </cell>
          <cell r="AC9714" t="str">
            <v>Pur</v>
          </cell>
          <cell r="AH9714" t="str">
            <v>Tiến độ 1</v>
          </cell>
        </row>
        <row r="9715">
          <cell r="H9715" t="str">
            <v>MC001814</v>
          </cell>
          <cell r="P9715">
            <v>280000</v>
          </cell>
          <cell r="AC9715" t="str">
            <v>Pur</v>
          </cell>
          <cell r="AH9715" t="str">
            <v>Tiến độ 1</v>
          </cell>
        </row>
        <row r="9716">
          <cell r="H9716" t="str">
            <v>MC001814</v>
          </cell>
          <cell r="P9716">
            <v>2160000</v>
          </cell>
          <cell r="AC9716" t="str">
            <v>Pur</v>
          </cell>
          <cell r="AH9716" t="str">
            <v>Tiến độ 1</v>
          </cell>
        </row>
        <row r="9717">
          <cell r="H9717" t="str">
            <v>MC001814</v>
          </cell>
          <cell r="P9717">
            <v>177000</v>
          </cell>
          <cell r="AC9717" t="str">
            <v>Pur</v>
          </cell>
          <cell r="AH9717" t="str">
            <v>Tiến độ 1</v>
          </cell>
        </row>
        <row r="9718">
          <cell r="H9718" t="str">
            <v>MC001814</v>
          </cell>
          <cell r="P9718">
            <v>663000</v>
          </cell>
          <cell r="AC9718" t="str">
            <v>Pur</v>
          </cell>
          <cell r="AH9718" t="str">
            <v>Tiến độ 1</v>
          </cell>
        </row>
        <row r="9719">
          <cell r="H9719" t="str">
            <v>MC001814</v>
          </cell>
          <cell r="P9719">
            <v>5400000</v>
          </cell>
          <cell r="AC9719" t="str">
            <v>Pur</v>
          </cell>
          <cell r="AH9719" t="str">
            <v>Tiến độ 1</v>
          </cell>
        </row>
        <row r="9720">
          <cell r="H9720" t="str">
            <v>MC001814</v>
          </cell>
          <cell r="P9720">
            <v>595000</v>
          </cell>
          <cell r="AC9720" t="str">
            <v>Pur</v>
          </cell>
          <cell r="AH9720" t="str">
            <v>Tiến độ 1</v>
          </cell>
        </row>
        <row r="9721">
          <cell r="H9721" t="str">
            <v>MC001814</v>
          </cell>
          <cell r="P9721">
            <v>1404000</v>
          </cell>
          <cell r="AC9721" t="str">
            <v>Pur</v>
          </cell>
          <cell r="AH9721" t="str">
            <v>Tiến độ 1</v>
          </cell>
        </row>
        <row r="9722">
          <cell r="H9722" t="str">
            <v>MC001814</v>
          </cell>
          <cell r="P9722">
            <v>270000</v>
          </cell>
          <cell r="AC9722" t="str">
            <v>Pur</v>
          </cell>
          <cell r="AH9722" t="str">
            <v>Tiến độ 1</v>
          </cell>
        </row>
        <row r="9723">
          <cell r="H9723" t="str">
            <v>MC001814</v>
          </cell>
          <cell r="P9723">
            <v>85000</v>
          </cell>
          <cell r="AC9723" t="str">
            <v>Pur</v>
          </cell>
          <cell r="AH9723" t="str">
            <v>Tiến độ 1</v>
          </cell>
        </row>
        <row r="9724">
          <cell r="H9724" t="str">
            <v>MC001814</v>
          </cell>
          <cell r="P9724">
            <v>595000</v>
          </cell>
          <cell r="AC9724" t="str">
            <v>Pur</v>
          </cell>
          <cell r="AH9724" t="str">
            <v>Tiến độ 1</v>
          </cell>
        </row>
        <row r="9725">
          <cell r="H9725" t="str">
            <v>MC001814</v>
          </cell>
          <cell r="P9725">
            <v>144000</v>
          </cell>
          <cell r="AC9725" t="str">
            <v>Pur</v>
          </cell>
          <cell r="AH9725" t="str">
            <v>Tiến độ 1</v>
          </cell>
        </row>
        <row r="9726">
          <cell r="H9726" t="str">
            <v>MC000775</v>
          </cell>
          <cell r="P9726">
            <v>460000</v>
          </cell>
          <cell r="AC9726" t="str">
            <v>Pur</v>
          </cell>
          <cell r="AH9726" t="str">
            <v>Tiến độ 1</v>
          </cell>
        </row>
        <row r="9727">
          <cell r="H9727" t="str">
            <v>MC002728</v>
          </cell>
          <cell r="P9727">
            <v>280000</v>
          </cell>
          <cell r="AC9727" t="str">
            <v>Pur</v>
          </cell>
          <cell r="AH9727" t="str">
            <v>Tiến độ 1</v>
          </cell>
        </row>
        <row r="9728">
          <cell r="H9728" t="str">
            <v>MC002728</v>
          </cell>
          <cell r="P9728">
            <v>3060000</v>
          </cell>
          <cell r="AC9728" t="str">
            <v>PUR</v>
          </cell>
          <cell r="AH9728" t="str">
            <v>Tiến độ 1</v>
          </cell>
        </row>
        <row r="9729">
          <cell r="H9729" t="str">
            <v>MC002089</v>
          </cell>
          <cell r="P9729">
            <v>1104000</v>
          </cell>
          <cell r="AC9729" t="str">
            <v>Pur</v>
          </cell>
          <cell r="AH9729" t="str">
            <v>Tiến độ 1</v>
          </cell>
        </row>
        <row r="9730">
          <cell r="H9730" t="str">
            <v>MC002537</v>
          </cell>
          <cell r="P9730">
            <v>5880000</v>
          </cell>
          <cell r="AC9730" t="str">
            <v>Dinh Dưỡng</v>
          </cell>
          <cell r="AH9730" t="str">
            <v>Tiến độ 1</v>
          </cell>
        </row>
        <row r="9731">
          <cell r="H9731" t="str">
            <v>MC002308</v>
          </cell>
          <cell r="P9731">
            <v>1350000</v>
          </cell>
          <cell r="AC9731" t="str">
            <v>Pharma</v>
          </cell>
          <cell r="AH9731" t="str">
            <v>Tiến độ 1</v>
          </cell>
        </row>
        <row r="9732">
          <cell r="H9732" t="str">
            <v>MC002761</v>
          </cell>
          <cell r="P9732">
            <v>3680000</v>
          </cell>
          <cell r="AC9732" t="str">
            <v>Sữa Nước</v>
          </cell>
          <cell r="AH9732" t="str">
            <v>Tiến độ 1</v>
          </cell>
        </row>
        <row r="9733">
          <cell r="H9733" t="str">
            <v>MC001261</v>
          </cell>
          <cell r="P9733">
            <v>5100000</v>
          </cell>
          <cell r="AC9733" t="str">
            <v>PUR</v>
          </cell>
          <cell r="AH9733" t="str">
            <v>Tiến độ 1</v>
          </cell>
        </row>
        <row r="9734">
          <cell r="H9734" t="str">
            <v>MC002044</v>
          </cell>
          <cell r="P9734">
            <v>660000</v>
          </cell>
          <cell r="AC9734" t="str">
            <v>Pur</v>
          </cell>
          <cell r="AH9734" t="str">
            <v>Tiến độ 1</v>
          </cell>
        </row>
        <row r="9735">
          <cell r="H9735" t="str">
            <v>MC002044</v>
          </cell>
          <cell r="P9735">
            <v>660000</v>
          </cell>
          <cell r="AC9735" t="str">
            <v>Pur</v>
          </cell>
          <cell r="AH9735" t="str">
            <v>Tiến độ 1</v>
          </cell>
        </row>
        <row r="9736">
          <cell r="H9736" t="str">
            <v>MC002044</v>
          </cell>
          <cell r="P9736">
            <v>720000</v>
          </cell>
          <cell r="AC9736" t="str">
            <v>Pur</v>
          </cell>
          <cell r="AH9736" t="str">
            <v>Tiến độ 1</v>
          </cell>
        </row>
        <row r="9737">
          <cell r="H9737" t="str">
            <v>MC002550</v>
          </cell>
          <cell r="P9737">
            <v>1560000</v>
          </cell>
          <cell r="AC9737" t="str">
            <v>Pharma</v>
          </cell>
          <cell r="AH9737" t="str">
            <v>Tiến độ 1</v>
          </cell>
        </row>
        <row r="9738">
          <cell r="H9738" t="str">
            <v>MC002550</v>
          </cell>
          <cell r="P9738">
            <v>1620000</v>
          </cell>
          <cell r="AC9738" t="str">
            <v>Pharma</v>
          </cell>
          <cell r="AH9738" t="str">
            <v>Tiến độ 1</v>
          </cell>
        </row>
        <row r="9739">
          <cell r="H9739" t="str">
            <v>MC000593</v>
          </cell>
          <cell r="P9739">
            <v>3864000</v>
          </cell>
          <cell r="AC9739" t="str">
            <v>Dinh Dưỡng</v>
          </cell>
          <cell r="AH9739" t="str">
            <v>Tiến độ 1</v>
          </cell>
        </row>
        <row r="9740">
          <cell r="H9740" t="str">
            <v>MC002565</v>
          </cell>
          <cell r="P9740">
            <v>3456000</v>
          </cell>
          <cell r="AC9740" t="str">
            <v>Sữa Nước</v>
          </cell>
          <cell r="AH9740" t="str">
            <v>Tiến độ 1</v>
          </cell>
        </row>
        <row r="9741">
          <cell r="H9741" t="str">
            <v>MC000035</v>
          </cell>
          <cell r="P9741">
            <v>7896000</v>
          </cell>
          <cell r="AC9741" t="str">
            <v>Pharma</v>
          </cell>
          <cell r="AH9741" t="str">
            <v>Tiến độ 1</v>
          </cell>
        </row>
        <row r="9742">
          <cell r="H9742" t="str">
            <v>MC001285</v>
          </cell>
          <cell r="P9742">
            <v>1425000</v>
          </cell>
          <cell r="AC9742" t="str">
            <v>Nunest</v>
          </cell>
          <cell r="AH9742" t="str">
            <v>Tiến độ 1</v>
          </cell>
        </row>
        <row r="9743">
          <cell r="H9743" t="str">
            <v>MC001285</v>
          </cell>
          <cell r="P9743">
            <v>990000</v>
          </cell>
          <cell r="AC9743" t="str">
            <v>Nunest</v>
          </cell>
          <cell r="AH9743" t="str">
            <v>Tiến độ 1</v>
          </cell>
        </row>
        <row r="9744">
          <cell r="H9744" t="str">
            <v>MC001285</v>
          </cell>
          <cell r="P9744">
            <v>3300000</v>
          </cell>
          <cell r="AC9744" t="str">
            <v>Nunest</v>
          </cell>
          <cell r="AH9744" t="str">
            <v>Tiến độ 1</v>
          </cell>
        </row>
        <row r="9745">
          <cell r="H9745" t="str">
            <v>MC001285</v>
          </cell>
          <cell r="P9745">
            <v>2370000</v>
          </cell>
          <cell r="AC9745" t="str">
            <v>Nunest</v>
          </cell>
          <cell r="AH9745" t="str">
            <v>Tiến độ 1</v>
          </cell>
        </row>
        <row r="9746">
          <cell r="H9746" t="str">
            <v>MC001285</v>
          </cell>
          <cell r="P9746">
            <v>720000</v>
          </cell>
          <cell r="AC9746" t="str">
            <v>Sữa Nước</v>
          </cell>
          <cell r="AH9746" t="str">
            <v>Tiến độ 1</v>
          </cell>
        </row>
        <row r="9747">
          <cell r="H9747" t="str">
            <v>MC001285</v>
          </cell>
          <cell r="P9747">
            <v>720000</v>
          </cell>
          <cell r="AC9747" t="str">
            <v>Sữa Nước</v>
          </cell>
          <cell r="AH9747" t="str">
            <v>Tiến độ 1</v>
          </cell>
        </row>
        <row r="9748">
          <cell r="H9748" t="str">
            <v>MC001285</v>
          </cell>
          <cell r="P9748">
            <v>936000</v>
          </cell>
          <cell r="AC9748" t="str">
            <v>Sữa Nước</v>
          </cell>
          <cell r="AH9748" t="str">
            <v>Tiến độ 1</v>
          </cell>
        </row>
        <row r="9749">
          <cell r="H9749" t="str">
            <v>MC001285</v>
          </cell>
          <cell r="P9749">
            <v>2246400</v>
          </cell>
          <cell r="AC9749" t="str">
            <v>Sữa Nước</v>
          </cell>
          <cell r="AH9749" t="str">
            <v>Tiến độ 1</v>
          </cell>
        </row>
        <row r="9750">
          <cell r="H9750" t="str">
            <v>MC001285</v>
          </cell>
          <cell r="P9750">
            <v>2592000</v>
          </cell>
          <cell r="AC9750" t="str">
            <v>Sữa Nước</v>
          </cell>
          <cell r="AH9750" t="str">
            <v>Tiến độ 1</v>
          </cell>
        </row>
        <row r="9751">
          <cell r="H9751" t="str">
            <v>MC001285</v>
          </cell>
          <cell r="P9751">
            <v>816000</v>
          </cell>
          <cell r="AC9751" t="str">
            <v>Bột Ăn Dặm</v>
          </cell>
          <cell r="AH9751" t="str">
            <v>Tiến độ 1</v>
          </cell>
        </row>
        <row r="9752">
          <cell r="H9752" t="str">
            <v>MC001285</v>
          </cell>
          <cell r="P9752">
            <v>4752000</v>
          </cell>
          <cell r="AC9752" t="str">
            <v>Dinh Dưỡng</v>
          </cell>
          <cell r="AH9752" t="str">
            <v>Tiến độ 1</v>
          </cell>
        </row>
        <row r="9753">
          <cell r="H9753" t="str">
            <v>MC001285</v>
          </cell>
          <cell r="P9753">
            <v>2160000</v>
          </cell>
          <cell r="AC9753" t="str">
            <v>Sữa Nước Pharma</v>
          </cell>
          <cell r="AH9753" t="str">
            <v>Tiến độ 1</v>
          </cell>
        </row>
        <row r="9754">
          <cell r="H9754" t="str">
            <v>MC001285</v>
          </cell>
          <cell r="P9754">
            <v>2592000</v>
          </cell>
          <cell r="AC9754" t="str">
            <v>Sữa Nước Pharma</v>
          </cell>
          <cell r="AH9754" t="str">
            <v>Tiến độ 1</v>
          </cell>
        </row>
        <row r="9755">
          <cell r="H9755" t="str">
            <v>MC001285</v>
          </cell>
          <cell r="P9755">
            <v>1800000</v>
          </cell>
          <cell r="AC9755" t="str">
            <v>Sữa Nước Pharma</v>
          </cell>
          <cell r="AH9755" t="str">
            <v>Tiến độ 1</v>
          </cell>
        </row>
        <row r="9756">
          <cell r="H9756" t="str">
            <v>MC001229</v>
          </cell>
          <cell r="P9756">
            <v>33120000</v>
          </cell>
          <cell r="AC9756" t="str">
            <v>Pharma</v>
          </cell>
          <cell r="AH9756" t="str">
            <v>Tiến độ 1</v>
          </cell>
        </row>
        <row r="9757">
          <cell r="H9757" t="str">
            <v>MC002666</v>
          </cell>
          <cell r="P9757">
            <v>1800000</v>
          </cell>
          <cell r="AC9757" t="str">
            <v>Sữa Nước Pharma</v>
          </cell>
          <cell r="AH9757" t="str">
            <v>Tiến độ 1</v>
          </cell>
        </row>
        <row r="9758">
          <cell r="H9758" t="str">
            <v>MC002666</v>
          </cell>
          <cell r="P9758">
            <v>2688000</v>
          </cell>
          <cell r="AC9758" t="str">
            <v>Sữa Nước Pharma</v>
          </cell>
          <cell r="AH9758" t="str">
            <v>Tiến độ 1</v>
          </cell>
        </row>
        <row r="9759">
          <cell r="H9759" t="str">
            <v>MC002513</v>
          </cell>
          <cell r="P9759">
            <v>3240000</v>
          </cell>
          <cell r="AC9759" t="str">
            <v>Pharma</v>
          </cell>
          <cell r="AH9759" t="str">
            <v>Tiến độ 1</v>
          </cell>
        </row>
        <row r="9760">
          <cell r="H9760" t="str">
            <v>MC002267</v>
          </cell>
          <cell r="P9760">
            <v>1152000</v>
          </cell>
          <cell r="AC9760" t="str">
            <v>Sữa Nước</v>
          </cell>
          <cell r="AH9760" t="str">
            <v>Tiến độ 1</v>
          </cell>
        </row>
        <row r="9761">
          <cell r="H9761" t="str">
            <v>MC000853</v>
          </cell>
          <cell r="P9761">
            <v>3012000</v>
          </cell>
          <cell r="AC9761" t="str">
            <v>Dinh Dưỡng</v>
          </cell>
          <cell r="AH9761" t="str">
            <v>Tiến độ 1</v>
          </cell>
        </row>
        <row r="9762">
          <cell r="H9762" t="str">
            <v>MC001235</v>
          </cell>
          <cell r="P9762">
            <v>1506000</v>
          </cell>
          <cell r="AC9762" t="str">
            <v>Dinh Dưỡng</v>
          </cell>
          <cell r="AH9762" t="str">
            <v>Tiến độ 1</v>
          </cell>
        </row>
        <row r="9763">
          <cell r="H9763" t="str">
            <v>MC000377</v>
          </cell>
          <cell r="P9763">
            <v>708000</v>
          </cell>
          <cell r="AC9763" t="str">
            <v>Bột Ăn Dặm</v>
          </cell>
          <cell r="AH9763" t="str">
            <v>Tiến độ 1</v>
          </cell>
        </row>
        <row r="9764">
          <cell r="H9764" t="str">
            <v>MC002173</v>
          </cell>
          <cell r="P9764">
            <v>520000</v>
          </cell>
          <cell r="AC9764" t="str">
            <v>Nunest</v>
          </cell>
          <cell r="AH9764" t="str">
            <v>Tiến độ 1</v>
          </cell>
        </row>
        <row r="9765">
          <cell r="H9765" t="str">
            <v>MC002173</v>
          </cell>
          <cell r="P9765">
            <v>370000</v>
          </cell>
          <cell r="AC9765" t="str">
            <v>Dinh Dưỡng</v>
          </cell>
          <cell r="AH9765" t="str">
            <v>Tiến độ 1</v>
          </cell>
        </row>
        <row r="9766">
          <cell r="H9766" t="str">
            <v>MC002173</v>
          </cell>
          <cell r="P9766">
            <v>312000</v>
          </cell>
          <cell r="AC9766" t="str">
            <v>Sữa Nước</v>
          </cell>
          <cell r="AH9766" t="str">
            <v>Tiến độ 1</v>
          </cell>
        </row>
        <row r="9767">
          <cell r="H9767" t="str">
            <v>MC002173</v>
          </cell>
          <cell r="P9767">
            <v>288000</v>
          </cell>
          <cell r="AC9767" t="str">
            <v>Sữa Nước</v>
          </cell>
          <cell r="AH9767" t="str">
            <v>Tiến độ 1</v>
          </cell>
        </row>
        <row r="9768">
          <cell r="H9768" t="str">
            <v>MC002173</v>
          </cell>
          <cell r="P9768">
            <v>640000</v>
          </cell>
          <cell r="AC9768" t="str">
            <v>Pharma</v>
          </cell>
          <cell r="AH9768" t="str">
            <v>Tiến độ 1</v>
          </cell>
        </row>
        <row r="9769">
          <cell r="H9769" t="str">
            <v>MC002173</v>
          </cell>
          <cell r="P9769">
            <v>270000</v>
          </cell>
          <cell r="AC9769" t="str">
            <v>Pharma</v>
          </cell>
          <cell r="AH9769" t="str">
            <v>Tiến độ 1</v>
          </cell>
        </row>
        <row r="9770">
          <cell r="H9770" t="str">
            <v>MC002173</v>
          </cell>
          <cell r="P9770">
            <v>540000</v>
          </cell>
          <cell r="AC9770" t="str">
            <v>Pharma</v>
          </cell>
          <cell r="AH9770" t="str">
            <v>Tiến độ 1</v>
          </cell>
        </row>
        <row r="9771">
          <cell r="H9771" t="str">
            <v>MC002173</v>
          </cell>
          <cell r="P9771">
            <v>640000</v>
          </cell>
          <cell r="AC9771" t="str">
            <v>Pharma</v>
          </cell>
          <cell r="AH9771" t="str">
            <v>Tiến độ 1</v>
          </cell>
        </row>
        <row r="9772">
          <cell r="H9772" t="str">
            <v>MC002173</v>
          </cell>
          <cell r="P9772">
            <v>510000</v>
          </cell>
          <cell r="AC9772" t="str">
            <v>Sữa Bột Colos</v>
          </cell>
          <cell r="AH9772" t="str">
            <v>Tiến độ 1</v>
          </cell>
        </row>
        <row r="9773">
          <cell r="H9773" t="str">
            <v>MC002173</v>
          </cell>
          <cell r="P9773">
            <v>1188000</v>
          </cell>
          <cell r="AC9773" t="str">
            <v>Dinh Dưỡng</v>
          </cell>
          <cell r="AH9773" t="str">
            <v>Tiến độ 1</v>
          </cell>
        </row>
        <row r="9774">
          <cell r="H9774" t="str">
            <v>MC002173</v>
          </cell>
          <cell r="P9774">
            <v>185000</v>
          </cell>
          <cell r="AC9774" t="str">
            <v>Dinh Dưỡng</v>
          </cell>
          <cell r="AH9774" t="str">
            <v>Tiến độ 1</v>
          </cell>
        </row>
        <row r="9775">
          <cell r="H9775" t="str">
            <v>MC002173</v>
          </cell>
          <cell r="P9775">
            <v>360000</v>
          </cell>
          <cell r="AC9775" t="str">
            <v>Sữa Nước Pharma</v>
          </cell>
          <cell r="AH9775" t="str">
            <v>Tiến độ 1</v>
          </cell>
        </row>
        <row r="9776">
          <cell r="H9776" t="str">
            <v>MC002173</v>
          </cell>
          <cell r="P9776">
            <v>288000</v>
          </cell>
          <cell r="AC9776" t="str">
            <v>Sữa Nước</v>
          </cell>
          <cell r="AH9776" t="str">
            <v>Tiến độ 1</v>
          </cell>
        </row>
        <row r="9777">
          <cell r="H9777" t="str">
            <v>MC002173</v>
          </cell>
          <cell r="P9777">
            <v>270000</v>
          </cell>
          <cell r="AC9777" t="str">
            <v>Pharma</v>
          </cell>
          <cell r="AH9777" t="str">
            <v>Tiến độ 1</v>
          </cell>
        </row>
        <row r="9778">
          <cell r="H9778" t="str">
            <v>MC002173</v>
          </cell>
          <cell r="P9778">
            <v>270000</v>
          </cell>
          <cell r="AC9778" t="str">
            <v>Pharma</v>
          </cell>
          <cell r="AH9778" t="str">
            <v>Tiến độ 1</v>
          </cell>
        </row>
        <row r="9779">
          <cell r="H9779" t="str">
            <v>MC002173</v>
          </cell>
          <cell r="P9779">
            <v>2160000</v>
          </cell>
          <cell r="AC9779" t="str">
            <v>Pharma</v>
          </cell>
          <cell r="AH9779" t="str">
            <v>Tiến độ 1</v>
          </cell>
        </row>
        <row r="9780">
          <cell r="H9780" t="str">
            <v>MC002173</v>
          </cell>
          <cell r="P9780">
            <v>1080000</v>
          </cell>
          <cell r="AC9780" t="str">
            <v>Pharma</v>
          </cell>
          <cell r="AH9780" t="str">
            <v>Tiến độ 1</v>
          </cell>
        </row>
        <row r="9781">
          <cell r="H9781" t="str">
            <v>MC002173</v>
          </cell>
          <cell r="P9781">
            <v>270000</v>
          </cell>
          <cell r="AC9781" t="str">
            <v>Pharma</v>
          </cell>
          <cell r="AH9781" t="str">
            <v>Tiến độ 1</v>
          </cell>
        </row>
        <row r="9782">
          <cell r="H9782" t="str">
            <v>MC002173</v>
          </cell>
          <cell r="P9782">
            <v>1760000</v>
          </cell>
          <cell r="AC9782" t="str">
            <v>Pharma</v>
          </cell>
          <cell r="AH9782" t="str">
            <v>Tiến độ 1</v>
          </cell>
        </row>
        <row r="9783">
          <cell r="H9783" t="str">
            <v>MC002173</v>
          </cell>
          <cell r="P9783">
            <v>432000</v>
          </cell>
          <cell r="AC9783" t="str">
            <v>Sữa Nước Pharma</v>
          </cell>
          <cell r="AH9783" t="str">
            <v>Tiến độ 1</v>
          </cell>
        </row>
        <row r="9784">
          <cell r="H9784" t="str">
            <v>MC002173</v>
          </cell>
          <cell r="P9784">
            <v>490000</v>
          </cell>
          <cell r="AC9784" t="str">
            <v>Dinh Dưỡng</v>
          </cell>
          <cell r="AH9784" t="str">
            <v>Tiến độ 1</v>
          </cell>
        </row>
        <row r="9785">
          <cell r="H9785" t="str">
            <v>MC002173</v>
          </cell>
          <cell r="P9785">
            <v>480000</v>
          </cell>
          <cell r="AC9785" t="str">
            <v>Dinh Dưỡng</v>
          </cell>
          <cell r="AH9785" t="str">
            <v>Tiến độ 1</v>
          </cell>
        </row>
        <row r="9786">
          <cell r="H9786" t="str">
            <v>MC002173</v>
          </cell>
          <cell r="P9786">
            <v>236000</v>
          </cell>
          <cell r="AC9786" t="str">
            <v>Bột Ăn Dặm</v>
          </cell>
          <cell r="AH9786" t="str">
            <v>Tiến độ 1</v>
          </cell>
        </row>
        <row r="9787">
          <cell r="H9787" t="str">
            <v>MC002173</v>
          </cell>
          <cell r="P9787">
            <v>288000</v>
          </cell>
          <cell r="AC9787" t="str">
            <v>Sữa Nước</v>
          </cell>
          <cell r="AH9787" t="str">
            <v>Tiến độ 1</v>
          </cell>
        </row>
        <row r="9788">
          <cell r="H9788" t="str">
            <v>MC002173</v>
          </cell>
          <cell r="P9788">
            <v>185000</v>
          </cell>
          <cell r="AC9788" t="str">
            <v>Dinh Dưỡng</v>
          </cell>
          <cell r="AH9788" t="str">
            <v>Tiến độ 1</v>
          </cell>
        </row>
        <row r="9789">
          <cell r="H9789" t="str">
            <v>MC002173</v>
          </cell>
          <cell r="P9789">
            <v>1080000</v>
          </cell>
          <cell r="AC9789" t="str">
            <v>Pharma</v>
          </cell>
          <cell r="AH9789" t="str">
            <v>Tiến độ 1</v>
          </cell>
        </row>
        <row r="9790">
          <cell r="H9790" t="str">
            <v>MC002173</v>
          </cell>
          <cell r="P9790">
            <v>489600</v>
          </cell>
          <cell r="AC9790" t="str">
            <v>Sữa Nước Colos</v>
          </cell>
          <cell r="AH9790" t="str">
            <v>Tiến độ 1</v>
          </cell>
        </row>
        <row r="9791">
          <cell r="H9791" t="str">
            <v>MC002173</v>
          </cell>
          <cell r="P9791">
            <v>396000</v>
          </cell>
          <cell r="AC9791" t="str">
            <v>Dinh Dưỡng</v>
          </cell>
          <cell r="AH9791" t="str">
            <v>Tiến độ 1</v>
          </cell>
        </row>
        <row r="9792">
          <cell r="H9792" t="str">
            <v>MC002173</v>
          </cell>
          <cell r="P9792">
            <v>59000</v>
          </cell>
          <cell r="AC9792" t="str">
            <v>Bột Ăn Dặm</v>
          </cell>
          <cell r="AH9792" t="str">
            <v>Tiến độ 1</v>
          </cell>
        </row>
        <row r="9793">
          <cell r="H9793" t="str">
            <v>MC002173</v>
          </cell>
          <cell r="P9793">
            <v>59000</v>
          </cell>
          <cell r="AC9793" t="str">
            <v>Bột Ăn Dặm</v>
          </cell>
          <cell r="AH9793" t="str">
            <v>Tiến độ 1</v>
          </cell>
        </row>
        <row r="9794">
          <cell r="H9794" t="str">
            <v>MC002173</v>
          </cell>
          <cell r="P9794">
            <v>59000</v>
          </cell>
          <cell r="AC9794" t="str">
            <v>Bột Ăn Dặm</v>
          </cell>
          <cell r="AH9794" t="str">
            <v>Tiến độ 1</v>
          </cell>
        </row>
        <row r="9795">
          <cell r="H9795" t="str">
            <v>MC002173</v>
          </cell>
          <cell r="P9795">
            <v>59000</v>
          </cell>
          <cell r="AC9795" t="str">
            <v>Bột Ăn Dặm</v>
          </cell>
          <cell r="AH9795" t="str">
            <v>Tiến độ 1</v>
          </cell>
        </row>
        <row r="9796">
          <cell r="H9796" t="str">
            <v>MC002173</v>
          </cell>
          <cell r="P9796">
            <v>68000</v>
          </cell>
          <cell r="AC9796" t="str">
            <v>Bột Ăn Dặm</v>
          </cell>
          <cell r="AH9796" t="str">
            <v>Tiến độ 1</v>
          </cell>
        </row>
        <row r="9797">
          <cell r="H9797" t="str">
            <v>MC002173</v>
          </cell>
          <cell r="P9797">
            <v>490000</v>
          </cell>
          <cell r="AC9797" t="str">
            <v>Dinh Dưỡng</v>
          </cell>
          <cell r="AH9797" t="str">
            <v>Tiến độ 1</v>
          </cell>
        </row>
        <row r="9798">
          <cell r="H9798" t="str">
            <v>MC002173</v>
          </cell>
          <cell r="P9798">
            <v>520000</v>
          </cell>
          <cell r="AC9798" t="str">
            <v>Pharma</v>
          </cell>
          <cell r="AH9798" t="str">
            <v>Tiến độ 1</v>
          </cell>
        </row>
        <row r="9799">
          <cell r="H9799" t="str">
            <v>MC000121</v>
          </cell>
          <cell r="P9799">
            <v>3225600</v>
          </cell>
          <cell r="AC9799" t="str">
            <v>Sữa Nước Pharma</v>
          </cell>
          <cell r="AH9799" t="str">
            <v>Tiến độ 1</v>
          </cell>
        </row>
        <row r="9800">
          <cell r="H9800" t="str">
            <v>MC000121</v>
          </cell>
          <cell r="P9800">
            <v>2160000</v>
          </cell>
          <cell r="AC9800" t="str">
            <v>Sữa Nước Pharma</v>
          </cell>
          <cell r="AH9800" t="str">
            <v>Tiến độ 1</v>
          </cell>
        </row>
        <row r="9801">
          <cell r="H9801" t="str">
            <v>MC000369</v>
          </cell>
          <cell r="P9801">
            <v>4492800</v>
          </cell>
          <cell r="AC9801" t="str">
            <v>Sữa Nước</v>
          </cell>
          <cell r="AH9801" t="str">
            <v>Tiến độ 1</v>
          </cell>
        </row>
        <row r="9802">
          <cell r="H9802" t="str">
            <v>MC000369</v>
          </cell>
          <cell r="P9802">
            <v>6912000</v>
          </cell>
          <cell r="AC9802" t="str">
            <v>Sữa Nước</v>
          </cell>
          <cell r="AH9802" t="str">
            <v>Tiến độ 1</v>
          </cell>
        </row>
        <row r="9803">
          <cell r="H9803" t="str">
            <v>MC000671</v>
          </cell>
          <cell r="P9803">
            <v>3456000</v>
          </cell>
          <cell r="AC9803" t="str">
            <v>Sữa Nước</v>
          </cell>
          <cell r="AH9803" t="str">
            <v>Tiến độ 1</v>
          </cell>
        </row>
        <row r="9804">
          <cell r="H9804" t="str">
            <v>MC000369</v>
          </cell>
          <cell r="P9804">
            <v>2160000</v>
          </cell>
          <cell r="AC9804" t="str">
            <v>Sữa Nước Pharma</v>
          </cell>
          <cell r="AH9804" t="str">
            <v>Tiến độ 1</v>
          </cell>
        </row>
        <row r="9805">
          <cell r="H9805" t="str">
            <v>MC002756</v>
          </cell>
          <cell r="P9805">
            <v>1250000</v>
          </cell>
          <cell r="AC9805" t="str">
            <v>Sữa Nước</v>
          </cell>
          <cell r="AH9805" t="str">
            <v>Tiến độ 1</v>
          </cell>
        </row>
        <row r="9806">
          <cell r="H9806" t="str">
            <v>MC002756</v>
          </cell>
          <cell r="P9806">
            <v>1250000</v>
          </cell>
          <cell r="AC9806" t="str">
            <v>Sữa Nước</v>
          </cell>
          <cell r="AH9806" t="str">
            <v>Tiến độ 1</v>
          </cell>
        </row>
        <row r="9807">
          <cell r="H9807" t="str">
            <v>MC000110</v>
          </cell>
          <cell r="P9807">
            <v>1560000</v>
          </cell>
          <cell r="AC9807" t="str">
            <v>Sữa Bột Colos</v>
          </cell>
          <cell r="AH9807" t="str">
            <v>Tiến độ 1</v>
          </cell>
        </row>
        <row r="9808">
          <cell r="H9808" t="str">
            <v>MC000110</v>
          </cell>
          <cell r="P9808">
            <v>1560000</v>
          </cell>
          <cell r="AC9808" t="str">
            <v>Sữa Bột Colos</v>
          </cell>
          <cell r="AH9808" t="str">
            <v>Tiến độ 1</v>
          </cell>
        </row>
        <row r="9809">
          <cell r="H9809" t="str">
            <v>MC000110</v>
          </cell>
          <cell r="P9809">
            <v>3240000</v>
          </cell>
          <cell r="AC9809" t="str">
            <v>Sữa Bột Colos</v>
          </cell>
          <cell r="AH9809" t="str">
            <v>Tiến độ 1</v>
          </cell>
        </row>
        <row r="9810">
          <cell r="H9810" t="str">
            <v>MC000110</v>
          </cell>
          <cell r="P9810">
            <v>6120000</v>
          </cell>
          <cell r="AC9810" t="str">
            <v>Sữa Bột Colos</v>
          </cell>
          <cell r="AH9810" t="str">
            <v>Tiến độ 1</v>
          </cell>
        </row>
        <row r="9811">
          <cell r="H9811" t="str">
            <v>MC002100</v>
          </cell>
          <cell r="P9811">
            <v>708000</v>
          </cell>
          <cell r="AC9811" t="str">
            <v>Bột Ăn Dặm</v>
          </cell>
          <cell r="AH9811" t="str">
            <v>Tiến độ 1</v>
          </cell>
        </row>
        <row r="9812">
          <cell r="H9812" t="str">
            <v>MC002100</v>
          </cell>
          <cell r="P9812">
            <v>708000</v>
          </cell>
          <cell r="AC9812" t="str">
            <v>Bột Ăn Dặm</v>
          </cell>
          <cell r="AH9812" t="str">
            <v>Tiến độ 1</v>
          </cell>
        </row>
        <row r="9813">
          <cell r="H9813" t="str">
            <v>MC000530</v>
          </cell>
          <cell r="P9813">
            <v>4632000</v>
          </cell>
          <cell r="AC9813" t="str">
            <v>Dinh Dưỡng</v>
          </cell>
          <cell r="AH9813" t="str">
            <v>Tiến độ 1</v>
          </cell>
        </row>
        <row r="9814">
          <cell r="H9814" t="str">
            <v>MC002532</v>
          </cell>
          <cell r="P9814">
            <v>816000</v>
          </cell>
          <cell r="AC9814" t="str">
            <v>Bột Ăn Dặm</v>
          </cell>
          <cell r="AH9814" t="str">
            <v>Tiến độ 1</v>
          </cell>
        </row>
        <row r="9815">
          <cell r="H9815" t="str">
            <v>MC000110</v>
          </cell>
          <cell r="P9815">
            <v>2592000</v>
          </cell>
          <cell r="AC9815" t="str">
            <v>Sữa Nước</v>
          </cell>
          <cell r="AH9815" t="str">
            <v>Tiến độ 1</v>
          </cell>
        </row>
        <row r="9816">
          <cell r="H9816" t="str">
            <v>MC000110</v>
          </cell>
          <cell r="P9816">
            <v>2220000</v>
          </cell>
          <cell r="AC9816" t="str">
            <v>Dinh Dưỡng</v>
          </cell>
          <cell r="AH9816" t="str">
            <v>Tiến độ 1</v>
          </cell>
        </row>
        <row r="9817">
          <cell r="H9817" t="str">
            <v>MC000110</v>
          </cell>
          <cell r="P9817">
            <v>2220000</v>
          </cell>
          <cell r="AC9817" t="str">
            <v>Dinh Dưỡng</v>
          </cell>
          <cell r="AH9817" t="str">
            <v>Tiến độ 1</v>
          </cell>
        </row>
        <row r="9818">
          <cell r="H9818" t="str">
            <v>MC000121</v>
          </cell>
          <cell r="P9818">
            <v>7728000</v>
          </cell>
          <cell r="AC9818" t="str">
            <v>Dinh Dưỡng</v>
          </cell>
          <cell r="AH9818" t="str">
            <v>Tiến độ 1</v>
          </cell>
        </row>
        <row r="9819">
          <cell r="H9819" t="str">
            <v>MC001264</v>
          </cell>
          <cell r="P9819">
            <v>3120000</v>
          </cell>
          <cell r="AC9819" t="str">
            <v>Sữa Bột Colos</v>
          </cell>
          <cell r="AH9819" t="str">
            <v>Tiến độ 1</v>
          </cell>
        </row>
        <row r="9820">
          <cell r="H9820" t="str">
            <v>MC001264</v>
          </cell>
          <cell r="P9820">
            <v>7776000</v>
          </cell>
          <cell r="AC9820" t="str">
            <v>Sữa Nước</v>
          </cell>
          <cell r="AH9820" t="str">
            <v>Tiến độ 1</v>
          </cell>
        </row>
        <row r="9821">
          <cell r="H9821" t="str">
            <v>MC001264</v>
          </cell>
          <cell r="P9821">
            <v>2725500</v>
          </cell>
          <cell r="AC9821" t="str">
            <v>Nunest</v>
          </cell>
          <cell r="AH9821" t="str">
            <v>Tiến độ 1</v>
          </cell>
        </row>
        <row r="9822">
          <cell r="H9822" t="str">
            <v>MC001264</v>
          </cell>
          <cell r="P9822">
            <v>2700000</v>
          </cell>
          <cell r="AC9822" t="str">
            <v>Nunest</v>
          </cell>
          <cell r="AH9822" t="str">
            <v>Tiến độ 1</v>
          </cell>
        </row>
        <row r="9823">
          <cell r="H9823" t="str">
            <v>MC001264</v>
          </cell>
          <cell r="P9823">
            <v>2760000</v>
          </cell>
          <cell r="AC9823" t="str">
            <v>Nunest</v>
          </cell>
          <cell r="AH9823" t="str">
            <v>Tiến độ 1</v>
          </cell>
        </row>
        <row r="9824">
          <cell r="H9824" t="str">
            <v>MC001264</v>
          </cell>
          <cell r="P9824">
            <v>5760000</v>
          </cell>
          <cell r="AC9824" t="str">
            <v>Dinh Dưỡng</v>
          </cell>
          <cell r="AH9824" t="str">
            <v>Tiến độ 1</v>
          </cell>
        </row>
        <row r="9825">
          <cell r="H9825" t="str">
            <v>MC001264</v>
          </cell>
          <cell r="P9825">
            <v>14940000</v>
          </cell>
          <cell r="AC9825" t="str">
            <v>Dinh Dưỡng</v>
          </cell>
          <cell r="AH9825" t="str">
            <v>Tiến độ 1</v>
          </cell>
        </row>
        <row r="9826">
          <cell r="H9826" t="str">
            <v>MC001264</v>
          </cell>
          <cell r="P9826">
            <v>8880000</v>
          </cell>
          <cell r="AC9826" t="str">
            <v>Dinh Dưỡng</v>
          </cell>
          <cell r="AH9826" t="str">
            <v>Tiến độ 1</v>
          </cell>
        </row>
        <row r="9827">
          <cell r="H9827" t="str">
            <v>MC001264</v>
          </cell>
          <cell r="P9827">
            <v>4440000</v>
          </cell>
          <cell r="AC9827" t="str">
            <v>Dinh Dưỡng</v>
          </cell>
          <cell r="AH9827" t="str">
            <v>Tiến độ 1</v>
          </cell>
        </row>
        <row r="9828">
          <cell r="H9828" t="str">
            <v>MC001264</v>
          </cell>
          <cell r="P9828">
            <v>5748000</v>
          </cell>
          <cell r="AC9828" t="str">
            <v>Dinh Dưỡng</v>
          </cell>
          <cell r="AH9828" t="str">
            <v>Tiến độ 1</v>
          </cell>
        </row>
        <row r="9829">
          <cell r="H9829" t="str">
            <v>MC002516</v>
          </cell>
          <cell r="P9829">
            <v>2520000</v>
          </cell>
          <cell r="AC9829" t="str">
            <v>Sữa Nước Pharma</v>
          </cell>
          <cell r="AH9829" t="str">
            <v>Tiến độ 1</v>
          </cell>
        </row>
        <row r="9830">
          <cell r="H9830" t="str">
            <v>MC002516</v>
          </cell>
          <cell r="P9830">
            <v>2520000</v>
          </cell>
          <cell r="AC9830" t="str">
            <v>Pharma</v>
          </cell>
          <cell r="AH9830" t="str">
            <v>Tiến độ 1</v>
          </cell>
        </row>
        <row r="9831">
          <cell r="H9831" t="str">
            <v>MC002516</v>
          </cell>
          <cell r="P9831">
            <v>7656000</v>
          </cell>
          <cell r="AC9831" t="str">
            <v>Pharma</v>
          </cell>
          <cell r="AH9831" t="str">
            <v>Tiến độ 1</v>
          </cell>
        </row>
        <row r="9832">
          <cell r="H9832" t="str">
            <v>MC001370</v>
          </cell>
          <cell r="P9832">
            <v>1416000</v>
          </cell>
          <cell r="AC9832" t="str">
            <v>Bột Ăn Dặm</v>
          </cell>
          <cell r="AH9832" t="str">
            <v>Tiến độ 1</v>
          </cell>
        </row>
        <row r="9833">
          <cell r="H9833" t="str">
            <v>MC001370</v>
          </cell>
          <cell r="P9833">
            <v>1416000</v>
          </cell>
          <cell r="AC9833" t="str">
            <v>Bột Ăn Dặm</v>
          </cell>
          <cell r="AH9833" t="str">
            <v>Tiến độ 1</v>
          </cell>
        </row>
        <row r="9834">
          <cell r="H9834" t="str">
            <v>MC001370</v>
          </cell>
          <cell r="P9834">
            <v>1416000</v>
          </cell>
          <cell r="AC9834" t="str">
            <v>Bột Ăn Dặm</v>
          </cell>
          <cell r="AH9834" t="str">
            <v>Tiến độ 1</v>
          </cell>
        </row>
        <row r="9835">
          <cell r="H9835" t="str">
            <v>MC001370</v>
          </cell>
          <cell r="P9835">
            <v>3264000</v>
          </cell>
          <cell r="AC9835" t="str">
            <v>Bột Ăn Dặm</v>
          </cell>
          <cell r="AH9835" t="str">
            <v>Tiến độ 1</v>
          </cell>
        </row>
        <row r="9836">
          <cell r="H9836" t="str">
            <v>MC001370</v>
          </cell>
          <cell r="P9836">
            <v>5664000</v>
          </cell>
          <cell r="AC9836" t="str">
            <v>Bột Ăn Dặm</v>
          </cell>
          <cell r="AH9836" t="str">
            <v>Tiến độ 1</v>
          </cell>
        </row>
        <row r="9837">
          <cell r="H9837" t="str">
            <v>MC001370</v>
          </cell>
          <cell r="P9837">
            <v>3264000</v>
          </cell>
          <cell r="AC9837" t="str">
            <v>Bột Ăn Dặm</v>
          </cell>
          <cell r="AH9837" t="str">
            <v>Tiến độ 1</v>
          </cell>
        </row>
        <row r="9838">
          <cell r="H9838" t="str">
            <v>MC001370</v>
          </cell>
          <cell r="P9838">
            <v>5760000</v>
          </cell>
          <cell r="AC9838" t="str">
            <v>Dinh Dưỡng</v>
          </cell>
          <cell r="AH9838" t="str">
            <v>Tiến độ 1</v>
          </cell>
        </row>
        <row r="9839">
          <cell r="H9839" t="str">
            <v>MC001370</v>
          </cell>
          <cell r="P9839">
            <v>4632000</v>
          </cell>
          <cell r="AC9839" t="str">
            <v>Dinh Dưỡng</v>
          </cell>
          <cell r="AH9839" t="str">
            <v>Tiến độ 1</v>
          </cell>
        </row>
        <row r="9840">
          <cell r="H9840" t="str">
            <v>MC001370</v>
          </cell>
          <cell r="P9840">
            <v>4440000</v>
          </cell>
          <cell r="AC9840" t="str">
            <v>Dinh Dưỡng</v>
          </cell>
          <cell r="AH9840" t="str">
            <v>Tiến độ 1</v>
          </cell>
        </row>
        <row r="9841">
          <cell r="H9841" t="str">
            <v>MC001370</v>
          </cell>
          <cell r="P9841">
            <v>3408000</v>
          </cell>
          <cell r="AC9841" t="str">
            <v>Dinh Dưỡng</v>
          </cell>
          <cell r="AH9841" t="str">
            <v>Tiến độ 1</v>
          </cell>
        </row>
        <row r="9842">
          <cell r="H9842" t="str">
            <v>MC001370</v>
          </cell>
          <cell r="P9842">
            <v>2220000</v>
          </cell>
          <cell r="AC9842" t="str">
            <v>Dinh Dưỡng</v>
          </cell>
          <cell r="AH9842" t="str">
            <v>Tiến độ 1</v>
          </cell>
        </row>
        <row r="9843">
          <cell r="H9843" t="str">
            <v>MC001370</v>
          </cell>
          <cell r="P9843">
            <v>2220000</v>
          </cell>
          <cell r="AC9843" t="str">
            <v>Dinh Dưỡng</v>
          </cell>
          <cell r="AH9843" t="str">
            <v>Tiến độ 1</v>
          </cell>
        </row>
        <row r="9844">
          <cell r="H9844" t="str">
            <v>MC001370</v>
          </cell>
          <cell r="P9844">
            <v>3828000</v>
          </cell>
          <cell r="AC9844" t="str">
            <v>Pharma</v>
          </cell>
          <cell r="AH9844" t="str">
            <v>Tiến độ 1</v>
          </cell>
        </row>
        <row r="9845">
          <cell r="H9845" t="str">
            <v>MC001370</v>
          </cell>
          <cell r="P9845">
            <v>7896000</v>
          </cell>
          <cell r="AC9845" t="str">
            <v>Pharma</v>
          </cell>
          <cell r="AH9845" t="str">
            <v>Tiến độ 1</v>
          </cell>
        </row>
        <row r="9846">
          <cell r="H9846" t="str">
            <v>MC000114</v>
          </cell>
          <cell r="P9846">
            <v>24480000</v>
          </cell>
          <cell r="AC9846" t="str">
            <v>Sữa Bột Colos</v>
          </cell>
          <cell r="AH9846" t="str">
            <v>Tiến độ 1</v>
          </cell>
        </row>
        <row r="9847">
          <cell r="H9847" t="str">
            <v>MC002794</v>
          </cell>
          <cell r="P9847">
            <v>14700000</v>
          </cell>
          <cell r="AC9847" t="str">
            <v>Nunest</v>
          </cell>
          <cell r="AH9847" t="str">
            <v>Tiến độ 1</v>
          </cell>
        </row>
        <row r="9848">
          <cell r="H9848" t="str">
            <v>MC002794</v>
          </cell>
          <cell r="P9848">
            <v>5875200</v>
          </cell>
          <cell r="AC9848" t="str">
            <v>Sữa Nước Colos</v>
          </cell>
          <cell r="AH9848" t="str">
            <v>Tiến độ 1</v>
          </cell>
        </row>
        <row r="9849">
          <cell r="H9849" t="str">
            <v>MC002794</v>
          </cell>
          <cell r="P9849">
            <v>6480000</v>
          </cell>
          <cell r="AC9849" t="str">
            <v>Sữa Bột Colos</v>
          </cell>
          <cell r="AH9849" t="str">
            <v>Tiến độ 1</v>
          </cell>
        </row>
        <row r="9850">
          <cell r="H9850" t="str">
            <v>MC002794</v>
          </cell>
          <cell r="P9850">
            <v>12720000</v>
          </cell>
          <cell r="AC9850" t="str">
            <v>Sữa Bột Colos</v>
          </cell>
          <cell r="AH9850" t="str">
            <v>Tiến độ 1</v>
          </cell>
        </row>
        <row r="9851">
          <cell r="H9851" t="str">
            <v>MC002794</v>
          </cell>
          <cell r="P9851">
            <v>6240000</v>
          </cell>
          <cell r="AC9851" t="str">
            <v>Sữa Bột Colos</v>
          </cell>
          <cell r="AH9851" t="str">
            <v>Tiến độ 1</v>
          </cell>
        </row>
        <row r="9852">
          <cell r="H9852" t="str">
            <v>MC002794</v>
          </cell>
          <cell r="P9852">
            <v>12240000</v>
          </cell>
          <cell r="AC9852" t="str">
            <v>Sữa Bột Colos</v>
          </cell>
          <cell r="AH9852" t="str">
            <v>Tiến độ 1</v>
          </cell>
        </row>
        <row r="9853">
          <cell r="H9853" t="str">
            <v>MC000622</v>
          </cell>
          <cell r="P9853">
            <v>7200000</v>
          </cell>
          <cell r="AC9853" t="str">
            <v>Sữa Nước Pharma</v>
          </cell>
          <cell r="AH9853" t="str">
            <v>Tiến độ 1</v>
          </cell>
        </row>
        <row r="9854">
          <cell r="H9854" t="str">
            <v>MC000622</v>
          </cell>
          <cell r="P9854">
            <v>7200000</v>
          </cell>
          <cell r="AC9854" t="str">
            <v>Sữa Nước Pharma</v>
          </cell>
          <cell r="AH9854" t="str">
            <v>Tiến độ 1</v>
          </cell>
        </row>
        <row r="9855">
          <cell r="H9855" t="str">
            <v>MC000622</v>
          </cell>
          <cell r="P9855">
            <v>28800000</v>
          </cell>
          <cell r="AC9855" t="str">
            <v>Sữa Nước</v>
          </cell>
          <cell r="AH9855" t="str">
            <v>Tiến độ 1</v>
          </cell>
        </row>
        <row r="9856">
          <cell r="H9856" t="str">
            <v>MC000622</v>
          </cell>
          <cell r="P9856">
            <v>11232000</v>
          </cell>
          <cell r="AC9856" t="str">
            <v>Sữa Nước</v>
          </cell>
          <cell r="AH9856" t="str">
            <v>Tiến độ 1</v>
          </cell>
        </row>
        <row r="9857">
          <cell r="H9857" t="str">
            <v>MC000622</v>
          </cell>
          <cell r="P9857">
            <v>17280000</v>
          </cell>
          <cell r="AC9857" t="str">
            <v>Sữa Nước</v>
          </cell>
          <cell r="AH9857" t="str">
            <v>Tiến độ 1</v>
          </cell>
        </row>
        <row r="9858">
          <cell r="H9858" t="str">
            <v>MC000622</v>
          </cell>
          <cell r="P9858">
            <v>50880000</v>
          </cell>
          <cell r="AC9858" t="str">
            <v>Sữa Bột Colos</v>
          </cell>
          <cell r="AH9858" t="str">
            <v>Tiến độ 1</v>
          </cell>
        </row>
        <row r="9859">
          <cell r="H9859" t="str">
            <v>MC000622</v>
          </cell>
          <cell r="P9859">
            <v>6240000</v>
          </cell>
          <cell r="AC9859" t="str">
            <v>Sữa Bột Colos</v>
          </cell>
          <cell r="AH9859" t="str">
            <v>Tiến độ 1</v>
          </cell>
        </row>
        <row r="9860">
          <cell r="H9860" t="str">
            <v>MC000622</v>
          </cell>
          <cell r="P9860">
            <v>30600000</v>
          </cell>
          <cell r="AC9860" t="str">
            <v>Sữa Bột Colos</v>
          </cell>
          <cell r="AH9860" t="str">
            <v>Tiến độ 1</v>
          </cell>
        </row>
        <row r="9861">
          <cell r="H9861" t="str">
            <v>MC002577</v>
          </cell>
          <cell r="P9861">
            <v>2620800</v>
          </cell>
          <cell r="AC9861" t="str">
            <v>Sữa Nước</v>
          </cell>
          <cell r="AH9861" t="str">
            <v>Tiến độ 1</v>
          </cell>
        </row>
        <row r="9862">
          <cell r="H9862" t="str">
            <v>MC002577</v>
          </cell>
          <cell r="P9862">
            <v>4032000</v>
          </cell>
          <cell r="AC9862" t="str">
            <v>Sữa Nước</v>
          </cell>
          <cell r="AH9862" t="str">
            <v>Tiến độ 1</v>
          </cell>
        </row>
        <row r="9863">
          <cell r="H9863" t="str">
            <v>MC002577</v>
          </cell>
          <cell r="P9863">
            <v>8064000</v>
          </cell>
          <cell r="AC9863" t="str">
            <v>Sữa Nước</v>
          </cell>
          <cell r="AH9863" t="str">
            <v>Tiến độ 1</v>
          </cell>
        </row>
        <row r="9864">
          <cell r="H9864" t="str">
            <v>MC002577</v>
          </cell>
          <cell r="P9864">
            <v>10752000</v>
          </cell>
          <cell r="AC9864" t="str">
            <v>Sữa Nước</v>
          </cell>
          <cell r="AH9864" t="str">
            <v>Tiến độ 1</v>
          </cell>
        </row>
        <row r="9865">
          <cell r="H9865" t="str">
            <v>MC002577</v>
          </cell>
          <cell r="P9865">
            <v>9072000</v>
          </cell>
          <cell r="AC9865" t="str">
            <v>Sữa Nước</v>
          </cell>
          <cell r="AH9865" t="str">
            <v>Tiến độ 1</v>
          </cell>
        </row>
        <row r="9866">
          <cell r="H9866" t="str">
            <v>MC002577</v>
          </cell>
          <cell r="P9866">
            <v>4636800</v>
          </cell>
          <cell r="AC9866" t="str">
            <v>Sữa Nước</v>
          </cell>
          <cell r="AH9866" t="str">
            <v>Tiến độ 1</v>
          </cell>
        </row>
        <row r="9867">
          <cell r="H9867" t="str">
            <v>MC001125</v>
          </cell>
          <cell r="P9867">
            <v>21504000</v>
          </cell>
          <cell r="AC9867" t="str">
            <v>Sữa Nước Pharma</v>
          </cell>
          <cell r="AH9867" t="str">
            <v>Tiến độ 1</v>
          </cell>
        </row>
        <row r="9868">
          <cell r="H9868" t="str">
            <v>MC001125</v>
          </cell>
          <cell r="P9868">
            <v>19200000</v>
          </cell>
          <cell r="AC9868" t="str">
            <v>Sữa Nước</v>
          </cell>
          <cell r="AH9868" t="str">
            <v>Tiến độ 1</v>
          </cell>
        </row>
        <row r="9869">
          <cell r="H9869" t="str">
            <v>MC001125</v>
          </cell>
          <cell r="P9869">
            <v>2040000</v>
          </cell>
          <cell r="AC9869" t="str">
            <v>Pur</v>
          </cell>
          <cell r="AH9869" t="str">
            <v>Tiến độ 1</v>
          </cell>
        </row>
        <row r="9870">
          <cell r="H9870" t="str">
            <v>MC001125</v>
          </cell>
          <cell r="P9870">
            <v>2640000</v>
          </cell>
          <cell r="AC9870" t="str">
            <v>Pur</v>
          </cell>
          <cell r="AH9870" t="str">
            <v>Tiến độ 1</v>
          </cell>
        </row>
        <row r="9871">
          <cell r="H9871" t="str">
            <v>MC001125</v>
          </cell>
          <cell r="P9871">
            <v>2880000</v>
          </cell>
          <cell r="AC9871" t="str">
            <v>Pur</v>
          </cell>
          <cell r="AH9871" t="str">
            <v>Tiến độ 1</v>
          </cell>
        </row>
        <row r="9872">
          <cell r="H9872" t="str">
            <v>MC001125</v>
          </cell>
          <cell r="P9872">
            <v>2160000</v>
          </cell>
          <cell r="AC9872" t="str">
            <v>Pur</v>
          </cell>
          <cell r="AH9872" t="str">
            <v>Tiến độ 1</v>
          </cell>
        </row>
        <row r="9873">
          <cell r="H9873" t="str">
            <v>MC000756</v>
          </cell>
          <cell r="P9873">
            <v>5450000</v>
          </cell>
          <cell r="AC9873" t="str">
            <v>Nunest</v>
          </cell>
          <cell r="AH9873" t="str">
            <v>Tiến độ 1</v>
          </cell>
        </row>
        <row r="9874">
          <cell r="H9874" t="str">
            <v>MC002460</v>
          </cell>
          <cell r="P9874">
            <v>7488000</v>
          </cell>
          <cell r="AC9874" t="str">
            <v>Sữa Nước</v>
          </cell>
          <cell r="AH9874" t="str">
            <v>Tiến độ 1</v>
          </cell>
        </row>
        <row r="9875">
          <cell r="H9875" t="str">
            <v>MC002460</v>
          </cell>
          <cell r="P9875">
            <v>4032000</v>
          </cell>
          <cell r="AC9875" t="str">
            <v>Sữa Nước</v>
          </cell>
          <cell r="AH9875" t="str">
            <v>Tiến độ 1</v>
          </cell>
        </row>
        <row r="9876">
          <cell r="H9876" t="str">
            <v>MC002460</v>
          </cell>
          <cell r="P9876">
            <v>8640000</v>
          </cell>
          <cell r="AC9876" t="str">
            <v>Sữa Nước</v>
          </cell>
          <cell r="AH9876" t="str">
            <v>Tiến độ 1</v>
          </cell>
        </row>
        <row r="9877">
          <cell r="H9877" t="str">
            <v>MC002460</v>
          </cell>
          <cell r="P9877">
            <v>11520000</v>
          </cell>
          <cell r="AC9877" t="str">
            <v>Sữa Nước</v>
          </cell>
          <cell r="AH9877" t="str">
            <v>Tiến độ 1</v>
          </cell>
        </row>
        <row r="9878">
          <cell r="H9878" t="str">
            <v>MC002460</v>
          </cell>
          <cell r="P9878">
            <v>1632000</v>
          </cell>
          <cell r="AC9878" t="str">
            <v>Bột Ăn Dặm</v>
          </cell>
          <cell r="AH9878" t="str">
            <v>Tiến độ 1</v>
          </cell>
        </row>
        <row r="9879">
          <cell r="H9879" t="str">
            <v>MC002460</v>
          </cell>
          <cell r="P9879">
            <v>1632000</v>
          </cell>
          <cell r="AC9879" t="str">
            <v>Bột Ăn Dặm</v>
          </cell>
          <cell r="AH9879" t="str">
            <v>Tiến độ 1</v>
          </cell>
        </row>
        <row r="9880">
          <cell r="H9880" t="str">
            <v>MC002460</v>
          </cell>
          <cell r="P9880">
            <v>2832000</v>
          </cell>
          <cell r="AC9880" t="str">
            <v>Bột Ăn Dặm</v>
          </cell>
          <cell r="AH9880" t="str">
            <v>Tiến độ 1</v>
          </cell>
        </row>
        <row r="9881">
          <cell r="H9881" t="str">
            <v>MC002460</v>
          </cell>
          <cell r="P9881">
            <v>5748000</v>
          </cell>
          <cell r="AC9881" t="str">
            <v>Dinh Dưỡng</v>
          </cell>
          <cell r="AH9881" t="str">
            <v>Tiến độ 1</v>
          </cell>
        </row>
        <row r="9882">
          <cell r="H9882" t="str">
            <v>MC002460</v>
          </cell>
          <cell r="P9882">
            <v>4980000</v>
          </cell>
          <cell r="AC9882" t="str">
            <v>Dinh Dưỡng</v>
          </cell>
          <cell r="AH9882" t="str">
            <v>Tiến độ 1</v>
          </cell>
        </row>
        <row r="9883">
          <cell r="H9883" t="str">
            <v>MC002460</v>
          </cell>
          <cell r="P9883">
            <v>11592000</v>
          </cell>
          <cell r="AC9883" t="str">
            <v>Dinh Dưỡng</v>
          </cell>
          <cell r="AH9883" t="str">
            <v>Tiến độ 1</v>
          </cell>
        </row>
        <row r="9884">
          <cell r="H9884" t="str">
            <v>MC001100</v>
          </cell>
          <cell r="P9884">
            <v>27600000</v>
          </cell>
          <cell r="AC9884" t="str">
            <v>Pharma</v>
          </cell>
          <cell r="AH9884" t="str">
            <v>Tiến độ 1</v>
          </cell>
        </row>
        <row r="9885">
          <cell r="H9885" t="str">
            <v>MC001100</v>
          </cell>
          <cell r="P9885">
            <v>6000000</v>
          </cell>
          <cell r="AC9885" t="str">
            <v>Pharma</v>
          </cell>
          <cell r="AH9885" t="str">
            <v>Tiến độ 1</v>
          </cell>
        </row>
        <row r="9886">
          <cell r="H9886" t="str">
            <v>MC001100</v>
          </cell>
          <cell r="P9886">
            <v>3948000</v>
          </cell>
          <cell r="AC9886" t="str">
            <v>Pharma</v>
          </cell>
          <cell r="AH9886" t="str">
            <v>Tiến độ 1</v>
          </cell>
        </row>
        <row r="9887">
          <cell r="H9887" t="str">
            <v>MC001114</v>
          </cell>
          <cell r="P9887">
            <v>12240000</v>
          </cell>
          <cell r="AC9887" t="str">
            <v>Sữa Bột Colos</v>
          </cell>
          <cell r="AH9887" t="str">
            <v>Tiến độ 1</v>
          </cell>
        </row>
        <row r="9888">
          <cell r="H9888" t="str">
            <v>MC001114</v>
          </cell>
          <cell r="P9888">
            <v>12720000</v>
          </cell>
          <cell r="AC9888" t="str">
            <v>Sữa Bột Colos</v>
          </cell>
          <cell r="AH9888" t="str">
            <v>Tiến độ 1</v>
          </cell>
        </row>
        <row r="9889">
          <cell r="H9889" t="str">
            <v>MC001114</v>
          </cell>
          <cell r="P9889">
            <v>6480000</v>
          </cell>
          <cell r="AC9889" t="str">
            <v>Sữa Bột Colos</v>
          </cell>
          <cell r="AH9889" t="str">
            <v>Tiến độ 1</v>
          </cell>
        </row>
        <row r="9890">
          <cell r="H9890" t="str">
            <v>MC001114</v>
          </cell>
          <cell r="P9890">
            <v>23700000</v>
          </cell>
          <cell r="AC9890" t="str">
            <v>Nunest</v>
          </cell>
          <cell r="AH9890" t="str">
            <v>Tiến độ 1</v>
          </cell>
        </row>
        <row r="9891">
          <cell r="H9891" t="str">
            <v>MC001114</v>
          </cell>
          <cell r="P9891">
            <v>6480000</v>
          </cell>
          <cell r="AC9891" t="str">
            <v>Pharma</v>
          </cell>
          <cell r="AH9891" t="str">
            <v>Tiến độ 1</v>
          </cell>
        </row>
        <row r="9892">
          <cell r="H9892" t="str">
            <v>MC001114</v>
          </cell>
          <cell r="P9892">
            <v>17280000</v>
          </cell>
          <cell r="AC9892" t="str">
            <v>Sữa Nước</v>
          </cell>
          <cell r="AH9892" t="str">
            <v>Tiến độ 1</v>
          </cell>
        </row>
        <row r="9893">
          <cell r="H9893" t="str">
            <v>MC001114</v>
          </cell>
          <cell r="P9893">
            <v>4440000</v>
          </cell>
          <cell r="AC9893" t="str">
            <v>Dinh Dưỡng</v>
          </cell>
          <cell r="AH9893" t="str">
            <v>Tiến độ 1</v>
          </cell>
        </row>
        <row r="9894">
          <cell r="H9894" t="str">
            <v>MC001114</v>
          </cell>
          <cell r="P9894">
            <v>19008000</v>
          </cell>
          <cell r="AC9894" t="str">
            <v>Dinh Dưỡng</v>
          </cell>
          <cell r="AH9894" t="str">
            <v>Tiến độ 1</v>
          </cell>
        </row>
        <row r="9895">
          <cell r="H9895" t="str">
            <v>MC001114</v>
          </cell>
          <cell r="P9895">
            <v>11592000</v>
          </cell>
          <cell r="AC9895" t="str">
            <v>Dinh Dưỡng</v>
          </cell>
          <cell r="AH9895" t="str">
            <v>Tiến độ 1</v>
          </cell>
        </row>
        <row r="9896">
          <cell r="H9896" t="str">
            <v>MC001243</v>
          </cell>
          <cell r="P9896">
            <v>8640000</v>
          </cell>
          <cell r="AC9896" t="str">
            <v>Sữa Nước</v>
          </cell>
          <cell r="AH9896" t="str">
            <v>Tiến độ 1</v>
          </cell>
        </row>
        <row r="9897">
          <cell r="H9897" t="str">
            <v>MC001243</v>
          </cell>
          <cell r="P9897">
            <v>11520000</v>
          </cell>
          <cell r="AC9897" t="str">
            <v>Sữa Nước</v>
          </cell>
          <cell r="AH9897" t="str">
            <v>Tiến độ 1</v>
          </cell>
        </row>
        <row r="9898">
          <cell r="H9898" t="str">
            <v>MC001243</v>
          </cell>
          <cell r="P9898">
            <v>3744000</v>
          </cell>
          <cell r="AC9898" t="str">
            <v>Sữa Nước</v>
          </cell>
          <cell r="AH9898" t="str">
            <v>Tiến độ 1</v>
          </cell>
        </row>
        <row r="9899">
          <cell r="H9899" t="str">
            <v>MC001243</v>
          </cell>
          <cell r="P9899">
            <v>5760000</v>
          </cell>
          <cell r="AC9899" t="str">
            <v>Sữa Nước</v>
          </cell>
          <cell r="AH9899" t="str">
            <v>Tiến độ 1</v>
          </cell>
        </row>
        <row r="9900">
          <cell r="H9900" t="str">
            <v>MC001243</v>
          </cell>
          <cell r="P9900">
            <v>4320000</v>
          </cell>
          <cell r="AC9900" t="str">
            <v>Sữa Nước</v>
          </cell>
          <cell r="AH9900" t="str">
            <v>Tiến độ 1</v>
          </cell>
        </row>
        <row r="9901">
          <cell r="H9901" t="str">
            <v>MC001243</v>
          </cell>
          <cell r="P9901">
            <v>6624000</v>
          </cell>
          <cell r="AC9901" t="str">
            <v>Sữa Nước</v>
          </cell>
          <cell r="AH9901" t="str">
            <v>Tiến độ 1</v>
          </cell>
        </row>
        <row r="9902">
          <cell r="H9902" t="str">
            <v>MC001243</v>
          </cell>
          <cell r="P9902">
            <v>7200000</v>
          </cell>
          <cell r="AC9902" t="str">
            <v>Sữa Nước Pharma</v>
          </cell>
          <cell r="AH9902" t="str">
            <v>Tiến độ 1</v>
          </cell>
        </row>
        <row r="9903">
          <cell r="H9903" t="str">
            <v>MC001243</v>
          </cell>
          <cell r="P9903">
            <v>10752000</v>
          </cell>
          <cell r="AC9903" t="str">
            <v>Sữa Nước Pharma</v>
          </cell>
          <cell r="AH9903" t="str">
            <v>Tiến độ 1</v>
          </cell>
        </row>
        <row r="9904">
          <cell r="H9904" t="str">
            <v>MC001243</v>
          </cell>
          <cell r="P9904">
            <v>2832000</v>
          </cell>
          <cell r="AC9904" t="str">
            <v>Bột Ăn Dặm</v>
          </cell>
          <cell r="AH9904" t="str">
            <v>Tiến độ 1</v>
          </cell>
        </row>
        <row r="9905">
          <cell r="H9905" t="str">
            <v>MC001243</v>
          </cell>
          <cell r="P9905">
            <v>4248000</v>
          </cell>
          <cell r="AC9905" t="str">
            <v>Bột Ăn Dặm</v>
          </cell>
          <cell r="AH9905" t="str">
            <v>Tiến độ 1</v>
          </cell>
        </row>
        <row r="9906">
          <cell r="H9906" t="str">
            <v>MC001243</v>
          </cell>
          <cell r="P9906">
            <v>4248000</v>
          </cell>
          <cell r="AC9906" t="str">
            <v>Bột Ăn Dặm</v>
          </cell>
          <cell r="AH9906" t="str">
            <v>Tiến độ 1</v>
          </cell>
        </row>
        <row r="9907">
          <cell r="H9907" t="str">
            <v>MC001243</v>
          </cell>
          <cell r="P9907">
            <v>4248000</v>
          </cell>
          <cell r="AC9907" t="str">
            <v>Bột Ăn Dặm</v>
          </cell>
          <cell r="AH9907" t="str">
            <v>Tiến độ 1</v>
          </cell>
        </row>
        <row r="9908">
          <cell r="H9908" t="str">
            <v>MC001243</v>
          </cell>
          <cell r="P9908">
            <v>4896000</v>
          </cell>
          <cell r="AC9908" t="str">
            <v>Bột Ăn Dặm</v>
          </cell>
          <cell r="AH9908" t="str">
            <v>Tiến độ 1</v>
          </cell>
        </row>
        <row r="9909">
          <cell r="H9909" t="str">
            <v>MC001243</v>
          </cell>
          <cell r="P9909">
            <v>4896000</v>
          </cell>
          <cell r="AC9909" t="str">
            <v>Bột Ăn Dặm</v>
          </cell>
          <cell r="AH9909" t="str">
            <v>Tiến độ 1</v>
          </cell>
        </row>
        <row r="9910">
          <cell r="H9910" t="str">
            <v>MC001243</v>
          </cell>
          <cell r="P9910">
            <v>4896000</v>
          </cell>
          <cell r="AC9910" t="str">
            <v>Bột Ăn Dặm</v>
          </cell>
          <cell r="AH9910" t="str">
            <v>Tiến độ 1</v>
          </cell>
        </row>
        <row r="9911">
          <cell r="H9911" t="str">
            <v>MC001243</v>
          </cell>
          <cell r="P9911">
            <v>4248000</v>
          </cell>
          <cell r="AC9911" t="str">
            <v>Bột Ăn Dặm</v>
          </cell>
          <cell r="AH9911" t="str">
            <v>Tiến độ 1</v>
          </cell>
        </row>
        <row r="9912">
          <cell r="H9912" t="str">
            <v>MC001243</v>
          </cell>
          <cell r="P9912">
            <v>6528000</v>
          </cell>
          <cell r="AC9912" t="str">
            <v>Bột Ăn Dặm</v>
          </cell>
          <cell r="AH9912" t="str">
            <v>Tiến độ 1</v>
          </cell>
        </row>
        <row r="9913">
          <cell r="H9913" t="str">
            <v>MC001243</v>
          </cell>
          <cell r="P9913">
            <v>4896000</v>
          </cell>
          <cell r="AC9913" t="str">
            <v>Bột Ăn Dặm</v>
          </cell>
          <cell r="AH9913" t="str">
            <v>Tiến độ 1</v>
          </cell>
        </row>
        <row r="9914">
          <cell r="H9914" t="str">
            <v>MC001243</v>
          </cell>
          <cell r="P9914">
            <v>4896000</v>
          </cell>
          <cell r="AC9914" t="str">
            <v>Bột Ăn Dặm</v>
          </cell>
          <cell r="AH9914" t="str">
            <v>Tiến độ 1</v>
          </cell>
        </row>
        <row r="9915">
          <cell r="H9915" t="str">
            <v>MC000746</v>
          </cell>
          <cell r="P9915">
            <v>9504000</v>
          </cell>
          <cell r="AC9915" t="str">
            <v>Dinh Dưỡng</v>
          </cell>
          <cell r="AH9915" t="str">
            <v>Tiến độ 1</v>
          </cell>
        </row>
        <row r="9916">
          <cell r="H9916" t="str">
            <v>MC000746</v>
          </cell>
          <cell r="P9916">
            <v>14940000</v>
          </cell>
          <cell r="AC9916" t="str">
            <v>Dinh Dưỡng</v>
          </cell>
          <cell r="AH9916" t="str">
            <v>Tiến độ 1</v>
          </cell>
        </row>
        <row r="9917">
          <cell r="H9917" t="str">
            <v>MC000746</v>
          </cell>
          <cell r="P9917">
            <v>6360000</v>
          </cell>
          <cell r="AC9917" t="str">
            <v>Sữa Bột Colos</v>
          </cell>
          <cell r="AH9917" t="str">
            <v>Tiến độ 1</v>
          </cell>
        </row>
        <row r="9918">
          <cell r="H9918" t="str">
            <v>MC000746</v>
          </cell>
          <cell r="P9918">
            <v>6120000</v>
          </cell>
          <cell r="AC9918" t="str">
            <v>Sữa Bột Colos</v>
          </cell>
          <cell r="AH9918" t="str">
            <v>Tiến độ 1</v>
          </cell>
        </row>
        <row r="9919">
          <cell r="H9919" t="str">
            <v>MC000746</v>
          </cell>
          <cell r="P9919">
            <v>6120000</v>
          </cell>
          <cell r="AC9919" t="str">
            <v>Sữa Bột Colos</v>
          </cell>
          <cell r="AH9919" t="str">
            <v>Tiến độ 1</v>
          </cell>
        </row>
        <row r="9920">
          <cell r="H9920" t="str">
            <v>MC002066</v>
          </cell>
          <cell r="P9920">
            <v>27000000</v>
          </cell>
          <cell r="AC9920" t="str">
            <v>Nunest</v>
          </cell>
          <cell r="AH9920" t="str">
            <v>Tiến độ 1</v>
          </cell>
        </row>
        <row r="9921">
          <cell r="H9921" t="str">
            <v>MC002066</v>
          </cell>
          <cell r="P9921">
            <v>14100000</v>
          </cell>
          <cell r="AC9921" t="str">
            <v>Nunest</v>
          </cell>
          <cell r="AH9921" t="str">
            <v>Tiến độ 1</v>
          </cell>
        </row>
        <row r="9922">
          <cell r="H9922" t="str">
            <v>MC002066</v>
          </cell>
          <cell r="P9922">
            <v>13500000</v>
          </cell>
          <cell r="AC9922" t="str">
            <v>Nunest</v>
          </cell>
          <cell r="AH9922" t="str">
            <v>Tiến độ 1</v>
          </cell>
        </row>
        <row r="9923">
          <cell r="H9923" t="str">
            <v>MC002066</v>
          </cell>
          <cell r="P9923">
            <v>6750000</v>
          </cell>
          <cell r="AC9923" t="str">
            <v>Nunest</v>
          </cell>
          <cell r="AH9923" t="str">
            <v>Tiến độ 1</v>
          </cell>
        </row>
        <row r="9924">
          <cell r="H9924" t="str">
            <v>MC002066</v>
          </cell>
          <cell r="P9924">
            <v>2760000</v>
          </cell>
          <cell r="AC9924" t="str">
            <v>Nunest</v>
          </cell>
          <cell r="AH9924" t="str">
            <v>Tiến độ 1</v>
          </cell>
        </row>
        <row r="9925">
          <cell r="H9925" t="str">
            <v>MC002066</v>
          </cell>
          <cell r="P9925">
            <v>3120000</v>
          </cell>
          <cell r="AC9925" t="str">
            <v>Nunest</v>
          </cell>
          <cell r="AH9925" t="str">
            <v>Tiến độ 1</v>
          </cell>
        </row>
        <row r="9926">
          <cell r="H9926" t="str">
            <v>MC002066</v>
          </cell>
          <cell r="P9926">
            <v>4680000</v>
          </cell>
          <cell r="AC9926" t="str">
            <v>Nunest</v>
          </cell>
          <cell r="AH9926" t="str">
            <v>Tiến độ 1</v>
          </cell>
        </row>
        <row r="9927">
          <cell r="H9927" t="str">
            <v>MC002066</v>
          </cell>
          <cell r="P9927">
            <v>7020000</v>
          </cell>
          <cell r="AC9927" t="str">
            <v>Nunest</v>
          </cell>
          <cell r="AH9927" t="str">
            <v>Tiến độ 1</v>
          </cell>
        </row>
        <row r="9928">
          <cell r="H9928" t="str">
            <v>MC002066</v>
          </cell>
          <cell r="P9928">
            <v>7110000</v>
          </cell>
          <cell r="AC9928" t="str">
            <v>Nunest</v>
          </cell>
          <cell r="AH9928" t="str">
            <v>Tiến độ 1</v>
          </cell>
        </row>
        <row r="9929">
          <cell r="H9929" t="str">
            <v>MC002066</v>
          </cell>
          <cell r="P9929">
            <v>8400000</v>
          </cell>
          <cell r="AC9929" t="str">
            <v>Nunest</v>
          </cell>
          <cell r="AH9929" t="str">
            <v>Tiến độ 1</v>
          </cell>
        </row>
        <row r="9930">
          <cell r="H9930" t="str">
            <v>MC002066</v>
          </cell>
          <cell r="P9930">
            <v>5040000</v>
          </cell>
          <cell r="AC9930" t="str">
            <v>Nunest</v>
          </cell>
          <cell r="AH9930" t="str">
            <v>Tiến độ 1</v>
          </cell>
        </row>
        <row r="9931">
          <cell r="H9931" t="str">
            <v>MC002066</v>
          </cell>
          <cell r="P9931">
            <v>4320000</v>
          </cell>
          <cell r="AC9931" t="str">
            <v>Nunest</v>
          </cell>
          <cell r="AH9931" t="str">
            <v>Tiến độ 1</v>
          </cell>
        </row>
        <row r="9932">
          <cell r="H9932" t="str">
            <v>MC002066</v>
          </cell>
          <cell r="P9932">
            <v>1500000</v>
          </cell>
          <cell r="AC9932" t="str">
            <v>Nunest</v>
          </cell>
          <cell r="AH9932" t="str">
            <v>Tiến độ 1</v>
          </cell>
        </row>
        <row r="9933">
          <cell r="H9933" t="str">
            <v>MC002066</v>
          </cell>
          <cell r="P9933">
            <v>6540000</v>
          </cell>
          <cell r="AC9933" t="str">
            <v>Nunest</v>
          </cell>
          <cell r="AH9933" t="str">
            <v>Tiến độ 1</v>
          </cell>
        </row>
        <row r="9934">
          <cell r="H9934" t="str">
            <v>MC002066</v>
          </cell>
          <cell r="P9934">
            <v>2640000</v>
          </cell>
          <cell r="AC9934" t="str">
            <v>Pur</v>
          </cell>
          <cell r="AH9934" t="str">
            <v>Tiến độ 1</v>
          </cell>
        </row>
        <row r="9935">
          <cell r="H9935" t="str">
            <v>MC002066</v>
          </cell>
          <cell r="P9935">
            <v>2880000</v>
          </cell>
          <cell r="AC9935" t="str">
            <v>Pur</v>
          </cell>
          <cell r="AH9935" t="str">
            <v>Tiến độ 1</v>
          </cell>
        </row>
        <row r="9936">
          <cell r="H9936" t="str">
            <v>MC002066</v>
          </cell>
          <cell r="P9936">
            <v>1200000</v>
          </cell>
          <cell r="AC9936" t="str">
            <v>Pur</v>
          </cell>
          <cell r="AH9936" t="str">
            <v>Tiến độ 1</v>
          </cell>
        </row>
        <row r="9937">
          <cell r="H9937" t="str">
            <v>MC002066</v>
          </cell>
          <cell r="P9937">
            <v>2640000</v>
          </cell>
          <cell r="AC9937" t="str">
            <v>Pur</v>
          </cell>
          <cell r="AH9937" t="str">
            <v>Tiến độ 1</v>
          </cell>
        </row>
        <row r="9938">
          <cell r="H9938" t="str">
            <v>MC002066</v>
          </cell>
          <cell r="P9938">
            <v>1392000</v>
          </cell>
          <cell r="AC9938" t="str">
            <v>Pur</v>
          </cell>
          <cell r="AH9938" t="str">
            <v>Tiến độ 1</v>
          </cell>
        </row>
        <row r="9939">
          <cell r="H9939" t="str">
            <v>MC002066</v>
          </cell>
          <cell r="P9939">
            <v>1440000</v>
          </cell>
          <cell r="AC9939" t="str">
            <v>Pur</v>
          </cell>
          <cell r="AH9939" t="str">
            <v>Tiến độ 1</v>
          </cell>
        </row>
        <row r="9940">
          <cell r="H9940" t="str">
            <v>MC002066</v>
          </cell>
          <cell r="P9940">
            <v>990000</v>
          </cell>
          <cell r="AC9940" t="str">
            <v>Pur</v>
          </cell>
          <cell r="AH9940" t="str">
            <v>Tiến độ 1</v>
          </cell>
        </row>
        <row r="9941">
          <cell r="H9941" t="str">
            <v>MC002066</v>
          </cell>
          <cell r="P9941">
            <v>2100000</v>
          </cell>
          <cell r="AC9941" t="str">
            <v>Pur</v>
          </cell>
          <cell r="AH9941" t="str">
            <v>Tiến độ 1</v>
          </cell>
        </row>
        <row r="9942">
          <cell r="H9942" t="str">
            <v>MC002066</v>
          </cell>
          <cell r="P9942">
            <v>690000</v>
          </cell>
          <cell r="AC9942" t="str">
            <v>Pur</v>
          </cell>
          <cell r="AH9942" t="str">
            <v>Tiến độ 1</v>
          </cell>
        </row>
        <row r="9943">
          <cell r="H9943" t="str">
            <v>MC002066</v>
          </cell>
          <cell r="P9943">
            <v>1740000</v>
          </cell>
          <cell r="AC9943" t="str">
            <v>Pur</v>
          </cell>
          <cell r="AH9943" t="str">
            <v>Tiến độ 1</v>
          </cell>
        </row>
        <row r="9944">
          <cell r="H9944" t="str">
            <v>MC002066</v>
          </cell>
          <cell r="P9944">
            <v>1440000</v>
          </cell>
          <cell r="AC9944" t="str">
            <v>Pur</v>
          </cell>
          <cell r="AH9944" t="str">
            <v>Tiến độ 1</v>
          </cell>
        </row>
        <row r="9945">
          <cell r="H9945" t="str">
            <v>MC002066</v>
          </cell>
          <cell r="P9945">
            <v>1080000</v>
          </cell>
          <cell r="AC9945" t="str">
            <v>Pur</v>
          </cell>
          <cell r="AH9945" t="str">
            <v>Tiến độ 1</v>
          </cell>
        </row>
        <row r="9946">
          <cell r="H9946" t="str">
            <v>MC002066</v>
          </cell>
          <cell r="P9946">
            <v>1080000</v>
          </cell>
          <cell r="AC9946" t="str">
            <v>Pur</v>
          </cell>
          <cell r="AH9946" t="str">
            <v>Tiến độ 1</v>
          </cell>
        </row>
        <row r="9947">
          <cell r="H9947" t="str">
            <v>MC002066</v>
          </cell>
          <cell r="P9947">
            <v>708000</v>
          </cell>
          <cell r="AC9947" t="str">
            <v>Pur</v>
          </cell>
          <cell r="AH9947" t="str">
            <v>Tiến độ 1</v>
          </cell>
        </row>
        <row r="9948">
          <cell r="H9948" t="str">
            <v>MC002066</v>
          </cell>
          <cell r="P9948">
            <v>1020000</v>
          </cell>
          <cell r="AC9948" t="str">
            <v>Pur</v>
          </cell>
          <cell r="AH9948" t="str">
            <v>Tiến độ 1</v>
          </cell>
        </row>
        <row r="9949">
          <cell r="H9949" t="str">
            <v>MC002066</v>
          </cell>
          <cell r="P9949">
            <v>1020000</v>
          </cell>
          <cell r="AC9949" t="str">
            <v>Pur</v>
          </cell>
          <cell r="AH9949" t="str">
            <v>Tiến độ 1</v>
          </cell>
        </row>
        <row r="9950">
          <cell r="H9950" t="str">
            <v>MC002066</v>
          </cell>
          <cell r="P9950">
            <v>1020000</v>
          </cell>
          <cell r="AC9950" t="str">
            <v>Pur</v>
          </cell>
          <cell r="AH9950" t="str">
            <v>Tiến độ 1</v>
          </cell>
        </row>
        <row r="9951">
          <cell r="H9951" t="str">
            <v>MC002066</v>
          </cell>
          <cell r="P9951">
            <v>540000</v>
          </cell>
          <cell r="AC9951" t="str">
            <v>Pur</v>
          </cell>
          <cell r="AH9951" t="str">
            <v>Tiến độ 1</v>
          </cell>
        </row>
        <row r="9952">
          <cell r="H9952" t="str">
            <v>MC002066</v>
          </cell>
          <cell r="P9952">
            <v>420000</v>
          </cell>
          <cell r="AC9952" t="str">
            <v>Pur</v>
          </cell>
          <cell r="AH9952" t="str">
            <v>Tiến độ 1</v>
          </cell>
        </row>
        <row r="9953">
          <cell r="H9953" t="str">
            <v>MC002066</v>
          </cell>
          <cell r="P9953">
            <v>2160000</v>
          </cell>
          <cell r="AC9953" t="str">
            <v>Pur</v>
          </cell>
          <cell r="AH9953" t="str">
            <v>Tiến độ 1</v>
          </cell>
        </row>
        <row r="9954">
          <cell r="H9954" t="str">
            <v>MC002066</v>
          </cell>
          <cell r="P9954">
            <v>552000</v>
          </cell>
          <cell r="AC9954" t="str">
            <v>Pur</v>
          </cell>
          <cell r="AH9954" t="str">
            <v>Tiến độ 1</v>
          </cell>
        </row>
        <row r="9955">
          <cell r="H9955" t="str">
            <v>MC002066</v>
          </cell>
          <cell r="P9955">
            <v>552000</v>
          </cell>
          <cell r="AC9955" t="str">
            <v>Pur</v>
          </cell>
          <cell r="AH9955" t="str">
            <v>Tiến độ 1</v>
          </cell>
        </row>
        <row r="9956">
          <cell r="H9956" t="str">
            <v>MC002066</v>
          </cell>
          <cell r="P9956">
            <v>552000</v>
          </cell>
          <cell r="AC9956" t="str">
            <v>Pur</v>
          </cell>
          <cell r="AH9956" t="str">
            <v>Tiến độ 1</v>
          </cell>
        </row>
        <row r="9957">
          <cell r="H9957" t="str">
            <v>MC002066</v>
          </cell>
          <cell r="P9957">
            <v>360000</v>
          </cell>
          <cell r="AC9957" t="str">
            <v>Pur</v>
          </cell>
          <cell r="AH9957" t="str">
            <v>Tiến độ 1</v>
          </cell>
        </row>
        <row r="9958">
          <cell r="H9958" t="str">
            <v>MC002066</v>
          </cell>
          <cell r="P9958">
            <v>360000</v>
          </cell>
          <cell r="AC9958" t="str">
            <v>Pur</v>
          </cell>
          <cell r="AH9958" t="str">
            <v>Tiến độ 1</v>
          </cell>
        </row>
        <row r="9959">
          <cell r="H9959" t="str">
            <v>MC002066</v>
          </cell>
          <cell r="P9959">
            <v>204000</v>
          </cell>
          <cell r="AC9959" t="str">
            <v>Pur</v>
          </cell>
          <cell r="AH9959" t="str">
            <v>Tiến độ 1</v>
          </cell>
        </row>
        <row r="9960">
          <cell r="H9960" t="str">
            <v>MC002066</v>
          </cell>
          <cell r="P9960">
            <v>936000</v>
          </cell>
          <cell r="AC9960" t="str">
            <v>Pur</v>
          </cell>
          <cell r="AH9960" t="str">
            <v>Tiến độ 1</v>
          </cell>
        </row>
        <row r="9961">
          <cell r="H9961" t="str">
            <v>MC002066</v>
          </cell>
          <cell r="P9961">
            <v>10560000</v>
          </cell>
          <cell r="AC9961" t="str">
            <v>Pharma</v>
          </cell>
          <cell r="AH9961" t="str">
            <v>Tiến độ 1</v>
          </cell>
        </row>
        <row r="9962">
          <cell r="H9962" t="str">
            <v>MC002066</v>
          </cell>
          <cell r="P9962">
            <v>9720000</v>
          </cell>
          <cell r="AC9962" t="str">
            <v>Pharma</v>
          </cell>
          <cell r="AH9962" t="str">
            <v>Tiến độ 1</v>
          </cell>
        </row>
        <row r="9963">
          <cell r="H9963" t="str">
            <v>MC002066</v>
          </cell>
          <cell r="P9963">
            <v>4680000</v>
          </cell>
          <cell r="AC9963" t="str">
            <v>Pharma</v>
          </cell>
          <cell r="AH9963" t="str">
            <v>Tiến độ 1</v>
          </cell>
        </row>
        <row r="9964">
          <cell r="H9964" t="str">
            <v>MC001142</v>
          </cell>
          <cell r="P9964">
            <v>19584000</v>
          </cell>
          <cell r="AC9964" t="str">
            <v>Sữa Nước Colos</v>
          </cell>
          <cell r="AH9964" t="str">
            <v>Tiến độ 1</v>
          </cell>
        </row>
        <row r="9965">
          <cell r="H9965" t="str">
            <v>MC001142</v>
          </cell>
          <cell r="P9965">
            <v>12720000</v>
          </cell>
          <cell r="AC9965" t="str">
            <v>Sữa Bột Colos</v>
          </cell>
          <cell r="AH9965" t="str">
            <v>Tiến độ 1</v>
          </cell>
        </row>
        <row r="9966">
          <cell r="H9966" t="str">
            <v>MC001142</v>
          </cell>
          <cell r="P9966">
            <v>18360000</v>
          </cell>
          <cell r="AC9966" t="str">
            <v>Sữa Bột Colos</v>
          </cell>
          <cell r="AH9966" t="str">
            <v>Tiến độ 1</v>
          </cell>
        </row>
        <row r="9967">
          <cell r="H9967" t="str">
            <v>MC001142</v>
          </cell>
          <cell r="P9967">
            <v>6120000</v>
          </cell>
          <cell r="AC9967" t="str">
            <v>Sữa Bột Colos</v>
          </cell>
          <cell r="AH9967" t="str">
            <v>Tiến độ 1</v>
          </cell>
        </row>
        <row r="9968">
          <cell r="H9968" t="str">
            <v>MC001142</v>
          </cell>
          <cell r="P9968">
            <v>1416000</v>
          </cell>
          <cell r="AC9968" t="str">
            <v>Bột Ăn Dặm</v>
          </cell>
          <cell r="AH9968" t="str">
            <v>Tiến độ 1</v>
          </cell>
        </row>
        <row r="9969">
          <cell r="H9969" t="str">
            <v>MC001142</v>
          </cell>
          <cell r="P9969">
            <v>1632000</v>
          </cell>
          <cell r="AC9969" t="str">
            <v>Bột Ăn Dặm</v>
          </cell>
          <cell r="AH9969" t="str">
            <v>Tiến độ 1</v>
          </cell>
        </row>
        <row r="9970">
          <cell r="H9970" t="str">
            <v>MC001142</v>
          </cell>
          <cell r="P9970">
            <v>1632000</v>
          </cell>
          <cell r="AC9970" t="str">
            <v>Bột Ăn Dặm</v>
          </cell>
          <cell r="AH9970" t="str">
            <v>Tiến độ 1</v>
          </cell>
        </row>
        <row r="9971">
          <cell r="H9971" t="str">
            <v>MC001142</v>
          </cell>
          <cell r="P9971">
            <v>2832000</v>
          </cell>
          <cell r="AC9971" t="str">
            <v>Bột Ăn Dặm</v>
          </cell>
          <cell r="AH9971" t="str">
            <v>Tiến độ 1</v>
          </cell>
        </row>
        <row r="9972">
          <cell r="H9972" t="str">
            <v>MC001142</v>
          </cell>
          <cell r="P9972">
            <v>1632000</v>
          </cell>
          <cell r="AC9972" t="str">
            <v>Bột Ăn Dặm</v>
          </cell>
          <cell r="AH9972" t="str">
            <v>Tiến độ 1</v>
          </cell>
        </row>
        <row r="9973">
          <cell r="H9973" t="str">
            <v>MC001142</v>
          </cell>
          <cell r="P9973">
            <v>8640000</v>
          </cell>
          <cell r="AC9973" t="str">
            <v>Sữa Nước</v>
          </cell>
          <cell r="AH9973" t="str">
            <v>Tiến độ 1</v>
          </cell>
        </row>
        <row r="9974">
          <cell r="H9974" t="str">
            <v>MC001142</v>
          </cell>
          <cell r="P9974">
            <v>11520000</v>
          </cell>
          <cell r="AC9974" t="str">
            <v>Sữa Nước</v>
          </cell>
          <cell r="AH9974" t="str">
            <v>Tiến độ 1</v>
          </cell>
        </row>
        <row r="9975">
          <cell r="H9975" t="str">
            <v>MC001142</v>
          </cell>
          <cell r="P9975">
            <v>7488000</v>
          </cell>
          <cell r="AC9975" t="str">
            <v>Sữa Nước</v>
          </cell>
          <cell r="AH9975" t="str">
            <v>Tiến độ 1</v>
          </cell>
        </row>
        <row r="9976">
          <cell r="H9976" t="str">
            <v>MC001142</v>
          </cell>
          <cell r="P9976">
            <v>11520000</v>
          </cell>
          <cell r="AC9976" t="str">
            <v>Sữa Nước</v>
          </cell>
          <cell r="AH9976" t="str">
            <v>Tiến độ 1</v>
          </cell>
        </row>
        <row r="9977">
          <cell r="H9977" t="str">
            <v>MC001142</v>
          </cell>
          <cell r="P9977">
            <v>4320000</v>
          </cell>
          <cell r="AC9977" t="str">
            <v>Sữa Nước</v>
          </cell>
          <cell r="AH9977" t="str">
            <v>Tiến độ 1</v>
          </cell>
        </row>
        <row r="9978">
          <cell r="H9978" t="str">
            <v>MC001142</v>
          </cell>
          <cell r="P9978">
            <v>6624000</v>
          </cell>
          <cell r="AC9978" t="str">
            <v>Sữa Nước</v>
          </cell>
          <cell r="AH9978" t="str">
            <v>Tiến độ 1</v>
          </cell>
        </row>
        <row r="9979">
          <cell r="H9979" t="str">
            <v>MC001142</v>
          </cell>
          <cell r="P9979">
            <v>720000</v>
          </cell>
          <cell r="AC9979" t="str">
            <v>Sữa Nước</v>
          </cell>
          <cell r="AH9979" t="str">
            <v>Tiến độ 1</v>
          </cell>
        </row>
        <row r="9980">
          <cell r="H9980" t="str">
            <v>MC001142</v>
          </cell>
          <cell r="P9980">
            <v>720000</v>
          </cell>
          <cell r="AC9980" t="str">
            <v>Sữa Nước</v>
          </cell>
          <cell r="AH9980" t="str">
            <v>Tiến độ 1</v>
          </cell>
        </row>
        <row r="9981">
          <cell r="H9981" t="str">
            <v>MC001142</v>
          </cell>
          <cell r="P9981">
            <v>720000</v>
          </cell>
          <cell r="AC9981" t="str">
            <v>Sữa Nước</v>
          </cell>
          <cell r="AH9981" t="str">
            <v>Tiến độ 1</v>
          </cell>
        </row>
        <row r="9982">
          <cell r="H9982" t="str">
            <v>MC001142</v>
          </cell>
          <cell r="P9982">
            <v>4320000</v>
          </cell>
          <cell r="AC9982" t="str">
            <v>Sữa Nước</v>
          </cell>
          <cell r="AH9982" t="str">
            <v>Tiến độ 1</v>
          </cell>
        </row>
        <row r="9983">
          <cell r="H9983" t="str">
            <v>MC001142</v>
          </cell>
          <cell r="P9983">
            <v>6624000</v>
          </cell>
          <cell r="AC9983" t="str">
            <v>Sữa Nước</v>
          </cell>
          <cell r="AH9983" t="str">
            <v>Tiến độ 1</v>
          </cell>
        </row>
        <row r="9984">
          <cell r="H9984" t="str">
            <v>MC000615</v>
          </cell>
          <cell r="P9984">
            <v>17136000</v>
          </cell>
          <cell r="AC9984" t="str">
            <v>Sữa Nước Colos</v>
          </cell>
          <cell r="AH9984" t="str">
            <v>Tiến độ 1</v>
          </cell>
        </row>
        <row r="9985">
          <cell r="H9985" t="str">
            <v>MC000615</v>
          </cell>
          <cell r="P9985">
            <v>10752000</v>
          </cell>
          <cell r="AC9985" t="str">
            <v>Sữa Nước</v>
          </cell>
          <cell r="AH9985" t="str">
            <v>Tiến độ 1</v>
          </cell>
        </row>
        <row r="9986">
          <cell r="H9986" t="str">
            <v>MC000615</v>
          </cell>
          <cell r="P9986">
            <v>12096000</v>
          </cell>
          <cell r="AC9986" t="str">
            <v>Sữa Nước</v>
          </cell>
          <cell r="AH9986" t="str">
            <v>Tiến độ 1</v>
          </cell>
        </row>
        <row r="9987">
          <cell r="H9987" t="str">
            <v>MC000615</v>
          </cell>
          <cell r="P9987">
            <v>4636800</v>
          </cell>
          <cell r="AC9987" t="str">
            <v>Sữa Nước</v>
          </cell>
          <cell r="AH9987" t="str">
            <v>Tiến độ 1</v>
          </cell>
        </row>
        <row r="9988">
          <cell r="H9988" t="str">
            <v>MC002500</v>
          </cell>
          <cell r="P9988">
            <v>1440000</v>
          </cell>
          <cell r="AC9988" t="str">
            <v>Sữa Nước</v>
          </cell>
          <cell r="AH9988" t="str">
            <v>Tiến độ 1</v>
          </cell>
        </row>
        <row r="9989">
          <cell r="H9989" t="str">
            <v>MC002500</v>
          </cell>
          <cell r="P9989">
            <v>1440000</v>
          </cell>
          <cell r="AC9989" t="str">
            <v>Sữa Nước</v>
          </cell>
          <cell r="AH9989" t="str">
            <v>Tiến độ 1</v>
          </cell>
        </row>
        <row r="9990">
          <cell r="H9990" t="str">
            <v>MC002500</v>
          </cell>
          <cell r="P9990">
            <v>1440000</v>
          </cell>
          <cell r="AC9990" t="str">
            <v>Sữa Nước</v>
          </cell>
          <cell r="AH9990" t="str">
            <v>Tiến độ 1</v>
          </cell>
        </row>
        <row r="9991">
          <cell r="H9991" t="str">
            <v>MC002500</v>
          </cell>
          <cell r="P9991">
            <v>3225600</v>
          </cell>
          <cell r="AC9991" t="str">
            <v>Sữa Nước Pharma</v>
          </cell>
          <cell r="AH9991" t="str">
            <v>Tiến độ 1</v>
          </cell>
        </row>
        <row r="9992">
          <cell r="H9992" t="str">
            <v>MC002500</v>
          </cell>
          <cell r="P9992">
            <v>432000</v>
          </cell>
          <cell r="AC9992" t="str">
            <v>Sữa Nước Pharma</v>
          </cell>
          <cell r="AH9992" t="str">
            <v>Tiến độ 1</v>
          </cell>
        </row>
        <row r="9993">
          <cell r="H9993" t="str">
            <v>MC002500</v>
          </cell>
          <cell r="P9993">
            <v>3024000</v>
          </cell>
          <cell r="AC9993" t="str">
            <v>Sữa Nước Pharma</v>
          </cell>
          <cell r="AH9993" t="str">
            <v>Tiến độ 1</v>
          </cell>
        </row>
        <row r="9994">
          <cell r="H9994" t="str">
            <v>MC002500</v>
          </cell>
          <cell r="P9994">
            <v>4636800</v>
          </cell>
          <cell r="AC9994" t="str">
            <v>Sữa Nước Pharma</v>
          </cell>
          <cell r="AH9994" t="str">
            <v>Tiến độ 1</v>
          </cell>
        </row>
        <row r="9995">
          <cell r="H9995" t="str">
            <v>MC002500</v>
          </cell>
          <cell r="P9995">
            <v>1416000</v>
          </cell>
          <cell r="AC9995" t="str">
            <v>Bột Ăn Dặm</v>
          </cell>
          <cell r="AH9995" t="str">
            <v>Tiến độ 1</v>
          </cell>
        </row>
        <row r="9996">
          <cell r="H9996" t="str">
            <v>MC002500</v>
          </cell>
          <cell r="P9996">
            <v>1632000</v>
          </cell>
          <cell r="AC9996" t="str">
            <v>Bột Ăn Dặm</v>
          </cell>
          <cell r="AH9996" t="str">
            <v>Tiến độ 1</v>
          </cell>
        </row>
        <row r="9997">
          <cell r="H9997" t="str">
            <v>MC002500</v>
          </cell>
          <cell r="P9997">
            <v>1632000</v>
          </cell>
          <cell r="AC9997" t="str">
            <v>Bột Ăn Dặm</v>
          </cell>
          <cell r="AH9997" t="str">
            <v>Tiến độ 1</v>
          </cell>
        </row>
        <row r="9998">
          <cell r="H9998" t="str">
            <v>MC002500</v>
          </cell>
          <cell r="P9998">
            <v>708000</v>
          </cell>
          <cell r="AC9998" t="str">
            <v>Bột Ăn Dặm</v>
          </cell>
          <cell r="AH9998" t="str">
            <v>Tiến độ 1</v>
          </cell>
        </row>
        <row r="9999">
          <cell r="H9999" t="str">
            <v>MC002500</v>
          </cell>
          <cell r="P9999">
            <v>1632000</v>
          </cell>
          <cell r="AC9999" t="str">
            <v>Bột Ăn Dặm</v>
          </cell>
          <cell r="AH9999" t="str">
            <v>Tiến độ 1</v>
          </cell>
        </row>
        <row r="10000">
          <cell r="H10000" t="str">
            <v>MC002500</v>
          </cell>
          <cell r="P10000">
            <v>816000</v>
          </cell>
          <cell r="AC10000" t="str">
            <v>Bột Ăn Dặm</v>
          </cell>
          <cell r="AH10000" t="str">
            <v>Tiến độ 1</v>
          </cell>
        </row>
        <row r="10001">
          <cell r="H10001" t="str">
            <v>MC002500</v>
          </cell>
          <cell r="P10001">
            <v>6360000</v>
          </cell>
          <cell r="AC10001" t="str">
            <v>Sữa Bột Colos</v>
          </cell>
          <cell r="AH10001" t="str">
            <v>Tiến độ 1</v>
          </cell>
        </row>
        <row r="10002">
          <cell r="H10002" t="str">
            <v>MC002500</v>
          </cell>
          <cell r="P10002">
            <v>12240000</v>
          </cell>
          <cell r="AC10002" t="str">
            <v>Sữa Bột Colos</v>
          </cell>
          <cell r="AH10002" t="str">
            <v>Tiến độ 1</v>
          </cell>
        </row>
        <row r="10003">
          <cell r="H10003" t="str">
            <v>MC002500</v>
          </cell>
          <cell r="P10003">
            <v>12240000</v>
          </cell>
          <cell r="AC10003" t="str">
            <v>Sữa Bột Colos</v>
          </cell>
          <cell r="AH10003" t="str">
            <v>Tiến độ 1</v>
          </cell>
        </row>
        <row r="10004">
          <cell r="H10004" t="str">
            <v>MC001262</v>
          </cell>
          <cell r="P10004">
            <v>2448000</v>
          </cell>
          <cell r="AC10004" t="str">
            <v>Sữa Nước Colos</v>
          </cell>
          <cell r="AH10004" t="str">
            <v>Tiến độ 1</v>
          </cell>
        </row>
        <row r="10005">
          <cell r="H10005" t="str">
            <v>MC001262</v>
          </cell>
          <cell r="P10005">
            <v>6360000</v>
          </cell>
          <cell r="AC10005" t="str">
            <v>Sữa Bột Colos</v>
          </cell>
          <cell r="AH10005" t="str">
            <v>Tiến độ 1</v>
          </cell>
        </row>
        <row r="10006">
          <cell r="H10006" t="str">
            <v>MC001262</v>
          </cell>
          <cell r="P10006">
            <v>12240000</v>
          </cell>
          <cell r="AC10006" t="str">
            <v>Sữa Bột Colos</v>
          </cell>
          <cell r="AH10006" t="str">
            <v>Tiến độ 1</v>
          </cell>
        </row>
        <row r="10007">
          <cell r="H10007" t="str">
            <v>MC001262</v>
          </cell>
          <cell r="P10007">
            <v>3456000</v>
          </cell>
          <cell r="AC10007" t="str">
            <v>Sữa Nước Pharma</v>
          </cell>
          <cell r="AH10007" t="str">
            <v>Tiến độ 1</v>
          </cell>
        </row>
        <row r="10008">
          <cell r="H10008" t="str">
            <v>MC001262</v>
          </cell>
          <cell r="P10008">
            <v>1440000</v>
          </cell>
          <cell r="AC10008" t="str">
            <v>Sữa Nước Pharma</v>
          </cell>
          <cell r="AH10008" t="str">
            <v>Tiến độ 1</v>
          </cell>
        </row>
        <row r="10009">
          <cell r="H10009" t="str">
            <v>MC001262</v>
          </cell>
          <cell r="P10009">
            <v>1612800</v>
          </cell>
          <cell r="AC10009" t="str">
            <v>Sữa Nước Pharma</v>
          </cell>
          <cell r="AH10009" t="str">
            <v>Tiến độ 1</v>
          </cell>
        </row>
        <row r="10010">
          <cell r="H10010" t="str">
            <v>MC001262</v>
          </cell>
          <cell r="P10010">
            <v>3948000</v>
          </cell>
          <cell r="AC10010" t="str">
            <v>Pharma</v>
          </cell>
          <cell r="AH10010" t="str">
            <v>Tiến độ 1</v>
          </cell>
        </row>
        <row r="10011">
          <cell r="H10011" t="str">
            <v>MC001262</v>
          </cell>
          <cell r="P10011">
            <v>8280000</v>
          </cell>
          <cell r="AC10011" t="str">
            <v>Pharma</v>
          </cell>
          <cell r="AH10011" t="str">
            <v>Tiến độ 1</v>
          </cell>
        </row>
        <row r="10012">
          <cell r="H10012" t="str">
            <v>MC001262</v>
          </cell>
          <cell r="P10012">
            <v>5280000</v>
          </cell>
          <cell r="AC10012" t="str">
            <v>Pharma</v>
          </cell>
          <cell r="AH10012" t="str">
            <v>Tiến độ 1</v>
          </cell>
        </row>
        <row r="10013">
          <cell r="H10013" t="str">
            <v>MC001262</v>
          </cell>
          <cell r="P10013">
            <v>2246400</v>
          </cell>
          <cell r="AC10013" t="str">
            <v>Sữa Nước</v>
          </cell>
          <cell r="AH10013" t="str">
            <v>Tiến độ 1</v>
          </cell>
        </row>
        <row r="10014">
          <cell r="H10014" t="str">
            <v>MC001262</v>
          </cell>
          <cell r="P10014">
            <v>5184000</v>
          </cell>
          <cell r="AC10014" t="str">
            <v>Sữa Nước</v>
          </cell>
          <cell r="AH10014" t="str">
            <v>Tiến độ 1</v>
          </cell>
        </row>
        <row r="10015">
          <cell r="H10015" t="str">
            <v>MC001262</v>
          </cell>
          <cell r="P10015">
            <v>1296000</v>
          </cell>
          <cell r="AC10015" t="str">
            <v>Sữa Nước</v>
          </cell>
          <cell r="AH10015" t="str">
            <v>Tiến độ 1</v>
          </cell>
        </row>
        <row r="10016">
          <cell r="H10016" t="str">
            <v>MC001262</v>
          </cell>
          <cell r="P10016">
            <v>1152000</v>
          </cell>
          <cell r="AC10016" t="str">
            <v>Sữa Nước</v>
          </cell>
          <cell r="AH10016" t="str">
            <v>Tiến độ 1</v>
          </cell>
        </row>
        <row r="10017">
          <cell r="H10017" t="str">
            <v>MC001262</v>
          </cell>
          <cell r="P10017">
            <v>5796000</v>
          </cell>
          <cell r="AC10017" t="str">
            <v>Dinh Dưỡng</v>
          </cell>
          <cell r="AH10017" t="str">
            <v>Tiến độ 1</v>
          </cell>
        </row>
        <row r="10018">
          <cell r="H10018" t="str">
            <v>MC001262</v>
          </cell>
          <cell r="P10018">
            <v>1440000</v>
          </cell>
          <cell r="AC10018" t="str">
            <v>Dinh Dưỡng</v>
          </cell>
          <cell r="AH10018" t="str">
            <v>Tiến độ 1</v>
          </cell>
        </row>
        <row r="10019">
          <cell r="H10019" t="str">
            <v>MC001262</v>
          </cell>
          <cell r="P10019">
            <v>2874000</v>
          </cell>
          <cell r="AC10019" t="str">
            <v>Dinh Dưỡng</v>
          </cell>
          <cell r="AH10019" t="str">
            <v>Tiến độ 1</v>
          </cell>
        </row>
        <row r="10020">
          <cell r="H10020" t="str">
            <v>MC001262</v>
          </cell>
          <cell r="P10020">
            <v>2490000</v>
          </cell>
          <cell r="AC10020" t="str">
            <v>Dinh Dưỡng</v>
          </cell>
          <cell r="AH10020" t="str">
            <v>Tiến độ 1</v>
          </cell>
        </row>
        <row r="10021">
          <cell r="H10021" t="str">
            <v>MC001262</v>
          </cell>
          <cell r="P10021">
            <v>2880000</v>
          </cell>
          <cell r="AC10021" t="str">
            <v>Dinh Dưỡng</v>
          </cell>
          <cell r="AH10021" t="str">
            <v>Tiến độ 1</v>
          </cell>
        </row>
        <row r="10022">
          <cell r="H10022" t="str">
            <v>MC001262</v>
          </cell>
          <cell r="P10022">
            <v>2940000</v>
          </cell>
          <cell r="AC10022" t="str">
            <v>Dinh Dưỡng</v>
          </cell>
          <cell r="AH10022" t="str">
            <v>Tiến độ 1</v>
          </cell>
        </row>
        <row r="10023">
          <cell r="H10023" t="str">
            <v>MC001262</v>
          </cell>
          <cell r="P10023">
            <v>2220000</v>
          </cell>
          <cell r="AC10023" t="str">
            <v>Dinh Dưỡng</v>
          </cell>
          <cell r="AH10023" t="str">
            <v>Tiến độ 1</v>
          </cell>
        </row>
        <row r="10024">
          <cell r="H10024" t="str">
            <v>MC000798</v>
          </cell>
          <cell r="P10024">
            <v>6480000</v>
          </cell>
          <cell r="AC10024" t="str">
            <v>Sữa Bột Colos</v>
          </cell>
          <cell r="AH10024" t="str">
            <v>Tiến độ 1</v>
          </cell>
        </row>
        <row r="10025">
          <cell r="H10025" t="str">
            <v>MC000798</v>
          </cell>
          <cell r="P10025">
            <v>12720000</v>
          </cell>
          <cell r="AC10025" t="str">
            <v>Sữa Bột Colos</v>
          </cell>
          <cell r="AH10025" t="str">
            <v>Tiến độ 1</v>
          </cell>
        </row>
        <row r="10026">
          <cell r="H10026" t="str">
            <v>MC000798</v>
          </cell>
          <cell r="P10026">
            <v>4896000</v>
          </cell>
          <cell r="AC10026" t="str">
            <v>Sữa Nước Colos</v>
          </cell>
          <cell r="AH10026" t="str">
            <v>Tiến độ 1</v>
          </cell>
        </row>
        <row r="10027">
          <cell r="H10027" t="str">
            <v>MC000798</v>
          </cell>
          <cell r="P10027">
            <v>3000000</v>
          </cell>
          <cell r="AC10027" t="str">
            <v>Sữa Nước Pharma</v>
          </cell>
          <cell r="AH10027" t="str">
            <v>Tiến độ 1</v>
          </cell>
        </row>
        <row r="10028">
          <cell r="H10028" t="str">
            <v>MC000798</v>
          </cell>
          <cell r="P10028">
            <v>3264000</v>
          </cell>
          <cell r="AC10028" t="str">
            <v>Bột Ăn Dặm</v>
          </cell>
          <cell r="AH10028" t="str">
            <v>Tiến độ 1</v>
          </cell>
        </row>
        <row r="10029">
          <cell r="H10029" t="str">
            <v>MC000798</v>
          </cell>
          <cell r="P10029">
            <v>3264000</v>
          </cell>
          <cell r="AC10029" t="str">
            <v>Bột Ăn Dặm</v>
          </cell>
          <cell r="AH10029" t="str">
            <v>Tiến độ 1</v>
          </cell>
        </row>
        <row r="10030">
          <cell r="H10030" t="str">
            <v>MC000798</v>
          </cell>
          <cell r="P10030">
            <v>5760000</v>
          </cell>
          <cell r="AC10030" t="str">
            <v>Sữa Nước</v>
          </cell>
          <cell r="AH10030" t="str">
            <v>Tiến độ 1</v>
          </cell>
        </row>
        <row r="10031">
          <cell r="H10031" t="str">
            <v>MC000798</v>
          </cell>
          <cell r="P10031">
            <v>5760000</v>
          </cell>
          <cell r="AC10031" t="str">
            <v>Dinh Dưỡng</v>
          </cell>
          <cell r="AH10031" t="str">
            <v>Tiến độ 1</v>
          </cell>
        </row>
        <row r="10032">
          <cell r="H10032" t="str">
            <v>MC000798</v>
          </cell>
          <cell r="P10032">
            <v>5760000</v>
          </cell>
          <cell r="AC10032" t="str">
            <v>Dinh Dưỡng</v>
          </cell>
          <cell r="AH10032" t="str">
            <v>Tiến độ 1</v>
          </cell>
        </row>
        <row r="10033">
          <cell r="H10033" t="str">
            <v>MC001359</v>
          </cell>
          <cell r="P10033">
            <v>1800000</v>
          </cell>
          <cell r="AC10033" t="str">
            <v>Sữa Nước Pharma</v>
          </cell>
          <cell r="AH10033" t="str">
            <v>Tiến độ 1</v>
          </cell>
        </row>
        <row r="10034">
          <cell r="H10034" t="str">
            <v>MC001359</v>
          </cell>
          <cell r="P10034">
            <v>5376000</v>
          </cell>
          <cell r="AC10034" t="str">
            <v>Sữa Nước Pharma</v>
          </cell>
          <cell r="AH10034" t="str">
            <v>Tiến độ 1</v>
          </cell>
        </row>
        <row r="10035">
          <cell r="H10035" t="str">
            <v>MC001359</v>
          </cell>
          <cell r="P10035">
            <v>7440000</v>
          </cell>
          <cell r="AC10035" t="str">
            <v>Pharma</v>
          </cell>
          <cell r="AH10035" t="str">
            <v>Tiến độ 1</v>
          </cell>
        </row>
        <row r="10036">
          <cell r="H10036" t="str">
            <v>MC001359</v>
          </cell>
          <cell r="P10036">
            <v>7896000</v>
          </cell>
          <cell r="AC10036" t="str">
            <v>Pharma</v>
          </cell>
          <cell r="AH10036" t="str">
            <v>Tiến độ 1</v>
          </cell>
        </row>
        <row r="10037">
          <cell r="H10037" t="str">
            <v>MC000593</v>
          </cell>
          <cell r="P10037">
            <v>660000</v>
          </cell>
          <cell r="AC10037" t="str">
            <v>Nunest</v>
          </cell>
          <cell r="AH10037" t="str">
            <v>Tiến độ 1</v>
          </cell>
        </row>
        <row r="10038">
          <cell r="H10038" t="str">
            <v>MC002214</v>
          </cell>
          <cell r="P10038">
            <v>2880000</v>
          </cell>
          <cell r="AC10038" t="str">
            <v>Dinh Dưỡng</v>
          </cell>
          <cell r="AH10038" t="str">
            <v>Tiến độ 1</v>
          </cell>
        </row>
        <row r="10039">
          <cell r="H10039" t="str">
            <v>MC001870</v>
          </cell>
          <cell r="P10039">
            <v>720000</v>
          </cell>
          <cell r="AC10039" t="str">
            <v>Pur</v>
          </cell>
          <cell r="AH10039" t="str">
            <v>Tiến độ 1</v>
          </cell>
        </row>
        <row r="10040">
          <cell r="H10040" t="str">
            <v>MC000388</v>
          </cell>
          <cell r="P10040">
            <v>160000</v>
          </cell>
          <cell r="AC10040" t="str">
            <v>Pur</v>
          </cell>
          <cell r="AH10040" t="str">
            <v>Tiến độ 1</v>
          </cell>
        </row>
        <row r="10041">
          <cell r="H10041" t="str">
            <v>MC000671</v>
          </cell>
          <cell r="P10041">
            <v>1470000</v>
          </cell>
          <cell r="AC10041" t="str">
            <v>Nunest</v>
          </cell>
          <cell r="AH10041" t="str">
            <v>Tiến độ 1</v>
          </cell>
        </row>
        <row r="10042">
          <cell r="H10042" t="str">
            <v>MC002532</v>
          </cell>
          <cell r="P10042">
            <v>1728000</v>
          </cell>
          <cell r="AC10042" t="str">
            <v>Sữa Nước</v>
          </cell>
          <cell r="AH10042" t="str">
            <v>Tiến độ 1</v>
          </cell>
        </row>
        <row r="10043">
          <cell r="H10043" t="str">
            <v>MC002532</v>
          </cell>
          <cell r="P10043">
            <v>2304000</v>
          </cell>
          <cell r="AC10043" t="str">
            <v>Sữa Nước</v>
          </cell>
          <cell r="AH10043" t="str">
            <v>Tiến độ 1</v>
          </cell>
        </row>
        <row r="10044">
          <cell r="H10044" t="str">
            <v>MC001290</v>
          </cell>
          <cell r="P10044">
            <v>1020000</v>
          </cell>
          <cell r="AC10044" t="str">
            <v>Sữa Bột Colos</v>
          </cell>
          <cell r="AH10044" t="str">
            <v>Tiến độ 1</v>
          </cell>
        </row>
        <row r="10045">
          <cell r="H10045" t="str">
            <v>MC000128</v>
          </cell>
          <cell r="P10045">
            <v>9200000</v>
          </cell>
          <cell r="AC10045" t="str">
            <v>Pharma</v>
          </cell>
          <cell r="AH10045" t="str">
            <v>Tiến độ 1</v>
          </cell>
        </row>
        <row r="10046">
          <cell r="H10046" t="str">
            <v>MC000128</v>
          </cell>
          <cell r="P10046">
            <v>1840000</v>
          </cell>
          <cell r="AC10046" t="str">
            <v>Pharma</v>
          </cell>
          <cell r="AH10046" t="str">
            <v>Tiến độ 1</v>
          </cell>
        </row>
        <row r="10047">
          <cell r="H10047" t="str">
            <v>MC002481</v>
          </cell>
          <cell r="P10047">
            <v>15897600</v>
          </cell>
          <cell r="AC10047" t="str">
            <v>Sữa Nước Pharma</v>
          </cell>
          <cell r="AH10047" t="str">
            <v>Tiến độ 1</v>
          </cell>
        </row>
        <row r="10048">
          <cell r="H10048" t="str">
            <v>MC002481</v>
          </cell>
          <cell r="P10048">
            <v>8640000</v>
          </cell>
          <cell r="AC10048" t="str">
            <v>Sữa Nước Pharma</v>
          </cell>
          <cell r="AH10048" t="str">
            <v>Tiến độ 1</v>
          </cell>
        </row>
        <row r="10049">
          <cell r="H10049" t="str">
            <v>MC002481</v>
          </cell>
          <cell r="P10049">
            <v>12902400</v>
          </cell>
          <cell r="AC10049" t="str">
            <v>Sữa Nước Pharma</v>
          </cell>
          <cell r="AH10049" t="str">
            <v>Tiến độ 1</v>
          </cell>
        </row>
        <row r="10050">
          <cell r="H10050" t="str">
            <v>MC002481</v>
          </cell>
          <cell r="P10050">
            <v>27648000</v>
          </cell>
          <cell r="AC10050" t="str">
            <v>Sữa Nước</v>
          </cell>
          <cell r="AH10050" t="str">
            <v>Tiến độ 1</v>
          </cell>
        </row>
        <row r="10051">
          <cell r="H10051" t="str">
            <v>MC002481</v>
          </cell>
          <cell r="P10051">
            <v>7200000</v>
          </cell>
          <cell r="AC10051" t="str">
            <v>Sữa Nước</v>
          </cell>
          <cell r="AH10051" t="str">
            <v>Tiến độ 1</v>
          </cell>
        </row>
        <row r="10052">
          <cell r="H10052" t="str">
            <v>MC002481</v>
          </cell>
          <cell r="P10052">
            <v>19140000</v>
          </cell>
          <cell r="AC10052" t="str">
            <v>Pharma</v>
          </cell>
          <cell r="AH10052" t="str">
            <v>Tiến độ 1</v>
          </cell>
        </row>
        <row r="10053">
          <cell r="H10053" t="str">
            <v>MC002481</v>
          </cell>
          <cell r="P10053">
            <v>4752000</v>
          </cell>
          <cell r="AC10053" t="str">
            <v>Dinh Dưỡng</v>
          </cell>
          <cell r="AH10053" t="str">
            <v>Tiến độ 1</v>
          </cell>
        </row>
        <row r="10054">
          <cell r="H10054" t="str">
            <v>MC002481</v>
          </cell>
          <cell r="P10054">
            <v>13320000</v>
          </cell>
          <cell r="AC10054" t="str">
            <v>Dinh Dưỡng</v>
          </cell>
          <cell r="AH10054" t="str">
            <v>Tiến độ 1</v>
          </cell>
        </row>
        <row r="10055">
          <cell r="H10055" t="str">
            <v>MC002077</v>
          </cell>
          <cell r="P10055">
            <v>576000</v>
          </cell>
          <cell r="AC10055" t="str">
            <v>Pur</v>
          </cell>
          <cell r="AH10055" t="str">
            <v>Tiến độ 1</v>
          </cell>
        </row>
        <row r="10056">
          <cell r="H10056" t="str">
            <v>MC002077</v>
          </cell>
          <cell r="P10056">
            <v>1200000</v>
          </cell>
          <cell r="AC10056" t="str">
            <v>Pur</v>
          </cell>
          <cell r="AH10056" t="str">
            <v>Tiến độ 1</v>
          </cell>
        </row>
        <row r="10057">
          <cell r="H10057" t="str">
            <v>MC002077</v>
          </cell>
          <cell r="P10057">
            <v>1200000</v>
          </cell>
          <cell r="AC10057" t="str">
            <v>Pur</v>
          </cell>
          <cell r="AH10057" t="str">
            <v>Tiến độ 1</v>
          </cell>
        </row>
        <row r="10058">
          <cell r="H10058" t="str">
            <v>MC001431</v>
          </cell>
          <cell r="P10058">
            <v>1624000</v>
          </cell>
          <cell r="AC10058" t="str">
            <v>Pur</v>
          </cell>
          <cell r="AH10058" t="str">
            <v>Tiến độ 1</v>
          </cell>
        </row>
        <row r="10059">
          <cell r="H10059" t="str">
            <v>MC001431</v>
          </cell>
          <cell r="P10059">
            <v>350000</v>
          </cell>
          <cell r="AC10059" t="str">
            <v>Pur</v>
          </cell>
          <cell r="AH10059" t="str">
            <v>Tiến độ 1</v>
          </cell>
        </row>
        <row r="10060">
          <cell r="H10060" t="str">
            <v>MC001431</v>
          </cell>
          <cell r="P10060">
            <v>840000</v>
          </cell>
          <cell r="AC10060" t="str">
            <v>Pur</v>
          </cell>
          <cell r="AH10060" t="str">
            <v>Tiến độ 1</v>
          </cell>
        </row>
        <row r="10061">
          <cell r="H10061" t="str">
            <v>MC001431</v>
          </cell>
          <cell r="P10061">
            <v>539000</v>
          </cell>
          <cell r="AC10061" t="str">
            <v>Pur</v>
          </cell>
          <cell r="AH10061" t="str">
            <v>Tiến độ 1</v>
          </cell>
        </row>
        <row r="10062">
          <cell r="H10062" t="str">
            <v>MC001431</v>
          </cell>
          <cell r="P10062">
            <v>980000</v>
          </cell>
          <cell r="AC10062" t="str">
            <v>Pur</v>
          </cell>
          <cell r="AH10062" t="str">
            <v>Tiến độ 1</v>
          </cell>
        </row>
        <row r="10063">
          <cell r="H10063" t="str">
            <v>MC001431</v>
          </cell>
          <cell r="P10063">
            <v>1080000</v>
          </cell>
          <cell r="AC10063" t="str">
            <v>Pur</v>
          </cell>
          <cell r="AH10063" t="str">
            <v>Tiến độ 1</v>
          </cell>
        </row>
        <row r="10064">
          <cell r="H10064" t="str">
            <v>MC001431</v>
          </cell>
          <cell r="P10064">
            <v>700000</v>
          </cell>
          <cell r="AC10064" t="str">
            <v>Pur</v>
          </cell>
          <cell r="AH10064" t="str">
            <v>Tiến độ 1</v>
          </cell>
        </row>
        <row r="10065">
          <cell r="H10065" t="str">
            <v>MC001431</v>
          </cell>
          <cell r="P10065">
            <v>770000</v>
          </cell>
          <cell r="AC10065" t="str">
            <v>Pur</v>
          </cell>
          <cell r="AH10065" t="str">
            <v>Tiến độ 1</v>
          </cell>
        </row>
        <row r="10066">
          <cell r="H10066" t="str">
            <v>MC001431</v>
          </cell>
          <cell r="P10066">
            <v>3864000</v>
          </cell>
          <cell r="AC10066" t="str">
            <v>Pur</v>
          </cell>
          <cell r="AH10066" t="str">
            <v>Tiến độ 1</v>
          </cell>
        </row>
        <row r="10067">
          <cell r="H10067" t="str">
            <v>MC001431</v>
          </cell>
          <cell r="P10067">
            <v>1575000</v>
          </cell>
          <cell r="AC10067" t="str">
            <v>Pur</v>
          </cell>
          <cell r="AH10067" t="str">
            <v>Tiến độ 1</v>
          </cell>
        </row>
        <row r="10068">
          <cell r="H10068" t="str">
            <v>MC001431</v>
          </cell>
          <cell r="P10068">
            <v>600000</v>
          </cell>
          <cell r="AC10068" t="str">
            <v>Pur</v>
          </cell>
          <cell r="AH10068" t="str">
            <v>Tiến độ 1</v>
          </cell>
        </row>
        <row r="10069">
          <cell r="H10069" t="str">
            <v>MC001431</v>
          </cell>
          <cell r="P10069">
            <v>1890000</v>
          </cell>
          <cell r="AC10069" t="str">
            <v>Pur</v>
          </cell>
          <cell r="AH10069" t="str">
            <v>Tiến độ 1</v>
          </cell>
        </row>
        <row r="10070">
          <cell r="H10070" t="str">
            <v>MC001431</v>
          </cell>
          <cell r="P10070">
            <v>560000</v>
          </cell>
          <cell r="AC10070" t="str">
            <v>Pur</v>
          </cell>
          <cell r="AH10070" t="str">
            <v>Tiến độ 1</v>
          </cell>
        </row>
        <row r="10071">
          <cell r="H10071" t="str">
            <v>MC001431</v>
          </cell>
          <cell r="P10071">
            <v>255000</v>
          </cell>
          <cell r="AC10071" t="str">
            <v>Pur</v>
          </cell>
          <cell r="AH10071" t="str">
            <v>Tiến độ 1</v>
          </cell>
        </row>
        <row r="10072">
          <cell r="H10072" t="str">
            <v>MC001431</v>
          </cell>
          <cell r="P10072">
            <v>340000</v>
          </cell>
          <cell r="AC10072" t="str">
            <v>Pur</v>
          </cell>
          <cell r="AH10072" t="str">
            <v>Tiến độ 1</v>
          </cell>
        </row>
        <row r="10073">
          <cell r="H10073" t="str">
            <v>MC000355</v>
          </cell>
          <cell r="P10073">
            <v>600000</v>
          </cell>
          <cell r="AC10073" t="str">
            <v>Pur</v>
          </cell>
          <cell r="AH10073" t="str">
            <v>Tiến độ 1</v>
          </cell>
        </row>
        <row r="10074">
          <cell r="H10074" t="str">
            <v>MC000370</v>
          </cell>
          <cell r="P10074">
            <v>662400</v>
          </cell>
          <cell r="AC10074" t="str">
            <v>Sữa Nước</v>
          </cell>
          <cell r="AH10074" t="str">
            <v>Tiến độ 1</v>
          </cell>
        </row>
        <row r="10075">
          <cell r="H10075" t="str">
            <v>MC000447</v>
          </cell>
          <cell r="P10075">
            <v>5520000</v>
          </cell>
          <cell r="AC10075" t="str">
            <v>Pharma</v>
          </cell>
          <cell r="AH10075" t="str">
            <v>Tiến độ 1</v>
          </cell>
        </row>
        <row r="10076">
          <cell r="H10076" t="str">
            <v>MC000447</v>
          </cell>
          <cell r="P10076">
            <v>6000000</v>
          </cell>
          <cell r="AC10076" t="str">
            <v>Pharma</v>
          </cell>
          <cell r="AH10076" t="str">
            <v>Tiến độ 1</v>
          </cell>
        </row>
        <row r="10077">
          <cell r="H10077" t="str">
            <v>MC000447</v>
          </cell>
          <cell r="P10077">
            <v>5280000</v>
          </cell>
          <cell r="AC10077" t="str">
            <v>Pharma</v>
          </cell>
          <cell r="AH10077" t="str">
            <v>Tiến độ 1</v>
          </cell>
        </row>
        <row r="10078">
          <cell r="H10078" t="str">
            <v>MC001276</v>
          </cell>
          <cell r="P10078">
            <v>396000</v>
          </cell>
          <cell r="AC10078" t="str">
            <v>Dinh Dưỡng</v>
          </cell>
          <cell r="AH10078" t="str">
            <v>Tiến độ 1</v>
          </cell>
        </row>
        <row r="10079">
          <cell r="H10079" t="str">
            <v>MC001276</v>
          </cell>
          <cell r="P10079">
            <v>386000</v>
          </cell>
          <cell r="AC10079" t="str">
            <v>Dinh Dưỡng</v>
          </cell>
          <cell r="AH10079" t="str">
            <v>Tiến độ 1</v>
          </cell>
        </row>
        <row r="10080">
          <cell r="H10080" t="str">
            <v>MC001276</v>
          </cell>
          <cell r="P10080">
            <v>490000</v>
          </cell>
          <cell r="AC10080" t="str">
            <v>Dinh Dưỡng</v>
          </cell>
          <cell r="AH10080" t="str">
            <v>Tiến độ 1</v>
          </cell>
        </row>
        <row r="10081">
          <cell r="H10081" t="str">
            <v>MC002489</v>
          </cell>
          <cell r="P10081">
            <v>2040000</v>
          </cell>
          <cell r="AC10081" t="str">
            <v>Sữa Bột Colos</v>
          </cell>
          <cell r="AH10081" t="str">
            <v>Tiến độ 1</v>
          </cell>
        </row>
        <row r="10082">
          <cell r="H10082" t="str">
            <v>MC002489</v>
          </cell>
          <cell r="P10082">
            <v>1468800</v>
          </cell>
          <cell r="AC10082" t="str">
            <v>Sữa Nước Colos</v>
          </cell>
          <cell r="AH10082" t="str">
            <v>Tiến độ 1</v>
          </cell>
        </row>
        <row r="10083">
          <cell r="H10083" t="str">
            <v>MC001813</v>
          </cell>
          <cell r="P10083">
            <v>2850000</v>
          </cell>
          <cell r="AC10083" t="str">
            <v>Nunest</v>
          </cell>
          <cell r="AH10083" t="str">
            <v>Tiến độ 1</v>
          </cell>
        </row>
        <row r="10084">
          <cell r="H10084" t="str">
            <v>MC001813</v>
          </cell>
          <cell r="P10084">
            <v>19800000</v>
          </cell>
          <cell r="AC10084" t="str">
            <v>Nunest</v>
          </cell>
          <cell r="AH10084" t="str">
            <v>Tiến độ 1</v>
          </cell>
        </row>
        <row r="10085">
          <cell r="H10085" t="str">
            <v>MC001813</v>
          </cell>
          <cell r="P10085">
            <v>5100000</v>
          </cell>
          <cell r="AC10085" t="str">
            <v>PUR</v>
          </cell>
          <cell r="AH10085" t="str">
            <v>Tiến độ 1</v>
          </cell>
        </row>
        <row r="10086">
          <cell r="H10086" t="str">
            <v>MC002173</v>
          </cell>
          <cell r="P10086">
            <v>480000</v>
          </cell>
          <cell r="AC10086" t="str">
            <v>Dinh Dưỡng</v>
          </cell>
          <cell r="AH10086" t="str">
            <v>Tiến độ 1</v>
          </cell>
        </row>
        <row r="10087">
          <cell r="H10087" t="str">
            <v>MC002173</v>
          </cell>
          <cell r="P10087">
            <v>59000</v>
          </cell>
          <cell r="AC10087" t="str">
            <v>Bột Ăn Dặm</v>
          </cell>
          <cell r="AH10087" t="str">
            <v>Tiến độ 1</v>
          </cell>
        </row>
        <row r="10088">
          <cell r="H10088" t="str">
            <v>MC002173</v>
          </cell>
          <cell r="P10088">
            <v>59000</v>
          </cell>
          <cell r="AC10088" t="str">
            <v>Bột Ăn Dặm</v>
          </cell>
          <cell r="AH10088" t="str">
            <v>Tiến độ 1</v>
          </cell>
        </row>
        <row r="10089">
          <cell r="H10089" t="str">
            <v>MC002173</v>
          </cell>
          <cell r="P10089">
            <v>1728000</v>
          </cell>
          <cell r="AC10089" t="str">
            <v>Sữa Nước</v>
          </cell>
          <cell r="AH10089" t="str">
            <v>Tiến độ 1</v>
          </cell>
        </row>
        <row r="10090">
          <cell r="H10090" t="str">
            <v>MC002173</v>
          </cell>
          <cell r="P10090">
            <v>520000</v>
          </cell>
          <cell r="AC10090" t="str">
            <v>Pharma</v>
          </cell>
          <cell r="AH10090" t="str">
            <v>Tiến độ 1</v>
          </cell>
        </row>
        <row r="10091">
          <cell r="H10091" t="str">
            <v>MC002173</v>
          </cell>
          <cell r="P10091">
            <v>1020000</v>
          </cell>
          <cell r="AC10091" t="str">
            <v>Sữa Bột Colos</v>
          </cell>
          <cell r="AH10091" t="str">
            <v>Tiến độ 1</v>
          </cell>
        </row>
        <row r="10092">
          <cell r="H10092" t="str">
            <v>MC002173</v>
          </cell>
          <cell r="P10092">
            <v>480000</v>
          </cell>
          <cell r="AC10092" t="str">
            <v>Dinh Dưỡng</v>
          </cell>
          <cell r="AH10092" t="str">
            <v>Tiến độ 1</v>
          </cell>
        </row>
        <row r="10093">
          <cell r="H10093" t="str">
            <v>MC002173</v>
          </cell>
          <cell r="P10093">
            <v>230000</v>
          </cell>
          <cell r="AC10093" t="str">
            <v>Pharma</v>
          </cell>
          <cell r="AH10093" t="str">
            <v>Tiến độ 1</v>
          </cell>
        </row>
        <row r="10094">
          <cell r="H10094" t="str">
            <v>MC002173</v>
          </cell>
          <cell r="P10094">
            <v>59000</v>
          </cell>
          <cell r="AC10094" t="str">
            <v>Bột Ăn Dặm</v>
          </cell>
          <cell r="AH10094" t="str">
            <v>Tiến độ 1</v>
          </cell>
        </row>
        <row r="10095">
          <cell r="H10095" t="str">
            <v>MC002173</v>
          </cell>
          <cell r="P10095">
            <v>59000</v>
          </cell>
          <cell r="AC10095" t="str">
            <v>Bột Ăn Dặm</v>
          </cell>
          <cell r="AH10095" t="str">
            <v>Tiến độ 1</v>
          </cell>
        </row>
        <row r="10096">
          <cell r="H10096" t="str">
            <v>MC002173</v>
          </cell>
          <cell r="P10096">
            <v>880000</v>
          </cell>
          <cell r="AC10096" t="str">
            <v>Pharma</v>
          </cell>
          <cell r="AH10096" t="str">
            <v>Tiến độ 1</v>
          </cell>
        </row>
        <row r="10097">
          <cell r="H10097" t="str">
            <v>MC002173</v>
          </cell>
          <cell r="P10097">
            <v>374400</v>
          </cell>
          <cell r="AC10097" t="str">
            <v>Sữa Nước</v>
          </cell>
          <cell r="AH10097" t="str">
            <v>Tiến độ 1</v>
          </cell>
        </row>
        <row r="10098">
          <cell r="H10098" t="str">
            <v>MC002173</v>
          </cell>
          <cell r="P10098">
            <v>1123200</v>
          </cell>
          <cell r="AC10098" t="str">
            <v>Sữa Nước</v>
          </cell>
          <cell r="AH10098" t="str">
            <v>Tiến độ 1</v>
          </cell>
        </row>
        <row r="10099">
          <cell r="H10099" t="str">
            <v>MC002173</v>
          </cell>
          <cell r="P10099">
            <v>979200</v>
          </cell>
          <cell r="AC10099" t="str">
            <v>Sữa Nước Colos</v>
          </cell>
          <cell r="AH10099" t="str">
            <v>Tiến độ 1</v>
          </cell>
        </row>
        <row r="10100">
          <cell r="H10100" t="str">
            <v>MC002173</v>
          </cell>
          <cell r="P10100">
            <v>7200000</v>
          </cell>
          <cell r="AC10100" t="str">
            <v>Sữa Nước Pharma</v>
          </cell>
          <cell r="AH10100" t="str">
            <v>Tiến độ 1</v>
          </cell>
        </row>
        <row r="10101">
          <cell r="H10101" t="str">
            <v>MC002173</v>
          </cell>
          <cell r="P10101">
            <v>8640000</v>
          </cell>
          <cell r="AC10101" t="str">
            <v>Sữa Nước</v>
          </cell>
          <cell r="AH10101" t="str">
            <v>Tiến độ 1</v>
          </cell>
        </row>
        <row r="10102">
          <cell r="H10102" t="str">
            <v>MC002173</v>
          </cell>
          <cell r="P10102">
            <v>1872000</v>
          </cell>
          <cell r="AC10102" t="str">
            <v>Sữa Nước</v>
          </cell>
          <cell r="AH10102" t="str">
            <v>Tiến độ 1</v>
          </cell>
        </row>
        <row r="10103">
          <cell r="H10103" t="str">
            <v>MC000355</v>
          </cell>
          <cell r="P10103">
            <v>1728000</v>
          </cell>
          <cell r="AC10103" t="str">
            <v>Sữa Nước Pharma</v>
          </cell>
          <cell r="AH10103" t="str">
            <v>Tiến độ 1</v>
          </cell>
        </row>
        <row r="10104">
          <cell r="H10104" t="str">
            <v>MC000162</v>
          </cell>
          <cell r="P10104">
            <v>2592000</v>
          </cell>
          <cell r="AC10104" t="str">
            <v>Sữa Nước</v>
          </cell>
          <cell r="AH10104" t="str">
            <v>Tiến độ 1</v>
          </cell>
        </row>
        <row r="10105">
          <cell r="H10105" t="str">
            <v>MC000098</v>
          </cell>
          <cell r="P10105">
            <v>3225600</v>
          </cell>
          <cell r="AC10105" t="str">
            <v>Sữa Nước Pharma</v>
          </cell>
          <cell r="AH10105" t="str">
            <v>Tiến độ 1</v>
          </cell>
        </row>
        <row r="10106">
          <cell r="H10106" t="str">
            <v>MC000162</v>
          </cell>
          <cell r="P10106">
            <v>2160000</v>
          </cell>
          <cell r="AC10106" t="str">
            <v>Sữa Nước Pharma</v>
          </cell>
          <cell r="AH10106" t="str">
            <v>Tiến độ 1</v>
          </cell>
        </row>
        <row r="10107">
          <cell r="H10107" t="str">
            <v>MC000671</v>
          </cell>
          <cell r="P10107">
            <v>1632000</v>
          </cell>
          <cell r="AC10107" t="str">
            <v>Bột Ăn Dặm</v>
          </cell>
          <cell r="AH10107" t="str">
            <v>Tiến độ 1</v>
          </cell>
        </row>
        <row r="10108">
          <cell r="H10108" t="str">
            <v>MC000788</v>
          </cell>
          <cell r="P10108">
            <v>9216000</v>
          </cell>
          <cell r="AC10108" t="str">
            <v>Sữa Nước</v>
          </cell>
          <cell r="AH10108" t="str">
            <v>Tiến độ 1</v>
          </cell>
        </row>
        <row r="10109">
          <cell r="H10109" t="str">
            <v>MC000788</v>
          </cell>
          <cell r="P10109">
            <v>3456000</v>
          </cell>
          <cell r="AC10109" t="str">
            <v>Sữa Nước</v>
          </cell>
          <cell r="AH10109" t="str">
            <v>Tiến độ 1</v>
          </cell>
        </row>
        <row r="10110">
          <cell r="H10110" t="str">
            <v>MC002227</v>
          </cell>
          <cell r="P10110">
            <v>4896000</v>
          </cell>
          <cell r="AC10110" t="str">
            <v>Sữa Nước Colos</v>
          </cell>
          <cell r="AH10110" t="str">
            <v>Tiến độ 1</v>
          </cell>
        </row>
        <row r="10111">
          <cell r="H10111" t="str">
            <v>MC002227</v>
          </cell>
          <cell r="P10111">
            <v>3744000</v>
          </cell>
          <cell r="AC10111" t="str">
            <v>Sữa Nước</v>
          </cell>
          <cell r="AH10111" t="str">
            <v>Tiến độ 1</v>
          </cell>
        </row>
        <row r="10112">
          <cell r="H10112" t="str">
            <v>MC002227</v>
          </cell>
          <cell r="P10112">
            <v>5760000</v>
          </cell>
          <cell r="AC10112" t="str">
            <v>Sữa Nước</v>
          </cell>
          <cell r="AH10112" t="str">
            <v>Tiến độ 1</v>
          </cell>
        </row>
        <row r="10113">
          <cell r="H10113" t="str">
            <v>MC002227</v>
          </cell>
          <cell r="P10113">
            <v>5760000</v>
          </cell>
          <cell r="AC10113" t="str">
            <v>Sữa Nước</v>
          </cell>
          <cell r="AH10113" t="str">
            <v>Tiến độ 1</v>
          </cell>
        </row>
        <row r="10114">
          <cell r="H10114" t="str">
            <v>MC002227</v>
          </cell>
          <cell r="P10114">
            <v>7680000</v>
          </cell>
          <cell r="AC10114" t="str">
            <v>Sữa Nước</v>
          </cell>
          <cell r="AH10114" t="str">
            <v>Tiến độ 1</v>
          </cell>
        </row>
        <row r="10115">
          <cell r="H10115" t="str">
            <v>MC002227</v>
          </cell>
          <cell r="P10115">
            <v>4320000</v>
          </cell>
          <cell r="AC10115" t="str">
            <v>Sữa Nước</v>
          </cell>
          <cell r="AH10115" t="str">
            <v>Tiến độ 1</v>
          </cell>
        </row>
        <row r="10116">
          <cell r="H10116" t="str">
            <v>MC002227</v>
          </cell>
          <cell r="P10116">
            <v>6624000</v>
          </cell>
          <cell r="AC10116" t="str">
            <v>Sữa Nước</v>
          </cell>
          <cell r="AH10116" t="str">
            <v>Tiến độ 1</v>
          </cell>
        </row>
        <row r="10117">
          <cell r="H10117" t="str">
            <v>MC002227</v>
          </cell>
          <cell r="P10117">
            <v>3240000</v>
          </cell>
          <cell r="AC10117" t="str">
            <v>Sữa Bột Colos</v>
          </cell>
          <cell r="AH10117" t="str">
            <v>Tiến độ 1</v>
          </cell>
        </row>
        <row r="10118">
          <cell r="H10118" t="str">
            <v>MC002227</v>
          </cell>
          <cell r="P10118">
            <v>6360000</v>
          </cell>
          <cell r="AC10118" t="str">
            <v>Sữa Bột Colos</v>
          </cell>
          <cell r="AH10118" t="str">
            <v>Tiến độ 1</v>
          </cell>
        </row>
        <row r="10119">
          <cell r="H10119" t="str">
            <v>MC002227</v>
          </cell>
          <cell r="P10119">
            <v>3120000</v>
          </cell>
          <cell r="AC10119" t="str">
            <v>Sữa Bột Colos</v>
          </cell>
          <cell r="AH10119" t="str">
            <v>Tiến độ 1</v>
          </cell>
        </row>
        <row r="10120">
          <cell r="H10120" t="str">
            <v>MC002227</v>
          </cell>
          <cell r="P10120">
            <v>6120000</v>
          </cell>
          <cell r="AC10120" t="str">
            <v>Sữa Bột Colos</v>
          </cell>
          <cell r="AH10120" t="str">
            <v>Tiến độ 1</v>
          </cell>
        </row>
        <row r="10121">
          <cell r="H10121" t="str">
            <v>MC002227</v>
          </cell>
          <cell r="P10121">
            <v>7728000</v>
          </cell>
          <cell r="AC10121" t="str">
            <v>Dinh Dưỡng</v>
          </cell>
          <cell r="AH10121" t="str">
            <v>Tiến độ 1</v>
          </cell>
        </row>
        <row r="10122">
          <cell r="H10122" t="str">
            <v>MC002227</v>
          </cell>
          <cell r="P10122">
            <v>2880000</v>
          </cell>
          <cell r="AC10122" t="str">
            <v>Dinh Dưỡng</v>
          </cell>
          <cell r="AH10122" t="str">
            <v>Tiến độ 1</v>
          </cell>
        </row>
        <row r="10123">
          <cell r="H10123" t="str">
            <v>MC002227</v>
          </cell>
          <cell r="P10123">
            <v>2316000</v>
          </cell>
          <cell r="AC10123" t="str">
            <v>Dinh Dưỡng</v>
          </cell>
          <cell r="AH10123" t="str">
            <v>Tiến độ 1</v>
          </cell>
        </row>
        <row r="10124">
          <cell r="H10124" t="str">
            <v>MC000249</v>
          </cell>
          <cell r="P10124">
            <v>6240000</v>
          </cell>
          <cell r="AC10124" t="str">
            <v>Pharma</v>
          </cell>
          <cell r="AH10124" t="str">
            <v>Tiến độ 1</v>
          </cell>
        </row>
        <row r="10125">
          <cell r="H10125" t="str">
            <v>MC000249</v>
          </cell>
          <cell r="P10125">
            <v>3240000</v>
          </cell>
          <cell r="AC10125" t="str">
            <v>Pharma</v>
          </cell>
          <cell r="AH10125" t="str">
            <v>Tiến độ 1</v>
          </cell>
        </row>
        <row r="10126">
          <cell r="H10126" t="str">
            <v>MC000369</v>
          </cell>
          <cell r="P10126">
            <v>2937600</v>
          </cell>
          <cell r="AC10126" t="str">
            <v>Sữa Nước Colos</v>
          </cell>
          <cell r="AH10126" t="str">
            <v>Tiến độ 1</v>
          </cell>
        </row>
        <row r="10127">
          <cell r="H10127" t="str">
            <v>MC001278</v>
          </cell>
          <cell r="P10127">
            <v>3180000</v>
          </cell>
          <cell r="AC10127" t="str">
            <v>Sữa Bột Colos</v>
          </cell>
          <cell r="AH10127" t="str">
            <v>Tiến độ 1</v>
          </cell>
        </row>
        <row r="10128">
          <cell r="H10128" t="str">
            <v>MC000355</v>
          </cell>
          <cell r="P10128">
            <v>2937600</v>
          </cell>
          <cell r="AC10128" t="str">
            <v>Sữa Nước Colos</v>
          </cell>
          <cell r="AH10128" t="str">
            <v>Tiến độ 1</v>
          </cell>
        </row>
        <row r="10129">
          <cell r="H10129" t="str">
            <v>MC000162</v>
          </cell>
          <cell r="P10129">
            <v>2937600</v>
          </cell>
          <cell r="AC10129" t="str">
            <v>Sữa Nước Colos</v>
          </cell>
          <cell r="AH10129" t="str">
            <v>Tiến độ 1</v>
          </cell>
        </row>
        <row r="10130">
          <cell r="H10130" t="str">
            <v>MC001278</v>
          </cell>
          <cell r="P10130">
            <v>1728000</v>
          </cell>
          <cell r="AC10130" t="str">
            <v>Sữa Nước</v>
          </cell>
          <cell r="AH10130" t="str">
            <v>Tiến độ 1</v>
          </cell>
        </row>
        <row r="10131">
          <cell r="H10131" t="str">
            <v>MC001278</v>
          </cell>
          <cell r="P10131">
            <v>2304000</v>
          </cell>
          <cell r="AC10131" t="str">
            <v>Sữa Nước</v>
          </cell>
          <cell r="AH10131" t="str">
            <v>Tiến độ 1</v>
          </cell>
        </row>
        <row r="10132">
          <cell r="H10132" t="str">
            <v>MC001278</v>
          </cell>
          <cell r="P10132">
            <v>2592000</v>
          </cell>
          <cell r="AC10132" t="str">
            <v>Sữa Nước</v>
          </cell>
          <cell r="AH10132" t="str">
            <v>Tiến độ 1</v>
          </cell>
        </row>
        <row r="10133">
          <cell r="H10133" t="str">
            <v>MC001278</v>
          </cell>
          <cell r="P10133">
            <v>3864000</v>
          </cell>
          <cell r="AC10133" t="str">
            <v>Dinh Dưỡng</v>
          </cell>
          <cell r="AH10133" t="str">
            <v>Tiến độ 1</v>
          </cell>
        </row>
        <row r="10134">
          <cell r="H10134" t="str">
            <v>MC001264</v>
          </cell>
          <cell r="P10134">
            <v>4320000</v>
          </cell>
          <cell r="AC10134" t="str">
            <v>Sữa Nước Pharma</v>
          </cell>
          <cell r="AH10134" t="str">
            <v>Tiến độ 1</v>
          </cell>
        </row>
        <row r="10135">
          <cell r="H10135" t="str">
            <v>MC001264</v>
          </cell>
          <cell r="P10135">
            <v>5400000</v>
          </cell>
          <cell r="AC10135" t="str">
            <v>Nunest</v>
          </cell>
          <cell r="AH10135" t="str">
            <v>Tiến độ 1</v>
          </cell>
        </row>
        <row r="10136">
          <cell r="H10136" t="str">
            <v>MC001264</v>
          </cell>
          <cell r="P10136">
            <v>8820000</v>
          </cell>
          <cell r="AC10136" t="str">
            <v>Nunest</v>
          </cell>
          <cell r="AH10136" t="str">
            <v>Tiến độ 1</v>
          </cell>
        </row>
        <row r="10137">
          <cell r="H10137" t="str">
            <v>MC001264</v>
          </cell>
          <cell r="P10137">
            <v>3360000</v>
          </cell>
          <cell r="AC10137" t="str">
            <v>Nunest</v>
          </cell>
          <cell r="AH10137" t="str">
            <v>Tiến độ 1</v>
          </cell>
        </row>
        <row r="10138">
          <cell r="H10138" t="str">
            <v>MC001264</v>
          </cell>
          <cell r="P10138">
            <v>2700000</v>
          </cell>
          <cell r="AC10138" t="str">
            <v>Nunest</v>
          </cell>
          <cell r="AH10138" t="str">
            <v>Tiến độ 1</v>
          </cell>
        </row>
        <row r="10139">
          <cell r="H10139" t="str">
            <v>MC001264</v>
          </cell>
          <cell r="P10139">
            <v>4440000</v>
          </cell>
          <cell r="AC10139" t="str">
            <v>Sữa nước</v>
          </cell>
          <cell r="AH10139" t="str">
            <v>Tiến độ 1</v>
          </cell>
        </row>
        <row r="10140">
          <cell r="H10140" t="str">
            <v>MC001264</v>
          </cell>
          <cell r="P10140">
            <v>7896000</v>
          </cell>
          <cell r="AC10140" t="str">
            <v>Pharma</v>
          </cell>
          <cell r="AH10140" t="str">
            <v>Tiến độ 1</v>
          </cell>
        </row>
        <row r="10141">
          <cell r="H10141" t="str">
            <v>MC002589</v>
          </cell>
          <cell r="P10141">
            <v>1416000</v>
          </cell>
          <cell r="AC10141" t="str">
            <v>Bột Ăn Dặm</v>
          </cell>
          <cell r="AH10141" t="str">
            <v>Tiến độ 1</v>
          </cell>
        </row>
        <row r="10142">
          <cell r="H10142" t="str">
            <v>MC002589</v>
          </cell>
          <cell r="P10142">
            <v>2832000</v>
          </cell>
          <cell r="AC10142" t="str">
            <v>Bột Ăn Dặm</v>
          </cell>
          <cell r="AH10142" t="str">
            <v>Tiến độ 1</v>
          </cell>
        </row>
        <row r="10143">
          <cell r="H10143" t="str">
            <v>MC002589</v>
          </cell>
          <cell r="P10143">
            <v>1632000</v>
          </cell>
          <cell r="AC10143" t="str">
            <v>Bột Ăn Dặm</v>
          </cell>
          <cell r="AH10143" t="str">
            <v>Tiến độ 1</v>
          </cell>
        </row>
        <row r="10144">
          <cell r="H10144" t="str">
            <v>MC002589</v>
          </cell>
          <cell r="P10144">
            <v>11520000</v>
          </cell>
          <cell r="AC10144" t="str">
            <v>Sữa Nước</v>
          </cell>
          <cell r="AH10144" t="str">
            <v>Tiến độ 1</v>
          </cell>
        </row>
        <row r="10145">
          <cell r="H10145" t="str">
            <v>MC002589</v>
          </cell>
          <cell r="P10145">
            <v>13248000</v>
          </cell>
          <cell r="AC10145" t="str">
            <v>Sữa Nước</v>
          </cell>
          <cell r="AH10145" t="str">
            <v>Tiến độ 1</v>
          </cell>
        </row>
        <row r="10146">
          <cell r="H10146" t="str">
            <v>MC002589</v>
          </cell>
          <cell r="P10146">
            <v>5760000</v>
          </cell>
          <cell r="AC10146" t="str">
            <v>Sữa Nước</v>
          </cell>
          <cell r="AH10146" t="str">
            <v>Tiến độ 1</v>
          </cell>
        </row>
        <row r="10147">
          <cell r="H10147" t="str">
            <v>MC002589</v>
          </cell>
          <cell r="P10147">
            <v>8640000</v>
          </cell>
          <cell r="AC10147" t="str">
            <v>Sữa Nước</v>
          </cell>
          <cell r="AH10147" t="str">
            <v>Tiến độ 1</v>
          </cell>
        </row>
        <row r="10148">
          <cell r="H10148" t="str">
            <v>MC002589</v>
          </cell>
          <cell r="P10148">
            <v>1872000</v>
          </cell>
          <cell r="AC10148" t="str">
            <v>Sữa Nước</v>
          </cell>
          <cell r="AH10148" t="str">
            <v>Tiến độ 1</v>
          </cell>
        </row>
        <row r="10149">
          <cell r="H10149" t="str">
            <v>MC002589</v>
          </cell>
          <cell r="P10149">
            <v>624000</v>
          </cell>
          <cell r="AC10149" t="str">
            <v>Sữa Nước</v>
          </cell>
          <cell r="AH10149" t="str">
            <v>Tiến độ 1</v>
          </cell>
        </row>
        <row r="10150">
          <cell r="H10150" t="str">
            <v>MC002589</v>
          </cell>
          <cell r="P10150">
            <v>4440000</v>
          </cell>
          <cell r="AC10150" t="str">
            <v>Dinh Dưỡng</v>
          </cell>
          <cell r="AH10150" t="str">
            <v>Tiến độ 1</v>
          </cell>
        </row>
        <row r="10151">
          <cell r="H10151" t="str">
            <v>MC002589</v>
          </cell>
          <cell r="P10151">
            <v>4980000</v>
          </cell>
          <cell r="AC10151" t="str">
            <v>Dinh Dưỡng</v>
          </cell>
          <cell r="AH10151" t="str">
            <v>Tiến độ 1</v>
          </cell>
        </row>
        <row r="10152">
          <cell r="H10152" t="str">
            <v>MC002589</v>
          </cell>
          <cell r="P10152">
            <v>5760000</v>
          </cell>
          <cell r="AC10152" t="str">
            <v>Dinh Dưỡng</v>
          </cell>
          <cell r="AH10152" t="str">
            <v>Tiến độ 1</v>
          </cell>
        </row>
        <row r="10153">
          <cell r="H10153" t="str">
            <v>MC002589</v>
          </cell>
          <cell r="P10153">
            <v>9504000</v>
          </cell>
          <cell r="AC10153" t="str">
            <v>Dinh Dưỡng</v>
          </cell>
          <cell r="AH10153" t="str">
            <v>Tiến độ 1</v>
          </cell>
        </row>
        <row r="10154">
          <cell r="H10154" t="str">
            <v>MC002605</v>
          </cell>
          <cell r="P10154">
            <v>4032000</v>
          </cell>
          <cell r="AC10154" t="str">
            <v>Sữa Nước</v>
          </cell>
          <cell r="AH10154" t="str">
            <v>Tiến độ 1</v>
          </cell>
        </row>
        <row r="10155">
          <cell r="H10155" t="str">
            <v>MC002605</v>
          </cell>
          <cell r="P10155">
            <v>4224000</v>
          </cell>
          <cell r="AC10155" t="str">
            <v>Sữa Nước</v>
          </cell>
          <cell r="AH10155" t="str">
            <v>Tiến độ 1</v>
          </cell>
        </row>
        <row r="10156">
          <cell r="H10156" t="str">
            <v>MC000888</v>
          </cell>
          <cell r="P10156">
            <v>28512000</v>
          </cell>
          <cell r="AC10156" t="str">
            <v>Dinh Dưỡng</v>
          </cell>
          <cell r="AH10156" t="str">
            <v>Tiến độ 1</v>
          </cell>
        </row>
        <row r="10157">
          <cell r="H10157" t="str">
            <v>MC000888</v>
          </cell>
          <cell r="P10157">
            <v>13896000</v>
          </cell>
          <cell r="AC10157" t="str">
            <v>Dinh Dưỡng</v>
          </cell>
          <cell r="AH10157" t="str">
            <v>Tiến độ 1</v>
          </cell>
        </row>
        <row r="10158">
          <cell r="H10158" t="str">
            <v>MC000888</v>
          </cell>
          <cell r="P10158">
            <v>4440000</v>
          </cell>
          <cell r="AC10158" t="str">
            <v>Dinh Dưỡng</v>
          </cell>
          <cell r="AH10158" t="str">
            <v>Tiến độ 1</v>
          </cell>
        </row>
        <row r="10159">
          <cell r="H10159" t="str">
            <v>MC000888</v>
          </cell>
          <cell r="P10159">
            <v>14940000</v>
          </cell>
          <cell r="AC10159" t="str">
            <v>Dinh Dưỡng</v>
          </cell>
          <cell r="AH10159" t="str">
            <v>Tiến độ 1</v>
          </cell>
        </row>
        <row r="10160">
          <cell r="H10160" t="str">
            <v>MC000888</v>
          </cell>
          <cell r="P10160">
            <v>3876000</v>
          </cell>
          <cell r="AC10160" t="str">
            <v>Dinh Dưỡng</v>
          </cell>
          <cell r="AH10160" t="str">
            <v>Tiến độ 1</v>
          </cell>
        </row>
        <row r="10161">
          <cell r="H10161" t="str">
            <v>MC000888</v>
          </cell>
          <cell r="P10161">
            <v>46368000</v>
          </cell>
          <cell r="AC10161" t="str">
            <v>Dinh Dưỡng</v>
          </cell>
          <cell r="AH10161" t="str">
            <v>Tiến độ 1</v>
          </cell>
        </row>
        <row r="10162">
          <cell r="H10162" t="str">
            <v>MC000888</v>
          </cell>
          <cell r="P10162">
            <v>7656000</v>
          </cell>
          <cell r="AC10162" t="str">
            <v>Dinh Dưỡng</v>
          </cell>
          <cell r="AH10162" t="str">
            <v>Tiến độ 1</v>
          </cell>
        </row>
        <row r="10163">
          <cell r="H10163" t="str">
            <v>MC002508</v>
          </cell>
          <cell r="P10163">
            <v>43200000</v>
          </cell>
          <cell r="AC10163" t="str">
            <v>Sữa Nước Pharma</v>
          </cell>
          <cell r="AH10163" t="str">
            <v>Tiến độ 1</v>
          </cell>
        </row>
        <row r="10164">
          <cell r="H10164" t="str">
            <v>MC002508</v>
          </cell>
          <cell r="P10164">
            <v>13248000</v>
          </cell>
          <cell r="AC10164" t="str">
            <v>Sữa Nước Pharma</v>
          </cell>
          <cell r="AH10164" t="str">
            <v>Tiến độ 1</v>
          </cell>
        </row>
        <row r="10165">
          <cell r="H10165" t="str">
            <v>MC002508</v>
          </cell>
          <cell r="P10165">
            <v>26880000</v>
          </cell>
          <cell r="AC10165" t="str">
            <v>Sữa Nước Pharma</v>
          </cell>
          <cell r="AH10165" t="str">
            <v>Tiến độ 1</v>
          </cell>
        </row>
        <row r="10166">
          <cell r="H10166" t="str">
            <v>MC002508</v>
          </cell>
          <cell r="P10166">
            <v>18000000</v>
          </cell>
          <cell r="AC10166" t="str">
            <v>Sữa Nước Pharma</v>
          </cell>
          <cell r="AH10166" t="str">
            <v>Tiến độ 1</v>
          </cell>
        </row>
        <row r="10167">
          <cell r="H10167" t="str">
            <v>MC001100</v>
          </cell>
          <cell r="P10167">
            <v>23040000</v>
          </cell>
          <cell r="AC10167" t="str">
            <v>Sữa Nước</v>
          </cell>
          <cell r="AH10167" t="str">
            <v>Tiến độ 1</v>
          </cell>
        </row>
        <row r="10168">
          <cell r="H10168" t="str">
            <v>MC001100</v>
          </cell>
          <cell r="P10168">
            <v>11232000</v>
          </cell>
          <cell r="AC10168" t="str">
            <v>Sữa Nước</v>
          </cell>
          <cell r="AH10168" t="str">
            <v>Tiến độ 1</v>
          </cell>
        </row>
        <row r="10169">
          <cell r="H10169" t="str">
            <v>MC001100</v>
          </cell>
          <cell r="P10169">
            <v>12960000</v>
          </cell>
          <cell r="AC10169" t="str">
            <v>Sữa Nước</v>
          </cell>
          <cell r="AH10169" t="str">
            <v>Tiến độ 1</v>
          </cell>
        </row>
        <row r="10170">
          <cell r="H10170" t="str">
            <v>MC001100</v>
          </cell>
          <cell r="P10170">
            <v>17280000</v>
          </cell>
          <cell r="AC10170" t="str">
            <v>Sữa Nước</v>
          </cell>
          <cell r="AH10170" t="str">
            <v>Tiến độ 1</v>
          </cell>
        </row>
        <row r="10171">
          <cell r="H10171" t="str">
            <v>MC001100</v>
          </cell>
          <cell r="P10171">
            <v>25920000</v>
          </cell>
          <cell r="AC10171" t="str">
            <v>Sữa Nước Pharma</v>
          </cell>
          <cell r="AH10171" t="str">
            <v>Tiến độ 1</v>
          </cell>
        </row>
        <row r="10172">
          <cell r="H10172" t="str">
            <v>MC001100</v>
          </cell>
          <cell r="P10172">
            <v>13248000</v>
          </cell>
          <cell r="AC10172" t="str">
            <v>Sữa Nước Pharma</v>
          </cell>
          <cell r="AH10172" t="str">
            <v>Tiến độ 1</v>
          </cell>
        </row>
        <row r="10173">
          <cell r="H10173" t="str">
            <v>MC001100</v>
          </cell>
          <cell r="P10173">
            <v>9792000</v>
          </cell>
          <cell r="AC10173" t="str">
            <v>Sữa Nước Colos</v>
          </cell>
          <cell r="AH10173" t="str">
            <v>Tiến độ 1</v>
          </cell>
        </row>
        <row r="10174">
          <cell r="H10174" t="str">
            <v>MC002068</v>
          </cell>
          <cell r="P10174">
            <v>4248000</v>
          </cell>
          <cell r="AC10174" t="str">
            <v>Bột Ăn Dặm</v>
          </cell>
          <cell r="AH10174" t="str">
            <v>Tiến độ 1</v>
          </cell>
        </row>
        <row r="10175">
          <cell r="H10175" t="str">
            <v>MC002068</v>
          </cell>
          <cell r="P10175">
            <v>1416000</v>
          </cell>
          <cell r="AC10175" t="str">
            <v>Bột Ăn Dặm</v>
          </cell>
          <cell r="AH10175" t="str">
            <v>Tiến độ 1</v>
          </cell>
        </row>
        <row r="10176">
          <cell r="H10176" t="str">
            <v>MC002068</v>
          </cell>
          <cell r="P10176">
            <v>4248000</v>
          </cell>
          <cell r="AC10176" t="str">
            <v>Bột Ăn Dặm</v>
          </cell>
          <cell r="AH10176" t="str">
            <v>Tiến độ 1</v>
          </cell>
        </row>
        <row r="10177">
          <cell r="H10177" t="str">
            <v>MC002068</v>
          </cell>
          <cell r="P10177">
            <v>1416000</v>
          </cell>
          <cell r="AC10177" t="str">
            <v>Bột Ăn Dặm</v>
          </cell>
          <cell r="AH10177" t="str">
            <v>Tiến độ 1</v>
          </cell>
        </row>
        <row r="10178">
          <cell r="H10178" t="str">
            <v>MC002068</v>
          </cell>
          <cell r="P10178">
            <v>2832000</v>
          </cell>
          <cell r="AC10178" t="str">
            <v>Bột Ăn Dặm</v>
          </cell>
          <cell r="AH10178" t="str">
            <v>Tiến độ 1</v>
          </cell>
        </row>
        <row r="10179">
          <cell r="H10179" t="str">
            <v>MC002068</v>
          </cell>
          <cell r="P10179">
            <v>3264000</v>
          </cell>
          <cell r="AC10179" t="str">
            <v>Bột Ăn Dặm</v>
          </cell>
          <cell r="AH10179" t="str">
            <v>Tiến độ 1</v>
          </cell>
        </row>
        <row r="10180">
          <cell r="H10180" t="str">
            <v>MC002068</v>
          </cell>
          <cell r="P10180">
            <v>16320000</v>
          </cell>
          <cell r="AC10180" t="str">
            <v>Bột Ăn Dặm</v>
          </cell>
          <cell r="AH10180" t="str">
            <v>Tiến độ 1</v>
          </cell>
        </row>
        <row r="10181">
          <cell r="H10181" t="str">
            <v>MC002068</v>
          </cell>
          <cell r="P10181">
            <v>1632000</v>
          </cell>
          <cell r="AC10181" t="str">
            <v>Bột Ăn Dặm</v>
          </cell>
          <cell r="AH10181" t="str">
            <v>Tiến độ 1</v>
          </cell>
        </row>
        <row r="10182">
          <cell r="H10182" t="str">
            <v>MC002068</v>
          </cell>
          <cell r="P10182">
            <v>14160000</v>
          </cell>
          <cell r="AC10182" t="str">
            <v>Bột Ăn Dặm</v>
          </cell>
          <cell r="AH10182" t="str">
            <v>Tiến độ 1</v>
          </cell>
        </row>
        <row r="10183">
          <cell r="H10183" t="str">
            <v>MC002068</v>
          </cell>
          <cell r="P10183">
            <v>16320000</v>
          </cell>
          <cell r="AC10183" t="str">
            <v>Bột Ăn Dặm</v>
          </cell>
          <cell r="AH10183" t="str">
            <v>Tiến độ 1</v>
          </cell>
        </row>
        <row r="10184">
          <cell r="H10184" t="str">
            <v>MC002068</v>
          </cell>
          <cell r="P10184">
            <v>3264000</v>
          </cell>
          <cell r="AC10184" t="str">
            <v>Bột Ăn Dặm</v>
          </cell>
          <cell r="AH10184" t="str">
            <v>Tiến độ 1</v>
          </cell>
        </row>
        <row r="10185">
          <cell r="H10185" t="str">
            <v>MC002068</v>
          </cell>
          <cell r="P10185">
            <v>3264000</v>
          </cell>
          <cell r="AC10185" t="str">
            <v>Bột Ăn Dặm</v>
          </cell>
          <cell r="AH10185" t="str">
            <v>Tiến độ 1</v>
          </cell>
        </row>
        <row r="10186">
          <cell r="H10186" t="str">
            <v>MC002068</v>
          </cell>
          <cell r="P10186">
            <v>4492800</v>
          </cell>
          <cell r="AC10186" t="str">
            <v>Sữa Nước</v>
          </cell>
          <cell r="AH10186" t="str">
            <v>Tiến độ 1</v>
          </cell>
        </row>
        <row r="10187">
          <cell r="H10187" t="str">
            <v>MC002068</v>
          </cell>
          <cell r="P10187">
            <v>28800000</v>
          </cell>
          <cell r="AC10187" t="str">
            <v>Sữa Nước</v>
          </cell>
          <cell r="AH10187" t="str">
            <v>Tiến độ 1</v>
          </cell>
        </row>
        <row r="10188">
          <cell r="H10188" t="str">
            <v>MC002068</v>
          </cell>
          <cell r="P10188">
            <v>57600000</v>
          </cell>
          <cell r="AC10188" t="str">
            <v>Sữa Nước</v>
          </cell>
          <cell r="AH10188" t="str">
            <v>Tiến độ 1</v>
          </cell>
        </row>
        <row r="10189">
          <cell r="H10189" t="str">
            <v>MC000592</v>
          </cell>
          <cell r="P10189">
            <v>6480000</v>
          </cell>
          <cell r="AC10189" t="str">
            <v>Sữa Bột Colos</v>
          </cell>
          <cell r="AH10189" t="str">
            <v>Tiến độ 1</v>
          </cell>
        </row>
        <row r="10190">
          <cell r="H10190" t="str">
            <v>MC000592</v>
          </cell>
          <cell r="P10190">
            <v>31800000</v>
          </cell>
          <cell r="AC10190" t="str">
            <v>Sữa Bột Colos</v>
          </cell>
          <cell r="AH10190" t="str">
            <v>Tiến độ 1</v>
          </cell>
        </row>
        <row r="10191">
          <cell r="H10191" t="str">
            <v>MC000746</v>
          </cell>
          <cell r="P10191">
            <v>17280000</v>
          </cell>
          <cell r="AC10191" t="str">
            <v>Sữa Nước</v>
          </cell>
          <cell r="AH10191" t="str">
            <v>Tiến độ 1</v>
          </cell>
        </row>
        <row r="10192">
          <cell r="H10192" t="str">
            <v>MC000746</v>
          </cell>
          <cell r="P10192">
            <v>23040000</v>
          </cell>
          <cell r="AC10192" t="str">
            <v>Sữa Nước</v>
          </cell>
          <cell r="AH10192" t="str">
            <v>Tiến độ 1</v>
          </cell>
        </row>
        <row r="10193">
          <cell r="H10193" t="str">
            <v>MC000746</v>
          </cell>
          <cell r="P10193">
            <v>5184000</v>
          </cell>
          <cell r="AC10193" t="str">
            <v>Sữa Nước</v>
          </cell>
          <cell r="AH10193" t="str">
            <v>Tiến độ 1</v>
          </cell>
        </row>
        <row r="10194">
          <cell r="H10194" t="str">
            <v>MC000746</v>
          </cell>
          <cell r="P10194">
            <v>4492800</v>
          </cell>
          <cell r="AC10194" t="str">
            <v>Sữa Nước</v>
          </cell>
          <cell r="AH10194" t="str">
            <v>Tiến độ 1</v>
          </cell>
        </row>
        <row r="10195">
          <cell r="H10195" t="str">
            <v>MC000746</v>
          </cell>
          <cell r="P10195">
            <v>11844000</v>
          </cell>
          <cell r="AC10195" t="str">
            <v>Pharma</v>
          </cell>
          <cell r="AH10195" t="str">
            <v>Tiến độ 1</v>
          </cell>
        </row>
        <row r="10196">
          <cell r="H10196" t="str">
            <v>MC000746</v>
          </cell>
          <cell r="P10196">
            <v>14688000</v>
          </cell>
          <cell r="AC10196" t="str">
            <v>Sữa Nước Colos</v>
          </cell>
          <cell r="AH10196" t="str">
            <v>Tiến độ 1</v>
          </cell>
        </row>
        <row r="10197">
          <cell r="H10197" t="str">
            <v>MC000746</v>
          </cell>
          <cell r="P10197">
            <v>12960000</v>
          </cell>
          <cell r="AC10197" t="str">
            <v>Sữa Nước Pharma</v>
          </cell>
          <cell r="AH10197" t="str">
            <v>Tiến độ 1</v>
          </cell>
        </row>
        <row r="10198">
          <cell r="H10198" t="str">
            <v>MC000746</v>
          </cell>
          <cell r="P10198">
            <v>12902400</v>
          </cell>
          <cell r="AC10198" t="str">
            <v>Sữa Nước Pharma</v>
          </cell>
          <cell r="AH10198" t="str">
            <v>Tiến độ 1</v>
          </cell>
        </row>
        <row r="10199">
          <cell r="H10199" t="str">
            <v>MC002066</v>
          </cell>
          <cell r="P10199">
            <v>36000000</v>
          </cell>
          <cell r="AC10199" t="str">
            <v>Nunest</v>
          </cell>
          <cell r="AH10199" t="str">
            <v>Tiến độ 1</v>
          </cell>
        </row>
        <row r="10200">
          <cell r="H10200" t="str">
            <v>MC001406</v>
          </cell>
          <cell r="P10200">
            <v>3120000</v>
          </cell>
          <cell r="AC10200" t="str">
            <v>Nunest</v>
          </cell>
          <cell r="AH10200" t="str">
            <v>Tiến độ 1</v>
          </cell>
        </row>
        <row r="10201">
          <cell r="H10201" t="str">
            <v>MC002741</v>
          </cell>
          <cell r="P10201">
            <v>12000000</v>
          </cell>
          <cell r="AC10201" t="str">
            <v>Dinh Dưỡng</v>
          </cell>
          <cell r="AH10201" t="str">
            <v>Tiến độ 1</v>
          </cell>
        </row>
        <row r="10202">
          <cell r="H10202" t="str">
            <v>MC002741</v>
          </cell>
          <cell r="P10202">
            <v>12480000</v>
          </cell>
          <cell r="AC10202" t="str">
            <v>Dinh Dưỡng</v>
          </cell>
          <cell r="AH10202" t="str">
            <v>Tiến độ 1</v>
          </cell>
        </row>
        <row r="10203">
          <cell r="H10203" t="str">
            <v>MC002741</v>
          </cell>
          <cell r="P10203">
            <v>14256000</v>
          </cell>
          <cell r="AC10203" t="str">
            <v>Dinh Dưỡng</v>
          </cell>
          <cell r="AH10203" t="str">
            <v>Tiến độ 1</v>
          </cell>
        </row>
        <row r="10204">
          <cell r="H10204" t="str">
            <v>MC002741</v>
          </cell>
          <cell r="P10204">
            <v>9264000</v>
          </cell>
          <cell r="AC10204" t="str">
            <v>Dinh Dưỡng</v>
          </cell>
          <cell r="AH10204" t="str">
            <v>Tiến độ 1</v>
          </cell>
        </row>
        <row r="10205">
          <cell r="H10205" t="str">
            <v>MC002741</v>
          </cell>
          <cell r="P10205">
            <v>4680000</v>
          </cell>
          <cell r="AC10205" t="str">
            <v>Dinh Dưỡng</v>
          </cell>
          <cell r="AH10205" t="str">
            <v>Tiến độ 1</v>
          </cell>
        </row>
        <row r="10206">
          <cell r="H10206" t="str">
            <v>MC002741</v>
          </cell>
          <cell r="P10206">
            <v>11520000</v>
          </cell>
          <cell r="AC10206" t="str">
            <v>Dinh Dưỡng</v>
          </cell>
          <cell r="AH10206" t="str">
            <v>Tiến độ 1</v>
          </cell>
        </row>
        <row r="10207">
          <cell r="H10207" t="str">
            <v>MC002741</v>
          </cell>
          <cell r="P10207">
            <v>30720000</v>
          </cell>
          <cell r="AC10207" t="str">
            <v>Sữa Nước</v>
          </cell>
          <cell r="AH10207" t="str">
            <v>Tiến độ 1</v>
          </cell>
        </row>
        <row r="10208">
          <cell r="H10208" t="str">
            <v>MC002665</v>
          </cell>
          <cell r="P10208">
            <v>4032000</v>
          </cell>
          <cell r="AC10208" t="str">
            <v>Sữa Nước</v>
          </cell>
          <cell r="AH10208" t="str">
            <v>Tiến độ 1</v>
          </cell>
        </row>
        <row r="10209">
          <cell r="H10209" t="str">
            <v>MC002665</v>
          </cell>
          <cell r="P10209">
            <v>9216000</v>
          </cell>
          <cell r="AC10209" t="str">
            <v>Sữa Nước</v>
          </cell>
          <cell r="AH10209" t="str">
            <v>Tiến độ 1</v>
          </cell>
        </row>
        <row r="10210">
          <cell r="H10210" t="str">
            <v>MC002665</v>
          </cell>
          <cell r="P10210">
            <v>14940000</v>
          </cell>
          <cell r="AC10210" t="str">
            <v>Dinh Dưỡng</v>
          </cell>
          <cell r="AH10210" t="str">
            <v>Tiến độ 1</v>
          </cell>
        </row>
        <row r="10211">
          <cell r="H10211" t="str">
            <v>MC000035</v>
          </cell>
          <cell r="P10211">
            <v>2220000</v>
          </cell>
          <cell r="AC10211" t="str">
            <v>Dinh Dưỡng</v>
          </cell>
          <cell r="AH10211" t="str">
            <v>Tiến độ 1</v>
          </cell>
        </row>
        <row r="10212">
          <cell r="H10212" t="str">
            <v>MC000035</v>
          </cell>
          <cell r="P10212">
            <v>2220000</v>
          </cell>
          <cell r="AC10212" t="str">
            <v>Dinh Dưỡng</v>
          </cell>
          <cell r="AH10212" t="str">
            <v>Tiến độ 1</v>
          </cell>
        </row>
        <row r="10213">
          <cell r="H10213" t="str">
            <v>MC000341</v>
          </cell>
          <cell r="P10213">
            <v>2246400</v>
          </cell>
          <cell r="AC10213" t="str">
            <v>Sữa Nước</v>
          </cell>
          <cell r="AH10213" t="str">
            <v>Tiến độ 1</v>
          </cell>
        </row>
        <row r="10214">
          <cell r="H10214" t="str">
            <v>MC000245</v>
          </cell>
          <cell r="P10214">
            <v>2340000</v>
          </cell>
          <cell r="AC10214" t="str">
            <v>Nunest</v>
          </cell>
          <cell r="AH10214" t="str">
            <v>Tiến độ 1</v>
          </cell>
        </row>
        <row r="10215">
          <cell r="H10215" t="str">
            <v>MC000245</v>
          </cell>
          <cell r="P10215">
            <v>711000</v>
          </cell>
          <cell r="AC10215" t="str">
            <v>Nunest</v>
          </cell>
          <cell r="AH10215" t="str">
            <v>Tiến độ 1</v>
          </cell>
        </row>
        <row r="10216">
          <cell r="H10216" t="str">
            <v>MC000267</v>
          </cell>
          <cell r="P10216">
            <v>1350000</v>
          </cell>
          <cell r="AC10216" t="str">
            <v>Nunest</v>
          </cell>
          <cell r="AH10216" t="str">
            <v>Tiến độ 1</v>
          </cell>
        </row>
        <row r="10217">
          <cell r="H10217" t="str">
            <v>MC000267</v>
          </cell>
          <cell r="P10217">
            <v>2340000</v>
          </cell>
          <cell r="AC10217" t="str">
            <v>Nunest</v>
          </cell>
          <cell r="AH10217" t="str">
            <v>Tiến độ 1</v>
          </cell>
        </row>
        <row r="10218">
          <cell r="H10218" t="str">
            <v>MC000693</v>
          </cell>
          <cell r="P10218">
            <v>5748000</v>
          </cell>
          <cell r="AC10218" t="str">
            <v>Dinh Dưỡng</v>
          </cell>
          <cell r="AH10218" t="str">
            <v>Tiến độ 1</v>
          </cell>
        </row>
        <row r="10219">
          <cell r="H10219" t="str">
            <v>MC000693</v>
          </cell>
          <cell r="P10219">
            <v>5880000</v>
          </cell>
          <cell r="AC10219" t="str">
            <v>Dinh Dưỡng</v>
          </cell>
          <cell r="AH10219" t="str">
            <v>Tiến độ 1</v>
          </cell>
        </row>
        <row r="10220">
          <cell r="H10220" t="str">
            <v>MC002252</v>
          </cell>
          <cell r="P10220">
            <v>114048000</v>
          </cell>
          <cell r="AC10220" t="str">
            <v>Dinh Dưỡng</v>
          </cell>
          <cell r="AH10220" t="str">
            <v>Tiến độ 1</v>
          </cell>
        </row>
        <row r="10221">
          <cell r="H10221" t="str">
            <v>MC002252</v>
          </cell>
          <cell r="P10221">
            <v>57480000</v>
          </cell>
          <cell r="AC10221" t="str">
            <v>Dinh Dưỡng</v>
          </cell>
          <cell r="AH10221" t="str">
            <v>Tiến độ 1</v>
          </cell>
        </row>
        <row r="10222">
          <cell r="H10222" t="str">
            <v>MC002252</v>
          </cell>
          <cell r="P10222">
            <v>119520000</v>
          </cell>
          <cell r="AC10222" t="str">
            <v>Dinh Dưỡng</v>
          </cell>
          <cell r="AH10222" t="str">
            <v>Tiến độ 1</v>
          </cell>
        </row>
        <row r="10223">
          <cell r="H10223" t="str">
            <v>MC002252</v>
          </cell>
          <cell r="P10223">
            <v>180600000</v>
          </cell>
          <cell r="AC10223" t="str">
            <v>Dinh Dưỡng</v>
          </cell>
          <cell r="AH10223" t="str">
            <v>Tiến độ 1</v>
          </cell>
        </row>
        <row r="10224">
          <cell r="H10224" t="str">
            <v>MC000816</v>
          </cell>
          <cell r="P10224">
            <v>15060000</v>
          </cell>
          <cell r="AC10224" t="str">
            <v>Dinh Dưỡng</v>
          </cell>
          <cell r="AH10224" t="str">
            <v>Tiến độ 1</v>
          </cell>
        </row>
        <row r="10225">
          <cell r="H10225" t="str">
            <v>MC001753</v>
          </cell>
          <cell r="P10225">
            <v>232000</v>
          </cell>
          <cell r="AC10225" t="str">
            <v>Pur</v>
          </cell>
          <cell r="AH10225" t="str">
            <v>Tiến độ 1</v>
          </cell>
        </row>
        <row r="10226">
          <cell r="H10226" t="str">
            <v>MC001753</v>
          </cell>
          <cell r="P10226">
            <v>204000</v>
          </cell>
          <cell r="AC10226" t="str">
            <v>Pur</v>
          </cell>
          <cell r="AH10226" t="str">
            <v>Tiến độ 1</v>
          </cell>
        </row>
        <row r="10227">
          <cell r="H10227" t="str">
            <v>MC002308</v>
          </cell>
          <cell r="P10227">
            <v>2700000</v>
          </cell>
          <cell r="AC10227" t="str">
            <v>Pharma</v>
          </cell>
          <cell r="AH10227" t="str">
            <v>Tiến độ 1</v>
          </cell>
        </row>
        <row r="10228">
          <cell r="H10228" t="str">
            <v>MC002661</v>
          </cell>
          <cell r="P10228">
            <v>139536000</v>
          </cell>
          <cell r="AC10228" t="str">
            <v>Sữa Nước Colos</v>
          </cell>
          <cell r="AH10228" t="str">
            <v>Tiến độ 1</v>
          </cell>
        </row>
        <row r="10229">
          <cell r="H10229" t="str">
            <v>MC001261</v>
          </cell>
          <cell r="P10229">
            <v>13800000</v>
          </cell>
          <cell r="AC10229" t="str">
            <v>Pur</v>
          </cell>
          <cell r="AH10229" t="str">
            <v>Tiến độ 1</v>
          </cell>
        </row>
        <row r="10230">
          <cell r="H10230" t="str">
            <v>MC001261</v>
          </cell>
          <cell r="P10230">
            <v>2940000</v>
          </cell>
          <cell r="AC10230" t="str">
            <v>Nunest</v>
          </cell>
          <cell r="AH10230" t="str">
            <v>Tiến độ 1</v>
          </cell>
        </row>
        <row r="10231">
          <cell r="H10231" t="str">
            <v>MC001261</v>
          </cell>
          <cell r="P10231">
            <v>2160000</v>
          </cell>
          <cell r="AC10231" t="str">
            <v>Nunest</v>
          </cell>
          <cell r="AH10231" t="str">
            <v>Tiến độ 1</v>
          </cell>
        </row>
        <row r="10232">
          <cell r="H10232" t="str">
            <v>MC001261</v>
          </cell>
          <cell r="P10232">
            <v>1200000</v>
          </cell>
          <cell r="AC10232" t="str">
            <v>Nunest</v>
          </cell>
          <cell r="AH10232" t="str">
            <v>Tiến độ 1</v>
          </cell>
        </row>
        <row r="10233">
          <cell r="H10233" t="str">
            <v>MC001278</v>
          </cell>
          <cell r="P10233">
            <v>580000</v>
          </cell>
          <cell r="AC10233" t="str">
            <v>Pur</v>
          </cell>
          <cell r="AH10233" t="str">
            <v>Tiến độ 1</v>
          </cell>
        </row>
        <row r="10234">
          <cell r="H10234" t="str">
            <v>MC002044</v>
          </cell>
          <cell r="P10234">
            <v>2160000</v>
          </cell>
          <cell r="AC10234" t="str">
            <v>Pur</v>
          </cell>
          <cell r="AH10234" t="str">
            <v>Tiến độ 1</v>
          </cell>
        </row>
        <row r="10235">
          <cell r="H10235" t="str">
            <v>MC001431</v>
          </cell>
          <cell r="P10235">
            <v>1224000</v>
          </cell>
          <cell r="AC10235" t="str">
            <v>Pur</v>
          </cell>
          <cell r="AH10235" t="str">
            <v>Tiến độ 1</v>
          </cell>
        </row>
        <row r="10236">
          <cell r="H10236" t="str">
            <v>MC001431</v>
          </cell>
          <cell r="P10236">
            <v>600000</v>
          </cell>
          <cell r="AC10236" t="str">
            <v>Pur</v>
          </cell>
          <cell r="AH10236" t="str">
            <v>Tiến độ 1</v>
          </cell>
        </row>
        <row r="10237">
          <cell r="H10237" t="str">
            <v>MC001431</v>
          </cell>
          <cell r="P10237">
            <v>660000</v>
          </cell>
          <cell r="AC10237" t="str">
            <v>Pur</v>
          </cell>
          <cell r="AH10237" t="str">
            <v>Tiến độ 1</v>
          </cell>
        </row>
        <row r="10238">
          <cell r="H10238" t="str">
            <v>MC000126</v>
          </cell>
          <cell r="P10238">
            <v>6360000</v>
          </cell>
          <cell r="AC10238" t="str">
            <v>Sữa Bột Colos</v>
          </cell>
          <cell r="AH10238" t="str">
            <v>Tiến độ 1</v>
          </cell>
        </row>
        <row r="10239">
          <cell r="H10239" t="str">
            <v>MC000126</v>
          </cell>
          <cell r="P10239">
            <v>1620000</v>
          </cell>
          <cell r="AC10239" t="str">
            <v>Sữa Bột Colos</v>
          </cell>
          <cell r="AH10239" t="str">
            <v>Tiến độ 1</v>
          </cell>
        </row>
        <row r="10240">
          <cell r="H10240" t="str">
            <v>MC000126</v>
          </cell>
          <cell r="P10240">
            <v>6120000</v>
          </cell>
          <cell r="AC10240" t="str">
            <v>Sữa Bột Colos</v>
          </cell>
          <cell r="AH10240" t="str">
            <v>Tiến độ 1</v>
          </cell>
        </row>
        <row r="10241">
          <cell r="H10241" t="str">
            <v>MC000126</v>
          </cell>
          <cell r="P10241">
            <v>1560000</v>
          </cell>
          <cell r="AC10241" t="str">
            <v>Sữa Bột Colos</v>
          </cell>
          <cell r="AH10241" t="str">
            <v>Tiến độ 1</v>
          </cell>
        </row>
        <row r="10242">
          <cell r="H10242" t="str">
            <v>MC000126</v>
          </cell>
          <cell r="P10242">
            <v>2937600</v>
          </cell>
          <cell r="AC10242" t="str">
            <v>Sữa Nước Colos</v>
          </cell>
          <cell r="AH10242" t="str">
            <v>Tiến độ 1</v>
          </cell>
        </row>
        <row r="10243">
          <cell r="H10243" t="str">
            <v>MC000126</v>
          </cell>
          <cell r="P10243">
            <v>500000</v>
          </cell>
          <cell r="AC10243" t="str">
            <v>Pharma</v>
          </cell>
          <cell r="AH10243" t="str">
            <v>Tiến độ 1</v>
          </cell>
        </row>
        <row r="10244">
          <cell r="H10244" t="str">
            <v>MC000126</v>
          </cell>
          <cell r="P10244">
            <v>440000</v>
          </cell>
          <cell r="AC10244" t="str">
            <v>Pharma</v>
          </cell>
          <cell r="AH10244" t="str">
            <v>Tiến độ 1</v>
          </cell>
        </row>
        <row r="10245">
          <cell r="H10245" t="str">
            <v>MC000126</v>
          </cell>
          <cell r="P10245">
            <v>1840000</v>
          </cell>
          <cell r="AC10245" t="str">
            <v>Pharma</v>
          </cell>
          <cell r="AH10245" t="str">
            <v>Tiến độ 1</v>
          </cell>
        </row>
        <row r="10246">
          <cell r="H10246" t="str">
            <v>MC000035</v>
          </cell>
          <cell r="P10246">
            <v>3948000</v>
          </cell>
          <cell r="AC10246" t="str">
            <v>Pharma</v>
          </cell>
          <cell r="AH10246" t="str">
            <v>Tiến độ 1</v>
          </cell>
        </row>
        <row r="10247">
          <cell r="H10247" t="str">
            <v>MC000788</v>
          </cell>
          <cell r="P10247">
            <v>3240000</v>
          </cell>
          <cell r="AC10247" t="str">
            <v>Pharma</v>
          </cell>
          <cell r="AH10247" t="str">
            <v>Tiến độ 1</v>
          </cell>
        </row>
        <row r="10248">
          <cell r="H10248" t="str">
            <v>MC000788</v>
          </cell>
          <cell r="P10248">
            <v>3120000</v>
          </cell>
          <cell r="AC10248" t="str">
            <v>Pharma</v>
          </cell>
          <cell r="AH10248" t="str">
            <v>Tiến độ 1</v>
          </cell>
        </row>
        <row r="10249">
          <cell r="H10249" t="str">
            <v>MC000788</v>
          </cell>
          <cell r="P10249">
            <v>3240000</v>
          </cell>
          <cell r="AC10249" t="str">
            <v>Pharma</v>
          </cell>
          <cell r="AH10249" t="str">
            <v>Tiến độ 1</v>
          </cell>
        </row>
        <row r="10250">
          <cell r="H10250" t="str">
            <v>MC000788</v>
          </cell>
          <cell r="P10250">
            <v>1620000</v>
          </cell>
          <cell r="AC10250" t="str">
            <v>Pharma</v>
          </cell>
          <cell r="AH10250" t="str">
            <v>Tiến độ 1</v>
          </cell>
        </row>
        <row r="10251">
          <cell r="H10251" t="str">
            <v>MC000788</v>
          </cell>
          <cell r="P10251">
            <v>2784000</v>
          </cell>
          <cell r="AC10251" t="str">
            <v>Pharma</v>
          </cell>
          <cell r="AH10251" t="str">
            <v>Tiến độ 1</v>
          </cell>
        </row>
        <row r="10252">
          <cell r="H10252" t="str">
            <v>MC000788</v>
          </cell>
          <cell r="P10252">
            <v>2376000</v>
          </cell>
          <cell r="AC10252" t="str">
            <v>Dinh Dưỡng</v>
          </cell>
          <cell r="AH10252" t="str">
            <v>Tiến độ 1</v>
          </cell>
        </row>
        <row r="10253">
          <cell r="H10253" t="str">
            <v>MC000788</v>
          </cell>
          <cell r="P10253">
            <v>2340000</v>
          </cell>
          <cell r="AC10253" t="str">
            <v>Dinh Dưỡng</v>
          </cell>
          <cell r="AH10253" t="str">
            <v>Tiến độ 1</v>
          </cell>
        </row>
        <row r="10254">
          <cell r="H10254" t="str">
            <v>MC000788</v>
          </cell>
          <cell r="P10254">
            <v>2220000</v>
          </cell>
          <cell r="AC10254" t="str">
            <v>Dinh Dưỡng</v>
          </cell>
          <cell r="AH10254" t="str">
            <v>Tiến độ 1</v>
          </cell>
        </row>
        <row r="10255">
          <cell r="H10255" t="str">
            <v>MC000788</v>
          </cell>
          <cell r="P10255">
            <v>4440000</v>
          </cell>
          <cell r="AC10255" t="str">
            <v>Dinh Dưỡng</v>
          </cell>
          <cell r="AH10255" t="str">
            <v>Tiến độ 1</v>
          </cell>
        </row>
        <row r="10256">
          <cell r="H10256" t="str">
            <v>MC000788</v>
          </cell>
          <cell r="P10256">
            <v>8880000</v>
          </cell>
          <cell r="AC10256" t="str">
            <v>Dinh Dưỡng</v>
          </cell>
          <cell r="AH10256" t="str">
            <v>Tiến độ 1</v>
          </cell>
        </row>
        <row r="10257">
          <cell r="H10257" t="str">
            <v>MC001697</v>
          </cell>
          <cell r="P10257">
            <v>360000</v>
          </cell>
          <cell r="AC10257" t="str">
            <v>Pur</v>
          </cell>
          <cell r="AH10257" t="str">
            <v>Tiến độ 1</v>
          </cell>
        </row>
        <row r="10258">
          <cell r="H10258" t="str">
            <v>MC002123</v>
          </cell>
          <cell r="P10258">
            <v>360000</v>
          </cell>
          <cell r="AC10258" t="str">
            <v>Pur</v>
          </cell>
          <cell r="AH10258" t="str">
            <v>Tiến độ 1</v>
          </cell>
        </row>
        <row r="10259">
          <cell r="H10259" t="str">
            <v>MC002489</v>
          </cell>
          <cell r="P10259">
            <v>5280000</v>
          </cell>
          <cell r="AC10259" t="str">
            <v>Pharma</v>
          </cell>
          <cell r="AH10259" t="str">
            <v>Tiến độ 1</v>
          </cell>
        </row>
        <row r="10260">
          <cell r="H10260" t="str">
            <v>MC002489</v>
          </cell>
          <cell r="P10260">
            <v>5520000</v>
          </cell>
          <cell r="AC10260" t="str">
            <v>Pharma</v>
          </cell>
          <cell r="AH10260" t="str">
            <v>Tiến độ 1</v>
          </cell>
        </row>
        <row r="10261">
          <cell r="H10261" t="str">
            <v>MC002489</v>
          </cell>
          <cell r="P10261">
            <v>2160000</v>
          </cell>
          <cell r="AC10261" t="str">
            <v>Sữa Nước Pharma</v>
          </cell>
          <cell r="AH10261" t="str">
            <v>Tiến độ 1</v>
          </cell>
        </row>
        <row r="10262">
          <cell r="H10262" t="str">
            <v>MC002489</v>
          </cell>
          <cell r="P10262">
            <v>2650000</v>
          </cell>
          <cell r="AC10262" t="str">
            <v>Sữa Bột Colos</v>
          </cell>
          <cell r="AH10262" t="str">
            <v>Tiến độ 1</v>
          </cell>
        </row>
        <row r="10263">
          <cell r="H10263" t="str">
            <v>MC002468</v>
          </cell>
          <cell r="P10263">
            <v>6240000</v>
          </cell>
          <cell r="AC10263" t="str">
            <v>Pharma</v>
          </cell>
          <cell r="AH10263" t="str">
            <v>Tiến độ 1</v>
          </cell>
        </row>
        <row r="10264">
          <cell r="H10264" t="str">
            <v>MC002752</v>
          </cell>
          <cell r="P10264">
            <v>72000</v>
          </cell>
          <cell r="AC10264" t="str">
            <v>Sữa nước</v>
          </cell>
          <cell r="AH10264" t="str">
            <v>Tiến độ 1</v>
          </cell>
        </row>
        <row r="10265">
          <cell r="H10265" t="str">
            <v>MC002380</v>
          </cell>
          <cell r="P10265">
            <v>12048000</v>
          </cell>
          <cell r="AC10265" t="str">
            <v>Dinh Dưỡng</v>
          </cell>
          <cell r="AH10265" t="str">
            <v>Tiến độ 1</v>
          </cell>
        </row>
        <row r="10266">
          <cell r="H10266" t="str">
            <v>MC001235</v>
          </cell>
          <cell r="P10266">
            <v>1757000</v>
          </cell>
          <cell r="AC10266" t="str">
            <v>Dinh Dưỡng</v>
          </cell>
          <cell r="AH10266" t="str">
            <v>Tiến độ 1</v>
          </cell>
        </row>
        <row r="10267">
          <cell r="H10267" t="str">
            <v>MC001235</v>
          </cell>
          <cell r="P10267">
            <v>1757000</v>
          </cell>
          <cell r="AC10267" t="str">
            <v>Dinh Dưỡng</v>
          </cell>
          <cell r="AH10267" t="str">
            <v>Tiến độ 1</v>
          </cell>
        </row>
        <row r="10268">
          <cell r="H10268" t="str">
            <v>MC001277</v>
          </cell>
          <cell r="P10268">
            <v>12048000</v>
          </cell>
          <cell r="AC10268" t="str">
            <v>Dinh Dưỡng</v>
          </cell>
          <cell r="AH10268" t="str">
            <v>Tiến độ 1</v>
          </cell>
        </row>
        <row r="10269">
          <cell r="H10269" t="str">
            <v>MC000861</v>
          </cell>
          <cell r="P10269">
            <v>1506000</v>
          </cell>
          <cell r="AC10269" t="str">
            <v>Dinh Dưỡng</v>
          </cell>
          <cell r="AH10269" t="str">
            <v>Tiến độ 1</v>
          </cell>
        </row>
        <row r="10270">
          <cell r="H10270" t="str">
            <v>MC000079</v>
          </cell>
          <cell r="P10270">
            <v>3012000</v>
          </cell>
          <cell r="AC10270" t="str">
            <v>Dinh Dưỡng</v>
          </cell>
          <cell r="AH10270" t="str">
            <v>Tiến độ 1</v>
          </cell>
        </row>
        <row r="10271">
          <cell r="H10271" t="str">
            <v>MC000861</v>
          </cell>
          <cell r="P10271">
            <v>1506000</v>
          </cell>
          <cell r="AC10271" t="str">
            <v>Dinh Dưỡng</v>
          </cell>
          <cell r="AH10271" t="str">
            <v>Tiến độ 1</v>
          </cell>
        </row>
        <row r="10272">
          <cell r="H10272" t="str">
            <v>MC000863</v>
          </cell>
          <cell r="P10272">
            <v>12048000</v>
          </cell>
          <cell r="AC10272" t="str">
            <v>Dinh Dưỡng</v>
          </cell>
          <cell r="AH10272" t="str">
            <v>Tiến độ 1</v>
          </cell>
        </row>
        <row r="10273">
          <cell r="H10273" t="str">
            <v>MC000034</v>
          </cell>
          <cell r="P10273">
            <v>4980000</v>
          </cell>
          <cell r="AC10273" t="str">
            <v>Dinh Dưỡng</v>
          </cell>
          <cell r="AH10273" t="str">
            <v>Tiến độ 1</v>
          </cell>
        </row>
        <row r="10274">
          <cell r="H10274" t="str">
            <v>MC000034</v>
          </cell>
          <cell r="P10274">
            <v>9504000</v>
          </cell>
          <cell r="AC10274" t="str">
            <v>Dinh Dưỡng</v>
          </cell>
          <cell r="AH10274" t="str">
            <v>Tiến độ 1</v>
          </cell>
        </row>
        <row r="10275">
          <cell r="H10275" t="str">
            <v>MC002173</v>
          </cell>
          <cell r="P10275">
            <v>270000</v>
          </cell>
          <cell r="AC10275" t="str">
            <v>Pharma</v>
          </cell>
          <cell r="AH10275" t="str">
            <v>Tiến độ 1</v>
          </cell>
        </row>
        <row r="10276">
          <cell r="H10276" t="str">
            <v>MC002173</v>
          </cell>
          <cell r="P10276">
            <v>979200</v>
          </cell>
          <cell r="AC10276" t="str">
            <v>Sữa Nước Colos</v>
          </cell>
          <cell r="AH10276" t="str">
            <v>Tiến độ 1</v>
          </cell>
        </row>
        <row r="10277">
          <cell r="H10277" t="str">
            <v>MC002173</v>
          </cell>
          <cell r="P10277">
            <v>322000</v>
          </cell>
          <cell r="AC10277" t="str">
            <v>Dinh Dưỡng</v>
          </cell>
          <cell r="AH10277" t="str">
            <v>Tiến độ 1</v>
          </cell>
        </row>
        <row r="10278">
          <cell r="H10278" t="str">
            <v>MC002173</v>
          </cell>
          <cell r="P10278">
            <v>59000</v>
          </cell>
          <cell r="AC10278" t="str">
            <v>Bột Ăn Dặm</v>
          </cell>
          <cell r="AH10278" t="str">
            <v>Tiến độ 1</v>
          </cell>
        </row>
        <row r="10279">
          <cell r="H10279" t="str">
            <v>MC002173</v>
          </cell>
          <cell r="P10279">
            <v>540000</v>
          </cell>
          <cell r="AC10279" t="str">
            <v>Pharma</v>
          </cell>
          <cell r="AH10279" t="str">
            <v>Tiến độ 1</v>
          </cell>
        </row>
        <row r="10280">
          <cell r="H10280" t="str">
            <v>MC002173</v>
          </cell>
          <cell r="P10280">
            <v>1123200</v>
          </cell>
          <cell r="AC10280" t="str">
            <v>Sữa Nước</v>
          </cell>
          <cell r="AH10280" t="str">
            <v>Tiến độ 1</v>
          </cell>
        </row>
        <row r="10281">
          <cell r="H10281" t="str">
            <v>MC002173</v>
          </cell>
          <cell r="P10281">
            <v>540000</v>
          </cell>
          <cell r="AC10281" t="str">
            <v>Pharma</v>
          </cell>
          <cell r="AH10281" t="str">
            <v>Tiến độ 1</v>
          </cell>
        </row>
        <row r="10282">
          <cell r="H10282" t="str">
            <v>MC002173</v>
          </cell>
          <cell r="P10282">
            <v>1110000</v>
          </cell>
          <cell r="AC10282" t="str">
            <v>Dinh Dưỡng</v>
          </cell>
          <cell r="AH10282" t="str">
            <v>Tiến độ 1</v>
          </cell>
        </row>
        <row r="10283">
          <cell r="H10283" t="str">
            <v>MC002173</v>
          </cell>
          <cell r="P10283">
            <v>230000</v>
          </cell>
          <cell r="AC10283" t="str">
            <v>Pur</v>
          </cell>
          <cell r="AH10283" t="str">
            <v>Tiến độ 1</v>
          </cell>
        </row>
        <row r="10284">
          <cell r="H10284" t="str">
            <v>MC002173</v>
          </cell>
          <cell r="P10284">
            <v>960000</v>
          </cell>
          <cell r="AC10284" t="str">
            <v>Dinh Dưỡng</v>
          </cell>
          <cell r="AH10284" t="str">
            <v>Tiến độ 1</v>
          </cell>
        </row>
        <row r="10285">
          <cell r="H10285" t="str">
            <v>MC002173</v>
          </cell>
          <cell r="P10285">
            <v>740000</v>
          </cell>
          <cell r="AC10285" t="str">
            <v>Dinh Dưỡng</v>
          </cell>
          <cell r="AH10285" t="str">
            <v>Tiến độ 1</v>
          </cell>
        </row>
        <row r="10286">
          <cell r="H10286" t="str">
            <v>MC002173</v>
          </cell>
          <cell r="P10286">
            <v>288000</v>
          </cell>
          <cell r="AC10286" t="str">
            <v>Sữa Nước</v>
          </cell>
          <cell r="AH10286" t="str">
            <v>Tiến độ 1</v>
          </cell>
        </row>
        <row r="10287">
          <cell r="H10287" t="str">
            <v>MC002173</v>
          </cell>
          <cell r="P10287">
            <v>520000</v>
          </cell>
          <cell r="AC10287" t="str">
            <v>Nunest</v>
          </cell>
          <cell r="AH10287" t="str">
            <v>Tiến độ 1</v>
          </cell>
        </row>
        <row r="10288">
          <cell r="H10288" t="str">
            <v>MC002173</v>
          </cell>
          <cell r="P10288">
            <v>118000</v>
          </cell>
          <cell r="AC10288" t="str">
            <v>Bột Ăn Dặm</v>
          </cell>
          <cell r="AH10288" t="str">
            <v>Tiến độ 1</v>
          </cell>
        </row>
        <row r="10289">
          <cell r="H10289" t="str">
            <v>MC002173</v>
          </cell>
          <cell r="P10289">
            <v>118000</v>
          </cell>
          <cell r="AC10289" t="str">
            <v>Bột Ăn Dặm</v>
          </cell>
          <cell r="AH10289" t="str">
            <v>Tiến độ 1</v>
          </cell>
        </row>
        <row r="10290">
          <cell r="H10290" t="str">
            <v>MC002173</v>
          </cell>
          <cell r="P10290">
            <v>68000</v>
          </cell>
          <cell r="AC10290" t="str">
            <v>Bột Ăn Dặm</v>
          </cell>
          <cell r="AH10290" t="str">
            <v>Tiến độ 1</v>
          </cell>
        </row>
        <row r="10291">
          <cell r="H10291" t="str">
            <v>MC002173</v>
          </cell>
          <cell r="P10291">
            <v>68000</v>
          </cell>
          <cell r="AC10291" t="str">
            <v>Bột Ăn Dặm</v>
          </cell>
          <cell r="AH10291" t="str">
            <v>Tiến độ 1</v>
          </cell>
        </row>
        <row r="10292">
          <cell r="H10292" t="str">
            <v>MC002173</v>
          </cell>
          <cell r="P10292">
            <v>59000</v>
          </cell>
          <cell r="AC10292" t="str">
            <v>Bột Ăn Dặm</v>
          </cell>
          <cell r="AH10292" t="str">
            <v>Tiến độ 1</v>
          </cell>
        </row>
        <row r="10293">
          <cell r="H10293" t="str">
            <v>MC002173</v>
          </cell>
          <cell r="P10293">
            <v>432000</v>
          </cell>
          <cell r="AC10293" t="str">
            <v>Sữa Nước Pharma</v>
          </cell>
          <cell r="AH10293" t="str">
            <v>Tiến độ 1</v>
          </cell>
        </row>
        <row r="10294">
          <cell r="H10294" t="str">
            <v>MC002173</v>
          </cell>
          <cell r="P10294">
            <v>68000</v>
          </cell>
          <cell r="AC10294" t="str">
            <v>Bột Ăn Dặm</v>
          </cell>
          <cell r="AH10294" t="str">
            <v>Tiến độ 1</v>
          </cell>
        </row>
        <row r="10295">
          <cell r="H10295" t="str">
            <v>MC002173</v>
          </cell>
          <cell r="P10295">
            <v>68000</v>
          </cell>
          <cell r="AC10295" t="str">
            <v>Bột Ăn Dặm</v>
          </cell>
          <cell r="AH10295" t="str">
            <v>Tiến độ 1</v>
          </cell>
        </row>
        <row r="10296">
          <cell r="H10296" t="str">
            <v>MC002173</v>
          </cell>
          <cell r="P10296">
            <v>840000</v>
          </cell>
          <cell r="AC10296" t="str">
            <v>Pharma</v>
          </cell>
          <cell r="AH10296" t="str">
            <v>Tiến độ 1</v>
          </cell>
        </row>
        <row r="10297">
          <cell r="H10297" t="str">
            <v>MC002173</v>
          </cell>
          <cell r="P10297">
            <v>240000</v>
          </cell>
          <cell r="AC10297" t="str">
            <v>Sữa Nước</v>
          </cell>
          <cell r="AH10297" t="str">
            <v>Tiến độ 1</v>
          </cell>
        </row>
        <row r="10298">
          <cell r="H10298" t="str">
            <v>MC002173</v>
          </cell>
          <cell r="P10298">
            <v>270000</v>
          </cell>
          <cell r="AC10298" t="str">
            <v>Sữa Bột Colos</v>
          </cell>
          <cell r="AH10298" t="str">
            <v>Tiến độ 1</v>
          </cell>
        </row>
        <row r="10299">
          <cell r="H10299" t="str">
            <v>MC000129</v>
          </cell>
          <cell r="P10299">
            <v>2160000</v>
          </cell>
          <cell r="AC10299" t="str">
            <v>Sữa Nước Pharma</v>
          </cell>
          <cell r="AH10299" t="str">
            <v>Tiến độ 1</v>
          </cell>
        </row>
        <row r="10300">
          <cell r="H10300" t="str">
            <v>MC000374</v>
          </cell>
          <cell r="P10300">
            <v>2160000</v>
          </cell>
          <cell r="AC10300" t="str">
            <v>Sữa Nước Pharma</v>
          </cell>
          <cell r="AH10300" t="str">
            <v>Tiến độ 1</v>
          </cell>
        </row>
        <row r="10301">
          <cell r="H10301" t="str">
            <v>MC000671</v>
          </cell>
          <cell r="P10301">
            <v>7948800</v>
          </cell>
          <cell r="AC10301" t="str">
            <v>Sữa Nước</v>
          </cell>
          <cell r="AH10301" t="str">
            <v>Tiến độ 1</v>
          </cell>
        </row>
        <row r="10302">
          <cell r="H10302" t="str">
            <v>MC000671</v>
          </cell>
          <cell r="P10302">
            <v>7776000</v>
          </cell>
          <cell r="AC10302" t="str">
            <v>Sữa Nước</v>
          </cell>
          <cell r="AH10302" t="str">
            <v>Tiến độ 1</v>
          </cell>
        </row>
        <row r="10303">
          <cell r="H10303" t="str">
            <v>MC002474</v>
          </cell>
          <cell r="P10303">
            <v>4896000</v>
          </cell>
          <cell r="AC10303" t="str">
            <v>Sữa Nước Colos</v>
          </cell>
          <cell r="AH10303" t="str">
            <v>Tiến độ 1</v>
          </cell>
        </row>
        <row r="10304">
          <cell r="H10304" t="str">
            <v>MC002474</v>
          </cell>
          <cell r="P10304">
            <v>19200000</v>
          </cell>
          <cell r="AC10304" t="str">
            <v>Sữa Nước</v>
          </cell>
          <cell r="AH10304" t="str">
            <v>Tiến độ 1</v>
          </cell>
        </row>
        <row r="10305">
          <cell r="H10305" t="str">
            <v>MC002474</v>
          </cell>
          <cell r="P10305">
            <v>6480000</v>
          </cell>
          <cell r="AC10305" t="str">
            <v>Sữa Nước</v>
          </cell>
          <cell r="AH10305" t="str">
            <v>Tiến độ 1</v>
          </cell>
        </row>
        <row r="10306">
          <cell r="H10306" t="str">
            <v>MC002474</v>
          </cell>
          <cell r="P10306">
            <v>9936000</v>
          </cell>
          <cell r="AC10306" t="str">
            <v>Sữa Nước</v>
          </cell>
          <cell r="AH10306" t="str">
            <v>Tiến độ 1</v>
          </cell>
        </row>
        <row r="10307">
          <cell r="H10307" t="str">
            <v>MC002474</v>
          </cell>
          <cell r="P10307">
            <v>6480000</v>
          </cell>
          <cell r="AC10307" t="str">
            <v>Sữa Nước Pharma</v>
          </cell>
          <cell r="AH10307" t="str">
            <v>Tiến độ 1</v>
          </cell>
        </row>
        <row r="10308">
          <cell r="H10308" t="str">
            <v>MC002474</v>
          </cell>
          <cell r="P10308">
            <v>6624000</v>
          </cell>
          <cell r="AC10308" t="str">
            <v>Sữa Nước Pharma</v>
          </cell>
          <cell r="AH10308" t="str">
            <v>Tiến độ 1</v>
          </cell>
        </row>
        <row r="10309">
          <cell r="H10309" t="str">
            <v>MC002474</v>
          </cell>
          <cell r="P10309">
            <v>3600000</v>
          </cell>
          <cell r="AC10309" t="str">
            <v>Sữa Nước Pharma</v>
          </cell>
          <cell r="AH10309" t="str">
            <v>Tiến độ 1</v>
          </cell>
        </row>
        <row r="10310">
          <cell r="H10310" t="str">
            <v>MC002474</v>
          </cell>
          <cell r="P10310">
            <v>16128000</v>
          </cell>
          <cell r="AC10310" t="str">
            <v>Sữa Nước Pharma</v>
          </cell>
          <cell r="AH10310" t="str">
            <v>Tiến độ 1</v>
          </cell>
        </row>
        <row r="10311">
          <cell r="H10311" t="str">
            <v>MC002474</v>
          </cell>
          <cell r="P10311">
            <v>15456000</v>
          </cell>
          <cell r="AC10311" t="str">
            <v>Dinh Dưỡng</v>
          </cell>
          <cell r="AH10311" t="str">
            <v>Tiến độ 1</v>
          </cell>
        </row>
        <row r="10312">
          <cell r="H10312" t="str">
            <v>MC002474</v>
          </cell>
          <cell r="P10312">
            <v>17280000</v>
          </cell>
          <cell r="AC10312" t="str">
            <v>Dinh Dưỡng</v>
          </cell>
          <cell r="AH10312" t="str">
            <v>Tiến độ 1</v>
          </cell>
        </row>
        <row r="10313">
          <cell r="H10313" t="str">
            <v>MC002474</v>
          </cell>
          <cell r="P10313">
            <v>11760000</v>
          </cell>
          <cell r="AC10313" t="str">
            <v>Dinh Dưỡng</v>
          </cell>
          <cell r="AH10313" t="str">
            <v>Tiến độ 1</v>
          </cell>
        </row>
        <row r="10314">
          <cell r="H10314" t="str">
            <v>MC002474</v>
          </cell>
          <cell r="P10314">
            <v>14256000</v>
          </cell>
          <cell r="AC10314" t="str">
            <v>Dinh Dưỡng</v>
          </cell>
          <cell r="AH10314" t="str">
            <v>Tiến độ 1</v>
          </cell>
        </row>
        <row r="10315">
          <cell r="H10315" t="str">
            <v>MC000447</v>
          </cell>
          <cell r="P10315">
            <v>13824000</v>
          </cell>
          <cell r="AC10315" t="str">
            <v>Sữa Nước</v>
          </cell>
          <cell r="AH10315" t="str">
            <v>Tiến độ 1</v>
          </cell>
        </row>
        <row r="10316">
          <cell r="H10316" t="str">
            <v>MC000447</v>
          </cell>
          <cell r="P10316">
            <v>8640000</v>
          </cell>
          <cell r="AC10316" t="str">
            <v>Sữa Nước</v>
          </cell>
          <cell r="AH10316" t="str">
            <v>Tiến độ 1</v>
          </cell>
        </row>
        <row r="10317">
          <cell r="H10317" t="str">
            <v>MC000447</v>
          </cell>
          <cell r="P10317">
            <v>1152000</v>
          </cell>
          <cell r="AC10317" t="str">
            <v>Sữa Nước</v>
          </cell>
          <cell r="AH10317" t="str">
            <v>Tiến độ 1</v>
          </cell>
        </row>
        <row r="10318">
          <cell r="H10318" t="str">
            <v>MC000447</v>
          </cell>
          <cell r="P10318">
            <v>3974400</v>
          </cell>
          <cell r="AC10318" t="str">
            <v>Sữa Nước</v>
          </cell>
          <cell r="AH10318" t="str">
            <v>Tiến độ 1</v>
          </cell>
        </row>
        <row r="10319">
          <cell r="H10319" t="str">
            <v>MC000447</v>
          </cell>
          <cell r="P10319">
            <v>4492800</v>
          </cell>
          <cell r="AC10319" t="str">
            <v>Sữa Nước</v>
          </cell>
          <cell r="AH10319" t="str">
            <v>Tiến độ 1</v>
          </cell>
        </row>
        <row r="10320">
          <cell r="H10320" t="str">
            <v>MC000788</v>
          </cell>
          <cell r="P10320">
            <v>1416000</v>
          </cell>
          <cell r="AC10320" t="str">
            <v>Bột Ăn Dặm</v>
          </cell>
          <cell r="AH10320" t="str">
            <v>Tiến độ 1</v>
          </cell>
        </row>
        <row r="10321">
          <cell r="H10321" t="str">
            <v>MC000788</v>
          </cell>
          <cell r="P10321">
            <v>1416000</v>
          </cell>
          <cell r="AC10321" t="str">
            <v>Bột Ăn Dặm</v>
          </cell>
          <cell r="AH10321" t="str">
            <v>Tiến độ 1</v>
          </cell>
        </row>
        <row r="10322">
          <cell r="H10322" t="str">
            <v>MC000788</v>
          </cell>
          <cell r="P10322">
            <v>1416000</v>
          </cell>
          <cell r="AC10322" t="str">
            <v>Bột Ăn Dặm</v>
          </cell>
          <cell r="AH10322" t="str">
            <v>Tiến độ 1</v>
          </cell>
        </row>
        <row r="10323">
          <cell r="H10323" t="str">
            <v>MC000788</v>
          </cell>
          <cell r="P10323">
            <v>1416000</v>
          </cell>
          <cell r="AC10323" t="str">
            <v>Bột Ăn Dặm</v>
          </cell>
          <cell r="AH10323" t="str">
            <v>Tiến độ 1</v>
          </cell>
        </row>
        <row r="10324">
          <cell r="H10324" t="str">
            <v>VTA20234</v>
          </cell>
          <cell r="P10324">
            <v>15060000</v>
          </cell>
          <cell r="AC10324" t="str">
            <v>Dinh Dưỡng</v>
          </cell>
          <cell r="AH10324" t="str">
            <v>Tiến độ 1</v>
          </cell>
        </row>
        <row r="10325">
          <cell r="H10325" t="str">
            <v>VTA20111</v>
          </cell>
          <cell r="P10325">
            <v>24096000</v>
          </cell>
          <cell r="AC10325" t="str">
            <v>Dinh Dưỡng</v>
          </cell>
          <cell r="AH10325" t="str">
            <v>Tiến độ 1</v>
          </cell>
        </row>
        <row r="10326">
          <cell r="H10326" t="str">
            <v>MC001385</v>
          </cell>
          <cell r="P10326">
            <v>1680000</v>
          </cell>
          <cell r="AC10326" t="str">
            <v>Nunest</v>
          </cell>
          <cell r="AH10326" t="str">
            <v>Tiến độ 1</v>
          </cell>
        </row>
        <row r="10327">
          <cell r="H10327" t="str">
            <v>MC001385</v>
          </cell>
          <cell r="P10327">
            <v>2160000</v>
          </cell>
          <cell r="AC10327" t="str">
            <v>Nunest</v>
          </cell>
          <cell r="AH10327" t="str">
            <v>Tiến độ 1</v>
          </cell>
        </row>
        <row r="10328">
          <cell r="H10328" t="str">
            <v>MC001385</v>
          </cell>
          <cell r="P10328">
            <v>470000</v>
          </cell>
          <cell r="AC10328" t="str">
            <v>Nunest</v>
          </cell>
          <cell r="AH10328" t="str">
            <v>Tiến độ 1</v>
          </cell>
        </row>
        <row r="10329">
          <cell r="H10329" t="str">
            <v>MC001385</v>
          </cell>
          <cell r="P10329">
            <v>720000</v>
          </cell>
          <cell r="AC10329" t="str">
            <v>Nunest</v>
          </cell>
          <cell r="AH10329" t="str">
            <v>Tiến độ 1</v>
          </cell>
        </row>
        <row r="10330">
          <cell r="H10330" t="str">
            <v>MC002751</v>
          </cell>
          <cell r="P10330">
            <v>240000</v>
          </cell>
          <cell r="AC10330" t="str">
            <v>Sữa Nước</v>
          </cell>
          <cell r="AH10330" t="str">
            <v>Tiến độ 1</v>
          </cell>
        </row>
        <row r="10331">
          <cell r="H10331" t="str">
            <v>MC002745</v>
          </cell>
          <cell r="P10331">
            <v>6024000</v>
          </cell>
          <cell r="AC10331" t="str">
            <v>Dinh Dưỡng</v>
          </cell>
          <cell r="AH10331" t="str">
            <v>Tiến độ 1</v>
          </cell>
        </row>
        <row r="10332">
          <cell r="H10332" t="str">
            <v>MC002744</v>
          </cell>
          <cell r="P10332">
            <v>21084000</v>
          </cell>
          <cell r="AC10332" t="str">
            <v>Dinh Dưỡng</v>
          </cell>
          <cell r="AH10332" t="str">
            <v>Tiến độ 1</v>
          </cell>
        </row>
        <row r="10333">
          <cell r="H10333" t="str">
            <v>MC000932</v>
          </cell>
          <cell r="P10333">
            <v>672000</v>
          </cell>
          <cell r="AC10333" t="str">
            <v>Sữa Nước</v>
          </cell>
          <cell r="AH10333" t="str">
            <v>Tiến độ 1</v>
          </cell>
        </row>
        <row r="10334">
          <cell r="H10334" t="str">
            <v>MC002523</v>
          </cell>
          <cell r="P10334">
            <v>1560000</v>
          </cell>
          <cell r="AC10334" t="str">
            <v>Bột Ăn Dặm</v>
          </cell>
          <cell r="AH10334" t="str">
            <v>Tiến độ 1</v>
          </cell>
        </row>
        <row r="10335">
          <cell r="H10335" t="str">
            <v>MC000925</v>
          </cell>
          <cell r="P10335">
            <v>501600</v>
          </cell>
          <cell r="AC10335" t="str">
            <v>Sữa Nước</v>
          </cell>
          <cell r="AH10335" t="str">
            <v>Tiến độ 1</v>
          </cell>
        </row>
        <row r="10336">
          <cell r="H10336" t="str">
            <v>MC000925</v>
          </cell>
          <cell r="P10336">
            <v>672000</v>
          </cell>
          <cell r="AC10336" t="str">
            <v>Sữa Nước</v>
          </cell>
          <cell r="AH10336" t="str">
            <v>Tiến độ 1</v>
          </cell>
        </row>
        <row r="10337">
          <cell r="H10337" t="str">
            <v>MC000909</v>
          </cell>
          <cell r="P10337">
            <v>1003200</v>
          </cell>
          <cell r="AC10337" t="str">
            <v>Sữa Nước</v>
          </cell>
          <cell r="AH10337" t="str">
            <v>Tiến độ 1</v>
          </cell>
        </row>
        <row r="10338">
          <cell r="H10338" t="str">
            <v>MC000913</v>
          </cell>
          <cell r="P10338">
            <v>1003200</v>
          </cell>
          <cell r="AC10338" t="str">
            <v>Sữa Nước</v>
          </cell>
          <cell r="AH10338" t="str">
            <v>Tiến độ 1</v>
          </cell>
        </row>
        <row r="10339">
          <cell r="H10339" t="str">
            <v>MC002482</v>
          </cell>
          <cell r="P10339">
            <v>1560000</v>
          </cell>
          <cell r="AC10339" t="str">
            <v>Bột Ăn Dặm</v>
          </cell>
          <cell r="AH10339" t="str">
            <v>Tiến độ 1</v>
          </cell>
        </row>
        <row r="10340">
          <cell r="H10340" t="str">
            <v>MC002126</v>
          </cell>
          <cell r="P10340">
            <v>3300000</v>
          </cell>
          <cell r="AC10340" t="str">
            <v>Nunest</v>
          </cell>
          <cell r="AH10340" t="str">
            <v>Tiến độ 1</v>
          </cell>
        </row>
        <row r="10341">
          <cell r="H10341" t="str">
            <v>MC002126</v>
          </cell>
          <cell r="P10341">
            <v>3780000</v>
          </cell>
          <cell r="AC10341" t="str">
            <v>Nunest</v>
          </cell>
          <cell r="AH10341" t="str">
            <v>Tiến độ 1</v>
          </cell>
        </row>
        <row r="10342">
          <cell r="H10342" t="str">
            <v>MC002126</v>
          </cell>
          <cell r="P10342">
            <v>2030000</v>
          </cell>
          <cell r="AC10342" t="str">
            <v>Nunest</v>
          </cell>
          <cell r="AH10342" t="str">
            <v>Tiến độ 1</v>
          </cell>
        </row>
        <row r="10343">
          <cell r="H10343" t="str">
            <v>MC000571</v>
          </cell>
          <cell r="P10343">
            <v>2246400</v>
          </cell>
          <cell r="AC10343" t="str">
            <v>Sữa Nước</v>
          </cell>
          <cell r="AH10343" t="str">
            <v>Tiến độ 1</v>
          </cell>
        </row>
        <row r="10344">
          <cell r="H10344" t="str">
            <v>MC000571</v>
          </cell>
          <cell r="P10344">
            <v>1728000</v>
          </cell>
          <cell r="AC10344" t="str">
            <v>Sữa Nước</v>
          </cell>
          <cell r="AH10344" t="str">
            <v>Tiến độ 1</v>
          </cell>
        </row>
        <row r="10345">
          <cell r="H10345" t="str">
            <v>MC000571</v>
          </cell>
          <cell r="P10345">
            <v>2304000</v>
          </cell>
          <cell r="AC10345" t="str">
            <v>Sữa Nước</v>
          </cell>
          <cell r="AH10345" t="str">
            <v>Tiến độ 1</v>
          </cell>
        </row>
        <row r="10346">
          <cell r="H10346" t="str">
            <v>MC000129</v>
          </cell>
          <cell r="P10346">
            <v>888000</v>
          </cell>
          <cell r="AC10346" t="str">
            <v>Sữa nước</v>
          </cell>
          <cell r="AH10346" t="str">
            <v>Tiến độ 1</v>
          </cell>
        </row>
        <row r="10347">
          <cell r="H10347" t="str">
            <v>MC000129</v>
          </cell>
          <cell r="P10347">
            <v>864000</v>
          </cell>
          <cell r="AC10347" t="str">
            <v>Sữa nước</v>
          </cell>
          <cell r="AH10347" t="str">
            <v>Tiến độ 1</v>
          </cell>
        </row>
        <row r="10348">
          <cell r="H10348" t="str">
            <v>MC001339</v>
          </cell>
          <cell r="P10348">
            <v>8100000</v>
          </cell>
          <cell r="AC10348" t="str">
            <v>Nunest</v>
          </cell>
          <cell r="AH10348" t="str">
            <v>Tiến độ 1</v>
          </cell>
        </row>
        <row r="10349">
          <cell r="H10349" t="str">
            <v>MC001339</v>
          </cell>
          <cell r="P10349">
            <v>16560000</v>
          </cell>
          <cell r="AC10349" t="str">
            <v>Pharma</v>
          </cell>
          <cell r="AH10349" t="str">
            <v>Tiến độ 1</v>
          </cell>
        </row>
        <row r="10350">
          <cell r="H10350" t="str">
            <v>MC001339</v>
          </cell>
          <cell r="P10350">
            <v>15792000</v>
          </cell>
          <cell r="AC10350" t="str">
            <v>Pharma</v>
          </cell>
          <cell r="AH10350" t="str">
            <v>Tiến độ 1</v>
          </cell>
        </row>
        <row r="10351">
          <cell r="H10351" t="str">
            <v>MC000114</v>
          </cell>
          <cell r="P10351">
            <v>840000</v>
          </cell>
          <cell r="AC10351" t="str">
            <v>Pur</v>
          </cell>
          <cell r="AH10351" t="str">
            <v>Tiến độ 1</v>
          </cell>
        </row>
        <row r="10352">
          <cell r="H10352" t="str">
            <v>MC000114</v>
          </cell>
          <cell r="P10352">
            <v>510000</v>
          </cell>
          <cell r="AC10352" t="str">
            <v>Pur</v>
          </cell>
          <cell r="AH10352" t="str">
            <v>Tiến độ 1</v>
          </cell>
        </row>
        <row r="10353">
          <cell r="H10353" t="str">
            <v>MC000114</v>
          </cell>
          <cell r="P10353">
            <v>510000</v>
          </cell>
          <cell r="AC10353" t="str">
            <v>Pur</v>
          </cell>
          <cell r="AH10353" t="str">
            <v>Tiến độ 1</v>
          </cell>
        </row>
        <row r="10354">
          <cell r="H10354" t="str">
            <v>MC000114</v>
          </cell>
          <cell r="P10354">
            <v>360000</v>
          </cell>
          <cell r="AC10354" t="str">
            <v>Pur</v>
          </cell>
          <cell r="AH10354" t="str">
            <v>Tiến độ 1</v>
          </cell>
        </row>
        <row r="10355">
          <cell r="H10355" t="str">
            <v>MC000114</v>
          </cell>
          <cell r="P10355">
            <v>360000</v>
          </cell>
          <cell r="AC10355" t="str">
            <v>Pur</v>
          </cell>
          <cell r="AH10355" t="str">
            <v>Tiến độ 1</v>
          </cell>
        </row>
        <row r="10356">
          <cell r="H10356" t="str">
            <v>MC002577</v>
          </cell>
          <cell r="P10356">
            <v>708000</v>
          </cell>
          <cell r="AC10356" t="str">
            <v>Bột Ăn Dặm</v>
          </cell>
          <cell r="AH10356" t="str">
            <v>Tiến độ 1</v>
          </cell>
        </row>
        <row r="10357">
          <cell r="H10357" t="str">
            <v>MC002577</v>
          </cell>
          <cell r="P10357">
            <v>708000</v>
          </cell>
          <cell r="AC10357" t="str">
            <v>Bột Ăn Dặm</v>
          </cell>
          <cell r="AH10357" t="str">
            <v>Tiến độ 1</v>
          </cell>
        </row>
        <row r="10358">
          <cell r="H10358" t="str">
            <v>MC002577</v>
          </cell>
          <cell r="P10358">
            <v>1632000</v>
          </cell>
          <cell r="AC10358" t="str">
            <v>Bột Ăn Dặm</v>
          </cell>
          <cell r="AH10358" t="str">
            <v>Tiến độ 1</v>
          </cell>
        </row>
        <row r="10359">
          <cell r="H10359" t="str">
            <v>MC002577</v>
          </cell>
          <cell r="P10359">
            <v>816000</v>
          </cell>
          <cell r="AC10359" t="str">
            <v>Bột Ăn Dặm</v>
          </cell>
          <cell r="AH10359" t="str">
            <v>Tiến độ 1</v>
          </cell>
        </row>
        <row r="10360">
          <cell r="H10360" t="str">
            <v>MC002577</v>
          </cell>
          <cell r="P10360">
            <v>816000</v>
          </cell>
          <cell r="AC10360" t="str">
            <v>Bột Ăn Dặm</v>
          </cell>
          <cell r="AH10360" t="str">
            <v>Tiến độ 1</v>
          </cell>
        </row>
        <row r="10361">
          <cell r="H10361" t="str">
            <v>MC002577</v>
          </cell>
          <cell r="P10361">
            <v>5880000</v>
          </cell>
          <cell r="AC10361" t="str">
            <v>Dinh Dưỡng</v>
          </cell>
          <cell r="AH10361" t="str">
            <v>Tiến độ 1</v>
          </cell>
        </row>
        <row r="10362">
          <cell r="H10362" t="str">
            <v>MC002577</v>
          </cell>
          <cell r="P10362">
            <v>4752000</v>
          </cell>
          <cell r="AC10362" t="str">
            <v>Dinh Dưỡng</v>
          </cell>
          <cell r="AH10362" t="str">
            <v>Tiến độ 1</v>
          </cell>
        </row>
        <row r="10363">
          <cell r="H10363" t="str">
            <v>MC002577</v>
          </cell>
          <cell r="P10363">
            <v>7728000</v>
          </cell>
          <cell r="AC10363" t="str">
            <v>Dinh Dưỡng</v>
          </cell>
          <cell r="AH10363" t="str">
            <v>Tiến độ 1</v>
          </cell>
        </row>
        <row r="10364">
          <cell r="H10364" t="str">
            <v>MC002577</v>
          </cell>
          <cell r="P10364">
            <v>10281600</v>
          </cell>
          <cell r="AC10364" t="str">
            <v>Sữa Nước Colos</v>
          </cell>
          <cell r="AH10364" t="str">
            <v>Tiến độ 1</v>
          </cell>
        </row>
        <row r="10365">
          <cell r="H10365" t="str">
            <v>MC002577</v>
          </cell>
          <cell r="P10365">
            <v>12240000</v>
          </cell>
          <cell r="AC10365" t="str">
            <v>Sữa Bột Colos</v>
          </cell>
          <cell r="AH10365" t="str">
            <v>Tiến độ 1</v>
          </cell>
        </row>
        <row r="10366">
          <cell r="H10366" t="str">
            <v>MC002577</v>
          </cell>
          <cell r="P10366">
            <v>6360000</v>
          </cell>
          <cell r="AC10366" t="str">
            <v>Sữa Bột Colos</v>
          </cell>
          <cell r="AH10366" t="str">
            <v>Tiến độ 1</v>
          </cell>
        </row>
        <row r="10367">
          <cell r="H10367" t="str">
            <v>MC002577</v>
          </cell>
          <cell r="P10367">
            <v>3120000</v>
          </cell>
          <cell r="AC10367" t="str">
            <v>Sữa Bột Colos</v>
          </cell>
          <cell r="AH10367" t="str">
            <v>Tiến độ 1</v>
          </cell>
        </row>
        <row r="10368">
          <cell r="H10368" t="str">
            <v>MC002810</v>
          </cell>
          <cell r="P10368">
            <v>2000000</v>
          </cell>
          <cell r="AC10368" t="str">
            <v>Dinh Dưỡng</v>
          </cell>
          <cell r="AH10368" t="str">
            <v>Tiến độ 1</v>
          </cell>
        </row>
        <row r="10369">
          <cell r="H10369" t="str">
            <v>MC002810</v>
          </cell>
          <cell r="P10369">
            <v>8820000</v>
          </cell>
          <cell r="AC10369" t="str">
            <v>Dinh Dưỡng</v>
          </cell>
          <cell r="AH10369" t="str">
            <v>Tiến độ 1</v>
          </cell>
        </row>
        <row r="10370">
          <cell r="H10370" t="str">
            <v>MC002810</v>
          </cell>
          <cell r="P10370">
            <v>1200000</v>
          </cell>
          <cell r="AC10370" t="str">
            <v>Dinh Dưỡng</v>
          </cell>
          <cell r="AH10370" t="str">
            <v>Tiến độ 1</v>
          </cell>
        </row>
        <row r="10371">
          <cell r="H10371" t="str">
            <v>MC002810</v>
          </cell>
          <cell r="P10371">
            <v>2395000</v>
          </cell>
          <cell r="AC10371" t="str">
            <v>Dinh Dưỡng</v>
          </cell>
          <cell r="AH10371" t="str">
            <v>Tiến độ 1</v>
          </cell>
        </row>
        <row r="10372">
          <cell r="H10372" t="str">
            <v>MC002810</v>
          </cell>
          <cell r="P10372">
            <v>1660000</v>
          </cell>
          <cell r="AC10372" t="str">
            <v>Dinh Dưỡng</v>
          </cell>
          <cell r="AH10372" t="str">
            <v>Tiến độ 1</v>
          </cell>
        </row>
        <row r="10373">
          <cell r="H10373" t="str">
            <v>MC002810</v>
          </cell>
          <cell r="P10373">
            <v>1615000</v>
          </cell>
          <cell r="AC10373" t="str">
            <v>Dinh Dưỡng</v>
          </cell>
          <cell r="AH10373" t="str">
            <v>Tiến độ 1</v>
          </cell>
        </row>
        <row r="10374">
          <cell r="H10374" t="str">
            <v>MC002810</v>
          </cell>
          <cell r="P10374">
            <v>4830000</v>
          </cell>
          <cell r="AC10374" t="str">
            <v>Dinh Dưỡng</v>
          </cell>
          <cell r="AH10374" t="str">
            <v>Tiến độ 1</v>
          </cell>
        </row>
        <row r="10375">
          <cell r="H10375" t="str">
            <v>MC002810</v>
          </cell>
          <cell r="P10375">
            <v>4752000</v>
          </cell>
          <cell r="AC10375" t="str">
            <v>Dinh Dưỡng</v>
          </cell>
          <cell r="AH10375" t="str">
            <v>Tiến độ 1</v>
          </cell>
        </row>
        <row r="10376">
          <cell r="H10376" t="str">
            <v>MC000421</v>
          </cell>
          <cell r="P10376">
            <v>2316000</v>
          </cell>
          <cell r="AC10376" t="str">
            <v>Dinh Dưỡng</v>
          </cell>
          <cell r="AH10376" t="str">
            <v>Tiến độ 1</v>
          </cell>
        </row>
        <row r="10377">
          <cell r="H10377" t="str">
            <v>MC000421</v>
          </cell>
          <cell r="P10377">
            <v>5880000</v>
          </cell>
          <cell r="AC10377" t="str">
            <v>Dinh Dưỡng</v>
          </cell>
          <cell r="AH10377" t="str">
            <v>Tiến độ 1</v>
          </cell>
        </row>
        <row r="10378">
          <cell r="H10378" t="str">
            <v>MC000421</v>
          </cell>
          <cell r="P10378">
            <v>9504000</v>
          </cell>
          <cell r="AC10378" t="str">
            <v>Dinh Dưỡng</v>
          </cell>
          <cell r="AH10378" t="str">
            <v>Tiến độ 1</v>
          </cell>
        </row>
        <row r="10379">
          <cell r="H10379" t="str">
            <v>MC000421</v>
          </cell>
          <cell r="P10379">
            <v>2490000</v>
          </cell>
          <cell r="AC10379" t="str">
            <v>Dinh Dưỡng</v>
          </cell>
          <cell r="AH10379" t="str">
            <v>Tiến độ 1</v>
          </cell>
        </row>
        <row r="10380">
          <cell r="H10380" t="str">
            <v>MC000421</v>
          </cell>
          <cell r="P10380">
            <v>2874000</v>
          </cell>
          <cell r="AC10380" t="str">
            <v>Dinh Dưỡng</v>
          </cell>
          <cell r="AH10380" t="str">
            <v>Tiến độ 1</v>
          </cell>
        </row>
        <row r="10381">
          <cell r="H10381" t="str">
            <v>MC000421</v>
          </cell>
          <cell r="P10381">
            <v>7728000</v>
          </cell>
          <cell r="AC10381" t="str">
            <v>Dinh Dưỡng</v>
          </cell>
          <cell r="AH10381" t="str">
            <v>Tiến độ 1</v>
          </cell>
        </row>
        <row r="10382">
          <cell r="H10382" t="str">
            <v>MC000421</v>
          </cell>
          <cell r="P10382">
            <v>4320000</v>
          </cell>
          <cell r="AC10382" t="str">
            <v>Sữa Nước</v>
          </cell>
          <cell r="AH10382" t="str">
            <v>Tiến độ 1</v>
          </cell>
        </row>
        <row r="10383">
          <cell r="H10383" t="str">
            <v>MC000421</v>
          </cell>
          <cell r="P10383">
            <v>11520000</v>
          </cell>
          <cell r="AC10383" t="str">
            <v>Sữa Nước</v>
          </cell>
          <cell r="AH10383" t="str">
            <v>Tiến độ 1</v>
          </cell>
        </row>
        <row r="10384">
          <cell r="H10384" t="str">
            <v>MC002062</v>
          </cell>
          <cell r="P10384">
            <v>12720000</v>
          </cell>
          <cell r="AC10384" t="str">
            <v>Sữa Bột Colos</v>
          </cell>
          <cell r="AH10384" t="str">
            <v>Tiến độ 1</v>
          </cell>
        </row>
        <row r="10385">
          <cell r="H10385" t="str">
            <v>MC002062</v>
          </cell>
          <cell r="P10385">
            <v>3264000</v>
          </cell>
          <cell r="AC10385" t="str">
            <v>Bột Ăn Dặm</v>
          </cell>
          <cell r="AH10385" t="str">
            <v>Tiến độ 1</v>
          </cell>
        </row>
        <row r="10386">
          <cell r="H10386" t="str">
            <v>MC002062</v>
          </cell>
          <cell r="P10386">
            <v>2832000</v>
          </cell>
          <cell r="AC10386" t="str">
            <v>Bột Ăn Dặm</v>
          </cell>
          <cell r="AH10386" t="str">
            <v>Tiến độ 1</v>
          </cell>
        </row>
        <row r="10387">
          <cell r="H10387" t="str">
            <v>MC002062</v>
          </cell>
          <cell r="P10387">
            <v>1632000</v>
          </cell>
          <cell r="AC10387" t="str">
            <v>Bột Ăn Dặm</v>
          </cell>
          <cell r="AH10387" t="str">
            <v>Tiến độ 1</v>
          </cell>
        </row>
        <row r="10388">
          <cell r="H10388" t="str">
            <v>MC002062</v>
          </cell>
          <cell r="P10388">
            <v>6750000</v>
          </cell>
          <cell r="AC10388" t="str">
            <v>Nunest</v>
          </cell>
          <cell r="AH10388" t="str">
            <v>Tiến độ 1</v>
          </cell>
        </row>
        <row r="10389">
          <cell r="H10389" t="str">
            <v>MC002062</v>
          </cell>
          <cell r="P10389">
            <v>2350000</v>
          </cell>
          <cell r="AC10389" t="str">
            <v>Nunest</v>
          </cell>
          <cell r="AH10389" t="str">
            <v>Tiến độ 1</v>
          </cell>
        </row>
        <row r="10390">
          <cell r="H10390" t="str">
            <v>MC002062</v>
          </cell>
          <cell r="P10390">
            <v>12000000</v>
          </cell>
          <cell r="AC10390" t="str">
            <v>Nunest</v>
          </cell>
          <cell r="AH10390" t="str">
            <v>Tiến độ 1</v>
          </cell>
        </row>
        <row r="10391">
          <cell r="H10391" t="str">
            <v>MC002062</v>
          </cell>
          <cell r="P10391">
            <v>2370000</v>
          </cell>
          <cell r="AC10391" t="str">
            <v>Nunest</v>
          </cell>
          <cell r="AH10391" t="str">
            <v>Tiến độ 1</v>
          </cell>
        </row>
        <row r="10392">
          <cell r="H10392" t="str">
            <v>MC002062</v>
          </cell>
          <cell r="P10392">
            <v>4680000</v>
          </cell>
          <cell r="AC10392" t="str">
            <v>Nunest</v>
          </cell>
          <cell r="AH10392" t="str">
            <v>Tiến độ 1</v>
          </cell>
        </row>
        <row r="10393">
          <cell r="H10393" t="str">
            <v>MC002062</v>
          </cell>
          <cell r="P10393">
            <v>5280000</v>
          </cell>
          <cell r="AC10393" t="str">
            <v>Pharma</v>
          </cell>
          <cell r="AH10393" t="str">
            <v>Tiến độ 1</v>
          </cell>
        </row>
        <row r="10394">
          <cell r="H10394" t="str">
            <v>MC002062</v>
          </cell>
          <cell r="P10394">
            <v>8640000</v>
          </cell>
          <cell r="AC10394" t="str">
            <v>Sữa Nước</v>
          </cell>
          <cell r="AH10394" t="str">
            <v>Tiến độ 1</v>
          </cell>
        </row>
        <row r="10395">
          <cell r="H10395" t="str">
            <v>MC002499</v>
          </cell>
          <cell r="P10395">
            <v>4752000</v>
          </cell>
          <cell r="AC10395" t="str">
            <v>Dinh Dưỡng</v>
          </cell>
          <cell r="AH10395" t="str">
            <v>Tiến độ 1</v>
          </cell>
        </row>
        <row r="10396">
          <cell r="H10396" t="str">
            <v>MC002499</v>
          </cell>
          <cell r="P10396">
            <v>5748000</v>
          </cell>
          <cell r="AC10396" t="str">
            <v>Dinh Dưỡng</v>
          </cell>
          <cell r="AH10396" t="str">
            <v>Tiến độ 1</v>
          </cell>
        </row>
        <row r="10397">
          <cell r="H10397" t="str">
            <v>MC002499</v>
          </cell>
          <cell r="P10397">
            <v>2880000</v>
          </cell>
          <cell r="AC10397" t="str">
            <v>Dinh Dưỡng</v>
          </cell>
          <cell r="AH10397" t="str">
            <v>Tiến độ 1</v>
          </cell>
        </row>
        <row r="10398">
          <cell r="H10398" t="str">
            <v>MC002499</v>
          </cell>
          <cell r="P10398">
            <v>5280000</v>
          </cell>
          <cell r="AC10398" t="str">
            <v>Pharma</v>
          </cell>
          <cell r="AH10398" t="str">
            <v>Tiến độ 1</v>
          </cell>
        </row>
        <row r="10399">
          <cell r="H10399" t="str">
            <v>MC002499</v>
          </cell>
          <cell r="P10399">
            <v>5760000</v>
          </cell>
          <cell r="AC10399" t="str">
            <v>Dinh Dưỡng</v>
          </cell>
          <cell r="AH10399" t="str">
            <v>Tiến độ 1</v>
          </cell>
        </row>
        <row r="10400">
          <cell r="H10400" t="str">
            <v>MC002499</v>
          </cell>
          <cell r="P10400">
            <v>3000000</v>
          </cell>
          <cell r="AC10400" t="str">
            <v>Dinh Dưỡng</v>
          </cell>
          <cell r="AH10400" t="str">
            <v>Tiến độ 1</v>
          </cell>
        </row>
        <row r="10401">
          <cell r="H10401" t="str">
            <v>MC002499</v>
          </cell>
          <cell r="P10401">
            <v>3120000</v>
          </cell>
          <cell r="AC10401" t="str">
            <v>Dinh Dưỡng</v>
          </cell>
          <cell r="AH10401" t="str">
            <v>Tiến độ 1</v>
          </cell>
        </row>
        <row r="10402">
          <cell r="H10402" t="str">
            <v>MC002499</v>
          </cell>
          <cell r="P10402">
            <v>5880000</v>
          </cell>
          <cell r="AC10402" t="str">
            <v>Dinh Dưỡng</v>
          </cell>
          <cell r="AH10402" t="str">
            <v>Tiến độ 1</v>
          </cell>
        </row>
        <row r="10403">
          <cell r="H10403" t="str">
            <v>MC002499</v>
          </cell>
          <cell r="P10403">
            <v>4980000</v>
          </cell>
          <cell r="AC10403" t="str">
            <v>Dinh Dưỡng</v>
          </cell>
          <cell r="AH10403" t="str">
            <v>Tiến độ 1</v>
          </cell>
        </row>
        <row r="10404">
          <cell r="H10404" t="str">
            <v>MC002780</v>
          </cell>
          <cell r="P10404">
            <v>7350000</v>
          </cell>
          <cell r="AC10404" t="str">
            <v>Nunest</v>
          </cell>
          <cell r="AH10404" t="str">
            <v>Tiến độ 1</v>
          </cell>
        </row>
        <row r="10405">
          <cell r="H10405" t="str">
            <v>MC002780</v>
          </cell>
          <cell r="P10405">
            <v>3360000</v>
          </cell>
          <cell r="AC10405" t="str">
            <v>Nunest</v>
          </cell>
          <cell r="AH10405" t="str">
            <v>Tiến độ 1</v>
          </cell>
        </row>
        <row r="10406">
          <cell r="H10406" t="str">
            <v>MC002780</v>
          </cell>
          <cell r="P10406">
            <v>5200000</v>
          </cell>
          <cell r="AC10406" t="str">
            <v>Nunest</v>
          </cell>
          <cell r="AH10406" t="str">
            <v>Tiến độ 1</v>
          </cell>
        </row>
        <row r="10407">
          <cell r="H10407" t="str">
            <v>MC002780</v>
          </cell>
          <cell r="P10407">
            <v>6750000</v>
          </cell>
          <cell r="AC10407" t="str">
            <v>Nunest</v>
          </cell>
          <cell r="AH10407" t="str">
            <v>Tiến độ 1</v>
          </cell>
        </row>
        <row r="10408">
          <cell r="H10408" t="str">
            <v>MC002780</v>
          </cell>
          <cell r="P10408">
            <v>4700000</v>
          </cell>
          <cell r="AC10408" t="str">
            <v>Nunest</v>
          </cell>
          <cell r="AH10408" t="str">
            <v>Tiến độ 1</v>
          </cell>
        </row>
        <row r="10409">
          <cell r="H10409" t="str">
            <v>MC002780</v>
          </cell>
          <cell r="P10409">
            <v>4500000</v>
          </cell>
          <cell r="AC10409" t="str">
            <v>Nunest</v>
          </cell>
          <cell r="AH10409" t="str">
            <v>Tiến độ 1</v>
          </cell>
        </row>
        <row r="10410">
          <cell r="H10410" t="str">
            <v>MC002780</v>
          </cell>
          <cell r="P10410">
            <v>2370000</v>
          </cell>
          <cell r="AC10410" t="str">
            <v>Nunest</v>
          </cell>
          <cell r="AH10410" t="str">
            <v>Tiến độ 1</v>
          </cell>
        </row>
        <row r="10411">
          <cell r="H10411" t="str">
            <v>MC002780</v>
          </cell>
          <cell r="P10411">
            <v>2490000</v>
          </cell>
          <cell r="AC10411" t="str">
            <v>Nunest</v>
          </cell>
          <cell r="AH10411" t="str">
            <v>Tiến độ 1</v>
          </cell>
        </row>
        <row r="10412">
          <cell r="H10412" t="str">
            <v>MC002780</v>
          </cell>
          <cell r="P10412">
            <v>2370000</v>
          </cell>
          <cell r="AC10412" t="str">
            <v>Nunest</v>
          </cell>
          <cell r="AH10412" t="str">
            <v>Tiến độ 1</v>
          </cell>
        </row>
        <row r="10413">
          <cell r="H10413" t="str">
            <v>MC002780</v>
          </cell>
          <cell r="P10413">
            <v>2180000</v>
          </cell>
          <cell r="AC10413" t="str">
            <v>Nunest</v>
          </cell>
          <cell r="AH10413" t="str">
            <v>Tiến độ 1</v>
          </cell>
        </row>
        <row r="10414">
          <cell r="H10414" t="str">
            <v>MC002780</v>
          </cell>
          <cell r="P10414">
            <v>23040000</v>
          </cell>
          <cell r="AC10414" t="str">
            <v>Sữa Nước</v>
          </cell>
          <cell r="AH10414" t="str">
            <v>Tiến độ 1</v>
          </cell>
        </row>
        <row r="10415">
          <cell r="H10415" t="str">
            <v>MC002780</v>
          </cell>
          <cell r="P10415">
            <v>17280000</v>
          </cell>
          <cell r="AC10415" t="str">
            <v>Sữa Nước</v>
          </cell>
          <cell r="AH10415" t="str">
            <v>Tiến độ 1</v>
          </cell>
        </row>
        <row r="10416">
          <cell r="H10416" t="str">
            <v>MC002780</v>
          </cell>
          <cell r="P10416">
            <v>15897600</v>
          </cell>
          <cell r="AC10416" t="str">
            <v>Sữa Nước</v>
          </cell>
          <cell r="AH10416" t="str">
            <v>Tiến độ 1</v>
          </cell>
        </row>
        <row r="10417">
          <cell r="H10417" t="str">
            <v>MC002780</v>
          </cell>
          <cell r="P10417">
            <v>5748000</v>
          </cell>
          <cell r="AC10417" t="str">
            <v>Dinh Dưỡng</v>
          </cell>
          <cell r="AH10417" t="str">
            <v>Tiến độ 1</v>
          </cell>
        </row>
        <row r="10418">
          <cell r="H10418" t="str">
            <v>MC002780</v>
          </cell>
          <cell r="P10418">
            <v>4980000</v>
          </cell>
          <cell r="AC10418" t="str">
            <v>Dinh Dưỡng</v>
          </cell>
          <cell r="AH10418" t="str">
            <v>Tiến độ 1</v>
          </cell>
        </row>
        <row r="10419">
          <cell r="H10419" t="str">
            <v>MC002780</v>
          </cell>
          <cell r="P10419">
            <v>3864000</v>
          </cell>
          <cell r="AC10419" t="str">
            <v>Dinh Dưỡng</v>
          </cell>
          <cell r="AH10419" t="str">
            <v>Tiến độ 1</v>
          </cell>
        </row>
        <row r="10420">
          <cell r="H10420" t="str">
            <v>MC002780</v>
          </cell>
          <cell r="P10420">
            <v>2412000</v>
          </cell>
          <cell r="AC10420" t="str">
            <v>Dinh Dưỡng</v>
          </cell>
          <cell r="AH10420" t="str">
            <v>Tiến độ 1</v>
          </cell>
        </row>
        <row r="10421">
          <cell r="H10421" t="str">
            <v>MC002780</v>
          </cell>
          <cell r="P10421">
            <v>5880000</v>
          </cell>
          <cell r="AC10421" t="str">
            <v>Dinh Dưỡng</v>
          </cell>
          <cell r="AH10421" t="str">
            <v>Tiến độ 1</v>
          </cell>
        </row>
        <row r="10422">
          <cell r="H10422" t="str">
            <v>MC002780</v>
          </cell>
          <cell r="P10422">
            <v>4752000</v>
          </cell>
          <cell r="AC10422" t="str">
            <v>Dinh Dưỡng</v>
          </cell>
          <cell r="AH10422" t="str">
            <v>Tiến độ 1</v>
          </cell>
        </row>
        <row r="10423">
          <cell r="H10423" t="str">
            <v>MC002780</v>
          </cell>
          <cell r="P10423">
            <v>1416000</v>
          </cell>
          <cell r="AC10423" t="str">
            <v>Bột Ăn Dặm</v>
          </cell>
          <cell r="AH10423" t="str">
            <v>Tiến độ 1</v>
          </cell>
        </row>
        <row r="10424">
          <cell r="H10424" t="str">
            <v>MC002780</v>
          </cell>
          <cell r="P10424">
            <v>1416000</v>
          </cell>
          <cell r="AC10424" t="str">
            <v>Bột Ăn Dặm</v>
          </cell>
          <cell r="AH10424" t="str">
            <v>Tiến độ 1</v>
          </cell>
        </row>
        <row r="10425">
          <cell r="H10425" t="str">
            <v>MC002780</v>
          </cell>
          <cell r="P10425">
            <v>1416000</v>
          </cell>
          <cell r="AC10425" t="str">
            <v>Bột Ăn Dặm</v>
          </cell>
          <cell r="AH10425" t="str">
            <v>Tiến độ 1</v>
          </cell>
        </row>
        <row r="10426">
          <cell r="H10426" t="str">
            <v>MC002780</v>
          </cell>
          <cell r="P10426">
            <v>1416000</v>
          </cell>
          <cell r="AC10426" t="str">
            <v>Bột Ăn Dặm</v>
          </cell>
          <cell r="AH10426" t="str">
            <v>Tiến độ 1</v>
          </cell>
        </row>
        <row r="10427">
          <cell r="H10427" t="str">
            <v>MC002780</v>
          </cell>
          <cell r="P10427">
            <v>1416000</v>
          </cell>
          <cell r="AC10427" t="str">
            <v>Bột Ăn Dặm</v>
          </cell>
          <cell r="AH10427" t="str">
            <v>Tiến độ 1</v>
          </cell>
        </row>
        <row r="10428">
          <cell r="H10428" t="str">
            <v>MC002780</v>
          </cell>
          <cell r="P10428">
            <v>1632000</v>
          </cell>
          <cell r="AC10428" t="str">
            <v>Bột Ăn Dặm</v>
          </cell>
          <cell r="AH10428" t="str">
            <v>Tiến độ 1</v>
          </cell>
        </row>
        <row r="10429">
          <cell r="H10429" t="str">
            <v>MC002780</v>
          </cell>
          <cell r="P10429">
            <v>1632000</v>
          </cell>
          <cell r="AC10429" t="str">
            <v>Bột Ăn Dặm</v>
          </cell>
          <cell r="AH10429" t="str">
            <v>Tiến độ 1</v>
          </cell>
        </row>
        <row r="10430">
          <cell r="H10430" t="str">
            <v>MC002780</v>
          </cell>
          <cell r="P10430">
            <v>1632000</v>
          </cell>
          <cell r="AC10430" t="str">
            <v>Bột Ăn Dặm</v>
          </cell>
          <cell r="AH10430" t="str">
            <v>Tiến độ 1</v>
          </cell>
        </row>
        <row r="10431">
          <cell r="H10431" t="str">
            <v>MC002780</v>
          </cell>
          <cell r="P10431">
            <v>3264000</v>
          </cell>
          <cell r="AC10431" t="str">
            <v>Bột Ăn Dặm</v>
          </cell>
          <cell r="AH10431" t="str">
            <v>Tiến độ 1</v>
          </cell>
        </row>
        <row r="10432">
          <cell r="H10432" t="str">
            <v>MC002780</v>
          </cell>
          <cell r="P10432">
            <v>1632000</v>
          </cell>
          <cell r="AC10432" t="str">
            <v>Bột Ăn Dặm</v>
          </cell>
          <cell r="AH10432" t="str">
            <v>Tiến độ 1</v>
          </cell>
        </row>
        <row r="10433">
          <cell r="H10433" t="str">
            <v>MC002780</v>
          </cell>
          <cell r="P10433">
            <v>1632000</v>
          </cell>
          <cell r="AC10433" t="str">
            <v>Bột Ăn Dặm</v>
          </cell>
          <cell r="AH10433" t="str">
            <v>Tiến độ 1</v>
          </cell>
        </row>
        <row r="10434">
          <cell r="H10434" t="str">
            <v>MC002780</v>
          </cell>
          <cell r="P10434">
            <v>1632000</v>
          </cell>
          <cell r="AC10434" t="str">
            <v>Bột Ăn Dặm</v>
          </cell>
          <cell r="AH10434" t="str">
            <v>Tiến độ 1</v>
          </cell>
        </row>
        <row r="10435">
          <cell r="H10435" t="str">
            <v>MC001114</v>
          </cell>
          <cell r="P10435">
            <v>19320000</v>
          </cell>
          <cell r="AC10435" t="str">
            <v>Dinh Dưỡng</v>
          </cell>
          <cell r="AH10435" t="str">
            <v>Tiến độ 1</v>
          </cell>
        </row>
        <row r="10436">
          <cell r="H10436" t="str">
            <v>MC001114</v>
          </cell>
          <cell r="P10436">
            <v>18000000</v>
          </cell>
          <cell r="AC10436" t="str">
            <v>Nunest</v>
          </cell>
          <cell r="AH10436" t="str">
            <v>Tiến độ 1</v>
          </cell>
        </row>
        <row r="10437">
          <cell r="H10437" t="str">
            <v>MC002752</v>
          </cell>
          <cell r="P10437">
            <v>2832000</v>
          </cell>
          <cell r="AC10437" t="str">
            <v>Bột Ăn Dặm</v>
          </cell>
          <cell r="AH10437" t="str">
            <v>Tiến độ 1</v>
          </cell>
        </row>
        <row r="10438">
          <cell r="H10438" t="str">
            <v>MC002752</v>
          </cell>
          <cell r="P10438">
            <v>4896000</v>
          </cell>
          <cell r="AC10438" t="str">
            <v>Bột Ăn Dặm</v>
          </cell>
          <cell r="AH10438" t="str">
            <v>Tiến độ 1</v>
          </cell>
        </row>
        <row r="10439">
          <cell r="H10439" t="str">
            <v>MC002752</v>
          </cell>
          <cell r="P10439">
            <v>21240000</v>
          </cell>
          <cell r="AC10439" t="str">
            <v>Bột Ăn Dặm</v>
          </cell>
          <cell r="AH10439" t="str">
            <v>Tiến độ 1</v>
          </cell>
        </row>
        <row r="10440">
          <cell r="H10440" t="str">
            <v>MC002752</v>
          </cell>
          <cell r="P10440">
            <v>24480000</v>
          </cell>
          <cell r="AC10440" t="str">
            <v>Bột Ăn Dặm</v>
          </cell>
          <cell r="AH10440" t="str">
            <v>Tiến độ 1</v>
          </cell>
        </row>
        <row r="10441">
          <cell r="H10441" t="str">
            <v>MC002752</v>
          </cell>
          <cell r="P10441">
            <v>1632000</v>
          </cell>
          <cell r="AC10441" t="str">
            <v>Bột Ăn Dặm</v>
          </cell>
          <cell r="AH10441" t="str">
            <v>Tiến độ 1</v>
          </cell>
        </row>
        <row r="10442">
          <cell r="H10442" t="str">
            <v>MC002752</v>
          </cell>
          <cell r="P10442">
            <v>3264000</v>
          </cell>
          <cell r="AC10442" t="str">
            <v>Bột Ăn Dặm</v>
          </cell>
          <cell r="AH10442" t="str">
            <v>Tiến độ 1</v>
          </cell>
        </row>
        <row r="10443">
          <cell r="H10443" t="str">
            <v>MC002752</v>
          </cell>
          <cell r="P10443">
            <v>3264000</v>
          </cell>
          <cell r="AC10443" t="str">
            <v>Bột Ăn Dặm</v>
          </cell>
          <cell r="AH10443" t="str">
            <v>Tiến độ 1</v>
          </cell>
        </row>
        <row r="10444">
          <cell r="H10444" t="str">
            <v>MC002752</v>
          </cell>
          <cell r="P10444">
            <v>5760000</v>
          </cell>
          <cell r="AC10444" t="str">
            <v>Dinh Dưỡng</v>
          </cell>
          <cell r="AH10444" t="str">
            <v>Tiến độ 1</v>
          </cell>
        </row>
        <row r="10445">
          <cell r="H10445" t="str">
            <v>MC002752</v>
          </cell>
          <cell r="P10445">
            <v>4824000</v>
          </cell>
          <cell r="AC10445" t="str">
            <v>Dinh Dưỡng</v>
          </cell>
          <cell r="AH10445" t="str">
            <v>Tiến độ 1</v>
          </cell>
        </row>
        <row r="10446">
          <cell r="H10446" t="str">
            <v>MC002752</v>
          </cell>
          <cell r="P10446">
            <v>47040000</v>
          </cell>
          <cell r="AC10446" t="str">
            <v>Dinh Dưỡng</v>
          </cell>
          <cell r="AH10446" t="str">
            <v>Tiến độ 1</v>
          </cell>
        </row>
        <row r="10447">
          <cell r="H10447" t="str">
            <v>MC002752</v>
          </cell>
          <cell r="P10447">
            <v>26248000</v>
          </cell>
          <cell r="AC10447" t="str">
            <v>Dinh Dưỡng</v>
          </cell>
          <cell r="AH10447" t="str">
            <v>Tiến độ 1</v>
          </cell>
        </row>
        <row r="10448">
          <cell r="H10448" t="str">
            <v>MC002752</v>
          </cell>
          <cell r="P10448">
            <v>23040000</v>
          </cell>
          <cell r="AC10448" t="str">
            <v>Sữa Nước</v>
          </cell>
          <cell r="AH10448" t="str">
            <v>Tiến độ 1</v>
          </cell>
        </row>
        <row r="10449">
          <cell r="H10449" t="str">
            <v>MC001142</v>
          </cell>
          <cell r="P10449">
            <v>9720000</v>
          </cell>
          <cell r="AC10449" t="str">
            <v>Sữa Bột Colos</v>
          </cell>
          <cell r="AH10449" t="str">
            <v>Tiến độ 1</v>
          </cell>
        </row>
        <row r="10450">
          <cell r="H10450" t="str">
            <v>MC001142</v>
          </cell>
          <cell r="P10450">
            <v>38160000</v>
          </cell>
          <cell r="AC10450" t="str">
            <v>Sữa Bột Colos</v>
          </cell>
          <cell r="AH10450" t="str">
            <v>Tiến độ 1</v>
          </cell>
        </row>
        <row r="10451">
          <cell r="H10451" t="str">
            <v>MC001142</v>
          </cell>
          <cell r="P10451">
            <v>14688000</v>
          </cell>
          <cell r="AC10451" t="str">
            <v>Sữa Nước Colos</v>
          </cell>
          <cell r="AH10451" t="str">
            <v>Tiến độ 1</v>
          </cell>
        </row>
        <row r="10452">
          <cell r="H10452" t="str">
            <v>MC001142</v>
          </cell>
          <cell r="P10452">
            <v>3744000</v>
          </cell>
          <cell r="AC10452" t="str">
            <v>Sữa Nước</v>
          </cell>
          <cell r="AH10452" t="str">
            <v>Tiến độ 1</v>
          </cell>
        </row>
        <row r="10453">
          <cell r="H10453" t="str">
            <v>MC001142</v>
          </cell>
          <cell r="P10453">
            <v>5760000</v>
          </cell>
          <cell r="AC10453" t="str">
            <v>Sữa Nước</v>
          </cell>
          <cell r="AH10453" t="str">
            <v>Tiến độ 1</v>
          </cell>
        </row>
        <row r="10454">
          <cell r="H10454" t="str">
            <v>MC001142</v>
          </cell>
          <cell r="P10454">
            <v>2160000</v>
          </cell>
          <cell r="AC10454" t="str">
            <v>Sữa Nước</v>
          </cell>
          <cell r="AH10454" t="str">
            <v>Tiến độ 1</v>
          </cell>
        </row>
        <row r="10455">
          <cell r="H10455" t="str">
            <v>MC001142</v>
          </cell>
          <cell r="P10455">
            <v>3312000</v>
          </cell>
          <cell r="AC10455" t="str">
            <v>Sữa Nước</v>
          </cell>
          <cell r="AH10455" t="str">
            <v>Tiến độ 1</v>
          </cell>
        </row>
        <row r="10456">
          <cell r="H10456" t="str">
            <v>MC000615</v>
          </cell>
          <cell r="P10456">
            <v>11980800</v>
          </cell>
          <cell r="AC10456" t="str">
            <v>Sữa Nước</v>
          </cell>
          <cell r="AH10456" t="str">
            <v>Tiến độ 1</v>
          </cell>
        </row>
        <row r="10457">
          <cell r="H10457" t="str">
            <v>MC000615</v>
          </cell>
          <cell r="P10457">
            <v>8064000</v>
          </cell>
          <cell r="AC10457" t="str">
            <v>Sữa Nước</v>
          </cell>
          <cell r="AH10457" t="str">
            <v>Tiến độ 1</v>
          </cell>
        </row>
        <row r="10458">
          <cell r="H10458" t="str">
            <v>MC000615</v>
          </cell>
          <cell r="P10458">
            <v>5376000</v>
          </cell>
          <cell r="AC10458" t="str">
            <v>Sữa Nước</v>
          </cell>
          <cell r="AH10458" t="str">
            <v>Tiến độ 1</v>
          </cell>
        </row>
        <row r="10459">
          <cell r="H10459" t="str">
            <v>MC000615</v>
          </cell>
          <cell r="P10459">
            <v>6048000</v>
          </cell>
          <cell r="AC10459" t="str">
            <v>Sữa Nước</v>
          </cell>
          <cell r="AH10459" t="str">
            <v>Tiến độ 1</v>
          </cell>
        </row>
        <row r="10460">
          <cell r="H10460" t="str">
            <v>MC000615</v>
          </cell>
          <cell r="P10460">
            <v>9273600</v>
          </cell>
          <cell r="AC10460" t="str">
            <v>Sữa Nước</v>
          </cell>
          <cell r="AH10460" t="str">
            <v>Tiến độ 1</v>
          </cell>
        </row>
        <row r="10461">
          <cell r="H10461" t="str">
            <v>MC000615</v>
          </cell>
          <cell r="P10461">
            <v>1416000</v>
          </cell>
          <cell r="AC10461" t="str">
            <v>Bột Ăn Dặm</v>
          </cell>
          <cell r="AH10461" t="str">
            <v>Tiến độ 1</v>
          </cell>
        </row>
        <row r="10462">
          <cell r="H10462" t="str">
            <v>MC000615</v>
          </cell>
          <cell r="P10462">
            <v>1632000</v>
          </cell>
          <cell r="AC10462" t="str">
            <v>Bột Ăn Dặm</v>
          </cell>
          <cell r="AH10462" t="str">
            <v>Tiến độ 1</v>
          </cell>
        </row>
        <row r="10463">
          <cell r="H10463" t="str">
            <v>MC000615</v>
          </cell>
          <cell r="P10463">
            <v>8160000</v>
          </cell>
          <cell r="AC10463" t="str">
            <v>Bột Ăn Dặm</v>
          </cell>
          <cell r="AH10463" t="str">
            <v>Tiến độ 1</v>
          </cell>
        </row>
        <row r="10464">
          <cell r="H10464" t="str">
            <v>MC000615</v>
          </cell>
          <cell r="P10464">
            <v>2832000</v>
          </cell>
          <cell r="AC10464" t="str">
            <v>Bột Ăn Dặm</v>
          </cell>
          <cell r="AH10464" t="str">
            <v>Tiến độ 1</v>
          </cell>
        </row>
        <row r="10465">
          <cell r="H10465" t="str">
            <v>MC000615</v>
          </cell>
          <cell r="P10465">
            <v>4896000</v>
          </cell>
          <cell r="AC10465" t="str">
            <v>Bột Ăn Dặm</v>
          </cell>
          <cell r="AH10465" t="str">
            <v>Tiến độ 1</v>
          </cell>
        </row>
        <row r="10466">
          <cell r="H10466" t="str">
            <v>MC000615</v>
          </cell>
          <cell r="P10466">
            <v>1632000</v>
          </cell>
          <cell r="AC10466" t="str">
            <v>Bột Ăn Dặm</v>
          </cell>
          <cell r="AH10466" t="str">
            <v>Tiến độ 1</v>
          </cell>
        </row>
        <row r="10467">
          <cell r="H10467" t="str">
            <v>MC002674</v>
          </cell>
          <cell r="P10467">
            <v>9792000</v>
          </cell>
          <cell r="AC10467" t="str">
            <v>Bột Ăn Dặm</v>
          </cell>
          <cell r="AH10467" t="str">
            <v>Tiến độ 1</v>
          </cell>
        </row>
        <row r="10468">
          <cell r="H10468" t="str">
            <v>MC001262</v>
          </cell>
          <cell r="P10468">
            <v>5760000</v>
          </cell>
          <cell r="AC10468" t="str">
            <v>Dinh Dưỡng</v>
          </cell>
          <cell r="AH10468" t="str">
            <v>Tiến độ 1</v>
          </cell>
        </row>
        <row r="10469">
          <cell r="H10469" t="str">
            <v>MC001262</v>
          </cell>
          <cell r="P10469">
            <v>2412000</v>
          </cell>
          <cell r="AC10469" t="str">
            <v>Dinh Dưỡng</v>
          </cell>
          <cell r="AH10469" t="str">
            <v>Tiến độ 1</v>
          </cell>
        </row>
        <row r="10470">
          <cell r="H10470" t="str">
            <v>MC001262</v>
          </cell>
          <cell r="P10470">
            <v>72000</v>
          </cell>
          <cell r="AC10470" t="str">
            <v>Sữa nước</v>
          </cell>
          <cell r="AH10470" t="str">
            <v>Tiến độ 1</v>
          </cell>
        </row>
        <row r="10471">
          <cell r="H10471" t="str">
            <v>MC000798</v>
          </cell>
          <cell r="P10471">
            <v>4896000</v>
          </cell>
          <cell r="AC10471" t="str">
            <v>Sữa Nước Colos</v>
          </cell>
          <cell r="AH10471" t="str">
            <v>Tiến độ 1</v>
          </cell>
        </row>
        <row r="10472">
          <cell r="H10472" t="str">
            <v>MC000798</v>
          </cell>
          <cell r="P10472">
            <v>4320000</v>
          </cell>
          <cell r="AC10472" t="str">
            <v>Sữa Nước Pharma</v>
          </cell>
          <cell r="AH10472" t="str">
            <v>Tiến độ 1</v>
          </cell>
        </row>
        <row r="10473">
          <cell r="H10473" t="str">
            <v>MC000798</v>
          </cell>
          <cell r="P10473">
            <v>3312000</v>
          </cell>
          <cell r="AC10473" t="str">
            <v>Sữa Nước Pharma</v>
          </cell>
          <cell r="AH10473" t="str">
            <v>Tiến độ 1</v>
          </cell>
        </row>
        <row r="10474">
          <cell r="H10474" t="str">
            <v>MC000798</v>
          </cell>
          <cell r="P10474">
            <v>7200000</v>
          </cell>
          <cell r="AC10474" t="str">
            <v>Sữa Nước Pharma</v>
          </cell>
          <cell r="AH10474" t="str">
            <v>Tiến độ 1</v>
          </cell>
        </row>
        <row r="10475">
          <cell r="H10475" t="str">
            <v>MC000798</v>
          </cell>
          <cell r="P10475">
            <v>7526400</v>
          </cell>
          <cell r="AC10475" t="str">
            <v>Sữa Nước Pharma</v>
          </cell>
          <cell r="AH10475" t="str">
            <v>Tiến độ 1</v>
          </cell>
        </row>
        <row r="10476">
          <cell r="H10476" t="str">
            <v>MC000798</v>
          </cell>
          <cell r="P10476">
            <v>7680000</v>
          </cell>
          <cell r="AC10476" t="str">
            <v>Sữa Nước</v>
          </cell>
          <cell r="AH10476" t="str">
            <v>Tiến độ 1</v>
          </cell>
        </row>
        <row r="10477">
          <cell r="H10477" t="str">
            <v>MC000798</v>
          </cell>
          <cell r="P10477">
            <v>3312000</v>
          </cell>
          <cell r="AC10477" t="str">
            <v>Sữa Nước</v>
          </cell>
          <cell r="AH10477" t="str">
            <v>Tiến độ 1</v>
          </cell>
        </row>
        <row r="10478">
          <cell r="H10478" t="str">
            <v>MC002815</v>
          </cell>
          <cell r="P10478">
            <v>15060000</v>
          </cell>
          <cell r="AC10478" t="str">
            <v>Dinh Dưỡng</v>
          </cell>
          <cell r="AH10478" t="str">
            <v>Tiến độ 1</v>
          </cell>
        </row>
        <row r="10479">
          <cell r="H10479" t="str">
            <v>MC002799</v>
          </cell>
          <cell r="P10479">
            <v>12720000</v>
          </cell>
          <cell r="AC10479" t="str">
            <v>Sữa Bột Colos</v>
          </cell>
          <cell r="AH10479" t="str">
            <v>Tiến độ 1</v>
          </cell>
        </row>
        <row r="10480">
          <cell r="H10480" t="str">
            <v>MC002799</v>
          </cell>
          <cell r="P10480">
            <v>7728000</v>
          </cell>
          <cell r="AC10480" t="str">
            <v>Dinh Dưỡng</v>
          </cell>
          <cell r="AH10480" t="str">
            <v>Tiến độ 1</v>
          </cell>
        </row>
        <row r="10481">
          <cell r="H10481" t="str">
            <v>MC002799</v>
          </cell>
          <cell r="P10481">
            <v>4440000</v>
          </cell>
          <cell r="AC10481" t="str">
            <v>Dinh Dưỡng</v>
          </cell>
          <cell r="AH10481" t="str">
            <v>Tiến độ 1</v>
          </cell>
        </row>
        <row r="10482">
          <cell r="H10482" t="str">
            <v>MC001814</v>
          </cell>
          <cell r="P10482">
            <v>2160500</v>
          </cell>
          <cell r="AC10482" t="str">
            <v>PUR</v>
          </cell>
          <cell r="AH10482" t="str">
            <v>Tiến độ 1</v>
          </cell>
        </row>
        <row r="10483">
          <cell r="H10483" t="str">
            <v>MC001814</v>
          </cell>
          <cell r="P10483">
            <v>170000</v>
          </cell>
          <cell r="AC10483" t="str">
            <v>PUR</v>
          </cell>
          <cell r="AH10483" t="str">
            <v>Tiến độ 1</v>
          </cell>
        </row>
        <row r="10484">
          <cell r="H10484" t="str">
            <v>MC001913</v>
          </cell>
          <cell r="P10484">
            <v>1725500</v>
          </cell>
          <cell r="AC10484" t="str">
            <v>PUR</v>
          </cell>
          <cell r="AH10484" t="str">
            <v>Tiến độ 1</v>
          </cell>
        </row>
        <row r="10485">
          <cell r="H10485" t="str">
            <v>MC001913</v>
          </cell>
          <cell r="P10485">
            <v>624000</v>
          </cell>
          <cell r="AC10485" t="str">
            <v>Pur</v>
          </cell>
          <cell r="AH10485" t="str">
            <v>Tiến độ 1</v>
          </cell>
        </row>
        <row r="10486">
          <cell r="H10486" t="str">
            <v>MC001913</v>
          </cell>
          <cell r="P10486">
            <v>450000</v>
          </cell>
          <cell r="AC10486" t="str">
            <v>Pur</v>
          </cell>
          <cell r="AH10486" t="str">
            <v>Tiến độ 1</v>
          </cell>
        </row>
        <row r="10487">
          <cell r="H10487" t="str">
            <v>MC001913</v>
          </cell>
          <cell r="P10487">
            <v>765000</v>
          </cell>
          <cell r="AC10487" t="str">
            <v>Pur</v>
          </cell>
          <cell r="AH10487" t="str">
            <v>Tiến độ 1</v>
          </cell>
        </row>
        <row r="10488">
          <cell r="H10488" t="str">
            <v>MC001913</v>
          </cell>
          <cell r="P10488">
            <v>960000</v>
          </cell>
          <cell r="AC10488" t="str">
            <v>Pur</v>
          </cell>
          <cell r="AH10488" t="str">
            <v>Tiến độ 1</v>
          </cell>
        </row>
        <row r="10489">
          <cell r="H10489" t="str">
            <v>MC001913</v>
          </cell>
          <cell r="P10489">
            <v>255000</v>
          </cell>
          <cell r="AC10489" t="str">
            <v>Pur</v>
          </cell>
          <cell r="AH10489" t="str">
            <v>Tiến độ 1</v>
          </cell>
        </row>
        <row r="10490">
          <cell r="H10490" t="str">
            <v>MC001913</v>
          </cell>
          <cell r="P10490">
            <v>144000</v>
          </cell>
          <cell r="AC10490" t="str">
            <v>Pur</v>
          </cell>
          <cell r="AH10490" t="str">
            <v>Tiến độ 1</v>
          </cell>
        </row>
        <row r="10491">
          <cell r="H10491" t="str">
            <v>MC001814</v>
          </cell>
          <cell r="P10491">
            <v>2610000</v>
          </cell>
          <cell r="AC10491" t="str">
            <v>Pur</v>
          </cell>
          <cell r="AH10491" t="str">
            <v>Tiến độ 1</v>
          </cell>
        </row>
        <row r="10492">
          <cell r="H10492" t="str">
            <v>MC001814</v>
          </cell>
          <cell r="P10492">
            <v>720000</v>
          </cell>
          <cell r="AC10492" t="str">
            <v>Pur</v>
          </cell>
          <cell r="AH10492" t="str">
            <v>Tiến độ 1</v>
          </cell>
        </row>
        <row r="10493">
          <cell r="H10493" t="str">
            <v>MC001814</v>
          </cell>
          <cell r="P10493">
            <v>1530000</v>
          </cell>
          <cell r="AC10493" t="str">
            <v>Pur</v>
          </cell>
          <cell r="AH10493" t="str">
            <v>Tiến độ 1</v>
          </cell>
        </row>
        <row r="10494">
          <cell r="H10494" t="str">
            <v>MC001814</v>
          </cell>
          <cell r="P10494">
            <v>90000</v>
          </cell>
          <cell r="AC10494" t="str">
            <v>Pur</v>
          </cell>
          <cell r="AH10494" t="str">
            <v>Tiến độ 1</v>
          </cell>
        </row>
        <row r="10495">
          <cell r="H10495" t="str">
            <v>MC001814</v>
          </cell>
          <cell r="P10495">
            <v>510000</v>
          </cell>
          <cell r="AC10495" t="str">
            <v>Pur</v>
          </cell>
          <cell r="AH10495" t="str">
            <v>Tiến độ 1</v>
          </cell>
        </row>
        <row r="10496">
          <cell r="H10496" t="str">
            <v>MC001814</v>
          </cell>
          <cell r="P10496">
            <v>135000</v>
          </cell>
          <cell r="AC10496" t="str">
            <v>Pur</v>
          </cell>
          <cell r="AH10496" t="str">
            <v>Tiến độ 1</v>
          </cell>
        </row>
        <row r="10497">
          <cell r="H10497" t="str">
            <v>MC001814</v>
          </cell>
          <cell r="P10497">
            <v>5060000</v>
          </cell>
          <cell r="AC10497" t="str">
            <v>Pur</v>
          </cell>
          <cell r="AH10497" t="str">
            <v>Tiến độ 1</v>
          </cell>
        </row>
        <row r="10498">
          <cell r="H10498" t="str">
            <v>MC001814</v>
          </cell>
          <cell r="P10498">
            <v>2160000</v>
          </cell>
          <cell r="AC10498" t="str">
            <v>Pur</v>
          </cell>
          <cell r="AH10498" t="str">
            <v>Tiến độ 1</v>
          </cell>
        </row>
        <row r="10499">
          <cell r="H10499" t="str">
            <v>MC001814</v>
          </cell>
          <cell r="P10499">
            <v>1120000</v>
          </cell>
          <cell r="AC10499" t="str">
            <v>Pur</v>
          </cell>
          <cell r="AH10499" t="str">
            <v>Tiến độ 1</v>
          </cell>
        </row>
        <row r="10500">
          <cell r="H10500" t="str">
            <v>MC001814</v>
          </cell>
          <cell r="P10500">
            <v>595000</v>
          </cell>
          <cell r="AC10500" t="str">
            <v>Pur</v>
          </cell>
          <cell r="AH10500" t="str">
            <v>Tiến độ 1</v>
          </cell>
        </row>
        <row r="10501">
          <cell r="H10501" t="str">
            <v>MC001814</v>
          </cell>
          <cell r="P10501">
            <v>510000</v>
          </cell>
          <cell r="AC10501" t="str">
            <v>Pur</v>
          </cell>
          <cell r="AH10501" t="str">
            <v>Tiến độ 1</v>
          </cell>
        </row>
        <row r="10502">
          <cell r="H10502" t="str">
            <v>MC001814</v>
          </cell>
          <cell r="P10502">
            <v>4500000</v>
          </cell>
          <cell r="AC10502" t="str">
            <v>Pur</v>
          </cell>
          <cell r="AH10502" t="str">
            <v>Tiến độ 1</v>
          </cell>
        </row>
        <row r="10503">
          <cell r="H10503" t="str">
            <v>MC001814</v>
          </cell>
          <cell r="P10503">
            <v>1105000</v>
          </cell>
          <cell r="AC10503" t="str">
            <v>Pur</v>
          </cell>
          <cell r="AH10503" t="str">
            <v>Tiến độ 1</v>
          </cell>
        </row>
        <row r="10504">
          <cell r="H10504" t="str">
            <v>MC001814</v>
          </cell>
          <cell r="P10504">
            <v>1170000</v>
          </cell>
          <cell r="AC10504" t="str">
            <v>Pur</v>
          </cell>
          <cell r="AH10504" t="str">
            <v>Tiến độ 1</v>
          </cell>
        </row>
        <row r="10505">
          <cell r="H10505" t="str">
            <v>MC001814</v>
          </cell>
          <cell r="P10505">
            <v>935000</v>
          </cell>
          <cell r="AC10505" t="str">
            <v>Pur</v>
          </cell>
          <cell r="AH10505" t="str">
            <v>Tiến độ 1</v>
          </cell>
        </row>
        <row r="10506">
          <cell r="H10506" t="str">
            <v>MC002252</v>
          </cell>
          <cell r="P10506">
            <v>23520000</v>
          </cell>
          <cell r="AC10506" t="str">
            <v>Nunest</v>
          </cell>
          <cell r="AH10506" t="str">
            <v>Tiến độ 1</v>
          </cell>
        </row>
        <row r="10507">
          <cell r="H10507" t="str">
            <v>MC002252</v>
          </cell>
          <cell r="P10507">
            <v>63360000</v>
          </cell>
          <cell r="AC10507" t="str">
            <v>Nunest</v>
          </cell>
          <cell r="AH10507" t="str">
            <v>Tiến độ 1</v>
          </cell>
        </row>
        <row r="10508">
          <cell r="H10508" t="str">
            <v>MC002252</v>
          </cell>
          <cell r="P10508">
            <v>63360000</v>
          </cell>
          <cell r="AC10508" t="str">
            <v>Nunest</v>
          </cell>
          <cell r="AH10508" t="str">
            <v>Tiến độ 1</v>
          </cell>
        </row>
        <row r="10509">
          <cell r="H10509" t="str">
            <v>MC002375</v>
          </cell>
          <cell r="P10509">
            <v>6024000</v>
          </cell>
          <cell r="AC10509" t="str">
            <v>Dinh Dưỡng</v>
          </cell>
          <cell r="AH10509" t="str">
            <v>Tiến độ 1</v>
          </cell>
        </row>
        <row r="10510">
          <cell r="H10510" t="str">
            <v>MC001266</v>
          </cell>
          <cell r="P10510">
            <v>6024000</v>
          </cell>
          <cell r="AC10510" t="str">
            <v>Dinh Dưỡng</v>
          </cell>
          <cell r="AH10510" t="str">
            <v>Tiến độ 1</v>
          </cell>
        </row>
        <row r="10511">
          <cell r="H10511" t="str">
            <v>MC002636</v>
          </cell>
          <cell r="P10511">
            <v>6024000</v>
          </cell>
          <cell r="AC10511" t="str">
            <v>Dinh Dưỡng</v>
          </cell>
          <cell r="AH10511" t="str">
            <v>Tiến độ 1</v>
          </cell>
        </row>
        <row r="10512">
          <cell r="H10512" t="str">
            <v>MC002636</v>
          </cell>
          <cell r="P10512">
            <v>9036000</v>
          </cell>
          <cell r="AC10512" t="str">
            <v>Dinh Dưỡng</v>
          </cell>
          <cell r="AH10512" t="str">
            <v>Tiến độ 1</v>
          </cell>
        </row>
        <row r="10513">
          <cell r="H10513" t="str">
            <v>MC001256</v>
          </cell>
          <cell r="P10513">
            <v>6024000</v>
          </cell>
          <cell r="AC10513" t="str">
            <v>Dinh Dưỡng</v>
          </cell>
          <cell r="AH10513" t="str">
            <v>Tiến độ 1</v>
          </cell>
        </row>
        <row r="10514">
          <cell r="H10514" t="str">
            <v>MC000389</v>
          </cell>
          <cell r="P10514">
            <v>420000</v>
          </cell>
          <cell r="AC10514" t="str">
            <v>Pur</v>
          </cell>
          <cell r="AH10514" t="str">
            <v>Tiến độ 1</v>
          </cell>
        </row>
        <row r="10515">
          <cell r="H10515" t="str">
            <v>MC000389</v>
          </cell>
          <cell r="P10515">
            <v>480000</v>
          </cell>
          <cell r="AC10515" t="str">
            <v>Pur</v>
          </cell>
          <cell r="AH10515" t="str">
            <v>Tiến độ 1</v>
          </cell>
        </row>
        <row r="10516">
          <cell r="H10516" t="str">
            <v>MC002464</v>
          </cell>
          <cell r="P10516">
            <v>6480000</v>
          </cell>
          <cell r="AC10516" t="str">
            <v>Pharma</v>
          </cell>
          <cell r="AH10516" t="str">
            <v>Tiến độ 1</v>
          </cell>
        </row>
        <row r="10517">
          <cell r="H10517" t="str">
            <v>MC002261</v>
          </cell>
          <cell r="P10517">
            <v>3640000</v>
          </cell>
          <cell r="AC10517" t="str">
            <v>Pharma</v>
          </cell>
          <cell r="AH10517" t="str">
            <v>Tiến độ 1</v>
          </cell>
        </row>
        <row r="10518">
          <cell r="H10518" t="str">
            <v>MC002261</v>
          </cell>
          <cell r="P10518">
            <v>540000</v>
          </cell>
          <cell r="AC10518" t="str">
            <v>Pharma</v>
          </cell>
          <cell r="AH10518" t="str">
            <v>Tiến độ 1</v>
          </cell>
        </row>
        <row r="10519">
          <cell r="H10519" t="str">
            <v>MC002261</v>
          </cell>
          <cell r="P10519">
            <v>2160000</v>
          </cell>
          <cell r="AC10519" t="str">
            <v>Pharma</v>
          </cell>
          <cell r="AH10519" t="str">
            <v>Tiến độ 1</v>
          </cell>
        </row>
        <row r="10520">
          <cell r="H10520" t="str">
            <v>MC002532</v>
          </cell>
          <cell r="P10520">
            <v>3456000</v>
          </cell>
          <cell r="AC10520" t="str">
            <v>Sữa Nước</v>
          </cell>
          <cell r="AH10520" t="str">
            <v>Tiến độ 1</v>
          </cell>
        </row>
        <row r="10521">
          <cell r="H10521" t="str">
            <v>MC001253</v>
          </cell>
          <cell r="P10521">
            <v>2304000</v>
          </cell>
          <cell r="AC10521" t="str">
            <v>Sữa Nước</v>
          </cell>
          <cell r="AH10521" t="str">
            <v>Tiến độ 1</v>
          </cell>
        </row>
        <row r="10522">
          <cell r="H10522" t="str">
            <v>MC001253</v>
          </cell>
          <cell r="P10522">
            <v>1728000</v>
          </cell>
          <cell r="AC10522" t="str">
            <v>Sữa Nước</v>
          </cell>
          <cell r="AH10522" t="str">
            <v>Tiến độ 1</v>
          </cell>
        </row>
        <row r="10523">
          <cell r="H10523" t="str">
            <v>MC002532</v>
          </cell>
          <cell r="P10523">
            <v>708000</v>
          </cell>
          <cell r="AC10523" t="str">
            <v>Bột Ăn Dặm</v>
          </cell>
          <cell r="AH10523" t="str">
            <v>Tiến độ 1</v>
          </cell>
        </row>
        <row r="10524">
          <cell r="H10524" t="str">
            <v>MC002532</v>
          </cell>
          <cell r="P10524">
            <v>816000</v>
          </cell>
          <cell r="AC10524" t="str">
            <v>Bột Ăn Dặm</v>
          </cell>
          <cell r="AH10524" t="str">
            <v>Tiến độ 1</v>
          </cell>
        </row>
        <row r="10525">
          <cell r="H10525" t="str">
            <v>MC002532</v>
          </cell>
          <cell r="P10525">
            <v>408000</v>
          </cell>
          <cell r="AC10525" t="str">
            <v>Bột Ăn Dặm</v>
          </cell>
          <cell r="AH10525" t="str">
            <v>Tiến độ 1</v>
          </cell>
        </row>
        <row r="10526">
          <cell r="H10526" t="str">
            <v>MC001420</v>
          </cell>
          <cell r="P10526">
            <v>276000</v>
          </cell>
          <cell r="AC10526" t="str">
            <v>Pur</v>
          </cell>
          <cell r="AH10526" t="str">
            <v>Tiến độ 1</v>
          </cell>
        </row>
        <row r="10527">
          <cell r="H10527" t="str">
            <v>MC002044</v>
          </cell>
          <cell r="P10527">
            <v>348000</v>
          </cell>
          <cell r="AC10527" t="str">
            <v>Pur</v>
          </cell>
          <cell r="AH10527" t="str">
            <v>Tiến độ 1</v>
          </cell>
        </row>
        <row r="10528">
          <cell r="H10528" t="str">
            <v>MC002044</v>
          </cell>
          <cell r="P10528">
            <v>600000</v>
          </cell>
          <cell r="AC10528" t="str">
            <v>Pur</v>
          </cell>
          <cell r="AH10528" t="str">
            <v>Tiến độ 1</v>
          </cell>
        </row>
        <row r="10529">
          <cell r="H10529" t="str">
            <v>MC002044</v>
          </cell>
          <cell r="P10529">
            <v>600000</v>
          </cell>
          <cell r="AC10529" t="str">
            <v>Pur</v>
          </cell>
          <cell r="AH10529" t="str">
            <v>Tiến độ 1</v>
          </cell>
        </row>
        <row r="10530">
          <cell r="H10530" t="str">
            <v>MC002452</v>
          </cell>
          <cell r="P10530">
            <v>1890000</v>
          </cell>
          <cell r="AC10530" t="str">
            <v>Pharma</v>
          </cell>
          <cell r="AH10530" t="str">
            <v>Tiến độ 1</v>
          </cell>
        </row>
        <row r="10531">
          <cell r="H10531" t="str">
            <v>MC000593</v>
          </cell>
          <cell r="P10531">
            <v>472000</v>
          </cell>
          <cell r="AC10531" t="str">
            <v>Bột Ăn Dặm</v>
          </cell>
          <cell r="AH10531" t="str">
            <v>Tiến độ 1</v>
          </cell>
        </row>
        <row r="10532">
          <cell r="H10532" t="str">
            <v>MC001285</v>
          </cell>
          <cell r="P10532">
            <v>4608000</v>
          </cell>
          <cell r="AC10532" t="str">
            <v>Sữa Nước</v>
          </cell>
          <cell r="AH10532" t="str">
            <v>Tiến độ 1</v>
          </cell>
        </row>
        <row r="10533">
          <cell r="H10533" t="str">
            <v>MC001285</v>
          </cell>
          <cell r="P10533">
            <v>1728000</v>
          </cell>
          <cell r="AC10533" t="str">
            <v>Sữa Nước</v>
          </cell>
          <cell r="AH10533" t="str">
            <v>Tiến độ 1</v>
          </cell>
        </row>
        <row r="10534">
          <cell r="H10534" t="str">
            <v>MC001285</v>
          </cell>
          <cell r="P10534">
            <v>3974400</v>
          </cell>
          <cell r="AC10534" t="str">
            <v>Sữa Nước</v>
          </cell>
          <cell r="AH10534" t="str">
            <v>Tiến độ 1</v>
          </cell>
        </row>
        <row r="10535">
          <cell r="H10535" t="str">
            <v>MC001285</v>
          </cell>
          <cell r="P10535">
            <v>2160000</v>
          </cell>
          <cell r="AC10535" t="str">
            <v>Sữa Nước Pharma</v>
          </cell>
          <cell r="AH10535" t="str">
            <v>Tiến độ 1</v>
          </cell>
        </row>
        <row r="10536">
          <cell r="H10536" t="str">
            <v>MC001285</v>
          </cell>
          <cell r="P10536">
            <v>3225600</v>
          </cell>
          <cell r="AC10536" t="str">
            <v>Sữa Nước Pharma</v>
          </cell>
          <cell r="AH10536" t="str">
            <v>Tiến độ 1</v>
          </cell>
        </row>
        <row r="10537">
          <cell r="H10537" t="str">
            <v>MC001285</v>
          </cell>
          <cell r="P10537">
            <v>5520000</v>
          </cell>
          <cell r="AC10537" t="str">
            <v>Pharma</v>
          </cell>
          <cell r="AH10537" t="str">
            <v>Tiến độ 1</v>
          </cell>
        </row>
        <row r="10538">
          <cell r="H10538" t="str">
            <v>MC002714</v>
          </cell>
          <cell r="P10538">
            <v>5300000</v>
          </cell>
          <cell r="AC10538" t="str">
            <v>Dinh Dưỡng</v>
          </cell>
          <cell r="AH10538" t="str">
            <v>Tiến độ 1</v>
          </cell>
        </row>
        <row r="10539">
          <cell r="H10539" t="str">
            <v>MC002714</v>
          </cell>
          <cell r="P10539">
            <v>1980000</v>
          </cell>
          <cell r="AC10539" t="str">
            <v>Dinh Dưỡng</v>
          </cell>
          <cell r="AH10539" t="str">
            <v>Tiến độ 1</v>
          </cell>
        </row>
        <row r="10540">
          <cell r="H10540" t="str">
            <v>MC002714</v>
          </cell>
          <cell r="P10540">
            <v>500000</v>
          </cell>
          <cell r="AC10540" t="str">
            <v>Dinh Dưỡng</v>
          </cell>
          <cell r="AH10540" t="str">
            <v>Tiến độ 1</v>
          </cell>
        </row>
        <row r="10541">
          <cell r="H10541" t="str">
            <v>MC002714</v>
          </cell>
          <cell r="P10541">
            <v>390000</v>
          </cell>
          <cell r="AC10541" t="str">
            <v>Dinh Dưỡng</v>
          </cell>
          <cell r="AH10541" t="str">
            <v>Tiến độ 1</v>
          </cell>
        </row>
        <row r="10542">
          <cell r="H10542" t="str">
            <v>MC002714</v>
          </cell>
          <cell r="P10542">
            <v>1544000</v>
          </cell>
          <cell r="AC10542" t="str">
            <v>Dinh Dưỡng</v>
          </cell>
          <cell r="AH10542" t="str">
            <v>Tiến độ 1</v>
          </cell>
        </row>
        <row r="10543">
          <cell r="H10543" t="str">
            <v>MC002714</v>
          </cell>
          <cell r="P10543">
            <v>780000</v>
          </cell>
          <cell r="AC10543" t="str">
            <v>Pharma</v>
          </cell>
          <cell r="AH10543" t="str">
            <v>Tiến độ 1</v>
          </cell>
        </row>
        <row r="10544">
          <cell r="H10544" t="str">
            <v>MC002714</v>
          </cell>
          <cell r="P10544">
            <v>1152000</v>
          </cell>
          <cell r="AC10544" t="str">
            <v>Sữa Nước</v>
          </cell>
          <cell r="AH10544" t="str">
            <v>Tiến độ 1</v>
          </cell>
        </row>
        <row r="10545">
          <cell r="H10545" t="str">
            <v>MC002714</v>
          </cell>
          <cell r="P10545">
            <v>3312000</v>
          </cell>
          <cell r="AC10545" t="str">
            <v>Sữa Nước</v>
          </cell>
          <cell r="AH10545" t="str">
            <v>Tiến độ 1</v>
          </cell>
        </row>
        <row r="10546">
          <cell r="H10546" t="str">
            <v>MC002714</v>
          </cell>
          <cell r="P10546">
            <v>1200000</v>
          </cell>
          <cell r="AC10546" t="str">
            <v>Sữa Nước</v>
          </cell>
          <cell r="AH10546" t="str">
            <v>Tiến độ 1</v>
          </cell>
        </row>
        <row r="10547">
          <cell r="H10547" t="str">
            <v>MC002714</v>
          </cell>
          <cell r="P10547">
            <v>3312000</v>
          </cell>
          <cell r="AC10547" t="str">
            <v>Sữa Nước Pharma</v>
          </cell>
          <cell r="AH10547" t="str">
            <v>Tiến độ 1</v>
          </cell>
        </row>
        <row r="10548">
          <cell r="H10548" t="str">
            <v>MC002714</v>
          </cell>
          <cell r="P10548">
            <v>1612800</v>
          </cell>
          <cell r="AC10548" t="str">
            <v>Sữa Nước Pharma</v>
          </cell>
          <cell r="AH10548" t="str">
            <v>Tiến độ 1</v>
          </cell>
        </row>
        <row r="10549">
          <cell r="H10549" t="str">
            <v>MC000855</v>
          </cell>
          <cell r="P10549">
            <v>4518000</v>
          </cell>
          <cell r="AC10549" t="str">
            <v>Dinh Dưỡng</v>
          </cell>
          <cell r="AH10549" t="str">
            <v>Tiến độ 1</v>
          </cell>
        </row>
        <row r="10550">
          <cell r="H10550" t="str">
            <v>MC000648</v>
          </cell>
          <cell r="P10550">
            <v>22088000</v>
          </cell>
          <cell r="AC10550" t="str">
            <v>Dinh Dưỡng</v>
          </cell>
          <cell r="AH10550" t="str">
            <v>Tiến độ 1</v>
          </cell>
        </row>
        <row r="10551">
          <cell r="H10551" t="str">
            <v>MC001245</v>
          </cell>
          <cell r="P10551">
            <v>7530000</v>
          </cell>
          <cell r="AC10551" t="str">
            <v>Dinh Dưỡng</v>
          </cell>
          <cell r="AH10551" t="str">
            <v>Tiến độ 1</v>
          </cell>
        </row>
        <row r="10552">
          <cell r="H10552" t="str">
            <v>MC002173</v>
          </cell>
          <cell r="P10552">
            <v>148000</v>
          </cell>
          <cell r="AC10552" t="str">
            <v>Sữa nước</v>
          </cell>
          <cell r="AH10552" t="str">
            <v>Tiến độ 1</v>
          </cell>
        </row>
        <row r="10553">
          <cell r="H10553" t="str">
            <v>MC002173</v>
          </cell>
          <cell r="P10553">
            <v>59000</v>
          </cell>
          <cell r="AC10553" t="str">
            <v>Bột Ăn Dặm</v>
          </cell>
          <cell r="AH10553" t="str">
            <v>Tiến độ 1</v>
          </cell>
        </row>
        <row r="10554">
          <cell r="H10554" t="str">
            <v>MC002173</v>
          </cell>
          <cell r="P10554">
            <v>540000</v>
          </cell>
          <cell r="AC10554" t="str">
            <v>Pharma</v>
          </cell>
          <cell r="AH10554" t="str">
            <v>Tiến độ 1</v>
          </cell>
        </row>
        <row r="10555">
          <cell r="H10555" t="str">
            <v>MC002173</v>
          </cell>
          <cell r="P10555">
            <v>240000</v>
          </cell>
          <cell r="AC10555" t="str">
            <v>Sữa Nước</v>
          </cell>
          <cell r="AH10555" t="str">
            <v>Tiến độ 1</v>
          </cell>
        </row>
        <row r="10556">
          <cell r="H10556" t="str">
            <v>MC002173</v>
          </cell>
          <cell r="P10556">
            <v>59000</v>
          </cell>
          <cell r="AC10556" t="str">
            <v>Bột Ăn Dặm</v>
          </cell>
          <cell r="AH10556" t="str">
            <v>Tiến độ 1</v>
          </cell>
        </row>
        <row r="10557">
          <cell r="H10557" t="str">
            <v>MC002173</v>
          </cell>
          <cell r="P10557">
            <v>59000</v>
          </cell>
          <cell r="AC10557" t="str">
            <v>Bột Ăn Dặm</v>
          </cell>
          <cell r="AH10557" t="str">
            <v>Tiến độ 1</v>
          </cell>
        </row>
        <row r="10558">
          <cell r="H10558" t="str">
            <v>MC002173</v>
          </cell>
          <cell r="P10558">
            <v>59000</v>
          </cell>
          <cell r="AC10558" t="str">
            <v>Bột Ăn Dặm</v>
          </cell>
          <cell r="AH10558" t="str">
            <v>Tiến độ 1</v>
          </cell>
        </row>
        <row r="10559">
          <cell r="H10559" t="str">
            <v>MC002173</v>
          </cell>
          <cell r="P10559">
            <v>59000</v>
          </cell>
          <cell r="AC10559" t="str">
            <v>Bột Ăn Dặm</v>
          </cell>
          <cell r="AH10559" t="str">
            <v>Tiến độ 1</v>
          </cell>
        </row>
        <row r="10560">
          <cell r="H10560" t="str">
            <v>MC002173</v>
          </cell>
          <cell r="P10560">
            <v>360000</v>
          </cell>
          <cell r="AC10560" t="str">
            <v>Sữa Nước Pharma</v>
          </cell>
          <cell r="AH10560" t="str">
            <v>Tiến độ 1</v>
          </cell>
        </row>
        <row r="10561">
          <cell r="H10561" t="str">
            <v>MC002173</v>
          </cell>
          <cell r="P10561">
            <v>960000</v>
          </cell>
          <cell r="AC10561" t="str">
            <v>Dinh Dưỡng</v>
          </cell>
          <cell r="AH10561" t="str">
            <v>Tiến độ 1</v>
          </cell>
        </row>
        <row r="10562">
          <cell r="H10562" t="str">
            <v>MC002173</v>
          </cell>
          <cell r="P10562">
            <v>432000</v>
          </cell>
          <cell r="AC10562" t="str">
            <v>Sữa Nước Pharma</v>
          </cell>
          <cell r="AH10562" t="str">
            <v>Tiến độ 1</v>
          </cell>
        </row>
        <row r="10563">
          <cell r="H10563" t="str">
            <v>MC002173</v>
          </cell>
          <cell r="P10563">
            <v>1544000</v>
          </cell>
          <cell r="AC10563" t="str">
            <v>Dinh Dưỡng</v>
          </cell>
          <cell r="AH10563" t="str">
            <v>Tiến độ 1</v>
          </cell>
        </row>
        <row r="10564">
          <cell r="H10564" t="str">
            <v>MC002173</v>
          </cell>
          <cell r="P10564">
            <v>489600</v>
          </cell>
          <cell r="AC10564" t="str">
            <v>Sữa Nước Colos</v>
          </cell>
          <cell r="AH10564" t="str">
            <v>Tiến độ 1</v>
          </cell>
        </row>
        <row r="10565">
          <cell r="H10565" t="str">
            <v>MC002173</v>
          </cell>
          <cell r="P10565">
            <v>370000</v>
          </cell>
          <cell r="AC10565" t="str">
            <v>Dinh Dưỡng</v>
          </cell>
          <cell r="AH10565" t="str">
            <v>Tiến độ 1</v>
          </cell>
        </row>
        <row r="10566">
          <cell r="H10566" t="str">
            <v>MC002173</v>
          </cell>
          <cell r="P10566">
            <v>204000</v>
          </cell>
          <cell r="AC10566" t="str">
            <v>Bột Ăn Dặm</v>
          </cell>
          <cell r="AH10566" t="str">
            <v>Tiến độ 1</v>
          </cell>
        </row>
        <row r="10567">
          <cell r="H10567" t="str">
            <v>MC002173</v>
          </cell>
          <cell r="P10567">
            <v>250000</v>
          </cell>
          <cell r="AC10567" t="str">
            <v>Dinh Dưỡng</v>
          </cell>
          <cell r="AH10567" t="str">
            <v>Tiến độ 1</v>
          </cell>
        </row>
        <row r="10568">
          <cell r="H10568" t="str">
            <v>MC002173</v>
          </cell>
          <cell r="P10568">
            <v>540000</v>
          </cell>
          <cell r="AC10568" t="str">
            <v>Pharma</v>
          </cell>
          <cell r="AH10568" t="str">
            <v>Tiến độ 1</v>
          </cell>
        </row>
        <row r="10569">
          <cell r="H10569" t="str">
            <v>MC002173</v>
          </cell>
          <cell r="P10569">
            <v>600000</v>
          </cell>
          <cell r="AC10569" t="str">
            <v>Sữa Nước Pharma</v>
          </cell>
          <cell r="AH10569" t="str">
            <v>Tiến độ 1</v>
          </cell>
        </row>
        <row r="10570">
          <cell r="H10570" t="str">
            <v>MC002173</v>
          </cell>
          <cell r="P10570">
            <v>1080000</v>
          </cell>
          <cell r="AC10570" t="str">
            <v>Pharma</v>
          </cell>
          <cell r="AH10570" t="str">
            <v>Tiến độ 1</v>
          </cell>
        </row>
        <row r="10571">
          <cell r="H10571" t="str">
            <v>MC002173</v>
          </cell>
          <cell r="P10571">
            <v>489600</v>
          </cell>
          <cell r="AC10571" t="str">
            <v>Sữa Nước Colos</v>
          </cell>
          <cell r="AH10571" t="str">
            <v>Tiến độ 1</v>
          </cell>
        </row>
        <row r="10572">
          <cell r="H10572" t="str">
            <v>MC002173</v>
          </cell>
          <cell r="P10572">
            <v>68000</v>
          </cell>
          <cell r="AC10572" t="str">
            <v>Bột Ăn Dặm</v>
          </cell>
          <cell r="AH10572" t="str">
            <v>Tiến độ 1</v>
          </cell>
        </row>
        <row r="10573">
          <cell r="H10573" t="str">
            <v>MC002173</v>
          </cell>
          <cell r="P10573">
            <v>354000</v>
          </cell>
          <cell r="AC10573" t="str">
            <v>Bột Ăn Dặm</v>
          </cell>
          <cell r="AH10573" t="str">
            <v>Tiến độ 1</v>
          </cell>
        </row>
        <row r="10574">
          <cell r="H10574" t="str">
            <v>MC002173</v>
          </cell>
          <cell r="P10574">
            <v>59000</v>
          </cell>
          <cell r="AC10574" t="str">
            <v>Bột Ăn Dặm</v>
          </cell>
          <cell r="AH10574" t="str">
            <v>Tiến độ 1</v>
          </cell>
        </row>
        <row r="10575">
          <cell r="H10575" t="str">
            <v>MC002173</v>
          </cell>
          <cell r="P10575">
            <v>68000</v>
          </cell>
          <cell r="AC10575" t="str">
            <v>Bột Ăn Dặm</v>
          </cell>
          <cell r="AH10575" t="str">
            <v>Tiến độ 1</v>
          </cell>
        </row>
        <row r="10576">
          <cell r="H10576" t="str">
            <v>MC002173</v>
          </cell>
          <cell r="P10576">
            <v>68000</v>
          </cell>
          <cell r="AC10576" t="str">
            <v>Bột Ăn Dặm</v>
          </cell>
          <cell r="AH10576" t="str">
            <v>Tiến độ 1</v>
          </cell>
        </row>
        <row r="10577">
          <cell r="H10577" t="str">
            <v>MC002173</v>
          </cell>
          <cell r="P10577">
            <v>374400</v>
          </cell>
          <cell r="AC10577" t="str">
            <v>Sữa Nước</v>
          </cell>
          <cell r="AH10577" t="str">
            <v>Tiến độ 1</v>
          </cell>
        </row>
        <row r="10578">
          <cell r="H10578" t="str">
            <v>MC002173</v>
          </cell>
          <cell r="P10578">
            <v>1120000</v>
          </cell>
          <cell r="AC10578" t="str">
            <v>Nunest</v>
          </cell>
          <cell r="AH10578" t="str">
            <v>Tiến độ 1</v>
          </cell>
        </row>
        <row r="10579">
          <cell r="H10579" t="str">
            <v>MC002173</v>
          </cell>
          <cell r="P10579">
            <v>662400</v>
          </cell>
          <cell r="AC10579" t="str">
            <v>Sữa Nước Pharma</v>
          </cell>
          <cell r="AH10579" t="str">
            <v>Tiến độ 1</v>
          </cell>
        </row>
        <row r="10580">
          <cell r="H10580" t="str">
            <v>MC002173</v>
          </cell>
          <cell r="P10580">
            <v>432000</v>
          </cell>
          <cell r="AC10580" t="str">
            <v>Sữa Nước</v>
          </cell>
          <cell r="AH10580" t="str">
            <v>Tiến độ 1</v>
          </cell>
        </row>
        <row r="10581">
          <cell r="H10581" t="str">
            <v>MC002173</v>
          </cell>
          <cell r="P10581">
            <v>68000</v>
          </cell>
          <cell r="AC10581" t="str">
            <v>Bột Ăn Dặm</v>
          </cell>
          <cell r="AH10581" t="str">
            <v>Tiến độ 1</v>
          </cell>
        </row>
        <row r="10582">
          <cell r="H10582" t="str">
            <v>MC002173</v>
          </cell>
          <cell r="P10582">
            <v>68000</v>
          </cell>
          <cell r="AC10582" t="str">
            <v>Bột Ăn Dặm</v>
          </cell>
          <cell r="AH10582" t="str">
            <v>Tiến độ 1</v>
          </cell>
        </row>
        <row r="10583">
          <cell r="H10583" t="str">
            <v>MC002173</v>
          </cell>
          <cell r="P10583">
            <v>59000</v>
          </cell>
          <cell r="AC10583" t="str">
            <v>Bột Ăn Dặm</v>
          </cell>
          <cell r="AH10583" t="str">
            <v>Tiến độ 1</v>
          </cell>
        </row>
        <row r="10584">
          <cell r="H10584" t="str">
            <v>MC002173</v>
          </cell>
          <cell r="P10584">
            <v>1080000</v>
          </cell>
          <cell r="AC10584" t="str">
            <v>Pharma</v>
          </cell>
          <cell r="AH10584" t="str">
            <v>Tiến độ 1</v>
          </cell>
        </row>
        <row r="10585">
          <cell r="H10585" t="str">
            <v>MC002173</v>
          </cell>
          <cell r="P10585">
            <v>195000</v>
          </cell>
          <cell r="AC10585" t="str">
            <v>Dinh Dưỡng</v>
          </cell>
          <cell r="AH10585" t="str">
            <v>Tiến độ 1</v>
          </cell>
        </row>
        <row r="10586">
          <cell r="H10586" t="str">
            <v>MC000121</v>
          </cell>
          <cell r="P10586">
            <v>780000</v>
          </cell>
          <cell r="AC10586" t="str">
            <v>Pharma</v>
          </cell>
          <cell r="AH10586" t="str">
            <v>Tiến độ 1</v>
          </cell>
        </row>
        <row r="10587">
          <cell r="H10587" t="str">
            <v>MC000121</v>
          </cell>
          <cell r="P10587">
            <v>1324800</v>
          </cell>
          <cell r="AC10587" t="str">
            <v>Sữa Nước Pharma</v>
          </cell>
          <cell r="AH10587" t="str">
            <v>Tiến độ 1</v>
          </cell>
        </row>
        <row r="10588">
          <cell r="H10588" t="str">
            <v>MC000162</v>
          </cell>
          <cell r="P10588">
            <v>3974400</v>
          </cell>
          <cell r="AC10588" t="str">
            <v>Sữa Nước</v>
          </cell>
          <cell r="AH10588" t="str">
            <v>Tiến độ 1</v>
          </cell>
        </row>
        <row r="10589">
          <cell r="H10589" t="str">
            <v>MC000098</v>
          </cell>
          <cell r="P10589">
            <v>3240000</v>
          </cell>
          <cell r="AC10589" t="str">
            <v>Pharma</v>
          </cell>
          <cell r="AH10589" t="str">
            <v>Tiến độ 1</v>
          </cell>
        </row>
        <row r="10590">
          <cell r="H10590" t="str">
            <v>MC000162</v>
          </cell>
          <cell r="P10590">
            <v>2220000</v>
          </cell>
          <cell r="AC10590" t="str">
            <v>Dinh Dưỡng</v>
          </cell>
          <cell r="AH10590" t="str">
            <v>Tiến độ 1</v>
          </cell>
        </row>
        <row r="10591">
          <cell r="H10591" t="str">
            <v>MC000128</v>
          </cell>
          <cell r="P10591">
            <v>3456000</v>
          </cell>
          <cell r="AC10591" t="str">
            <v>Sữa Nước</v>
          </cell>
          <cell r="AH10591" t="str">
            <v>Tiến độ 1</v>
          </cell>
        </row>
        <row r="10592">
          <cell r="H10592" t="str">
            <v>VTA20234</v>
          </cell>
          <cell r="P10592">
            <v>25100000</v>
          </cell>
          <cell r="AC10592" t="str">
            <v>Dinh Dưỡng</v>
          </cell>
          <cell r="AH10592" t="str">
            <v>Tiến độ 1</v>
          </cell>
        </row>
        <row r="10593">
          <cell r="H10593" t="str">
            <v>VTA20113</v>
          </cell>
          <cell r="P10593">
            <v>15060000</v>
          </cell>
          <cell r="AC10593" t="str">
            <v>Dinh Dưỡng</v>
          </cell>
          <cell r="AH10593" t="str">
            <v>Tiến độ 1</v>
          </cell>
        </row>
        <row r="10594">
          <cell r="H10594" t="str">
            <v>MC002735</v>
          </cell>
          <cell r="P10594">
            <v>1536000</v>
          </cell>
          <cell r="AC10594" t="str">
            <v>Sữa Nước</v>
          </cell>
          <cell r="AH10594" t="str">
            <v>Tiến độ 1</v>
          </cell>
        </row>
        <row r="10595">
          <cell r="H10595" t="str">
            <v>MC000369</v>
          </cell>
          <cell r="P10595">
            <v>3225600</v>
          </cell>
          <cell r="AC10595" t="str">
            <v>Sữa Nước Pharma</v>
          </cell>
          <cell r="AH10595" t="str">
            <v>Tiến độ 1</v>
          </cell>
        </row>
        <row r="10596">
          <cell r="H10596" t="str">
            <v>MC002793</v>
          </cell>
          <cell r="P10596">
            <v>4095000</v>
          </cell>
          <cell r="AC10596" t="str">
            <v>Sữa Nước</v>
          </cell>
          <cell r="AH10596" t="str">
            <v>Tiến độ 1</v>
          </cell>
        </row>
        <row r="10597">
          <cell r="H10597" t="str">
            <v>MC002695</v>
          </cell>
          <cell r="P10597">
            <v>4062500</v>
          </cell>
          <cell r="AC10597" t="str">
            <v>Sữa Nước</v>
          </cell>
          <cell r="AH10597" t="str">
            <v>Tiến độ 1</v>
          </cell>
        </row>
        <row r="10598">
          <cell r="H10598" t="str">
            <v>MC002695</v>
          </cell>
          <cell r="P10598">
            <v>3125000</v>
          </cell>
          <cell r="AC10598" t="str">
            <v>Sữa Nước</v>
          </cell>
          <cell r="AH10598" t="str">
            <v>Tiến độ 1</v>
          </cell>
        </row>
        <row r="10599">
          <cell r="H10599" t="str">
            <v>MC002695</v>
          </cell>
          <cell r="P10599">
            <v>3125000</v>
          </cell>
          <cell r="AC10599" t="str">
            <v>Sữa Nước</v>
          </cell>
          <cell r="AH10599" t="str">
            <v>Tiến độ 1</v>
          </cell>
        </row>
        <row r="10600">
          <cell r="H10600" t="str">
            <v>MC000098</v>
          </cell>
          <cell r="P10600">
            <v>2937600</v>
          </cell>
          <cell r="AC10600" t="str">
            <v>Sữa Nước Colos</v>
          </cell>
          <cell r="AH10600" t="str">
            <v>Tiến độ 1</v>
          </cell>
        </row>
        <row r="10601">
          <cell r="H10601" t="str">
            <v>MC001278</v>
          </cell>
          <cell r="P10601">
            <v>810000</v>
          </cell>
          <cell r="AC10601" t="str">
            <v>Sữa Bột Colos</v>
          </cell>
          <cell r="AH10601" t="str">
            <v>Tiến độ 1</v>
          </cell>
        </row>
        <row r="10602">
          <cell r="H10602" t="str">
            <v>MC001278</v>
          </cell>
          <cell r="P10602">
            <v>1468800</v>
          </cell>
          <cell r="AC10602" t="str">
            <v>Sữa Nước Colos</v>
          </cell>
          <cell r="AH10602" t="str">
            <v>Tiến độ 1</v>
          </cell>
        </row>
        <row r="10603">
          <cell r="H10603" t="str">
            <v>MC000530</v>
          </cell>
          <cell r="P10603">
            <v>3456000</v>
          </cell>
          <cell r="AC10603" t="str">
            <v>Sữa Nước</v>
          </cell>
          <cell r="AH10603" t="str">
            <v>Tiến độ 1</v>
          </cell>
        </row>
        <row r="10604">
          <cell r="H10604" t="str">
            <v>MC000530</v>
          </cell>
          <cell r="P10604">
            <v>3864000</v>
          </cell>
          <cell r="AC10604" t="str">
            <v>Dinh Dưỡng</v>
          </cell>
          <cell r="AH10604" t="str">
            <v>Tiến độ 1</v>
          </cell>
        </row>
        <row r="10605">
          <cell r="H10605" t="str">
            <v>MC000530</v>
          </cell>
          <cell r="P10605">
            <v>5760000</v>
          </cell>
          <cell r="AC10605" t="str">
            <v>Dinh Dưỡng</v>
          </cell>
          <cell r="AH10605" t="str">
            <v>Tiến độ 1</v>
          </cell>
        </row>
        <row r="10606">
          <cell r="H10606" t="str">
            <v>MC002089</v>
          </cell>
          <cell r="P10606">
            <v>708000</v>
          </cell>
          <cell r="AC10606" t="str">
            <v>Bột Ăn Dặm</v>
          </cell>
          <cell r="AH10606" t="str">
            <v>Tiến độ 1</v>
          </cell>
        </row>
        <row r="10607">
          <cell r="H10607" t="str">
            <v>MC002089</v>
          </cell>
          <cell r="P10607">
            <v>708000</v>
          </cell>
          <cell r="AC10607" t="str">
            <v>Bột Ăn Dặm</v>
          </cell>
          <cell r="AH10607" t="str">
            <v>Tiến độ 1</v>
          </cell>
        </row>
        <row r="10608">
          <cell r="H10608" t="str">
            <v>MC002089</v>
          </cell>
          <cell r="P10608">
            <v>708000</v>
          </cell>
          <cell r="AC10608" t="str">
            <v>Bột Ăn Dặm</v>
          </cell>
          <cell r="AH10608" t="str">
            <v>Tiến độ 1</v>
          </cell>
        </row>
        <row r="10609">
          <cell r="H10609" t="str">
            <v>MC002089</v>
          </cell>
          <cell r="P10609">
            <v>816000</v>
          </cell>
          <cell r="AC10609" t="str">
            <v>Bột Ăn Dặm</v>
          </cell>
          <cell r="AH10609" t="str">
            <v>Tiến độ 1</v>
          </cell>
        </row>
        <row r="10610">
          <cell r="H10610" t="str">
            <v>MC002089</v>
          </cell>
          <cell r="P10610">
            <v>816000</v>
          </cell>
          <cell r="AC10610" t="str">
            <v>Bột Ăn Dặm</v>
          </cell>
          <cell r="AH10610" t="str">
            <v>Tiến độ 1</v>
          </cell>
        </row>
        <row r="10611">
          <cell r="H10611" t="str">
            <v>MC002089</v>
          </cell>
          <cell r="P10611">
            <v>816000</v>
          </cell>
          <cell r="AC10611" t="str">
            <v>Bột Ăn Dặm</v>
          </cell>
          <cell r="AH10611" t="str">
            <v>Tiến độ 1</v>
          </cell>
        </row>
        <row r="10612">
          <cell r="H10612" t="str">
            <v>MC002423</v>
          </cell>
          <cell r="P10612">
            <v>4492800</v>
          </cell>
          <cell r="AC10612" t="str">
            <v>Sữa Nước</v>
          </cell>
          <cell r="AH10612" t="str">
            <v>Tiến độ 1</v>
          </cell>
        </row>
        <row r="10613">
          <cell r="H10613" t="str">
            <v>MC002423</v>
          </cell>
          <cell r="P10613">
            <v>3456000</v>
          </cell>
          <cell r="AC10613" t="str">
            <v>Sữa Nước</v>
          </cell>
          <cell r="AH10613" t="str">
            <v>Tiến độ 1</v>
          </cell>
        </row>
        <row r="10614">
          <cell r="H10614" t="str">
            <v>MC000374</v>
          </cell>
          <cell r="P10614">
            <v>708000</v>
          </cell>
          <cell r="AC10614" t="str">
            <v>Bột Ăn Dặm</v>
          </cell>
          <cell r="AH10614" t="str">
            <v>Tiến độ 1</v>
          </cell>
        </row>
        <row r="10615">
          <cell r="H10615" t="str">
            <v>MC000374</v>
          </cell>
          <cell r="P10615">
            <v>1440000</v>
          </cell>
          <cell r="AC10615" t="str">
            <v>Sữa Nước</v>
          </cell>
          <cell r="AH10615" t="str">
            <v>Tiến độ 1</v>
          </cell>
        </row>
        <row r="10616">
          <cell r="H10616" t="str">
            <v>MC001278</v>
          </cell>
          <cell r="P10616">
            <v>3456000</v>
          </cell>
          <cell r="AC10616" t="str">
            <v>Sữa Nước</v>
          </cell>
          <cell r="AH10616" t="str">
            <v>Tiến độ 1</v>
          </cell>
        </row>
        <row r="10617">
          <cell r="H10617" t="str">
            <v>MC000121</v>
          </cell>
          <cell r="P10617">
            <v>3456000</v>
          </cell>
          <cell r="AC10617" t="str">
            <v>Sữa Nước</v>
          </cell>
          <cell r="AH10617" t="str">
            <v>Tiến độ 1</v>
          </cell>
        </row>
        <row r="10618">
          <cell r="H10618" t="str">
            <v>MC000121</v>
          </cell>
          <cell r="P10618">
            <v>979200</v>
          </cell>
          <cell r="AC10618" t="str">
            <v>Sữa Nước Colos</v>
          </cell>
          <cell r="AH10618" t="str">
            <v>Tiến độ 1</v>
          </cell>
        </row>
        <row r="10619">
          <cell r="H10619" t="str">
            <v>MC001264</v>
          </cell>
          <cell r="P10619">
            <v>8640000</v>
          </cell>
          <cell r="AC10619" t="str">
            <v>Sữa Nước</v>
          </cell>
          <cell r="AH10619" t="str">
            <v>Tiến độ 1</v>
          </cell>
        </row>
        <row r="10620">
          <cell r="H10620" t="str">
            <v>MC001264</v>
          </cell>
          <cell r="P10620">
            <v>9216000</v>
          </cell>
          <cell r="AC10620" t="str">
            <v>Sữa Nước</v>
          </cell>
          <cell r="AH10620" t="str">
            <v>Tiến độ 1</v>
          </cell>
        </row>
        <row r="10621">
          <cell r="H10621" t="str">
            <v>MC001264</v>
          </cell>
          <cell r="P10621">
            <v>8985600</v>
          </cell>
          <cell r="AC10621" t="str">
            <v>Sữa Nước</v>
          </cell>
          <cell r="AH10621" t="str">
            <v>Tiến độ 1</v>
          </cell>
        </row>
        <row r="10622">
          <cell r="H10622" t="str">
            <v>MC002516</v>
          </cell>
          <cell r="P10622">
            <v>5040000</v>
          </cell>
          <cell r="AC10622" t="str">
            <v>Sữa Nước Pharma</v>
          </cell>
          <cell r="AH10622" t="str">
            <v>Tiến độ 1</v>
          </cell>
        </row>
        <row r="10623">
          <cell r="H10623" t="str">
            <v>MC002516</v>
          </cell>
          <cell r="P10623">
            <v>7526400</v>
          </cell>
          <cell r="AC10623" t="str">
            <v>Sữa Nước Pharma</v>
          </cell>
          <cell r="AH10623" t="str">
            <v>Tiến độ 1</v>
          </cell>
        </row>
        <row r="10624">
          <cell r="H10624" t="str">
            <v>MC002516</v>
          </cell>
          <cell r="P10624">
            <v>864000</v>
          </cell>
          <cell r="AC10624" t="str">
            <v>Sữa Nước Pharma</v>
          </cell>
          <cell r="AH10624" t="str">
            <v>Tiến độ 1</v>
          </cell>
        </row>
        <row r="10625">
          <cell r="H10625" t="str">
            <v>MC001370</v>
          </cell>
          <cell r="P10625">
            <v>8640000</v>
          </cell>
          <cell r="AC10625" t="str">
            <v>Sữa Nước</v>
          </cell>
          <cell r="AH10625" t="str">
            <v>Tiến độ 1</v>
          </cell>
        </row>
        <row r="10626">
          <cell r="H10626" t="str">
            <v>MC001370</v>
          </cell>
          <cell r="P10626">
            <v>4608000</v>
          </cell>
          <cell r="AC10626" t="str">
            <v>Sữa Nước</v>
          </cell>
          <cell r="AH10626" t="str">
            <v>Tiến độ 1</v>
          </cell>
        </row>
        <row r="10627">
          <cell r="H10627" t="str">
            <v>MC001370</v>
          </cell>
          <cell r="P10627">
            <v>3974400</v>
          </cell>
          <cell r="AC10627" t="str">
            <v>Sữa Nước</v>
          </cell>
          <cell r="AH10627" t="str">
            <v>Tiến độ 1</v>
          </cell>
        </row>
        <row r="10628">
          <cell r="H10628" t="str">
            <v>MC001370</v>
          </cell>
          <cell r="P10628">
            <v>11232000</v>
          </cell>
          <cell r="AC10628" t="str">
            <v>Sữa Nước</v>
          </cell>
          <cell r="AH10628" t="str">
            <v>Tiến độ 1</v>
          </cell>
        </row>
        <row r="10629">
          <cell r="H10629" t="str">
            <v>MC001370</v>
          </cell>
          <cell r="P10629">
            <v>1440000</v>
          </cell>
          <cell r="AC10629" t="str">
            <v>Sữa Nước</v>
          </cell>
          <cell r="AH10629" t="str">
            <v>Tiến độ 1</v>
          </cell>
        </row>
        <row r="10630">
          <cell r="H10630" t="str">
            <v>MC001370</v>
          </cell>
          <cell r="P10630">
            <v>1440000</v>
          </cell>
          <cell r="AC10630" t="str">
            <v>Sữa Nước</v>
          </cell>
          <cell r="AH10630" t="str">
            <v>Tiến độ 1</v>
          </cell>
        </row>
        <row r="10631">
          <cell r="H10631" t="str">
            <v>MC001370</v>
          </cell>
          <cell r="P10631">
            <v>1440000</v>
          </cell>
          <cell r="AC10631" t="str">
            <v>Sữa Nước</v>
          </cell>
          <cell r="AH10631" t="str">
            <v>Tiến độ 1</v>
          </cell>
        </row>
        <row r="10632">
          <cell r="H10632" t="str">
            <v>MC001370</v>
          </cell>
          <cell r="P10632">
            <v>5760000</v>
          </cell>
          <cell r="AC10632" t="str">
            <v>Dinh Dưỡng</v>
          </cell>
          <cell r="AH10632" t="str">
            <v>Tiến độ 1</v>
          </cell>
        </row>
        <row r="10633">
          <cell r="H10633" t="str">
            <v>MC001370</v>
          </cell>
          <cell r="P10633">
            <v>4632000</v>
          </cell>
          <cell r="AC10633" t="str">
            <v>Dinh Dưỡng</v>
          </cell>
          <cell r="AH10633" t="str">
            <v>Tiến độ 1</v>
          </cell>
        </row>
        <row r="10634">
          <cell r="H10634" t="str">
            <v>MC001370</v>
          </cell>
          <cell r="P10634">
            <v>3120000</v>
          </cell>
          <cell r="AC10634" t="str">
            <v>Dinh Dưỡng</v>
          </cell>
          <cell r="AH10634" t="str">
            <v>Tiến độ 1</v>
          </cell>
        </row>
        <row r="10635">
          <cell r="H10635" t="str">
            <v>MC001370</v>
          </cell>
          <cell r="P10635">
            <v>11760000</v>
          </cell>
          <cell r="AC10635" t="str">
            <v>Dinh Dưỡng</v>
          </cell>
          <cell r="AH10635" t="str">
            <v>Tiến độ 1</v>
          </cell>
        </row>
        <row r="10636">
          <cell r="H10636" t="str">
            <v>MC001370</v>
          </cell>
          <cell r="P10636">
            <v>14256000</v>
          </cell>
          <cell r="AC10636" t="str">
            <v>Dinh Dưỡng</v>
          </cell>
          <cell r="AH10636" t="str">
            <v>Tiến độ 1</v>
          </cell>
        </row>
        <row r="10637">
          <cell r="H10637" t="str">
            <v>MC001370</v>
          </cell>
          <cell r="P10637">
            <v>9960000</v>
          </cell>
          <cell r="AC10637" t="str">
            <v>Dinh Dưỡng</v>
          </cell>
          <cell r="AH10637" t="str">
            <v>Tiến độ 1</v>
          </cell>
        </row>
        <row r="10638">
          <cell r="H10638" t="str">
            <v>MC001370</v>
          </cell>
          <cell r="P10638">
            <v>15456000</v>
          </cell>
          <cell r="AC10638" t="str">
            <v>Dinh Dưỡng</v>
          </cell>
          <cell r="AH10638" t="str">
            <v>Tiến độ 1</v>
          </cell>
        </row>
        <row r="10639">
          <cell r="H10639" t="str">
            <v>MC001370</v>
          </cell>
          <cell r="P10639">
            <v>4440000</v>
          </cell>
          <cell r="AC10639" t="str">
            <v>Dinh Dưỡng</v>
          </cell>
          <cell r="AH10639" t="str">
            <v>Tiến độ 1</v>
          </cell>
        </row>
        <row r="10640">
          <cell r="H10640" t="str">
            <v>MC002503</v>
          </cell>
          <cell r="P10640">
            <v>1980000</v>
          </cell>
          <cell r="AC10640" t="str">
            <v>Nunest</v>
          </cell>
          <cell r="AH10640" t="str">
            <v>Tiến độ 1</v>
          </cell>
        </row>
        <row r="10641">
          <cell r="H10641" t="str">
            <v>MC002503</v>
          </cell>
          <cell r="P10641">
            <v>2160000</v>
          </cell>
          <cell r="AC10641" t="str">
            <v>Nunest</v>
          </cell>
          <cell r="AH10641" t="str">
            <v>Tiến độ 1</v>
          </cell>
        </row>
        <row r="10642">
          <cell r="H10642" t="str">
            <v>MC002503</v>
          </cell>
          <cell r="P10642">
            <v>2250000</v>
          </cell>
          <cell r="AC10642" t="str">
            <v>Nunest</v>
          </cell>
          <cell r="AH10642" t="str">
            <v>Tiến độ 1</v>
          </cell>
        </row>
        <row r="10643">
          <cell r="H10643" t="str">
            <v>MC002503</v>
          </cell>
          <cell r="P10643">
            <v>2350000</v>
          </cell>
          <cell r="AC10643" t="str">
            <v>Nunest</v>
          </cell>
          <cell r="AH10643" t="str">
            <v>Tiến độ 1</v>
          </cell>
        </row>
        <row r="10644">
          <cell r="H10644" t="str">
            <v>MC000622</v>
          </cell>
          <cell r="P10644">
            <v>1416000</v>
          </cell>
          <cell r="AC10644" t="str">
            <v>Bột Ăn Dặm</v>
          </cell>
          <cell r="AH10644" t="str">
            <v>Tiến độ 1</v>
          </cell>
        </row>
        <row r="10645">
          <cell r="H10645" t="str">
            <v>MC000622</v>
          </cell>
          <cell r="P10645">
            <v>2832000</v>
          </cell>
          <cell r="AC10645" t="str">
            <v>Bột Ăn Dặm</v>
          </cell>
          <cell r="AH10645" t="str">
            <v>Tiến độ 1</v>
          </cell>
        </row>
        <row r="10646">
          <cell r="H10646" t="str">
            <v>MC000622</v>
          </cell>
          <cell r="P10646">
            <v>4896000</v>
          </cell>
          <cell r="AC10646" t="str">
            <v>Bột Ăn Dặm</v>
          </cell>
          <cell r="AH10646" t="str">
            <v>Tiến độ 1</v>
          </cell>
        </row>
        <row r="10647">
          <cell r="H10647" t="str">
            <v>MC000622</v>
          </cell>
          <cell r="P10647">
            <v>17700000</v>
          </cell>
          <cell r="AC10647" t="str">
            <v>Bột Ăn Dặm</v>
          </cell>
          <cell r="AH10647" t="str">
            <v>Tiến độ 1</v>
          </cell>
        </row>
        <row r="10648">
          <cell r="H10648" t="str">
            <v>MC000622</v>
          </cell>
          <cell r="P10648">
            <v>9648000</v>
          </cell>
          <cell r="AC10648" t="str">
            <v>Dinh Dưỡng</v>
          </cell>
          <cell r="AH10648" t="str">
            <v>Tiến độ 1</v>
          </cell>
        </row>
        <row r="10649">
          <cell r="H10649" t="str">
            <v>MC000622</v>
          </cell>
          <cell r="P10649">
            <v>3876000</v>
          </cell>
          <cell r="AC10649" t="str">
            <v>Dinh Dưỡng</v>
          </cell>
          <cell r="AH10649" t="str">
            <v>Tiến độ 1</v>
          </cell>
        </row>
        <row r="10650">
          <cell r="H10650" t="str">
            <v>MC000622</v>
          </cell>
          <cell r="P10650">
            <v>57960000</v>
          </cell>
          <cell r="AC10650" t="str">
            <v>Dinh Dưỡng</v>
          </cell>
          <cell r="AH10650" t="str">
            <v>Tiến độ 1</v>
          </cell>
        </row>
        <row r="10651">
          <cell r="H10651" t="str">
            <v>MC000622</v>
          </cell>
          <cell r="P10651">
            <v>10800000</v>
          </cell>
          <cell r="AC10651" t="str">
            <v>Sữa Nước Pharma</v>
          </cell>
          <cell r="AH10651" t="str">
            <v>Tiến độ 1</v>
          </cell>
        </row>
        <row r="10652">
          <cell r="H10652" t="str">
            <v>MC002605</v>
          </cell>
          <cell r="P10652">
            <v>3840000</v>
          </cell>
          <cell r="AC10652" t="str">
            <v>Sữa Nước</v>
          </cell>
          <cell r="AH10652" t="str">
            <v>Tiến độ 1</v>
          </cell>
        </row>
        <row r="10653">
          <cell r="H10653" t="str">
            <v>MC002499</v>
          </cell>
          <cell r="P10653">
            <v>6480000</v>
          </cell>
          <cell r="AC10653" t="str">
            <v>Pharma</v>
          </cell>
          <cell r="AH10653" t="str">
            <v>Tiến độ 1</v>
          </cell>
        </row>
        <row r="10654">
          <cell r="H10654" t="str">
            <v>MC002499</v>
          </cell>
          <cell r="P10654">
            <v>3408000</v>
          </cell>
          <cell r="AC10654" t="str">
            <v>Dinh Dưỡng</v>
          </cell>
          <cell r="AH10654" t="str">
            <v>Tiến độ 1</v>
          </cell>
        </row>
        <row r="10655">
          <cell r="H10655" t="str">
            <v>MC002499</v>
          </cell>
          <cell r="P10655">
            <v>1800000</v>
          </cell>
          <cell r="AC10655" t="str">
            <v>Nunest</v>
          </cell>
          <cell r="AH10655" t="str">
            <v>Tiến độ 1</v>
          </cell>
        </row>
        <row r="10656">
          <cell r="H10656" t="str">
            <v>MC001156</v>
          </cell>
          <cell r="P10656">
            <v>38160000</v>
          </cell>
          <cell r="AC10656" t="str">
            <v>Sữa Bột Colos</v>
          </cell>
          <cell r="AH10656" t="str">
            <v>Tiến độ 1</v>
          </cell>
        </row>
        <row r="10657">
          <cell r="H10657" t="str">
            <v>MC001156</v>
          </cell>
          <cell r="P10657">
            <v>792000</v>
          </cell>
          <cell r="AC10657" t="str">
            <v>Sữa nước</v>
          </cell>
          <cell r="AH10657" t="str">
            <v>Tiến độ 1</v>
          </cell>
        </row>
        <row r="10658">
          <cell r="H10658" t="str">
            <v>MC001156</v>
          </cell>
          <cell r="P10658">
            <v>19920000</v>
          </cell>
          <cell r="AC10658" t="str">
            <v>Dinh Dưỡng</v>
          </cell>
          <cell r="AH10658" t="str">
            <v>Tiến độ 1</v>
          </cell>
        </row>
        <row r="10659">
          <cell r="H10659" t="str">
            <v>MC001156</v>
          </cell>
          <cell r="P10659">
            <v>4752000</v>
          </cell>
          <cell r="AC10659" t="str">
            <v>Dinh Dưỡng</v>
          </cell>
          <cell r="AH10659" t="str">
            <v>Tiến độ 1</v>
          </cell>
        </row>
        <row r="10660">
          <cell r="H10660" t="str">
            <v>MC002811</v>
          </cell>
          <cell r="P10660">
            <v>12960000</v>
          </cell>
          <cell r="AC10660" t="str">
            <v>Pharma</v>
          </cell>
          <cell r="AH10660" t="str">
            <v>Tiến độ 1</v>
          </cell>
        </row>
        <row r="10661">
          <cell r="H10661" t="str">
            <v>MC001920</v>
          </cell>
          <cell r="P10661">
            <v>6480000</v>
          </cell>
          <cell r="AC10661" t="str">
            <v>Sữa Nước Pharma</v>
          </cell>
          <cell r="AH10661" t="str">
            <v>Tiến độ 1</v>
          </cell>
        </row>
        <row r="10662">
          <cell r="H10662" t="str">
            <v>MC001920</v>
          </cell>
          <cell r="P10662">
            <v>6451200</v>
          </cell>
          <cell r="AC10662" t="str">
            <v>Sữa Nước Pharma</v>
          </cell>
          <cell r="AH10662" t="str">
            <v>Tiến độ 1</v>
          </cell>
        </row>
        <row r="10663">
          <cell r="H10663" t="str">
            <v>MC001920</v>
          </cell>
          <cell r="P10663">
            <v>2592000</v>
          </cell>
          <cell r="AC10663" t="str">
            <v>Sữa Nước Pharma</v>
          </cell>
          <cell r="AH10663" t="str">
            <v>Tiến độ 1</v>
          </cell>
        </row>
        <row r="10664">
          <cell r="H10664" t="str">
            <v>MC001920</v>
          </cell>
          <cell r="P10664">
            <v>3974400</v>
          </cell>
          <cell r="AC10664" t="str">
            <v>Sữa Nước Pharma</v>
          </cell>
          <cell r="AH10664" t="str">
            <v>Tiến độ 1</v>
          </cell>
        </row>
        <row r="10665">
          <cell r="H10665" t="str">
            <v>MC001920</v>
          </cell>
          <cell r="P10665">
            <v>870000</v>
          </cell>
          <cell r="AC10665" t="str">
            <v>Pur</v>
          </cell>
          <cell r="AH10665" t="str">
            <v>Tiến độ 1</v>
          </cell>
        </row>
        <row r="10666">
          <cell r="H10666" t="str">
            <v>MC001920</v>
          </cell>
          <cell r="P10666">
            <v>1044000</v>
          </cell>
          <cell r="AC10666" t="str">
            <v>Pur</v>
          </cell>
          <cell r="AH10666" t="str">
            <v>Tiến độ 1</v>
          </cell>
        </row>
        <row r="10667">
          <cell r="H10667" t="str">
            <v>MC001920</v>
          </cell>
          <cell r="P10667">
            <v>1020000</v>
          </cell>
          <cell r="AC10667" t="str">
            <v>Pur</v>
          </cell>
          <cell r="AH10667" t="str">
            <v>Tiến độ 1</v>
          </cell>
        </row>
        <row r="10668">
          <cell r="H10668" t="str">
            <v>MC001920</v>
          </cell>
          <cell r="P10668">
            <v>300000</v>
          </cell>
          <cell r="AC10668" t="str">
            <v>Pur</v>
          </cell>
          <cell r="AH10668" t="str">
            <v>Tiến độ 1</v>
          </cell>
        </row>
        <row r="10669">
          <cell r="H10669" t="str">
            <v>MC001920</v>
          </cell>
          <cell r="P10669">
            <v>2760000</v>
          </cell>
          <cell r="AC10669" t="str">
            <v>Pur</v>
          </cell>
          <cell r="AH10669" t="str">
            <v>Tiến độ 1</v>
          </cell>
        </row>
        <row r="10670">
          <cell r="H10670" t="str">
            <v>MC001920</v>
          </cell>
          <cell r="P10670">
            <v>1245000</v>
          </cell>
          <cell r="AC10670" t="str">
            <v>Nunest</v>
          </cell>
          <cell r="AH10670" t="str">
            <v>Tiến độ 1</v>
          </cell>
        </row>
        <row r="10671">
          <cell r="H10671" t="str">
            <v>MC001920</v>
          </cell>
          <cell r="P10671">
            <v>1185000</v>
          </cell>
          <cell r="AC10671" t="str">
            <v>Nunest</v>
          </cell>
          <cell r="AH10671" t="str">
            <v>Tiến độ 1</v>
          </cell>
        </row>
        <row r="10672">
          <cell r="H10672" t="str">
            <v>MC001920</v>
          </cell>
          <cell r="P10672">
            <v>1425000</v>
          </cell>
          <cell r="AC10672" t="str">
            <v>Nunest</v>
          </cell>
          <cell r="AH10672" t="str">
            <v>Tiến độ 1</v>
          </cell>
        </row>
        <row r="10673">
          <cell r="H10673" t="str">
            <v>MC002460</v>
          </cell>
          <cell r="P10673">
            <v>7200000</v>
          </cell>
          <cell r="AC10673" t="str">
            <v>Sữa Nước</v>
          </cell>
          <cell r="AH10673" t="str">
            <v>Tiến độ 1</v>
          </cell>
        </row>
        <row r="10674">
          <cell r="H10674" t="str">
            <v>MC002460</v>
          </cell>
          <cell r="P10674">
            <v>9600000</v>
          </cell>
          <cell r="AC10674" t="str">
            <v>Sữa Nước</v>
          </cell>
          <cell r="AH10674" t="str">
            <v>Tiến độ 1</v>
          </cell>
        </row>
        <row r="10675">
          <cell r="H10675" t="str">
            <v>MC002460</v>
          </cell>
          <cell r="P10675">
            <v>4032000</v>
          </cell>
          <cell r="AC10675" t="str">
            <v>Sữa Nước</v>
          </cell>
          <cell r="AH10675" t="str">
            <v>Tiến độ 1</v>
          </cell>
        </row>
        <row r="10676">
          <cell r="H10676" t="str">
            <v>MC001100</v>
          </cell>
          <cell r="P10676">
            <v>6624000</v>
          </cell>
          <cell r="AC10676" t="str">
            <v>Sữa Nước Pharma</v>
          </cell>
          <cell r="AH10676" t="str">
            <v>Tiến độ 1</v>
          </cell>
        </row>
        <row r="10677">
          <cell r="H10677" t="str">
            <v>MC001100</v>
          </cell>
          <cell r="P10677">
            <v>28800000</v>
          </cell>
          <cell r="AC10677" t="str">
            <v>Sữa Nước</v>
          </cell>
          <cell r="AH10677" t="str">
            <v>Tiến độ 1</v>
          </cell>
        </row>
        <row r="10678">
          <cell r="H10678" t="str">
            <v>MC001100</v>
          </cell>
          <cell r="P10678">
            <v>57600000</v>
          </cell>
          <cell r="AC10678" t="str">
            <v>Sữa Nước</v>
          </cell>
          <cell r="AH10678" t="str">
            <v>Tiến độ 1</v>
          </cell>
        </row>
        <row r="10679">
          <cell r="H10679" t="str">
            <v>MC001100</v>
          </cell>
          <cell r="P10679">
            <v>17280000</v>
          </cell>
          <cell r="AC10679" t="str">
            <v>Sữa Nước</v>
          </cell>
          <cell r="AH10679" t="str">
            <v>Tiến độ 1</v>
          </cell>
        </row>
        <row r="10680">
          <cell r="H10680" t="str">
            <v>MC001100</v>
          </cell>
          <cell r="P10680">
            <v>11232000</v>
          </cell>
          <cell r="AC10680" t="str">
            <v>Sữa Nước</v>
          </cell>
          <cell r="AH10680" t="str">
            <v>Tiến độ 1</v>
          </cell>
        </row>
        <row r="10681">
          <cell r="H10681" t="str">
            <v>MC001100</v>
          </cell>
          <cell r="P10681">
            <v>12960000</v>
          </cell>
          <cell r="AC10681" t="str">
            <v>Sữa Nước</v>
          </cell>
          <cell r="AH10681" t="str">
            <v>Tiến độ 1</v>
          </cell>
        </row>
        <row r="10682">
          <cell r="H10682" t="str">
            <v>MC001100</v>
          </cell>
          <cell r="P10682">
            <v>13248000</v>
          </cell>
          <cell r="AC10682" t="str">
            <v>Sữa Nước</v>
          </cell>
          <cell r="AH10682" t="str">
            <v>Tiến độ 1</v>
          </cell>
        </row>
        <row r="10683">
          <cell r="H10683" t="str">
            <v>MC001100</v>
          </cell>
          <cell r="P10683">
            <v>7200000</v>
          </cell>
          <cell r="AC10683" t="str">
            <v>Sữa Nước</v>
          </cell>
          <cell r="AH10683" t="str">
            <v>Tiến độ 1</v>
          </cell>
        </row>
        <row r="10684">
          <cell r="H10684" t="str">
            <v>MC001100</v>
          </cell>
          <cell r="P10684">
            <v>6000000</v>
          </cell>
          <cell r="AC10684" t="str">
            <v>Pharma</v>
          </cell>
          <cell r="AH10684" t="str">
            <v>Tiến độ 1</v>
          </cell>
        </row>
        <row r="10685">
          <cell r="H10685" t="str">
            <v>MC001100</v>
          </cell>
          <cell r="P10685">
            <v>22500000</v>
          </cell>
          <cell r="AC10685" t="str">
            <v>Nunest</v>
          </cell>
          <cell r="AH10685" t="str">
            <v>Tiến độ 1</v>
          </cell>
        </row>
        <row r="10686">
          <cell r="H10686" t="str">
            <v>MC001100</v>
          </cell>
          <cell r="P10686">
            <v>14688000</v>
          </cell>
          <cell r="AC10686" t="str">
            <v>Sữa Nước Colos</v>
          </cell>
          <cell r="AH10686" t="str">
            <v>Tiến độ 1</v>
          </cell>
        </row>
        <row r="10687">
          <cell r="H10687" t="str">
            <v>MC002068</v>
          </cell>
          <cell r="P10687">
            <v>24900000</v>
          </cell>
          <cell r="AC10687" t="str">
            <v>Dinh Dưỡng</v>
          </cell>
          <cell r="AH10687" t="str">
            <v>Tiến độ 1</v>
          </cell>
        </row>
        <row r="10688">
          <cell r="H10688" t="str">
            <v>MC002068</v>
          </cell>
          <cell r="P10688">
            <v>38640000</v>
          </cell>
          <cell r="AC10688" t="str">
            <v>Dinh Dưỡng</v>
          </cell>
          <cell r="AH10688" t="str">
            <v>Tiến độ 1</v>
          </cell>
        </row>
        <row r="10689">
          <cell r="H10689" t="str">
            <v>MC002068</v>
          </cell>
          <cell r="P10689">
            <v>9504000</v>
          </cell>
          <cell r="AC10689" t="str">
            <v>Dinh Dưỡng</v>
          </cell>
          <cell r="AH10689" t="str">
            <v>Tiến độ 1</v>
          </cell>
        </row>
        <row r="10690">
          <cell r="H10690" t="str">
            <v>MC002068</v>
          </cell>
          <cell r="P10690">
            <v>11520000</v>
          </cell>
          <cell r="AC10690" t="str">
            <v>Dinh Dưỡng</v>
          </cell>
          <cell r="AH10690" t="str">
            <v>Tiến độ 1</v>
          </cell>
        </row>
        <row r="10691">
          <cell r="H10691" t="str">
            <v>MC002068</v>
          </cell>
          <cell r="P10691">
            <v>9264000</v>
          </cell>
          <cell r="AC10691" t="str">
            <v>Dinh Dưỡng</v>
          </cell>
          <cell r="AH10691" t="str">
            <v>Tiến độ 1</v>
          </cell>
        </row>
        <row r="10692">
          <cell r="H10692" t="str">
            <v>MC002068</v>
          </cell>
          <cell r="P10692">
            <v>29400000</v>
          </cell>
          <cell r="AC10692" t="str">
            <v>Dinh Dưỡng</v>
          </cell>
          <cell r="AH10692" t="str">
            <v>Tiến độ 1</v>
          </cell>
        </row>
        <row r="10693">
          <cell r="H10693" t="str">
            <v>MC001114</v>
          </cell>
          <cell r="P10693">
            <v>28800000</v>
          </cell>
          <cell r="AC10693" t="str">
            <v>Sữa Nước</v>
          </cell>
          <cell r="AH10693" t="str">
            <v>Tiến độ 1</v>
          </cell>
        </row>
        <row r="10694">
          <cell r="H10694" t="str">
            <v>MC001114</v>
          </cell>
          <cell r="P10694">
            <v>11520000</v>
          </cell>
          <cell r="AC10694" t="str">
            <v>Sữa Nước</v>
          </cell>
          <cell r="AH10694" t="str">
            <v>Tiến độ 1</v>
          </cell>
        </row>
        <row r="10695">
          <cell r="H10695" t="str">
            <v>MC001114</v>
          </cell>
          <cell r="P10695">
            <v>21600000</v>
          </cell>
          <cell r="AC10695" t="str">
            <v>Sữa Nước</v>
          </cell>
          <cell r="AH10695" t="str">
            <v>Tiến độ 1</v>
          </cell>
        </row>
        <row r="10696">
          <cell r="H10696" t="str">
            <v>MC001114</v>
          </cell>
          <cell r="P10696">
            <v>24000000</v>
          </cell>
          <cell r="AC10696" t="str">
            <v>Sữa Nước</v>
          </cell>
          <cell r="AH10696" t="str">
            <v>Tiến độ 1</v>
          </cell>
        </row>
        <row r="10697">
          <cell r="H10697" t="str">
            <v>MC001114</v>
          </cell>
          <cell r="P10697">
            <v>24000000</v>
          </cell>
          <cell r="AC10697" t="str">
            <v>Sữa Nước</v>
          </cell>
          <cell r="AH10697" t="str">
            <v>Tiến độ 1</v>
          </cell>
        </row>
        <row r="10698">
          <cell r="H10698" t="str">
            <v>MC001114</v>
          </cell>
          <cell r="P10698">
            <v>18528000</v>
          </cell>
          <cell r="AC10698" t="str">
            <v>Dinh Dưỡng</v>
          </cell>
          <cell r="AH10698" t="str">
            <v>Tiến độ 1</v>
          </cell>
        </row>
        <row r="10699">
          <cell r="H10699" t="str">
            <v>MC001114</v>
          </cell>
          <cell r="P10699">
            <v>17280000</v>
          </cell>
          <cell r="AC10699" t="str">
            <v>Dinh Dưỡng</v>
          </cell>
          <cell r="AH10699" t="str">
            <v>Tiến độ 1</v>
          </cell>
        </row>
        <row r="10700">
          <cell r="H10700" t="str">
            <v>MC001114</v>
          </cell>
          <cell r="P10700">
            <v>9960000</v>
          </cell>
          <cell r="AC10700" t="str">
            <v>Dinh Dưỡng</v>
          </cell>
          <cell r="AH10700" t="str">
            <v>Tiến độ 1</v>
          </cell>
        </row>
        <row r="10701">
          <cell r="H10701" t="str">
            <v>MC001114</v>
          </cell>
          <cell r="P10701">
            <v>3828000</v>
          </cell>
          <cell r="AC10701" t="str">
            <v>Dinh Dưỡng</v>
          </cell>
          <cell r="AH10701" t="str">
            <v>Tiến độ 1</v>
          </cell>
        </row>
        <row r="10702">
          <cell r="H10702" t="str">
            <v>MC001114</v>
          </cell>
          <cell r="P10702">
            <v>13320000</v>
          </cell>
          <cell r="AC10702" t="str">
            <v>Dinh Dưỡng</v>
          </cell>
          <cell r="AH10702" t="str">
            <v>Tiến độ 1</v>
          </cell>
        </row>
        <row r="10703">
          <cell r="H10703" t="str">
            <v>MC001114</v>
          </cell>
          <cell r="P10703">
            <v>27600000</v>
          </cell>
          <cell r="AC10703" t="str">
            <v>Pharma</v>
          </cell>
          <cell r="AH10703" t="str">
            <v>Tiến độ 1</v>
          </cell>
        </row>
        <row r="10704">
          <cell r="H10704" t="str">
            <v>MC001114</v>
          </cell>
          <cell r="P10704">
            <v>7896000</v>
          </cell>
          <cell r="AC10704" t="str">
            <v>Pharma</v>
          </cell>
          <cell r="AH10704" t="str">
            <v>Tiến độ 1</v>
          </cell>
        </row>
        <row r="10705">
          <cell r="H10705" t="str">
            <v>MC001114</v>
          </cell>
          <cell r="P10705">
            <v>23700000</v>
          </cell>
          <cell r="AC10705" t="str">
            <v>Nunest</v>
          </cell>
          <cell r="AH10705" t="str">
            <v>Tiến độ 1</v>
          </cell>
        </row>
        <row r="10706">
          <cell r="H10706" t="str">
            <v>MC001114</v>
          </cell>
          <cell r="P10706">
            <v>9360000</v>
          </cell>
          <cell r="AC10706" t="str">
            <v>Nunest</v>
          </cell>
          <cell r="AH10706" t="str">
            <v>Tiến độ 1</v>
          </cell>
        </row>
        <row r="10707">
          <cell r="H10707" t="str">
            <v>MC001114</v>
          </cell>
          <cell r="P10707">
            <v>21600000</v>
          </cell>
          <cell r="AC10707" t="str">
            <v>Sữa Nước Pharma</v>
          </cell>
          <cell r="AH10707" t="str">
            <v>Tiến độ 1</v>
          </cell>
        </row>
        <row r="10708">
          <cell r="H10708" t="str">
            <v>MC002743</v>
          </cell>
          <cell r="P10708">
            <v>15444000</v>
          </cell>
          <cell r="AC10708" t="str">
            <v>Dinh Dưỡng</v>
          </cell>
          <cell r="AH10708" t="str">
            <v>Tiến độ 1</v>
          </cell>
        </row>
        <row r="10709">
          <cell r="H10709" t="str">
            <v>MC002743</v>
          </cell>
          <cell r="P10709">
            <v>2376000</v>
          </cell>
          <cell r="AC10709" t="str">
            <v>Dinh Dưỡng</v>
          </cell>
          <cell r="AH10709" t="str">
            <v>Tiến độ 1</v>
          </cell>
        </row>
        <row r="10710">
          <cell r="H10710" t="str">
            <v>MC002743</v>
          </cell>
          <cell r="P10710">
            <v>1938000</v>
          </cell>
          <cell r="AC10710" t="str">
            <v>Dinh Dưỡng</v>
          </cell>
          <cell r="AH10710" t="str">
            <v>Tiến độ 1</v>
          </cell>
        </row>
        <row r="10711">
          <cell r="H10711" t="str">
            <v>MC002743</v>
          </cell>
          <cell r="P10711">
            <v>12558000</v>
          </cell>
          <cell r="AC10711" t="str">
            <v>Dinh Dưỡng</v>
          </cell>
          <cell r="AH10711" t="str">
            <v>Tiến độ 1</v>
          </cell>
        </row>
        <row r="10712">
          <cell r="H10712" t="str">
            <v>MC002743</v>
          </cell>
          <cell r="P10712">
            <v>4980000</v>
          </cell>
          <cell r="AC10712" t="str">
            <v>Dinh Dưỡng</v>
          </cell>
          <cell r="AH10712" t="str">
            <v>Tiến độ 1</v>
          </cell>
        </row>
        <row r="10713">
          <cell r="H10713" t="str">
            <v>MC002743</v>
          </cell>
          <cell r="P10713">
            <v>13320000</v>
          </cell>
          <cell r="AC10713" t="str">
            <v>Dinh Dưỡng</v>
          </cell>
          <cell r="AH10713" t="str">
            <v>Tiến độ 1</v>
          </cell>
        </row>
        <row r="10714">
          <cell r="H10714" t="str">
            <v>MC002743</v>
          </cell>
          <cell r="P10714">
            <v>2220000</v>
          </cell>
          <cell r="AC10714" t="str">
            <v>Dinh Dưỡng</v>
          </cell>
          <cell r="AH10714" t="str">
            <v>Tiến độ 1</v>
          </cell>
        </row>
        <row r="10715">
          <cell r="H10715" t="str">
            <v>MC002743</v>
          </cell>
          <cell r="P10715">
            <v>8064000</v>
          </cell>
          <cell r="AC10715" t="str">
            <v>Sữa Nước</v>
          </cell>
          <cell r="AH10715" t="str">
            <v>Tiến độ 1</v>
          </cell>
        </row>
        <row r="10716">
          <cell r="H10716" t="str">
            <v>MC002743</v>
          </cell>
          <cell r="P10716">
            <v>10752000</v>
          </cell>
          <cell r="AC10716" t="str">
            <v>Sữa Nước</v>
          </cell>
          <cell r="AH10716" t="str">
            <v>Tiến độ 1</v>
          </cell>
        </row>
        <row r="10717">
          <cell r="H10717" t="str">
            <v>MC002743</v>
          </cell>
          <cell r="P10717">
            <v>7862400</v>
          </cell>
          <cell r="AC10717" t="str">
            <v>Sữa Nước</v>
          </cell>
          <cell r="AH10717" t="str">
            <v>Tiến độ 1</v>
          </cell>
        </row>
        <row r="10718">
          <cell r="H10718" t="str">
            <v>MC002743</v>
          </cell>
          <cell r="P10718">
            <v>3024000</v>
          </cell>
          <cell r="AC10718" t="str">
            <v>Sữa Nước</v>
          </cell>
          <cell r="AH10718" t="str">
            <v>Tiến độ 1</v>
          </cell>
        </row>
        <row r="10719">
          <cell r="H10719" t="str">
            <v>MC002743</v>
          </cell>
          <cell r="P10719">
            <v>2016000</v>
          </cell>
          <cell r="AC10719" t="str">
            <v>Sữa Nước</v>
          </cell>
          <cell r="AH10719" t="str">
            <v>Tiến độ 1</v>
          </cell>
        </row>
        <row r="10720">
          <cell r="H10720" t="str">
            <v>MC002743</v>
          </cell>
          <cell r="P10720">
            <v>2620800</v>
          </cell>
          <cell r="AC10720" t="str">
            <v>Sữa Nước</v>
          </cell>
          <cell r="AH10720" t="str">
            <v>Tiến độ 1</v>
          </cell>
        </row>
        <row r="10721">
          <cell r="H10721" t="str">
            <v>MC002743</v>
          </cell>
          <cell r="P10721">
            <v>3024000</v>
          </cell>
          <cell r="AC10721" t="str">
            <v>Sữa Nước</v>
          </cell>
          <cell r="AH10721" t="str">
            <v>Tiến độ 1</v>
          </cell>
        </row>
        <row r="10722">
          <cell r="H10722" t="str">
            <v>MC002743</v>
          </cell>
          <cell r="P10722">
            <v>3540000</v>
          </cell>
          <cell r="AC10722" t="str">
            <v>Bột Ăn Dặm</v>
          </cell>
          <cell r="AH10722" t="str">
            <v>Tiến độ 1</v>
          </cell>
        </row>
        <row r="10723">
          <cell r="H10723" t="str">
            <v>MC002743</v>
          </cell>
          <cell r="P10723">
            <v>408000</v>
          </cell>
          <cell r="AC10723" t="str">
            <v>Bột Ăn Dặm</v>
          </cell>
          <cell r="AH10723" t="str">
            <v>Tiến độ 1</v>
          </cell>
        </row>
        <row r="10724">
          <cell r="H10724" t="str">
            <v>MC002743</v>
          </cell>
          <cell r="P10724">
            <v>816000</v>
          </cell>
          <cell r="AC10724" t="str">
            <v>Bột Ăn Dặm</v>
          </cell>
          <cell r="AH10724" t="str">
            <v>Tiến độ 1</v>
          </cell>
        </row>
        <row r="10725">
          <cell r="H10725" t="str">
            <v>MC002743</v>
          </cell>
          <cell r="P10725">
            <v>408000</v>
          </cell>
          <cell r="AC10725" t="str">
            <v>Bột Ăn Dặm</v>
          </cell>
          <cell r="AH10725" t="str">
            <v>Tiến độ 1</v>
          </cell>
        </row>
        <row r="10726">
          <cell r="H10726" t="str">
            <v>MC000782</v>
          </cell>
          <cell r="P10726">
            <v>16590000</v>
          </cell>
          <cell r="AC10726" t="str">
            <v>Nunest</v>
          </cell>
          <cell r="AH10726" t="str">
            <v>Tiến độ 1</v>
          </cell>
        </row>
        <row r="10727">
          <cell r="H10727" t="str">
            <v>MC000782</v>
          </cell>
          <cell r="P10727">
            <v>7470000</v>
          </cell>
          <cell r="AC10727" t="str">
            <v>Nunest</v>
          </cell>
          <cell r="AH10727" t="str">
            <v>Tiến độ 1</v>
          </cell>
        </row>
        <row r="10728">
          <cell r="H10728" t="str">
            <v>MC000782</v>
          </cell>
          <cell r="P10728">
            <v>11850000</v>
          </cell>
          <cell r="AC10728" t="str">
            <v>Nunest</v>
          </cell>
          <cell r="AH10728" t="str">
            <v>Tiến độ 1</v>
          </cell>
        </row>
        <row r="10729">
          <cell r="H10729" t="str">
            <v>MC000782</v>
          </cell>
          <cell r="P10729">
            <v>9792000</v>
          </cell>
          <cell r="AC10729" t="str">
            <v>Sữa Nước Colos</v>
          </cell>
          <cell r="AH10729" t="str">
            <v>Tiến độ 1</v>
          </cell>
        </row>
        <row r="10730">
          <cell r="H10730" t="str">
            <v>MC002066</v>
          </cell>
          <cell r="P10730">
            <v>10800000</v>
          </cell>
          <cell r="AC10730" t="str">
            <v>Nunest</v>
          </cell>
          <cell r="AH10730" t="str">
            <v>Tiến độ 1</v>
          </cell>
        </row>
        <row r="10731">
          <cell r="H10731" t="str">
            <v>MC002066</v>
          </cell>
          <cell r="P10731">
            <v>20700000</v>
          </cell>
          <cell r="AC10731" t="str">
            <v>Nunest</v>
          </cell>
          <cell r="AH10731" t="str">
            <v>Tiến độ 1</v>
          </cell>
        </row>
        <row r="10732">
          <cell r="H10732" t="str">
            <v>MC000342</v>
          </cell>
          <cell r="P10732">
            <v>699200</v>
          </cell>
          <cell r="AC10732" t="str">
            <v>Sữa Nước Colos</v>
          </cell>
          <cell r="AH10732" t="str">
            <v>Tiến độ 1</v>
          </cell>
        </row>
        <row r="10733">
          <cell r="H10733" t="str">
            <v>MC000342</v>
          </cell>
          <cell r="P10733">
            <v>6240000</v>
          </cell>
          <cell r="AC10733" t="str">
            <v>Sữa Bột Colos</v>
          </cell>
          <cell r="AH10733" t="str">
            <v>Tiến độ 1</v>
          </cell>
        </row>
        <row r="10734">
          <cell r="H10734" t="str">
            <v>MC000342</v>
          </cell>
          <cell r="P10734">
            <v>6120000</v>
          </cell>
          <cell r="AC10734" t="str">
            <v>Sữa Bột Colos</v>
          </cell>
          <cell r="AH10734" t="str">
            <v>Tiến độ 1</v>
          </cell>
        </row>
        <row r="10735">
          <cell r="H10735" t="str">
            <v>MC000342</v>
          </cell>
          <cell r="P10735">
            <v>6480000</v>
          </cell>
          <cell r="AC10735" t="str">
            <v>Sữa Bột Colos</v>
          </cell>
          <cell r="AH10735" t="str">
            <v>Tiến độ 1</v>
          </cell>
        </row>
        <row r="10736">
          <cell r="H10736" t="str">
            <v>MC000342</v>
          </cell>
          <cell r="P10736">
            <v>4608000</v>
          </cell>
          <cell r="AC10736" t="str">
            <v>Sữa Nước</v>
          </cell>
          <cell r="AH10736" t="str">
            <v>Tiến độ 1</v>
          </cell>
        </row>
        <row r="10737">
          <cell r="H10737" t="str">
            <v>MC000342</v>
          </cell>
          <cell r="P10737">
            <v>3312000</v>
          </cell>
          <cell r="AC10737" t="str">
            <v>Sữa Nước</v>
          </cell>
          <cell r="AH10737" t="str">
            <v>Tiến độ 1</v>
          </cell>
        </row>
        <row r="10738">
          <cell r="H10738" t="str">
            <v>MC002741</v>
          </cell>
          <cell r="P10738">
            <v>72000</v>
          </cell>
          <cell r="AC10738" t="str">
            <v>Sữa nước</v>
          </cell>
          <cell r="AH10738" t="str">
            <v>Tiến độ 1</v>
          </cell>
        </row>
        <row r="10739">
          <cell r="H10739" t="str">
            <v>MC002741</v>
          </cell>
          <cell r="P10739">
            <v>5184000</v>
          </cell>
          <cell r="AC10739" t="str">
            <v>Sữa nước</v>
          </cell>
          <cell r="AH10739" t="str">
            <v>Tiến độ 1</v>
          </cell>
        </row>
        <row r="10740">
          <cell r="H10740" t="str">
            <v>MC002741</v>
          </cell>
          <cell r="P10740">
            <v>23040000</v>
          </cell>
          <cell r="AC10740" t="str">
            <v>Sữa Nước</v>
          </cell>
          <cell r="AH10740" t="str">
            <v>Tiến độ 1</v>
          </cell>
        </row>
        <row r="10741">
          <cell r="H10741" t="str">
            <v>MC002741</v>
          </cell>
          <cell r="P10741">
            <v>30720000</v>
          </cell>
          <cell r="AC10741" t="str">
            <v>Sữa Nước</v>
          </cell>
          <cell r="AH10741" t="str">
            <v>Tiến độ 1</v>
          </cell>
        </row>
        <row r="10742">
          <cell r="H10742" t="str">
            <v>MC002741</v>
          </cell>
          <cell r="P10742">
            <v>8160000</v>
          </cell>
          <cell r="AC10742" t="str">
            <v>Bột Ăn Dặm</v>
          </cell>
          <cell r="AH10742" t="str">
            <v>Tiến độ 1</v>
          </cell>
        </row>
        <row r="10743">
          <cell r="H10743" t="str">
            <v>MC002741</v>
          </cell>
          <cell r="P10743">
            <v>8160000</v>
          </cell>
          <cell r="AC10743" t="str">
            <v>Bột Ăn Dặm</v>
          </cell>
          <cell r="AH10743" t="str">
            <v>Tiến độ 1</v>
          </cell>
        </row>
        <row r="10744">
          <cell r="H10744" t="str">
            <v>MC002741</v>
          </cell>
          <cell r="P10744">
            <v>1632000</v>
          </cell>
          <cell r="AC10744" t="str">
            <v>Bột Ăn Dặm</v>
          </cell>
          <cell r="AH10744" t="str">
            <v>Tiến độ 1</v>
          </cell>
        </row>
        <row r="10745">
          <cell r="H10745" t="str">
            <v>MC002741</v>
          </cell>
          <cell r="P10745">
            <v>1416000</v>
          </cell>
          <cell r="AC10745" t="str">
            <v>Bột Ăn Dặm</v>
          </cell>
          <cell r="AH10745" t="str">
            <v>Tiến độ 1</v>
          </cell>
        </row>
        <row r="10746">
          <cell r="H10746" t="str">
            <v>MC002741</v>
          </cell>
          <cell r="P10746">
            <v>1632000</v>
          </cell>
          <cell r="AC10746" t="str">
            <v>Bột Ăn Dặm</v>
          </cell>
          <cell r="AH10746" t="str">
            <v>Tiến độ 1</v>
          </cell>
        </row>
        <row r="10747">
          <cell r="H10747" t="str">
            <v>MC002741</v>
          </cell>
          <cell r="P10747">
            <v>1632000</v>
          </cell>
          <cell r="AC10747" t="str">
            <v>Bột Ăn Dặm</v>
          </cell>
          <cell r="AH10747" t="str">
            <v>Tiến độ 1</v>
          </cell>
        </row>
        <row r="10748">
          <cell r="H10748" t="str">
            <v>MC002741</v>
          </cell>
          <cell r="P10748">
            <v>1632000</v>
          </cell>
          <cell r="AC10748" t="str">
            <v>Bột Ăn Dặm</v>
          </cell>
          <cell r="AH10748" t="str">
            <v>Tiến độ 1</v>
          </cell>
        </row>
        <row r="10749">
          <cell r="H10749" t="str">
            <v>MC002741</v>
          </cell>
          <cell r="P10749">
            <v>8812800</v>
          </cell>
          <cell r="AC10749" t="str">
            <v>Sữa Nước Colos</v>
          </cell>
          <cell r="AH10749" t="str">
            <v>Tiến độ 1</v>
          </cell>
        </row>
        <row r="10750">
          <cell r="H10750" t="str">
            <v>MC001157</v>
          </cell>
          <cell r="P10750">
            <v>708000</v>
          </cell>
          <cell r="AC10750" t="str">
            <v>Bột Ăn Dặm</v>
          </cell>
          <cell r="AH10750" t="str">
            <v>Tiến độ 1</v>
          </cell>
        </row>
        <row r="10751">
          <cell r="H10751" t="str">
            <v>MC001157</v>
          </cell>
          <cell r="P10751">
            <v>708000</v>
          </cell>
          <cell r="AC10751" t="str">
            <v>Bột Ăn Dặm</v>
          </cell>
          <cell r="AH10751" t="str">
            <v>Tiến độ 1</v>
          </cell>
        </row>
        <row r="10752">
          <cell r="H10752" t="str">
            <v>MC001157</v>
          </cell>
          <cell r="P10752">
            <v>354000</v>
          </cell>
          <cell r="AC10752" t="str">
            <v>Bột Ăn Dặm</v>
          </cell>
          <cell r="AH10752" t="str">
            <v>Tiến độ 1</v>
          </cell>
        </row>
        <row r="10753">
          <cell r="H10753" t="str">
            <v>MC001157</v>
          </cell>
          <cell r="P10753">
            <v>354000</v>
          </cell>
          <cell r="AC10753" t="str">
            <v>Bột Ăn Dặm</v>
          </cell>
          <cell r="AH10753" t="str">
            <v>Tiến độ 1</v>
          </cell>
        </row>
        <row r="10754">
          <cell r="H10754" t="str">
            <v>MC001157</v>
          </cell>
          <cell r="P10754">
            <v>408000</v>
          </cell>
          <cell r="AC10754" t="str">
            <v>Bột Ăn Dặm</v>
          </cell>
          <cell r="AH10754" t="str">
            <v>Tiến độ 1</v>
          </cell>
        </row>
        <row r="10755">
          <cell r="H10755" t="str">
            <v>MC001157</v>
          </cell>
          <cell r="P10755">
            <v>816000</v>
          </cell>
          <cell r="AC10755" t="str">
            <v>Bột Ăn Dặm</v>
          </cell>
          <cell r="AH10755" t="str">
            <v>Tiến độ 1</v>
          </cell>
        </row>
        <row r="10756">
          <cell r="H10756" t="str">
            <v>MC001157</v>
          </cell>
          <cell r="P10756">
            <v>816000</v>
          </cell>
          <cell r="AC10756" t="str">
            <v>Bột Ăn Dặm</v>
          </cell>
          <cell r="AH10756" t="str">
            <v>Tiến độ 1</v>
          </cell>
        </row>
        <row r="10757">
          <cell r="H10757" t="str">
            <v>MC001157</v>
          </cell>
          <cell r="P10757">
            <v>708000</v>
          </cell>
          <cell r="AC10757" t="str">
            <v>Bột Ăn Dặm</v>
          </cell>
          <cell r="AH10757" t="str">
            <v>Tiến độ 1</v>
          </cell>
        </row>
        <row r="10758">
          <cell r="H10758" t="str">
            <v>MC001157</v>
          </cell>
          <cell r="P10758">
            <v>816000</v>
          </cell>
          <cell r="AC10758" t="str">
            <v>Bột Ăn Dặm</v>
          </cell>
          <cell r="AH10758" t="str">
            <v>Tiến độ 1</v>
          </cell>
        </row>
        <row r="10759">
          <cell r="H10759" t="str">
            <v>MC001157</v>
          </cell>
          <cell r="P10759">
            <v>816000</v>
          </cell>
          <cell r="AC10759" t="str">
            <v>Bột Ăn Dặm</v>
          </cell>
          <cell r="AH10759" t="str">
            <v>Tiến độ 1</v>
          </cell>
        </row>
        <row r="10760">
          <cell r="H10760" t="str">
            <v>MC001157</v>
          </cell>
          <cell r="P10760">
            <v>816000</v>
          </cell>
          <cell r="AC10760" t="str">
            <v>Bột Ăn Dặm</v>
          </cell>
          <cell r="AH10760" t="str">
            <v>Tiến độ 1</v>
          </cell>
        </row>
        <row r="10761">
          <cell r="H10761" t="str">
            <v>MC001157</v>
          </cell>
          <cell r="P10761">
            <v>23040000</v>
          </cell>
          <cell r="AC10761" t="str">
            <v>Sữa Nước</v>
          </cell>
          <cell r="AH10761" t="str">
            <v>Tiến độ 1</v>
          </cell>
        </row>
        <row r="10762">
          <cell r="H10762" t="str">
            <v>MC001157</v>
          </cell>
          <cell r="P10762">
            <v>720000</v>
          </cell>
          <cell r="AC10762" t="str">
            <v>Sữa Nước</v>
          </cell>
          <cell r="AH10762" t="str">
            <v>Tiến độ 1</v>
          </cell>
        </row>
        <row r="10763">
          <cell r="H10763" t="str">
            <v>MC001157</v>
          </cell>
          <cell r="P10763">
            <v>720000</v>
          </cell>
          <cell r="AC10763" t="str">
            <v>Sữa Nước</v>
          </cell>
          <cell r="AH10763" t="str">
            <v>Tiến độ 1</v>
          </cell>
        </row>
        <row r="10764">
          <cell r="H10764" t="str">
            <v>MC001157</v>
          </cell>
          <cell r="P10764">
            <v>3828000</v>
          </cell>
          <cell r="AC10764" t="str">
            <v>Dinh Dưỡng</v>
          </cell>
          <cell r="AH10764" t="str">
            <v>Tiến độ 1</v>
          </cell>
        </row>
        <row r="10765">
          <cell r="H10765" t="str">
            <v>MC001157</v>
          </cell>
          <cell r="P10765">
            <v>555000</v>
          </cell>
          <cell r="AC10765" t="str">
            <v>Dinh Dưỡng</v>
          </cell>
          <cell r="AH10765" t="str">
            <v>Tiến độ 1</v>
          </cell>
        </row>
        <row r="10766">
          <cell r="H10766" t="str">
            <v>MC001157</v>
          </cell>
          <cell r="P10766">
            <v>555000</v>
          </cell>
          <cell r="AC10766" t="str">
            <v>Dinh Dưỡng</v>
          </cell>
          <cell r="AH10766" t="str">
            <v>Tiến độ 1</v>
          </cell>
        </row>
        <row r="10767">
          <cell r="H10767" t="str">
            <v>MC001157</v>
          </cell>
          <cell r="P10767">
            <v>9960000</v>
          </cell>
          <cell r="AC10767" t="str">
            <v>Dinh Dưỡng</v>
          </cell>
          <cell r="AH10767" t="str">
            <v>Tiến độ 1</v>
          </cell>
        </row>
        <row r="10768">
          <cell r="H10768" t="str">
            <v>MC001157</v>
          </cell>
          <cell r="P10768">
            <v>780000</v>
          </cell>
          <cell r="AC10768" t="str">
            <v>Dinh Dưỡng</v>
          </cell>
          <cell r="AH10768" t="str">
            <v>Tiến độ 1</v>
          </cell>
        </row>
        <row r="10769">
          <cell r="H10769" t="str">
            <v>MC001157</v>
          </cell>
          <cell r="P10769">
            <v>2940000</v>
          </cell>
          <cell r="AC10769" t="str">
            <v>Dinh Dưỡng</v>
          </cell>
          <cell r="AH10769" t="str">
            <v>Tiến độ 1</v>
          </cell>
        </row>
        <row r="10770">
          <cell r="H10770" t="str">
            <v>MC001157</v>
          </cell>
          <cell r="P10770">
            <v>2316000</v>
          </cell>
          <cell r="AC10770" t="str">
            <v>Dinh Dưỡng</v>
          </cell>
          <cell r="AH10770" t="str">
            <v>Tiến độ 1</v>
          </cell>
        </row>
        <row r="10771">
          <cell r="H10771" t="str">
            <v>MC001157</v>
          </cell>
          <cell r="P10771">
            <v>5760000</v>
          </cell>
          <cell r="AC10771" t="str">
            <v>Dinh Dưỡng</v>
          </cell>
          <cell r="AH10771" t="str">
            <v>Tiến độ 1</v>
          </cell>
        </row>
        <row r="10772">
          <cell r="H10772" t="str">
            <v>MC001157</v>
          </cell>
          <cell r="P10772">
            <v>3360000</v>
          </cell>
          <cell r="AC10772" t="str">
            <v>Nunest</v>
          </cell>
          <cell r="AH10772" t="str">
            <v>Tiến độ 1</v>
          </cell>
        </row>
        <row r="10773">
          <cell r="H10773" t="str">
            <v>MC001157</v>
          </cell>
          <cell r="P10773">
            <v>5520000</v>
          </cell>
          <cell r="AC10773" t="str">
            <v>Pharma</v>
          </cell>
          <cell r="AH10773" t="str">
            <v>Tiến độ 1</v>
          </cell>
        </row>
        <row r="10774">
          <cell r="H10774" t="str">
            <v>MC001157</v>
          </cell>
          <cell r="P10774">
            <v>4680000</v>
          </cell>
          <cell r="AC10774" t="str">
            <v>Pharma</v>
          </cell>
          <cell r="AH10774" t="str">
            <v>Tiến độ 1</v>
          </cell>
        </row>
        <row r="10775">
          <cell r="H10775" t="str">
            <v>MC001157</v>
          </cell>
          <cell r="P10775">
            <v>9936000</v>
          </cell>
          <cell r="AC10775" t="str">
            <v>Sữa Nước Pharma</v>
          </cell>
          <cell r="AH10775" t="str">
            <v>Tiến độ 1</v>
          </cell>
        </row>
        <row r="10776">
          <cell r="H10776" t="str">
            <v>MC001157</v>
          </cell>
          <cell r="P10776">
            <v>10752000</v>
          </cell>
          <cell r="AC10776" t="str">
            <v>Sữa Nước Pharma</v>
          </cell>
          <cell r="AH10776" t="str">
            <v>Tiến độ 1</v>
          </cell>
        </row>
        <row r="10777">
          <cell r="H10777" t="str">
            <v>MC001157</v>
          </cell>
          <cell r="P10777">
            <v>8640000</v>
          </cell>
          <cell r="AC10777" t="str">
            <v>Sữa Nước Pharma</v>
          </cell>
          <cell r="AH10777" t="str">
            <v>Tiến độ 1</v>
          </cell>
        </row>
        <row r="10778">
          <cell r="H10778" t="str">
            <v>MC002674</v>
          </cell>
          <cell r="P10778">
            <v>11328000</v>
          </cell>
          <cell r="AC10778" t="str">
            <v>Bột Ăn Dặm</v>
          </cell>
          <cell r="AH10778" t="str">
            <v>Tiến độ 1</v>
          </cell>
        </row>
        <row r="10779">
          <cell r="H10779" t="str">
            <v>MC001262</v>
          </cell>
          <cell r="P10779">
            <v>2937600</v>
          </cell>
          <cell r="AC10779" t="str">
            <v>Sữa Nước Colos</v>
          </cell>
          <cell r="AH10779" t="str">
            <v>Tiến độ 1</v>
          </cell>
        </row>
        <row r="10780">
          <cell r="H10780" t="str">
            <v>MC001262</v>
          </cell>
          <cell r="P10780">
            <v>1296000</v>
          </cell>
          <cell r="AC10780" t="str">
            <v>Sữa Nước Pharma</v>
          </cell>
          <cell r="AH10780" t="str">
            <v>Tiến độ 1</v>
          </cell>
        </row>
        <row r="10781">
          <cell r="H10781" t="str">
            <v>MC001262</v>
          </cell>
          <cell r="P10781">
            <v>1080000</v>
          </cell>
          <cell r="AC10781" t="str">
            <v>Sữa Nước Pharma</v>
          </cell>
          <cell r="AH10781" t="str">
            <v>Tiến độ 1</v>
          </cell>
        </row>
        <row r="10782">
          <cell r="H10782" t="str">
            <v>MC001262</v>
          </cell>
          <cell r="P10782">
            <v>2688000</v>
          </cell>
          <cell r="AC10782" t="str">
            <v>Sữa Nước Pharma</v>
          </cell>
          <cell r="AH10782" t="str">
            <v>Tiến độ 1</v>
          </cell>
        </row>
        <row r="10783">
          <cell r="H10783" t="str">
            <v>MC001262</v>
          </cell>
          <cell r="P10783">
            <v>1728000</v>
          </cell>
          <cell r="AC10783" t="str">
            <v>Sữa Nước</v>
          </cell>
          <cell r="AH10783" t="str">
            <v>Tiến độ 1</v>
          </cell>
        </row>
        <row r="10784">
          <cell r="H10784" t="str">
            <v>MC001262</v>
          </cell>
          <cell r="P10784">
            <v>2304000</v>
          </cell>
          <cell r="AC10784" t="str">
            <v>Sữa Nước</v>
          </cell>
          <cell r="AH10784" t="str">
            <v>Tiến độ 1</v>
          </cell>
        </row>
        <row r="10785">
          <cell r="H10785" t="str">
            <v>MC001262</v>
          </cell>
          <cell r="P10785">
            <v>1324800</v>
          </cell>
          <cell r="AC10785" t="str">
            <v>Sữa Nước</v>
          </cell>
          <cell r="AH10785" t="str">
            <v>Tiến độ 1</v>
          </cell>
        </row>
        <row r="10786">
          <cell r="H10786" t="str">
            <v>MC001262</v>
          </cell>
          <cell r="P10786">
            <v>720000</v>
          </cell>
          <cell r="AC10786" t="str">
            <v>Sữa Nước</v>
          </cell>
          <cell r="AH10786" t="str">
            <v>Tiến độ 1</v>
          </cell>
        </row>
        <row r="10787">
          <cell r="H10787" t="str">
            <v>MC001262</v>
          </cell>
          <cell r="P10787">
            <v>720000</v>
          </cell>
          <cell r="AC10787" t="str">
            <v>Sữa Nước</v>
          </cell>
          <cell r="AH10787" t="str">
            <v>Tiến độ 1</v>
          </cell>
        </row>
        <row r="10788">
          <cell r="H10788" t="str">
            <v>MC001262</v>
          </cell>
          <cell r="P10788">
            <v>720000</v>
          </cell>
          <cell r="AC10788" t="str">
            <v>Sữa Nước</v>
          </cell>
          <cell r="AH10788" t="str">
            <v>Tiến độ 1</v>
          </cell>
        </row>
        <row r="10789">
          <cell r="H10789" t="str">
            <v>MC001262</v>
          </cell>
          <cell r="P10789">
            <v>2316000</v>
          </cell>
          <cell r="AC10789" t="str">
            <v>Dinh Dưỡng</v>
          </cell>
          <cell r="AH10789" t="str">
            <v>Tiến độ 1</v>
          </cell>
        </row>
        <row r="10790">
          <cell r="H10790" t="str">
            <v>MC001262</v>
          </cell>
          <cell r="P10790">
            <v>1932000</v>
          </cell>
          <cell r="AC10790" t="str">
            <v>Dinh Dưỡng</v>
          </cell>
          <cell r="AH10790" t="str">
            <v>Tiến độ 1</v>
          </cell>
        </row>
        <row r="10791">
          <cell r="H10791" t="str">
            <v>MC001264</v>
          </cell>
          <cell r="P10791">
            <v>2160000</v>
          </cell>
          <cell r="AC10791" t="str">
            <v>Sữa Nước Pharma</v>
          </cell>
          <cell r="AH10791" t="str">
            <v>Tiến độ 1</v>
          </cell>
        </row>
        <row r="10792">
          <cell r="H10792" t="str">
            <v>MC001264</v>
          </cell>
          <cell r="P10792">
            <v>2688000</v>
          </cell>
          <cell r="AC10792" t="str">
            <v>Sữa Nước Pharma</v>
          </cell>
          <cell r="AH10792" t="str">
            <v>Tiến độ 1</v>
          </cell>
        </row>
        <row r="10793">
          <cell r="H10793" t="str">
            <v>MC001264</v>
          </cell>
          <cell r="P10793">
            <v>1200000</v>
          </cell>
          <cell r="AC10793" t="str">
            <v>Sữa Nước</v>
          </cell>
          <cell r="AH10793" t="str">
            <v>Tiến độ 1</v>
          </cell>
        </row>
        <row r="10794">
          <cell r="H10794" t="str">
            <v>MC001264</v>
          </cell>
          <cell r="P10794">
            <v>2664000</v>
          </cell>
          <cell r="AC10794" t="str">
            <v>Sữa nước</v>
          </cell>
          <cell r="AH10794" t="str">
            <v>Tiến độ 1</v>
          </cell>
        </row>
        <row r="10795">
          <cell r="H10795" t="str">
            <v>MC001264</v>
          </cell>
          <cell r="P10795">
            <v>9504000</v>
          </cell>
          <cell r="AC10795" t="str">
            <v>Dinh Dưỡng</v>
          </cell>
          <cell r="AH10795" t="str">
            <v>Tiến độ 1</v>
          </cell>
        </row>
        <row r="10796">
          <cell r="H10796" t="str">
            <v>MC001264</v>
          </cell>
          <cell r="P10796">
            <v>11592000</v>
          </cell>
          <cell r="AC10796" t="str">
            <v>Dinh Dưỡng</v>
          </cell>
          <cell r="AH10796" t="str">
            <v>Tiến độ 1</v>
          </cell>
        </row>
        <row r="10797">
          <cell r="H10797" t="str">
            <v>MC001264</v>
          </cell>
          <cell r="P10797">
            <v>5760000</v>
          </cell>
          <cell r="AC10797" t="str">
            <v>Dinh Dưỡng</v>
          </cell>
          <cell r="AH10797" t="str">
            <v>Tiến độ 1</v>
          </cell>
        </row>
        <row r="10798">
          <cell r="H10798" t="str">
            <v>MC002663</v>
          </cell>
          <cell r="P10798">
            <v>5748000</v>
          </cell>
          <cell r="AC10798" t="str">
            <v>Dinh Dưỡng</v>
          </cell>
          <cell r="AH10798" t="str">
            <v>Tiến độ 1</v>
          </cell>
        </row>
        <row r="10799">
          <cell r="H10799" t="str">
            <v>MC002663</v>
          </cell>
          <cell r="P10799">
            <v>24900000</v>
          </cell>
          <cell r="AC10799" t="str">
            <v>Dinh Dưỡng</v>
          </cell>
          <cell r="AH10799" t="str">
            <v>Tiến độ 1</v>
          </cell>
        </row>
        <row r="10800">
          <cell r="H10800" t="str">
            <v>MC002663</v>
          </cell>
          <cell r="P10800">
            <v>11592000</v>
          </cell>
          <cell r="AC10800" t="str">
            <v>Dinh Dưỡng</v>
          </cell>
          <cell r="AH10800" t="str">
            <v>Tiến độ 1</v>
          </cell>
        </row>
        <row r="10801">
          <cell r="H10801" t="str">
            <v>MC002663</v>
          </cell>
          <cell r="P10801">
            <v>13320000</v>
          </cell>
          <cell r="AC10801" t="str">
            <v>Dinh Dưỡng</v>
          </cell>
          <cell r="AH10801" t="str">
            <v>Tiến độ 1</v>
          </cell>
        </row>
        <row r="10802">
          <cell r="H10802" t="str">
            <v>MC002663</v>
          </cell>
          <cell r="P10802">
            <v>13320000</v>
          </cell>
          <cell r="AC10802" t="str">
            <v>Dinh Dưỡng</v>
          </cell>
          <cell r="AH10802" t="str">
            <v>Tiến độ 1</v>
          </cell>
        </row>
        <row r="10803">
          <cell r="H10803" t="str">
            <v>MC002663</v>
          </cell>
          <cell r="P10803">
            <v>8880000</v>
          </cell>
          <cell r="AC10803" t="str">
            <v>Dinh Dưỡng</v>
          </cell>
          <cell r="AH10803" t="str">
            <v>Tiến độ 1</v>
          </cell>
        </row>
        <row r="10804">
          <cell r="H10804" t="str">
            <v>MC002663</v>
          </cell>
          <cell r="P10804">
            <v>14256000</v>
          </cell>
          <cell r="AC10804" t="str">
            <v>Dinh Dưỡng</v>
          </cell>
          <cell r="AH10804" t="str">
            <v>Tiến độ 1</v>
          </cell>
        </row>
        <row r="10805">
          <cell r="H10805" t="str">
            <v>MC002663</v>
          </cell>
          <cell r="P10805">
            <v>23160000</v>
          </cell>
          <cell r="AC10805" t="str">
            <v>Dinh Dưỡng</v>
          </cell>
          <cell r="AH10805" t="str">
            <v>Tiến độ 1</v>
          </cell>
        </row>
        <row r="10806">
          <cell r="H10806" t="str">
            <v>MC002663</v>
          </cell>
          <cell r="P10806">
            <v>33696000</v>
          </cell>
          <cell r="AC10806" t="str">
            <v>Dinh Dưỡng</v>
          </cell>
          <cell r="AH10806" t="str">
            <v>Tiến độ 1</v>
          </cell>
        </row>
        <row r="10807">
          <cell r="H10807" t="str">
            <v>MC002663</v>
          </cell>
          <cell r="P10807">
            <v>31800000</v>
          </cell>
          <cell r="AC10807" t="str">
            <v>Sữa Bột Colos</v>
          </cell>
          <cell r="AH10807" t="str">
            <v>Tiến độ 1</v>
          </cell>
        </row>
        <row r="10808">
          <cell r="H10808" t="str">
            <v>MC002787</v>
          </cell>
          <cell r="P10808">
            <v>1088000</v>
          </cell>
          <cell r="AC10808" t="str">
            <v>Bột Ăn Dặm</v>
          </cell>
          <cell r="AH10808" t="str">
            <v>Tiến độ 1</v>
          </cell>
        </row>
        <row r="10809">
          <cell r="H10809" t="str">
            <v>MC002787</v>
          </cell>
          <cell r="P10809">
            <v>952000</v>
          </cell>
          <cell r="AC10809" t="str">
            <v>Bột Ăn Dặm</v>
          </cell>
          <cell r="AH10809" t="str">
            <v>Tiến độ 1</v>
          </cell>
        </row>
        <row r="10810">
          <cell r="H10810" t="str">
            <v>MC002787</v>
          </cell>
          <cell r="P10810">
            <v>944000</v>
          </cell>
          <cell r="AC10810" t="str">
            <v>Bột Ăn Dặm</v>
          </cell>
          <cell r="AH10810" t="str">
            <v>Tiến độ 1</v>
          </cell>
        </row>
        <row r="10811">
          <cell r="H10811" t="str">
            <v>MC002787</v>
          </cell>
          <cell r="P10811">
            <v>944000</v>
          </cell>
          <cell r="AC10811" t="str">
            <v>Bột Ăn Dặm</v>
          </cell>
          <cell r="AH10811" t="str">
            <v>Tiến độ 1</v>
          </cell>
        </row>
        <row r="10812">
          <cell r="H10812" t="str">
            <v>MC002787</v>
          </cell>
          <cell r="P10812">
            <v>944000</v>
          </cell>
          <cell r="AC10812" t="str">
            <v>Bột Ăn Dặm</v>
          </cell>
          <cell r="AH10812" t="str">
            <v>Tiến độ 1</v>
          </cell>
        </row>
        <row r="10813">
          <cell r="H10813" t="str">
            <v>MC002787</v>
          </cell>
          <cell r="P10813">
            <v>1088000</v>
          </cell>
          <cell r="AC10813" t="str">
            <v>Bột Ăn Dặm</v>
          </cell>
          <cell r="AH10813" t="str">
            <v>Tiến độ 1</v>
          </cell>
        </row>
        <row r="10814">
          <cell r="H10814" t="str">
            <v>MC002787</v>
          </cell>
          <cell r="P10814">
            <v>4320000</v>
          </cell>
          <cell r="AC10814" t="str">
            <v>Sữa Bột Colos</v>
          </cell>
          <cell r="AH10814" t="str">
            <v>Tiến độ 1</v>
          </cell>
        </row>
        <row r="10815">
          <cell r="H10815" t="str">
            <v>MC002787</v>
          </cell>
          <cell r="P10815">
            <v>8480000</v>
          </cell>
          <cell r="AC10815" t="str">
            <v>Sữa Bột Colos</v>
          </cell>
          <cell r="AH10815" t="str">
            <v>Tiến độ 1</v>
          </cell>
        </row>
        <row r="10816">
          <cell r="H10816" t="str">
            <v>MC002787</v>
          </cell>
          <cell r="P10816">
            <v>4160000</v>
          </cell>
          <cell r="AC10816" t="str">
            <v>Sữa Bột Colos</v>
          </cell>
          <cell r="AH10816" t="str">
            <v>Tiến độ 1</v>
          </cell>
        </row>
        <row r="10817">
          <cell r="H10817" t="str">
            <v>MC002787</v>
          </cell>
          <cell r="P10817">
            <v>3840000</v>
          </cell>
          <cell r="AC10817" t="str">
            <v>Dinh Dưỡng</v>
          </cell>
          <cell r="AH10817" t="str">
            <v>Tiến độ 1</v>
          </cell>
        </row>
        <row r="10818">
          <cell r="H10818" t="str">
            <v>MC002787</v>
          </cell>
          <cell r="P10818">
            <v>4980000</v>
          </cell>
          <cell r="AC10818" t="str">
            <v>Dinh Dưỡng</v>
          </cell>
          <cell r="AH10818" t="str">
            <v>Tiến độ 1</v>
          </cell>
        </row>
        <row r="10819">
          <cell r="H10819" t="str">
            <v>MC002787</v>
          </cell>
          <cell r="P10819">
            <v>3864000</v>
          </cell>
          <cell r="AC10819" t="str">
            <v>Dinh Dưỡng</v>
          </cell>
          <cell r="AH10819" t="str">
            <v>Tiến độ 1</v>
          </cell>
        </row>
        <row r="10820">
          <cell r="H10820" t="str">
            <v>MC002787</v>
          </cell>
          <cell r="P10820">
            <v>5920000</v>
          </cell>
          <cell r="AC10820" t="str">
            <v>Dinh Dưỡng</v>
          </cell>
          <cell r="AH10820" t="str">
            <v>Tiến độ 1</v>
          </cell>
        </row>
        <row r="10821">
          <cell r="H10821" t="str">
            <v>MC002787</v>
          </cell>
          <cell r="P10821">
            <v>5920000</v>
          </cell>
          <cell r="AC10821" t="str">
            <v>Dinh Dưỡng</v>
          </cell>
          <cell r="AH10821" t="str">
            <v>Tiến độ 1</v>
          </cell>
        </row>
        <row r="10822">
          <cell r="H10822" t="str">
            <v>MC002787</v>
          </cell>
          <cell r="P10822">
            <v>6336000</v>
          </cell>
          <cell r="AC10822" t="str">
            <v>Dinh Dưỡng</v>
          </cell>
          <cell r="AH10822" t="str">
            <v>Tiến độ 1</v>
          </cell>
        </row>
        <row r="10823">
          <cell r="H10823" t="str">
            <v>MC002787</v>
          </cell>
          <cell r="P10823">
            <v>9264000</v>
          </cell>
          <cell r="AC10823" t="str">
            <v>Dinh Dưỡng</v>
          </cell>
          <cell r="AH10823" t="str">
            <v>Tiến độ 1</v>
          </cell>
        </row>
        <row r="10824">
          <cell r="H10824" t="str">
            <v>MC002787</v>
          </cell>
          <cell r="P10824">
            <v>11232000</v>
          </cell>
          <cell r="AC10824" t="str">
            <v>Dinh Dưỡng</v>
          </cell>
          <cell r="AH10824" t="str">
            <v>Tiến độ 1</v>
          </cell>
        </row>
        <row r="10825">
          <cell r="H10825" t="str">
            <v>MC002770</v>
          </cell>
          <cell r="P10825">
            <v>12720000</v>
          </cell>
          <cell r="AC10825" t="str">
            <v>Sữa Bột Colos</v>
          </cell>
          <cell r="AH10825" t="str">
            <v>Tiến độ 1</v>
          </cell>
        </row>
        <row r="10826">
          <cell r="H10826" t="str">
            <v>MC002770</v>
          </cell>
          <cell r="P10826">
            <v>1632000</v>
          </cell>
          <cell r="AC10826" t="str">
            <v>Bột Ăn Dặm</v>
          </cell>
          <cell r="AH10826" t="str">
            <v>Tiến độ 1</v>
          </cell>
        </row>
        <row r="10827">
          <cell r="H10827" t="str">
            <v>MC002770</v>
          </cell>
          <cell r="P10827">
            <v>1416000</v>
          </cell>
          <cell r="AC10827" t="str">
            <v>Bột Ăn Dặm</v>
          </cell>
          <cell r="AH10827" t="str">
            <v>Tiến độ 1</v>
          </cell>
        </row>
        <row r="10828">
          <cell r="H10828" t="str">
            <v>MC002770</v>
          </cell>
          <cell r="P10828">
            <v>1416000</v>
          </cell>
          <cell r="AC10828" t="str">
            <v>Bột Ăn Dặm</v>
          </cell>
          <cell r="AH10828" t="str">
            <v>Tiến độ 1</v>
          </cell>
        </row>
        <row r="10829">
          <cell r="H10829" t="str">
            <v>MC002770</v>
          </cell>
          <cell r="P10829">
            <v>1416000</v>
          </cell>
          <cell r="AC10829" t="str">
            <v>Bột Ăn Dặm</v>
          </cell>
          <cell r="AH10829" t="str">
            <v>Tiến độ 1</v>
          </cell>
        </row>
        <row r="10830">
          <cell r="H10830" t="str">
            <v>MC002770</v>
          </cell>
          <cell r="P10830">
            <v>1632000</v>
          </cell>
          <cell r="AC10830" t="str">
            <v>Bột Ăn Dặm</v>
          </cell>
          <cell r="AH10830" t="str">
            <v>Tiến độ 1</v>
          </cell>
        </row>
        <row r="10831">
          <cell r="H10831" t="str">
            <v>MC002770</v>
          </cell>
          <cell r="P10831">
            <v>9264000</v>
          </cell>
          <cell r="AC10831" t="str">
            <v>Dinh Dưỡng</v>
          </cell>
          <cell r="AH10831" t="str">
            <v>Tiến độ 1</v>
          </cell>
        </row>
        <row r="10832">
          <cell r="H10832" t="str">
            <v>MC002770</v>
          </cell>
          <cell r="P10832">
            <v>11232000</v>
          </cell>
          <cell r="AC10832" t="str">
            <v>Dinh Dưỡng</v>
          </cell>
          <cell r="AH10832" t="str">
            <v>Tiến độ 1</v>
          </cell>
        </row>
        <row r="10833">
          <cell r="H10833" t="str">
            <v>MC002770</v>
          </cell>
          <cell r="P10833">
            <v>5748000</v>
          </cell>
          <cell r="AC10833" t="str">
            <v>Dinh Dưỡng</v>
          </cell>
          <cell r="AH10833" t="str">
            <v>Tiến độ 1</v>
          </cell>
        </row>
        <row r="10834">
          <cell r="H10834" t="str">
            <v>MC002770</v>
          </cell>
          <cell r="P10834">
            <v>8880000</v>
          </cell>
          <cell r="AC10834" t="str">
            <v>Dinh Dưỡng</v>
          </cell>
          <cell r="AH10834" t="str">
            <v>Tiến độ 1</v>
          </cell>
        </row>
        <row r="10835">
          <cell r="H10835" t="str">
            <v>MC002770</v>
          </cell>
          <cell r="P10835">
            <v>8880000</v>
          </cell>
          <cell r="AC10835" t="str">
            <v>Dinh Dưỡng</v>
          </cell>
          <cell r="AH10835" t="str">
            <v>Tiến độ 1</v>
          </cell>
        </row>
        <row r="10836">
          <cell r="H10836" t="str">
            <v>MC002770</v>
          </cell>
          <cell r="P10836">
            <v>8880000</v>
          </cell>
          <cell r="AC10836" t="str">
            <v>Dinh Dưỡng</v>
          </cell>
          <cell r="AH10836" t="str">
            <v>Tiến độ 1</v>
          </cell>
        </row>
        <row r="10837">
          <cell r="H10837" t="str">
            <v>MC002770</v>
          </cell>
          <cell r="P10837">
            <v>4752000</v>
          </cell>
          <cell r="AC10837" t="str">
            <v>Dinh Dưỡng</v>
          </cell>
          <cell r="AH10837" t="str">
            <v>Tiến độ 1</v>
          </cell>
        </row>
        <row r="10838">
          <cell r="H10838" t="str">
            <v>MC002771</v>
          </cell>
          <cell r="P10838">
            <v>1632000</v>
          </cell>
          <cell r="AC10838" t="str">
            <v>Bột Ăn Dặm</v>
          </cell>
          <cell r="AH10838" t="str">
            <v>Tiến độ 1</v>
          </cell>
        </row>
        <row r="10839">
          <cell r="H10839" t="str">
            <v>MC002771</v>
          </cell>
          <cell r="P10839">
            <v>1428000</v>
          </cell>
          <cell r="AC10839" t="str">
            <v>Bột Ăn Dặm</v>
          </cell>
          <cell r="AH10839" t="str">
            <v>Tiến độ 1</v>
          </cell>
        </row>
        <row r="10840">
          <cell r="H10840" t="str">
            <v>MC002771</v>
          </cell>
          <cell r="P10840">
            <v>4248000</v>
          </cell>
          <cell r="AC10840" t="str">
            <v>Bột Ăn Dặm</v>
          </cell>
          <cell r="AH10840" t="str">
            <v>Tiến độ 1</v>
          </cell>
        </row>
        <row r="10841">
          <cell r="H10841" t="str">
            <v>MC002771</v>
          </cell>
          <cell r="P10841">
            <v>2832000</v>
          </cell>
          <cell r="AC10841" t="str">
            <v>Bột Ăn Dặm</v>
          </cell>
          <cell r="AH10841" t="str">
            <v>Tiến độ 1</v>
          </cell>
        </row>
        <row r="10842">
          <cell r="H10842" t="str">
            <v>MC002771</v>
          </cell>
          <cell r="P10842">
            <v>4248000</v>
          </cell>
          <cell r="AC10842" t="str">
            <v>Bột Ăn Dặm</v>
          </cell>
          <cell r="AH10842" t="str">
            <v>Tiến độ 1</v>
          </cell>
        </row>
        <row r="10843">
          <cell r="H10843" t="str">
            <v>MC002771</v>
          </cell>
          <cell r="P10843">
            <v>4248000</v>
          </cell>
          <cell r="AC10843" t="str">
            <v>Bột Ăn Dặm</v>
          </cell>
          <cell r="AH10843" t="str">
            <v>Tiến độ 1</v>
          </cell>
        </row>
        <row r="10844">
          <cell r="H10844" t="str">
            <v>MC002771</v>
          </cell>
          <cell r="P10844">
            <v>4896000</v>
          </cell>
          <cell r="AC10844" t="str">
            <v>Bột Ăn Dặm</v>
          </cell>
          <cell r="AH10844" t="str">
            <v>Tiến độ 1</v>
          </cell>
        </row>
        <row r="10845">
          <cell r="H10845" t="str">
            <v>MC002771</v>
          </cell>
          <cell r="P10845">
            <v>19440000</v>
          </cell>
          <cell r="AC10845" t="str">
            <v>Sữa Bột Colos</v>
          </cell>
          <cell r="AH10845" t="str">
            <v>Tiến độ 1</v>
          </cell>
        </row>
        <row r="10846">
          <cell r="H10846" t="str">
            <v>MC002771</v>
          </cell>
          <cell r="P10846">
            <v>31800000</v>
          </cell>
          <cell r="AC10846" t="str">
            <v>Sữa Bột Colos</v>
          </cell>
          <cell r="AH10846" t="str">
            <v>Tiến độ 1</v>
          </cell>
        </row>
        <row r="10847">
          <cell r="H10847" t="str">
            <v>MC002771</v>
          </cell>
          <cell r="P10847">
            <v>18720000</v>
          </cell>
          <cell r="AC10847" t="str">
            <v>Sữa Bột Colos</v>
          </cell>
          <cell r="AH10847" t="str">
            <v>Tiến độ 1</v>
          </cell>
        </row>
        <row r="10848">
          <cell r="H10848" t="str">
            <v>MC002771</v>
          </cell>
          <cell r="P10848">
            <v>17280000</v>
          </cell>
          <cell r="AC10848" t="str">
            <v>Dinh Dưỡng</v>
          </cell>
          <cell r="AH10848" t="str">
            <v>Tiến độ 1</v>
          </cell>
        </row>
        <row r="10849">
          <cell r="H10849" t="str">
            <v>MC002771</v>
          </cell>
          <cell r="P10849">
            <v>22992000</v>
          </cell>
          <cell r="AC10849" t="str">
            <v>Dinh Dưỡng</v>
          </cell>
          <cell r="AH10849" t="str">
            <v>Tiến độ 1</v>
          </cell>
        </row>
        <row r="10850">
          <cell r="H10850" t="str">
            <v>MC002771</v>
          </cell>
          <cell r="P10850">
            <v>19920000</v>
          </cell>
          <cell r="AC10850" t="str">
            <v>Dinh Dưỡng</v>
          </cell>
          <cell r="AH10850" t="str">
            <v>Tiến độ 1</v>
          </cell>
        </row>
        <row r="10851">
          <cell r="H10851" t="str">
            <v>MC002771</v>
          </cell>
          <cell r="P10851">
            <v>22200000</v>
          </cell>
          <cell r="AC10851" t="str">
            <v>Dinh Dưỡng</v>
          </cell>
          <cell r="AH10851" t="str">
            <v>Tiến độ 1</v>
          </cell>
        </row>
        <row r="10852">
          <cell r="H10852" t="str">
            <v>MC002771</v>
          </cell>
          <cell r="P10852">
            <v>22200000</v>
          </cell>
          <cell r="AC10852" t="str">
            <v>Dinh Dưỡng</v>
          </cell>
          <cell r="AH10852" t="str">
            <v>Tiến độ 1</v>
          </cell>
        </row>
        <row r="10853">
          <cell r="H10853" t="str">
            <v>MC002771</v>
          </cell>
          <cell r="P10853">
            <v>22200000</v>
          </cell>
          <cell r="AC10853" t="str">
            <v>Dinh Dưỡng</v>
          </cell>
          <cell r="AH10853" t="str">
            <v>Tiến độ 1</v>
          </cell>
        </row>
        <row r="10854">
          <cell r="H10854" t="str">
            <v>MC002771</v>
          </cell>
          <cell r="P10854">
            <v>23760000</v>
          </cell>
          <cell r="AC10854" t="str">
            <v>Dinh Dưỡng</v>
          </cell>
          <cell r="AH10854" t="str">
            <v>Tiến độ 1</v>
          </cell>
        </row>
        <row r="10855">
          <cell r="H10855" t="str">
            <v>MC002771</v>
          </cell>
          <cell r="P10855">
            <v>15456000</v>
          </cell>
          <cell r="AC10855" t="str">
            <v>Dinh Dưỡng</v>
          </cell>
          <cell r="AH10855" t="str">
            <v>Tiến độ 1</v>
          </cell>
        </row>
        <row r="10856">
          <cell r="H10856" t="str">
            <v>MC002771</v>
          </cell>
          <cell r="P10856">
            <v>27792000</v>
          </cell>
          <cell r="AC10856" t="str">
            <v>Dinh Dưỡng</v>
          </cell>
          <cell r="AH10856" t="str">
            <v>Tiến độ 1</v>
          </cell>
        </row>
        <row r="10857">
          <cell r="H10857" t="str">
            <v>MC002771</v>
          </cell>
          <cell r="P10857">
            <v>39312000</v>
          </cell>
          <cell r="AC10857" t="str">
            <v>Dinh Dưỡng</v>
          </cell>
          <cell r="AH10857" t="str">
            <v>Tiến độ 1</v>
          </cell>
        </row>
        <row r="10858">
          <cell r="H10858" t="str">
            <v>MC002586</v>
          </cell>
          <cell r="P10858">
            <v>18528000</v>
          </cell>
          <cell r="AC10858" t="str">
            <v>Dinh Dưỡng</v>
          </cell>
          <cell r="AH10858" t="str">
            <v>Tiến độ 1</v>
          </cell>
        </row>
        <row r="10859">
          <cell r="H10859" t="str">
            <v>MC002586</v>
          </cell>
          <cell r="P10859">
            <v>41160000</v>
          </cell>
          <cell r="AC10859" t="str">
            <v>Dinh Dưỡng</v>
          </cell>
          <cell r="AH10859" t="str">
            <v>Tiến độ 1</v>
          </cell>
        </row>
        <row r="10860">
          <cell r="H10860" t="str">
            <v>MC002586</v>
          </cell>
          <cell r="P10860">
            <v>14940000</v>
          </cell>
          <cell r="AC10860" t="str">
            <v>Dinh Dưỡng</v>
          </cell>
          <cell r="AH10860" t="str">
            <v>Tiến độ 1</v>
          </cell>
        </row>
        <row r="10861">
          <cell r="H10861" t="str">
            <v>MC002586</v>
          </cell>
          <cell r="P10861">
            <v>7656000</v>
          </cell>
          <cell r="AC10861" t="str">
            <v>Dinh Dưỡng</v>
          </cell>
          <cell r="AH10861" t="str">
            <v>Tiến độ 1</v>
          </cell>
        </row>
        <row r="10862">
          <cell r="H10862" t="str">
            <v>MC002586</v>
          </cell>
          <cell r="P10862">
            <v>5920000</v>
          </cell>
          <cell r="AC10862" t="str">
            <v>Dinh Dưỡng</v>
          </cell>
          <cell r="AH10862" t="str">
            <v>Tiến độ 1</v>
          </cell>
        </row>
        <row r="10863">
          <cell r="H10863" t="str">
            <v>MC002586</v>
          </cell>
          <cell r="P10863">
            <v>38016000</v>
          </cell>
          <cell r="AC10863" t="str">
            <v>Dinh Dưỡng</v>
          </cell>
          <cell r="AH10863" t="str">
            <v>Tiến độ 1</v>
          </cell>
        </row>
        <row r="10864">
          <cell r="H10864" t="str">
            <v>MC002586</v>
          </cell>
          <cell r="P10864">
            <v>21825000</v>
          </cell>
          <cell r="AC10864" t="str">
            <v>Nunest</v>
          </cell>
          <cell r="AH10864" t="str">
            <v>Tiến độ 1</v>
          </cell>
        </row>
        <row r="10865">
          <cell r="H10865" t="str">
            <v>MC002374</v>
          </cell>
          <cell r="P10865">
            <v>6024000</v>
          </cell>
          <cell r="AC10865" t="str">
            <v>Dinh Dưỡng</v>
          </cell>
          <cell r="AH10865" t="str">
            <v>Tiến độ 1</v>
          </cell>
        </row>
        <row r="10866">
          <cell r="H10866" t="str">
            <v>MC000074</v>
          </cell>
          <cell r="P10866">
            <v>66264000</v>
          </cell>
          <cell r="AC10866" t="str">
            <v>Dinh Dưỡng</v>
          </cell>
          <cell r="AH10866" t="str">
            <v>Tiến độ 1</v>
          </cell>
        </row>
        <row r="10867">
          <cell r="H10867" t="str">
            <v>MC000476</v>
          </cell>
          <cell r="P10867">
            <v>12048000</v>
          </cell>
          <cell r="AC10867" t="str">
            <v>Dinh Dưỡng</v>
          </cell>
          <cell r="AH10867" t="str">
            <v>Tiến độ 1</v>
          </cell>
        </row>
        <row r="10868">
          <cell r="H10868" t="str">
            <v>MC000478</v>
          </cell>
          <cell r="P10868">
            <v>30120000</v>
          </cell>
          <cell r="AC10868" t="str">
            <v>Dinh Dưỡng</v>
          </cell>
          <cell r="AH10868" t="str">
            <v>Tiến độ 1</v>
          </cell>
        </row>
        <row r="10869">
          <cell r="H10869" t="str">
            <v>MC002609</v>
          </cell>
          <cell r="P10869">
            <v>360000</v>
          </cell>
          <cell r="AC10869" t="str">
            <v>Pur</v>
          </cell>
          <cell r="AH10869" t="str">
            <v>Tiến độ 1</v>
          </cell>
        </row>
        <row r="10870">
          <cell r="H10870" t="str">
            <v>MC002241</v>
          </cell>
          <cell r="P10870">
            <v>520000</v>
          </cell>
          <cell r="AC10870" t="str">
            <v>Pharma</v>
          </cell>
          <cell r="AH10870" t="str">
            <v>Tiến độ 1</v>
          </cell>
        </row>
        <row r="10871">
          <cell r="H10871" t="str">
            <v>MC002652</v>
          </cell>
          <cell r="P10871">
            <v>10560000</v>
          </cell>
          <cell r="AC10871" t="str">
            <v>Sữa Nước</v>
          </cell>
          <cell r="AH10871" t="str">
            <v>Tiến độ 1</v>
          </cell>
        </row>
        <row r="10872">
          <cell r="H10872" t="str">
            <v>MC002652</v>
          </cell>
          <cell r="P10872">
            <v>10560000</v>
          </cell>
          <cell r="AC10872" t="str">
            <v>Sữa Nước</v>
          </cell>
          <cell r="AH10872" t="str">
            <v>Tiến độ 1</v>
          </cell>
        </row>
        <row r="10873">
          <cell r="H10873" t="str">
            <v>MC002649</v>
          </cell>
          <cell r="P10873">
            <v>11405000</v>
          </cell>
          <cell r="AC10873" t="str">
            <v>Sữa Nước</v>
          </cell>
          <cell r="AH10873" t="str">
            <v>Tiến độ 1</v>
          </cell>
        </row>
        <row r="10874">
          <cell r="H10874" t="str">
            <v>MC000811</v>
          </cell>
          <cell r="P10874">
            <v>720000</v>
          </cell>
          <cell r="AC10874" t="str">
            <v>Sữa Nước Pharma</v>
          </cell>
          <cell r="AH10874" t="str">
            <v>Tiến độ 1</v>
          </cell>
        </row>
        <row r="10875">
          <cell r="H10875" t="str">
            <v>MC002423</v>
          </cell>
          <cell r="P10875">
            <v>1200000</v>
          </cell>
          <cell r="AC10875" t="str">
            <v>Sữa Nước Pharma</v>
          </cell>
          <cell r="AH10875" t="str">
            <v>Tiến độ 1</v>
          </cell>
        </row>
        <row r="10876">
          <cell r="H10876" t="str">
            <v>MC002589</v>
          </cell>
          <cell r="P10876">
            <v>4440000</v>
          </cell>
          <cell r="AC10876" t="str">
            <v>Dinh Dưỡng</v>
          </cell>
          <cell r="AH10876" t="str">
            <v>Tiến độ 1</v>
          </cell>
        </row>
        <row r="10877">
          <cell r="H10877" t="str">
            <v>MC002589</v>
          </cell>
          <cell r="P10877">
            <v>11250000</v>
          </cell>
          <cell r="AC10877" t="str">
            <v>Nunest</v>
          </cell>
          <cell r="AH10877" t="str">
            <v>Tiến độ 1</v>
          </cell>
        </row>
        <row r="10878">
          <cell r="H10878" t="str">
            <v>MC002589</v>
          </cell>
          <cell r="P10878">
            <v>4440000</v>
          </cell>
          <cell r="AC10878" t="str">
            <v>Dinh Dưỡng</v>
          </cell>
          <cell r="AH10878" t="str">
            <v>Tiến độ 1</v>
          </cell>
        </row>
        <row r="10879">
          <cell r="H10879" t="str">
            <v>MC002589</v>
          </cell>
          <cell r="P10879">
            <v>17280000</v>
          </cell>
          <cell r="AC10879" t="str">
            <v>Dinh Dưỡng</v>
          </cell>
          <cell r="AH10879" t="str">
            <v>Tiến độ 1</v>
          </cell>
        </row>
        <row r="10880">
          <cell r="H10880" t="str">
            <v>MC002589</v>
          </cell>
          <cell r="P10880">
            <v>9264000</v>
          </cell>
          <cell r="AC10880" t="str">
            <v>Dinh Dưỡng</v>
          </cell>
          <cell r="AH10880" t="str">
            <v>Tiến độ 1</v>
          </cell>
        </row>
        <row r="10881">
          <cell r="H10881" t="str">
            <v>MC002589</v>
          </cell>
          <cell r="P10881">
            <v>4980000</v>
          </cell>
          <cell r="AC10881" t="str">
            <v>Dinh Dưỡng</v>
          </cell>
          <cell r="AH10881" t="str">
            <v>Tiến độ 1</v>
          </cell>
        </row>
        <row r="10882">
          <cell r="H10882" t="str">
            <v>MC002589</v>
          </cell>
          <cell r="P10882">
            <v>7656000</v>
          </cell>
          <cell r="AC10882" t="str">
            <v>Dinh Dưỡng</v>
          </cell>
          <cell r="AH10882" t="str">
            <v>Tiến độ 1</v>
          </cell>
        </row>
        <row r="10883">
          <cell r="H10883" t="str">
            <v>MC002589</v>
          </cell>
          <cell r="P10883">
            <v>12240000</v>
          </cell>
          <cell r="AC10883" t="str">
            <v>Sữa Bột Colos</v>
          </cell>
          <cell r="AH10883" t="str">
            <v>Tiến độ 1</v>
          </cell>
        </row>
        <row r="10884">
          <cell r="H10884" t="str">
            <v>MC002589</v>
          </cell>
          <cell r="P10884">
            <v>12720000</v>
          </cell>
          <cell r="AC10884" t="str">
            <v>Sữa Bột Colos</v>
          </cell>
          <cell r="AH10884" t="str">
            <v>Tiến độ 1</v>
          </cell>
        </row>
        <row r="10885">
          <cell r="H10885" t="str">
            <v>MC002589</v>
          </cell>
          <cell r="P10885">
            <v>4896000</v>
          </cell>
          <cell r="AC10885" t="str">
            <v>Sữa Nước Colos</v>
          </cell>
          <cell r="AH10885" t="str">
            <v>Tiến độ 1</v>
          </cell>
        </row>
        <row r="10886">
          <cell r="H10886" t="str">
            <v>MC002589</v>
          </cell>
          <cell r="P10886">
            <v>4320000</v>
          </cell>
          <cell r="AC10886" t="str">
            <v>Sữa Nước</v>
          </cell>
          <cell r="AH10886" t="str">
            <v>Tiến độ 1</v>
          </cell>
        </row>
        <row r="10887">
          <cell r="H10887" t="str">
            <v>MC002507</v>
          </cell>
          <cell r="P10887">
            <v>11484000</v>
          </cell>
          <cell r="AC10887" t="str">
            <v>Dinh Dưỡng</v>
          </cell>
          <cell r="AH10887" t="str">
            <v>Tiến độ 1</v>
          </cell>
        </row>
        <row r="10888">
          <cell r="H10888" t="str">
            <v>MC002507</v>
          </cell>
          <cell r="P10888">
            <v>9960000</v>
          </cell>
          <cell r="AC10888" t="str">
            <v>Dinh Dưỡng</v>
          </cell>
          <cell r="AH10888" t="str">
            <v>Tiến độ 1</v>
          </cell>
        </row>
        <row r="10889">
          <cell r="H10889" t="str">
            <v>MC002507</v>
          </cell>
          <cell r="P10889">
            <v>1938000</v>
          </cell>
          <cell r="AC10889" t="str">
            <v>Dinh Dưỡng</v>
          </cell>
          <cell r="AH10889" t="str">
            <v>Tiến độ 1</v>
          </cell>
        </row>
        <row r="10890">
          <cell r="H10890" t="str">
            <v>MC002507</v>
          </cell>
          <cell r="P10890">
            <v>3000000</v>
          </cell>
          <cell r="AC10890" t="str">
            <v>Dinh Dưỡng</v>
          </cell>
          <cell r="AH10890" t="str">
            <v>Tiến độ 1</v>
          </cell>
        </row>
        <row r="10891">
          <cell r="H10891" t="str">
            <v>MC002038</v>
          </cell>
          <cell r="P10891">
            <v>580000</v>
          </cell>
          <cell r="AC10891" t="str">
            <v>Pur</v>
          </cell>
          <cell r="AH10891" t="str">
            <v>Tiến độ 1</v>
          </cell>
        </row>
        <row r="10892">
          <cell r="H10892" t="str">
            <v>MC001431</v>
          </cell>
          <cell r="P10892">
            <v>672000</v>
          </cell>
          <cell r="AC10892" t="str">
            <v>Pur</v>
          </cell>
          <cell r="AH10892" t="str">
            <v>Tiến độ 1</v>
          </cell>
        </row>
        <row r="10893">
          <cell r="H10893" t="str">
            <v>MC001431</v>
          </cell>
          <cell r="P10893">
            <v>1160000</v>
          </cell>
          <cell r="AC10893" t="str">
            <v>Pur</v>
          </cell>
          <cell r="AH10893" t="str">
            <v>Tiến độ 1</v>
          </cell>
        </row>
        <row r="10894">
          <cell r="H10894" t="str">
            <v>MC001431</v>
          </cell>
          <cell r="P10894">
            <v>100000</v>
          </cell>
          <cell r="AC10894" t="str">
            <v>Pur</v>
          </cell>
          <cell r="AH10894" t="str">
            <v>Tiến độ 1</v>
          </cell>
        </row>
        <row r="10895">
          <cell r="H10895" t="str">
            <v>MC001431</v>
          </cell>
          <cell r="P10895">
            <v>540000</v>
          </cell>
          <cell r="AC10895" t="str">
            <v>Pur</v>
          </cell>
          <cell r="AH10895" t="str">
            <v>Tiến độ 1</v>
          </cell>
        </row>
        <row r="10896">
          <cell r="H10896" t="str">
            <v>MC001431</v>
          </cell>
          <cell r="P10896">
            <v>385000</v>
          </cell>
          <cell r="AC10896" t="str">
            <v>Pur</v>
          </cell>
          <cell r="AH10896" t="str">
            <v>Tiến độ 1</v>
          </cell>
        </row>
        <row r="10897">
          <cell r="H10897" t="str">
            <v>MC001431</v>
          </cell>
          <cell r="P10897">
            <v>770000</v>
          </cell>
          <cell r="AC10897" t="str">
            <v>Pur</v>
          </cell>
          <cell r="AH10897" t="str">
            <v>Tiến độ 1</v>
          </cell>
        </row>
        <row r="10898">
          <cell r="H10898" t="str">
            <v>MC001431</v>
          </cell>
          <cell r="P10898">
            <v>770000</v>
          </cell>
          <cell r="AC10898" t="str">
            <v>Pur</v>
          </cell>
          <cell r="AH10898" t="str">
            <v>Tiến độ 1</v>
          </cell>
        </row>
        <row r="10899">
          <cell r="H10899" t="str">
            <v>MC001431</v>
          </cell>
          <cell r="P10899">
            <v>1595000</v>
          </cell>
          <cell r="AC10899" t="str">
            <v>Pur</v>
          </cell>
          <cell r="AH10899" t="str">
            <v>Tiến độ 1</v>
          </cell>
        </row>
        <row r="10900">
          <cell r="H10900" t="str">
            <v>MC001431</v>
          </cell>
          <cell r="P10900">
            <v>3864000</v>
          </cell>
          <cell r="AC10900" t="str">
            <v>Pur</v>
          </cell>
          <cell r="AH10900" t="str">
            <v>Tiến độ 1</v>
          </cell>
        </row>
        <row r="10901">
          <cell r="H10901" t="str">
            <v>MC001431</v>
          </cell>
          <cell r="P10901">
            <v>360000</v>
          </cell>
          <cell r="AC10901" t="str">
            <v>Pur</v>
          </cell>
          <cell r="AH10901" t="str">
            <v>Tiến độ 1</v>
          </cell>
        </row>
        <row r="10902">
          <cell r="H10902" t="str">
            <v>MC002333</v>
          </cell>
          <cell r="P10902">
            <v>180000</v>
          </cell>
          <cell r="AC10902" t="str">
            <v>Pur</v>
          </cell>
          <cell r="AH10902" t="str">
            <v>Tiến độ 1</v>
          </cell>
        </row>
        <row r="10903">
          <cell r="H10903" t="str">
            <v>MC002333</v>
          </cell>
          <cell r="P10903">
            <v>360000</v>
          </cell>
          <cell r="AC10903" t="str">
            <v>Pur</v>
          </cell>
          <cell r="AH10903" t="str">
            <v>Tiến độ 1</v>
          </cell>
        </row>
        <row r="10904">
          <cell r="H10904" t="str">
            <v>MC002550</v>
          </cell>
          <cell r="P10904">
            <v>5880000</v>
          </cell>
          <cell r="AC10904" t="str">
            <v>Dinh Dưỡng</v>
          </cell>
          <cell r="AH10904" t="str">
            <v>Tiến độ 1</v>
          </cell>
        </row>
        <row r="10905">
          <cell r="H10905" t="str">
            <v>MC000421</v>
          </cell>
          <cell r="P10905">
            <v>1920000</v>
          </cell>
          <cell r="AC10905" t="str">
            <v>Sữa Nước</v>
          </cell>
          <cell r="AH10905" t="str">
            <v>Tiến độ 1</v>
          </cell>
        </row>
        <row r="10906">
          <cell r="H10906" t="str">
            <v>MC000421</v>
          </cell>
          <cell r="P10906">
            <v>133200000</v>
          </cell>
          <cell r="AC10906" t="str">
            <v>Dinh Dưỡng</v>
          </cell>
          <cell r="AH10906" t="str">
            <v>Tiến độ 1</v>
          </cell>
        </row>
        <row r="10907">
          <cell r="H10907" t="str">
            <v>MC002800</v>
          </cell>
          <cell r="P10907">
            <v>8880000</v>
          </cell>
          <cell r="AC10907" t="str">
            <v>Dinh Dưỡng</v>
          </cell>
          <cell r="AH10907" t="str">
            <v>Tiến độ 1</v>
          </cell>
        </row>
        <row r="10908">
          <cell r="H10908" t="str">
            <v>MC002800</v>
          </cell>
          <cell r="P10908">
            <v>2220000</v>
          </cell>
          <cell r="AC10908" t="str">
            <v>Dinh Dưỡng</v>
          </cell>
          <cell r="AH10908" t="str">
            <v>Tiến độ 1</v>
          </cell>
        </row>
        <row r="10909">
          <cell r="H10909" t="str">
            <v>MC002800</v>
          </cell>
          <cell r="P10909">
            <v>2220000</v>
          </cell>
          <cell r="AC10909" t="str">
            <v>Dinh Dưỡng</v>
          </cell>
          <cell r="AH10909" t="str">
            <v>Tiến độ 1</v>
          </cell>
        </row>
        <row r="10910">
          <cell r="H10910" t="str">
            <v>MC000376</v>
          </cell>
          <cell r="P10910">
            <v>5760000</v>
          </cell>
          <cell r="AC10910" t="str">
            <v>Dinh Dưỡng</v>
          </cell>
          <cell r="AH10910" t="str">
            <v>Tiến độ 1</v>
          </cell>
        </row>
        <row r="10911">
          <cell r="H10911" t="str">
            <v>MC000376</v>
          </cell>
          <cell r="P10911">
            <v>23760000</v>
          </cell>
          <cell r="AC10911" t="str">
            <v>Dinh Dưỡng</v>
          </cell>
          <cell r="AH10911" t="str">
            <v>Tiến độ 1</v>
          </cell>
        </row>
        <row r="10912">
          <cell r="H10912" t="str">
            <v>MC000376</v>
          </cell>
          <cell r="P10912">
            <v>7656000</v>
          </cell>
          <cell r="AC10912" t="str">
            <v>Dinh Dưỡng</v>
          </cell>
          <cell r="AH10912" t="str">
            <v>Tiến độ 1</v>
          </cell>
        </row>
        <row r="10913">
          <cell r="H10913" t="str">
            <v>MC000376</v>
          </cell>
          <cell r="P10913">
            <v>11592000</v>
          </cell>
          <cell r="AC10913" t="str">
            <v>Dinh Dưỡng</v>
          </cell>
          <cell r="AH10913" t="str">
            <v>Tiến độ 1</v>
          </cell>
        </row>
        <row r="10914">
          <cell r="H10914" t="str">
            <v>MC000376</v>
          </cell>
          <cell r="P10914">
            <v>1632000</v>
          </cell>
          <cell r="AC10914" t="str">
            <v>Bột Ăn Dặm</v>
          </cell>
          <cell r="AH10914" t="str">
            <v>Tiến độ 1</v>
          </cell>
        </row>
        <row r="10915">
          <cell r="H10915" t="str">
            <v>MC000376</v>
          </cell>
          <cell r="P10915">
            <v>1416000</v>
          </cell>
          <cell r="AC10915" t="str">
            <v>Bột Ăn Dặm</v>
          </cell>
          <cell r="AH10915" t="str">
            <v>Tiến độ 1</v>
          </cell>
        </row>
        <row r="10916">
          <cell r="H10916" t="str">
            <v>MC000376</v>
          </cell>
          <cell r="P10916">
            <v>1632000</v>
          </cell>
          <cell r="AC10916" t="str">
            <v>Bột Ăn Dặm</v>
          </cell>
          <cell r="AH10916" t="str">
            <v>Tiến độ 1</v>
          </cell>
        </row>
        <row r="10917">
          <cell r="H10917" t="str">
            <v>MC002062</v>
          </cell>
          <cell r="P10917">
            <v>2340000</v>
          </cell>
          <cell r="AC10917" t="str">
            <v>Dinh Dưỡng</v>
          </cell>
          <cell r="AH10917" t="str">
            <v>Tiến độ 1</v>
          </cell>
        </row>
        <row r="10918">
          <cell r="H10918" t="str">
            <v>MC002062</v>
          </cell>
          <cell r="P10918">
            <v>4632000</v>
          </cell>
          <cell r="AC10918" t="str">
            <v>Dinh Dưỡng</v>
          </cell>
          <cell r="AH10918" t="str">
            <v>Tiến độ 1</v>
          </cell>
        </row>
        <row r="10919">
          <cell r="H10919" t="str">
            <v>MC002062</v>
          </cell>
          <cell r="P10919">
            <v>3864000</v>
          </cell>
          <cell r="AC10919" t="str">
            <v>Dinh Dưỡng</v>
          </cell>
          <cell r="AH10919" t="str">
            <v>Tiến độ 1</v>
          </cell>
        </row>
        <row r="10920">
          <cell r="H10920" t="str">
            <v>MC002062</v>
          </cell>
          <cell r="P10920">
            <v>3876000</v>
          </cell>
          <cell r="AC10920" t="str">
            <v>Dinh Dưỡng</v>
          </cell>
          <cell r="AH10920" t="str">
            <v>Tiến độ 1</v>
          </cell>
        </row>
        <row r="10921">
          <cell r="H10921" t="str">
            <v>MC000370</v>
          </cell>
          <cell r="P10921">
            <v>888000</v>
          </cell>
          <cell r="AC10921" t="str">
            <v>Sữa nước</v>
          </cell>
          <cell r="AH10921" t="str">
            <v>Tiến độ 1</v>
          </cell>
        </row>
        <row r="10922">
          <cell r="H10922" t="str">
            <v>MC000126</v>
          </cell>
          <cell r="P10922">
            <v>1728000</v>
          </cell>
          <cell r="AC10922" t="str">
            <v>Sữa Nước</v>
          </cell>
          <cell r="AH10922" t="str">
            <v>Tiến độ 1</v>
          </cell>
        </row>
        <row r="10923">
          <cell r="H10923" t="str">
            <v>MC000126</v>
          </cell>
          <cell r="P10923">
            <v>2304000</v>
          </cell>
          <cell r="AC10923" t="str">
            <v>Sữa Nước</v>
          </cell>
          <cell r="AH10923" t="str">
            <v>Tiến độ 1</v>
          </cell>
        </row>
        <row r="10924">
          <cell r="H10924" t="str">
            <v>MC000126</v>
          </cell>
          <cell r="P10924">
            <v>2246400</v>
          </cell>
          <cell r="AC10924" t="str">
            <v>Sữa Nước</v>
          </cell>
          <cell r="AH10924" t="str">
            <v>Tiến độ 1</v>
          </cell>
        </row>
        <row r="10925">
          <cell r="H10925" t="str">
            <v>MC000126</v>
          </cell>
          <cell r="P10925">
            <v>2592000</v>
          </cell>
          <cell r="AC10925" t="str">
            <v>Sữa Nước</v>
          </cell>
          <cell r="AH10925" t="str">
            <v>Tiến độ 1</v>
          </cell>
        </row>
        <row r="10926">
          <cell r="H10926" t="str">
            <v>MC000126</v>
          </cell>
          <cell r="P10926">
            <v>3974400</v>
          </cell>
          <cell r="AC10926" t="str">
            <v>Sữa Nước</v>
          </cell>
          <cell r="AH10926" t="str">
            <v>Tiến độ 1</v>
          </cell>
        </row>
        <row r="10927">
          <cell r="H10927" t="str">
            <v>MC001972</v>
          </cell>
          <cell r="P10927">
            <v>3360000</v>
          </cell>
          <cell r="AC10927" t="str">
            <v>Nunest</v>
          </cell>
          <cell r="AH10927" t="str">
            <v>Tiến độ 1</v>
          </cell>
        </row>
        <row r="10928">
          <cell r="H10928" t="str">
            <v>MC000084</v>
          </cell>
          <cell r="P10928">
            <v>2700000</v>
          </cell>
          <cell r="AC10928" t="str">
            <v>Nunest</v>
          </cell>
          <cell r="AH10928" t="str">
            <v>Tiến độ 1</v>
          </cell>
        </row>
        <row r="10929">
          <cell r="H10929" t="str">
            <v>MC000084</v>
          </cell>
          <cell r="P10929">
            <v>470000</v>
          </cell>
          <cell r="AC10929" t="str">
            <v>Nunest</v>
          </cell>
          <cell r="AH10929" t="str">
            <v>Tiến độ 1</v>
          </cell>
        </row>
        <row r="10930">
          <cell r="H10930" t="str">
            <v>MC000084</v>
          </cell>
          <cell r="P10930">
            <v>1422000</v>
          </cell>
          <cell r="AC10930" t="str">
            <v>Nunest</v>
          </cell>
          <cell r="AH10930" t="str">
            <v>Tiến độ 1</v>
          </cell>
        </row>
        <row r="10931">
          <cell r="H10931" t="str">
            <v>MC000084</v>
          </cell>
          <cell r="P10931">
            <v>747000</v>
          </cell>
          <cell r="AC10931" t="str">
            <v>Nunest</v>
          </cell>
          <cell r="AH10931" t="str">
            <v>Tiến độ 1</v>
          </cell>
        </row>
        <row r="10932">
          <cell r="H10932" t="str">
            <v>MC002460</v>
          </cell>
          <cell r="P10932">
            <v>6480000</v>
          </cell>
          <cell r="AC10932" t="str">
            <v>Sữa Bột Colos</v>
          </cell>
          <cell r="AH10932" t="str">
            <v>Tiến độ 1</v>
          </cell>
        </row>
        <row r="10933">
          <cell r="H10933" t="str">
            <v>MC002460</v>
          </cell>
          <cell r="P10933">
            <v>11844000</v>
          </cell>
          <cell r="AC10933" t="str">
            <v>Pharma</v>
          </cell>
          <cell r="AH10933" t="str">
            <v>Tiến độ 1</v>
          </cell>
        </row>
        <row r="10934">
          <cell r="H10934" t="str">
            <v>MC002460</v>
          </cell>
          <cell r="P10934">
            <v>9139200</v>
          </cell>
          <cell r="AC10934" t="str">
            <v>Sữa Nước Pharma</v>
          </cell>
          <cell r="AH10934" t="str">
            <v>Tiến độ 1</v>
          </cell>
        </row>
        <row r="10935">
          <cell r="H10935" t="str">
            <v>MC002460</v>
          </cell>
          <cell r="P10935">
            <v>4608000</v>
          </cell>
          <cell r="AC10935" t="str">
            <v>Sữa Nước</v>
          </cell>
          <cell r="AH10935" t="str">
            <v>Tiến độ 1</v>
          </cell>
        </row>
        <row r="10936">
          <cell r="H10936" t="str">
            <v>MC002460</v>
          </cell>
          <cell r="P10936">
            <v>2250000</v>
          </cell>
          <cell r="AC10936" t="str">
            <v>Nunest</v>
          </cell>
          <cell r="AH10936" t="str">
            <v>Tiến độ 1</v>
          </cell>
        </row>
        <row r="10937">
          <cell r="H10937" t="str">
            <v>MC002460</v>
          </cell>
          <cell r="P10937">
            <v>1380000</v>
          </cell>
          <cell r="AC10937" t="str">
            <v>Nunest</v>
          </cell>
          <cell r="AH10937" t="str">
            <v>Tiến độ 1</v>
          </cell>
        </row>
        <row r="10938">
          <cell r="H10938" t="str">
            <v>MC002460</v>
          </cell>
          <cell r="P10938">
            <v>4440000</v>
          </cell>
          <cell r="AC10938" t="str">
            <v>Dinh Dưỡng</v>
          </cell>
          <cell r="AH10938" t="str">
            <v>Tiến độ 1</v>
          </cell>
        </row>
        <row r="10939">
          <cell r="H10939" t="str">
            <v>MC002460</v>
          </cell>
          <cell r="P10939">
            <v>11520000</v>
          </cell>
          <cell r="AC10939" t="str">
            <v>Dinh Dưỡng</v>
          </cell>
          <cell r="AH10939" t="str">
            <v>Tiến độ 1</v>
          </cell>
        </row>
        <row r="10940">
          <cell r="H10940" t="str">
            <v>MC002068</v>
          </cell>
          <cell r="P10940">
            <v>20563200</v>
          </cell>
          <cell r="AC10940" t="str">
            <v>Sữa Nước Colos</v>
          </cell>
          <cell r="AH10940" t="str">
            <v>Tiến độ 1</v>
          </cell>
        </row>
        <row r="10941">
          <cell r="H10941" t="str">
            <v>MC001610</v>
          </cell>
          <cell r="P10941">
            <v>420000</v>
          </cell>
          <cell r="AC10941" t="str">
            <v>Pur</v>
          </cell>
          <cell r="AH10941" t="str">
            <v>Tiến độ 1</v>
          </cell>
        </row>
        <row r="10942">
          <cell r="H10942" t="str">
            <v>MC002513</v>
          </cell>
          <cell r="P10942">
            <v>6240000</v>
          </cell>
          <cell r="AC10942" t="str">
            <v>Pharma</v>
          </cell>
          <cell r="AH10942" t="str">
            <v>Tiến độ 1</v>
          </cell>
        </row>
        <row r="10943">
          <cell r="H10943" t="str">
            <v>MC002666</v>
          </cell>
          <cell r="P10943">
            <v>5760000</v>
          </cell>
          <cell r="AC10943" t="str">
            <v>Pharma</v>
          </cell>
          <cell r="AH10943" t="str">
            <v>Tiến độ 1</v>
          </cell>
        </row>
        <row r="10944">
          <cell r="H10944" t="str">
            <v>MC002666</v>
          </cell>
          <cell r="P10944">
            <v>4896000</v>
          </cell>
          <cell r="AC10944" t="str">
            <v>Sữa Nước Colos</v>
          </cell>
          <cell r="AH10944" t="str">
            <v>Tiến độ 1</v>
          </cell>
        </row>
        <row r="10945">
          <cell r="H10945" t="str">
            <v>MC002666</v>
          </cell>
          <cell r="P10945">
            <v>8640000</v>
          </cell>
          <cell r="AC10945" t="str">
            <v>Sữa Nước Pharma</v>
          </cell>
          <cell r="AH10945" t="str">
            <v>Tiến độ 1</v>
          </cell>
        </row>
        <row r="10946">
          <cell r="H10946" t="str">
            <v>MC002666</v>
          </cell>
          <cell r="P10946">
            <v>13248000</v>
          </cell>
          <cell r="AC10946" t="str">
            <v>Sữa Nước Pharma</v>
          </cell>
          <cell r="AH10946" t="str">
            <v>Tiến độ 1</v>
          </cell>
        </row>
        <row r="10947">
          <cell r="H10947" t="str">
            <v>MC002666</v>
          </cell>
          <cell r="P10947">
            <v>1800000</v>
          </cell>
          <cell r="AC10947" t="str">
            <v>Sữa Nước Pharma</v>
          </cell>
          <cell r="AH10947" t="str">
            <v>Tiến độ 1</v>
          </cell>
        </row>
        <row r="10948">
          <cell r="H10948" t="str">
            <v>MC002666</v>
          </cell>
          <cell r="P10948">
            <v>864000</v>
          </cell>
          <cell r="AC10948" t="str">
            <v>Sữa Nước</v>
          </cell>
          <cell r="AH10948" t="str">
            <v>Tiến độ 1</v>
          </cell>
        </row>
        <row r="10949">
          <cell r="H10949" t="str">
            <v>MC000871</v>
          </cell>
          <cell r="P10949">
            <v>15060000</v>
          </cell>
          <cell r="AC10949" t="str">
            <v>Dinh Dưỡng</v>
          </cell>
          <cell r="AH10949" t="str">
            <v>Tiến độ 1</v>
          </cell>
        </row>
        <row r="10950">
          <cell r="H10950" t="str">
            <v>MC000511</v>
          </cell>
          <cell r="P10950">
            <v>10040000</v>
          </cell>
          <cell r="AC10950" t="str">
            <v>Dinh Dưỡng</v>
          </cell>
          <cell r="AH10950" t="str">
            <v>Tiến độ 1</v>
          </cell>
        </row>
        <row r="10951">
          <cell r="H10951" t="str">
            <v>MC001406</v>
          </cell>
          <cell r="P10951">
            <v>14160000</v>
          </cell>
          <cell r="AC10951" t="str">
            <v>Bột Ăn Dặm</v>
          </cell>
          <cell r="AH10951" t="str">
            <v>Tiến độ 1</v>
          </cell>
        </row>
        <row r="10952">
          <cell r="H10952" t="str">
            <v>MC001406</v>
          </cell>
          <cell r="P10952">
            <v>864000</v>
          </cell>
          <cell r="AC10952" t="str">
            <v>Pur</v>
          </cell>
          <cell r="AH10952" t="str">
            <v>Tiến độ 1</v>
          </cell>
        </row>
        <row r="10953">
          <cell r="H10953" t="str">
            <v>MC001406</v>
          </cell>
          <cell r="P10953">
            <v>540000</v>
          </cell>
          <cell r="AC10953" t="str">
            <v>Pur</v>
          </cell>
          <cell r="AH10953" t="str">
            <v>Tiến độ 1</v>
          </cell>
        </row>
        <row r="10954">
          <cell r="H10954" t="str">
            <v>MC001406</v>
          </cell>
          <cell r="P10954">
            <v>696000</v>
          </cell>
          <cell r="AC10954" t="str">
            <v>Pur</v>
          </cell>
          <cell r="AH10954" t="str">
            <v>Tiến độ 1</v>
          </cell>
        </row>
        <row r="10955">
          <cell r="H10955" t="str">
            <v>MC001406</v>
          </cell>
          <cell r="P10955">
            <v>1740000</v>
          </cell>
          <cell r="AC10955" t="str">
            <v>Pur</v>
          </cell>
          <cell r="AH10955" t="str">
            <v>Tiến độ 1</v>
          </cell>
        </row>
        <row r="10956">
          <cell r="H10956" t="str">
            <v>MC001406</v>
          </cell>
          <cell r="P10956">
            <v>5600000</v>
          </cell>
          <cell r="AC10956" t="str">
            <v>Nunest</v>
          </cell>
          <cell r="AH10956" t="str">
            <v>Tiến độ 1</v>
          </cell>
        </row>
        <row r="10957">
          <cell r="H10957" t="str">
            <v>MC001406</v>
          </cell>
          <cell r="P10957">
            <v>928000</v>
          </cell>
          <cell r="AC10957" t="str">
            <v>Nunest</v>
          </cell>
          <cell r="AH10957" t="str">
            <v>Tiến độ 1</v>
          </cell>
        </row>
        <row r="10958">
          <cell r="H10958" t="str">
            <v>MC001406</v>
          </cell>
          <cell r="P10958">
            <v>5040000</v>
          </cell>
          <cell r="AC10958" t="str">
            <v>Nunest</v>
          </cell>
          <cell r="AH10958" t="str">
            <v>Tiến độ 1</v>
          </cell>
        </row>
        <row r="10959">
          <cell r="H10959" t="str">
            <v>MC002173</v>
          </cell>
          <cell r="P10959">
            <v>288000</v>
          </cell>
          <cell r="AC10959" t="str">
            <v>Sữa Nước</v>
          </cell>
          <cell r="AH10959" t="str">
            <v>Tiến độ 1</v>
          </cell>
        </row>
        <row r="10960">
          <cell r="H10960" t="str">
            <v>MC002173</v>
          </cell>
          <cell r="P10960">
            <v>296000</v>
          </cell>
          <cell r="AC10960" t="str">
            <v>Sữa nước</v>
          </cell>
          <cell r="AH10960" t="str">
            <v>Tiến độ 1</v>
          </cell>
        </row>
        <row r="10961">
          <cell r="H10961" t="str">
            <v>MC002173</v>
          </cell>
          <cell r="P10961">
            <v>68000</v>
          </cell>
          <cell r="AC10961" t="str">
            <v>Bột Ăn Dặm</v>
          </cell>
          <cell r="AH10961" t="str">
            <v>Tiến độ 1</v>
          </cell>
        </row>
        <row r="10962">
          <cell r="H10962" t="str">
            <v>MC002173</v>
          </cell>
          <cell r="P10962">
            <v>59000</v>
          </cell>
          <cell r="AC10962" t="str">
            <v>Bột Ăn Dặm</v>
          </cell>
          <cell r="AH10962" t="str">
            <v>Tiến độ 1</v>
          </cell>
        </row>
        <row r="10963">
          <cell r="H10963" t="str">
            <v>MC002173</v>
          </cell>
          <cell r="P10963">
            <v>59000</v>
          </cell>
          <cell r="AC10963" t="str">
            <v>Bột Ăn Dặm</v>
          </cell>
          <cell r="AH10963" t="str">
            <v>Tiến độ 1</v>
          </cell>
        </row>
        <row r="10964">
          <cell r="H10964" t="str">
            <v>MC002173</v>
          </cell>
          <cell r="P10964">
            <v>59000</v>
          </cell>
          <cell r="AC10964" t="str">
            <v>Bột Ăn Dặm</v>
          </cell>
          <cell r="AH10964" t="str">
            <v>Tiến độ 1</v>
          </cell>
        </row>
        <row r="10965">
          <cell r="H10965" t="str">
            <v>MC002173</v>
          </cell>
          <cell r="P10965">
            <v>386000</v>
          </cell>
          <cell r="AC10965" t="str">
            <v>Dinh Dưỡng</v>
          </cell>
          <cell r="AH10965" t="str">
            <v>Tiến độ 1</v>
          </cell>
        </row>
        <row r="10966">
          <cell r="H10966" t="str">
            <v>MC002173</v>
          </cell>
          <cell r="P10966">
            <v>748800</v>
          </cell>
          <cell r="AC10966" t="str">
            <v>Sữa Nước</v>
          </cell>
          <cell r="AH10966" t="str">
            <v>Tiến độ 1</v>
          </cell>
        </row>
        <row r="10967">
          <cell r="H10967" t="str">
            <v>MC002173</v>
          </cell>
          <cell r="P10967">
            <v>360000</v>
          </cell>
          <cell r="AC10967" t="str">
            <v>Sữa Nước Pharma</v>
          </cell>
          <cell r="AH10967" t="str">
            <v>Tiến độ 1</v>
          </cell>
        </row>
        <row r="10968">
          <cell r="H10968" t="str">
            <v>MC002173</v>
          </cell>
          <cell r="P10968">
            <v>936000</v>
          </cell>
          <cell r="AC10968" t="str">
            <v>Sữa Nước</v>
          </cell>
          <cell r="AH10968" t="str">
            <v>Tiến độ 1</v>
          </cell>
        </row>
        <row r="10969">
          <cell r="H10969" t="str">
            <v>MC002173</v>
          </cell>
          <cell r="P10969">
            <v>576000</v>
          </cell>
          <cell r="AC10969" t="str">
            <v>Sữa Nước</v>
          </cell>
          <cell r="AH10969" t="str">
            <v>Tiến độ 1</v>
          </cell>
        </row>
        <row r="10970">
          <cell r="H10970" t="str">
            <v>MC002173</v>
          </cell>
          <cell r="P10970">
            <v>312000</v>
          </cell>
          <cell r="AC10970" t="str">
            <v>Sữa Nước</v>
          </cell>
          <cell r="AH10970" t="str">
            <v>Tiến độ 1</v>
          </cell>
        </row>
        <row r="10971">
          <cell r="H10971" t="str">
            <v>MC002173</v>
          </cell>
          <cell r="P10971">
            <v>537600</v>
          </cell>
          <cell r="AC10971" t="str">
            <v>Sữa Nước Pharma</v>
          </cell>
          <cell r="AH10971" t="str">
            <v>Tiến độ 1</v>
          </cell>
        </row>
        <row r="10972">
          <cell r="H10972" t="str">
            <v>MC002173</v>
          </cell>
          <cell r="P10972">
            <v>520000</v>
          </cell>
          <cell r="AC10972" t="str">
            <v>Dinh Dưỡng</v>
          </cell>
          <cell r="AH10972" t="str">
            <v>Tiến độ 1</v>
          </cell>
        </row>
        <row r="10973">
          <cell r="H10973" t="str">
            <v>MC002173</v>
          </cell>
          <cell r="P10973">
            <v>748800</v>
          </cell>
          <cell r="AC10973" t="str">
            <v>Sữa Nước</v>
          </cell>
          <cell r="AH10973" t="str">
            <v>Tiến độ 1</v>
          </cell>
        </row>
        <row r="10974">
          <cell r="H10974" t="str">
            <v>MC002173</v>
          </cell>
          <cell r="P10974">
            <v>1324800</v>
          </cell>
          <cell r="AC10974" t="str">
            <v>Sữa Nước Pharma</v>
          </cell>
          <cell r="AH10974" t="str">
            <v>Tiến độ 1</v>
          </cell>
        </row>
        <row r="10975">
          <cell r="H10975" t="str">
            <v>MC002173</v>
          </cell>
          <cell r="P10975">
            <v>510000</v>
          </cell>
          <cell r="AC10975" t="str">
            <v>Sữa Bột Colos</v>
          </cell>
          <cell r="AH10975" t="str">
            <v>Tiến độ 1</v>
          </cell>
        </row>
        <row r="10976">
          <cell r="H10976" t="str">
            <v>MC002173</v>
          </cell>
          <cell r="P10976">
            <v>396000</v>
          </cell>
          <cell r="AC10976" t="str">
            <v>Dinh Dưỡng</v>
          </cell>
          <cell r="AH10976" t="str">
            <v>Tiến độ 1</v>
          </cell>
        </row>
        <row r="10977">
          <cell r="H10977" t="str">
            <v>MC002173</v>
          </cell>
          <cell r="P10977">
            <v>136000</v>
          </cell>
          <cell r="AC10977" t="str">
            <v>Bột Ăn Dặm</v>
          </cell>
          <cell r="AH10977" t="str">
            <v>Tiến độ 1</v>
          </cell>
        </row>
        <row r="10978">
          <cell r="H10978" t="str">
            <v>MC002173</v>
          </cell>
          <cell r="P10978">
            <v>1620000</v>
          </cell>
          <cell r="AC10978" t="str">
            <v>Pharma</v>
          </cell>
          <cell r="AH10978" t="str">
            <v>Tiến độ 1</v>
          </cell>
        </row>
        <row r="10979">
          <cell r="H10979" t="str">
            <v>MC002173</v>
          </cell>
          <cell r="P10979">
            <v>432000</v>
          </cell>
          <cell r="AC10979" t="str">
            <v>Sữa Nước</v>
          </cell>
          <cell r="AH10979" t="str">
            <v>Tiến độ 1</v>
          </cell>
        </row>
        <row r="10980">
          <cell r="H10980" t="str">
            <v>MC002173</v>
          </cell>
          <cell r="P10980">
            <v>59000</v>
          </cell>
          <cell r="AC10980" t="str">
            <v>Bột Ăn Dặm</v>
          </cell>
          <cell r="AH10980" t="str">
            <v>Tiến độ 1</v>
          </cell>
        </row>
        <row r="10981">
          <cell r="H10981" t="str">
            <v>MC002173</v>
          </cell>
          <cell r="P10981">
            <v>68000</v>
          </cell>
          <cell r="AC10981" t="str">
            <v>Bột Ăn Dặm</v>
          </cell>
          <cell r="AH10981" t="str">
            <v>Tiến độ 1</v>
          </cell>
        </row>
        <row r="10982">
          <cell r="H10982" t="str">
            <v>MC002173</v>
          </cell>
          <cell r="P10982">
            <v>68000</v>
          </cell>
          <cell r="AC10982" t="str">
            <v>Bột Ăn Dặm</v>
          </cell>
          <cell r="AH10982" t="str">
            <v>Tiến độ 1</v>
          </cell>
        </row>
        <row r="10983">
          <cell r="H10983" t="str">
            <v>MC002173</v>
          </cell>
          <cell r="P10983">
            <v>68000</v>
          </cell>
          <cell r="AC10983" t="str">
            <v>Bột Ăn Dặm</v>
          </cell>
          <cell r="AH10983" t="str">
            <v>Tiến độ 1</v>
          </cell>
        </row>
        <row r="10984">
          <cell r="H10984" t="str">
            <v>MC002173</v>
          </cell>
          <cell r="P10984">
            <v>68000</v>
          </cell>
          <cell r="AC10984" t="str">
            <v>Bột Ăn Dặm</v>
          </cell>
          <cell r="AH10984" t="str">
            <v>Tiến độ 1</v>
          </cell>
        </row>
        <row r="10985">
          <cell r="H10985" t="str">
            <v>MC002173</v>
          </cell>
          <cell r="P10985">
            <v>68000</v>
          </cell>
          <cell r="AC10985" t="str">
            <v>Bột Ăn Dặm</v>
          </cell>
          <cell r="AH10985" t="str">
            <v>Tiến độ 1</v>
          </cell>
        </row>
        <row r="10986">
          <cell r="H10986" t="str">
            <v>MC002173</v>
          </cell>
          <cell r="P10986">
            <v>1620000</v>
          </cell>
          <cell r="AC10986" t="str">
            <v>Pharma</v>
          </cell>
          <cell r="AH10986" t="str">
            <v>Tiến độ 1</v>
          </cell>
        </row>
        <row r="10987">
          <cell r="H10987" t="str">
            <v>MC002173</v>
          </cell>
          <cell r="P10987">
            <v>540000</v>
          </cell>
          <cell r="AC10987" t="str">
            <v>Pharma</v>
          </cell>
          <cell r="AH10987" t="str">
            <v>Tiến độ 1</v>
          </cell>
        </row>
        <row r="10988">
          <cell r="H10988" t="str">
            <v>MC002173</v>
          </cell>
          <cell r="P10988">
            <v>204000</v>
          </cell>
          <cell r="AC10988" t="str">
            <v>Bột Ăn Dặm</v>
          </cell>
          <cell r="AH10988" t="str">
            <v>Tiến độ 1</v>
          </cell>
        </row>
        <row r="10989">
          <cell r="H10989" t="str">
            <v>MC002173</v>
          </cell>
          <cell r="P10989">
            <v>204000</v>
          </cell>
          <cell r="AC10989" t="str">
            <v>Bột Ăn Dặm</v>
          </cell>
          <cell r="AH10989" t="str">
            <v>Tiến độ 1</v>
          </cell>
        </row>
        <row r="10990">
          <cell r="H10990" t="str">
            <v>MC002173</v>
          </cell>
          <cell r="P10990">
            <v>136000</v>
          </cell>
          <cell r="AC10990" t="str">
            <v>Bột Ăn Dặm</v>
          </cell>
          <cell r="AH10990" t="str">
            <v>Tiến độ 1</v>
          </cell>
        </row>
        <row r="10991">
          <cell r="H10991" t="str">
            <v>MC002173</v>
          </cell>
          <cell r="P10991">
            <v>59000</v>
          </cell>
          <cell r="AC10991" t="str">
            <v>Bột Ăn Dặm</v>
          </cell>
          <cell r="AH10991" t="str">
            <v>Tiến độ 1</v>
          </cell>
        </row>
        <row r="10992">
          <cell r="H10992" t="str">
            <v>MC002173</v>
          </cell>
          <cell r="P10992">
            <v>177000</v>
          </cell>
          <cell r="AC10992" t="str">
            <v>Bột Ăn Dặm</v>
          </cell>
          <cell r="AH10992" t="str">
            <v>Tiến độ 1</v>
          </cell>
        </row>
        <row r="10993">
          <cell r="H10993" t="str">
            <v>MC002173</v>
          </cell>
          <cell r="P10993">
            <v>59000</v>
          </cell>
          <cell r="AC10993" t="str">
            <v>Bột Ăn Dặm</v>
          </cell>
          <cell r="AH10993" t="str">
            <v>Tiến độ 1</v>
          </cell>
        </row>
        <row r="10994">
          <cell r="H10994" t="str">
            <v>MC002173</v>
          </cell>
          <cell r="P10994">
            <v>68000</v>
          </cell>
          <cell r="AC10994" t="str">
            <v>Bột Ăn Dặm</v>
          </cell>
          <cell r="AH10994" t="str">
            <v>Tiến độ 1</v>
          </cell>
        </row>
        <row r="10995">
          <cell r="H10995" t="str">
            <v>MC002173</v>
          </cell>
          <cell r="P10995">
            <v>68000</v>
          </cell>
          <cell r="AC10995" t="str">
            <v>Bột Ăn Dặm</v>
          </cell>
          <cell r="AH10995" t="str">
            <v>Tiến độ 1</v>
          </cell>
        </row>
        <row r="10996">
          <cell r="H10996" t="str">
            <v>MC002173</v>
          </cell>
          <cell r="P10996">
            <v>68000</v>
          </cell>
          <cell r="AC10996" t="str">
            <v>Bột Ăn Dặm</v>
          </cell>
          <cell r="AH10996" t="str">
            <v>Tiến độ 1</v>
          </cell>
        </row>
        <row r="10997">
          <cell r="H10997" t="str">
            <v>MC002173</v>
          </cell>
          <cell r="P10997">
            <v>260000</v>
          </cell>
          <cell r="AC10997" t="str">
            <v>Dinh Dưỡng</v>
          </cell>
          <cell r="AH10997" t="str">
            <v>Tiến độ 1</v>
          </cell>
        </row>
        <row r="10998">
          <cell r="H10998" t="str">
            <v>MC002173</v>
          </cell>
          <cell r="P10998">
            <v>460000</v>
          </cell>
          <cell r="AC10998" t="str">
            <v>Pharma</v>
          </cell>
          <cell r="AH10998" t="str">
            <v>Tiến độ 1</v>
          </cell>
        </row>
        <row r="10999">
          <cell r="H10999" t="str">
            <v>MC002173</v>
          </cell>
          <cell r="P10999">
            <v>370000</v>
          </cell>
          <cell r="AC10999" t="str">
            <v>Dinh Dưỡng</v>
          </cell>
          <cell r="AH10999" t="str">
            <v>Tiến độ 1</v>
          </cell>
        </row>
        <row r="11000">
          <cell r="H11000" t="str">
            <v>MC002173</v>
          </cell>
          <cell r="P11000">
            <v>68000</v>
          </cell>
          <cell r="AC11000" t="str">
            <v>Bột Ăn Dặm</v>
          </cell>
          <cell r="AH11000" t="str">
            <v>Tiến độ 1</v>
          </cell>
        </row>
        <row r="11001">
          <cell r="H11001" t="str">
            <v>MC002173</v>
          </cell>
          <cell r="P11001">
            <v>59000</v>
          </cell>
          <cell r="AC11001" t="str">
            <v>Bột Ăn Dặm</v>
          </cell>
          <cell r="AH11001" t="str">
            <v>Tiến độ 1</v>
          </cell>
        </row>
        <row r="11002">
          <cell r="H11002" t="str">
            <v>MC002173</v>
          </cell>
          <cell r="P11002">
            <v>136000</v>
          </cell>
          <cell r="AC11002" t="str">
            <v>Bột Ăn Dặm</v>
          </cell>
          <cell r="AH11002" t="str">
            <v>Tiến độ 1</v>
          </cell>
        </row>
        <row r="11003">
          <cell r="H11003" t="str">
            <v>MC002173</v>
          </cell>
          <cell r="P11003">
            <v>888000</v>
          </cell>
          <cell r="AC11003" t="str">
            <v>Sữa nước</v>
          </cell>
          <cell r="AH11003" t="str">
            <v>Tiến độ 1</v>
          </cell>
        </row>
        <row r="11004">
          <cell r="H11004" t="str">
            <v>MC002173</v>
          </cell>
          <cell r="P11004">
            <v>1987200</v>
          </cell>
          <cell r="AC11004" t="str">
            <v>Sữa Nước</v>
          </cell>
          <cell r="AH11004" t="str">
            <v>Tiến độ 1</v>
          </cell>
        </row>
        <row r="11005">
          <cell r="H11005" t="str">
            <v>MC002173</v>
          </cell>
          <cell r="P11005">
            <v>1080000</v>
          </cell>
          <cell r="AC11005" t="str">
            <v>Pharma</v>
          </cell>
          <cell r="AH11005" t="str">
            <v>Tiến độ 1</v>
          </cell>
        </row>
        <row r="11006">
          <cell r="H11006" t="str">
            <v>MC002173</v>
          </cell>
          <cell r="P11006">
            <v>144000</v>
          </cell>
          <cell r="AC11006" t="str">
            <v>Sữa nước</v>
          </cell>
          <cell r="AH11006" t="str">
            <v>Tiến độ 1</v>
          </cell>
        </row>
        <row r="11007">
          <cell r="H11007" t="str">
            <v>MC002173</v>
          </cell>
          <cell r="P11007">
            <v>1152000</v>
          </cell>
          <cell r="AC11007" t="str">
            <v>Sữa Nước</v>
          </cell>
          <cell r="AH11007" t="str">
            <v>Tiến độ 1</v>
          </cell>
        </row>
        <row r="11008">
          <cell r="H11008" t="str">
            <v>MC001142</v>
          </cell>
          <cell r="P11008">
            <v>9792000</v>
          </cell>
          <cell r="AC11008" t="str">
            <v>Sữa Nước Colos</v>
          </cell>
          <cell r="AH11008" t="str">
            <v>Tiến độ 1</v>
          </cell>
        </row>
        <row r="11009">
          <cell r="H11009" t="str">
            <v>MC001142</v>
          </cell>
          <cell r="P11009">
            <v>1416000</v>
          </cell>
          <cell r="AC11009" t="str">
            <v>Bột Ăn Dặm</v>
          </cell>
          <cell r="AH11009" t="str">
            <v>Tiến độ 1</v>
          </cell>
        </row>
        <row r="11010">
          <cell r="H11010" t="str">
            <v>MC001142</v>
          </cell>
          <cell r="P11010">
            <v>1416000</v>
          </cell>
          <cell r="AC11010" t="str">
            <v>Bột Ăn Dặm</v>
          </cell>
          <cell r="AH11010" t="str">
            <v>Tiến độ 1</v>
          </cell>
        </row>
        <row r="11011">
          <cell r="H11011" t="str">
            <v>MC001142</v>
          </cell>
          <cell r="P11011">
            <v>1416000</v>
          </cell>
          <cell r="AC11011" t="str">
            <v>Bột Ăn Dặm</v>
          </cell>
          <cell r="AH11011" t="str">
            <v>Tiến độ 1</v>
          </cell>
        </row>
        <row r="11012">
          <cell r="H11012" t="str">
            <v>MC001142</v>
          </cell>
          <cell r="P11012">
            <v>1416000</v>
          </cell>
          <cell r="AC11012" t="str">
            <v>Bột Ăn Dặm</v>
          </cell>
          <cell r="AH11012" t="str">
            <v>Tiến độ 1</v>
          </cell>
        </row>
        <row r="11013">
          <cell r="H11013" t="str">
            <v>MC001142</v>
          </cell>
          <cell r="P11013">
            <v>1416000</v>
          </cell>
          <cell r="AC11013" t="str">
            <v>Bột Ăn Dặm</v>
          </cell>
          <cell r="AH11013" t="str">
            <v>Tiến độ 1</v>
          </cell>
        </row>
        <row r="11014">
          <cell r="H11014" t="str">
            <v>MC001142</v>
          </cell>
          <cell r="P11014">
            <v>3264000</v>
          </cell>
          <cell r="AC11014" t="str">
            <v>Bột Ăn Dặm</v>
          </cell>
          <cell r="AH11014" t="str">
            <v>Tiến độ 1</v>
          </cell>
        </row>
        <row r="11015">
          <cell r="H11015" t="str">
            <v>MC001142</v>
          </cell>
          <cell r="P11015">
            <v>1632000</v>
          </cell>
          <cell r="AC11015" t="str">
            <v>Bột Ăn Dặm</v>
          </cell>
          <cell r="AH11015" t="str">
            <v>Tiến độ 1</v>
          </cell>
        </row>
        <row r="11016">
          <cell r="H11016" t="str">
            <v>MC001142</v>
          </cell>
          <cell r="P11016">
            <v>1632000</v>
          </cell>
          <cell r="AC11016" t="str">
            <v>Bột Ăn Dặm</v>
          </cell>
          <cell r="AH11016" t="str">
            <v>Tiến độ 1</v>
          </cell>
        </row>
        <row r="11017">
          <cell r="H11017" t="str">
            <v>MC001142</v>
          </cell>
          <cell r="P11017">
            <v>1416000</v>
          </cell>
          <cell r="AC11017" t="str">
            <v>Bột Ăn Dặm</v>
          </cell>
          <cell r="AH11017" t="str">
            <v>Tiến độ 1</v>
          </cell>
        </row>
        <row r="11018">
          <cell r="H11018" t="str">
            <v>MC001142</v>
          </cell>
          <cell r="P11018">
            <v>8640000</v>
          </cell>
          <cell r="AC11018" t="str">
            <v>Sữa Nước</v>
          </cell>
          <cell r="AH11018" t="str">
            <v>Tiến độ 1</v>
          </cell>
        </row>
        <row r="11019">
          <cell r="H11019" t="str">
            <v>MC001142</v>
          </cell>
          <cell r="P11019">
            <v>5760000</v>
          </cell>
          <cell r="AC11019" t="str">
            <v>Sữa Nước</v>
          </cell>
          <cell r="AH11019" t="str">
            <v>Tiến độ 1</v>
          </cell>
        </row>
        <row r="11020">
          <cell r="H11020" t="str">
            <v>MC001142</v>
          </cell>
          <cell r="P11020">
            <v>7680000</v>
          </cell>
          <cell r="AC11020" t="str">
            <v>Sữa Nước</v>
          </cell>
          <cell r="AH11020" t="str">
            <v>Tiến độ 1</v>
          </cell>
        </row>
        <row r="11021">
          <cell r="H11021" t="str">
            <v>MC001142</v>
          </cell>
          <cell r="P11021">
            <v>6624000</v>
          </cell>
          <cell r="AC11021" t="str">
            <v>Sữa Nước</v>
          </cell>
          <cell r="AH11021" t="str">
            <v>Tiến độ 1</v>
          </cell>
        </row>
        <row r="11022">
          <cell r="H11022" t="str">
            <v>MC000342</v>
          </cell>
          <cell r="P11022">
            <v>1480000</v>
          </cell>
          <cell r="AC11022" t="str">
            <v>Dinh Dưỡng</v>
          </cell>
          <cell r="AH11022" t="str">
            <v>Tiến độ 1</v>
          </cell>
        </row>
        <row r="11023">
          <cell r="H11023" t="str">
            <v>MC000342</v>
          </cell>
          <cell r="P11023">
            <v>8880000</v>
          </cell>
          <cell r="AC11023" t="str">
            <v>Dinh Dưỡng</v>
          </cell>
          <cell r="AH11023" t="str">
            <v>Tiến độ 1</v>
          </cell>
        </row>
        <row r="11024">
          <cell r="H11024" t="str">
            <v>MC000342</v>
          </cell>
          <cell r="P11024">
            <v>3456000</v>
          </cell>
          <cell r="AC11024" t="str">
            <v>Sữa Nước</v>
          </cell>
          <cell r="AH11024" t="str">
            <v>Tiến độ 1</v>
          </cell>
        </row>
        <row r="11025">
          <cell r="H11025" t="str">
            <v>MC000342</v>
          </cell>
          <cell r="P11025">
            <v>6451200</v>
          </cell>
          <cell r="AC11025" t="str">
            <v>Sữa Nước Pharma</v>
          </cell>
          <cell r="AH11025" t="str">
            <v>Tiến độ 1</v>
          </cell>
        </row>
        <row r="11026">
          <cell r="H11026" t="str">
            <v>MC000342</v>
          </cell>
          <cell r="P11026">
            <v>2160000</v>
          </cell>
          <cell r="AC11026" t="str">
            <v>Sữa Nước Pharma</v>
          </cell>
          <cell r="AH11026" t="str">
            <v>Tiến độ 1</v>
          </cell>
        </row>
        <row r="11027">
          <cell r="H11027" t="str">
            <v>MC000342</v>
          </cell>
          <cell r="P11027">
            <v>3974400</v>
          </cell>
          <cell r="AC11027" t="str">
            <v>Sữa Nước Pharma</v>
          </cell>
          <cell r="AH11027" t="str">
            <v>Tiến độ 1</v>
          </cell>
        </row>
        <row r="11028">
          <cell r="H11028" t="str">
            <v>MC000671</v>
          </cell>
          <cell r="P11028">
            <v>3456000</v>
          </cell>
          <cell r="AC11028" t="str">
            <v>Sữa Nước</v>
          </cell>
          <cell r="AH11028" t="str">
            <v>Tiến độ 1</v>
          </cell>
        </row>
        <row r="11029">
          <cell r="H11029" t="str">
            <v>MC000671</v>
          </cell>
          <cell r="P11029">
            <v>4492800</v>
          </cell>
          <cell r="AC11029" t="str">
            <v>Sữa Nước</v>
          </cell>
          <cell r="AH11029" t="str">
            <v>Tiến độ 1</v>
          </cell>
        </row>
        <row r="11030">
          <cell r="H11030" t="str">
            <v>MC000671</v>
          </cell>
          <cell r="P11030">
            <v>2592000</v>
          </cell>
          <cell r="AC11030" t="str">
            <v>Sữa Nước</v>
          </cell>
          <cell r="AH11030" t="str">
            <v>Tiến độ 1</v>
          </cell>
        </row>
        <row r="11031">
          <cell r="H11031" t="str">
            <v>MC000788</v>
          </cell>
          <cell r="P11031">
            <v>9216000</v>
          </cell>
          <cell r="AC11031" t="str">
            <v>Sữa Nước</v>
          </cell>
          <cell r="AH11031" t="str">
            <v>Tiến độ 1</v>
          </cell>
        </row>
        <row r="11032">
          <cell r="H11032" t="str">
            <v>MC000788</v>
          </cell>
          <cell r="P11032">
            <v>8985600</v>
          </cell>
          <cell r="AC11032" t="str">
            <v>Sữa Nước</v>
          </cell>
          <cell r="AH11032" t="str">
            <v>Tiến độ 1</v>
          </cell>
        </row>
        <row r="11033">
          <cell r="H11033" t="str">
            <v>MC000788</v>
          </cell>
          <cell r="P11033">
            <v>10368000</v>
          </cell>
          <cell r="AC11033" t="str">
            <v>Sữa Nước</v>
          </cell>
          <cell r="AH11033" t="str">
            <v>Tiến độ 1</v>
          </cell>
        </row>
        <row r="11034">
          <cell r="H11034" t="str">
            <v>MC000788</v>
          </cell>
          <cell r="P11034">
            <v>18144000</v>
          </cell>
          <cell r="AC11034" t="str">
            <v>Sữa Nước</v>
          </cell>
          <cell r="AH11034" t="str">
            <v>Tiến độ 1</v>
          </cell>
        </row>
        <row r="11035">
          <cell r="H11035" t="str">
            <v>MC002424</v>
          </cell>
          <cell r="P11035">
            <v>8880000</v>
          </cell>
          <cell r="AC11035" t="str">
            <v>Dinh Dưỡng</v>
          </cell>
          <cell r="AH11035" t="str">
            <v>Tiến độ 1</v>
          </cell>
        </row>
        <row r="11036">
          <cell r="H11036" t="str">
            <v>VTA20109</v>
          </cell>
          <cell r="P11036">
            <v>18072000</v>
          </cell>
          <cell r="AC11036" t="str">
            <v>Dinh Dưỡng</v>
          </cell>
          <cell r="AH11036" t="str">
            <v>Tiến độ 1</v>
          </cell>
        </row>
        <row r="11037">
          <cell r="H11037" t="str">
            <v>VTA20108</v>
          </cell>
          <cell r="P11037">
            <v>18072000</v>
          </cell>
          <cell r="AC11037" t="str">
            <v>Dinh Dưỡng</v>
          </cell>
          <cell r="AH11037" t="str">
            <v>Tiến độ 1</v>
          </cell>
        </row>
        <row r="11038">
          <cell r="H11038" t="str">
            <v>VTA20114</v>
          </cell>
          <cell r="P11038">
            <v>30120000</v>
          </cell>
          <cell r="AC11038" t="str">
            <v>Dinh Dưỡng</v>
          </cell>
          <cell r="AH11038" t="str">
            <v>Tiến độ 1</v>
          </cell>
        </row>
        <row r="11039">
          <cell r="H11039" t="str">
            <v>VTA20116</v>
          </cell>
          <cell r="P11039">
            <v>18072000</v>
          </cell>
          <cell r="AC11039" t="str">
            <v>Dinh Dưỡng</v>
          </cell>
          <cell r="AH11039" t="str">
            <v>Tiến độ 1</v>
          </cell>
        </row>
        <row r="11040">
          <cell r="H11040" t="str">
            <v>VTA20115</v>
          </cell>
          <cell r="P11040">
            <v>9036000</v>
          </cell>
          <cell r="AC11040" t="str">
            <v>Dinh Dưỡng</v>
          </cell>
          <cell r="AH11040" t="str">
            <v>Tiến độ 1</v>
          </cell>
        </row>
        <row r="11041">
          <cell r="H11041" t="str">
            <v>VTA20132</v>
          </cell>
          <cell r="P11041">
            <v>42168000</v>
          </cell>
          <cell r="AC11041" t="str">
            <v>Dinh Dưỡng</v>
          </cell>
          <cell r="AH11041" t="str">
            <v>Tiến độ 1</v>
          </cell>
        </row>
        <row r="11042">
          <cell r="H11042" t="str">
            <v>VTA20133</v>
          </cell>
          <cell r="P11042">
            <v>9036000</v>
          </cell>
          <cell r="AC11042" t="str">
            <v>Dinh Dưỡng</v>
          </cell>
          <cell r="AH11042" t="str">
            <v>Tiến độ 1</v>
          </cell>
        </row>
        <row r="11043">
          <cell r="H11043" t="str">
            <v>MC002604</v>
          </cell>
          <cell r="P11043">
            <v>1530000</v>
          </cell>
          <cell r="AC11043" t="str">
            <v>Sữa Bột Colos</v>
          </cell>
          <cell r="AH11043" t="str">
            <v>Tiến độ 1</v>
          </cell>
        </row>
        <row r="11044">
          <cell r="H11044" t="str">
            <v>MC002604</v>
          </cell>
          <cell r="P11044">
            <v>780000</v>
          </cell>
          <cell r="AC11044" t="str">
            <v>Sữa Bột Colos</v>
          </cell>
          <cell r="AH11044" t="str">
            <v>Tiến độ 1</v>
          </cell>
        </row>
        <row r="11045">
          <cell r="H11045" t="str">
            <v>MC000593</v>
          </cell>
          <cell r="P11045">
            <v>1075200</v>
          </cell>
          <cell r="AC11045" t="str">
            <v>Sữa Nước Pharma</v>
          </cell>
          <cell r="AH11045" t="str">
            <v>Tiến độ 1</v>
          </cell>
        </row>
        <row r="11046">
          <cell r="H11046" t="str">
            <v>MC002532</v>
          </cell>
          <cell r="P11046">
            <v>3225600</v>
          </cell>
          <cell r="AC11046" t="str">
            <v>Sữa Nước Pharma</v>
          </cell>
          <cell r="AH11046" t="str">
            <v>Tiến độ 1</v>
          </cell>
        </row>
        <row r="11047">
          <cell r="H11047" t="str">
            <v>MC002532</v>
          </cell>
          <cell r="P11047">
            <v>1080000</v>
          </cell>
          <cell r="AC11047" t="str">
            <v>Sữa Nước Pharma</v>
          </cell>
          <cell r="AH11047" t="str">
            <v>Tiến độ 1</v>
          </cell>
        </row>
        <row r="11048">
          <cell r="H11048" t="str">
            <v>MC002532</v>
          </cell>
          <cell r="P11048">
            <v>1296000</v>
          </cell>
          <cell r="AC11048" t="str">
            <v>Sữa Nước Pharma</v>
          </cell>
          <cell r="AH11048" t="str">
            <v>Tiến độ 1</v>
          </cell>
        </row>
        <row r="11049">
          <cell r="H11049" t="str">
            <v>MC002532</v>
          </cell>
          <cell r="P11049">
            <v>1987200</v>
          </cell>
          <cell r="AC11049" t="str">
            <v>Sữa Nước Pharma</v>
          </cell>
          <cell r="AH11049" t="str">
            <v>Tiến độ 1</v>
          </cell>
        </row>
        <row r="11050">
          <cell r="H11050" t="str">
            <v>MC000369</v>
          </cell>
          <cell r="P11050">
            <v>2160000</v>
          </cell>
          <cell r="AC11050" t="str">
            <v>Sữa Nước Pharma</v>
          </cell>
          <cell r="AH11050" t="str">
            <v>Tiến độ 1</v>
          </cell>
        </row>
        <row r="11051">
          <cell r="H11051" t="str">
            <v>MC000369</v>
          </cell>
          <cell r="P11051">
            <v>2592000</v>
          </cell>
          <cell r="AC11051" t="str">
            <v>Sữa Nước Pharma</v>
          </cell>
          <cell r="AH11051" t="str">
            <v>Tiến độ 1</v>
          </cell>
        </row>
        <row r="11052">
          <cell r="H11052" t="str">
            <v>MC002764</v>
          </cell>
          <cell r="P11052">
            <v>2073500</v>
          </cell>
          <cell r="AC11052" t="str">
            <v>Sữa Nước</v>
          </cell>
          <cell r="AH11052" t="str">
            <v>Tiến độ 1</v>
          </cell>
        </row>
        <row r="11053">
          <cell r="H11053" t="str">
            <v>MC002756</v>
          </cell>
          <cell r="P11053">
            <v>1250000</v>
          </cell>
          <cell r="AC11053" t="str">
            <v>Sữa Nước</v>
          </cell>
          <cell r="AH11053" t="str">
            <v>Tiến độ 1</v>
          </cell>
        </row>
        <row r="11054">
          <cell r="H11054" t="str">
            <v>MC002756</v>
          </cell>
          <cell r="P11054">
            <v>1250000</v>
          </cell>
          <cell r="AC11054" t="str">
            <v>Sữa Nước</v>
          </cell>
          <cell r="AH11054" t="str">
            <v>Tiến độ 1</v>
          </cell>
        </row>
        <row r="11055">
          <cell r="H11055" t="str">
            <v>MC001262</v>
          </cell>
          <cell r="P11055">
            <v>1872000</v>
          </cell>
          <cell r="AC11055" t="str">
            <v>Sữa Nước</v>
          </cell>
          <cell r="AH11055" t="str">
            <v>Tiến độ 1</v>
          </cell>
        </row>
        <row r="11056">
          <cell r="H11056" t="str">
            <v>MC001262</v>
          </cell>
          <cell r="P11056">
            <v>1152000</v>
          </cell>
          <cell r="AC11056" t="str">
            <v>Sữa Nước</v>
          </cell>
          <cell r="AH11056" t="str">
            <v>Tiến độ 1</v>
          </cell>
        </row>
        <row r="11057">
          <cell r="H11057" t="str">
            <v>MC001262</v>
          </cell>
          <cell r="P11057">
            <v>5184000</v>
          </cell>
          <cell r="AC11057" t="str">
            <v>Sữa Nước</v>
          </cell>
          <cell r="AH11057" t="str">
            <v>Tiến độ 1</v>
          </cell>
        </row>
        <row r="11058">
          <cell r="H11058" t="str">
            <v>MC001262</v>
          </cell>
          <cell r="P11058">
            <v>6912000</v>
          </cell>
          <cell r="AC11058" t="str">
            <v>Sữa Nước</v>
          </cell>
          <cell r="AH11058" t="str">
            <v>Tiến độ 1</v>
          </cell>
        </row>
        <row r="11059">
          <cell r="H11059" t="str">
            <v>MC001262</v>
          </cell>
          <cell r="P11059">
            <v>1728000</v>
          </cell>
          <cell r="AC11059" t="str">
            <v>Sữa Nước</v>
          </cell>
          <cell r="AH11059" t="str">
            <v>Tiến độ 1</v>
          </cell>
        </row>
        <row r="11060">
          <cell r="H11060" t="str">
            <v>MC001262</v>
          </cell>
          <cell r="P11060">
            <v>1987200</v>
          </cell>
          <cell r="AC11060" t="str">
            <v>Sữa Nước</v>
          </cell>
          <cell r="AH11060" t="str">
            <v>Tiến độ 1</v>
          </cell>
        </row>
        <row r="11061">
          <cell r="H11061" t="str">
            <v>MC001262</v>
          </cell>
          <cell r="P11061">
            <v>2592000</v>
          </cell>
          <cell r="AC11061" t="str">
            <v>Sữa Nước Pharma</v>
          </cell>
          <cell r="AH11061" t="str">
            <v>Tiến độ 1</v>
          </cell>
        </row>
        <row r="11062">
          <cell r="H11062" t="str">
            <v>MC001262</v>
          </cell>
          <cell r="P11062">
            <v>2160000</v>
          </cell>
          <cell r="AC11062" t="str">
            <v>Sữa Nước Pharma</v>
          </cell>
          <cell r="AH11062" t="str">
            <v>Tiến độ 1</v>
          </cell>
        </row>
        <row r="11063">
          <cell r="H11063" t="str">
            <v>MC001262</v>
          </cell>
          <cell r="P11063">
            <v>3225600</v>
          </cell>
          <cell r="AC11063" t="str">
            <v>Sữa Nước Pharma</v>
          </cell>
          <cell r="AH11063" t="str">
            <v>Tiến độ 1</v>
          </cell>
        </row>
        <row r="11064">
          <cell r="H11064" t="str">
            <v>MC001262</v>
          </cell>
          <cell r="P11064">
            <v>3864000</v>
          </cell>
          <cell r="AC11064" t="str">
            <v>Dinh Dưỡng</v>
          </cell>
          <cell r="AH11064" t="str">
            <v>Tiến độ 1</v>
          </cell>
        </row>
        <row r="11065">
          <cell r="H11065" t="str">
            <v>MC001262</v>
          </cell>
          <cell r="P11065">
            <v>7470000</v>
          </cell>
          <cell r="AC11065" t="str">
            <v>Dinh Dưỡng</v>
          </cell>
          <cell r="AH11065" t="str">
            <v>Tiến độ 1</v>
          </cell>
        </row>
        <row r="11066">
          <cell r="H11066" t="str">
            <v>MC000042</v>
          </cell>
          <cell r="P11066">
            <v>3974400</v>
          </cell>
          <cell r="AC11066" t="str">
            <v>Sữa Nước</v>
          </cell>
          <cell r="AH11066" t="str">
            <v>Tiến độ 1</v>
          </cell>
        </row>
        <row r="11067">
          <cell r="H11067" t="str">
            <v>MC000042</v>
          </cell>
          <cell r="P11067">
            <v>2592000</v>
          </cell>
          <cell r="AC11067" t="str">
            <v>Sữa Nước</v>
          </cell>
          <cell r="AH11067" t="str">
            <v>Tiến độ 1</v>
          </cell>
        </row>
        <row r="11068">
          <cell r="H11068" t="str">
            <v>MC000042</v>
          </cell>
          <cell r="P11068">
            <v>2304000</v>
          </cell>
          <cell r="AC11068" t="str">
            <v>Sữa Nước</v>
          </cell>
          <cell r="AH11068" t="str">
            <v>Tiến độ 1</v>
          </cell>
        </row>
        <row r="11069">
          <cell r="H11069" t="str">
            <v>MC000042</v>
          </cell>
          <cell r="P11069">
            <v>3456000</v>
          </cell>
          <cell r="AC11069" t="str">
            <v>Sữa Nước</v>
          </cell>
          <cell r="AH11069" t="str">
            <v>Tiến độ 1</v>
          </cell>
        </row>
        <row r="11070">
          <cell r="H11070" t="str">
            <v>MC000042</v>
          </cell>
          <cell r="P11070">
            <v>3974400</v>
          </cell>
          <cell r="AC11070" t="str">
            <v>Sữa Nước Pharma</v>
          </cell>
          <cell r="AH11070" t="str">
            <v>Tiến độ 1</v>
          </cell>
        </row>
        <row r="11071">
          <cell r="H11071" t="str">
            <v>MC000374</v>
          </cell>
          <cell r="P11071">
            <v>720000</v>
          </cell>
          <cell r="AC11071" t="str">
            <v>Sữa Nước</v>
          </cell>
          <cell r="AH11071" t="str">
            <v>Tiến độ 1</v>
          </cell>
        </row>
        <row r="11072">
          <cell r="H11072" t="str">
            <v>MC001278</v>
          </cell>
          <cell r="P11072">
            <v>2304000</v>
          </cell>
          <cell r="AC11072" t="str">
            <v>Sữa Nước</v>
          </cell>
          <cell r="AH11072" t="str">
            <v>Tiến độ 1</v>
          </cell>
        </row>
        <row r="11073">
          <cell r="H11073" t="str">
            <v>MC000129</v>
          </cell>
          <cell r="P11073">
            <v>408000</v>
          </cell>
          <cell r="AC11073" t="str">
            <v>Bột Ăn Dặm</v>
          </cell>
          <cell r="AH11073" t="str">
            <v>Tiến độ 1</v>
          </cell>
        </row>
        <row r="11074">
          <cell r="H11074" t="str">
            <v>MC000129</v>
          </cell>
          <cell r="P11074">
            <v>408000</v>
          </cell>
          <cell r="AC11074" t="str">
            <v>Bột Ăn Dặm</v>
          </cell>
          <cell r="AH11074" t="str">
            <v>Tiến độ 1</v>
          </cell>
        </row>
        <row r="11075">
          <cell r="H11075" t="str">
            <v>MC000129</v>
          </cell>
          <cell r="P11075">
            <v>354000</v>
          </cell>
          <cell r="AC11075" t="str">
            <v>Bột Ăn Dặm</v>
          </cell>
          <cell r="AH11075" t="str">
            <v>Tiến độ 1</v>
          </cell>
        </row>
        <row r="11076">
          <cell r="H11076" t="str">
            <v>MC001156</v>
          </cell>
          <cell r="P11076">
            <v>4320000</v>
          </cell>
          <cell r="AC11076" t="str">
            <v>Sữa nước</v>
          </cell>
          <cell r="AH11076" t="str">
            <v>Tiến độ 1</v>
          </cell>
        </row>
        <row r="11077">
          <cell r="H11077" t="str">
            <v>MC001156</v>
          </cell>
          <cell r="P11077">
            <v>4440000</v>
          </cell>
          <cell r="AC11077" t="str">
            <v>Dinh Dưỡng</v>
          </cell>
          <cell r="AH11077" t="str">
            <v>Tiến độ 1</v>
          </cell>
        </row>
        <row r="11078">
          <cell r="H11078" t="str">
            <v>MC001156</v>
          </cell>
          <cell r="P11078">
            <v>1632000</v>
          </cell>
          <cell r="AC11078" t="str">
            <v>Bột Ăn Dặm</v>
          </cell>
          <cell r="AH11078" t="str">
            <v>Tiến độ 1</v>
          </cell>
        </row>
        <row r="11079">
          <cell r="H11079" t="str">
            <v>MC000731</v>
          </cell>
          <cell r="P11079">
            <v>1416000</v>
          </cell>
          <cell r="AC11079" t="str">
            <v>Bột Ăn Dặm</v>
          </cell>
          <cell r="AH11079" t="str">
            <v>Tiến độ 1</v>
          </cell>
        </row>
        <row r="11080">
          <cell r="H11080" t="str">
            <v>MC000731</v>
          </cell>
          <cell r="P11080">
            <v>4896000</v>
          </cell>
          <cell r="AC11080" t="str">
            <v>Bột Ăn Dặm</v>
          </cell>
          <cell r="AH11080" t="str">
            <v>Tiến độ 1</v>
          </cell>
        </row>
        <row r="11081">
          <cell r="H11081" t="str">
            <v>MC000731</v>
          </cell>
          <cell r="P11081">
            <v>44400000</v>
          </cell>
          <cell r="AC11081" t="str">
            <v>Dinh Dưỡng</v>
          </cell>
          <cell r="AH11081" t="str">
            <v>Tiến độ 1</v>
          </cell>
        </row>
        <row r="11082">
          <cell r="H11082" t="str">
            <v>MC001264</v>
          </cell>
          <cell r="P11082">
            <v>3948000</v>
          </cell>
          <cell r="AC11082" t="str">
            <v>Pharma</v>
          </cell>
          <cell r="AH11082" t="str">
            <v>Tiến độ 1</v>
          </cell>
        </row>
        <row r="11083">
          <cell r="H11083" t="str">
            <v>MC001264</v>
          </cell>
          <cell r="P11083">
            <v>1170000</v>
          </cell>
          <cell r="AC11083" t="str">
            <v>Pharma</v>
          </cell>
          <cell r="AH11083" t="str">
            <v>Tiến độ 1</v>
          </cell>
        </row>
        <row r="11084">
          <cell r="H11084" t="str">
            <v>MC001264</v>
          </cell>
          <cell r="P11084">
            <v>4680000</v>
          </cell>
          <cell r="AC11084" t="str">
            <v>Pharma</v>
          </cell>
          <cell r="AH11084" t="str">
            <v>Tiến độ 1</v>
          </cell>
        </row>
        <row r="11085">
          <cell r="H11085" t="str">
            <v>MC001264</v>
          </cell>
          <cell r="P11085">
            <v>987000</v>
          </cell>
          <cell r="AC11085" t="str">
            <v>Pharma</v>
          </cell>
          <cell r="AH11085" t="str">
            <v>Tiến độ 1</v>
          </cell>
        </row>
        <row r="11086">
          <cell r="H11086" t="str">
            <v>MC001264</v>
          </cell>
          <cell r="P11086">
            <v>2340000</v>
          </cell>
          <cell r="AC11086" t="str">
            <v>Nunest</v>
          </cell>
          <cell r="AH11086" t="str">
            <v>Tiến độ 1</v>
          </cell>
        </row>
        <row r="11087">
          <cell r="H11087" t="str">
            <v>MC001264</v>
          </cell>
          <cell r="P11087">
            <v>3120000</v>
          </cell>
          <cell r="AC11087" t="str">
            <v>Nunest</v>
          </cell>
          <cell r="AH11087" t="str">
            <v>Tiến độ 1</v>
          </cell>
        </row>
        <row r="11088">
          <cell r="H11088" t="str">
            <v>MC001264</v>
          </cell>
          <cell r="P11088">
            <v>8640000</v>
          </cell>
          <cell r="AC11088" t="str">
            <v>Sữa nước</v>
          </cell>
          <cell r="AH11088" t="str">
            <v>Tiến độ 1</v>
          </cell>
        </row>
        <row r="11089">
          <cell r="H11089" t="str">
            <v>MC001264</v>
          </cell>
          <cell r="P11089">
            <v>5748000</v>
          </cell>
          <cell r="AC11089" t="str">
            <v>Dinh Dưỡng</v>
          </cell>
          <cell r="AH11089" t="str">
            <v>Tiến độ 1</v>
          </cell>
        </row>
        <row r="11090">
          <cell r="H11090" t="str">
            <v>MC001264</v>
          </cell>
          <cell r="P11090">
            <v>9504000</v>
          </cell>
          <cell r="AC11090" t="str">
            <v>Dinh Dưỡng</v>
          </cell>
          <cell r="AH11090" t="str">
            <v>Tiến độ 1</v>
          </cell>
        </row>
        <row r="11091">
          <cell r="H11091" t="str">
            <v>MC001264</v>
          </cell>
          <cell r="P11091">
            <v>7728000</v>
          </cell>
          <cell r="AC11091" t="str">
            <v>Dinh Dưỡng</v>
          </cell>
          <cell r="AH11091" t="str">
            <v>Tiến độ 1</v>
          </cell>
        </row>
        <row r="11092">
          <cell r="H11092" t="str">
            <v>MC000307</v>
          </cell>
          <cell r="P11092">
            <v>3240000</v>
          </cell>
          <cell r="AC11092" t="str">
            <v>Pharma</v>
          </cell>
          <cell r="AH11092" t="str">
            <v>Tiến độ 1</v>
          </cell>
        </row>
        <row r="11093">
          <cell r="H11093" t="str">
            <v>MC002664</v>
          </cell>
          <cell r="P11093">
            <v>12720000</v>
          </cell>
          <cell r="AC11093" t="str">
            <v>Sữa Bột Colos</v>
          </cell>
          <cell r="AH11093" t="str">
            <v>Tiến độ 1</v>
          </cell>
        </row>
        <row r="11094">
          <cell r="H11094" t="str">
            <v>MC002664</v>
          </cell>
          <cell r="P11094">
            <v>1416000</v>
          </cell>
          <cell r="AC11094" t="str">
            <v>Bột Ăn Dặm</v>
          </cell>
          <cell r="AH11094" t="str">
            <v>Tiến độ 1</v>
          </cell>
        </row>
        <row r="11095">
          <cell r="H11095" t="str">
            <v>MC002664</v>
          </cell>
          <cell r="P11095">
            <v>11496000</v>
          </cell>
          <cell r="AC11095" t="str">
            <v>Dinh Dưỡng</v>
          </cell>
          <cell r="AH11095" t="str">
            <v>Tiến độ 1</v>
          </cell>
        </row>
        <row r="11096">
          <cell r="H11096" t="str">
            <v>MC002664</v>
          </cell>
          <cell r="P11096">
            <v>9960000</v>
          </cell>
          <cell r="AC11096" t="str">
            <v>Dinh Dưỡng</v>
          </cell>
          <cell r="AH11096" t="str">
            <v>Tiến độ 1</v>
          </cell>
        </row>
        <row r="11097">
          <cell r="H11097" t="str">
            <v>MC002664</v>
          </cell>
          <cell r="P11097">
            <v>7728000</v>
          </cell>
          <cell r="AC11097" t="str">
            <v>Dinh Dưỡng</v>
          </cell>
          <cell r="AH11097" t="str">
            <v>Tiến độ 1</v>
          </cell>
        </row>
        <row r="11098">
          <cell r="H11098" t="str">
            <v>MC002664</v>
          </cell>
          <cell r="P11098">
            <v>8880000</v>
          </cell>
          <cell r="AC11098" t="str">
            <v>Dinh Dưỡng</v>
          </cell>
          <cell r="AH11098" t="str">
            <v>Tiến độ 1</v>
          </cell>
        </row>
        <row r="11099">
          <cell r="H11099" t="str">
            <v>MC002664</v>
          </cell>
          <cell r="P11099">
            <v>13320000</v>
          </cell>
          <cell r="AC11099" t="str">
            <v>Dinh Dưỡng</v>
          </cell>
          <cell r="AH11099" t="str">
            <v>Tiến độ 1</v>
          </cell>
        </row>
        <row r="11100">
          <cell r="H11100" t="str">
            <v>MC002664</v>
          </cell>
          <cell r="P11100">
            <v>8880000</v>
          </cell>
          <cell r="AC11100" t="str">
            <v>Dinh Dưỡng</v>
          </cell>
          <cell r="AH11100" t="str">
            <v>Tiến độ 1</v>
          </cell>
        </row>
        <row r="11101">
          <cell r="H11101" t="str">
            <v>MC002664</v>
          </cell>
          <cell r="P11101">
            <v>4752000</v>
          </cell>
          <cell r="AC11101" t="str">
            <v>Dinh Dưỡng</v>
          </cell>
          <cell r="AH11101" t="str">
            <v>Tiến độ 1</v>
          </cell>
        </row>
        <row r="11102">
          <cell r="H11102" t="str">
            <v>MC002664</v>
          </cell>
          <cell r="P11102">
            <v>18528000</v>
          </cell>
          <cell r="AC11102" t="str">
            <v>Dinh Dưỡng</v>
          </cell>
          <cell r="AH11102" t="str">
            <v>Tiến độ 1</v>
          </cell>
        </row>
        <row r="11103">
          <cell r="H11103" t="str">
            <v>MC002664</v>
          </cell>
          <cell r="P11103">
            <v>22464000</v>
          </cell>
          <cell r="AC11103" t="str">
            <v>Dinh Dưỡng</v>
          </cell>
          <cell r="AH11103" t="str">
            <v>Tiến độ 1</v>
          </cell>
        </row>
        <row r="11104">
          <cell r="H11104" t="str">
            <v>MC002252</v>
          </cell>
          <cell r="P11104">
            <v>14400000</v>
          </cell>
          <cell r="AC11104" t="str">
            <v>Pur</v>
          </cell>
          <cell r="AH11104" t="str">
            <v>Tiến độ 1</v>
          </cell>
        </row>
        <row r="11105">
          <cell r="H11105" t="str">
            <v>MC002252</v>
          </cell>
          <cell r="P11105">
            <v>8640000</v>
          </cell>
          <cell r="AC11105" t="str">
            <v>Pur</v>
          </cell>
          <cell r="AH11105" t="str">
            <v>Tiến độ 1</v>
          </cell>
        </row>
        <row r="11106">
          <cell r="H11106" t="str">
            <v>MC002252</v>
          </cell>
          <cell r="P11106">
            <v>12600000</v>
          </cell>
          <cell r="AC11106" t="str">
            <v>Pur</v>
          </cell>
          <cell r="AH11106" t="str">
            <v>Tiến độ 1</v>
          </cell>
        </row>
        <row r="11107">
          <cell r="H11107" t="str">
            <v>MC002252</v>
          </cell>
          <cell r="P11107">
            <v>12240000</v>
          </cell>
          <cell r="AC11107" t="str">
            <v>Pur</v>
          </cell>
          <cell r="AH11107" t="str">
            <v>Tiến độ 1</v>
          </cell>
        </row>
        <row r="11108">
          <cell r="H11108" t="str">
            <v>MC002252</v>
          </cell>
          <cell r="P11108">
            <v>24480000</v>
          </cell>
          <cell r="AC11108" t="str">
            <v>Pur</v>
          </cell>
          <cell r="AH11108" t="str">
            <v>Tiến độ 1</v>
          </cell>
        </row>
        <row r="11109">
          <cell r="H11109" t="str">
            <v>MC002252</v>
          </cell>
          <cell r="P11109">
            <v>12960000</v>
          </cell>
          <cell r="AC11109" t="str">
            <v>Pur</v>
          </cell>
          <cell r="AH11109" t="str">
            <v>Tiến độ 1</v>
          </cell>
        </row>
        <row r="11110">
          <cell r="H11110" t="str">
            <v>MC001332</v>
          </cell>
          <cell r="P11110">
            <v>1920000</v>
          </cell>
          <cell r="AC11110" t="str">
            <v>Sữa Nước</v>
          </cell>
          <cell r="AH11110" t="str">
            <v>Tiến độ 1</v>
          </cell>
        </row>
        <row r="11111">
          <cell r="H11111" t="str">
            <v>MC001332</v>
          </cell>
          <cell r="P11111">
            <v>1920000</v>
          </cell>
          <cell r="AC11111" t="str">
            <v>Sữa Nước</v>
          </cell>
          <cell r="AH11111" t="str">
            <v>Tiến độ 1</v>
          </cell>
        </row>
        <row r="11112">
          <cell r="H11112" t="str">
            <v>MC001332</v>
          </cell>
          <cell r="P11112">
            <v>5385600</v>
          </cell>
          <cell r="AC11112" t="str">
            <v>Sữa Nước Colos</v>
          </cell>
          <cell r="AH11112" t="str">
            <v>Tiến độ 1</v>
          </cell>
        </row>
        <row r="11113">
          <cell r="H11113" t="str">
            <v>MC001332</v>
          </cell>
          <cell r="P11113">
            <v>1920000</v>
          </cell>
          <cell r="AC11113" t="str">
            <v>Sữa Nước</v>
          </cell>
          <cell r="AH11113" t="str">
            <v>Tiến độ 1</v>
          </cell>
        </row>
        <row r="11114">
          <cell r="H11114" t="str">
            <v>MC001332</v>
          </cell>
          <cell r="P11114">
            <v>936000</v>
          </cell>
          <cell r="AC11114" t="str">
            <v>Sữa Nước</v>
          </cell>
          <cell r="AH11114" t="str">
            <v>Tiến độ 1</v>
          </cell>
        </row>
        <row r="11115">
          <cell r="H11115" t="str">
            <v>MC001332</v>
          </cell>
          <cell r="P11115">
            <v>1320000</v>
          </cell>
          <cell r="AC11115" t="str">
            <v>Pur</v>
          </cell>
          <cell r="AH11115" t="str">
            <v>Tiến độ 1</v>
          </cell>
        </row>
        <row r="11116">
          <cell r="H11116" t="str">
            <v>MC001332</v>
          </cell>
          <cell r="P11116">
            <v>660000</v>
          </cell>
          <cell r="AC11116" t="str">
            <v>Pur</v>
          </cell>
          <cell r="AH11116" t="str">
            <v>Tiến độ 1</v>
          </cell>
        </row>
        <row r="11117">
          <cell r="H11117" t="str">
            <v>MC001332</v>
          </cell>
          <cell r="P11117">
            <v>600000</v>
          </cell>
          <cell r="AC11117" t="str">
            <v>Pur</v>
          </cell>
          <cell r="AH11117" t="str">
            <v>Tiến độ 1</v>
          </cell>
        </row>
        <row r="11118">
          <cell r="H11118" t="str">
            <v>MC001332</v>
          </cell>
          <cell r="P11118">
            <v>990000</v>
          </cell>
          <cell r="AC11118" t="str">
            <v>Pur</v>
          </cell>
          <cell r="AH11118" t="str">
            <v>Tiến độ 1</v>
          </cell>
        </row>
        <row r="11119">
          <cell r="H11119" t="str">
            <v>MC001332</v>
          </cell>
          <cell r="P11119">
            <v>1050000</v>
          </cell>
          <cell r="AC11119" t="str">
            <v>Pur</v>
          </cell>
          <cell r="AH11119" t="str">
            <v>Tiến độ 1</v>
          </cell>
        </row>
        <row r="11120">
          <cell r="H11120" t="str">
            <v>MC001332</v>
          </cell>
          <cell r="P11120">
            <v>480000</v>
          </cell>
          <cell r="AC11120" t="str">
            <v>Pur</v>
          </cell>
          <cell r="AH11120" t="str">
            <v>Tiến độ 1</v>
          </cell>
        </row>
        <row r="11121">
          <cell r="H11121" t="str">
            <v>MC001332</v>
          </cell>
          <cell r="P11121">
            <v>810000</v>
          </cell>
          <cell r="AC11121" t="str">
            <v>Pur</v>
          </cell>
          <cell r="AH11121" t="str">
            <v>Tiến độ 1</v>
          </cell>
        </row>
        <row r="11122">
          <cell r="H11122" t="str">
            <v>MC001332</v>
          </cell>
          <cell r="P11122">
            <v>810000</v>
          </cell>
          <cell r="AC11122" t="str">
            <v>Pur</v>
          </cell>
          <cell r="AH11122" t="str">
            <v>Tiến độ 1</v>
          </cell>
        </row>
        <row r="11123">
          <cell r="H11123" t="str">
            <v>MC001332</v>
          </cell>
          <cell r="P11123">
            <v>660000</v>
          </cell>
          <cell r="AC11123" t="str">
            <v>Pur</v>
          </cell>
          <cell r="AH11123" t="str">
            <v>Tiến độ 1</v>
          </cell>
        </row>
        <row r="11124">
          <cell r="H11124" t="str">
            <v>MC001332</v>
          </cell>
          <cell r="P11124">
            <v>1200000</v>
          </cell>
          <cell r="AC11124" t="str">
            <v>Pur</v>
          </cell>
          <cell r="AH11124" t="str">
            <v>Tiến độ 1</v>
          </cell>
        </row>
        <row r="11125">
          <cell r="H11125" t="str">
            <v>MC002516</v>
          </cell>
          <cell r="P11125">
            <v>5040000</v>
          </cell>
          <cell r="AC11125" t="str">
            <v>Sữa Nước Pharma</v>
          </cell>
          <cell r="AH11125" t="str">
            <v>Tiến độ 1</v>
          </cell>
        </row>
        <row r="11126">
          <cell r="H11126" t="str">
            <v>MC002516</v>
          </cell>
          <cell r="P11126">
            <v>11289600</v>
          </cell>
          <cell r="AC11126" t="str">
            <v>Sữa Nước Pharma</v>
          </cell>
          <cell r="AH11126" t="str">
            <v>Tiến độ 1</v>
          </cell>
        </row>
        <row r="11127">
          <cell r="H11127" t="str">
            <v>MC002516</v>
          </cell>
          <cell r="P11127">
            <v>3888000</v>
          </cell>
          <cell r="AC11127" t="str">
            <v>Sữa Nước Pharma</v>
          </cell>
          <cell r="AH11127" t="str">
            <v>Tiến độ 1</v>
          </cell>
        </row>
        <row r="11128">
          <cell r="H11128" t="str">
            <v>MC002625</v>
          </cell>
          <cell r="P11128">
            <v>810000</v>
          </cell>
          <cell r="AC11128" t="str">
            <v>Pharma</v>
          </cell>
          <cell r="AH11128" t="str">
            <v>Tiến độ 1</v>
          </cell>
        </row>
        <row r="11129">
          <cell r="H11129" t="str">
            <v>MC002625</v>
          </cell>
          <cell r="P11129">
            <v>540000</v>
          </cell>
          <cell r="AC11129" t="str">
            <v>Pharma</v>
          </cell>
          <cell r="AH11129" t="str">
            <v>Tiến độ 1</v>
          </cell>
        </row>
        <row r="11130">
          <cell r="H11130" t="str">
            <v>MC002503</v>
          </cell>
          <cell r="P11130">
            <v>435000</v>
          </cell>
          <cell r="AC11130" t="str">
            <v>PUR</v>
          </cell>
          <cell r="AH11130" t="str">
            <v>Tiến độ 1</v>
          </cell>
        </row>
        <row r="11131">
          <cell r="H11131" t="str">
            <v>MC002503</v>
          </cell>
          <cell r="P11131">
            <v>8812800</v>
          </cell>
          <cell r="AC11131" t="str">
            <v>Sữa Nước Colos</v>
          </cell>
          <cell r="AH11131" t="str">
            <v>Tiến độ 1</v>
          </cell>
        </row>
        <row r="11132">
          <cell r="H11132" t="str">
            <v>MC002503</v>
          </cell>
          <cell r="P11132">
            <v>5875200</v>
          </cell>
          <cell r="AC11132" t="str">
            <v>Sữa Nước Colos</v>
          </cell>
          <cell r="AH11132" t="str">
            <v>Tiến độ 1</v>
          </cell>
        </row>
        <row r="11133">
          <cell r="H11133" t="str">
            <v>MC002481</v>
          </cell>
          <cell r="P11133">
            <v>4050000</v>
          </cell>
          <cell r="AC11133" t="str">
            <v>Nunest</v>
          </cell>
          <cell r="AH11133" t="str">
            <v>Tiến độ 1</v>
          </cell>
        </row>
        <row r="11134">
          <cell r="H11134" t="str">
            <v>MC002481</v>
          </cell>
          <cell r="P11134">
            <v>3120000</v>
          </cell>
          <cell r="AC11134" t="str">
            <v>Nunest</v>
          </cell>
          <cell r="AH11134" t="str">
            <v>Tiến độ 1</v>
          </cell>
        </row>
        <row r="11135">
          <cell r="H11135" t="str">
            <v>MC002481</v>
          </cell>
          <cell r="P11135">
            <v>2340000</v>
          </cell>
          <cell r="AC11135" t="str">
            <v>Nunest</v>
          </cell>
          <cell r="AH11135" t="str">
            <v>Tiến độ 1</v>
          </cell>
        </row>
        <row r="11136">
          <cell r="H11136" t="str">
            <v>MC002577</v>
          </cell>
          <cell r="P11136">
            <v>3369600</v>
          </cell>
          <cell r="AC11136" t="str">
            <v>Sữa Nước</v>
          </cell>
          <cell r="AH11136" t="str">
            <v>Tiến độ 1</v>
          </cell>
        </row>
        <row r="11137">
          <cell r="H11137" t="str">
            <v>MC002577</v>
          </cell>
          <cell r="P11137">
            <v>3456000</v>
          </cell>
          <cell r="AC11137" t="str">
            <v>Sữa Nước</v>
          </cell>
          <cell r="AH11137" t="str">
            <v>Tiến độ 1</v>
          </cell>
        </row>
        <row r="11138">
          <cell r="H11138" t="str">
            <v>MC002577</v>
          </cell>
          <cell r="P11138">
            <v>6048000</v>
          </cell>
          <cell r="AC11138" t="str">
            <v>Sữa Nước</v>
          </cell>
          <cell r="AH11138" t="str">
            <v>Tiến độ 1</v>
          </cell>
        </row>
        <row r="11139">
          <cell r="H11139" t="str">
            <v>MC002577</v>
          </cell>
          <cell r="P11139">
            <v>2649600</v>
          </cell>
          <cell r="AC11139" t="str">
            <v>Sữa Nước</v>
          </cell>
          <cell r="AH11139" t="str">
            <v>Tiến độ 1</v>
          </cell>
        </row>
        <row r="11140">
          <cell r="H11140" t="str">
            <v>MC002577</v>
          </cell>
          <cell r="P11140">
            <v>5880000</v>
          </cell>
          <cell r="AC11140" t="str">
            <v>Dinh Dưỡng</v>
          </cell>
          <cell r="AH11140" t="str">
            <v>Tiến độ 1</v>
          </cell>
        </row>
        <row r="11141">
          <cell r="H11141" t="str">
            <v>MC002577</v>
          </cell>
          <cell r="P11141">
            <v>6480000</v>
          </cell>
          <cell r="AC11141" t="str">
            <v>Sữa Bột Colos</v>
          </cell>
          <cell r="AH11141" t="str">
            <v>Tiến độ 1</v>
          </cell>
        </row>
        <row r="11142">
          <cell r="H11142" t="str">
            <v>MC002577</v>
          </cell>
          <cell r="P11142">
            <v>6360000</v>
          </cell>
          <cell r="AC11142" t="str">
            <v>Sữa Bột Colos</v>
          </cell>
          <cell r="AH11142" t="str">
            <v>Tiến độ 1</v>
          </cell>
        </row>
        <row r="11143">
          <cell r="H11143" t="str">
            <v>MC002577</v>
          </cell>
          <cell r="P11143">
            <v>6120000</v>
          </cell>
          <cell r="AC11143" t="str">
            <v>Sữa Bột Colos</v>
          </cell>
          <cell r="AH11143" t="str">
            <v>Tiến độ 1</v>
          </cell>
        </row>
        <row r="11144">
          <cell r="H11144" t="str">
            <v>MC000811</v>
          </cell>
          <cell r="P11144">
            <v>1075200</v>
          </cell>
          <cell r="AC11144" t="str">
            <v>Sữa Nước Pharma</v>
          </cell>
          <cell r="AH11144" t="str">
            <v>Tiến độ 1</v>
          </cell>
        </row>
        <row r="11145">
          <cell r="H11145" t="str">
            <v>MC000811</v>
          </cell>
          <cell r="P11145">
            <v>979200</v>
          </cell>
          <cell r="AC11145" t="str">
            <v>Sữa Nước Colos</v>
          </cell>
          <cell r="AH11145" t="str">
            <v>Tiến độ 1</v>
          </cell>
        </row>
        <row r="11146">
          <cell r="H11146" t="str">
            <v>MC000671</v>
          </cell>
          <cell r="P11146">
            <v>3828000</v>
          </cell>
          <cell r="AC11146" t="str">
            <v>Pharma</v>
          </cell>
          <cell r="AH11146" t="str">
            <v>Tiến độ 1</v>
          </cell>
        </row>
        <row r="11147">
          <cell r="H11147" t="str">
            <v>MC002579</v>
          </cell>
          <cell r="P11147">
            <v>2937600</v>
          </cell>
          <cell r="AC11147" t="str">
            <v>Sữa Nước Colos</v>
          </cell>
          <cell r="AH11147" t="str">
            <v>Tiến độ 1</v>
          </cell>
        </row>
        <row r="11148">
          <cell r="H11148" t="str">
            <v>MC002579</v>
          </cell>
          <cell r="P11148">
            <v>3974400</v>
          </cell>
          <cell r="AC11148" t="str">
            <v>Sữa Nước Pharma</v>
          </cell>
          <cell r="AH11148" t="str">
            <v>Tiến độ 1</v>
          </cell>
        </row>
        <row r="11149">
          <cell r="H11149" t="str">
            <v>MC002579</v>
          </cell>
          <cell r="P11149">
            <v>2160000</v>
          </cell>
          <cell r="AC11149" t="str">
            <v>Sữa Nước Pharma</v>
          </cell>
          <cell r="AH11149" t="str">
            <v>Tiến độ 1</v>
          </cell>
        </row>
        <row r="11150">
          <cell r="H11150" t="str">
            <v>MC002481</v>
          </cell>
          <cell r="P11150">
            <v>9676800</v>
          </cell>
          <cell r="AC11150" t="str">
            <v>Sữa Nước Pharma</v>
          </cell>
          <cell r="AH11150" t="str">
            <v>Tiến độ 1</v>
          </cell>
        </row>
        <row r="11151">
          <cell r="H11151" t="str">
            <v>MC002481</v>
          </cell>
          <cell r="P11151">
            <v>2760000</v>
          </cell>
          <cell r="AC11151" t="str">
            <v>Pharma</v>
          </cell>
          <cell r="AH11151" t="str">
            <v>Tiến độ 1</v>
          </cell>
        </row>
        <row r="11152">
          <cell r="H11152" t="str">
            <v>MC002481</v>
          </cell>
          <cell r="P11152">
            <v>2784000</v>
          </cell>
          <cell r="AC11152" t="str">
            <v>Pharma</v>
          </cell>
          <cell r="AH11152" t="str">
            <v>Tiến độ 1</v>
          </cell>
        </row>
        <row r="11153">
          <cell r="H11153" t="str">
            <v>MC002481</v>
          </cell>
          <cell r="P11153">
            <v>7896000</v>
          </cell>
          <cell r="AC11153" t="str">
            <v>Pharma</v>
          </cell>
          <cell r="AH11153" t="str">
            <v>Tiến độ 1</v>
          </cell>
        </row>
        <row r="11154">
          <cell r="H11154" t="str">
            <v>MC002481</v>
          </cell>
          <cell r="P11154">
            <v>4440000</v>
          </cell>
          <cell r="AC11154" t="str">
            <v>Dinh Dưỡng</v>
          </cell>
          <cell r="AH11154" t="str">
            <v>Tiến độ 1</v>
          </cell>
        </row>
        <row r="11155">
          <cell r="H11155" t="str">
            <v>MC002481</v>
          </cell>
          <cell r="P11155">
            <v>4632000</v>
          </cell>
          <cell r="AC11155" t="str">
            <v>Dinh Dưỡng</v>
          </cell>
          <cell r="AH11155" t="str">
            <v>Tiến độ 1</v>
          </cell>
        </row>
        <row r="11156">
          <cell r="H11156" t="str">
            <v>MC002481</v>
          </cell>
          <cell r="P11156">
            <v>8640000</v>
          </cell>
          <cell r="AC11156" t="str">
            <v>Sữa Nước</v>
          </cell>
          <cell r="AH11156" t="str">
            <v>Tiến độ 1</v>
          </cell>
        </row>
        <row r="11157">
          <cell r="H11157" t="str">
            <v>MC002481</v>
          </cell>
          <cell r="P11157">
            <v>23040000</v>
          </cell>
          <cell r="AC11157" t="str">
            <v>Sữa Nước</v>
          </cell>
          <cell r="AH11157" t="str">
            <v>Tiến độ 1</v>
          </cell>
        </row>
        <row r="11158">
          <cell r="H11158" t="str">
            <v>MC002481</v>
          </cell>
          <cell r="P11158">
            <v>10368000</v>
          </cell>
          <cell r="AC11158" t="str">
            <v>Sữa nước</v>
          </cell>
          <cell r="AH11158" t="str">
            <v>Tiến độ 1</v>
          </cell>
        </row>
        <row r="11159">
          <cell r="H11159" t="str">
            <v>MC000121</v>
          </cell>
          <cell r="P11159">
            <v>720000</v>
          </cell>
          <cell r="AC11159" t="str">
            <v>Pur</v>
          </cell>
          <cell r="AH11159" t="str">
            <v>Tiến độ 1</v>
          </cell>
        </row>
        <row r="11160">
          <cell r="H11160" t="str">
            <v>MC000121</v>
          </cell>
          <cell r="P11160">
            <v>1080000</v>
          </cell>
          <cell r="AC11160" t="str">
            <v>Pur</v>
          </cell>
          <cell r="AH11160" t="str">
            <v>Tiến độ 1</v>
          </cell>
        </row>
        <row r="11161">
          <cell r="H11161" t="str">
            <v>MC000121</v>
          </cell>
          <cell r="P11161">
            <v>660000</v>
          </cell>
          <cell r="AC11161" t="str">
            <v>Pur</v>
          </cell>
          <cell r="AH11161" t="str">
            <v>Tiến độ 1</v>
          </cell>
        </row>
        <row r="11162">
          <cell r="H11162" t="str">
            <v>MC000121</v>
          </cell>
          <cell r="P11162">
            <v>354000</v>
          </cell>
          <cell r="AC11162" t="str">
            <v>Pur</v>
          </cell>
          <cell r="AH11162" t="str">
            <v>Tiến độ 1</v>
          </cell>
        </row>
        <row r="11163">
          <cell r="H11163" t="str">
            <v>MC000593</v>
          </cell>
          <cell r="P11163">
            <v>748800</v>
          </cell>
          <cell r="AC11163" t="str">
            <v>Sữa Nước</v>
          </cell>
          <cell r="AH11163" t="str">
            <v>Tiến độ 1</v>
          </cell>
        </row>
        <row r="11164">
          <cell r="H11164" t="str">
            <v>MC000593</v>
          </cell>
          <cell r="P11164">
            <v>1324800</v>
          </cell>
          <cell r="AC11164" t="str">
            <v>Sữa Nước</v>
          </cell>
          <cell r="AH11164" t="str">
            <v>Tiến độ 1</v>
          </cell>
        </row>
        <row r="11165">
          <cell r="H11165" t="str">
            <v>MC002068</v>
          </cell>
          <cell r="P11165">
            <v>1320000</v>
          </cell>
          <cell r="AC11165" t="str">
            <v>Pur</v>
          </cell>
          <cell r="AH11165" t="str">
            <v>Tiến độ 1</v>
          </cell>
        </row>
        <row r="11166">
          <cell r="H11166" t="str">
            <v>MC002068</v>
          </cell>
          <cell r="P11166">
            <v>1020000</v>
          </cell>
          <cell r="AC11166" t="str">
            <v>Pur</v>
          </cell>
          <cell r="AH11166" t="str">
            <v>Tiến độ 1</v>
          </cell>
        </row>
        <row r="11167">
          <cell r="H11167" t="str">
            <v>MC002068</v>
          </cell>
          <cell r="P11167">
            <v>1020000</v>
          </cell>
          <cell r="AC11167" t="str">
            <v>Pur</v>
          </cell>
          <cell r="AH11167" t="str">
            <v>Tiến độ 1</v>
          </cell>
        </row>
        <row r="11168">
          <cell r="H11168" t="str">
            <v>MC002068</v>
          </cell>
          <cell r="P11168">
            <v>510000</v>
          </cell>
          <cell r="AC11168" t="str">
            <v>Pur</v>
          </cell>
          <cell r="AH11168" t="str">
            <v>Tiến độ 1</v>
          </cell>
        </row>
        <row r="11169">
          <cell r="H11169" t="str">
            <v>MC002068</v>
          </cell>
          <cell r="P11169">
            <v>3000000</v>
          </cell>
          <cell r="AC11169" t="str">
            <v>Pur</v>
          </cell>
          <cell r="AH11169" t="str">
            <v>Tiến độ 1</v>
          </cell>
        </row>
        <row r="11170">
          <cell r="H11170" t="str">
            <v>MC002068</v>
          </cell>
          <cell r="P11170">
            <v>6600000</v>
          </cell>
          <cell r="AC11170" t="str">
            <v>Pur</v>
          </cell>
          <cell r="AH11170" t="str">
            <v>Tiến độ 1</v>
          </cell>
        </row>
        <row r="11171">
          <cell r="H11171" t="str">
            <v>MC002068</v>
          </cell>
          <cell r="P11171">
            <v>1020000</v>
          </cell>
          <cell r="AC11171" t="str">
            <v>Pur</v>
          </cell>
          <cell r="AH11171" t="str">
            <v>Tiến độ 1</v>
          </cell>
        </row>
        <row r="11172">
          <cell r="H11172" t="str">
            <v>MC002068</v>
          </cell>
          <cell r="P11172">
            <v>1020000</v>
          </cell>
          <cell r="AC11172" t="str">
            <v>Pur</v>
          </cell>
          <cell r="AH11172" t="str">
            <v>Tiến độ 1</v>
          </cell>
        </row>
        <row r="11173">
          <cell r="H11173" t="str">
            <v>MC002068</v>
          </cell>
          <cell r="P11173">
            <v>3060000</v>
          </cell>
          <cell r="AC11173" t="str">
            <v>Pur</v>
          </cell>
          <cell r="AH11173" t="str">
            <v>Tiến độ 1</v>
          </cell>
        </row>
        <row r="11174">
          <cell r="H11174" t="str">
            <v>MC002068</v>
          </cell>
          <cell r="P11174">
            <v>1152000</v>
          </cell>
          <cell r="AC11174" t="str">
            <v>Pur</v>
          </cell>
          <cell r="AH11174" t="str">
            <v>Tiến độ 1</v>
          </cell>
        </row>
        <row r="11175">
          <cell r="H11175" t="str">
            <v>MC002068</v>
          </cell>
          <cell r="P11175">
            <v>696000</v>
          </cell>
          <cell r="AC11175" t="str">
            <v>Pur</v>
          </cell>
          <cell r="AH11175" t="str">
            <v>Tiến độ 1</v>
          </cell>
        </row>
        <row r="11176">
          <cell r="H11176" t="str">
            <v>MC002068</v>
          </cell>
          <cell r="P11176">
            <v>480000</v>
          </cell>
          <cell r="AC11176" t="str">
            <v>Pur</v>
          </cell>
          <cell r="AH11176" t="str">
            <v>Tiến độ 1</v>
          </cell>
        </row>
        <row r="11177">
          <cell r="H11177" t="str">
            <v>MC002068</v>
          </cell>
          <cell r="P11177">
            <v>38160000</v>
          </cell>
          <cell r="AC11177" t="str">
            <v>Sữa Bột Colos</v>
          </cell>
          <cell r="AH11177" t="str">
            <v>Tiến độ 1</v>
          </cell>
        </row>
        <row r="11178">
          <cell r="H11178" t="str">
            <v>MC002068</v>
          </cell>
          <cell r="P11178">
            <v>36720000</v>
          </cell>
          <cell r="AC11178" t="str">
            <v>Sữa Bột Colos</v>
          </cell>
          <cell r="AH11178" t="str">
            <v>Tiến độ 1</v>
          </cell>
        </row>
        <row r="11179">
          <cell r="H11179" t="str">
            <v>MC002068</v>
          </cell>
          <cell r="P11179">
            <v>38400000</v>
          </cell>
          <cell r="AC11179" t="str">
            <v>Sữa Nước</v>
          </cell>
          <cell r="AH11179" t="str">
            <v>Tiến độ 1</v>
          </cell>
        </row>
        <row r="11180">
          <cell r="H11180" t="str">
            <v>MC002068</v>
          </cell>
          <cell r="P11180">
            <v>12960000</v>
          </cell>
          <cell r="AC11180" t="str">
            <v>Sữa Nước</v>
          </cell>
          <cell r="AH11180" t="str">
            <v>Tiến độ 1</v>
          </cell>
        </row>
        <row r="11181">
          <cell r="H11181" t="str">
            <v>MC001114</v>
          </cell>
          <cell r="P11181">
            <v>19320000</v>
          </cell>
          <cell r="AC11181" t="str">
            <v>Dinh Dưỡng</v>
          </cell>
          <cell r="AH11181" t="str">
            <v>Tiến độ 1</v>
          </cell>
        </row>
        <row r="11182">
          <cell r="H11182" t="str">
            <v>MC001114</v>
          </cell>
          <cell r="P11182">
            <v>11520000</v>
          </cell>
          <cell r="AC11182" t="str">
            <v>Dinh Dưỡng</v>
          </cell>
          <cell r="AH11182" t="str">
            <v>Tiến độ 1</v>
          </cell>
        </row>
        <row r="11183">
          <cell r="H11183" t="str">
            <v>MC001114</v>
          </cell>
          <cell r="P11183">
            <v>9264000</v>
          </cell>
          <cell r="AC11183" t="str">
            <v>Dinh Dưỡng</v>
          </cell>
          <cell r="AH11183" t="str">
            <v>Tiến độ 1</v>
          </cell>
        </row>
        <row r="11184">
          <cell r="H11184" t="str">
            <v>MC001114</v>
          </cell>
          <cell r="P11184">
            <v>4980000</v>
          </cell>
          <cell r="AC11184" t="str">
            <v>Dinh Dưỡng</v>
          </cell>
          <cell r="AH11184" t="str">
            <v>Tiến độ 1</v>
          </cell>
        </row>
        <row r="11185">
          <cell r="H11185" t="str">
            <v>MC001114</v>
          </cell>
          <cell r="P11185">
            <v>4824000</v>
          </cell>
          <cell r="AC11185" t="str">
            <v>Dinh Dưỡng</v>
          </cell>
          <cell r="AH11185" t="str">
            <v>Tiến độ 1</v>
          </cell>
        </row>
        <row r="11186">
          <cell r="H11186" t="str">
            <v>MC001114</v>
          </cell>
          <cell r="P11186">
            <v>3876000</v>
          </cell>
          <cell r="AC11186" t="str">
            <v>Dinh Dưỡng</v>
          </cell>
          <cell r="AH11186" t="str">
            <v>Tiến độ 1</v>
          </cell>
        </row>
        <row r="11187">
          <cell r="H11187" t="str">
            <v>MC001114</v>
          </cell>
          <cell r="P11187">
            <v>5760000</v>
          </cell>
          <cell r="AC11187" t="str">
            <v>Dinh Dưỡng</v>
          </cell>
          <cell r="AH11187" t="str">
            <v>Tiến độ 1</v>
          </cell>
        </row>
        <row r="11188">
          <cell r="H11188" t="str">
            <v>VTA20161</v>
          </cell>
          <cell r="P11188">
            <v>36144000</v>
          </cell>
          <cell r="AC11188" t="str">
            <v>Dinh Dưỡng</v>
          </cell>
          <cell r="AH11188" t="str">
            <v>Tiến độ 1</v>
          </cell>
        </row>
        <row r="11189">
          <cell r="H11189" t="str">
            <v>VTA20164</v>
          </cell>
          <cell r="P11189">
            <v>30120000</v>
          </cell>
          <cell r="AC11189" t="str">
            <v>Dinh Dưỡng</v>
          </cell>
          <cell r="AH11189" t="str">
            <v>Tiến độ 1</v>
          </cell>
        </row>
        <row r="11190">
          <cell r="H11190" t="str">
            <v>VTA20158</v>
          </cell>
          <cell r="P11190">
            <v>21084000</v>
          </cell>
          <cell r="AC11190" t="str">
            <v>Dinh Dưỡng</v>
          </cell>
          <cell r="AH11190" t="str">
            <v>Tiến độ 1</v>
          </cell>
        </row>
        <row r="11191">
          <cell r="H11191" t="str">
            <v>MC000731</v>
          </cell>
          <cell r="P11191">
            <v>16320000</v>
          </cell>
          <cell r="AC11191" t="str">
            <v>Bột Ăn Dặm</v>
          </cell>
          <cell r="AH11191" t="str">
            <v>Tiến độ 1</v>
          </cell>
        </row>
        <row r="11192">
          <cell r="H11192" t="str">
            <v>MC000731</v>
          </cell>
          <cell r="P11192">
            <v>8880000</v>
          </cell>
          <cell r="AC11192" t="str">
            <v>Dinh Dưỡng</v>
          </cell>
          <cell r="AH11192" t="str">
            <v>Tiến độ 1</v>
          </cell>
        </row>
        <row r="11193">
          <cell r="H11193" t="str">
            <v>MC000731</v>
          </cell>
          <cell r="P11193">
            <v>4680000</v>
          </cell>
          <cell r="AC11193" t="str">
            <v>Dinh Dưỡng</v>
          </cell>
          <cell r="AH11193" t="str">
            <v>Tiến độ 1</v>
          </cell>
        </row>
        <row r="11194">
          <cell r="H11194" t="str">
            <v>MC000731</v>
          </cell>
          <cell r="P11194">
            <v>5760000</v>
          </cell>
          <cell r="AC11194" t="str">
            <v>Dinh Dưỡng</v>
          </cell>
          <cell r="AH11194" t="str">
            <v>Tiến độ 1</v>
          </cell>
        </row>
        <row r="11195">
          <cell r="H11195" t="str">
            <v>MC002173</v>
          </cell>
          <cell r="P11195">
            <v>864000</v>
          </cell>
          <cell r="AC11195" t="str">
            <v>Sữa Nước</v>
          </cell>
          <cell r="AH11195" t="str">
            <v>Tiến độ 1</v>
          </cell>
        </row>
        <row r="11196">
          <cell r="H11196" t="str">
            <v>MC002173</v>
          </cell>
          <cell r="P11196">
            <v>68000</v>
          </cell>
          <cell r="AC11196" t="str">
            <v>Bột Ăn Dặm</v>
          </cell>
          <cell r="AH11196" t="str">
            <v>Tiến độ 1</v>
          </cell>
        </row>
        <row r="11197">
          <cell r="H11197" t="str">
            <v>MC002173</v>
          </cell>
          <cell r="P11197">
            <v>489600</v>
          </cell>
          <cell r="AC11197" t="str">
            <v>Sữa Nước Colos</v>
          </cell>
          <cell r="AH11197" t="str">
            <v>Tiến độ 1</v>
          </cell>
        </row>
        <row r="11198">
          <cell r="H11198" t="str">
            <v>MC002173</v>
          </cell>
          <cell r="P11198">
            <v>296000</v>
          </cell>
          <cell r="AC11198" t="str">
            <v>Sữa nước</v>
          </cell>
          <cell r="AH11198" t="str">
            <v>Tiến độ 1</v>
          </cell>
        </row>
        <row r="11199">
          <cell r="H11199" t="str">
            <v>MC002173</v>
          </cell>
          <cell r="P11199">
            <v>288000</v>
          </cell>
          <cell r="AC11199" t="str">
            <v>Sữa nước</v>
          </cell>
          <cell r="AH11199" t="str">
            <v>Tiến độ 1</v>
          </cell>
        </row>
        <row r="11200">
          <cell r="H11200" t="str">
            <v>MC002173</v>
          </cell>
          <cell r="P11200">
            <v>2160000</v>
          </cell>
          <cell r="AC11200" t="str">
            <v>Pharma</v>
          </cell>
          <cell r="AH11200" t="str">
            <v>Tiến độ 1</v>
          </cell>
        </row>
        <row r="11201">
          <cell r="H11201" t="str">
            <v>MC002173</v>
          </cell>
          <cell r="P11201">
            <v>540000</v>
          </cell>
          <cell r="AC11201" t="str">
            <v>Pharma</v>
          </cell>
          <cell r="AH11201" t="str">
            <v>Tiến độ 1</v>
          </cell>
        </row>
        <row r="11202">
          <cell r="H11202" t="str">
            <v>MC002173</v>
          </cell>
          <cell r="P11202">
            <v>568000</v>
          </cell>
          <cell r="AC11202" t="str">
            <v>Dinh Dưỡng</v>
          </cell>
          <cell r="AH11202" t="str">
            <v>Tiến độ 1</v>
          </cell>
        </row>
        <row r="11203">
          <cell r="H11203" t="str">
            <v>MC002173</v>
          </cell>
          <cell r="P11203">
            <v>576000</v>
          </cell>
          <cell r="AC11203" t="str">
            <v>Sữa Nước</v>
          </cell>
          <cell r="AH11203" t="str">
            <v>Tiến độ 1</v>
          </cell>
        </row>
        <row r="11204">
          <cell r="H11204" t="str">
            <v>MC002173</v>
          </cell>
          <cell r="P11204">
            <v>432000</v>
          </cell>
          <cell r="AC11204" t="str">
            <v>Sữa Nước</v>
          </cell>
          <cell r="AH11204" t="str">
            <v>Tiến độ 1</v>
          </cell>
        </row>
        <row r="11205">
          <cell r="H11205" t="str">
            <v>MC002173</v>
          </cell>
          <cell r="P11205">
            <v>480000</v>
          </cell>
          <cell r="AC11205" t="str">
            <v>Dinh Dưỡng</v>
          </cell>
          <cell r="AH11205" t="str">
            <v>Tiến độ 1</v>
          </cell>
        </row>
        <row r="11206">
          <cell r="H11206" t="str">
            <v>MC002173</v>
          </cell>
          <cell r="P11206">
            <v>740000</v>
          </cell>
          <cell r="AC11206" t="str">
            <v>Dinh Dưỡng</v>
          </cell>
          <cell r="AH11206" t="str">
            <v>Tiến độ 1</v>
          </cell>
        </row>
        <row r="11207">
          <cell r="H11207" t="str">
            <v>MC002173</v>
          </cell>
          <cell r="P11207">
            <v>1324800</v>
          </cell>
          <cell r="AC11207" t="str">
            <v>Sữa Nước Pharma</v>
          </cell>
          <cell r="AH11207" t="str">
            <v>Tiến độ 1</v>
          </cell>
        </row>
        <row r="11208">
          <cell r="H11208" t="str">
            <v>MC002173</v>
          </cell>
          <cell r="P11208">
            <v>148000</v>
          </cell>
          <cell r="AC11208" t="str">
            <v>Sữa nước</v>
          </cell>
          <cell r="AH11208" t="str">
            <v>Tiến độ 1</v>
          </cell>
        </row>
        <row r="11209">
          <cell r="H11209" t="str">
            <v>MC002173</v>
          </cell>
          <cell r="P11209">
            <v>59000</v>
          </cell>
          <cell r="AC11209" t="str">
            <v>Bột Ăn Dặm</v>
          </cell>
          <cell r="AH11209" t="str">
            <v>Tiến độ 1</v>
          </cell>
        </row>
        <row r="11210">
          <cell r="H11210" t="str">
            <v>MC002173</v>
          </cell>
          <cell r="P11210">
            <v>432000</v>
          </cell>
          <cell r="AC11210" t="str">
            <v>Sữa Nước</v>
          </cell>
          <cell r="AH11210" t="str">
            <v>Tiến độ 1</v>
          </cell>
        </row>
        <row r="11211">
          <cell r="H11211" t="str">
            <v>MC002173</v>
          </cell>
          <cell r="P11211">
            <v>396000</v>
          </cell>
          <cell r="AC11211" t="str">
            <v>Dinh Dưỡng</v>
          </cell>
          <cell r="AH11211" t="str">
            <v>Tiến độ 1</v>
          </cell>
        </row>
        <row r="11212">
          <cell r="H11212" t="str">
            <v>MC002173</v>
          </cell>
          <cell r="P11212">
            <v>662400</v>
          </cell>
          <cell r="AC11212" t="str">
            <v>Sữa Nước</v>
          </cell>
          <cell r="AH11212" t="str">
            <v>Tiến độ 1</v>
          </cell>
        </row>
        <row r="11213">
          <cell r="H11213" t="str">
            <v>MC002173</v>
          </cell>
          <cell r="P11213">
            <v>792000</v>
          </cell>
          <cell r="AC11213" t="str">
            <v>Dinh Dưỡng</v>
          </cell>
          <cell r="AH11213" t="str">
            <v>Tiến độ 1</v>
          </cell>
        </row>
        <row r="11214">
          <cell r="H11214" t="str">
            <v>MC002173</v>
          </cell>
          <cell r="P11214">
            <v>480000</v>
          </cell>
          <cell r="AC11214" t="str">
            <v>Dinh Dưỡng</v>
          </cell>
          <cell r="AH11214" t="str">
            <v>Tiến độ 1</v>
          </cell>
        </row>
        <row r="11215">
          <cell r="H11215" t="str">
            <v>MC002173</v>
          </cell>
          <cell r="P11215">
            <v>68000</v>
          </cell>
          <cell r="AC11215" t="str">
            <v>Bột Ăn Dặm</v>
          </cell>
          <cell r="AH11215" t="str">
            <v>Tiến độ 1</v>
          </cell>
        </row>
        <row r="11216">
          <cell r="H11216" t="str">
            <v>MC002173</v>
          </cell>
          <cell r="P11216">
            <v>68000</v>
          </cell>
          <cell r="AC11216" t="str">
            <v>Bột Ăn Dặm</v>
          </cell>
          <cell r="AH11216" t="str">
            <v>Tiến độ 1</v>
          </cell>
        </row>
        <row r="11217">
          <cell r="H11217" t="str">
            <v>MC002173</v>
          </cell>
          <cell r="P11217">
            <v>59000</v>
          </cell>
          <cell r="AC11217" t="str">
            <v>Bột Ăn Dặm</v>
          </cell>
          <cell r="AH11217" t="str">
            <v>Tiến độ 1</v>
          </cell>
        </row>
        <row r="11218">
          <cell r="H11218" t="str">
            <v>MC002173</v>
          </cell>
          <cell r="P11218">
            <v>396000</v>
          </cell>
          <cell r="AC11218" t="str">
            <v>Dinh Dưỡng</v>
          </cell>
          <cell r="AH11218" t="str">
            <v>Tiến độ 1</v>
          </cell>
        </row>
        <row r="11219">
          <cell r="H11219" t="str">
            <v>MC002173</v>
          </cell>
          <cell r="P11219">
            <v>68000</v>
          </cell>
          <cell r="AC11219" t="str">
            <v>Bột Ăn Dặm</v>
          </cell>
          <cell r="AH11219" t="str">
            <v>Tiến độ 1</v>
          </cell>
        </row>
        <row r="11220">
          <cell r="H11220" t="str">
            <v>MC002173</v>
          </cell>
          <cell r="P11220">
            <v>59000</v>
          </cell>
          <cell r="AC11220" t="str">
            <v>Bột Ăn Dặm</v>
          </cell>
          <cell r="AH11220" t="str">
            <v>Tiến độ 1</v>
          </cell>
        </row>
        <row r="11221">
          <cell r="H11221" t="str">
            <v>MC002173</v>
          </cell>
          <cell r="P11221">
            <v>59000</v>
          </cell>
          <cell r="AC11221" t="str">
            <v>Bột Ăn Dặm</v>
          </cell>
          <cell r="AH11221" t="str">
            <v>Tiến độ 1</v>
          </cell>
        </row>
        <row r="11222">
          <cell r="H11222" t="str">
            <v>MC002173</v>
          </cell>
          <cell r="P11222">
            <v>59000</v>
          </cell>
          <cell r="AC11222" t="str">
            <v>Bột Ăn Dặm</v>
          </cell>
          <cell r="AH11222" t="str">
            <v>Tiến độ 1</v>
          </cell>
        </row>
        <row r="11223">
          <cell r="H11223" t="str">
            <v>MC002173</v>
          </cell>
          <cell r="P11223">
            <v>432000</v>
          </cell>
          <cell r="AC11223" t="str">
            <v>Sữa Nước Pharma</v>
          </cell>
          <cell r="AH11223" t="str">
            <v>Tiến độ 1</v>
          </cell>
        </row>
        <row r="11224">
          <cell r="H11224" t="str">
            <v>MC002173</v>
          </cell>
          <cell r="P11224">
            <v>432000</v>
          </cell>
          <cell r="AC11224" t="str">
            <v>Sữa Nước Pharma</v>
          </cell>
          <cell r="AH11224" t="str">
            <v>Tiến độ 1</v>
          </cell>
        </row>
        <row r="11225">
          <cell r="H11225" t="str">
            <v>MC002173</v>
          </cell>
          <cell r="P11225">
            <v>1080000</v>
          </cell>
          <cell r="AC11225" t="str">
            <v>Pharma</v>
          </cell>
          <cell r="AH11225" t="str">
            <v>Tiến độ 1</v>
          </cell>
        </row>
        <row r="11226">
          <cell r="H11226" t="str">
            <v>MC002173</v>
          </cell>
          <cell r="P11226">
            <v>489600</v>
          </cell>
          <cell r="AC11226" t="str">
            <v>Sữa Nước Colos</v>
          </cell>
          <cell r="AH11226" t="str">
            <v>Tiến độ 1</v>
          </cell>
        </row>
        <row r="11227">
          <cell r="H11227" t="str">
            <v>MC000229</v>
          </cell>
          <cell r="P11227">
            <v>30120000</v>
          </cell>
          <cell r="AC11227" t="str">
            <v>Dinh Dưỡng</v>
          </cell>
          <cell r="AH11227" t="str">
            <v>Tiến độ 1</v>
          </cell>
        </row>
        <row r="11228">
          <cell r="H11228" t="str">
            <v>MC001142</v>
          </cell>
          <cell r="P11228">
            <v>14688000</v>
          </cell>
          <cell r="AC11228" t="str">
            <v>Sữa Nước Colos</v>
          </cell>
          <cell r="AH11228" t="str">
            <v>Tiến độ 1</v>
          </cell>
        </row>
        <row r="11229">
          <cell r="H11229" t="str">
            <v>MC001142</v>
          </cell>
          <cell r="P11229">
            <v>12720000</v>
          </cell>
          <cell r="AC11229" t="str">
            <v>Sữa Bột Colos</v>
          </cell>
          <cell r="AH11229" t="str">
            <v>Tiến độ 1</v>
          </cell>
        </row>
        <row r="11230">
          <cell r="H11230" t="str">
            <v>MC001142</v>
          </cell>
          <cell r="P11230">
            <v>12240000</v>
          </cell>
          <cell r="AC11230" t="str">
            <v>Sữa Bột Colos</v>
          </cell>
          <cell r="AH11230" t="str">
            <v>Tiến độ 1</v>
          </cell>
        </row>
        <row r="11231">
          <cell r="H11231" t="str">
            <v>MC001142</v>
          </cell>
          <cell r="P11231">
            <v>4320000</v>
          </cell>
          <cell r="AC11231" t="str">
            <v>Sữa Nước</v>
          </cell>
          <cell r="AH11231" t="str">
            <v>Tiến độ 1</v>
          </cell>
        </row>
        <row r="11232">
          <cell r="H11232" t="str">
            <v>MC001142</v>
          </cell>
          <cell r="P11232">
            <v>3744000</v>
          </cell>
          <cell r="AC11232" t="str">
            <v>Sữa Nước</v>
          </cell>
          <cell r="AH11232" t="str">
            <v>Tiến độ 1</v>
          </cell>
        </row>
        <row r="11233">
          <cell r="H11233" t="str">
            <v>MC001142</v>
          </cell>
          <cell r="P11233">
            <v>7680000</v>
          </cell>
          <cell r="AC11233" t="str">
            <v>Sữa Nước</v>
          </cell>
          <cell r="AH11233" t="str">
            <v>Tiến độ 1</v>
          </cell>
        </row>
        <row r="11234">
          <cell r="H11234" t="str">
            <v>MC000342</v>
          </cell>
          <cell r="P11234">
            <v>1728000</v>
          </cell>
          <cell r="AC11234" t="str">
            <v>Sữa Nước</v>
          </cell>
          <cell r="AH11234" t="str">
            <v>Tiến độ 1</v>
          </cell>
        </row>
        <row r="11235">
          <cell r="H11235" t="str">
            <v>MC000342</v>
          </cell>
          <cell r="P11235">
            <v>9273600</v>
          </cell>
          <cell r="AC11235" t="str">
            <v>Sữa Nước</v>
          </cell>
          <cell r="AH11235" t="str">
            <v>Tiến độ 1</v>
          </cell>
        </row>
        <row r="11236">
          <cell r="H11236" t="str">
            <v>MC000342</v>
          </cell>
          <cell r="P11236">
            <v>3456000</v>
          </cell>
          <cell r="AC11236" t="str">
            <v>Sữa Nước</v>
          </cell>
          <cell r="AH11236" t="str">
            <v>Tiến độ 1</v>
          </cell>
        </row>
        <row r="11237">
          <cell r="H11237" t="str">
            <v>MC000121</v>
          </cell>
          <cell r="P11237">
            <v>3225600</v>
          </cell>
          <cell r="AC11237" t="str">
            <v>Sữa Nước Pharma</v>
          </cell>
          <cell r="AH11237" t="str">
            <v>Tiến độ 1</v>
          </cell>
        </row>
        <row r="11238">
          <cell r="H11238" t="str">
            <v>MC000615</v>
          </cell>
          <cell r="P11238">
            <v>13824000</v>
          </cell>
          <cell r="AC11238" t="str">
            <v>Sữa Nước</v>
          </cell>
          <cell r="AH11238" t="str">
            <v>Tiến độ 1</v>
          </cell>
        </row>
        <row r="11239">
          <cell r="H11239" t="str">
            <v>MC000615</v>
          </cell>
          <cell r="P11239">
            <v>13440000</v>
          </cell>
          <cell r="AC11239" t="str">
            <v>Sữa Nước</v>
          </cell>
          <cell r="AH11239" t="str">
            <v>Tiến độ 1</v>
          </cell>
        </row>
        <row r="11240">
          <cell r="H11240" t="str">
            <v>MC000615</v>
          </cell>
          <cell r="P11240">
            <v>10368000</v>
          </cell>
          <cell r="AC11240" t="str">
            <v>Sữa Nước</v>
          </cell>
          <cell r="AH11240" t="str">
            <v>Tiến độ 1</v>
          </cell>
        </row>
        <row r="11241">
          <cell r="H11241" t="str">
            <v>MC000615</v>
          </cell>
          <cell r="P11241">
            <v>7948800</v>
          </cell>
          <cell r="AC11241" t="str">
            <v>Sữa Nước</v>
          </cell>
          <cell r="AH11241" t="str">
            <v>Tiến độ 1</v>
          </cell>
        </row>
        <row r="11242">
          <cell r="H11242" t="str">
            <v>MC000615</v>
          </cell>
          <cell r="P11242">
            <v>8985600</v>
          </cell>
          <cell r="AC11242" t="str">
            <v>Sữa Nước</v>
          </cell>
          <cell r="AH11242" t="str">
            <v>Tiến độ 1</v>
          </cell>
        </row>
        <row r="11243">
          <cell r="H11243" t="str">
            <v>MC000615</v>
          </cell>
          <cell r="P11243">
            <v>1680000</v>
          </cell>
          <cell r="AC11243" t="str">
            <v>Sữa Nước</v>
          </cell>
          <cell r="AH11243" t="str">
            <v>Tiến độ 1</v>
          </cell>
        </row>
        <row r="11244">
          <cell r="H11244" t="str">
            <v>MC000098</v>
          </cell>
          <cell r="P11244">
            <v>3948000</v>
          </cell>
          <cell r="AC11244" t="str">
            <v>Pharma</v>
          </cell>
          <cell r="AH11244" t="str">
            <v>Tiến độ 1</v>
          </cell>
        </row>
        <row r="11245">
          <cell r="H11245" t="str">
            <v>MC000162</v>
          </cell>
          <cell r="P11245">
            <v>2220000</v>
          </cell>
          <cell r="AC11245" t="str">
            <v>Dinh Dưỡng</v>
          </cell>
          <cell r="AH11245" t="str">
            <v>Tiến độ 1</v>
          </cell>
        </row>
        <row r="11246">
          <cell r="H11246" t="str">
            <v>MC000162</v>
          </cell>
          <cell r="P11246">
            <v>4632000</v>
          </cell>
          <cell r="AC11246" t="str">
            <v>Dinh Dưỡng</v>
          </cell>
          <cell r="AH11246" t="str">
            <v>Tiến độ 1</v>
          </cell>
        </row>
        <row r="11247">
          <cell r="H11247" t="str">
            <v>MC002785</v>
          </cell>
          <cell r="P11247">
            <v>14400000</v>
          </cell>
          <cell r="AC11247" t="str">
            <v>Sữa Nước Pharma</v>
          </cell>
          <cell r="AH11247" t="str">
            <v>Tiến độ 1</v>
          </cell>
        </row>
        <row r="11248">
          <cell r="H11248" t="str">
            <v>MC002785</v>
          </cell>
          <cell r="P11248">
            <v>48960000</v>
          </cell>
          <cell r="AC11248" t="str">
            <v>Sữa Nước Colos</v>
          </cell>
          <cell r="AH11248" t="str">
            <v>Tiến độ 1</v>
          </cell>
        </row>
        <row r="11249">
          <cell r="H11249" t="str">
            <v>MC001157</v>
          </cell>
          <cell r="P11249">
            <v>16128000</v>
          </cell>
          <cell r="AC11249" t="str">
            <v>Sữa Nước Pharma</v>
          </cell>
          <cell r="AH11249" t="str">
            <v>Tiến độ 1</v>
          </cell>
        </row>
        <row r="11250">
          <cell r="H11250" t="str">
            <v>MC001157</v>
          </cell>
          <cell r="P11250">
            <v>10800000</v>
          </cell>
          <cell r="AC11250" t="str">
            <v>Sữa Nước Pharma</v>
          </cell>
          <cell r="AH11250" t="str">
            <v>Tiến độ 1</v>
          </cell>
        </row>
        <row r="11251">
          <cell r="H11251" t="str">
            <v>MC001157</v>
          </cell>
          <cell r="P11251">
            <v>12960000</v>
          </cell>
          <cell r="AC11251" t="str">
            <v>Sữa Nước Pharma</v>
          </cell>
          <cell r="AH11251" t="str">
            <v>Tiến độ 1</v>
          </cell>
        </row>
        <row r="11252">
          <cell r="H11252" t="str">
            <v>MC001157</v>
          </cell>
          <cell r="P11252">
            <v>3312000</v>
          </cell>
          <cell r="AC11252" t="str">
            <v>Sữa Nước Pharma</v>
          </cell>
          <cell r="AH11252" t="str">
            <v>Tiến độ 1</v>
          </cell>
        </row>
        <row r="11253">
          <cell r="H11253" t="str">
            <v>MC001157</v>
          </cell>
          <cell r="P11253">
            <v>2124000</v>
          </cell>
          <cell r="AC11253" t="str">
            <v>Bột Ăn Dặm</v>
          </cell>
          <cell r="AH11253" t="str">
            <v>Tiến độ 1</v>
          </cell>
        </row>
        <row r="11254">
          <cell r="H11254" t="str">
            <v>MC001157</v>
          </cell>
          <cell r="P11254">
            <v>408000</v>
          </cell>
          <cell r="AC11254" t="str">
            <v>Bột Ăn Dặm</v>
          </cell>
          <cell r="AH11254" t="str">
            <v>Tiến độ 1</v>
          </cell>
        </row>
        <row r="11255">
          <cell r="H11255" t="str">
            <v>MC001157</v>
          </cell>
          <cell r="P11255">
            <v>408000</v>
          </cell>
          <cell r="AC11255" t="str">
            <v>Bột Ăn Dặm</v>
          </cell>
          <cell r="AH11255" t="str">
            <v>Tiến độ 1</v>
          </cell>
        </row>
        <row r="11256">
          <cell r="H11256" t="str">
            <v>MC001157</v>
          </cell>
          <cell r="P11256">
            <v>2040000</v>
          </cell>
          <cell r="AC11256" t="str">
            <v>Bột Ăn Dặm</v>
          </cell>
          <cell r="AH11256" t="str">
            <v>Tiến độ 1</v>
          </cell>
        </row>
        <row r="11257">
          <cell r="H11257" t="str">
            <v>MC001157</v>
          </cell>
          <cell r="P11257">
            <v>1632000</v>
          </cell>
          <cell r="AC11257" t="str">
            <v>Bột Ăn Dặm</v>
          </cell>
          <cell r="AH11257" t="str">
            <v>Tiến độ 1</v>
          </cell>
        </row>
        <row r="11258">
          <cell r="H11258" t="str">
            <v>MC001157</v>
          </cell>
          <cell r="P11258">
            <v>1632000</v>
          </cell>
          <cell r="AC11258" t="str">
            <v>Bột Ăn Dặm</v>
          </cell>
          <cell r="AH11258" t="str">
            <v>Tiến độ 1</v>
          </cell>
        </row>
        <row r="11259">
          <cell r="H11259" t="str">
            <v>MC001157</v>
          </cell>
          <cell r="P11259">
            <v>6000000</v>
          </cell>
          <cell r="AC11259" t="str">
            <v>Pharma</v>
          </cell>
          <cell r="AH11259" t="str">
            <v>Tiến độ 1</v>
          </cell>
        </row>
        <row r="11260">
          <cell r="H11260" t="str">
            <v>MC001157</v>
          </cell>
          <cell r="P11260">
            <v>5280000</v>
          </cell>
          <cell r="AC11260" t="str">
            <v>Pharma</v>
          </cell>
          <cell r="AH11260" t="str">
            <v>Tiến độ 1</v>
          </cell>
        </row>
        <row r="11261">
          <cell r="H11261" t="str">
            <v>MC001157</v>
          </cell>
          <cell r="P11261">
            <v>11040000</v>
          </cell>
          <cell r="AC11261" t="str">
            <v>Pharma</v>
          </cell>
          <cell r="AH11261" t="str">
            <v>Tiến độ 1</v>
          </cell>
        </row>
        <row r="11262">
          <cell r="H11262" t="str">
            <v>MC001157</v>
          </cell>
          <cell r="P11262">
            <v>7896000</v>
          </cell>
          <cell r="AC11262" t="str">
            <v>Pharma</v>
          </cell>
          <cell r="AH11262" t="str">
            <v>Tiến độ 1</v>
          </cell>
        </row>
        <row r="11263">
          <cell r="H11263" t="str">
            <v>MC001157</v>
          </cell>
          <cell r="P11263">
            <v>3240000</v>
          </cell>
          <cell r="AC11263" t="str">
            <v>Sữa Bột Colos</v>
          </cell>
          <cell r="AH11263" t="str">
            <v>Tiến độ 1</v>
          </cell>
        </row>
        <row r="11264">
          <cell r="H11264" t="str">
            <v>MC001157</v>
          </cell>
          <cell r="P11264">
            <v>12720000</v>
          </cell>
          <cell r="AC11264" t="str">
            <v>Sữa Bột Colos</v>
          </cell>
          <cell r="AH11264" t="str">
            <v>Tiến độ 1</v>
          </cell>
        </row>
        <row r="11265">
          <cell r="H11265" t="str">
            <v>MC001157</v>
          </cell>
          <cell r="P11265">
            <v>3120000</v>
          </cell>
          <cell r="AC11265" t="str">
            <v>Sữa Bột Colos</v>
          </cell>
          <cell r="AH11265" t="str">
            <v>Tiến độ 1</v>
          </cell>
        </row>
        <row r="11266">
          <cell r="H11266" t="str">
            <v>MC001157</v>
          </cell>
          <cell r="P11266">
            <v>12240000</v>
          </cell>
          <cell r="AC11266" t="str">
            <v>Sữa Bột Colos</v>
          </cell>
          <cell r="AH11266" t="str">
            <v>Tiến độ 1</v>
          </cell>
        </row>
        <row r="11267">
          <cell r="H11267" t="str">
            <v>MC001157</v>
          </cell>
          <cell r="P11267">
            <v>1440000</v>
          </cell>
          <cell r="AC11267" t="str">
            <v>Dinh Dưỡng</v>
          </cell>
          <cell r="AH11267" t="str">
            <v>Tiến độ 1</v>
          </cell>
        </row>
        <row r="11268">
          <cell r="H11268" t="str">
            <v>MC001157</v>
          </cell>
          <cell r="P11268">
            <v>2220000</v>
          </cell>
          <cell r="AC11268" t="str">
            <v>Dinh Dưỡng</v>
          </cell>
          <cell r="AH11268" t="str">
            <v>Tiến độ 1</v>
          </cell>
        </row>
        <row r="11269">
          <cell r="H11269" t="str">
            <v>MC001157</v>
          </cell>
          <cell r="P11269">
            <v>2220000</v>
          </cell>
          <cell r="AC11269" t="str">
            <v>Dinh Dưỡng</v>
          </cell>
          <cell r="AH11269" t="str">
            <v>Tiến độ 1</v>
          </cell>
        </row>
        <row r="11270">
          <cell r="H11270" t="str">
            <v>MC001157</v>
          </cell>
          <cell r="P11270">
            <v>1110000</v>
          </cell>
          <cell r="AC11270" t="str">
            <v>Dinh Dưỡng</v>
          </cell>
          <cell r="AH11270" t="str">
            <v>Tiến độ 1</v>
          </cell>
        </row>
        <row r="11271">
          <cell r="H11271" t="str">
            <v>MC001157</v>
          </cell>
          <cell r="P11271">
            <v>1170000</v>
          </cell>
          <cell r="AC11271" t="str">
            <v>Dinh Dưỡng</v>
          </cell>
          <cell r="AH11271" t="str">
            <v>Tiến độ 1</v>
          </cell>
        </row>
        <row r="11272">
          <cell r="H11272" t="str">
            <v>MC001157</v>
          </cell>
          <cell r="P11272">
            <v>1500000</v>
          </cell>
          <cell r="AC11272" t="str">
            <v>Dinh Dưỡng</v>
          </cell>
          <cell r="AH11272" t="str">
            <v>Tiến độ 1</v>
          </cell>
        </row>
        <row r="11273">
          <cell r="H11273" t="str">
            <v>MC001157</v>
          </cell>
          <cell r="P11273">
            <v>1080000</v>
          </cell>
          <cell r="AC11273" t="str">
            <v>Nunest</v>
          </cell>
          <cell r="AH11273" t="str">
            <v>Tiến độ 1</v>
          </cell>
        </row>
        <row r="11274">
          <cell r="H11274" t="str">
            <v>MC001157</v>
          </cell>
          <cell r="P11274">
            <v>2250000</v>
          </cell>
          <cell r="AC11274" t="str">
            <v>Nunest</v>
          </cell>
          <cell r="AH11274" t="str">
            <v>Tiến độ 1</v>
          </cell>
        </row>
        <row r="11275">
          <cell r="H11275" t="str">
            <v>MC001157</v>
          </cell>
          <cell r="P11275">
            <v>5760000</v>
          </cell>
          <cell r="AC11275" t="str">
            <v>Sữa Nước</v>
          </cell>
          <cell r="AH11275" t="str">
            <v>Tiến độ 1</v>
          </cell>
        </row>
        <row r="11276">
          <cell r="H11276" t="str">
            <v>MC001157</v>
          </cell>
          <cell r="P11276">
            <v>30720000</v>
          </cell>
          <cell r="AC11276" t="str">
            <v>Sữa Nước</v>
          </cell>
          <cell r="AH11276" t="str">
            <v>Tiến độ 1</v>
          </cell>
        </row>
        <row r="11277">
          <cell r="H11277" t="str">
            <v>MC002500</v>
          </cell>
          <cell r="P11277">
            <v>3290000</v>
          </cell>
          <cell r="AC11277" t="str">
            <v>Nunest</v>
          </cell>
          <cell r="AH11277" t="str">
            <v>Tiến độ 1</v>
          </cell>
        </row>
        <row r="11278">
          <cell r="H11278" t="str">
            <v>MC002500</v>
          </cell>
          <cell r="P11278">
            <v>3120000</v>
          </cell>
          <cell r="AC11278" t="str">
            <v>Sữa Bột Colos</v>
          </cell>
          <cell r="AH11278" t="str">
            <v>Tiến độ 1</v>
          </cell>
        </row>
        <row r="11279">
          <cell r="H11279" t="str">
            <v>MC002500</v>
          </cell>
          <cell r="P11279">
            <v>3120000</v>
          </cell>
          <cell r="AC11279" t="str">
            <v>Sữa Bột Colos</v>
          </cell>
          <cell r="AH11279" t="str">
            <v>Tiến độ 1</v>
          </cell>
        </row>
        <row r="11280">
          <cell r="H11280" t="str">
            <v>MC002500</v>
          </cell>
          <cell r="P11280">
            <v>5040000</v>
          </cell>
          <cell r="AC11280" t="str">
            <v>Sữa Nước Pharma</v>
          </cell>
          <cell r="AH11280" t="str">
            <v>Tiến độ 1</v>
          </cell>
        </row>
        <row r="11281">
          <cell r="H11281" t="str">
            <v>MC002500</v>
          </cell>
          <cell r="P11281">
            <v>7526400</v>
          </cell>
          <cell r="AC11281" t="str">
            <v>Sữa Nước Pharma</v>
          </cell>
          <cell r="AH11281" t="str">
            <v>Tiến độ 1</v>
          </cell>
        </row>
        <row r="11282">
          <cell r="H11282" t="str">
            <v>MC002500</v>
          </cell>
          <cell r="P11282">
            <v>2880000</v>
          </cell>
          <cell r="AC11282" t="str">
            <v>Sữa Nước</v>
          </cell>
          <cell r="AH11282" t="str">
            <v>Tiến độ 1</v>
          </cell>
        </row>
        <row r="11283">
          <cell r="H11283" t="str">
            <v>MC002500</v>
          </cell>
          <cell r="P11283">
            <v>2880000</v>
          </cell>
          <cell r="AC11283" t="str">
            <v>Sữa Nước</v>
          </cell>
          <cell r="AH11283" t="str">
            <v>Tiến độ 1</v>
          </cell>
        </row>
        <row r="11284">
          <cell r="H11284" t="str">
            <v>MC002500</v>
          </cell>
          <cell r="P11284">
            <v>720000</v>
          </cell>
          <cell r="AC11284" t="str">
            <v>Sữa Nước</v>
          </cell>
          <cell r="AH11284" t="str">
            <v>Tiến độ 1</v>
          </cell>
        </row>
        <row r="11285">
          <cell r="H11285" t="str">
            <v>MC002474</v>
          </cell>
          <cell r="P11285">
            <v>4896000</v>
          </cell>
          <cell r="AC11285" t="str">
            <v>Sữa Nước Colos</v>
          </cell>
          <cell r="AH11285" t="str">
            <v>Tiến độ 1</v>
          </cell>
        </row>
        <row r="11286">
          <cell r="H11286" t="str">
            <v>MC002474</v>
          </cell>
          <cell r="P11286">
            <v>7862400</v>
          </cell>
          <cell r="AC11286" t="str">
            <v>Sữa Nước</v>
          </cell>
          <cell r="AH11286" t="str">
            <v>Tiến độ 1</v>
          </cell>
        </row>
        <row r="11287">
          <cell r="H11287" t="str">
            <v>MC002474</v>
          </cell>
          <cell r="P11287">
            <v>17280000</v>
          </cell>
          <cell r="AC11287" t="str">
            <v>Sữa Nước</v>
          </cell>
          <cell r="AH11287" t="str">
            <v>Tiến độ 1</v>
          </cell>
        </row>
        <row r="11288">
          <cell r="H11288" t="str">
            <v>MC002474</v>
          </cell>
          <cell r="P11288">
            <v>28800000</v>
          </cell>
          <cell r="AC11288" t="str">
            <v>Sữa Nước</v>
          </cell>
          <cell r="AH11288" t="str">
            <v>Tiến độ 1</v>
          </cell>
        </row>
        <row r="11289">
          <cell r="H11289" t="str">
            <v>MC002474</v>
          </cell>
          <cell r="P11289">
            <v>38400000</v>
          </cell>
          <cell r="AC11289" t="str">
            <v>Sữa Nước</v>
          </cell>
          <cell r="AH11289" t="str">
            <v>Tiến độ 1</v>
          </cell>
        </row>
        <row r="11290">
          <cell r="H11290" t="str">
            <v>MC002474</v>
          </cell>
          <cell r="P11290">
            <v>6624000</v>
          </cell>
          <cell r="AC11290" t="str">
            <v>Sữa Nước</v>
          </cell>
          <cell r="AH11290" t="str">
            <v>Tiến độ 1</v>
          </cell>
        </row>
        <row r="11291">
          <cell r="H11291" t="str">
            <v>MC002474</v>
          </cell>
          <cell r="P11291">
            <v>4320000</v>
          </cell>
          <cell r="AC11291" t="str">
            <v>Sữa Nước Pharma</v>
          </cell>
          <cell r="AH11291" t="str">
            <v>Tiến độ 1</v>
          </cell>
        </row>
        <row r="11292">
          <cell r="H11292" t="str">
            <v>MC002474</v>
          </cell>
          <cell r="P11292">
            <v>6624000</v>
          </cell>
          <cell r="AC11292" t="str">
            <v>Sữa Nước Pharma</v>
          </cell>
          <cell r="AH11292" t="str">
            <v>Tiến độ 1</v>
          </cell>
        </row>
        <row r="11293">
          <cell r="H11293" t="str">
            <v>MC002474</v>
          </cell>
          <cell r="P11293">
            <v>18000000</v>
          </cell>
          <cell r="AC11293" t="str">
            <v>Sữa Nước Pharma</v>
          </cell>
          <cell r="AH11293" t="str">
            <v>Tiến độ 1</v>
          </cell>
        </row>
        <row r="11294">
          <cell r="H11294" t="str">
            <v>MC002474</v>
          </cell>
          <cell r="P11294">
            <v>26880000</v>
          </cell>
          <cell r="AC11294" t="str">
            <v>Sữa Nước Pharma</v>
          </cell>
          <cell r="AH11294" t="str">
            <v>Tiến độ 1</v>
          </cell>
        </row>
        <row r="11295">
          <cell r="H11295" t="str">
            <v>MC002227</v>
          </cell>
          <cell r="P11295">
            <v>4896000</v>
          </cell>
          <cell r="AC11295" t="str">
            <v>Sữa Nước Colos</v>
          </cell>
          <cell r="AH11295" t="str">
            <v>Tiến độ 1</v>
          </cell>
        </row>
        <row r="11296">
          <cell r="H11296" t="str">
            <v>MC002227</v>
          </cell>
          <cell r="P11296">
            <v>7488000</v>
          </cell>
          <cell r="AC11296" t="str">
            <v>Sữa Nước</v>
          </cell>
          <cell r="AH11296" t="str">
            <v>Tiến độ 1</v>
          </cell>
        </row>
        <row r="11297">
          <cell r="H11297" t="str">
            <v>MC002227</v>
          </cell>
          <cell r="P11297">
            <v>11520000</v>
          </cell>
          <cell r="AC11297" t="str">
            <v>Sữa Nước</v>
          </cell>
          <cell r="AH11297" t="str">
            <v>Tiến độ 1</v>
          </cell>
        </row>
        <row r="11298">
          <cell r="H11298" t="str">
            <v>MC002227</v>
          </cell>
          <cell r="P11298">
            <v>5760000</v>
          </cell>
          <cell r="AC11298" t="str">
            <v>Sữa Nước</v>
          </cell>
          <cell r="AH11298" t="str">
            <v>Tiến độ 1</v>
          </cell>
        </row>
        <row r="11299">
          <cell r="H11299" t="str">
            <v>MC002227</v>
          </cell>
          <cell r="P11299">
            <v>11520000</v>
          </cell>
          <cell r="AC11299" t="str">
            <v>Sữa Nước</v>
          </cell>
          <cell r="AH11299" t="str">
            <v>Tiến độ 1</v>
          </cell>
        </row>
        <row r="11300">
          <cell r="H11300" t="str">
            <v>MC002227</v>
          </cell>
          <cell r="P11300">
            <v>4320000</v>
          </cell>
          <cell r="AC11300" t="str">
            <v>Sữa Nước</v>
          </cell>
          <cell r="AH11300" t="str">
            <v>Tiến độ 1</v>
          </cell>
        </row>
        <row r="11301">
          <cell r="H11301" t="str">
            <v>MC002227</v>
          </cell>
          <cell r="P11301">
            <v>6480000</v>
          </cell>
          <cell r="AC11301" t="str">
            <v>Sữa Bột Colos</v>
          </cell>
          <cell r="AH11301" t="str">
            <v>Tiến độ 1</v>
          </cell>
        </row>
        <row r="11302">
          <cell r="H11302" t="str">
            <v>MC002227</v>
          </cell>
          <cell r="P11302">
            <v>19080000</v>
          </cell>
          <cell r="AC11302" t="str">
            <v>Sữa Bột Colos</v>
          </cell>
          <cell r="AH11302" t="str">
            <v>Tiến độ 1</v>
          </cell>
        </row>
        <row r="11303">
          <cell r="H11303" t="str">
            <v>MC002227</v>
          </cell>
          <cell r="P11303">
            <v>6120000</v>
          </cell>
          <cell r="AC11303" t="str">
            <v>Sữa Bột Colos</v>
          </cell>
          <cell r="AH11303" t="str">
            <v>Tiến độ 1</v>
          </cell>
        </row>
        <row r="11304">
          <cell r="H11304" t="str">
            <v>MC002227</v>
          </cell>
          <cell r="P11304">
            <v>3864000</v>
          </cell>
          <cell r="AC11304" t="str">
            <v>Dinh Dưỡng</v>
          </cell>
          <cell r="AH11304" t="str">
            <v>Tiến độ 1</v>
          </cell>
        </row>
        <row r="11305">
          <cell r="H11305" t="str">
            <v>MC002227</v>
          </cell>
          <cell r="P11305">
            <v>4440000</v>
          </cell>
          <cell r="AC11305" t="str">
            <v>Dinh Dưỡng</v>
          </cell>
          <cell r="AH11305" t="str">
            <v>Tiến độ 1</v>
          </cell>
        </row>
        <row r="11306">
          <cell r="H11306" t="str">
            <v>VTA20236</v>
          </cell>
          <cell r="P11306">
            <v>15060000</v>
          </cell>
          <cell r="AC11306" t="str">
            <v>Dinh Dưỡng</v>
          </cell>
          <cell r="AH11306" t="str">
            <v>Tiến độ 1</v>
          </cell>
        </row>
        <row r="11307">
          <cell r="H11307" t="str">
            <v>VTA20220</v>
          </cell>
          <cell r="P11307">
            <v>18072000</v>
          </cell>
          <cell r="AC11307" t="str">
            <v>Dinh Dưỡng</v>
          </cell>
          <cell r="AH11307" t="str">
            <v>Tiến độ 1</v>
          </cell>
        </row>
        <row r="11308">
          <cell r="H11308" t="str">
            <v>MC002015</v>
          </cell>
          <cell r="P11308">
            <v>11040000</v>
          </cell>
          <cell r="AC11308" t="str">
            <v>Pharma</v>
          </cell>
          <cell r="AH11308" t="str">
            <v>Tiến độ 1</v>
          </cell>
        </row>
        <row r="11309">
          <cell r="H11309" t="str">
            <v>MC002015</v>
          </cell>
          <cell r="P11309">
            <v>55200000</v>
          </cell>
          <cell r="AC11309" t="str">
            <v>Pharma</v>
          </cell>
          <cell r="AH11309" t="str">
            <v>Tiến độ 1</v>
          </cell>
        </row>
        <row r="11310">
          <cell r="H11310" t="str">
            <v>MC002015</v>
          </cell>
          <cell r="P11310">
            <v>6000000</v>
          </cell>
          <cell r="AC11310" t="str">
            <v>Pharma</v>
          </cell>
          <cell r="AH11310" t="str">
            <v>Tiến độ 1</v>
          </cell>
        </row>
        <row r="11311">
          <cell r="H11311" t="str">
            <v>MC002015</v>
          </cell>
          <cell r="P11311">
            <v>31680000</v>
          </cell>
          <cell r="AC11311" t="str">
            <v>Pharma</v>
          </cell>
          <cell r="AH11311" t="str">
            <v>Tiến độ 1</v>
          </cell>
        </row>
        <row r="11312">
          <cell r="H11312" t="str">
            <v>MC002015</v>
          </cell>
          <cell r="P11312">
            <v>11484000</v>
          </cell>
          <cell r="AC11312" t="str">
            <v>Pharma</v>
          </cell>
          <cell r="AH11312" t="str">
            <v>Tiến độ 1</v>
          </cell>
        </row>
        <row r="11313">
          <cell r="H11313" t="str">
            <v>MC002015</v>
          </cell>
          <cell r="P11313">
            <v>39480000</v>
          </cell>
          <cell r="AC11313" t="str">
            <v>Pharma</v>
          </cell>
          <cell r="AH11313" t="str">
            <v>Tiến độ 1</v>
          </cell>
        </row>
        <row r="11314">
          <cell r="H11314" t="str">
            <v>MC002015</v>
          </cell>
          <cell r="P11314">
            <v>72000000</v>
          </cell>
          <cell r="AC11314" t="str">
            <v>Sữa Nước Pharma</v>
          </cell>
          <cell r="AH11314" t="str">
            <v>Tiến độ 1</v>
          </cell>
        </row>
        <row r="11315">
          <cell r="H11315" t="str">
            <v>MC002015</v>
          </cell>
          <cell r="P11315">
            <v>53760000</v>
          </cell>
          <cell r="AC11315" t="str">
            <v>Sữa Nước Pharma</v>
          </cell>
          <cell r="AH11315" t="str">
            <v>Tiến độ 1</v>
          </cell>
        </row>
        <row r="11316">
          <cell r="H11316" t="str">
            <v>MC000634</v>
          </cell>
          <cell r="P11316">
            <v>2844000</v>
          </cell>
          <cell r="AC11316" t="str">
            <v>Nunest</v>
          </cell>
          <cell r="AH11316" t="str">
            <v>Tiến độ 1</v>
          </cell>
        </row>
        <row r="11317">
          <cell r="H11317" t="str">
            <v>MC000634</v>
          </cell>
          <cell r="P11317">
            <v>1245000</v>
          </cell>
          <cell r="AC11317" t="str">
            <v>Nunest</v>
          </cell>
          <cell r="AH11317" t="str">
            <v>Tiến độ 1</v>
          </cell>
        </row>
        <row r="11318">
          <cell r="H11318" t="str">
            <v>MC000634</v>
          </cell>
          <cell r="P11318">
            <v>1185000</v>
          </cell>
          <cell r="AC11318" t="str">
            <v>Nunest</v>
          </cell>
          <cell r="AH11318" t="str">
            <v>Tiến độ 1</v>
          </cell>
        </row>
        <row r="11319">
          <cell r="H11319" t="str">
            <v>MC000072</v>
          </cell>
          <cell r="P11319">
            <v>4410000</v>
          </cell>
          <cell r="AC11319" t="str">
            <v>Nunest</v>
          </cell>
          <cell r="AH11319" t="str">
            <v>Tiến độ 1</v>
          </cell>
        </row>
        <row r="11320">
          <cell r="H11320" t="str">
            <v>MC000072</v>
          </cell>
          <cell r="P11320">
            <v>3360000</v>
          </cell>
          <cell r="AC11320" t="str">
            <v>Nunest</v>
          </cell>
          <cell r="AH11320" t="str">
            <v>Tiến độ 1</v>
          </cell>
        </row>
        <row r="11321">
          <cell r="H11321" t="str">
            <v>MC000072</v>
          </cell>
          <cell r="P11321">
            <v>1980000</v>
          </cell>
          <cell r="AC11321" t="str">
            <v>Nunest</v>
          </cell>
          <cell r="AH11321" t="str">
            <v>Tiến độ 1</v>
          </cell>
        </row>
        <row r="11322">
          <cell r="H11322" t="str">
            <v>MC000072</v>
          </cell>
          <cell r="P11322">
            <v>2160000</v>
          </cell>
          <cell r="AC11322" t="str">
            <v>Nunest</v>
          </cell>
          <cell r="AH11322" t="str">
            <v>Tiến độ 1</v>
          </cell>
        </row>
        <row r="11323">
          <cell r="H11323" t="str">
            <v>MC000072</v>
          </cell>
          <cell r="P11323">
            <v>2160000</v>
          </cell>
          <cell r="AC11323" t="str">
            <v>Nunest</v>
          </cell>
          <cell r="AH11323" t="str">
            <v>Tiến độ 1</v>
          </cell>
        </row>
        <row r="11324">
          <cell r="H11324" t="str">
            <v>MC000072</v>
          </cell>
          <cell r="P11324">
            <v>5400000</v>
          </cell>
          <cell r="AC11324" t="str">
            <v>Nunest</v>
          </cell>
          <cell r="AH11324" t="str">
            <v>Tiến độ 1</v>
          </cell>
        </row>
        <row r="11325">
          <cell r="H11325" t="str">
            <v>MC000072</v>
          </cell>
          <cell r="P11325">
            <v>1440000</v>
          </cell>
          <cell r="AC11325" t="str">
            <v>Nunest</v>
          </cell>
          <cell r="AH11325" t="str">
            <v>Tiến độ 1</v>
          </cell>
        </row>
        <row r="11326">
          <cell r="H11326" t="str">
            <v>MC000798</v>
          </cell>
          <cell r="P11326">
            <v>14400000</v>
          </cell>
          <cell r="AC11326" t="str">
            <v>Sữa Nước</v>
          </cell>
          <cell r="AH11326" t="str">
            <v>Tiến độ 1</v>
          </cell>
        </row>
        <row r="11327">
          <cell r="H11327" t="str">
            <v>MC000798</v>
          </cell>
          <cell r="P11327">
            <v>3744000</v>
          </cell>
          <cell r="AC11327" t="str">
            <v>Sữa Nước</v>
          </cell>
          <cell r="AH11327" t="str">
            <v>Tiến độ 1</v>
          </cell>
        </row>
        <row r="11328">
          <cell r="H11328" t="str">
            <v>MC002517</v>
          </cell>
          <cell r="P11328">
            <v>2937600</v>
          </cell>
          <cell r="AC11328" t="str">
            <v>Sữa Nước Colos</v>
          </cell>
          <cell r="AH11328" t="str">
            <v>Tiến độ 1</v>
          </cell>
        </row>
        <row r="11329">
          <cell r="H11329" t="str">
            <v>MC000162</v>
          </cell>
          <cell r="P11329">
            <v>2937600</v>
          </cell>
          <cell r="AC11329" t="str">
            <v>Sữa Nước Colos</v>
          </cell>
          <cell r="AH11329" t="str">
            <v>Tiến độ 1</v>
          </cell>
        </row>
        <row r="11330">
          <cell r="H11330" t="str">
            <v>MC000374</v>
          </cell>
          <cell r="P11330">
            <v>3864000</v>
          </cell>
          <cell r="AC11330" t="str">
            <v>Dinh Dưỡng</v>
          </cell>
          <cell r="AH11330" t="str">
            <v>Tiến độ 1</v>
          </cell>
        </row>
        <row r="11331">
          <cell r="H11331" t="str">
            <v>MC000374</v>
          </cell>
          <cell r="P11331">
            <v>3456000</v>
          </cell>
          <cell r="AC11331" t="str">
            <v>Sữa Nước</v>
          </cell>
          <cell r="AH11331" t="str">
            <v>Tiến độ 1</v>
          </cell>
        </row>
        <row r="11332">
          <cell r="H11332" t="str">
            <v>MC000374</v>
          </cell>
          <cell r="P11332">
            <v>2246400</v>
          </cell>
          <cell r="AC11332" t="str">
            <v>Sữa Nước</v>
          </cell>
          <cell r="AH11332" t="str">
            <v>Tiến độ 1</v>
          </cell>
        </row>
        <row r="11333">
          <cell r="H11333" t="str">
            <v>MC000121</v>
          </cell>
          <cell r="P11333">
            <v>979200</v>
          </cell>
          <cell r="AC11333" t="str">
            <v>Sữa Nước Colos</v>
          </cell>
          <cell r="AH11333" t="str">
            <v>Tiến độ 1</v>
          </cell>
        </row>
        <row r="11334">
          <cell r="H11334" t="str">
            <v>MC000121</v>
          </cell>
          <cell r="P11334">
            <v>19008000</v>
          </cell>
          <cell r="AC11334" t="str">
            <v>Dinh Dưỡng</v>
          </cell>
          <cell r="AH11334" t="str">
            <v>Tiến độ 1</v>
          </cell>
        </row>
        <row r="11335">
          <cell r="H11335" t="str">
            <v>MC000121</v>
          </cell>
          <cell r="P11335">
            <v>5880000</v>
          </cell>
          <cell r="AC11335" t="str">
            <v>Dinh Dưỡng</v>
          </cell>
          <cell r="AH11335" t="str">
            <v>Tiến độ 1</v>
          </cell>
        </row>
        <row r="11336">
          <cell r="H11336" t="str">
            <v>MC000121</v>
          </cell>
          <cell r="P11336">
            <v>4492800</v>
          </cell>
          <cell r="AC11336" t="str">
            <v>Sữa Nước</v>
          </cell>
          <cell r="AH11336" t="str">
            <v>Tiến độ 1</v>
          </cell>
        </row>
        <row r="11337">
          <cell r="H11337" t="str">
            <v>MC000121</v>
          </cell>
          <cell r="P11337">
            <v>5880000</v>
          </cell>
          <cell r="AC11337" t="str">
            <v>Dinh Dưỡng</v>
          </cell>
          <cell r="AH11337" t="str">
            <v>Tiến độ 1</v>
          </cell>
        </row>
        <row r="11338">
          <cell r="H11338" t="str">
            <v>MC002816</v>
          </cell>
          <cell r="P11338">
            <v>30120000</v>
          </cell>
          <cell r="AC11338" t="str">
            <v>Dinh Dưỡng</v>
          </cell>
          <cell r="AH11338" t="str">
            <v>Tiến độ 1</v>
          </cell>
        </row>
        <row r="11339">
          <cell r="H11339" t="str">
            <v>MC000746</v>
          </cell>
          <cell r="P11339">
            <v>21600000</v>
          </cell>
          <cell r="AC11339" t="str">
            <v>Sữa Nước</v>
          </cell>
          <cell r="AH11339" t="str">
            <v>Tiến độ 1</v>
          </cell>
        </row>
        <row r="11340">
          <cell r="H11340" t="str">
            <v>MC000746</v>
          </cell>
          <cell r="P11340">
            <v>34560000</v>
          </cell>
          <cell r="AC11340" t="str">
            <v>Sữa Nước</v>
          </cell>
          <cell r="AH11340" t="str">
            <v>Tiến độ 1</v>
          </cell>
        </row>
        <row r="11341">
          <cell r="H11341" t="str">
            <v>MC000746</v>
          </cell>
          <cell r="P11341">
            <v>32400000</v>
          </cell>
          <cell r="AC11341" t="str">
            <v>Sữa Nước Pharma</v>
          </cell>
          <cell r="AH11341" t="str">
            <v>Tiến độ 1</v>
          </cell>
        </row>
        <row r="11342">
          <cell r="H11342" t="str">
            <v>MC000746</v>
          </cell>
          <cell r="P11342">
            <v>6451200</v>
          </cell>
          <cell r="AC11342" t="str">
            <v>Sữa Nước Pharma</v>
          </cell>
          <cell r="AH11342" t="str">
            <v>Tiến độ 1</v>
          </cell>
        </row>
        <row r="11343">
          <cell r="H11343" t="str">
            <v>MC000746</v>
          </cell>
          <cell r="P11343">
            <v>5184000</v>
          </cell>
          <cell r="AC11343" t="str">
            <v>Sữa Nước Pharma</v>
          </cell>
          <cell r="AH11343" t="str">
            <v>Tiến độ 1</v>
          </cell>
        </row>
        <row r="11344">
          <cell r="H11344" t="str">
            <v>MC000746</v>
          </cell>
          <cell r="P11344">
            <v>17280000</v>
          </cell>
          <cell r="AC11344" t="str">
            <v>Dinh Dưỡng</v>
          </cell>
          <cell r="AH11344" t="str">
            <v>Tiến độ 1</v>
          </cell>
        </row>
        <row r="11345">
          <cell r="H11345" t="str">
            <v>MC000746</v>
          </cell>
          <cell r="P11345">
            <v>11760000</v>
          </cell>
          <cell r="AC11345" t="str">
            <v>Dinh Dưỡng</v>
          </cell>
          <cell r="AH11345" t="str">
            <v>Tiến độ 1</v>
          </cell>
        </row>
        <row r="11346">
          <cell r="H11346" t="str">
            <v>MC000746</v>
          </cell>
          <cell r="P11346">
            <v>18360000</v>
          </cell>
          <cell r="AC11346" t="str">
            <v>Sữa Bột Colos</v>
          </cell>
          <cell r="AH11346" t="str">
            <v>Tiến độ 1</v>
          </cell>
        </row>
        <row r="11347">
          <cell r="H11347" t="str">
            <v>MC000746</v>
          </cell>
          <cell r="P11347">
            <v>3974400</v>
          </cell>
          <cell r="AC11347" t="str">
            <v>Sữa Nước Pharma</v>
          </cell>
          <cell r="AH11347" t="str">
            <v>Tiến độ 1</v>
          </cell>
        </row>
        <row r="11348">
          <cell r="H11348" t="str">
            <v>MC000746</v>
          </cell>
          <cell r="P11348">
            <v>6451200</v>
          </cell>
          <cell r="AC11348" t="str">
            <v>Sữa Nước Pharma</v>
          </cell>
          <cell r="AH11348" t="str">
            <v>Tiến độ 1</v>
          </cell>
        </row>
        <row r="11349">
          <cell r="H11349" t="str">
            <v>MC000746</v>
          </cell>
          <cell r="P11349">
            <v>14400000</v>
          </cell>
          <cell r="AC11349" t="str">
            <v>Sữa Nước</v>
          </cell>
          <cell r="AH11349" t="str">
            <v>Tiến độ 1</v>
          </cell>
        </row>
        <row r="11350">
          <cell r="H11350" t="str">
            <v>MC000746</v>
          </cell>
          <cell r="P11350">
            <v>13896000</v>
          </cell>
          <cell r="AC11350" t="str">
            <v>Dinh Dưỡng</v>
          </cell>
          <cell r="AH11350" t="str">
            <v>Tiến độ 1</v>
          </cell>
        </row>
        <row r="11351">
          <cell r="H11351" t="str">
            <v>MC000746</v>
          </cell>
          <cell r="P11351">
            <v>15456000</v>
          </cell>
          <cell r="AC11351" t="str">
            <v>Dinh Dưỡng</v>
          </cell>
          <cell r="AH11351" t="str">
            <v>Tiến độ 1</v>
          </cell>
        </row>
        <row r="11352">
          <cell r="H11352" t="str">
            <v>MC000746</v>
          </cell>
          <cell r="P11352">
            <v>17760000</v>
          </cell>
          <cell r="AC11352" t="str">
            <v>Dinh Dưỡng</v>
          </cell>
          <cell r="AH11352" t="str">
            <v>Tiến độ 1</v>
          </cell>
        </row>
        <row r="11353">
          <cell r="H11353" t="str">
            <v>MC000746</v>
          </cell>
          <cell r="P11353">
            <v>5760000</v>
          </cell>
          <cell r="AC11353" t="str">
            <v>Dinh Dưỡng</v>
          </cell>
          <cell r="AH11353" t="str">
            <v>Tiến độ 1</v>
          </cell>
        </row>
        <row r="11354">
          <cell r="H11354" t="str">
            <v>MC000746</v>
          </cell>
          <cell r="P11354">
            <v>4680000</v>
          </cell>
          <cell r="AC11354" t="str">
            <v>Dinh Dưỡng</v>
          </cell>
          <cell r="AH11354" t="str">
            <v>Tiến độ 1</v>
          </cell>
        </row>
        <row r="11355">
          <cell r="H11355" t="str">
            <v>MC000746</v>
          </cell>
          <cell r="P11355">
            <v>6240000</v>
          </cell>
          <cell r="AC11355" t="str">
            <v>Dinh Dưỡng</v>
          </cell>
          <cell r="AH11355" t="str">
            <v>Tiến độ 1</v>
          </cell>
        </row>
        <row r="11356">
          <cell r="H11356" t="str">
            <v>MC001264</v>
          </cell>
          <cell r="P11356">
            <v>2592000</v>
          </cell>
          <cell r="AC11356" t="str">
            <v>Sữa Nước Pharma</v>
          </cell>
          <cell r="AH11356" t="str">
            <v>Tiến độ 1</v>
          </cell>
        </row>
        <row r="11357">
          <cell r="H11357" t="str">
            <v>MC001264</v>
          </cell>
          <cell r="P11357">
            <v>1987200</v>
          </cell>
          <cell r="AC11357" t="str">
            <v>Sữa Nước Pharma</v>
          </cell>
          <cell r="AH11357" t="str">
            <v>Tiến độ 1</v>
          </cell>
        </row>
        <row r="11358">
          <cell r="H11358" t="str">
            <v>MC001264</v>
          </cell>
          <cell r="P11358">
            <v>7200000</v>
          </cell>
          <cell r="AC11358" t="str">
            <v>Sữa Nước Pharma</v>
          </cell>
          <cell r="AH11358" t="str">
            <v>Tiến độ 1</v>
          </cell>
        </row>
        <row r="11359">
          <cell r="H11359" t="str">
            <v>MC001264</v>
          </cell>
          <cell r="P11359">
            <v>3225600</v>
          </cell>
          <cell r="AC11359" t="str">
            <v>Sữa Nước Pharma</v>
          </cell>
          <cell r="AH11359" t="str">
            <v>Tiến độ 1</v>
          </cell>
        </row>
        <row r="11360">
          <cell r="H11360" t="str">
            <v>MC001264</v>
          </cell>
          <cell r="P11360">
            <v>3000000</v>
          </cell>
          <cell r="AC11360" t="str">
            <v>Sữa Nước Pharma</v>
          </cell>
          <cell r="AH11360" t="str">
            <v>Tiến độ 1</v>
          </cell>
        </row>
        <row r="11361">
          <cell r="H11361" t="str">
            <v>MC001264</v>
          </cell>
          <cell r="P11361">
            <v>11520000</v>
          </cell>
          <cell r="AC11361" t="str">
            <v>Sữa Nước</v>
          </cell>
          <cell r="AH11361" t="str">
            <v>Tiến độ 1</v>
          </cell>
        </row>
        <row r="11362">
          <cell r="H11362" t="str">
            <v>MC001264</v>
          </cell>
          <cell r="P11362">
            <v>8640000</v>
          </cell>
          <cell r="AC11362" t="str">
            <v>Sữa Nước</v>
          </cell>
          <cell r="AH11362" t="str">
            <v>Tiến độ 1</v>
          </cell>
        </row>
        <row r="11363">
          <cell r="H11363" t="str">
            <v>MC001264</v>
          </cell>
          <cell r="P11363">
            <v>1440000</v>
          </cell>
          <cell r="AC11363" t="str">
            <v>Sữa Nước</v>
          </cell>
          <cell r="AH11363" t="str">
            <v>Tiến độ 1</v>
          </cell>
        </row>
        <row r="11364">
          <cell r="H11364" t="str">
            <v>MC001264</v>
          </cell>
          <cell r="P11364">
            <v>5184000</v>
          </cell>
          <cell r="AC11364" t="str">
            <v>Sữa Nước</v>
          </cell>
          <cell r="AH11364" t="str">
            <v>Tiến độ 1</v>
          </cell>
        </row>
        <row r="11365">
          <cell r="H11365" t="str">
            <v>MC002782</v>
          </cell>
          <cell r="P11365">
            <v>12960000</v>
          </cell>
          <cell r="AC11365" t="str">
            <v>Sữa Bột Colos</v>
          </cell>
          <cell r="AH11365" t="str">
            <v>Tiến độ 1</v>
          </cell>
        </row>
        <row r="11366">
          <cell r="H11366" t="str">
            <v>MC002782</v>
          </cell>
          <cell r="P11366">
            <v>19080000</v>
          </cell>
          <cell r="AC11366" t="str">
            <v>Sữa Bột Colos</v>
          </cell>
          <cell r="AH11366" t="str">
            <v>Tiến độ 1</v>
          </cell>
        </row>
        <row r="11367">
          <cell r="H11367" t="str">
            <v>MC002782</v>
          </cell>
          <cell r="P11367">
            <v>12480000</v>
          </cell>
          <cell r="AC11367" t="str">
            <v>Sữa Bột Colos</v>
          </cell>
          <cell r="AH11367" t="str">
            <v>Tiến độ 1</v>
          </cell>
        </row>
        <row r="11368">
          <cell r="H11368" t="str">
            <v>MC001814</v>
          </cell>
          <cell r="P11368">
            <v>2400000</v>
          </cell>
          <cell r="AC11368" t="str">
            <v>Pur</v>
          </cell>
          <cell r="AH11368" t="str">
            <v>Tiến độ 1</v>
          </cell>
        </row>
        <row r="11369">
          <cell r="H11369" t="str">
            <v>MC001814</v>
          </cell>
          <cell r="P11369">
            <v>1120000</v>
          </cell>
          <cell r="AC11369" t="str">
            <v>Pur</v>
          </cell>
          <cell r="AH11369" t="str">
            <v>Tiến độ 1</v>
          </cell>
        </row>
        <row r="11370">
          <cell r="H11370" t="str">
            <v>MC001814</v>
          </cell>
          <cell r="P11370">
            <v>1350000</v>
          </cell>
          <cell r="AC11370" t="str">
            <v>Pur</v>
          </cell>
          <cell r="AH11370" t="str">
            <v>Tiến độ 1</v>
          </cell>
        </row>
        <row r="11371">
          <cell r="H11371" t="str">
            <v>MC001814</v>
          </cell>
          <cell r="P11371">
            <v>360000</v>
          </cell>
          <cell r="AC11371" t="str">
            <v>Pur</v>
          </cell>
          <cell r="AH11371" t="str">
            <v>Tiến độ 1</v>
          </cell>
        </row>
        <row r="11372">
          <cell r="H11372" t="str">
            <v>MC001814</v>
          </cell>
          <cell r="P11372">
            <v>720000</v>
          </cell>
          <cell r="AC11372" t="str">
            <v>Pur</v>
          </cell>
          <cell r="AH11372" t="str">
            <v>Tiến độ 1</v>
          </cell>
        </row>
        <row r="11373">
          <cell r="H11373" t="str">
            <v>MC001814</v>
          </cell>
          <cell r="P11373">
            <v>70000</v>
          </cell>
          <cell r="AC11373" t="str">
            <v>Pur</v>
          </cell>
          <cell r="AH11373" t="str">
            <v>Tiến độ 1</v>
          </cell>
        </row>
        <row r="11374">
          <cell r="H11374" t="str">
            <v>MC001814</v>
          </cell>
          <cell r="P11374">
            <v>540000</v>
          </cell>
          <cell r="AC11374" t="str">
            <v>Pur</v>
          </cell>
          <cell r="AH11374" t="str">
            <v>Tiến độ 1</v>
          </cell>
        </row>
        <row r="11375">
          <cell r="H11375" t="str">
            <v>MC001814</v>
          </cell>
          <cell r="P11375">
            <v>255000</v>
          </cell>
          <cell r="AC11375" t="str">
            <v>Pur</v>
          </cell>
          <cell r="AH11375" t="str">
            <v>Tiến độ 1</v>
          </cell>
        </row>
        <row r="11376">
          <cell r="H11376" t="str">
            <v>MC001814</v>
          </cell>
          <cell r="P11376">
            <v>180000</v>
          </cell>
          <cell r="AC11376" t="str">
            <v>Pur</v>
          </cell>
          <cell r="AH11376" t="str">
            <v>Tiến độ 1</v>
          </cell>
        </row>
        <row r="11377">
          <cell r="H11377" t="str">
            <v>MC001814</v>
          </cell>
          <cell r="P11377">
            <v>5060000</v>
          </cell>
          <cell r="AC11377" t="str">
            <v>Pur</v>
          </cell>
          <cell r="AH11377" t="str">
            <v>Tiến độ 1</v>
          </cell>
        </row>
        <row r="11378">
          <cell r="H11378" t="str">
            <v>MC001814</v>
          </cell>
          <cell r="P11378">
            <v>1020000</v>
          </cell>
          <cell r="AC11378" t="str">
            <v>Pur</v>
          </cell>
          <cell r="AH11378" t="str">
            <v>Tiến độ 1</v>
          </cell>
        </row>
        <row r="11379">
          <cell r="H11379" t="str">
            <v>MC001814</v>
          </cell>
          <cell r="P11379">
            <v>236000</v>
          </cell>
          <cell r="AC11379" t="str">
            <v>Pur</v>
          </cell>
          <cell r="AH11379" t="str">
            <v>Tiến độ 1</v>
          </cell>
        </row>
        <row r="11380">
          <cell r="H11380" t="str">
            <v>MC001814</v>
          </cell>
          <cell r="P11380">
            <v>1173000</v>
          </cell>
          <cell r="AC11380" t="str">
            <v>Pur</v>
          </cell>
          <cell r="AH11380" t="str">
            <v>Tiến độ 1</v>
          </cell>
        </row>
        <row r="11381">
          <cell r="H11381" t="str">
            <v>MC001814</v>
          </cell>
          <cell r="P11381">
            <v>4320000</v>
          </cell>
          <cell r="AC11381" t="str">
            <v>Pur</v>
          </cell>
          <cell r="AH11381" t="str">
            <v>Tiến độ 1</v>
          </cell>
        </row>
        <row r="11382">
          <cell r="H11382" t="str">
            <v>MC001814</v>
          </cell>
          <cell r="P11382">
            <v>1275000</v>
          </cell>
          <cell r="AC11382" t="str">
            <v>Pur</v>
          </cell>
          <cell r="AH11382" t="str">
            <v>Tiến độ 1</v>
          </cell>
        </row>
        <row r="11383">
          <cell r="H11383" t="str">
            <v>MC001814</v>
          </cell>
          <cell r="P11383">
            <v>546000</v>
          </cell>
          <cell r="AC11383" t="str">
            <v>Pur</v>
          </cell>
          <cell r="AH11383" t="str">
            <v>Tiến độ 1</v>
          </cell>
        </row>
        <row r="11384">
          <cell r="H11384" t="str">
            <v>MC001814</v>
          </cell>
          <cell r="P11384">
            <v>595000</v>
          </cell>
          <cell r="AC11384" t="str">
            <v>Pur</v>
          </cell>
          <cell r="AH11384" t="str">
            <v>Tiến độ 1</v>
          </cell>
        </row>
        <row r="11385">
          <cell r="H11385" t="str">
            <v>MC001913</v>
          </cell>
          <cell r="P11385">
            <v>5040000</v>
          </cell>
          <cell r="AC11385" t="str">
            <v>Pur</v>
          </cell>
          <cell r="AH11385" t="str">
            <v>Tiến độ 1</v>
          </cell>
        </row>
        <row r="11386">
          <cell r="H11386" t="str">
            <v>MC001913</v>
          </cell>
          <cell r="P11386">
            <v>3150000</v>
          </cell>
          <cell r="AC11386" t="str">
            <v>Pur</v>
          </cell>
          <cell r="AH11386" t="str">
            <v>Tiến độ 1</v>
          </cell>
        </row>
        <row r="11387">
          <cell r="H11387" t="str">
            <v>MC001913</v>
          </cell>
          <cell r="P11387">
            <v>540000</v>
          </cell>
          <cell r="AC11387" t="str">
            <v>Pur</v>
          </cell>
          <cell r="AH11387" t="str">
            <v>Tiến độ 1</v>
          </cell>
        </row>
        <row r="11388">
          <cell r="H11388" t="str">
            <v>MC001913</v>
          </cell>
          <cell r="P11388">
            <v>4410000</v>
          </cell>
          <cell r="AC11388" t="str">
            <v>Pur</v>
          </cell>
          <cell r="AH11388" t="str">
            <v>Tiến độ 1</v>
          </cell>
        </row>
        <row r="11389">
          <cell r="H11389" t="str">
            <v>MC001913</v>
          </cell>
          <cell r="P11389">
            <v>255000</v>
          </cell>
          <cell r="AC11389" t="str">
            <v>Pur</v>
          </cell>
          <cell r="AH11389" t="str">
            <v>Tiến độ 1</v>
          </cell>
        </row>
        <row r="11390">
          <cell r="H11390" t="str">
            <v>MC001913</v>
          </cell>
          <cell r="P11390">
            <v>1260000</v>
          </cell>
          <cell r="AC11390" t="str">
            <v>Pur</v>
          </cell>
          <cell r="AH11390" t="str">
            <v>Tiến độ 1</v>
          </cell>
        </row>
        <row r="11391">
          <cell r="H11391" t="str">
            <v>MC001913</v>
          </cell>
          <cell r="P11391">
            <v>22080000</v>
          </cell>
          <cell r="AC11391" t="str">
            <v>Pur</v>
          </cell>
          <cell r="AH11391" t="str">
            <v>Tiến độ 1</v>
          </cell>
        </row>
        <row r="11392">
          <cell r="H11392" t="str">
            <v>MC001913</v>
          </cell>
          <cell r="P11392">
            <v>1440000</v>
          </cell>
          <cell r="AC11392" t="str">
            <v>Pur</v>
          </cell>
          <cell r="AH11392" t="str">
            <v>Tiến độ 1</v>
          </cell>
        </row>
        <row r="11393">
          <cell r="H11393" t="str">
            <v>MC001913</v>
          </cell>
          <cell r="P11393">
            <v>1615000</v>
          </cell>
          <cell r="AC11393" t="str">
            <v>Pur</v>
          </cell>
          <cell r="AH11393" t="str">
            <v>Tiến độ 1</v>
          </cell>
        </row>
        <row r="11394">
          <cell r="H11394" t="str">
            <v>MC001913</v>
          </cell>
          <cell r="P11394">
            <v>59000</v>
          </cell>
          <cell r="AC11394" t="str">
            <v>Pur</v>
          </cell>
          <cell r="AH11394" t="str">
            <v>Tiến độ 1</v>
          </cell>
        </row>
        <row r="11395">
          <cell r="H11395" t="str">
            <v>MC001913</v>
          </cell>
          <cell r="P11395">
            <v>3315000</v>
          </cell>
          <cell r="AC11395" t="str">
            <v>Pur</v>
          </cell>
          <cell r="AH11395" t="str">
            <v>Tiến độ 1</v>
          </cell>
        </row>
        <row r="11396">
          <cell r="H11396" t="str">
            <v>MC001913</v>
          </cell>
          <cell r="P11396">
            <v>22680000</v>
          </cell>
          <cell r="AC11396" t="str">
            <v>Pur</v>
          </cell>
          <cell r="AH11396" t="str">
            <v>Tiến độ 1</v>
          </cell>
        </row>
        <row r="11397">
          <cell r="H11397" t="str">
            <v>MC001913</v>
          </cell>
          <cell r="P11397">
            <v>4760000</v>
          </cell>
          <cell r="AC11397" t="str">
            <v>Pur</v>
          </cell>
          <cell r="AH11397" t="str">
            <v>Tiến độ 1</v>
          </cell>
        </row>
        <row r="11398">
          <cell r="H11398" t="str">
            <v>MC001913</v>
          </cell>
          <cell r="P11398">
            <v>1560000</v>
          </cell>
          <cell r="AC11398" t="str">
            <v>Pur</v>
          </cell>
          <cell r="AH11398" t="str">
            <v>Tiến độ 1</v>
          </cell>
        </row>
        <row r="11399">
          <cell r="H11399" t="str">
            <v>MC001814</v>
          </cell>
          <cell r="P11399">
            <v>333500</v>
          </cell>
          <cell r="AC11399" t="str">
            <v>PUR</v>
          </cell>
          <cell r="AH11399" t="str">
            <v>Tiến độ 1</v>
          </cell>
        </row>
        <row r="11400">
          <cell r="H11400" t="str">
            <v>MC001814</v>
          </cell>
          <cell r="P11400">
            <v>722500</v>
          </cell>
          <cell r="AC11400" t="str">
            <v>PUR</v>
          </cell>
          <cell r="AH11400" t="str">
            <v>Tiến độ 1</v>
          </cell>
        </row>
        <row r="11401">
          <cell r="H11401" t="str">
            <v>MC001913</v>
          </cell>
          <cell r="P11401">
            <v>667000</v>
          </cell>
          <cell r="AC11401" t="str">
            <v>PUR</v>
          </cell>
          <cell r="AH11401" t="str">
            <v>Tiến độ 1</v>
          </cell>
        </row>
        <row r="11402">
          <cell r="H11402" t="str">
            <v>MC002782</v>
          </cell>
          <cell r="P11402">
            <v>3264000</v>
          </cell>
          <cell r="AC11402" t="str">
            <v>Bột Ăn Dặm</v>
          </cell>
          <cell r="AH11402" t="str">
            <v>Tiến độ 1</v>
          </cell>
        </row>
        <row r="11403">
          <cell r="H11403" t="str">
            <v>MC002782</v>
          </cell>
          <cell r="P11403">
            <v>2856000</v>
          </cell>
          <cell r="AC11403" t="str">
            <v>Bột Ăn Dặm</v>
          </cell>
          <cell r="AH11403" t="str">
            <v>Tiến độ 1</v>
          </cell>
        </row>
        <row r="11404">
          <cell r="H11404" t="str">
            <v>MC002782</v>
          </cell>
          <cell r="P11404">
            <v>2832000</v>
          </cell>
          <cell r="AC11404" t="str">
            <v>Bột Ăn Dặm</v>
          </cell>
          <cell r="AH11404" t="str">
            <v>Tiến độ 1</v>
          </cell>
        </row>
        <row r="11405">
          <cell r="H11405" t="str">
            <v>MC002782</v>
          </cell>
          <cell r="P11405">
            <v>2832000</v>
          </cell>
          <cell r="AC11405" t="str">
            <v>Bột Ăn Dặm</v>
          </cell>
          <cell r="AH11405" t="str">
            <v>Tiến độ 1</v>
          </cell>
        </row>
        <row r="11406">
          <cell r="H11406" t="str">
            <v>MC002782</v>
          </cell>
          <cell r="P11406">
            <v>2832000</v>
          </cell>
          <cell r="AC11406" t="str">
            <v>Bột Ăn Dặm</v>
          </cell>
          <cell r="AH11406" t="str">
            <v>Tiến độ 1</v>
          </cell>
        </row>
        <row r="11407">
          <cell r="H11407" t="str">
            <v>MC002782</v>
          </cell>
          <cell r="P11407">
            <v>2832000</v>
          </cell>
          <cell r="AC11407" t="str">
            <v>Bột Ăn Dặm</v>
          </cell>
          <cell r="AH11407" t="str">
            <v>Tiến độ 1</v>
          </cell>
        </row>
        <row r="11408">
          <cell r="H11408" t="str">
            <v>MC002782</v>
          </cell>
          <cell r="P11408">
            <v>3264000</v>
          </cell>
          <cell r="AC11408" t="str">
            <v>Bột Ăn Dặm</v>
          </cell>
          <cell r="AH11408" t="str">
            <v>Tiến độ 1</v>
          </cell>
        </row>
        <row r="11409">
          <cell r="H11409" t="str">
            <v>MC002782</v>
          </cell>
          <cell r="P11409">
            <v>11520000</v>
          </cell>
          <cell r="AC11409" t="str">
            <v>Dinh Dưỡng</v>
          </cell>
          <cell r="AH11409" t="str">
            <v>Tiến độ 1</v>
          </cell>
        </row>
        <row r="11410">
          <cell r="H11410" t="str">
            <v>MC002782</v>
          </cell>
          <cell r="P11410">
            <v>17760000</v>
          </cell>
          <cell r="AC11410" t="str">
            <v>Dinh Dưỡng</v>
          </cell>
          <cell r="AH11410" t="str">
            <v>Tiến độ 1</v>
          </cell>
        </row>
        <row r="11411">
          <cell r="H11411" t="str">
            <v>MC002782</v>
          </cell>
          <cell r="P11411">
            <v>17760000</v>
          </cell>
          <cell r="AC11411" t="str">
            <v>Dinh Dưỡng</v>
          </cell>
          <cell r="AH11411" t="str">
            <v>Tiến độ 1</v>
          </cell>
        </row>
        <row r="11412">
          <cell r="H11412" t="str">
            <v>MC002782</v>
          </cell>
          <cell r="P11412">
            <v>13320000</v>
          </cell>
          <cell r="AC11412" t="str">
            <v>Dinh Dưỡng</v>
          </cell>
          <cell r="AH11412" t="str">
            <v>Tiến độ 1</v>
          </cell>
        </row>
        <row r="11413">
          <cell r="H11413" t="str">
            <v>MC002782</v>
          </cell>
          <cell r="P11413">
            <v>14256000</v>
          </cell>
          <cell r="AC11413" t="str">
            <v>Dinh Dưỡng</v>
          </cell>
          <cell r="AH11413" t="str">
            <v>Tiến độ 1</v>
          </cell>
        </row>
        <row r="11414">
          <cell r="H11414" t="str">
            <v>MC002782</v>
          </cell>
          <cell r="P11414">
            <v>13896000</v>
          </cell>
          <cell r="AC11414" t="str">
            <v>Dinh Dưỡng</v>
          </cell>
          <cell r="AH11414" t="str">
            <v>Tiến độ 1</v>
          </cell>
        </row>
        <row r="11415">
          <cell r="H11415" t="str">
            <v>MC002782</v>
          </cell>
          <cell r="P11415">
            <v>16848000</v>
          </cell>
          <cell r="AC11415" t="str">
            <v>Dinh Dưỡng</v>
          </cell>
          <cell r="AH11415" t="str">
            <v>Tiến độ 1</v>
          </cell>
        </row>
        <row r="11416">
          <cell r="H11416" t="str">
            <v>MC002770</v>
          </cell>
          <cell r="P11416">
            <v>12960000</v>
          </cell>
          <cell r="AC11416" t="str">
            <v>Sữa Bột Colos</v>
          </cell>
          <cell r="AH11416" t="str">
            <v>Tiến độ 1</v>
          </cell>
        </row>
        <row r="11417">
          <cell r="H11417" t="str">
            <v>MC002770</v>
          </cell>
          <cell r="P11417">
            <v>19080000</v>
          </cell>
          <cell r="AC11417" t="str">
            <v>Sữa Bột Colos</v>
          </cell>
          <cell r="AH11417" t="str">
            <v>Tiến độ 1</v>
          </cell>
        </row>
        <row r="11418">
          <cell r="H11418" t="str">
            <v>MC002770</v>
          </cell>
          <cell r="P11418">
            <v>12480000</v>
          </cell>
          <cell r="AC11418" t="str">
            <v>Sữa Bột Colos</v>
          </cell>
          <cell r="AH11418" t="str">
            <v>Tiến độ 1</v>
          </cell>
        </row>
        <row r="11419">
          <cell r="H11419" t="str">
            <v>MC002770</v>
          </cell>
          <cell r="P11419">
            <v>11496000</v>
          </cell>
          <cell r="AC11419" t="str">
            <v>Dinh Dưỡng</v>
          </cell>
          <cell r="AH11419" t="str">
            <v>Tiến độ 1</v>
          </cell>
        </row>
        <row r="11420">
          <cell r="H11420" t="str">
            <v>MC002770</v>
          </cell>
          <cell r="P11420">
            <v>14940000</v>
          </cell>
          <cell r="AC11420" t="str">
            <v>Dinh Dưỡng</v>
          </cell>
          <cell r="AH11420" t="str">
            <v>Tiến độ 1</v>
          </cell>
        </row>
        <row r="11421">
          <cell r="H11421" t="str">
            <v>MC002770</v>
          </cell>
          <cell r="P11421">
            <v>15456000</v>
          </cell>
          <cell r="AC11421" t="str">
            <v>Dinh Dưỡng</v>
          </cell>
          <cell r="AH11421" t="str">
            <v>Tiến độ 1</v>
          </cell>
        </row>
        <row r="11422">
          <cell r="H11422" t="str">
            <v>MC002770</v>
          </cell>
          <cell r="P11422">
            <v>13320000</v>
          </cell>
          <cell r="AC11422" t="str">
            <v>Dinh Dưỡng</v>
          </cell>
          <cell r="AH11422" t="str">
            <v>Tiến độ 1</v>
          </cell>
        </row>
        <row r="11423">
          <cell r="H11423" t="str">
            <v>MC002770</v>
          </cell>
          <cell r="P11423">
            <v>13320000</v>
          </cell>
          <cell r="AC11423" t="str">
            <v>Dinh Dưỡng</v>
          </cell>
          <cell r="AH11423" t="str">
            <v>Tiến độ 1</v>
          </cell>
        </row>
        <row r="11424">
          <cell r="H11424" t="str">
            <v>MC002770</v>
          </cell>
          <cell r="P11424">
            <v>13320000</v>
          </cell>
          <cell r="AC11424" t="str">
            <v>Dinh Dưỡng</v>
          </cell>
          <cell r="AH11424" t="str">
            <v>Tiến độ 1</v>
          </cell>
        </row>
        <row r="11425">
          <cell r="H11425" t="str">
            <v>MC002770</v>
          </cell>
          <cell r="P11425">
            <v>4752000</v>
          </cell>
          <cell r="AC11425" t="str">
            <v>Dinh Dưỡng</v>
          </cell>
          <cell r="AH11425" t="str">
            <v>Tiến độ 1</v>
          </cell>
        </row>
        <row r="11426">
          <cell r="H11426" t="str">
            <v>MC002770</v>
          </cell>
          <cell r="P11426">
            <v>9264000</v>
          </cell>
          <cell r="AC11426" t="str">
            <v>Dinh Dưỡng</v>
          </cell>
          <cell r="AH11426" t="str">
            <v>Tiến độ 1</v>
          </cell>
        </row>
        <row r="11427">
          <cell r="H11427" t="str">
            <v>MC002770</v>
          </cell>
          <cell r="P11427">
            <v>5616000</v>
          </cell>
          <cell r="AC11427" t="str">
            <v>Dinh Dưỡng</v>
          </cell>
          <cell r="AH11427" t="str">
            <v>Tiến độ 1</v>
          </cell>
        </row>
        <row r="11428">
          <cell r="H11428" t="str">
            <v>MC002770</v>
          </cell>
          <cell r="P11428">
            <v>11520000</v>
          </cell>
          <cell r="AC11428" t="str">
            <v>Dinh Dưỡng</v>
          </cell>
          <cell r="AH11428" t="str">
            <v>Tiến độ 1</v>
          </cell>
        </row>
        <row r="11429">
          <cell r="H11429" t="str">
            <v>MC002770</v>
          </cell>
          <cell r="P11429">
            <v>3264000</v>
          </cell>
          <cell r="AC11429" t="str">
            <v>Bột Ăn Dặm</v>
          </cell>
          <cell r="AH11429" t="str">
            <v>Tiến độ 1</v>
          </cell>
        </row>
        <row r="11430">
          <cell r="H11430" t="str">
            <v>MC002770</v>
          </cell>
          <cell r="P11430">
            <v>2856000</v>
          </cell>
          <cell r="AC11430" t="str">
            <v>Bột Ăn Dặm</v>
          </cell>
          <cell r="AH11430" t="str">
            <v>Tiến độ 1</v>
          </cell>
        </row>
        <row r="11431">
          <cell r="H11431" t="str">
            <v>MC002770</v>
          </cell>
          <cell r="P11431">
            <v>2832000</v>
          </cell>
          <cell r="AC11431" t="str">
            <v>Bột Ăn Dặm</v>
          </cell>
          <cell r="AH11431" t="str">
            <v>Tiến độ 1</v>
          </cell>
        </row>
        <row r="11432">
          <cell r="H11432" t="str">
            <v>MC002770</v>
          </cell>
          <cell r="P11432">
            <v>2832000</v>
          </cell>
          <cell r="AC11432" t="str">
            <v>Bột Ăn Dặm</v>
          </cell>
          <cell r="AH11432" t="str">
            <v>Tiến độ 1</v>
          </cell>
        </row>
        <row r="11433">
          <cell r="H11433" t="str">
            <v>MC002770</v>
          </cell>
          <cell r="P11433">
            <v>1416000</v>
          </cell>
          <cell r="AC11433" t="str">
            <v>Bột Ăn Dặm</v>
          </cell>
          <cell r="AH11433" t="str">
            <v>Tiến độ 1</v>
          </cell>
        </row>
        <row r="11434">
          <cell r="H11434" t="str">
            <v>MC002770</v>
          </cell>
          <cell r="P11434">
            <v>3264000</v>
          </cell>
          <cell r="AC11434" t="str">
            <v>Bột Ăn Dặm</v>
          </cell>
          <cell r="AH11434" t="str">
            <v>Tiến độ 1</v>
          </cell>
        </row>
        <row r="11435">
          <cell r="H11435" t="str">
            <v>MC002787</v>
          </cell>
          <cell r="P11435">
            <v>11520000</v>
          </cell>
          <cell r="AC11435" t="str">
            <v>Dinh Dưỡng</v>
          </cell>
          <cell r="AH11435" t="str">
            <v>Tiến độ 1</v>
          </cell>
        </row>
        <row r="11436">
          <cell r="H11436" t="str">
            <v>MC002787</v>
          </cell>
          <cell r="P11436">
            <v>17244000</v>
          </cell>
          <cell r="AC11436" t="str">
            <v>Dinh Dưỡng</v>
          </cell>
          <cell r="AH11436" t="str">
            <v>Tiến độ 1</v>
          </cell>
        </row>
        <row r="11437">
          <cell r="H11437" t="str">
            <v>MC002787</v>
          </cell>
          <cell r="P11437">
            <v>14940000</v>
          </cell>
          <cell r="AC11437" t="str">
            <v>Dinh Dưỡng</v>
          </cell>
          <cell r="AH11437" t="str">
            <v>Tiến độ 1</v>
          </cell>
        </row>
        <row r="11438">
          <cell r="H11438" t="str">
            <v>MC002787</v>
          </cell>
          <cell r="P11438">
            <v>13320000</v>
          </cell>
          <cell r="AC11438" t="str">
            <v>Dinh Dưỡng</v>
          </cell>
          <cell r="AH11438" t="str">
            <v>Tiến độ 1</v>
          </cell>
        </row>
        <row r="11439">
          <cell r="H11439" t="str">
            <v>MC002787</v>
          </cell>
          <cell r="P11439">
            <v>13320000</v>
          </cell>
          <cell r="AC11439" t="str">
            <v>Dinh Dưỡng</v>
          </cell>
          <cell r="AH11439" t="str">
            <v>Tiến độ 1</v>
          </cell>
        </row>
        <row r="11440">
          <cell r="H11440" t="str">
            <v>MC002787</v>
          </cell>
          <cell r="P11440">
            <v>13320000</v>
          </cell>
          <cell r="AC11440" t="str">
            <v>Dinh Dưỡng</v>
          </cell>
          <cell r="AH11440" t="str">
            <v>Tiến độ 1</v>
          </cell>
        </row>
        <row r="11441">
          <cell r="H11441" t="str">
            <v>MC002787</v>
          </cell>
          <cell r="P11441">
            <v>14256000</v>
          </cell>
          <cell r="AC11441" t="str">
            <v>Dinh Dưỡng</v>
          </cell>
          <cell r="AH11441" t="str">
            <v>Tiến độ 1</v>
          </cell>
        </row>
        <row r="11442">
          <cell r="H11442" t="str">
            <v>MC002787</v>
          </cell>
          <cell r="P11442">
            <v>13896000</v>
          </cell>
          <cell r="AC11442" t="str">
            <v>Dinh Dưỡng</v>
          </cell>
          <cell r="AH11442" t="str">
            <v>Tiến độ 1</v>
          </cell>
        </row>
        <row r="11443">
          <cell r="H11443" t="str">
            <v>MC002787</v>
          </cell>
          <cell r="P11443">
            <v>16848000</v>
          </cell>
          <cell r="AC11443" t="str">
            <v>Dinh Dưỡng</v>
          </cell>
          <cell r="AH11443" t="str">
            <v>Tiến độ 1</v>
          </cell>
        </row>
        <row r="11444">
          <cell r="H11444" t="str">
            <v>MC002771</v>
          </cell>
          <cell r="P11444">
            <v>12960000</v>
          </cell>
          <cell r="AC11444" t="str">
            <v>Sữa Bột Colos</v>
          </cell>
          <cell r="AH11444" t="str">
            <v>Tiến độ 1</v>
          </cell>
        </row>
        <row r="11445">
          <cell r="H11445" t="str">
            <v>MC002771</v>
          </cell>
          <cell r="P11445">
            <v>12720000</v>
          </cell>
          <cell r="AC11445" t="str">
            <v>Sữa Bột Colos</v>
          </cell>
          <cell r="AH11445" t="str">
            <v>Tiến độ 1</v>
          </cell>
        </row>
        <row r="11446">
          <cell r="H11446" t="str">
            <v>MC002771</v>
          </cell>
          <cell r="P11446">
            <v>12480000</v>
          </cell>
          <cell r="AC11446" t="str">
            <v>Sữa Bột Colos</v>
          </cell>
          <cell r="AH11446" t="str">
            <v>Tiến độ 1</v>
          </cell>
        </row>
        <row r="11447">
          <cell r="H11447" t="str">
            <v>MC002787</v>
          </cell>
          <cell r="P11447">
            <v>3264000</v>
          </cell>
          <cell r="AC11447" t="str">
            <v>Bột Ăn Dặm</v>
          </cell>
          <cell r="AH11447" t="str">
            <v>Tiến độ 1</v>
          </cell>
        </row>
        <row r="11448">
          <cell r="H11448" t="str">
            <v>MC002787</v>
          </cell>
          <cell r="P11448">
            <v>2856000</v>
          </cell>
          <cell r="AC11448" t="str">
            <v>Bột Ăn Dặm</v>
          </cell>
          <cell r="AH11448" t="str">
            <v>Tiến độ 1</v>
          </cell>
        </row>
        <row r="11449">
          <cell r="H11449" t="str">
            <v>MC002787</v>
          </cell>
          <cell r="P11449">
            <v>2832000</v>
          </cell>
          <cell r="AC11449" t="str">
            <v>Bột Ăn Dặm</v>
          </cell>
          <cell r="AH11449" t="str">
            <v>Tiến độ 1</v>
          </cell>
        </row>
        <row r="11450">
          <cell r="H11450" t="str">
            <v>MC002787</v>
          </cell>
          <cell r="P11450">
            <v>2832000</v>
          </cell>
          <cell r="AC11450" t="str">
            <v>Bột Ăn Dặm</v>
          </cell>
          <cell r="AH11450" t="str">
            <v>Tiến độ 1</v>
          </cell>
        </row>
        <row r="11451">
          <cell r="H11451" t="str">
            <v>MC002787</v>
          </cell>
          <cell r="P11451">
            <v>2832000</v>
          </cell>
          <cell r="AC11451" t="str">
            <v>Bột Ăn Dặm</v>
          </cell>
          <cell r="AH11451" t="str">
            <v>Tiến độ 1</v>
          </cell>
        </row>
        <row r="11452">
          <cell r="H11452" t="str">
            <v>MC002787</v>
          </cell>
          <cell r="P11452">
            <v>2832000</v>
          </cell>
          <cell r="AC11452" t="str">
            <v>Bột Ăn Dặm</v>
          </cell>
          <cell r="AH11452" t="str">
            <v>Tiến độ 1</v>
          </cell>
        </row>
        <row r="11453">
          <cell r="H11453" t="str">
            <v>MC002787</v>
          </cell>
          <cell r="P11453">
            <v>3264000</v>
          </cell>
          <cell r="AC11453" t="str">
            <v>Bột Ăn Dặm</v>
          </cell>
          <cell r="AH11453" t="str">
            <v>Tiến độ 1</v>
          </cell>
        </row>
        <row r="11454">
          <cell r="H11454" t="str">
            <v>MC002787</v>
          </cell>
          <cell r="P11454">
            <v>12960000</v>
          </cell>
          <cell r="AC11454" t="str">
            <v>Sữa Bột Colos</v>
          </cell>
          <cell r="AH11454" t="str">
            <v>Tiến độ 1</v>
          </cell>
        </row>
        <row r="11455">
          <cell r="H11455" t="str">
            <v>MC002787</v>
          </cell>
          <cell r="P11455">
            <v>19080000</v>
          </cell>
          <cell r="AC11455" t="str">
            <v>Sữa Bột Colos</v>
          </cell>
          <cell r="AH11455" t="str">
            <v>Tiến độ 1</v>
          </cell>
        </row>
        <row r="11456">
          <cell r="H11456" t="str">
            <v>MC002787</v>
          </cell>
          <cell r="P11456">
            <v>12480000</v>
          </cell>
          <cell r="AC11456" t="str">
            <v>Sữa Bột Colos</v>
          </cell>
          <cell r="AH11456" t="str">
            <v>Tiến độ 1</v>
          </cell>
        </row>
        <row r="11457">
          <cell r="H11457" t="str">
            <v>MC002771</v>
          </cell>
          <cell r="P11457">
            <v>2832000</v>
          </cell>
          <cell r="AC11457" t="str">
            <v>Bột Ăn Dặm</v>
          </cell>
          <cell r="AH11457" t="str">
            <v>Tiến độ 1</v>
          </cell>
        </row>
        <row r="11458">
          <cell r="H11458" t="str">
            <v>MC002771</v>
          </cell>
          <cell r="P11458">
            <v>1416000</v>
          </cell>
          <cell r="AC11458" t="str">
            <v>Bột Ăn Dặm</v>
          </cell>
          <cell r="AH11458" t="str">
            <v>Tiến độ 1</v>
          </cell>
        </row>
        <row r="11459">
          <cell r="H11459" t="str">
            <v>MC002771</v>
          </cell>
          <cell r="P11459">
            <v>2832000</v>
          </cell>
          <cell r="AC11459" t="str">
            <v>Bột Ăn Dặm</v>
          </cell>
          <cell r="AH11459" t="str">
            <v>Tiến độ 1</v>
          </cell>
        </row>
        <row r="11460">
          <cell r="H11460" t="str">
            <v>MC002771</v>
          </cell>
          <cell r="P11460">
            <v>2832000</v>
          </cell>
          <cell r="AC11460" t="str">
            <v>Bột Ăn Dặm</v>
          </cell>
          <cell r="AH11460" t="str">
            <v>Tiến độ 1</v>
          </cell>
        </row>
        <row r="11461">
          <cell r="H11461" t="str">
            <v>MC002771</v>
          </cell>
          <cell r="P11461">
            <v>3264000</v>
          </cell>
          <cell r="AC11461" t="str">
            <v>Bột Ăn Dặm</v>
          </cell>
          <cell r="AH11461" t="str">
            <v>Tiến độ 1</v>
          </cell>
        </row>
        <row r="11462">
          <cell r="H11462" t="str">
            <v>MC002771</v>
          </cell>
          <cell r="P11462">
            <v>11520000</v>
          </cell>
          <cell r="AC11462" t="str">
            <v>Dinh Dưỡng</v>
          </cell>
          <cell r="AH11462" t="str">
            <v>Tiến độ 1</v>
          </cell>
        </row>
        <row r="11463">
          <cell r="H11463" t="str">
            <v>MC002771</v>
          </cell>
          <cell r="P11463">
            <v>14940000</v>
          </cell>
          <cell r="AC11463" t="str">
            <v>Dinh Dưỡng</v>
          </cell>
          <cell r="AH11463" t="str">
            <v>Tiến độ 1</v>
          </cell>
        </row>
        <row r="11464">
          <cell r="H11464" t="str">
            <v>MC002771</v>
          </cell>
          <cell r="P11464">
            <v>13320000</v>
          </cell>
          <cell r="AC11464" t="str">
            <v>Dinh Dưỡng</v>
          </cell>
          <cell r="AH11464" t="str">
            <v>Tiến độ 1</v>
          </cell>
        </row>
        <row r="11465">
          <cell r="H11465" t="str">
            <v>MC002771</v>
          </cell>
          <cell r="P11465">
            <v>13320000</v>
          </cell>
          <cell r="AC11465" t="str">
            <v>Dinh Dưỡng</v>
          </cell>
          <cell r="AH11465" t="str">
            <v>Tiến độ 1</v>
          </cell>
        </row>
        <row r="11466">
          <cell r="H11466" t="str">
            <v>MC002771</v>
          </cell>
          <cell r="P11466">
            <v>13320000</v>
          </cell>
          <cell r="AC11466" t="str">
            <v>Dinh Dưỡng</v>
          </cell>
          <cell r="AH11466" t="str">
            <v>Tiến độ 1</v>
          </cell>
        </row>
        <row r="11467">
          <cell r="H11467" t="str">
            <v>MC002771</v>
          </cell>
          <cell r="P11467">
            <v>14256000</v>
          </cell>
          <cell r="AC11467" t="str">
            <v>Dinh Dưỡng</v>
          </cell>
          <cell r="AH11467" t="str">
            <v>Tiến độ 1</v>
          </cell>
        </row>
        <row r="11468">
          <cell r="H11468" t="str">
            <v>MC002771</v>
          </cell>
          <cell r="P11468">
            <v>11232000</v>
          </cell>
          <cell r="AC11468" t="str">
            <v>Dinh Dưỡng</v>
          </cell>
          <cell r="AH11468" t="str">
            <v>Tiến độ 1</v>
          </cell>
        </row>
        <row r="11469">
          <cell r="H11469" t="str">
            <v>MC002787</v>
          </cell>
          <cell r="P11469">
            <v>11592000</v>
          </cell>
          <cell r="AC11469" t="str">
            <v>Dinh Dưỡng</v>
          </cell>
          <cell r="AH11469" t="str">
            <v>Tiến độ 1</v>
          </cell>
        </row>
        <row r="11470">
          <cell r="H11470" t="str">
            <v>MC001370</v>
          </cell>
          <cell r="P11470">
            <v>4410000</v>
          </cell>
          <cell r="AC11470" t="str">
            <v>Nunest</v>
          </cell>
          <cell r="AH11470" t="str">
            <v>Tiến độ 1</v>
          </cell>
        </row>
        <row r="11471">
          <cell r="H11471" t="str">
            <v>MC001370</v>
          </cell>
          <cell r="P11471">
            <v>4680000</v>
          </cell>
          <cell r="AC11471" t="str">
            <v>Nunest</v>
          </cell>
          <cell r="AH11471" t="str">
            <v>Tiến độ 1</v>
          </cell>
        </row>
        <row r="11472">
          <cell r="H11472" t="str">
            <v>MC001370</v>
          </cell>
          <cell r="P11472">
            <v>4980000</v>
          </cell>
          <cell r="AC11472" t="str">
            <v>Nunest</v>
          </cell>
          <cell r="AH11472" t="str">
            <v>Tiến độ 1</v>
          </cell>
        </row>
        <row r="11473">
          <cell r="H11473" t="str">
            <v>MC001370</v>
          </cell>
          <cell r="P11473">
            <v>2350000</v>
          </cell>
          <cell r="AC11473" t="str">
            <v>Nunest</v>
          </cell>
          <cell r="AH11473" t="str">
            <v>Tiến độ 1</v>
          </cell>
        </row>
        <row r="11474">
          <cell r="H11474" t="str">
            <v>MC001370</v>
          </cell>
          <cell r="P11474">
            <v>6480000</v>
          </cell>
          <cell r="AC11474" t="str">
            <v>Sữa Bột Colos</v>
          </cell>
          <cell r="AH11474" t="str">
            <v>Tiến độ 1</v>
          </cell>
        </row>
        <row r="11475">
          <cell r="H11475" t="str">
            <v>MC001370</v>
          </cell>
          <cell r="P11475">
            <v>3828000</v>
          </cell>
          <cell r="AC11475" t="str">
            <v>Pharma</v>
          </cell>
          <cell r="AH11475" t="str">
            <v>Tiến độ 1</v>
          </cell>
        </row>
        <row r="11476">
          <cell r="H11476" t="str">
            <v>MC001370</v>
          </cell>
          <cell r="P11476">
            <v>1974000</v>
          </cell>
          <cell r="AC11476" t="str">
            <v>Pharma</v>
          </cell>
          <cell r="AH11476" t="str">
            <v>Tiến độ 1</v>
          </cell>
        </row>
        <row r="11477">
          <cell r="H11477" t="str">
            <v>MC001370</v>
          </cell>
          <cell r="P11477">
            <v>7896000</v>
          </cell>
          <cell r="AC11477" t="str">
            <v>Pharma</v>
          </cell>
          <cell r="AH11477" t="str">
            <v>Tiến độ 1</v>
          </cell>
        </row>
        <row r="11478">
          <cell r="H11478" t="str">
            <v>MC001370</v>
          </cell>
          <cell r="P11478">
            <v>1632000</v>
          </cell>
          <cell r="AC11478" t="str">
            <v>Bột Ăn Dặm</v>
          </cell>
          <cell r="AH11478" t="str">
            <v>Tiến độ 1</v>
          </cell>
        </row>
        <row r="11479">
          <cell r="H11479" t="str">
            <v>MC001370</v>
          </cell>
          <cell r="P11479">
            <v>7080000</v>
          </cell>
          <cell r="AC11479" t="str">
            <v>Bột Ăn Dặm</v>
          </cell>
          <cell r="AH11479" t="str">
            <v>Tiến độ 1</v>
          </cell>
        </row>
        <row r="11480">
          <cell r="H11480" t="str">
            <v>MC001370</v>
          </cell>
          <cell r="P11480">
            <v>1416000</v>
          </cell>
          <cell r="AC11480" t="str">
            <v>Bột Ăn Dặm</v>
          </cell>
          <cell r="AH11480" t="str">
            <v>Tiến độ 1</v>
          </cell>
        </row>
        <row r="11481">
          <cell r="H11481" t="str">
            <v>MC001370</v>
          </cell>
          <cell r="P11481">
            <v>1416000</v>
          </cell>
          <cell r="AC11481" t="str">
            <v>Bột Ăn Dặm</v>
          </cell>
          <cell r="AH11481" t="str">
            <v>Tiến độ 1</v>
          </cell>
        </row>
        <row r="11482">
          <cell r="H11482" t="str">
            <v>MC001370</v>
          </cell>
          <cell r="P11482">
            <v>3264000</v>
          </cell>
          <cell r="AC11482" t="str">
            <v>Bột Ăn Dặm</v>
          </cell>
          <cell r="AH11482" t="str">
            <v>Tiến độ 1</v>
          </cell>
        </row>
        <row r="11483">
          <cell r="H11483" t="str">
            <v>MC001370</v>
          </cell>
          <cell r="P11483">
            <v>1632000</v>
          </cell>
          <cell r="AC11483" t="str">
            <v>Bột Ăn Dặm</v>
          </cell>
          <cell r="AH11483" t="str">
            <v>Tiến độ 1</v>
          </cell>
        </row>
        <row r="11484">
          <cell r="H11484" t="str">
            <v>MC001370</v>
          </cell>
          <cell r="P11484">
            <v>1632000</v>
          </cell>
          <cell r="AC11484" t="str">
            <v>Bột Ăn Dặm</v>
          </cell>
          <cell r="AH11484" t="str">
            <v>Tiến độ 1</v>
          </cell>
        </row>
        <row r="11485">
          <cell r="H11485" t="str">
            <v>MC001370</v>
          </cell>
          <cell r="P11485">
            <v>1632000</v>
          </cell>
          <cell r="AC11485" t="str">
            <v>Bột Ăn Dặm</v>
          </cell>
          <cell r="AH11485" t="str">
            <v>Tiến độ 1</v>
          </cell>
        </row>
        <row r="11486">
          <cell r="H11486" t="str">
            <v>MC001370</v>
          </cell>
          <cell r="P11486">
            <v>1416000</v>
          </cell>
          <cell r="AC11486" t="str">
            <v>Bột Ăn Dặm</v>
          </cell>
          <cell r="AH11486" t="str">
            <v>Tiến độ 1</v>
          </cell>
        </row>
        <row r="11487">
          <cell r="H11487" t="str">
            <v>MC001370</v>
          </cell>
          <cell r="P11487">
            <v>13478400</v>
          </cell>
          <cell r="AC11487" t="str">
            <v>Sữa Nước</v>
          </cell>
          <cell r="AH11487" t="str">
            <v>Tiến độ 1</v>
          </cell>
        </row>
        <row r="11488">
          <cell r="H11488" t="str">
            <v>MC001370</v>
          </cell>
          <cell r="P11488">
            <v>4632000</v>
          </cell>
          <cell r="AC11488" t="str">
            <v>Dinh Dưỡng</v>
          </cell>
          <cell r="AH11488" t="str">
            <v>Tiến độ 1</v>
          </cell>
        </row>
        <row r="11489">
          <cell r="H11489" t="str">
            <v>MC001370</v>
          </cell>
          <cell r="P11489">
            <v>3120000</v>
          </cell>
          <cell r="AC11489" t="str">
            <v>Dinh Dưỡng</v>
          </cell>
          <cell r="AH11489" t="str">
            <v>Tiến độ 1</v>
          </cell>
        </row>
        <row r="11490">
          <cell r="H11490" t="str">
            <v>MC001370</v>
          </cell>
          <cell r="P11490">
            <v>14256000</v>
          </cell>
          <cell r="AC11490" t="str">
            <v>Dinh Dưỡng</v>
          </cell>
          <cell r="AH11490" t="str">
            <v>Tiến độ 1</v>
          </cell>
        </row>
        <row r="11491">
          <cell r="H11491" t="str">
            <v>MC001370</v>
          </cell>
          <cell r="P11491">
            <v>11496000</v>
          </cell>
          <cell r="AC11491" t="str">
            <v>Dinh Dưỡng</v>
          </cell>
          <cell r="AH11491" t="str">
            <v>Tiến độ 1</v>
          </cell>
        </row>
        <row r="11492">
          <cell r="H11492" t="str">
            <v>MC001370</v>
          </cell>
          <cell r="P11492">
            <v>4980000</v>
          </cell>
          <cell r="AC11492" t="str">
            <v>Dinh Dưỡng</v>
          </cell>
          <cell r="AH11492" t="str">
            <v>Tiến độ 1</v>
          </cell>
        </row>
        <row r="11493">
          <cell r="H11493" t="str">
            <v>MC001370</v>
          </cell>
          <cell r="P11493">
            <v>9648000</v>
          </cell>
          <cell r="AC11493" t="str">
            <v>Dinh Dưỡng</v>
          </cell>
          <cell r="AH11493" t="str">
            <v>Tiến độ 1</v>
          </cell>
        </row>
        <row r="11494">
          <cell r="H11494" t="str">
            <v>MC001370</v>
          </cell>
          <cell r="P11494">
            <v>3876000</v>
          </cell>
          <cell r="AC11494" t="str">
            <v>Dinh Dưỡng</v>
          </cell>
          <cell r="AH11494" t="str">
            <v>Tiến độ 1</v>
          </cell>
        </row>
        <row r="11495">
          <cell r="H11495" t="str">
            <v>MC001370</v>
          </cell>
          <cell r="P11495">
            <v>23184000</v>
          </cell>
          <cell r="AC11495" t="str">
            <v>Dinh Dưỡng</v>
          </cell>
          <cell r="AH11495" t="str">
            <v>Tiến độ 1</v>
          </cell>
        </row>
        <row r="11496">
          <cell r="H11496" t="str">
            <v>MC000396</v>
          </cell>
          <cell r="P11496">
            <v>489600</v>
          </cell>
          <cell r="AC11496" t="str">
            <v>Sữa Nước Colos</v>
          </cell>
          <cell r="AH11496" t="str">
            <v>Tiến độ 1</v>
          </cell>
        </row>
        <row r="11497">
          <cell r="H11497" t="str">
            <v>MC000396</v>
          </cell>
          <cell r="P11497">
            <v>1584000</v>
          </cell>
          <cell r="AC11497" t="str">
            <v>Dinh Dưỡng</v>
          </cell>
          <cell r="AH11497" t="str">
            <v>Tiến độ 1</v>
          </cell>
        </row>
        <row r="11498">
          <cell r="H11498" t="str">
            <v>MC001222</v>
          </cell>
          <cell r="P11498">
            <v>920000</v>
          </cell>
          <cell r="AC11498" t="str">
            <v>Pharma</v>
          </cell>
          <cell r="AH11498" t="str">
            <v>Tiến độ 1</v>
          </cell>
        </row>
        <row r="11499">
          <cell r="H11499" t="str">
            <v>MC002761</v>
          </cell>
          <cell r="P11499">
            <v>2780000</v>
          </cell>
          <cell r="AC11499" t="str">
            <v>Sữa Nước</v>
          </cell>
          <cell r="AH11499" t="str">
            <v>Tiến độ 1</v>
          </cell>
        </row>
        <row r="11500">
          <cell r="H11500" t="str">
            <v>MC002819</v>
          </cell>
          <cell r="P11500">
            <v>9150000</v>
          </cell>
          <cell r="AC11500" t="str">
            <v>Sữa Nước</v>
          </cell>
          <cell r="AH11500" t="str">
            <v>Tiến độ 1</v>
          </cell>
        </row>
        <row r="11501">
          <cell r="H11501" t="str">
            <v>MC002652</v>
          </cell>
          <cell r="P11501">
            <v>480000</v>
          </cell>
          <cell r="AC11501" t="str">
            <v>Sữa Nước</v>
          </cell>
          <cell r="AH11501" t="str">
            <v>Tiến độ 1</v>
          </cell>
        </row>
        <row r="11502">
          <cell r="H11502" t="str">
            <v>MC002652</v>
          </cell>
          <cell r="P11502">
            <v>2400000</v>
          </cell>
          <cell r="AC11502" t="str">
            <v>Sữa Nước</v>
          </cell>
          <cell r="AH11502" t="str">
            <v>Tiến độ 1</v>
          </cell>
        </row>
        <row r="11503">
          <cell r="H11503" t="str">
            <v>MC002696</v>
          </cell>
          <cell r="P11503">
            <v>7110000</v>
          </cell>
          <cell r="AC11503" t="str">
            <v>Sữa Nước</v>
          </cell>
          <cell r="AH11503" t="str">
            <v>Tiến độ 1</v>
          </cell>
        </row>
        <row r="11504">
          <cell r="H11504" t="str">
            <v>MC002794</v>
          </cell>
          <cell r="P11504">
            <v>14700000</v>
          </cell>
          <cell r="AC11504" t="str">
            <v>Nunest</v>
          </cell>
          <cell r="AH11504" t="str">
            <v>Tiến độ 1</v>
          </cell>
        </row>
        <row r="11505">
          <cell r="H11505" t="str">
            <v>MC002794</v>
          </cell>
          <cell r="P11505">
            <v>3360000</v>
          </cell>
          <cell r="AC11505" t="str">
            <v>Nunest</v>
          </cell>
          <cell r="AH11505" t="str">
            <v>Tiến độ 1</v>
          </cell>
        </row>
        <row r="11506">
          <cell r="H11506" t="str">
            <v>MC002794</v>
          </cell>
          <cell r="P11506">
            <v>2700000</v>
          </cell>
          <cell r="AC11506" t="str">
            <v>Nunest</v>
          </cell>
          <cell r="AH11506" t="str">
            <v>Tiến độ 1</v>
          </cell>
        </row>
        <row r="11507">
          <cell r="H11507" t="str">
            <v>MC002794</v>
          </cell>
          <cell r="P11507">
            <v>2700000</v>
          </cell>
          <cell r="AC11507" t="str">
            <v>Nunest</v>
          </cell>
          <cell r="AH11507" t="str">
            <v>Tiến độ 1</v>
          </cell>
        </row>
        <row r="11508">
          <cell r="H11508" t="str">
            <v>MC002794</v>
          </cell>
          <cell r="P11508">
            <v>3000000</v>
          </cell>
          <cell r="AC11508" t="str">
            <v>Nunest</v>
          </cell>
          <cell r="AH11508" t="str">
            <v>Tiến độ 1</v>
          </cell>
        </row>
        <row r="11509">
          <cell r="H11509" t="str">
            <v>MC002794</v>
          </cell>
          <cell r="P11509">
            <v>2070000</v>
          </cell>
          <cell r="AC11509" t="str">
            <v>Nunest</v>
          </cell>
          <cell r="AH11509" t="str">
            <v>Tiến độ 1</v>
          </cell>
        </row>
        <row r="11510">
          <cell r="H11510" t="str">
            <v>MC002794</v>
          </cell>
          <cell r="P11510">
            <v>5700000</v>
          </cell>
          <cell r="AC11510" t="str">
            <v>Nunest</v>
          </cell>
          <cell r="AH11510" t="str">
            <v>Tiến độ 1</v>
          </cell>
        </row>
        <row r="11511">
          <cell r="H11511" t="str">
            <v>MC002794</v>
          </cell>
          <cell r="P11511">
            <v>2340000</v>
          </cell>
          <cell r="AC11511" t="str">
            <v>Nunest</v>
          </cell>
          <cell r="AH11511" t="str">
            <v>Tiến độ 1</v>
          </cell>
        </row>
        <row r="11512">
          <cell r="H11512" t="str">
            <v>MC002794</v>
          </cell>
          <cell r="P11512">
            <v>1308000</v>
          </cell>
          <cell r="AC11512" t="str">
            <v>Nunest</v>
          </cell>
          <cell r="AH11512" t="str">
            <v>Tiến độ 1</v>
          </cell>
        </row>
        <row r="11513">
          <cell r="H11513" t="str">
            <v>MC002794</v>
          </cell>
          <cell r="P11513">
            <v>2820000</v>
          </cell>
          <cell r="AC11513" t="str">
            <v>Nunest</v>
          </cell>
          <cell r="AH11513" t="str">
            <v>Tiến độ 1</v>
          </cell>
        </row>
        <row r="11514">
          <cell r="H11514" t="str">
            <v>MC002794</v>
          </cell>
          <cell r="P11514">
            <v>1974000</v>
          </cell>
          <cell r="AC11514" t="str">
            <v>Pharma</v>
          </cell>
          <cell r="AH11514" t="str">
            <v>Tiến độ 1</v>
          </cell>
        </row>
        <row r="11515">
          <cell r="H11515" t="str">
            <v>MC002794</v>
          </cell>
          <cell r="P11515">
            <v>15792000</v>
          </cell>
          <cell r="AC11515" t="str">
            <v>Pharma</v>
          </cell>
          <cell r="AH11515" t="str">
            <v>Tiến độ 1</v>
          </cell>
        </row>
        <row r="11516">
          <cell r="H11516" t="str">
            <v>MC002794</v>
          </cell>
          <cell r="P11516">
            <v>1920000</v>
          </cell>
          <cell r="AC11516" t="str">
            <v>Pharma</v>
          </cell>
          <cell r="AH11516" t="str">
            <v>Tiến độ 1</v>
          </cell>
        </row>
        <row r="11517">
          <cell r="H11517" t="str">
            <v>MC002794</v>
          </cell>
          <cell r="P11517">
            <v>7656000</v>
          </cell>
          <cell r="AC11517" t="str">
            <v>Pharma</v>
          </cell>
          <cell r="AH11517" t="str">
            <v>Tiến độ 1</v>
          </cell>
        </row>
        <row r="11518">
          <cell r="H11518" t="str">
            <v>MC002794</v>
          </cell>
          <cell r="P11518">
            <v>7440000</v>
          </cell>
          <cell r="AC11518" t="str">
            <v>Pharma</v>
          </cell>
          <cell r="AH11518" t="str">
            <v>Tiến độ 1</v>
          </cell>
        </row>
        <row r="11519">
          <cell r="H11519" t="str">
            <v>MC002794</v>
          </cell>
          <cell r="P11519">
            <v>2340000</v>
          </cell>
          <cell r="AC11519" t="str">
            <v>Pharma</v>
          </cell>
          <cell r="AH11519" t="str">
            <v>Tiến độ 1</v>
          </cell>
        </row>
        <row r="11520">
          <cell r="H11520" t="str">
            <v>MC002794</v>
          </cell>
          <cell r="P11520">
            <v>9360000</v>
          </cell>
          <cell r="AC11520" t="str">
            <v>Pharma</v>
          </cell>
          <cell r="AH11520" t="str">
            <v>Tiến độ 1</v>
          </cell>
        </row>
        <row r="11521">
          <cell r="H11521" t="str">
            <v>MC002794</v>
          </cell>
          <cell r="P11521">
            <v>23040000</v>
          </cell>
          <cell r="AC11521" t="str">
            <v>Sữa Nước</v>
          </cell>
          <cell r="AH11521" t="str">
            <v>Tiến độ 1</v>
          </cell>
        </row>
        <row r="11522">
          <cell r="H11522" t="str">
            <v>MC002794</v>
          </cell>
          <cell r="P11522">
            <v>26880000</v>
          </cell>
          <cell r="AC11522" t="str">
            <v>Sữa Nước</v>
          </cell>
          <cell r="AH11522" t="str">
            <v>Tiến độ 1</v>
          </cell>
        </row>
        <row r="11523">
          <cell r="H11523" t="str">
            <v>MC002794</v>
          </cell>
          <cell r="P11523">
            <v>1872000</v>
          </cell>
          <cell r="AC11523" t="str">
            <v>Sữa Nước</v>
          </cell>
          <cell r="AH11523" t="str">
            <v>Tiến độ 1</v>
          </cell>
        </row>
        <row r="11524">
          <cell r="H11524" t="str">
            <v>MC002794</v>
          </cell>
          <cell r="P11524">
            <v>11520000</v>
          </cell>
          <cell r="AC11524" t="str">
            <v>Dinh Dưỡng</v>
          </cell>
          <cell r="AH11524" t="str">
            <v>Tiến độ 1</v>
          </cell>
        </row>
        <row r="11525">
          <cell r="H11525" t="str">
            <v>MC002794</v>
          </cell>
          <cell r="P11525">
            <v>8622000</v>
          </cell>
          <cell r="AC11525" t="str">
            <v>Dinh Dưỡng</v>
          </cell>
          <cell r="AH11525" t="str">
            <v>Tiến độ 1</v>
          </cell>
        </row>
        <row r="11526">
          <cell r="H11526" t="str">
            <v>MC002794</v>
          </cell>
          <cell r="P11526">
            <v>4824000</v>
          </cell>
          <cell r="AC11526" t="str">
            <v>Dinh Dưỡng</v>
          </cell>
          <cell r="AH11526" t="str">
            <v>Tiến độ 1</v>
          </cell>
        </row>
        <row r="11527">
          <cell r="H11527" t="str">
            <v>MC002794</v>
          </cell>
          <cell r="P11527">
            <v>9960000</v>
          </cell>
          <cell r="AC11527" t="str">
            <v>Dinh Dưỡng</v>
          </cell>
          <cell r="AH11527" t="str">
            <v>Tiến độ 1</v>
          </cell>
        </row>
        <row r="11528">
          <cell r="H11528" t="str">
            <v>MC002794</v>
          </cell>
          <cell r="P11528">
            <v>3876000</v>
          </cell>
          <cell r="AC11528" t="str">
            <v>Dinh Dưỡng</v>
          </cell>
          <cell r="AH11528" t="str">
            <v>Tiến độ 1</v>
          </cell>
        </row>
        <row r="11529">
          <cell r="H11529" t="str">
            <v>MC002794</v>
          </cell>
          <cell r="P11529">
            <v>19320000</v>
          </cell>
          <cell r="AC11529" t="str">
            <v>Dinh Dưỡng</v>
          </cell>
          <cell r="AH11529" t="str">
            <v>Tiến độ 1</v>
          </cell>
        </row>
        <row r="11530">
          <cell r="H11530" t="str">
            <v>MC002794</v>
          </cell>
          <cell r="P11530">
            <v>11484000</v>
          </cell>
          <cell r="AC11530" t="str">
            <v>Dinh Dưỡng</v>
          </cell>
          <cell r="AH11530" t="str">
            <v>Tiến độ 1</v>
          </cell>
        </row>
        <row r="11531">
          <cell r="H11531" t="str">
            <v>MC002794</v>
          </cell>
          <cell r="P11531">
            <v>6816000</v>
          </cell>
          <cell r="AC11531" t="str">
            <v>Dinh Dưỡng</v>
          </cell>
          <cell r="AH11531" t="str">
            <v>Tiến độ 1</v>
          </cell>
        </row>
        <row r="11532">
          <cell r="H11532" t="str">
            <v>MC002794</v>
          </cell>
          <cell r="P11532">
            <v>4440000</v>
          </cell>
          <cell r="AC11532" t="str">
            <v>Dinh Dưỡng</v>
          </cell>
          <cell r="AH11532" t="str">
            <v>Tiến độ 1</v>
          </cell>
        </row>
        <row r="11533">
          <cell r="H11533" t="str">
            <v>MC002794</v>
          </cell>
          <cell r="P11533">
            <v>6660000</v>
          </cell>
          <cell r="AC11533" t="str">
            <v>Dinh Dưỡng</v>
          </cell>
          <cell r="AH11533" t="str">
            <v>Tiến độ 1</v>
          </cell>
        </row>
        <row r="11534">
          <cell r="H11534" t="str">
            <v>MC002794</v>
          </cell>
          <cell r="P11534">
            <v>2340000</v>
          </cell>
          <cell r="AC11534" t="str">
            <v>Dinh Dưỡng</v>
          </cell>
          <cell r="AH11534" t="str">
            <v>Tiến độ 1</v>
          </cell>
        </row>
        <row r="11535">
          <cell r="H11535" t="str">
            <v>MC002794</v>
          </cell>
          <cell r="P11535">
            <v>18528000</v>
          </cell>
          <cell r="AC11535" t="str">
            <v>Dinh Dưỡng</v>
          </cell>
          <cell r="AH11535" t="str">
            <v>Tiến độ 1</v>
          </cell>
        </row>
        <row r="11536">
          <cell r="H11536" t="str">
            <v>MC002794</v>
          </cell>
          <cell r="P11536">
            <v>3000000</v>
          </cell>
          <cell r="AC11536" t="str">
            <v>Dinh Dưỡng</v>
          </cell>
          <cell r="AH11536" t="str">
            <v>Tiến độ 1</v>
          </cell>
        </row>
        <row r="11537">
          <cell r="H11537" t="str">
            <v>MC002794</v>
          </cell>
          <cell r="P11537">
            <v>17280000</v>
          </cell>
          <cell r="AC11537" t="str">
            <v>Dinh Dưỡng</v>
          </cell>
          <cell r="AH11537" t="str">
            <v>Tiến độ 1</v>
          </cell>
        </row>
        <row r="11538">
          <cell r="H11538" t="str">
            <v>MC002794</v>
          </cell>
          <cell r="P11538">
            <v>3120000</v>
          </cell>
          <cell r="AC11538" t="str">
            <v>Dinh Dưỡng</v>
          </cell>
          <cell r="AH11538" t="str">
            <v>Tiến độ 1</v>
          </cell>
        </row>
        <row r="11539">
          <cell r="H11539" t="str">
            <v>MC002794</v>
          </cell>
          <cell r="P11539">
            <v>8820000</v>
          </cell>
          <cell r="AC11539" t="str">
            <v>Dinh Dưỡng</v>
          </cell>
          <cell r="AH11539" t="str">
            <v>Tiến độ 1</v>
          </cell>
        </row>
        <row r="11540">
          <cell r="H11540" t="str">
            <v>MC002794</v>
          </cell>
          <cell r="P11540">
            <v>4752000</v>
          </cell>
          <cell r="AC11540" t="str">
            <v>Dinh Dưỡng</v>
          </cell>
          <cell r="AH11540" t="str">
            <v>Tiến độ 1</v>
          </cell>
        </row>
        <row r="11541">
          <cell r="H11541" t="str">
            <v>MC002794</v>
          </cell>
          <cell r="P11541">
            <v>9504000</v>
          </cell>
          <cell r="AC11541" t="str">
            <v>Dinh Dưỡng</v>
          </cell>
          <cell r="AH11541" t="str">
            <v>Tiến độ 1</v>
          </cell>
        </row>
        <row r="11542">
          <cell r="H11542" t="str">
            <v>MC002794</v>
          </cell>
          <cell r="P11542">
            <v>2220000</v>
          </cell>
          <cell r="AC11542" t="str">
            <v>Dinh Dưỡng</v>
          </cell>
          <cell r="AH11542" t="str">
            <v>Tiến độ 1</v>
          </cell>
        </row>
        <row r="11543">
          <cell r="H11543" t="str">
            <v>MC002794</v>
          </cell>
          <cell r="P11543">
            <v>13320000</v>
          </cell>
          <cell r="AC11543" t="str">
            <v>Dinh Dưỡng</v>
          </cell>
          <cell r="AH11543" t="str">
            <v>Tiến độ 1</v>
          </cell>
        </row>
        <row r="11544">
          <cell r="H11544" t="str">
            <v>MC002794</v>
          </cell>
          <cell r="P11544">
            <v>1632000</v>
          </cell>
          <cell r="AC11544" t="str">
            <v>Bột Ăn Dặm</v>
          </cell>
          <cell r="AH11544" t="str">
            <v>Tiến độ 1</v>
          </cell>
        </row>
        <row r="11545">
          <cell r="H11545" t="str">
            <v>MC002794</v>
          </cell>
          <cell r="P11545">
            <v>1632000</v>
          </cell>
          <cell r="AC11545" t="str">
            <v>Bột Ăn Dặm</v>
          </cell>
          <cell r="AH11545" t="str">
            <v>Tiến độ 1</v>
          </cell>
        </row>
        <row r="11546">
          <cell r="H11546" t="str">
            <v>MC002794</v>
          </cell>
          <cell r="P11546">
            <v>816000</v>
          </cell>
          <cell r="AC11546" t="str">
            <v>Bột Ăn Dặm</v>
          </cell>
          <cell r="AH11546" t="str">
            <v>Tiến độ 1</v>
          </cell>
        </row>
        <row r="11547">
          <cell r="H11547" t="str">
            <v>MC002794</v>
          </cell>
          <cell r="P11547">
            <v>1416000</v>
          </cell>
          <cell r="AC11547" t="str">
            <v>Bột Ăn Dặm</v>
          </cell>
          <cell r="AH11547" t="str">
            <v>Tiến độ 1</v>
          </cell>
        </row>
        <row r="11548">
          <cell r="H11548" t="str">
            <v>MC002794</v>
          </cell>
          <cell r="P11548">
            <v>1416000</v>
          </cell>
          <cell r="AC11548" t="str">
            <v>Bột Ăn Dặm</v>
          </cell>
          <cell r="AH11548" t="str">
            <v>Tiến độ 1</v>
          </cell>
        </row>
        <row r="11549">
          <cell r="H11549" t="str">
            <v>MC002794</v>
          </cell>
          <cell r="P11549">
            <v>1632000</v>
          </cell>
          <cell r="AC11549" t="str">
            <v>Bột Ăn Dặm</v>
          </cell>
          <cell r="AH11549" t="str">
            <v>Tiến độ 1</v>
          </cell>
        </row>
        <row r="11550">
          <cell r="H11550" t="str">
            <v>MC002794</v>
          </cell>
          <cell r="P11550">
            <v>1632000</v>
          </cell>
          <cell r="AC11550" t="str">
            <v>Bột Ăn Dặm</v>
          </cell>
          <cell r="AH11550" t="str">
            <v>Tiến độ 1</v>
          </cell>
        </row>
        <row r="11551">
          <cell r="H11551" t="str">
            <v>MC002794</v>
          </cell>
          <cell r="P11551">
            <v>816000</v>
          </cell>
          <cell r="AC11551" t="str">
            <v>Bột Ăn Dặm</v>
          </cell>
          <cell r="AH11551" t="str">
            <v>Tiến độ 1</v>
          </cell>
        </row>
        <row r="11552">
          <cell r="H11552" t="str">
            <v>MC002794</v>
          </cell>
          <cell r="P11552">
            <v>816000</v>
          </cell>
          <cell r="AC11552" t="str">
            <v>Bột Ăn Dặm</v>
          </cell>
          <cell r="AH11552" t="str">
            <v>Tiến độ 1</v>
          </cell>
        </row>
        <row r="11553">
          <cell r="H11553" t="str">
            <v>MC002794</v>
          </cell>
          <cell r="P11553">
            <v>708000</v>
          </cell>
          <cell r="AC11553" t="str">
            <v>Bột Ăn Dặm</v>
          </cell>
          <cell r="AH11553" t="str">
            <v>Tiến độ 1</v>
          </cell>
        </row>
        <row r="11554">
          <cell r="H11554" t="str">
            <v>MC002794</v>
          </cell>
          <cell r="P11554">
            <v>708000</v>
          </cell>
          <cell r="AC11554" t="str">
            <v>Bột Ăn Dặm</v>
          </cell>
          <cell r="AH11554" t="str">
            <v>Tiến độ 1</v>
          </cell>
        </row>
        <row r="11555">
          <cell r="H11555" t="str">
            <v>MC002794</v>
          </cell>
          <cell r="P11555">
            <v>708000</v>
          </cell>
          <cell r="AC11555" t="str">
            <v>Bột Ăn Dặm</v>
          </cell>
          <cell r="AH11555" t="str">
            <v>Tiến độ 1</v>
          </cell>
        </row>
        <row r="11556">
          <cell r="H11556" t="str">
            <v>MC002794</v>
          </cell>
          <cell r="P11556">
            <v>9000000</v>
          </cell>
          <cell r="AC11556" t="str">
            <v>Sữa Nước Pharma</v>
          </cell>
          <cell r="AH11556" t="str">
            <v>Tiến độ 1</v>
          </cell>
        </row>
        <row r="11557">
          <cell r="H11557" t="str">
            <v>MC002794</v>
          </cell>
          <cell r="P11557">
            <v>3600000</v>
          </cell>
          <cell r="AC11557" t="str">
            <v>Sữa Nước Pharma</v>
          </cell>
          <cell r="AH11557" t="str">
            <v>Tiến độ 1</v>
          </cell>
        </row>
        <row r="11558">
          <cell r="H11558" t="str">
            <v>MC002661</v>
          </cell>
          <cell r="P11558">
            <v>156672000</v>
          </cell>
          <cell r="AC11558" t="str">
            <v>Sữa Nước Colos</v>
          </cell>
          <cell r="AH11558" t="str">
            <v>Tiến độ 1</v>
          </cell>
        </row>
        <row r="11559">
          <cell r="H11559" t="str">
            <v>MC002638</v>
          </cell>
          <cell r="P11559">
            <v>990000</v>
          </cell>
          <cell r="AC11559" t="str">
            <v>Pur</v>
          </cell>
          <cell r="AH11559" t="str">
            <v>Tiến độ 1</v>
          </cell>
        </row>
        <row r="11560">
          <cell r="H11560" t="str">
            <v>MC002638</v>
          </cell>
          <cell r="P11560">
            <v>660000</v>
          </cell>
          <cell r="AC11560" t="str">
            <v>Pur</v>
          </cell>
          <cell r="AH11560" t="str">
            <v>Tiến độ 1</v>
          </cell>
        </row>
        <row r="11561">
          <cell r="H11561" t="str">
            <v>MC002638</v>
          </cell>
          <cell r="P11561">
            <v>660000</v>
          </cell>
          <cell r="AC11561" t="str">
            <v>Pur</v>
          </cell>
          <cell r="AH11561" t="str">
            <v>Tiến độ 1</v>
          </cell>
        </row>
        <row r="11562">
          <cell r="H11562" t="str">
            <v>MC002638</v>
          </cell>
          <cell r="P11562">
            <v>720000</v>
          </cell>
          <cell r="AC11562" t="str">
            <v>Pur</v>
          </cell>
          <cell r="AH11562" t="str">
            <v>Tiến độ 1</v>
          </cell>
        </row>
        <row r="11563">
          <cell r="H11563" t="str">
            <v>MC000756</v>
          </cell>
          <cell r="P11563">
            <v>18000</v>
          </cell>
          <cell r="AC11563" t="str">
            <v>Sữa nước</v>
          </cell>
          <cell r="AH11563" t="str">
            <v>Tiến độ 1</v>
          </cell>
        </row>
        <row r="11564">
          <cell r="H11564" t="str">
            <v>MC000179</v>
          </cell>
          <cell r="P11564">
            <v>6240000</v>
          </cell>
          <cell r="AC11564" t="str">
            <v>Nunest</v>
          </cell>
          <cell r="AH11564" t="str">
            <v>Tiến độ 1</v>
          </cell>
        </row>
        <row r="11565">
          <cell r="H11565" t="str">
            <v>MC000179</v>
          </cell>
          <cell r="P11565">
            <v>5232000</v>
          </cell>
          <cell r="AC11565" t="str">
            <v>Nunest</v>
          </cell>
          <cell r="AH11565" t="str">
            <v>Tiến độ 1</v>
          </cell>
        </row>
        <row r="11566">
          <cell r="H11566" t="str">
            <v>MC000888</v>
          </cell>
          <cell r="P11566">
            <v>37000</v>
          </cell>
          <cell r="AC11566" t="str">
            <v>Sữa nước</v>
          </cell>
          <cell r="AH11566" t="str">
            <v>Tiến độ 1</v>
          </cell>
        </row>
        <row r="11567">
          <cell r="H11567" t="str">
            <v>MC002460</v>
          </cell>
          <cell r="P11567">
            <v>23184000</v>
          </cell>
          <cell r="AC11567" t="str">
            <v>Dinh Dưỡng</v>
          </cell>
          <cell r="AH11567" t="str">
            <v>Tiến độ 1</v>
          </cell>
        </row>
        <row r="11568">
          <cell r="H11568" t="str">
            <v>MC002460</v>
          </cell>
          <cell r="P11568">
            <v>19920000</v>
          </cell>
          <cell r="AC11568" t="str">
            <v>Dinh Dưỡng</v>
          </cell>
          <cell r="AH11568" t="str">
            <v>Tiến độ 1</v>
          </cell>
        </row>
        <row r="11569">
          <cell r="H11569" t="str">
            <v>MC002460</v>
          </cell>
          <cell r="P11569">
            <v>8880000</v>
          </cell>
          <cell r="AC11569" t="str">
            <v>Dinh Dưỡng</v>
          </cell>
          <cell r="AH11569" t="str">
            <v>Tiến độ 1</v>
          </cell>
        </row>
        <row r="11570">
          <cell r="H11570" t="str">
            <v>MC002460</v>
          </cell>
          <cell r="P11570">
            <v>11496000</v>
          </cell>
          <cell r="AC11570" t="str">
            <v>Dinh Dưỡng</v>
          </cell>
          <cell r="AH11570" t="str">
            <v>Tiến độ 1</v>
          </cell>
        </row>
        <row r="11571">
          <cell r="H11571" t="str">
            <v>MC002460</v>
          </cell>
          <cell r="P11571">
            <v>2937600</v>
          </cell>
          <cell r="AC11571" t="str">
            <v>Sữa Nước Colos</v>
          </cell>
          <cell r="AH11571" t="str">
            <v>Tiến độ 1</v>
          </cell>
        </row>
        <row r="11572">
          <cell r="H11572" t="str">
            <v>MC002460</v>
          </cell>
          <cell r="P11572">
            <v>22080000</v>
          </cell>
          <cell r="AC11572" t="str">
            <v>Pharma</v>
          </cell>
          <cell r="AH11572" t="str">
            <v>Tiến độ 1</v>
          </cell>
        </row>
        <row r="11573">
          <cell r="H11573" t="str">
            <v>MC002460</v>
          </cell>
          <cell r="P11573">
            <v>7896000</v>
          </cell>
          <cell r="AC11573" t="str">
            <v>Pharma</v>
          </cell>
          <cell r="AH11573" t="str">
            <v>Tiến độ 1</v>
          </cell>
        </row>
        <row r="11574">
          <cell r="H11574" t="str">
            <v>MC002460</v>
          </cell>
          <cell r="P11574">
            <v>5400000</v>
          </cell>
          <cell r="AC11574" t="str">
            <v>Sữa Nước Pharma</v>
          </cell>
          <cell r="AH11574" t="str">
            <v>Tiến độ 1</v>
          </cell>
        </row>
        <row r="11575">
          <cell r="H11575" t="str">
            <v>MC002460</v>
          </cell>
          <cell r="P11575">
            <v>16128000</v>
          </cell>
          <cell r="AC11575" t="str">
            <v>Sữa Nước Pharma</v>
          </cell>
          <cell r="AH11575" t="str">
            <v>Tiến độ 1</v>
          </cell>
        </row>
        <row r="11576">
          <cell r="H11576" t="str">
            <v>MC002460</v>
          </cell>
          <cell r="P11576">
            <v>4752000</v>
          </cell>
          <cell r="AC11576" t="str">
            <v>Sữa Nước Pharma</v>
          </cell>
          <cell r="AH11576" t="str">
            <v>Tiến độ 1</v>
          </cell>
        </row>
        <row r="11577">
          <cell r="H11577" t="str">
            <v>MC002460</v>
          </cell>
          <cell r="P11577">
            <v>2995200</v>
          </cell>
          <cell r="AC11577" t="str">
            <v>Sữa Nước</v>
          </cell>
          <cell r="AH11577" t="str">
            <v>Tiến độ 1</v>
          </cell>
        </row>
        <row r="11578">
          <cell r="H11578" t="str">
            <v>MC002460</v>
          </cell>
          <cell r="P11578">
            <v>6336000</v>
          </cell>
          <cell r="AC11578" t="str">
            <v>Sữa Nước</v>
          </cell>
          <cell r="AH11578" t="str">
            <v>Tiến độ 1</v>
          </cell>
        </row>
        <row r="11579">
          <cell r="H11579" t="str">
            <v>MC002460</v>
          </cell>
          <cell r="P11579">
            <v>5616000</v>
          </cell>
          <cell r="AC11579" t="str">
            <v>Sữa Nước</v>
          </cell>
          <cell r="AH11579" t="str">
            <v>Tiến độ 1</v>
          </cell>
        </row>
        <row r="11580">
          <cell r="H11580" t="str">
            <v>MC002460</v>
          </cell>
          <cell r="P11580">
            <v>7286400</v>
          </cell>
          <cell r="AC11580" t="str">
            <v>Sữa Nước</v>
          </cell>
          <cell r="AH11580" t="str">
            <v>Tiến độ 1</v>
          </cell>
        </row>
        <row r="11581">
          <cell r="H11581" t="str">
            <v>MC002460</v>
          </cell>
          <cell r="P11581">
            <v>5760000</v>
          </cell>
          <cell r="AC11581" t="str">
            <v>Sữa Nước</v>
          </cell>
          <cell r="AH11581" t="str">
            <v>Tiến độ 1</v>
          </cell>
        </row>
        <row r="11582">
          <cell r="H11582" t="str">
            <v>MC002460</v>
          </cell>
          <cell r="P11582">
            <v>15360000</v>
          </cell>
          <cell r="AC11582" t="str">
            <v>Sữa Nước</v>
          </cell>
          <cell r="AH11582" t="str">
            <v>Tiến độ 1</v>
          </cell>
        </row>
        <row r="11583">
          <cell r="H11583" t="str">
            <v>MC002460</v>
          </cell>
          <cell r="P11583">
            <v>2700000</v>
          </cell>
          <cell r="AC11583" t="str">
            <v>Nunest</v>
          </cell>
          <cell r="AH11583" t="str">
            <v>Tiến độ 1</v>
          </cell>
        </row>
        <row r="11584">
          <cell r="H11584" t="str">
            <v>MC002460</v>
          </cell>
          <cell r="P11584">
            <v>2340000</v>
          </cell>
          <cell r="AC11584" t="str">
            <v>Nunest</v>
          </cell>
          <cell r="AH11584" t="str">
            <v>Tiến độ 1</v>
          </cell>
        </row>
        <row r="11585">
          <cell r="H11585" t="str">
            <v>MC002460</v>
          </cell>
          <cell r="P11585">
            <v>6360000</v>
          </cell>
          <cell r="AC11585" t="str">
            <v>Sữa Bột Colos</v>
          </cell>
          <cell r="AH11585" t="str">
            <v>Tiến độ 1</v>
          </cell>
        </row>
        <row r="11586">
          <cell r="H11586" t="str">
            <v>MC002460</v>
          </cell>
          <cell r="P11586">
            <v>6120000</v>
          </cell>
          <cell r="AC11586" t="str">
            <v>Sữa Bột Colos</v>
          </cell>
          <cell r="AH11586" t="str">
            <v>Tiến độ 1</v>
          </cell>
        </row>
        <row r="11587">
          <cell r="H11587" t="str">
            <v>MC001114</v>
          </cell>
          <cell r="P11587">
            <v>12000000</v>
          </cell>
          <cell r="AC11587" t="str">
            <v>Sữa Nước</v>
          </cell>
          <cell r="AH11587" t="str">
            <v>Tiến độ 1</v>
          </cell>
        </row>
        <row r="11588">
          <cell r="H11588" t="str">
            <v>MC001114</v>
          </cell>
          <cell r="P11588">
            <v>24000000</v>
          </cell>
          <cell r="AC11588" t="str">
            <v>Sữa Nước</v>
          </cell>
          <cell r="AH11588" t="str">
            <v>Tiến độ 1</v>
          </cell>
        </row>
        <row r="11589">
          <cell r="H11589" t="str">
            <v>MC001114</v>
          </cell>
          <cell r="P11589">
            <v>14400000</v>
          </cell>
          <cell r="AC11589" t="str">
            <v>Sữa Nước</v>
          </cell>
          <cell r="AH11589" t="str">
            <v>Tiến độ 1</v>
          </cell>
        </row>
        <row r="11590">
          <cell r="H11590" t="str">
            <v>MC001114</v>
          </cell>
          <cell r="P11590">
            <v>12720000</v>
          </cell>
          <cell r="AC11590" t="str">
            <v>Sữa Bột Colos</v>
          </cell>
          <cell r="AH11590" t="str">
            <v>Tiến độ 1</v>
          </cell>
        </row>
        <row r="11591">
          <cell r="H11591" t="str">
            <v>MC001114</v>
          </cell>
          <cell r="P11591">
            <v>12240000</v>
          </cell>
          <cell r="AC11591" t="str">
            <v>Sữa Bột Colos</v>
          </cell>
          <cell r="AH11591" t="str">
            <v>Tiến độ 1</v>
          </cell>
        </row>
        <row r="11592">
          <cell r="H11592" t="str">
            <v>MC001114</v>
          </cell>
          <cell r="P11592">
            <v>6240000</v>
          </cell>
          <cell r="AC11592" t="str">
            <v>Sữa Bột Colos</v>
          </cell>
          <cell r="AH11592" t="str">
            <v>Tiến độ 1</v>
          </cell>
        </row>
        <row r="11593">
          <cell r="H11593" t="str">
            <v>MC001114</v>
          </cell>
          <cell r="P11593">
            <v>6480000</v>
          </cell>
          <cell r="AC11593" t="str">
            <v>Sữa Bột Colos</v>
          </cell>
          <cell r="AH11593" t="str">
            <v>Tiến độ 1</v>
          </cell>
        </row>
        <row r="11594">
          <cell r="H11594" t="str">
            <v>MC001114</v>
          </cell>
          <cell r="P11594">
            <v>12240000</v>
          </cell>
          <cell r="AC11594" t="str">
            <v>Sữa Bột Colos</v>
          </cell>
          <cell r="AH11594" t="str">
            <v>Tiến độ 1</v>
          </cell>
        </row>
        <row r="11595">
          <cell r="H11595" t="str">
            <v>MC001114</v>
          </cell>
          <cell r="P11595">
            <v>18000000</v>
          </cell>
          <cell r="AC11595" t="str">
            <v>Sữa Nước Pharma</v>
          </cell>
          <cell r="AH11595" t="str">
            <v>Tiến độ 1</v>
          </cell>
        </row>
        <row r="11596">
          <cell r="H11596" t="str">
            <v>MC001114</v>
          </cell>
          <cell r="P11596">
            <v>5760000</v>
          </cell>
          <cell r="AC11596" t="str">
            <v>Pharma</v>
          </cell>
          <cell r="AH11596" t="str">
            <v>Tiến độ 1</v>
          </cell>
        </row>
        <row r="11597">
          <cell r="H11597" t="str">
            <v>MC001114</v>
          </cell>
          <cell r="P11597">
            <v>10560000</v>
          </cell>
          <cell r="AC11597" t="str">
            <v>Pharma</v>
          </cell>
          <cell r="AH11597" t="str">
            <v>Tiến độ 1</v>
          </cell>
        </row>
        <row r="11598">
          <cell r="H11598" t="str">
            <v>MC001114</v>
          </cell>
          <cell r="P11598">
            <v>3420000</v>
          </cell>
          <cell r="AC11598" t="str">
            <v>Nunest</v>
          </cell>
          <cell r="AH11598" t="str">
            <v>Tiến độ 1</v>
          </cell>
        </row>
        <row r="11599">
          <cell r="H11599" t="str">
            <v>MC001114</v>
          </cell>
          <cell r="P11599">
            <v>9360000</v>
          </cell>
          <cell r="AC11599" t="str">
            <v>Nunest</v>
          </cell>
          <cell r="AH11599" t="str">
            <v>Tiến độ 1</v>
          </cell>
        </row>
        <row r="11600">
          <cell r="H11600" t="str">
            <v>MC001114</v>
          </cell>
          <cell r="P11600">
            <v>7350000</v>
          </cell>
          <cell r="AC11600" t="str">
            <v>Nunest</v>
          </cell>
          <cell r="AH11600" t="str">
            <v>Tiến độ 1</v>
          </cell>
        </row>
        <row r="11601">
          <cell r="H11601" t="str">
            <v>MC001114</v>
          </cell>
          <cell r="P11601">
            <v>3480000</v>
          </cell>
          <cell r="AC11601" t="str">
            <v>Nunest</v>
          </cell>
          <cell r="AH11601" t="str">
            <v>Tiến độ 1</v>
          </cell>
        </row>
        <row r="11602">
          <cell r="H11602" t="str">
            <v>MC001114</v>
          </cell>
          <cell r="P11602">
            <v>8160000</v>
          </cell>
          <cell r="AC11602" t="str">
            <v>Bột Ăn Dặm</v>
          </cell>
          <cell r="AH11602" t="str">
            <v>Tiến độ 1</v>
          </cell>
        </row>
        <row r="11603">
          <cell r="H11603" t="str">
            <v>MC001114</v>
          </cell>
          <cell r="P11603">
            <v>3264000</v>
          </cell>
          <cell r="AC11603" t="str">
            <v>Bột Ăn Dặm</v>
          </cell>
          <cell r="AH11603" t="str">
            <v>Tiến độ 1</v>
          </cell>
        </row>
        <row r="11604">
          <cell r="H11604" t="str">
            <v>MC001114</v>
          </cell>
          <cell r="P11604">
            <v>3264000</v>
          </cell>
          <cell r="AC11604" t="str">
            <v>Bột Ăn Dặm</v>
          </cell>
          <cell r="AH11604" t="str">
            <v>Tiến độ 1</v>
          </cell>
        </row>
        <row r="11605">
          <cell r="H11605" t="str">
            <v>MC001114</v>
          </cell>
          <cell r="P11605">
            <v>2832000</v>
          </cell>
          <cell r="AC11605" t="str">
            <v>Bột Ăn Dặm</v>
          </cell>
          <cell r="AH11605" t="str">
            <v>Tiến độ 1</v>
          </cell>
        </row>
        <row r="11606">
          <cell r="H11606" t="str">
            <v>MC001114</v>
          </cell>
          <cell r="P11606">
            <v>8880000</v>
          </cell>
          <cell r="AC11606" t="str">
            <v>Dinh Dưỡng</v>
          </cell>
          <cell r="AH11606" t="str">
            <v>Tiến độ 1</v>
          </cell>
        </row>
        <row r="11607">
          <cell r="H11607" t="str">
            <v>MC001114</v>
          </cell>
          <cell r="P11607">
            <v>11760000</v>
          </cell>
          <cell r="AC11607" t="str">
            <v>Dinh Dưỡng</v>
          </cell>
          <cell r="AH11607" t="str">
            <v>Tiến độ 1</v>
          </cell>
        </row>
        <row r="11608">
          <cell r="H11608" t="str">
            <v>MC001114</v>
          </cell>
          <cell r="P11608">
            <v>4980000</v>
          </cell>
          <cell r="AC11608" t="str">
            <v>Dinh Dưỡng</v>
          </cell>
          <cell r="AH11608" t="str">
            <v>Tiến độ 1</v>
          </cell>
        </row>
        <row r="11609">
          <cell r="H11609" t="str">
            <v>MC001114</v>
          </cell>
          <cell r="P11609">
            <v>11520000</v>
          </cell>
          <cell r="AC11609" t="str">
            <v>Dinh Dưỡng</v>
          </cell>
          <cell r="AH11609" t="str">
            <v>Tiến độ 1</v>
          </cell>
        </row>
        <row r="11610">
          <cell r="H11610" t="str">
            <v>MC001114</v>
          </cell>
          <cell r="P11610">
            <v>4440000</v>
          </cell>
          <cell r="AC11610" t="str">
            <v>Dinh Dưỡng</v>
          </cell>
          <cell r="AH11610" t="str">
            <v>Tiến độ 1</v>
          </cell>
        </row>
        <row r="11611">
          <cell r="H11611" t="str">
            <v>VTA20151</v>
          </cell>
          <cell r="P11611">
            <v>30120000</v>
          </cell>
          <cell r="AC11611" t="str">
            <v>Dinh Dưỡng</v>
          </cell>
          <cell r="AH11611" t="str">
            <v>Tiến độ 1</v>
          </cell>
        </row>
        <row r="11612">
          <cell r="H11612" t="str">
            <v>VTA20210</v>
          </cell>
          <cell r="P11612">
            <v>36144000</v>
          </cell>
          <cell r="AC11612" t="str">
            <v>Dinh Dưỡng</v>
          </cell>
          <cell r="AH11612" t="str">
            <v>Tiến độ 1</v>
          </cell>
        </row>
        <row r="11613">
          <cell r="H11613" t="str">
            <v>MC001222</v>
          </cell>
          <cell r="P11613">
            <v>1960000</v>
          </cell>
          <cell r="AC11613" t="str">
            <v>Dinh Dưỡng</v>
          </cell>
          <cell r="AH11613" t="str">
            <v>Tiến độ 1</v>
          </cell>
        </row>
        <row r="11614">
          <cell r="H11614" t="str">
            <v>MC000387</v>
          </cell>
          <cell r="P11614">
            <v>1440000</v>
          </cell>
          <cell r="AC11614" t="str">
            <v>Pharma</v>
          </cell>
          <cell r="AH11614" t="str">
            <v>Tiến độ 1</v>
          </cell>
        </row>
        <row r="11615">
          <cell r="H11615" t="str">
            <v>MC002066</v>
          </cell>
          <cell r="P11615">
            <v>54000000</v>
          </cell>
          <cell r="AC11615" t="str">
            <v>Sữa Nước Pharma</v>
          </cell>
          <cell r="AH11615" t="str">
            <v>Tiến độ 1</v>
          </cell>
        </row>
        <row r="11616">
          <cell r="H11616" t="str">
            <v>MC002066</v>
          </cell>
          <cell r="P11616">
            <v>64512000</v>
          </cell>
          <cell r="AC11616" t="str">
            <v>Sữa Nước Pharma</v>
          </cell>
          <cell r="AH11616" t="str">
            <v>Tiến độ 1</v>
          </cell>
        </row>
        <row r="11617">
          <cell r="H11617" t="str">
            <v>MC002066</v>
          </cell>
          <cell r="P11617">
            <v>38880000</v>
          </cell>
          <cell r="AC11617" t="str">
            <v>Sữa Nước Pharma</v>
          </cell>
          <cell r="AH11617" t="str">
            <v>Tiến độ 1</v>
          </cell>
        </row>
        <row r="11618">
          <cell r="H11618" t="str">
            <v>MC002066</v>
          </cell>
          <cell r="P11618">
            <v>39744000</v>
          </cell>
          <cell r="AC11618" t="str">
            <v>Sữa Nước Pharma</v>
          </cell>
          <cell r="AH11618" t="str">
            <v>Tiến độ 1</v>
          </cell>
        </row>
        <row r="11619">
          <cell r="H11619" t="str">
            <v>MC002066</v>
          </cell>
          <cell r="P11619">
            <v>10080000</v>
          </cell>
          <cell r="AC11619" t="str">
            <v>Pharma</v>
          </cell>
          <cell r="AH11619" t="str">
            <v>Tiến độ 1</v>
          </cell>
        </row>
        <row r="11620">
          <cell r="H11620" t="str">
            <v>MC002066</v>
          </cell>
          <cell r="P11620">
            <v>38280000</v>
          </cell>
          <cell r="AC11620" t="str">
            <v>Pharma</v>
          </cell>
          <cell r="AH11620" t="str">
            <v>Tiến độ 1</v>
          </cell>
        </row>
        <row r="11621">
          <cell r="H11621" t="str">
            <v>MC002066</v>
          </cell>
          <cell r="P11621">
            <v>14880000</v>
          </cell>
          <cell r="AC11621" t="str">
            <v>Pharma</v>
          </cell>
          <cell r="AH11621" t="str">
            <v>Tiến độ 1</v>
          </cell>
        </row>
        <row r="11622">
          <cell r="H11622" t="str">
            <v>MC002066</v>
          </cell>
          <cell r="P11622">
            <v>55200000</v>
          </cell>
          <cell r="AC11622" t="str">
            <v>Pharma</v>
          </cell>
          <cell r="AH11622" t="str">
            <v>Tiến độ 1</v>
          </cell>
        </row>
        <row r="11623">
          <cell r="H11623" t="str">
            <v>MC002066</v>
          </cell>
          <cell r="P11623">
            <v>36960000</v>
          </cell>
          <cell r="AC11623" t="str">
            <v>Pharma</v>
          </cell>
          <cell r="AH11623" t="str">
            <v>Tiến độ 1</v>
          </cell>
        </row>
        <row r="11624">
          <cell r="H11624" t="str">
            <v>MC002066</v>
          </cell>
          <cell r="P11624">
            <v>39480000</v>
          </cell>
          <cell r="AC11624" t="str">
            <v>Pharma</v>
          </cell>
          <cell r="AH11624" t="str">
            <v>Tiến độ 1</v>
          </cell>
        </row>
        <row r="11625">
          <cell r="H11625" t="str">
            <v>MC002066</v>
          </cell>
          <cell r="P11625">
            <v>11520000</v>
          </cell>
          <cell r="AC11625" t="str">
            <v>Pharma</v>
          </cell>
          <cell r="AH11625" t="str">
            <v>Tiến độ 1</v>
          </cell>
        </row>
        <row r="11626">
          <cell r="H11626" t="str">
            <v>MC002066</v>
          </cell>
          <cell r="P11626">
            <v>9360000</v>
          </cell>
          <cell r="AC11626" t="str">
            <v>Pharma</v>
          </cell>
          <cell r="AH11626" t="str">
            <v>Tiến độ 1</v>
          </cell>
        </row>
        <row r="11627">
          <cell r="H11627" t="str">
            <v>MC002066</v>
          </cell>
          <cell r="P11627">
            <v>12960000</v>
          </cell>
          <cell r="AC11627" t="str">
            <v>Pharma</v>
          </cell>
          <cell r="AH11627" t="str">
            <v>Tiến độ 1</v>
          </cell>
        </row>
        <row r="11628">
          <cell r="H11628" t="str">
            <v>MC002066</v>
          </cell>
          <cell r="P11628">
            <v>14100000</v>
          </cell>
          <cell r="AC11628" t="str">
            <v>Nunest</v>
          </cell>
          <cell r="AH11628" t="str">
            <v>Tiến độ 1</v>
          </cell>
        </row>
        <row r="11629">
          <cell r="H11629" t="str">
            <v>MC002066</v>
          </cell>
          <cell r="P11629">
            <v>20250000</v>
          </cell>
          <cell r="AC11629" t="str">
            <v>Nunest</v>
          </cell>
          <cell r="AH11629" t="str">
            <v>Tiến độ 1</v>
          </cell>
        </row>
        <row r="11630">
          <cell r="H11630" t="str">
            <v>MC002066</v>
          </cell>
          <cell r="P11630">
            <v>26160000</v>
          </cell>
          <cell r="AC11630" t="str">
            <v>Nunest</v>
          </cell>
          <cell r="AH11630" t="str">
            <v>Tiến độ 1</v>
          </cell>
        </row>
        <row r="11631">
          <cell r="H11631" t="str">
            <v>MC002066</v>
          </cell>
          <cell r="P11631">
            <v>9480000</v>
          </cell>
          <cell r="AC11631" t="str">
            <v>Nunest</v>
          </cell>
          <cell r="AH11631" t="str">
            <v>Tiến độ 1</v>
          </cell>
        </row>
        <row r="11632">
          <cell r="H11632" t="str">
            <v>MC002066</v>
          </cell>
          <cell r="P11632">
            <v>7470000</v>
          </cell>
          <cell r="AC11632" t="str">
            <v>Nunest</v>
          </cell>
          <cell r="AH11632" t="str">
            <v>Tiến độ 1</v>
          </cell>
        </row>
        <row r="11633">
          <cell r="H11633" t="str">
            <v>MC002066</v>
          </cell>
          <cell r="P11633">
            <v>7110000</v>
          </cell>
          <cell r="AC11633" t="str">
            <v>Nunest</v>
          </cell>
          <cell r="AH11633" t="str">
            <v>Tiến độ 1</v>
          </cell>
        </row>
        <row r="11634">
          <cell r="H11634" t="str">
            <v>MC002066</v>
          </cell>
          <cell r="P11634">
            <v>4680000</v>
          </cell>
          <cell r="AC11634" t="str">
            <v>Nunest</v>
          </cell>
          <cell r="AH11634" t="str">
            <v>Tiến độ 1</v>
          </cell>
        </row>
        <row r="11635">
          <cell r="H11635" t="str">
            <v>MC002066</v>
          </cell>
          <cell r="P11635">
            <v>1320000</v>
          </cell>
          <cell r="AC11635" t="str">
            <v>Pur</v>
          </cell>
          <cell r="AH11635" t="str">
            <v>Tiến độ 1</v>
          </cell>
        </row>
        <row r="11636">
          <cell r="H11636" t="str">
            <v>MC002066</v>
          </cell>
          <cell r="P11636">
            <v>1200000</v>
          </cell>
          <cell r="AC11636" t="str">
            <v>Pur</v>
          </cell>
          <cell r="AH11636" t="str">
            <v>Tiến độ 1</v>
          </cell>
        </row>
        <row r="11637">
          <cell r="H11637" t="str">
            <v>MC002066</v>
          </cell>
          <cell r="P11637">
            <v>576000</v>
          </cell>
          <cell r="AC11637" t="str">
            <v>Pur</v>
          </cell>
          <cell r="AH11637" t="str">
            <v>Tiến độ 1</v>
          </cell>
        </row>
        <row r="11638">
          <cell r="H11638" t="str">
            <v>MC002066</v>
          </cell>
          <cell r="P11638">
            <v>600000</v>
          </cell>
          <cell r="AC11638" t="str">
            <v>Pur</v>
          </cell>
          <cell r="AH11638" t="str">
            <v>Tiến độ 1</v>
          </cell>
        </row>
        <row r="11639">
          <cell r="H11639" t="str">
            <v>MC002066</v>
          </cell>
          <cell r="P11639">
            <v>720000</v>
          </cell>
          <cell r="AC11639" t="str">
            <v>Pur</v>
          </cell>
          <cell r="AH11639" t="str">
            <v>Tiến độ 1</v>
          </cell>
        </row>
        <row r="11640">
          <cell r="H11640" t="str">
            <v>MC002066</v>
          </cell>
          <cell r="P11640">
            <v>1440000</v>
          </cell>
          <cell r="AC11640" t="str">
            <v>Pur</v>
          </cell>
          <cell r="AH11640" t="str">
            <v>Tiến độ 1</v>
          </cell>
        </row>
        <row r="11641">
          <cell r="H11641" t="str">
            <v>MC002066</v>
          </cell>
          <cell r="P11641">
            <v>864000</v>
          </cell>
          <cell r="AC11641" t="str">
            <v>Pur</v>
          </cell>
          <cell r="AH11641" t="str">
            <v>Tiến độ 1</v>
          </cell>
        </row>
        <row r="11642">
          <cell r="H11642" t="str">
            <v>MC002066</v>
          </cell>
          <cell r="P11642">
            <v>924000</v>
          </cell>
          <cell r="AC11642" t="str">
            <v>Pur</v>
          </cell>
          <cell r="AH11642" t="str">
            <v>Tiến độ 1</v>
          </cell>
        </row>
        <row r="11643">
          <cell r="H11643" t="str">
            <v>MC002066</v>
          </cell>
          <cell r="P11643">
            <v>3480000</v>
          </cell>
          <cell r="AC11643" t="str">
            <v>Pur</v>
          </cell>
          <cell r="AH11643" t="str">
            <v>Tiến độ 1</v>
          </cell>
        </row>
        <row r="11644">
          <cell r="H11644" t="str">
            <v>MC002066</v>
          </cell>
          <cell r="P11644">
            <v>1020000</v>
          </cell>
          <cell r="AC11644" t="str">
            <v>Pur</v>
          </cell>
          <cell r="AH11644" t="str">
            <v>Tiến độ 1</v>
          </cell>
        </row>
        <row r="11645">
          <cell r="H11645" t="str">
            <v>MC002066</v>
          </cell>
          <cell r="P11645">
            <v>2160000</v>
          </cell>
          <cell r="AC11645" t="str">
            <v>Pur</v>
          </cell>
          <cell r="AH11645" t="str">
            <v>Tiến độ 1</v>
          </cell>
        </row>
        <row r="11646">
          <cell r="H11646" t="str">
            <v>MC002066</v>
          </cell>
          <cell r="P11646">
            <v>2100000</v>
          </cell>
          <cell r="AC11646" t="str">
            <v>Pur</v>
          </cell>
          <cell r="AH11646" t="str">
            <v>Tiến độ 1</v>
          </cell>
        </row>
        <row r="11647">
          <cell r="H11647" t="str">
            <v>MC002066</v>
          </cell>
          <cell r="P11647">
            <v>1020000</v>
          </cell>
          <cell r="AC11647" t="str">
            <v>Pur</v>
          </cell>
          <cell r="AH11647" t="str">
            <v>Tiến độ 1</v>
          </cell>
        </row>
        <row r="11648">
          <cell r="H11648" t="str">
            <v>MC002066</v>
          </cell>
          <cell r="P11648">
            <v>540000</v>
          </cell>
          <cell r="AC11648" t="str">
            <v>Pur</v>
          </cell>
          <cell r="AH11648" t="str">
            <v>Tiến độ 1</v>
          </cell>
        </row>
        <row r="11649">
          <cell r="H11649" t="str">
            <v>MC002066</v>
          </cell>
          <cell r="P11649">
            <v>5640000</v>
          </cell>
          <cell r="AC11649" t="str">
            <v>Pharma</v>
          </cell>
          <cell r="AH11649" t="str">
            <v>Tiến độ 1</v>
          </cell>
        </row>
        <row r="11650">
          <cell r="H11650" t="str">
            <v>MC002066</v>
          </cell>
          <cell r="P11650">
            <v>26796000</v>
          </cell>
          <cell r="AC11650" t="str">
            <v>Pharma</v>
          </cell>
          <cell r="AH11650" t="str">
            <v>Tiến độ 1</v>
          </cell>
        </row>
        <row r="11651">
          <cell r="H11651" t="str">
            <v>MC002066</v>
          </cell>
          <cell r="P11651">
            <v>3720000</v>
          </cell>
          <cell r="AC11651" t="str">
            <v>Pharma</v>
          </cell>
          <cell r="AH11651" t="str">
            <v>Tiến độ 1</v>
          </cell>
        </row>
        <row r="11652">
          <cell r="H11652" t="str">
            <v>MC002066</v>
          </cell>
          <cell r="P11652">
            <v>27600000</v>
          </cell>
          <cell r="AC11652" t="str">
            <v>Pharma</v>
          </cell>
          <cell r="AH11652" t="str">
            <v>Tiến độ 1</v>
          </cell>
        </row>
        <row r="11653">
          <cell r="H11653" t="str">
            <v>MC002066</v>
          </cell>
          <cell r="P11653">
            <v>12000000</v>
          </cell>
          <cell r="AC11653" t="str">
            <v>Pharma</v>
          </cell>
          <cell r="AH11653" t="str">
            <v>Tiến độ 1</v>
          </cell>
        </row>
        <row r="11654">
          <cell r="H11654" t="str">
            <v>MC002066</v>
          </cell>
          <cell r="P11654">
            <v>21120000</v>
          </cell>
          <cell r="AC11654" t="str">
            <v>Pharma</v>
          </cell>
          <cell r="AH11654" t="str">
            <v>Tiến độ 1</v>
          </cell>
        </row>
        <row r="11655">
          <cell r="H11655" t="str">
            <v>MC002066</v>
          </cell>
          <cell r="P11655">
            <v>15792000</v>
          </cell>
          <cell r="AC11655" t="str">
            <v>Pharma</v>
          </cell>
          <cell r="AH11655" t="str">
            <v>Tiến độ 1</v>
          </cell>
        </row>
        <row r="11656">
          <cell r="H11656" t="str">
            <v>MC002066</v>
          </cell>
          <cell r="P11656">
            <v>9360000</v>
          </cell>
          <cell r="AC11656" t="str">
            <v>Pharma</v>
          </cell>
          <cell r="AH11656" t="str">
            <v>Tiến độ 1</v>
          </cell>
        </row>
        <row r="11657">
          <cell r="H11657" t="str">
            <v>MC002066</v>
          </cell>
          <cell r="P11657">
            <v>17280000</v>
          </cell>
          <cell r="AC11657" t="str">
            <v>Pharma</v>
          </cell>
          <cell r="AH11657" t="str">
            <v>Tiến độ 1</v>
          </cell>
        </row>
        <row r="11658">
          <cell r="H11658" t="str">
            <v>MC001813</v>
          </cell>
          <cell r="P11658">
            <v>9600000</v>
          </cell>
          <cell r="AC11658" t="str">
            <v>Nunest</v>
          </cell>
          <cell r="AH11658" t="str">
            <v>Tiến độ 1</v>
          </cell>
        </row>
        <row r="11659">
          <cell r="H11659" t="str">
            <v>MC001813</v>
          </cell>
          <cell r="P11659">
            <v>2300000</v>
          </cell>
          <cell r="AC11659" t="str">
            <v>Nunest</v>
          </cell>
          <cell r="AH11659" t="str">
            <v>Tiến độ 1</v>
          </cell>
        </row>
        <row r="11660">
          <cell r="H11660" t="str">
            <v>MC001813</v>
          </cell>
          <cell r="P11660">
            <v>12600000</v>
          </cell>
          <cell r="AC11660" t="str">
            <v>Nunest</v>
          </cell>
          <cell r="AH11660" t="str">
            <v>Tiến độ 1</v>
          </cell>
        </row>
        <row r="11661">
          <cell r="H11661" t="str">
            <v>MC001813</v>
          </cell>
          <cell r="P11661">
            <v>3000000</v>
          </cell>
          <cell r="AC11661" t="str">
            <v>Nunest</v>
          </cell>
          <cell r="AH11661" t="str">
            <v>Tiến độ 1</v>
          </cell>
        </row>
        <row r="11662">
          <cell r="H11662" t="str">
            <v>MC002173</v>
          </cell>
          <cell r="P11662">
            <v>440000</v>
          </cell>
          <cell r="AC11662" t="str">
            <v>Pharma</v>
          </cell>
          <cell r="AH11662" t="str">
            <v>Tiến độ 1</v>
          </cell>
        </row>
        <row r="11663">
          <cell r="H11663" t="str">
            <v>MC002173</v>
          </cell>
          <cell r="P11663">
            <v>230000</v>
          </cell>
          <cell r="AC11663" t="str">
            <v>Pharma</v>
          </cell>
          <cell r="AH11663" t="str">
            <v>Tiến độ 1</v>
          </cell>
        </row>
        <row r="11664">
          <cell r="H11664" t="str">
            <v>MC002173</v>
          </cell>
          <cell r="P11664">
            <v>1080000</v>
          </cell>
          <cell r="AC11664" t="str">
            <v>Pharma</v>
          </cell>
          <cell r="AH11664" t="str">
            <v>Tiến độ 1</v>
          </cell>
        </row>
        <row r="11665">
          <cell r="H11665" t="str">
            <v>MC002173</v>
          </cell>
          <cell r="P11665">
            <v>432000</v>
          </cell>
          <cell r="AC11665" t="str">
            <v>Sữa Nước</v>
          </cell>
          <cell r="AH11665" t="str">
            <v>Tiến độ 1</v>
          </cell>
        </row>
        <row r="11666">
          <cell r="H11666" t="str">
            <v>MC002173</v>
          </cell>
          <cell r="P11666">
            <v>960000</v>
          </cell>
          <cell r="AC11666" t="str">
            <v>Dinh Dưỡng</v>
          </cell>
          <cell r="AH11666" t="str">
            <v>Tiến độ 1</v>
          </cell>
        </row>
        <row r="11667">
          <cell r="H11667" t="str">
            <v>MC002173</v>
          </cell>
          <cell r="P11667">
            <v>432000</v>
          </cell>
          <cell r="AC11667" t="str">
            <v>Sữa Nước Pharma</v>
          </cell>
          <cell r="AH11667" t="str">
            <v>Tiến độ 1</v>
          </cell>
        </row>
        <row r="11668">
          <cell r="H11668" t="str">
            <v>MC002173</v>
          </cell>
          <cell r="P11668">
            <v>374400</v>
          </cell>
          <cell r="AC11668" t="str">
            <v>Sữa Nước</v>
          </cell>
          <cell r="AH11668" t="str">
            <v>Tiến độ 1</v>
          </cell>
        </row>
        <row r="11669">
          <cell r="H11669" t="str">
            <v>MC002173</v>
          </cell>
          <cell r="P11669">
            <v>1620000</v>
          </cell>
          <cell r="AC11669" t="str">
            <v>Pharma</v>
          </cell>
          <cell r="AH11669" t="str">
            <v>Tiến độ 1</v>
          </cell>
        </row>
        <row r="11670">
          <cell r="H11670" t="str">
            <v>MC002173</v>
          </cell>
          <cell r="P11670">
            <v>489600</v>
          </cell>
          <cell r="AC11670" t="str">
            <v>Sữa Nước Colos</v>
          </cell>
          <cell r="AH11670" t="str">
            <v>Tiến độ 1</v>
          </cell>
        </row>
        <row r="11671">
          <cell r="H11671" t="str">
            <v>MC002173</v>
          </cell>
          <cell r="P11671">
            <v>540000</v>
          </cell>
          <cell r="AC11671" t="str">
            <v>Pharma</v>
          </cell>
          <cell r="AH11671" t="str">
            <v>Tiến độ 1</v>
          </cell>
        </row>
        <row r="11672">
          <cell r="H11672" t="str">
            <v>MC002173</v>
          </cell>
          <cell r="P11672">
            <v>540000</v>
          </cell>
          <cell r="AC11672" t="str">
            <v>Pharma</v>
          </cell>
          <cell r="AH11672" t="str">
            <v>Tiến độ 1</v>
          </cell>
        </row>
        <row r="11673">
          <cell r="H11673" t="str">
            <v>MC002173</v>
          </cell>
          <cell r="P11673">
            <v>1040000</v>
          </cell>
          <cell r="AC11673" t="str">
            <v>Pharma</v>
          </cell>
          <cell r="AH11673" t="str">
            <v>Tiến độ 1</v>
          </cell>
        </row>
        <row r="11674">
          <cell r="H11674" t="str">
            <v>MC002173</v>
          </cell>
          <cell r="P11674">
            <v>288000</v>
          </cell>
          <cell r="AC11674" t="str">
            <v>Sữa Nước</v>
          </cell>
          <cell r="AH11674" t="str">
            <v>Tiến độ 1</v>
          </cell>
        </row>
        <row r="11675">
          <cell r="H11675" t="str">
            <v>MC002173</v>
          </cell>
          <cell r="P11675">
            <v>270000</v>
          </cell>
          <cell r="AC11675" t="str">
            <v>Pharma</v>
          </cell>
          <cell r="AH11675" t="str">
            <v>Tiến độ 1</v>
          </cell>
        </row>
        <row r="11676">
          <cell r="H11676" t="str">
            <v>MC002173</v>
          </cell>
          <cell r="P11676">
            <v>384000</v>
          </cell>
          <cell r="AC11676" t="str">
            <v>Sữa Nước</v>
          </cell>
          <cell r="AH11676" t="str">
            <v>Tiến độ 1</v>
          </cell>
        </row>
        <row r="11677">
          <cell r="H11677" t="str">
            <v>MC002173</v>
          </cell>
          <cell r="P11677">
            <v>288000</v>
          </cell>
          <cell r="AC11677" t="str">
            <v>Sữa Nước</v>
          </cell>
          <cell r="AH11677" t="str">
            <v>Tiến độ 1</v>
          </cell>
        </row>
        <row r="11678">
          <cell r="H11678" t="str">
            <v>MC002173</v>
          </cell>
          <cell r="P11678">
            <v>144000</v>
          </cell>
          <cell r="AC11678" t="str">
            <v>Sữa nước</v>
          </cell>
          <cell r="AH11678" t="str">
            <v>Tiến độ 1</v>
          </cell>
        </row>
        <row r="11679">
          <cell r="H11679" t="str">
            <v>MC002173</v>
          </cell>
          <cell r="P11679">
            <v>250000</v>
          </cell>
          <cell r="AC11679" t="str">
            <v>Dinh Dưỡng</v>
          </cell>
          <cell r="AH11679" t="str">
            <v>Tiến độ 1</v>
          </cell>
        </row>
        <row r="11680">
          <cell r="H11680" t="str">
            <v>MC002173</v>
          </cell>
          <cell r="P11680">
            <v>432000</v>
          </cell>
          <cell r="AC11680" t="str">
            <v>Sữa Nước Pharma</v>
          </cell>
          <cell r="AH11680" t="str">
            <v>Tiến độ 1</v>
          </cell>
        </row>
        <row r="11681">
          <cell r="H11681" t="str">
            <v>MC002173</v>
          </cell>
          <cell r="P11681">
            <v>3456000</v>
          </cell>
          <cell r="AC11681" t="str">
            <v>Sữa Nước</v>
          </cell>
          <cell r="AH11681" t="str">
            <v>Tiến độ 1</v>
          </cell>
        </row>
        <row r="11682">
          <cell r="H11682" t="str">
            <v>MC002173</v>
          </cell>
          <cell r="P11682">
            <v>510000</v>
          </cell>
          <cell r="AC11682" t="str">
            <v>Sữa Bột Colos</v>
          </cell>
          <cell r="AH11682" t="str">
            <v>Tiến độ 1</v>
          </cell>
        </row>
        <row r="11683">
          <cell r="H11683" t="str">
            <v>MC002173</v>
          </cell>
          <cell r="P11683">
            <v>204000</v>
          </cell>
          <cell r="AC11683" t="str">
            <v>Bột Ăn Dặm</v>
          </cell>
          <cell r="AH11683" t="str">
            <v>Tiến độ 1</v>
          </cell>
        </row>
        <row r="11684">
          <cell r="H11684" t="str">
            <v>MC002173</v>
          </cell>
          <cell r="P11684">
            <v>540000</v>
          </cell>
          <cell r="AC11684" t="str">
            <v>Pharma</v>
          </cell>
          <cell r="AH11684" t="str">
            <v>Tiến độ 1</v>
          </cell>
        </row>
        <row r="11685">
          <cell r="H11685" t="str">
            <v>MC002173</v>
          </cell>
          <cell r="P11685">
            <v>198000</v>
          </cell>
          <cell r="AC11685" t="str">
            <v>Dinh Dưỡng</v>
          </cell>
          <cell r="AH11685" t="str">
            <v>Tiến độ 1</v>
          </cell>
        </row>
        <row r="11686">
          <cell r="H11686" t="str">
            <v>MC002173</v>
          </cell>
          <cell r="P11686">
            <v>480000</v>
          </cell>
          <cell r="AC11686" t="str">
            <v>Dinh Dưỡng</v>
          </cell>
          <cell r="AH11686" t="str">
            <v>Tiến độ 1</v>
          </cell>
        </row>
        <row r="11687">
          <cell r="H11687" t="str">
            <v>MC002173</v>
          </cell>
          <cell r="P11687">
            <v>1158000</v>
          </cell>
          <cell r="AC11687" t="str">
            <v>Dinh Dưỡng</v>
          </cell>
          <cell r="AH11687" t="str">
            <v>Tiến độ 1</v>
          </cell>
        </row>
        <row r="11688">
          <cell r="H11688" t="str">
            <v>MC002173</v>
          </cell>
          <cell r="P11688">
            <v>1080000</v>
          </cell>
          <cell r="AC11688" t="str">
            <v>Pharma</v>
          </cell>
          <cell r="AH11688" t="str">
            <v>Tiến độ 1</v>
          </cell>
        </row>
        <row r="11689">
          <cell r="H11689" t="str">
            <v>MC002173</v>
          </cell>
          <cell r="P11689">
            <v>68000</v>
          </cell>
          <cell r="AC11689" t="str">
            <v>Bột Ăn Dặm</v>
          </cell>
          <cell r="AH11689" t="str">
            <v>Tiến độ 1</v>
          </cell>
        </row>
        <row r="11690">
          <cell r="H11690" t="str">
            <v>MC002173</v>
          </cell>
          <cell r="P11690">
            <v>374400</v>
          </cell>
          <cell r="AC11690" t="str">
            <v>Sữa Nước</v>
          </cell>
          <cell r="AH11690" t="str">
            <v>Tiến độ 1</v>
          </cell>
        </row>
        <row r="11691">
          <cell r="H11691" t="str">
            <v>MC002173</v>
          </cell>
          <cell r="P11691">
            <v>161500</v>
          </cell>
          <cell r="AC11691" t="str">
            <v>Dinh Dưỡng</v>
          </cell>
          <cell r="AH11691" t="str">
            <v>Tiến độ 1</v>
          </cell>
        </row>
        <row r="11692">
          <cell r="H11692" t="str">
            <v>MC002173</v>
          </cell>
          <cell r="P11692">
            <v>374400</v>
          </cell>
          <cell r="AC11692" t="str">
            <v>Sữa Nước</v>
          </cell>
          <cell r="AH11692" t="str">
            <v>Tiến độ 1</v>
          </cell>
        </row>
        <row r="11693">
          <cell r="H11693" t="str">
            <v>MC002173</v>
          </cell>
          <cell r="P11693">
            <v>489600</v>
          </cell>
          <cell r="AC11693" t="str">
            <v>Sữa Nước Colos</v>
          </cell>
          <cell r="AH11693" t="str">
            <v>Tiến độ 1</v>
          </cell>
        </row>
        <row r="11694">
          <cell r="H11694" t="str">
            <v>MC002173</v>
          </cell>
          <cell r="P11694">
            <v>792000</v>
          </cell>
          <cell r="AC11694" t="str">
            <v>Dinh Dưỡng</v>
          </cell>
          <cell r="AH11694" t="str">
            <v>Tiến độ 1</v>
          </cell>
        </row>
        <row r="11695">
          <cell r="H11695" t="str">
            <v>MC002173</v>
          </cell>
          <cell r="P11695">
            <v>374400</v>
          </cell>
          <cell r="AC11695" t="str">
            <v>Sữa Nước</v>
          </cell>
          <cell r="AH11695" t="str">
            <v>Tiến độ 1</v>
          </cell>
        </row>
        <row r="11696">
          <cell r="H11696" t="str">
            <v>MC002173</v>
          </cell>
          <cell r="P11696">
            <v>576000</v>
          </cell>
          <cell r="AC11696" t="str">
            <v>Sữa Nước</v>
          </cell>
          <cell r="AH11696" t="str">
            <v>Tiến độ 1</v>
          </cell>
        </row>
        <row r="11697">
          <cell r="H11697" t="str">
            <v>MC002173</v>
          </cell>
          <cell r="P11697">
            <v>374400</v>
          </cell>
          <cell r="AC11697" t="str">
            <v>Sữa Nước</v>
          </cell>
          <cell r="AH11697" t="str">
            <v>Tiến độ 1</v>
          </cell>
        </row>
        <row r="11698">
          <cell r="H11698" t="str">
            <v>MC002173</v>
          </cell>
          <cell r="P11698">
            <v>1040000</v>
          </cell>
          <cell r="AC11698" t="str">
            <v>Pharma</v>
          </cell>
          <cell r="AH11698" t="str">
            <v>Tiến độ 1</v>
          </cell>
        </row>
        <row r="11699">
          <cell r="H11699" t="str">
            <v>MC002173</v>
          </cell>
          <cell r="P11699">
            <v>576000</v>
          </cell>
          <cell r="AC11699" t="str">
            <v>Sữa Nước</v>
          </cell>
          <cell r="AH11699" t="str">
            <v>Tiến độ 1</v>
          </cell>
        </row>
        <row r="11700">
          <cell r="H11700" t="str">
            <v>MC002173</v>
          </cell>
          <cell r="P11700">
            <v>432000</v>
          </cell>
          <cell r="AC11700" t="str">
            <v>Sữa Nước Pharma</v>
          </cell>
          <cell r="AH11700" t="str">
            <v>Tiến độ 1</v>
          </cell>
        </row>
        <row r="11701">
          <cell r="H11701" t="str">
            <v>MC002173</v>
          </cell>
          <cell r="P11701">
            <v>2592000</v>
          </cell>
          <cell r="AC11701" t="str">
            <v>Sữa Nước</v>
          </cell>
          <cell r="AH11701" t="str">
            <v>Tiến độ 1</v>
          </cell>
        </row>
        <row r="11702">
          <cell r="H11702" t="str">
            <v>MC002173</v>
          </cell>
          <cell r="P11702">
            <v>1728000</v>
          </cell>
          <cell r="AC11702" t="str">
            <v>Sữa Nước</v>
          </cell>
          <cell r="AH11702" t="str">
            <v>Tiến độ 1</v>
          </cell>
        </row>
        <row r="11703">
          <cell r="H11703" t="str">
            <v>MC002173</v>
          </cell>
          <cell r="P11703">
            <v>880000</v>
          </cell>
          <cell r="AC11703" t="str">
            <v>Pharma</v>
          </cell>
          <cell r="AH11703" t="str">
            <v>Tiến độ 1</v>
          </cell>
        </row>
        <row r="11704">
          <cell r="H11704" t="str">
            <v>MC002173</v>
          </cell>
          <cell r="P11704">
            <v>680000</v>
          </cell>
          <cell r="AC11704" t="str">
            <v>Bột Ăn Dặm</v>
          </cell>
          <cell r="AH11704" t="str">
            <v>Tiến độ 1</v>
          </cell>
        </row>
        <row r="11705">
          <cell r="H11705" t="str">
            <v>MC000581</v>
          </cell>
          <cell r="P11705">
            <v>85000</v>
          </cell>
          <cell r="AC11705" t="str">
            <v>Pur</v>
          </cell>
          <cell r="AH11705" t="str">
            <v>Tiến độ 1</v>
          </cell>
        </row>
        <row r="11706">
          <cell r="H11706" t="str">
            <v>MC001142</v>
          </cell>
          <cell r="P11706">
            <v>19080000</v>
          </cell>
          <cell r="AC11706" t="str">
            <v>Sữa Bột Colos</v>
          </cell>
          <cell r="AH11706" t="str">
            <v>Tiến độ 1</v>
          </cell>
        </row>
        <row r="11707">
          <cell r="H11707" t="str">
            <v>MC001142</v>
          </cell>
          <cell r="P11707">
            <v>3120000</v>
          </cell>
          <cell r="AC11707" t="str">
            <v>Sữa Bột Colos</v>
          </cell>
          <cell r="AH11707" t="str">
            <v>Tiến độ 1</v>
          </cell>
        </row>
        <row r="11708">
          <cell r="H11708" t="str">
            <v>MC001142</v>
          </cell>
          <cell r="P11708">
            <v>18360000</v>
          </cell>
          <cell r="AC11708" t="str">
            <v>Sữa Bột Colos</v>
          </cell>
          <cell r="AH11708" t="str">
            <v>Tiến độ 1</v>
          </cell>
        </row>
        <row r="11709">
          <cell r="H11709" t="str">
            <v>MC001142</v>
          </cell>
          <cell r="P11709">
            <v>14688000</v>
          </cell>
          <cell r="AC11709" t="str">
            <v>Sữa Nước Colos</v>
          </cell>
          <cell r="AH11709" t="str">
            <v>Tiến độ 1</v>
          </cell>
        </row>
        <row r="11710">
          <cell r="H11710" t="str">
            <v>MC001142</v>
          </cell>
          <cell r="P11710">
            <v>720000</v>
          </cell>
          <cell r="AC11710" t="str">
            <v>Pur</v>
          </cell>
          <cell r="AH11710" t="str">
            <v>Tiến độ 1</v>
          </cell>
        </row>
        <row r="11711">
          <cell r="H11711" t="str">
            <v>MC001142</v>
          </cell>
          <cell r="P11711">
            <v>1320000</v>
          </cell>
          <cell r="AC11711" t="str">
            <v>Pur</v>
          </cell>
          <cell r="AH11711" t="str">
            <v>Tiến độ 1</v>
          </cell>
        </row>
        <row r="11712">
          <cell r="H11712" t="str">
            <v>MC001142</v>
          </cell>
          <cell r="P11712">
            <v>600000</v>
          </cell>
          <cell r="AC11712" t="str">
            <v>Pur</v>
          </cell>
          <cell r="AH11712" t="str">
            <v>Tiến độ 1</v>
          </cell>
        </row>
        <row r="11713">
          <cell r="H11713" t="str">
            <v>MC001142</v>
          </cell>
          <cell r="P11713">
            <v>1632000</v>
          </cell>
          <cell r="AC11713" t="str">
            <v>Bột Ăn Dặm</v>
          </cell>
          <cell r="AH11713" t="str">
            <v>Tiến độ 1</v>
          </cell>
        </row>
        <row r="11714">
          <cell r="H11714" t="str">
            <v>MC001142</v>
          </cell>
          <cell r="P11714">
            <v>1416000</v>
          </cell>
          <cell r="AC11714" t="str">
            <v>Bột Ăn Dặm</v>
          </cell>
          <cell r="AH11714" t="str">
            <v>Tiến độ 1</v>
          </cell>
        </row>
        <row r="11715">
          <cell r="H11715" t="str">
            <v>MC001142</v>
          </cell>
          <cell r="P11715">
            <v>1632000</v>
          </cell>
          <cell r="AC11715" t="str">
            <v>Bột Ăn Dặm</v>
          </cell>
          <cell r="AH11715" t="str">
            <v>Tiến độ 1</v>
          </cell>
        </row>
        <row r="11716">
          <cell r="H11716" t="str">
            <v>MC001142</v>
          </cell>
          <cell r="P11716">
            <v>1632000</v>
          </cell>
          <cell r="AC11716" t="str">
            <v>Bột Ăn Dặm</v>
          </cell>
          <cell r="AH11716" t="str">
            <v>Tiến độ 1</v>
          </cell>
        </row>
        <row r="11717">
          <cell r="H11717" t="str">
            <v>MC001142</v>
          </cell>
          <cell r="P11717">
            <v>4896000</v>
          </cell>
          <cell r="AC11717" t="str">
            <v>Bột Ăn Dặm</v>
          </cell>
          <cell r="AH11717" t="str">
            <v>Tiến độ 1</v>
          </cell>
        </row>
        <row r="11718">
          <cell r="H11718" t="str">
            <v>MC001142</v>
          </cell>
          <cell r="P11718">
            <v>3264000</v>
          </cell>
          <cell r="AC11718" t="str">
            <v>Bột Ăn Dặm</v>
          </cell>
          <cell r="AH11718" t="str">
            <v>Tiến độ 1</v>
          </cell>
        </row>
        <row r="11719">
          <cell r="H11719" t="str">
            <v>MC001142</v>
          </cell>
          <cell r="P11719">
            <v>1632000</v>
          </cell>
          <cell r="AC11719" t="str">
            <v>Bột Ăn Dặm</v>
          </cell>
          <cell r="AH11719" t="str">
            <v>Tiến độ 1</v>
          </cell>
        </row>
        <row r="11720">
          <cell r="H11720" t="str">
            <v>MC001142</v>
          </cell>
          <cell r="P11720">
            <v>1416000</v>
          </cell>
          <cell r="AC11720" t="str">
            <v>Bột Ăn Dặm</v>
          </cell>
          <cell r="AH11720" t="str">
            <v>Tiến độ 1</v>
          </cell>
        </row>
        <row r="11721">
          <cell r="H11721" t="str">
            <v>MC001142</v>
          </cell>
          <cell r="P11721">
            <v>2832000</v>
          </cell>
          <cell r="AC11721" t="str">
            <v>Bột Ăn Dặm</v>
          </cell>
          <cell r="AH11721" t="str">
            <v>Tiến độ 1</v>
          </cell>
        </row>
        <row r="11722">
          <cell r="H11722" t="str">
            <v>MC001142</v>
          </cell>
          <cell r="P11722">
            <v>38400000</v>
          </cell>
          <cell r="AC11722" t="str">
            <v>Sữa Nước</v>
          </cell>
          <cell r="AH11722" t="str">
            <v>Tiến độ 1</v>
          </cell>
        </row>
        <row r="11723">
          <cell r="H11723" t="str">
            <v>MC001142</v>
          </cell>
          <cell r="P11723">
            <v>5760000</v>
          </cell>
          <cell r="AC11723" t="str">
            <v>Sữa Nước</v>
          </cell>
          <cell r="AH11723" t="str">
            <v>Tiến độ 1</v>
          </cell>
        </row>
        <row r="11724">
          <cell r="H11724" t="str">
            <v>MC001142</v>
          </cell>
          <cell r="P11724">
            <v>6480000</v>
          </cell>
          <cell r="AC11724" t="str">
            <v>Sữa Nước</v>
          </cell>
          <cell r="AH11724" t="str">
            <v>Tiến độ 1</v>
          </cell>
        </row>
        <row r="11725">
          <cell r="H11725" t="str">
            <v>MC001142</v>
          </cell>
          <cell r="P11725">
            <v>9936000</v>
          </cell>
          <cell r="AC11725" t="str">
            <v>Sữa Nước</v>
          </cell>
          <cell r="AH11725" t="str">
            <v>Tiến độ 1</v>
          </cell>
        </row>
        <row r="11726">
          <cell r="H11726" t="str">
            <v>MC001142</v>
          </cell>
          <cell r="P11726">
            <v>3744000</v>
          </cell>
          <cell r="AC11726" t="str">
            <v>Sữa Nước</v>
          </cell>
          <cell r="AH11726" t="str">
            <v>Tiến độ 1</v>
          </cell>
        </row>
        <row r="11727">
          <cell r="H11727" t="str">
            <v>MC001142</v>
          </cell>
          <cell r="P11727">
            <v>5760000</v>
          </cell>
          <cell r="AC11727" t="str">
            <v>Sữa Nước</v>
          </cell>
          <cell r="AH11727" t="str">
            <v>Tiến độ 1</v>
          </cell>
        </row>
        <row r="11728">
          <cell r="H11728" t="str">
            <v>MC000342</v>
          </cell>
          <cell r="P11728">
            <v>4030000</v>
          </cell>
          <cell r="AC11728" t="str">
            <v>Pharma</v>
          </cell>
          <cell r="AH11728" t="str">
            <v>Tiến độ 1</v>
          </cell>
        </row>
        <row r="11729">
          <cell r="H11729" t="str">
            <v>MC000355</v>
          </cell>
          <cell r="P11729">
            <v>5520000</v>
          </cell>
          <cell r="AC11729" t="str">
            <v>Pharma</v>
          </cell>
          <cell r="AH11729" t="str">
            <v>Tiến độ 1</v>
          </cell>
        </row>
        <row r="11730">
          <cell r="H11730" t="str">
            <v>MC001157</v>
          </cell>
          <cell r="P11730">
            <v>32900000</v>
          </cell>
          <cell r="AC11730" t="str">
            <v>Pharma</v>
          </cell>
          <cell r="AH11730" t="str">
            <v>Tiến độ 1</v>
          </cell>
        </row>
        <row r="11731">
          <cell r="H11731" t="str">
            <v>MC001157</v>
          </cell>
          <cell r="P11731">
            <v>7920000</v>
          </cell>
          <cell r="AC11731" t="str">
            <v>Pharma</v>
          </cell>
          <cell r="AH11731" t="str">
            <v>Tiến độ 1</v>
          </cell>
        </row>
        <row r="11732">
          <cell r="H11732" t="str">
            <v>MC001157</v>
          </cell>
          <cell r="P11732">
            <v>1320000</v>
          </cell>
          <cell r="AC11732" t="str">
            <v>Pharma</v>
          </cell>
          <cell r="AH11732" t="str">
            <v>Tiến độ 1</v>
          </cell>
        </row>
        <row r="11733">
          <cell r="H11733" t="str">
            <v>MC001157</v>
          </cell>
          <cell r="P11733">
            <v>13800000</v>
          </cell>
          <cell r="AC11733" t="str">
            <v>Pharma</v>
          </cell>
          <cell r="AH11733" t="str">
            <v>Tiến độ 1</v>
          </cell>
        </row>
        <row r="11734">
          <cell r="H11734" t="str">
            <v>MC001157</v>
          </cell>
          <cell r="P11734">
            <v>1380000</v>
          </cell>
          <cell r="AC11734" t="str">
            <v>Pharma</v>
          </cell>
          <cell r="AH11734" t="str">
            <v>Tiến độ 1</v>
          </cell>
        </row>
        <row r="11735">
          <cell r="H11735" t="str">
            <v>MC001157</v>
          </cell>
          <cell r="P11735">
            <v>1392000</v>
          </cell>
          <cell r="AC11735" t="str">
            <v>Pharma</v>
          </cell>
          <cell r="AH11735" t="str">
            <v>Tiến độ 1</v>
          </cell>
        </row>
        <row r="11736">
          <cell r="H11736" t="str">
            <v>MC001157</v>
          </cell>
          <cell r="P11736">
            <v>1260000</v>
          </cell>
          <cell r="AC11736" t="str">
            <v>Pharma</v>
          </cell>
          <cell r="AH11736" t="str">
            <v>Tiến độ 1</v>
          </cell>
        </row>
        <row r="11737">
          <cell r="H11737" t="str">
            <v>MC001157</v>
          </cell>
          <cell r="P11737">
            <v>1914000</v>
          </cell>
          <cell r="AC11737" t="str">
            <v>Pharma</v>
          </cell>
          <cell r="AH11737" t="str">
            <v>Tiến độ 1</v>
          </cell>
        </row>
        <row r="11738">
          <cell r="H11738" t="str">
            <v>MC001157</v>
          </cell>
          <cell r="P11738">
            <v>1612800</v>
          </cell>
          <cell r="AC11738" t="str">
            <v>Sữa Nước Pharma</v>
          </cell>
          <cell r="AH11738" t="str">
            <v>Tiến độ 1</v>
          </cell>
        </row>
        <row r="11739">
          <cell r="H11739" t="str">
            <v>MC001157</v>
          </cell>
          <cell r="P11739">
            <v>6480000</v>
          </cell>
          <cell r="AC11739" t="str">
            <v>Sữa Nước Pharma</v>
          </cell>
          <cell r="AH11739" t="str">
            <v>Tiến độ 1</v>
          </cell>
        </row>
        <row r="11740">
          <cell r="H11740" t="str">
            <v>MC001157</v>
          </cell>
          <cell r="P11740">
            <v>3186000</v>
          </cell>
          <cell r="AC11740" t="str">
            <v>Bột Ăn Dặm</v>
          </cell>
          <cell r="AH11740" t="str">
            <v>Tiến độ 1</v>
          </cell>
        </row>
        <row r="11741">
          <cell r="H11741" t="str">
            <v>MC001157</v>
          </cell>
          <cell r="P11741">
            <v>708000</v>
          </cell>
          <cell r="AC11741" t="str">
            <v>Bột Ăn Dặm</v>
          </cell>
          <cell r="AH11741" t="str">
            <v>Tiến độ 1</v>
          </cell>
        </row>
        <row r="11742">
          <cell r="H11742" t="str">
            <v>MC001157</v>
          </cell>
          <cell r="P11742">
            <v>1416000</v>
          </cell>
          <cell r="AC11742" t="str">
            <v>Bột Ăn Dặm</v>
          </cell>
          <cell r="AH11742" t="str">
            <v>Tiến độ 1</v>
          </cell>
        </row>
        <row r="11743">
          <cell r="H11743" t="str">
            <v>MC001157</v>
          </cell>
          <cell r="P11743">
            <v>816000</v>
          </cell>
          <cell r="AC11743" t="str">
            <v>Bột Ăn Dặm</v>
          </cell>
          <cell r="AH11743" t="str">
            <v>Tiến độ 1</v>
          </cell>
        </row>
        <row r="11744">
          <cell r="H11744" t="str">
            <v>MC001157</v>
          </cell>
          <cell r="P11744">
            <v>2448000</v>
          </cell>
          <cell r="AC11744" t="str">
            <v>Bột Ăn Dặm</v>
          </cell>
          <cell r="AH11744" t="str">
            <v>Tiến độ 1</v>
          </cell>
        </row>
        <row r="11745">
          <cell r="H11745" t="str">
            <v>MC001157</v>
          </cell>
          <cell r="P11745">
            <v>816000</v>
          </cell>
          <cell r="AC11745" t="str">
            <v>Bột Ăn Dặm</v>
          </cell>
          <cell r="AH11745" t="str">
            <v>Tiến độ 1</v>
          </cell>
        </row>
        <row r="11746">
          <cell r="H11746" t="str">
            <v>MC001157</v>
          </cell>
          <cell r="P11746">
            <v>1632000</v>
          </cell>
          <cell r="AC11746" t="str">
            <v>Bột Ăn Dặm</v>
          </cell>
          <cell r="AH11746" t="str">
            <v>Tiến độ 1</v>
          </cell>
        </row>
        <row r="11747">
          <cell r="H11747" t="str">
            <v>MC000788</v>
          </cell>
          <cell r="P11747">
            <v>1632000</v>
          </cell>
          <cell r="AC11747" t="str">
            <v>Bột Ăn Dặm</v>
          </cell>
          <cell r="AH11747" t="str">
            <v>Tiến độ 1</v>
          </cell>
        </row>
        <row r="11748">
          <cell r="H11748" t="str">
            <v>MC000788</v>
          </cell>
          <cell r="P11748">
            <v>4608000</v>
          </cell>
          <cell r="AC11748" t="str">
            <v>Sữa Nước</v>
          </cell>
          <cell r="AH11748" t="str">
            <v>Tiến độ 1</v>
          </cell>
        </row>
        <row r="11749">
          <cell r="H11749" t="str">
            <v>MC000788</v>
          </cell>
          <cell r="P11749">
            <v>6912000</v>
          </cell>
          <cell r="AC11749" t="str">
            <v>Sữa Nước</v>
          </cell>
          <cell r="AH11749" t="str">
            <v>Tiến độ 1</v>
          </cell>
        </row>
        <row r="11750">
          <cell r="H11750" t="str">
            <v>MC000788</v>
          </cell>
          <cell r="P11750">
            <v>5184000</v>
          </cell>
          <cell r="AC11750" t="str">
            <v>Sữa Nước</v>
          </cell>
          <cell r="AH11750" t="str">
            <v>Tiến độ 1</v>
          </cell>
        </row>
        <row r="11751">
          <cell r="H11751" t="str">
            <v>MC002629</v>
          </cell>
          <cell r="P11751">
            <v>3240000</v>
          </cell>
          <cell r="AC11751" t="str">
            <v>Sữa Bột Colos</v>
          </cell>
          <cell r="AH11751" t="str">
            <v>Tiến độ 1</v>
          </cell>
        </row>
        <row r="11752">
          <cell r="H11752" t="str">
            <v>MC002629</v>
          </cell>
          <cell r="P11752">
            <v>6360000</v>
          </cell>
          <cell r="AC11752" t="str">
            <v>Sữa Bột Colos</v>
          </cell>
          <cell r="AH11752" t="str">
            <v>Tiến độ 1</v>
          </cell>
        </row>
        <row r="11753">
          <cell r="H11753" t="str">
            <v>MC002629</v>
          </cell>
          <cell r="P11753">
            <v>2937600</v>
          </cell>
          <cell r="AC11753" t="str">
            <v>Sữa Nước Colos</v>
          </cell>
          <cell r="AH11753" t="str">
            <v>Tiến độ 1</v>
          </cell>
        </row>
        <row r="11754">
          <cell r="H11754" t="str">
            <v>MC002629</v>
          </cell>
          <cell r="P11754">
            <v>1416000</v>
          </cell>
          <cell r="AC11754" t="str">
            <v>Bột Ăn Dặm</v>
          </cell>
          <cell r="AH11754" t="str">
            <v>Tiến độ 1</v>
          </cell>
        </row>
        <row r="11755">
          <cell r="H11755" t="str">
            <v>MC002629</v>
          </cell>
          <cell r="P11755">
            <v>1416000</v>
          </cell>
          <cell r="AC11755" t="str">
            <v>Bột Ăn Dặm</v>
          </cell>
          <cell r="AH11755" t="str">
            <v>Tiến độ 1</v>
          </cell>
        </row>
        <row r="11756">
          <cell r="H11756" t="str">
            <v>MC002629</v>
          </cell>
          <cell r="P11756">
            <v>1416000</v>
          </cell>
          <cell r="AC11756" t="str">
            <v>Bột Ăn Dặm</v>
          </cell>
          <cell r="AH11756" t="str">
            <v>Tiến độ 1</v>
          </cell>
        </row>
        <row r="11757">
          <cell r="H11757" t="str">
            <v>MC002629</v>
          </cell>
          <cell r="P11757">
            <v>1632000</v>
          </cell>
          <cell r="AC11757" t="str">
            <v>Bột Ăn Dặm</v>
          </cell>
          <cell r="AH11757" t="str">
            <v>Tiến độ 1</v>
          </cell>
        </row>
        <row r="11758">
          <cell r="H11758" t="str">
            <v>MC002629</v>
          </cell>
          <cell r="P11758">
            <v>1632000</v>
          </cell>
          <cell r="AC11758" t="str">
            <v>Bột Ăn Dặm</v>
          </cell>
          <cell r="AH11758" t="str">
            <v>Tiến độ 1</v>
          </cell>
        </row>
        <row r="11759">
          <cell r="H11759" t="str">
            <v>MC002629</v>
          </cell>
          <cell r="P11759">
            <v>1632000</v>
          </cell>
          <cell r="AC11759" t="str">
            <v>Bột Ăn Dặm</v>
          </cell>
          <cell r="AH11759" t="str">
            <v>Tiến độ 1</v>
          </cell>
        </row>
        <row r="11760">
          <cell r="H11760" t="str">
            <v>MC002629</v>
          </cell>
          <cell r="P11760">
            <v>4896000</v>
          </cell>
          <cell r="AC11760" t="str">
            <v>Bột Ăn Dặm</v>
          </cell>
          <cell r="AH11760" t="str">
            <v>Tiến độ 1</v>
          </cell>
        </row>
        <row r="11761">
          <cell r="H11761" t="str">
            <v>MC002724</v>
          </cell>
          <cell r="P11761">
            <v>12960000</v>
          </cell>
          <cell r="AC11761" t="str">
            <v>Pharma</v>
          </cell>
          <cell r="AH11761" t="str">
            <v>Tiến độ 1</v>
          </cell>
        </row>
        <row r="11762">
          <cell r="H11762" t="str">
            <v>VTA20235</v>
          </cell>
          <cell r="P11762">
            <v>3012000</v>
          </cell>
          <cell r="AC11762" t="str">
            <v>Dinh Dưỡng</v>
          </cell>
          <cell r="AH11762" t="str">
            <v>Tiến độ 1</v>
          </cell>
        </row>
        <row r="11763">
          <cell r="H11763" t="str">
            <v>VTA20233</v>
          </cell>
          <cell r="P11763">
            <v>18072000</v>
          </cell>
          <cell r="AC11763" t="str">
            <v>Dinh Dưỡng</v>
          </cell>
          <cell r="AH11763" t="str">
            <v>Tiến độ 1</v>
          </cell>
        </row>
        <row r="11764">
          <cell r="H11764" t="str">
            <v>VTA20129</v>
          </cell>
          <cell r="P11764">
            <v>21084000</v>
          </cell>
          <cell r="AC11764" t="str">
            <v>Dinh Dưỡng</v>
          </cell>
          <cell r="AH11764" t="str">
            <v>Tiến độ 1</v>
          </cell>
        </row>
        <row r="11765">
          <cell r="H11765" t="str">
            <v>VTA20212</v>
          </cell>
          <cell r="P11765">
            <v>12048000</v>
          </cell>
          <cell r="AC11765" t="str">
            <v>Dinh Dưỡng</v>
          </cell>
          <cell r="AH11765" t="str">
            <v>Tiến độ 1</v>
          </cell>
        </row>
        <row r="11766">
          <cell r="H11766" t="str">
            <v>MC001262</v>
          </cell>
          <cell r="P11766">
            <v>2937600</v>
          </cell>
          <cell r="AC11766" t="str">
            <v>Sữa Nước Colos</v>
          </cell>
          <cell r="AH11766" t="str">
            <v>Tiến độ 1</v>
          </cell>
        </row>
        <row r="11767">
          <cell r="H11767" t="str">
            <v>MC001262</v>
          </cell>
          <cell r="P11767">
            <v>4320000</v>
          </cell>
          <cell r="AC11767" t="str">
            <v>Sữa Nước Pharma</v>
          </cell>
          <cell r="AH11767" t="str">
            <v>Tiến độ 1</v>
          </cell>
        </row>
        <row r="11768">
          <cell r="H11768" t="str">
            <v>MC001262</v>
          </cell>
          <cell r="P11768">
            <v>4320000</v>
          </cell>
          <cell r="AC11768" t="str">
            <v>Sữa Nước Pharma</v>
          </cell>
          <cell r="AH11768" t="str">
            <v>Tiến độ 1</v>
          </cell>
        </row>
        <row r="11769">
          <cell r="H11769" t="str">
            <v>MC001262</v>
          </cell>
          <cell r="P11769">
            <v>3225600</v>
          </cell>
          <cell r="AC11769" t="str">
            <v>Sữa Nước Pharma</v>
          </cell>
          <cell r="AH11769" t="str">
            <v>Tiến độ 1</v>
          </cell>
        </row>
        <row r="11770">
          <cell r="H11770" t="str">
            <v>MC001262</v>
          </cell>
          <cell r="P11770">
            <v>5520000</v>
          </cell>
          <cell r="AC11770" t="str">
            <v>Pharma</v>
          </cell>
          <cell r="AH11770" t="str">
            <v>Tiến độ 1</v>
          </cell>
        </row>
        <row r="11771">
          <cell r="H11771" t="str">
            <v>MC001262</v>
          </cell>
          <cell r="P11771">
            <v>5280000</v>
          </cell>
          <cell r="AC11771" t="str">
            <v>Pharma</v>
          </cell>
          <cell r="AH11771" t="str">
            <v>Tiến độ 1</v>
          </cell>
        </row>
        <row r="11772">
          <cell r="H11772" t="str">
            <v>MC001262</v>
          </cell>
          <cell r="P11772">
            <v>590000</v>
          </cell>
          <cell r="AC11772" t="str">
            <v>Bột Ăn Dặm</v>
          </cell>
          <cell r="AH11772" t="str">
            <v>Tiến độ 1</v>
          </cell>
        </row>
        <row r="11773">
          <cell r="H11773" t="str">
            <v>MC001262</v>
          </cell>
          <cell r="P11773">
            <v>590000</v>
          </cell>
          <cell r="AC11773" t="str">
            <v>Bột Ăn Dặm</v>
          </cell>
          <cell r="AH11773" t="str">
            <v>Tiến độ 1</v>
          </cell>
        </row>
        <row r="11774">
          <cell r="H11774" t="str">
            <v>MC001262</v>
          </cell>
          <cell r="P11774">
            <v>680000</v>
          </cell>
          <cell r="AC11774" t="str">
            <v>Bột Ăn Dặm</v>
          </cell>
          <cell r="AH11774" t="str">
            <v>Tiến độ 1</v>
          </cell>
        </row>
        <row r="11775">
          <cell r="H11775" t="str">
            <v>MC001262</v>
          </cell>
          <cell r="P11775">
            <v>816000</v>
          </cell>
          <cell r="AC11775" t="str">
            <v>Bột Ăn Dặm</v>
          </cell>
          <cell r="AH11775" t="str">
            <v>Tiến độ 1</v>
          </cell>
        </row>
        <row r="11776">
          <cell r="H11776" t="str">
            <v>MC001262</v>
          </cell>
          <cell r="P11776">
            <v>680000</v>
          </cell>
          <cell r="AC11776" t="str">
            <v>Bột Ăn Dặm</v>
          </cell>
          <cell r="AH11776" t="str">
            <v>Tiến độ 1</v>
          </cell>
        </row>
        <row r="11777">
          <cell r="H11777" t="str">
            <v>MC001262</v>
          </cell>
          <cell r="P11777">
            <v>590000</v>
          </cell>
          <cell r="AC11777" t="str">
            <v>Bột Ăn Dặm</v>
          </cell>
          <cell r="AH11777" t="str">
            <v>Tiến độ 1</v>
          </cell>
        </row>
        <row r="11778">
          <cell r="H11778" t="str">
            <v>MC001262</v>
          </cell>
          <cell r="P11778">
            <v>680000</v>
          </cell>
          <cell r="AC11778" t="str">
            <v>Bột Ăn Dặm</v>
          </cell>
          <cell r="AH11778" t="str">
            <v>Tiến độ 1</v>
          </cell>
        </row>
        <row r="11779">
          <cell r="H11779" t="str">
            <v>MC001262</v>
          </cell>
          <cell r="P11779">
            <v>680000</v>
          </cell>
          <cell r="AC11779" t="str">
            <v>Bột Ăn Dặm</v>
          </cell>
          <cell r="AH11779" t="str">
            <v>Tiến độ 1</v>
          </cell>
        </row>
        <row r="11780">
          <cell r="H11780" t="str">
            <v>MC001262</v>
          </cell>
          <cell r="P11780">
            <v>816000</v>
          </cell>
          <cell r="AC11780" t="str">
            <v>Bột Ăn Dặm</v>
          </cell>
          <cell r="AH11780" t="str">
            <v>Tiến độ 1</v>
          </cell>
        </row>
        <row r="11781">
          <cell r="H11781" t="str">
            <v>MC001262</v>
          </cell>
          <cell r="P11781">
            <v>816000</v>
          </cell>
          <cell r="AC11781" t="str">
            <v>Bột Ăn Dặm</v>
          </cell>
          <cell r="AH11781" t="str">
            <v>Tiến độ 1</v>
          </cell>
        </row>
        <row r="11782">
          <cell r="H11782" t="str">
            <v>MC001262</v>
          </cell>
          <cell r="P11782">
            <v>3744000</v>
          </cell>
          <cell r="AC11782" t="str">
            <v>Sữa Nước</v>
          </cell>
          <cell r="AH11782" t="str">
            <v>Tiến độ 1</v>
          </cell>
        </row>
        <row r="11783">
          <cell r="H11783" t="str">
            <v>MC001262</v>
          </cell>
          <cell r="P11783">
            <v>2880000</v>
          </cell>
          <cell r="AC11783" t="str">
            <v>Sữa Nước</v>
          </cell>
          <cell r="AH11783" t="str">
            <v>Tiến độ 1</v>
          </cell>
        </row>
        <row r="11784">
          <cell r="H11784" t="str">
            <v>MC001262</v>
          </cell>
          <cell r="P11784">
            <v>4608000</v>
          </cell>
          <cell r="AC11784" t="str">
            <v>Sữa Nước</v>
          </cell>
          <cell r="AH11784" t="str">
            <v>Tiến độ 1</v>
          </cell>
        </row>
        <row r="11785">
          <cell r="H11785" t="str">
            <v>MC001262</v>
          </cell>
          <cell r="P11785">
            <v>2160000</v>
          </cell>
          <cell r="AC11785" t="str">
            <v>Sữa Nước</v>
          </cell>
          <cell r="AH11785" t="str">
            <v>Tiến độ 1</v>
          </cell>
        </row>
        <row r="11786">
          <cell r="H11786" t="str">
            <v>MC001262</v>
          </cell>
          <cell r="P11786">
            <v>960000</v>
          </cell>
          <cell r="AC11786" t="str">
            <v>Sữa Nước</v>
          </cell>
          <cell r="AH11786" t="str">
            <v>Tiến độ 1</v>
          </cell>
        </row>
        <row r="11787">
          <cell r="H11787" t="str">
            <v>MC001262</v>
          </cell>
          <cell r="P11787">
            <v>1512000</v>
          </cell>
          <cell r="AC11787" t="str">
            <v>Sữa nước</v>
          </cell>
          <cell r="AH11787" t="str">
            <v>Tiến độ 1</v>
          </cell>
        </row>
        <row r="11788">
          <cell r="H11788" t="str">
            <v>MC001262</v>
          </cell>
          <cell r="P11788">
            <v>5748000</v>
          </cell>
          <cell r="AC11788" t="str">
            <v>Dinh Dưỡng</v>
          </cell>
          <cell r="AH11788" t="str">
            <v>Tiến độ 1</v>
          </cell>
        </row>
        <row r="11789">
          <cell r="H11789" t="str">
            <v>MC001262</v>
          </cell>
          <cell r="P11789">
            <v>1206000</v>
          </cell>
          <cell r="AC11789" t="str">
            <v>Dinh Dưỡng</v>
          </cell>
          <cell r="AH11789" t="str">
            <v>Tiến độ 1</v>
          </cell>
        </row>
        <row r="11790">
          <cell r="H11790" t="str">
            <v>MC001262</v>
          </cell>
          <cell r="P11790">
            <v>2490000</v>
          </cell>
          <cell r="AC11790" t="str">
            <v>Dinh Dưỡng</v>
          </cell>
          <cell r="AH11790" t="str">
            <v>Tiến độ 1</v>
          </cell>
        </row>
        <row r="11791">
          <cell r="H11791" t="str">
            <v>MC001262</v>
          </cell>
          <cell r="P11791">
            <v>7728000</v>
          </cell>
          <cell r="AC11791" t="str">
            <v>Dinh Dưỡng</v>
          </cell>
          <cell r="AH11791" t="str">
            <v>Tiến độ 1</v>
          </cell>
        </row>
        <row r="11792">
          <cell r="H11792" t="str">
            <v>MC001262</v>
          </cell>
          <cell r="P11792">
            <v>6660000</v>
          </cell>
          <cell r="AC11792" t="str">
            <v>Dinh Dưỡng</v>
          </cell>
          <cell r="AH11792" t="str">
            <v>Tiến độ 1</v>
          </cell>
        </row>
        <row r="11793">
          <cell r="H11793" t="str">
            <v>MC001262</v>
          </cell>
          <cell r="P11793">
            <v>1110000</v>
          </cell>
          <cell r="AC11793" t="str">
            <v>Dinh Dưỡng</v>
          </cell>
          <cell r="AH11793" t="str">
            <v>Tiến độ 1</v>
          </cell>
        </row>
        <row r="11794">
          <cell r="H11794" t="str">
            <v>MC001262</v>
          </cell>
          <cell r="P11794">
            <v>2220000</v>
          </cell>
          <cell r="AC11794" t="str">
            <v>Dinh Dưỡng</v>
          </cell>
          <cell r="AH11794" t="str">
            <v>Tiến độ 1</v>
          </cell>
        </row>
        <row r="11795">
          <cell r="H11795" t="str">
            <v>MC001262</v>
          </cell>
          <cell r="P11795">
            <v>1110000</v>
          </cell>
          <cell r="AC11795" t="str">
            <v>Dinh Dưỡng</v>
          </cell>
          <cell r="AH11795" t="str">
            <v>Tiến độ 1</v>
          </cell>
        </row>
        <row r="11796">
          <cell r="H11796" t="str">
            <v>MC001262</v>
          </cell>
          <cell r="P11796">
            <v>2220000</v>
          </cell>
          <cell r="AC11796" t="str">
            <v>Dinh Dưỡng</v>
          </cell>
          <cell r="AH11796" t="str">
            <v>Tiến độ 1</v>
          </cell>
        </row>
        <row r="11797">
          <cell r="H11797" t="str">
            <v>MC001262</v>
          </cell>
          <cell r="P11797">
            <v>2880000</v>
          </cell>
          <cell r="AC11797" t="str">
            <v>Dinh Dưỡng</v>
          </cell>
          <cell r="AH11797" t="str">
            <v>Tiến độ 1</v>
          </cell>
        </row>
        <row r="11798">
          <cell r="H11798" t="str">
            <v>MC001262</v>
          </cell>
          <cell r="P11798">
            <v>2940000</v>
          </cell>
          <cell r="AC11798" t="str">
            <v>Dinh Dưỡng</v>
          </cell>
          <cell r="AH11798" t="str">
            <v>Tiến độ 1</v>
          </cell>
        </row>
        <row r="11799">
          <cell r="H11799" t="str">
            <v>MC001262</v>
          </cell>
          <cell r="P11799">
            <v>1560000</v>
          </cell>
          <cell r="AC11799" t="str">
            <v>Dinh Dưỡng</v>
          </cell>
          <cell r="AH11799" t="str">
            <v>Tiến độ 1</v>
          </cell>
        </row>
        <row r="11800">
          <cell r="H11800" t="str">
            <v>MC001262</v>
          </cell>
          <cell r="P11800">
            <v>2376000</v>
          </cell>
          <cell r="AC11800" t="str">
            <v>Dinh Dưỡng</v>
          </cell>
          <cell r="AH11800" t="str">
            <v>Tiến độ 1</v>
          </cell>
        </row>
        <row r="11801">
          <cell r="H11801" t="str">
            <v>MC000798</v>
          </cell>
          <cell r="P11801">
            <v>7200000</v>
          </cell>
          <cell r="AC11801" t="str">
            <v>Sữa Nước Pharma</v>
          </cell>
          <cell r="AH11801" t="str">
            <v>Tiến độ 1</v>
          </cell>
        </row>
        <row r="11802">
          <cell r="H11802" t="str">
            <v>MC000798</v>
          </cell>
          <cell r="P11802">
            <v>5376000</v>
          </cell>
          <cell r="AC11802" t="str">
            <v>Sữa Nước Pharma</v>
          </cell>
          <cell r="AH11802" t="str">
            <v>Tiến độ 1</v>
          </cell>
        </row>
        <row r="11803">
          <cell r="H11803" t="str">
            <v>MC000798</v>
          </cell>
          <cell r="P11803">
            <v>5184000</v>
          </cell>
          <cell r="AC11803" t="str">
            <v>Sữa Nước Pharma</v>
          </cell>
          <cell r="AH11803" t="str">
            <v>Tiến độ 1</v>
          </cell>
        </row>
        <row r="11804">
          <cell r="H11804" t="str">
            <v>MC002815</v>
          </cell>
          <cell r="P11804">
            <v>45180000</v>
          </cell>
          <cell r="AC11804" t="str">
            <v>Dinh Dưỡng</v>
          </cell>
          <cell r="AH11804" t="str">
            <v>Tiến độ 1</v>
          </cell>
        </row>
        <row r="11805">
          <cell r="H11805" t="str">
            <v>MC002629</v>
          </cell>
          <cell r="P11805">
            <v>6480000</v>
          </cell>
          <cell r="AC11805" t="str">
            <v>Pharma</v>
          </cell>
          <cell r="AH11805" t="str">
            <v>Tiến độ 1</v>
          </cell>
        </row>
        <row r="11806">
          <cell r="H11806" t="str">
            <v>MC002629</v>
          </cell>
          <cell r="P11806">
            <v>3744000</v>
          </cell>
          <cell r="AC11806" t="str">
            <v>Sữa Nước</v>
          </cell>
          <cell r="AH11806" t="str">
            <v>Tiến độ 1</v>
          </cell>
        </row>
        <row r="11807">
          <cell r="H11807" t="str">
            <v>MC002629</v>
          </cell>
          <cell r="P11807">
            <v>5760000</v>
          </cell>
          <cell r="AC11807" t="str">
            <v>Sữa Nước</v>
          </cell>
          <cell r="AH11807" t="str">
            <v>Tiến độ 1</v>
          </cell>
        </row>
        <row r="11808">
          <cell r="H11808" t="str">
            <v>MC002629</v>
          </cell>
          <cell r="P11808">
            <v>5760000</v>
          </cell>
          <cell r="AC11808" t="str">
            <v>Sữa Nước</v>
          </cell>
          <cell r="AH11808" t="str">
            <v>Tiến độ 1</v>
          </cell>
        </row>
        <row r="11809">
          <cell r="H11809" t="str">
            <v>MC002629</v>
          </cell>
          <cell r="P11809">
            <v>3840000</v>
          </cell>
          <cell r="AC11809" t="str">
            <v>Sữa Nước</v>
          </cell>
          <cell r="AH11809" t="str">
            <v>Tiến độ 1</v>
          </cell>
        </row>
        <row r="11810">
          <cell r="H11810" t="str">
            <v>MC002629</v>
          </cell>
          <cell r="P11810">
            <v>4320000</v>
          </cell>
          <cell r="AC11810" t="str">
            <v>Sữa Nước</v>
          </cell>
          <cell r="AH11810" t="str">
            <v>Tiến độ 1</v>
          </cell>
        </row>
        <row r="11811">
          <cell r="H11811" t="str">
            <v>MC002629</v>
          </cell>
          <cell r="P11811">
            <v>6624000</v>
          </cell>
          <cell r="AC11811" t="str">
            <v>Sữa Nước</v>
          </cell>
          <cell r="AH11811" t="str">
            <v>Tiến độ 1</v>
          </cell>
        </row>
        <row r="11812">
          <cell r="H11812" t="str">
            <v>MC002629</v>
          </cell>
          <cell r="P11812">
            <v>2490000</v>
          </cell>
          <cell r="AC11812" t="str">
            <v>Dinh Dưỡng</v>
          </cell>
          <cell r="AH11812" t="str">
            <v>Tiến độ 1</v>
          </cell>
        </row>
        <row r="11813">
          <cell r="H11813" t="str">
            <v>MC001278</v>
          </cell>
          <cell r="P11813">
            <v>4440000</v>
          </cell>
          <cell r="AC11813" t="str">
            <v>Dinh Dưỡng</v>
          </cell>
          <cell r="AH11813" t="str">
            <v>Tiến độ 1</v>
          </cell>
        </row>
        <row r="11814">
          <cell r="H11814" t="str">
            <v>MC001278</v>
          </cell>
          <cell r="P11814">
            <v>2316000</v>
          </cell>
          <cell r="AC11814" t="str">
            <v>Dinh Dưỡng</v>
          </cell>
          <cell r="AH11814" t="str">
            <v>Tiến độ 1</v>
          </cell>
        </row>
        <row r="11815">
          <cell r="H11815" t="str">
            <v>MC001278</v>
          </cell>
          <cell r="P11815">
            <v>3974400</v>
          </cell>
          <cell r="AC11815" t="str">
            <v>Sữa Nước</v>
          </cell>
          <cell r="AH11815" t="str">
            <v>Tiến độ 1</v>
          </cell>
        </row>
        <row r="11816">
          <cell r="H11816" t="str">
            <v>MC001278</v>
          </cell>
          <cell r="P11816">
            <v>2246400</v>
          </cell>
          <cell r="AC11816" t="str">
            <v>Sữa Nước</v>
          </cell>
          <cell r="AH11816" t="str">
            <v>Tiến độ 1</v>
          </cell>
        </row>
        <row r="11817">
          <cell r="H11817" t="str">
            <v>MC000121</v>
          </cell>
          <cell r="P11817">
            <v>6120000</v>
          </cell>
          <cell r="AC11817" t="str">
            <v>Sữa Bột Colos</v>
          </cell>
          <cell r="AH11817" t="str">
            <v>Tiến độ 1</v>
          </cell>
        </row>
        <row r="11818">
          <cell r="H11818" t="str">
            <v>MC001157</v>
          </cell>
          <cell r="P11818">
            <v>6480000</v>
          </cell>
          <cell r="AC11818" t="str">
            <v>Sữa Bột Colos</v>
          </cell>
          <cell r="AH11818" t="str">
            <v>Tiến độ 1</v>
          </cell>
        </row>
        <row r="11819">
          <cell r="H11819" t="str">
            <v>MC001157</v>
          </cell>
          <cell r="P11819">
            <v>15900000</v>
          </cell>
          <cell r="AC11819" t="str">
            <v>Sữa Bột Colos</v>
          </cell>
          <cell r="AH11819" t="str">
            <v>Tiến độ 1</v>
          </cell>
        </row>
        <row r="11820">
          <cell r="H11820" t="str">
            <v>MC001157</v>
          </cell>
          <cell r="P11820">
            <v>6120000</v>
          </cell>
          <cell r="AC11820" t="str">
            <v>Sữa Bột Colos</v>
          </cell>
          <cell r="AH11820" t="str">
            <v>Tiến độ 1</v>
          </cell>
        </row>
        <row r="11821">
          <cell r="H11821" t="str">
            <v>MC001157</v>
          </cell>
          <cell r="P11821">
            <v>2940000</v>
          </cell>
          <cell r="AC11821" t="str">
            <v>Dinh Dưỡng</v>
          </cell>
          <cell r="AH11821" t="str">
            <v>Tiến độ 1</v>
          </cell>
        </row>
        <row r="11822">
          <cell r="H11822" t="str">
            <v>MC001157</v>
          </cell>
          <cell r="P11822">
            <v>20160000</v>
          </cell>
          <cell r="AC11822" t="str">
            <v>Dinh Dưỡng</v>
          </cell>
          <cell r="AH11822" t="str">
            <v>Tiến độ 1</v>
          </cell>
        </row>
        <row r="11823">
          <cell r="H11823" t="str">
            <v>MC001157</v>
          </cell>
          <cell r="P11823">
            <v>11592000</v>
          </cell>
          <cell r="AC11823" t="str">
            <v>Dinh Dưỡng</v>
          </cell>
          <cell r="AH11823" t="str">
            <v>Tiến độ 1</v>
          </cell>
        </row>
        <row r="11824">
          <cell r="H11824" t="str">
            <v>MC001157</v>
          </cell>
          <cell r="P11824">
            <v>4980000</v>
          </cell>
          <cell r="AC11824" t="str">
            <v>Dinh Dưỡng</v>
          </cell>
          <cell r="AH11824" t="str">
            <v>Tiến độ 1</v>
          </cell>
        </row>
        <row r="11825">
          <cell r="H11825" t="str">
            <v>MC001157</v>
          </cell>
          <cell r="P11825">
            <v>3828000</v>
          </cell>
          <cell r="AC11825" t="str">
            <v>Dinh Dưỡng</v>
          </cell>
          <cell r="AH11825" t="str">
            <v>Tiến độ 1</v>
          </cell>
        </row>
        <row r="11826">
          <cell r="H11826" t="str">
            <v>MC001157</v>
          </cell>
          <cell r="P11826">
            <v>2316000</v>
          </cell>
          <cell r="AC11826" t="str">
            <v>Dinh Dưỡng</v>
          </cell>
          <cell r="AH11826" t="str">
            <v>Tiến độ 1</v>
          </cell>
        </row>
        <row r="11827">
          <cell r="H11827" t="str">
            <v>MC002646</v>
          </cell>
          <cell r="P11827">
            <v>-540000</v>
          </cell>
          <cell r="AC11827" t="str">
            <v>Sữa Nước Pharma</v>
          </cell>
        </row>
        <row r="11828">
          <cell r="H11828" t="str">
            <v>MC002646</v>
          </cell>
          <cell r="P11828">
            <v>-480000</v>
          </cell>
          <cell r="AC11828" t="str">
            <v>Pharma</v>
          </cell>
        </row>
        <row r="11829">
          <cell r="H11829" t="str">
            <v>MC001127</v>
          </cell>
          <cell r="P11829">
            <v>-2220000</v>
          </cell>
          <cell r="AC11829" t="str">
            <v>Dinh Dưỡng</v>
          </cell>
        </row>
        <row r="11830">
          <cell r="H11830" t="str">
            <v>MC000832</v>
          </cell>
          <cell r="P11830">
            <v>-354000</v>
          </cell>
          <cell r="AC11830" t="str">
            <v>Bột Ăn Dặm</v>
          </cell>
        </row>
        <row r="11831">
          <cell r="H11831" t="str">
            <v>MC000832</v>
          </cell>
          <cell r="P11831">
            <v>-322000</v>
          </cell>
          <cell r="AC11831" t="str">
            <v>Dinh Dưỡng</v>
          </cell>
        </row>
        <row r="11832">
          <cell r="H11832" t="str">
            <v>MC000832</v>
          </cell>
          <cell r="P11832">
            <v>-384000</v>
          </cell>
          <cell r="AC11832" t="str">
            <v>Sữa Nước</v>
          </cell>
        </row>
        <row r="11833">
          <cell r="H11833" t="str">
            <v>MC002695</v>
          </cell>
          <cell r="P11833">
            <v>-19500</v>
          </cell>
          <cell r="AC11833" t="str">
            <v>Sữa Nước</v>
          </cell>
        </row>
        <row r="11834">
          <cell r="H11834" t="str">
            <v>MC002695</v>
          </cell>
          <cell r="P11834">
            <v>-15000</v>
          </cell>
          <cell r="AC11834" t="str">
            <v>Sữa Nước</v>
          </cell>
        </row>
        <row r="11835">
          <cell r="H11835" t="str">
            <v>MC002695</v>
          </cell>
          <cell r="P11835">
            <v>-15000</v>
          </cell>
          <cell r="AC11835" t="str">
            <v>Sữa Nước</v>
          </cell>
        </row>
        <row r="11836">
          <cell r="H11836" t="str">
            <v>MC000671</v>
          </cell>
          <cell r="P11836">
            <v>-420000</v>
          </cell>
          <cell r="AC11836" t="str">
            <v>Pur</v>
          </cell>
        </row>
        <row r="11837">
          <cell r="H11837" t="str">
            <v>MC001170</v>
          </cell>
          <cell r="P11837">
            <v>-8820000</v>
          </cell>
          <cell r="AC11837" t="str">
            <v>Nunest</v>
          </cell>
        </row>
        <row r="11838">
          <cell r="H11838" t="str">
            <v>MC001170</v>
          </cell>
          <cell r="P11838">
            <v>-3360000</v>
          </cell>
          <cell r="AC11838" t="str">
            <v>Nunest</v>
          </cell>
        </row>
        <row r="11839">
          <cell r="H11839" t="str">
            <v>MC001170</v>
          </cell>
          <cell r="P11839">
            <v>-2160000</v>
          </cell>
          <cell r="AC11839" t="str">
            <v>Nunest</v>
          </cell>
        </row>
        <row r="11840">
          <cell r="H11840" t="str">
            <v>MC001170</v>
          </cell>
          <cell r="P11840">
            <v>-2700000</v>
          </cell>
          <cell r="AC11840" t="str">
            <v>Nunest</v>
          </cell>
        </row>
        <row r="11841">
          <cell r="H11841" t="str">
            <v>MC001170</v>
          </cell>
          <cell r="P11841">
            <v>-2820000</v>
          </cell>
          <cell r="AC11841" t="str">
            <v>Nunest</v>
          </cell>
        </row>
        <row r="11842">
          <cell r="H11842" t="str">
            <v>MC001170</v>
          </cell>
          <cell r="P11842">
            <v>-2700000</v>
          </cell>
          <cell r="AC11842" t="str">
            <v>Nunest</v>
          </cell>
        </row>
        <row r="11843">
          <cell r="H11843" t="str">
            <v>MC001170</v>
          </cell>
          <cell r="P11843">
            <v>-2370000</v>
          </cell>
          <cell r="AC11843" t="str">
            <v>Nunest</v>
          </cell>
        </row>
        <row r="11844">
          <cell r="H11844" t="str">
            <v>MC001170</v>
          </cell>
          <cell r="P11844">
            <v>-14040000</v>
          </cell>
          <cell r="AC11844" t="str">
            <v>Nunest</v>
          </cell>
        </row>
        <row r="11845">
          <cell r="H11845" t="str">
            <v>MC001170</v>
          </cell>
          <cell r="P11845">
            <v>-2700000</v>
          </cell>
          <cell r="AC11845" t="str">
            <v>Nunest</v>
          </cell>
        </row>
        <row r="11846">
          <cell r="H11846" t="str">
            <v>MC001170</v>
          </cell>
          <cell r="P11846">
            <v>-2700000</v>
          </cell>
          <cell r="AC11846" t="str">
            <v>Nunest</v>
          </cell>
        </row>
        <row r="11847">
          <cell r="H11847" t="str">
            <v>MC001170</v>
          </cell>
          <cell r="P11847">
            <v>-2370000</v>
          </cell>
          <cell r="AC11847" t="str">
            <v>Nunest</v>
          </cell>
        </row>
        <row r="11848">
          <cell r="H11848" t="str">
            <v>MC001170</v>
          </cell>
          <cell r="P11848">
            <v>-8820000</v>
          </cell>
          <cell r="AC11848" t="str">
            <v>Nunest</v>
          </cell>
        </row>
        <row r="11849">
          <cell r="H11849" t="str">
            <v>MC000693</v>
          </cell>
          <cell r="P11849">
            <v>-408000</v>
          </cell>
          <cell r="AC11849" t="str">
            <v>Bột Ăn Dặm</v>
          </cell>
        </row>
        <row r="11850">
          <cell r="H11850" t="str">
            <v>MC001261</v>
          </cell>
          <cell r="P11850">
            <v>-4140000</v>
          </cell>
          <cell r="AC11850" t="str">
            <v>Nunest</v>
          </cell>
        </row>
        <row r="11851">
          <cell r="H11851" t="str">
            <v>MC000369</v>
          </cell>
          <cell r="P11851">
            <v>-3000000</v>
          </cell>
          <cell r="AC11851" t="str">
            <v>Dinh Dưỡng</v>
          </cell>
        </row>
        <row r="11852">
          <cell r="H11852" t="str">
            <v>MC000547</v>
          </cell>
          <cell r="P11852">
            <v>-1296000</v>
          </cell>
          <cell r="AC11852" t="str">
            <v>Sữa nước</v>
          </cell>
        </row>
        <row r="11853">
          <cell r="H11853" t="str">
            <v>MC002757</v>
          </cell>
          <cell r="P11853">
            <v>-1650000</v>
          </cell>
          <cell r="AC11853" t="str">
            <v>Nunest</v>
          </cell>
        </row>
        <row r="11854">
          <cell r="H11854" t="str">
            <v>MC002173</v>
          </cell>
          <cell r="P11854">
            <v>-150000</v>
          </cell>
          <cell r="AC11854" t="str">
            <v>Pur</v>
          </cell>
        </row>
        <row r="11855">
          <cell r="H11855" t="str">
            <v>MC001157</v>
          </cell>
          <cell r="P11855">
            <v>-8640000</v>
          </cell>
          <cell r="AC11855" t="str">
            <v>Sữa nước</v>
          </cell>
        </row>
        <row r="11856">
          <cell r="H11856" t="str">
            <v>MC001157</v>
          </cell>
          <cell r="P11856">
            <v>-3312000</v>
          </cell>
          <cell r="AC11856" t="str">
            <v>Sữa nước</v>
          </cell>
        </row>
        <row r="11857">
          <cell r="H11857" t="str">
            <v>MC001157</v>
          </cell>
          <cell r="P11857">
            <v>-3240000</v>
          </cell>
          <cell r="AC11857" t="str">
            <v>Sữa Bột Colos</v>
          </cell>
        </row>
        <row r="11858">
          <cell r="H11858" t="str">
            <v>MC001157</v>
          </cell>
          <cell r="P11858">
            <v>-12720000</v>
          </cell>
          <cell r="AC11858" t="str">
            <v>Sữa Bột Colos</v>
          </cell>
        </row>
        <row r="11859">
          <cell r="H11859" t="str">
            <v>MC001157</v>
          </cell>
          <cell r="P11859">
            <v>-3120000</v>
          </cell>
          <cell r="AC11859" t="str">
            <v>Sữa Bột Colos</v>
          </cell>
        </row>
        <row r="11860">
          <cell r="H11860" t="str">
            <v>MC001157</v>
          </cell>
          <cell r="P11860">
            <v>-12240000</v>
          </cell>
          <cell r="AC11860" t="str">
            <v>Sữa Bột Colos</v>
          </cell>
        </row>
        <row r="11861">
          <cell r="H11861" t="str">
            <v>MC000042</v>
          </cell>
          <cell r="P11861">
            <v>-630000</v>
          </cell>
          <cell r="AC11861" t="str">
            <v>Pur</v>
          </cell>
        </row>
        <row r="11862">
          <cell r="H11862" t="str">
            <v>MC002507</v>
          </cell>
          <cell r="P11862">
            <v>-11340000</v>
          </cell>
          <cell r="AC11862" t="str">
            <v>Sữa Bột Colos</v>
          </cell>
          <cell r="AH11862" t="str">
            <v>Tiến độ 2</v>
          </cell>
        </row>
        <row r="11863">
          <cell r="H11863" t="str">
            <v>MC002507</v>
          </cell>
          <cell r="P11863">
            <v>-20140000</v>
          </cell>
          <cell r="AC11863" t="str">
            <v>Sữa Bột Colos</v>
          </cell>
          <cell r="AH11863" t="str">
            <v>Tiến độ 2</v>
          </cell>
        </row>
        <row r="11864">
          <cell r="H11864" t="str">
            <v>MC002507</v>
          </cell>
          <cell r="P11864">
            <v>-17420000</v>
          </cell>
          <cell r="AC11864" t="str">
            <v>Sữa Bột Colos</v>
          </cell>
          <cell r="AH11864" t="str">
            <v>Tiến độ 2</v>
          </cell>
        </row>
        <row r="11865">
          <cell r="H11865" t="str">
            <v>MC002507</v>
          </cell>
          <cell r="P11865">
            <v>-10200000</v>
          </cell>
          <cell r="AC11865" t="str">
            <v>Sữa Bột Colos</v>
          </cell>
          <cell r="AH11865" t="str">
            <v>Tiến độ 2</v>
          </cell>
        </row>
        <row r="11866">
          <cell r="H11866" t="str">
            <v>MC002507</v>
          </cell>
          <cell r="P11866">
            <v>-8320000</v>
          </cell>
          <cell r="AC11866" t="str">
            <v>Sữa Bột Colos</v>
          </cell>
          <cell r="AH11866" t="str">
            <v>Tiến độ 2</v>
          </cell>
        </row>
        <row r="11867">
          <cell r="H11867" t="str">
            <v>MC002507</v>
          </cell>
          <cell r="P11867">
            <v>-8670000</v>
          </cell>
          <cell r="AC11867" t="str">
            <v>Sữa Bột Colos</v>
          </cell>
          <cell r="AH11867" t="str">
            <v>Tiến độ 2</v>
          </cell>
        </row>
        <row r="11868">
          <cell r="H11868" t="str">
            <v>MC002507</v>
          </cell>
          <cell r="P11868">
            <v>-1101600</v>
          </cell>
          <cell r="AC11868" t="str">
            <v>Sữa Nước Colos</v>
          </cell>
          <cell r="AH11868" t="str">
            <v>Tiến độ 2</v>
          </cell>
        </row>
        <row r="11869">
          <cell r="H11869" t="str">
            <v>MC002507</v>
          </cell>
          <cell r="P11869">
            <v>-912000</v>
          </cell>
          <cell r="AC11869" t="str">
            <v>Sữa Nước Colos</v>
          </cell>
          <cell r="AH11869" t="str">
            <v>Tiến độ 2</v>
          </cell>
        </row>
        <row r="11870">
          <cell r="H11870" t="str">
            <v>MC000592</v>
          </cell>
          <cell r="P11870">
            <v>-1920000</v>
          </cell>
          <cell r="AC11870" t="str">
            <v>Dinh Dưỡng</v>
          </cell>
          <cell r="AH11870" t="str">
            <v>Tiến độ 2</v>
          </cell>
        </row>
        <row r="11871">
          <cell r="H11871" t="str">
            <v>MC000592</v>
          </cell>
          <cell r="P11871">
            <v>-1544000</v>
          </cell>
          <cell r="AC11871" t="str">
            <v>Dinh Dưỡng</v>
          </cell>
          <cell r="AH11871" t="str">
            <v>Tiến độ 2</v>
          </cell>
        </row>
        <row r="11872">
          <cell r="H11872" t="str">
            <v>MC000592</v>
          </cell>
          <cell r="P11872">
            <v>-1960000</v>
          </cell>
          <cell r="AC11872" t="str">
            <v>Dinh Dưỡng</v>
          </cell>
          <cell r="AH11872" t="str">
            <v>Tiến độ 2</v>
          </cell>
        </row>
        <row r="11873">
          <cell r="H11873" t="str">
            <v>MC000592</v>
          </cell>
          <cell r="P11873">
            <v>-2574000</v>
          </cell>
          <cell r="AC11873" t="str">
            <v>Dinh Dưỡng</v>
          </cell>
          <cell r="AH11873" t="str">
            <v>Tiến độ 2</v>
          </cell>
        </row>
        <row r="11874">
          <cell r="H11874" t="str">
            <v>MC000592</v>
          </cell>
          <cell r="P11874">
            <v>-1584000</v>
          </cell>
          <cell r="AC11874" t="str">
            <v>Dinh Dưỡng</v>
          </cell>
          <cell r="AH11874" t="str">
            <v>Tiến độ 2</v>
          </cell>
        </row>
        <row r="11875">
          <cell r="H11875" t="str">
            <v>MC000592</v>
          </cell>
          <cell r="P11875">
            <v>-2640000</v>
          </cell>
          <cell r="AC11875" t="str">
            <v>Dinh Dưỡng</v>
          </cell>
          <cell r="AH11875" t="str">
            <v>Tiến độ 2</v>
          </cell>
        </row>
        <row r="11876">
          <cell r="H11876" t="str">
            <v>MC000592</v>
          </cell>
          <cell r="P11876">
            <v>-4311000</v>
          </cell>
          <cell r="AC11876" t="str">
            <v>Dinh Dưỡng</v>
          </cell>
          <cell r="AH11876" t="str">
            <v>Tiến độ 2</v>
          </cell>
        </row>
        <row r="11877">
          <cell r="H11877" t="str">
            <v>MC000592</v>
          </cell>
          <cell r="P11877">
            <v>-2075000</v>
          </cell>
          <cell r="AC11877" t="str">
            <v>Dinh Dưỡng</v>
          </cell>
          <cell r="AH11877" t="str">
            <v>Tiến độ 2</v>
          </cell>
        </row>
        <row r="11878">
          <cell r="H11878" t="str">
            <v>MC000592</v>
          </cell>
          <cell r="P11878">
            <v>-4360500</v>
          </cell>
          <cell r="AC11878" t="str">
            <v>Dinh Dưỡng</v>
          </cell>
          <cell r="AH11878" t="str">
            <v>Tiến độ 2</v>
          </cell>
        </row>
        <row r="11879">
          <cell r="H11879" t="str">
            <v>MC000592</v>
          </cell>
          <cell r="P11879">
            <v>-1288000</v>
          </cell>
          <cell r="AC11879" t="str">
            <v>Dinh Dưỡng</v>
          </cell>
          <cell r="AH11879" t="str">
            <v>Tiến độ 2</v>
          </cell>
        </row>
        <row r="11880">
          <cell r="H11880" t="str">
            <v>MC000592</v>
          </cell>
          <cell r="P11880">
            <v>-319000</v>
          </cell>
          <cell r="AC11880" t="str">
            <v>Dinh Dưỡng</v>
          </cell>
          <cell r="AH11880" t="str">
            <v>Tiến độ 2</v>
          </cell>
        </row>
        <row r="11881">
          <cell r="H11881" t="str">
            <v>MC000592</v>
          </cell>
          <cell r="P11881">
            <v>-8695000</v>
          </cell>
          <cell r="AC11881" t="str">
            <v>Dinh Dưỡng</v>
          </cell>
          <cell r="AH11881" t="str">
            <v>Tiến độ 2</v>
          </cell>
        </row>
        <row r="11882">
          <cell r="H11882" t="str">
            <v>MC000592</v>
          </cell>
          <cell r="P11882">
            <v>-1110000</v>
          </cell>
          <cell r="AC11882" t="str">
            <v>Dinh Dưỡng</v>
          </cell>
          <cell r="AH11882" t="str">
            <v>Tiến độ 2</v>
          </cell>
        </row>
        <row r="11883">
          <cell r="H11883" t="str">
            <v>MC000592</v>
          </cell>
          <cell r="P11883">
            <v>-5180000</v>
          </cell>
          <cell r="AC11883" t="str">
            <v>Dinh Dưỡng</v>
          </cell>
          <cell r="AH11883" t="str">
            <v>Tiến độ 2</v>
          </cell>
        </row>
        <row r="11884">
          <cell r="H11884" t="str">
            <v>MC000592</v>
          </cell>
          <cell r="P11884">
            <v>-555000</v>
          </cell>
          <cell r="AC11884" t="str">
            <v>Dinh Dưỡng</v>
          </cell>
          <cell r="AH11884" t="str">
            <v>Tiến độ 2</v>
          </cell>
        </row>
        <row r="11885">
          <cell r="H11885" t="str">
            <v>MC000592</v>
          </cell>
          <cell r="P11885">
            <v>-1110000</v>
          </cell>
          <cell r="AC11885" t="str">
            <v>Dinh Dưỡng</v>
          </cell>
          <cell r="AH11885" t="str">
            <v>Tiến độ 2</v>
          </cell>
        </row>
        <row r="11886">
          <cell r="H11886" t="str">
            <v>MC000592</v>
          </cell>
          <cell r="P11886">
            <v>-295000</v>
          </cell>
          <cell r="AC11886" t="str">
            <v>Bột Ăn Dặm</v>
          </cell>
          <cell r="AH11886" t="str">
            <v>Tiến độ 2</v>
          </cell>
        </row>
        <row r="11887">
          <cell r="H11887" t="str">
            <v>MC000592</v>
          </cell>
          <cell r="P11887">
            <v>-236000</v>
          </cell>
          <cell r="AC11887" t="str">
            <v>Bột Ăn Dặm</v>
          </cell>
          <cell r="AH11887" t="str">
            <v>Tiến độ 2</v>
          </cell>
        </row>
        <row r="11888">
          <cell r="H11888" t="str">
            <v>MC000592</v>
          </cell>
          <cell r="P11888">
            <v>-119000</v>
          </cell>
          <cell r="AC11888" t="str">
            <v>Bột Ăn Dặm</v>
          </cell>
          <cell r="AH11888" t="str">
            <v>Tiến độ 2</v>
          </cell>
        </row>
        <row r="11889">
          <cell r="H11889" t="str">
            <v>MC000592</v>
          </cell>
          <cell r="P11889">
            <v>-177000</v>
          </cell>
          <cell r="AC11889" t="str">
            <v>Bột Ăn Dặm</v>
          </cell>
          <cell r="AH11889" t="str">
            <v>Tiến độ 2</v>
          </cell>
        </row>
        <row r="11890">
          <cell r="H11890" t="str">
            <v>MC000592</v>
          </cell>
          <cell r="P11890">
            <v>-295000</v>
          </cell>
          <cell r="AC11890" t="str">
            <v>Bột Ăn Dặm</v>
          </cell>
          <cell r="AH11890" t="str">
            <v>Tiến độ 2</v>
          </cell>
        </row>
        <row r="11891">
          <cell r="H11891" t="str">
            <v>MC000592</v>
          </cell>
          <cell r="P11891">
            <v>-408000</v>
          </cell>
          <cell r="AC11891" t="str">
            <v>Bột Ăn Dặm</v>
          </cell>
          <cell r="AH11891" t="str">
            <v>Tiến độ 2</v>
          </cell>
        </row>
        <row r="11892">
          <cell r="H11892" t="str">
            <v>MC000592</v>
          </cell>
          <cell r="P11892">
            <v>-3196000</v>
          </cell>
          <cell r="AC11892" t="str">
            <v>Bột Ăn Dặm</v>
          </cell>
          <cell r="AH11892" t="str">
            <v>Tiến độ 2</v>
          </cell>
        </row>
        <row r="11893">
          <cell r="H11893" t="str">
            <v>MC000592</v>
          </cell>
          <cell r="P11893">
            <v>-2992000</v>
          </cell>
          <cell r="AC11893" t="str">
            <v>Bột Ăn Dặm</v>
          </cell>
          <cell r="AH11893" t="str">
            <v>Tiến độ 2</v>
          </cell>
        </row>
        <row r="11894">
          <cell r="H11894" t="str">
            <v>MC000592</v>
          </cell>
          <cell r="P11894">
            <v>-3540000</v>
          </cell>
          <cell r="AC11894" t="str">
            <v>Bột Ăn Dặm</v>
          </cell>
          <cell r="AH11894" t="str">
            <v>Tiến độ 2</v>
          </cell>
        </row>
        <row r="11895">
          <cell r="H11895" t="str">
            <v>MC000592</v>
          </cell>
          <cell r="P11895">
            <v>-2380000</v>
          </cell>
          <cell r="AC11895" t="str">
            <v>Bột Ăn Dặm</v>
          </cell>
          <cell r="AH11895" t="str">
            <v>Tiến độ 2</v>
          </cell>
        </row>
        <row r="11896">
          <cell r="H11896" t="str">
            <v>MC000592</v>
          </cell>
          <cell r="P11896">
            <v>-2176000</v>
          </cell>
          <cell r="AC11896" t="str">
            <v>Bột Ăn Dặm</v>
          </cell>
          <cell r="AH11896" t="str">
            <v>Tiến độ 2</v>
          </cell>
        </row>
        <row r="11897">
          <cell r="H11897" t="str">
            <v>MC000592</v>
          </cell>
          <cell r="P11897">
            <v>-476000</v>
          </cell>
          <cell r="AC11897" t="str">
            <v>Bột Ăn Dặm</v>
          </cell>
          <cell r="AH11897" t="str">
            <v>Tiến độ 2</v>
          </cell>
        </row>
        <row r="11898">
          <cell r="H11898" t="str">
            <v>MC000592</v>
          </cell>
          <cell r="P11898">
            <v>-476000</v>
          </cell>
          <cell r="AC11898" t="str">
            <v>Bột Ăn Dặm</v>
          </cell>
          <cell r="AH11898" t="str">
            <v>Tiến độ 2</v>
          </cell>
        </row>
        <row r="11899">
          <cell r="H11899" t="str">
            <v>MC000592</v>
          </cell>
          <cell r="P11899">
            <v>-12355200</v>
          </cell>
          <cell r="AC11899" t="str">
            <v>Sữa Nước</v>
          </cell>
          <cell r="AH11899" t="str">
            <v>Tiến độ 2</v>
          </cell>
        </row>
        <row r="11900">
          <cell r="H11900" t="str">
            <v>MC000592</v>
          </cell>
          <cell r="P11900">
            <v>-2304000</v>
          </cell>
          <cell r="AC11900" t="str">
            <v>Sữa Nước</v>
          </cell>
          <cell r="AH11900" t="str">
            <v>Tiến độ 2</v>
          </cell>
        </row>
        <row r="11901">
          <cell r="H11901" t="str">
            <v>MC000592</v>
          </cell>
          <cell r="P11901">
            <v>-23472000</v>
          </cell>
          <cell r="AC11901" t="str">
            <v>Sữa Nước</v>
          </cell>
          <cell r="AH11901" t="str">
            <v>Tiến độ 2</v>
          </cell>
        </row>
        <row r="11902">
          <cell r="H11902" t="str">
            <v>MC000592</v>
          </cell>
          <cell r="P11902">
            <v>-33024000</v>
          </cell>
          <cell r="AC11902" t="str">
            <v>Sữa Nước</v>
          </cell>
          <cell r="AH11902" t="str">
            <v>Tiến độ 2</v>
          </cell>
        </row>
        <row r="11903">
          <cell r="H11903" t="str">
            <v>MC000592</v>
          </cell>
          <cell r="P11903">
            <v>-720000</v>
          </cell>
          <cell r="AC11903" t="str">
            <v>Sữa Nước</v>
          </cell>
          <cell r="AH11903" t="str">
            <v>Tiến độ 2</v>
          </cell>
        </row>
        <row r="11904">
          <cell r="H11904" t="str">
            <v>MC000592</v>
          </cell>
          <cell r="P11904">
            <v>-3312000</v>
          </cell>
          <cell r="AC11904" t="str">
            <v>Sữa Nước</v>
          </cell>
          <cell r="AH11904" t="str">
            <v>Tiến độ 2</v>
          </cell>
        </row>
        <row r="11905">
          <cell r="H11905" t="str">
            <v>MC000592</v>
          </cell>
          <cell r="P11905">
            <v>-4134000</v>
          </cell>
          <cell r="AC11905" t="str">
            <v>Sữa Nước</v>
          </cell>
          <cell r="AH11905" t="str">
            <v>Tiến độ 2</v>
          </cell>
        </row>
        <row r="11906">
          <cell r="H11906" t="str">
            <v>MC000592</v>
          </cell>
          <cell r="P11906">
            <v>-216000</v>
          </cell>
          <cell r="AC11906" t="str">
            <v>Sữa Nước</v>
          </cell>
          <cell r="AH11906" t="str">
            <v>Tiến độ 2</v>
          </cell>
        </row>
        <row r="11907">
          <cell r="H11907" t="str">
            <v>MC000592</v>
          </cell>
          <cell r="P11907">
            <v>-160000</v>
          </cell>
          <cell r="AC11907" t="str">
            <v>Sữa Nước</v>
          </cell>
          <cell r="AH11907" t="str">
            <v>Tiến độ 2</v>
          </cell>
        </row>
        <row r="11908">
          <cell r="H11908" t="str">
            <v>MC000592</v>
          </cell>
          <cell r="P11908">
            <v>-800000</v>
          </cell>
          <cell r="AC11908" t="str">
            <v>Sữa Nước</v>
          </cell>
          <cell r="AH11908" t="str">
            <v>Tiến độ 2</v>
          </cell>
        </row>
        <row r="11909">
          <cell r="H11909" t="str">
            <v>MC000592</v>
          </cell>
          <cell r="P11909">
            <v>-800000</v>
          </cell>
          <cell r="AC11909" t="str">
            <v>Sữa Nước</v>
          </cell>
          <cell r="AH11909" t="str">
            <v>Tiến độ 2</v>
          </cell>
        </row>
        <row r="11910">
          <cell r="H11910" t="str">
            <v>MC002698</v>
          </cell>
          <cell r="P11910">
            <v>-1090000</v>
          </cell>
          <cell r="AC11910" t="str">
            <v>Nunest</v>
          </cell>
          <cell r="AH11910" t="str">
            <v>Tiến độ 2</v>
          </cell>
        </row>
        <row r="11911">
          <cell r="H11911" t="str">
            <v>MC002698</v>
          </cell>
          <cell r="P11911">
            <v>-1980000</v>
          </cell>
          <cell r="AC11911" t="str">
            <v>Nunest</v>
          </cell>
          <cell r="AH11911" t="str">
            <v>Tiến độ 2</v>
          </cell>
        </row>
        <row r="11912">
          <cell r="H11912" t="str">
            <v>MC002698</v>
          </cell>
          <cell r="P11912">
            <v>-2160000</v>
          </cell>
          <cell r="AC11912" t="str">
            <v>Nunest</v>
          </cell>
          <cell r="AH11912" t="str">
            <v>Tiến độ 2</v>
          </cell>
        </row>
        <row r="11913">
          <cell r="H11913" t="str">
            <v>MC002698</v>
          </cell>
          <cell r="P11913">
            <v>-2850000</v>
          </cell>
          <cell r="AC11913" t="str">
            <v>Nunest</v>
          </cell>
          <cell r="AH11913" t="str">
            <v>Tiến độ 2</v>
          </cell>
        </row>
        <row r="11914">
          <cell r="H11914" t="str">
            <v>MC002698</v>
          </cell>
          <cell r="P11914">
            <v>-3300000</v>
          </cell>
          <cell r="AC11914" t="str">
            <v>Nunest</v>
          </cell>
          <cell r="AH11914" t="str">
            <v>Tiến độ 2</v>
          </cell>
        </row>
        <row r="11915">
          <cell r="H11915" t="str">
            <v>MC002698</v>
          </cell>
          <cell r="P11915">
            <v>-1777500</v>
          </cell>
          <cell r="AC11915" t="str">
            <v>Nunest</v>
          </cell>
          <cell r="AH11915" t="str">
            <v>Tiến độ 2</v>
          </cell>
        </row>
        <row r="11916">
          <cell r="H11916" t="str">
            <v>MC002698</v>
          </cell>
          <cell r="P11916">
            <v>-2691000</v>
          </cell>
          <cell r="AC11916" t="str">
            <v>Nunest</v>
          </cell>
          <cell r="AH11916" t="str">
            <v>Tiến độ 2</v>
          </cell>
        </row>
        <row r="11917">
          <cell r="H11917" t="str">
            <v>MC002698</v>
          </cell>
          <cell r="P11917">
            <v>-1950000</v>
          </cell>
          <cell r="AC11917" t="str">
            <v>Nunest</v>
          </cell>
          <cell r="AH11917" t="str">
            <v>Tiến độ 2</v>
          </cell>
        </row>
        <row r="11918">
          <cell r="H11918" t="str">
            <v>MC002698</v>
          </cell>
          <cell r="P11918">
            <v>-1980000</v>
          </cell>
          <cell r="AC11918" t="str">
            <v>Nunest</v>
          </cell>
          <cell r="AH11918" t="str">
            <v>Tiến độ 2</v>
          </cell>
        </row>
        <row r="11919">
          <cell r="H11919" t="str">
            <v>MC002698</v>
          </cell>
          <cell r="P11919">
            <v>-21070000</v>
          </cell>
          <cell r="AC11919" t="str">
            <v>Nunest</v>
          </cell>
          <cell r="AH11919" t="str">
            <v>Tiến độ 2</v>
          </cell>
        </row>
        <row r="11920">
          <cell r="H11920" t="str">
            <v>MC000615</v>
          </cell>
          <cell r="P11920">
            <v>-6360000</v>
          </cell>
          <cell r="AC11920" t="str">
            <v>Sữa Bột Colos</v>
          </cell>
          <cell r="AH11920" t="str">
            <v>Tiến độ 2</v>
          </cell>
        </row>
        <row r="11921">
          <cell r="H11921" t="str">
            <v>MC000615</v>
          </cell>
          <cell r="P11921">
            <v>-3120000</v>
          </cell>
          <cell r="AC11921" t="str">
            <v>Sữa Bột Colos</v>
          </cell>
          <cell r="AH11921" t="str">
            <v>Tiến độ 2</v>
          </cell>
        </row>
        <row r="11922">
          <cell r="H11922" t="str">
            <v>MC000615</v>
          </cell>
          <cell r="P11922">
            <v>-1530000</v>
          </cell>
          <cell r="AC11922" t="str">
            <v>Sữa Bột Colos</v>
          </cell>
          <cell r="AH11922" t="str">
            <v>Tiến độ 2</v>
          </cell>
        </row>
        <row r="11923">
          <cell r="H11923" t="str">
            <v>MC000615</v>
          </cell>
          <cell r="P11923">
            <v>-9669600</v>
          </cell>
          <cell r="AC11923" t="str">
            <v>Sữa Nước Colos</v>
          </cell>
          <cell r="AH11923" t="str">
            <v>Tiến độ 2</v>
          </cell>
        </row>
        <row r="11924">
          <cell r="H11924" t="str">
            <v>MC000615</v>
          </cell>
          <cell r="P11924">
            <v>-3648000</v>
          </cell>
          <cell r="AC11924" t="str">
            <v>Sữa Nước Colos</v>
          </cell>
          <cell r="AH11924" t="str">
            <v>Tiến độ 2</v>
          </cell>
        </row>
        <row r="11925">
          <cell r="H11925" t="str">
            <v>MC002252</v>
          </cell>
          <cell r="P11925">
            <v>-36720000</v>
          </cell>
          <cell r="AC11925" t="str">
            <v>Pur</v>
          </cell>
          <cell r="AH11925" t="str">
            <v>Tiến độ 2</v>
          </cell>
        </row>
        <row r="11926">
          <cell r="H11926" t="str">
            <v>MC001814</v>
          </cell>
          <cell r="P11926">
            <v>-255000</v>
          </cell>
          <cell r="AC11926" t="str">
            <v>Pur</v>
          </cell>
          <cell r="AH11926" t="str">
            <v>Tiến độ 2</v>
          </cell>
        </row>
        <row r="11927">
          <cell r="H11927" t="str">
            <v>MC001285</v>
          </cell>
          <cell r="P11927">
            <v>-1440000</v>
          </cell>
          <cell r="AC11927" t="str">
            <v>Sữa Nước Pharma</v>
          </cell>
          <cell r="AH11927" t="str">
            <v>Tiến độ 2</v>
          </cell>
        </row>
        <row r="11928">
          <cell r="H11928" t="str">
            <v>MC001285</v>
          </cell>
          <cell r="P11928">
            <v>-2150400</v>
          </cell>
          <cell r="AC11928" t="str">
            <v>Sữa Nước Pharma</v>
          </cell>
          <cell r="AH11928" t="str">
            <v>Tiến độ 2</v>
          </cell>
        </row>
        <row r="11929">
          <cell r="H11929" t="str">
            <v>MC002173</v>
          </cell>
          <cell r="P11929">
            <v>-540000</v>
          </cell>
          <cell r="AC11929" t="str">
            <v>Pharma</v>
          </cell>
          <cell r="AH11929" t="str">
            <v>Tiến độ 2</v>
          </cell>
        </row>
        <row r="11930">
          <cell r="H11930" t="str">
            <v>MC002173</v>
          </cell>
          <cell r="P11930">
            <v>-59000</v>
          </cell>
          <cell r="AC11930" t="str">
            <v>Bột Ăn Dặm</v>
          </cell>
          <cell r="AH11930" t="str">
            <v>Tiến độ 2</v>
          </cell>
        </row>
        <row r="11931">
          <cell r="H11931" t="str">
            <v>MC002173</v>
          </cell>
          <cell r="P11931">
            <v>-230000</v>
          </cell>
          <cell r="AC11931" t="str">
            <v>Pur</v>
          </cell>
          <cell r="AH11931" t="str">
            <v>Tiến độ 2</v>
          </cell>
        </row>
        <row r="11932">
          <cell r="H11932" t="str">
            <v>MC002173</v>
          </cell>
          <cell r="P11932">
            <v>-432000</v>
          </cell>
          <cell r="AC11932" t="str">
            <v>Sữa Nước Pharma</v>
          </cell>
          <cell r="AH11932" t="str">
            <v>Tiến độ 2</v>
          </cell>
        </row>
        <row r="11933">
          <cell r="H11933" t="str">
            <v>MC002173</v>
          </cell>
          <cell r="P11933">
            <v>-662400</v>
          </cell>
          <cell r="AC11933" t="str">
            <v>Sữa Nước Pharma</v>
          </cell>
          <cell r="AH11933" t="str">
            <v>Tiến độ 2</v>
          </cell>
        </row>
        <row r="11934">
          <cell r="H11934" t="str">
            <v>MC002173</v>
          </cell>
          <cell r="P11934">
            <v>-230000</v>
          </cell>
          <cell r="AC11934" t="str">
            <v>Pharma</v>
          </cell>
          <cell r="AH11934" t="str">
            <v>Tiến độ 2</v>
          </cell>
        </row>
        <row r="11935">
          <cell r="H11935" t="str">
            <v>MC002173</v>
          </cell>
          <cell r="P11935">
            <v>-540000</v>
          </cell>
          <cell r="AC11935" t="str">
            <v>Pharma</v>
          </cell>
          <cell r="AH11935" t="str">
            <v>Tiến độ 2</v>
          </cell>
        </row>
        <row r="11936">
          <cell r="H11936" t="str">
            <v>MC002173</v>
          </cell>
          <cell r="P11936">
            <v>-320000</v>
          </cell>
          <cell r="AC11936" t="str">
            <v>Pharma</v>
          </cell>
          <cell r="AH11936" t="str">
            <v>Tiến độ 2</v>
          </cell>
        </row>
        <row r="11937">
          <cell r="H11937" t="str">
            <v>MC002173</v>
          </cell>
          <cell r="P11937">
            <v>-370000</v>
          </cell>
          <cell r="AC11937" t="str">
            <v>Dinh Dưỡng</v>
          </cell>
          <cell r="AH11937" t="str">
            <v>Tiến độ 2</v>
          </cell>
        </row>
        <row r="11938">
          <cell r="H11938" t="str">
            <v>MC002698</v>
          </cell>
          <cell r="P11938">
            <v>-1090000</v>
          </cell>
          <cell r="AC11938" t="str">
            <v>Nunest</v>
          </cell>
          <cell r="AH11938" t="str">
            <v>Tiến độ 2</v>
          </cell>
        </row>
        <row r="11939">
          <cell r="H11939" t="str">
            <v>MC002698</v>
          </cell>
          <cell r="P11939">
            <v>-1650000</v>
          </cell>
          <cell r="AC11939" t="str">
            <v>Nunest</v>
          </cell>
          <cell r="AH11939" t="str">
            <v>Tiến độ 2</v>
          </cell>
        </row>
        <row r="11940">
          <cell r="H11940" t="str">
            <v>MC002698</v>
          </cell>
          <cell r="P11940">
            <v>-2160000</v>
          </cell>
          <cell r="AC11940" t="str">
            <v>Nunest</v>
          </cell>
          <cell r="AH11940" t="str">
            <v>Tiến độ 2</v>
          </cell>
        </row>
        <row r="11941">
          <cell r="H11941" t="str">
            <v>MC002698</v>
          </cell>
          <cell r="P11941">
            <v>-207000</v>
          </cell>
          <cell r="AC11941" t="str">
            <v>Nunest</v>
          </cell>
          <cell r="AH11941" t="str">
            <v>Tiến độ 2</v>
          </cell>
        </row>
        <row r="11942">
          <cell r="H11942" t="str">
            <v>MC002698</v>
          </cell>
          <cell r="P11942">
            <v>-2850000</v>
          </cell>
          <cell r="AC11942" t="str">
            <v>Nunest</v>
          </cell>
          <cell r="AH11942" t="str">
            <v>Tiến độ 2</v>
          </cell>
        </row>
        <row r="11943">
          <cell r="H11943" t="str">
            <v>MC002698</v>
          </cell>
          <cell r="P11943">
            <v>-3300000</v>
          </cell>
          <cell r="AC11943" t="str">
            <v>Nunest</v>
          </cell>
          <cell r="AH11943" t="str">
            <v>Tiến độ 2</v>
          </cell>
        </row>
        <row r="11944">
          <cell r="H11944" t="str">
            <v>MC002698</v>
          </cell>
          <cell r="P11944">
            <v>-2180000</v>
          </cell>
          <cell r="AC11944" t="str">
            <v>Nunest</v>
          </cell>
          <cell r="AH11944" t="str">
            <v>Tiến độ 2</v>
          </cell>
        </row>
        <row r="11945">
          <cell r="H11945" t="str">
            <v>MC002698</v>
          </cell>
          <cell r="P11945">
            <v>-1950000</v>
          </cell>
          <cell r="AC11945" t="str">
            <v>Nunest</v>
          </cell>
          <cell r="AH11945" t="str">
            <v>Tiến độ 2</v>
          </cell>
        </row>
        <row r="11946">
          <cell r="H11946" t="str">
            <v>MC002698</v>
          </cell>
          <cell r="P11946">
            <v>-1911000</v>
          </cell>
          <cell r="AC11946" t="str">
            <v>Nunest</v>
          </cell>
          <cell r="AH11946" t="str">
            <v>Tiến độ 2</v>
          </cell>
        </row>
        <row r="11947">
          <cell r="H11947" t="str">
            <v>MC002698</v>
          </cell>
          <cell r="P11947">
            <v>-1650000</v>
          </cell>
          <cell r="AC11947" t="str">
            <v>Nunest</v>
          </cell>
          <cell r="AH11947" t="str">
            <v>Tiến độ 2</v>
          </cell>
        </row>
        <row r="11948">
          <cell r="H11948" t="str">
            <v>MC002698</v>
          </cell>
          <cell r="P11948">
            <v>-675000</v>
          </cell>
          <cell r="AC11948" t="str">
            <v>Nunest</v>
          </cell>
          <cell r="AH11948" t="str">
            <v>Tiến độ 2</v>
          </cell>
        </row>
        <row r="11949">
          <cell r="H11949" t="str">
            <v>MC002698</v>
          </cell>
          <cell r="P11949">
            <v>-4320000</v>
          </cell>
          <cell r="AC11949" t="str">
            <v>Nunest</v>
          </cell>
          <cell r="AH11949" t="str">
            <v>Tiến độ 2</v>
          </cell>
        </row>
        <row r="11950">
          <cell r="H11950" t="str">
            <v>MC002698</v>
          </cell>
          <cell r="P11950">
            <v>-4900000</v>
          </cell>
          <cell r="AC11950" t="str">
            <v>Nunest</v>
          </cell>
          <cell r="AH11950" t="str">
            <v>Tiến độ 2</v>
          </cell>
        </row>
        <row r="11951">
          <cell r="H11951" t="str">
            <v>MC002698</v>
          </cell>
          <cell r="P11951">
            <v>-1580000</v>
          </cell>
          <cell r="AC11951" t="str">
            <v>Nunest</v>
          </cell>
          <cell r="AH11951" t="str">
            <v>Tiến độ 2</v>
          </cell>
        </row>
        <row r="11952">
          <cell r="H11952" t="str">
            <v>MC001290</v>
          </cell>
          <cell r="P11952">
            <v>-720000</v>
          </cell>
          <cell r="AC11952" t="str">
            <v>Sữa Nước</v>
          </cell>
          <cell r="AH11952" t="str">
            <v>Tiến độ 2</v>
          </cell>
        </row>
        <row r="11953">
          <cell r="H11953" t="str">
            <v>MC001290</v>
          </cell>
          <cell r="P11953">
            <v>-720000</v>
          </cell>
          <cell r="AC11953" t="str">
            <v>Sữa Nước</v>
          </cell>
          <cell r="AH11953" t="str">
            <v>Tiến độ 2</v>
          </cell>
        </row>
        <row r="11954">
          <cell r="H11954" t="str">
            <v>MC001290</v>
          </cell>
          <cell r="P11954">
            <v>-720000</v>
          </cell>
          <cell r="AC11954" t="str">
            <v>Sữa nước</v>
          </cell>
          <cell r="AH11954" t="str">
            <v>Tiến độ 2</v>
          </cell>
        </row>
        <row r="11955">
          <cell r="H11955" t="str">
            <v>MC001920</v>
          </cell>
          <cell r="P11955">
            <v>-2340000</v>
          </cell>
          <cell r="AC11955" t="str">
            <v>Pharma</v>
          </cell>
          <cell r="AH11955" t="str">
            <v>Tiến độ 2</v>
          </cell>
        </row>
        <row r="11956">
          <cell r="H11956" t="str">
            <v>MC001920</v>
          </cell>
          <cell r="P11956">
            <v>-21056000</v>
          </cell>
          <cell r="AC11956" t="str">
            <v>Pharma</v>
          </cell>
          <cell r="AH11956" t="str">
            <v>Tiến độ 2</v>
          </cell>
        </row>
        <row r="11957">
          <cell r="H11957" t="str">
            <v>MC001920</v>
          </cell>
          <cell r="P11957">
            <v>-5280000</v>
          </cell>
          <cell r="AC11957" t="str">
            <v>Pharma</v>
          </cell>
          <cell r="AH11957" t="str">
            <v>Tiến độ 2</v>
          </cell>
        </row>
        <row r="11958">
          <cell r="H11958" t="str">
            <v>MC002819</v>
          </cell>
          <cell r="P11958">
            <v>-20000</v>
          </cell>
          <cell r="AC11958" t="str">
            <v>Sữa Nước</v>
          </cell>
          <cell r="AH11958" t="str">
            <v>Tiến độ 2</v>
          </cell>
        </row>
        <row r="11959">
          <cell r="H11959" t="str">
            <v>MC002818</v>
          </cell>
          <cell r="P11959">
            <v>-960000</v>
          </cell>
          <cell r="AC11959" t="str">
            <v>Dinh Dưỡng</v>
          </cell>
          <cell r="AH11959" t="str">
            <v>Tiến độ 2</v>
          </cell>
        </row>
        <row r="11960">
          <cell r="H11960" t="str">
            <v>MC002252</v>
          </cell>
          <cell r="P11960">
            <v>-8640000</v>
          </cell>
          <cell r="AC11960" t="str">
            <v>Pur</v>
          </cell>
          <cell r="AH11960" t="str">
            <v>Tiến độ 1</v>
          </cell>
        </row>
        <row r="11961">
          <cell r="H11961" t="str">
            <v>MC001463</v>
          </cell>
          <cell r="P11961">
            <v>-1380000</v>
          </cell>
          <cell r="AC11961" t="str">
            <v>Pur</v>
          </cell>
          <cell r="AH11961" t="str">
            <v>Tiến độ 1</v>
          </cell>
        </row>
        <row r="11962">
          <cell r="H11962" t="str">
            <v>MC002062</v>
          </cell>
          <cell r="P11962">
            <v>-1200000</v>
          </cell>
          <cell r="AC11962" t="str">
            <v>Sữa Nước Pharma</v>
          </cell>
          <cell r="AH11962" t="str">
            <v>Tiến độ 1</v>
          </cell>
        </row>
        <row r="11963">
          <cell r="H11963" t="str">
            <v>MC000126</v>
          </cell>
          <cell r="P11963">
            <v>-720000</v>
          </cell>
          <cell r="AC11963" t="str">
            <v>Sữa Nước</v>
          </cell>
          <cell r="AH11963" t="str">
            <v>Tiến độ 1</v>
          </cell>
        </row>
        <row r="11964">
          <cell r="H11964" t="str">
            <v>MC000126</v>
          </cell>
          <cell r="P11964">
            <v>-720000</v>
          </cell>
          <cell r="AC11964" t="str">
            <v>Sữa Nước</v>
          </cell>
          <cell r="AH11964" t="str">
            <v>Tiến độ 1</v>
          </cell>
        </row>
        <row r="11965">
          <cell r="H11965" t="str">
            <v>MC002613</v>
          </cell>
          <cell r="P11965">
            <v>-3000000</v>
          </cell>
          <cell r="AC11965" t="str">
            <v>Nunest</v>
          </cell>
          <cell r="AH11965" t="str">
            <v>Tiến độ 1</v>
          </cell>
        </row>
        <row r="11966">
          <cell r="H11966" t="str">
            <v>MC002613</v>
          </cell>
          <cell r="P11966">
            <v>-5700000</v>
          </cell>
          <cell r="AC11966" t="str">
            <v>Nunest</v>
          </cell>
          <cell r="AH11966" t="str">
            <v>Tiến độ 1</v>
          </cell>
        </row>
        <row r="11967">
          <cell r="H11967" t="str">
            <v>MC002613</v>
          </cell>
          <cell r="P11967">
            <v>-4600000</v>
          </cell>
          <cell r="AC11967" t="str">
            <v>Nunest</v>
          </cell>
          <cell r="AH11967" t="str">
            <v>Tiến độ 1</v>
          </cell>
        </row>
        <row r="11968">
          <cell r="H11968" t="str">
            <v>MC002613</v>
          </cell>
          <cell r="P11968">
            <v>-4320000</v>
          </cell>
          <cell r="AC11968" t="str">
            <v>Nunest</v>
          </cell>
          <cell r="AH11968" t="str">
            <v>Tiến độ 1</v>
          </cell>
        </row>
        <row r="11969">
          <cell r="H11969" t="str">
            <v>MC002613</v>
          </cell>
          <cell r="P11969">
            <v>-3960000</v>
          </cell>
          <cell r="AC11969" t="str">
            <v>Nunest</v>
          </cell>
          <cell r="AH11969" t="str">
            <v>Tiến độ 1</v>
          </cell>
        </row>
        <row r="11970">
          <cell r="H11970" t="str">
            <v>MC002613</v>
          </cell>
          <cell r="P11970">
            <v>-3360000</v>
          </cell>
          <cell r="AC11970" t="str">
            <v>Nunest</v>
          </cell>
          <cell r="AH11970" t="str">
            <v>Tiến độ 1</v>
          </cell>
        </row>
        <row r="11971">
          <cell r="H11971" t="str">
            <v>MC002613</v>
          </cell>
          <cell r="P11971">
            <v>-5200000</v>
          </cell>
          <cell r="AC11971" t="str">
            <v>Nunest</v>
          </cell>
          <cell r="AH11971" t="str">
            <v>Tiến độ 1</v>
          </cell>
        </row>
        <row r="11972">
          <cell r="H11972" t="str">
            <v>MC001813</v>
          </cell>
          <cell r="P11972">
            <v>-14700000</v>
          </cell>
          <cell r="AC11972" t="str">
            <v>Nunest</v>
          </cell>
          <cell r="AH11972" t="str">
            <v>Tiến độ 1</v>
          </cell>
        </row>
        <row r="11973">
          <cell r="H11973" t="str">
            <v>MC001813</v>
          </cell>
          <cell r="P11973">
            <v>-3480000</v>
          </cell>
          <cell r="AC11973" t="str">
            <v>Nunest</v>
          </cell>
          <cell r="AH11973" t="str">
            <v>Tiến độ 1</v>
          </cell>
        </row>
        <row r="11974">
          <cell r="H11974" t="str">
            <v>MC002238</v>
          </cell>
          <cell r="P11974">
            <v>-4410000</v>
          </cell>
          <cell r="AC11974" t="str">
            <v>Nunest</v>
          </cell>
          <cell r="AH11974" t="str">
            <v>Tiến độ 1</v>
          </cell>
        </row>
        <row r="11975">
          <cell r="H11975" t="str">
            <v>MC002238</v>
          </cell>
          <cell r="P11975">
            <v>-1680000</v>
          </cell>
          <cell r="AC11975" t="str">
            <v>Nunest</v>
          </cell>
          <cell r="AH11975" t="str">
            <v>Tiến độ 1</v>
          </cell>
        </row>
        <row r="11976">
          <cell r="H11976" t="str">
            <v>MC002238</v>
          </cell>
          <cell r="P11976">
            <v>-1980000</v>
          </cell>
          <cell r="AC11976" t="str">
            <v>Nunest</v>
          </cell>
          <cell r="AH11976" t="str">
            <v>Tiến độ 1</v>
          </cell>
        </row>
        <row r="11977">
          <cell r="H11977" t="str">
            <v>MC002238</v>
          </cell>
          <cell r="P11977">
            <v>-2340000</v>
          </cell>
          <cell r="AC11977" t="str">
            <v>Nunest</v>
          </cell>
          <cell r="AH11977" t="str">
            <v>Tiến độ 1</v>
          </cell>
        </row>
        <row r="11978">
          <cell r="H11978" t="str">
            <v>MC002238</v>
          </cell>
          <cell r="P11978">
            <v>-2370000</v>
          </cell>
          <cell r="AC11978" t="str">
            <v>Nunest</v>
          </cell>
          <cell r="AH11978" t="str">
            <v>Tiến độ 1</v>
          </cell>
        </row>
        <row r="11979">
          <cell r="H11979" t="str">
            <v>MC002238</v>
          </cell>
          <cell r="P11979">
            <v>-2490000</v>
          </cell>
          <cell r="AC11979" t="str">
            <v>Nunest</v>
          </cell>
          <cell r="AH11979" t="str">
            <v>Tiến độ 1</v>
          </cell>
        </row>
        <row r="11980">
          <cell r="H11980" t="str">
            <v>MC002238</v>
          </cell>
          <cell r="P11980">
            <v>-2340000</v>
          </cell>
          <cell r="AC11980" t="str">
            <v>Nunest</v>
          </cell>
          <cell r="AH11980" t="str">
            <v>Tiến độ 1</v>
          </cell>
        </row>
        <row r="11981">
          <cell r="H11981" t="str">
            <v>MC002238</v>
          </cell>
          <cell r="P11981">
            <v>-1980000</v>
          </cell>
          <cell r="AC11981" t="str">
            <v>Nunest</v>
          </cell>
          <cell r="AH11981" t="str">
            <v>Tiến độ 1</v>
          </cell>
        </row>
        <row r="11982">
          <cell r="H11982" t="str">
            <v>MC002238</v>
          </cell>
          <cell r="P11982">
            <v>-4320000</v>
          </cell>
          <cell r="AC11982" t="str">
            <v>Nunest</v>
          </cell>
          <cell r="AH11982" t="str">
            <v>Tiến độ 1</v>
          </cell>
        </row>
        <row r="11983">
          <cell r="H11983" t="str">
            <v>MC002238</v>
          </cell>
          <cell r="P11983">
            <v>-3480000</v>
          </cell>
          <cell r="AC11983" t="str">
            <v>Nunest</v>
          </cell>
          <cell r="AH11983" t="str">
            <v>Tiến độ 1</v>
          </cell>
        </row>
        <row r="11984">
          <cell r="H11984" t="str">
            <v>MC002238</v>
          </cell>
          <cell r="P11984">
            <v>-600000</v>
          </cell>
          <cell r="AC11984" t="str">
            <v>Nunest</v>
          </cell>
          <cell r="AH11984" t="str">
            <v>Tiến độ 1</v>
          </cell>
        </row>
        <row r="11985">
          <cell r="H11985" t="str">
            <v>MC002238</v>
          </cell>
          <cell r="P11985">
            <v>-690000</v>
          </cell>
          <cell r="AC11985" t="str">
            <v>Nunest</v>
          </cell>
          <cell r="AH11985" t="str">
            <v>Tiến độ 1</v>
          </cell>
        </row>
        <row r="11986">
          <cell r="H11986" t="str">
            <v>MC001814</v>
          </cell>
          <cell r="P11986">
            <v>-280000</v>
          </cell>
          <cell r="AC11986" t="str">
            <v>Pur</v>
          </cell>
          <cell r="AH11986" t="str">
            <v>Tiến độ 1</v>
          </cell>
        </row>
        <row r="11987">
          <cell r="H11987" t="str">
            <v>MC001814</v>
          </cell>
          <cell r="P11987">
            <v>-85000</v>
          </cell>
          <cell r="AC11987" t="str">
            <v>Pur</v>
          </cell>
          <cell r="AH11987" t="str">
            <v>Tiến độ 1</v>
          </cell>
        </row>
        <row r="11988">
          <cell r="H11988" t="str">
            <v>MC001814</v>
          </cell>
          <cell r="P11988">
            <v>-105000</v>
          </cell>
          <cell r="AC11988" t="str">
            <v>Pur</v>
          </cell>
          <cell r="AH11988" t="str">
            <v>Tiến độ 1</v>
          </cell>
        </row>
        <row r="11989">
          <cell r="H11989" t="str">
            <v>MC001814</v>
          </cell>
          <cell r="P11989">
            <v>-45000</v>
          </cell>
          <cell r="AC11989" t="str">
            <v>Pur</v>
          </cell>
          <cell r="AH11989" t="str">
            <v>Tiến độ 1</v>
          </cell>
        </row>
        <row r="11990">
          <cell r="H11990" t="str">
            <v>MC001814</v>
          </cell>
          <cell r="P11990">
            <v>-725000</v>
          </cell>
          <cell r="AC11990" t="str">
            <v>Pur</v>
          </cell>
          <cell r="AH11990" t="str">
            <v>Tiến độ 1</v>
          </cell>
        </row>
        <row r="11991">
          <cell r="H11991" t="str">
            <v>MC002173</v>
          </cell>
          <cell r="P11991">
            <v>-490000</v>
          </cell>
          <cell r="AC11991" t="str">
            <v>Dinh Dưỡng</v>
          </cell>
          <cell r="AH11991" t="str">
            <v>Tiến độ 1</v>
          </cell>
        </row>
        <row r="11992">
          <cell r="H11992" t="str">
            <v>MC002173</v>
          </cell>
          <cell r="P11992">
            <v>-284000</v>
          </cell>
          <cell r="AC11992" t="str">
            <v>Dinh Dưỡng</v>
          </cell>
          <cell r="AH11992" t="str">
            <v>Tiến độ 1</v>
          </cell>
        </row>
        <row r="11993">
          <cell r="H11993" t="str">
            <v>MC002173</v>
          </cell>
          <cell r="P11993">
            <v>-260000</v>
          </cell>
          <cell r="AC11993" t="str">
            <v>Dinh Dưỡng</v>
          </cell>
          <cell r="AH11993" t="str">
            <v>Tiến độ 1</v>
          </cell>
        </row>
        <row r="11994">
          <cell r="H11994" t="str">
            <v>MC002173</v>
          </cell>
          <cell r="P11994">
            <v>-270000</v>
          </cell>
          <cell r="AC11994" t="str">
            <v>Pharma</v>
          </cell>
          <cell r="AH11994" t="str">
            <v>Tiến độ 1</v>
          </cell>
        </row>
        <row r="11995">
          <cell r="H11995" t="str">
            <v>MC002423</v>
          </cell>
          <cell r="P11995">
            <v>-3456000</v>
          </cell>
          <cell r="AC11995" t="str">
            <v>Sữa Nước</v>
          </cell>
          <cell r="AH11995" t="str">
            <v>Tiến độ 1</v>
          </cell>
        </row>
        <row r="11996">
          <cell r="H11996" t="str">
            <v>MC002173</v>
          </cell>
          <cell r="P11996">
            <v>-270000</v>
          </cell>
          <cell r="AC11996" t="str">
            <v>Pharma</v>
          </cell>
          <cell r="AH11996" t="str">
            <v>Tiến độ 1</v>
          </cell>
        </row>
        <row r="11997">
          <cell r="H11997" t="str">
            <v>MC000035</v>
          </cell>
          <cell r="P11997">
            <v>-948000</v>
          </cell>
          <cell r="AC11997" t="str">
            <v>Nunest</v>
          </cell>
          <cell r="AH11997" t="str">
            <v>Tiến độ 1</v>
          </cell>
        </row>
        <row r="11998">
          <cell r="H11998" t="str">
            <v>MC000035</v>
          </cell>
          <cell r="P11998">
            <v>-25650000</v>
          </cell>
          <cell r="AC11998" t="str">
            <v>Nunest</v>
          </cell>
          <cell r="AH11998" t="str">
            <v>Tiến độ 1</v>
          </cell>
        </row>
        <row r="11999">
          <cell r="H11999" t="str">
            <v>MC000035</v>
          </cell>
          <cell r="P11999">
            <v>-73500000</v>
          </cell>
          <cell r="AC11999" t="str">
            <v>Nunest</v>
          </cell>
          <cell r="AH11999" t="str">
            <v>Tiến độ 1</v>
          </cell>
        </row>
        <row r="12000">
          <cell r="H12000" t="str">
            <v>MC002173</v>
          </cell>
          <cell r="P12000">
            <v>-59000</v>
          </cell>
          <cell r="AC12000" t="str">
            <v>Bột Ăn Dặm</v>
          </cell>
          <cell r="AH12000" t="str">
            <v>Tiến độ 1</v>
          </cell>
        </row>
        <row r="12001">
          <cell r="H12001" t="str">
            <v>MC002173</v>
          </cell>
          <cell r="P12001">
            <v>-59000</v>
          </cell>
          <cell r="AC12001" t="str">
            <v>Bột Ăn Dặm</v>
          </cell>
          <cell r="AH12001" t="str">
            <v>Tiến độ 1</v>
          </cell>
        </row>
        <row r="12002">
          <cell r="H12002" t="str">
            <v>MC002173</v>
          </cell>
          <cell r="P12002">
            <v>-1123200</v>
          </cell>
          <cell r="AC12002" t="str">
            <v>Sữa Nước</v>
          </cell>
          <cell r="AH12002" t="str">
            <v>Tiến độ 1</v>
          </cell>
        </row>
        <row r="12003">
          <cell r="H12003" t="str">
            <v>MC002173</v>
          </cell>
          <cell r="P12003">
            <v>-1110000</v>
          </cell>
          <cell r="AC12003" t="str">
            <v>Dinh Dưỡng</v>
          </cell>
          <cell r="AH12003" t="str">
            <v>Tiến độ 1</v>
          </cell>
        </row>
        <row r="12004">
          <cell r="H12004" t="str">
            <v>MC002173</v>
          </cell>
          <cell r="P12004">
            <v>-250000</v>
          </cell>
          <cell r="AC12004" t="str">
            <v>Dinh Dưỡng</v>
          </cell>
          <cell r="AH12004" t="str">
            <v>Tiến độ 1</v>
          </cell>
        </row>
        <row r="12005">
          <cell r="H12005" t="str">
            <v>MC000756</v>
          </cell>
          <cell r="P12005">
            <v>-5450000</v>
          </cell>
          <cell r="AC12005" t="str">
            <v>Nunest</v>
          </cell>
          <cell r="AH12005" t="str">
            <v>Tiến độ 1</v>
          </cell>
        </row>
        <row r="12006">
          <cell r="H12006" t="str">
            <v>MC001406</v>
          </cell>
          <cell r="P12006">
            <v>-3120000</v>
          </cell>
          <cell r="AC12006" t="str">
            <v>Nunest</v>
          </cell>
          <cell r="AH12006" t="str">
            <v>Tiến độ 1</v>
          </cell>
        </row>
        <row r="12007">
          <cell r="H12007" t="str">
            <v>MC002173</v>
          </cell>
          <cell r="P12007">
            <v>-792000</v>
          </cell>
          <cell r="AC12007" t="str">
            <v>Dinh Dưỡng</v>
          </cell>
          <cell r="AH12007" t="str">
            <v>Tiến độ 1</v>
          </cell>
        </row>
        <row r="12008">
          <cell r="H12008" t="str">
            <v>MC002126</v>
          </cell>
          <cell r="P12008">
            <v>-2030000</v>
          </cell>
          <cell r="AC12008" t="str">
            <v>Nunest</v>
          </cell>
          <cell r="AH12008" t="str">
            <v>Tiến độ 1</v>
          </cell>
        </row>
        <row r="12009">
          <cell r="H12009" t="str">
            <v>MC002819</v>
          </cell>
          <cell r="P12009">
            <v>-370000</v>
          </cell>
          <cell r="AC12009" t="str">
            <v>Sữa Nước</v>
          </cell>
          <cell r="AH12009" t="str">
            <v>Tiến độ 1</v>
          </cell>
        </row>
        <row r="12010">
          <cell r="H12010" t="str">
            <v>MC002173</v>
          </cell>
          <cell r="P12010">
            <v>-240000</v>
          </cell>
          <cell r="AC12010" t="str">
            <v>Sữa Nước</v>
          </cell>
          <cell r="AH12010" t="str">
            <v>Tiến độ 1</v>
          </cell>
        </row>
        <row r="12011">
          <cell r="H12011" t="str">
            <v>MC002173</v>
          </cell>
          <cell r="P12011">
            <v>-374400</v>
          </cell>
          <cell r="AC12011" t="str">
            <v>Sữa Nước</v>
          </cell>
          <cell r="AH12011" t="str">
            <v>Tiến độ 1</v>
          </cell>
        </row>
        <row r="12012">
          <cell r="H12012" t="str">
            <v>MC002173</v>
          </cell>
          <cell r="P12012">
            <v>-864000</v>
          </cell>
          <cell r="AC12012" t="str">
            <v>Sữa Nước Pharma</v>
          </cell>
          <cell r="AH12012" t="str">
            <v>Tiến độ 1</v>
          </cell>
        </row>
        <row r="12013">
          <cell r="H12013" t="str">
            <v>MC000342</v>
          </cell>
          <cell r="P12013">
            <v>-699200</v>
          </cell>
          <cell r="AC12013" t="str">
            <v>Sữa Nước Colos</v>
          </cell>
          <cell r="AH12013" t="str">
            <v>Tiến độ 1</v>
          </cell>
        </row>
        <row r="12014">
          <cell r="H12014" t="str">
            <v>MC002666</v>
          </cell>
          <cell r="P12014">
            <v>-6624000</v>
          </cell>
          <cell r="AC12014" t="str">
            <v>Sữa Nước Pharma</v>
          </cell>
          <cell r="AH12014" t="str">
            <v>Tiến độ 1</v>
          </cell>
        </row>
        <row r="12015">
          <cell r="H12015" t="str">
            <v>MC002173</v>
          </cell>
          <cell r="P12015">
            <v>-150000</v>
          </cell>
          <cell r="AC12015" t="str">
            <v>Pur</v>
          </cell>
          <cell r="AH12015" t="str">
            <v>Tiến độ 1</v>
          </cell>
        </row>
        <row r="12016">
          <cell r="H12016" t="str">
            <v>MC002173</v>
          </cell>
          <cell r="P12016">
            <v>-1080000</v>
          </cell>
          <cell r="AC12016" t="str">
            <v>Pharma</v>
          </cell>
          <cell r="AH12016" t="str">
            <v>Tiến độ 1</v>
          </cell>
        </row>
        <row r="12017">
          <cell r="H12017" t="str">
            <v>MC002173</v>
          </cell>
          <cell r="P12017">
            <v>-432000</v>
          </cell>
          <cell r="AC12017" t="str">
            <v>Sữa Nước Pharma</v>
          </cell>
          <cell r="AH12017" t="str">
            <v>Tiến độ 1</v>
          </cell>
        </row>
        <row r="12018">
          <cell r="H12018" t="str">
            <v>MC002173</v>
          </cell>
          <cell r="P12018">
            <v>-489600</v>
          </cell>
          <cell r="AC12018" t="str">
            <v>Sữa Nước Colos</v>
          </cell>
          <cell r="AH12018" t="str">
            <v>Tiến độ 1</v>
          </cell>
        </row>
        <row r="12019">
          <cell r="H12019" t="str">
            <v>MC002173</v>
          </cell>
          <cell r="P12019">
            <v>-540000</v>
          </cell>
          <cell r="AC12019" t="str">
            <v>Pharma</v>
          </cell>
          <cell r="AH12019" t="str">
            <v>Tiến độ 1</v>
          </cell>
        </row>
        <row r="12020">
          <cell r="H12020" t="str">
            <v>MC002173</v>
          </cell>
          <cell r="P12020">
            <v>-489600</v>
          </cell>
          <cell r="AC12020" t="str">
            <v>Sữa Nước Colos</v>
          </cell>
          <cell r="AH12020" t="str">
            <v>Tiến độ 1</v>
          </cell>
        </row>
        <row r="12021">
          <cell r="H12021" t="str">
            <v>MC002252</v>
          </cell>
          <cell r="P12021">
            <v>-12240000</v>
          </cell>
          <cell r="AC12021" t="str">
            <v>Pur</v>
          </cell>
          <cell r="AH12021" t="str">
            <v>Tiến độ 1</v>
          </cell>
        </row>
        <row r="12022">
          <cell r="H12022" t="str">
            <v>MC000811</v>
          </cell>
          <cell r="P12022">
            <v>-1075200</v>
          </cell>
          <cell r="AC12022" t="str">
            <v>Sữa Nước Pharma</v>
          </cell>
          <cell r="AH12022" t="str">
            <v>Tiến độ 1</v>
          </cell>
        </row>
        <row r="12023">
          <cell r="H12023" t="str">
            <v>MC002794</v>
          </cell>
          <cell r="P12023">
            <v>-1920000</v>
          </cell>
          <cell r="AC12023" t="str">
            <v>Pharma</v>
          </cell>
          <cell r="AH12023" t="str">
            <v>Tiến độ 1</v>
          </cell>
        </row>
        <row r="12024">
          <cell r="H12024" t="str">
            <v>MC000756</v>
          </cell>
          <cell r="P12024">
            <v>-3840000</v>
          </cell>
          <cell r="AC12024" t="str">
            <v>Pharma</v>
          </cell>
          <cell r="AH12024" t="str">
            <v>Tiến độ 1</v>
          </cell>
        </row>
        <row r="12025">
          <cell r="H12025" t="str">
            <v>MC002460</v>
          </cell>
          <cell r="P12025">
            <v>-9360000</v>
          </cell>
          <cell r="AC12025" t="str">
            <v>Dinh Dưỡng</v>
          </cell>
          <cell r="AH12025" t="str">
            <v>Tiến độ 1</v>
          </cell>
        </row>
        <row r="12026">
          <cell r="H12026" t="str">
            <v>MC000121</v>
          </cell>
          <cell r="P12026">
            <v>-6120000</v>
          </cell>
          <cell r="AC12026" t="str">
            <v>Sữa Bột Colos</v>
          </cell>
          <cell r="AH12026" t="str">
            <v>Tiến độ 1</v>
          </cell>
        </row>
        <row r="12027">
          <cell r="H12027" t="str">
            <v>MC000179</v>
          </cell>
          <cell r="P12027">
            <v>-5400000</v>
          </cell>
          <cell r="AC12027" t="str">
            <v>Nunest</v>
          </cell>
          <cell r="AH12027" t="str">
            <v>Tiến độ 1</v>
          </cell>
        </row>
        <row r="12028">
          <cell r="H12028" t="str">
            <v>MC000179</v>
          </cell>
          <cell r="P12028">
            <v>-6240000</v>
          </cell>
          <cell r="AC12028" t="str">
            <v>Nunest</v>
          </cell>
          <cell r="AH12028" t="str">
            <v>Tiến độ 1</v>
          </cell>
        </row>
        <row r="12029">
          <cell r="H12029" t="str">
            <v>MC002173</v>
          </cell>
          <cell r="P12029">
            <v>-1728000</v>
          </cell>
          <cell r="AC12029" t="str">
            <v>Sữa Nước</v>
          </cell>
          <cell r="AH12029" t="str">
            <v>Tiến độ 1</v>
          </cell>
        </row>
        <row r="12030">
          <cell r="H12030" t="str">
            <v>MC002173</v>
          </cell>
          <cell r="P12030">
            <v>-880000</v>
          </cell>
          <cell r="AC12030" t="str">
            <v>Pharma</v>
          </cell>
          <cell r="AH12030" t="str">
            <v>Tiến độ 1</v>
          </cell>
        </row>
        <row r="12031">
          <cell r="H12031" t="str">
            <v>MC002173</v>
          </cell>
          <cell r="P12031">
            <v>-680000</v>
          </cell>
          <cell r="AC12031" t="str">
            <v>Bột Ăn Dặm</v>
          </cell>
          <cell r="AH12031" t="str">
            <v>Tiến độ 1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GC650"/>
  <sheetViews>
    <sheetView zoomScale="85" zoomScaleNormal="85" workbookViewId="0">
      <pane xSplit="6" ySplit="5" topLeftCell="X6" activePane="bottomRight" state="frozen"/>
      <selection pane="topRight" activeCell="G1" sqref="G1"/>
      <selection pane="bottomLeft" activeCell="A6" sqref="A6"/>
      <selection pane="bottomRight" activeCell="A629" sqref="A629:XFD631"/>
    </sheetView>
  </sheetViews>
  <sheetFormatPr defaultRowHeight="15" x14ac:dyDescent="0.25"/>
  <cols>
    <col min="1" max="1" width="13.42578125" customWidth="1"/>
    <col min="2" max="2" width="11.28515625" customWidth="1"/>
    <col min="3" max="3" width="42.5703125" customWidth="1"/>
    <col min="4" max="4" width="16.85546875" customWidth="1"/>
    <col min="5" max="5" width="13.28515625" customWidth="1"/>
    <col min="6" max="6" width="16.85546875" customWidth="1"/>
    <col min="7" max="7" width="14.7109375" customWidth="1"/>
    <col min="8" max="14" width="9.140625" customWidth="1"/>
    <col min="15" max="15" width="11.28515625" customWidth="1"/>
    <col min="16" max="17" width="13.42578125" customWidth="1"/>
    <col min="18" max="18" width="13.5703125" customWidth="1"/>
    <col min="19" max="19" width="12.28515625" customWidth="1"/>
    <col min="20" max="21" width="12.5703125" customWidth="1"/>
    <col min="22" max="22" width="13.42578125" customWidth="1"/>
    <col min="23" max="23" width="14.5703125" customWidth="1"/>
    <col min="24" max="24" width="15" bestFit="1" customWidth="1"/>
    <col min="25" max="27" width="13.85546875" bestFit="1" customWidth="1"/>
    <col min="28" max="28" width="14.28515625" bestFit="1" customWidth="1"/>
    <col min="29" max="69" width="9.140625" hidden="1" customWidth="1"/>
    <col min="70" max="76" width="14.42578125" hidden="1" customWidth="1"/>
    <col min="77" max="77" width="15.28515625" customWidth="1"/>
    <col min="78" max="78" width="15.7109375" customWidth="1"/>
    <col min="79" max="79" width="15.140625" customWidth="1"/>
    <col min="80" max="80" width="16.140625" customWidth="1"/>
    <col min="81" max="81" width="16.5703125" hidden="1" customWidth="1"/>
    <col min="82" max="82" width="13.85546875" hidden="1" customWidth="1"/>
    <col min="83" max="83" width="12.85546875" hidden="1" customWidth="1"/>
    <col min="84" max="84" width="11.5703125" hidden="1" customWidth="1"/>
    <col min="85" max="85" width="11.85546875" hidden="1" customWidth="1"/>
    <col min="86" max="86" width="12.140625" hidden="1" customWidth="1"/>
    <col min="87" max="87" width="12.7109375" hidden="1" customWidth="1"/>
    <col min="88" max="88" width="12.28515625" hidden="1" customWidth="1"/>
    <col min="89" max="89" width="9.140625" hidden="1" customWidth="1"/>
    <col min="90" max="90" width="13" hidden="1" customWidth="1"/>
    <col min="91" max="91" width="12.42578125" hidden="1" customWidth="1"/>
    <col min="92" max="92" width="12.140625" hidden="1" customWidth="1"/>
    <col min="93" max="94" width="13.7109375" hidden="1" customWidth="1"/>
    <col min="95" max="95" width="12.140625" hidden="1" customWidth="1"/>
    <col min="96" max="97" width="16.7109375" customWidth="1"/>
    <col min="98" max="98" width="16.140625" customWidth="1"/>
    <col min="99" max="99" width="17.5703125" customWidth="1"/>
    <col min="100" max="100" width="15.5703125" customWidth="1"/>
    <col min="101" max="102" width="16.5703125" customWidth="1"/>
    <col min="103" max="104" width="14.85546875" bestFit="1" customWidth="1"/>
    <col min="105" max="105" width="17.42578125" bestFit="1" customWidth="1"/>
    <col min="106" max="106" width="15.85546875" customWidth="1"/>
    <col min="107" max="108" width="17.5703125" customWidth="1"/>
    <col min="109" max="109" width="13.28515625" customWidth="1"/>
    <col min="110" max="110" width="9.140625" customWidth="1"/>
    <col min="111" max="111" width="9" customWidth="1"/>
    <col min="112" max="112" width="16.140625" customWidth="1"/>
    <col min="113" max="114" width="9.140625" customWidth="1"/>
    <col min="115" max="115" width="15.7109375" customWidth="1"/>
    <col min="116" max="116" width="9.140625" customWidth="1"/>
    <col min="117" max="117" width="12" customWidth="1"/>
    <col min="118" max="119" width="9.140625" customWidth="1"/>
    <col min="120" max="120" width="12.7109375" customWidth="1"/>
    <col min="121" max="122" width="9.140625" customWidth="1"/>
    <col min="123" max="123" width="12.42578125" customWidth="1"/>
    <col min="124" max="125" width="9.140625" customWidth="1"/>
    <col min="126" max="126" width="12" customWidth="1"/>
    <col min="127" max="127" width="10.85546875" customWidth="1"/>
    <col min="128" max="129" width="9.140625" customWidth="1"/>
    <col min="130" max="130" width="12.140625" customWidth="1"/>
    <col min="131" max="131" width="11.7109375" customWidth="1"/>
    <col min="132" max="132" width="11" customWidth="1"/>
    <col min="133" max="133" width="12.28515625" customWidth="1"/>
    <col min="134" max="134" width="12.5703125" customWidth="1"/>
    <col min="135" max="135" width="12.42578125" customWidth="1"/>
    <col min="136" max="136" width="20.42578125" customWidth="1"/>
    <col min="137" max="138" width="11.85546875" customWidth="1"/>
    <col min="139" max="139" width="11.7109375" customWidth="1"/>
    <col min="140" max="149" width="9.140625" customWidth="1"/>
    <col min="150" max="182" width="9.140625" hidden="1" customWidth="1"/>
    <col min="183" max="183" width="18" bestFit="1" customWidth="1"/>
    <col min="184" max="184" width="15.28515625" bestFit="1" customWidth="1"/>
    <col min="185" max="185" width="16" customWidth="1"/>
  </cols>
  <sheetData>
    <row r="2" spans="1:185" ht="22.5" x14ac:dyDescent="0.3">
      <c r="A2" s="69" t="s">
        <v>1388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</row>
    <row r="3" spans="1:185" s="39" customFormat="1" ht="15.75" thickBot="1" x14ac:dyDescent="0.3">
      <c r="O3" s="40">
        <f>SUBTOTAL(9,O6:O590)</f>
        <v>0</v>
      </c>
      <c r="P3" s="40">
        <f>SUBTOTAL(9,P6:P590)</f>
        <v>0</v>
      </c>
      <c r="Q3" s="40">
        <f>SUBTOTAL(9,Q6:Q590)</f>
        <v>0</v>
      </c>
      <c r="R3" s="40">
        <f>SUBTOTAL(9,R6:R590)</f>
        <v>0</v>
      </c>
      <c r="S3" s="40">
        <f>SUBTOTAL(9,S6:S646)</f>
        <v>0</v>
      </c>
      <c r="T3" s="40">
        <f>SUBTOTAL(9,T6:T646)</f>
        <v>0</v>
      </c>
      <c r="U3" s="40">
        <f>SUBTOTAL(9,U6:U646)</f>
        <v>0</v>
      </c>
      <c r="V3" s="40">
        <f>SUBTOTAL(9,V6:V646)</f>
        <v>0</v>
      </c>
      <c r="W3" s="40">
        <f>SUBTOTAL(9,W6:W646)</f>
        <v>0</v>
      </c>
      <c r="X3" s="40">
        <f t="shared" ref="X3:BA3" si="0">SUBTOTAL(9,X6:X590)</f>
        <v>0</v>
      </c>
      <c r="Y3" s="40">
        <f t="shared" si="0"/>
        <v>920332.08</v>
      </c>
      <c r="Z3" s="40">
        <f t="shared" si="0"/>
        <v>0</v>
      </c>
      <c r="AA3" s="40">
        <f t="shared" si="0"/>
        <v>0</v>
      </c>
      <c r="AB3" s="40">
        <f t="shared" si="0"/>
        <v>0</v>
      </c>
      <c r="AC3" s="40">
        <f t="shared" si="0"/>
        <v>0</v>
      </c>
      <c r="AD3" s="40">
        <f t="shared" si="0"/>
        <v>0</v>
      </c>
      <c r="AE3" s="40">
        <f t="shared" si="0"/>
        <v>0</v>
      </c>
      <c r="AF3" s="40">
        <f t="shared" si="0"/>
        <v>0</v>
      </c>
      <c r="AG3" s="40">
        <f t="shared" si="0"/>
        <v>0</v>
      </c>
      <c r="AH3" s="40">
        <f t="shared" si="0"/>
        <v>0</v>
      </c>
      <c r="AI3" s="40">
        <f t="shared" si="0"/>
        <v>0</v>
      </c>
      <c r="AJ3" s="40">
        <f t="shared" si="0"/>
        <v>0</v>
      </c>
      <c r="AK3" s="40">
        <f t="shared" si="0"/>
        <v>0</v>
      </c>
      <c r="AL3" s="40">
        <f t="shared" si="0"/>
        <v>0</v>
      </c>
      <c r="AM3" s="40">
        <f t="shared" si="0"/>
        <v>0</v>
      </c>
      <c r="AN3" s="40">
        <f t="shared" si="0"/>
        <v>0</v>
      </c>
      <c r="AO3" s="40">
        <f t="shared" si="0"/>
        <v>0</v>
      </c>
      <c r="AP3" s="40">
        <f t="shared" si="0"/>
        <v>0</v>
      </c>
      <c r="AQ3" s="40">
        <f t="shared" si="0"/>
        <v>0</v>
      </c>
      <c r="AR3" s="40">
        <f t="shared" si="0"/>
        <v>0</v>
      </c>
      <c r="AS3" s="40">
        <f t="shared" si="0"/>
        <v>0</v>
      </c>
      <c r="AT3" s="40">
        <f t="shared" si="0"/>
        <v>0</v>
      </c>
      <c r="AU3" s="40">
        <f t="shared" si="0"/>
        <v>0</v>
      </c>
      <c r="AV3" s="40">
        <f t="shared" si="0"/>
        <v>0</v>
      </c>
      <c r="AW3" s="40">
        <f t="shared" si="0"/>
        <v>0</v>
      </c>
      <c r="AX3" s="40">
        <f t="shared" si="0"/>
        <v>0</v>
      </c>
      <c r="AY3" s="40">
        <f t="shared" si="0"/>
        <v>0</v>
      </c>
      <c r="AZ3" s="40">
        <f t="shared" si="0"/>
        <v>0</v>
      </c>
      <c r="BA3" s="40">
        <f t="shared" si="0"/>
        <v>0</v>
      </c>
      <c r="BB3" s="40">
        <f t="shared" ref="BB3:BX3" si="1">SUBTOTAL(9,BB6:BB590)</f>
        <v>0</v>
      </c>
      <c r="BC3" s="40">
        <f t="shared" si="1"/>
        <v>0</v>
      </c>
      <c r="BD3" s="40">
        <f t="shared" si="1"/>
        <v>0</v>
      </c>
      <c r="BE3" s="40">
        <f t="shared" si="1"/>
        <v>0</v>
      </c>
      <c r="BF3" s="40">
        <f t="shared" si="1"/>
        <v>0</v>
      </c>
      <c r="BG3" s="40">
        <f t="shared" si="1"/>
        <v>0</v>
      </c>
      <c r="BH3" s="40">
        <f t="shared" si="1"/>
        <v>0</v>
      </c>
      <c r="BI3" s="40">
        <f t="shared" si="1"/>
        <v>0</v>
      </c>
      <c r="BJ3" s="40">
        <f t="shared" si="1"/>
        <v>0</v>
      </c>
      <c r="BK3" s="40">
        <f t="shared" si="1"/>
        <v>0</v>
      </c>
      <c r="BL3" s="40">
        <f t="shared" si="1"/>
        <v>0</v>
      </c>
      <c r="BM3" s="40">
        <f t="shared" si="1"/>
        <v>0</v>
      </c>
      <c r="BN3" s="40">
        <f t="shared" si="1"/>
        <v>0</v>
      </c>
      <c r="BO3" s="40">
        <f t="shared" si="1"/>
        <v>0</v>
      </c>
      <c r="BP3" s="40">
        <f t="shared" si="1"/>
        <v>0</v>
      </c>
      <c r="BQ3" s="40">
        <f t="shared" si="1"/>
        <v>0</v>
      </c>
      <c r="BR3" s="40">
        <f t="shared" si="1"/>
        <v>0</v>
      </c>
      <c r="BS3" s="40">
        <f t="shared" si="1"/>
        <v>0</v>
      </c>
      <c r="BT3" s="40">
        <f t="shared" si="1"/>
        <v>0</v>
      </c>
      <c r="BU3" s="40">
        <f t="shared" si="1"/>
        <v>0</v>
      </c>
      <c r="BV3" s="40">
        <f t="shared" si="1"/>
        <v>0</v>
      </c>
      <c r="BW3" s="40">
        <f t="shared" si="1"/>
        <v>0</v>
      </c>
      <c r="BX3" s="40">
        <f t="shared" si="1"/>
        <v>0</v>
      </c>
      <c r="BY3" s="40">
        <f>SUBTOTAL(9,BY6:BY646)</f>
        <v>285000000</v>
      </c>
      <c r="BZ3" s="40">
        <f>SUBTOTAL(9,BZ6:BZ646)</f>
        <v>225000000</v>
      </c>
      <c r="CA3" s="40">
        <f>SUBTOTAL(9,CA6:CA646)</f>
        <v>590000000</v>
      </c>
      <c r="CB3" s="40">
        <f t="shared" ref="CB3:CT3" si="2">SUBTOTAL(9,CB6:CB590)</f>
        <v>795000000</v>
      </c>
      <c r="CC3" s="40">
        <f t="shared" si="2"/>
        <v>0</v>
      </c>
      <c r="CD3" s="40">
        <f t="shared" si="2"/>
        <v>0</v>
      </c>
      <c r="CE3" s="40">
        <f t="shared" si="2"/>
        <v>0</v>
      </c>
      <c r="CF3" s="40">
        <f t="shared" si="2"/>
        <v>0</v>
      </c>
      <c r="CG3" s="40">
        <f t="shared" si="2"/>
        <v>185000000</v>
      </c>
      <c r="CH3" s="40">
        <f t="shared" si="2"/>
        <v>0</v>
      </c>
      <c r="CI3" s="40">
        <f t="shared" si="2"/>
        <v>0</v>
      </c>
      <c r="CJ3" s="40">
        <f t="shared" si="2"/>
        <v>0</v>
      </c>
      <c r="CK3" s="40">
        <f t="shared" si="2"/>
        <v>0</v>
      </c>
      <c r="CL3" s="40">
        <f t="shared" si="2"/>
        <v>0</v>
      </c>
      <c r="CM3" s="40">
        <f t="shared" si="2"/>
        <v>0</v>
      </c>
      <c r="CN3" s="40">
        <f t="shared" si="2"/>
        <v>0</v>
      </c>
      <c r="CO3" s="40">
        <f t="shared" si="2"/>
        <v>0</v>
      </c>
      <c r="CP3" s="40">
        <f t="shared" si="2"/>
        <v>0</v>
      </c>
      <c r="CQ3" s="40">
        <f t="shared" si="2"/>
        <v>0</v>
      </c>
      <c r="CR3" s="40">
        <f t="shared" si="2"/>
        <v>0</v>
      </c>
      <c r="CS3" s="40">
        <f t="shared" si="2"/>
        <v>0</v>
      </c>
      <c r="CT3" s="40">
        <f t="shared" si="2"/>
        <v>137637600</v>
      </c>
      <c r="CU3" s="40">
        <f>SUBTOTAL(9,CU6:CU646)</f>
        <v>0</v>
      </c>
      <c r="CV3" s="40">
        <f t="shared" ref="CV3:DB3" si="3">SUBTOTAL(9,CV6:CV646)</f>
        <v>0</v>
      </c>
      <c r="CW3" s="40">
        <f t="shared" si="3"/>
        <v>0</v>
      </c>
      <c r="CX3" s="40">
        <f t="shared" si="3"/>
        <v>0</v>
      </c>
      <c r="CY3" s="40">
        <f t="shared" si="3"/>
        <v>95371200</v>
      </c>
      <c r="CZ3" s="40">
        <f t="shared" si="3"/>
        <v>180864000</v>
      </c>
      <c r="DA3" s="40">
        <f t="shared" si="3"/>
        <v>437310200</v>
      </c>
      <c r="DB3" s="40">
        <f t="shared" si="3"/>
        <v>574947800</v>
      </c>
    </row>
    <row r="4" spans="1:185" s="38" customFormat="1" ht="19.5" customHeight="1" thickTop="1" thickBot="1" x14ac:dyDescent="0.3">
      <c r="A4" s="95" t="s">
        <v>1262</v>
      </c>
      <c r="B4" s="92" t="s">
        <v>0</v>
      </c>
      <c r="C4" s="92" t="s">
        <v>1</v>
      </c>
      <c r="D4" s="92" t="s">
        <v>2</v>
      </c>
      <c r="E4" s="92" t="s">
        <v>5</v>
      </c>
      <c r="F4" s="92" t="s">
        <v>3</v>
      </c>
      <c r="G4" s="92" t="s">
        <v>4</v>
      </c>
      <c r="H4" s="94" t="s">
        <v>6</v>
      </c>
      <c r="I4" s="94"/>
      <c r="J4" s="94"/>
      <c r="K4" s="94"/>
      <c r="L4" s="94"/>
      <c r="M4" s="94"/>
      <c r="N4" s="94"/>
      <c r="O4" s="86" t="s">
        <v>1375</v>
      </c>
      <c r="P4" s="87"/>
      <c r="Q4" s="87"/>
      <c r="R4" s="88"/>
      <c r="S4" s="86" t="s">
        <v>1376</v>
      </c>
      <c r="T4" s="87"/>
      <c r="U4" s="87"/>
      <c r="V4" s="87"/>
      <c r="W4" s="88"/>
      <c r="X4" s="86" t="s">
        <v>1478</v>
      </c>
      <c r="Y4" s="87"/>
      <c r="Z4" s="87"/>
      <c r="AA4" s="87"/>
      <c r="AB4" s="88"/>
      <c r="AC4" s="85" t="s">
        <v>1377</v>
      </c>
      <c r="AD4" s="85"/>
      <c r="AE4" s="85"/>
      <c r="AF4" s="85"/>
      <c r="AG4" s="85"/>
      <c r="AH4" s="85"/>
      <c r="AI4" s="85" t="s">
        <v>1378</v>
      </c>
      <c r="AJ4" s="85"/>
      <c r="AK4" s="85"/>
      <c r="AL4" s="85"/>
      <c r="AM4" s="85"/>
      <c r="AN4" s="85"/>
      <c r="AO4" s="85" t="s">
        <v>1379</v>
      </c>
      <c r="AP4" s="85"/>
      <c r="AQ4" s="85"/>
      <c r="AR4" s="85"/>
      <c r="AS4" s="85"/>
      <c r="AT4" s="85"/>
      <c r="AU4" s="85"/>
      <c r="AV4" s="85"/>
      <c r="AW4" s="85" t="s">
        <v>1380</v>
      </c>
      <c r="AX4" s="85"/>
      <c r="AY4" s="85"/>
      <c r="AZ4" s="85"/>
      <c r="BA4" s="86" t="s">
        <v>1381</v>
      </c>
      <c r="BB4" s="87"/>
      <c r="BC4" s="87"/>
      <c r="BD4" s="87"/>
      <c r="BE4" s="85" t="s">
        <v>1382</v>
      </c>
      <c r="BF4" s="85"/>
      <c r="BG4" s="85"/>
      <c r="BH4" s="85"/>
      <c r="BI4" s="85"/>
      <c r="BJ4" s="85" t="s">
        <v>1383</v>
      </c>
      <c r="BK4" s="85"/>
      <c r="BL4" s="85"/>
      <c r="BM4" s="85"/>
      <c r="BN4" s="85" t="s">
        <v>1384</v>
      </c>
      <c r="BO4" s="85"/>
      <c r="BP4" s="85"/>
      <c r="BQ4" s="85"/>
      <c r="BR4" s="86" t="s">
        <v>1385</v>
      </c>
      <c r="BS4" s="87"/>
      <c r="BT4" s="87"/>
      <c r="BU4" s="87"/>
      <c r="BV4" s="87"/>
      <c r="BW4" s="87"/>
      <c r="BX4" s="88"/>
      <c r="BY4" s="89" t="s">
        <v>7</v>
      </c>
      <c r="BZ4" s="90"/>
      <c r="CA4" s="90"/>
      <c r="CB4" s="90"/>
      <c r="CC4" s="90"/>
      <c r="CD4" s="90"/>
      <c r="CE4" s="90"/>
      <c r="CF4" s="90"/>
      <c r="CG4" s="90"/>
      <c r="CH4" s="90"/>
      <c r="CI4" s="90"/>
      <c r="CJ4" s="90"/>
      <c r="CK4" s="90"/>
      <c r="CL4" s="90"/>
      <c r="CM4" s="90"/>
      <c r="CN4" s="90"/>
      <c r="CO4" s="90"/>
      <c r="CP4" s="90"/>
      <c r="CQ4" s="91"/>
      <c r="CR4" s="76" t="s">
        <v>1350</v>
      </c>
      <c r="CS4" s="76"/>
      <c r="CT4" s="76"/>
      <c r="CU4" s="76" t="s">
        <v>1351</v>
      </c>
      <c r="CV4" s="76"/>
      <c r="CW4" s="76"/>
      <c r="CX4" s="76"/>
      <c r="CY4" s="76" t="s">
        <v>1352</v>
      </c>
      <c r="CZ4" s="76"/>
      <c r="DA4" s="76"/>
      <c r="DB4" s="77" t="s">
        <v>8</v>
      </c>
      <c r="DC4" s="76" t="s">
        <v>1353</v>
      </c>
      <c r="DD4" s="76"/>
      <c r="DE4" s="76"/>
      <c r="DF4" s="76" t="s">
        <v>1354</v>
      </c>
      <c r="DG4" s="76"/>
      <c r="DH4" s="76"/>
      <c r="DI4" s="76" t="s">
        <v>1355</v>
      </c>
      <c r="DJ4" s="76"/>
      <c r="DK4" s="76"/>
      <c r="DL4" s="77" t="s">
        <v>8</v>
      </c>
      <c r="DM4" s="77" t="s">
        <v>9</v>
      </c>
      <c r="DN4" s="76" t="s">
        <v>1356</v>
      </c>
      <c r="DO4" s="76"/>
      <c r="DP4" s="76"/>
      <c r="DQ4" s="76" t="s">
        <v>1357</v>
      </c>
      <c r="DR4" s="76"/>
      <c r="DS4" s="76"/>
      <c r="DT4" s="76" t="s">
        <v>1358</v>
      </c>
      <c r="DU4" s="76"/>
      <c r="DV4" s="76"/>
      <c r="DW4" s="77" t="s">
        <v>8</v>
      </c>
      <c r="DX4" s="76" t="s">
        <v>1359</v>
      </c>
      <c r="DY4" s="76"/>
      <c r="DZ4" s="76"/>
      <c r="EA4" s="76" t="s">
        <v>1360</v>
      </c>
      <c r="EB4" s="76"/>
      <c r="EC4" s="76"/>
      <c r="ED4" s="76" t="s">
        <v>1361</v>
      </c>
      <c r="EE4" s="76"/>
      <c r="EF4" s="76"/>
      <c r="EG4" s="77" t="s">
        <v>8</v>
      </c>
      <c r="EH4" s="79" t="s">
        <v>9</v>
      </c>
      <c r="EI4" s="80" t="s">
        <v>10</v>
      </c>
      <c r="EJ4" s="84" t="s">
        <v>1362</v>
      </c>
      <c r="EK4" s="84"/>
      <c r="EL4" s="84"/>
      <c r="EM4" s="75" t="s">
        <v>1363</v>
      </c>
      <c r="EN4" s="70"/>
      <c r="EO4" s="70"/>
      <c r="EP4" s="70" t="s">
        <v>1364</v>
      </c>
      <c r="EQ4" s="70"/>
      <c r="ER4" s="70"/>
      <c r="ES4" s="71" t="s">
        <v>11</v>
      </c>
      <c r="ET4" s="70" t="s">
        <v>1365</v>
      </c>
      <c r="EU4" s="70"/>
      <c r="EV4" s="70"/>
      <c r="EW4" s="70" t="s">
        <v>1366</v>
      </c>
      <c r="EX4" s="70"/>
      <c r="EY4" s="70"/>
      <c r="EZ4" s="70" t="s">
        <v>1367</v>
      </c>
      <c r="FA4" s="70"/>
      <c r="FB4" s="70"/>
      <c r="FC4" s="71" t="s">
        <v>11</v>
      </c>
      <c r="FD4" s="71" t="s">
        <v>12</v>
      </c>
      <c r="FE4" s="83" t="s">
        <v>1368</v>
      </c>
      <c r="FF4" s="83"/>
      <c r="FG4" s="83"/>
      <c r="FH4" s="70" t="s">
        <v>1369</v>
      </c>
      <c r="FI4" s="70"/>
      <c r="FJ4" s="70"/>
      <c r="FK4" s="70" t="s">
        <v>1370</v>
      </c>
      <c r="FL4" s="70"/>
      <c r="FM4" s="70"/>
      <c r="FN4" s="71" t="s">
        <v>11</v>
      </c>
      <c r="FO4" s="70" t="s">
        <v>1371</v>
      </c>
      <c r="FP4" s="70"/>
      <c r="FQ4" s="70"/>
      <c r="FR4" s="70" t="s">
        <v>1372</v>
      </c>
      <c r="FS4" s="70"/>
      <c r="FT4" s="70"/>
      <c r="FU4" s="70" t="s">
        <v>1373</v>
      </c>
      <c r="FV4" s="70"/>
      <c r="FW4" s="70"/>
      <c r="FX4" s="71" t="s">
        <v>11</v>
      </c>
      <c r="FY4" s="73" t="s">
        <v>12</v>
      </c>
      <c r="FZ4" s="82" t="s">
        <v>13</v>
      </c>
    </row>
    <row r="5" spans="1:185" ht="43.5" customHeight="1" x14ac:dyDescent="0.25">
      <c r="A5" s="96"/>
      <c r="B5" s="93"/>
      <c r="C5" s="93"/>
      <c r="D5" s="93"/>
      <c r="E5" s="93"/>
      <c r="F5" s="93"/>
      <c r="G5" s="93"/>
      <c r="H5" s="1" t="s">
        <v>1374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2" t="s">
        <v>14</v>
      </c>
      <c r="P5" s="2" t="s">
        <v>20</v>
      </c>
      <c r="Q5" s="2" t="s">
        <v>21</v>
      </c>
      <c r="R5" s="2" t="s">
        <v>16</v>
      </c>
      <c r="S5" s="2" t="s">
        <v>14</v>
      </c>
      <c r="T5" s="2" t="s">
        <v>20</v>
      </c>
      <c r="U5" s="2" t="s">
        <v>21</v>
      </c>
      <c r="V5" s="2" t="s">
        <v>16</v>
      </c>
      <c r="W5" s="2" t="s">
        <v>1426</v>
      </c>
      <c r="X5" s="2" t="s">
        <v>14</v>
      </c>
      <c r="Y5" s="2" t="s">
        <v>20</v>
      </c>
      <c r="Z5" s="2" t="s">
        <v>21</v>
      </c>
      <c r="AA5" s="2" t="s">
        <v>16</v>
      </c>
      <c r="AB5" s="2" t="s">
        <v>17</v>
      </c>
      <c r="AC5" s="2" t="s">
        <v>14</v>
      </c>
      <c r="AD5" s="2" t="s">
        <v>22</v>
      </c>
      <c r="AE5" s="2" t="s">
        <v>23</v>
      </c>
      <c r="AF5" s="2" t="s">
        <v>20</v>
      </c>
      <c r="AG5" s="2" t="s">
        <v>21</v>
      </c>
      <c r="AH5" s="2" t="s">
        <v>16</v>
      </c>
      <c r="AI5" s="2" t="s">
        <v>14</v>
      </c>
      <c r="AJ5" s="2" t="s">
        <v>22</v>
      </c>
      <c r="AK5" s="2" t="s">
        <v>24</v>
      </c>
      <c r="AL5" s="2" t="s">
        <v>20</v>
      </c>
      <c r="AM5" s="2" t="s">
        <v>21</v>
      </c>
      <c r="AN5" s="2" t="s">
        <v>16</v>
      </c>
      <c r="AO5" s="2" t="s">
        <v>14</v>
      </c>
      <c r="AP5" s="2" t="s">
        <v>22</v>
      </c>
      <c r="AQ5" s="2" t="s">
        <v>24</v>
      </c>
      <c r="AR5" s="2" t="s">
        <v>20</v>
      </c>
      <c r="AS5" s="2" t="s">
        <v>21</v>
      </c>
      <c r="AT5" s="2" t="s">
        <v>16</v>
      </c>
      <c r="AU5" s="2" t="s">
        <v>17</v>
      </c>
      <c r="AV5" s="2" t="s">
        <v>18</v>
      </c>
      <c r="AW5" s="2" t="s">
        <v>24</v>
      </c>
      <c r="AX5" s="2" t="s">
        <v>20</v>
      </c>
      <c r="AY5" s="2" t="s">
        <v>21</v>
      </c>
      <c r="AZ5" s="2" t="s">
        <v>16</v>
      </c>
      <c r="BA5" s="2" t="s">
        <v>24</v>
      </c>
      <c r="BB5" s="2" t="s">
        <v>20</v>
      </c>
      <c r="BC5" s="2" t="s">
        <v>21</v>
      </c>
      <c r="BD5" s="2" t="s">
        <v>16</v>
      </c>
      <c r="BE5" s="2" t="s">
        <v>14</v>
      </c>
      <c r="BF5" s="2" t="s">
        <v>20</v>
      </c>
      <c r="BG5" s="2" t="s">
        <v>21</v>
      </c>
      <c r="BH5" s="2" t="s">
        <v>16</v>
      </c>
      <c r="BI5" s="2" t="s">
        <v>17</v>
      </c>
      <c r="BJ5" s="2" t="s">
        <v>14</v>
      </c>
      <c r="BK5" s="2" t="s">
        <v>20</v>
      </c>
      <c r="BL5" s="2" t="s">
        <v>21</v>
      </c>
      <c r="BM5" s="2" t="s">
        <v>16</v>
      </c>
      <c r="BN5" s="2" t="s">
        <v>14</v>
      </c>
      <c r="BO5" s="2" t="s">
        <v>20</v>
      </c>
      <c r="BP5" s="2" t="s">
        <v>21</v>
      </c>
      <c r="BQ5" s="2" t="s">
        <v>16</v>
      </c>
      <c r="BR5" s="2" t="s">
        <v>14</v>
      </c>
      <c r="BS5" s="2" t="s">
        <v>20</v>
      </c>
      <c r="BT5" s="2" t="s">
        <v>21</v>
      </c>
      <c r="BU5" s="2" t="s">
        <v>16</v>
      </c>
      <c r="BV5" s="2" t="s">
        <v>17</v>
      </c>
      <c r="BW5" s="2" t="s">
        <v>18</v>
      </c>
      <c r="BX5" s="2" t="s">
        <v>25</v>
      </c>
      <c r="BY5" s="2" t="s">
        <v>26</v>
      </c>
      <c r="BZ5" s="2" t="s">
        <v>27</v>
      </c>
      <c r="CA5" s="2" t="s">
        <v>28</v>
      </c>
      <c r="CB5" s="2" t="s">
        <v>29</v>
      </c>
      <c r="CC5" s="2" t="s">
        <v>30</v>
      </c>
      <c r="CD5" s="2" t="s">
        <v>31</v>
      </c>
      <c r="CE5" s="2" t="s">
        <v>32</v>
      </c>
      <c r="CF5" s="2" t="s">
        <v>29</v>
      </c>
      <c r="CG5" s="2" t="s">
        <v>33</v>
      </c>
      <c r="CH5" s="2" t="s">
        <v>34</v>
      </c>
      <c r="CI5" s="2" t="s">
        <v>35</v>
      </c>
      <c r="CJ5" s="2" t="s">
        <v>36</v>
      </c>
      <c r="CK5" s="2" t="s">
        <v>29</v>
      </c>
      <c r="CL5" s="2" t="s">
        <v>37</v>
      </c>
      <c r="CM5" s="2" t="s">
        <v>38</v>
      </c>
      <c r="CN5" s="2" t="s">
        <v>39</v>
      </c>
      <c r="CO5" s="2" t="s">
        <v>29</v>
      </c>
      <c r="CP5" s="2" t="s">
        <v>33</v>
      </c>
      <c r="CQ5" s="2" t="s">
        <v>1349</v>
      </c>
      <c r="CR5" s="2" t="s">
        <v>41</v>
      </c>
      <c r="CS5" s="2" t="s">
        <v>42</v>
      </c>
      <c r="CT5" s="2" t="s">
        <v>40</v>
      </c>
      <c r="CU5" s="2" t="s">
        <v>41</v>
      </c>
      <c r="CV5" s="2" t="s">
        <v>42</v>
      </c>
      <c r="CW5" s="2" t="s">
        <v>1460</v>
      </c>
      <c r="CX5" s="2" t="s">
        <v>40</v>
      </c>
      <c r="CY5" s="2" t="s">
        <v>41</v>
      </c>
      <c r="CZ5" s="2" t="s">
        <v>42</v>
      </c>
      <c r="DA5" s="2" t="s">
        <v>40</v>
      </c>
      <c r="DB5" s="78"/>
      <c r="DC5" s="3" t="s">
        <v>43</v>
      </c>
      <c r="DD5" s="3" t="s">
        <v>44</v>
      </c>
      <c r="DE5" s="3" t="s">
        <v>40</v>
      </c>
      <c r="DF5" s="3" t="s">
        <v>41</v>
      </c>
      <c r="DG5" s="3" t="s">
        <v>42</v>
      </c>
      <c r="DH5" s="3" t="s">
        <v>40</v>
      </c>
      <c r="DI5" s="3" t="s">
        <v>41</v>
      </c>
      <c r="DJ5" s="3" t="s">
        <v>42</v>
      </c>
      <c r="DK5" s="3" t="s">
        <v>40</v>
      </c>
      <c r="DL5" s="78"/>
      <c r="DM5" s="78"/>
      <c r="DN5" s="3" t="s">
        <v>41</v>
      </c>
      <c r="DO5" s="3" t="s">
        <v>42</v>
      </c>
      <c r="DP5" s="3" t="s">
        <v>40</v>
      </c>
      <c r="DQ5" s="3" t="s">
        <v>41</v>
      </c>
      <c r="DR5" s="3" t="s">
        <v>42</v>
      </c>
      <c r="DS5" s="3" t="s">
        <v>40</v>
      </c>
      <c r="DT5" s="3" t="s">
        <v>41</v>
      </c>
      <c r="DU5" s="3" t="s">
        <v>42</v>
      </c>
      <c r="DV5" s="3" t="s">
        <v>40</v>
      </c>
      <c r="DW5" s="78"/>
      <c r="DX5" s="3" t="s">
        <v>43</v>
      </c>
      <c r="DY5" s="3" t="s">
        <v>44</v>
      </c>
      <c r="DZ5" s="3" t="s">
        <v>40</v>
      </c>
      <c r="EA5" s="3" t="s">
        <v>41</v>
      </c>
      <c r="EB5" s="3" t="s">
        <v>42</v>
      </c>
      <c r="EC5" s="3" t="s">
        <v>40</v>
      </c>
      <c r="ED5" s="3" t="s">
        <v>41</v>
      </c>
      <c r="EE5" s="3" t="s">
        <v>42</v>
      </c>
      <c r="EF5" s="3" t="s">
        <v>40</v>
      </c>
      <c r="EG5" s="78"/>
      <c r="EH5" s="80"/>
      <c r="EI5" s="81"/>
      <c r="EJ5" s="2" t="s">
        <v>1386</v>
      </c>
      <c r="EK5" s="2" t="s">
        <v>1387</v>
      </c>
      <c r="EL5" s="2" t="s">
        <v>45</v>
      </c>
      <c r="EM5" s="4" t="s">
        <v>41</v>
      </c>
      <c r="EN5" s="5" t="s">
        <v>42</v>
      </c>
      <c r="EO5" s="5" t="s">
        <v>46</v>
      </c>
      <c r="EP5" s="5" t="s">
        <v>41</v>
      </c>
      <c r="EQ5" s="5" t="s">
        <v>42</v>
      </c>
      <c r="ER5" s="5" t="s">
        <v>46</v>
      </c>
      <c r="ES5" s="72"/>
      <c r="ET5" s="6" t="s">
        <v>41</v>
      </c>
      <c r="EU5" s="6" t="s">
        <v>42</v>
      </c>
      <c r="EV5" s="6" t="s">
        <v>46</v>
      </c>
      <c r="EW5" s="6" t="s">
        <v>41</v>
      </c>
      <c r="EX5" s="6" t="s">
        <v>42</v>
      </c>
      <c r="EY5" s="6" t="s">
        <v>46</v>
      </c>
      <c r="EZ5" s="6" t="s">
        <v>41</v>
      </c>
      <c r="FA5" s="6" t="s">
        <v>42</v>
      </c>
      <c r="FB5" s="6" t="s">
        <v>46</v>
      </c>
      <c r="FC5" s="72"/>
      <c r="FD5" s="72"/>
      <c r="FE5" s="7" t="s">
        <v>41</v>
      </c>
      <c r="FF5" s="7" t="s">
        <v>42</v>
      </c>
      <c r="FG5" s="7" t="s">
        <v>46</v>
      </c>
      <c r="FH5" s="6" t="s">
        <v>41</v>
      </c>
      <c r="FI5" s="6" t="s">
        <v>42</v>
      </c>
      <c r="FJ5" s="6" t="s">
        <v>46</v>
      </c>
      <c r="FK5" s="6" t="s">
        <v>41</v>
      </c>
      <c r="FL5" s="6" t="s">
        <v>42</v>
      </c>
      <c r="FM5" s="6" t="s">
        <v>46</v>
      </c>
      <c r="FN5" s="72"/>
      <c r="FO5" s="6" t="s">
        <v>41</v>
      </c>
      <c r="FP5" s="6" t="s">
        <v>42</v>
      </c>
      <c r="FQ5" s="6" t="s">
        <v>46</v>
      </c>
      <c r="FR5" s="6" t="s">
        <v>41</v>
      </c>
      <c r="FS5" s="6" t="s">
        <v>42</v>
      </c>
      <c r="FT5" s="6" t="s">
        <v>46</v>
      </c>
      <c r="FU5" s="6" t="s">
        <v>41</v>
      </c>
      <c r="FV5" s="6" t="s">
        <v>42</v>
      </c>
      <c r="FW5" s="6" t="s">
        <v>46</v>
      </c>
      <c r="FX5" s="72"/>
      <c r="FY5" s="74"/>
      <c r="FZ5" s="82"/>
    </row>
    <row r="6" spans="1:185" hidden="1" x14ac:dyDescent="0.25">
      <c r="A6" s="8" t="s">
        <v>1263</v>
      </c>
      <c r="B6" s="8" t="s">
        <v>158</v>
      </c>
      <c r="C6" s="9" t="s">
        <v>159</v>
      </c>
      <c r="D6" s="10" t="s">
        <v>49</v>
      </c>
      <c r="E6" s="9" t="s">
        <v>160</v>
      </c>
      <c r="F6" s="9" t="s">
        <v>50</v>
      </c>
      <c r="G6" s="30" t="s">
        <v>51</v>
      </c>
      <c r="H6" s="11">
        <v>3.5000000000000003E-2</v>
      </c>
      <c r="I6" s="11"/>
      <c r="J6" s="11">
        <v>0.01</v>
      </c>
      <c r="K6" s="11">
        <v>0.01</v>
      </c>
      <c r="L6" s="11">
        <v>5.0000000000000001E-3</v>
      </c>
      <c r="M6" s="11">
        <v>5.0000000000000001E-3</v>
      </c>
      <c r="N6" s="11"/>
      <c r="O6" s="12">
        <f t="shared" ref="O6:O69" si="4">$CT6*I6</f>
        <v>0</v>
      </c>
      <c r="P6" s="12">
        <f t="shared" ref="P6:P37" si="5">IF(EJ6&gt;=40%,CR6*J6*(100%-H6),0)</f>
        <v>0</v>
      </c>
      <c r="Q6" s="12">
        <f t="shared" ref="Q6:Q69" si="6">IF(OR(EK6&gt;=60%,(EJ6+EK6)&gt;=100%),CS6*J6*(100%-H6),0)</f>
        <v>0</v>
      </c>
      <c r="R6" s="12">
        <f t="shared" ref="R6:R37" si="7">IF(EL6&gt;=100%,CT6*(100%-H6)*K6,0)</f>
        <v>585600.6</v>
      </c>
      <c r="S6" s="12">
        <f t="shared" ref="S6:S69" si="8">ROUND(CX6*I6,0)</f>
        <v>0</v>
      </c>
      <c r="T6" s="12">
        <f t="shared" ref="T6:T37" si="9">ROUND(IF(EM6&gt;=40%,CU6*J6*(100%-H6),0),0)</f>
        <v>0</v>
      </c>
      <c r="U6" s="12">
        <f t="shared" ref="U6:U69" si="10">ROUND(IF(OR(EN6&gt;=60%,(EM6+EN6)&gt;=100%),CV6*J6*(100%-H6),0),0)</f>
        <v>0</v>
      </c>
      <c r="V6" s="12">
        <f t="shared" ref="V6:V37" si="11">ROUND(IF(EO6&gt;=100%,CX6*(100%-H6)*K6,0),0)</f>
        <v>407384</v>
      </c>
      <c r="W6" s="12">
        <f>ROUND(CW6*1%,0)</f>
        <v>0</v>
      </c>
      <c r="X6" s="12">
        <f t="shared" ref="X6:X69" si="12">DA6*I6</f>
        <v>0</v>
      </c>
      <c r="Y6" s="12">
        <f t="shared" ref="Y6:Y37" si="13">IF(EP6&gt;=40%,CY6*J6*(100%-H6),0)</f>
        <v>0</v>
      </c>
      <c r="Z6" s="12">
        <f t="shared" ref="Z6:Z37" si="14">IF(OR(EQ6&gt;=60%,(EP6+EQ6)&gt;=100%),CZ6*J6*(100%-H6),0)</f>
        <v>0</v>
      </c>
      <c r="AA6" s="12">
        <f t="shared" ref="AA6:AA37" si="15">IF(ER6&gt;=100%,DA6*K6*(100%-H6),0)</f>
        <v>0</v>
      </c>
      <c r="AB6" s="12">
        <f t="shared" ref="AB6:AB37" si="16">IF(CB6=0,0,IF(DB6&gt;=CB6,DB6*L6*(100%-H6),0))</f>
        <v>0</v>
      </c>
      <c r="AC6" s="12"/>
      <c r="AD6" s="12"/>
      <c r="AE6" s="12"/>
      <c r="AF6" s="12" t="e">
        <f t="shared" ref="AF6:AF69" si="17">IF(ET6&gt;=40%,DC6*J6*(100%-H6),0)</f>
        <v>#DIV/0!</v>
      </c>
      <c r="AG6" s="12" t="e">
        <f t="shared" ref="AG6:AG69" si="18">IF(OR(EU6&gt;=60%,(ET6+EU6)&gt;=100%),DD6*J6*(100%-H6),0)</f>
        <v>#DIV/0!</v>
      </c>
      <c r="AH6" s="12">
        <f t="shared" ref="AH6:AH69" si="19">IF(DE6&gt;=CC6,DE6*K6*(100%-H6),0)</f>
        <v>0</v>
      </c>
      <c r="AI6" s="12"/>
      <c r="AJ6" s="12"/>
      <c r="AK6" s="12"/>
      <c r="AL6" s="12" t="e">
        <f t="shared" ref="AL6:AL69" si="20">IF(EW6&gt;=40%,DF6*$J6*(100%-$H6),0)</f>
        <v>#DIV/0!</v>
      </c>
      <c r="AM6" s="12" t="e">
        <f t="shared" ref="AM6:AM69" si="21">IF(OR(EX6&gt;=60%,(EW6+EX6)&gt;=100%),DG6*$J6*(100%-$H6),0)</f>
        <v>#DIV/0!</v>
      </c>
      <c r="AN6" s="12">
        <f t="shared" ref="AN6:AN69" si="22">IF(DH6&gt;=CD6,DH6*$K6*(100%-$H6),0)</f>
        <v>0</v>
      </c>
      <c r="AO6" s="12"/>
      <c r="AP6" s="12"/>
      <c r="AQ6" s="12"/>
      <c r="AR6" s="12" t="e">
        <f t="shared" ref="AR6:AR69" si="23">IF(EZ6&gt;=40%,DI6*$J6*(100%-$H6),0)</f>
        <v>#DIV/0!</v>
      </c>
      <c r="AS6" s="12" t="e">
        <f t="shared" ref="AS6:AS69" si="24">IF(OR(FA6&gt;=60%,(FA6+EZ6)&gt;=100%),DJ6*$J6*(100%-$H6),0)</f>
        <v>#DIV/0!</v>
      </c>
      <c r="AT6" s="12" t="e">
        <f t="shared" ref="AT6:AT69" si="25">IF(FB6&gt;=100%,DK6*$K6*(100%-$H6),0)</f>
        <v>#DIV/0!</v>
      </c>
      <c r="AU6" s="12" t="e">
        <f t="shared" ref="AU6:AU69" si="26">+IF(FC6&gt;=100%,DL6*$L6*(100%-$H6),0)</f>
        <v>#DIV/0!</v>
      </c>
      <c r="AV6" s="12">
        <f t="shared" ref="AV6:AV69" si="27">+IF(FD6&gt;=100%,DM6*M6*(100%-$H6),0)</f>
        <v>0</v>
      </c>
      <c r="AW6" s="12"/>
      <c r="AX6" s="12" t="e">
        <f t="shared" ref="AX6:AX69" si="28">IF(FE6&gt;=40%,DN6*$J6*(100%-$H6),0)</f>
        <v>#DIV/0!</v>
      </c>
      <c r="AY6" s="12" t="e">
        <f t="shared" ref="AY6:AY69" si="29">IF(OR(FF6&gt;=60%,(FE6+FF6)&gt;=100%),DO6*$J6*(100%-$H6),0)</f>
        <v>#DIV/0!</v>
      </c>
      <c r="AZ6" s="12" t="e">
        <f t="shared" ref="AZ6:AZ69" si="30">IF(FG6&gt;=100%,DP6*$K6*(100%-$H6),0)</f>
        <v>#DIV/0!</v>
      </c>
      <c r="BA6" s="12"/>
      <c r="BB6" s="12" t="e">
        <f t="shared" ref="BB6:BB69" si="31">IF(FH6&gt;=40%,DQ6*$J6*(100%-$H6),0)</f>
        <v>#DIV/0!</v>
      </c>
      <c r="BC6" s="12" t="e">
        <f t="shared" ref="BC6:BC69" si="32">IF(OR(FI6&gt;=60%,(FH6+FI6)&gt;=100%),DR6*$J6*(100%-$H6),0)</f>
        <v>#DIV/0!</v>
      </c>
      <c r="BD6" s="12" t="e">
        <f t="shared" ref="BD6:BD69" si="33">IF(FJ6&gt;=100%,DS6*$K6*(100%-$H6),0)</f>
        <v>#DIV/0!</v>
      </c>
      <c r="BE6" s="12"/>
      <c r="BF6" s="12" t="e">
        <f t="shared" ref="BF6:BF69" si="34">IF(FK6&gt;=40%,DT6*$J6*(100%-$H6),0)</f>
        <v>#DIV/0!</v>
      </c>
      <c r="BG6" s="12" t="e">
        <f t="shared" ref="BG6:BG69" si="35">IF(OR(FL6&gt;=60%,(FK6+FL6)&gt;=100%),DU6*J6*(100%-H6),0)</f>
        <v>#DIV/0!</v>
      </c>
      <c r="BH6" s="12" t="e">
        <f t="shared" ref="BH6:BH69" si="36">IF(FM6&gt;=100%,DV6*$K6*(100%-$H6),0)</f>
        <v>#DIV/0!</v>
      </c>
      <c r="BI6" s="12" t="e">
        <f t="shared" ref="BI6:BI69" si="37">+IF(FN6&gt;=100%,DW6*$L6*(100%-$H6),0)</f>
        <v>#DIV/0!</v>
      </c>
      <c r="BJ6" s="12"/>
      <c r="BK6" s="12" t="e">
        <f t="shared" ref="BK6:BK69" si="38">IF(FO6&gt;=40%,DX6*$J6*(100%-$H6),0)</f>
        <v>#DIV/0!</v>
      </c>
      <c r="BL6" s="12" t="e">
        <f t="shared" ref="BL6:BL69" si="39">IF(OR(FP6&gt;=60%,(FO6+FP6)&gt;=100%),DY6*J6*(100%-H6),0)</f>
        <v>#DIV/0!</v>
      </c>
      <c r="BM6" s="12" t="e">
        <f t="shared" ref="BM6:BM69" si="40">IF(FQ6&gt;=100%,DZ6*$K6*(100%-$H6),0)</f>
        <v>#DIV/0!</v>
      </c>
      <c r="BN6" s="12"/>
      <c r="BO6" s="12">
        <f t="shared" ref="BO6:BO69" si="41">IF(FR6&gt;=40%,EA6*$J6*(100%-$H6),0)</f>
        <v>0</v>
      </c>
      <c r="BP6" s="12">
        <f t="shared" ref="BP6:BP69" si="42">IF(OR(FS6&gt;=60%,(FS6+FR6)&gt;=100%),EB6*$J6*(100%-$H6),0)</f>
        <v>0</v>
      </c>
      <c r="BQ6" s="12">
        <f t="shared" ref="BQ6:BQ69" si="43">IF(FT6&gt;=100%,EC6*$K6*(100%-$H6),0)</f>
        <v>0</v>
      </c>
      <c r="BR6" s="12"/>
      <c r="BS6" s="12">
        <f t="shared" ref="BS6:BS69" si="44">IF(FU6&gt;=40%,ED6*$J6*(100%-$H6),0)</f>
        <v>0</v>
      </c>
      <c r="BT6" s="12">
        <f t="shared" ref="BT6:BT69" si="45">IF(OR(FV6&gt;=60%,(FU6+FV6)&gt;=100%),EE6*$J6*(100%-$H6),0)</f>
        <v>0</v>
      </c>
      <c r="BU6" s="12">
        <f t="shared" ref="BU6:BU69" si="46">IF(FW6&gt;=100%,EF6*$K6*(100%-$H6),0)</f>
        <v>0</v>
      </c>
      <c r="BV6" s="12">
        <f t="shared" ref="BV6:BV69" si="47">+IF(FX6&gt;=100%,EG6*$L6*(100%-$H6),0)</f>
        <v>0</v>
      </c>
      <c r="BW6" s="12">
        <f t="shared" ref="BW6:BW69" si="48">+IF(FY6&gt;=100%,EH6*$M6*(100%-$H6),0)</f>
        <v>0</v>
      </c>
      <c r="BX6" s="12"/>
      <c r="BY6" s="12">
        <v>60000000</v>
      </c>
      <c r="BZ6" s="12">
        <v>42000000</v>
      </c>
      <c r="CA6" s="12">
        <f>SUMIFS('[1]TIẾN ĐỘ %'!$M$6:$M$1034,'[1]TIẾN ĐỘ %'!$G$6:$G$1034,$A6,'[1]TIẾN ĐỘ %'!$F$6:$F$1034,$E6)</f>
        <v>60000000</v>
      </c>
      <c r="CB6" s="12">
        <f t="shared" ref="CB6:CB69" si="49">+SUM(BY6:CA6)</f>
        <v>162000000</v>
      </c>
      <c r="CC6" s="12"/>
      <c r="CD6" s="12"/>
      <c r="CE6" s="12"/>
      <c r="CF6" s="12">
        <f t="shared" ref="CF6:CF15" si="50">+SUM(CC6:CE6)</f>
        <v>0</v>
      </c>
      <c r="CG6" s="12">
        <f t="shared" ref="CG6:CG15" si="51">+CF6+CB6</f>
        <v>162000000</v>
      </c>
      <c r="CH6" s="12"/>
      <c r="CI6" s="12"/>
      <c r="CJ6" s="12"/>
      <c r="CK6" s="12">
        <f t="shared" ref="CK6:CK16" si="52">+SUM(CH6:CJ6)</f>
        <v>0</v>
      </c>
      <c r="CL6" s="12"/>
      <c r="CM6" s="12"/>
      <c r="CN6" s="12"/>
      <c r="CO6" s="12">
        <f t="shared" ref="CO6:CO62" si="53">+SUM(CL6:CN6)</f>
        <v>0</v>
      </c>
      <c r="CP6" s="12">
        <f t="shared" ref="CP6:CP62" si="54">+CK6+CO6</f>
        <v>0</v>
      </c>
      <c r="CQ6" s="12"/>
      <c r="CR6" s="12">
        <v>0</v>
      </c>
      <c r="CS6" s="12">
        <v>0</v>
      </c>
      <c r="CT6" s="12">
        <v>60684000</v>
      </c>
      <c r="CU6" s="12">
        <v>0</v>
      </c>
      <c r="CV6" s="12">
        <v>0</v>
      </c>
      <c r="CW6" s="12">
        <v>0</v>
      </c>
      <c r="CX6" s="12">
        <v>42216000</v>
      </c>
      <c r="CY6" s="12">
        <f>SUMIFS('[1]DATA THÔ IN'!$P$4:$P$12031,'[1]DATA THÔ IN'!$H$4:$H$12031,$A6,'[1]DATA THÔ IN'!$AC$4:$AC$12031,$E6,'[1]DATA THÔ IN'!$AH$4:$AH$12031,"Tiến độ 1")</f>
        <v>0</v>
      </c>
      <c r="CZ6" s="12">
        <f>SUMIFS('[1]DATA THÔ IN'!$P$4:$P$12031,'[1]DATA THÔ IN'!$H$4:$H$12031,$A6,'[1]DATA THÔ IN'!$AC$4:$AC$12031,$E6,'[1]DATA THÔ IN'!$AH$4:$AH$12031,"Tiến độ 2")</f>
        <v>0</v>
      </c>
      <c r="DA6" s="12">
        <f>SUMIFS('[1]TIẾN ĐỘ %'!$N$6:$N$1034,'[1]TIẾN ĐỘ %'!$G$6:$G$1034,A6,'[1]TIẾN ĐỘ %'!$F$6:$F$1034,$E6)</f>
        <v>15888000</v>
      </c>
      <c r="DB6" s="12">
        <f>+DA6+CX6+CT6</f>
        <v>118788000</v>
      </c>
      <c r="DC6" s="12"/>
      <c r="DD6" s="12"/>
      <c r="DE6" s="12"/>
      <c r="DF6" s="12"/>
      <c r="DG6" s="12"/>
      <c r="DH6" s="12"/>
      <c r="DI6" s="12"/>
      <c r="DJ6" s="12"/>
      <c r="DK6" s="12"/>
      <c r="DL6" s="12">
        <f t="shared" ref="DL6:DL15" si="55">+DK6+DH6+DE6</f>
        <v>0</v>
      </c>
      <c r="DM6" s="12">
        <f t="shared" ref="DM6:DM15" si="56">+DL6+DB6</f>
        <v>118788000</v>
      </c>
      <c r="DN6" s="12"/>
      <c r="DO6" s="12"/>
      <c r="DP6" s="13"/>
      <c r="DQ6" s="12"/>
      <c r="DR6" s="12"/>
      <c r="DS6" s="13"/>
      <c r="DT6" s="12"/>
      <c r="DU6" s="12"/>
      <c r="DV6" s="12"/>
      <c r="DW6" s="12">
        <f t="shared" ref="DW6:DW17" si="57">+DV6+DS6+DP6</f>
        <v>0</v>
      </c>
      <c r="DX6" s="12"/>
      <c r="DY6" s="12"/>
      <c r="DZ6" s="12"/>
      <c r="EA6" s="12"/>
      <c r="EB6" s="12"/>
      <c r="EC6" s="12"/>
      <c r="ED6" s="12"/>
      <c r="EE6" s="12"/>
      <c r="EF6" s="12"/>
      <c r="EG6" s="12">
        <f t="shared" ref="EG6:EG62" si="58">+EF6+EC6+DZ6</f>
        <v>0</v>
      </c>
      <c r="EH6" s="12">
        <f t="shared" ref="EH6:EH62" si="59">+EG6+DW6</f>
        <v>0</v>
      </c>
      <c r="EI6" s="12"/>
      <c r="EJ6" s="15">
        <f t="shared" ref="EJ6:EJ69" si="60">IFERROR(CR6/BY6,0)</f>
        <v>0</v>
      </c>
      <c r="EK6" s="15">
        <f t="shared" ref="EK6:EK69" si="61">+IFERROR(CS6/BY6,0)</f>
        <v>0</v>
      </c>
      <c r="EL6" s="15">
        <f t="shared" ref="EL6:EL69" si="62">+IFERROR(CT6/BY6,0)</f>
        <v>1.0114000000000001</v>
      </c>
      <c r="EM6" s="16">
        <f>IFERROR(CU6/BZ6,0)</f>
        <v>0</v>
      </c>
      <c r="EN6" s="16">
        <f>IFERROR(CV6/BZ6,0)</f>
        <v>0</v>
      </c>
      <c r="EO6" s="16">
        <f t="shared" ref="EO6:EO14" si="63">IFERROR(CX6/BZ6,0)</f>
        <v>1.0051428571428571</v>
      </c>
      <c r="EP6" s="16">
        <f>IFERROR(CY6/CA6,0)</f>
        <v>0</v>
      </c>
      <c r="EQ6" s="16">
        <f>IFERROR(CZ6/CA6,0)</f>
        <v>0</v>
      </c>
      <c r="ER6" s="16">
        <f>+IFERROR(DA6/CA6,0)</f>
        <v>0.26479999999999998</v>
      </c>
      <c r="ES6" s="16">
        <f>IFERROR(DB6/CB6,0)</f>
        <v>0.73325925925925928</v>
      </c>
      <c r="ET6" s="16" t="e">
        <f t="shared" ref="ET6:ET15" si="64">DC6/CC6</f>
        <v>#DIV/0!</v>
      </c>
      <c r="EU6" s="16" t="e">
        <f t="shared" ref="EU6:EU15" si="65">DD6/CC6</f>
        <v>#DIV/0!</v>
      </c>
      <c r="EV6" s="16" t="e">
        <f t="shared" ref="EV6:EV15" si="66">DE6/CC6</f>
        <v>#DIV/0!</v>
      </c>
      <c r="EW6" s="16" t="e">
        <f t="shared" ref="EW6:EW15" si="67">DF6/CD6</f>
        <v>#DIV/0!</v>
      </c>
      <c r="EX6" s="16" t="e">
        <f t="shared" ref="EX6:EX15" si="68">DG6/CD6</f>
        <v>#DIV/0!</v>
      </c>
      <c r="EY6" s="16" t="e">
        <f t="shared" ref="EY6:EY15" si="69">DH6/CD6</f>
        <v>#DIV/0!</v>
      </c>
      <c r="EZ6" s="16" t="e">
        <f t="shared" ref="EZ6:EZ15" si="70">+DI6/CE6</f>
        <v>#DIV/0!</v>
      </c>
      <c r="FA6" s="16" t="e">
        <f t="shared" ref="FA6:FA15" si="71">+DJ6/CE6</f>
        <v>#DIV/0!</v>
      </c>
      <c r="FB6" s="16" t="e">
        <f t="shared" ref="FB6:FB15" si="72">+DK6/CE6</f>
        <v>#DIV/0!</v>
      </c>
      <c r="FC6" s="16" t="e">
        <f t="shared" ref="FC6:FC15" si="73">+DL6/CF6</f>
        <v>#DIV/0!</v>
      </c>
      <c r="FD6" s="16">
        <f t="shared" ref="FD6:FD15" si="74">+DM6/CG6</f>
        <v>0.73325925925925928</v>
      </c>
      <c r="FE6" s="16" t="e">
        <f t="shared" ref="FE6:FE15" si="75">+DN6/CH6</f>
        <v>#DIV/0!</v>
      </c>
      <c r="FF6" s="16" t="e">
        <f t="shared" ref="FF6:FF15" si="76">+DO6/CH6</f>
        <v>#DIV/0!</v>
      </c>
      <c r="FG6" s="16" t="e">
        <f t="shared" ref="FG6:FH10" si="77">+DP6/CH6</f>
        <v>#DIV/0!</v>
      </c>
      <c r="FH6" s="16" t="e">
        <f t="shared" si="77"/>
        <v>#DIV/0!</v>
      </c>
      <c r="FI6" s="16" t="e">
        <f>+DR6/CI6</f>
        <v>#DIV/0!</v>
      </c>
      <c r="FJ6" s="16" t="e">
        <f t="shared" ref="FJ6:FK10" si="78">+DS6/CI6</f>
        <v>#DIV/0!</v>
      </c>
      <c r="FK6" s="16" t="e">
        <f t="shared" si="78"/>
        <v>#DIV/0!</v>
      </c>
      <c r="FL6" s="16" t="e">
        <f>+DU6/CJ6</f>
        <v>#DIV/0!</v>
      </c>
      <c r="FM6" s="16" t="e">
        <f t="shared" ref="FM6:FO10" si="79">+DV6/CJ6</f>
        <v>#DIV/0!</v>
      </c>
      <c r="FN6" s="16" t="e">
        <f t="shared" si="79"/>
        <v>#DIV/0!</v>
      </c>
      <c r="FO6" s="16" t="e">
        <f t="shared" si="79"/>
        <v>#DIV/0!</v>
      </c>
      <c r="FP6" s="16" t="e">
        <f>+DY6/CL6</f>
        <v>#DIV/0!</v>
      </c>
      <c r="FQ6" s="16" t="e">
        <f>+DZ6/CL6</f>
        <v>#DIV/0!</v>
      </c>
      <c r="FR6" s="17">
        <f t="shared" ref="FR6:FR69" si="80">IFERROR(EA6/CM6,0)</f>
        <v>0</v>
      </c>
      <c r="FS6" s="17">
        <f t="shared" ref="FS6:FS69" si="81">IFERROR(EB6/CM6,0)</f>
        <v>0</v>
      </c>
      <c r="FT6" s="17">
        <f t="shared" ref="FT6:FT69" si="82">IFERROR(EC6/CM6,0)</f>
        <v>0</v>
      </c>
      <c r="FU6" s="18">
        <f t="shared" ref="FU6:FU69" si="83">IFERROR(ED6/CN6,0)</f>
        <v>0</v>
      </c>
      <c r="FV6" s="18">
        <f t="shared" ref="FV6:FV69" si="84">IFERROR(EE6/CN6,0)</f>
        <v>0</v>
      </c>
      <c r="FW6" s="18">
        <f t="shared" ref="FW6:FW69" si="85">IFERROR(EF6/CN6,0)</f>
        <v>0</v>
      </c>
      <c r="FX6" s="18">
        <f t="shared" ref="FX6:FX69" si="86">IFERROR(EG6/CO6,0)</f>
        <v>0</v>
      </c>
      <c r="FY6" s="18">
        <f t="shared" ref="FY6:FY69" si="87">IFERROR(EH6/CP6,0)</f>
        <v>0</v>
      </c>
      <c r="FZ6" s="19"/>
      <c r="GA6" s="36" t="s">
        <v>49</v>
      </c>
      <c r="GB6" s="36"/>
      <c r="GC6" s="37"/>
    </row>
    <row r="7" spans="1:185" hidden="1" x14ac:dyDescent="0.25">
      <c r="A7" s="8" t="s">
        <v>1265</v>
      </c>
      <c r="B7" s="8" t="s">
        <v>163</v>
      </c>
      <c r="C7" s="9" t="s">
        <v>164</v>
      </c>
      <c r="D7" s="10" t="s">
        <v>60</v>
      </c>
      <c r="E7" s="9" t="s">
        <v>160</v>
      </c>
      <c r="F7" s="9" t="s">
        <v>61</v>
      </c>
      <c r="G7" s="9" t="s">
        <v>51</v>
      </c>
      <c r="H7" s="11">
        <v>3.5000000000000003E-2</v>
      </c>
      <c r="I7" s="11"/>
      <c r="J7" s="11">
        <v>0.01</v>
      </c>
      <c r="K7" s="11">
        <v>0.01</v>
      </c>
      <c r="L7" s="11">
        <v>5.0000000000000001E-3</v>
      </c>
      <c r="M7" s="11">
        <v>5.0000000000000001E-3</v>
      </c>
      <c r="N7" s="11"/>
      <c r="O7" s="12">
        <f t="shared" si="4"/>
        <v>0</v>
      </c>
      <c r="P7" s="12">
        <f t="shared" si="5"/>
        <v>125990.39999999999</v>
      </c>
      <c r="Q7" s="12">
        <f t="shared" si="6"/>
        <v>0</v>
      </c>
      <c r="R7" s="12">
        <f t="shared" si="7"/>
        <v>204734.4</v>
      </c>
      <c r="S7" s="12">
        <f t="shared" si="8"/>
        <v>0</v>
      </c>
      <c r="T7" s="12">
        <f t="shared" si="9"/>
        <v>0</v>
      </c>
      <c r="U7" s="12">
        <f t="shared" si="10"/>
        <v>212146</v>
      </c>
      <c r="V7" s="12">
        <f t="shared" si="11"/>
        <v>212146</v>
      </c>
      <c r="W7" s="12">
        <f t="shared" ref="W7:W70" si="88">ROUND(CW7*1%,0)</f>
        <v>0</v>
      </c>
      <c r="X7" s="12">
        <f t="shared" si="12"/>
        <v>0</v>
      </c>
      <c r="Y7" s="12">
        <f t="shared" si="13"/>
        <v>241558.8</v>
      </c>
      <c r="Z7" s="12">
        <f t="shared" si="14"/>
        <v>0</v>
      </c>
      <c r="AA7" s="12">
        <f t="shared" si="15"/>
        <v>241558.8</v>
      </c>
      <c r="AB7" s="12">
        <f t="shared" si="16"/>
        <v>329219.39999999997</v>
      </c>
      <c r="AC7" s="12"/>
      <c r="AD7" s="12"/>
      <c r="AE7" s="12"/>
      <c r="AF7" s="12" t="e">
        <f t="shared" si="17"/>
        <v>#DIV/0!</v>
      </c>
      <c r="AG7" s="12" t="e">
        <f t="shared" si="18"/>
        <v>#DIV/0!</v>
      </c>
      <c r="AH7" s="12">
        <f t="shared" si="19"/>
        <v>0</v>
      </c>
      <c r="AI7" s="12"/>
      <c r="AJ7" s="12"/>
      <c r="AK7" s="12"/>
      <c r="AL7" s="12" t="e">
        <f t="shared" si="20"/>
        <v>#DIV/0!</v>
      </c>
      <c r="AM7" s="12" t="e">
        <f t="shared" si="21"/>
        <v>#DIV/0!</v>
      </c>
      <c r="AN7" s="12">
        <f t="shared" si="22"/>
        <v>0</v>
      </c>
      <c r="AO7" s="12"/>
      <c r="AP7" s="12"/>
      <c r="AQ7" s="12"/>
      <c r="AR7" s="12" t="e">
        <f t="shared" si="23"/>
        <v>#DIV/0!</v>
      </c>
      <c r="AS7" s="12" t="e">
        <f t="shared" si="24"/>
        <v>#DIV/0!</v>
      </c>
      <c r="AT7" s="12" t="e">
        <f t="shared" si="25"/>
        <v>#DIV/0!</v>
      </c>
      <c r="AU7" s="12" t="e">
        <f t="shared" si="26"/>
        <v>#DIV/0!</v>
      </c>
      <c r="AV7" s="12">
        <f t="shared" si="27"/>
        <v>329219.39999999997</v>
      </c>
      <c r="AW7" s="12"/>
      <c r="AX7" s="12" t="e">
        <f t="shared" si="28"/>
        <v>#DIV/0!</v>
      </c>
      <c r="AY7" s="12" t="e">
        <f t="shared" si="29"/>
        <v>#DIV/0!</v>
      </c>
      <c r="AZ7" s="12" t="e">
        <f t="shared" si="30"/>
        <v>#DIV/0!</v>
      </c>
      <c r="BA7" s="12"/>
      <c r="BB7" s="12" t="e">
        <f t="shared" si="31"/>
        <v>#DIV/0!</v>
      </c>
      <c r="BC7" s="12" t="e">
        <f t="shared" si="32"/>
        <v>#DIV/0!</v>
      </c>
      <c r="BD7" s="12" t="e">
        <f t="shared" si="33"/>
        <v>#DIV/0!</v>
      </c>
      <c r="BE7" s="12"/>
      <c r="BF7" s="12" t="e">
        <f t="shared" si="34"/>
        <v>#DIV/0!</v>
      </c>
      <c r="BG7" s="12" t="e">
        <f t="shared" si="35"/>
        <v>#DIV/0!</v>
      </c>
      <c r="BH7" s="12" t="e">
        <f t="shared" si="36"/>
        <v>#DIV/0!</v>
      </c>
      <c r="BI7" s="12" t="e">
        <f t="shared" si="37"/>
        <v>#DIV/0!</v>
      </c>
      <c r="BJ7" s="12"/>
      <c r="BK7" s="12" t="e">
        <f t="shared" si="38"/>
        <v>#DIV/0!</v>
      </c>
      <c r="BL7" s="12" t="e">
        <f t="shared" si="39"/>
        <v>#DIV/0!</v>
      </c>
      <c r="BM7" s="12" t="e">
        <f t="shared" si="40"/>
        <v>#DIV/0!</v>
      </c>
      <c r="BN7" s="12"/>
      <c r="BO7" s="12">
        <f t="shared" si="41"/>
        <v>0</v>
      </c>
      <c r="BP7" s="12">
        <f t="shared" si="42"/>
        <v>0</v>
      </c>
      <c r="BQ7" s="12">
        <f t="shared" si="43"/>
        <v>0</v>
      </c>
      <c r="BR7" s="12"/>
      <c r="BS7" s="12">
        <f t="shared" si="44"/>
        <v>0</v>
      </c>
      <c r="BT7" s="12">
        <f t="shared" si="45"/>
        <v>0</v>
      </c>
      <c r="BU7" s="12">
        <f t="shared" si="46"/>
        <v>0</v>
      </c>
      <c r="BV7" s="12">
        <f t="shared" si="47"/>
        <v>0</v>
      </c>
      <c r="BW7" s="12">
        <f t="shared" si="48"/>
        <v>0</v>
      </c>
      <c r="BX7" s="12"/>
      <c r="BY7" s="12">
        <v>20000000</v>
      </c>
      <c r="BZ7" s="12">
        <v>20000000</v>
      </c>
      <c r="CA7" s="12">
        <f>SUMIFS('[1]TIẾN ĐỘ %'!$M$6:$M$1034,'[1]TIẾN ĐỘ %'!$G$6:$G$1034,$A7,'[1]TIẾN ĐỘ %'!$F$6:$F$1034,$E7)</f>
        <v>20000000</v>
      </c>
      <c r="CB7" s="12">
        <f t="shared" si="49"/>
        <v>60000000</v>
      </c>
      <c r="CC7" s="12"/>
      <c r="CD7" s="12"/>
      <c r="CE7" s="12"/>
      <c r="CF7" s="12">
        <f t="shared" si="50"/>
        <v>0</v>
      </c>
      <c r="CG7" s="12">
        <f t="shared" si="51"/>
        <v>60000000</v>
      </c>
      <c r="CH7" s="12"/>
      <c r="CI7" s="12"/>
      <c r="CJ7" s="12"/>
      <c r="CK7" s="12">
        <f t="shared" si="52"/>
        <v>0</v>
      </c>
      <c r="CL7" s="12"/>
      <c r="CM7" s="12"/>
      <c r="CN7" s="12"/>
      <c r="CO7" s="12">
        <f t="shared" si="53"/>
        <v>0</v>
      </c>
      <c r="CP7" s="12">
        <f t="shared" si="54"/>
        <v>0</v>
      </c>
      <c r="CQ7" s="12"/>
      <c r="CR7" s="12">
        <v>13056000</v>
      </c>
      <c r="CS7" s="12">
        <v>0</v>
      </c>
      <c r="CT7" s="12">
        <v>21216000</v>
      </c>
      <c r="CU7" s="12">
        <v>0</v>
      </c>
      <c r="CV7" s="12">
        <v>21984000</v>
      </c>
      <c r="CW7" s="12">
        <v>0</v>
      </c>
      <c r="CX7" s="12">
        <v>21984000</v>
      </c>
      <c r="CY7" s="12">
        <f>SUMIFS('[1]DATA THÔ IN'!$P$4:$P$12031,'[1]DATA THÔ IN'!$H$4:$H$12031,$A7,'[1]DATA THÔ IN'!$AC$4:$AC$12031,$E7,'[1]DATA THÔ IN'!$AH$4:$AH$12031,"Tiến độ 1")</f>
        <v>25032000</v>
      </c>
      <c r="CZ7" s="12">
        <f>SUMIFS('[1]DATA THÔ IN'!$P$4:$P$12031,'[1]DATA THÔ IN'!$H$4:$H$12031,$A7,'[1]DATA THÔ IN'!$AC$4:$AC$12031,$E7,'[1]DATA THÔ IN'!$AH$4:$AH$12031,"Tiến độ 2")</f>
        <v>0</v>
      </c>
      <c r="DA7" s="12">
        <f>SUMIFS('[1]TIẾN ĐỘ %'!$N$6:$N$1034,'[1]TIẾN ĐỘ %'!$G$6:$G$1034,A7,'[1]TIẾN ĐỘ %'!$F$6:$F$1034,$E7)</f>
        <v>25032000</v>
      </c>
      <c r="DB7" s="12">
        <f t="shared" ref="DB7:DB70" si="89">+DA7+CX7+CT7</f>
        <v>68232000</v>
      </c>
      <c r="DC7" s="12"/>
      <c r="DD7" s="12"/>
      <c r="DE7" s="12"/>
      <c r="DF7" s="12"/>
      <c r="DG7" s="12"/>
      <c r="DH7" s="12"/>
      <c r="DI7" s="12"/>
      <c r="DJ7" s="12"/>
      <c r="DK7" s="12"/>
      <c r="DL7" s="12">
        <f t="shared" si="55"/>
        <v>0</v>
      </c>
      <c r="DM7" s="12">
        <f t="shared" si="56"/>
        <v>68232000</v>
      </c>
      <c r="DN7" s="12"/>
      <c r="DO7" s="12"/>
      <c r="DP7" s="13"/>
      <c r="DQ7" s="12"/>
      <c r="DR7" s="12"/>
      <c r="DS7" s="13"/>
      <c r="DT7" s="12"/>
      <c r="DU7" s="12"/>
      <c r="DV7" s="12"/>
      <c r="DW7" s="12">
        <f t="shared" si="57"/>
        <v>0</v>
      </c>
      <c r="DX7" s="12"/>
      <c r="DY7" s="12"/>
      <c r="DZ7" s="12"/>
      <c r="EA7" s="12"/>
      <c r="EB7" s="12"/>
      <c r="EC7" s="12"/>
      <c r="ED7" s="12"/>
      <c r="EE7" s="12"/>
      <c r="EF7" s="12"/>
      <c r="EG7" s="12">
        <f t="shared" si="58"/>
        <v>0</v>
      </c>
      <c r="EH7" s="12">
        <f t="shared" si="59"/>
        <v>0</v>
      </c>
      <c r="EI7" s="12"/>
      <c r="EJ7" s="15">
        <f t="shared" si="60"/>
        <v>0.65280000000000005</v>
      </c>
      <c r="EK7" s="15">
        <f t="shared" si="61"/>
        <v>0</v>
      </c>
      <c r="EL7" s="15">
        <f t="shared" si="62"/>
        <v>1.0608</v>
      </c>
      <c r="EM7" s="16">
        <f t="shared" ref="EM7:EM14" si="90">IFERROR(CU7/BZ7,0)</f>
        <v>0</v>
      </c>
      <c r="EN7" s="16">
        <f t="shared" ref="EN7:EN14" si="91">IFERROR(CV7/BZ7,0)</f>
        <v>1.0992</v>
      </c>
      <c r="EO7" s="16">
        <f t="shared" si="63"/>
        <v>1.0992</v>
      </c>
      <c r="EP7" s="16">
        <f t="shared" ref="EP7:EP70" si="92">IFERROR(CY7/CA7,0)</f>
        <v>1.2516</v>
      </c>
      <c r="EQ7" s="16">
        <f t="shared" ref="EQ7:EQ70" si="93">IFERROR(CZ7/CA7,0)</f>
        <v>0</v>
      </c>
      <c r="ER7" s="16">
        <f t="shared" ref="ER7:ER70" si="94">+IFERROR(DA7/CA7,0)</f>
        <v>1.2516</v>
      </c>
      <c r="ES7" s="16">
        <f t="shared" ref="ES7:ES70" si="95">IFERROR(DB7/CB7,0)</f>
        <v>1.1372</v>
      </c>
      <c r="ET7" s="16" t="e">
        <f t="shared" si="64"/>
        <v>#DIV/0!</v>
      </c>
      <c r="EU7" s="16" t="e">
        <f t="shared" si="65"/>
        <v>#DIV/0!</v>
      </c>
      <c r="EV7" s="16" t="e">
        <f t="shared" si="66"/>
        <v>#DIV/0!</v>
      </c>
      <c r="EW7" s="16" t="e">
        <f t="shared" si="67"/>
        <v>#DIV/0!</v>
      </c>
      <c r="EX7" s="16" t="e">
        <f t="shared" si="68"/>
        <v>#DIV/0!</v>
      </c>
      <c r="EY7" s="16" t="e">
        <f t="shared" si="69"/>
        <v>#DIV/0!</v>
      </c>
      <c r="EZ7" s="16" t="e">
        <f t="shared" si="70"/>
        <v>#DIV/0!</v>
      </c>
      <c r="FA7" s="21" t="e">
        <f t="shared" si="71"/>
        <v>#DIV/0!</v>
      </c>
      <c r="FB7" s="16" t="e">
        <f t="shared" si="72"/>
        <v>#DIV/0!</v>
      </c>
      <c r="FC7" s="16" t="e">
        <f t="shared" si="73"/>
        <v>#DIV/0!</v>
      </c>
      <c r="FD7" s="16">
        <f t="shared" si="74"/>
        <v>1.1372</v>
      </c>
      <c r="FE7" s="16" t="e">
        <f t="shared" si="75"/>
        <v>#DIV/0!</v>
      </c>
      <c r="FF7" s="16" t="e">
        <f t="shared" si="76"/>
        <v>#DIV/0!</v>
      </c>
      <c r="FG7" s="16" t="e">
        <f t="shared" si="77"/>
        <v>#DIV/0!</v>
      </c>
      <c r="FH7" s="16" t="e">
        <f t="shared" si="77"/>
        <v>#DIV/0!</v>
      </c>
      <c r="FI7" s="16" t="e">
        <f>+DR7/CI7</f>
        <v>#DIV/0!</v>
      </c>
      <c r="FJ7" s="16" t="e">
        <f t="shared" si="78"/>
        <v>#DIV/0!</v>
      </c>
      <c r="FK7" s="16" t="e">
        <f t="shared" si="78"/>
        <v>#DIV/0!</v>
      </c>
      <c r="FL7" s="16" t="e">
        <f>+DU7/CJ7</f>
        <v>#DIV/0!</v>
      </c>
      <c r="FM7" s="16" t="e">
        <f t="shared" si="79"/>
        <v>#DIV/0!</v>
      </c>
      <c r="FN7" s="16" t="e">
        <f t="shared" si="79"/>
        <v>#DIV/0!</v>
      </c>
      <c r="FO7" s="16" t="e">
        <f t="shared" si="79"/>
        <v>#DIV/0!</v>
      </c>
      <c r="FP7" s="16" t="e">
        <f>+DY7/CL7</f>
        <v>#DIV/0!</v>
      </c>
      <c r="FQ7" s="16" t="e">
        <f>+DZ7/CL7</f>
        <v>#DIV/0!</v>
      </c>
      <c r="FR7" s="17">
        <f t="shared" si="80"/>
        <v>0</v>
      </c>
      <c r="FS7" s="17">
        <f t="shared" si="81"/>
        <v>0</v>
      </c>
      <c r="FT7" s="17">
        <f t="shared" si="82"/>
        <v>0</v>
      </c>
      <c r="FU7" s="18">
        <f t="shared" si="83"/>
        <v>0</v>
      </c>
      <c r="FV7" s="18">
        <f t="shared" si="84"/>
        <v>0</v>
      </c>
      <c r="FW7" s="18">
        <f t="shared" si="85"/>
        <v>0</v>
      </c>
      <c r="FX7" s="18">
        <f t="shared" si="86"/>
        <v>0</v>
      </c>
      <c r="FY7" s="18">
        <f t="shared" si="87"/>
        <v>0</v>
      </c>
      <c r="FZ7" s="19"/>
      <c r="GA7" s="36" t="s">
        <v>60</v>
      </c>
      <c r="GB7" s="36"/>
      <c r="GC7" s="37"/>
    </row>
    <row r="8" spans="1:185" hidden="1" x14ac:dyDescent="0.25">
      <c r="A8" s="8" t="s">
        <v>1266</v>
      </c>
      <c r="B8" s="8" t="s">
        <v>165</v>
      </c>
      <c r="C8" s="9" t="s">
        <v>166</v>
      </c>
      <c r="D8" s="10" t="s">
        <v>49</v>
      </c>
      <c r="E8" s="9" t="s">
        <v>160</v>
      </c>
      <c r="F8" s="9" t="s">
        <v>64</v>
      </c>
      <c r="G8" s="9" t="s">
        <v>51</v>
      </c>
      <c r="H8" s="11">
        <v>3.5000000000000003E-2</v>
      </c>
      <c r="I8" s="11"/>
      <c r="J8" s="11">
        <v>0.01</v>
      </c>
      <c r="K8" s="11">
        <v>0.01</v>
      </c>
      <c r="L8" s="11">
        <v>5.0000000000000001E-3</v>
      </c>
      <c r="M8" s="11">
        <v>5.0000000000000001E-3</v>
      </c>
      <c r="N8" s="11"/>
      <c r="O8" s="12">
        <f t="shared" si="4"/>
        <v>0</v>
      </c>
      <c r="P8" s="12">
        <f t="shared" si="5"/>
        <v>0</v>
      </c>
      <c r="Q8" s="12">
        <f t="shared" si="6"/>
        <v>0</v>
      </c>
      <c r="R8" s="12">
        <f t="shared" si="7"/>
        <v>0</v>
      </c>
      <c r="S8" s="12">
        <f t="shared" si="8"/>
        <v>0</v>
      </c>
      <c r="T8" s="12">
        <f t="shared" si="9"/>
        <v>0</v>
      </c>
      <c r="U8" s="12">
        <f t="shared" si="10"/>
        <v>183813</v>
      </c>
      <c r="V8" s="12">
        <f t="shared" si="11"/>
        <v>183813</v>
      </c>
      <c r="W8" s="12">
        <f t="shared" si="88"/>
        <v>0</v>
      </c>
      <c r="X8" s="12">
        <f t="shared" si="12"/>
        <v>0</v>
      </c>
      <c r="Y8" s="12">
        <f t="shared" si="13"/>
        <v>0</v>
      </c>
      <c r="Z8" s="12">
        <f t="shared" si="14"/>
        <v>0</v>
      </c>
      <c r="AA8" s="12">
        <f t="shared" si="15"/>
        <v>0</v>
      </c>
      <c r="AB8" s="12">
        <f t="shared" si="16"/>
        <v>0</v>
      </c>
      <c r="AC8" s="12"/>
      <c r="AD8" s="12"/>
      <c r="AE8" s="12"/>
      <c r="AF8" s="12" t="e">
        <f t="shared" si="17"/>
        <v>#DIV/0!</v>
      </c>
      <c r="AG8" s="12" t="e">
        <f t="shared" si="18"/>
        <v>#DIV/0!</v>
      </c>
      <c r="AH8" s="12">
        <f t="shared" si="19"/>
        <v>0</v>
      </c>
      <c r="AI8" s="12"/>
      <c r="AJ8" s="12"/>
      <c r="AK8" s="12"/>
      <c r="AL8" s="12" t="e">
        <f t="shared" si="20"/>
        <v>#DIV/0!</v>
      </c>
      <c r="AM8" s="12" t="e">
        <f t="shared" si="21"/>
        <v>#DIV/0!</v>
      </c>
      <c r="AN8" s="12">
        <f t="shared" si="22"/>
        <v>0</v>
      </c>
      <c r="AO8" s="12"/>
      <c r="AP8" s="12"/>
      <c r="AQ8" s="12"/>
      <c r="AR8" s="12" t="e">
        <f t="shared" si="23"/>
        <v>#DIV/0!</v>
      </c>
      <c r="AS8" s="12" t="e">
        <f t="shared" si="24"/>
        <v>#DIV/0!</v>
      </c>
      <c r="AT8" s="12" t="e">
        <f t="shared" si="25"/>
        <v>#DIV/0!</v>
      </c>
      <c r="AU8" s="12" t="e">
        <f t="shared" si="26"/>
        <v>#DIV/0!</v>
      </c>
      <c r="AV8" s="12">
        <f t="shared" si="27"/>
        <v>0</v>
      </c>
      <c r="AW8" s="12"/>
      <c r="AX8" s="12" t="e">
        <f t="shared" si="28"/>
        <v>#DIV/0!</v>
      </c>
      <c r="AY8" s="12" t="e">
        <f t="shared" si="29"/>
        <v>#DIV/0!</v>
      </c>
      <c r="AZ8" s="12" t="e">
        <f t="shared" si="30"/>
        <v>#DIV/0!</v>
      </c>
      <c r="BA8" s="12"/>
      <c r="BB8" s="12" t="e">
        <f t="shared" si="31"/>
        <v>#DIV/0!</v>
      </c>
      <c r="BC8" s="12" t="e">
        <f t="shared" si="32"/>
        <v>#DIV/0!</v>
      </c>
      <c r="BD8" s="12" t="e">
        <f t="shared" si="33"/>
        <v>#DIV/0!</v>
      </c>
      <c r="BE8" s="12"/>
      <c r="BF8" s="12" t="e">
        <f t="shared" si="34"/>
        <v>#DIV/0!</v>
      </c>
      <c r="BG8" s="12" t="e">
        <f t="shared" si="35"/>
        <v>#DIV/0!</v>
      </c>
      <c r="BH8" s="12" t="e">
        <f t="shared" si="36"/>
        <v>#DIV/0!</v>
      </c>
      <c r="BI8" s="12" t="e">
        <f t="shared" si="37"/>
        <v>#DIV/0!</v>
      </c>
      <c r="BJ8" s="12"/>
      <c r="BK8" s="12" t="e">
        <f t="shared" si="38"/>
        <v>#DIV/0!</v>
      </c>
      <c r="BL8" s="12" t="e">
        <f t="shared" si="39"/>
        <v>#DIV/0!</v>
      </c>
      <c r="BM8" s="12" t="e">
        <f t="shared" si="40"/>
        <v>#DIV/0!</v>
      </c>
      <c r="BN8" s="12"/>
      <c r="BO8" s="12">
        <f t="shared" si="41"/>
        <v>0</v>
      </c>
      <c r="BP8" s="12">
        <f t="shared" si="42"/>
        <v>0</v>
      </c>
      <c r="BQ8" s="12">
        <f t="shared" si="43"/>
        <v>0</v>
      </c>
      <c r="BR8" s="12"/>
      <c r="BS8" s="12">
        <f t="shared" si="44"/>
        <v>0</v>
      </c>
      <c r="BT8" s="12">
        <f t="shared" si="45"/>
        <v>0</v>
      </c>
      <c r="BU8" s="12">
        <f t="shared" si="46"/>
        <v>0</v>
      </c>
      <c r="BV8" s="12">
        <f t="shared" si="47"/>
        <v>0</v>
      </c>
      <c r="BW8" s="12">
        <f t="shared" si="48"/>
        <v>0</v>
      </c>
      <c r="BX8" s="12"/>
      <c r="BY8" s="12">
        <v>25000000</v>
      </c>
      <c r="BZ8" s="12">
        <v>17000000</v>
      </c>
      <c r="CA8" s="12">
        <f>SUMIFS('[1]TIẾN ĐỘ %'!$M$6:$M$1034,'[1]TIẾN ĐỘ %'!$G$6:$G$1034,$A8,'[1]TIẾN ĐỘ %'!$F$6:$F$1034,$E8)</f>
        <v>25000000</v>
      </c>
      <c r="CB8" s="12">
        <f t="shared" si="49"/>
        <v>67000000</v>
      </c>
      <c r="CC8" s="12"/>
      <c r="CD8" s="12"/>
      <c r="CE8" s="12"/>
      <c r="CF8" s="12">
        <f t="shared" si="50"/>
        <v>0</v>
      </c>
      <c r="CG8" s="12">
        <f t="shared" si="51"/>
        <v>67000000</v>
      </c>
      <c r="CH8" s="12"/>
      <c r="CI8" s="12"/>
      <c r="CJ8" s="12"/>
      <c r="CK8" s="12">
        <f t="shared" si="52"/>
        <v>0</v>
      </c>
      <c r="CL8" s="12"/>
      <c r="CM8" s="12"/>
      <c r="CN8" s="12"/>
      <c r="CO8" s="12">
        <f t="shared" si="53"/>
        <v>0</v>
      </c>
      <c r="CP8" s="12">
        <f t="shared" si="54"/>
        <v>0</v>
      </c>
      <c r="CQ8" s="12"/>
      <c r="CR8" s="12">
        <v>0</v>
      </c>
      <c r="CS8" s="12">
        <v>0</v>
      </c>
      <c r="CT8" s="12">
        <v>0</v>
      </c>
      <c r="CU8" s="12">
        <v>0</v>
      </c>
      <c r="CV8" s="12">
        <v>19048000</v>
      </c>
      <c r="CW8" s="12">
        <v>0</v>
      </c>
      <c r="CX8" s="12">
        <v>19048000</v>
      </c>
      <c r="CY8" s="12">
        <f>SUMIFS('[1]DATA THÔ IN'!$P$4:$P$12031,'[1]DATA THÔ IN'!$H$4:$H$12031,$A8,'[1]DATA THÔ IN'!$AC$4:$AC$12031,$E8,'[1]DATA THÔ IN'!$AH$4:$AH$12031,"Tiến độ 1")</f>
        <v>0</v>
      </c>
      <c r="CZ8" s="12">
        <f>SUMIFS('[1]DATA THÔ IN'!$P$4:$P$12031,'[1]DATA THÔ IN'!$H$4:$H$12031,$A8,'[1]DATA THÔ IN'!$AC$4:$AC$12031,$E8,'[1]DATA THÔ IN'!$AH$4:$AH$12031,"Tiến độ 2")</f>
        <v>0</v>
      </c>
      <c r="DA8" s="12">
        <f>SUMIFS('[1]TIẾN ĐỘ %'!$N$6:$N$1034,'[1]TIẾN ĐỘ %'!$G$6:$G$1034,A8,'[1]TIẾN ĐỘ %'!$F$6:$F$1034,$E8)</f>
        <v>5552000</v>
      </c>
      <c r="DB8" s="12">
        <f t="shared" si="89"/>
        <v>24600000</v>
      </c>
      <c r="DC8" s="12"/>
      <c r="DD8" s="12"/>
      <c r="DE8" s="12"/>
      <c r="DF8" s="12"/>
      <c r="DG8" s="12"/>
      <c r="DH8" s="12"/>
      <c r="DI8" s="12"/>
      <c r="DJ8" s="12"/>
      <c r="DK8" s="12"/>
      <c r="DL8" s="12">
        <f t="shared" si="55"/>
        <v>0</v>
      </c>
      <c r="DM8" s="12">
        <f t="shared" si="56"/>
        <v>24600000</v>
      </c>
      <c r="DN8" s="12"/>
      <c r="DO8" s="12"/>
      <c r="DP8" s="13"/>
      <c r="DQ8" s="12"/>
      <c r="DR8" s="12"/>
      <c r="DS8" s="13"/>
      <c r="DT8" s="12"/>
      <c r="DU8" s="12"/>
      <c r="DV8" s="12"/>
      <c r="DW8" s="12">
        <f t="shared" si="57"/>
        <v>0</v>
      </c>
      <c r="DX8" s="12"/>
      <c r="DY8" s="12"/>
      <c r="DZ8" s="12"/>
      <c r="EA8" s="12"/>
      <c r="EB8" s="12"/>
      <c r="EC8" s="12"/>
      <c r="ED8" s="12"/>
      <c r="EE8" s="12"/>
      <c r="EF8" s="12"/>
      <c r="EG8" s="12">
        <f t="shared" si="58"/>
        <v>0</v>
      </c>
      <c r="EH8" s="12">
        <f t="shared" si="59"/>
        <v>0</v>
      </c>
      <c r="EI8" s="12"/>
      <c r="EJ8" s="15">
        <f t="shared" si="60"/>
        <v>0</v>
      </c>
      <c r="EK8" s="15">
        <f t="shared" si="61"/>
        <v>0</v>
      </c>
      <c r="EL8" s="15">
        <f t="shared" si="62"/>
        <v>0</v>
      </c>
      <c r="EM8" s="16">
        <f t="shared" si="90"/>
        <v>0</v>
      </c>
      <c r="EN8" s="16">
        <f t="shared" si="91"/>
        <v>1.1204705882352941</v>
      </c>
      <c r="EO8" s="16">
        <f t="shared" si="63"/>
        <v>1.1204705882352941</v>
      </c>
      <c r="EP8" s="16">
        <f t="shared" si="92"/>
        <v>0</v>
      </c>
      <c r="EQ8" s="16">
        <f t="shared" si="93"/>
        <v>0</v>
      </c>
      <c r="ER8" s="16">
        <f t="shared" si="94"/>
        <v>0.22208</v>
      </c>
      <c r="ES8" s="16">
        <f t="shared" si="95"/>
        <v>0.36716417910447763</v>
      </c>
      <c r="ET8" s="16" t="e">
        <f t="shared" si="64"/>
        <v>#DIV/0!</v>
      </c>
      <c r="EU8" s="16" t="e">
        <f t="shared" si="65"/>
        <v>#DIV/0!</v>
      </c>
      <c r="EV8" s="16" t="e">
        <f t="shared" si="66"/>
        <v>#DIV/0!</v>
      </c>
      <c r="EW8" s="16" t="e">
        <f t="shared" si="67"/>
        <v>#DIV/0!</v>
      </c>
      <c r="EX8" s="16" t="e">
        <f t="shared" si="68"/>
        <v>#DIV/0!</v>
      </c>
      <c r="EY8" s="16" t="e">
        <f t="shared" si="69"/>
        <v>#DIV/0!</v>
      </c>
      <c r="EZ8" s="16" t="e">
        <f t="shared" si="70"/>
        <v>#DIV/0!</v>
      </c>
      <c r="FA8" s="21" t="e">
        <f t="shared" si="71"/>
        <v>#DIV/0!</v>
      </c>
      <c r="FB8" s="16" t="e">
        <f t="shared" si="72"/>
        <v>#DIV/0!</v>
      </c>
      <c r="FC8" s="16" t="e">
        <f t="shared" si="73"/>
        <v>#DIV/0!</v>
      </c>
      <c r="FD8" s="16">
        <f t="shared" si="74"/>
        <v>0.36716417910447763</v>
      </c>
      <c r="FE8" s="16" t="e">
        <f t="shared" si="75"/>
        <v>#DIV/0!</v>
      </c>
      <c r="FF8" s="16" t="e">
        <f t="shared" si="76"/>
        <v>#DIV/0!</v>
      </c>
      <c r="FG8" s="16" t="e">
        <f t="shared" si="77"/>
        <v>#DIV/0!</v>
      </c>
      <c r="FH8" s="16" t="e">
        <f t="shared" si="77"/>
        <v>#DIV/0!</v>
      </c>
      <c r="FI8" s="16" t="e">
        <f>+DR8/CI8</f>
        <v>#DIV/0!</v>
      </c>
      <c r="FJ8" s="16" t="e">
        <f t="shared" si="78"/>
        <v>#DIV/0!</v>
      </c>
      <c r="FK8" s="16" t="e">
        <f t="shared" si="78"/>
        <v>#DIV/0!</v>
      </c>
      <c r="FL8" s="16" t="e">
        <f>+DU8/CJ8</f>
        <v>#DIV/0!</v>
      </c>
      <c r="FM8" s="16" t="e">
        <f t="shared" si="79"/>
        <v>#DIV/0!</v>
      </c>
      <c r="FN8" s="16" t="e">
        <f t="shared" si="79"/>
        <v>#DIV/0!</v>
      </c>
      <c r="FO8" s="16" t="e">
        <f t="shared" si="79"/>
        <v>#DIV/0!</v>
      </c>
      <c r="FP8" s="16" t="e">
        <f>+DY8/CL8</f>
        <v>#DIV/0!</v>
      </c>
      <c r="FQ8" s="16" t="e">
        <f>+DZ8/CL8</f>
        <v>#DIV/0!</v>
      </c>
      <c r="FR8" s="17">
        <f t="shared" si="80"/>
        <v>0</v>
      </c>
      <c r="FS8" s="17">
        <f t="shared" si="81"/>
        <v>0</v>
      </c>
      <c r="FT8" s="17">
        <f t="shared" si="82"/>
        <v>0</v>
      </c>
      <c r="FU8" s="18">
        <f t="shared" si="83"/>
        <v>0</v>
      </c>
      <c r="FV8" s="18">
        <f t="shared" si="84"/>
        <v>0</v>
      </c>
      <c r="FW8" s="18">
        <f t="shared" si="85"/>
        <v>0</v>
      </c>
      <c r="FX8" s="18">
        <f t="shared" si="86"/>
        <v>0</v>
      </c>
      <c r="FY8" s="18">
        <f t="shared" si="87"/>
        <v>0</v>
      </c>
      <c r="FZ8" s="19"/>
      <c r="GA8" s="36" t="s">
        <v>49</v>
      </c>
      <c r="GB8" s="36"/>
      <c r="GC8" s="37"/>
    </row>
    <row r="9" spans="1:185" hidden="1" x14ac:dyDescent="0.25">
      <c r="A9" s="8" t="s">
        <v>1269</v>
      </c>
      <c r="B9" s="8" t="s">
        <v>171</v>
      </c>
      <c r="C9" s="9" t="s">
        <v>172</v>
      </c>
      <c r="D9" s="10" t="s">
        <v>60</v>
      </c>
      <c r="E9" s="9" t="s">
        <v>160</v>
      </c>
      <c r="F9" s="9" t="s">
        <v>73</v>
      </c>
      <c r="G9" s="9" t="s">
        <v>51</v>
      </c>
      <c r="H9" s="11">
        <v>3.5000000000000003E-2</v>
      </c>
      <c r="I9" s="11"/>
      <c r="J9" s="11">
        <v>0.01</v>
      </c>
      <c r="K9" s="11">
        <v>0.01</v>
      </c>
      <c r="L9" s="11">
        <v>5.0000000000000001E-3</v>
      </c>
      <c r="M9" s="11">
        <v>5.0000000000000001E-3</v>
      </c>
      <c r="N9" s="11"/>
      <c r="O9" s="12">
        <f t="shared" si="4"/>
        <v>0</v>
      </c>
      <c r="P9" s="12">
        <f t="shared" si="5"/>
        <v>342420.6</v>
      </c>
      <c r="Q9" s="12">
        <f t="shared" si="6"/>
        <v>94492.800000000003</v>
      </c>
      <c r="R9" s="12">
        <f t="shared" si="7"/>
        <v>529321.80000000005</v>
      </c>
      <c r="S9" s="12">
        <f t="shared" si="8"/>
        <v>0</v>
      </c>
      <c r="T9" s="12">
        <f t="shared" si="9"/>
        <v>241559</v>
      </c>
      <c r="U9" s="12">
        <f t="shared" si="10"/>
        <v>245728</v>
      </c>
      <c r="V9" s="12">
        <f t="shared" si="11"/>
        <v>487286</v>
      </c>
      <c r="W9" s="12">
        <f t="shared" si="88"/>
        <v>250320</v>
      </c>
      <c r="X9" s="12">
        <f t="shared" si="12"/>
        <v>0</v>
      </c>
      <c r="Y9" s="12">
        <f t="shared" si="13"/>
        <v>412711.2</v>
      </c>
      <c r="Z9" s="12">
        <f t="shared" si="14"/>
        <v>0</v>
      </c>
      <c r="AA9" s="12">
        <f t="shared" si="15"/>
        <v>412711.2</v>
      </c>
      <c r="AB9" s="12">
        <f t="shared" si="16"/>
        <v>714659.7</v>
      </c>
      <c r="AC9" s="12"/>
      <c r="AD9" s="12"/>
      <c r="AE9" s="12"/>
      <c r="AF9" s="12" t="e">
        <f t="shared" si="17"/>
        <v>#DIV/0!</v>
      </c>
      <c r="AG9" s="12" t="e">
        <f t="shared" si="18"/>
        <v>#DIV/0!</v>
      </c>
      <c r="AH9" s="12">
        <f t="shared" si="19"/>
        <v>0</v>
      </c>
      <c r="AI9" s="12"/>
      <c r="AJ9" s="12"/>
      <c r="AK9" s="12"/>
      <c r="AL9" s="12" t="e">
        <f t="shared" si="20"/>
        <v>#DIV/0!</v>
      </c>
      <c r="AM9" s="12" t="e">
        <f t="shared" si="21"/>
        <v>#DIV/0!</v>
      </c>
      <c r="AN9" s="12">
        <f t="shared" si="22"/>
        <v>0</v>
      </c>
      <c r="AO9" s="12"/>
      <c r="AP9" s="12"/>
      <c r="AQ9" s="12"/>
      <c r="AR9" s="12" t="e">
        <f t="shared" si="23"/>
        <v>#DIV/0!</v>
      </c>
      <c r="AS9" s="12" t="e">
        <f t="shared" si="24"/>
        <v>#DIV/0!</v>
      </c>
      <c r="AT9" s="12" t="e">
        <f t="shared" si="25"/>
        <v>#DIV/0!</v>
      </c>
      <c r="AU9" s="12" t="e">
        <f t="shared" si="26"/>
        <v>#DIV/0!</v>
      </c>
      <c r="AV9" s="12">
        <f t="shared" si="27"/>
        <v>714659.7</v>
      </c>
      <c r="AW9" s="12"/>
      <c r="AX9" s="12" t="e">
        <f t="shared" si="28"/>
        <v>#DIV/0!</v>
      </c>
      <c r="AY9" s="12" t="e">
        <f t="shared" si="29"/>
        <v>#DIV/0!</v>
      </c>
      <c r="AZ9" s="12" t="e">
        <f t="shared" si="30"/>
        <v>#DIV/0!</v>
      </c>
      <c r="BA9" s="12"/>
      <c r="BB9" s="12" t="e">
        <f t="shared" si="31"/>
        <v>#DIV/0!</v>
      </c>
      <c r="BC9" s="12" t="e">
        <f t="shared" si="32"/>
        <v>#DIV/0!</v>
      </c>
      <c r="BD9" s="12" t="e">
        <f t="shared" si="33"/>
        <v>#DIV/0!</v>
      </c>
      <c r="BE9" s="12"/>
      <c r="BF9" s="12" t="e">
        <f t="shared" si="34"/>
        <v>#DIV/0!</v>
      </c>
      <c r="BG9" s="12" t="e">
        <f t="shared" si="35"/>
        <v>#DIV/0!</v>
      </c>
      <c r="BH9" s="12" t="e">
        <f t="shared" si="36"/>
        <v>#DIV/0!</v>
      </c>
      <c r="BI9" s="12" t="e">
        <f t="shared" si="37"/>
        <v>#DIV/0!</v>
      </c>
      <c r="BJ9" s="12"/>
      <c r="BK9" s="12" t="e">
        <f t="shared" si="38"/>
        <v>#DIV/0!</v>
      </c>
      <c r="BL9" s="12" t="e">
        <f t="shared" si="39"/>
        <v>#DIV/0!</v>
      </c>
      <c r="BM9" s="12" t="e">
        <f t="shared" si="40"/>
        <v>#DIV/0!</v>
      </c>
      <c r="BN9" s="12"/>
      <c r="BO9" s="12">
        <f t="shared" si="41"/>
        <v>0</v>
      </c>
      <c r="BP9" s="12">
        <f t="shared" si="42"/>
        <v>0</v>
      </c>
      <c r="BQ9" s="12">
        <f t="shared" si="43"/>
        <v>0</v>
      </c>
      <c r="BR9" s="12"/>
      <c r="BS9" s="12">
        <f t="shared" si="44"/>
        <v>0</v>
      </c>
      <c r="BT9" s="12">
        <f t="shared" si="45"/>
        <v>0</v>
      </c>
      <c r="BU9" s="12">
        <f t="shared" si="46"/>
        <v>0</v>
      </c>
      <c r="BV9" s="12">
        <f t="shared" si="47"/>
        <v>0</v>
      </c>
      <c r="BW9" s="12">
        <f t="shared" si="48"/>
        <v>0</v>
      </c>
      <c r="BX9" s="12"/>
      <c r="BY9" s="12">
        <v>40000000</v>
      </c>
      <c r="BZ9" s="12">
        <v>40000000</v>
      </c>
      <c r="CA9" s="12">
        <f>SUMIFS('[1]TIẾN ĐỘ %'!$M$6:$M$1034,'[1]TIẾN ĐỘ %'!$G$6:$G$1034,$A9,'[1]TIẾN ĐỘ %'!$F$6:$F$1034,$E9)</f>
        <v>42000000</v>
      </c>
      <c r="CB9" s="12">
        <f t="shared" si="49"/>
        <v>122000000</v>
      </c>
      <c r="CC9" s="12"/>
      <c r="CD9" s="12"/>
      <c r="CE9" s="12"/>
      <c r="CF9" s="12">
        <f t="shared" si="50"/>
        <v>0</v>
      </c>
      <c r="CG9" s="12">
        <f t="shared" si="51"/>
        <v>122000000</v>
      </c>
      <c r="CH9" s="12"/>
      <c r="CI9" s="12"/>
      <c r="CJ9" s="12"/>
      <c r="CK9" s="12">
        <f t="shared" si="52"/>
        <v>0</v>
      </c>
      <c r="CL9" s="12"/>
      <c r="CM9" s="12"/>
      <c r="CN9" s="12"/>
      <c r="CO9" s="12">
        <f t="shared" si="53"/>
        <v>0</v>
      </c>
      <c r="CP9" s="12">
        <f t="shared" si="54"/>
        <v>0</v>
      </c>
      <c r="CQ9" s="12"/>
      <c r="CR9" s="12">
        <v>35484000</v>
      </c>
      <c r="CS9" s="12">
        <v>9792000</v>
      </c>
      <c r="CT9" s="12">
        <v>54852000</v>
      </c>
      <c r="CU9" s="12">
        <v>25032000</v>
      </c>
      <c r="CV9" s="12">
        <v>25464000</v>
      </c>
      <c r="CW9" s="12">
        <v>25032000</v>
      </c>
      <c r="CX9" s="12">
        <v>50496000</v>
      </c>
      <c r="CY9" s="12">
        <f>SUMIFS('[1]DATA THÔ IN'!$P$4:$P$12031,'[1]DATA THÔ IN'!$H$4:$H$12031,$A9,'[1]DATA THÔ IN'!$AC$4:$AC$12031,$E9,'[1]DATA THÔ IN'!$AH$4:$AH$12031,"Tiến độ 1")</f>
        <v>42768000</v>
      </c>
      <c r="CZ9" s="12">
        <f>SUMIFS('[1]DATA THÔ IN'!$P$4:$P$12031,'[1]DATA THÔ IN'!$H$4:$H$12031,$A9,'[1]DATA THÔ IN'!$AC$4:$AC$12031,$E9,'[1]DATA THÔ IN'!$AH$4:$AH$12031,"Tiến độ 2")</f>
        <v>0</v>
      </c>
      <c r="DA9" s="12">
        <f>SUMIFS('[1]TIẾN ĐỘ %'!$N$6:$N$1034,'[1]TIẾN ĐỘ %'!$G$6:$G$1034,A9,'[1]TIẾN ĐỘ %'!$F$6:$F$1034,$E9)</f>
        <v>42768000</v>
      </c>
      <c r="DB9" s="12">
        <f t="shared" si="89"/>
        <v>148116000</v>
      </c>
      <c r="DC9" s="12"/>
      <c r="DD9" s="12"/>
      <c r="DE9" s="12"/>
      <c r="DF9" s="12"/>
      <c r="DG9" s="12"/>
      <c r="DH9" s="12"/>
      <c r="DI9" s="12"/>
      <c r="DJ9" s="12"/>
      <c r="DK9" s="12"/>
      <c r="DL9" s="12">
        <f t="shared" si="55"/>
        <v>0</v>
      </c>
      <c r="DM9" s="12">
        <f t="shared" si="56"/>
        <v>148116000</v>
      </c>
      <c r="DN9" s="12"/>
      <c r="DO9" s="12"/>
      <c r="DP9" s="13"/>
      <c r="DQ9" s="12"/>
      <c r="DR9" s="12"/>
      <c r="DS9" s="13"/>
      <c r="DT9" s="12"/>
      <c r="DU9" s="12"/>
      <c r="DV9" s="12"/>
      <c r="DW9" s="12">
        <f t="shared" si="57"/>
        <v>0</v>
      </c>
      <c r="DX9" s="12"/>
      <c r="DY9" s="12"/>
      <c r="DZ9" s="12"/>
      <c r="EA9" s="12"/>
      <c r="EB9" s="12"/>
      <c r="EC9" s="12"/>
      <c r="ED9" s="12"/>
      <c r="EE9" s="12"/>
      <c r="EF9" s="12"/>
      <c r="EG9" s="12">
        <f t="shared" si="58"/>
        <v>0</v>
      </c>
      <c r="EH9" s="12">
        <f t="shared" si="59"/>
        <v>0</v>
      </c>
      <c r="EI9" s="12"/>
      <c r="EJ9" s="15">
        <f t="shared" si="60"/>
        <v>0.8871</v>
      </c>
      <c r="EK9" s="15">
        <f t="shared" si="61"/>
        <v>0.24479999999999999</v>
      </c>
      <c r="EL9" s="15">
        <f t="shared" si="62"/>
        <v>1.3713</v>
      </c>
      <c r="EM9" s="16">
        <f t="shared" si="90"/>
        <v>0.62580000000000002</v>
      </c>
      <c r="EN9" s="16">
        <f t="shared" si="91"/>
        <v>0.63660000000000005</v>
      </c>
      <c r="EO9" s="16">
        <f t="shared" si="63"/>
        <v>1.2624</v>
      </c>
      <c r="EP9" s="16">
        <f t="shared" si="92"/>
        <v>1.0182857142857142</v>
      </c>
      <c r="EQ9" s="16">
        <f t="shared" si="93"/>
        <v>0</v>
      </c>
      <c r="ER9" s="16">
        <f t="shared" si="94"/>
        <v>1.0182857142857142</v>
      </c>
      <c r="ES9" s="16">
        <f t="shared" si="95"/>
        <v>1.2140655737704917</v>
      </c>
      <c r="ET9" s="16" t="e">
        <f t="shared" si="64"/>
        <v>#DIV/0!</v>
      </c>
      <c r="EU9" s="16" t="e">
        <f t="shared" si="65"/>
        <v>#DIV/0!</v>
      </c>
      <c r="EV9" s="16" t="e">
        <f t="shared" si="66"/>
        <v>#DIV/0!</v>
      </c>
      <c r="EW9" s="16" t="e">
        <f t="shared" si="67"/>
        <v>#DIV/0!</v>
      </c>
      <c r="EX9" s="16" t="e">
        <f t="shared" si="68"/>
        <v>#DIV/0!</v>
      </c>
      <c r="EY9" s="16" t="e">
        <f t="shared" si="69"/>
        <v>#DIV/0!</v>
      </c>
      <c r="EZ9" s="16" t="e">
        <f t="shared" si="70"/>
        <v>#DIV/0!</v>
      </c>
      <c r="FA9" s="16" t="e">
        <f t="shared" si="71"/>
        <v>#DIV/0!</v>
      </c>
      <c r="FB9" s="16" t="e">
        <f t="shared" si="72"/>
        <v>#DIV/0!</v>
      </c>
      <c r="FC9" s="16" t="e">
        <f t="shared" si="73"/>
        <v>#DIV/0!</v>
      </c>
      <c r="FD9" s="16">
        <f t="shared" si="74"/>
        <v>1.2140655737704917</v>
      </c>
      <c r="FE9" s="16" t="e">
        <f t="shared" si="75"/>
        <v>#DIV/0!</v>
      </c>
      <c r="FF9" s="16" t="e">
        <f t="shared" si="76"/>
        <v>#DIV/0!</v>
      </c>
      <c r="FG9" s="16" t="e">
        <f t="shared" si="77"/>
        <v>#DIV/0!</v>
      </c>
      <c r="FH9" s="16" t="e">
        <f t="shared" si="77"/>
        <v>#DIV/0!</v>
      </c>
      <c r="FI9" s="16" t="e">
        <f>+DR9/CI9</f>
        <v>#DIV/0!</v>
      </c>
      <c r="FJ9" s="16" t="e">
        <f t="shared" si="78"/>
        <v>#DIV/0!</v>
      </c>
      <c r="FK9" s="16" t="e">
        <f t="shared" si="78"/>
        <v>#DIV/0!</v>
      </c>
      <c r="FL9" s="16" t="e">
        <f>+DU9/CJ9</f>
        <v>#DIV/0!</v>
      </c>
      <c r="FM9" s="16" t="e">
        <f t="shared" si="79"/>
        <v>#DIV/0!</v>
      </c>
      <c r="FN9" s="16" t="e">
        <f t="shared" si="79"/>
        <v>#DIV/0!</v>
      </c>
      <c r="FO9" s="16" t="e">
        <f t="shared" si="79"/>
        <v>#DIV/0!</v>
      </c>
      <c r="FP9" s="16" t="e">
        <f>+DY9/CL9</f>
        <v>#DIV/0!</v>
      </c>
      <c r="FQ9" s="16" t="e">
        <f>+DZ9/CL9</f>
        <v>#DIV/0!</v>
      </c>
      <c r="FR9" s="17">
        <f t="shared" si="80"/>
        <v>0</v>
      </c>
      <c r="FS9" s="17">
        <f t="shared" si="81"/>
        <v>0</v>
      </c>
      <c r="FT9" s="17">
        <f t="shared" si="82"/>
        <v>0</v>
      </c>
      <c r="FU9" s="18">
        <f t="shared" si="83"/>
        <v>0</v>
      </c>
      <c r="FV9" s="18">
        <f t="shared" si="84"/>
        <v>0</v>
      </c>
      <c r="FW9" s="18">
        <f t="shared" si="85"/>
        <v>0</v>
      </c>
      <c r="FX9" s="18">
        <f t="shared" si="86"/>
        <v>0</v>
      </c>
      <c r="FY9" s="18">
        <f t="shared" si="87"/>
        <v>0</v>
      </c>
      <c r="FZ9" s="19"/>
      <c r="GA9" s="36" t="s">
        <v>60</v>
      </c>
      <c r="GB9" s="36"/>
      <c r="GC9" s="37"/>
    </row>
    <row r="10" spans="1:185" hidden="1" x14ac:dyDescent="0.25">
      <c r="A10" s="8" t="s">
        <v>1273</v>
      </c>
      <c r="B10" s="8" t="s">
        <v>179</v>
      </c>
      <c r="C10" s="9" t="s">
        <v>180</v>
      </c>
      <c r="D10" s="10" t="s">
        <v>60</v>
      </c>
      <c r="E10" s="9" t="s">
        <v>160</v>
      </c>
      <c r="F10" s="9" t="s">
        <v>61</v>
      </c>
      <c r="G10" s="9" t="s">
        <v>51</v>
      </c>
      <c r="H10" s="11">
        <v>3.5000000000000003E-2</v>
      </c>
      <c r="I10" s="11"/>
      <c r="J10" s="11">
        <v>0.01</v>
      </c>
      <c r="K10" s="11">
        <v>0.01</v>
      </c>
      <c r="L10" s="11">
        <v>5.0000000000000001E-3</v>
      </c>
      <c r="M10" s="11">
        <v>5.0000000000000001E-3</v>
      </c>
      <c r="N10" s="11"/>
      <c r="O10" s="12">
        <f t="shared" si="4"/>
        <v>0</v>
      </c>
      <c r="P10" s="12">
        <f t="shared" si="5"/>
        <v>62995.199999999997</v>
      </c>
      <c r="Q10" s="12">
        <f t="shared" si="6"/>
        <v>0</v>
      </c>
      <c r="R10" s="12">
        <f t="shared" si="7"/>
        <v>110241.60000000001</v>
      </c>
      <c r="S10" s="12">
        <f t="shared" si="8"/>
        <v>0</v>
      </c>
      <c r="T10" s="12">
        <f t="shared" si="9"/>
        <v>0</v>
      </c>
      <c r="U10" s="12">
        <f t="shared" si="10"/>
        <v>0</v>
      </c>
      <c r="V10" s="12">
        <f t="shared" si="11"/>
        <v>0</v>
      </c>
      <c r="W10" s="12">
        <f t="shared" si="88"/>
        <v>0</v>
      </c>
      <c r="X10" s="12">
        <f t="shared" si="12"/>
        <v>0</v>
      </c>
      <c r="Y10" s="12">
        <f t="shared" si="13"/>
        <v>40993.199999999997</v>
      </c>
      <c r="Z10" s="12">
        <f t="shared" si="14"/>
        <v>62995.199999999997</v>
      </c>
      <c r="AA10" s="12">
        <f t="shared" si="15"/>
        <v>103988.4</v>
      </c>
      <c r="AB10" s="12">
        <f t="shared" si="16"/>
        <v>0</v>
      </c>
      <c r="AC10" s="12"/>
      <c r="AD10" s="12"/>
      <c r="AE10" s="12"/>
      <c r="AF10" s="12" t="e">
        <f t="shared" si="17"/>
        <v>#DIV/0!</v>
      </c>
      <c r="AG10" s="12" t="e">
        <f t="shared" si="18"/>
        <v>#DIV/0!</v>
      </c>
      <c r="AH10" s="12">
        <f t="shared" si="19"/>
        <v>0</v>
      </c>
      <c r="AI10" s="12"/>
      <c r="AJ10" s="12"/>
      <c r="AK10" s="12"/>
      <c r="AL10" s="12" t="e">
        <f t="shared" si="20"/>
        <v>#DIV/0!</v>
      </c>
      <c r="AM10" s="12" t="e">
        <f t="shared" si="21"/>
        <v>#DIV/0!</v>
      </c>
      <c r="AN10" s="12">
        <f t="shared" si="22"/>
        <v>0</v>
      </c>
      <c r="AO10" s="12"/>
      <c r="AP10" s="12"/>
      <c r="AQ10" s="12"/>
      <c r="AR10" s="12" t="e">
        <f t="shared" si="23"/>
        <v>#DIV/0!</v>
      </c>
      <c r="AS10" s="12" t="e">
        <f t="shared" si="24"/>
        <v>#DIV/0!</v>
      </c>
      <c r="AT10" s="12" t="e">
        <f t="shared" si="25"/>
        <v>#DIV/0!</v>
      </c>
      <c r="AU10" s="12" t="e">
        <f t="shared" si="26"/>
        <v>#DIV/0!</v>
      </c>
      <c r="AV10" s="12">
        <f t="shared" si="27"/>
        <v>0</v>
      </c>
      <c r="AW10" s="12"/>
      <c r="AX10" s="12" t="e">
        <f t="shared" si="28"/>
        <v>#DIV/0!</v>
      </c>
      <c r="AY10" s="12" t="e">
        <f t="shared" si="29"/>
        <v>#DIV/0!</v>
      </c>
      <c r="AZ10" s="12" t="e">
        <f t="shared" si="30"/>
        <v>#DIV/0!</v>
      </c>
      <c r="BA10" s="12"/>
      <c r="BB10" s="12" t="e">
        <f t="shared" si="31"/>
        <v>#DIV/0!</v>
      </c>
      <c r="BC10" s="12" t="e">
        <f t="shared" si="32"/>
        <v>#DIV/0!</v>
      </c>
      <c r="BD10" s="12" t="e">
        <f t="shared" si="33"/>
        <v>#DIV/0!</v>
      </c>
      <c r="BE10" s="12"/>
      <c r="BF10" s="12" t="e">
        <f t="shared" si="34"/>
        <v>#DIV/0!</v>
      </c>
      <c r="BG10" s="12" t="e">
        <f t="shared" si="35"/>
        <v>#DIV/0!</v>
      </c>
      <c r="BH10" s="12" t="e">
        <f t="shared" si="36"/>
        <v>#DIV/0!</v>
      </c>
      <c r="BI10" s="12" t="e">
        <f t="shared" si="37"/>
        <v>#DIV/0!</v>
      </c>
      <c r="BJ10" s="12"/>
      <c r="BK10" s="12" t="e">
        <f t="shared" si="38"/>
        <v>#DIV/0!</v>
      </c>
      <c r="BL10" s="12" t="e">
        <f t="shared" si="39"/>
        <v>#DIV/0!</v>
      </c>
      <c r="BM10" s="12" t="e">
        <f t="shared" si="40"/>
        <v>#DIV/0!</v>
      </c>
      <c r="BN10" s="12"/>
      <c r="BO10" s="12">
        <f t="shared" si="41"/>
        <v>0</v>
      </c>
      <c r="BP10" s="12">
        <f t="shared" si="42"/>
        <v>0</v>
      </c>
      <c r="BQ10" s="12">
        <f t="shared" si="43"/>
        <v>0</v>
      </c>
      <c r="BR10" s="12"/>
      <c r="BS10" s="12">
        <f t="shared" si="44"/>
        <v>0</v>
      </c>
      <c r="BT10" s="12">
        <f t="shared" si="45"/>
        <v>0</v>
      </c>
      <c r="BU10" s="12">
        <f t="shared" si="46"/>
        <v>0</v>
      </c>
      <c r="BV10" s="12">
        <f t="shared" si="47"/>
        <v>0</v>
      </c>
      <c r="BW10" s="12">
        <f t="shared" si="48"/>
        <v>0</v>
      </c>
      <c r="BX10" s="12"/>
      <c r="BY10" s="12">
        <v>10000000</v>
      </c>
      <c r="BZ10" s="12">
        <v>10000000</v>
      </c>
      <c r="CA10" s="12">
        <f>SUMIFS('[1]TIẾN ĐỘ %'!$M$6:$M$1034,'[1]TIẾN ĐỘ %'!$G$6:$G$1034,$A10,'[1]TIẾN ĐỘ %'!$F$6:$F$1034,$E10)</f>
        <v>10000000</v>
      </c>
      <c r="CB10" s="12">
        <f t="shared" si="49"/>
        <v>30000000</v>
      </c>
      <c r="CC10" s="12"/>
      <c r="CD10" s="12"/>
      <c r="CE10" s="12"/>
      <c r="CF10" s="12">
        <f t="shared" si="50"/>
        <v>0</v>
      </c>
      <c r="CG10" s="12">
        <f t="shared" si="51"/>
        <v>30000000</v>
      </c>
      <c r="CH10" s="12"/>
      <c r="CI10" s="12"/>
      <c r="CJ10" s="12"/>
      <c r="CK10" s="12">
        <f t="shared" si="52"/>
        <v>0</v>
      </c>
      <c r="CL10" s="12"/>
      <c r="CM10" s="12"/>
      <c r="CN10" s="12"/>
      <c r="CO10" s="12">
        <f t="shared" si="53"/>
        <v>0</v>
      </c>
      <c r="CP10" s="12">
        <f t="shared" si="54"/>
        <v>0</v>
      </c>
      <c r="CQ10" s="12"/>
      <c r="CR10" s="12">
        <v>6528000</v>
      </c>
      <c r="CS10" s="12">
        <v>0</v>
      </c>
      <c r="CT10" s="12">
        <v>11424000</v>
      </c>
      <c r="CU10" s="12">
        <v>0</v>
      </c>
      <c r="CV10" s="12">
        <v>0</v>
      </c>
      <c r="CW10" s="12">
        <v>0</v>
      </c>
      <c r="CX10" s="12">
        <v>0</v>
      </c>
      <c r="CY10" s="12">
        <f>SUMIFS('[1]DATA THÔ IN'!$P$4:$P$12031,'[1]DATA THÔ IN'!$H$4:$H$12031,$A10,'[1]DATA THÔ IN'!$AC$4:$AC$12031,$E10,'[1]DATA THÔ IN'!$AH$4:$AH$12031,"Tiến độ 1")</f>
        <v>4248000</v>
      </c>
      <c r="CZ10" s="12">
        <f>SUMIFS('[1]DATA THÔ IN'!$P$4:$P$12031,'[1]DATA THÔ IN'!$H$4:$H$12031,$A10,'[1]DATA THÔ IN'!$AC$4:$AC$12031,$E10,'[1]DATA THÔ IN'!$AH$4:$AH$12031,"Tiến độ 2")</f>
        <v>6528000</v>
      </c>
      <c r="DA10" s="12">
        <f>SUMIFS('[1]TIẾN ĐỘ %'!$N$6:$N$1034,'[1]TIẾN ĐỘ %'!$G$6:$G$1034,A10,'[1]TIẾN ĐỘ %'!$F$6:$F$1034,$E10)</f>
        <v>10776000</v>
      </c>
      <c r="DB10" s="12">
        <f t="shared" si="89"/>
        <v>22200000</v>
      </c>
      <c r="DC10" s="12"/>
      <c r="DD10" s="12"/>
      <c r="DE10" s="12"/>
      <c r="DF10" s="12"/>
      <c r="DG10" s="12"/>
      <c r="DH10" s="12"/>
      <c r="DI10" s="12"/>
      <c r="DJ10" s="12"/>
      <c r="DK10" s="12"/>
      <c r="DL10" s="12">
        <f t="shared" si="55"/>
        <v>0</v>
      </c>
      <c r="DM10" s="12">
        <f t="shared" si="56"/>
        <v>22200000</v>
      </c>
      <c r="DN10" s="12"/>
      <c r="DO10" s="12"/>
      <c r="DP10" s="13"/>
      <c r="DQ10" s="12"/>
      <c r="DR10" s="12"/>
      <c r="DS10" s="13"/>
      <c r="DT10" s="12"/>
      <c r="DU10" s="12"/>
      <c r="DV10" s="12"/>
      <c r="DW10" s="12">
        <f t="shared" si="57"/>
        <v>0</v>
      </c>
      <c r="DX10" s="12"/>
      <c r="DY10" s="12"/>
      <c r="DZ10" s="12"/>
      <c r="EA10" s="12"/>
      <c r="EB10" s="12"/>
      <c r="EC10" s="12"/>
      <c r="ED10" s="12"/>
      <c r="EE10" s="12"/>
      <c r="EF10" s="12"/>
      <c r="EG10" s="12">
        <f t="shared" si="58"/>
        <v>0</v>
      </c>
      <c r="EH10" s="12">
        <f t="shared" si="59"/>
        <v>0</v>
      </c>
      <c r="EI10" s="12"/>
      <c r="EJ10" s="15">
        <f t="shared" si="60"/>
        <v>0.65280000000000005</v>
      </c>
      <c r="EK10" s="15">
        <f t="shared" si="61"/>
        <v>0</v>
      </c>
      <c r="EL10" s="15">
        <f t="shared" si="62"/>
        <v>1.1424000000000001</v>
      </c>
      <c r="EM10" s="16">
        <f t="shared" si="90"/>
        <v>0</v>
      </c>
      <c r="EN10" s="16">
        <f t="shared" si="91"/>
        <v>0</v>
      </c>
      <c r="EO10" s="16">
        <f t="shared" si="63"/>
        <v>0</v>
      </c>
      <c r="EP10" s="16">
        <f t="shared" si="92"/>
        <v>0.42480000000000001</v>
      </c>
      <c r="EQ10" s="16">
        <f t="shared" si="93"/>
        <v>0.65280000000000005</v>
      </c>
      <c r="ER10" s="16">
        <f t="shared" si="94"/>
        <v>1.0775999999999999</v>
      </c>
      <c r="ES10" s="16">
        <f t="shared" si="95"/>
        <v>0.74</v>
      </c>
      <c r="ET10" s="16" t="e">
        <f t="shared" si="64"/>
        <v>#DIV/0!</v>
      </c>
      <c r="EU10" s="16" t="e">
        <f t="shared" si="65"/>
        <v>#DIV/0!</v>
      </c>
      <c r="EV10" s="16" t="e">
        <f t="shared" si="66"/>
        <v>#DIV/0!</v>
      </c>
      <c r="EW10" s="16" t="e">
        <f t="shared" si="67"/>
        <v>#DIV/0!</v>
      </c>
      <c r="EX10" s="16" t="e">
        <f t="shared" si="68"/>
        <v>#DIV/0!</v>
      </c>
      <c r="EY10" s="16" t="e">
        <f t="shared" si="69"/>
        <v>#DIV/0!</v>
      </c>
      <c r="EZ10" s="16" t="e">
        <f t="shared" si="70"/>
        <v>#DIV/0!</v>
      </c>
      <c r="FA10" s="16" t="e">
        <f t="shared" si="71"/>
        <v>#DIV/0!</v>
      </c>
      <c r="FB10" s="16" t="e">
        <f t="shared" si="72"/>
        <v>#DIV/0!</v>
      </c>
      <c r="FC10" s="16" t="e">
        <f t="shared" si="73"/>
        <v>#DIV/0!</v>
      </c>
      <c r="FD10" s="16">
        <f t="shared" si="74"/>
        <v>0.74</v>
      </c>
      <c r="FE10" s="16" t="e">
        <f t="shared" si="75"/>
        <v>#DIV/0!</v>
      </c>
      <c r="FF10" s="16" t="e">
        <f t="shared" si="76"/>
        <v>#DIV/0!</v>
      </c>
      <c r="FG10" s="16" t="e">
        <f t="shared" si="77"/>
        <v>#DIV/0!</v>
      </c>
      <c r="FH10" s="16" t="e">
        <f t="shared" si="77"/>
        <v>#DIV/0!</v>
      </c>
      <c r="FI10" s="16" t="e">
        <f>+DR10/CI10</f>
        <v>#DIV/0!</v>
      </c>
      <c r="FJ10" s="16" t="e">
        <f t="shared" si="78"/>
        <v>#DIV/0!</v>
      </c>
      <c r="FK10" s="16" t="e">
        <f t="shared" si="78"/>
        <v>#DIV/0!</v>
      </c>
      <c r="FL10" s="16" t="e">
        <f>+DU10/CJ10</f>
        <v>#DIV/0!</v>
      </c>
      <c r="FM10" s="16" t="e">
        <f t="shared" si="79"/>
        <v>#DIV/0!</v>
      </c>
      <c r="FN10" s="16" t="e">
        <f t="shared" si="79"/>
        <v>#DIV/0!</v>
      </c>
      <c r="FO10" s="16" t="e">
        <f t="shared" si="79"/>
        <v>#DIV/0!</v>
      </c>
      <c r="FP10" s="16" t="e">
        <f>+DY10/CL10</f>
        <v>#DIV/0!</v>
      </c>
      <c r="FQ10" s="16" t="e">
        <f>+DZ10/CL10</f>
        <v>#DIV/0!</v>
      </c>
      <c r="FR10" s="17">
        <f t="shared" si="80"/>
        <v>0</v>
      </c>
      <c r="FS10" s="17">
        <f t="shared" si="81"/>
        <v>0</v>
      </c>
      <c r="FT10" s="17">
        <f t="shared" si="82"/>
        <v>0</v>
      </c>
      <c r="FU10" s="18">
        <f t="shared" si="83"/>
        <v>0</v>
      </c>
      <c r="FV10" s="18">
        <f t="shared" si="84"/>
        <v>0</v>
      </c>
      <c r="FW10" s="18">
        <f t="shared" si="85"/>
        <v>0</v>
      </c>
      <c r="FX10" s="18">
        <f t="shared" si="86"/>
        <v>0</v>
      </c>
      <c r="FY10" s="18">
        <f t="shared" si="87"/>
        <v>0</v>
      </c>
      <c r="FZ10" s="19"/>
      <c r="GA10" s="36" t="s">
        <v>60</v>
      </c>
      <c r="GB10" s="36"/>
      <c r="GC10" s="37"/>
    </row>
    <row r="11" spans="1:185" hidden="1" x14ac:dyDescent="0.25">
      <c r="A11" s="8" t="s">
        <v>1274</v>
      </c>
      <c r="B11" s="8" t="s">
        <v>181</v>
      </c>
      <c r="C11" s="9" t="s">
        <v>182</v>
      </c>
      <c r="D11" s="10" t="s">
        <v>60</v>
      </c>
      <c r="E11" s="9" t="s">
        <v>160</v>
      </c>
      <c r="F11" s="9" t="s">
        <v>88</v>
      </c>
      <c r="G11" s="9" t="s">
        <v>51</v>
      </c>
      <c r="H11" s="11">
        <v>3.5000000000000003E-2</v>
      </c>
      <c r="I11" s="11"/>
      <c r="J11" s="11">
        <v>0.01</v>
      </c>
      <c r="K11" s="11">
        <v>0.01</v>
      </c>
      <c r="L11" s="11">
        <v>5.0000000000000001E-3</v>
      </c>
      <c r="M11" s="11">
        <v>5.0000000000000001E-3</v>
      </c>
      <c r="N11" s="11"/>
      <c r="O11" s="12">
        <f t="shared" si="4"/>
        <v>0</v>
      </c>
      <c r="P11" s="12">
        <f t="shared" si="5"/>
        <v>0</v>
      </c>
      <c r="Q11" s="12">
        <f t="shared" si="6"/>
        <v>0</v>
      </c>
      <c r="R11" s="12">
        <f t="shared" si="7"/>
        <v>592432.80000000005</v>
      </c>
      <c r="S11" s="12">
        <f t="shared" si="8"/>
        <v>0</v>
      </c>
      <c r="T11" s="12">
        <f t="shared" si="9"/>
        <v>216314</v>
      </c>
      <c r="U11" s="12">
        <f t="shared" si="10"/>
        <v>225810</v>
      </c>
      <c r="V11" s="12">
        <f t="shared" si="11"/>
        <v>442124</v>
      </c>
      <c r="W11" s="12">
        <f t="shared" si="88"/>
        <v>224160</v>
      </c>
      <c r="X11" s="12">
        <f t="shared" si="12"/>
        <v>0</v>
      </c>
      <c r="Y11" s="12">
        <f t="shared" si="13"/>
        <v>589190.40000000002</v>
      </c>
      <c r="Z11" s="12">
        <f t="shared" si="14"/>
        <v>0</v>
      </c>
      <c r="AA11" s="12">
        <f t="shared" si="15"/>
        <v>589190.40000000002</v>
      </c>
      <c r="AB11" s="12">
        <f t="shared" si="16"/>
        <v>811873.79999999993</v>
      </c>
      <c r="AC11" s="12"/>
      <c r="AD11" s="12"/>
      <c r="AE11" s="12"/>
      <c r="AF11" s="12" t="e">
        <f t="shared" si="17"/>
        <v>#DIV/0!</v>
      </c>
      <c r="AG11" s="12" t="e">
        <f t="shared" si="18"/>
        <v>#DIV/0!</v>
      </c>
      <c r="AH11" s="12">
        <f t="shared" si="19"/>
        <v>0</v>
      </c>
      <c r="AI11" s="12"/>
      <c r="AJ11" s="12"/>
      <c r="AK11" s="12"/>
      <c r="AL11" s="12" t="e">
        <f t="shared" si="20"/>
        <v>#DIV/0!</v>
      </c>
      <c r="AM11" s="12" t="e">
        <f t="shared" si="21"/>
        <v>#DIV/0!</v>
      </c>
      <c r="AN11" s="12">
        <f t="shared" si="22"/>
        <v>0</v>
      </c>
      <c r="AO11" s="12"/>
      <c r="AP11" s="12"/>
      <c r="AQ11" s="12"/>
      <c r="AR11" s="12" t="e">
        <f t="shared" si="23"/>
        <v>#DIV/0!</v>
      </c>
      <c r="AS11" s="12" t="e">
        <f t="shared" si="24"/>
        <v>#DIV/0!</v>
      </c>
      <c r="AT11" s="12" t="e">
        <f t="shared" si="25"/>
        <v>#DIV/0!</v>
      </c>
      <c r="AU11" s="12" t="e">
        <f t="shared" si="26"/>
        <v>#DIV/0!</v>
      </c>
      <c r="AV11" s="12">
        <f t="shared" si="27"/>
        <v>811873.79999999993</v>
      </c>
      <c r="AW11" s="12"/>
      <c r="AX11" s="12" t="e">
        <f t="shared" si="28"/>
        <v>#DIV/0!</v>
      </c>
      <c r="AY11" s="12" t="e">
        <f t="shared" si="29"/>
        <v>#DIV/0!</v>
      </c>
      <c r="AZ11" s="12" t="e">
        <f t="shared" si="30"/>
        <v>#DIV/0!</v>
      </c>
      <c r="BA11" s="12"/>
      <c r="BB11" s="12">
        <f t="shared" si="31"/>
        <v>0</v>
      </c>
      <c r="BC11" s="12">
        <f t="shared" si="32"/>
        <v>0</v>
      </c>
      <c r="BD11" s="12">
        <f t="shared" si="33"/>
        <v>0</v>
      </c>
      <c r="BE11" s="12"/>
      <c r="BF11" s="12">
        <f t="shared" si="34"/>
        <v>0</v>
      </c>
      <c r="BG11" s="12">
        <f t="shared" si="35"/>
        <v>0</v>
      </c>
      <c r="BH11" s="12">
        <f t="shared" si="36"/>
        <v>0</v>
      </c>
      <c r="BI11" s="12" t="e">
        <f t="shared" si="37"/>
        <v>#DIV/0!</v>
      </c>
      <c r="BJ11" s="12"/>
      <c r="BK11" s="12">
        <f t="shared" si="38"/>
        <v>0</v>
      </c>
      <c r="BL11" s="12">
        <f t="shared" si="39"/>
        <v>0</v>
      </c>
      <c r="BM11" s="12">
        <f t="shared" si="40"/>
        <v>0</v>
      </c>
      <c r="BN11" s="12"/>
      <c r="BO11" s="12">
        <f t="shared" si="41"/>
        <v>0</v>
      </c>
      <c r="BP11" s="12">
        <f t="shared" si="42"/>
        <v>0</v>
      </c>
      <c r="BQ11" s="12">
        <f t="shared" si="43"/>
        <v>0</v>
      </c>
      <c r="BR11" s="12"/>
      <c r="BS11" s="12">
        <f t="shared" si="44"/>
        <v>0</v>
      </c>
      <c r="BT11" s="12">
        <f t="shared" si="45"/>
        <v>0</v>
      </c>
      <c r="BU11" s="12">
        <f t="shared" si="46"/>
        <v>0</v>
      </c>
      <c r="BV11" s="12">
        <f t="shared" si="47"/>
        <v>0</v>
      </c>
      <c r="BW11" s="12">
        <f t="shared" si="48"/>
        <v>0</v>
      </c>
      <c r="BX11" s="12"/>
      <c r="BY11" s="12">
        <v>60000000</v>
      </c>
      <c r="BZ11" s="12">
        <v>45000000</v>
      </c>
      <c r="CA11" s="12">
        <f>SUMIFS('[1]TIẾN ĐỘ %'!$M$6:$M$1034,'[1]TIẾN ĐỘ %'!$G$6:$G$1034,$A11,'[1]TIẾN ĐỘ %'!$F$6:$F$1034,$E11)</f>
        <v>55000000</v>
      </c>
      <c r="CB11" s="12">
        <f t="shared" si="49"/>
        <v>160000000</v>
      </c>
      <c r="CC11" s="12"/>
      <c r="CD11" s="12"/>
      <c r="CE11" s="12"/>
      <c r="CF11" s="12">
        <f t="shared" si="50"/>
        <v>0</v>
      </c>
      <c r="CG11" s="12">
        <f t="shared" si="51"/>
        <v>160000000</v>
      </c>
      <c r="CH11" s="12"/>
      <c r="CI11" s="12"/>
      <c r="CJ11" s="12"/>
      <c r="CK11" s="12">
        <f t="shared" si="52"/>
        <v>0</v>
      </c>
      <c r="CL11" s="12"/>
      <c r="CM11" s="12"/>
      <c r="CN11" s="12"/>
      <c r="CO11" s="12">
        <f t="shared" si="53"/>
        <v>0</v>
      </c>
      <c r="CP11" s="12">
        <f t="shared" si="54"/>
        <v>0</v>
      </c>
      <c r="CQ11" s="12"/>
      <c r="CR11" s="12">
        <v>14040000</v>
      </c>
      <c r="CS11" s="12">
        <v>14376000</v>
      </c>
      <c r="CT11" s="12">
        <v>61392000</v>
      </c>
      <c r="CU11" s="12">
        <v>22416000</v>
      </c>
      <c r="CV11" s="12">
        <v>23400000</v>
      </c>
      <c r="CW11" s="12">
        <v>22416000</v>
      </c>
      <c r="CX11" s="12">
        <v>45816000</v>
      </c>
      <c r="CY11" s="12">
        <f>SUMIFS('[1]DATA THÔ IN'!$P$4:$P$12031,'[1]DATA THÔ IN'!$H$4:$H$12031,$A11,'[1]DATA THÔ IN'!$AC$4:$AC$12031,$E11,'[1]DATA THÔ IN'!$AH$4:$AH$12031,"Tiến độ 1")</f>
        <v>61056000</v>
      </c>
      <c r="CZ11" s="12">
        <f>SUMIFS('[1]DATA THÔ IN'!$P$4:$P$12031,'[1]DATA THÔ IN'!$H$4:$H$12031,$A11,'[1]DATA THÔ IN'!$AC$4:$AC$12031,$E11,'[1]DATA THÔ IN'!$AH$4:$AH$12031,"Tiến độ 2")</f>
        <v>0</v>
      </c>
      <c r="DA11" s="12">
        <f>SUMIFS('[1]TIẾN ĐỘ %'!$N$6:$N$1034,'[1]TIẾN ĐỘ %'!$G$6:$G$1034,A11,'[1]TIẾN ĐỘ %'!$F$6:$F$1034,$E11)</f>
        <v>61056000</v>
      </c>
      <c r="DB11" s="12">
        <f t="shared" si="89"/>
        <v>168264000</v>
      </c>
      <c r="DC11" s="12"/>
      <c r="DD11" s="12"/>
      <c r="DE11" s="12"/>
      <c r="DF11" s="12"/>
      <c r="DG11" s="12"/>
      <c r="DH11" s="12"/>
      <c r="DI11" s="12"/>
      <c r="DJ11" s="12"/>
      <c r="DK11" s="12"/>
      <c r="DL11" s="12">
        <f t="shared" si="55"/>
        <v>0</v>
      </c>
      <c r="DM11" s="12">
        <f t="shared" si="56"/>
        <v>168264000</v>
      </c>
      <c r="DN11" s="12"/>
      <c r="DO11" s="12"/>
      <c r="DP11" s="13"/>
      <c r="DQ11" s="12"/>
      <c r="DR11" s="12"/>
      <c r="DS11" s="13"/>
      <c r="DT11" s="12"/>
      <c r="DU11" s="12"/>
      <c r="DV11" s="12"/>
      <c r="DW11" s="12">
        <f t="shared" si="57"/>
        <v>0</v>
      </c>
      <c r="DX11" s="12"/>
      <c r="DY11" s="12"/>
      <c r="DZ11" s="12"/>
      <c r="EA11" s="12"/>
      <c r="EB11" s="12"/>
      <c r="EC11" s="12"/>
      <c r="ED11" s="12"/>
      <c r="EE11" s="12"/>
      <c r="EF11" s="12"/>
      <c r="EG11" s="12">
        <f t="shared" si="58"/>
        <v>0</v>
      </c>
      <c r="EH11" s="12">
        <f t="shared" si="59"/>
        <v>0</v>
      </c>
      <c r="EI11" s="12"/>
      <c r="EJ11" s="15">
        <f t="shared" si="60"/>
        <v>0.23400000000000001</v>
      </c>
      <c r="EK11" s="15">
        <f t="shared" si="61"/>
        <v>0.23960000000000001</v>
      </c>
      <c r="EL11" s="15">
        <f t="shared" si="62"/>
        <v>1.0232000000000001</v>
      </c>
      <c r="EM11" s="16">
        <f t="shared" si="90"/>
        <v>0.49813333333333332</v>
      </c>
      <c r="EN11" s="16">
        <f t="shared" si="91"/>
        <v>0.52</v>
      </c>
      <c r="EO11" s="16">
        <f t="shared" si="63"/>
        <v>1.0181333333333333</v>
      </c>
      <c r="EP11" s="16">
        <f t="shared" si="92"/>
        <v>1.1101090909090909</v>
      </c>
      <c r="EQ11" s="16">
        <f t="shared" si="93"/>
        <v>0</v>
      </c>
      <c r="ER11" s="16">
        <f t="shared" si="94"/>
        <v>1.1101090909090909</v>
      </c>
      <c r="ES11" s="16">
        <f t="shared" si="95"/>
        <v>1.05165</v>
      </c>
      <c r="ET11" s="16" t="e">
        <f t="shared" si="64"/>
        <v>#DIV/0!</v>
      </c>
      <c r="EU11" s="16" t="e">
        <f t="shared" si="65"/>
        <v>#DIV/0!</v>
      </c>
      <c r="EV11" s="16" t="e">
        <f t="shared" si="66"/>
        <v>#DIV/0!</v>
      </c>
      <c r="EW11" s="16" t="e">
        <f t="shared" si="67"/>
        <v>#DIV/0!</v>
      </c>
      <c r="EX11" s="16" t="e">
        <f t="shared" si="68"/>
        <v>#DIV/0!</v>
      </c>
      <c r="EY11" s="16" t="e">
        <f t="shared" si="69"/>
        <v>#DIV/0!</v>
      </c>
      <c r="EZ11" s="21" t="e">
        <f t="shared" si="70"/>
        <v>#DIV/0!</v>
      </c>
      <c r="FA11" s="21" t="e">
        <f t="shared" si="71"/>
        <v>#DIV/0!</v>
      </c>
      <c r="FB11" s="16" t="e">
        <f t="shared" si="72"/>
        <v>#DIV/0!</v>
      </c>
      <c r="FC11" s="16" t="e">
        <f t="shared" si="73"/>
        <v>#DIV/0!</v>
      </c>
      <c r="FD11" s="16">
        <f t="shared" si="74"/>
        <v>1.05165</v>
      </c>
      <c r="FE11" s="16" t="e">
        <f t="shared" si="75"/>
        <v>#DIV/0!</v>
      </c>
      <c r="FF11" s="16" t="e">
        <f t="shared" si="76"/>
        <v>#DIV/0!</v>
      </c>
      <c r="FG11" s="16" t="e">
        <f>+DP11/CH11</f>
        <v>#DIV/0!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 t="e">
        <f t="shared" ref="FN11:FN16" si="96">+DW11/CK11</f>
        <v>#DIV/0!</v>
      </c>
      <c r="FO11" s="16">
        <v>0</v>
      </c>
      <c r="FP11" s="16">
        <v>0</v>
      </c>
      <c r="FQ11" s="16">
        <v>0</v>
      </c>
      <c r="FR11" s="17">
        <f t="shared" si="80"/>
        <v>0</v>
      </c>
      <c r="FS11" s="17">
        <f t="shared" si="81"/>
        <v>0</v>
      </c>
      <c r="FT11" s="17">
        <f t="shared" si="82"/>
        <v>0</v>
      </c>
      <c r="FU11" s="18">
        <f t="shared" si="83"/>
        <v>0</v>
      </c>
      <c r="FV11" s="18">
        <f t="shared" si="84"/>
        <v>0</v>
      </c>
      <c r="FW11" s="18">
        <f t="shared" si="85"/>
        <v>0</v>
      </c>
      <c r="FX11" s="18">
        <f t="shared" si="86"/>
        <v>0</v>
      </c>
      <c r="FY11" s="18">
        <f t="shared" si="87"/>
        <v>0</v>
      </c>
      <c r="FZ11" s="19"/>
      <c r="GA11" s="36" t="str">
        <f>D11</f>
        <v>Nguyễn Đức Tài</v>
      </c>
      <c r="GB11" s="36"/>
      <c r="GC11" s="37"/>
    </row>
    <row r="12" spans="1:185" hidden="1" x14ac:dyDescent="0.25">
      <c r="A12" s="8" t="s">
        <v>1275</v>
      </c>
      <c r="B12" s="8" t="s">
        <v>183</v>
      </c>
      <c r="C12" s="9" t="s">
        <v>184</v>
      </c>
      <c r="D12" s="10" t="s">
        <v>60</v>
      </c>
      <c r="E12" s="9" t="s">
        <v>160</v>
      </c>
      <c r="F12" s="9" t="s">
        <v>61</v>
      </c>
      <c r="G12" s="9" t="s">
        <v>51</v>
      </c>
      <c r="H12" s="11">
        <v>3.5000000000000003E-2</v>
      </c>
      <c r="I12" s="11"/>
      <c r="J12" s="11">
        <v>0.01</v>
      </c>
      <c r="K12" s="11">
        <v>0.01</v>
      </c>
      <c r="L12" s="11">
        <v>5.0000000000000001E-3</v>
      </c>
      <c r="M12" s="11">
        <v>5.0000000000000001E-3</v>
      </c>
      <c r="N12" s="11"/>
      <c r="O12" s="12">
        <f t="shared" si="4"/>
        <v>0</v>
      </c>
      <c r="P12" s="12">
        <f t="shared" si="5"/>
        <v>0</v>
      </c>
      <c r="Q12" s="12">
        <f t="shared" si="6"/>
        <v>0</v>
      </c>
      <c r="R12" s="12">
        <f t="shared" si="7"/>
        <v>204734.4</v>
      </c>
      <c r="S12" s="12">
        <f t="shared" si="8"/>
        <v>0</v>
      </c>
      <c r="T12" s="12">
        <f t="shared" si="9"/>
        <v>197439</v>
      </c>
      <c r="U12" s="12">
        <f t="shared" si="10"/>
        <v>0</v>
      </c>
      <c r="V12" s="12">
        <f t="shared" si="11"/>
        <v>197439</v>
      </c>
      <c r="W12" s="12">
        <f t="shared" si="88"/>
        <v>204600</v>
      </c>
      <c r="X12" s="12">
        <f t="shared" si="12"/>
        <v>0</v>
      </c>
      <c r="Y12" s="12">
        <f t="shared" si="13"/>
        <v>0</v>
      </c>
      <c r="Z12" s="12">
        <f t="shared" si="14"/>
        <v>0</v>
      </c>
      <c r="AA12" s="12">
        <f t="shared" si="15"/>
        <v>204734.4</v>
      </c>
      <c r="AB12" s="12">
        <f t="shared" si="16"/>
        <v>303453.89999999997</v>
      </c>
      <c r="AC12" s="12"/>
      <c r="AD12" s="12"/>
      <c r="AE12" s="12"/>
      <c r="AF12" s="12" t="e">
        <f t="shared" si="17"/>
        <v>#DIV/0!</v>
      </c>
      <c r="AG12" s="12" t="e">
        <f t="shared" si="18"/>
        <v>#DIV/0!</v>
      </c>
      <c r="AH12" s="12">
        <f t="shared" si="19"/>
        <v>0</v>
      </c>
      <c r="AI12" s="12"/>
      <c r="AJ12" s="12"/>
      <c r="AK12" s="12"/>
      <c r="AL12" s="12" t="e">
        <f t="shared" si="20"/>
        <v>#DIV/0!</v>
      </c>
      <c r="AM12" s="12" t="e">
        <f t="shared" si="21"/>
        <v>#DIV/0!</v>
      </c>
      <c r="AN12" s="12">
        <f t="shared" si="22"/>
        <v>0</v>
      </c>
      <c r="AO12" s="12"/>
      <c r="AP12" s="12"/>
      <c r="AQ12" s="12"/>
      <c r="AR12" s="12" t="e">
        <f t="shared" si="23"/>
        <v>#DIV/0!</v>
      </c>
      <c r="AS12" s="12" t="e">
        <f t="shared" si="24"/>
        <v>#DIV/0!</v>
      </c>
      <c r="AT12" s="12" t="e">
        <f t="shared" si="25"/>
        <v>#DIV/0!</v>
      </c>
      <c r="AU12" s="12" t="e">
        <f t="shared" si="26"/>
        <v>#DIV/0!</v>
      </c>
      <c r="AV12" s="12">
        <f t="shared" si="27"/>
        <v>303453.89999999997</v>
      </c>
      <c r="AW12" s="12"/>
      <c r="AX12" s="12" t="e">
        <f t="shared" si="28"/>
        <v>#DIV/0!</v>
      </c>
      <c r="AY12" s="12" t="e">
        <f t="shared" si="29"/>
        <v>#DIV/0!</v>
      </c>
      <c r="AZ12" s="12" t="e">
        <f t="shared" si="30"/>
        <v>#DIV/0!</v>
      </c>
      <c r="BA12" s="12"/>
      <c r="BB12" s="12" t="e">
        <f t="shared" si="31"/>
        <v>#DIV/0!</v>
      </c>
      <c r="BC12" s="12" t="e">
        <f t="shared" si="32"/>
        <v>#DIV/0!</v>
      </c>
      <c r="BD12" s="12" t="e">
        <f t="shared" si="33"/>
        <v>#DIV/0!</v>
      </c>
      <c r="BE12" s="12"/>
      <c r="BF12" s="12" t="e">
        <f t="shared" si="34"/>
        <v>#DIV/0!</v>
      </c>
      <c r="BG12" s="12" t="e">
        <f t="shared" si="35"/>
        <v>#DIV/0!</v>
      </c>
      <c r="BH12" s="12" t="e">
        <f t="shared" si="36"/>
        <v>#DIV/0!</v>
      </c>
      <c r="BI12" s="12" t="e">
        <f t="shared" si="37"/>
        <v>#DIV/0!</v>
      </c>
      <c r="BJ12" s="12"/>
      <c r="BK12" s="12" t="e">
        <f t="shared" si="38"/>
        <v>#DIV/0!</v>
      </c>
      <c r="BL12" s="12" t="e">
        <f t="shared" si="39"/>
        <v>#DIV/0!</v>
      </c>
      <c r="BM12" s="12" t="e">
        <f t="shared" si="40"/>
        <v>#DIV/0!</v>
      </c>
      <c r="BN12" s="12"/>
      <c r="BO12" s="12">
        <f t="shared" si="41"/>
        <v>0</v>
      </c>
      <c r="BP12" s="12">
        <f t="shared" si="42"/>
        <v>0</v>
      </c>
      <c r="BQ12" s="12">
        <f t="shared" si="43"/>
        <v>0</v>
      </c>
      <c r="BR12" s="12"/>
      <c r="BS12" s="12">
        <f t="shared" si="44"/>
        <v>0</v>
      </c>
      <c r="BT12" s="12">
        <f t="shared" si="45"/>
        <v>0</v>
      </c>
      <c r="BU12" s="12">
        <f t="shared" si="46"/>
        <v>0</v>
      </c>
      <c r="BV12" s="12">
        <f t="shared" si="47"/>
        <v>0</v>
      </c>
      <c r="BW12" s="12">
        <f t="shared" si="48"/>
        <v>0</v>
      </c>
      <c r="BX12" s="12"/>
      <c r="BY12" s="12">
        <v>20000000</v>
      </c>
      <c r="BZ12" s="12">
        <v>20000000</v>
      </c>
      <c r="CA12" s="12">
        <f>SUMIFS('[1]TIẾN ĐỘ %'!$M$6:$M$1034,'[1]TIẾN ĐỘ %'!$G$6:$G$1034,$A12,'[1]TIẾN ĐỘ %'!$F$6:$F$1034,$E12)</f>
        <v>20000000</v>
      </c>
      <c r="CB12" s="12">
        <f t="shared" si="49"/>
        <v>60000000</v>
      </c>
      <c r="CC12" s="12"/>
      <c r="CD12" s="12"/>
      <c r="CE12" s="12"/>
      <c r="CF12" s="12">
        <f t="shared" si="50"/>
        <v>0</v>
      </c>
      <c r="CG12" s="12">
        <f t="shared" si="51"/>
        <v>60000000</v>
      </c>
      <c r="CH12" s="12"/>
      <c r="CI12" s="12"/>
      <c r="CJ12" s="12"/>
      <c r="CK12" s="12">
        <f t="shared" si="52"/>
        <v>0</v>
      </c>
      <c r="CL12" s="12"/>
      <c r="CM12" s="12"/>
      <c r="CN12" s="12"/>
      <c r="CO12" s="12">
        <f t="shared" si="53"/>
        <v>0</v>
      </c>
      <c r="CP12" s="12">
        <f t="shared" si="54"/>
        <v>0</v>
      </c>
      <c r="CQ12" s="12"/>
      <c r="CR12" s="12">
        <v>0</v>
      </c>
      <c r="CS12" s="12">
        <v>8160000</v>
      </c>
      <c r="CT12" s="12">
        <v>21216000</v>
      </c>
      <c r="CU12" s="12">
        <v>20460000</v>
      </c>
      <c r="CV12" s="12">
        <v>0</v>
      </c>
      <c r="CW12" s="12">
        <v>20460000</v>
      </c>
      <c r="CX12" s="12">
        <v>20460000</v>
      </c>
      <c r="CY12" s="12">
        <f>SUMIFS('[1]DATA THÔ IN'!$P$4:$P$12031,'[1]DATA THÔ IN'!$H$4:$H$12031,$A12,'[1]DATA THÔ IN'!$AC$4:$AC$12031,$E12,'[1]DATA THÔ IN'!$AH$4:$AH$12031,"Tiến độ 1")</f>
        <v>0</v>
      </c>
      <c r="CZ12" s="12">
        <f>SUMIFS('[1]DATA THÔ IN'!$P$4:$P$12031,'[1]DATA THÔ IN'!$H$4:$H$12031,$A12,'[1]DATA THÔ IN'!$AC$4:$AC$12031,$E12,'[1]DATA THÔ IN'!$AH$4:$AH$12031,"Tiến độ 2")</f>
        <v>0</v>
      </c>
      <c r="DA12" s="12">
        <f>SUMIFS('[1]TIẾN ĐỘ %'!$N$6:$N$1034,'[1]TIẾN ĐỘ %'!$G$6:$G$1034,A12,'[1]TIẾN ĐỘ %'!$F$6:$F$1034,$E12)</f>
        <v>21216000</v>
      </c>
      <c r="DB12" s="12">
        <f t="shared" si="89"/>
        <v>62892000</v>
      </c>
      <c r="DC12" s="12"/>
      <c r="DD12" s="12"/>
      <c r="DE12" s="12"/>
      <c r="DF12" s="12"/>
      <c r="DG12" s="12"/>
      <c r="DH12" s="12"/>
      <c r="DI12" s="12"/>
      <c r="DJ12" s="12"/>
      <c r="DK12" s="12"/>
      <c r="DL12" s="12">
        <f t="shared" si="55"/>
        <v>0</v>
      </c>
      <c r="DM12" s="12">
        <f t="shared" si="56"/>
        <v>62892000</v>
      </c>
      <c r="DN12" s="12"/>
      <c r="DO12" s="12"/>
      <c r="DP12" s="13"/>
      <c r="DQ12" s="12"/>
      <c r="DR12" s="12"/>
      <c r="DS12" s="13"/>
      <c r="DT12" s="12"/>
      <c r="DU12" s="12"/>
      <c r="DV12" s="12"/>
      <c r="DW12" s="12">
        <f t="shared" si="57"/>
        <v>0</v>
      </c>
      <c r="DX12" s="12"/>
      <c r="DY12" s="12"/>
      <c r="DZ12" s="12"/>
      <c r="EA12" s="12"/>
      <c r="EB12" s="12"/>
      <c r="EC12" s="12"/>
      <c r="ED12" s="12"/>
      <c r="EE12" s="12"/>
      <c r="EF12" s="12"/>
      <c r="EG12" s="12">
        <f t="shared" si="58"/>
        <v>0</v>
      </c>
      <c r="EH12" s="12">
        <f t="shared" si="59"/>
        <v>0</v>
      </c>
      <c r="EI12" s="12"/>
      <c r="EJ12" s="15">
        <f t="shared" si="60"/>
        <v>0</v>
      </c>
      <c r="EK12" s="15">
        <f t="shared" si="61"/>
        <v>0.40799999999999997</v>
      </c>
      <c r="EL12" s="15">
        <f t="shared" si="62"/>
        <v>1.0608</v>
      </c>
      <c r="EM12" s="16">
        <f t="shared" si="90"/>
        <v>1.0229999999999999</v>
      </c>
      <c r="EN12" s="16">
        <f t="shared" si="91"/>
        <v>0</v>
      </c>
      <c r="EO12" s="16">
        <f t="shared" si="63"/>
        <v>1.0229999999999999</v>
      </c>
      <c r="EP12" s="16">
        <f t="shared" si="92"/>
        <v>0</v>
      </c>
      <c r="EQ12" s="16">
        <f t="shared" si="93"/>
        <v>0</v>
      </c>
      <c r="ER12" s="16">
        <f t="shared" si="94"/>
        <v>1.0608</v>
      </c>
      <c r="ES12" s="16">
        <f t="shared" si="95"/>
        <v>1.0482</v>
      </c>
      <c r="ET12" s="16" t="e">
        <f t="shared" si="64"/>
        <v>#DIV/0!</v>
      </c>
      <c r="EU12" s="16" t="e">
        <f t="shared" si="65"/>
        <v>#DIV/0!</v>
      </c>
      <c r="EV12" s="16" t="e">
        <f t="shared" si="66"/>
        <v>#DIV/0!</v>
      </c>
      <c r="EW12" s="16" t="e">
        <f t="shared" si="67"/>
        <v>#DIV/0!</v>
      </c>
      <c r="EX12" s="16" t="e">
        <f t="shared" si="68"/>
        <v>#DIV/0!</v>
      </c>
      <c r="EY12" s="16" t="e">
        <f t="shared" si="69"/>
        <v>#DIV/0!</v>
      </c>
      <c r="EZ12" s="16" t="e">
        <f t="shared" si="70"/>
        <v>#DIV/0!</v>
      </c>
      <c r="FA12" s="16" t="e">
        <f t="shared" si="71"/>
        <v>#DIV/0!</v>
      </c>
      <c r="FB12" s="16" t="e">
        <f t="shared" si="72"/>
        <v>#DIV/0!</v>
      </c>
      <c r="FC12" s="16" t="e">
        <f t="shared" si="73"/>
        <v>#DIV/0!</v>
      </c>
      <c r="FD12" s="16">
        <f t="shared" si="74"/>
        <v>1.0482</v>
      </c>
      <c r="FE12" s="16" t="e">
        <f t="shared" si="75"/>
        <v>#DIV/0!</v>
      </c>
      <c r="FF12" s="16" t="e">
        <f t="shared" si="76"/>
        <v>#DIV/0!</v>
      </c>
      <c r="FG12" s="16" t="e">
        <f>+DP12/CH12</f>
        <v>#DIV/0!</v>
      </c>
      <c r="FH12" s="16" t="e">
        <f>+DQ12/CI12</f>
        <v>#DIV/0!</v>
      </c>
      <c r="FI12" s="16" t="e">
        <f>+DR12/CI12</f>
        <v>#DIV/0!</v>
      </c>
      <c r="FJ12" s="16" t="e">
        <f t="shared" ref="FJ12:FK16" si="97">+DS12/CI12</f>
        <v>#DIV/0!</v>
      </c>
      <c r="FK12" s="16" t="e">
        <f t="shared" si="97"/>
        <v>#DIV/0!</v>
      </c>
      <c r="FL12" s="16" t="e">
        <f t="shared" ref="FL12:FL17" si="98">+DU12/CJ12</f>
        <v>#DIV/0!</v>
      </c>
      <c r="FM12" s="16" t="e">
        <f t="shared" ref="FM12:FM17" si="99">+DV12/CJ12</f>
        <v>#DIV/0!</v>
      </c>
      <c r="FN12" s="16" t="e">
        <f t="shared" si="96"/>
        <v>#DIV/0!</v>
      </c>
      <c r="FO12" s="16" t="e">
        <f t="shared" ref="FO12:FO17" si="100">+DX12/CL12</f>
        <v>#DIV/0!</v>
      </c>
      <c r="FP12" s="16" t="e">
        <f t="shared" ref="FP12:FP17" si="101">+DY12/CL12</f>
        <v>#DIV/0!</v>
      </c>
      <c r="FQ12" s="16" t="e">
        <f t="shared" ref="FQ12:FQ17" si="102">+DZ12/CL12</f>
        <v>#DIV/0!</v>
      </c>
      <c r="FR12" s="17">
        <f t="shared" si="80"/>
        <v>0</v>
      </c>
      <c r="FS12" s="17">
        <f t="shared" si="81"/>
        <v>0</v>
      </c>
      <c r="FT12" s="17">
        <f t="shared" si="82"/>
        <v>0</v>
      </c>
      <c r="FU12" s="18">
        <f t="shared" si="83"/>
        <v>0</v>
      </c>
      <c r="FV12" s="18">
        <f t="shared" si="84"/>
        <v>0</v>
      </c>
      <c r="FW12" s="18">
        <f t="shared" si="85"/>
        <v>0</v>
      </c>
      <c r="FX12" s="18">
        <f t="shared" si="86"/>
        <v>0</v>
      </c>
      <c r="FY12" s="18">
        <f t="shared" si="87"/>
        <v>0</v>
      </c>
      <c r="FZ12" s="19"/>
      <c r="GA12" s="36" t="s">
        <v>60</v>
      </c>
      <c r="GB12" s="36"/>
      <c r="GC12" s="37"/>
    </row>
    <row r="13" spans="1:185" hidden="1" x14ac:dyDescent="0.25">
      <c r="A13" s="8" t="s">
        <v>1276</v>
      </c>
      <c r="B13" s="8" t="s">
        <v>187</v>
      </c>
      <c r="C13" s="9" t="s">
        <v>188</v>
      </c>
      <c r="D13" s="10" t="s">
        <v>60</v>
      </c>
      <c r="E13" s="9" t="s">
        <v>160</v>
      </c>
      <c r="F13" s="9" t="s">
        <v>73</v>
      </c>
      <c r="G13" s="9" t="s">
        <v>51</v>
      </c>
      <c r="H13" s="11">
        <v>3.5000000000000003E-2</v>
      </c>
      <c r="I13" s="11"/>
      <c r="J13" s="11">
        <v>0.01</v>
      </c>
      <c r="K13" s="11">
        <v>0.01</v>
      </c>
      <c r="L13" s="11">
        <v>5.0000000000000001E-3</v>
      </c>
      <c r="M13" s="11">
        <v>5.0000000000000001E-3</v>
      </c>
      <c r="N13" s="11"/>
      <c r="O13" s="12">
        <f t="shared" si="4"/>
        <v>0</v>
      </c>
      <c r="P13" s="12">
        <f t="shared" si="5"/>
        <v>0</v>
      </c>
      <c r="Q13" s="12">
        <f t="shared" si="6"/>
        <v>0</v>
      </c>
      <c r="R13" s="12">
        <f t="shared" si="7"/>
        <v>0</v>
      </c>
      <c r="S13" s="12">
        <f t="shared" si="8"/>
        <v>0</v>
      </c>
      <c r="T13" s="12">
        <f t="shared" si="9"/>
        <v>106073</v>
      </c>
      <c r="U13" s="12">
        <f t="shared" si="10"/>
        <v>130738</v>
      </c>
      <c r="V13" s="12">
        <f t="shared" si="11"/>
        <v>236811</v>
      </c>
      <c r="W13" s="12">
        <f t="shared" si="88"/>
        <v>109920</v>
      </c>
      <c r="X13" s="12">
        <f t="shared" si="12"/>
        <v>0</v>
      </c>
      <c r="Y13" s="12">
        <f t="shared" si="13"/>
        <v>87197.4</v>
      </c>
      <c r="Z13" s="12">
        <f t="shared" si="14"/>
        <v>0</v>
      </c>
      <c r="AA13" s="12">
        <f t="shared" si="15"/>
        <v>0</v>
      </c>
      <c r="AB13" s="12">
        <f t="shared" si="16"/>
        <v>0</v>
      </c>
      <c r="AC13" s="12"/>
      <c r="AD13" s="12"/>
      <c r="AE13" s="12"/>
      <c r="AF13" s="12" t="e">
        <f t="shared" si="17"/>
        <v>#DIV/0!</v>
      </c>
      <c r="AG13" s="12" t="e">
        <f t="shared" si="18"/>
        <v>#DIV/0!</v>
      </c>
      <c r="AH13" s="12">
        <f t="shared" si="19"/>
        <v>0</v>
      </c>
      <c r="AI13" s="12"/>
      <c r="AJ13" s="12"/>
      <c r="AK13" s="12"/>
      <c r="AL13" s="12" t="e">
        <f t="shared" si="20"/>
        <v>#DIV/0!</v>
      </c>
      <c r="AM13" s="12" t="e">
        <f t="shared" si="21"/>
        <v>#DIV/0!</v>
      </c>
      <c r="AN13" s="12">
        <f t="shared" si="22"/>
        <v>0</v>
      </c>
      <c r="AO13" s="12"/>
      <c r="AP13" s="12"/>
      <c r="AQ13" s="12"/>
      <c r="AR13" s="12" t="e">
        <f t="shared" si="23"/>
        <v>#DIV/0!</v>
      </c>
      <c r="AS13" s="12" t="e">
        <f t="shared" si="24"/>
        <v>#DIV/0!</v>
      </c>
      <c r="AT13" s="12" t="e">
        <f t="shared" si="25"/>
        <v>#DIV/0!</v>
      </c>
      <c r="AU13" s="12" t="e">
        <f t="shared" si="26"/>
        <v>#DIV/0!</v>
      </c>
      <c r="AV13" s="12">
        <f t="shared" si="27"/>
        <v>0</v>
      </c>
      <c r="AW13" s="12"/>
      <c r="AX13" s="12" t="e">
        <f t="shared" si="28"/>
        <v>#DIV/0!</v>
      </c>
      <c r="AY13" s="12" t="e">
        <f t="shared" si="29"/>
        <v>#DIV/0!</v>
      </c>
      <c r="AZ13" s="12" t="e">
        <f t="shared" si="30"/>
        <v>#DIV/0!</v>
      </c>
      <c r="BA13" s="12"/>
      <c r="BB13" s="12" t="e">
        <f t="shared" si="31"/>
        <v>#DIV/0!</v>
      </c>
      <c r="BC13" s="12" t="e">
        <f t="shared" si="32"/>
        <v>#DIV/0!</v>
      </c>
      <c r="BD13" s="12" t="e">
        <f t="shared" si="33"/>
        <v>#DIV/0!</v>
      </c>
      <c r="BE13" s="12"/>
      <c r="BF13" s="12" t="e">
        <f t="shared" si="34"/>
        <v>#DIV/0!</v>
      </c>
      <c r="BG13" s="12" t="e">
        <f t="shared" si="35"/>
        <v>#DIV/0!</v>
      </c>
      <c r="BH13" s="12" t="e">
        <f t="shared" si="36"/>
        <v>#DIV/0!</v>
      </c>
      <c r="BI13" s="12" t="e">
        <f t="shared" si="37"/>
        <v>#DIV/0!</v>
      </c>
      <c r="BJ13" s="12"/>
      <c r="BK13" s="12" t="e">
        <f t="shared" si="38"/>
        <v>#DIV/0!</v>
      </c>
      <c r="BL13" s="12" t="e">
        <f t="shared" si="39"/>
        <v>#DIV/0!</v>
      </c>
      <c r="BM13" s="12" t="e">
        <f t="shared" si="40"/>
        <v>#DIV/0!</v>
      </c>
      <c r="BN13" s="12"/>
      <c r="BO13" s="12">
        <f t="shared" si="41"/>
        <v>0</v>
      </c>
      <c r="BP13" s="12">
        <f t="shared" si="42"/>
        <v>0</v>
      </c>
      <c r="BQ13" s="12">
        <f t="shared" si="43"/>
        <v>0</v>
      </c>
      <c r="BR13" s="12"/>
      <c r="BS13" s="12">
        <f t="shared" si="44"/>
        <v>0</v>
      </c>
      <c r="BT13" s="12">
        <f t="shared" si="45"/>
        <v>0</v>
      </c>
      <c r="BU13" s="12">
        <f t="shared" si="46"/>
        <v>0</v>
      </c>
      <c r="BV13" s="12">
        <f t="shared" si="47"/>
        <v>0</v>
      </c>
      <c r="BW13" s="12">
        <f t="shared" si="48"/>
        <v>0</v>
      </c>
      <c r="BX13" s="12"/>
      <c r="BY13" s="12">
        <v>22000000</v>
      </c>
      <c r="BZ13" s="12">
        <v>22000000</v>
      </c>
      <c r="CA13" s="12">
        <f>SUMIFS('[1]TIẾN ĐỘ %'!$M$6:$M$1034,'[1]TIẾN ĐỘ %'!$G$6:$G$1034,$A13,'[1]TIẾN ĐỘ %'!$F$6:$F$1034,$E13)</f>
        <v>22000000</v>
      </c>
      <c r="CB13" s="12">
        <f t="shared" si="49"/>
        <v>66000000</v>
      </c>
      <c r="CC13" s="12"/>
      <c r="CD13" s="12"/>
      <c r="CE13" s="12"/>
      <c r="CF13" s="12">
        <f t="shared" si="50"/>
        <v>0</v>
      </c>
      <c r="CG13" s="12">
        <f t="shared" si="51"/>
        <v>66000000</v>
      </c>
      <c r="CH13" s="12"/>
      <c r="CI13" s="12"/>
      <c r="CJ13" s="12"/>
      <c r="CK13" s="12">
        <f t="shared" si="52"/>
        <v>0</v>
      </c>
      <c r="CL13" s="12"/>
      <c r="CM13" s="12"/>
      <c r="CN13" s="12"/>
      <c r="CO13" s="12">
        <f t="shared" si="53"/>
        <v>0</v>
      </c>
      <c r="CP13" s="12">
        <f t="shared" si="54"/>
        <v>0</v>
      </c>
      <c r="CQ13" s="12"/>
      <c r="CR13" s="12">
        <v>0</v>
      </c>
      <c r="CS13" s="12">
        <v>0</v>
      </c>
      <c r="CT13" s="12">
        <v>0</v>
      </c>
      <c r="CU13" s="12">
        <v>10992000</v>
      </c>
      <c r="CV13" s="12">
        <v>13548000</v>
      </c>
      <c r="CW13" s="12">
        <v>10992000</v>
      </c>
      <c r="CX13" s="12">
        <v>24540000</v>
      </c>
      <c r="CY13" s="12">
        <f>SUMIFS('[1]DATA THÔ IN'!$P$4:$P$12031,'[1]DATA THÔ IN'!$H$4:$H$12031,$A13,'[1]DATA THÔ IN'!$AC$4:$AC$12031,$E13,'[1]DATA THÔ IN'!$AH$4:$AH$12031,"Tiến độ 1")</f>
        <v>9036000</v>
      </c>
      <c r="CZ13" s="12">
        <f>SUMIFS('[1]DATA THÔ IN'!$P$4:$P$12031,'[1]DATA THÔ IN'!$H$4:$H$12031,$A13,'[1]DATA THÔ IN'!$AC$4:$AC$12031,$E13,'[1]DATA THÔ IN'!$AH$4:$AH$12031,"Tiến độ 2")</f>
        <v>0</v>
      </c>
      <c r="DA13" s="12">
        <f>SUMIFS('[1]TIẾN ĐỘ %'!$N$6:$N$1034,'[1]TIẾN ĐỘ %'!$G$6:$G$1034,A13,'[1]TIẾN ĐỘ %'!$F$6:$F$1034,$E13)</f>
        <v>9036000</v>
      </c>
      <c r="DB13" s="12">
        <f t="shared" si="89"/>
        <v>33576000</v>
      </c>
      <c r="DC13" s="12"/>
      <c r="DD13" s="12"/>
      <c r="DE13" s="12"/>
      <c r="DF13" s="12"/>
      <c r="DG13" s="12"/>
      <c r="DH13" s="12"/>
      <c r="DI13" s="12"/>
      <c r="DJ13" s="12"/>
      <c r="DK13" s="12"/>
      <c r="DL13" s="12">
        <f t="shared" si="55"/>
        <v>0</v>
      </c>
      <c r="DM13" s="12">
        <f t="shared" si="56"/>
        <v>33576000</v>
      </c>
      <c r="DN13" s="12"/>
      <c r="DO13" s="12"/>
      <c r="DP13" s="13"/>
      <c r="DQ13" s="12"/>
      <c r="DR13" s="12"/>
      <c r="DS13" s="13"/>
      <c r="DT13" s="12"/>
      <c r="DU13" s="12"/>
      <c r="DV13" s="12"/>
      <c r="DW13" s="12">
        <f t="shared" si="57"/>
        <v>0</v>
      </c>
      <c r="DX13" s="12"/>
      <c r="DY13" s="12"/>
      <c r="DZ13" s="12"/>
      <c r="EA13" s="12"/>
      <c r="EB13" s="12"/>
      <c r="EC13" s="12"/>
      <c r="ED13" s="12"/>
      <c r="EE13" s="12"/>
      <c r="EF13" s="12"/>
      <c r="EG13" s="12">
        <f t="shared" si="58"/>
        <v>0</v>
      </c>
      <c r="EH13" s="12">
        <f t="shared" si="59"/>
        <v>0</v>
      </c>
      <c r="EI13" s="12"/>
      <c r="EJ13" s="15">
        <f t="shared" si="60"/>
        <v>0</v>
      </c>
      <c r="EK13" s="15">
        <f t="shared" si="61"/>
        <v>0</v>
      </c>
      <c r="EL13" s="15">
        <f t="shared" si="62"/>
        <v>0</v>
      </c>
      <c r="EM13" s="16">
        <f t="shared" si="90"/>
        <v>0.49963636363636366</v>
      </c>
      <c r="EN13" s="16">
        <f t="shared" si="91"/>
        <v>0.61581818181818182</v>
      </c>
      <c r="EO13" s="16">
        <f t="shared" si="63"/>
        <v>1.1154545454545455</v>
      </c>
      <c r="EP13" s="16">
        <f t="shared" si="92"/>
        <v>0.41072727272727272</v>
      </c>
      <c r="EQ13" s="16">
        <f t="shared" si="93"/>
        <v>0</v>
      </c>
      <c r="ER13" s="16">
        <f t="shared" si="94"/>
        <v>0.41072727272727272</v>
      </c>
      <c r="ES13" s="16">
        <f t="shared" si="95"/>
        <v>0.50872727272727269</v>
      </c>
      <c r="ET13" s="16" t="e">
        <f t="shared" si="64"/>
        <v>#DIV/0!</v>
      </c>
      <c r="EU13" s="16" t="e">
        <f t="shared" si="65"/>
        <v>#DIV/0!</v>
      </c>
      <c r="EV13" s="16" t="e">
        <f t="shared" si="66"/>
        <v>#DIV/0!</v>
      </c>
      <c r="EW13" s="16" t="e">
        <f t="shared" si="67"/>
        <v>#DIV/0!</v>
      </c>
      <c r="EX13" s="16" t="e">
        <f t="shared" si="68"/>
        <v>#DIV/0!</v>
      </c>
      <c r="EY13" s="16" t="e">
        <f t="shared" si="69"/>
        <v>#DIV/0!</v>
      </c>
      <c r="EZ13" s="16" t="e">
        <f t="shared" si="70"/>
        <v>#DIV/0!</v>
      </c>
      <c r="FA13" s="21" t="e">
        <f t="shared" si="71"/>
        <v>#DIV/0!</v>
      </c>
      <c r="FB13" s="16" t="e">
        <f t="shared" si="72"/>
        <v>#DIV/0!</v>
      </c>
      <c r="FC13" s="16" t="e">
        <f t="shared" si="73"/>
        <v>#DIV/0!</v>
      </c>
      <c r="FD13" s="16">
        <f t="shared" si="74"/>
        <v>0.50872727272727269</v>
      </c>
      <c r="FE13" s="16" t="e">
        <f t="shared" si="75"/>
        <v>#DIV/0!</v>
      </c>
      <c r="FF13" s="16" t="e">
        <f t="shared" si="76"/>
        <v>#DIV/0!</v>
      </c>
      <c r="FG13" s="16" t="e">
        <f>+DP13/CH13</f>
        <v>#DIV/0!</v>
      </c>
      <c r="FH13" s="16" t="e">
        <f>+DQ13/CI13</f>
        <v>#DIV/0!</v>
      </c>
      <c r="FI13" s="16" t="e">
        <f>+DR13/CI13</f>
        <v>#DIV/0!</v>
      </c>
      <c r="FJ13" s="16" t="e">
        <f t="shared" si="97"/>
        <v>#DIV/0!</v>
      </c>
      <c r="FK13" s="16" t="e">
        <f t="shared" si="97"/>
        <v>#DIV/0!</v>
      </c>
      <c r="FL13" s="16" t="e">
        <f t="shared" si="98"/>
        <v>#DIV/0!</v>
      </c>
      <c r="FM13" s="16" t="e">
        <f t="shared" si="99"/>
        <v>#DIV/0!</v>
      </c>
      <c r="FN13" s="16" t="e">
        <f t="shared" si="96"/>
        <v>#DIV/0!</v>
      </c>
      <c r="FO13" s="16" t="e">
        <f t="shared" si="100"/>
        <v>#DIV/0!</v>
      </c>
      <c r="FP13" s="16" t="e">
        <f t="shared" si="101"/>
        <v>#DIV/0!</v>
      </c>
      <c r="FQ13" s="16" t="e">
        <f t="shared" si="102"/>
        <v>#DIV/0!</v>
      </c>
      <c r="FR13" s="17">
        <f t="shared" si="80"/>
        <v>0</v>
      </c>
      <c r="FS13" s="17">
        <f t="shared" si="81"/>
        <v>0</v>
      </c>
      <c r="FT13" s="17">
        <f t="shared" si="82"/>
        <v>0</v>
      </c>
      <c r="FU13" s="18">
        <f t="shared" si="83"/>
        <v>0</v>
      </c>
      <c r="FV13" s="18">
        <f t="shared" si="84"/>
        <v>0</v>
      </c>
      <c r="FW13" s="18">
        <f t="shared" si="85"/>
        <v>0</v>
      </c>
      <c r="FX13" s="18">
        <f t="shared" si="86"/>
        <v>0</v>
      </c>
      <c r="FY13" s="18">
        <f t="shared" si="87"/>
        <v>0</v>
      </c>
      <c r="FZ13" s="19"/>
      <c r="GA13" s="36" t="s">
        <v>60</v>
      </c>
      <c r="GB13" s="36"/>
      <c r="GC13" s="37"/>
    </row>
    <row r="14" spans="1:185" hidden="1" x14ac:dyDescent="0.25">
      <c r="A14" s="8" t="s">
        <v>1287</v>
      </c>
      <c r="B14" s="8" t="s">
        <v>359</v>
      </c>
      <c r="C14" s="9" t="s">
        <v>360</v>
      </c>
      <c r="D14" s="10" t="s">
        <v>49</v>
      </c>
      <c r="E14" s="9" t="s">
        <v>160</v>
      </c>
      <c r="F14" s="9" t="s">
        <v>85</v>
      </c>
      <c r="G14" s="9" t="s">
        <v>51</v>
      </c>
      <c r="H14" s="11">
        <v>3.5000000000000003E-2</v>
      </c>
      <c r="I14" s="11"/>
      <c r="J14" s="11">
        <v>0.01</v>
      </c>
      <c r="K14" s="11">
        <v>0.01</v>
      </c>
      <c r="L14" s="11">
        <v>5.0000000000000001E-3</v>
      </c>
      <c r="M14" s="11">
        <v>5.0000000000000001E-3</v>
      </c>
      <c r="N14" s="11"/>
      <c r="O14" s="12">
        <f t="shared" si="4"/>
        <v>0</v>
      </c>
      <c r="P14" s="12">
        <f t="shared" si="5"/>
        <v>0</v>
      </c>
      <c r="Q14" s="12">
        <f t="shared" si="6"/>
        <v>0</v>
      </c>
      <c r="R14" s="12">
        <f t="shared" si="7"/>
        <v>0</v>
      </c>
      <c r="S14" s="12">
        <f t="shared" si="8"/>
        <v>0</v>
      </c>
      <c r="T14" s="12">
        <f t="shared" si="9"/>
        <v>110242</v>
      </c>
      <c r="U14" s="12">
        <f t="shared" si="10"/>
        <v>0</v>
      </c>
      <c r="V14" s="12">
        <f t="shared" si="11"/>
        <v>0</v>
      </c>
      <c r="W14" s="12">
        <f t="shared" si="88"/>
        <v>114240</v>
      </c>
      <c r="X14" s="12">
        <f t="shared" si="12"/>
        <v>0</v>
      </c>
      <c r="Y14" s="12">
        <f t="shared" si="13"/>
        <v>0</v>
      </c>
      <c r="Z14" s="12">
        <f t="shared" si="14"/>
        <v>0</v>
      </c>
      <c r="AA14" s="12">
        <f t="shared" si="15"/>
        <v>399046.8</v>
      </c>
      <c r="AB14" s="12">
        <f t="shared" si="16"/>
        <v>0</v>
      </c>
      <c r="AC14" s="12"/>
      <c r="AD14" s="12"/>
      <c r="AE14" s="12"/>
      <c r="AF14" s="12" t="e">
        <f t="shared" si="17"/>
        <v>#DIV/0!</v>
      </c>
      <c r="AG14" s="12" t="e">
        <f t="shared" si="18"/>
        <v>#DIV/0!</v>
      </c>
      <c r="AH14" s="12">
        <f t="shared" si="19"/>
        <v>0</v>
      </c>
      <c r="AI14" s="12"/>
      <c r="AJ14" s="12"/>
      <c r="AK14" s="12"/>
      <c r="AL14" s="12" t="e">
        <f t="shared" si="20"/>
        <v>#DIV/0!</v>
      </c>
      <c r="AM14" s="12" t="e">
        <f t="shared" si="21"/>
        <v>#DIV/0!</v>
      </c>
      <c r="AN14" s="12">
        <f t="shared" si="22"/>
        <v>0</v>
      </c>
      <c r="AO14" s="12"/>
      <c r="AP14" s="12"/>
      <c r="AQ14" s="12"/>
      <c r="AR14" s="12" t="e">
        <f t="shared" si="23"/>
        <v>#DIV/0!</v>
      </c>
      <c r="AS14" s="12" t="e">
        <f t="shared" si="24"/>
        <v>#DIV/0!</v>
      </c>
      <c r="AT14" s="12" t="e">
        <f t="shared" si="25"/>
        <v>#DIV/0!</v>
      </c>
      <c r="AU14" s="12" t="e">
        <f t="shared" si="26"/>
        <v>#DIV/0!</v>
      </c>
      <c r="AV14" s="12">
        <f t="shared" si="27"/>
        <v>0</v>
      </c>
      <c r="AW14" s="12"/>
      <c r="AX14" s="12" t="e">
        <f t="shared" si="28"/>
        <v>#DIV/0!</v>
      </c>
      <c r="AY14" s="12" t="e">
        <f t="shared" si="29"/>
        <v>#DIV/0!</v>
      </c>
      <c r="AZ14" s="12" t="e">
        <f t="shared" si="30"/>
        <v>#DIV/0!</v>
      </c>
      <c r="BA14" s="12"/>
      <c r="BB14" s="12" t="e">
        <f t="shared" si="31"/>
        <v>#DIV/0!</v>
      </c>
      <c r="BC14" s="12" t="e">
        <f t="shared" si="32"/>
        <v>#DIV/0!</v>
      </c>
      <c r="BD14" s="12" t="e">
        <f t="shared" si="33"/>
        <v>#DIV/0!</v>
      </c>
      <c r="BE14" s="12"/>
      <c r="BF14" s="12" t="e">
        <f t="shared" si="34"/>
        <v>#DIV/0!</v>
      </c>
      <c r="BG14" s="12" t="e">
        <f t="shared" si="35"/>
        <v>#DIV/0!</v>
      </c>
      <c r="BH14" s="12" t="e">
        <f t="shared" si="36"/>
        <v>#DIV/0!</v>
      </c>
      <c r="BI14" s="12" t="e">
        <f t="shared" si="37"/>
        <v>#DIV/0!</v>
      </c>
      <c r="BJ14" s="12"/>
      <c r="BK14" s="12" t="e">
        <f t="shared" si="38"/>
        <v>#DIV/0!</v>
      </c>
      <c r="BL14" s="12" t="e">
        <f t="shared" si="39"/>
        <v>#DIV/0!</v>
      </c>
      <c r="BM14" s="12" t="e">
        <f t="shared" si="40"/>
        <v>#DIV/0!</v>
      </c>
      <c r="BN14" s="12"/>
      <c r="BO14" s="12">
        <f t="shared" si="41"/>
        <v>0</v>
      </c>
      <c r="BP14" s="12">
        <f t="shared" si="42"/>
        <v>0</v>
      </c>
      <c r="BQ14" s="12">
        <f t="shared" si="43"/>
        <v>0</v>
      </c>
      <c r="BR14" s="12"/>
      <c r="BS14" s="12">
        <f t="shared" si="44"/>
        <v>0</v>
      </c>
      <c r="BT14" s="12">
        <f t="shared" si="45"/>
        <v>0</v>
      </c>
      <c r="BU14" s="12">
        <f t="shared" si="46"/>
        <v>0</v>
      </c>
      <c r="BV14" s="12">
        <f t="shared" si="47"/>
        <v>0</v>
      </c>
      <c r="BW14" s="12">
        <f t="shared" si="48"/>
        <v>0</v>
      </c>
      <c r="BX14" s="12"/>
      <c r="BY14" s="12">
        <v>40000000</v>
      </c>
      <c r="BZ14" s="12">
        <v>28000000</v>
      </c>
      <c r="CA14" s="12">
        <f>SUMIFS('[1]TIẾN ĐỘ %'!$M$6:$M$1034,'[1]TIẾN ĐỘ %'!$G$6:$G$1034,$A14,'[1]TIẾN ĐỘ %'!$F$6:$F$1034,$E14)</f>
        <v>40000000</v>
      </c>
      <c r="CB14" s="12">
        <f t="shared" si="49"/>
        <v>108000000</v>
      </c>
      <c r="CC14" s="12"/>
      <c r="CD14" s="12"/>
      <c r="CE14" s="12"/>
      <c r="CF14" s="12">
        <f t="shared" si="50"/>
        <v>0</v>
      </c>
      <c r="CG14" s="12">
        <f t="shared" si="51"/>
        <v>108000000</v>
      </c>
      <c r="CH14" s="12"/>
      <c r="CI14" s="12"/>
      <c r="CJ14" s="12"/>
      <c r="CK14" s="12">
        <f t="shared" si="52"/>
        <v>0</v>
      </c>
      <c r="CL14" s="12"/>
      <c r="CM14" s="12"/>
      <c r="CN14" s="12"/>
      <c r="CO14" s="12">
        <f t="shared" si="53"/>
        <v>0</v>
      </c>
      <c r="CP14" s="12">
        <f t="shared" si="54"/>
        <v>0</v>
      </c>
      <c r="CQ14" s="12"/>
      <c r="CR14" s="12">
        <v>0</v>
      </c>
      <c r="CS14" s="12">
        <v>13056000</v>
      </c>
      <c r="CT14" s="12">
        <v>13056000</v>
      </c>
      <c r="CU14" s="12">
        <v>11424000</v>
      </c>
      <c r="CV14" s="12">
        <v>0</v>
      </c>
      <c r="CW14" s="12">
        <v>11424000</v>
      </c>
      <c r="CX14" s="12">
        <v>11424000</v>
      </c>
      <c r="CY14" s="12">
        <f>SUMIFS('[1]DATA THÔ IN'!$P$4:$P$12031,'[1]DATA THÔ IN'!$H$4:$H$12031,$A14,'[1]DATA THÔ IN'!$AC$4:$AC$12031,$E14,'[1]DATA THÔ IN'!$AH$4:$AH$12031,"Tiến độ 1")</f>
        <v>13056000</v>
      </c>
      <c r="CZ14" s="12">
        <f>SUMIFS('[1]DATA THÔ IN'!$P$4:$P$12031,'[1]DATA THÔ IN'!$H$4:$H$12031,$A14,'[1]DATA THÔ IN'!$AC$4:$AC$12031,$E14,'[1]DATA THÔ IN'!$AH$4:$AH$12031,"Tiến độ 2")</f>
        <v>23400000</v>
      </c>
      <c r="DA14" s="12">
        <f>SUMIFS('[1]TIẾN ĐỘ %'!$N$6:$N$1034,'[1]TIẾN ĐỘ %'!$G$6:$G$1034,A14,'[1]TIẾN ĐỘ %'!$F$6:$F$1034,$E14)</f>
        <v>41352000</v>
      </c>
      <c r="DB14" s="12">
        <f t="shared" si="89"/>
        <v>65832000</v>
      </c>
      <c r="DC14" s="12"/>
      <c r="DD14" s="12"/>
      <c r="DE14" s="12"/>
      <c r="DF14" s="12"/>
      <c r="DG14" s="12"/>
      <c r="DH14" s="12"/>
      <c r="DI14" s="12"/>
      <c r="DJ14" s="12"/>
      <c r="DK14" s="12"/>
      <c r="DL14" s="12">
        <f t="shared" si="55"/>
        <v>0</v>
      </c>
      <c r="DM14" s="12">
        <f t="shared" si="56"/>
        <v>65832000</v>
      </c>
      <c r="DN14" s="12"/>
      <c r="DO14" s="12"/>
      <c r="DP14" s="13"/>
      <c r="DQ14" s="12"/>
      <c r="DR14" s="12"/>
      <c r="DS14" s="13"/>
      <c r="DT14" s="12"/>
      <c r="DU14" s="12"/>
      <c r="DV14" s="12"/>
      <c r="DW14" s="12">
        <f t="shared" si="57"/>
        <v>0</v>
      </c>
      <c r="DX14" s="12"/>
      <c r="DY14" s="12"/>
      <c r="DZ14" s="12"/>
      <c r="EA14" s="12"/>
      <c r="EB14" s="12"/>
      <c r="EC14" s="12"/>
      <c r="ED14" s="12"/>
      <c r="EE14" s="12"/>
      <c r="EF14" s="12"/>
      <c r="EG14" s="12">
        <f t="shared" si="58"/>
        <v>0</v>
      </c>
      <c r="EH14" s="12">
        <f t="shared" si="59"/>
        <v>0</v>
      </c>
      <c r="EI14" s="12"/>
      <c r="EJ14" s="15">
        <f t="shared" si="60"/>
        <v>0</v>
      </c>
      <c r="EK14" s="15">
        <f t="shared" si="61"/>
        <v>0.32640000000000002</v>
      </c>
      <c r="EL14" s="15">
        <f t="shared" si="62"/>
        <v>0.32640000000000002</v>
      </c>
      <c r="EM14" s="16">
        <f t="shared" si="90"/>
        <v>0.40799999999999997</v>
      </c>
      <c r="EN14" s="16">
        <f t="shared" si="91"/>
        <v>0</v>
      </c>
      <c r="EO14" s="16">
        <f t="shared" si="63"/>
        <v>0.40799999999999997</v>
      </c>
      <c r="EP14" s="16">
        <f t="shared" si="92"/>
        <v>0.32640000000000002</v>
      </c>
      <c r="EQ14" s="16">
        <f t="shared" si="93"/>
        <v>0.58499999999999996</v>
      </c>
      <c r="ER14" s="16">
        <f t="shared" si="94"/>
        <v>1.0338000000000001</v>
      </c>
      <c r="ES14" s="16">
        <f t="shared" si="95"/>
        <v>0.60955555555555552</v>
      </c>
      <c r="ET14" s="16" t="e">
        <f t="shared" si="64"/>
        <v>#DIV/0!</v>
      </c>
      <c r="EU14" s="16" t="e">
        <f t="shared" si="65"/>
        <v>#DIV/0!</v>
      </c>
      <c r="EV14" s="16" t="e">
        <f t="shared" si="66"/>
        <v>#DIV/0!</v>
      </c>
      <c r="EW14" s="16" t="e">
        <f t="shared" si="67"/>
        <v>#DIV/0!</v>
      </c>
      <c r="EX14" s="16" t="e">
        <f t="shared" si="68"/>
        <v>#DIV/0!</v>
      </c>
      <c r="EY14" s="16" t="e">
        <f t="shared" si="69"/>
        <v>#DIV/0!</v>
      </c>
      <c r="EZ14" s="21" t="e">
        <f t="shared" si="70"/>
        <v>#DIV/0!</v>
      </c>
      <c r="FA14" s="21" t="e">
        <f t="shared" si="71"/>
        <v>#DIV/0!</v>
      </c>
      <c r="FB14" s="16" t="e">
        <f t="shared" si="72"/>
        <v>#DIV/0!</v>
      </c>
      <c r="FC14" s="16" t="e">
        <f t="shared" si="73"/>
        <v>#DIV/0!</v>
      </c>
      <c r="FD14" s="16">
        <f t="shared" si="74"/>
        <v>0.60955555555555552</v>
      </c>
      <c r="FE14" s="16" t="e">
        <f t="shared" si="75"/>
        <v>#DIV/0!</v>
      </c>
      <c r="FF14" s="16" t="e">
        <f t="shared" si="76"/>
        <v>#DIV/0!</v>
      </c>
      <c r="FG14" s="16" t="e">
        <f>+DP14/CH14</f>
        <v>#DIV/0!</v>
      </c>
      <c r="FH14" s="16" t="e">
        <f>+DQ14/CI14</f>
        <v>#DIV/0!</v>
      </c>
      <c r="FI14" s="16" t="e">
        <f>+DR14/CI14</f>
        <v>#DIV/0!</v>
      </c>
      <c r="FJ14" s="16" t="e">
        <f t="shared" si="97"/>
        <v>#DIV/0!</v>
      </c>
      <c r="FK14" s="16" t="e">
        <f t="shared" si="97"/>
        <v>#DIV/0!</v>
      </c>
      <c r="FL14" s="16" t="e">
        <f t="shared" si="98"/>
        <v>#DIV/0!</v>
      </c>
      <c r="FM14" s="16" t="e">
        <f t="shared" si="99"/>
        <v>#DIV/0!</v>
      </c>
      <c r="FN14" s="16" t="e">
        <f t="shared" si="96"/>
        <v>#DIV/0!</v>
      </c>
      <c r="FO14" s="16" t="e">
        <f t="shared" si="100"/>
        <v>#DIV/0!</v>
      </c>
      <c r="FP14" s="16" t="e">
        <f t="shared" si="101"/>
        <v>#DIV/0!</v>
      </c>
      <c r="FQ14" s="16" t="e">
        <f t="shared" si="102"/>
        <v>#DIV/0!</v>
      </c>
      <c r="FR14" s="17">
        <f t="shared" si="80"/>
        <v>0</v>
      </c>
      <c r="FS14" s="17">
        <f t="shared" si="81"/>
        <v>0</v>
      </c>
      <c r="FT14" s="17">
        <f t="shared" si="82"/>
        <v>0</v>
      </c>
      <c r="FU14" s="18">
        <f t="shared" si="83"/>
        <v>0</v>
      </c>
      <c r="FV14" s="18">
        <f t="shared" si="84"/>
        <v>0</v>
      </c>
      <c r="FW14" s="18">
        <f t="shared" si="85"/>
        <v>0</v>
      </c>
      <c r="FX14" s="18">
        <f t="shared" si="86"/>
        <v>0</v>
      </c>
      <c r="FY14" s="18">
        <f t="shared" si="87"/>
        <v>0</v>
      </c>
      <c r="FZ14" s="19"/>
      <c r="GA14" s="36" t="s">
        <v>49</v>
      </c>
      <c r="GB14" s="36"/>
      <c r="GC14" s="37"/>
    </row>
    <row r="15" spans="1:185" hidden="1" x14ac:dyDescent="0.25">
      <c r="A15" s="8" t="s">
        <v>1290</v>
      </c>
      <c r="B15" s="8" t="s">
        <v>413</v>
      </c>
      <c r="C15" s="9" t="s">
        <v>414</v>
      </c>
      <c r="D15" s="10" t="s">
        <v>49</v>
      </c>
      <c r="E15" s="9" t="s">
        <v>160</v>
      </c>
      <c r="F15" s="9" t="s">
        <v>64</v>
      </c>
      <c r="G15" s="9" t="s">
        <v>51</v>
      </c>
      <c r="H15" s="11"/>
      <c r="I15" s="11"/>
      <c r="J15" s="11">
        <v>0</v>
      </c>
      <c r="K15" s="11">
        <v>0.03</v>
      </c>
      <c r="L15" s="11">
        <v>0</v>
      </c>
      <c r="M15" s="11">
        <v>0</v>
      </c>
      <c r="N15" s="11"/>
      <c r="O15" s="12">
        <f t="shared" si="4"/>
        <v>0</v>
      </c>
      <c r="P15" s="12">
        <f t="shared" si="5"/>
        <v>0</v>
      </c>
      <c r="Q15" s="12">
        <f t="shared" si="6"/>
        <v>0</v>
      </c>
      <c r="R15" s="12">
        <f t="shared" si="7"/>
        <v>463680</v>
      </c>
      <c r="S15" s="12">
        <f t="shared" si="8"/>
        <v>0</v>
      </c>
      <c r="T15" s="12">
        <f t="shared" si="9"/>
        <v>0</v>
      </c>
      <c r="U15" s="12">
        <f t="shared" si="10"/>
        <v>0</v>
      </c>
      <c r="V15" s="12">
        <f t="shared" si="11"/>
        <v>0</v>
      </c>
      <c r="W15" s="12">
        <f t="shared" si="88"/>
        <v>0</v>
      </c>
      <c r="X15" s="12">
        <f t="shared" si="12"/>
        <v>0</v>
      </c>
      <c r="Y15" s="12">
        <f t="shared" si="13"/>
        <v>0</v>
      </c>
      <c r="Z15" s="12">
        <f t="shared" si="14"/>
        <v>0</v>
      </c>
      <c r="AA15" s="12">
        <f t="shared" si="15"/>
        <v>969840</v>
      </c>
      <c r="AB15" s="12">
        <f t="shared" si="16"/>
        <v>0</v>
      </c>
      <c r="AC15" s="12"/>
      <c r="AD15" s="12"/>
      <c r="AE15" s="12"/>
      <c r="AF15" s="12" t="e">
        <f t="shared" si="17"/>
        <v>#DIV/0!</v>
      </c>
      <c r="AG15" s="12" t="e">
        <f t="shared" si="18"/>
        <v>#DIV/0!</v>
      </c>
      <c r="AH15" s="12">
        <f t="shared" si="19"/>
        <v>0</v>
      </c>
      <c r="AI15" s="12"/>
      <c r="AJ15" s="12"/>
      <c r="AK15" s="12"/>
      <c r="AL15" s="12" t="e">
        <f t="shared" si="20"/>
        <v>#DIV/0!</v>
      </c>
      <c r="AM15" s="12" t="e">
        <f t="shared" si="21"/>
        <v>#DIV/0!</v>
      </c>
      <c r="AN15" s="12">
        <f t="shared" si="22"/>
        <v>0</v>
      </c>
      <c r="AO15" s="12"/>
      <c r="AP15" s="12"/>
      <c r="AQ15" s="12"/>
      <c r="AR15" s="12" t="e">
        <f t="shared" si="23"/>
        <v>#DIV/0!</v>
      </c>
      <c r="AS15" s="12" t="e">
        <f t="shared" si="24"/>
        <v>#DIV/0!</v>
      </c>
      <c r="AT15" s="12" t="e">
        <f t="shared" si="25"/>
        <v>#DIV/0!</v>
      </c>
      <c r="AU15" s="12" t="e">
        <f t="shared" si="26"/>
        <v>#DIV/0!</v>
      </c>
      <c r="AV15" s="12">
        <f t="shared" si="27"/>
        <v>0</v>
      </c>
      <c r="AW15" s="12"/>
      <c r="AX15" s="12" t="e">
        <f t="shared" si="28"/>
        <v>#DIV/0!</v>
      </c>
      <c r="AY15" s="12" t="e">
        <f t="shared" si="29"/>
        <v>#DIV/0!</v>
      </c>
      <c r="AZ15" s="12" t="e">
        <f t="shared" si="30"/>
        <v>#DIV/0!</v>
      </c>
      <c r="BA15" s="12"/>
      <c r="BB15" s="12" t="e">
        <f t="shared" si="31"/>
        <v>#DIV/0!</v>
      </c>
      <c r="BC15" s="12" t="e">
        <f t="shared" si="32"/>
        <v>#DIV/0!</v>
      </c>
      <c r="BD15" s="12" t="e">
        <f t="shared" si="33"/>
        <v>#DIV/0!</v>
      </c>
      <c r="BE15" s="12"/>
      <c r="BF15" s="12" t="e">
        <f t="shared" si="34"/>
        <v>#DIV/0!</v>
      </c>
      <c r="BG15" s="12" t="e">
        <f t="shared" si="35"/>
        <v>#DIV/0!</v>
      </c>
      <c r="BH15" s="12" t="e">
        <f t="shared" si="36"/>
        <v>#DIV/0!</v>
      </c>
      <c r="BI15" s="12" t="e">
        <f t="shared" si="37"/>
        <v>#DIV/0!</v>
      </c>
      <c r="BJ15" s="12"/>
      <c r="BK15" s="12" t="e">
        <f t="shared" si="38"/>
        <v>#DIV/0!</v>
      </c>
      <c r="BL15" s="12" t="e">
        <f t="shared" si="39"/>
        <v>#DIV/0!</v>
      </c>
      <c r="BM15" s="12" t="e">
        <f t="shared" si="40"/>
        <v>#DIV/0!</v>
      </c>
      <c r="BN15" s="12"/>
      <c r="BO15" s="12">
        <f t="shared" si="41"/>
        <v>0</v>
      </c>
      <c r="BP15" s="12">
        <f t="shared" si="42"/>
        <v>0</v>
      </c>
      <c r="BQ15" s="12">
        <f t="shared" si="43"/>
        <v>0</v>
      </c>
      <c r="BR15" s="12"/>
      <c r="BS15" s="12">
        <f t="shared" si="44"/>
        <v>0</v>
      </c>
      <c r="BT15" s="12">
        <f t="shared" si="45"/>
        <v>0</v>
      </c>
      <c r="BU15" s="12">
        <f t="shared" si="46"/>
        <v>0</v>
      </c>
      <c r="BV15" s="12">
        <f t="shared" si="47"/>
        <v>0</v>
      </c>
      <c r="BW15" s="12">
        <f t="shared" si="48"/>
        <v>0</v>
      </c>
      <c r="BX15" s="12"/>
      <c r="BY15" s="12">
        <v>10000000</v>
      </c>
      <c r="BZ15" s="12">
        <v>7000000</v>
      </c>
      <c r="CA15" s="12">
        <f>SUMIFS('[1]TIẾN ĐỘ %'!$M$6:$M$1034,'[1]TIẾN ĐỘ %'!$G$6:$G$1034,$A15,'[1]TIẾN ĐỘ %'!$F$6:$F$1034,$E15)</f>
        <v>10000000</v>
      </c>
      <c r="CB15" s="12">
        <f t="shared" si="49"/>
        <v>27000000</v>
      </c>
      <c r="CC15" s="12"/>
      <c r="CD15" s="12"/>
      <c r="CE15" s="12"/>
      <c r="CF15" s="12">
        <f t="shared" si="50"/>
        <v>0</v>
      </c>
      <c r="CG15" s="12">
        <f t="shared" si="51"/>
        <v>27000000</v>
      </c>
      <c r="CH15" s="12"/>
      <c r="CI15" s="12"/>
      <c r="CJ15" s="12"/>
      <c r="CK15" s="12">
        <f t="shared" si="52"/>
        <v>0</v>
      </c>
      <c r="CL15" s="12"/>
      <c r="CM15" s="12"/>
      <c r="CN15" s="12"/>
      <c r="CO15" s="12">
        <f t="shared" si="53"/>
        <v>0</v>
      </c>
      <c r="CP15" s="12">
        <f t="shared" si="54"/>
        <v>0</v>
      </c>
      <c r="CQ15" s="12"/>
      <c r="CR15" s="12">
        <v>0</v>
      </c>
      <c r="CS15" s="12">
        <v>0</v>
      </c>
      <c r="CT15" s="12">
        <v>15456000</v>
      </c>
      <c r="CU15" s="12">
        <v>0</v>
      </c>
      <c r="CV15" s="12">
        <v>0</v>
      </c>
      <c r="CW15" s="12">
        <v>0</v>
      </c>
      <c r="CX15" s="12">
        <v>0</v>
      </c>
      <c r="CY15" s="12">
        <f>SUMIFS('[1]DATA THÔ IN'!$P$4:$P$12031,'[1]DATA THÔ IN'!$H$4:$H$12031,$A15,'[1]DATA THÔ IN'!$AC$4:$AC$12031,$E15,'[1]DATA THÔ IN'!$AH$4:$AH$12031,"Tiến độ 1")</f>
        <v>22968000</v>
      </c>
      <c r="CZ15" s="12">
        <f>SUMIFS('[1]DATA THÔ IN'!$P$4:$P$12031,'[1]DATA THÔ IN'!$H$4:$H$12031,$A15,'[1]DATA THÔ IN'!$AC$4:$AC$12031,$E15,'[1]DATA THÔ IN'!$AH$4:$AH$12031,"Tiến độ 2")</f>
        <v>0</v>
      </c>
      <c r="DA15" s="12">
        <f>SUMIFS('[1]TIẾN ĐỘ %'!$N$6:$N$1034,'[1]TIẾN ĐỘ %'!$G$6:$G$1034,A15,'[1]TIẾN ĐỘ %'!$F$6:$F$1034,$E15)</f>
        <v>32328000</v>
      </c>
      <c r="DB15" s="12">
        <f t="shared" si="89"/>
        <v>47784000</v>
      </c>
      <c r="DC15" s="12"/>
      <c r="DD15" s="12"/>
      <c r="DE15" s="12"/>
      <c r="DF15" s="12"/>
      <c r="DG15" s="12"/>
      <c r="DH15" s="12"/>
      <c r="DI15" s="12"/>
      <c r="DJ15" s="12"/>
      <c r="DK15" s="12"/>
      <c r="DL15" s="12">
        <f t="shared" si="55"/>
        <v>0</v>
      </c>
      <c r="DM15" s="12">
        <f t="shared" si="56"/>
        <v>47784000</v>
      </c>
      <c r="DN15" s="12"/>
      <c r="DO15" s="12"/>
      <c r="DP15" s="13"/>
      <c r="DQ15" s="12"/>
      <c r="DR15" s="12"/>
      <c r="DS15" s="13"/>
      <c r="DT15" s="12"/>
      <c r="DU15" s="12"/>
      <c r="DV15" s="12"/>
      <c r="DW15" s="12">
        <f t="shared" si="57"/>
        <v>0</v>
      </c>
      <c r="DX15" s="12"/>
      <c r="DY15" s="12"/>
      <c r="DZ15" s="12"/>
      <c r="EA15" s="12"/>
      <c r="EB15" s="12"/>
      <c r="EC15" s="12"/>
      <c r="ED15" s="12"/>
      <c r="EE15" s="12"/>
      <c r="EF15" s="12"/>
      <c r="EG15" s="12">
        <f t="shared" si="58"/>
        <v>0</v>
      </c>
      <c r="EH15" s="12">
        <f t="shared" si="59"/>
        <v>0</v>
      </c>
      <c r="EI15" s="12"/>
      <c r="EJ15" s="15">
        <f t="shared" si="60"/>
        <v>0</v>
      </c>
      <c r="EK15" s="15">
        <f t="shared" si="61"/>
        <v>0</v>
      </c>
      <c r="EL15" s="15">
        <f t="shared" si="62"/>
        <v>1.5456000000000001</v>
      </c>
      <c r="EM15" s="16">
        <f t="shared" ref="EM15:EM78" si="103">IFERROR(CU15/BZ15,0)</f>
        <v>0</v>
      </c>
      <c r="EN15" s="16">
        <f t="shared" ref="EN15:EN78" si="104">IFERROR(CV15/BZ15,0)</f>
        <v>0</v>
      </c>
      <c r="EO15" s="16">
        <f t="shared" ref="EO15:EO78" si="105">IFERROR(CX15/BZ15,0)</f>
        <v>0</v>
      </c>
      <c r="EP15" s="16">
        <f t="shared" si="92"/>
        <v>2.2968000000000002</v>
      </c>
      <c r="EQ15" s="16">
        <f t="shared" si="93"/>
        <v>0</v>
      </c>
      <c r="ER15" s="16">
        <f t="shared" si="94"/>
        <v>3.2328000000000001</v>
      </c>
      <c r="ES15" s="16">
        <f t="shared" si="95"/>
        <v>1.7697777777777777</v>
      </c>
      <c r="ET15" s="16" t="e">
        <f t="shared" si="64"/>
        <v>#DIV/0!</v>
      </c>
      <c r="EU15" s="16" t="e">
        <f t="shared" si="65"/>
        <v>#DIV/0!</v>
      </c>
      <c r="EV15" s="16" t="e">
        <f t="shared" si="66"/>
        <v>#DIV/0!</v>
      </c>
      <c r="EW15" s="16" t="e">
        <f t="shared" si="67"/>
        <v>#DIV/0!</v>
      </c>
      <c r="EX15" s="16" t="e">
        <f t="shared" si="68"/>
        <v>#DIV/0!</v>
      </c>
      <c r="EY15" s="16" t="e">
        <f t="shared" si="69"/>
        <v>#DIV/0!</v>
      </c>
      <c r="EZ15" s="16" t="e">
        <f t="shared" si="70"/>
        <v>#DIV/0!</v>
      </c>
      <c r="FA15" s="16" t="e">
        <f t="shared" si="71"/>
        <v>#DIV/0!</v>
      </c>
      <c r="FB15" s="16" t="e">
        <f t="shared" si="72"/>
        <v>#DIV/0!</v>
      </c>
      <c r="FC15" s="16" t="e">
        <f t="shared" si="73"/>
        <v>#DIV/0!</v>
      </c>
      <c r="FD15" s="16">
        <f t="shared" si="74"/>
        <v>1.7697777777777777</v>
      </c>
      <c r="FE15" s="16" t="e">
        <f t="shared" si="75"/>
        <v>#DIV/0!</v>
      </c>
      <c r="FF15" s="16" t="e">
        <f t="shared" si="76"/>
        <v>#DIV/0!</v>
      </c>
      <c r="FG15" s="16" t="e">
        <f>+DP15/CH15</f>
        <v>#DIV/0!</v>
      </c>
      <c r="FH15" s="16" t="e">
        <f>+DQ15/CI15</f>
        <v>#DIV/0!</v>
      </c>
      <c r="FI15" s="16" t="e">
        <f>+DR15/CI15</f>
        <v>#DIV/0!</v>
      </c>
      <c r="FJ15" s="16" t="e">
        <f t="shared" si="97"/>
        <v>#DIV/0!</v>
      </c>
      <c r="FK15" s="16" t="e">
        <f t="shared" si="97"/>
        <v>#DIV/0!</v>
      </c>
      <c r="FL15" s="16" t="e">
        <f t="shared" si="98"/>
        <v>#DIV/0!</v>
      </c>
      <c r="FM15" s="16" t="e">
        <f t="shared" si="99"/>
        <v>#DIV/0!</v>
      </c>
      <c r="FN15" s="16" t="e">
        <f t="shared" si="96"/>
        <v>#DIV/0!</v>
      </c>
      <c r="FO15" s="16" t="e">
        <f t="shared" si="100"/>
        <v>#DIV/0!</v>
      </c>
      <c r="FP15" s="16" t="e">
        <f t="shared" si="101"/>
        <v>#DIV/0!</v>
      </c>
      <c r="FQ15" s="16" t="e">
        <f t="shared" si="102"/>
        <v>#DIV/0!</v>
      </c>
      <c r="FR15" s="17">
        <f t="shared" si="80"/>
        <v>0</v>
      </c>
      <c r="FS15" s="17">
        <f t="shared" si="81"/>
        <v>0</v>
      </c>
      <c r="FT15" s="17">
        <f t="shared" si="82"/>
        <v>0</v>
      </c>
      <c r="FU15" s="18">
        <f t="shared" si="83"/>
        <v>0</v>
      </c>
      <c r="FV15" s="18">
        <f t="shared" si="84"/>
        <v>0</v>
      </c>
      <c r="FW15" s="18">
        <f t="shared" si="85"/>
        <v>0</v>
      </c>
      <c r="FX15" s="18">
        <f t="shared" si="86"/>
        <v>0</v>
      </c>
      <c r="FY15" s="18">
        <f t="shared" si="87"/>
        <v>0</v>
      </c>
      <c r="FZ15" s="19"/>
      <c r="GA15" s="36" t="str">
        <f>D15</f>
        <v>Phan Quốc Vũ</v>
      </c>
      <c r="GB15" s="36"/>
      <c r="GC15" s="37"/>
    </row>
    <row r="16" spans="1:185" hidden="1" x14ac:dyDescent="0.25">
      <c r="A16" s="8" t="s">
        <v>1291</v>
      </c>
      <c r="B16" s="8" t="s">
        <v>433</v>
      </c>
      <c r="C16" s="9" t="s">
        <v>434</v>
      </c>
      <c r="D16" s="10" t="s">
        <v>49</v>
      </c>
      <c r="E16" s="9" t="s">
        <v>160</v>
      </c>
      <c r="F16" s="9" t="s">
        <v>64</v>
      </c>
      <c r="G16" s="9" t="s">
        <v>51</v>
      </c>
      <c r="H16" s="11"/>
      <c r="I16" s="11"/>
      <c r="J16" s="11">
        <v>0.01</v>
      </c>
      <c r="K16" s="11">
        <v>0.01</v>
      </c>
      <c r="L16" s="11">
        <v>5.0000000000000001E-3</v>
      </c>
      <c r="M16" s="11">
        <v>5.0000000000000001E-3</v>
      </c>
      <c r="N16" s="11"/>
      <c r="O16" s="12">
        <f t="shared" si="4"/>
        <v>0</v>
      </c>
      <c r="P16" s="12">
        <f t="shared" si="5"/>
        <v>0</v>
      </c>
      <c r="Q16" s="12">
        <f t="shared" si="6"/>
        <v>0</v>
      </c>
      <c r="R16" s="12">
        <f t="shared" si="7"/>
        <v>0</v>
      </c>
      <c r="S16" s="12">
        <f t="shared" si="8"/>
        <v>0</v>
      </c>
      <c r="T16" s="12">
        <f t="shared" si="9"/>
        <v>0</v>
      </c>
      <c r="U16" s="12">
        <f t="shared" si="10"/>
        <v>0</v>
      </c>
      <c r="V16" s="12">
        <f t="shared" si="11"/>
        <v>0</v>
      </c>
      <c r="W16" s="12">
        <f t="shared" si="88"/>
        <v>0</v>
      </c>
      <c r="X16" s="12">
        <f t="shared" si="12"/>
        <v>0</v>
      </c>
      <c r="Y16" s="12">
        <f t="shared" si="13"/>
        <v>0</v>
      </c>
      <c r="Z16" s="12">
        <f t="shared" si="14"/>
        <v>0</v>
      </c>
      <c r="AA16" s="12">
        <f t="shared" si="15"/>
        <v>0</v>
      </c>
      <c r="AB16" s="12">
        <f t="shared" si="16"/>
        <v>0</v>
      </c>
      <c r="AC16" s="12"/>
      <c r="AD16" s="12"/>
      <c r="AE16" s="12"/>
      <c r="AF16" s="12">
        <f t="shared" si="17"/>
        <v>0</v>
      </c>
      <c r="AG16" s="12">
        <f t="shared" si="18"/>
        <v>0</v>
      </c>
      <c r="AH16" s="12">
        <f t="shared" si="19"/>
        <v>0</v>
      </c>
      <c r="AI16" s="12"/>
      <c r="AJ16" s="12"/>
      <c r="AK16" s="12"/>
      <c r="AL16" s="12">
        <f t="shared" si="20"/>
        <v>0</v>
      </c>
      <c r="AM16" s="12">
        <f t="shared" si="21"/>
        <v>0</v>
      </c>
      <c r="AN16" s="12">
        <f t="shared" si="22"/>
        <v>0</v>
      </c>
      <c r="AO16" s="12"/>
      <c r="AP16" s="12"/>
      <c r="AQ16" s="12"/>
      <c r="AR16" s="12">
        <f t="shared" si="23"/>
        <v>0</v>
      </c>
      <c r="AS16" s="12">
        <f t="shared" si="24"/>
        <v>0</v>
      </c>
      <c r="AT16" s="12">
        <f t="shared" si="25"/>
        <v>0</v>
      </c>
      <c r="AU16" s="12">
        <f t="shared" si="26"/>
        <v>0</v>
      </c>
      <c r="AV16" s="12">
        <f t="shared" si="27"/>
        <v>0</v>
      </c>
      <c r="AW16" s="12"/>
      <c r="AX16" s="12">
        <f t="shared" si="28"/>
        <v>0</v>
      </c>
      <c r="AY16" s="12">
        <f t="shared" si="29"/>
        <v>0</v>
      </c>
      <c r="AZ16" s="12">
        <f t="shared" si="30"/>
        <v>0</v>
      </c>
      <c r="BA16" s="12"/>
      <c r="BB16" s="12" t="e">
        <f t="shared" si="31"/>
        <v>#DIV/0!</v>
      </c>
      <c r="BC16" s="12" t="e">
        <f t="shared" si="32"/>
        <v>#DIV/0!</v>
      </c>
      <c r="BD16" s="12" t="e">
        <f t="shared" si="33"/>
        <v>#DIV/0!</v>
      </c>
      <c r="BE16" s="12"/>
      <c r="BF16" s="12" t="e">
        <f t="shared" si="34"/>
        <v>#DIV/0!</v>
      </c>
      <c r="BG16" s="12" t="e">
        <f t="shared" si="35"/>
        <v>#DIV/0!</v>
      </c>
      <c r="BH16" s="12" t="e">
        <f t="shared" si="36"/>
        <v>#DIV/0!</v>
      </c>
      <c r="BI16" s="12" t="e">
        <f t="shared" si="37"/>
        <v>#DIV/0!</v>
      </c>
      <c r="BJ16" s="12"/>
      <c r="BK16" s="12" t="e">
        <f t="shared" si="38"/>
        <v>#DIV/0!</v>
      </c>
      <c r="BL16" s="12" t="e">
        <f t="shared" si="39"/>
        <v>#DIV/0!</v>
      </c>
      <c r="BM16" s="12" t="e">
        <f t="shared" si="40"/>
        <v>#DIV/0!</v>
      </c>
      <c r="BN16" s="12"/>
      <c r="BO16" s="12">
        <f t="shared" si="41"/>
        <v>0</v>
      </c>
      <c r="BP16" s="12">
        <f t="shared" si="42"/>
        <v>0</v>
      </c>
      <c r="BQ16" s="12">
        <f t="shared" si="43"/>
        <v>0</v>
      </c>
      <c r="BR16" s="12"/>
      <c r="BS16" s="12">
        <f t="shared" si="44"/>
        <v>0</v>
      </c>
      <c r="BT16" s="12">
        <f t="shared" si="45"/>
        <v>0</v>
      </c>
      <c r="BU16" s="12">
        <f t="shared" si="46"/>
        <v>0</v>
      </c>
      <c r="BV16" s="12">
        <f t="shared" si="47"/>
        <v>0</v>
      </c>
      <c r="BW16" s="12">
        <f t="shared" si="48"/>
        <v>0</v>
      </c>
      <c r="BX16" s="12"/>
      <c r="BY16" s="12">
        <v>0</v>
      </c>
      <c r="BZ16" s="12">
        <v>0</v>
      </c>
      <c r="CA16" s="12">
        <f>SUMIFS('[1]TIẾN ĐỘ %'!$M$6:$M$1034,'[1]TIẾN ĐỘ %'!$G$6:$G$1034,$A16,'[1]TIẾN ĐỘ %'!$F$6:$F$1034,$E16)</f>
        <v>0</v>
      </c>
      <c r="CB16" s="12">
        <f t="shared" si="49"/>
        <v>0</v>
      </c>
      <c r="CC16" s="12"/>
      <c r="CD16" s="12"/>
      <c r="CE16" s="12"/>
      <c r="CF16" s="12"/>
      <c r="CG16" s="12"/>
      <c r="CH16" s="12"/>
      <c r="CI16" s="12"/>
      <c r="CJ16" s="12"/>
      <c r="CK16" s="12">
        <f t="shared" si="52"/>
        <v>0</v>
      </c>
      <c r="CL16" s="12"/>
      <c r="CM16" s="12"/>
      <c r="CN16" s="12"/>
      <c r="CO16" s="12">
        <f t="shared" si="53"/>
        <v>0</v>
      </c>
      <c r="CP16" s="12">
        <f t="shared" si="54"/>
        <v>0</v>
      </c>
      <c r="CQ16" s="12"/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f>SUMIFS('[1]DATA THÔ IN'!$P$4:$P$12031,'[1]DATA THÔ IN'!$H$4:$H$12031,$A16,'[1]DATA THÔ IN'!$AC$4:$AC$12031,$E16,'[1]DATA THÔ IN'!$AH$4:$AH$12031,"Tiến độ 1")</f>
        <v>0</v>
      </c>
      <c r="CZ16" s="12">
        <f>SUMIFS('[1]DATA THÔ IN'!$P$4:$P$12031,'[1]DATA THÔ IN'!$H$4:$H$12031,$A16,'[1]DATA THÔ IN'!$AC$4:$AC$12031,$E16,'[1]DATA THÔ IN'!$AH$4:$AH$12031,"Tiến độ 2")</f>
        <v>0</v>
      </c>
      <c r="DA16" s="12">
        <f>SUMIFS('[1]TIẾN ĐỘ %'!$N$6:$N$1034,'[1]TIẾN ĐỘ %'!$G$6:$G$1034,A16,'[1]TIẾN ĐỘ %'!$F$6:$F$1034,$E16)</f>
        <v>0</v>
      </c>
      <c r="DB16" s="12">
        <f t="shared" si="89"/>
        <v>0</v>
      </c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3"/>
      <c r="DQ16" s="12"/>
      <c r="DR16" s="12"/>
      <c r="DS16" s="13"/>
      <c r="DT16" s="12"/>
      <c r="DU16" s="12"/>
      <c r="DV16" s="12"/>
      <c r="DW16" s="12">
        <f t="shared" si="57"/>
        <v>0</v>
      </c>
      <c r="DX16" s="12"/>
      <c r="DY16" s="12"/>
      <c r="DZ16" s="12"/>
      <c r="EA16" s="12"/>
      <c r="EB16" s="12"/>
      <c r="EC16" s="12"/>
      <c r="ED16" s="12"/>
      <c r="EE16" s="12"/>
      <c r="EF16" s="12"/>
      <c r="EG16" s="12">
        <f t="shared" si="58"/>
        <v>0</v>
      </c>
      <c r="EH16" s="12">
        <f t="shared" si="59"/>
        <v>0</v>
      </c>
      <c r="EI16" s="12"/>
      <c r="EJ16" s="15">
        <f t="shared" si="60"/>
        <v>0</v>
      </c>
      <c r="EK16" s="15">
        <f t="shared" si="61"/>
        <v>0</v>
      </c>
      <c r="EL16" s="15">
        <f t="shared" si="62"/>
        <v>0</v>
      </c>
      <c r="EM16" s="16">
        <f t="shared" si="103"/>
        <v>0</v>
      </c>
      <c r="EN16" s="16">
        <f t="shared" si="104"/>
        <v>0</v>
      </c>
      <c r="EO16" s="16">
        <f t="shared" si="105"/>
        <v>0</v>
      </c>
      <c r="EP16" s="16">
        <f t="shared" si="92"/>
        <v>0</v>
      </c>
      <c r="EQ16" s="16">
        <f t="shared" si="93"/>
        <v>0</v>
      </c>
      <c r="ER16" s="16">
        <f t="shared" si="94"/>
        <v>0</v>
      </c>
      <c r="ES16" s="16">
        <f t="shared" si="95"/>
        <v>0</v>
      </c>
      <c r="ET16" s="16"/>
      <c r="EU16" s="16"/>
      <c r="EV16" s="16"/>
      <c r="EW16" s="16"/>
      <c r="EX16" s="16"/>
      <c r="EY16" s="16"/>
      <c r="EZ16" s="27"/>
      <c r="FA16" s="27"/>
      <c r="FB16" s="27"/>
      <c r="FC16" s="21"/>
      <c r="FD16" s="21"/>
      <c r="FE16" s="16"/>
      <c r="FF16" s="16"/>
      <c r="FG16" s="16"/>
      <c r="FH16" s="16" t="e">
        <f>+DQ16/CI16</f>
        <v>#DIV/0!</v>
      </c>
      <c r="FI16" s="16" t="e">
        <f>+DR16/CI16</f>
        <v>#DIV/0!</v>
      </c>
      <c r="FJ16" s="16" t="e">
        <f t="shared" si="97"/>
        <v>#DIV/0!</v>
      </c>
      <c r="FK16" s="16" t="e">
        <f t="shared" si="97"/>
        <v>#DIV/0!</v>
      </c>
      <c r="FL16" s="16" t="e">
        <f t="shared" si="98"/>
        <v>#DIV/0!</v>
      </c>
      <c r="FM16" s="16" t="e">
        <f t="shared" si="99"/>
        <v>#DIV/0!</v>
      </c>
      <c r="FN16" s="16" t="e">
        <f t="shared" si="96"/>
        <v>#DIV/0!</v>
      </c>
      <c r="FO16" s="16" t="e">
        <f t="shared" si="100"/>
        <v>#DIV/0!</v>
      </c>
      <c r="FP16" s="16" t="e">
        <f t="shared" si="101"/>
        <v>#DIV/0!</v>
      </c>
      <c r="FQ16" s="16" t="e">
        <f t="shared" si="102"/>
        <v>#DIV/0!</v>
      </c>
      <c r="FR16" s="17">
        <f t="shared" si="80"/>
        <v>0</v>
      </c>
      <c r="FS16" s="17">
        <f t="shared" si="81"/>
        <v>0</v>
      </c>
      <c r="FT16" s="17">
        <f t="shared" si="82"/>
        <v>0</v>
      </c>
      <c r="FU16" s="18">
        <f t="shared" si="83"/>
        <v>0</v>
      </c>
      <c r="FV16" s="18">
        <f t="shared" si="84"/>
        <v>0</v>
      </c>
      <c r="FW16" s="18">
        <f t="shared" si="85"/>
        <v>0</v>
      </c>
      <c r="FX16" s="18">
        <f t="shared" si="86"/>
        <v>0</v>
      </c>
      <c r="FY16" s="18">
        <f t="shared" si="87"/>
        <v>0</v>
      </c>
      <c r="FZ16" s="19"/>
      <c r="GA16" s="36" t="s">
        <v>49</v>
      </c>
      <c r="GB16" s="36"/>
      <c r="GC16" s="37"/>
    </row>
    <row r="17" spans="1:185" hidden="1" x14ac:dyDescent="0.25">
      <c r="A17" s="8" t="s">
        <v>1298</v>
      </c>
      <c r="B17" s="8" t="s">
        <v>486</v>
      </c>
      <c r="C17" s="9" t="s">
        <v>487</v>
      </c>
      <c r="D17" s="28" t="s">
        <v>1459</v>
      </c>
      <c r="E17" s="9" t="s">
        <v>160</v>
      </c>
      <c r="F17" s="9" t="s">
        <v>488</v>
      </c>
      <c r="G17" s="9" t="s">
        <v>475</v>
      </c>
      <c r="H17" s="11">
        <v>3.5000000000000003E-2</v>
      </c>
      <c r="I17" s="11"/>
      <c r="J17" s="26">
        <v>0.01</v>
      </c>
      <c r="K17" s="11">
        <v>0.01</v>
      </c>
      <c r="L17" s="11">
        <v>5.0000000000000001E-3</v>
      </c>
      <c r="M17" s="11">
        <v>5.0000000000000001E-3</v>
      </c>
      <c r="N17" s="11"/>
      <c r="O17" s="12">
        <f t="shared" si="4"/>
        <v>0</v>
      </c>
      <c r="P17" s="12">
        <f t="shared" si="5"/>
        <v>0</v>
      </c>
      <c r="Q17" s="12">
        <f t="shared" si="6"/>
        <v>0</v>
      </c>
      <c r="R17" s="12">
        <f t="shared" si="7"/>
        <v>0</v>
      </c>
      <c r="S17" s="12">
        <f t="shared" si="8"/>
        <v>0</v>
      </c>
      <c r="T17" s="12">
        <f t="shared" si="9"/>
        <v>0</v>
      </c>
      <c r="U17" s="12">
        <f t="shared" si="10"/>
        <v>0</v>
      </c>
      <c r="V17" s="12">
        <f t="shared" si="11"/>
        <v>0</v>
      </c>
      <c r="W17" s="12">
        <f t="shared" si="88"/>
        <v>0</v>
      </c>
      <c r="X17" s="12">
        <f t="shared" si="12"/>
        <v>0</v>
      </c>
      <c r="Y17" s="12">
        <f t="shared" si="13"/>
        <v>0</v>
      </c>
      <c r="Z17" s="12">
        <f t="shared" si="14"/>
        <v>0</v>
      </c>
      <c r="AA17" s="12">
        <f t="shared" si="15"/>
        <v>0</v>
      </c>
      <c r="AB17" s="12">
        <f t="shared" si="16"/>
        <v>0</v>
      </c>
      <c r="AC17" s="12"/>
      <c r="AD17" s="12"/>
      <c r="AE17" s="12"/>
      <c r="AF17" s="12">
        <f t="shared" si="17"/>
        <v>0</v>
      </c>
      <c r="AG17" s="12">
        <f t="shared" si="18"/>
        <v>0</v>
      </c>
      <c r="AH17" s="12">
        <f t="shared" si="19"/>
        <v>0</v>
      </c>
      <c r="AI17" s="12"/>
      <c r="AJ17" s="12"/>
      <c r="AK17" s="12"/>
      <c r="AL17" s="12">
        <f t="shared" si="20"/>
        <v>0</v>
      </c>
      <c r="AM17" s="12">
        <f t="shared" si="21"/>
        <v>0</v>
      </c>
      <c r="AN17" s="12">
        <f t="shared" si="22"/>
        <v>0</v>
      </c>
      <c r="AO17" s="12"/>
      <c r="AP17" s="12"/>
      <c r="AQ17" s="12"/>
      <c r="AR17" s="12">
        <f t="shared" si="23"/>
        <v>0</v>
      </c>
      <c r="AS17" s="12">
        <f t="shared" si="24"/>
        <v>0</v>
      </c>
      <c r="AT17" s="12">
        <f t="shared" si="25"/>
        <v>0</v>
      </c>
      <c r="AU17" s="12">
        <f t="shared" si="26"/>
        <v>0</v>
      </c>
      <c r="AV17" s="12">
        <f t="shared" si="27"/>
        <v>0</v>
      </c>
      <c r="AW17" s="12"/>
      <c r="AX17" s="12">
        <f t="shared" si="28"/>
        <v>0</v>
      </c>
      <c r="AY17" s="12">
        <f t="shared" si="29"/>
        <v>0</v>
      </c>
      <c r="AZ17" s="12">
        <f t="shared" si="30"/>
        <v>0</v>
      </c>
      <c r="BA17" s="12"/>
      <c r="BB17" s="12">
        <f t="shared" si="31"/>
        <v>0</v>
      </c>
      <c r="BC17" s="12">
        <f t="shared" si="32"/>
        <v>0</v>
      </c>
      <c r="BD17" s="12">
        <f t="shared" si="33"/>
        <v>0</v>
      </c>
      <c r="BE17" s="12"/>
      <c r="BF17" s="12" t="e">
        <f t="shared" si="34"/>
        <v>#DIV/0!</v>
      </c>
      <c r="BG17" s="12" t="e">
        <f t="shared" si="35"/>
        <v>#DIV/0!</v>
      </c>
      <c r="BH17" s="12" t="e">
        <f t="shared" si="36"/>
        <v>#DIV/0!</v>
      </c>
      <c r="BI17" s="12">
        <f t="shared" si="37"/>
        <v>0</v>
      </c>
      <c r="BJ17" s="12"/>
      <c r="BK17" s="12" t="e">
        <f t="shared" si="38"/>
        <v>#DIV/0!</v>
      </c>
      <c r="BL17" s="12" t="e">
        <f t="shared" si="39"/>
        <v>#DIV/0!</v>
      </c>
      <c r="BM17" s="12" t="e">
        <f t="shared" si="40"/>
        <v>#DIV/0!</v>
      </c>
      <c r="BN17" s="12"/>
      <c r="BO17" s="12">
        <f t="shared" si="41"/>
        <v>0</v>
      </c>
      <c r="BP17" s="12">
        <f t="shared" si="42"/>
        <v>0</v>
      </c>
      <c r="BQ17" s="12">
        <f t="shared" si="43"/>
        <v>0</v>
      </c>
      <c r="BR17" s="12"/>
      <c r="BS17" s="12">
        <f t="shared" si="44"/>
        <v>0</v>
      </c>
      <c r="BT17" s="12">
        <f t="shared" si="45"/>
        <v>0</v>
      </c>
      <c r="BU17" s="12">
        <f t="shared" si="46"/>
        <v>0</v>
      </c>
      <c r="BV17" s="12">
        <f t="shared" si="47"/>
        <v>0</v>
      </c>
      <c r="BW17" s="12">
        <f t="shared" si="48"/>
        <v>0</v>
      </c>
      <c r="BX17" s="12"/>
      <c r="BY17" s="12">
        <v>0</v>
      </c>
      <c r="BZ17" s="12">
        <v>0</v>
      </c>
      <c r="CA17" s="12">
        <f>SUMIFS('[1]TIẾN ĐỘ %'!$M$6:$M$1034,'[1]TIẾN ĐỘ %'!$G$6:$G$1034,$A17,'[1]TIẾN ĐỘ %'!$F$6:$F$1034,$E17)</f>
        <v>0</v>
      </c>
      <c r="CB17" s="12">
        <f t="shared" si="49"/>
        <v>0</v>
      </c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>
        <f t="shared" si="53"/>
        <v>0</v>
      </c>
      <c r="CP17" s="12">
        <f t="shared" si="54"/>
        <v>0</v>
      </c>
      <c r="CQ17" s="12"/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f>SUMIFS('[1]DATA THÔ IN'!$P$4:$P$12031,'[1]DATA THÔ IN'!$H$4:$H$12031,$A17,'[1]DATA THÔ IN'!$AC$4:$AC$12031,$E17,'[1]DATA THÔ IN'!$AH$4:$AH$12031,"Tiến độ 1")</f>
        <v>0</v>
      </c>
      <c r="CZ17" s="12">
        <f>SUMIFS('[1]DATA THÔ IN'!$P$4:$P$12031,'[1]DATA THÔ IN'!$H$4:$H$12031,$A17,'[1]DATA THÔ IN'!$AC$4:$AC$12031,$E17,'[1]DATA THÔ IN'!$AH$4:$AH$12031,"Tiến độ 2")</f>
        <v>0</v>
      </c>
      <c r="DA17" s="12">
        <f>SUMIFS('[1]TIẾN ĐỘ %'!$N$6:$N$1034,'[1]TIẾN ĐỘ %'!$G$6:$G$1034,A17,'[1]TIẾN ĐỘ %'!$F$6:$F$1034,$E17)</f>
        <v>0</v>
      </c>
      <c r="DB17" s="12">
        <f t="shared" si="89"/>
        <v>0</v>
      </c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3"/>
      <c r="DQ17" s="12"/>
      <c r="DR17" s="12"/>
      <c r="DS17" s="13"/>
      <c r="DT17" s="12"/>
      <c r="DU17" s="12"/>
      <c r="DV17" s="12"/>
      <c r="DW17" s="12">
        <f t="shared" si="57"/>
        <v>0</v>
      </c>
      <c r="DX17" s="12"/>
      <c r="DY17" s="12"/>
      <c r="DZ17" s="12"/>
      <c r="EA17" s="12"/>
      <c r="EB17" s="12"/>
      <c r="EC17" s="12"/>
      <c r="ED17" s="12"/>
      <c r="EE17" s="12"/>
      <c r="EF17" s="12"/>
      <c r="EG17" s="12">
        <f t="shared" si="58"/>
        <v>0</v>
      </c>
      <c r="EH17" s="12">
        <f t="shared" si="59"/>
        <v>0</v>
      </c>
      <c r="EI17" s="12"/>
      <c r="EJ17" s="15">
        <f t="shared" si="60"/>
        <v>0</v>
      </c>
      <c r="EK17" s="15">
        <f t="shared" si="61"/>
        <v>0</v>
      </c>
      <c r="EL17" s="15">
        <f t="shared" si="62"/>
        <v>0</v>
      </c>
      <c r="EM17" s="16">
        <f t="shared" si="103"/>
        <v>0</v>
      </c>
      <c r="EN17" s="16">
        <f t="shared" si="104"/>
        <v>0</v>
      </c>
      <c r="EO17" s="16">
        <f t="shared" si="105"/>
        <v>0</v>
      </c>
      <c r="EP17" s="16">
        <f t="shared" si="92"/>
        <v>0</v>
      </c>
      <c r="EQ17" s="16">
        <f t="shared" si="93"/>
        <v>0</v>
      </c>
      <c r="ER17" s="16">
        <f t="shared" si="94"/>
        <v>0</v>
      </c>
      <c r="ES17" s="16">
        <f t="shared" si="95"/>
        <v>0</v>
      </c>
      <c r="ET17" s="16"/>
      <c r="EU17" s="16"/>
      <c r="EV17" s="16"/>
      <c r="EW17" s="16"/>
      <c r="EX17" s="16"/>
      <c r="EY17" s="16"/>
      <c r="EZ17" s="27"/>
      <c r="FA17" s="27"/>
      <c r="FB17" s="27"/>
      <c r="FC17" s="21"/>
      <c r="FD17" s="21"/>
      <c r="FE17" s="16"/>
      <c r="FF17" s="16"/>
      <c r="FG17" s="16"/>
      <c r="FH17" s="16"/>
      <c r="FI17" s="16"/>
      <c r="FJ17" s="16"/>
      <c r="FK17" s="16" t="e">
        <f>+DT17/CJ17</f>
        <v>#DIV/0!</v>
      </c>
      <c r="FL17" s="16" t="e">
        <f t="shared" si="98"/>
        <v>#DIV/0!</v>
      </c>
      <c r="FM17" s="16" t="e">
        <f t="shared" si="99"/>
        <v>#DIV/0!</v>
      </c>
      <c r="FN17" s="16">
        <v>0</v>
      </c>
      <c r="FO17" s="16" t="e">
        <f t="shared" si="100"/>
        <v>#DIV/0!</v>
      </c>
      <c r="FP17" s="16" t="e">
        <f t="shared" si="101"/>
        <v>#DIV/0!</v>
      </c>
      <c r="FQ17" s="16" t="e">
        <f t="shared" si="102"/>
        <v>#DIV/0!</v>
      </c>
      <c r="FR17" s="17">
        <f t="shared" si="80"/>
        <v>0</v>
      </c>
      <c r="FS17" s="17">
        <f t="shared" si="81"/>
        <v>0</v>
      </c>
      <c r="FT17" s="17">
        <f t="shared" si="82"/>
        <v>0</v>
      </c>
      <c r="FU17" s="18">
        <f t="shared" si="83"/>
        <v>0</v>
      </c>
      <c r="FV17" s="18">
        <f t="shared" si="84"/>
        <v>0</v>
      </c>
      <c r="FW17" s="18">
        <f t="shared" si="85"/>
        <v>0</v>
      </c>
      <c r="FX17" s="18">
        <f t="shared" si="86"/>
        <v>0</v>
      </c>
      <c r="FY17" s="18">
        <f t="shared" si="87"/>
        <v>0</v>
      </c>
      <c r="FZ17" s="19"/>
      <c r="GA17" s="36" t="s">
        <v>1483</v>
      </c>
      <c r="GB17" s="36"/>
      <c r="GC17" s="37"/>
    </row>
    <row r="18" spans="1:185" hidden="1" x14ac:dyDescent="0.25">
      <c r="A18" s="8" t="s">
        <v>1304</v>
      </c>
      <c r="B18" s="8" t="s">
        <v>503</v>
      </c>
      <c r="C18" s="9" t="s">
        <v>504</v>
      </c>
      <c r="D18" s="10" t="s">
        <v>1390</v>
      </c>
      <c r="E18" s="9" t="s">
        <v>160</v>
      </c>
      <c r="F18" s="9" t="s">
        <v>505</v>
      </c>
      <c r="G18" s="9" t="s">
        <v>475</v>
      </c>
      <c r="H18" s="11">
        <v>3.5000000000000003E-2</v>
      </c>
      <c r="I18" s="11"/>
      <c r="J18" s="26">
        <v>0.01</v>
      </c>
      <c r="K18" s="11">
        <v>0.01</v>
      </c>
      <c r="L18" s="11">
        <v>5.0000000000000001E-3</v>
      </c>
      <c r="M18" s="11">
        <v>5.0000000000000001E-3</v>
      </c>
      <c r="N18" s="11"/>
      <c r="O18" s="12">
        <f t="shared" si="4"/>
        <v>0</v>
      </c>
      <c r="P18" s="12">
        <f t="shared" si="5"/>
        <v>298300.79999999999</v>
      </c>
      <c r="Q18" s="12">
        <f t="shared" si="6"/>
        <v>184816.8</v>
      </c>
      <c r="R18" s="12">
        <f t="shared" si="7"/>
        <v>483117.60000000003</v>
      </c>
      <c r="S18" s="12">
        <f t="shared" si="8"/>
        <v>0</v>
      </c>
      <c r="T18" s="12">
        <f t="shared" si="9"/>
        <v>340915</v>
      </c>
      <c r="U18" s="12">
        <f t="shared" si="10"/>
        <v>0</v>
      </c>
      <c r="V18" s="12">
        <f t="shared" si="11"/>
        <v>340915</v>
      </c>
      <c r="W18" s="12">
        <f t="shared" si="88"/>
        <v>353280</v>
      </c>
      <c r="X18" s="12">
        <f t="shared" si="12"/>
        <v>0</v>
      </c>
      <c r="Y18" s="12">
        <f t="shared" si="13"/>
        <v>490528.8</v>
      </c>
      <c r="Z18" s="12">
        <f t="shared" si="14"/>
        <v>0</v>
      </c>
      <c r="AA18" s="12">
        <f t="shared" si="15"/>
        <v>686925.6</v>
      </c>
      <c r="AB18" s="12">
        <f t="shared" si="16"/>
        <v>755479.2</v>
      </c>
      <c r="AC18" s="12"/>
      <c r="AD18" s="12"/>
      <c r="AE18" s="12"/>
      <c r="AF18" s="12">
        <f t="shared" si="17"/>
        <v>0</v>
      </c>
      <c r="AG18" s="12">
        <f t="shared" si="18"/>
        <v>0</v>
      </c>
      <c r="AH18" s="12">
        <f t="shared" si="19"/>
        <v>0</v>
      </c>
      <c r="AI18" s="12"/>
      <c r="AJ18" s="12"/>
      <c r="AK18" s="12"/>
      <c r="AL18" s="12">
        <f t="shared" si="20"/>
        <v>0</v>
      </c>
      <c r="AM18" s="12">
        <f t="shared" si="21"/>
        <v>0</v>
      </c>
      <c r="AN18" s="12">
        <f t="shared" si="22"/>
        <v>0</v>
      </c>
      <c r="AO18" s="12"/>
      <c r="AP18" s="12"/>
      <c r="AQ18" s="12"/>
      <c r="AR18" s="12">
        <f t="shared" si="23"/>
        <v>0</v>
      </c>
      <c r="AS18" s="12">
        <f t="shared" si="24"/>
        <v>0</v>
      </c>
      <c r="AT18" s="12">
        <f t="shared" si="25"/>
        <v>0</v>
      </c>
      <c r="AU18" s="12">
        <f t="shared" si="26"/>
        <v>0</v>
      </c>
      <c r="AV18" s="12">
        <f t="shared" si="27"/>
        <v>0</v>
      </c>
      <c r="AW18" s="12"/>
      <c r="AX18" s="12">
        <f t="shared" si="28"/>
        <v>0</v>
      </c>
      <c r="AY18" s="12">
        <f t="shared" si="29"/>
        <v>0</v>
      </c>
      <c r="AZ18" s="12">
        <f t="shared" si="30"/>
        <v>0</v>
      </c>
      <c r="BA18" s="12"/>
      <c r="BB18" s="12">
        <f t="shared" si="31"/>
        <v>0</v>
      </c>
      <c r="BC18" s="12">
        <f t="shared" si="32"/>
        <v>0</v>
      </c>
      <c r="BD18" s="12">
        <f t="shared" si="33"/>
        <v>0</v>
      </c>
      <c r="BE18" s="12"/>
      <c r="BF18" s="12">
        <f t="shared" si="34"/>
        <v>0</v>
      </c>
      <c r="BG18" s="12">
        <f t="shared" si="35"/>
        <v>0</v>
      </c>
      <c r="BH18" s="12">
        <f t="shared" si="36"/>
        <v>0</v>
      </c>
      <c r="BI18" s="12">
        <f t="shared" si="37"/>
        <v>0</v>
      </c>
      <c r="BJ18" s="12"/>
      <c r="BK18" s="12">
        <f t="shared" si="38"/>
        <v>0</v>
      </c>
      <c r="BL18" s="12">
        <f t="shared" si="39"/>
        <v>0</v>
      </c>
      <c r="BM18" s="12">
        <f t="shared" si="40"/>
        <v>0</v>
      </c>
      <c r="BN18" s="12"/>
      <c r="BO18" s="12">
        <f t="shared" si="41"/>
        <v>0</v>
      </c>
      <c r="BP18" s="12">
        <f t="shared" si="42"/>
        <v>0</v>
      </c>
      <c r="BQ18" s="12">
        <f t="shared" si="43"/>
        <v>0</v>
      </c>
      <c r="BR18" s="12"/>
      <c r="BS18" s="12">
        <f t="shared" si="44"/>
        <v>0</v>
      </c>
      <c r="BT18" s="12">
        <f t="shared" si="45"/>
        <v>0</v>
      </c>
      <c r="BU18" s="12">
        <f t="shared" si="46"/>
        <v>0</v>
      </c>
      <c r="BV18" s="12">
        <f t="shared" si="47"/>
        <v>0</v>
      </c>
      <c r="BW18" s="12">
        <f t="shared" si="48"/>
        <v>0</v>
      </c>
      <c r="BX18" s="12"/>
      <c r="BY18" s="12">
        <v>50000000</v>
      </c>
      <c r="BZ18" s="12">
        <v>35000000</v>
      </c>
      <c r="CA18" s="12">
        <f>SUMIFS('[1]TIẾN ĐỘ %'!$M$6:$M$1034,'[1]TIẾN ĐỘ %'!$G$6:$G$1034,$A18,'[1]TIẾN ĐỘ %'!$F$6:$F$1034,$E18)</f>
        <v>50000000</v>
      </c>
      <c r="CB18" s="12">
        <f t="shared" si="49"/>
        <v>135000000</v>
      </c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>
        <f t="shared" si="53"/>
        <v>0</v>
      </c>
      <c r="CP18" s="12">
        <f t="shared" si="54"/>
        <v>0</v>
      </c>
      <c r="CQ18" s="12"/>
      <c r="CR18" s="12">
        <v>30912000</v>
      </c>
      <c r="CS18" s="12">
        <v>19152000</v>
      </c>
      <c r="CT18" s="12">
        <v>50064000</v>
      </c>
      <c r="CU18" s="12">
        <v>35328000</v>
      </c>
      <c r="CV18" s="12">
        <v>0</v>
      </c>
      <c r="CW18" s="12">
        <v>35328000</v>
      </c>
      <c r="CX18" s="12">
        <v>35328000</v>
      </c>
      <c r="CY18" s="12">
        <f>SUMIFS('[1]DATA THÔ IN'!$P$4:$P$12031,'[1]DATA THÔ IN'!$H$4:$H$12031,$A18,'[1]DATA THÔ IN'!$AC$4:$AC$12031,$E18,'[1]DATA THÔ IN'!$AH$4:$AH$12031,"Tiến độ 1")</f>
        <v>50832000</v>
      </c>
      <c r="CZ18" s="12">
        <f>SUMIFS('[1]DATA THÔ IN'!$P$4:$P$12031,'[1]DATA THÔ IN'!$H$4:$H$12031,$A18,'[1]DATA THÔ IN'!$AC$4:$AC$12031,$E18,'[1]DATA THÔ IN'!$AH$4:$AH$12031,"Tiến độ 2")</f>
        <v>0</v>
      </c>
      <c r="DA18" s="12">
        <f>SUMIFS('[1]TIẾN ĐỘ %'!$N$6:$N$1034,'[1]TIẾN ĐỘ %'!$G$6:$G$1034,A18,'[1]TIẾN ĐỘ %'!$F$6:$F$1034,$E18)</f>
        <v>71184000</v>
      </c>
      <c r="DB18" s="12">
        <f t="shared" si="89"/>
        <v>156576000</v>
      </c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3"/>
      <c r="DQ18" s="12"/>
      <c r="DR18" s="12"/>
      <c r="DS18" s="13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>
        <f t="shared" si="58"/>
        <v>0</v>
      </c>
      <c r="EH18" s="12">
        <f t="shared" si="59"/>
        <v>0</v>
      </c>
      <c r="EI18" s="12"/>
      <c r="EJ18" s="15">
        <f t="shared" si="60"/>
        <v>0.61824000000000001</v>
      </c>
      <c r="EK18" s="15">
        <f t="shared" si="61"/>
        <v>0.38303999999999999</v>
      </c>
      <c r="EL18" s="15">
        <f t="shared" si="62"/>
        <v>1.0012799999999999</v>
      </c>
      <c r="EM18" s="16">
        <f t="shared" si="103"/>
        <v>1.0093714285714286</v>
      </c>
      <c r="EN18" s="16">
        <f t="shared" si="104"/>
        <v>0</v>
      </c>
      <c r="EO18" s="16">
        <f t="shared" si="105"/>
        <v>1.0093714285714286</v>
      </c>
      <c r="EP18" s="16">
        <f t="shared" si="92"/>
        <v>1.01664</v>
      </c>
      <c r="EQ18" s="16">
        <f t="shared" si="93"/>
        <v>0</v>
      </c>
      <c r="ER18" s="16">
        <f t="shared" si="94"/>
        <v>1.4236800000000001</v>
      </c>
      <c r="ES18" s="16">
        <f t="shared" si="95"/>
        <v>1.1598222222222223</v>
      </c>
      <c r="ET18" s="16"/>
      <c r="EU18" s="16"/>
      <c r="EV18" s="16"/>
      <c r="EW18" s="16"/>
      <c r="EX18" s="16"/>
      <c r="EY18" s="16"/>
      <c r="EZ18" s="27"/>
      <c r="FA18" s="27"/>
      <c r="FB18" s="27"/>
      <c r="FC18" s="21"/>
      <c r="FD18" s="21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>
        <v>0</v>
      </c>
      <c r="FP18" s="16">
        <v>0</v>
      </c>
      <c r="FQ18" s="16">
        <v>0</v>
      </c>
      <c r="FR18" s="17">
        <f t="shared" si="80"/>
        <v>0</v>
      </c>
      <c r="FS18" s="17">
        <f t="shared" si="81"/>
        <v>0</v>
      </c>
      <c r="FT18" s="17">
        <f t="shared" si="82"/>
        <v>0</v>
      </c>
      <c r="FU18" s="18">
        <f t="shared" si="83"/>
        <v>0</v>
      </c>
      <c r="FV18" s="18">
        <f t="shared" si="84"/>
        <v>0</v>
      </c>
      <c r="FW18" s="18">
        <f t="shared" si="85"/>
        <v>0</v>
      </c>
      <c r="FX18" s="18">
        <f t="shared" si="86"/>
        <v>0</v>
      </c>
      <c r="FY18" s="18">
        <f t="shared" si="87"/>
        <v>0</v>
      </c>
      <c r="FZ18" s="19"/>
      <c r="GA18" s="36" t="s">
        <v>492</v>
      </c>
      <c r="GB18" s="36"/>
      <c r="GC18" s="37"/>
    </row>
    <row r="19" spans="1:185" hidden="1" x14ac:dyDescent="0.25">
      <c r="A19" s="8" t="s">
        <v>1307</v>
      </c>
      <c r="B19" s="8" t="s">
        <v>511</v>
      </c>
      <c r="C19" s="28" t="s">
        <v>512</v>
      </c>
      <c r="D19" s="28" t="s">
        <v>1390</v>
      </c>
      <c r="E19" s="9" t="s">
        <v>160</v>
      </c>
      <c r="F19" s="28" t="s">
        <v>505</v>
      </c>
      <c r="G19" s="28" t="s">
        <v>475</v>
      </c>
      <c r="H19" s="11">
        <v>3.5000000000000003E-2</v>
      </c>
      <c r="I19" s="11"/>
      <c r="J19" s="11">
        <v>0.01</v>
      </c>
      <c r="K19" s="11">
        <v>0.01</v>
      </c>
      <c r="L19" s="11">
        <v>5.0000000000000001E-3</v>
      </c>
      <c r="M19" s="11">
        <v>5.0000000000000001E-3</v>
      </c>
      <c r="N19" s="11"/>
      <c r="O19" s="12">
        <f t="shared" si="4"/>
        <v>0</v>
      </c>
      <c r="P19" s="12">
        <f t="shared" si="5"/>
        <v>47246.400000000001</v>
      </c>
      <c r="Q19" s="12">
        <f t="shared" si="6"/>
        <v>28216.6</v>
      </c>
      <c r="R19" s="12">
        <f t="shared" si="7"/>
        <v>75463</v>
      </c>
      <c r="S19" s="12">
        <f t="shared" si="8"/>
        <v>0</v>
      </c>
      <c r="T19" s="12">
        <f t="shared" si="9"/>
        <v>0</v>
      </c>
      <c r="U19" s="12">
        <f t="shared" si="10"/>
        <v>0</v>
      </c>
      <c r="V19" s="12">
        <f t="shared" si="11"/>
        <v>0</v>
      </c>
      <c r="W19" s="12">
        <f t="shared" si="88"/>
        <v>0</v>
      </c>
      <c r="X19" s="12">
        <f t="shared" si="12"/>
        <v>0</v>
      </c>
      <c r="Y19" s="12">
        <f t="shared" si="13"/>
        <v>0</v>
      </c>
      <c r="Z19" s="12">
        <f t="shared" si="14"/>
        <v>0</v>
      </c>
      <c r="AA19" s="12">
        <f t="shared" si="15"/>
        <v>0</v>
      </c>
      <c r="AB19" s="12">
        <f t="shared" si="16"/>
        <v>37731.5</v>
      </c>
      <c r="AC19" s="12"/>
      <c r="AD19" s="12"/>
      <c r="AE19" s="12"/>
      <c r="AF19" s="12">
        <f t="shared" si="17"/>
        <v>0</v>
      </c>
      <c r="AG19" s="12">
        <f t="shared" si="18"/>
        <v>0</v>
      </c>
      <c r="AH19" s="12">
        <f t="shared" si="19"/>
        <v>0</v>
      </c>
      <c r="AI19" s="12"/>
      <c r="AJ19" s="12"/>
      <c r="AK19" s="12"/>
      <c r="AL19" s="12">
        <f t="shared" si="20"/>
        <v>0</v>
      </c>
      <c r="AM19" s="12">
        <f t="shared" si="21"/>
        <v>0</v>
      </c>
      <c r="AN19" s="12">
        <f t="shared" si="22"/>
        <v>0</v>
      </c>
      <c r="AO19" s="12"/>
      <c r="AP19" s="12"/>
      <c r="AQ19" s="12"/>
      <c r="AR19" s="12">
        <f t="shared" si="23"/>
        <v>0</v>
      </c>
      <c r="AS19" s="12">
        <f t="shared" si="24"/>
        <v>0</v>
      </c>
      <c r="AT19" s="12">
        <f t="shared" si="25"/>
        <v>0</v>
      </c>
      <c r="AU19" s="12">
        <f t="shared" si="26"/>
        <v>0</v>
      </c>
      <c r="AV19" s="12">
        <f t="shared" si="27"/>
        <v>0</v>
      </c>
      <c r="AW19" s="12"/>
      <c r="AX19" s="12">
        <f t="shared" si="28"/>
        <v>0</v>
      </c>
      <c r="AY19" s="12">
        <f t="shared" si="29"/>
        <v>0</v>
      </c>
      <c r="AZ19" s="12">
        <f t="shared" si="30"/>
        <v>0</v>
      </c>
      <c r="BA19" s="12"/>
      <c r="BB19" s="12">
        <f t="shared" si="31"/>
        <v>0</v>
      </c>
      <c r="BC19" s="12">
        <f t="shared" si="32"/>
        <v>0</v>
      </c>
      <c r="BD19" s="12">
        <f t="shared" si="33"/>
        <v>0</v>
      </c>
      <c r="BE19" s="12"/>
      <c r="BF19" s="12">
        <f t="shared" si="34"/>
        <v>0</v>
      </c>
      <c r="BG19" s="12">
        <f t="shared" si="35"/>
        <v>0</v>
      </c>
      <c r="BH19" s="12">
        <f t="shared" si="36"/>
        <v>0</v>
      </c>
      <c r="BI19" s="12">
        <f t="shared" si="37"/>
        <v>0</v>
      </c>
      <c r="BJ19" s="12"/>
      <c r="BK19" s="12">
        <f t="shared" si="38"/>
        <v>0</v>
      </c>
      <c r="BL19" s="12">
        <f t="shared" si="39"/>
        <v>0</v>
      </c>
      <c r="BM19" s="12">
        <f t="shared" si="40"/>
        <v>0</v>
      </c>
      <c r="BN19" s="12"/>
      <c r="BO19" s="12">
        <f t="shared" si="41"/>
        <v>0</v>
      </c>
      <c r="BP19" s="12">
        <f t="shared" si="42"/>
        <v>0</v>
      </c>
      <c r="BQ19" s="12">
        <f t="shared" si="43"/>
        <v>0</v>
      </c>
      <c r="BR19" s="12"/>
      <c r="BS19" s="12">
        <f t="shared" si="44"/>
        <v>0</v>
      </c>
      <c r="BT19" s="12">
        <f t="shared" si="45"/>
        <v>0</v>
      </c>
      <c r="BU19" s="12">
        <f t="shared" si="46"/>
        <v>0</v>
      </c>
      <c r="BV19" s="12">
        <f t="shared" si="47"/>
        <v>0</v>
      </c>
      <c r="BW19" s="12">
        <f t="shared" si="48"/>
        <v>0</v>
      </c>
      <c r="BX19" s="12"/>
      <c r="BY19" s="12">
        <v>7820000</v>
      </c>
      <c r="BZ19" s="12">
        <v>0</v>
      </c>
      <c r="CA19" s="12">
        <f>SUMIFS('[1]TIẾN ĐỘ %'!$M$6:$M$1034,'[1]TIẾN ĐỘ %'!$G$6:$G$1034,$A19,'[1]TIẾN ĐỘ %'!$F$6:$F$1034,$E19)</f>
        <v>0</v>
      </c>
      <c r="CB19" s="12">
        <f t="shared" si="49"/>
        <v>7820000</v>
      </c>
      <c r="CC19" s="12"/>
      <c r="CD19" s="12"/>
      <c r="CE19" s="12"/>
      <c r="CF19" s="12">
        <f t="shared" ref="CF19:CF29" si="106">+SUM(CC19:CE19)</f>
        <v>0</v>
      </c>
      <c r="CG19" s="12">
        <f t="shared" ref="CG19:CG29" si="107">+CF19+CB19</f>
        <v>7820000</v>
      </c>
      <c r="CH19" s="12"/>
      <c r="CI19" s="12"/>
      <c r="CJ19" s="12"/>
      <c r="CK19" s="12">
        <f t="shared" ref="CK19:CK33" si="108">+SUM(CH19:CJ19)</f>
        <v>0</v>
      </c>
      <c r="CL19" s="12"/>
      <c r="CM19" s="12"/>
      <c r="CN19" s="12"/>
      <c r="CO19" s="12">
        <f t="shared" si="53"/>
        <v>0</v>
      </c>
      <c r="CP19" s="12">
        <f t="shared" si="54"/>
        <v>0</v>
      </c>
      <c r="CQ19" s="12"/>
      <c r="CR19" s="12">
        <v>4896000</v>
      </c>
      <c r="CS19" s="12">
        <v>2924000</v>
      </c>
      <c r="CT19" s="12">
        <v>7820000</v>
      </c>
      <c r="CU19" s="12">
        <v>0</v>
      </c>
      <c r="CV19" s="12">
        <v>0</v>
      </c>
      <c r="CW19" s="12">
        <v>0</v>
      </c>
      <c r="CX19" s="12">
        <v>0</v>
      </c>
      <c r="CY19" s="12">
        <f>SUMIFS('[1]DATA THÔ IN'!$P$4:$P$12031,'[1]DATA THÔ IN'!$H$4:$H$12031,$A19,'[1]DATA THÔ IN'!$AC$4:$AC$12031,$E19,'[1]DATA THÔ IN'!$AH$4:$AH$12031,"Tiến độ 1")</f>
        <v>0</v>
      </c>
      <c r="CZ19" s="12">
        <f>SUMIFS('[1]DATA THÔ IN'!$P$4:$P$12031,'[1]DATA THÔ IN'!$H$4:$H$12031,$A19,'[1]DATA THÔ IN'!$AC$4:$AC$12031,$E19,'[1]DATA THÔ IN'!$AH$4:$AH$12031,"Tiến độ 2")</f>
        <v>0</v>
      </c>
      <c r="DA19" s="12">
        <f>SUMIFS('[1]TIẾN ĐỘ %'!$N$6:$N$1034,'[1]TIẾN ĐỘ %'!$G$6:$G$1034,A19,'[1]TIẾN ĐỘ %'!$F$6:$F$1034,$E19)</f>
        <v>0</v>
      </c>
      <c r="DB19" s="12">
        <f t="shared" si="89"/>
        <v>7820000</v>
      </c>
      <c r="DC19" s="12"/>
      <c r="DD19" s="12"/>
      <c r="DE19" s="12"/>
      <c r="DF19" s="12"/>
      <c r="DG19" s="12"/>
      <c r="DH19" s="12"/>
      <c r="DI19" s="12"/>
      <c r="DJ19" s="12"/>
      <c r="DK19" s="12"/>
      <c r="DL19" s="12">
        <f t="shared" ref="DL19:DL29" si="109">+DK19+DH19+DE19</f>
        <v>0</v>
      </c>
      <c r="DM19" s="12">
        <f t="shared" ref="DM19:DM29" si="110">+DL19+DB19</f>
        <v>7820000</v>
      </c>
      <c r="DN19" s="12"/>
      <c r="DO19" s="12"/>
      <c r="DP19" s="12"/>
      <c r="DQ19" s="12"/>
      <c r="DR19" s="12"/>
      <c r="DS19" s="12"/>
      <c r="DT19" s="12"/>
      <c r="DU19" s="12"/>
      <c r="DV19" s="12"/>
      <c r="DW19" s="12">
        <f t="shared" ref="DW19:DW32" si="111">+DV19+DS19+DP19</f>
        <v>0</v>
      </c>
      <c r="DX19" s="12"/>
      <c r="DY19" s="12"/>
      <c r="DZ19" s="12"/>
      <c r="EA19" s="12"/>
      <c r="EB19" s="12"/>
      <c r="EC19" s="12"/>
      <c r="ED19" s="12"/>
      <c r="EE19" s="12"/>
      <c r="EF19" s="12"/>
      <c r="EG19" s="12">
        <f t="shared" si="58"/>
        <v>0</v>
      </c>
      <c r="EH19" s="12">
        <f t="shared" si="59"/>
        <v>0</v>
      </c>
      <c r="EI19" s="12"/>
      <c r="EJ19" s="11">
        <f t="shared" si="60"/>
        <v>0.62608695652173918</v>
      </c>
      <c r="EK19" s="11">
        <f t="shared" si="61"/>
        <v>0.37391304347826088</v>
      </c>
      <c r="EL19" s="15">
        <f t="shared" si="62"/>
        <v>1</v>
      </c>
      <c r="EM19" s="16">
        <f t="shared" si="103"/>
        <v>0</v>
      </c>
      <c r="EN19" s="16">
        <f t="shared" si="104"/>
        <v>0</v>
      </c>
      <c r="EO19" s="16">
        <f t="shared" si="105"/>
        <v>0</v>
      </c>
      <c r="EP19" s="16">
        <f t="shared" si="92"/>
        <v>0</v>
      </c>
      <c r="EQ19" s="16">
        <f t="shared" si="93"/>
        <v>0</v>
      </c>
      <c r="ER19" s="16">
        <f t="shared" si="94"/>
        <v>0</v>
      </c>
      <c r="ES19" s="16">
        <f t="shared" si="95"/>
        <v>1</v>
      </c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5">
        <f t="shared" ref="FO19:FO34" si="112">IFERROR(DX19/$CL19,0)</f>
        <v>0</v>
      </c>
      <c r="FP19" s="15">
        <f t="shared" ref="FP19:FP34" si="113">IFERROR(DY19/$CL19,0)</f>
        <v>0</v>
      </c>
      <c r="FQ19" s="15">
        <f t="shared" ref="FQ19:FQ34" si="114">IFERROR(DZ19/$CL19,0)</f>
        <v>0</v>
      </c>
      <c r="FR19" s="17">
        <f t="shared" si="80"/>
        <v>0</v>
      </c>
      <c r="FS19" s="17">
        <f t="shared" si="81"/>
        <v>0</v>
      </c>
      <c r="FT19" s="17">
        <f t="shared" si="82"/>
        <v>0</v>
      </c>
      <c r="FU19" s="18">
        <f t="shared" si="83"/>
        <v>0</v>
      </c>
      <c r="FV19" s="18">
        <f t="shared" si="84"/>
        <v>0</v>
      </c>
      <c r="FW19" s="18">
        <f t="shared" si="85"/>
        <v>0</v>
      </c>
      <c r="FX19" s="18">
        <f t="shared" si="86"/>
        <v>0</v>
      </c>
      <c r="FY19" s="18">
        <f t="shared" si="87"/>
        <v>0</v>
      </c>
      <c r="FZ19" s="19"/>
      <c r="GA19" s="36" t="str">
        <f>D19</f>
        <v>Trần Thanh Hiền</v>
      </c>
      <c r="GB19" s="36"/>
      <c r="GC19" s="37"/>
    </row>
    <row r="20" spans="1:185" hidden="1" x14ac:dyDescent="0.25">
      <c r="A20" s="8" t="s">
        <v>1308</v>
      </c>
      <c r="B20" s="8" t="s">
        <v>513</v>
      </c>
      <c r="C20" s="28" t="s">
        <v>514</v>
      </c>
      <c r="D20" s="28" t="s">
        <v>515</v>
      </c>
      <c r="E20" s="9" t="s">
        <v>160</v>
      </c>
      <c r="F20" s="28" t="s">
        <v>506</v>
      </c>
      <c r="G20" s="28" t="s">
        <v>475</v>
      </c>
      <c r="H20" s="11">
        <v>3.5000000000000003E-2</v>
      </c>
      <c r="I20" s="11"/>
      <c r="J20" s="11">
        <v>0.01</v>
      </c>
      <c r="K20" s="11">
        <v>0.01</v>
      </c>
      <c r="L20" s="11">
        <v>5.0000000000000001E-3</v>
      </c>
      <c r="M20" s="11">
        <v>5.0000000000000001E-3</v>
      </c>
      <c r="N20" s="11"/>
      <c r="O20" s="12">
        <f t="shared" si="4"/>
        <v>0</v>
      </c>
      <c r="P20" s="12">
        <f t="shared" si="5"/>
        <v>198481.19999999998</v>
      </c>
      <c r="Q20" s="12">
        <f t="shared" si="6"/>
        <v>0</v>
      </c>
      <c r="R20" s="12">
        <f t="shared" si="7"/>
        <v>198481.2</v>
      </c>
      <c r="S20" s="12">
        <f t="shared" si="8"/>
        <v>0</v>
      </c>
      <c r="T20" s="12">
        <f t="shared" si="9"/>
        <v>196976</v>
      </c>
      <c r="U20" s="12">
        <f t="shared" si="10"/>
        <v>0</v>
      </c>
      <c r="V20" s="12">
        <f t="shared" si="11"/>
        <v>196976</v>
      </c>
      <c r="W20" s="12">
        <f t="shared" si="88"/>
        <v>204120</v>
      </c>
      <c r="X20" s="12">
        <f t="shared" si="12"/>
        <v>0</v>
      </c>
      <c r="Y20" s="12">
        <f t="shared" si="13"/>
        <v>401362.8</v>
      </c>
      <c r="Z20" s="12">
        <f t="shared" si="14"/>
        <v>178988.19999999998</v>
      </c>
      <c r="AA20" s="12">
        <f t="shared" si="15"/>
        <v>580351</v>
      </c>
      <c r="AB20" s="12">
        <f t="shared" si="16"/>
        <v>487904</v>
      </c>
      <c r="AC20" s="12"/>
      <c r="AD20" s="12"/>
      <c r="AE20" s="12"/>
      <c r="AF20" s="12">
        <f t="shared" si="17"/>
        <v>0</v>
      </c>
      <c r="AG20" s="12">
        <f t="shared" si="18"/>
        <v>0</v>
      </c>
      <c r="AH20" s="12">
        <f t="shared" si="19"/>
        <v>0</v>
      </c>
      <c r="AI20" s="12"/>
      <c r="AJ20" s="12"/>
      <c r="AK20" s="12"/>
      <c r="AL20" s="12">
        <f t="shared" si="20"/>
        <v>0</v>
      </c>
      <c r="AM20" s="12">
        <f t="shared" si="21"/>
        <v>0</v>
      </c>
      <c r="AN20" s="12">
        <f t="shared" si="22"/>
        <v>0</v>
      </c>
      <c r="AO20" s="12"/>
      <c r="AP20" s="12"/>
      <c r="AQ20" s="12"/>
      <c r="AR20" s="12">
        <f t="shared" si="23"/>
        <v>0</v>
      </c>
      <c r="AS20" s="12">
        <f t="shared" si="24"/>
        <v>0</v>
      </c>
      <c r="AT20" s="12">
        <f t="shared" si="25"/>
        <v>0</v>
      </c>
      <c r="AU20" s="12">
        <f t="shared" si="26"/>
        <v>0</v>
      </c>
      <c r="AV20" s="12">
        <f t="shared" si="27"/>
        <v>0</v>
      </c>
      <c r="AW20" s="12"/>
      <c r="AX20" s="12">
        <f t="shared" si="28"/>
        <v>0</v>
      </c>
      <c r="AY20" s="12">
        <f t="shared" si="29"/>
        <v>0</v>
      </c>
      <c r="AZ20" s="12">
        <f t="shared" si="30"/>
        <v>0</v>
      </c>
      <c r="BA20" s="12"/>
      <c r="BB20" s="12">
        <f t="shared" si="31"/>
        <v>0</v>
      </c>
      <c r="BC20" s="12">
        <f t="shared" si="32"/>
        <v>0</v>
      </c>
      <c r="BD20" s="12">
        <f t="shared" si="33"/>
        <v>0</v>
      </c>
      <c r="BE20" s="12"/>
      <c r="BF20" s="12">
        <f t="shared" si="34"/>
        <v>0</v>
      </c>
      <c r="BG20" s="12">
        <f t="shared" si="35"/>
        <v>0</v>
      </c>
      <c r="BH20" s="12">
        <f t="shared" si="36"/>
        <v>0</v>
      </c>
      <c r="BI20" s="12">
        <f t="shared" si="37"/>
        <v>0</v>
      </c>
      <c r="BJ20" s="12"/>
      <c r="BK20" s="12">
        <f t="shared" si="38"/>
        <v>0</v>
      </c>
      <c r="BL20" s="12">
        <f t="shared" si="39"/>
        <v>0</v>
      </c>
      <c r="BM20" s="12">
        <f t="shared" si="40"/>
        <v>0</v>
      </c>
      <c r="BN20" s="12"/>
      <c r="BO20" s="12">
        <f t="shared" si="41"/>
        <v>0</v>
      </c>
      <c r="BP20" s="12">
        <f t="shared" si="42"/>
        <v>0</v>
      </c>
      <c r="BQ20" s="12">
        <f t="shared" si="43"/>
        <v>0</v>
      </c>
      <c r="BR20" s="12"/>
      <c r="BS20" s="12">
        <f t="shared" si="44"/>
        <v>0</v>
      </c>
      <c r="BT20" s="12">
        <f t="shared" si="45"/>
        <v>0</v>
      </c>
      <c r="BU20" s="12">
        <f t="shared" si="46"/>
        <v>0</v>
      </c>
      <c r="BV20" s="12">
        <f t="shared" si="47"/>
        <v>0</v>
      </c>
      <c r="BW20" s="12">
        <f t="shared" si="48"/>
        <v>0</v>
      </c>
      <c r="BX20" s="12"/>
      <c r="BY20" s="12">
        <v>20000000</v>
      </c>
      <c r="BZ20" s="12">
        <v>20000000</v>
      </c>
      <c r="CA20" s="12">
        <f>SUMIFS('[1]TIẾN ĐỘ %'!$M$6:$M$1034,'[1]TIẾN ĐỘ %'!$G$6:$G$1034,$A20,'[1]TIẾN ĐỘ %'!$F$6:$F$1034,$E20)</f>
        <v>55000000</v>
      </c>
      <c r="CB20" s="12">
        <f t="shared" si="49"/>
        <v>95000000</v>
      </c>
      <c r="CC20" s="12"/>
      <c r="CD20" s="12"/>
      <c r="CE20" s="12"/>
      <c r="CF20" s="12">
        <f t="shared" si="106"/>
        <v>0</v>
      </c>
      <c r="CG20" s="12">
        <f t="shared" si="107"/>
        <v>95000000</v>
      </c>
      <c r="CH20" s="12"/>
      <c r="CI20" s="12"/>
      <c r="CJ20" s="12"/>
      <c r="CK20" s="12">
        <f t="shared" si="108"/>
        <v>0</v>
      </c>
      <c r="CL20" s="12"/>
      <c r="CM20" s="12"/>
      <c r="CN20" s="12"/>
      <c r="CO20" s="12">
        <f t="shared" si="53"/>
        <v>0</v>
      </c>
      <c r="CP20" s="12">
        <f t="shared" si="54"/>
        <v>0</v>
      </c>
      <c r="CQ20" s="12"/>
      <c r="CR20" s="12">
        <v>20568000</v>
      </c>
      <c r="CS20" s="12">
        <v>0</v>
      </c>
      <c r="CT20" s="12">
        <v>20568000</v>
      </c>
      <c r="CU20" s="12">
        <v>20412000</v>
      </c>
      <c r="CV20" s="12">
        <v>0</v>
      </c>
      <c r="CW20" s="12">
        <v>20412000</v>
      </c>
      <c r="CX20" s="12">
        <v>20412000</v>
      </c>
      <c r="CY20" s="12">
        <f>SUMIFS('[1]DATA THÔ IN'!$P$4:$P$12031,'[1]DATA THÔ IN'!$H$4:$H$12031,$A20,'[1]DATA THÔ IN'!$AC$4:$AC$12031,$E20,'[1]DATA THÔ IN'!$AH$4:$AH$12031,"Tiến độ 1")</f>
        <v>41592000</v>
      </c>
      <c r="CZ20" s="12">
        <f>SUMIFS('[1]DATA THÔ IN'!$P$4:$P$12031,'[1]DATA THÔ IN'!$H$4:$H$12031,$A20,'[1]DATA THÔ IN'!$AC$4:$AC$12031,$E20,'[1]DATA THÔ IN'!$AH$4:$AH$12031,"Tiến độ 2")</f>
        <v>18548000</v>
      </c>
      <c r="DA20" s="12">
        <f>SUMIFS('[1]TIẾN ĐỘ %'!$N$6:$N$1034,'[1]TIẾN ĐỘ %'!$G$6:$G$1034,A20,'[1]TIẾN ĐỘ %'!$F$6:$F$1034,$E20)</f>
        <v>60140000</v>
      </c>
      <c r="DB20" s="12">
        <f t="shared" si="89"/>
        <v>101120000</v>
      </c>
      <c r="DC20" s="12"/>
      <c r="DD20" s="12"/>
      <c r="DE20" s="12"/>
      <c r="DF20" s="12"/>
      <c r="DG20" s="12"/>
      <c r="DH20" s="12"/>
      <c r="DI20" s="12"/>
      <c r="DJ20" s="12"/>
      <c r="DK20" s="12"/>
      <c r="DL20" s="12">
        <f t="shared" si="109"/>
        <v>0</v>
      </c>
      <c r="DM20" s="12">
        <f t="shared" si="110"/>
        <v>101120000</v>
      </c>
      <c r="DN20" s="12"/>
      <c r="DO20" s="12"/>
      <c r="DP20" s="12"/>
      <c r="DQ20" s="12"/>
      <c r="DR20" s="12"/>
      <c r="DS20" s="12"/>
      <c r="DT20" s="12"/>
      <c r="DU20" s="12"/>
      <c r="DV20" s="12"/>
      <c r="DW20" s="12">
        <f t="shared" si="111"/>
        <v>0</v>
      </c>
      <c r="DX20" s="12"/>
      <c r="DY20" s="12"/>
      <c r="DZ20" s="12"/>
      <c r="EA20" s="12"/>
      <c r="EB20" s="12"/>
      <c r="EC20" s="12"/>
      <c r="ED20" s="12"/>
      <c r="EE20" s="12"/>
      <c r="EF20" s="12"/>
      <c r="EG20" s="12">
        <f t="shared" si="58"/>
        <v>0</v>
      </c>
      <c r="EH20" s="12">
        <f t="shared" si="59"/>
        <v>0</v>
      </c>
      <c r="EI20" s="12"/>
      <c r="EJ20" s="15">
        <f t="shared" si="60"/>
        <v>1.0284</v>
      </c>
      <c r="EK20" s="15">
        <f t="shared" si="61"/>
        <v>0</v>
      </c>
      <c r="EL20" s="15">
        <f t="shared" si="62"/>
        <v>1.0284</v>
      </c>
      <c r="EM20" s="16">
        <f t="shared" si="103"/>
        <v>1.0206</v>
      </c>
      <c r="EN20" s="16">
        <f t="shared" si="104"/>
        <v>0</v>
      </c>
      <c r="EO20" s="16">
        <f t="shared" si="105"/>
        <v>1.0206</v>
      </c>
      <c r="EP20" s="16">
        <f t="shared" si="92"/>
        <v>0.75621818181818179</v>
      </c>
      <c r="EQ20" s="16">
        <f t="shared" si="93"/>
        <v>0.33723636363636361</v>
      </c>
      <c r="ER20" s="16">
        <f t="shared" si="94"/>
        <v>1.0934545454545455</v>
      </c>
      <c r="ES20" s="16">
        <f t="shared" si="95"/>
        <v>1.0644210526315789</v>
      </c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5">
        <f t="shared" si="112"/>
        <v>0</v>
      </c>
      <c r="FP20" s="15">
        <f t="shared" si="113"/>
        <v>0</v>
      </c>
      <c r="FQ20" s="15">
        <f t="shared" si="114"/>
        <v>0</v>
      </c>
      <c r="FR20" s="17">
        <f t="shared" si="80"/>
        <v>0</v>
      </c>
      <c r="FS20" s="17">
        <f t="shared" si="81"/>
        <v>0</v>
      </c>
      <c r="FT20" s="17">
        <f t="shared" si="82"/>
        <v>0</v>
      </c>
      <c r="FU20" s="18">
        <f t="shared" si="83"/>
        <v>0</v>
      </c>
      <c r="FV20" s="18">
        <f t="shared" si="84"/>
        <v>0</v>
      </c>
      <c r="FW20" s="18">
        <f t="shared" si="85"/>
        <v>0</v>
      </c>
      <c r="FX20" s="18">
        <f t="shared" si="86"/>
        <v>0</v>
      </c>
      <c r="FY20" s="18">
        <f t="shared" si="87"/>
        <v>0</v>
      </c>
      <c r="FZ20" s="19"/>
      <c r="GA20" s="36" t="str">
        <f>D20</f>
        <v>Trần Thị Thu</v>
      </c>
      <c r="GB20" s="36"/>
      <c r="GC20" s="37"/>
    </row>
    <row r="21" spans="1:185" hidden="1" x14ac:dyDescent="0.25">
      <c r="A21" s="8" t="s">
        <v>1311</v>
      </c>
      <c r="B21" s="8" t="s">
        <v>523</v>
      </c>
      <c r="C21" s="28" t="s">
        <v>524</v>
      </c>
      <c r="D21" s="28" t="s">
        <v>515</v>
      </c>
      <c r="E21" s="9" t="s">
        <v>160</v>
      </c>
      <c r="F21" s="28" t="s">
        <v>506</v>
      </c>
      <c r="G21" s="28" t="s">
        <v>475</v>
      </c>
      <c r="H21" s="11">
        <v>3.5000000000000003E-2</v>
      </c>
      <c r="I21" s="11"/>
      <c r="J21" s="11">
        <v>0.01</v>
      </c>
      <c r="K21" s="11">
        <v>0.01</v>
      </c>
      <c r="L21" s="11">
        <v>5.0000000000000001E-3</v>
      </c>
      <c r="M21" s="11">
        <v>5.0000000000000001E-3</v>
      </c>
      <c r="N21" s="11"/>
      <c r="O21" s="12">
        <f t="shared" si="4"/>
        <v>0</v>
      </c>
      <c r="P21" s="12">
        <f t="shared" si="5"/>
        <v>0</v>
      </c>
      <c r="Q21" s="12">
        <f t="shared" si="6"/>
        <v>0</v>
      </c>
      <c r="R21" s="12">
        <f t="shared" si="7"/>
        <v>296216.40000000002</v>
      </c>
      <c r="S21" s="12">
        <f t="shared" si="8"/>
        <v>0</v>
      </c>
      <c r="T21" s="12">
        <f t="shared" si="9"/>
        <v>0</v>
      </c>
      <c r="U21" s="12">
        <f t="shared" si="10"/>
        <v>0</v>
      </c>
      <c r="V21" s="12">
        <f t="shared" si="11"/>
        <v>0</v>
      </c>
      <c r="W21" s="12">
        <f t="shared" si="88"/>
        <v>0</v>
      </c>
      <c r="X21" s="12">
        <f t="shared" si="12"/>
        <v>0</v>
      </c>
      <c r="Y21" s="12">
        <f t="shared" si="13"/>
        <v>0</v>
      </c>
      <c r="Z21" s="12">
        <f t="shared" si="14"/>
        <v>0</v>
      </c>
      <c r="AA21" s="12">
        <f t="shared" si="15"/>
        <v>0</v>
      </c>
      <c r="AB21" s="12">
        <f t="shared" si="16"/>
        <v>0</v>
      </c>
      <c r="AC21" s="12"/>
      <c r="AD21" s="12"/>
      <c r="AE21" s="12"/>
      <c r="AF21" s="12">
        <f t="shared" si="17"/>
        <v>0</v>
      </c>
      <c r="AG21" s="12">
        <f t="shared" si="18"/>
        <v>0</v>
      </c>
      <c r="AH21" s="12">
        <f t="shared" si="19"/>
        <v>0</v>
      </c>
      <c r="AI21" s="12"/>
      <c r="AJ21" s="12"/>
      <c r="AK21" s="12"/>
      <c r="AL21" s="12">
        <f t="shared" si="20"/>
        <v>0</v>
      </c>
      <c r="AM21" s="12">
        <f t="shared" si="21"/>
        <v>0</v>
      </c>
      <c r="AN21" s="12">
        <f t="shared" si="22"/>
        <v>0</v>
      </c>
      <c r="AO21" s="12"/>
      <c r="AP21" s="12"/>
      <c r="AQ21" s="12"/>
      <c r="AR21" s="12">
        <f t="shared" si="23"/>
        <v>0</v>
      </c>
      <c r="AS21" s="12">
        <f t="shared" si="24"/>
        <v>0</v>
      </c>
      <c r="AT21" s="12">
        <f t="shared" si="25"/>
        <v>0</v>
      </c>
      <c r="AU21" s="12">
        <f t="shared" si="26"/>
        <v>0</v>
      </c>
      <c r="AV21" s="12">
        <f t="shared" si="27"/>
        <v>0</v>
      </c>
      <c r="AW21" s="12"/>
      <c r="AX21" s="12">
        <f t="shared" si="28"/>
        <v>0</v>
      </c>
      <c r="AY21" s="12">
        <f t="shared" si="29"/>
        <v>0</v>
      </c>
      <c r="AZ21" s="12">
        <f t="shared" si="30"/>
        <v>0</v>
      </c>
      <c r="BA21" s="12"/>
      <c r="BB21" s="12">
        <f t="shared" si="31"/>
        <v>0</v>
      </c>
      <c r="BC21" s="12">
        <f t="shared" si="32"/>
        <v>0</v>
      </c>
      <c r="BD21" s="12">
        <f t="shared" si="33"/>
        <v>0</v>
      </c>
      <c r="BE21" s="12"/>
      <c r="BF21" s="12">
        <f t="shared" si="34"/>
        <v>0</v>
      </c>
      <c r="BG21" s="12">
        <f t="shared" si="35"/>
        <v>0</v>
      </c>
      <c r="BH21" s="12">
        <f t="shared" si="36"/>
        <v>0</v>
      </c>
      <c r="BI21" s="12">
        <f t="shared" si="37"/>
        <v>0</v>
      </c>
      <c r="BJ21" s="12"/>
      <c r="BK21" s="12">
        <f t="shared" si="38"/>
        <v>0</v>
      </c>
      <c r="BL21" s="12">
        <f t="shared" si="39"/>
        <v>0</v>
      </c>
      <c r="BM21" s="12">
        <f t="shared" si="40"/>
        <v>0</v>
      </c>
      <c r="BN21" s="12"/>
      <c r="BO21" s="12">
        <f t="shared" si="41"/>
        <v>0</v>
      </c>
      <c r="BP21" s="12">
        <f t="shared" si="42"/>
        <v>0</v>
      </c>
      <c r="BQ21" s="12">
        <f t="shared" si="43"/>
        <v>0</v>
      </c>
      <c r="BR21" s="12"/>
      <c r="BS21" s="12">
        <f t="shared" si="44"/>
        <v>0</v>
      </c>
      <c r="BT21" s="12">
        <f t="shared" si="45"/>
        <v>0</v>
      </c>
      <c r="BU21" s="12">
        <f t="shared" si="46"/>
        <v>0</v>
      </c>
      <c r="BV21" s="12">
        <f t="shared" si="47"/>
        <v>0</v>
      </c>
      <c r="BW21" s="12">
        <f t="shared" si="48"/>
        <v>0</v>
      </c>
      <c r="BX21" s="12"/>
      <c r="BY21" s="12">
        <v>30000000</v>
      </c>
      <c r="BZ21" s="12">
        <v>20000000</v>
      </c>
      <c r="CA21" s="12">
        <f>SUMIFS('[1]TIẾN ĐỘ %'!$M$6:$M$1034,'[1]TIẾN ĐỘ %'!$G$6:$G$1034,$A21,'[1]TIẾN ĐỘ %'!$F$6:$F$1034,$E21)</f>
        <v>20000000</v>
      </c>
      <c r="CB21" s="12">
        <f t="shared" si="49"/>
        <v>70000000</v>
      </c>
      <c r="CC21" s="12"/>
      <c r="CD21" s="12"/>
      <c r="CE21" s="12"/>
      <c r="CF21" s="12">
        <f t="shared" si="106"/>
        <v>0</v>
      </c>
      <c r="CG21" s="12">
        <f t="shared" si="107"/>
        <v>70000000</v>
      </c>
      <c r="CH21" s="12"/>
      <c r="CI21" s="12"/>
      <c r="CJ21" s="12"/>
      <c r="CK21" s="12">
        <f t="shared" si="108"/>
        <v>0</v>
      </c>
      <c r="CL21" s="12"/>
      <c r="CM21" s="12"/>
      <c r="CN21" s="12"/>
      <c r="CO21" s="12">
        <f t="shared" si="53"/>
        <v>0</v>
      </c>
      <c r="CP21" s="12">
        <f t="shared" si="54"/>
        <v>0</v>
      </c>
      <c r="CQ21" s="12"/>
      <c r="CR21" s="12">
        <v>0</v>
      </c>
      <c r="CS21" s="12">
        <v>0</v>
      </c>
      <c r="CT21" s="12">
        <v>30696000</v>
      </c>
      <c r="CU21" s="12">
        <v>0</v>
      </c>
      <c r="CV21" s="12">
        <v>0</v>
      </c>
      <c r="CW21" s="12">
        <v>0</v>
      </c>
      <c r="CX21" s="12">
        <v>0</v>
      </c>
      <c r="CY21" s="12">
        <f>SUMIFS('[1]DATA THÔ IN'!$P$4:$P$12031,'[1]DATA THÔ IN'!$H$4:$H$12031,$A21,'[1]DATA THÔ IN'!$AC$4:$AC$12031,$E21,'[1]DATA THÔ IN'!$AH$4:$AH$12031,"Tiến độ 1")</f>
        <v>0</v>
      </c>
      <c r="CZ21" s="12">
        <f>SUMIFS('[1]DATA THÔ IN'!$P$4:$P$12031,'[1]DATA THÔ IN'!$H$4:$H$12031,$A21,'[1]DATA THÔ IN'!$AC$4:$AC$12031,$E21,'[1]DATA THÔ IN'!$AH$4:$AH$12031,"Tiến độ 2")</f>
        <v>0</v>
      </c>
      <c r="DA21" s="12">
        <f>SUMIFS('[1]TIẾN ĐỘ %'!$N$6:$N$1034,'[1]TIẾN ĐỘ %'!$G$6:$G$1034,A21,'[1]TIẾN ĐỘ %'!$F$6:$F$1034,$E21)</f>
        <v>0</v>
      </c>
      <c r="DB21" s="12">
        <f t="shared" si="89"/>
        <v>30696000</v>
      </c>
      <c r="DC21" s="12"/>
      <c r="DD21" s="12"/>
      <c r="DE21" s="12"/>
      <c r="DF21" s="12"/>
      <c r="DG21" s="12"/>
      <c r="DH21" s="12"/>
      <c r="DI21" s="12"/>
      <c r="DJ21" s="12"/>
      <c r="DK21" s="12"/>
      <c r="DL21" s="12">
        <f t="shared" si="109"/>
        <v>0</v>
      </c>
      <c r="DM21" s="12">
        <f t="shared" si="110"/>
        <v>30696000</v>
      </c>
      <c r="DN21" s="12"/>
      <c r="DO21" s="12"/>
      <c r="DP21" s="12"/>
      <c r="DQ21" s="12"/>
      <c r="DR21" s="12"/>
      <c r="DS21" s="12"/>
      <c r="DT21" s="12"/>
      <c r="DU21" s="12"/>
      <c r="DV21" s="12"/>
      <c r="DW21" s="12">
        <f t="shared" si="111"/>
        <v>0</v>
      </c>
      <c r="DX21" s="12"/>
      <c r="DY21" s="12"/>
      <c r="DZ21" s="12"/>
      <c r="EA21" s="12"/>
      <c r="EB21" s="12"/>
      <c r="EC21" s="12"/>
      <c r="ED21" s="12"/>
      <c r="EE21" s="12"/>
      <c r="EF21" s="12"/>
      <c r="EG21" s="12">
        <f t="shared" si="58"/>
        <v>0</v>
      </c>
      <c r="EH21" s="12">
        <f t="shared" si="59"/>
        <v>0</v>
      </c>
      <c r="EI21" s="12"/>
      <c r="EJ21" s="15">
        <f t="shared" si="60"/>
        <v>0</v>
      </c>
      <c r="EK21" s="15">
        <f t="shared" si="61"/>
        <v>0</v>
      </c>
      <c r="EL21" s="15">
        <f t="shared" si="62"/>
        <v>1.0232000000000001</v>
      </c>
      <c r="EM21" s="16">
        <f t="shared" si="103"/>
        <v>0</v>
      </c>
      <c r="EN21" s="16">
        <f t="shared" si="104"/>
        <v>0</v>
      </c>
      <c r="EO21" s="16">
        <f t="shared" si="105"/>
        <v>0</v>
      </c>
      <c r="EP21" s="16">
        <f t="shared" si="92"/>
        <v>0</v>
      </c>
      <c r="EQ21" s="16">
        <f t="shared" si="93"/>
        <v>0</v>
      </c>
      <c r="ER21" s="16">
        <f t="shared" si="94"/>
        <v>0</v>
      </c>
      <c r="ES21" s="16">
        <f t="shared" si="95"/>
        <v>0.43851428571428569</v>
      </c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5">
        <f t="shared" si="112"/>
        <v>0</v>
      </c>
      <c r="FP21" s="15">
        <f t="shared" si="113"/>
        <v>0</v>
      </c>
      <c r="FQ21" s="15">
        <f t="shared" si="114"/>
        <v>0</v>
      </c>
      <c r="FR21" s="17">
        <f t="shared" si="80"/>
        <v>0</v>
      </c>
      <c r="FS21" s="17">
        <f t="shared" si="81"/>
        <v>0</v>
      </c>
      <c r="FT21" s="17">
        <f t="shared" si="82"/>
        <v>0</v>
      </c>
      <c r="FU21" s="18">
        <f t="shared" si="83"/>
        <v>0</v>
      </c>
      <c r="FV21" s="18">
        <f t="shared" si="84"/>
        <v>0</v>
      </c>
      <c r="FW21" s="18">
        <f t="shared" si="85"/>
        <v>0</v>
      </c>
      <c r="FX21" s="18">
        <f t="shared" si="86"/>
        <v>0</v>
      </c>
      <c r="FY21" s="18">
        <f t="shared" si="87"/>
        <v>0</v>
      </c>
      <c r="FZ21" s="19"/>
      <c r="GA21" s="36" t="s">
        <v>515</v>
      </c>
      <c r="GB21" s="36"/>
      <c r="GC21" s="37"/>
    </row>
    <row r="22" spans="1:185" hidden="1" x14ac:dyDescent="0.25">
      <c r="A22" s="8" t="s">
        <v>1312</v>
      </c>
      <c r="B22" s="8" t="s">
        <v>525</v>
      </c>
      <c r="C22" s="28" t="s">
        <v>526</v>
      </c>
      <c r="D22" s="28" t="s">
        <v>1390</v>
      </c>
      <c r="E22" s="9" t="s">
        <v>160</v>
      </c>
      <c r="F22" s="28" t="s">
        <v>505</v>
      </c>
      <c r="G22" s="28" t="s">
        <v>475</v>
      </c>
      <c r="H22" s="11">
        <v>3.5000000000000003E-2</v>
      </c>
      <c r="I22" s="11"/>
      <c r="J22" s="11">
        <v>0.01</v>
      </c>
      <c r="K22" s="11">
        <v>0.01</v>
      </c>
      <c r="L22" s="11">
        <v>5.0000000000000001E-3</v>
      </c>
      <c r="M22" s="11">
        <v>5.0000000000000001E-3</v>
      </c>
      <c r="N22" s="11"/>
      <c r="O22" s="12">
        <f t="shared" si="4"/>
        <v>0</v>
      </c>
      <c r="P22" s="12">
        <f t="shared" si="5"/>
        <v>259971</v>
      </c>
      <c r="Q22" s="12">
        <f t="shared" si="6"/>
        <v>40993.199999999997</v>
      </c>
      <c r="R22" s="12">
        <f t="shared" si="7"/>
        <v>300964.2</v>
      </c>
      <c r="S22" s="12">
        <f t="shared" si="8"/>
        <v>0</v>
      </c>
      <c r="T22" s="12">
        <f t="shared" si="9"/>
        <v>298301</v>
      </c>
      <c r="U22" s="12">
        <f t="shared" si="10"/>
        <v>149150</v>
      </c>
      <c r="V22" s="12">
        <f t="shared" si="11"/>
        <v>447451</v>
      </c>
      <c r="W22" s="12">
        <f t="shared" si="88"/>
        <v>309120</v>
      </c>
      <c r="X22" s="12">
        <f t="shared" si="12"/>
        <v>0</v>
      </c>
      <c r="Y22" s="12">
        <f t="shared" si="13"/>
        <v>119737.2</v>
      </c>
      <c r="Z22" s="12">
        <f t="shared" si="14"/>
        <v>172773.6</v>
      </c>
      <c r="AA22" s="12">
        <f t="shared" si="15"/>
        <v>292510.8</v>
      </c>
      <c r="AB22" s="12">
        <f t="shared" si="16"/>
        <v>520463.1</v>
      </c>
      <c r="AC22" s="12"/>
      <c r="AD22" s="12"/>
      <c r="AE22" s="12"/>
      <c r="AF22" s="12">
        <f t="shared" si="17"/>
        <v>0</v>
      </c>
      <c r="AG22" s="12">
        <f t="shared" si="18"/>
        <v>0</v>
      </c>
      <c r="AH22" s="12">
        <f t="shared" si="19"/>
        <v>0</v>
      </c>
      <c r="AI22" s="12"/>
      <c r="AJ22" s="12"/>
      <c r="AK22" s="12"/>
      <c r="AL22" s="12">
        <f t="shared" si="20"/>
        <v>0</v>
      </c>
      <c r="AM22" s="12">
        <f t="shared" si="21"/>
        <v>0</v>
      </c>
      <c r="AN22" s="12">
        <f t="shared" si="22"/>
        <v>0</v>
      </c>
      <c r="AO22" s="12"/>
      <c r="AP22" s="12"/>
      <c r="AQ22" s="12"/>
      <c r="AR22" s="12">
        <f t="shared" si="23"/>
        <v>0</v>
      </c>
      <c r="AS22" s="12">
        <f t="shared" si="24"/>
        <v>0</v>
      </c>
      <c r="AT22" s="12">
        <f t="shared" si="25"/>
        <v>0</v>
      </c>
      <c r="AU22" s="12">
        <f t="shared" si="26"/>
        <v>0</v>
      </c>
      <c r="AV22" s="12">
        <f t="shared" si="27"/>
        <v>0</v>
      </c>
      <c r="AW22" s="12"/>
      <c r="AX22" s="12">
        <f t="shared" si="28"/>
        <v>0</v>
      </c>
      <c r="AY22" s="12">
        <f t="shared" si="29"/>
        <v>0</v>
      </c>
      <c r="AZ22" s="12">
        <f t="shared" si="30"/>
        <v>0</v>
      </c>
      <c r="BA22" s="12"/>
      <c r="BB22" s="12">
        <f t="shared" si="31"/>
        <v>0</v>
      </c>
      <c r="BC22" s="12">
        <f t="shared" si="32"/>
        <v>0</v>
      </c>
      <c r="BD22" s="12">
        <f t="shared" si="33"/>
        <v>0</v>
      </c>
      <c r="BE22" s="12"/>
      <c r="BF22" s="12">
        <f t="shared" si="34"/>
        <v>0</v>
      </c>
      <c r="BG22" s="12">
        <f t="shared" si="35"/>
        <v>0</v>
      </c>
      <c r="BH22" s="12">
        <f t="shared" si="36"/>
        <v>0</v>
      </c>
      <c r="BI22" s="12">
        <f t="shared" si="37"/>
        <v>0</v>
      </c>
      <c r="BJ22" s="12"/>
      <c r="BK22" s="12">
        <f t="shared" si="38"/>
        <v>0</v>
      </c>
      <c r="BL22" s="12">
        <f t="shared" si="39"/>
        <v>0</v>
      </c>
      <c r="BM22" s="12">
        <f t="shared" si="40"/>
        <v>0</v>
      </c>
      <c r="BN22" s="12"/>
      <c r="BO22" s="12">
        <f t="shared" si="41"/>
        <v>0</v>
      </c>
      <c r="BP22" s="12">
        <f t="shared" si="42"/>
        <v>0</v>
      </c>
      <c r="BQ22" s="12">
        <f t="shared" si="43"/>
        <v>0</v>
      </c>
      <c r="BR22" s="12"/>
      <c r="BS22" s="12">
        <f t="shared" si="44"/>
        <v>0</v>
      </c>
      <c r="BT22" s="12">
        <f t="shared" si="45"/>
        <v>0</v>
      </c>
      <c r="BU22" s="12">
        <f t="shared" si="46"/>
        <v>0</v>
      </c>
      <c r="BV22" s="12">
        <f t="shared" si="47"/>
        <v>0</v>
      </c>
      <c r="BW22" s="12">
        <f t="shared" si="48"/>
        <v>0</v>
      </c>
      <c r="BX22" s="12"/>
      <c r="BY22" s="12">
        <v>30000000</v>
      </c>
      <c r="BZ22" s="12">
        <v>30000000</v>
      </c>
      <c r="CA22" s="12">
        <f>SUMIFS('[1]TIẾN ĐỘ %'!$M$6:$M$1034,'[1]TIẾN ĐỘ %'!$G$6:$G$1034,$A22,'[1]TIẾN ĐỘ %'!$F$6:$F$1034,$E22)</f>
        <v>30000000</v>
      </c>
      <c r="CB22" s="12">
        <f t="shared" si="49"/>
        <v>90000000</v>
      </c>
      <c r="CC22" s="12"/>
      <c r="CD22" s="12"/>
      <c r="CE22" s="12"/>
      <c r="CF22" s="12">
        <f t="shared" si="106"/>
        <v>0</v>
      </c>
      <c r="CG22" s="12">
        <f t="shared" si="107"/>
        <v>90000000</v>
      </c>
      <c r="CH22" s="12"/>
      <c r="CI22" s="12"/>
      <c r="CJ22" s="12"/>
      <c r="CK22" s="12">
        <f t="shared" si="108"/>
        <v>0</v>
      </c>
      <c r="CL22" s="12"/>
      <c r="CM22" s="12"/>
      <c r="CN22" s="12"/>
      <c r="CO22" s="12">
        <f t="shared" si="53"/>
        <v>0</v>
      </c>
      <c r="CP22" s="12">
        <f t="shared" si="54"/>
        <v>0</v>
      </c>
      <c r="CQ22" s="12"/>
      <c r="CR22" s="12">
        <v>26940000</v>
      </c>
      <c r="CS22" s="12">
        <v>4248000</v>
      </c>
      <c r="CT22" s="12">
        <v>31188000</v>
      </c>
      <c r="CU22" s="12">
        <v>30912000</v>
      </c>
      <c r="CV22" s="12">
        <v>15456000</v>
      </c>
      <c r="CW22" s="12">
        <v>30912000</v>
      </c>
      <c r="CX22" s="12">
        <v>46368000</v>
      </c>
      <c r="CY22" s="12">
        <f>SUMIFS('[1]DATA THÔ IN'!$P$4:$P$12031,'[1]DATA THÔ IN'!$H$4:$H$12031,$A22,'[1]DATA THÔ IN'!$AC$4:$AC$12031,$E22,'[1]DATA THÔ IN'!$AH$4:$AH$12031,"Tiến độ 1")</f>
        <v>12408000</v>
      </c>
      <c r="CZ22" s="12">
        <f>SUMIFS('[1]DATA THÔ IN'!$P$4:$P$12031,'[1]DATA THÔ IN'!$H$4:$H$12031,$A22,'[1]DATA THÔ IN'!$AC$4:$AC$12031,$E22,'[1]DATA THÔ IN'!$AH$4:$AH$12031,"Tiến độ 2")</f>
        <v>17904000</v>
      </c>
      <c r="DA22" s="12">
        <f>SUMIFS('[1]TIẾN ĐỘ %'!$N$6:$N$1034,'[1]TIẾN ĐỘ %'!$G$6:$G$1034,A22,'[1]TIẾN ĐỘ %'!$F$6:$F$1034,$E22)</f>
        <v>30312000</v>
      </c>
      <c r="DB22" s="12">
        <f t="shared" si="89"/>
        <v>107868000</v>
      </c>
      <c r="DC22" s="12"/>
      <c r="DD22" s="12"/>
      <c r="DE22" s="12"/>
      <c r="DF22" s="12"/>
      <c r="DG22" s="12"/>
      <c r="DH22" s="12"/>
      <c r="DI22" s="12"/>
      <c r="DJ22" s="12"/>
      <c r="DK22" s="12"/>
      <c r="DL22" s="12">
        <f t="shared" si="109"/>
        <v>0</v>
      </c>
      <c r="DM22" s="12">
        <f t="shared" si="110"/>
        <v>107868000</v>
      </c>
      <c r="DN22" s="12"/>
      <c r="DO22" s="12"/>
      <c r="DP22" s="12"/>
      <c r="DQ22" s="12"/>
      <c r="DR22" s="12"/>
      <c r="DS22" s="12"/>
      <c r="DT22" s="12"/>
      <c r="DU22" s="12"/>
      <c r="DV22" s="12"/>
      <c r="DW22" s="12">
        <f t="shared" si="111"/>
        <v>0</v>
      </c>
      <c r="DX22" s="12"/>
      <c r="DY22" s="12"/>
      <c r="DZ22" s="12"/>
      <c r="EA22" s="12"/>
      <c r="EB22" s="12"/>
      <c r="EC22" s="12"/>
      <c r="ED22" s="12"/>
      <c r="EE22" s="12"/>
      <c r="EF22" s="12"/>
      <c r="EG22" s="12">
        <f t="shared" si="58"/>
        <v>0</v>
      </c>
      <c r="EH22" s="12">
        <f t="shared" si="59"/>
        <v>0</v>
      </c>
      <c r="EI22" s="12"/>
      <c r="EJ22" s="15">
        <f t="shared" si="60"/>
        <v>0.89800000000000002</v>
      </c>
      <c r="EK22" s="15">
        <f t="shared" si="61"/>
        <v>0.1416</v>
      </c>
      <c r="EL22" s="15">
        <f t="shared" si="62"/>
        <v>1.0396000000000001</v>
      </c>
      <c r="EM22" s="16">
        <f t="shared" si="103"/>
        <v>1.0304</v>
      </c>
      <c r="EN22" s="16">
        <f t="shared" si="104"/>
        <v>0.51519999999999999</v>
      </c>
      <c r="EO22" s="16">
        <f t="shared" si="105"/>
        <v>1.5456000000000001</v>
      </c>
      <c r="EP22" s="16">
        <f t="shared" si="92"/>
        <v>0.41360000000000002</v>
      </c>
      <c r="EQ22" s="16">
        <f t="shared" si="93"/>
        <v>0.5968</v>
      </c>
      <c r="ER22" s="16">
        <f t="shared" si="94"/>
        <v>1.0104</v>
      </c>
      <c r="ES22" s="16">
        <f t="shared" si="95"/>
        <v>1.1985333333333332</v>
      </c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5">
        <f t="shared" si="112"/>
        <v>0</v>
      </c>
      <c r="FP22" s="15">
        <f t="shared" si="113"/>
        <v>0</v>
      </c>
      <c r="FQ22" s="15">
        <f t="shared" si="114"/>
        <v>0</v>
      </c>
      <c r="FR22" s="17">
        <f t="shared" si="80"/>
        <v>0</v>
      </c>
      <c r="FS22" s="17">
        <f t="shared" si="81"/>
        <v>0</v>
      </c>
      <c r="FT22" s="17">
        <f t="shared" si="82"/>
        <v>0</v>
      </c>
      <c r="FU22" s="18">
        <f t="shared" si="83"/>
        <v>0</v>
      </c>
      <c r="FV22" s="18">
        <f t="shared" si="84"/>
        <v>0</v>
      </c>
      <c r="FW22" s="18">
        <f t="shared" si="85"/>
        <v>0</v>
      </c>
      <c r="FX22" s="18">
        <f t="shared" si="86"/>
        <v>0</v>
      </c>
      <c r="FY22" s="18">
        <f t="shared" si="87"/>
        <v>0</v>
      </c>
      <c r="FZ22" s="19"/>
      <c r="GA22" s="36" t="s">
        <v>492</v>
      </c>
      <c r="GB22" s="36"/>
      <c r="GC22" s="37"/>
    </row>
    <row r="23" spans="1:185" hidden="1" x14ac:dyDescent="0.25">
      <c r="A23" s="8" t="s">
        <v>1314</v>
      </c>
      <c r="B23" s="8" t="s">
        <v>529</v>
      </c>
      <c r="C23" s="28" t="s">
        <v>530</v>
      </c>
      <c r="D23" s="28" t="s">
        <v>1459</v>
      </c>
      <c r="E23" s="9" t="s">
        <v>160</v>
      </c>
      <c r="F23" s="28" t="s">
        <v>474</v>
      </c>
      <c r="G23" s="28" t="s">
        <v>475</v>
      </c>
      <c r="H23" s="11">
        <v>3.5000000000000003E-2</v>
      </c>
      <c r="I23" s="11"/>
      <c r="J23" s="11">
        <v>0.01</v>
      </c>
      <c r="K23" s="11">
        <v>0.01</v>
      </c>
      <c r="L23" s="11">
        <v>5.0000000000000001E-3</v>
      </c>
      <c r="M23" s="11">
        <v>5.0000000000000001E-3</v>
      </c>
      <c r="N23" s="11"/>
      <c r="O23" s="12">
        <f t="shared" si="4"/>
        <v>0</v>
      </c>
      <c r="P23" s="12">
        <f t="shared" si="5"/>
        <v>253138.8</v>
      </c>
      <c r="Q23" s="12">
        <f t="shared" si="6"/>
        <v>0</v>
      </c>
      <c r="R23" s="12">
        <f t="shared" si="7"/>
        <v>253138.80000000002</v>
      </c>
      <c r="S23" s="12">
        <f t="shared" si="8"/>
        <v>0</v>
      </c>
      <c r="T23" s="12">
        <f t="shared" si="9"/>
        <v>74575</v>
      </c>
      <c r="U23" s="12">
        <f t="shared" si="10"/>
        <v>147066</v>
      </c>
      <c r="V23" s="12">
        <f t="shared" si="11"/>
        <v>221641</v>
      </c>
      <c r="W23" s="12">
        <f t="shared" si="88"/>
        <v>77280</v>
      </c>
      <c r="X23" s="12">
        <f t="shared" si="12"/>
        <v>0</v>
      </c>
      <c r="Y23" s="12">
        <f t="shared" si="13"/>
        <v>153319.19999999998</v>
      </c>
      <c r="Z23" s="12">
        <f t="shared" si="14"/>
        <v>90324</v>
      </c>
      <c r="AA23" s="12">
        <f t="shared" si="15"/>
        <v>243643.19999999998</v>
      </c>
      <c r="AB23" s="12">
        <f t="shared" si="16"/>
        <v>359211.6</v>
      </c>
      <c r="AC23" s="12"/>
      <c r="AD23" s="12"/>
      <c r="AE23" s="12"/>
      <c r="AF23" s="12">
        <f t="shared" si="17"/>
        <v>0</v>
      </c>
      <c r="AG23" s="12">
        <f t="shared" si="18"/>
        <v>0</v>
      </c>
      <c r="AH23" s="12">
        <f t="shared" si="19"/>
        <v>0</v>
      </c>
      <c r="AI23" s="12"/>
      <c r="AJ23" s="12"/>
      <c r="AK23" s="12"/>
      <c r="AL23" s="12">
        <f t="shared" si="20"/>
        <v>0</v>
      </c>
      <c r="AM23" s="12">
        <f t="shared" si="21"/>
        <v>0</v>
      </c>
      <c r="AN23" s="12">
        <f t="shared" si="22"/>
        <v>0</v>
      </c>
      <c r="AO23" s="12"/>
      <c r="AP23" s="12"/>
      <c r="AQ23" s="12"/>
      <c r="AR23" s="12">
        <f t="shared" si="23"/>
        <v>0</v>
      </c>
      <c r="AS23" s="12">
        <f t="shared" si="24"/>
        <v>0</v>
      </c>
      <c r="AT23" s="12">
        <f t="shared" si="25"/>
        <v>0</v>
      </c>
      <c r="AU23" s="12">
        <f t="shared" si="26"/>
        <v>0</v>
      </c>
      <c r="AV23" s="12">
        <f t="shared" si="27"/>
        <v>0</v>
      </c>
      <c r="AW23" s="12"/>
      <c r="AX23" s="12">
        <f t="shared" si="28"/>
        <v>0</v>
      </c>
      <c r="AY23" s="12">
        <f t="shared" si="29"/>
        <v>0</v>
      </c>
      <c r="AZ23" s="12">
        <f t="shared" si="30"/>
        <v>0</v>
      </c>
      <c r="BA23" s="12"/>
      <c r="BB23" s="12">
        <f t="shared" si="31"/>
        <v>0</v>
      </c>
      <c r="BC23" s="12">
        <f t="shared" si="32"/>
        <v>0</v>
      </c>
      <c r="BD23" s="12">
        <f t="shared" si="33"/>
        <v>0</v>
      </c>
      <c r="BE23" s="12"/>
      <c r="BF23" s="12">
        <f t="shared" si="34"/>
        <v>0</v>
      </c>
      <c r="BG23" s="12">
        <f t="shared" si="35"/>
        <v>0</v>
      </c>
      <c r="BH23" s="12">
        <f t="shared" si="36"/>
        <v>0</v>
      </c>
      <c r="BI23" s="12">
        <f t="shared" si="37"/>
        <v>0</v>
      </c>
      <c r="BJ23" s="12"/>
      <c r="BK23" s="12">
        <f t="shared" si="38"/>
        <v>0</v>
      </c>
      <c r="BL23" s="12">
        <f t="shared" si="39"/>
        <v>0</v>
      </c>
      <c r="BM23" s="12">
        <f t="shared" si="40"/>
        <v>0</v>
      </c>
      <c r="BN23" s="12"/>
      <c r="BO23" s="12">
        <f t="shared" si="41"/>
        <v>0</v>
      </c>
      <c r="BP23" s="12">
        <f t="shared" si="42"/>
        <v>0</v>
      </c>
      <c r="BQ23" s="12">
        <f t="shared" si="43"/>
        <v>0</v>
      </c>
      <c r="BR23" s="12"/>
      <c r="BS23" s="12">
        <f t="shared" si="44"/>
        <v>0</v>
      </c>
      <c r="BT23" s="12">
        <f t="shared" si="45"/>
        <v>0</v>
      </c>
      <c r="BU23" s="12">
        <f t="shared" si="46"/>
        <v>0</v>
      </c>
      <c r="BV23" s="12">
        <f t="shared" si="47"/>
        <v>0</v>
      </c>
      <c r="BW23" s="12">
        <f t="shared" si="48"/>
        <v>0</v>
      </c>
      <c r="BX23" s="12"/>
      <c r="BY23" s="12">
        <v>14388000</v>
      </c>
      <c r="BZ23" s="12">
        <v>14388000</v>
      </c>
      <c r="CA23" s="12">
        <f>SUMIFS('[1]TIẾN ĐỘ %'!$M$6:$M$1034,'[1]TIẾN ĐỘ %'!$G$6:$G$1034,$A23,'[1]TIẾN ĐỘ %'!$F$6:$F$1034,$E23)</f>
        <v>20000000</v>
      </c>
      <c r="CB23" s="12">
        <f t="shared" si="49"/>
        <v>48776000</v>
      </c>
      <c r="CC23" s="12"/>
      <c r="CD23" s="12"/>
      <c r="CE23" s="12"/>
      <c r="CF23" s="12">
        <f t="shared" si="106"/>
        <v>0</v>
      </c>
      <c r="CG23" s="12">
        <f t="shared" si="107"/>
        <v>48776000</v>
      </c>
      <c r="CH23" s="12"/>
      <c r="CI23" s="12"/>
      <c r="CJ23" s="12"/>
      <c r="CK23" s="12">
        <f t="shared" si="108"/>
        <v>0</v>
      </c>
      <c r="CL23" s="12"/>
      <c r="CM23" s="12"/>
      <c r="CN23" s="12"/>
      <c r="CO23" s="12">
        <f t="shared" si="53"/>
        <v>0</v>
      </c>
      <c r="CP23" s="12">
        <f t="shared" si="54"/>
        <v>0</v>
      </c>
      <c r="CQ23" s="12"/>
      <c r="CR23" s="12">
        <v>26232000</v>
      </c>
      <c r="CS23" s="12">
        <v>0</v>
      </c>
      <c r="CT23" s="12">
        <v>26232000</v>
      </c>
      <c r="CU23" s="12">
        <v>7728000</v>
      </c>
      <c r="CV23" s="12">
        <v>15240000</v>
      </c>
      <c r="CW23" s="12">
        <v>7728000</v>
      </c>
      <c r="CX23" s="12">
        <v>22968000</v>
      </c>
      <c r="CY23" s="12">
        <f>SUMIFS('[1]DATA THÔ IN'!$P$4:$P$12031,'[1]DATA THÔ IN'!$H$4:$H$12031,$A23,'[1]DATA THÔ IN'!$AC$4:$AC$12031,$E23,'[1]DATA THÔ IN'!$AH$4:$AH$12031,"Tiến độ 1")</f>
        <v>15888000</v>
      </c>
      <c r="CZ23" s="12">
        <f>SUMIFS('[1]DATA THÔ IN'!$P$4:$P$12031,'[1]DATA THÔ IN'!$H$4:$H$12031,$A23,'[1]DATA THÔ IN'!$AC$4:$AC$12031,$E23,'[1]DATA THÔ IN'!$AH$4:$AH$12031,"Tiến độ 2")</f>
        <v>9360000</v>
      </c>
      <c r="DA23" s="12">
        <f>SUMIFS('[1]TIẾN ĐỘ %'!$N$6:$N$1034,'[1]TIẾN ĐỘ %'!$G$6:$G$1034,A23,'[1]TIẾN ĐỘ %'!$F$6:$F$1034,$E23)</f>
        <v>25248000</v>
      </c>
      <c r="DB23" s="12">
        <f t="shared" si="89"/>
        <v>74448000</v>
      </c>
      <c r="DC23" s="12"/>
      <c r="DD23" s="12"/>
      <c r="DE23" s="12"/>
      <c r="DF23" s="12"/>
      <c r="DG23" s="12"/>
      <c r="DH23" s="12"/>
      <c r="DI23" s="12"/>
      <c r="DJ23" s="12"/>
      <c r="DK23" s="12"/>
      <c r="DL23" s="12">
        <f t="shared" si="109"/>
        <v>0</v>
      </c>
      <c r="DM23" s="12">
        <f t="shared" si="110"/>
        <v>74448000</v>
      </c>
      <c r="DN23" s="12"/>
      <c r="DO23" s="12"/>
      <c r="DP23" s="12"/>
      <c r="DQ23" s="12"/>
      <c r="DR23" s="12"/>
      <c r="DS23" s="12"/>
      <c r="DT23" s="12"/>
      <c r="DU23" s="12"/>
      <c r="DV23" s="12"/>
      <c r="DW23" s="12">
        <f t="shared" si="111"/>
        <v>0</v>
      </c>
      <c r="DX23" s="12"/>
      <c r="DY23" s="12"/>
      <c r="DZ23" s="12"/>
      <c r="EA23" s="12"/>
      <c r="EB23" s="12"/>
      <c r="EC23" s="12"/>
      <c r="ED23" s="12"/>
      <c r="EE23" s="12"/>
      <c r="EF23" s="12"/>
      <c r="EG23" s="12">
        <f t="shared" si="58"/>
        <v>0</v>
      </c>
      <c r="EH23" s="12">
        <f t="shared" si="59"/>
        <v>0</v>
      </c>
      <c r="EI23" s="12"/>
      <c r="EJ23" s="15">
        <f t="shared" si="60"/>
        <v>1.823185988323603</v>
      </c>
      <c r="EK23" s="15">
        <f t="shared" si="61"/>
        <v>0</v>
      </c>
      <c r="EL23" s="15">
        <f t="shared" si="62"/>
        <v>1.823185988323603</v>
      </c>
      <c r="EM23" s="16">
        <f t="shared" si="103"/>
        <v>0.53711426188490408</v>
      </c>
      <c r="EN23" s="16">
        <f t="shared" si="104"/>
        <v>1.0592160133444537</v>
      </c>
      <c r="EO23" s="16">
        <f t="shared" si="105"/>
        <v>1.5963302752293578</v>
      </c>
      <c r="EP23" s="16">
        <f t="shared" si="92"/>
        <v>0.7944</v>
      </c>
      <c r="EQ23" s="16">
        <f t="shared" si="93"/>
        <v>0.46800000000000003</v>
      </c>
      <c r="ER23" s="16">
        <f t="shared" si="94"/>
        <v>1.2624</v>
      </c>
      <c r="ES23" s="16">
        <f t="shared" si="95"/>
        <v>1.5263244218468099</v>
      </c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5">
        <f t="shared" si="112"/>
        <v>0</v>
      </c>
      <c r="FP23" s="15">
        <f t="shared" si="113"/>
        <v>0</v>
      </c>
      <c r="FQ23" s="15">
        <f t="shared" si="114"/>
        <v>0</v>
      </c>
      <c r="FR23" s="17">
        <f t="shared" si="80"/>
        <v>0</v>
      </c>
      <c r="FS23" s="17">
        <f t="shared" si="81"/>
        <v>0</v>
      </c>
      <c r="FT23" s="17">
        <f t="shared" si="82"/>
        <v>0</v>
      </c>
      <c r="FU23" s="18">
        <f t="shared" si="83"/>
        <v>0</v>
      </c>
      <c r="FV23" s="18">
        <f t="shared" si="84"/>
        <v>0</v>
      </c>
      <c r="FW23" s="18">
        <f t="shared" si="85"/>
        <v>0</v>
      </c>
      <c r="FX23" s="18">
        <f t="shared" si="86"/>
        <v>0</v>
      </c>
      <c r="FY23" s="18">
        <f t="shared" si="87"/>
        <v>0</v>
      </c>
      <c r="FZ23" s="19"/>
      <c r="GA23" s="36" t="str">
        <f>D23</f>
        <v>Nguyễn Thành An</v>
      </c>
      <c r="GB23" s="36"/>
      <c r="GC23" s="37"/>
    </row>
    <row r="24" spans="1:185" hidden="1" x14ac:dyDescent="0.25">
      <c r="A24" s="8" t="s">
        <v>1318</v>
      </c>
      <c r="B24" s="8" t="s">
        <v>537</v>
      </c>
      <c r="C24" s="28" t="s">
        <v>538</v>
      </c>
      <c r="D24" s="28" t="s">
        <v>1390</v>
      </c>
      <c r="E24" s="9" t="s">
        <v>160</v>
      </c>
      <c r="F24" s="28" t="s">
        <v>505</v>
      </c>
      <c r="G24" s="28" t="s">
        <v>475</v>
      </c>
      <c r="H24" s="11">
        <v>3.5000000000000003E-2</v>
      </c>
      <c r="I24" s="11"/>
      <c r="J24" s="11">
        <v>0.01</v>
      </c>
      <c r="K24" s="11">
        <v>0.01</v>
      </c>
      <c r="L24" s="11">
        <v>5.0000000000000001E-3</v>
      </c>
      <c r="M24" s="11">
        <v>5.0000000000000001E-3</v>
      </c>
      <c r="N24" s="11"/>
      <c r="O24" s="12">
        <f t="shared" si="4"/>
        <v>0</v>
      </c>
      <c r="P24" s="12">
        <f t="shared" si="5"/>
        <v>149150.39999999999</v>
      </c>
      <c r="Q24" s="12">
        <f t="shared" si="6"/>
        <v>149150.39999999999</v>
      </c>
      <c r="R24" s="12">
        <f t="shared" si="7"/>
        <v>298300.79999999999</v>
      </c>
      <c r="S24" s="12">
        <f t="shared" si="8"/>
        <v>0</v>
      </c>
      <c r="T24" s="12">
        <f t="shared" si="9"/>
        <v>92408</v>
      </c>
      <c r="U24" s="12">
        <f t="shared" si="10"/>
        <v>106073</v>
      </c>
      <c r="V24" s="12">
        <f t="shared" si="11"/>
        <v>198481</v>
      </c>
      <c r="W24" s="12">
        <f t="shared" si="88"/>
        <v>95760</v>
      </c>
      <c r="X24" s="12">
        <f t="shared" si="12"/>
        <v>0</v>
      </c>
      <c r="Y24" s="12">
        <f t="shared" si="13"/>
        <v>166983.6</v>
      </c>
      <c r="Z24" s="12">
        <f t="shared" si="14"/>
        <v>76659.599999999991</v>
      </c>
      <c r="AA24" s="12">
        <f t="shared" si="15"/>
        <v>243643.19999999998</v>
      </c>
      <c r="AB24" s="12">
        <f t="shared" si="16"/>
        <v>370212.6</v>
      </c>
      <c r="AC24" s="12"/>
      <c r="AD24" s="12"/>
      <c r="AE24" s="12"/>
      <c r="AF24" s="12">
        <f t="shared" si="17"/>
        <v>0</v>
      </c>
      <c r="AG24" s="12">
        <f t="shared" si="18"/>
        <v>0</v>
      </c>
      <c r="AH24" s="12">
        <f t="shared" si="19"/>
        <v>0</v>
      </c>
      <c r="AI24" s="12"/>
      <c r="AJ24" s="12"/>
      <c r="AK24" s="12"/>
      <c r="AL24" s="12">
        <f t="shared" si="20"/>
        <v>0</v>
      </c>
      <c r="AM24" s="12">
        <f t="shared" si="21"/>
        <v>0</v>
      </c>
      <c r="AN24" s="12">
        <f t="shared" si="22"/>
        <v>0</v>
      </c>
      <c r="AO24" s="12"/>
      <c r="AP24" s="12"/>
      <c r="AQ24" s="12"/>
      <c r="AR24" s="12">
        <f t="shared" si="23"/>
        <v>0</v>
      </c>
      <c r="AS24" s="12">
        <f t="shared" si="24"/>
        <v>0</v>
      </c>
      <c r="AT24" s="12">
        <f t="shared" si="25"/>
        <v>0</v>
      </c>
      <c r="AU24" s="12">
        <f t="shared" si="26"/>
        <v>0</v>
      </c>
      <c r="AV24" s="12">
        <f t="shared" si="27"/>
        <v>0</v>
      </c>
      <c r="AW24" s="12"/>
      <c r="AX24" s="12">
        <f t="shared" si="28"/>
        <v>0</v>
      </c>
      <c r="AY24" s="12">
        <f t="shared" si="29"/>
        <v>0</v>
      </c>
      <c r="AZ24" s="12">
        <f t="shared" si="30"/>
        <v>0</v>
      </c>
      <c r="BA24" s="12"/>
      <c r="BB24" s="12">
        <f t="shared" si="31"/>
        <v>0</v>
      </c>
      <c r="BC24" s="12">
        <f t="shared" si="32"/>
        <v>0</v>
      </c>
      <c r="BD24" s="12">
        <f t="shared" si="33"/>
        <v>0</v>
      </c>
      <c r="BE24" s="12"/>
      <c r="BF24" s="12">
        <f t="shared" si="34"/>
        <v>0</v>
      </c>
      <c r="BG24" s="12">
        <f t="shared" si="35"/>
        <v>0</v>
      </c>
      <c r="BH24" s="12">
        <f t="shared" si="36"/>
        <v>0</v>
      </c>
      <c r="BI24" s="12">
        <f t="shared" si="37"/>
        <v>0</v>
      </c>
      <c r="BJ24" s="12"/>
      <c r="BK24" s="12">
        <f t="shared" si="38"/>
        <v>0</v>
      </c>
      <c r="BL24" s="12">
        <f t="shared" si="39"/>
        <v>0</v>
      </c>
      <c r="BM24" s="12">
        <f t="shared" si="40"/>
        <v>0</v>
      </c>
      <c r="BN24" s="12"/>
      <c r="BO24" s="12">
        <f t="shared" si="41"/>
        <v>0</v>
      </c>
      <c r="BP24" s="12">
        <f t="shared" si="42"/>
        <v>0</v>
      </c>
      <c r="BQ24" s="12">
        <f t="shared" si="43"/>
        <v>0</v>
      </c>
      <c r="BR24" s="12"/>
      <c r="BS24" s="12">
        <f t="shared" si="44"/>
        <v>0</v>
      </c>
      <c r="BT24" s="12">
        <f t="shared" si="45"/>
        <v>0</v>
      </c>
      <c r="BU24" s="12">
        <f t="shared" si="46"/>
        <v>0</v>
      </c>
      <c r="BV24" s="12">
        <f t="shared" si="47"/>
        <v>0</v>
      </c>
      <c r="BW24" s="12">
        <f t="shared" si="48"/>
        <v>0</v>
      </c>
      <c r="BX24" s="12"/>
      <c r="BY24" s="12">
        <v>30000000</v>
      </c>
      <c r="BZ24" s="12">
        <v>20000000</v>
      </c>
      <c r="CA24" s="12">
        <f>SUMIFS('[1]TIẾN ĐỘ %'!$M$6:$M$1034,'[1]TIẾN ĐỘ %'!$G$6:$G$1034,$A24,'[1]TIẾN ĐỘ %'!$F$6:$F$1034,$E24)</f>
        <v>25000000</v>
      </c>
      <c r="CB24" s="12">
        <f t="shared" si="49"/>
        <v>75000000</v>
      </c>
      <c r="CC24" s="12"/>
      <c r="CD24" s="12"/>
      <c r="CE24" s="12"/>
      <c r="CF24" s="12">
        <f t="shared" si="106"/>
        <v>0</v>
      </c>
      <c r="CG24" s="12">
        <f t="shared" si="107"/>
        <v>75000000</v>
      </c>
      <c r="CH24" s="12"/>
      <c r="CI24" s="12"/>
      <c r="CJ24" s="12"/>
      <c r="CK24" s="12">
        <f t="shared" si="108"/>
        <v>0</v>
      </c>
      <c r="CL24" s="12"/>
      <c r="CM24" s="12"/>
      <c r="CN24" s="12"/>
      <c r="CO24" s="12">
        <f t="shared" si="53"/>
        <v>0</v>
      </c>
      <c r="CP24" s="12">
        <f t="shared" si="54"/>
        <v>0</v>
      </c>
      <c r="CQ24" s="12"/>
      <c r="CR24" s="12">
        <v>15456000</v>
      </c>
      <c r="CS24" s="12">
        <v>15456000</v>
      </c>
      <c r="CT24" s="12">
        <v>30912000</v>
      </c>
      <c r="CU24" s="12">
        <v>9576000</v>
      </c>
      <c r="CV24" s="12">
        <v>10992000</v>
      </c>
      <c r="CW24" s="12">
        <v>9576000</v>
      </c>
      <c r="CX24" s="12">
        <v>20568000</v>
      </c>
      <c r="CY24" s="12">
        <f>SUMIFS('[1]DATA THÔ IN'!$P$4:$P$12031,'[1]DATA THÔ IN'!$H$4:$H$12031,$A24,'[1]DATA THÔ IN'!$AC$4:$AC$12031,$E24,'[1]DATA THÔ IN'!$AH$4:$AH$12031,"Tiến độ 1")</f>
        <v>17304000</v>
      </c>
      <c r="CZ24" s="12">
        <f>SUMIFS('[1]DATA THÔ IN'!$P$4:$P$12031,'[1]DATA THÔ IN'!$H$4:$H$12031,$A24,'[1]DATA THÔ IN'!$AC$4:$AC$12031,$E24,'[1]DATA THÔ IN'!$AH$4:$AH$12031,"Tiến độ 2")</f>
        <v>7944000</v>
      </c>
      <c r="DA24" s="12">
        <f>SUMIFS('[1]TIẾN ĐỘ %'!$N$6:$N$1034,'[1]TIẾN ĐỘ %'!$G$6:$G$1034,A24,'[1]TIẾN ĐỘ %'!$F$6:$F$1034,$E24)</f>
        <v>25248000</v>
      </c>
      <c r="DB24" s="12">
        <f t="shared" si="89"/>
        <v>76728000</v>
      </c>
      <c r="DC24" s="12"/>
      <c r="DD24" s="12"/>
      <c r="DE24" s="12"/>
      <c r="DF24" s="12"/>
      <c r="DG24" s="12"/>
      <c r="DH24" s="12"/>
      <c r="DI24" s="12"/>
      <c r="DJ24" s="12"/>
      <c r="DK24" s="12"/>
      <c r="DL24" s="12">
        <f t="shared" si="109"/>
        <v>0</v>
      </c>
      <c r="DM24" s="12">
        <f t="shared" si="110"/>
        <v>76728000</v>
      </c>
      <c r="DN24" s="12"/>
      <c r="DO24" s="12"/>
      <c r="DP24" s="12"/>
      <c r="DQ24" s="12"/>
      <c r="DR24" s="12"/>
      <c r="DS24" s="12"/>
      <c r="DT24" s="12"/>
      <c r="DU24" s="12"/>
      <c r="DV24" s="12"/>
      <c r="DW24" s="12">
        <f t="shared" si="111"/>
        <v>0</v>
      </c>
      <c r="DX24" s="12"/>
      <c r="DY24" s="12"/>
      <c r="DZ24" s="12"/>
      <c r="EA24" s="12"/>
      <c r="EB24" s="12"/>
      <c r="EC24" s="12"/>
      <c r="ED24" s="12"/>
      <c r="EE24" s="12"/>
      <c r="EF24" s="12"/>
      <c r="EG24" s="12">
        <f t="shared" si="58"/>
        <v>0</v>
      </c>
      <c r="EH24" s="12">
        <f t="shared" si="59"/>
        <v>0</v>
      </c>
      <c r="EI24" s="12"/>
      <c r="EJ24" s="15">
        <f t="shared" si="60"/>
        <v>0.51519999999999999</v>
      </c>
      <c r="EK24" s="15">
        <f t="shared" si="61"/>
        <v>0.51519999999999999</v>
      </c>
      <c r="EL24" s="15">
        <f t="shared" si="62"/>
        <v>1.0304</v>
      </c>
      <c r="EM24" s="16">
        <f t="shared" si="103"/>
        <v>0.4788</v>
      </c>
      <c r="EN24" s="16">
        <f t="shared" si="104"/>
        <v>0.54959999999999998</v>
      </c>
      <c r="EO24" s="16">
        <f t="shared" si="105"/>
        <v>1.0284</v>
      </c>
      <c r="EP24" s="16">
        <f t="shared" si="92"/>
        <v>0.69216</v>
      </c>
      <c r="EQ24" s="16">
        <f t="shared" si="93"/>
        <v>0.31775999999999999</v>
      </c>
      <c r="ER24" s="16">
        <f t="shared" si="94"/>
        <v>1.0099199999999999</v>
      </c>
      <c r="ES24" s="16">
        <f t="shared" si="95"/>
        <v>1.0230399999999999</v>
      </c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5">
        <f t="shared" si="112"/>
        <v>0</v>
      </c>
      <c r="FP24" s="15">
        <f t="shared" si="113"/>
        <v>0</v>
      </c>
      <c r="FQ24" s="15">
        <f t="shared" si="114"/>
        <v>0</v>
      </c>
      <c r="FR24" s="17">
        <f t="shared" si="80"/>
        <v>0</v>
      </c>
      <c r="FS24" s="17">
        <f t="shared" si="81"/>
        <v>0</v>
      </c>
      <c r="FT24" s="17">
        <f t="shared" si="82"/>
        <v>0</v>
      </c>
      <c r="FU24" s="18">
        <f t="shared" si="83"/>
        <v>0</v>
      </c>
      <c r="FV24" s="18">
        <f t="shared" si="84"/>
        <v>0</v>
      </c>
      <c r="FW24" s="18">
        <f t="shared" si="85"/>
        <v>0</v>
      </c>
      <c r="FX24" s="18">
        <f t="shared" si="86"/>
        <v>0</v>
      </c>
      <c r="FY24" s="18">
        <f t="shared" si="87"/>
        <v>0</v>
      </c>
      <c r="FZ24" s="19"/>
      <c r="GA24" s="36" t="str">
        <f>D24</f>
        <v>Trần Thanh Hiền</v>
      </c>
      <c r="GB24" s="36"/>
      <c r="GC24" s="37"/>
    </row>
    <row r="25" spans="1:185" hidden="1" x14ac:dyDescent="0.25">
      <c r="A25" s="8" t="s">
        <v>1319</v>
      </c>
      <c r="B25" s="8" t="s">
        <v>539</v>
      </c>
      <c r="C25" s="28" t="s">
        <v>540</v>
      </c>
      <c r="D25" s="28" t="s">
        <v>1390</v>
      </c>
      <c r="E25" s="9" t="s">
        <v>160</v>
      </c>
      <c r="F25" s="28" t="s">
        <v>505</v>
      </c>
      <c r="G25" s="28" t="s">
        <v>475</v>
      </c>
      <c r="H25" s="11">
        <v>3.5000000000000003E-2</v>
      </c>
      <c r="I25" s="11"/>
      <c r="J25" s="11">
        <v>0.01</v>
      </c>
      <c r="K25" s="11">
        <v>0.01</v>
      </c>
      <c r="L25" s="11">
        <v>5.0000000000000001E-3</v>
      </c>
      <c r="M25" s="11">
        <v>5.0000000000000001E-3</v>
      </c>
      <c r="N25" s="11"/>
      <c r="O25" s="12">
        <f t="shared" si="4"/>
        <v>0</v>
      </c>
      <c r="P25" s="12">
        <f t="shared" si="5"/>
        <v>169068</v>
      </c>
      <c r="Q25" s="12">
        <f t="shared" si="6"/>
        <v>127611.59999999999</v>
      </c>
      <c r="R25" s="12">
        <f t="shared" si="7"/>
        <v>296679.60000000003</v>
      </c>
      <c r="S25" s="12">
        <f t="shared" si="8"/>
        <v>0</v>
      </c>
      <c r="T25" s="12">
        <f t="shared" si="9"/>
        <v>78744</v>
      </c>
      <c r="U25" s="12">
        <f t="shared" si="10"/>
        <v>0</v>
      </c>
      <c r="V25" s="12">
        <f t="shared" si="11"/>
        <v>0</v>
      </c>
      <c r="W25" s="12">
        <f t="shared" si="88"/>
        <v>81600</v>
      </c>
      <c r="X25" s="12">
        <f t="shared" si="12"/>
        <v>0</v>
      </c>
      <c r="Y25" s="12">
        <f t="shared" si="13"/>
        <v>0</v>
      </c>
      <c r="Z25" s="12">
        <f t="shared" si="14"/>
        <v>0</v>
      </c>
      <c r="AA25" s="12">
        <f t="shared" si="15"/>
        <v>0</v>
      </c>
      <c r="AB25" s="12">
        <f t="shared" si="16"/>
        <v>0</v>
      </c>
      <c r="AC25" s="12"/>
      <c r="AD25" s="12"/>
      <c r="AE25" s="12"/>
      <c r="AF25" s="12">
        <f t="shared" si="17"/>
        <v>0</v>
      </c>
      <c r="AG25" s="12">
        <f t="shared" si="18"/>
        <v>0</v>
      </c>
      <c r="AH25" s="12">
        <f t="shared" si="19"/>
        <v>0</v>
      </c>
      <c r="AI25" s="12"/>
      <c r="AJ25" s="12"/>
      <c r="AK25" s="12"/>
      <c r="AL25" s="12">
        <f t="shared" si="20"/>
        <v>0</v>
      </c>
      <c r="AM25" s="12">
        <f t="shared" si="21"/>
        <v>0</v>
      </c>
      <c r="AN25" s="12">
        <f t="shared" si="22"/>
        <v>0</v>
      </c>
      <c r="AO25" s="12"/>
      <c r="AP25" s="12"/>
      <c r="AQ25" s="12"/>
      <c r="AR25" s="12">
        <f t="shared" si="23"/>
        <v>0</v>
      </c>
      <c r="AS25" s="12">
        <f t="shared" si="24"/>
        <v>0</v>
      </c>
      <c r="AT25" s="12">
        <f t="shared" si="25"/>
        <v>0</v>
      </c>
      <c r="AU25" s="12">
        <f t="shared" si="26"/>
        <v>0</v>
      </c>
      <c r="AV25" s="12">
        <f t="shared" si="27"/>
        <v>0</v>
      </c>
      <c r="AW25" s="12"/>
      <c r="AX25" s="12">
        <f t="shared" si="28"/>
        <v>0</v>
      </c>
      <c r="AY25" s="12">
        <f t="shared" si="29"/>
        <v>0</v>
      </c>
      <c r="AZ25" s="12">
        <f t="shared" si="30"/>
        <v>0</v>
      </c>
      <c r="BA25" s="12"/>
      <c r="BB25" s="12">
        <f t="shared" si="31"/>
        <v>0</v>
      </c>
      <c r="BC25" s="12">
        <f t="shared" si="32"/>
        <v>0</v>
      </c>
      <c r="BD25" s="12">
        <f t="shared" si="33"/>
        <v>0</v>
      </c>
      <c r="BE25" s="12"/>
      <c r="BF25" s="12">
        <f t="shared" si="34"/>
        <v>0</v>
      </c>
      <c r="BG25" s="12">
        <f t="shared" si="35"/>
        <v>0</v>
      </c>
      <c r="BH25" s="12">
        <f t="shared" si="36"/>
        <v>0</v>
      </c>
      <c r="BI25" s="12">
        <f t="shared" si="37"/>
        <v>0</v>
      </c>
      <c r="BJ25" s="12"/>
      <c r="BK25" s="12">
        <f t="shared" si="38"/>
        <v>0</v>
      </c>
      <c r="BL25" s="12">
        <f t="shared" si="39"/>
        <v>0</v>
      </c>
      <c r="BM25" s="12">
        <f t="shared" si="40"/>
        <v>0</v>
      </c>
      <c r="BN25" s="12"/>
      <c r="BO25" s="12">
        <f t="shared" si="41"/>
        <v>0</v>
      </c>
      <c r="BP25" s="12">
        <f t="shared" si="42"/>
        <v>0</v>
      </c>
      <c r="BQ25" s="12">
        <f t="shared" si="43"/>
        <v>0</v>
      </c>
      <c r="BR25" s="12"/>
      <c r="BS25" s="12">
        <f t="shared" si="44"/>
        <v>0</v>
      </c>
      <c r="BT25" s="12">
        <f t="shared" si="45"/>
        <v>0</v>
      </c>
      <c r="BU25" s="12">
        <f t="shared" si="46"/>
        <v>0</v>
      </c>
      <c r="BV25" s="12">
        <f t="shared" si="47"/>
        <v>0</v>
      </c>
      <c r="BW25" s="12">
        <f t="shared" si="48"/>
        <v>0</v>
      </c>
      <c r="BX25" s="12"/>
      <c r="BY25" s="12">
        <v>30000000</v>
      </c>
      <c r="BZ25" s="12">
        <v>20000000</v>
      </c>
      <c r="CA25" s="12">
        <f>SUMIFS('[1]TIẾN ĐỘ %'!$M$6:$M$1034,'[1]TIẾN ĐỘ %'!$G$6:$G$1034,$A25,'[1]TIẾN ĐỘ %'!$F$6:$F$1034,$E25)</f>
        <v>30000000</v>
      </c>
      <c r="CB25" s="12">
        <f t="shared" si="49"/>
        <v>80000000</v>
      </c>
      <c r="CC25" s="12"/>
      <c r="CD25" s="12"/>
      <c r="CE25" s="12"/>
      <c r="CF25" s="12">
        <f t="shared" si="106"/>
        <v>0</v>
      </c>
      <c r="CG25" s="12">
        <f t="shared" si="107"/>
        <v>80000000</v>
      </c>
      <c r="CH25" s="12"/>
      <c r="CI25" s="12"/>
      <c r="CJ25" s="12"/>
      <c r="CK25" s="12">
        <f t="shared" si="108"/>
        <v>0</v>
      </c>
      <c r="CL25" s="12"/>
      <c r="CM25" s="12"/>
      <c r="CN25" s="12"/>
      <c r="CO25" s="12">
        <f t="shared" si="53"/>
        <v>0</v>
      </c>
      <c r="CP25" s="12">
        <f t="shared" si="54"/>
        <v>0</v>
      </c>
      <c r="CQ25" s="12"/>
      <c r="CR25" s="12">
        <v>17520000</v>
      </c>
      <c r="CS25" s="12">
        <v>13224000</v>
      </c>
      <c r="CT25" s="12">
        <v>30744000</v>
      </c>
      <c r="CU25" s="12">
        <v>8160000</v>
      </c>
      <c r="CV25" s="12">
        <v>6528000</v>
      </c>
      <c r="CW25" s="12">
        <v>8160000</v>
      </c>
      <c r="CX25" s="12">
        <v>14688000</v>
      </c>
      <c r="CY25" s="12">
        <f>SUMIFS('[1]DATA THÔ IN'!$P$4:$P$12031,'[1]DATA THÔ IN'!$H$4:$H$12031,$A25,'[1]DATA THÔ IN'!$AC$4:$AC$12031,$E25,'[1]DATA THÔ IN'!$AH$4:$AH$12031,"Tiến độ 1")</f>
        <v>6528000</v>
      </c>
      <c r="CZ25" s="12">
        <f>SUMIFS('[1]DATA THÔ IN'!$P$4:$P$12031,'[1]DATA THÔ IN'!$H$4:$H$12031,$A25,'[1]DATA THÔ IN'!$AC$4:$AC$12031,$E25,'[1]DATA THÔ IN'!$AH$4:$AH$12031,"Tiến độ 2")</f>
        <v>0</v>
      </c>
      <c r="DA25" s="12">
        <f>SUMIFS('[1]TIẾN ĐỘ %'!$N$6:$N$1034,'[1]TIẾN ĐỘ %'!$G$6:$G$1034,A25,'[1]TIẾN ĐỘ %'!$F$6:$F$1034,$E25)</f>
        <v>6528000</v>
      </c>
      <c r="DB25" s="12">
        <f t="shared" si="89"/>
        <v>51960000</v>
      </c>
      <c r="DC25" s="12"/>
      <c r="DD25" s="12"/>
      <c r="DE25" s="12"/>
      <c r="DF25" s="12"/>
      <c r="DG25" s="12"/>
      <c r="DH25" s="12"/>
      <c r="DI25" s="12"/>
      <c r="DJ25" s="12"/>
      <c r="DK25" s="12"/>
      <c r="DL25" s="12">
        <f t="shared" si="109"/>
        <v>0</v>
      </c>
      <c r="DM25" s="12">
        <f t="shared" si="110"/>
        <v>51960000</v>
      </c>
      <c r="DN25" s="12"/>
      <c r="DO25" s="12"/>
      <c r="DP25" s="12"/>
      <c r="DQ25" s="12"/>
      <c r="DR25" s="12"/>
      <c r="DS25" s="12"/>
      <c r="DT25" s="12"/>
      <c r="DU25" s="12"/>
      <c r="DV25" s="12"/>
      <c r="DW25" s="12">
        <f t="shared" si="111"/>
        <v>0</v>
      </c>
      <c r="DX25" s="12"/>
      <c r="DY25" s="12"/>
      <c r="DZ25" s="12"/>
      <c r="EA25" s="12"/>
      <c r="EB25" s="12"/>
      <c r="EC25" s="12"/>
      <c r="ED25" s="12"/>
      <c r="EE25" s="12"/>
      <c r="EF25" s="12"/>
      <c r="EG25" s="12">
        <f t="shared" si="58"/>
        <v>0</v>
      </c>
      <c r="EH25" s="12">
        <f t="shared" si="59"/>
        <v>0</v>
      </c>
      <c r="EI25" s="12"/>
      <c r="EJ25" s="15">
        <f t="shared" si="60"/>
        <v>0.58399999999999996</v>
      </c>
      <c r="EK25" s="15">
        <f t="shared" si="61"/>
        <v>0.44080000000000003</v>
      </c>
      <c r="EL25" s="15">
        <f t="shared" si="62"/>
        <v>1.0247999999999999</v>
      </c>
      <c r="EM25" s="16">
        <f t="shared" si="103"/>
        <v>0.40799999999999997</v>
      </c>
      <c r="EN25" s="16">
        <f t="shared" si="104"/>
        <v>0.32640000000000002</v>
      </c>
      <c r="EO25" s="16">
        <f t="shared" si="105"/>
        <v>0.73440000000000005</v>
      </c>
      <c r="EP25" s="16">
        <f t="shared" si="92"/>
        <v>0.21759999999999999</v>
      </c>
      <c r="EQ25" s="16">
        <f t="shared" si="93"/>
        <v>0</v>
      </c>
      <c r="ER25" s="16">
        <f t="shared" si="94"/>
        <v>0.21759999999999999</v>
      </c>
      <c r="ES25" s="16">
        <f t="shared" si="95"/>
        <v>0.64949999999999997</v>
      </c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5">
        <f t="shared" si="112"/>
        <v>0</v>
      </c>
      <c r="FP25" s="15">
        <f t="shared" si="113"/>
        <v>0</v>
      </c>
      <c r="FQ25" s="15">
        <f t="shared" si="114"/>
        <v>0</v>
      </c>
      <c r="FR25" s="17">
        <f t="shared" si="80"/>
        <v>0</v>
      </c>
      <c r="FS25" s="17">
        <f t="shared" si="81"/>
        <v>0</v>
      </c>
      <c r="FT25" s="17">
        <f t="shared" si="82"/>
        <v>0</v>
      </c>
      <c r="FU25" s="18">
        <f t="shared" si="83"/>
        <v>0</v>
      </c>
      <c r="FV25" s="18">
        <f t="shared" si="84"/>
        <v>0</v>
      </c>
      <c r="FW25" s="18">
        <f t="shared" si="85"/>
        <v>0</v>
      </c>
      <c r="FX25" s="18">
        <f t="shared" si="86"/>
        <v>0</v>
      </c>
      <c r="FY25" s="18">
        <f t="shared" si="87"/>
        <v>0</v>
      </c>
      <c r="FZ25" s="19"/>
      <c r="GA25" s="36" t="s">
        <v>492</v>
      </c>
      <c r="GB25" s="36"/>
      <c r="GC25" s="37"/>
    </row>
    <row r="26" spans="1:185" hidden="1" x14ac:dyDescent="0.25">
      <c r="A26" s="8" t="s">
        <v>1322</v>
      </c>
      <c r="B26" s="8" t="s">
        <v>545</v>
      </c>
      <c r="C26" s="28" t="s">
        <v>546</v>
      </c>
      <c r="D26" s="28" t="s">
        <v>1459</v>
      </c>
      <c r="E26" s="9" t="s">
        <v>160</v>
      </c>
      <c r="F26" s="28" t="s">
        <v>488</v>
      </c>
      <c r="G26" s="28" t="s">
        <v>475</v>
      </c>
      <c r="H26" s="11">
        <v>3.5000000000000003E-2</v>
      </c>
      <c r="I26" s="11"/>
      <c r="J26" s="11">
        <v>0.01</v>
      </c>
      <c r="K26" s="11">
        <v>0.01</v>
      </c>
      <c r="L26" s="11">
        <v>5.0000000000000001E-3</v>
      </c>
      <c r="M26" s="11">
        <v>5.0000000000000001E-3</v>
      </c>
      <c r="N26" s="11"/>
      <c r="O26" s="12">
        <f t="shared" si="4"/>
        <v>0</v>
      </c>
      <c r="P26" s="12">
        <f t="shared" si="5"/>
        <v>0</v>
      </c>
      <c r="Q26" s="12">
        <f t="shared" si="6"/>
        <v>0</v>
      </c>
      <c r="R26" s="12">
        <f t="shared" si="7"/>
        <v>0</v>
      </c>
      <c r="S26" s="12">
        <f t="shared" si="8"/>
        <v>0</v>
      </c>
      <c r="T26" s="12">
        <f t="shared" si="9"/>
        <v>0</v>
      </c>
      <c r="U26" s="12">
        <f t="shared" si="10"/>
        <v>0</v>
      </c>
      <c r="V26" s="12">
        <f t="shared" si="11"/>
        <v>0</v>
      </c>
      <c r="W26" s="12">
        <f t="shared" si="88"/>
        <v>0</v>
      </c>
      <c r="X26" s="12">
        <f t="shared" si="12"/>
        <v>0</v>
      </c>
      <c r="Y26" s="12">
        <f t="shared" si="13"/>
        <v>0</v>
      </c>
      <c r="Z26" s="12">
        <f t="shared" si="14"/>
        <v>0</v>
      </c>
      <c r="AA26" s="12">
        <f t="shared" si="15"/>
        <v>0</v>
      </c>
      <c r="AB26" s="12">
        <f t="shared" si="16"/>
        <v>0</v>
      </c>
      <c r="AC26" s="12"/>
      <c r="AD26" s="12"/>
      <c r="AE26" s="12"/>
      <c r="AF26" s="12">
        <f t="shared" si="17"/>
        <v>0</v>
      </c>
      <c r="AG26" s="12">
        <f t="shared" si="18"/>
        <v>0</v>
      </c>
      <c r="AH26" s="12">
        <f t="shared" si="19"/>
        <v>0</v>
      </c>
      <c r="AI26" s="12"/>
      <c r="AJ26" s="12"/>
      <c r="AK26" s="12"/>
      <c r="AL26" s="12">
        <f t="shared" si="20"/>
        <v>0</v>
      </c>
      <c r="AM26" s="12">
        <f t="shared" si="21"/>
        <v>0</v>
      </c>
      <c r="AN26" s="12">
        <f t="shared" si="22"/>
        <v>0</v>
      </c>
      <c r="AO26" s="12"/>
      <c r="AP26" s="12"/>
      <c r="AQ26" s="12"/>
      <c r="AR26" s="12">
        <f t="shared" si="23"/>
        <v>0</v>
      </c>
      <c r="AS26" s="12">
        <f t="shared" si="24"/>
        <v>0</v>
      </c>
      <c r="AT26" s="12">
        <f t="shared" si="25"/>
        <v>0</v>
      </c>
      <c r="AU26" s="12">
        <f t="shared" si="26"/>
        <v>0</v>
      </c>
      <c r="AV26" s="12">
        <f t="shared" si="27"/>
        <v>0</v>
      </c>
      <c r="AW26" s="12"/>
      <c r="AX26" s="12">
        <f t="shared" si="28"/>
        <v>0</v>
      </c>
      <c r="AY26" s="12">
        <f t="shared" si="29"/>
        <v>0</v>
      </c>
      <c r="AZ26" s="12">
        <f t="shared" si="30"/>
        <v>0</v>
      </c>
      <c r="BA26" s="12"/>
      <c r="BB26" s="12">
        <f t="shared" si="31"/>
        <v>0</v>
      </c>
      <c r="BC26" s="12">
        <f t="shared" si="32"/>
        <v>0</v>
      </c>
      <c r="BD26" s="12">
        <f t="shared" si="33"/>
        <v>0</v>
      </c>
      <c r="BE26" s="12"/>
      <c r="BF26" s="12">
        <f t="shared" si="34"/>
        <v>0</v>
      </c>
      <c r="BG26" s="12">
        <f t="shared" si="35"/>
        <v>0</v>
      </c>
      <c r="BH26" s="12">
        <f t="shared" si="36"/>
        <v>0</v>
      </c>
      <c r="BI26" s="12">
        <f t="shared" si="37"/>
        <v>0</v>
      </c>
      <c r="BJ26" s="12"/>
      <c r="BK26" s="12">
        <f t="shared" si="38"/>
        <v>0</v>
      </c>
      <c r="BL26" s="12">
        <f t="shared" si="39"/>
        <v>0</v>
      </c>
      <c r="BM26" s="12">
        <f t="shared" si="40"/>
        <v>0</v>
      </c>
      <c r="BN26" s="12"/>
      <c r="BO26" s="12">
        <f t="shared" si="41"/>
        <v>0</v>
      </c>
      <c r="BP26" s="12">
        <f t="shared" si="42"/>
        <v>0</v>
      </c>
      <c r="BQ26" s="12">
        <f t="shared" si="43"/>
        <v>0</v>
      </c>
      <c r="BR26" s="12"/>
      <c r="BS26" s="12">
        <f t="shared" si="44"/>
        <v>0</v>
      </c>
      <c r="BT26" s="12">
        <f t="shared" si="45"/>
        <v>0</v>
      </c>
      <c r="BU26" s="12">
        <f t="shared" si="46"/>
        <v>0</v>
      </c>
      <c r="BV26" s="12">
        <f t="shared" si="47"/>
        <v>0</v>
      </c>
      <c r="BW26" s="12">
        <f t="shared" si="48"/>
        <v>0</v>
      </c>
      <c r="BX26" s="12"/>
      <c r="BY26" s="12">
        <v>0</v>
      </c>
      <c r="BZ26" s="12">
        <v>0</v>
      </c>
      <c r="CA26" s="12">
        <f>SUMIFS('[1]TIẾN ĐỘ %'!$M$6:$M$1034,'[1]TIẾN ĐỘ %'!$G$6:$G$1034,$A26,'[1]TIẾN ĐỘ %'!$F$6:$F$1034,$E26)</f>
        <v>0</v>
      </c>
      <c r="CB26" s="12">
        <f t="shared" si="49"/>
        <v>0</v>
      </c>
      <c r="CC26" s="12"/>
      <c r="CD26" s="12"/>
      <c r="CE26" s="12"/>
      <c r="CF26" s="12">
        <f t="shared" si="106"/>
        <v>0</v>
      </c>
      <c r="CG26" s="12">
        <f t="shared" si="107"/>
        <v>0</v>
      </c>
      <c r="CH26" s="12"/>
      <c r="CI26" s="12"/>
      <c r="CJ26" s="12"/>
      <c r="CK26" s="12">
        <f t="shared" si="108"/>
        <v>0</v>
      </c>
      <c r="CL26" s="12"/>
      <c r="CM26" s="12"/>
      <c r="CN26" s="12"/>
      <c r="CO26" s="12">
        <f t="shared" si="53"/>
        <v>0</v>
      </c>
      <c r="CP26" s="12">
        <f t="shared" si="54"/>
        <v>0</v>
      </c>
      <c r="CQ26" s="12"/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f>SUMIFS('[1]DATA THÔ IN'!$P$4:$P$12031,'[1]DATA THÔ IN'!$H$4:$H$12031,$A26,'[1]DATA THÔ IN'!$AC$4:$AC$12031,$E26,'[1]DATA THÔ IN'!$AH$4:$AH$12031,"Tiến độ 1")</f>
        <v>0</v>
      </c>
      <c r="CZ26" s="12">
        <f>SUMIFS('[1]DATA THÔ IN'!$P$4:$P$12031,'[1]DATA THÔ IN'!$H$4:$H$12031,$A26,'[1]DATA THÔ IN'!$AC$4:$AC$12031,$E26,'[1]DATA THÔ IN'!$AH$4:$AH$12031,"Tiến độ 2")</f>
        <v>0</v>
      </c>
      <c r="DA26" s="12">
        <f>SUMIFS('[1]TIẾN ĐỘ %'!$N$6:$N$1034,'[1]TIẾN ĐỘ %'!$G$6:$G$1034,A26,'[1]TIẾN ĐỘ %'!$F$6:$F$1034,$E26)</f>
        <v>0</v>
      </c>
      <c r="DB26" s="12">
        <f t="shared" si="89"/>
        <v>0</v>
      </c>
      <c r="DC26" s="12"/>
      <c r="DD26" s="12"/>
      <c r="DE26" s="12"/>
      <c r="DF26" s="12"/>
      <c r="DG26" s="12"/>
      <c r="DH26" s="12"/>
      <c r="DI26" s="12"/>
      <c r="DJ26" s="12"/>
      <c r="DK26" s="12"/>
      <c r="DL26" s="12">
        <f t="shared" si="109"/>
        <v>0</v>
      </c>
      <c r="DM26" s="12">
        <f t="shared" si="110"/>
        <v>0</v>
      </c>
      <c r="DN26" s="12"/>
      <c r="DO26" s="12"/>
      <c r="DP26" s="12"/>
      <c r="DQ26" s="12"/>
      <c r="DR26" s="12"/>
      <c r="DS26" s="12"/>
      <c r="DT26" s="12"/>
      <c r="DU26" s="12"/>
      <c r="DV26" s="12"/>
      <c r="DW26" s="12">
        <f t="shared" si="111"/>
        <v>0</v>
      </c>
      <c r="DX26" s="12"/>
      <c r="DY26" s="12"/>
      <c r="DZ26" s="12"/>
      <c r="EA26" s="12"/>
      <c r="EB26" s="12"/>
      <c r="EC26" s="12"/>
      <c r="ED26" s="12"/>
      <c r="EE26" s="12"/>
      <c r="EF26" s="12"/>
      <c r="EG26" s="12">
        <f t="shared" si="58"/>
        <v>0</v>
      </c>
      <c r="EH26" s="12">
        <f t="shared" si="59"/>
        <v>0</v>
      </c>
      <c r="EI26" s="12"/>
      <c r="EJ26" s="15">
        <f t="shared" si="60"/>
        <v>0</v>
      </c>
      <c r="EK26" s="15">
        <f t="shared" si="61"/>
        <v>0</v>
      </c>
      <c r="EL26" s="15">
        <f t="shared" si="62"/>
        <v>0</v>
      </c>
      <c r="EM26" s="16">
        <f t="shared" si="103"/>
        <v>0</v>
      </c>
      <c r="EN26" s="16">
        <f t="shared" si="104"/>
        <v>0</v>
      </c>
      <c r="EO26" s="16">
        <f t="shared" si="105"/>
        <v>0</v>
      </c>
      <c r="EP26" s="16">
        <f t="shared" si="92"/>
        <v>0</v>
      </c>
      <c r="EQ26" s="16">
        <f t="shared" si="93"/>
        <v>0</v>
      </c>
      <c r="ER26" s="16">
        <f t="shared" si="94"/>
        <v>0</v>
      </c>
      <c r="ES26" s="16">
        <f t="shared" si="95"/>
        <v>0</v>
      </c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5">
        <f t="shared" si="112"/>
        <v>0</v>
      </c>
      <c r="FP26" s="15">
        <f t="shared" si="113"/>
        <v>0</v>
      </c>
      <c r="FQ26" s="15">
        <f t="shared" si="114"/>
        <v>0</v>
      </c>
      <c r="FR26" s="17">
        <f t="shared" si="80"/>
        <v>0</v>
      </c>
      <c r="FS26" s="17">
        <f t="shared" si="81"/>
        <v>0</v>
      </c>
      <c r="FT26" s="17">
        <f t="shared" si="82"/>
        <v>0</v>
      </c>
      <c r="FU26" s="18">
        <f t="shared" si="83"/>
        <v>0</v>
      </c>
      <c r="FV26" s="18">
        <f t="shared" si="84"/>
        <v>0</v>
      </c>
      <c r="FW26" s="18">
        <f t="shared" si="85"/>
        <v>0</v>
      </c>
      <c r="FX26" s="18">
        <f t="shared" si="86"/>
        <v>0</v>
      </c>
      <c r="FY26" s="18">
        <f t="shared" si="87"/>
        <v>0</v>
      </c>
      <c r="FZ26" s="19"/>
      <c r="GA26" s="36" t="str">
        <f>D26</f>
        <v>Nguyễn Thành An</v>
      </c>
      <c r="GB26" s="36"/>
      <c r="GC26" s="37"/>
    </row>
    <row r="27" spans="1:185" hidden="1" x14ac:dyDescent="0.25">
      <c r="A27" s="8" t="s">
        <v>1323</v>
      </c>
      <c r="B27" s="8" t="s">
        <v>547</v>
      </c>
      <c r="C27" s="28" t="s">
        <v>548</v>
      </c>
      <c r="D27" s="28" t="s">
        <v>1459</v>
      </c>
      <c r="E27" s="9" t="s">
        <v>160</v>
      </c>
      <c r="F27" s="28" t="s">
        <v>488</v>
      </c>
      <c r="G27" s="28" t="s">
        <v>475</v>
      </c>
      <c r="H27" s="11">
        <v>3.5000000000000003E-2</v>
      </c>
      <c r="I27" s="11"/>
      <c r="J27" s="11">
        <v>0.01</v>
      </c>
      <c r="K27" s="11">
        <v>0.01</v>
      </c>
      <c r="L27" s="11">
        <v>5.0000000000000001E-3</v>
      </c>
      <c r="M27" s="11">
        <v>5.0000000000000001E-3</v>
      </c>
      <c r="N27" s="11"/>
      <c r="O27" s="12">
        <f t="shared" si="4"/>
        <v>0</v>
      </c>
      <c r="P27" s="12">
        <f t="shared" si="5"/>
        <v>103988.4</v>
      </c>
      <c r="Q27" s="12">
        <f t="shared" si="6"/>
        <v>0</v>
      </c>
      <c r="R27" s="12">
        <f t="shared" si="7"/>
        <v>103988.40000000001</v>
      </c>
      <c r="S27" s="12">
        <f t="shared" si="8"/>
        <v>0</v>
      </c>
      <c r="T27" s="12">
        <f t="shared" si="9"/>
        <v>0</v>
      </c>
      <c r="U27" s="12">
        <f t="shared" si="10"/>
        <v>99820</v>
      </c>
      <c r="V27" s="12">
        <f t="shared" si="11"/>
        <v>99820</v>
      </c>
      <c r="W27" s="12">
        <f t="shared" si="88"/>
        <v>0</v>
      </c>
      <c r="X27" s="12">
        <f t="shared" si="12"/>
        <v>0</v>
      </c>
      <c r="Y27" s="12">
        <f t="shared" si="13"/>
        <v>203808</v>
      </c>
      <c r="Z27" s="12">
        <f t="shared" si="14"/>
        <v>56742</v>
      </c>
      <c r="AA27" s="12">
        <f t="shared" si="15"/>
        <v>260550</v>
      </c>
      <c r="AB27" s="12">
        <f t="shared" si="16"/>
        <v>232179</v>
      </c>
      <c r="AC27" s="12"/>
      <c r="AD27" s="12"/>
      <c r="AE27" s="12"/>
      <c r="AF27" s="12">
        <f t="shared" si="17"/>
        <v>0</v>
      </c>
      <c r="AG27" s="12">
        <f t="shared" si="18"/>
        <v>0</v>
      </c>
      <c r="AH27" s="12">
        <f t="shared" si="19"/>
        <v>0</v>
      </c>
      <c r="AI27" s="12"/>
      <c r="AJ27" s="12"/>
      <c r="AK27" s="12"/>
      <c r="AL27" s="12">
        <f t="shared" si="20"/>
        <v>0</v>
      </c>
      <c r="AM27" s="12">
        <f t="shared" si="21"/>
        <v>0</v>
      </c>
      <c r="AN27" s="12">
        <f t="shared" si="22"/>
        <v>0</v>
      </c>
      <c r="AO27" s="12"/>
      <c r="AP27" s="12"/>
      <c r="AQ27" s="12"/>
      <c r="AR27" s="12">
        <f t="shared" si="23"/>
        <v>0</v>
      </c>
      <c r="AS27" s="12">
        <f t="shared" si="24"/>
        <v>0</v>
      </c>
      <c r="AT27" s="12">
        <f t="shared" si="25"/>
        <v>0</v>
      </c>
      <c r="AU27" s="12">
        <f t="shared" si="26"/>
        <v>0</v>
      </c>
      <c r="AV27" s="12">
        <f t="shared" si="27"/>
        <v>0</v>
      </c>
      <c r="AW27" s="12"/>
      <c r="AX27" s="12">
        <f t="shared" si="28"/>
        <v>0</v>
      </c>
      <c r="AY27" s="12">
        <f t="shared" si="29"/>
        <v>0</v>
      </c>
      <c r="AZ27" s="12">
        <f t="shared" si="30"/>
        <v>0</v>
      </c>
      <c r="BA27" s="12"/>
      <c r="BB27" s="12">
        <f t="shared" si="31"/>
        <v>0</v>
      </c>
      <c r="BC27" s="12">
        <f t="shared" si="32"/>
        <v>0</v>
      </c>
      <c r="BD27" s="12">
        <f t="shared" si="33"/>
        <v>0</v>
      </c>
      <c r="BE27" s="12"/>
      <c r="BF27" s="12">
        <f t="shared" si="34"/>
        <v>0</v>
      </c>
      <c r="BG27" s="12">
        <f t="shared" si="35"/>
        <v>0</v>
      </c>
      <c r="BH27" s="12">
        <f t="shared" si="36"/>
        <v>0</v>
      </c>
      <c r="BI27" s="12">
        <f t="shared" si="37"/>
        <v>0</v>
      </c>
      <c r="BJ27" s="12"/>
      <c r="BK27" s="12">
        <f t="shared" si="38"/>
        <v>0</v>
      </c>
      <c r="BL27" s="12">
        <f t="shared" si="39"/>
        <v>0</v>
      </c>
      <c r="BM27" s="12">
        <f t="shared" si="40"/>
        <v>0</v>
      </c>
      <c r="BN27" s="12"/>
      <c r="BO27" s="12">
        <f t="shared" si="41"/>
        <v>0</v>
      </c>
      <c r="BP27" s="12">
        <f t="shared" si="42"/>
        <v>0</v>
      </c>
      <c r="BQ27" s="12">
        <f t="shared" si="43"/>
        <v>0</v>
      </c>
      <c r="BR27" s="12"/>
      <c r="BS27" s="12">
        <f t="shared" si="44"/>
        <v>0</v>
      </c>
      <c r="BT27" s="12">
        <f t="shared" si="45"/>
        <v>0</v>
      </c>
      <c r="BU27" s="12">
        <f t="shared" si="46"/>
        <v>0</v>
      </c>
      <c r="BV27" s="12">
        <f t="shared" si="47"/>
        <v>0</v>
      </c>
      <c r="BW27" s="12">
        <f t="shared" si="48"/>
        <v>0</v>
      </c>
      <c r="BX27" s="12"/>
      <c r="BY27" s="12">
        <v>10000000</v>
      </c>
      <c r="BZ27" s="12">
        <v>10000000</v>
      </c>
      <c r="CA27" s="12">
        <f>SUMIFS('[1]TIẾN ĐỘ %'!$M$6:$M$1034,'[1]TIẾN ĐỘ %'!$G$6:$G$1034,$A27,'[1]TIẾN ĐỘ %'!$F$6:$F$1034,$E27)</f>
        <v>20000000</v>
      </c>
      <c r="CB27" s="12">
        <f t="shared" si="49"/>
        <v>40000000</v>
      </c>
      <c r="CC27" s="12"/>
      <c r="CD27" s="12"/>
      <c r="CE27" s="12"/>
      <c r="CF27" s="12">
        <f t="shared" si="106"/>
        <v>0</v>
      </c>
      <c r="CG27" s="12">
        <f t="shared" si="107"/>
        <v>40000000</v>
      </c>
      <c r="CH27" s="12"/>
      <c r="CI27" s="12"/>
      <c r="CJ27" s="12"/>
      <c r="CK27" s="12">
        <f t="shared" si="108"/>
        <v>0</v>
      </c>
      <c r="CL27" s="12"/>
      <c r="CM27" s="12"/>
      <c r="CN27" s="12"/>
      <c r="CO27" s="12">
        <f t="shared" si="53"/>
        <v>0</v>
      </c>
      <c r="CP27" s="12">
        <f t="shared" si="54"/>
        <v>0</v>
      </c>
      <c r="CQ27" s="12"/>
      <c r="CR27" s="12">
        <v>10776000</v>
      </c>
      <c r="CS27" s="12">
        <v>0</v>
      </c>
      <c r="CT27" s="12">
        <v>10776000</v>
      </c>
      <c r="CU27" s="12">
        <v>0</v>
      </c>
      <c r="CV27" s="12">
        <v>10344000</v>
      </c>
      <c r="CW27" s="12">
        <v>0</v>
      </c>
      <c r="CX27" s="12">
        <v>10344000</v>
      </c>
      <c r="CY27" s="12">
        <f>SUMIFS('[1]DATA THÔ IN'!$P$4:$P$12031,'[1]DATA THÔ IN'!$H$4:$H$12031,$A27,'[1]DATA THÔ IN'!$AC$4:$AC$12031,$E27,'[1]DATA THÔ IN'!$AH$4:$AH$12031,"Tiến độ 1")</f>
        <v>21120000</v>
      </c>
      <c r="CZ27" s="12">
        <f>SUMIFS('[1]DATA THÔ IN'!$P$4:$P$12031,'[1]DATA THÔ IN'!$H$4:$H$12031,$A27,'[1]DATA THÔ IN'!$AC$4:$AC$12031,$E27,'[1]DATA THÔ IN'!$AH$4:$AH$12031,"Tiến độ 2")</f>
        <v>5880000</v>
      </c>
      <c r="DA27" s="12">
        <f>SUMIFS('[1]TIẾN ĐỘ %'!$N$6:$N$1034,'[1]TIẾN ĐỘ %'!$G$6:$G$1034,A27,'[1]TIẾN ĐỘ %'!$F$6:$F$1034,$E27)</f>
        <v>27000000</v>
      </c>
      <c r="DB27" s="12">
        <f t="shared" si="89"/>
        <v>48120000</v>
      </c>
      <c r="DC27" s="12"/>
      <c r="DD27" s="12"/>
      <c r="DE27" s="12"/>
      <c r="DF27" s="12"/>
      <c r="DG27" s="12"/>
      <c r="DH27" s="12"/>
      <c r="DI27" s="12"/>
      <c r="DJ27" s="12"/>
      <c r="DK27" s="12"/>
      <c r="DL27" s="12">
        <f t="shared" si="109"/>
        <v>0</v>
      </c>
      <c r="DM27" s="12">
        <f t="shared" si="110"/>
        <v>48120000</v>
      </c>
      <c r="DN27" s="12"/>
      <c r="DO27" s="12"/>
      <c r="DP27" s="12"/>
      <c r="DQ27" s="12"/>
      <c r="DR27" s="12"/>
      <c r="DS27" s="12"/>
      <c r="DT27" s="12"/>
      <c r="DU27" s="12"/>
      <c r="DV27" s="12"/>
      <c r="DW27" s="12">
        <f t="shared" si="111"/>
        <v>0</v>
      </c>
      <c r="DX27" s="12"/>
      <c r="DY27" s="12"/>
      <c r="DZ27" s="12"/>
      <c r="EA27" s="12"/>
      <c r="EB27" s="12"/>
      <c r="EC27" s="12"/>
      <c r="ED27" s="12"/>
      <c r="EE27" s="12"/>
      <c r="EF27" s="12"/>
      <c r="EG27" s="12">
        <f t="shared" si="58"/>
        <v>0</v>
      </c>
      <c r="EH27" s="12">
        <f t="shared" si="59"/>
        <v>0</v>
      </c>
      <c r="EI27" s="12"/>
      <c r="EJ27" s="15">
        <f t="shared" si="60"/>
        <v>1.0775999999999999</v>
      </c>
      <c r="EK27" s="15">
        <f t="shared" si="61"/>
        <v>0</v>
      </c>
      <c r="EL27" s="15">
        <f t="shared" si="62"/>
        <v>1.0775999999999999</v>
      </c>
      <c r="EM27" s="16">
        <f t="shared" si="103"/>
        <v>0</v>
      </c>
      <c r="EN27" s="16">
        <f t="shared" si="104"/>
        <v>1.0344</v>
      </c>
      <c r="EO27" s="16">
        <f t="shared" si="105"/>
        <v>1.0344</v>
      </c>
      <c r="EP27" s="16">
        <f t="shared" si="92"/>
        <v>1.056</v>
      </c>
      <c r="EQ27" s="16">
        <f t="shared" si="93"/>
        <v>0.29399999999999998</v>
      </c>
      <c r="ER27" s="16">
        <f t="shared" si="94"/>
        <v>1.35</v>
      </c>
      <c r="ES27" s="16">
        <f t="shared" si="95"/>
        <v>1.2030000000000001</v>
      </c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5">
        <f t="shared" si="112"/>
        <v>0</v>
      </c>
      <c r="FP27" s="15">
        <f t="shared" si="113"/>
        <v>0</v>
      </c>
      <c r="FQ27" s="15">
        <f t="shared" si="114"/>
        <v>0</v>
      </c>
      <c r="FR27" s="17">
        <f t="shared" si="80"/>
        <v>0</v>
      </c>
      <c r="FS27" s="17">
        <f t="shared" si="81"/>
        <v>0</v>
      </c>
      <c r="FT27" s="17">
        <f t="shared" si="82"/>
        <v>0</v>
      </c>
      <c r="FU27" s="18">
        <f t="shared" si="83"/>
        <v>0</v>
      </c>
      <c r="FV27" s="18">
        <f t="shared" si="84"/>
        <v>0</v>
      </c>
      <c r="FW27" s="18">
        <f t="shared" si="85"/>
        <v>0</v>
      </c>
      <c r="FX27" s="18">
        <f t="shared" si="86"/>
        <v>0</v>
      </c>
      <c r="FY27" s="18">
        <f t="shared" si="87"/>
        <v>0</v>
      </c>
      <c r="FZ27" s="19"/>
      <c r="GA27" s="36" t="s">
        <v>1483</v>
      </c>
      <c r="GB27" s="36"/>
      <c r="GC27" s="37"/>
    </row>
    <row r="28" spans="1:185" hidden="1" x14ac:dyDescent="0.25">
      <c r="A28" s="8" t="s">
        <v>1346</v>
      </c>
      <c r="B28" s="8" t="s">
        <v>1250</v>
      </c>
      <c r="C28" s="28" t="s">
        <v>1251</v>
      </c>
      <c r="D28" s="28" t="s">
        <v>483</v>
      </c>
      <c r="E28" s="9" t="s">
        <v>160</v>
      </c>
      <c r="F28" s="28" t="s">
        <v>516</v>
      </c>
      <c r="G28" s="28" t="s">
        <v>475</v>
      </c>
      <c r="H28" s="11">
        <v>3.5000000000000003E-2</v>
      </c>
      <c r="I28" s="11"/>
      <c r="J28" s="11">
        <v>0.01</v>
      </c>
      <c r="K28" s="11">
        <v>0.01</v>
      </c>
      <c r="L28" s="11">
        <v>5.0000000000000001E-3</v>
      </c>
      <c r="M28" s="11">
        <v>5.0000000000000001E-3</v>
      </c>
      <c r="N28" s="11"/>
      <c r="O28" s="12">
        <f t="shared" si="4"/>
        <v>0</v>
      </c>
      <c r="P28" s="12">
        <f t="shared" si="5"/>
        <v>0</v>
      </c>
      <c r="Q28" s="12">
        <f t="shared" si="6"/>
        <v>0</v>
      </c>
      <c r="R28" s="12">
        <f t="shared" si="7"/>
        <v>0</v>
      </c>
      <c r="S28" s="12">
        <f t="shared" si="8"/>
        <v>0</v>
      </c>
      <c r="T28" s="12">
        <f t="shared" si="9"/>
        <v>0</v>
      </c>
      <c r="U28" s="12">
        <f t="shared" si="10"/>
        <v>158646</v>
      </c>
      <c r="V28" s="12">
        <f t="shared" si="11"/>
        <v>158646</v>
      </c>
      <c r="W28" s="12">
        <f t="shared" si="88"/>
        <v>0</v>
      </c>
      <c r="X28" s="12">
        <f t="shared" si="12"/>
        <v>0</v>
      </c>
      <c r="Y28" s="12">
        <f t="shared" si="13"/>
        <v>0</v>
      </c>
      <c r="Z28" s="12">
        <f t="shared" si="14"/>
        <v>0</v>
      </c>
      <c r="AA28" s="12">
        <f t="shared" si="15"/>
        <v>0</v>
      </c>
      <c r="AB28" s="12">
        <f t="shared" si="16"/>
        <v>0</v>
      </c>
      <c r="AC28" s="12"/>
      <c r="AD28" s="12"/>
      <c r="AE28" s="12"/>
      <c r="AF28" s="12">
        <f t="shared" si="17"/>
        <v>0</v>
      </c>
      <c r="AG28" s="12">
        <f t="shared" si="18"/>
        <v>0</v>
      </c>
      <c r="AH28" s="12">
        <f t="shared" si="19"/>
        <v>0</v>
      </c>
      <c r="AI28" s="12"/>
      <c r="AJ28" s="12"/>
      <c r="AK28" s="12"/>
      <c r="AL28" s="12">
        <f t="shared" si="20"/>
        <v>0</v>
      </c>
      <c r="AM28" s="12">
        <f t="shared" si="21"/>
        <v>0</v>
      </c>
      <c r="AN28" s="12">
        <f t="shared" si="22"/>
        <v>0</v>
      </c>
      <c r="AO28" s="12"/>
      <c r="AP28" s="12"/>
      <c r="AQ28" s="12"/>
      <c r="AR28" s="12">
        <f t="shared" si="23"/>
        <v>0</v>
      </c>
      <c r="AS28" s="12">
        <f t="shared" si="24"/>
        <v>0</v>
      </c>
      <c r="AT28" s="12">
        <f t="shared" si="25"/>
        <v>0</v>
      </c>
      <c r="AU28" s="12">
        <f t="shared" si="26"/>
        <v>0</v>
      </c>
      <c r="AV28" s="12">
        <f t="shared" si="27"/>
        <v>0</v>
      </c>
      <c r="AW28" s="12"/>
      <c r="AX28" s="12">
        <f t="shared" si="28"/>
        <v>0</v>
      </c>
      <c r="AY28" s="12">
        <f t="shared" si="29"/>
        <v>0</v>
      </c>
      <c r="AZ28" s="12">
        <f t="shared" si="30"/>
        <v>0</v>
      </c>
      <c r="BA28" s="12"/>
      <c r="BB28" s="12">
        <f t="shared" si="31"/>
        <v>0</v>
      </c>
      <c r="BC28" s="12">
        <f t="shared" si="32"/>
        <v>0</v>
      </c>
      <c r="BD28" s="12">
        <f t="shared" si="33"/>
        <v>0</v>
      </c>
      <c r="BE28" s="12"/>
      <c r="BF28" s="12">
        <f t="shared" si="34"/>
        <v>0</v>
      </c>
      <c r="BG28" s="12">
        <f t="shared" si="35"/>
        <v>0</v>
      </c>
      <c r="BH28" s="12">
        <f t="shared" si="36"/>
        <v>0</v>
      </c>
      <c r="BI28" s="12">
        <f t="shared" si="37"/>
        <v>0</v>
      </c>
      <c r="BJ28" s="12"/>
      <c r="BK28" s="12">
        <f t="shared" si="38"/>
        <v>0</v>
      </c>
      <c r="BL28" s="12">
        <f t="shared" si="39"/>
        <v>0</v>
      </c>
      <c r="BM28" s="12">
        <f t="shared" si="40"/>
        <v>0</v>
      </c>
      <c r="BN28" s="12"/>
      <c r="BO28" s="12">
        <f t="shared" si="41"/>
        <v>0</v>
      </c>
      <c r="BP28" s="12">
        <f t="shared" si="42"/>
        <v>0</v>
      </c>
      <c r="BQ28" s="12">
        <f t="shared" si="43"/>
        <v>0</v>
      </c>
      <c r="BR28" s="12"/>
      <c r="BS28" s="12">
        <f t="shared" si="44"/>
        <v>0</v>
      </c>
      <c r="BT28" s="12">
        <f t="shared" si="45"/>
        <v>0</v>
      </c>
      <c r="BU28" s="12">
        <f t="shared" si="46"/>
        <v>0</v>
      </c>
      <c r="BV28" s="12">
        <f t="shared" si="47"/>
        <v>0</v>
      </c>
      <c r="BW28" s="12">
        <f t="shared" si="48"/>
        <v>0</v>
      </c>
      <c r="BX28" s="12"/>
      <c r="BY28" s="12">
        <v>10000000</v>
      </c>
      <c r="BZ28" s="12">
        <v>10000000</v>
      </c>
      <c r="CA28" s="12">
        <f>SUMIFS('[1]TIẾN ĐỘ %'!$M$6:$M$1034,'[1]TIẾN ĐỘ %'!$G$6:$G$1034,$A28,'[1]TIẾN ĐỘ %'!$F$6:$F$1034,$E28)</f>
        <v>15000000</v>
      </c>
      <c r="CB28" s="12">
        <f t="shared" si="49"/>
        <v>35000000</v>
      </c>
      <c r="CC28" s="12"/>
      <c r="CD28" s="12"/>
      <c r="CE28" s="12"/>
      <c r="CF28" s="12">
        <f t="shared" si="106"/>
        <v>0</v>
      </c>
      <c r="CG28" s="12">
        <f t="shared" si="107"/>
        <v>35000000</v>
      </c>
      <c r="CH28" s="12"/>
      <c r="CI28" s="12"/>
      <c r="CJ28" s="12"/>
      <c r="CK28" s="12">
        <f t="shared" si="108"/>
        <v>0</v>
      </c>
      <c r="CL28" s="12"/>
      <c r="CM28" s="12"/>
      <c r="CN28" s="12"/>
      <c r="CO28" s="12">
        <f t="shared" si="53"/>
        <v>0</v>
      </c>
      <c r="CP28" s="12">
        <f t="shared" si="54"/>
        <v>0</v>
      </c>
      <c r="CQ28" s="12"/>
      <c r="CR28" s="12">
        <v>0</v>
      </c>
      <c r="CS28" s="12">
        <v>0</v>
      </c>
      <c r="CT28" s="12">
        <v>0</v>
      </c>
      <c r="CU28" s="12">
        <v>0</v>
      </c>
      <c r="CV28" s="12">
        <v>16440000</v>
      </c>
      <c r="CW28" s="12">
        <v>0</v>
      </c>
      <c r="CX28" s="12">
        <v>16440000</v>
      </c>
      <c r="CY28" s="12">
        <f>SUMIFS('[1]DATA THÔ IN'!$P$4:$P$12031,'[1]DATA THÔ IN'!$H$4:$H$12031,$A28,'[1]DATA THÔ IN'!$AC$4:$AC$12031,$E28,'[1]DATA THÔ IN'!$AH$4:$AH$12031,"Tiến độ 1")</f>
        <v>0</v>
      </c>
      <c r="CZ28" s="12">
        <f>SUMIFS('[1]DATA THÔ IN'!$P$4:$P$12031,'[1]DATA THÔ IN'!$H$4:$H$12031,$A28,'[1]DATA THÔ IN'!$AC$4:$AC$12031,$E28,'[1]DATA THÔ IN'!$AH$4:$AH$12031,"Tiến độ 2")</f>
        <v>0</v>
      </c>
      <c r="DA28" s="12">
        <f>SUMIFS('[1]TIẾN ĐỘ %'!$N$6:$N$1034,'[1]TIẾN ĐỘ %'!$G$6:$G$1034,A28,'[1]TIẾN ĐỘ %'!$F$6:$F$1034,$E28)</f>
        <v>0</v>
      </c>
      <c r="DB28" s="12">
        <f t="shared" si="89"/>
        <v>16440000</v>
      </c>
      <c r="DC28" s="12"/>
      <c r="DD28" s="12"/>
      <c r="DE28" s="12"/>
      <c r="DF28" s="12"/>
      <c r="DG28" s="12"/>
      <c r="DH28" s="12"/>
      <c r="DI28" s="12"/>
      <c r="DJ28" s="12"/>
      <c r="DK28" s="12"/>
      <c r="DL28" s="12">
        <f t="shared" si="109"/>
        <v>0</v>
      </c>
      <c r="DM28" s="12">
        <f t="shared" si="110"/>
        <v>16440000</v>
      </c>
      <c r="DN28" s="12"/>
      <c r="DO28" s="12"/>
      <c r="DP28" s="12"/>
      <c r="DQ28" s="12"/>
      <c r="DR28" s="12"/>
      <c r="DS28" s="12"/>
      <c r="DT28" s="12"/>
      <c r="DU28" s="12"/>
      <c r="DV28" s="12"/>
      <c r="DW28" s="12">
        <f t="shared" si="111"/>
        <v>0</v>
      </c>
      <c r="DX28" s="12"/>
      <c r="DY28" s="12"/>
      <c r="DZ28" s="12"/>
      <c r="EA28" s="12"/>
      <c r="EB28" s="12"/>
      <c r="EC28" s="12"/>
      <c r="ED28" s="12"/>
      <c r="EE28" s="12"/>
      <c r="EF28" s="12"/>
      <c r="EG28" s="12">
        <f t="shared" si="58"/>
        <v>0</v>
      </c>
      <c r="EH28" s="12">
        <f t="shared" si="59"/>
        <v>0</v>
      </c>
      <c r="EI28" s="12"/>
      <c r="EJ28" s="15">
        <f t="shared" si="60"/>
        <v>0</v>
      </c>
      <c r="EK28" s="15">
        <f t="shared" si="61"/>
        <v>0</v>
      </c>
      <c r="EL28" s="15">
        <f t="shared" si="62"/>
        <v>0</v>
      </c>
      <c r="EM28" s="16">
        <f t="shared" si="103"/>
        <v>0</v>
      </c>
      <c r="EN28" s="16">
        <f t="shared" si="104"/>
        <v>1.6439999999999999</v>
      </c>
      <c r="EO28" s="16">
        <f t="shared" si="105"/>
        <v>1.6439999999999999</v>
      </c>
      <c r="EP28" s="16">
        <f t="shared" si="92"/>
        <v>0</v>
      </c>
      <c r="EQ28" s="16">
        <f t="shared" si="93"/>
        <v>0</v>
      </c>
      <c r="ER28" s="16">
        <f t="shared" si="94"/>
        <v>0</v>
      </c>
      <c r="ES28" s="16">
        <f t="shared" si="95"/>
        <v>0.4697142857142857</v>
      </c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5">
        <f t="shared" si="112"/>
        <v>0</v>
      </c>
      <c r="FP28" s="15">
        <f t="shared" si="113"/>
        <v>0</v>
      </c>
      <c r="FQ28" s="15">
        <f t="shared" si="114"/>
        <v>0</v>
      </c>
      <c r="FR28" s="17">
        <f t="shared" si="80"/>
        <v>0</v>
      </c>
      <c r="FS28" s="17">
        <f t="shared" si="81"/>
        <v>0</v>
      </c>
      <c r="FT28" s="17">
        <f t="shared" si="82"/>
        <v>0</v>
      </c>
      <c r="FU28" s="18">
        <f t="shared" si="83"/>
        <v>0</v>
      </c>
      <c r="FV28" s="18">
        <f t="shared" si="84"/>
        <v>0</v>
      </c>
      <c r="FW28" s="18">
        <f t="shared" si="85"/>
        <v>0</v>
      </c>
      <c r="FX28" s="18">
        <f t="shared" si="86"/>
        <v>0</v>
      </c>
      <c r="FY28" s="18">
        <f t="shared" si="87"/>
        <v>0</v>
      </c>
      <c r="FZ28" s="19"/>
      <c r="GA28" s="36" t="s">
        <v>483</v>
      </c>
      <c r="GB28" s="36"/>
      <c r="GC28" s="37"/>
    </row>
    <row r="29" spans="1:185" hidden="1" x14ac:dyDescent="0.25">
      <c r="A29" s="8" t="s">
        <v>1297</v>
      </c>
      <c r="B29" s="8" t="s">
        <v>481</v>
      </c>
      <c r="C29" s="28" t="s">
        <v>482</v>
      </c>
      <c r="D29" s="28" t="s">
        <v>483</v>
      </c>
      <c r="E29" s="9" t="s">
        <v>160</v>
      </c>
      <c r="F29" s="28" t="s">
        <v>484</v>
      </c>
      <c r="G29" s="28" t="s">
        <v>485</v>
      </c>
      <c r="H29" s="11">
        <v>3.5000000000000003E-2</v>
      </c>
      <c r="I29" s="11"/>
      <c r="J29" s="11">
        <v>0.01</v>
      </c>
      <c r="K29" s="11">
        <v>0.01</v>
      </c>
      <c r="L29" s="11">
        <v>5.0000000000000001E-3</v>
      </c>
      <c r="M29" s="11">
        <v>5.0000000000000001E-3</v>
      </c>
      <c r="N29" s="11"/>
      <c r="O29" s="12">
        <f t="shared" si="4"/>
        <v>0</v>
      </c>
      <c r="P29" s="12">
        <f t="shared" si="5"/>
        <v>211682.4</v>
      </c>
      <c r="Q29" s="12">
        <f t="shared" si="6"/>
        <v>0</v>
      </c>
      <c r="R29" s="12">
        <f t="shared" si="7"/>
        <v>498403.2</v>
      </c>
      <c r="S29" s="12">
        <f t="shared" si="8"/>
        <v>0</v>
      </c>
      <c r="T29" s="12">
        <f t="shared" si="9"/>
        <v>0</v>
      </c>
      <c r="U29" s="12">
        <f t="shared" si="10"/>
        <v>0</v>
      </c>
      <c r="V29" s="12">
        <f t="shared" si="11"/>
        <v>0</v>
      </c>
      <c r="W29" s="12">
        <f t="shared" si="88"/>
        <v>0</v>
      </c>
      <c r="X29" s="12">
        <f t="shared" si="12"/>
        <v>0</v>
      </c>
      <c r="Y29" s="12">
        <f t="shared" si="13"/>
        <v>325089.2</v>
      </c>
      <c r="Z29" s="12">
        <f t="shared" si="14"/>
        <v>163857</v>
      </c>
      <c r="AA29" s="12">
        <f t="shared" si="15"/>
        <v>771498.2</v>
      </c>
      <c r="AB29" s="12">
        <f t="shared" si="16"/>
        <v>846343.6</v>
      </c>
      <c r="AC29" s="12"/>
      <c r="AD29" s="12"/>
      <c r="AE29" s="12"/>
      <c r="AF29" s="12">
        <f t="shared" si="17"/>
        <v>0</v>
      </c>
      <c r="AG29" s="12">
        <f t="shared" si="18"/>
        <v>0</v>
      </c>
      <c r="AH29" s="12">
        <f t="shared" si="19"/>
        <v>0</v>
      </c>
      <c r="AI29" s="12"/>
      <c r="AJ29" s="12"/>
      <c r="AK29" s="12"/>
      <c r="AL29" s="12">
        <f t="shared" si="20"/>
        <v>0</v>
      </c>
      <c r="AM29" s="12">
        <f t="shared" si="21"/>
        <v>0</v>
      </c>
      <c r="AN29" s="12">
        <f t="shared" si="22"/>
        <v>0</v>
      </c>
      <c r="AO29" s="12"/>
      <c r="AP29" s="12"/>
      <c r="AQ29" s="12"/>
      <c r="AR29" s="12">
        <f t="shared" si="23"/>
        <v>0</v>
      </c>
      <c r="AS29" s="12">
        <f t="shared" si="24"/>
        <v>0</v>
      </c>
      <c r="AT29" s="12">
        <f t="shared" si="25"/>
        <v>0</v>
      </c>
      <c r="AU29" s="12">
        <f t="shared" si="26"/>
        <v>0</v>
      </c>
      <c r="AV29" s="12">
        <f t="shared" si="27"/>
        <v>0</v>
      </c>
      <c r="AW29" s="12"/>
      <c r="AX29" s="12">
        <f t="shared" si="28"/>
        <v>0</v>
      </c>
      <c r="AY29" s="12">
        <f t="shared" si="29"/>
        <v>0</v>
      </c>
      <c r="AZ29" s="12">
        <f t="shared" si="30"/>
        <v>0</v>
      </c>
      <c r="BA29" s="12"/>
      <c r="BB29" s="12">
        <f t="shared" si="31"/>
        <v>0</v>
      </c>
      <c r="BC29" s="12">
        <f t="shared" si="32"/>
        <v>0</v>
      </c>
      <c r="BD29" s="12">
        <f t="shared" si="33"/>
        <v>0</v>
      </c>
      <c r="BE29" s="12"/>
      <c r="BF29" s="12">
        <f t="shared" si="34"/>
        <v>0</v>
      </c>
      <c r="BG29" s="12">
        <f t="shared" si="35"/>
        <v>0</v>
      </c>
      <c r="BH29" s="12">
        <f t="shared" si="36"/>
        <v>0</v>
      </c>
      <c r="BI29" s="12">
        <f t="shared" si="37"/>
        <v>0</v>
      </c>
      <c r="BJ29" s="12"/>
      <c r="BK29" s="12">
        <f t="shared" si="38"/>
        <v>0</v>
      </c>
      <c r="BL29" s="12">
        <f t="shared" si="39"/>
        <v>0</v>
      </c>
      <c r="BM29" s="12">
        <f t="shared" si="40"/>
        <v>0</v>
      </c>
      <c r="BN29" s="12"/>
      <c r="BO29" s="12">
        <f t="shared" si="41"/>
        <v>0</v>
      </c>
      <c r="BP29" s="12">
        <f t="shared" si="42"/>
        <v>0</v>
      </c>
      <c r="BQ29" s="12">
        <f t="shared" si="43"/>
        <v>0</v>
      </c>
      <c r="BR29" s="12"/>
      <c r="BS29" s="12">
        <f t="shared" si="44"/>
        <v>0</v>
      </c>
      <c r="BT29" s="12">
        <f t="shared" si="45"/>
        <v>0</v>
      </c>
      <c r="BU29" s="12">
        <f t="shared" si="46"/>
        <v>0</v>
      </c>
      <c r="BV29" s="12">
        <f t="shared" si="47"/>
        <v>0</v>
      </c>
      <c r="BW29" s="12">
        <f t="shared" si="48"/>
        <v>0</v>
      </c>
      <c r="BX29" s="12"/>
      <c r="BY29" s="12">
        <v>50000000</v>
      </c>
      <c r="BZ29" s="12">
        <v>50000000</v>
      </c>
      <c r="CA29" s="12">
        <f>SUMIFS('[1]TIẾN ĐỘ %'!$M$6:$M$1034,'[1]TIẾN ĐỘ %'!$G$6:$G$1034,$A29,'[1]TIẾN ĐỘ %'!$F$6:$F$1034,$E29)</f>
        <v>50000000</v>
      </c>
      <c r="CB29" s="12">
        <f t="shared" si="49"/>
        <v>150000000</v>
      </c>
      <c r="CC29" s="12"/>
      <c r="CD29" s="12"/>
      <c r="CE29" s="12"/>
      <c r="CF29" s="12">
        <f t="shared" si="106"/>
        <v>0</v>
      </c>
      <c r="CG29" s="12">
        <f t="shared" si="107"/>
        <v>150000000</v>
      </c>
      <c r="CH29" s="12"/>
      <c r="CI29" s="12"/>
      <c r="CJ29" s="12"/>
      <c r="CK29" s="12">
        <f t="shared" si="108"/>
        <v>0</v>
      </c>
      <c r="CL29" s="12"/>
      <c r="CM29" s="12"/>
      <c r="CN29" s="12"/>
      <c r="CO29" s="12">
        <f t="shared" si="53"/>
        <v>0</v>
      </c>
      <c r="CP29" s="12">
        <f t="shared" si="54"/>
        <v>0</v>
      </c>
      <c r="CQ29" s="12"/>
      <c r="CR29" s="12">
        <v>21936000</v>
      </c>
      <c r="CS29" s="12">
        <v>0</v>
      </c>
      <c r="CT29" s="12">
        <v>51648000</v>
      </c>
      <c r="CU29" s="12">
        <v>0</v>
      </c>
      <c r="CV29" s="12">
        <v>4680000</v>
      </c>
      <c r="CW29" s="12">
        <v>0</v>
      </c>
      <c r="CX29" s="12">
        <v>43812000</v>
      </c>
      <c r="CY29" s="12">
        <f>SUMIFS('[1]DATA THÔ IN'!$P$4:$P$12031,'[1]DATA THÔ IN'!$H$4:$H$12031,$A29,'[1]DATA THÔ IN'!$AC$4:$AC$12031,$E29,'[1]DATA THÔ IN'!$AH$4:$AH$12031,"Tiến độ 1")</f>
        <v>33688000</v>
      </c>
      <c r="CZ29" s="12">
        <f>SUMIFS('[1]DATA THÔ IN'!$P$4:$P$12031,'[1]DATA THÔ IN'!$H$4:$H$12031,$A29,'[1]DATA THÔ IN'!$AC$4:$AC$12031,$E29,'[1]DATA THÔ IN'!$AH$4:$AH$12031,"Tiến độ 2")</f>
        <v>16980000</v>
      </c>
      <c r="DA29" s="12">
        <f>SUMIFS('[1]TIẾN ĐỘ %'!$N$6:$N$1034,'[1]TIẾN ĐỘ %'!$G$6:$G$1034,A29,'[1]TIẾN ĐỘ %'!$F$6:$F$1034,$E29)</f>
        <v>79948000</v>
      </c>
      <c r="DB29" s="12">
        <f t="shared" si="89"/>
        <v>175408000</v>
      </c>
      <c r="DC29" s="12"/>
      <c r="DD29" s="12"/>
      <c r="DE29" s="12"/>
      <c r="DF29" s="12"/>
      <c r="DG29" s="12"/>
      <c r="DH29" s="12"/>
      <c r="DI29" s="12"/>
      <c r="DJ29" s="12"/>
      <c r="DK29" s="12"/>
      <c r="DL29" s="12">
        <f t="shared" si="109"/>
        <v>0</v>
      </c>
      <c r="DM29" s="12">
        <f t="shared" si="110"/>
        <v>175408000</v>
      </c>
      <c r="DN29" s="12"/>
      <c r="DO29" s="12"/>
      <c r="DP29" s="12"/>
      <c r="DQ29" s="12"/>
      <c r="DR29" s="12"/>
      <c r="DS29" s="12"/>
      <c r="DT29" s="12"/>
      <c r="DU29" s="12"/>
      <c r="DV29" s="12"/>
      <c r="DW29" s="12">
        <f t="shared" si="111"/>
        <v>0</v>
      </c>
      <c r="DX29" s="12"/>
      <c r="DY29" s="12"/>
      <c r="DZ29" s="12"/>
      <c r="EA29" s="12"/>
      <c r="EB29" s="12"/>
      <c r="EC29" s="12"/>
      <c r="ED29" s="12"/>
      <c r="EE29" s="12"/>
      <c r="EF29" s="12"/>
      <c r="EG29" s="12">
        <f t="shared" si="58"/>
        <v>0</v>
      </c>
      <c r="EH29" s="12">
        <f t="shared" si="59"/>
        <v>0</v>
      </c>
      <c r="EI29" s="12"/>
      <c r="EJ29" s="15">
        <f t="shared" si="60"/>
        <v>0.43872</v>
      </c>
      <c r="EK29" s="15">
        <f t="shared" si="61"/>
        <v>0</v>
      </c>
      <c r="EL29" s="15">
        <f t="shared" si="62"/>
        <v>1.0329600000000001</v>
      </c>
      <c r="EM29" s="16">
        <f t="shared" si="103"/>
        <v>0</v>
      </c>
      <c r="EN29" s="16">
        <f t="shared" si="104"/>
        <v>9.3600000000000003E-2</v>
      </c>
      <c r="EO29" s="16">
        <f t="shared" si="105"/>
        <v>0.87624000000000002</v>
      </c>
      <c r="EP29" s="16">
        <f t="shared" si="92"/>
        <v>0.67376000000000003</v>
      </c>
      <c r="EQ29" s="16">
        <f t="shared" si="93"/>
        <v>0.33960000000000001</v>
      </c>
      <c r="ER29" s="16">
        <f t="shared" si="94"/>
        <v>1.5989599999999999</v>
      </c>
      <c r="ES29" s="16">
        <f t="shared" si="95"/>
        <v>1.1693866666666666</v>
      </c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5">
        <f t="shared" si="112"/>
        <v>0</v>
      </c>
      <c r="FP29" s="15">
        <f t="shared" si="113"/>
        <v>0</v>
      </c>
      <c r="FQ29" s="15">
        <f t="shared" si="114"/>
        <v>0</v>
      </c>
      <c r="FR29" s="17">
        <f t="shared" si="80"/>
        <v>0</v>
      </c>
      <c r="FS29" s="17">
        <f t="shared" si="81"/>
        <v>0</v>
      </c>
      <c r="FT29" s="17">
        <f t="shared" si="82"/>
        <v>0</v>
      </c>
      <c r="FU29" s="18">
        <f t="shared" si="83"/>
        <v>0</v>
      </c>
      <c r="FV29" s="18">
        <f t="shared" si="84"/>
        <v>0</v>
      </c>
      <c r="FW29" s="18">
        <f t="shared" si="85"/>
        <v>0</v>
      </c>
      <c r="FX29" s="18">
        <f t="shared" si="86"/>
        <v>0</v>
      </c>
      <c r="FY29" s="18">
        <f t="shared" si="87"/>
        <v>0</v>
      </c>
      <c r="FZ29" s="19"/>
      <c r="GA29" s="36" t="s">
        <v>483</v>
      </c>
      <c r="GB29" s="36"/>
      <c r="GC29" s="37"/>
    </row>
    <row r="30" spans="1:185" hidden="1" x14ac:dyDescent="0.25">
      <c r="A30" s="8" t="s">
        <v>1301</v>
      </c>
      <c r="B30" s="8" t="s">
        <v>495</v>
      </c>
      <c r="C30" s="28" t="s">
        <v>496</v>
      </c>
      <c r="D30" s="28" t="s">
        <v>497</v>
      </c>
      <c r="E30" s="9" t="s">
        <v>160</v>
      </c>
      <c r="F30" s="28" t="s">
        <v>498</v>
      </c>
      <c r="G30" s="28" t="s">
        <v>485</v>
      </c>
      <c r="H30" s="11">
        <v>3.5000000000000003E-2</v>
      </c>
      <c r="I30" s="11"/>
      <c r="J30" s="11">
        <v>0.01</v>
      </c>
      <c r="K30" s="11">
        <v>0.01</v>
      </c>
      <c r="L30" s="11">
        <v>5.0000000000000001E-3</v>
      </c>
      <c r="M30" s="11">
        <v>5.0000000000000001E-3</v>
      </c>
      <c r="N30" s="11"/>
      <c r="O30" s="12">
        <f t="shared" si="4"/>
        <v>0</v>
      </c>
      <c r="P30" s="12">
        <f t="shared" si="5"/>
        <v>31497.599999999999</v>
      </c>
      <c r="Q30" s="12">
        <f t="shared" si="6"/>
        <v>0</v>
      </c>
      <c r="R30" s="12">
        <f t="shared" si="7"/>
        <v>92408.400000000009</v>
      </c>
      <c r="S30" s="12">
        <f t="shared" si="8"/>
        <v>0</v>
      </c>
      <c r="T30" s="12">
        <f t="shared" si="9"/>
        <v>0</v>
      </c>
      <c r="U30" s="12">
        <f t="shared" si="10"/>
        <v>101904</v>
      </c>
      <c r="V30" s="12">
        <f t="shared" si="11"/>
        <v>101904</v>
      </c>
      <c r="W30" s="12">
        <f t="shared" si="88"/>
        <v>0</v>
      </c>
      <c r="X30" s="12">
        <f t="shared" si="12"/>
        <v>0</v>
      </c>
      <c r="Y30" s="12">
        <f t="shared" si="13"/>
        <v>132822.6</v>
      </c>
      <c r="Z30" s="12">
        <f t="shared" si="14"/>
        <v>74575.199999999997</v>
      </c>
      <c r="AA30" s="12">
        <f t="shared" si="15"/>
        <v>223146.6</v>
      </c>
      <c r="AB30" s="12">
        <f t="shared" si="16"/>
        <v>208729.5</v>
      </c>
      <c r="AC30" s="12"/>
      <c r="AD30" s="12"/>
      <c r="AE30" s="12"/>
      <c r="AF30" s="12">
        <f t="shared" si="17"/>
        <v>0</v>
      </c>
      <c r="AG30" s="12">
        <f t="shared" si="18"/>
        <v>0</v>
      </c>
      <c r="AH30" s="12">
        <f t="shared" si="19"/>
        <v>0</v>
      </c>
      <c r="AI30" s="12"/>
      <c r="AJ30" s="12"/>
      <c r="AK30" s="12"/>
      <c r="AL30" s="12">
        <f t="shared" si="20"/>
        <v>0</v>
      </c>
      <c r="AM30" s="12">
        <f t="shared" si="21"/>
        <v>0</v>
      </c>
      <c r="AN30" s="12">
        <f t="shared" si="22"/>
        <v>0</v>
      </c>
      <c r="AO30" s="12"/>
      <c r="AP30" s="12"/>
      <c r="AQ30" s="12"/>
      <c r="AR30" s="12">
        <f t="shared" si="23"/>
        <v>0</v>
      </c>
      <c r="AS30" s="12">
        <f t="shared" si="24"/>
        <v>0</v>
      </c>
      <c r="AT30" s="12">
        <f t="shared" si="25"/>
        <v>0</v>
      </c>
      <c r="AU30" s="12">
        <f t="shared" si="26"/>
        <v>0</v>
      </c>
      <c r="AV30" s="12">
        <f t="shared" si="27"/>
        <v>0</v>
      </c>
      <c r="AW30" s="12"/>
      <c r="AX30" s="12">
        <f t="shared" si="28"/>
        <v>0</v>
      </c>
      <c r="AY30" s="12">
        <f t="shared" si="29"/>
        <v>0</v>
      </c>
      <c r="AZ30" s="12">
        <f t="shared" si="30"/>
        <v>0</v>
      </c>
      <c r="BA30" s="12"/>
      <c r="BB30" s="12">
        <f t="shared" si="31"/>
        <v>0</v>
      </c>
      <c r="BC30" s="12">
        <f t="shared" si="32"/>
        <v>0</v>
      </c>
      <c r="BD30" s="12">
        <f t="shared" si="33"/>
        <v>0</v>
      </c>
      <c r="BE30" s="12"/>
      <c r="BF30" s="12">
        <f t="shared" si="34"/>
        <v>0</v>
      </c>
      <c r="BG30" s="12">
        <f t="shared" si="35"/>
        <v>0</v>
      </c>
      <c r="BH30" s="12">
        <f t="shared" si="36"/>
        <v>0</v>
      </c>
      <c r="BI30" s="12">
        <f t="shared" si="37"/>
        <v>0</v>
      </c>
      <c r="BJ30" s="12"/>
      <c r="BK30" s="12">
        <f t="shared" si="38"/>
        <v>0</v>
      </c>
      <c r="BL30" s="12">
        <f t="shared" si="39"/>
        <v>0</v>
      </c>
      <c r="BM30" s="12">
        <f t="shared" si="40"/>
        <v>0</v>
      </c>
      <c r="BN30" s="12"/>
      <c r="BO30" s="12">
        <f t="shared" si="41"/>
        <v>0</v>
      </c>
      <c r="BP30" s="12">
        <f t="shared" si="42"/>
        <v>0</v>
      </c>
      <c r="BQ30" s="12">
        <f t="shared" si="43"/>
        <v>0</v>
      </c>
      <c r="BR30" s="12"/>
      <c r="BS30" s="12">
        <f t="shared" si="44"/>
        <v>0</v>
      </c>
      <c r="BT30" s="12">
        <f t="shared" si="45"/>
        <v>0</v>
      </c>
      <c r="BU30" s="12">
        <f t="shared" si="46"/>
        <v>0</v>
      </c>
      <c r="BV30" s="12">
        <f t="shared" si="47"/>
        <v>0</v>
      </c>
      <c r="BW30" s="12">
        <f t="shared" si="48"/>
        <v>0</v>
      </c>
      <c r="BX30" s="12"/>
      <c r="BY30" s="12">
        <v>8000000</v>
      </c>
      <c r="BZ30" s="12">
        <v>10000000</v>
      </c>
      <c r="CA30" s="12">
        <f>SUMIFS('[1]TIẾN ĐỘ %'!$M$6:$M$1034,'[1]TIẾN ĐỘ %'!$G$6:$G$1034,$A30,'[1]TIẾN ĐỘ %'!$F$6:$F$1034,$E30)</f>
        <v>10000000</v>
      </c>
      <c r="CB30" s="12">
        <f t="shared" si="49"/>
        <v>28000000</v>
      </c>
      <c r="CC30" s="12"/>
      <c r="CD30" s="12"/>
      <c r="CE30" s="12"/>
      <c r="CF30" s="12"/>
      <c r="CG30" s="12"/>
      <c r="CH30" s="12"/>
      <c r="CI30" s="12"/>
      <c r="CJ30" s="12"/>
      <c r="CK30" s="12">
        <f t="shared" si="108"/>
        <v>0</v>
      </c>
      <c r="CL30" s="12"/>
      <c r="CM30" s="12"/>
      <c r="CN30" s="12"/>
      <c r="CO30" s="12">
        <f t="shared" si="53"/>
        <v>0</v>
      </c>
      <c r="CP30" s="12">
        <f t="shared" si="54"/>
        <v>0</v>
      </c>
      <c r="CQ30" s="12"/>
      <c r="CR30" s="12">
        <v>3264000</v>
      </c>
      <c r="CS30" s="12">
        <v>0</v>
      </c>
      <c r="CT30" s="12">
        <v>9576000</v>
      </c>
      <c r="CU30" s="12">
        <v>0</v>
      </c>
      <c r="CV30" s="12">
        <v>10560000</v>
      </c>
      <c r="CW30" s="12">
        <v>0</v>
      </c>
      <c r="CX30" s="12">
        <v>10560000</v>
      </c>
      <c r="CY30" s="12">
        <f>SUMIFS('[1]DATA THÔ IN'!$P$4:$P$12031,'[1]DATA THÔ IN'!$H$4:$H$12031,$A30,'[1]DATA THÔ IN'!$AC$4:$AC$12031,$E30,'[1]DATA THÔ IN'!$AH$4:$AH$12031,"Tiến độ 1")</f>
        <v>13764000</v>
      </c>
      <c r="CZ30" s="12">
        <f>SUMIFS('[1]DATA THÔ IN'!$P$4:$P$12031,'[1]DATA THÔ IN'!$H$4:$H$12031,$A30,'[1]DATA THÔ IN'!$AC$4:$AC$12031,$E30,'[1]DATA THÔ IN'!$AH$4:$AH$12031,"Tiến độ 2")</f>
        <v>7728000</v>
      </c>
      <c r="DA30" s="12">
        <f>SUMIFS('[1]TIẾN ĐỘ %'!$N$6:$N$1034,'[1]TIẾN ĐỘ %'!$G$6:$G$1034,A30,'[1]TIẾN ĐỘ %'!$F$6:$F$1034,$E30)</f>
        <v>23124000</v>
      </c>
      <c r="DB30" s="12">
        <f t="shared" si="89"/>
        <v>43260000</v>
      </c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>
        <f t="shared" si="111"/>
        <v>0</v>
      </c>
      <c r="DX30" s="12"/>
      <c r="DY30" s="12"/>
      <c r="DZ30" s="12"/>
      <c r="EA30" s="12"/>
      <c r="EB30" s="12"/>
      <c r="EC30" s="12"/>
      <c r="ED30" s="12"/>
      <c r="EE30" s="12"/>
      <c r="EF30" s="12"/>
      <c r="EG30" s="12">
        <f t="shared" si="58"/>
        <v>0</v>
      </c>
      <c r="EH30" s="12">
        <f t="shared" si="59"/>
        <v>0</v>
      </c>
      <c r="EI30" s="12"/>
      <c r="EJ30" s="15">
        <f t="shared" si="60"/>
        <v>0.40799999999999997</v>
      </c>
      <c r="EK30" s="15">
        <f t="shared" si="61"/>
        <v>0</v>
      </c>
      <c r="EL30" s="15">
        <f t="shared" si="62"/>
        <v>1.1970000000000001</v>
      </c>
      <c r="EM30" s="16">
        <f t="shared" si="103"/>
        <v>0</v>
      </c>
      <c r="EN30" s="16">
        <f t="shared" si="104"/>
        <v>1.056</v>
      </c>
      <c r="EO30" s="16">
        <f t="shared" si="105"/>
        <v>1.056</v>
      </c>
      <c r="EP30" s="16">
        <f t="shared" si="92"/>
        <v>1.3764000000000001</v>
      </c>
      <c r="EQ30" s="16">
        <f t="shared" si="93"/>
        <v>0.77280000000000004</v>
      </c>
      <c r="ER30" s="16">
        <f t="shared" si="94"/>
        <v>2.3123999999999998</v>
      </c>
      <c r="ES30" s="16">
        <f t="shared" si="95"/>
        <v>1.5449999999999999</v>
      </c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5">
        <f t="shared" si="112"/>
        <v>0</v>
      </c>
      <c r="FP30" s="15">
        <f t="shared" si="113"/>
        <v>0</v>
      </c>
      <c r="FQ30" s="15">
        <f t="shared" si="114"/>
        <v>0</v>
      </c>
      <c r="FR30" s="17">
        <f t="shared" si="80"/>
        <v>0</v>
      </c>
      <c r="FS30" s="17">
        <f t="shared" si="81"/>
        <v>0</v>
      </c>
      <c r="FT30" s="17">
        <f t="shared" si="82"/>
        <v>0</v>
      </c>
      <c r="FU30" s="18">
        <f t="shared" si="83"/>
        <v>0</v>
      </c>
      <c r="FV30" s="18">
        <f t="shared" si="84"/>
        <v>0</v>
      </c>
      <c r="FW30" s="18">
        <f t="shared" si="85"/>
        <v>0</v>
      </c>
      <c r="FX30" s="18">
        <f t="shared" si="86"/>
        <v>0</v>
      </c>
      <c r="FY30" s="18">
        <f t="shared" si="87"/>
        <v>0</v>
      </c>
      <c r="FZ30" s="19"/>
      <c r="GA30" s="36" t="s">
        <v>497</v>
      </c>
      <c r="GB30" s="36"/>
      <c r="GC30" s="37"/>
    </row>
    <row r="31" spans="1:185" hidden="1" x14ac:dyDescent="0.25">
      <c r="A31" s="8" t="s">
        <v>1302</v>
      </c>
      <c r="B31" s="8" t="s">
        <v>499</v>
      </c>
      <c r="C31" s="28" t="s">
        <v>500</v>
      </c>
      <c r="D31" s="28" t="s">
        <v>483</v>
      </c>
      <c r="E31" s="9" t="s">
        <v>160</v>
      </c>
      <c r="F31" s="28" t="s">
        <v>484</v>
      </c>
      <c r="G31" s="28" t="s">
        <v>485</v>
      </c>
      <c r="H31" s="11">
        <v>3.5000000000000003E-2</v>
      </c>
      <c r="I31" s="11"/>
      <c r="J31" s="11">
        <v>0.01</v>
      </c>
      <c r="K31" s="11">
        <v>0.01</v>
      </c>
      <c r="L31" s="11">
        <v>5.0000000000000001E-3</v>
      </c>
      <c r="M31" s="11">
        <v>5.0000000000000001E-3</v>
      </c>
      <c r="N31" s="11"/>
      <c r="O31" s="12">
        <f t="shared" si="4"/>
        <v>0</v>
      </c>
      <c r="P31" s="12">
        <f t="shared" si="5"/>
        <v>363959.39999999997</v>
      </c>
      <c r="Q31" s="12">
        <f t="shared" si="6"/>
        <v>221641.19999999998</v>
      </c>
      <c r="R31" s="12">
        <f t="shared" si="7"/>
        <v>585600.6</v>
      </c>
      <c r="S31" s="12">
        <f t="shared" si="8"/>
        <v>0</v>
      </c>
      <c r="T31" s="12">
        <f t="shared" si="9"/>
        <v>251054</v>
      </c>
      <c r="U31" s="12">
        <f t="shared" si="10"/>
        <v>337210</v>
      </c>
      <c r="V31" s="12">
        <f t="shared" si="11"/>
        <v>588264</v>
      </c>
      <c r="W31" s="12">
        <f t="shared" si="88"/>
        <v>260160</v>
      </c>
      <c r="X31" s="12">
        <f t="shared" si="12"/>
        <v>0</v>
      </c>
      <c r="Y31" s="12">
        <f t="shared" si="13"/>
        <v>596601.59999999998</v>
      </c>
      <c r="Z31" s="12">
        <f t="shared" si="14"/>
        <v>598222.79999999993</v>
      </c>
      <c r="AA31" s="12">
        <f t="shared" si="15"/>
        <v>1663235.4</v>
      </c>
      <c r="AB31" s="12">
        <f t="shared" si="16"/>
        <v>1418550</v>
      </c>
      <c r="AC31" s="12"/>
      <c r="AD31" s="12"/>
      <c r="AE31" s="12"/>
      <c r="AF31" s="12">
        <f t="shared" si="17"/>
        <v>0</v>
      </c>
      <c r="AG31" s="12">
        <f t="shared" si="18"/>
        <v>0</v>
      </c>
      <c r="AH31" s="12">
        <f t="shared" si="19"/>
        <v>0</v>
      </c>
      <c r="AI31" s="12"/>
      <c r="AJ31" s="12"/>
      <c r="AK31" s="12"/>
      <c r="AL31" s="12">
        <f t="shared" si="20"/>
        <v>0</v>
      </c>
      <c r="AM31" s="12">
        <f t="shared" si="21"/>
        <v>0</v>
      </c>
      <c r="AN31" s="12">
        <f t="shared" si="22"/>
        <v>0</v>
      </c>
      <c r="AO31" s="12"/>
      <c r="AP31" s="12"/>
      <c r="AQ31" s="12"/>
      <c r="AR31" s="12">
        <f t="shared" si="23"/>
        <v>0</v>
      </c>
      <c r="AS31" s="12">
        <f t="shared" si="24"/>
        <v>0</v>
      </c>
      <c r="AT31" s="12">
        <f t="shared" si="25"/>
        <v>0</v>
      </c>
      <c r="AU31" s="12">
        <f t="shared" si="26"/>
        <v>0</v>
      </c>
      <c r="AV31" s="12">
        <f t="shared" si="27"/>
        <v>0</v>
      </c>
      <c r="AW31" s="12"/>
      <c r="AX31" s="12">
        <f t="shared" si="28"/>
        <v>0</v>
      </c>
      <c r="AY31" s="12">
        <f t="shared" si="29"/>
        <v>0</v>
      </c>
      <c r="AZ31" s="12">
        <f t="shared" si="30"/>
        <v>0</v>
      </c>
      <c r="BA31" s="12"/>
      <c r="BB31" s="12">
        <f t="shared" si="31"/>
        <v>0</v>
      </c>
      <c r="BC31" s="12">
        <f t="shared" si="32"/>
        <v>0</v>
      </c>
      <c r="BD31" s="12">
        <f t="shared" si="33"/>
        <v>0</v>
      </c>
      <c r="BE31" s="12"/>
      <c r="BF31" s="12">
        <f t="shared" si="34"/>
        <v>0</v>
      </c>
      <c r="BG31" s="12">
        <f t="shared" si="35"/>
        <v>0</v>
      </c>
      <c r="BH31" s="12">
        <f t="shared" si="36"/>
        <v>0</v>
      </c>
      <c r="BI31" s="12">
        <f t="shared" si="37"/>
        <v>0</v>
      </c>
      <c r="BJ31" s="12"/>
      <c r="BK31" s="12">
        <f t="shared" si="38"/>
        <v>0</v>
      </c>
      <c r="BL31" s="12">
        <f t="shared" si="39"/>
        <v>0</v>
      </c>
      <c r="BM31" s="12">
        <f t="shared" si="40"/>
        <v>0</v>
      </c>
      <c r="BN31" s="12"/>
      <c r="BO31" s="12">
        <f t="shared" si="41"/>
        <v>0</v>
      </c>
      <c r="BP31" s="12">
        <f t="shared" si="42"/>
        <v>0</v>
      </c>
      <c r="BQ31" s="12">
        <f t="shared" si="43"/>
        <v>0</v>
      </c>
      <c r="BR31" s="12"/>
      <c r="BS31" s="12">
        <f t="shared" si="44"/>
        <v>0</v>
      </c>
      <c r="BT31" s="12">
        <f t="shared" si="45"/>
        <v>0</v>
      </c>
      <c r="BU31" s="12">
        <f t="shared" si="46"/>
        <v>0</v>
      </c>
      <c r="BV31" s="12">
        <f t="shared" si="47"/>
        <v>0</v>
      </c>
      <c r="BW31" s="12">
        <f t="shared" si="48"/>
        <v>0</v>
      </c>
      <c r="BX31" s="12"/>
      <c r="BY31" s="12">
        <v>60000000</v>
      </c>
      <c r="BZ31" s="12">
        <v>60000000</v>
      </c>
      <c r="CA31" s="12">
        <f>SUMIFS('[1]TIẾN ĐỘ %'!$M$6:$M$1034,'[1]TIẾN ĐỘ %'!$G$6:$G$1034,$A31,'[1]TIẾN ĐỘ %'!$F$6:$F$1034,$E31)</f>
        <v>80000000</v>
      </c>
      <c r="CB31" s="12">
        <f t="shared" si="49"/>
        <v>200000000</v>
      </c>
      <c r="CC31" s="12"/>
      <c r="CD31" s="12"/>
      <c r="CE31" s="12"/>
      <c r="CF31" s="12"/>
      <c r="CG31" s="12"/>
      <c r="CH31" s="12"/>
      <c r="CI31" s="12"/>
      <c r="CJ31" s="12"/>
      <c r="CK31" s="12">
        <f t="shared" si="108"/>
        <v>0</v>
      </c>
      <c r="CL31" s="12"/>
      <c r="CM31" s="12"/>
      <c r="CN31" s="12"/>
      <c r="CO31" s="12">
        <f t="shared" si="53"/>
        <v>0</v>
      </c>
      <c r="CP31" s="12">
        <f t="shared" si="54"/>
        <v>0</v>
      </c>
      <c r="CQ31" s="12"/>
      <c r="CR31" s="12">
        <v>37716000</v>
      </c>
      <c r="CS31" s="12">
        <v>22968000</v>
      </c>
      <c r="CT31" s="12">
        <v>60684000</v>
      </c>
      <c r="CU31" s="12">
        <v>26016000</v>
      </c>
      <c r="CV31" s="12">
        <v>34944000</v>
      </c>
      <c r="CW31" s="12">
        <v>26016000</v>
      </c>
      <c r="CX31" s="12">
        <v>60960000</v>
      </c>
      <c r="CY31" s="12">
        <f>SUMIFS('[1]DATA THÔ IN'!$P$4:$P$12031,'[1]DATA THÔ IN'!$H$4:$H$12031,$A31,'[1]DATA THÔ IN'!$AC$4:$AC$12031,$E31,'[1]DATA THÔ IN'!$AH$4:$AH$12031,"Tiến độ 1")</f>
        <v>61824000</v>
      </c>
      <c r="CZ31" s="12">
        <f>SUMIFS('[1]DATA THÔ IN'!$P$4:$P$12031,'[1]DATA THÔ IN'!$H$4:$H$12031,$A31,'[1]DATA THÔ IN'!$AC$4:$AC$12031,$E31,'[1]DATA THÔ IN'!$AH$4:$AH$12031,"Tiến độ 2")</f>
        <v>61992000</v>
      </c>
      <c r="DA31" s="12">
        <f>SUMIFS('[1]TIẾN ĐỘ %'!$N$6:$N$1034,'[1]TIẾN ĐỘ %'!$G$6:$G$1034,A31,'[1]TIẾN ĐỘ %'!$F$6:$F$1034,$E31)</f>
        <v>172356000</v>
      </c>
      <c r="DB31" s="12">
        <f t="shared" si="89"/>
        <v>294000000</v>
      </c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>
        <f t="shared" si="111"/>
        <v>0</v>
      </c>
      <c r="DX31" s="12"/>
      <c r="DY31" s="12"/>
      <c r="DZ31" s="12"/>
      <c r="EA31" s="12"/>
      <c r="EB31" s="12"/>
      <c r="EC31" s="12"/>
      <c r="ED31" s="12"/>
      <c r="EE31" s="12"/>
      <c r="EF31" s="12"/>
      <c r="EG31" s="12">
        <f t="shared" si="58"/>
        <v>0</v>
      </c>
      <c r="EH31" s="12">
        <f t="shared" si="59"/>
        <v>0</v>
      </c>
      <c r="EI31" s="12"/>
      <c r="EJ31" s="15">
        <f t="shared" si="60"/>
        <v>0.62860000000000005</v>
      </c>
      <c r="EK31" s="15">
        <f t="shared" si="61"/>
        <v>0.38279999999999997</v>
      </c>
      <c r="EL31" s="15">
        <f t="shared" si="62"/>
        <v>1.0114000000000001</v>
      </c>
      <c r="EM31" s="16">
        <f t="shared" si="103"/>
        <v>0.43359999999999999</v>
      </c>
      <c r="EN31" s="16">
        <f t="shared" si="104"/>
        <v>0.58240000000000003</v>
      </c>
      <c r="EO31" s="16">
        <f t="shared" si="105"/>
        <v>1.016</v>
      </c>
      <c r="EP31" s="16">
        <f t="shared" si="92"/>
        <v>0.77280000000000004</v>
      </c>
      <c r="EQ31" s="16">
        <f t="shared" si="93"/>
        <v>0.77490000000000003</v>
      </c>
      <c r="ER31" s="16">
        <f t="shared" si="94"/>
        <v>2.1544500000000002</v>
      </c>
      <c r="ES31" s="16">
        <f t="shared" si="95"/>
        <v>1.47</v>
      </c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5">
        <f t="shared" si="112"/>
        <v>0</v>
      </c>
      <c r="FP31" s="15">
        <f t="shared" si="113"/>
        <v>0</v>
      </c>
      <c r="FQ31" s="15">
        <f t="shared" si="114"/>
        <v>0</v>
      </c>
      <c r="FR31" s="17">
        <f t="shared" si="80"/>
        <v>0</v>
      </c>
      <c r="FS31" s="17">
        <f t="shared" si="81"/>
        <v>0</v>
      </c>
      <c r="FT31" s="17">
        <f t="shared" si="82"/>
        <v>0</v>
      </c>
      <c r="FU31" s="18">
        <f t="shared" si="83"/>
        <v>0</v>
      </c>
      <c r="FV31" s="18">
        <f t="shared" si="84"/>
        <v>0</v>
      </c>
      <c r="FW31" s="18">
        <f t="shared" si="85"/>
        <v>0</v>
      </c>
      <c r="FX31" s="18">
        <f t="shared" si="86"/>
        <v>0</v>
      </c>
      <c r="FY31" s="18">
        <f t="shared" si="87"/>
        <v>0</v>
      </c>
      <c r="FZ31" s="19"/>
      <c r="GA31" s="36" t="s">
        <v>483</v>
      </c>
      <c r="GB31" s="36"/>
      <c r="GC31" s="37"/>
    </row>
    <row r="32" spans="1:185" hidden="1" x14ac:dyDescent="0.25">
      <c r="A32" s="8" t="s">
        <v>1303</v>
      </c>
      <c r="B32" s="8" t="s">
        <v>501</v>
      </c>
      <c r="C32" s="28" t="s">
        <v>502</v>
      </c>
      <c r="D32" s="28" t="s">
        <v>492</v>
      </c>
      <c r="E32" s="9" t="s">
        <v>160</v>
      </c>
      <c r="F32" s="28" t="s">
        <v>484</v>
      </c>
      <c r="G32" s="28" t="s">
        <v>485</v>
      </c>
      <c r="H32" s="11">
        <v>3.5000000000000003E-2</v>
      </c>
      <c r="I32" s="11"/>
      <c r="J32" s="11">
        <v>0.01</v>
      </c>
      <c r="K32" s="11">
        <v>0.01</v>
      </c>
      <c r="L32" s="11">
        <v>5.0000000000000001E-3</v>
      </c>
      <c r="M32" s="11">
        <v>5.0000000000000001E-3</v>
      </c>
      <c r="N32" s="11"/>
      <c r="O32" s="12">
        <f t="shared" si="4"/>
        <v>0</v>
      </c>
      <c r="P32" s="12">
        <f t="shared" si="5"/>
        <v>136653.65</v>
      </c>
      <c r="Q32" s="12">
        <f t="shared" si="6"/>
        <v>114236.7</v>
      </c>
      <c r="R32" s="12">
        <f t="shared" si="7"/>
        <v>250890.35</v>
      </c>
      <c r="S32" s="12">
        <f t="shared" si="8"/>
        <v>0</v>
      </c>
      <c r="T32" s="12">
        <f t="shared" si="9"/>
        <v>237680</v>
      </c>
      <c r="U32" s="12">
        <f t="shared" si="10"/>
        <v>0</v>
      </c>
      <c r="V32" s="12">
        <f t="shared" si="11"/>
        <v>237680</v>
      </c>
      <c r="W32" s="12">
        <f t="shared" si="88"/>
        <v>246300</v>
      </c>
      <c r="X32" s="12">
        <f t="shared" si="12"/>
        <v>0</v>
      </c>
      <c r="Y32" s="12">
        <f t="shared" si="13"/>
        <v>394376.2</v>
      </c>
      <c r="Z32" s="12">
        <f t="shared" si="14"/>
        <v>0</v>
      </c>
      <c r="AA32" s="12">
        <f t="shared" si="15"/>
        <v>394376.2</v>
      </c>
      <c r="AB32" s="12">
        <f t="shared" si="16"/>
        <v>441473.02499999997</v>
      </c>
      <c r="AC32" s="12"/>
      <c r="AD32" s="12"/>
      <c r="AE32" s="12"/>
      <c r="AF32" s="12">
        <f t="shared" si="17"/>
        <v>0</v>
      </c>
      <c r="AG32" s="12">
        <f t="shared" si="18"/>
        <v>0</v>
      </c>
      <c r="AH32" s="12">
        <f t="shared" si="19"/>
        <v>0</v>
      </c>
      <c r="AI32" s="12"/>
      <c r="AJ32" s="12"/>
      <c r="AK32" s="12"/>
      <c r="AL32" s="12">
        <f t="shared" si="20"/>
        <v>0</v>
      </c>
      <c r="AM32" s="12">
        <f t="shared" si="21"/>
        <v>0</v>
      </c>
      <c r="AN32" s="12">
        <f t="shared" si="22"/>
        <v>0</v>
      </c>
      <c r="AO32" s="12"/>
      <c r="AP32" s="12"/>
      <c r="AQ32" s="12"/>
      <c r="AR32" s="12">
        <f t="shared" si="23"/>
        <v>0</v>
      </c>
      <c r="AS32" s="12">
        <f t="shared" si="24"/>
        <v>0</v>
      </c>
      <c r="AT32" s="12">
        <f t="shared" si="25"/>
        <v>0</v>
      </c>
      <c r="AU32" s="12">
        <f t="shared" si="26"/>
        <v>0</v>
      </c>
      <c r="AV32" s="12">
        <f t="shared" si="27"/>
        <v>0</v>
      </c>
      <c r="AW32" s="12"/>
      <c r="AX32" s="12">
        <f t="shared" si="28"/>
        <v>0</v>
      </c>
      <c r="AY32" s="12">
        <f t="shared" si="29"/>
        <v>0</v>
      </c>
      <c r="AZ32" s="12">
        <f t="shared" si="30"/>
        <v>0</v>
      </c>
      <c r="BA32" s="12"/>
      <c r="BB32" s="12">
        <f t="shared" si="31"/>
        <v>0</v>
      </c>
      <c r="BC32" s="12">
        <f t="shared" si="32"/>
        <v>0</v>
      </c>
      <c r="BD32" s="12">
        <f t="shared" si="33"/>
        <v>0</v>
      </c>
      <c r="BE32" s="12"/>
      <c r="BF32" s="12">
        <f t="shared" si="34"/>
        <v>0</v>
      </c>
      <c r="BG32" s="12">
        <f t="shared" si="35"/>
        <v>0</v>
      </c>
      <c r="BH32" s="12">
        <f t="shared" si="36"/>
        <v>0</v>
      </c>
      <c r="BI32" s="12">
        <f t="shared" si="37"/>
        <v>0</v>
      </c>
      <c r="BJ32" s="12"/>
      <c r="BK32" s="12">
        <f t="shared" si="38"/>
        <v>0</v>
      </c>
      <c r="BL32" s="12">
        <f t="shared" si="39"/>
        <v>0</v>
      </c>
      <c r="BM32" s="12">
        <f t="shared" si="40"/>
        <v>0</v>
      </c>
      <c r="BN32" s="12"/>
      <c r="BO32" s="12">
        <f t="shared" si="41"/>
        <v>0</v>
      </c>
      <c r="BP32" s="12">
        <f t="shared" si="42"/>
        <v>0</v>
      </c>
      <c r="BQ32" s="12">
        <f t="shared" si="43"/>
        <v>0</v>
      </c>
      <c r="BR32" s="12"/>
      <c r="BS32" s="12">
        <f t="shared" si="44"/>
        <v>0</v>
      </c>
      <c r="BT32" s="12">
        <f t="shared" si="45"/>
        <v>0</v>
      </c>
      <c r="BU32" s="12">
        <f t="shared" si="46"/>
        <v>0</v>
      </c>
      <c r="BV32" s="12">
        <f t="shared" si="47"/>
        <v>0</v>
      </c>
      <c r="BW32" s="12">
        <f t="shared" si="48"/>
        <v>0</v>
      </c>
      <c r="BX32" s="12"/>
      <c r="BY32" s="12">
        <v>25000000</v>
      </c>
      <c r="BZ32" s="12">
        <v>20000000</v>
      </c>
      <c r="CA32" s="12">
        <f>SUMIFS('[1]TIẾN ĐỘ %'!$M$6:$M$1034,'[1]TIẾN ĐỘ %'!$G$6:$G$1034,$A32,'[1]TIẾN ĐỘ %'!$F$6:$F$1034,$E32)</f>
        <v>40000000</v>
      </c>
      <c r="CB32" s="12">
        <f t="shared" si="49"/>
        <v>85000000</v>
      </c>
      <c r="CC32" s="12"/>
      <c r="CD32" s="12"/>
      <c r="CE32" s="12"/>
      <c r="CF32" s="12"/>
      <c r="CG32" s="12"/>
      <c r="CH32" s="12"/>
      <c r="CI32" s="12"/>
      <c r="CJ32" s="12"/>
      <c r="CK32" s="12">
        <f t="shared" si="108"/>
        <v>0</v>
      </c>
      <c r="CL32" s="12"/>
      <c r="CM32" s="12"/>
      <c r="CN32" s="12"/>
      <c r="CO32" s="12">
        <f t="shared" si="53"/>
        <v>0</v>
      </c>
      <c r="CP32" s="12">
        <f t="shared" si="54"/>
        <v>0</v>
      </c>
      <c r="CQ32" s="12"/>
      <c r="CR32" s="12">
        <v>14161000</v>
      </c>
      <c r="CS32" s="12">
        <v>11838000</v>
      </c>
      <c r="CT32" s="12">
        <v>25999000</v>
      </c>
      <c r="CU32" s="12">
        <v>24630000</v>
      </c>
      <c r="CV32" s="12">
        <v>0</v>
      </c>
      <c r="CW32" s="12">
        <v>24630000</v>
      </c>
      <c r="CX32" s="12">
        <v>24630000</v>
      </c>
      <c r="CY32" s="12">
        <f>SUMIFS('[1]DATA THÔ IN'!$P$4:$P$12031,'[1]DATA THÔ IN'!$H$4:$H$12031,$A32,'[1]DATA THÔ IN'!$AC$4:$AC$12031,$E32,'[1]DATA THÔ IN'!$AH$4:$AH$12031,"Tiến độ 1")</f>
        <v>40868000</v>
      </c>
      <c r="CZ32" s="12">
        <f>SUMIFS('[1]DATA THÔ IN'!$P$4:$P$12031,'[1]DATA THÔ IN'!$H$4:$H$12031,$A32,'[1]DATA THÔ IN'!$AC$4:$AC$12031,$E32,'[1]DATA THÔ IN'!$AH$4:$AH$12031,"Tiến độ 2")</f>
        <v>0</v>
      </c>
      <c r="DA32" s="12">
        <f>SUMIFS('[1]TIẾN ĐỘ %'!$N$6:$N$1034,'[1]TIẾN ĐỘ %'!$G$6:$G$1034,A32,'[1]TIẾN ĐỘ %'!$F$6:$F$1034,$E32)</f>
        <v>40868000</v>
      </c>
      <c r="DB32" s="12">
        <f t="shared" si="89"/>
        <v>91497000</v>
      </c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>
        <f t="shared" si="111"/>
        <v>0</v>
      </c>
      <c r="DX32" s="12"/>
      <c r="DY32" s="12"/>
      <c r="DZ32" s="12"/>
      <c r="EA32" s="12"/>
      <c r="EB32" s="12"/>
      <c r="EC32" s="12"/>
      <c r="ED32" s="12"/>
      <c r="EE32" s="12"/>
      <c r="EF32" s="12"/>
      <c r="EG32" s="12">
        <f t="shared" si="58"/>
        <v>0</v>
      </c>
      <c r="EH32" s="12">
        <f t="shared" si="59"/>
        <v>0</v>
      </c>
      <c r="EI32" s="12"/>
      <c r="EJ32" s="15">
        <f t="shared" si="60"/>
        <v>0.56644000000000005</v>
      </c>
      <c r="EK32" s="15">
        <f t="shared" si="61"/>
        <v>0.47352</v>
      </c>
      <c r="EL32" s="15">
        <f t="shared" si="62"/>
        <v>1.03996</v>
      </c>
      <c r="EM32" s="16">
        <f t="shared" si="103"/>
        <v>1.2315</v>
      </c>
      <c r="EN32" s="16">
        <f t="shared" si="104"/>
        <v>0</v>
      </c>
      <c r="EO32" s="16">
        <f t="shared" si="105"/>
        <v>1.2315</v>
      </c>
      <c r="EP32" s="16">
        <f t="shared" si="92"/>
        <v>1.0217000000000001</v>
      </c>
      <c r="EQ32" s="16">
        <f t="shared" si="93"/>
        <v>0</v>
      </c>
      <c r="ER32" s="16">
        <f t="shared" si="94"/>
        <v>1.0217000000000001</v>
      </c>
      <c r="ES32" s="16">
        <f t="shared" si="95"/>
        <v>1.0764352941176472</v>
      </c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5">
        <f t="shared" si="112"/>
        <v>0</v>
      </c>
      <c r="FP32" s="15">
        <f t="shared" si="113"/>
        <v>0</v>
      </c>
      <c r="FQ32" s="15">
        <f t="shared" si="114"/>
        <v>0</v>
      </c>
      <c r="FR32" s="17">
        <f t="shared" si="80"/>
        <v>0</v>
      </c>
      <c r="FS32" s="17">
        <f t="shared" si="81"/>
        <v>0</v>
      </c>
      <c r="FT32" s="17">
        <f t="shared" si="82"/>
        <v>0</v>
      </c>
      <c r="FU32" s="18">
        <f t="shared" si="83"/>
        <v>0</v>
      </c>
      <c r="FV32" s="18">
        <f t="shared" si="84"/>
        <v>0</v>
      </c>
      <c r="FW32" s="18">
        <f t="shared" si="85"/>
        <v>0</v>
      </c>
      <c r="FX32" s="18">
        <f t="shared" si="86"/>
        <v>0</v>
      </c>
      <c r="FY32" s="18">
        <f t="shared" si="87"/>
        <v>0</v>
      </c>
      <c r="FZ32" s="19"/>
      <c r="GA32" s="36" t="str">
        <f>D32</f>
        <v>Quách Học Hiếu</v>
      </c>
      <c r="GB32" s="36"/>
      <c r="GC32" s="37"/>
    </row>
    <row r="33" spans="1:185" hidden="1" x14ac:dyDescent="0.25">
      <c r="A33" s="8" t="s">
        <v>1305</v>
      </c>
      <c r="B33" s="8" t="s">
        <v>507</v>
      </c>
      <c r="C33" s="28" t="s">
        <v>508</v>
      </c>
      <c r="D33" s="28" t="s">
        <v>497</v>
      </c>
      <c r="E33" s="9" t="s">
        <v>160</v>
      </c>
      <c r="F33" s="28" t="s">
        <v>498</v>
      </c>
      <c r="G33" s="28" t="s">
        <v>485</v>
      </c>
      <c r="H33" s="11">
        <v>3.5000000000000003E-2</v>
      </c>
      <c r="I33" s="11"/>
      <c r="J33" s="11">
        <v>0.01</v>
      </c>
      <c r="K33" s="11">
        <v>0.01</v>
      </c>
      <c r="L33" s="11">
        <v>5.0000000000000001E-3</v>
      </c>
      <c r="M33" s="11">
        <v>5.0000000000000001E-3</v>
      </c>
      <c r="N33" s="11"/>
      <c r="O33" s="12">
        <f t="shared" si="4"/>
        <v>0</v>
      </c>
      <c r="P33" s="12">
        <f t="shared" si="5"/>
        <v>93421.65</v>
      </c>
      <c r="Q33" s="12">
        <f t="shared" si="6"/>
        <v>20795.75</v>
      </c>
      <c r="R33" s="12">
        <f t="shared" si="7"/>
        <v>114217.40000000001</v>
      </c>
      <c r="S33" s="12">
        <f t="shared" si="8"/>
        <v>0</v>
      </c>
      <c r="T33" s="12">
        <f t="shared" si="9"/>
        <v>104423</v>
      </c>
      <c r="U33" s="12">
        <f t="shared" si="10"/>
        <v>19252</v>
      </c>
      <c r="V33" s="12">
        <f t="shared" si="11"/>
        <v>123674</v>
      </c>
      <c r="W33" s="12">
        <f t="shared" si="88"/>
        <v>108210</v>
      </c>
      <c r="X33" s="12">
        <f t="shared" si="12"/>
        <v>0</v>
      </c>
      <c r="Y33" s="12">
        <f t="shared" si="13"/>
        <v>66951.7</v>
      </c>
      <c r="Z33" s="12">
        <f t="shared" si="14"/>
        <v>33360.049999999996</v>
      </c>
      <c r="AA33" s="12">
        <f t="shared" si="15"/>
        <v>100311.75</v>
      </c>
      <c r="AB33" s="12">
        <f t="shared" si="16"/>
        <v>169101.77499999999</v>
      </c>
      <c r="AC33" s="12"/>
      <c r="AD33" s="12"/>
      <c r="AE33" s="12"/>
      <c r="AF33" s="12">
        <f t="shared" si="17"/>
        <v>0</v>
      </c>
      <c r="AG33" s="12">
        <f t="shared" si="18"/>
        <v>0</v>
      </c>
      <c r="AH33" s="12">
        <f t="shared" si="19"/>
        <v>0</v>
      </c>
      <c r="AI33" s="12"/>
      <c r="AJ33" s="12"/>
      <c r="AK33" s="12"/>
      <c r="AL33" s="12">
        <f t="shared" si="20"/>
        <v>0</v>
      </c>
      <c r="AM33" s="12">
        <f t="shared" si="21"/>
        <v>0</v>
      </c>
      <c r="AN33" s="12">
        <f t="shared" si="22"/>
        <v>0</v>
      </c>
      <c r="AO33" s="12"/>
      <c r="AP33" s="12"/>
      <c r="AQ33" s="12"/>
      <c r="AR33" s="12">
        <f t="shared" si="23"/>
        <v>0</v>
      </c>
      <c r="AS33" s="12">
        <f t="shared" si="24"/>
        <v>0</v>
      </c>
      <c r="AT33" s="12">
        <f t="shared" si="25"/>
        <v>0</v>
      </c>
      <c r="AU33" s="12">
        <f t="shared" si="26"/>
        <v>0</v>
      </c>
      <c r="AV33" s="12">
        <f t="shared" si="27"/>
        <v>0</v>
      </c>
      <c r="AW33" s="12"/>
      <c r="AX33" s="12">
        <f t="shared" si="28"/>
        <v>0</v>
      </c>
      <c r="AY33" s="12">
        <f t="shared" si="29"/>
        <v>0</v>
      </c>
      <c r="AZ33" s="12">
        <f t="shared" si="30"/>
        <v>0</v>
      </c>
      <c r="BA33" s="12"/>
      <c r="BB33" s="12">
        <f t="shared" si="31"/>
        <v>0</v>
      </c>
      <c r="BC33" s="12">
        <f t="shared" si="32"/>
        <v>0</v>
      </c>
      <c r="BD33" s="12">
        <f t="shared" si="33"/>
        <v>0</v>
      </c>
      <c r="BE33" s="12"/>
      <c r="BF33" s="12">
        <f t="shared" si="34"/>
        <v>0</v>
      </c>
      <c r="BG33" s="12">
        <f t="shared" si="35"/>
        <v>0</v>
      </c>
      <c r="BH33" s="12">
        <f t="shared" si="36"/>
        <v>0</v>
      </c>
      <c r="BI33" s="12">
        <f t="shared" si="37"/>
        <v>0</v>
      </c>
      <c r="BJ33" s="12"/>
      <c r="BK33" s="12">
        <f t="shared" si="38"/>
        <v>0</v>
      </c>
      <c r="BL33" s="12">
        <f t="shared" si="39"/>
        <v>0</v>
      </c>
      <c r="BM33" s="12">
        <f t="shared" si="40"/>
        <v>0</v>
      </c>
      <c r="BN33" s="12"/>
      <c r="BO33" s="12">
        <f t="shared" si="41"/>
        <v>0</v>
      </c>
      <c r="BP33" s="12">
        <f t="shared" si="42"/>
        <v>0</v>
      </c>
      <c r="BQ33" s="12">
        <f t="shared" si="43"/>
        <v>0</v>
      </c>
      <c r="BR33" s="12"/>
      <c r="BS33" s="12">
        <f t="shared" si="44"/>
        <v>0</v>
      </c>
      <c r="BT33" s="12">
        <f t="shared" si="45"/>
        <v>0</v>
      </c>
      <c r="BU33" s="12">
        <f t="shared" si="46"/>
        <v>0</v>
      </c>
      <c r="BV33" s="12">
        <f t="shared" si="47"/>
        <v>0</v>
      </c>
      <c r="BW33" s="12">
        <f t="shared" si="48"/>
        <v>0</v>
      </c>
      <c r="BX33" s="12"/>
      <c r="BY33" s="12">
        <v>10000000</v>
      </c>
      <c r="BZ33" s="12">
        <v>10000000</v>
      </c>
      <c r="CA33" s="12">
        <f>SUMIFS('[1]TIẾN ĐỘ %'!$M$6:$M$1034,'[1]TIẾN ĐỘ %'!$G$6:$G$1034,$A33,'[1]TIẾN ĐỘ %'!$F$6:$F$1034,$E33)</f>
        <v>10000000</v>
      </c>
      <c r="CB33" s="12">
        <f t="shared" si="49"/>
        <v>30000000</v>
      </c>
      <c r="CC33" s="12"/>
      <c r="CD33" s="12"/>
      <c r="CE33" s="12"/>
      <c r="CF33" s="12"/>
      <c r="CG33" s="12"/>
      <c r="CH33" s="12"/>
      <c r="CI33" s="12"/>
      <c r="CJ33" s="12"/>
      <c r="CK33" s="12">
        <f t="shared" si="108"/>
        <v>0</v>
      </c>
      <c r="CL33" s="12"/>
      <c r="CM33" s="12"/>
      <c r="CN33" s="12"/>
      <c r="CO33" s="12">
        <f t="shared" si="53"/>
        <v>0</v>
      </c>
      <c r="CP33" s="12">
        <f t="shared" si="54"/>
        <v>0</v>
      </c>
      <c r="CQ33" s="12"/>
      <c r="CR33" s="12">
        <v>9681000</v>
      </c>
      <c r="CS33" s="12">
        <v>2155000</v>
      </c>
      <c r="CT33" s="12">
        <v>11836000</v>
      </c>
      <c r="CU33" s="12">
        <v>10821000</v>
      </c>
      <c r="CV33" s="12">
        <v>1995000</v>
      </c>
      <c r="CW33" s="12">
        <v>10821000</v>
      </c>
      <c r="CX33" s="12">
        <v>12816000</v>
      </c>
      <c r="CY33" s="12">
        <f>SUMIFS('[1]DATA THÔ IN'!$P$4:$P$12031,'[1]DATA THÔ IN'!$H$4:$H$12031,$A33,'[1]DATA THÔ IN'!$AC$4:$AC$12031,$E33,'[1]DATA THÔ IN'!$AH$4:$AH$12031,"Tiến độ 1")</f>
        <v>6938000</v>
      </c>
      <c r="CZ33" s="12">
        <f>SUMIFS('[1]DATA THÔ IN'!$P$4:$P$12031,'[1]DATA THÔ IN'!$H$4:$H$12031,$A33,'[1]DATA THÔ IN'!$AC$4:$AC$12031,$E33,'[1]DATA THÔ IN'!$AH$4:$AH$12031,"Tiến độ 2")</f>
        <v>3457000</v>
      </c>
      <c r="DA33" s="12">
        <f>SUMIFS('[1]TIẾN ĐỘ %'!$N$6:$N$1034,'[1]TIẾN ĐỘ %'!$G$6:$G$1034,A33,'[1]TIẾN ĐỘ %'!$F$6:$F$1034,$E33)</f>
        <v>10395000</v>
      </c>
      <c r="DB33" s="12">
        <f t="shared" si="89"/>
        <v>35047000</v>
      </c>
      <c r="DC33" s="12"/>
      <c r="DD33" s="12"/>
      <c r="DE33" s="12"/>
      <c r="DF33" s="12"/>
      <c r="DG33" s="12"/>
      <c r="DH33" s="12"/>
      <c r="DI33" s="12"/>
      <c r="DJ33" s="12"/>
      <c r="DK33" s="12"/>
      <c r="DL33" s="12">
        <f>+DK33+DH33+DE33</f>
        <v>0</v>
      </c>
      <c r="DM33" s="12">
        <f>+DL33+DB33</f>
        <v>35047000</v>
      </c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>
        <f t="shared" si="58"/>
        <v>0</v>
      </c>
      <c r="EH33" s="12">
        <f t="shared" si="59"/>
        <v>0</v>
      </c>
      <c r="EI33" s="12"/>
      <c r="EJ33" s="15">
        <f t="shared" si="60"/>
        <v>0.96809999999999996</v>
      </c>
      <c r="EK33" s="15">
        <f t="shared" si="61"/>
        <v>0.2155</v>
      </c>
      <c r="EL33" s="15">
        <f t="shared" si="62"/>
        <v>1.1836</v>
      </c>
      <c r="EM33" s="16">
        <f t="shared" si="103"/>
        <v>1.0821000000000001</v>
      </c>
      <c r="EN33" s="16">
        <f t="shared" si="104"/>
        <v>0.19950000000000001</v>
      </c>
      <c r="EO33" s="16">
        <f t="shared" si="105"/>
        <v>1.2816000000000001</v>
      </c>
      <c r="EP33" s="16">
        <f t="shared" si="92"/>
        <v>0.69379999999999997</v>
      </c>
      <c r="EQ33" s="16">
        <f t="shared" si="93"/>
        <v>0.34570000000000001</v>
      </c>
      <c r="ER33" s="16">
        <f t="shared" si="94"/>
        <v>1.0395000000000001</v>
      </c>
      <c r="ES33" s="16">
        <f t="shared" si="95"/>
        <v>1.1682333333333332</v>
      </c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5">
        <f t="shared" si="112"/>
        <v>0</v>
      </c>
      <c r="FP33" s="15">
        <f t="shared" si="113"/>
        <v>0</v>
      </c>
      <c r="FQ33" s="15">
        <f t="shared" si="114"/>
        <v>0</v>
      </c>
      <c r="FR33" s="17">
        <f t="shared" si="80"/>
        <v>0</v>
      </c>
      <c r="FS33" s="17">
        <f t="shared" si="81"/>
        <v>0</v>
      </c>
      <c r="FT33" s="17">
        <f t="shared" si="82"/>
        <v>0</v>
      </c>
      <c r="FU33" s="18">
        <f t="shared" si="83"/>
        <v>0</v>
      </c>
      <c r="FV33" s="18">
        <f t="shared" si="84"/>
        <v>0</v>
      </c>
      <c r="FW33" s="18">
        <f t="shared" si="85"/>
        <v>0</v>
      </c>
      <c r="FX33" s="18">
        <f t="shared" si="86"/>
        <v>0</v>
      </c>
      <c r="FY33" s="18">
        <f t="shared" si="87"/>
        <v>0</v>
      </c>
      <c r="FZ33" s="19"/>
      <c r="GA33" s="36" t="s">
        <v>497</v>
      </c>
      <c r="GB33" s="36"/>
      <c r="GC33" s="37"/>
    </row>
    <row r="34" spans="1:185" hidden="1" x14ac:dyDescent="0.25">
      <c r="A34" s="8" t="s">
        <v>1306</v>
      </c>
      <c r="B34" s="8" t="s">
        <v>509</v>
      </c>
      <c r="C34" s="28" t="s">
        <v>510</v>
      </c>
      <c r="D34" s="28" t="s">
        <v>497</v>
      </c>
      <c r="E34" s="9" t="s">
        <v>160</v>
      </c>
      <c r="F34" s="28" t="s">
        <v>498</v>
      </c>
      <c r="G34" s="28" t="s">
        <v>485</v>
      </c>
      <c r="H34" s="11">
        <v>3.5000000000000003E-2</v>
      </c>
      <c r="I34" s="11"/>
      <c r="J34" s="11">
        <v>0.01</v>
      </c>
      <c r="K34" s="11">
        <v>0.01</v>
      </c>
      <c r="L34" s="11">
        <v>5.0000000000000001E-3</v>
      </c>
      <c r="M34" s="11">
        <v>5.0000000000000001E-3</v>
      </c>
      <c r="N34" s="11"/>
      <c r="O34" s="12">
        <f t="shared" si="4"/>
        <v>0</v>
      </c>
      <c r="P34" s="12">
        <f t="shared" si="5"/>
        <v>101093.4</v>
      </c>
      <c r="Q34" s="12">
        <f t="shared" si="6"/>
        <v>0</v>
      </c>
      <c r="R34" s="12">
        <f t="shared" si="7"/>
        <v>101093.40000000001</v>
      </c>
      <c r="S34" s="12">
        <f t="shared" si="8"/>
        <v>0</v>
      </c>
      <c r="T34" s="12">
        <f t="shared" si="9"/>
        <v>102946</v>
      </c>
      <c r="U34" s="12">
        <f t="shared" si="10"/>
        <v>0</v>
      </c>
      <c r="V34" s="12">
        <f t="shared" si="11"/>
        <v>102946</v>
      </c>
      <c r="W34" s="12">
        <f t="shared" si="88"/>
        <v>106680</v>
      </c>
      <c r="X34" s="12">
        <f t="shared" si="12"/>
        <v>0</v>
      </c>
      <c r="Y34" s="12">
        <f t="shared" si="13"/>
        <v>97156.2</v>
      </c>
      <c r="Z34" s="12">
        <f t="shared" si="14"/>
        <v>0</v>
      </c>
      <c r="AA34" s="12">
        <f t="shared" si="15"/>
        <v>128653.8</v>
      </c>
      <c r="AB34" s="12">
        <f t="shared" si="16"/>
        <v>166346.69999999998</v>
      </c>
      <c r="AC34" s="12"/>
      <c r="AD34" s="12"/>
      <c r="AE34" s="12"/>
      <c r="AF34" s="12">
        <f t="shared" si="17"/>
        <v>0</v>
      </c>
      <c r="AG34" s="12">
        <f t="shared" si="18"/>
        <v>0</v>
      </c>
      <c r="AH34" s="12">
        <f t="shared" si="19"/>
        <v>0</v>
      </c>
      <c r="AI34" s="12"/>
      <c r="AJ34" s="12"/>
      <c r="AK34" s="12"/>
      <c r="AL34" s="12">
        <f t="shared" si="20"/>
        <v>0</v>
      </c>
      <c r="AM34" s="12">
        <f t="shared" si="21"/>
        <v>0</v>
      </c>
      <c r="AN34" s="12">
        <f t="shared" si="22"/>
        <v>0</v>
      </c>
      <c r="AO34" s="12"/>
      <c r="AP34" s="12"/>
      <c r="AQ34" s="12"/>
      <c r="AR34" s="12">
        <f t="shared" si="23"/>
        <v>0</v>
      </c>
      <c r="AS34" s="12">
        <f t="shared" si="24"/>
        <v>0</v>
      </c>
      <c r="AT34" s="12">
        <f t="shared" si="25"/>
        <v>0</v>
      </c>
      <c r="AU34" s="12">
        <f t="shared" si="26"/>
        <v>0</v>
      </c>
      <c r="AV34" s="12">
        <f t="shared" si="27"/>
        <v>0</v>
      </c>
      <c r="AW34" s="12"/>
      <c r="AX34" s="12">
        <f t="shared" si="28"/>
        <v>0</v>
      </c>
      <c r="AY34" s="12">
        <f t="shared" si="29"/>
        <v>0</v>
      </c>
      <c r="AZ34" s="12">
        <f t="shared" si="30"/>
        <v>0</v>
      </c>
      <c r="BA34" s="12"/>
      <c r="BB34" s="12">
        <f t="shared" si="31"/>
        <v>0</v>
      </c>
      <c r="BC34" s="12">
        <f t="shared" si="32"/>
        <v>0</v>
      </c>
      <c r="BD34" s="12">
        <f t="shared" si="33"/>
        <v>0</v>
      </c>
      <c r="BE34" s="12"/>
      <c r="BF34" s="12">
        <f t="shared" si="34"/>
        <v>0</v>
      </c>
      <c r="BG34" s="12">
        <f t="shared" si="35"/>
        <v>0</v>
      </c>
      <c r="BH34" s="12">
        <f t="shared" si="36"/>
        <v>0</v>
      </c>
      <c r="BI34" s="12">
        <f t="shared" si="37"/>
        <v>0</v>
      </c>
      <c r="BJ34" s="12"/>
      <c r="BK34" s="12">
        <f t="shared" si="38"/>
        <v>0</v>
      </c>
      <c r="BL34" s="12">
        <f t="shared" si="39"/>
        <v>0</v>
      </c>
      <c r="BM34" s="12">
        <f t="shared" si="40"/>
        <v>0</v>
      </c>
      <c r="BN34" s="12"/>
      <c r="BO34" s="12">
        <f t="shared" si="41"/>
        <v>0</v>
      </c>
      <c r="BP34" s="12">
        <f t="shared" si="42"/>
        <v>0</v>
      </c>
      <c r="BQ34" s="12">
        <f t="shared" si="43"/>
        <v>0</v>
      </c>
      <c r="BR34" s="12"/>
      <c r="BS34" s="12">
        <f t="shared" si="44"/>
        <v>0</v>
      </c>
      <c r="BT34" s="12">
        <f t="shared" si="45"/>
        <v>0</v>
      </c>
      <c r="BU34" s="12">
        <f t="shared" si="46"/>
        <v>0</v>
      </c>
      <c r="BV34" s="12">
        <f t="shared" si="47"/>
        <v>0</v>
      </c>
      <c r="BW34" s="12">
        <f t="shared" si="48"/>
        <v>0</v>
      </c>
      <c r="BX34" s="12"/>
      <c r="BY34" s="12">
        <v>10000000</v>
      </c>
      <c r="BZ34" s="12">
        <v>10000000</v>
      </c>
      <c r="CA34" s="12">
        <f>SUMIFS('[1]TIẾN ĐỘ %'!$M$6:$M$1034,'[1]TIẾN ĐỘ %'!$G$6:$G$1034,$A34,'[1]TIẾN ĐỘ %'!$F$6:$F$1034,$E34)</f>
        <v>10000000</v>
      </c>
      <c r="CB34" s="12">
        <f t="shared" si="49"/>
        <v>30000000</v>
      </c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>
        <f t="shared" si="53"/>
        <v>0</v>
      </c>
      <c r="CP34" s="12">
        <f t="shared" si="54"/>
        <v>0</v>
      </c>
      <c r="CQ34" s="12"/>
      <c r="CR34" s="12">
        <v>10476000</v>
      </c>
      <c r="CS34" s="12">
        <v>0</v>
      </c>
      <c r="CT34" s="12">
        <v>10476000</v>
      </c>
      <c r="CU34" s="12">
        <v>10668000</v>
      </c>
      <c r="CV34" s="12">
        <v>0</v>
      </c>
      <c r="CW34" s="12">
        <v>10668000</v>
      </c>
      <c r="CX34" s="12">
        <v>10668000</v>
      </c>
      <c r="CY34" s="12">
        <f>SUMIFS('[1]DATA THÔ IN'!$P$4:$P$12031,'[1]DATA THÔ IN'!$H$4:$H$12031,$A34,'[1]DATA THÔ IN'!$AC$4:$AC$12031,$E34,'[1]DATA THÔ IN'!$AH$4:$AH$12031,"Tiến độ 1")</f>
        <v>10068000</v>
      </c>
      <c r="CZ34" s="12">
        <f>SUMIFS('[1]DATA THÔ IN'!$P$4:$P$12031,'[1]DATA THÔ IN'!$H$4:$H$12031,$A34,'[1]DATA THÔ IN'!$AC$4:$AC$12031,$E34,'[1]DATA THÔ IN'!$AH$4:$AH$12031,"Tiến độ 2")</f>
        <v>0</v>
      </c>
      <c r="DA34" s="12">
        <f>SUMIFS('[1]TIẾN ĐỘ %'!$N$6:$N$1034,'[1]TIẾN ĐỘ %'!$G$6:$G$1034,A34,'[1]TIẾN ĐỘ %'!$F$6:$F$1034,$E34)</f>
        <v>13332000</v>
      </c>
      <c r="DB34" s="12">
        <f t="shared" si="89"/>
        <v>34476000</v>
      </c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>
        <f t="shared" si="58"/>
        <v>0</v>
      </c>
      <c r="EH34" s="12">
        <f t="shared" si="59"/>
        <v>0</v>
      </c>
      <c r="EI34" s="12"/>
      <c r="EJ34" s="15">
        <f t="shared" si="60"/>
        <v>1.0476000000000001</v>
      </c>
      <c r="EK34" s="15">
        <f t="shared" si="61"/>
        <v>0</v>
      </c>
      <c r="EL34" s="15">
        <f t="shared" si="62"/>
        <v>1.0476000000000001</v>
      </c>
      <c r="EM34" s="16">
        <f t="shared" si="103"/>
        <v>1.0668</v>
      </c>
      <c r="EN34" s="16">
        <f t="shared" si="104"/>
        <v>0</v>
      </c>
      <c r="EO34" s="16">
        <f t="shared" si="105"/>
        <v>1.0668</v>
      </c>
      <c r="EP34" s="16">
        <f t="shared" si="92"/>
        <v>1.0067999999999999</v>
      </c>
      <c r="EQ34" s="16">
        <f t="shared" si="93"/>
        <v>0</v>
      </c>
      <c r="ER34" s="16">
        <f t="shared" si="94"/>
        <v>1.3331999999999999</v>
      </c>
      <c r="ES34" s="16">
        <f t="shared" si="95"/>
        <v>1.1492</v>
      </c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5">
        <f t="shared" si="112"/>
        <v>0</v>
      </c>
      <c r="FP34" s="15">
        <f t="shared" si="113"/>
        <v>0</v>
      </c>
      <c r="FQ34" s="15">
        <f t="shared" si="114"/>
        <v>0</v>
      </c>
      <c r="FR34" s="17">
        <f t="shared" si="80"/>
        <v>0</v>
      </c>
      <c r="FS34" s="17">
        <f t="shared" si="81"/>
        <v>0</v>
      </c>
      <c r="FT34" s="17">
        <f t="shared" si="82"/>
        <v>0</v>
      </c>
      <c r="FU34" s="18">
        <f t="shared" si="83"/>
        <v>0</v>
      </c>
      <c r="FV34" s="18">
        <f t="shared" si="84"/>
        <v>0</v>
      </c>
      <c r="FW34" s="18">
        <f t="shared" si="85"/>
        <v>0</v>
      </c>
      <c r="FX34" s="18">
        <f t="shared" si="86"/>
        <v>0</v>
      </c>
      <c r="FY34" s="18">
        <f t="shared" si="87"/>
        <v>0</v>
      </c>
      <c r="FZ34" s="19"/>
      <c r="GA34" s="36" t="s">
        <v>497</v>
      </c>
      <c r="GB34" s="36"/>
      <c r="GC34" s="37"/>
    </row>
    <row r="35" spans="1:185" hidden="1" x14ac:dyDescent="0.25">
      <c r="A35" s="8" t="s">
        <v>1315</v>
      </c>
      <c r="B35" s="8" t="s">
        <v>531</v>
      </c>
      <c r="C35" s="32" t="s">
        <v>532</v>
      </c>
      <c r="D35" s="32" t="s">
        <v>492</v>
      </c>
      <c r="E35" s="9" t="s">
        <v>160</v>
      </c>
      <c r="F35" s="28" t="s">
        <v>493</v>
      </c>
      <c r="G35" s="28" t="s">
        <v>485</v>
      </c>
      <c r="H35" s="11">
        <v>3.5000000000000003E-2</v>
      </c>
      <c r="I35" s="17"/>
      <c r="J35" s="11">
        <v>0.01</v>
      </c>
      <c r="K35" s="11">
        <v>0.01</v>
      </c>
      <c r="L35" s="11">
        <v>5.0000000000000001E-3</v>
      </c>
      <c r="M35" s="11">
        <v>5.0000000000000001E-3</v>
      </c>
      <c r="N35" s="11"/>
      <c r="O35" s="12">
        <f t="shared" si="4"/>
        <v>0</v>
      </c>
      <c r="P35" s="12">
        <f t="shared" si="5"/>
        <v>0</v>
      </c>
      <c r="Q35" s="12">
        <f t="shared" si="6"/>
        <v>0</v>
      </c>
      <c r="R35" s="12">
        <f t="shared" si="7"/>
        <v>0</v>
      </c>
      <c r="S35" s="12">
        <f t="shared" si="8"/>
        <v>0</v>
      </c>
      <c r="T35" s="12">
        <f t="shared" si="9"/>
        <v>0</v>
      </c>
      <c r="U35" s="12">
        <f t="shared" si="10"/>
        <v>0</v>
      </c>
      <c r="V35" s="12">
        <f t="shared" si="11"/>
        <v>0</v>
      </c>
      <c r="W35" s="12">
        <f t="shared" si="88"/>
        <v>0</v>
      </c>
      <c r="X35" s="12">
        <f t="shared" si="12"/>
        <v>0</v>
      </c>
      <c r="Y35" s="12">
        <f t="shared" si="13"/>
        <v>98198.399999999994</v>
      </c>
      <c r="Z35" s="12">
        <f t="shared" si="14"/>
        <v>0</v>
      </c>
      <c r="AA35" s="12">
        <f t="shared" si="15"/>
        <v>171731.4</v>
      </c>
      <c r="AB35" s="12">
        <f t="shared" si="16"/>
        <v>0</v>
      </c>
      <c r="AC35" s="12"/>
      <c r="AD35" s="12"/>
      <c r="AE35" s="12"/>
      <c r="AF35" s="12">
        <f t="shared" si="17"/>
        <v>0</v>
      </c>
      <c r="AG35" s="12">
        <f t="shared" si="18"/>
        <v>0</v>
      </c>
      <c r="AH35" s="12">
        <f t="shared" si="19"/>
        <v>0</v>
      </c>
      <c r="AI35" s="12"/>
      <c r="AJ35" s="12"/>
      <c r="AK35" s="12"/>
      <c r="AL35" s="12">
        <f t="shared" si="20"/>
        <v>0</v>
      </c>
      <c r="AM35" s="12">
        <f t="shared" si="21"/>
        <v>0</v>
      </c>
      <c r="AN35" s="12">
        <f t="shared" si="22"/>
        <v>0</v>
      </c>
      <c r="AO35" s="12"/>
      <c r="AP35" s="12"/>
      <c r="AQ35" s="12"/>
      <c r="AR35" s="12">
        <f t="shared" si="23"/>
        <v>0</v>
      </c>
      <c r="AS35" s="12">
        <f t="shared" si="24"/>
        <v>0</v>
      </c>
      <c r="AT35" s="12">
        <f t="shared" si="25"/>
        <v>0</v>
      </c>
      <c r="AU35" s="12">
        <f t="shared" si="26"/>
        <v>0</v>
      </c>
      <c r="AV35" s="12">
        <f t="shared" si="27"/>
        <v>0</v>
      </c>
      <c r="AW35" s="12"/>
      <c r="AX35" s="12">
        <f t="shared" si="28"/>
        <v>0</v>
      </c>
      <c r="AY35" s="12">
        <f t="shared" si="29"/>
        <v>0</v>
      </c>
      <c r="AZ35" s="12">
        <f t="shared" si="30"/>
        <v>0</v>
      </c>
      <c r="BA35" s="12"/>
      <c r="BB35" s="12">
        <f t="shared" si="31"/>
        <v>0</v>
      </c>
      <c r="BC35" s="12">
        <f t="shared" si="32"/>
        <v>0</v>
      </c>
      <c r="BD35" s="12">
        <f t="shared" si="33"/>
        <v>0</v>
      </c>
      <c r="BE35" s="12"/>
      <c r="BF35" s="12">
        <f t="shared" si="34"/>
        <v>0</v>
      </c>
      <c r="BG35" s="12">
        <f t="shared" si="35"/>
        <v>0</v>
      </c>
      <c r="BH35" s="12">
        <f t="shared" si="36"/>
        <v>0</v>
      </c>
      <c r="BI35" s="12">
        <f t="shared" si="37"/>
        <v>0</v>
      </c>
      <c r="BJ35" s="12"/>
      <c r="BK35" s="12">
        <f t="shared" si="38"/>
        <v>0</v>
      </c>
      <c r="BL35" s="12">
        <f t="shared" si="39"/>
        <v>0</v>
      </c>
      <c r="BM35" s="12">
        <f t="shared" si="40"/>
        <v>0</v>
      </c>
      <c r="BN35" s="12"/>
      <c r="BO35" s="12">
        <f t="shared" si="41"/>
        <v>0</v>
      </c>
      <c r="BP35" s="12">
        <f t="shared" si="42"/>
        <v>0</v>
      </c>
      <c r="BQ35" s="12">
        <f t="shared" si="43"/>
        <v>0</v>
      </c>
      <c r="BR35" s="12"/>
      <c r="BS35" s="12">
        <f t="shared" si="44"/>
        <v>0</v>
      </c>
      <c r="BT35" s="12">
        <f t="shared" si="45"/>
        <v>0</v>
      </c>
      <c r="BU35" s="12">
        <f t="shared" si="46"/>
        <v>0</v>
      </c>
      <c r="BV35" s="12">
        <f t="shared" si="47"/>
        <v>0</v>
      </c>
      <c r="BW35" s="12">
        <f t="shared" si="48"/>
        <v>0</v>
      </c>
      <c r="BX35" s="12"/>
      <c r="BY35" s="12">
        <v>15000000</v>
      </c>
      <c r="BZ35" s="12">
        <v>15000000</v>
      </c>
      <c r="CA35" s="12">
        <f>SUMIFS('[1]TIẾN ĐỘ %'!$M$6:$M$1034,'[1]TIẾN ĐỘ %'!$G$6:$G$1034,$A35,'[1]TIẾN ĐỘ %'!$F$6:$F$1034,$E35)</f>
        <v>15000000</v>
      </c>
      <c r="CB35" s="12">
        <f t="shared" si="49"/>
        <v>45000000</v>
      </c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12"/>
      <c r="CO35" s="12">
        <f t="shared" si="53"/>
        <v>0</v>
      </c>
      <c r="CP35" s="12">
        <f t="shared" si="54"/>
        <v>0</v>
      </c>
      <c r="CQ35" s="12"/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6096000</v>
      </c>
      <c r="CY35" s="12">
        <f>SUMIFS('[1]DATA THÔ IN'!$P$4:$P$12031,'[1]DATA THÔ IN'!$H$4:$H$12031,$A35,'[1]DATA THÔ IN'!$AC$4:$AC$12031,$E35,'[1]DATA THÔ IN'!$AH$4:$AH$12031,"Tiến độ 1")</f>
        <v>10176000</v>
      </c>
      <c r="CZ35" s="12">
        <f>SUMIFS('[1]DATA THÔ IN'!$P$4:$P$12031,'[1]DATA THÔ IN'!$H$4:$H$12031,$A35,'[1]DATA THÔ IN'!$AC$4:$AC$12031,$E35,'[1]DATA THÔ IN'!$AH$4:$AH$12031,"Tiến độ 2")</f>
        <v>0</v>
      </c>
      <c r="DA35" s="12">
        <f>SUMIFS('[1]TIẾN ĐỘ %'!$N$6:$N$1034,'[1]TIẾN ĐỘ %'!$G$6:$G$1034,A35,'[1]TIẾN ĐỘ %'!$F$6:$F$1034,$E35)</f>
        <v>17796000</v>
      </c>
      <c r="DB35" s="12">
        <f t="shared" si="89"/>
        <v>23892000</v>
      </c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43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42"/>
      <c r="EE35" s="42"/>
      <c r="EF35" s="42"/>
      <c r="EG35" s="12">
        <f t="shared" si="58"/>
        <v>0</v>
      </c>
      <c r="EH35" s="12">
        <f t="shared" si="59"/>
        <v>0</v>
      </c>
      <c r="EI35" s="12"/>
      <c r="EJ35" s="15">
        <f t="shared" si="60"/>
        <v>0</v>
      </c>
      <c r="EK35" s="15">
        <f t="shared" si="61"/>
        <v>0</v>
      </c>
      <c r="EL35" s="15">
        <f t="shared" si="62"/>
        <v>0</v>
      </c>
      <c r="EM35" s="16">
        <f t="shared" si="103"/>
        <v>0</v>
      </c>
      <c r="EN35" s="16">
        <f t="shared" si="104"/>
        <v>0</v>
      </c>
      <c r="EO35" s="16">
        <f t="shared" si="105"/>
        <v>0.40639999999999998</v>
      </c>
      <c r="EP35" s="16">
        <f t="shared" si="92"/>
        <v>0.6784</v>
      </c>
      <c r="EQ35" s="16">
        <f t="shared" si="93"/>
        <v>0</v>
      </c>
      <c r="ER35" s="16">
        <f t="shared" si="94"/>
        <v>1.1863999999999999</v>
      </c>
      <c r="ES35" s="16">
        <f t="shared" si="95"/>
        <v>0.53093333333333337</v>
      </c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16"/>
      <c r="FF35" s="16"/>
      <c r="FG35" s="16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9">
        <f t="shared" si="80"/>
        <v>0</v>
      </c>
      <c r="FS35" s="29">
        <f t="shared" si="81"/>
        <v>0</v>
      </c>
      <c r="FT35" s="29">
        <f t="shared" si="82"/>
        <v>0</v>
      </c>
      <c r="FU35" s="18">
        <f t="shared" si="83"/>
        <v>0</v>
      </c>
      <c r="FV35" s="18">
        <f t="shared" si="84"/>
        <v>0</v>
      </c>
      <c r="FW35" s="18">
        <f t="shared" si="85"/>
        <v>0</v>
      </c>
      <c r="FX35" s="18">
        <f t="shared" si="86"/>
        <v>0</v>
      </c>
      <c r="FY35" s="18">
        <f t="shared" si="87"/>
        <v>0</v>
      </c>
      <c r="FZ35" s="19"/>
      <c r="GA35" s="36" t="s">
        <v>492</v>
      </c>
      <c r="GB35" s="36"/>
      <c r="GC35" s="37"/>
    </row>
    <row r="36" spans="1:185" hidden="1" x14ac:dyDescent="0.25">
      <c r="A36" s="8" t="s">
        <v>1316</v>
      </c>
      <c r="B36" s="8" t="s">
        <v>533</v>
      </c>
      <c r="C36" s="28" t="s">
        <v>534</v>
      </c>
      <c r="D36" s="28" t="s">
        <v>497</v>
      </c>
      <c r="E36" s="9" t="s">
        <v>160</v>
      </c>
      <c r="F36" s="28" t="s">
        <v>498</v>
      </c>
      <c r="G36" s="28" t="s">
        <v>485</v>
      </c>
      <c r="H36" s="11">
        <v>3.5000000000000003E-2</v>
      </c>
      <c r="I36" s="11"/>
      <c r="J36" s="11">
        <v>0.01</v>
      </c>
      <c r="K36" s="11">
        <v>0.01</v>
      </c>
      <c r="L36" s="11">
        <v>5.0000000000000001E-3</v>
      </c>
      <c r="M36" s="11">
        <v>5.0000000000000001E-3</v>
      </c>
      <c r="N36" s="11"/>
      <c r="O36" s="12">
        <f t="shared" si="4"/>
        <v>0</v>
      </c>
      <c r="P36" s="12">
        <f t="shared" si="5"/>
        <v>0</v>
      </c>
      <c r="Q36" s="12">
        <f t="shared" si="6"/>
        <v>0</v>
      </c>
      <c r="R36" s="12">
        <f t="shared" si="7"/>
        <v>0</v>
      </c>
      <c r="S36" s="12">
        <f t="shared" si="8"/>
        <v>0</v>
      </c>
      <c r="T36" s="12">
        <f t="shared" si="9"/>
        <v>0</v>
      </c>
      <c r="U36" s="12">
        <f t="shared" si="10"/>
        <v>99820</v>
      </c>
      <c r="V36" s="12">
        <f t="shared" si="11"/>
        <v>99820</v>
      </c>
      <c r="W36" s="12">
        <f t="shared" si="88"/>
        <v>0</v>
      </c>
      <c r="X36" s="12">
        <f t="shared" si="12"/>
        <v>0</v>
      </c>
      <c r="Y36" s="12">
        <f t="shared" si="13"/>
        <v>0</v>
      </c>
      <c r="Z36" s="12">
        <f t="shared" si="14"/>
        <v>0</v>
      </c>
      <c r="AA36" s="12">
        <f t="shared" si="15"/>
        <v>0</v>
      </c>
      <c r="AB36" s="12">
        <f t="shared" si="16"/>
        <v>0</v>
      </c>
      <c r="AC36" s="12"/>
      <c r="AD36" s="12"/>
      <c r="AE36" s="12"/>
      <c r="AF36" s="12">
        <f t="shared" si="17"/>
        <v>0</v>
      </c>
      <c r="AG36" s="12">
        <f t="shared" si="18"/>
        <v>0</v>
      </c>
      <c r="AH36" s="12">
        <f t="shared" si="19"/>
        <v>0</v>
      </c>
      <c r="AI36" s="12"/>
      <c r="AJ36" s="12"/>
      <c r="AK36" s="12"/>
      <c r="AL36" s="12">
        <f t="shared" si="20"/>
        <v>0</v>
      </c>
      <c r="AM36" s="12">
        <f t="shared" si="21"/>
        <v>0</v>
      </c>
      <c r="AN36" s="12">
        <f t="shared" si="22"/>
        <v>0</v>
      </c>
      <c r="AO36" s="12"/>
      <c r="AP36" s="12"/>
      <c r="AQ36" s="12"/>
      <c r="AR36" s="12">
        <f t="shared" si="23"/>
        <v>0</v>
      </c>
      <c r="AS36" s="12">
        <f t="shared" si="24"/>
        <v>0</v>
      </c>
      <c r="AT36" s="12">
        <f t="shared" si="25"/>
        <v>0</v>
      </c>
      <c r="AU36" s="12">
        <f t="shared" si="26"/>
        <v>0</v>
      </c>
      <c r="AV36" s="12">
        <f t="shared" si="27"/>
        <v>0</v>
      </c>
      <c r="AW36" s="12"/>
      <c r="AX36" s="12">
        <f t="shared" si="28"/>
        <v>0</v>
      </c>
      <c r="AY36" s="12">
        <f t="shared" si="29"/>
        <v>0</v>
      </c>
      <c r="AZ36" s="12">
        <f t="shared" si="30"/>
        <v>0</v>
      </c>
      <c r="BA36" s="12"/>
      <c r="BB36" s="12">
        <f t="shared" si="31"/>
        <v>0</v>
      </c>
      <c r="BC36" s="12">
        <f t="shared" si="32"/>
        <v>0</v>
      </c>
      <c r="BD36" s="12">
        <f t="shared" si="33"/>
        <v>0</v>
      </c>
      <c r="BE36" s="12"/>
      <c r="BF36" s="12">
        <f t="shared" si="34"/>
        <v>0</v>
      </c>
      <c r="BG36" s="12">
        <f t="shared" si="35"/>
        <v>0</v>
      </c>
      <c r="BH36" s="12">
        <f t="shared" si="36"/>
        <v>0</v>
      </c>
      <c r="BI36" s="12">
        <f t="shared" si="37"/>
        <v>0</v>
      </c>
      <c r="BJ36" s="12"/>
      <c r="BK36" s="12">
        <f t="shared" si="38"/>
        <v>0</v>
      </c>
      <c r="BL36" s="12">
        <f t="shared" si="39"/>
        <v>0</v>
      </c>
      <c r="BM36" s="12">
        <f t="shared" si="40"/>
        <v>0</v>
      </c>
      <c r="BN36" s="12"/>
      <c r="BO36" s="12">
        <f t="shared" si="41"/>
        <v>0</v>
      </c>
      <c r="BP36" s="12">
        <f t="shared" si="42"/>
        <v>0</v>
      </c>
      <c r="BQ36" s="12">
        <f t="shared" si="43"/>
        <v>0</v>
      </c>
      <c r="BR36" s="12"/>
      <c r="BS36" s="12">
        <f t="shared" si="44"/>
        <v>0</v>
      </c>
      <c r="BT36" s="12">
        <f t="shared" si="45"/>
        <v>0</v>
      </c>
      <c r="BU36" s="12">
        <f t="shared" si="46"/>
        <v>0</v>
      </c>
      <c r="BV36" s="12">
        <f t="shared" si="47"/>
        <v>0</v>
      </c>
      <c r="BW36" s="12">
        <f t="shared" si="48"/>
        <v>0</v>
      </c>
      <c r="BX36" s="12"/>
      <c r="BY36" s="12">
        <v>10000000</v>
      </c>
      <c r="BZ36" s="12">
        <v>5000000</v>
      </c>
      <c r="CA36" s="12">
        <f>SUMIFS('[1]TIẾN ĐỘ %'!$M$6:$M$1034,'[1]TIẾN ĐỘ %'!$G$6:$G$1034,$A36,'[1]TIẾN ĐỘ %'!$F$6:$F$1034,$E36)</f>
        <v>10000000</v>
      </c>
      <c r="CB36" s="12">
        <f t="shared" si="49"/>
        <v>25000000</v>
      </c>
      <c r="CC36" s="12"/>
      <c r="CD36" s="12"/>
      <c r="CE36" s="12"/>
      <c r="CF36" s="12">
        <f t="shared" ref="CF36:CF44" si="115">+SUM(CC36:CE36)</f>
        <v>0</v>
      </c>
      <c r="CG36" s="12">
        <f t="shared" ref="CG36:CG44" si="116">+CF36+CB36</f>
        <v>25000000</v>
      </c>
      <c r="CH36" s="12"/>
      <c r="CI36" s="12"/>
      <c r="CJ36" s="12"/>
      <c r="CK36" s="12">
        <f t="shared" ref="CK36:CK55" si="117">+SUM(CH36:CJ36)</f>
        <v>0</v>
      </c>
      <c r="CL36" s="12"/>
      <c r="CM36" s="12"/>
      <c r="CN36" s="12"/>
      <c r="CO36" s="12">
        <f t="shared" si="53"/>
        <v>0</v>
      </c>
      <c r="CP36" s="12">
        <f t="shared" si="54"/>
        <v>0</v>
      </c>
      <c r="CQ36" s="12"/>
      <c r="CR36" s="12">
        <v>0</v>
      </c>
      <c r="CS36" s="12">
        <v>0</v>
      </c>
      <c r="CT36" s="12">
        <v>0</v>
      </c>
      <c r="CU36" s="12">
        <v>0</v>
      </c>
      <c r="CV36" s="12">
        <v>10344000</v>
      </c>
      <c r="CW36" s="12">
        <v>0</v>
      </c>
      <c r="CX36" s="12">
        <v>10344000</v>
      </c>
      <c r="CY36" s="12">
        <f>SUMIFS('[1]DATA THÔ IN'!$P$4:$P$12031,'[1]DATA THÔ IN'!$H$4:$H$12031,$A36,'[1]DATA THÔ IN'!$AC$4:$AC$12031,$E36,'[1]DATA THÔ IN'!$AH$4:$AH$12031,"Tiến độ 1")</f>
        <v>0</v>
      </c>
      <c r="CZ36" s="12">
        <f>SUMIFS('[1]DATA THÔ IN'!$P$4:$P$12031,'[1]DATA THÔ IN'!$H$4:$H$12031,$A36,'[1]DATA THÔ IN'!$AC$4:$AC$12031,$E36,'[1]DATA THÔ IN'!$AH$4:$AH$12031,"Tiến độ 2")</f>
        <v>4680000</v>
      </c>
      <c r="DA36" s="12">
        <f>SUMIFS('[1]TIẾN ĐỘ %'!$N$6:$N$1034,'[1]TIẾN ĐỘ %'!$G$6:$G$1034,A36,'[1]TIẾN ĐỘ %'!$F$6:$F$1034,$E36)</f>
        <v>4680000</v>
      </c>
      <c r="DB36" s="12">
        <f t="shared" si="89"/>
        <v>15024000</v>
      </c>
      <c r="DC36" s="12"/>
      <c r="DD36" s="12"/>
      <c r="DE36" s="12"/>
      <c r="DF36" s="12"/>
      <c r="DG36" s="12"/>
      <c r="DH36" s="12"/>
      <c r="DI36" s="12"/>
      <c r="DJ36" s="12"/>
      <c r="DK36" s="12"/>
      <c r="DL36" s="12">
        <f t="shared" ref="DL36:DL44" si="118">+DK36+DH36+DE36</f>
        <v>0</v>
      </c>
      <c r="DM36" s="12">
        <f t="shared" ref="DM36:DM44" si="119">+DL36+DB36</f>
        <v>15024000</v>
      </c>
      <c r="DN36" s="12"/>
      <c r="DO36" s="12"/>
      <c r="DP36" s="12"/>
      <c r="DQ36" s="12"/>
      <c r="DR36" s="12"/>
      <c r="DS36" s="12"/>
      <c r="DT36" s="12"/>
      <c r="DU36" s="12"/>
      <c r="DV36" s="12"/>
      <c r="DW36" s="12">
        <f t="shared" ref="DW36:DW55" si="120">+DV36+DS36+DP36</f>
        <v>0</v>
      </c>
      <c r="DX36" s="12"/>
      <c r="DY36" s="12"/>
      <c r="DZ36" s="12"/>
      <c r="EA36" s="12"/>
      <c r="EB36" s="12"/>
      <c r="EC36" s="12"/>
      <c r="ED36" s="12"/>
      <c r="EE36" s="12"/>
      <c r="EF36" s="12"/>
      <c r="EG36" s="12">
        <f t="shared" si="58"/>
        <v>0</v>
      </c>
      <c r="EH36" s="12">
        <f t="shared" si="59"/>
        <v>0</v>
      </c>
      <c r="EI36" s="12"/>
      <c r="EJ36" s="15">
        <f t="shared" si="60"/>
        <v>0</v>
      </c>
      <c r="EK36" s="15">
        <f t="shared" si="61"/>
        <v>0</v>
      </c>
      <c r="EL36" s="15">
        <f t="shared" si="62"/>
        <v>0</v>
      </c>
      <c r="EM36" s="16">
        <f t="shared" si="103"/>
        <v>0</v>
      </c>
      <c r="EN36" s="16">
        <f t="shared" si="104"/>
        <v>2.0688</v>
      </c>
      <c r="EO36" s="16">
        <f t="shared" si="105"/>
        <v>2.0688</v>
      </c>
      <c r="EP36" s="16">
        <f t="shared" si="92"/>
        <v>0</v>
      </c>
      <c r="EQ36" s="16">
        <f t="shared" si="93"/>
        <v>0.46800000000000003</v>
      </c>
      <c r="ER36" s="16">
        <f t="shared" si="94"/>
        <v>0.46800000000000003</v>
      </c>
      <c r="ES36" s="16">
        <f t="shared" si="95"/>
        <v>0.60096000000000005</v>
      </c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5">
        <f t="shared" ref="FO36:FO45" si="121">IFERROR(DX36/$CL36,0)</f>
        <v>0</v>
      </c>
      <c r="FP36" s="15">
        <f t="shared" ref="FP36:FP45" si="122">IFERROR(DY36/$CL36,0)</f>
        <v>0</v>
      </c>
      <c r="FQ36" s="15">
        <f t="shared" ref="FQ36:FQ45" si="123">IFERROR(DZ36/$CL36,0)</f>
        <v>0</v>
      </c>
      <c r="FR36" s="17">
        <f t="shared" si="80"/>
        <v>0</v>
      </c>
      <c r="FS36" s="17">
        <f t="shared" si="81"/>
        <v>0</v>
      </c>
      <c r="FT36" s="17">
        <f t="shared" si="82"/>
        <v>0</v>
      </c>
      <c r="FU36" s="18">
        <f t="shared" si="83"/>
        <v>0</v>
      </c>
      <c r="FV36" s="18">
        <f t="shared" si="84"/>
        <v>0</v>
      </c>
      <c r="FW36" s="18">
        <f t="shared" si="85"/>
        <v>0</v>
      </c>
      <c r="FX36" s="18">
        <f t="shared" si="86"/>
        <v>0</v>
      </c>
      <c r="FY36" s="18">
        <f t="shared" si="87"/>
        <v>0</v>
      </c>
      <c r="FZ36" s="19"/>
      <c r="GA36" s="36" t="s">
        <v>497</v>
      </c>
      <c r="GB36" s="36"/>
      <c r="GC36" s="37"/>
    </row>
    <row r="37" spans="1:185" hidden="1" x14ac:dyDescent="0.25">
      <c r="A37" s="8" t="s">
        <v>1317</v>
      </c>
      <c r="B37" s="8" t="s">
        <v>535</v>
      </c>
      <c r="C37" s="28" t="s">
        <v>536</v>
      </c>
      <c r="D37" s="28" t="s">
        <v>483</v>
      </c>
      <c r="E37" s="9" t="s">
        <v>160</v>
      </c>
      <c r="F37" s="28" t="s">
        <v>484</v>
      </c>
      <c r="G37" s="28" t="s">
        <v>485</v>
      </c>
      <c r="H37" s="11">
        <v>3.5000000000000003E-2</v>
      </c>
      <c r="I37" s="11"/>
      <c r="J37" s="11">
        <v>0.01</v>
      </c>
      <c r="K37" s="11">
        <v>0.01</v>
      </c>
      <c r="L37" s="11">
        <v>5.0000000000000001E-3</v>
      </c>
      <c r="M37" s="11">
        <v>5.0000000000000001E-3</v>
      </c>
      <c r="N37" s="11"/>
      <c r="O37" s="12">
        <f t="shared" si="4"/>
        <v>0</v>
      </c>
      <c r="P37" s="12">
        <f t="shared" si="5"/>
        <v>0</v>
      </c>
      <c r="Q37" s="12">
        <f t="shared" si="6"/>
        <v>0</v>
      </c>
      <c r="R37" s="12">
        <f t="shared" si="7"/>
        <v>0</v>
      </c>
      <c r="S37" s="12">
        <f t="shared" si="8"/>
        <v>0</v>
      </c>
      <c r="T37" s="12">
        <f t="shared" si="9"/>
        <v>0</v>
      </c>
      <c r="U37" s="12">
        <f t="shared" si="10"/>
        <v>0</v>
      </c>
      <c r="V37" s="12">
        <f t="shared" si="11"/>
        <v>0</v>
      </c>
      <c r="W37" s="12">
        <f t="shared" si="88"/>
        <v>0</v>
      </c>
      <c r="X37" s="12">
        <f t="shared" si="12"/>
        <v>0</v>
      </c>
      <c r="Y37" s="12">
        <f t="shared" si="13"/>
        <v>0</v>
      </c>
      <c r="Z37" s="12">
        <f t="shared" si="14"/>
        <v>0</v>
      </c>
      <c r="AA37" s="12">
        <f t="shared" si="15"/>
        <v>0</v>
      </c>
      <c r="AB37" s="12">
        <f t="shared" si="16"/>
        <v>0</v>
      </c>
      <c r="AC37" s="12"/>
      <c r="AD37" s="12"/>
      <c r="AE37" s="12"/>
      <c r="AF37" s="12">
        <f t="shared" si="17"/>
        <v>0</v>
      </c>
      <c r="AG37" s="12">
        <f t="shared" si="18"/>
        <v>0</v>
      </c>
      <c r="AH37" s="12">
        <f t="shared" si="19"/>
        <v>0</v>
      </c>
      <c r="AI37" s="12"/>
      <c r="AJ37" s="12"/>
      <c r="AK37" s="12"/>
      <c r="AL37" s="12">
        <f t="shared" si="20"/>
        <v>0</v>
      </c>
      <c r="AM37" s="12">
        <f t="shared" si="21"/>
        <v>0</v>
      </c>
      <c r="AN37" s="12">
        <f t="shared" si="22"/>
        <v>0</v>
      </c>
      <c r="AO37" s="12"/>
      <c r="AP37" s="12"/>
      <c r="AQ37" s="12"/>
      <c r="AR37" s="12">
        <f t="shared" si="23"/>
        <v>0</v>
      </c>
      <c r="AS37" s="12">
        <f t="shared" si="24"/>
        <v>0</v>
      </c>
      <c r="AT37" s="12">
        <f t="shared" si="25"/>
        <v>0</v>
      </c>
      <c r="AU37" s="12">
        <f t="shared" si="26"/>
        <v>0</v>
      </c>
      <c r="AV37" s="12">
        <f t="shared" si="27"/>
        <v>0</v>
      </c>
      <c r="AW37" s="12"/>
      <c r="AX37" s="12">
        <f t="shared" si="28"/>
        <v>0</v>
      </c>
      <c r="AY37" s="12">
        <f t="shared" si="29"/>
        <v>0</v>
      </c>
      <c r="AZ37" s="12">
        <f t="shared" si="30"/>
        <v>0</v>
      </c>
      <c r="BA37" s="12"/>
      <c r="BB37" s="12">
        <f t="shared" si="31"/>
        <v>0</v>
      </c>
      <c r="BC37" s="12">
        <f t="shared" si="32"/>
        <v>0</v>
      </c>
      <c r="BD37" s="12">
        <f t="shared" si="33"/>
        <v>0</v>
      </c>
      <c r="BE37" s="12"/>
      <c r="BF37" s="12">
        <f t="shared" si="34"/>
        <v>0</v>
      </c>
      <c r="BG37" s="12">
        <f t="shared" si="35"/>
        <v>0</v>
      </c>
      <c r="BH37" s="12">
        <f t="shared" si="36"/>
        <v>0</v>
      </c>
      <c r="BI37" s="12">
        <f t="shared" si="37"/>
        <v>0</v>
      </c>
      <c r="BJ37" s="12"/>
      <c r="BK37" s="12">
        <f t="shared" si="38"/>
        <v>0</v>
      </c>
      <c r="BL37" s="12">
        <f t="shared" si="39"/>
        <v>0</v>
      </c>
      <c r="BM37" s="12">
        <f t="shared" si="40"/>
        <v>0</v>
      </c>
      <c r="BN37" s="12"/>
      <c r="BO37" s="12">
        <f t="shared" si="41"/>
        <v>0</v>
      </c>
      <c r="BP37" s="12">
        <f t="shared" si="42"/>
        <v>0</v>
      </c>
      <c r="BQ37" s="12">
        <f t="shared" si="43"/>
        <v>0</v>
      </c>
      <c r="BR37" s="12"/>
      <c r="BS37" s="12">
        <f t="shared" si="44"/>
        <v>0</v>
      </c>
      <c r="BT37" s="12">
        <f t="shared" si="45"/>
        <v>0</v>
      </c>
      <c r="BU37" s="12">
        <f t="shared" si="46"/>
        <v>0</v>
      </c>
      <c r="BV37" s="12">
        <f t="shared" si="47"/>
        <v>0</v>
      </c>
      <c r="BW37" s="12">
        <f t="shared" si="48"/>
        <v>0</v>
      </c>
      <c r="BX37" s="12"/>
      <c r="BY37" s="12">
        <v>0</v>
      </c>
      <c r="BZ37" s="12">
        <v>0</v>
      </c>
      <c r="CA37" s="12">
        <f>SUMIFS('[1]TIẾN ĐỘ %'!$M$6:$M$1034,'[1]TIẾN ĐỘ %'!$G$6:$G$1034,$A37,'[1]TIẾN ĐỘ %'!$F$6:$F$1034,$E37)</f>
        <v>0</v>
      </c>
      <c r="CB37" s="12">
        <f t="shared" si="49"/>
        <v>0</v>
      </c>
      <c r="CC37" s="12"/>
      <c r="CD37" s="12"/>
      <c r="CE37" s="12"/>
      <c r="CF37" s="12">
        <f t="shared" si="115"/>
        <v>0</v>
      </c>
      <c r="CG37" s="12">
        <f t="shared" si="116"/>
        <v>0</v>
      </c>
      <c r="CH37" s="12"/>
      <c r="CI37" s="12"/>
      <c r="CJ37" s="12"/>
      <c r="CK37" s="12">
        <f t="shared" si="117"/>
        <v>0</v>
      </c>
      <c r="CL37" s="12"/>
      <c r="CM37" s="12"/>
      <c r="CN37" s="12"/>
      <c r="CO37" s="12">
        <f t="shared" si="53"/>
        <v>0</v>
      </c>
      <c r="CP37" s="12">
        <f t="shared" si="54"/>
        <v>0</v>
      </c>
      <c r="CQ37" s="12"/>
      <c r="CR37" s="12">
        <v>-12365000</v>
      </c>
      <c r="CS37" s="12">
        <v>0</v>
      </c>
      <c r="CT37" s="12">
        <v>-12365000</v>
      </c>
      <c r="CU37" s="12">
        <v>0</v>
      </c>
      <c r="CV37" s="12">
        <v>0</v>
      </c>
      <c r="CW37" s="12">
        <v>0</v>
      </c>
      <c r="CX37" s="12">
        <v>0</v>
      </c>
      <c r="CY37" s="12">
        <f>SUMIFS('[1]DATA THÔ IN'!$P$4:$P$12031,'[1]DATA THÔ IN'!$H$4:$H$12031,$A37,'[1]DATA THÔ IN'!$AC$4:$AC$12031,$E37,'[1]DATA THÔ IN'!$AH$4:$AH$12031,"Tiến độ 1")</f>
        <v>0</v>
      </c>
      <c r="CZ37" s="12">
        <f>SUMIFS('[1]DATA THÔ IN'!$P$4:$P$12031,'[1]DATA THÔ IN'!$H$4:$H$12031,$A37,'[1]DATA THÔ IN'!$AC$4:$AC$12031,$E37,'[1]DATA THÔ IN'!$AH$4:$AH$12031,"Tiến độ 2")</f>
        <v>0</v>
      </c>
      <c r="DA37" s="12">
        <f>SUMIFS('[1]TIẾN ĐỘ %'!$N$6:$N$1034,'[1]TIẾN ĐỘ %'!$G$6:$G$1034,A37,'[1]TIẾN ĐỘ %'!$F$6:$F$1034,$E37)</f>
        <v>0</v>
      </c>
      <c r="DB37" s="12">
        <f t="shared" si="89"/>
        <v>-12365000</v>
      </c>
      <c r="DC37" s="12"/>
      <c r="DD37" s="12"/>
      <c r="DE37" s="12"/>
      <c r="DF37" s="12"/>
      <c r="DG37" s="12"/>
      <c r="DH37" s="12"/>
      <c r="DI37" s="12"/>
      <c r="DJ37" s="12"/>
      <c r="DK37" s="12"/>
      <c r="DL37" s="12">
        <f t="shared" si="118"/>
        <v>0</v>
      </c>
      <c r="DM37" s="12">
        <f t="shared" si="119"/>
        <v>-12365000</v>
      </c>
      <c r="DN37" s="12"/>
      <c r="DO37" s="12"/>
      <c r="DP37" s="12"/>
      <c r="DQ37" s="12"/>
      <c r="DR37" s="12"/>
      <c r="DS37" s="12"/>
      <c r="DT37" s="12"/>
      <c r="DU37" s="12"/>
      <c r="DV37" s="12"/>
      <c r="DW37" s="12">
        <f t="shared" si="120"/>
        <v>0</v>
      </c>
      <c r="DX37" s="12"/>
      <c r="DY37" s="12"/>
      <c r="DZ37" s="12"/>
      <c r="EA37" s="12"/>
      <c r="EB37" s="12"/>
      <c r="EC37" s="12"/>
      <c r="ED37" s="12"/>
      <c r="EE37" s="12"/>
      <c r="EF37" s="12"/>
      <c r="EG37" s="12">
        <f t="shared" si="58"/>
        <v>0</v>
      </c>
      <c r="EH37" s="12">
        <f t="shared" si="59"/>
        <v>0</v>
      </c>
      <c r="EI37" s="12"/>
      <c r="EJ37" s="15">
        <f t="shared" si="60"/>
        <v>0</v>
      </c>
      <c r="EK37" s="15">
        <f t="shared" si="61"/>
        <v>0</v>
      </c>
      <c r="EL37" s="15">
        <f t="shared" si="62"/>
        <v>0</v>
      </c>
      <c r="EM37" s="16">
        <f t="shared" si="103"/>
        <v>0</v>
      </c>
      <c r="EN37" s="16">
        <f t="shared" si="104"/>
        <v>0</v>
      </c>
      <c r="EO37" s="16">
        <f t="shared" si="105"/>
        <v>0</v>
      </c>
      <c r="EP37" s="16">
        <f t="shared" si="92"/>
        <v>0</v>
      </c>
      <c r="EQ37" s="16">
        <f t="shared" si="93"/>
        <v>0</v>
      </c>
      <c r="ER37" s="16">
        <f t="shared" si="94"/>
        <v>0</v>
      </c>
      <c r="ES37" s="16">
        <f t="shared" si="95"/>
        <v>0</v>
      </c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5">
        <f t="shared" si="121"/>
        <v>0</v>
      </c>
      <c r="FP37" s="15">
        <f t="shared" si="122"/>
        <v>0</v>
      </c>
      <c r="FQ37" s="15">
        <f t="shared" si="123"/>
        <v>0</v>
      </c>
      <c r="FR37" s="17">
        <f t="shared" si="80"/>
        <v>0</v>
      </c>
      <c r="FS37" s="17">
        <f t="shared" si="81"/>
        <v>0</v>
      </c>
      <c r="FT37" s="17">
        <f t="shared" si="82"/>
        <v>0</v>
      </c>
      <c r="FU37" s="18">
        <f t="shared" si="83"/>
        <v>0</v>
      </c>
      <c r="FV37" s="18">
        <f t="shared" si="84"/>
        <v>0</v>
      </c>
      <c r="FW37" s="18">
        <f t="shared" si="85"/>
        <v>0</v>
      </c>
      <c r="FX37" s="18">
        <f t="shared" si="86"/>
        <v>0</v>
      </c>
      <c r="FY37" s="18">
        <f t="shared" si="87"/>
        <v>0</v>
      </c>
      <c r="FZ37" s="19"/>
      <c r="GA37" s="36" t="e">
        <v>#N/A</v>
      </c>
      <c r="GB37" s="36"/>
      <c r="GC37" s="37"/>
    </row>
    <row r="38" spans="1:185" hidden="1" x14ac:dyDescent="0.25">
      <c r="A38" s="8" t="s">
        <v>1320</v>
      </c>
      <c r="B38" s="8" t="s">
        <v>541</v>
      </c>
      <c r="C38" s="28" t="s">
        <v>542</v>
      </c>
      <c r="D38" s="28" t="s">
        <v>492</v>
      </c>
      <c r="E38" s="9" t="s">
        <v>160</v>
      </c>
      <c r="F38" s="28" t="s">
        <v>493</v>
      </c>
      <c r="G38" s="28" t="s">
        <v>485</v>
      </c>
      <c r="H38" s="11">
        <v>3.5000000000000003E-2</v>
      </c>
      <c r="I38" s="11"/>
      <c r="J38" s="11">
        <v>0.01</v>
      </c>
      <c r="K38" s="11">
        <v>0.01</v>
      </c>
      <c r="L38" s="11">
        <v>5.0000000000000001E-3</v>
      </c>
      <c r="M38" s="11">
        <v>5.0000000000000001E-3</v>
      </c>
      <c r="N38" s="11"/>
      <c r="O38" s="12">
        <f t="shared" si="4"/>
        <v>0</v>
      </c>
      <c r="P38" s="12">
        <f t="shared" ref="P38:P69" si="124">IF(EJ38&gt;=40%,CR38*J38*(100%-H38),0)</f>
        <v>133401.60000000001</v>
      </c>
      <c r="Q38" s="12">
        <f t="shared" si="6"/>
        <v>0</v>
      </c>
      <c r="R38" s="12">
        <f t="shared" ref="R38:R69" si="125">IF(EL38&gt;=100%,CT38*(100%-H38)*K38,0)</f>
        <v>0</v>
      </c>
      <c r="S38" s="12">
        <f t="shared" si="8"/>
        <v>0</v>
      </c>
      <c r="T38" s="12">
        <f t="shared" ref="T38:T69" si="126">ROUND(IF(EM38&gt;=40%,CU38*J38*(100%-H38),0),0)</f>
        <v>0</v>
      </c>
      <c r="U38" s="12">
        <f t="shared" si="10"/>
        <v>196397</v>
      </c>
      <c r="V38" s="12">
        <f t="shared" ref="V38:V69" si="127">ROUND(IF(EO38&gt;=100%,CX38*(100%-H38)*K38,0),0)</f>
        <v>196397</v>
      </c>
      <c r="W38" s="12">
        <f t="shared" si="88"/>
        <v>0</v>
      </c>
      <c r="X38" s="12">
        <f t="shared" si="12"/>
        <v>0</v>
      </c>
      <c r="Y38" s="12">
        <f t="shared" ref="Y38:Y69" si="128">IF(EP38&gt;=40%,CY38*J38*(100%-H38),0)</f>
        <v>133401.60000000001</v>
      </c>
      <c r="Z38" s="12">
        <f t="shared" ref="Z38:Z69" si="129">IF(OR(EQ38&gt;=60%,(EP38+EQ38)&gt;=100%),CZ38*J38*(100%-H38),0)</f>
        <v>60910.799999999996</v>
      </c>
      <c r="AA38" s="12">
        <f t="shared" ref="AA38:AA69" si="130">IF(ER38&gt;=100%,DA38*K38*(100%-H38),0)</f>
        <v>194312.4</v>
      </c>
      <c r="AB38" s="12">
        <f t="shared" ref="AB38:AB69" si="131">IF(CB38=0,0,IF(DB38&gt;=CB38,DB38*L38*(100%-H38),0))</f>
        <v>291468.59999999998</v>
      </c>
      <c r="AC38" s="12"/>
      <c r="AD38" s="12"/>
      <c r="AE38" s="12"/>
      <c r="AF38" s="12">
        <f t="shared" si="17"/>
        <v>0</v>
      </c>
      <c r="AG38" s="12">
        <f t="shared" si="18"/>
        <v>0</v>
      </c>
      <c r="AH38" s="12">
        <f t="shared" si="19"/>
        <v>0</v>
      </c>
      <c r="AI38" s="12"/>
      <c r="AJ38" s="12"/>
      <c r="AK38" s="12"/>
      <c r="AL38" s="12">
        <f t="shared" si="20"/>
        <v>0</v>
      </c>
      <c r="AM38" s="12">
        <f t="shared" si="21"/>
        <v>0</v>
      </c>
      <c r="AN38" s="12">
        <f t="shared" si="22"/>
        <v>0</v>
      </c>
      <c r="AO38" s="12"/>
      <c r="AP38" s="12"/>
      <c r="AQ38" s="12"/>
      <c r="AR38" s="12">
        <f t="shared" si="23"/>
        <v>0</v>
      </c>
      <c r="AS38" s="12">
        <f t="shared" si="24"/>
        <v>0</v>
      </c>
      <c r="AT38" s="12">
        <f t="shared" si="25"/>
        <v>0</v>
      </c>
      <c r="AU38" s="12">
        <f t="shared" si="26"/>
        <v>0</v>
      </c>
      <c r="AV38" s="12">
        <f t="shared" si="27"/>
        <v>0</v>
      </c>
      <c r="AW38" s="12"/>
      <c r="AX38" s="12">
        <f t="shared" si="28"/>
        <v>0</v>
      </c>
      <c r="AY38" s="12">
        <f t="shared" si="29"/>
        <v>0</v>
      </c>
      <c r="AZ38" s="12">
        <f t="shared" si="30"/>
        <v>0</v>
      </c>
      <c r="BA38" s="12"/>
      <c r="BB38" s="12">
        <f t="shared" si="31"/>
        <v>0</v>
      </c>
      <c r="BC38" s="12">
        <f t="shared" si="32"/>
        <v>0</v>
      </c>
      <c r="BD38" s="12">
        <f t="shared" si="33"/>
        <v>0</v>
      </c>
      <c r="BE38" s="12"/>
      <c r="BF38" s="12">
        <f t="shared" si="34"/>
        <v>0</v>
      </c>
      <c r="BG38" s="12">
        <f t="shared" si="35"/>
        <v>0</v>
      </c>
      <c r="BH38" s="12">
        <f t="shared" si="36"/>
        <v>0</v>
      </c>
      <c r="BI38" s="12">
        <f t="shared" si="37"/>
        <v>0</v>
      </c>
      <c r="BJ38" s="12"/>
      <c r="BK38" s="12">
        <f t="shared" si="38"/>
        <v>0</v>
      </c>
      <c r="BL38" s="12">
        <f t="shared" si="39"/>
        <v>0</v>
      </c>
      <c r="BM38" s="12">
        <f t="shared" si="40"/>
        <v>0</v>
      </c>
      <c r="BN38" s="12"/>
      <c r="BO38" s="12">
        <f t="shared" si="41"/>
        <v>0</v>
      </c>
      <c r="BP38" s="12">
        <f t="shared" si="42"/>
        <v>0</v>
      </c>
      <c r="BQ38" s="12">
        <f t="shared" si="43"/>
        <v>0</v>
      </c>
      <c r="BR38" s="12"/>
      <c r="BS38" s="12">
        <f t="shared" si="44"/>
        <v>0</v>
      </c>
      <c r="BT38" s="12">
        <f t="shared" si="45"/>
        <v>0</v>
      </c>
      <c r="BU38" s="12">
        <f t="shared" si="46"/>
        <v>0</v>
      </c>
      <c r="BV38" s="12">
        <f t="shared" si="47"/>
        <v>0</v>
      </c>
      <c r="BW38" s="12">
        <f t="shared" si="48"/>
        <v>0</v>
      </c>
      <c r="BX38" s="12"/>
      <c r="BY38" s="12">
        <v>20000000</v>
      </c>
      <c r="BZ38" s="12">
        <v>20000000</v>
      </c>
      <c r="CA38" s="12">
        <f>SUMIFS('[1]TIẾN ĐỘ %'!$M$6:$M$1034,'[1]TIẾN ĐỘ %'!$G$6:$G$1034,$A38,'[1]TIẾN ĐỘ %'!$F$6:$F$1034,$E38)</f>
        <v>20000000</v>
      </c>
      <c r="CB38" s="12">
        <f t="shared" si="49"/>
        <v>60000000</v>
      </c>
      <c r="CC38" s="12"/>
      <c r="CD38" s="12"/>
      <c r="CE38" s="12"/>
      <c r="CF38" s="12">
        <f t="shared" si="115"/>
        <v>0</v>
      </c>
      <c r="CG38" s="12">
        <f t="shared" si="116"/>
        <v>60000000</v>
      </c>
      <c r="CH38" s="12"/>
      <c r="CI38" s="12"/>
      <c r="CJ38" s="12"/>
      <c r="CK38" s="12">
        <f t="shared" si="117"/>
        <v>0</v>
      </c>
      <c r="CL38" s="12"/>
      <c r="CM38" s="12"/>
      <c r="CN38" s="12"/>
      <c r="CO38" s="12">
        <f t="shared" si="53"/>
        <v>0</v>
      </c>
      <c r="CP38" s="12">
        <f t="shared" si="54"/>
        <v>0</v>
      </c>
      <c r="CQ38" s="12"/>
      <c r="CR38" s="12">
        <v>13824000</v>
      </c>
      <c r="CS38" s="12">
        <v>0</v>
      </c>
      <c r="CT38" s="12">
        <v>19920000</v>
      </c>
      <c r="CU38" s="12">
        <v>0</v>
      </c>
      <c r="CV38" s="12">
        <v>20352000</v>
      </c>
      <c r="CW38" s="12">
        <v>0</v>
      </c>
      <c r="CX38" s="12">
        <v>20352000</v>
      </c>
      <c r="CY38" s="12">
        <f>SUMIFS('[1]DATA THÔ IN'!$P$4:$P$12031,'[1]DATA THÔ IN'!$H$4:$H$12031,$A38,'[1]DATA THÔ IN'!$AC$4:$AC$12031,$E38,'[1]DATA THÔ IN'!$AH$4:$AH$12031,"Tiến độ 1")</f>
        <v>13824000</v>
      </c>
      <c r="CZ38" s="12">
        <f>SUMIFS('[1]DATA THÔ IN'!$P$4:$P$12031,'[1]DATA THÔ IN'!$H$4:$H$12031,$A38,'[1]DATA THÔ IN'!$AC$4:$AC$12031,$E38,'[1]DATA THÔ IN'!$AH$4:$AH$12031,"Tiến độ 2")</f>
        <v>6312000</v>
      </c>
      <c r="DA38" s="12">
        <f>SUMIFS('[1]TIẾN ĐỘ %'!$N$6:$N$1034,'[1]TIẾN ĐỘ %'!$G$6:$G$1034,A38,'[1]TIẾN ĐỘ %'!$F$6:$F$1034,$E38)</f>
        <v>20136000</v>
      </c>
      <c r="DB38" s="12">
        <f t="shared" si="89"/>
        <v>60408000</v>
      </c>
      <c r="DC38" s="12"/>
      <c r="DD38" s="12"/>
      <c r="DE38" s="12"/>
      <c r="DF38" s="12"/>
      <c r="DG38" s="12"/>
      <c r="DH38" s="12"/>
      <c r="DI38" s="12"/>
      <c r="DJ38" s="12"/>
      <c r="DK38" s="12"/>
      <c r="DL38" s="12">
        <f t="shared" si="118"/>
        <v>0</v>
      </c>
      <c r="DM38" s="12">
        <f t="shared" si="119"/>
        <v>60408000</v>
      </c>
      <c r="DN38" s="12"/>
      <c r="DO38" s="12"/>
      <c r="DP38" s="12"/>
      <c r="DQ38" s="12"/>
      <c r="DR38" s="12"/>
      <c r="DS38" s="12"/>
      <c r="DT38" s="12"/>
      <c r="DU38" s="12"/>
      <c r="DV38" s="12"/>
      <c r="DW38" s="12">
        <f t="shared" si="120"/>
        <v>0</v>
      </c>
      <c r="DX38" s="12"/>
      <c r="DY38" s="12"/>
      <c r="DZ38" s="12"/>
      <c r="EA38" s="12"/>
      <c r="EB38" s="12"/>
      <c r="EC38" s="12"/>
      <c r="ED38" s="12"/>
      <c r="EE38" s="12"/>
      <c r="EF38" s="12"/>
      <c r="EG38" s="12">
        <f t="shared" si="58"/>
        <v>0</v>
      </c>
      <c r="EH38" s="12">
        <f t="shared" si="59"/>
        <v>0</v>
      </c>
      <c r="EI38" s="12"/>
      <c r="EJ38" s="15">
        <f t="shared" si="60"/>
        <v>0.69120000000000004</v>
      </c>
      <c r="EK38" s="15">
        <f t="shared" si="61"/>
        <v>0</v>
      </c>
      <c r="EL38" s="15">
        <f t="shared" si="62"/>
        <v>0.996</v>
      </c>
      <c r="EM38" s="16">
        <f t="shared" si="103"/>
        <v>0</v>
      </c>
      <c r="EN38" s="16">
        <f t="shared" si="104"/>
        <v>1.0176000000000001</v>
      </c>
      <c r="EO38" s="16">
        <f t="shared" si="105"/>
        <v>1.0176000000000001</v>
      </c>
      <c r="EP38" s="16">
        <f t="shared" si="92"/>
        <v>0.69120000000000004</v>
      </c>
      <c r="EQ38" s="16">
        <f t="shared" si="93"/>
        <v>0.31559999999999999</v>
      </c>
      <c r="ER38" s="16">
        <f t="shared" si="94"/>
        <v>1.0067999999999999</v>
      </c>
      <c r="ES38" s="16">
        <f t="shared" si="95"/>
        <v>1.0067999999999999</v>
      </c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5">
        <f t="shared" si="121"/>
        <v>0</v>
      </c>
      <c r="FP38" s="15">
        <f t="shared" si="122"/>
        <v>0</v>
      </c>
      <c r="FQ38" s="15">
        <f t="shared" si="123"/>
        <v>0</v>
      </c>
      <c r="FR38" s="17">
        <f t="shared" si="80"/>
        <v>0</v>
      </c>
      <c r="FS38" s="17">
        <f t="shared" si="81"/>
        <v>0</v>
      </c>
      <c r="FT38" s="17">
        <f t="shared" si="82"/>
        <v>0</v>
      </c>
      <c r="FU38" s="18">
        <f t="shared" si="83"/>
        <v>0</v>
      </c>
      <c r="FV38" s="18">
        <f t="shared" si="84"/>
        <v>0</v>
      </c>
      <c r="FW38" s="18">
        <f t="shared" si="85"/>
        <v>0</v>
      </c>
      <c r="FX38" s="18">
        <f t="shared" si="86"/>
        <v>0</v>
      </c>
      <c r="FY38" s="18">
        <f t="shared" si="87"/>
        <v>0</v>
      </c>
      <c r="FZ38" s="19"/>
      <c r="GA38" s="36" t="s">
        <v>492</v>
      </c>
      <c r="GB38" s="36"/>
      <c r="GC38" s="37"/>
    </row>
    <row r="39" spans="1:185" hidden="1" x14ac:dyDescent="0.25">
      <c r="A39" s="8" t="s">
        <v>1330</v>
      </c>
      <c r="B39" s="8" t="s">
        <v>1068</v>
      </c>
      <c r="C39" s="28" t="s">
        <v>1069</v>
      </c>
      <c r="D39" s="28" t="s">
        <v>996</v>
      </c>
      <c r="E39" s="9" t="s">
        <v>160</v>
      </c>
      <c r="F39" s="28" t="s">
        <v>997</v>
      </c>
      <c r="G39" s="28" t="s">
        <v>998</v>
      </c>
      <c r="H39" s="11">
        <v>3.5000000000000003E-2</v>
      </c>
      <c r="I39" s="11"/>
      <c r="J39" s="11">
        <v>0.01</v>
      </c>
      <c r="K39" s="11">
        <v>0.01</v>
      </c>
      <c r="L39" s="11">
        <v>5.0000000000000001E-3</v>
      </c>
      <c r="M39" s="11">
        <v>5.0000000000000001E-3</v>
      </c>
      <c r="N39" s="11"/>
      <c r="O39" s="12">
        <f t="shared" si="4"/>
        <v>0</v>
      </c>
      <c r="P39" s="12">
        <f t="shared" si="124"/>
        <v>297142.8</v>
      </c>
      <c r="Q39" s="12">
        <f t="shared" si="6"/>
        <v>295058.39999999997</v>
      </c>
      <c r="R39" s="12">
        <f t="shared" si="125"/>
        <v>592201.20000000007</v>
      </c>
      <c r="S39" s="12">
        <f t="shared" si="8"/>
        <v>0</v>
      </c>
      <c r="T39" s="12">
        <f t="shared" si="126"/>
        <v>383298</v>
      </c>
      <c r="U39" s="12">
        <f t="shared" si="10"/>
        <v>141739</v>
      </c>
      <c r="V39" s="12">
        <f t="shared" si="127"/>
        <v>525037</v>
      </c>
      <c r="W39" s="12">
        <f t="shared" si="88"/>
        <v>397200</v>
      </c>
      <c r="X39" s="12">
        <f t="shared" si="12"/>
        <v>0</v>
      </c>
      <c r="Y39" s="12">
        <f t="shared" si="128"/>
        <v>680440.79999999993</v>
      </c>
      <c r="Z39" s="12">
        <f t="shared" si="129"/>
        <v>270972</v>
      </c>
      <c r="AA39" s="12">
        <f t="shared" si="130"/>
        <v>1297886.3999999999</v>
      </c>
      <c r="AB39" s="12">
        <f t="shared" si="131"/>
        <v>1207562.3999999999</v>
      </c>
      <c r="AC39" s="12"/>
      <c r="AD39" s="12"/>
      <c r="AE39" s="12"/>
      <c r="AF39" s="12">
        <f t="shared" si="17"/>
        <v>0</v>
      </c>
      <c r="AG39" s="12">
        <f t="shared" si="18"/>
        <v>0</v>
      </c>
      <c r="AH39" s="12">
        <f t="shared" si="19"/>
        <v>0</v>
      </c>
      <c r="AI39" s="12"/>
      <c r="AJ39" s="12"/>
      <c r="AK39" s="12"/>
      <c r="AL39" s="12">
        <f t="shared" si="20"/>
        <v>0</v>
      </c>
      <c r="AM39" s="12">
        <f t="shared" si="21"/>
        <v>0</v>
      </c>
      <c r="AN39" s="12">
        <f t="shared" si="22"/>
        <v>0</v>
      </c>
      <c r="AO39" s="12"/>
      <c r="AP39" s="12"/>
      <c r="AQ39" s="12"/>
      <c r="AR39" s="12">
        <f t="shared" si="23"/>
        <v>0</v>
      </c>
      <c r="AS39" s="12">
        <f t="shared" si="24"/>
        <v>0</v>
      </c>
      <c r="AT39" s="12">
        <f t="shared" si="25"/>
        <v>0</v>
      </c>
      <c r="AU39" s="12">
        <f t="shared" si="26"/>
        <v>0</v>
      </c>
      <c r="AV39" s="12">
        <f t="shared" si="27"/>
        <v>0</v>
      </c>
      <c r="AW39" s="12"/>
      <c r="AX39" s="12">
        <f t="shared" si="28"/>
        <v>0</v>
      </c>
      <c r="AY39" s="12">
        <f t="shared" si="29"/>
        <v>0</v>
      </c>
      <c r="AZ39" s="12">
        <f t="shared" si="30"/>
        <v>0</v>
      </c>
      <c r="BA39" s="12"/>
      <c r="BB39" s="12">
        <f t="shared" si="31"/>
        <v>0</v>
      </c>
      <c r="BC39" s="12">
        <f t="shared" si="32"/>
        <v>0</v>
      </c>
      <c r="BD39" s="12">
        <f t="shared" si="33"/>
        <v>0</v>
      </c>
      <c r="BE39" s="12"/>
      <c r="BF39" s="12">
        <f t="shared" si="34"/>
        <v>0</v>
      </c>
      <c r="BG39" s="12">
        <f t="shared" si="35"/>
        <v>0</v>
      </c>
      <c r="BH39" s="12">
        <f t="shared" si="36"/>
        <v>0</v>
      </c>
      <c r="BI39" s="12">
        <f t="shared" si="37"/>
        <v>0</v>
      </c>
      <c r="BJ39" s="12"/>
      <c r="BK39" s="12">
        <f t="shared" si="38"/>
        <v>0</v>
      </c>
      <c r="BL39" s="12">
        <f t="shared" si="39"/>
        <v>0</v>
      </c>
      <c r="BM39" s="12">
        <f t="shared" si="40"/>
        <v>0</v>
      </c>
      <c r="BN39" s="12"/>
      <c r="BO39" s="12">
        <f t="shared" si="41"/>
        <v>0</v>
      </c>
      <c r="BP39" s="12">
        <f t="shared" si="42"/>
        <v>0</v>
      </c>
      <c r="BQ39" s="12">
        <f t="shared" si="43"/>
        <v>0</v>
      </c>
      <c r="BR39" s="12"/>
      <c r="BS39" s="12">
        <f t="shared" si="44"/>
        <v>0</v>
      </c>
      <c r="BT39" s="12">
        <f t="shared" si="45"/>
        <v>0</v>
      </c>
      <c r="BU39" s="12">
        <f t="shared" si="46"/>
        <v>0</v>
      </c>
      <c r="BV39" s="12">
        <f t="shared" si="47"/>
        <v>0</v>
      </c>
      <c r="BW39" s="12">
        <f t="shared" si="48"/>
        <v>0</v>
      </c>
      <c r="BX39" s="12"/>
      <c r="BY39" s="12">
        <v>60000000</v>
      </c>
      <c r="BZ39" s="12">
        <v>40000000</v>
      </c>
      <c r="CA39" s="12">
        <f>SUMIFS('[1]TIẾN ĐỘ %'!$M$6:$M$1034,'[1]TIẾN ĐỘ %'!$G$6:$G$1034,$A39,'[1]TIẾN ĐỘ %'!$F$6:$F$1034,$E39)</f>
        <v>80000000</v>
      </c>
      <c r="CB39" s="12">
        <f t="shared" si="49"/>
        <v>180000000</v>
      </c>
      <c r="CC39" s="12"/>
      <c r="CD39" s="12"/>
      <c r="CE39" s="12"/>
      <c r="CF39" s="12">
        <f t="shared" si="115"/>
        <v>0</v>
      </c>
      <c r="CG39" s="12">
        <f t="shared" si="116"/>
        <v>180000000</v>
      </c>
      <c r="CH39" s="12"/>
      <c r="CI39" s="12"/>
      <c r="CJ39" s="12"/>
      <c r="CK39" s="12">
        <f t="shared" si="117"/>
        <v>0</v>
      </c>
      <c r="CL39" s="12"/>
      <c r="CM39" s="12"/>
      <c r="CN39" s="12"/>
      <c r="CO39" s="12">
        <f t="shared" si="53"/>
        <v>0</v>
      </c>
      <c r="CP39" s="12">
        <f t="shared" si="54"/>
        <v>0</v>
      </c>
      <c r="CQ39" s="12"/>
      <c r="CR39" s="12">
        <v>30792000</v>
      </c>
      <c r="CS39" s="12">
        <v>30576000</v>
      </c>
      <c r="CT39" s="12">
        <v>61368000</v>
      </c>
      <c r="CU39" s="12">
        <v>39720000</v>
      </c>
      <c r="CV39" s="12">
        <v>14688000</v>
      </c>
      <c r="CW39" s="12">
        <v>39720000</v>
      </c>
      <c r="CX39" s="12">
        <v>54408000</v>
      </c>
      <c r="CY39" s="12">
        <f>SUMIFS('[1]DATA THÔ IN'!$P$4:$P$12031,'[1]DATA THÔ IN'!$H$4:$H$12031,$A39,'[1]DATA THÔ IN'!$AC$4:$AC$12031,$E39,'[1]DATA THÔ IN'!$AH$4:$AH$12031,"Tiến độ 1")</f>
        <v>70512000</v>
      </c>
      <c r="CZ39" s="12">
        <f>SUMIFS('[1]DATA THÔ IN'!$P$4:$P$12031,'[1]DATA THÔ IN'!$H$4:$H$12031,$A39,'[1]DATA THÔ IN'!$AC$4:$AC$12031,$E39,'[1]DATA THÔ IN'!$AH$4:$AH$12031,"Tiến độ 2")</f>
        <v>28080000</v>
      </c>
      <c r="DA39" s="12">
        <f>SUMIFS('[1]TIẾN ĐỘ %'!$N$6:$N$1034,'[1]TIẾN ĐỘ %'!$G$6:$G$1034,A39,'[1]TIẾN ĐỘ %'!$F$6:$F$1034,$E39)</f>
        <v>134496000</v>
      </c>
      <c r="DB39" s="12">
        <f t="shared" si="89"/>
        <v>250272000</v>
      </c>
      <c r="DC39" s="12"/>
      <c r="DD39" s="12"/>
      <c r="DE39" s="12"/>
      <c r="DF39" s="12"/>
      <c r="DG39" s="12"/>
      <c r="DH39" s="12"/>
      <c r="DI39" s="12"/>
      <c r="DJ39" s="12"/>
      <c r="DK39" s="12"/>
      <c r="DL39" s="12">
        <f t="shared" si="118"/>
        <v>0</v>
      </c>
      <c r="DM39" s="12">
        <f t="shared" si="119"/>
        <v>250272000</v>
      </c>
      <c r="DN39" s="12"/>
      <c r="DO39" s="12"/>
      <c r="DP39" s="12"/>
      <c r="DQ39" s="12"/>
      <c r="DR39" s="12"/>
      <c r="DS39" s="12"/>
      <c r="DT39" s="12"/>
      <c r="DU39" s="12"/>
      <c r="DV39" s="12"/>
      <c r="DW39" s="12">
        <f t="shared" si="120"/>
        <v>0</v>
      </c>
      <c r="DX39" s="12"/>
      <c r="DY39" s="12"/>
      <c r="DZ39" s="12"/>
      <c r="EA39" s="12"/>
      <c r="EB39" s="12"/>
      <c r="EC39" s="12"/>
      <c r="ED39" s="12"/>
      <c r="EE39" s="12"/>
      <c r="EF39" s="12"/>
      <c r="EG39" s="12">
        <f t="shared" si="58"/>
        <v>0</v>
      </c>
      <c r="EH39" s="12">
        <f t="shared" si="59"/>
        <v>0</v>
      </c>
      <c r="EI39" s="12"/>
      <c r="EJ39" s="15">
        <f t="shared" si="60"/>
        <v>0.51319999999999999</v>
      </c>
      <c r="EK39" s="15">
        <f t="shared" si="61"/>
        <v>0.50960000000000005</v>
      </c>
      <c r="EL39" s="15">
        <f t="shared" si="62"/>
        <v>1.0227999999999999</v>
      </c>
      <c r="EM39" s="16">
        <f t="shared" si="103"/>
        <v>0.99299999999999999</v>
      </c>
      <c r="EN39" s="16">
        <f t="shared" si="104"/>
        <v>0.36720000000000003</v>
      </c>
      <c r="EO39" s="16">
        <f t="shared" si="105"/>
        <v>1.3602000000000001</v>
      </c>
      <c r="EP39" s="16">
        <f t="shared" si="92"/>
        <v>0.88139999999999996</v>
      </c>
      <c r="EQ39" s="16">
        <f t="shared" si="93"/>
        <v>0.35099999999999998</v>
      </c>
      <c r="ER39" s="16">
        <f t="shared" si="94"/>
        <v>1.6812</v>
      </c>
      <c r="ES39" s="16">
        <f t="shared" si="95"/>
        <v>1.3904000000000001</v>
      </c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5">
        <f t="shared" si="121"/>
        <v>0</v>
      </c>
      <c r="FP39" s="15">
        <f t="shared" si="122"/>
        <v>0</v>
      </c>
      <c r="FQ39" s="15">
        <f t="shared" si="123"/>
        <v>0</v>
      </c>
      <c r="FR39" s="17">
        <f t="shared" si="80"/>
        <v>0</v>
      </c>
      <c r="FS39" s="17">
        <f t="shared" si="81"/>
        <v>0</v>
      </c>
      <c r="FT39" s="17">
        <f t="shared" si="82"/>
        <v>0</v>
      </c>
      <c r="FU39" s="18">
        <f t="shared" si="83"/>
        <v>0</v>
      </c>
      <c r="FV39" s="18">
        <f t="shared" si="84"/>
        <v>0</v>
      </c>
      <c r="FW39" s="18">
        <f t="shared" si="85"/>
        <v>0</v>
      </c>
      <c r="FX39" s="18">
        <f t="shared" si="86"/>
        <v>0</v>
      </c>
      <c r="FY39" s="18">
        <f t="shared" si="87"/>
        <v>0</v>
      </c>
      <c r="FZ39" s="19"/>
      <c r="GA39" s="36" t="s">
        <v>996</v>
      </c>
      <c r="GB39" s="36"/>
      <c r="GC39" s="37"/>
    </row>
    <row r="40" spans="1:185" hidden="1" x14ac:dyDescent="0.25">
      <c r="A40" s="8" t="s">
        <v>1331</v>
      </c>
      <c r="B40" s="8" t="s">
        <v>1070</v>
      </c>
      <c r="C40" s="28" t="s">
        <v>1071</v>
      </c>
      <c r="D40" s="28" t="s">
        <v>1001</v>
      </c>
      <c r="E40" s="9" t="s">
        <v>160</v>
      </c>
      <c r="F40" s="28" t="s">
        <v>1002</v>
      </c>
      <c r="G40" s="28" t="s">
        <v>998</v>
      </c>
      <c r="H40" s="11">
        <v>3.5000000000000003E-2</v>
      </c>
      <c r="I40" s="11"/>
      <c r="J40" s="11">
        <v>0.01</v>
      </c>
      <c r="K40" s="11">
        <v>0.01</v>
      </c>
      <c r="L40" s="11">
        <v>5.0000000000000001E-3</v>
      </c>
      <c r="M40" s="11">
        <v>5.0000000000000001E-3</v>
      </c>
      <c r="N40" s="11"/>
      <c r="O40" s="12">
        <f t="shared" si="4"/>
        <v>0</v>
      </c>
      <c r="P40" s="12">
        <f t="shared" si="124"/>
        <v>322387.20000000001</v>
      </c>
      <c r="Q40" s="12">
        <f t="shared" si="6"/>
        <v>455788.79999999999</v>
      </c>
      <c r="R40" s="12">
        <f t="shared" si="125"/>
        <v>778176</v>
      </c>
      <c r="S40" s="12">
        <f t="shared" si="8"/>
        <v>0</v>
      </c>
      <c r="T40" s="12">
        <f t="shared" si="126"/>
        <v>198481</v>
      </c>
      <c r="U40" s="12">
        <f t="shared" si="10"/>
        <v>292974</v>
      </c>
      <c r="V40" s="12">
        <f t="shared" si="127"/>
        <v>491455</v>
      </c>
      <c r="W40" s="12">
        <f t="shared" si="88"/>
        <v>205680</v>
      </c>
      <c r="X40" s="12">
        <f t="shared" si="12"/>
        <v>0</v>
      </c>
      <c r="Y40" s="12">
        <f t="shared" si="128"/>
        <v>310807.2</v>
      </c>
      <c r="Z40" s="12">
        <f t="shared" si="129"/>
        <v>466210.8</v>
      </c>
      <c r="AA40" s="12">
        <f t="shared" si="130"/>
        <v>777018</v>
      </c>
      <c r="AB40" s="12">
        <f t="shared" si="131"/>
        <v>1023324.6</v>
      </c>
      <c r="AC40" s="12"/>
      <c r="AD40" s="12"/>
      <c r="AE40" s="12"/>
      <c r="AF40" s="12">
        <f t="shared" si="17"/>
        <v>0</v>
      </c>
      <c r="AG40" s="12">
        <f t="shared" si="18"/>
        <v>0</v>
      </c>
      <c r="AH40" s="12">
        <f t="shared" si="19"/>
        <v>0</v>
      </c>
      <c r="AI40" s="12"/>
      <c r="AJ40" s="12"/>
      <c r="AK40" s="12"/>
      <c r="AL40" s="12">
        <f t="shared" si="20"/>
        <v>0</v>
      </c>
      <c r="AM40" s="12">
        <f t="shared" si="21"/>
        <v>0</v>
      </c>
      <c r="AN40" s="12">
        <f t="shared" si="22"/>
        <v>0</v>
      </c>
      <c r="AO40" s="12"/>
      <c r="AP40" s="12"/>
      <c r="AQ40" s="12"/>
      <c r="AR40" s="12">
        <f t="shared" si="23"/>
        <v>0</v>
      </c>
      <c r="AS40" s="12">
        <f t="shared" si="24"/>
        <v>0</v>
      </c>
      <c r="AT40" s="12">
        <f t="shared" si="25"/>
        <v>0</v>
      </c>
      <c r="AU40" s="12">
        <f t="shared" si="26"/>
        <v>0</v>
      </c>
      <c r="AV40" s="12">
        <f t="shared" si="27"/>
        <v>0</v>
      </c>
      <c r="AW40" s="12"/>
      <c r="AX40" s="12">
        <f t="shared" si="28"/>
        <v>0</v>
      </c>
      <c r="AY40" s="12">
        <f t="shared" si="29"/>
        <v>0</v>
      </c>
      <c r="AZ40" s="12">
        <f t="shared" si="30"/>
        <v>0</v>
      </c>
      <c r="BA40" s="12"/>
      <c r="BB40" s="12">
        <f t="shared" si="31"/>
        <v>0</v>
      </c>
      <c r="BC40" s="12">
        <f t="shared" si="32"/>
        <v>0</v>
      </c>
      <c r="BD40" s="12">
        <f t="shared" si="33"/>
        <v>0</v>
      </c>
      <c r="BE40" s="12"/>
      <c r="BF40" s="12">
        <f t="shared" si="34"/>
        <v>0</v>
      </c>
      <c r="BG40" s="12">
        <f t="shared" si="35"/>
        <v>0</v>
      </c>
      <c r="BH40" s="12">
        <f t="shared" si="36"/>
        <v>0</v>
      </c>
      <c r="BI40" s="12">
        <f t="shared" si="37"/>
        <v>0</v>
      </c>
      <c r="BJ40" s="12"/>
      <c r="BK40" s="12">
        <f t="shared" si="38"/>
        <v>0</v>
      </c>
      <c r="BL40" s="12">
        <f t="shared" si="39"/>
        <v>0</v>
      </c>
      <c r="BM40" s="12">
        <f t="shared" si="40"/>
        <v>0</v>
      </c>
      <c r="BN40" s="12"/>
      <c r="BO40" s="12">
        <f t="shared" si="41"/>
        <v>0</v>
      </c>
      <c r="BP40" s="12">
        <f t="shared" si="42"/>
        <v>0</v>
      </c>
      <c r="BQ40" s="12">
        <f t="shared" si="43"/>
        <v>0</v>
      </c>
      <c r="BR40" s="12"/>
      <c r="BS40" s="12">
        <f t="shared" si="44"/>
        <v>0</v>
      </c>
      <c r="BT40" s="12">
        <f t="shared" si="45"/>
        <v>0</v>
      </c>
      <c r="BU40" s="12">
        <f t="shared" si="46"/>
        <v>0</v>
      </c>
      <c r="BV40" s="12">
        <f t="shared" si="47"/>
        <v>0</v>
      </c>
      <c r="BW40" s="12">
        <f t="shared" si="48"/>
        <v>0</v>
      </c>
      <c r="BX40" s="12"/>
      <c r="BY40" s="12">
        <v>80000000</v>
      </c>
      <c r="BZ40" s="12">
        <v>50000000</v>
      </c>
      <c r="CA40" s="12">
        <f>SUMIFS('[1]TIẾN ĐỘ %'!$M$6:$M$1034,'[1]TIẾN ĐỘ %'!$G$6:$G$1034,$A40,'[1]TIẾN ĐỘ %'!$F$6:$F$1034,$E40)</f>
        <v>80000000</v>
      </c>
      <c r="CB40" s="12">
        <f t="shared" si="49"/>
        <v>210000000</v>
      </c>
      <c r="CC40" s="12"/>
      <c r="CD40" s="12"/>
      <c r="CE40" s="12"/>
      <c r="CF40" s="12">
        <f t="shared" si="115"/>
        <v>0</v>
      </c>
      <c r="CG40" s="12">
        <f t="shared" si="116"/>
        <v>210000000</v>
      </c>
      <c r="CH40" s="12"/>
      <c r="CI40" s="12"/>
      <c r="CJ40" s="12"/>
      <c r="CK40" s="12">
        <f t="shared" si="117"/>
        <v>0</v>
      </c>
      <c r="CL40" s="12"/>
      <c r="CM40" s="12"/>
      <c r="CN40" s="12"/>
      <c r="CO40" s="12">
        <f t="shared" si="53"/>
        <v>0</v>
      </c>
      <c r="CP40" s="12">
        <f t="shared" si="54"/>
        <v>0</v>
      </c>
      <c r="CQ40" s="12"/>
      <c r="CR40" s="12">
        <v>33408000</v>
      </c>
      <c r="CS40" s="12">
        <v>47232000</v>
      </c>
      <c r="CT40" s="12">
        <v>80640000</v>
      </c>
      <c r="CU40" s="12">
        <v>20568000</v>
      </c>
      <c r="CV40" s="12">
        <v>30360000</v>
      </c>
      <c r="CW40" s="12">
        <v>20568000</v>
      </c>
      <c r="CX40" s="12">
        <v>50928000</v>
      </c>
      <c r="CY40" s="12">
        <f>SUMIFS('[1]DATA THÔ IN'!$P$4:$P$12031,'[1]DATA THÔ IN'!$H$4:$H$12031,$A40,'[1]DATA THÔ IN'!$AC$4:$AC$12031,$E40,'[1]DATA THÔ IN'!$AH$4:$AH$12031,"Tiến độ 1")</f>
        <v>32208000</v>
      </c>
      <c r="CZ40" s="12">
        <f>SUMIFS('[1]DATA THÔ IN'!$P$4:$P$12031,'[1]DATA THÔ IN'!$H$4:$H$12031,$A40,'[1]DATA THÔ IN'!$AC$4:$AC$12031,$E40,'[1]DATA THÔ IN'!$AH$4:$AH$12031,"Tiến độ 2")</f>
        <v>48312000</v>
      </c>
      <c r="DA40" s="12">
        <f>SUMIFS('[1]TIẾN ĐỘ %'!$N$6:$N$1034,'[1]TIẾN ĐỘ %'!$G$6:$G$1034,A40,'[1]TIẾN ĐỘ %'!$F$6:$F$1034,$E40)</f>
        <v>80520000</v>
      </c>
      <c r="DB40" s="12">
        <f t="shared" si="89"/>
        <v>212088000</v>
      </c>
      <c r="DC40" s="12"/>
      <c r="DD40" s="12"/>
      <c r="DE40" s="12"/>
      <c r="DF40" s="12"/>
      <c r="DG40" s="12"/>
      <c r="DH40" s="12"/>
      <c r="DI40" s="12"/>
      <c r="DJ40" s="12"/>
      <c r="DK40" s="12"/>
      <c r="DL40" s="12">
        <f t="shared" si="118"/>
        <v>0</v>
      </c>
      <c r="DM40" s="12">
        <f t="shared" si="119"/>
        <v>212088000</v>
      </c>
      <c r="DN40" s="12"/>
      <c r="DO40" s="12"/>
      <c r="DP40" s="12"/>
      <c r="DQ40" s="12"/>
      <c r="DR40" s="12"/>
      <c r="DS40" s="12"/>
      <c r="DT40" s="12"/>
      <c r="DU40" s="12"/>
      <c r="DV40" s="12"/>
      <c r="DW40" s="12">
        <f t="shared" si="120"/>
        <v>0</v>
      </c>
      <c r="DX40" s="12"/>
      <c r="DY40" s="12"/>
      <c r="DZ40" s="12"/>
      <c r="EA40" s="12"/>
      <c r="EB40" s="12"/>
      <c r="EC40" s="12"/>
      <c r="ED40" s="12"/>
      <c r="EE40" s="12"/>
      <c r="EF40" s="12"/>
      <c r="EG40" s="12">
        <f t="shared" si="58"/>
        <v>0</v>
      </c>
      <c r="EH40" s="12">
        <f t="shared" si="59"/>
        <v>0</v>
      </c>
      <c r="EI40" s="12"/>
      <c r="EJ40" s="15">
        <f t="shared" si="60"/>
        <v>0.41760000000000003</v>
      </c>
      <c r="EK40" s="15">
        <f t="shared" si="61"/>
        <v>0.59040000000000004</v>
      </c>
      <c r="EL40" s="15">
        <f t="shared" si="62"/>
        <v>1.008</v>
      </c>
      <c r="EM40" s="16">
        <f t="shared" si="103"/>
        <v>0.41136</v>
      </c>
      <c r="EN40" s="16">
        <f t="shared" si="104"/>
        <v>0.60719999999999996</v>
      </c>
      <c r="EO40" s="16">
        <f t="shared" si="105"/>
        <v>1.0185599999999999</v>
      </c>
      <c r="EP40" s="16">
        <f t="shared" si="92"/>
        <v>0.40260000000000001</v>
      </c>
      <c r="EQ40" s="16">
        <f t="shared" si="93"/>
        <v>0.60389999999999999</v>
      </c>
      <c r="ER40" s="16">
        <f t="shared" si="94"/>
        <v>1.0065</v>
      </c>
      <c r="ES40" s="16">
        <f t="shared" si="95"/>
        <v>1.0099428571428573</v>
      </c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5">
        <f t="shared" si="121"/>
        <v>0</v>
      </c>
      <c r="FP40" s="15">
        <f t="shared" si="122"/>
        <v>0</v>
      </c>
      <c r="FQ40" s="15">
        <f t="shared" si="123"/>
        <v>0</v>
      </c>
      <c r="FR40" s="17">
        <f t="shared" si="80"/>
        <v>0</v>
      </c>
      <c r="FS40" s="17">
        <f t="shared" si="81"/>
        <v>0</v>
      </c>
      <c r="FT40" s="17">
        <f t="shared" si="82"/>
        <v>0</v>
      </c>
      <c r="FU40" s="18">
        <f t="shared" si="83"/>
        <v>0</v>
      </c>
      <c r="FV40" s="18">
        <f t="shared" si="84"/>
        <v>0</v>
      </c>
      <c r="FW40" s="18">
        <f t="shared" si="85"/>
        <v>0</v>
      </c>
      <c r="FX40" s="18">
        <f t="shared" si="86"/>
        <v>0</v>
      </c>
      <c r="FY40" s="18">
        <f t="shared" si="87"/>
        <v>0</v>
      </c>
      <c r="FZ40" s="19"/>
      <c r="GA40" s="36" t="s">
        <v>1001</v>
      </c>
      <c r="GB40" s="36"/>
      <c r="GC40" s="37"/>
    </row>
    <row r="41" spans="1:185" hidden="1" x14ac:dyDescent="0.25">
      <c r="A41" s="8" t="s">
        <v>1332</v>
      </c>
      <c r="B41" s="8" t="s">
        <v>1072</v>
      </c>
      <c r="C41" s="28" t="s">
        <v>1073</v>
      </c>
      <c r="D41" s="28" t="s">
        <v>1005</v>
      </c>
      <c r="E41" s="9" t="s">
        <v>160</v>
      </c>
      <c r="F41" s="28" t="s">
        <v>1006</v>
      </c>
      <c r="G41" s="28" t="s">
        <v>998</v>
      </c>
      <c r="H41" s="11">
        <v>3.5000000000000003E-2</v>
      </c>
      <c r="I41" s="11"/>
      <c r="J41" s="11">
        <v>0.01</v>
      </c>
      <c r="K41" s="11">
        <v>0.01</v>
      </c>
      <c r="L41" s="11">
        <v>5.0000000000000001E-3</v>
      </c>
      <c r="M41" s="11">
        <v>5.0000000000000001E-3</v>
      </c>
      <c r="N41" s="11"/>
      <c r="O41" s="12">
        <f t="shared" si="4"/>
        <v>0</v>
      </c>
      <c r="P41" s="12">
        <f t="shared" si="124"/>
        <v>360138</v>
      </c>
      <c r="Q41" s="12">
        <f t="shared" si="6"/>
        <v>0</v>
      </c>
      <c r="R41" s="12">
        <f t="shared" si="125"/>
        <v>0</v>
      </c>
      <c r="S41" s="12">
        <f t="shared" si="8"/>
        <v>0</v>
      </c>
      <c r="T41" s="12">
        <f t="shared" si="126"/>
        <v>696190</v>
      </c>
      <c r="U41" s="12">
        <f t="shared" si="10"/>
        <v>514615</v>
      </c>
      <c r="V41" s="12">
        <f t="shared" si="127"/>
        <v>1210805</v>
      </c>
      <c r="W41" s="12">
        <f t="shared" si="88"/>
        <v>721440</v>
      </c>
      <c r="X41" s="12">
        <f t="shared" si="12"/>
        <v>0</v>
      </c>
      <c r="Y41" s="12">
        <f t="shared" si="128"/>
        <v>872668.79999999993</v>
      </c>
      <c r="Z41" s="12">
        <f t="shared" si="129"/>
        <v>0</v>
      </c>
      <c r="AA41" s="12">
        <f t="shared" si="130"/>
        <v>967161.6</v>
      </c>
      <c r="AB41" s="12">
        <f t="shared" si="131"/>
        <v>1269052.2</v>
      </c>
      <c r="AC41" s="12"/>
      <c r="AD41" s="12"/>
      <c r="AE41" s="12"/>
      <c r="AF41" s="12">
        <f t="shared" si="17"/>
        <v>0</v>
      </c>
      <c r="AG41" s="12">
        <f t="shared" si="18"/>
        <v>0</v>
      </c>
      <c r="AH41" s="12">
        <f t="shared" si="19"/>
        <v>0</v>
      </c>
      <c r="AI41" s="12"/>
      <c r="AJ41" s="12"/>
      <c r="AK41" s="12"/>
      <c r="AL41" s="12">
        <f t="shared" si="20"/>
        <v>0</v>
      </c>
      <c r="AM41" s="12">
        <f t="shared" si="21"/>
        <v>0</v>
      </c>
      <c r="AN41" s="12">
        <f t="shared" si="22"/>
        <v>0</v>
      </c>
      <c r="AO41" s="12"/>
      <c r="AP41" s="12"/>
      <c r="AQ41" s="12"/>
      <c r="AR41" s="12">
        <f t="shared" si="23"/>
        <v>0</v>
      </c>
      <c r="AS41" s="12">
        <f t="shared" si="24"/>
        <v>0</v>
      </c>
      <c r="AT41" s="12">
        <f t="shared" si="25"/>
        <v>0</v>
      </c>
      <c r="AU41" s="12">
        <f t="shared" si="26"/>
        <v>0</v>
      </c>
      <c r="AV41" s="12">
        <f t="shared" si="27"/>
        <v>0</v>
      </c>
      <c r="AW41" s="12"/>
      <c r="AX41" s="12">
        <f t="shared" si="28"/>
        <v>0</v>
      </c>
      <c r="AY41" s="12">
        <f t="shared" si="29"/>
        <v>0</v>
      </c>
      <c r="AZ41" s="12">
        <f t="shared" si="30"/>
        <v>0</v>
      </c>
      <c r="BA41" s="12"/>
      <c r="BB41" s="12">
        <f t="shared" si="31"/>
        <v>0</v>
      </c>
      <c r="BC41" s="12">
        <f t="shared" si="32"/>
        <v>0</v>
      </c>
      <c r="BD41" s="12">
        <f t="shared" si="33"/>
        <v>0</v>
      </c>
      <c r="BE41" s="12"/>
      <c r="BF41" s="12">
        <f t="shared" si="34"/>
        <v>0</v>
      </c>
      <c r="BG41" s="12">
        <f t="shared" si="35"/>
        <v>0</v>
      </c>
      <c r="BH41" s="12">
        <f t="shared" si="36"/>
        <v>0</v>
      </c>
      <c r="BI41" s="12">
        <f t="shared" si="37"/>
        <v>0</v>
      </c>
      <c r="BJ41" s="12"/>
      <c r="BK41" s="12">
        <f t="shared" si="38"/>
        <v>0</v>
      </c>
      <c r="BL41" s="12">
        <f t="shared" si="39"/>
        <v>0</v>
      </c>
      <c r="BM41" s="12">
        <f t="shared" si="40"/>
        <v>0</v>
      </c>
      <c r="BN41" s="12"/>
      <c r="BO41" s="12">
        <f t="shared" si="41"/>
        <v>0</v>
      </c>
      <c r="BP41" s="12">
        <f t="shared" si="42"/>
        <v>0</v>
      </c>
      <c r="BQ41" s="12">
        <f t="shared" si="43"/>
        <v>0</v>
      </c>
      <c r="BR41" s="12"/>
      <c r="BS41" s="12">
        <f t="shared" si="44"/>
        <v>0</v>
      </c>
      <c r="BT41" s="12">
        <f t="shared" si="45"/>
        <v>0</v>
      </c>
      <c r="BU41" s="12">
        <f t="shared" si="46"/>
        <v>0</v>
      </c>
      <c r="BV41" s="12">
        <f t="shared" si="47"/>
        <v>0</v>
      </c>
      <c r="BW41" s="12">
        <f t="shared" si="48"/>
        <v>0</v>
      </c>
      <c r="BX41" s="12"/>
      <c r="BY41" s="12">
        <v>90000000</v>
      </c>
      <c r="BZ41" s="12">
        <v>72000000</v>
      </c>
      <c r="CA41" s="12">
        <f>SUMIFS('[1]TIẾN ĐỘ %'!$M$6:$M$1034,'[1]TIẾN ĐỘ %'!$G$6:$G$1034,$A41,'[1]TIẾN ĐỘ %'!$F$6:$F$1034,$E41)</f>
        <v>90000000</v>
      </c>
      <c r="CB41" s="12">
        <f t="shared" si="49"/>
        <v>252000000</v>
      </c>
      <c r="CC41" s="12"/>
      <c r="CD41" s="12"/>
      <c r="CE41" s="12"/>
      <c r="CF41" s="12">
        <f t="shared" si="115"/>
        <v>0</v>
      </c>
      <c r="CG41" s="12">
        <f t="shared" si="116"/>
        <v>252000000</v>
      </c>
      <c r="CH41" s="12"/>
      <c r="CI41" s="12"/>
      <c r="CJ41" s="12"/>
      <c r="CK41" s="12">
        <f t="shared" si="117"/>
        <v>0</v>
      </c>
      <c r="CL41" s="12"/>
      <c r="CM41" s="12"/>
      <c r="CN41" s="12"/>
      <c r="CO41" s="12">
        <f t="shared" si="53"/>
        <v>0</v>
      </c>
      <c r="CP41" s="12">
        <f t="shared" si="54"/>
        <v>0</v>
      </c>
      <c r="CQ41" s="12"/>
      <c r="CR41" s="12">
        <v>37320000</v>
      </c>
      <c r="CS41" s="12">
        <v>0</v>
      </c>
      <c r="CT41" s="12">
        <v>37320000</v>
      </c>
      <c r="CU41" s="12">
        <v>72144000</v>
      </c>
      <c r="CV41" s="12">
        <v>53328000</v>
      </c>
      <c r="CW41" s="12">
        <v>72144000</v>
      </c>
      <c r="CX41" s="12">
        <v>125472000</v>
      </c>
      <c r="CY41" s="12">
        <f>SUMIFS('[1]DATA THÔ IN'!$P$4:$P$12031,'[1]DATA THÔ IN'!$H$4:$H$12031,$A41,'[1]DATA THÔ IN'!$AC$4:$AC$12031,$E41,'[1]DATA THÔ IN'!$AH$4:$AH$12031,"Tiến độ 1")</f>
        <v>90432000</v>
      </c>
      <c r="CZ41" s="12">
        <f>SUMIFS('[1]DATA THÔ IN'!$P$4:$P$12031,'[1]DATA THÔ IN'!$H$4:$H$12031,$A41,'[1]DATA THÔ IN'!$AC$4:$AC$12031,$E41,'[1]DATA THÔ IN'!$AH$4:$AH$12031,"Tiến độ 2")</f>
        <v>0</v>
      </c>
      <c r="DA41" s="12">
        <f>SUMIFS('[1]TIẾN ĐỘ %'!$N$6:$N$1034,'[1]TIẾN ĐỘ %'!$G$6:$G$1034,A41,'[1]TIẾN ĐỘ %'!$F$6:$F$1034,$E41)</f>
        <v>100224000</v>
      </c>
      <c r="DB41" s="12">
        <f t="shared" si="89"/>
        <v>263016000</v>
      </c>
      <c r="DC41" s="12"/>
      <c r="DD41" s="12"/>
      <c r="DE41" s="12"/>
      <c r="DF41" s="12"/>
      <c r="DG41" s="12"/>
      <c r="DH41" s="12"/>
      <c r="DI41" s="12"/>
      <c r="DJ41" s="12"/>
      <c r="DK41" s="12"/>
      <c r="DL41" s="12">
        <f t="shared" si="118"/>
        <v>0</v>
      </c>
      <c r="DM41" s="12">
        <f t="shared" si="119"/>
        <v>263016000</v>
      </c>
      <c r="DN41" s="12"/>
      <c r="DO41" s="12"/>
      <c r="DP41" s="12"/>
      <c r="DQ41" s="12"/>
      <c r="DR41" s="12"/>
      <c r="DS41" s="12"/>
      <c r="DT41" s="12"/>
      <c r="DU41" s="12"/>
      <c r="DV41" s="12"/>
      <c r="DW41" s="12">
        <f t="shared" si="120"/>
        <v>0</v>
      </c>
      <c r="DX41" s="12"/>
      <c r="DY41" s="12"/>
      <c r="DZ41" s="12"/>
      <c r="EA41" s="12"/>
      <c r="EB41" s="12"/>
      <c r="EC41" s="12"/>
      <c r="ED41" s="12"/>
      <c r="EE41" s="12"/>
      <c r="EF41" s="12"/>
      <c r="EG41" s="12">
        <f t="shared" si="58"/>
        <v>0</v>
      </c>
      <c r="EH41" s="12">
        <f t="shared" si="59"/>
        <v>0</v>
      </c>
      <c r="EI41" s="12"/>
      <c r="EJ41" s="15">
        <f t="shared" si="60"/>
        <v>0.41466666666666668</v>
      </c>
      <c r="EK41" s="15">
        <f t="shared" si="61"/>
        <v>0</v>
      </c>
      <c r="EL41" s="15">
        <f t="shared" si="62"/>
        <v>0.41466666666666668</v>
      </c>
      <c r="EM41" s="16">
        <f t="shared" si="103"/>
        <v>1.002</v>
      </c>
      <c r="EN41" s="16">
        <f t="shared" si="104"/>
        <v>0.7406666666666667</v>
      </c>
      <c r="EO41" s="16">
        <f t="shared" si="105"/>
        <v>1.7426666666666666</v>
      </c>
      <c r="EP41" s="16">
        <f t="shared" si="92"/>
        <v>1.0047999999999999</v>
      </c>
      <c r="EQ41" s="16">
        <f t="shared" si="93"/>
        <v>0</v>
      </c>
      <c r="ER41" s="16">
        <f t="shared" si="94"/>
        <v>1.1135999999999999</v>
      </c>
      <c r="ES41" s="16">
        <f t="shared" si="95"/>
        <v>1.0437142857142858</v>
      </c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5">
        <f t="shared" si="121"/>
        <v>0</v>
      </c>
      <c r="FP41" s="15">
        <f t="shared" si="122"/>
        <v>0</v>
      </c>
      <c r="FQ41" s="15">
        <f t="shared" si="123"/>
        <v>0</v>
      </c>
      <c r="FR41" s="17">
        <f t="shared" si="80"/>
        <v>0</v>
      </c>
      <c r="FS41" s="17">
        <f t="shared" si="81"/>
        <v>0</v>
      </c>
      <c r="FT41" s="17">
        <f t="shared" si="82"/>
        <v>0</v>
      </c>
      <c r="FU41" s="18">
        <f t="shared" si="83"/>
        <v>0</v>
      </c>
      <c r="FV41" s="18">
        <f t="shared" si="84"/>
        <v>0</v>
      </c>
      <c r="FW41" s="18">
        <f t="shared" si="85"/>
        <v>0</v>
      </c>
      <c r="FX41" s="18">
        <f t="shared" si="86"/>
        <v>0</v>
      </c>
      <c r="FY41" s="18">
        <f t="shared" si="87"/>
        <v>0</v>
      </c>
      <c r="FZ41" s="19"/>
      <c r="GA41" s="36" t="s">
        <v>1005</v>
      </c>
      <c r="GB41" s="36"/>
      <c r="GC41" s="37"/>
    </row>
    <row r="42" spans="1:185" hidden="1" x14ac:dyDescent="0.25">
      <c r="A42" s="8" t="s">
        <v>1333</v>
      </c>
      <c r="B42" s="8" t="s">
        <v>1074</v>
      </c>
      <c r="C42" s="28" t="s">
        <v>1075</v>
      </c>
      <c r="D42" s="28" t="s">
        <v>996</v>
      </c>
      <c r="E42" s="9" t="s">
        <v>160</v>
      </c>
      <c r="F42" s="28" t="s">
        <v>1009</v>
      </c>
      <c r="G42" s="28" t="s">
        <v>998</v>
      </c>
      <c r="H42" s="11">
        <v>3.5000000000000003E-2</v>
      </c>
      <c r="I42" s="11"/>
      <c r="J42" s="11">
        <v>0.01</v>
      </c>
      <c r="K42" s="11">
        <v>0.01</v>
      </c>
      <c r="L42" s="11">
        <v>5.0000000000000001E-3</v>
      </c>
      <c r="M42" s="11">
        <v>5.0000000000000001E-3</v>
      </c>
      <c r="N42" s="11"/>
      <c r="O42" s="12">
        <f t="shared" si="4"/>
        <v>0</v>
      </c>
      <c r="P42" s="12">
        <f t="shared" si="124"/>
        <v>0</v>
      </c>
      <c r="Q42" s="12">
        <f t="shared" si="6"/>
        <v>0</v>
      </c>
      <c r="R42" s="12">
        <f t="shared" si="125"/>
        <v>0</v>
      </c>
      <c r="S42" s="12">
        <f t="shared" si="8"/>
        <v>0</v>
      </c>
      <c r="T42" s="12">
        <f t="shared" si="126"/>
        <v>207977</v>
      </c>
      <c r="U42" s="12">
        <f t="shared" si="10"/>
        <v>58826</v>
      </c>
      <c r="V42" s="12">
        <f t="shared" si="127"/>
        <v>266803</v>
      </c>
      <c r="W42" s="12">
        <f t="shared" si="88"/>
        <v>215520</v>
      </c>
      <c r="X42" s="12">
        <f t="shared" si="12"/>
        <v>0</v>
      </c>
      <c r="Y42" s="12">
        <f t="shared" si="128"/>
        <v>203229</v>
      </c>
      <c r="Z42" s="12">
        <f t="shared" si="129"/>
        <v>282552</v>
      </c>
      <c r="AA42" s="12">
        <f t="shared" si="130"/>
        <v>501529.8</v>
      </c>
      <c r="AB42" s="12">
        <f t="shared" si="131"/>
        <v>0</v>
      </c>
      <c r="AC42" s="12"/>
      <c r="AD42" s="12"/>
      <c r="AE42" s="12"/>
      <c r="AF42" s="12">
        <f t="shared" si="17"/>
        <v>0</v>
      </c>
      <c r="AG42" s="12">
        <f t="shared" si="18"/>
        <v>0</v>
      </c>
      <c r="AH42" s="12">
        <f t="shared" si="19"/>
        <v>0</v>
      </c>
      <c r="AI42" s="12"/>
      <c r="AJ42" s="12"/>
      <c r="AK42" s="12"/>
      <c r="AL42" s="12">
        <f t="shared" si="20"/>
        <v>0</v>
      </c>
      <c r="AM42" s="12">
        <f t="shared" si="21"/>
        <v>0</v>
      </c>
      <c r="AN42" s="12">
        <f t="shared" si="22"/>
        <v>0</v>
      </c>
      <c r="AO42" s="12"/>
      <c r="AP42" s="12"/>
      <c r="AQ42" s="12"/>
      <c r="AR42" s="12">
        <f t="shared" si="23"/>
        <v>0</v>
      </c>
      <c r="AS42" s="12">
        <f t="shared" si="24"/>
        <v>0</v>
      </c>
      <c r="AT42" s="12">
        <f t="shared" si="25"/>
        <v>0</v>
      </c>
      <c r="AU42" s="12">
        <f t="shared" si="26"/>
        <v>0</v>
      </c>
      <c r="AV42" s="12">
        <f t="shared" si="27"/>
        <v>0</v>
      </c>
      <c r="AW42" s="12"/>
      <c r="AX42" s="12">
        <f t="shared" si="28"/>
        <v>0</v>
      </c>
      <c r="AY42" s="12">
        <f t="shared" si="29"/>
        <v>0</v>
      </c>
      <c r="AZ42" s="12">
        <f t="shared" si="30"/>
        <v>0</v>
      </c>
      <c r="BA42" s="12"/>
      <c r="BB42" s="12">
        <f t="shared" si="31"/>
        <v>0</v>
      </c>
      <c r="BC42" s="12">
        <f t="shared" si="32"/>
        <v>0</v>
      </c>
      <c r="BD42" s="12">
        <f t="shared" si="33"/>
        <v>0</v>
      </c>
      <c r="BE42" s="12"/>
      <c r="BF42" s="12">
        <f t="shared" si="34"/>
        <v>0</v>
      </c>
      <c r="BG42" s="12">
        <f t="shared" si="35"/>
        <v>0</v>
      </c>
      <c r="BH42" s="12">
        <f t="shared" si="36"/>
        <v>0</v>
      </c>
      <c r="BI42" s="12">
        <f t="shared" si="37"/>
        <v>0</v>
      </c>
      <c r="BJ42" s="12"/>
      <c r="BK42" s="12">
        <f t="shared" si="38"/>
        <v>0</v>
      </c>
      <c r="BL42" s="12">
        <f t="shared" si="39"/>
        <v>0</v>
      </c>
      <c r="BM42" s="12">
        <f t="shared" si="40"/>
        <v>0</v>
      </c>
      <c r="BN42" s="12"/>
      <c r="BO42" s="12">
        <f t="shared" si="41"/>
        <v>0</v>
      </c>
      <c r="BP42" s="12">
        <f t="shared" si="42"/>
        <v>0</v>
      </c>
      <c r="BQ42" s="12">
        <f t="shared" si="43"/>
        <v>0</v>
      </c>
      <c r="BR42" s="12"/>
      <c r="BS42" s="12">
        <f t="shared" si="44"/>
        <v>0</v>
      </c>
      <c r="BT42" s="12">
        <f t="shared" si="45"/>
        <v>0</v>
      </c>
      <c r="BU42" s="12">
        <f t="shared" si="46"/>
        <v>0</v>
      </c>
      <c r="BV42" s="12">
        <f t="shared" si="47"/>
        <v>0</v>
      </c>
      <c r="BW42" s="12">
        <f t="shared" si="48"/>
        <v>0</v>
      </c>
      <c r="BX42" s="12"/>
      <c r="BY42" s="12">
        <v>50000000</v>
      </c>
      <c r="BZ42" s="12">
        <v>20000000</v>
      </c>
      <c r="CA42" s="12">
        <f>SUMIFS('[1]TIẾN ĐỘ %'!$M$6:$M$1034,'[1]TIẾN ĐỘ %'!$G$6:$G$1034,$A42,'[1]TIẾN ĐỘ %'!$F$6:$F$1034,$E42)</f>
        <v>50000000</v>
      </c>
      <c r="CB42" s="12">
        <f t="shared" si="49"/>
        <v>120000000</v>
      </c>
      <c r="CC42" s="12"/>
      <c r="CD42" s="12"/>
      <c r="CE42" s="12"/>
      <c r="CF42" s="12">
        <f t="shared" si="115"/>
        <v>0</v>
      </c>
      <c r="CG42" s="12">
        <f t="shared" si="116"/>
        <v>120000000</v>
      </c>
      <c r="CH42" s="12"/>
      <c r="CI42" s="12"/>
      <c r="CJ42" s="12"/>
      <c r="CK42" s="12">
        <f t="shared" si="117"/>
        <v>0</v>
      </c>
      <c r="CL42" s="12"/>
      <c r="CM42" s="12"/>
      <c r="CN42" s="12"/>
      <c r="CO42" s="12">
        <f t="shared" si="53"/>
        <v>0</v>
      </c>
      <c r="CP42" s="12">
        <f t="shared" si="54"/>
        <v>0</v>
      </c>
      <c r="CQ42" s="12"/>
      <c r="CR42" s="12">
        <v>0</v>
      </c>
      <c r="CS42" s="12">
        <v>11268000</v>
      </c>
      <c r="CT42" s="12">
        <v>11268000</v>
      </c>
      <c r="CU42" s="12">
        <v>21552000</v>
      </c>
      <c r="CV42" s="12">
        <v>6096000</v>
      </c>
      <c r="CW42" s="12">
        <v>21552000</v>
      </c>
      <c r="CX42" s="12">
        <v>27648000</v>
      </c>
      <c r="CY42" s="12">
        <f>SUMIFS('[1]DATA THÔ IN'!$P$4:$P$12031,'[1]DATA THÔ IN'!$H$4:$H$12031,$A42,'[1]DATA THÔ IN'!$AC$4:$AC$12031,$E42,'[1]DATA THÔ IN'!$AH$4:$AH$12031,"Tiến độ 1")</f>
        <v>21060000</v>
      </c>
      <c r="CZ42" s="12">
        <f>SUMIFS('[1]DATA THÔ IN'!$P$4:$P$12031,'[1]DATA THÔ IN'!$H$4:$H$12031,$A42,'[1]DATA THÔ IN'!$AC$4:$AC$12031,$E42,'[1]DATA THÔ IN'!$AH$4:$AH$12031,"Tiến độ 2")</f>
        <v>29280000</v>
      </c>
      <c r="DA42" s="12">
        <f>SUMIFS('[1]TIẾN ĐỘ %'!$N$6:$N$1034,'[1]TIẾN ĐỘ %'!$G$6:$G$1034,A42,'[1]TIẾN ĐỘ %'!$F$6:$F$1034,$E42)</f>
        <v>51972000</v>
      </c>
      <c r="DB42" s="12">
        <f t="shared" si="89"/>
        <v>90888000</v>
      </c>
      <c r="DC42" s="12"/>
      <c r="DD42" s="12"/>
      <c r="DE42" s="12"/>
      <c r="DF42" s="12"/>
      <c r="DG42" s="12"/>
      <c r="DH42" s="12"/>
      <c r="DI42" s="12"/>
      <c r="DJ42" s="12"/>
      <c r="DK42" s="12"/>
      <c r="DL42" s="12">
        <f t="shared" si="118"/>
        <v>0</v>
      </c>
      <c r="DM42" s="12">
        <f t="shared" si="119"/>
        <v>90888000</v>
      </c>
      <c r="DN42" s="12"/>
      <c r="DO42" s="12"/>
      <c r="DP42" s="12"/>
      <c r="DQ42" s="12"/>
      <c r="DR42" s="12"/>
      <c r="DS42" s="12"/>
      <c r="DT42" s="12"/>
      <c r="DU42" s="12"/>
      <c r="DV42" s="12"/>
      <c r="DW42" s="12">
        <f t="shared" si="120"/>
        <v>0</v>
      </c>
      <c r="DX42" s="12"/>
      <c r="DY42" s="12"/>
      <c r="DZ42" s="12"/>
      <c r="EA42" s="12"/>
      <c r="EB42" s="12"/>
      <c r="EC42" s="12"/>
      <c r="ED42" s="12"/>
      <c r="EE42" s="12"/>
      <c r="EF42" s="12"/>
      <c r="EG42" s="12">
        <f t="shared" si="58"/>
        <v>0</v>
      </c>
      <c r="EH42" s="12">
        <f t="shared" si="59"/>
        <v>0</v>
      </c>
      <c r="EI42" s="12"/>
      <c r="EJ42" s="15">
        <f t="shared" si="60"/>
        <v>0</v>
      </c>
      <c r="EK42" s="15">
        <f t="shared" si="61"/>
        <v>0.22536</v>
      </c>
      <c r="EL42" s="15">
        <f t="shared" si="62"/>
        <v>0.22536</v>
      </c>
      <c r="EM42" s="16">
        <f t="shared" si="103"/>
        <v>1.0775999999999999</v>
      </c>
      <c r="EN42" s="16">
        <f t="shared" si="104"/>
        <v>0.30480000000000002</v>
      </c>
      <c r="EO42" s="16">
        <f t="shared" si="105"/>
        <v>1.3824000000000001</v>
      </c>
      <c r="EP42" s="16">
        <f t="shared" si="92"/>
        <v>0.42120000000000002</v>
      </c>
      <c r="EQ42" s="16">
        <f t="shared" si="93"/>
        <v>0.58560000000000001</v>
      </c>
      <c r="ER42" s="16">
        <f t="shared" si="94"/>
        <v>1.0394399999999999</v>
      </c>
      <c r="ES42" s="16">
        <f t="shared" si="95"/>
        <v>0.75739999999999996</v>
      </c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5">
        <f t="shared" si="121"/>
        <v>0</v>
      </c>
      <c r="FP42" s="15">
        <f t="shared" si="122"/>
        <v>0</v>
      </c>
      <c r="FQ42" s="15">
        <f t="shared" si="123"/>
        <v>0</v>
      </c>
      <c r="FR42" s="17">
        <f t="shared" si="80"/>
        <v>0</v>
      </c>
      <c r="FS42" s="17">
        <f t="shared" si="81"/>
        <v>0</v>
      </c>
      <c r="FT42" s="17">
        <f t="shared" si="82"/>
        <v>0</v>
      </c>
      <c r="FU42" s="18">
        <f t="shared" si="83"/>
        <v>0</v>
      </c>
      <c r="FV42" s="18">
        <f t="shared" si="84"/>
        <v>0</v>
      </c>
      <c r="FW42" s="18">
        <f t="shared" si="85"/>
        <v>0</v>
      </c>
      <c r="FX42" s="18">
        <f t="shared" si="86"/>
        <v>0</v>
      </c>
      <c r="FY42" s="18">
        <f t="shared" si="87"/>
        <v>0</v>
      </c>
      <c r="FZ42" s="19"/>
      <c r="GA42" s="36" t="s">
        <v>996</v>
      </c>
      <c r="GB42" s="36"/>
      <c r="GC42" s="37"/>
    </row>
    <row r="43" spans="1:185" hidden="1" x14ac:dyDescent="0.25">
      <c r="A43" s="8" t="s">
        <v>1335</v>
      </c>
      <c r="B43" s="8" t="s">
        <v>1076</v>
      </c>
      <c r="C43" s="28" t="s">
        <v>1077</v>
      </c>
      <c r="D43" s="28" t="s">
        <v>1001</v>
      </c>
      <c r="E43" s="9" t="s">
        <v>160</v>
      </c>
      <c r="F43" s="28" t="s">
        <v>1015</v>
      </c>
      <c r="G43" s="28" t="s">
        <v>998</v>
      </c>
      <c r="H43" s="11">
        <v>3.5000000000000003E-2</v>
      </c>
      <c r="I43" s="11"/>
      <c r="J43" s="11">
        <v>0.01</v>
      </c>
      <c r="K43" s="11">
        <v>0.01</v>
      </c>
      <c r="L43" s="11">
        <v>5.0000000000000001E-3</v>
      </c>
      <c r="M43" s="11">
        <v>5.0000000000000001E-3</v>
      </c>
      <c r="N43" s="11"/>
      <c r="O43" s="12">
        <f t="shared" si="4"/>
        <v>0</v>
      </c>
      <c r="P43" s="12">
        <f t="shared" si="124"/>
        <v>47246.400000000001</v>
      </c>
      <c r="Q43" s="12">
        <f t="shared" si="6"/>
        <v>13664.4</v>
      </c>
      <c r="R43" s="12">
        <f t="shared" si="125"/>
        <v>74575.199999999997</v>
      </c>
      <c r="S43" s="12">
        <f t="shared" si="8"/>
        <v>0</v>
      </c>
      <c r="T43" s="12">
        <f t="shared" si="126"/>
        <v>182732</v>
      </c>
      <c r="U43" s="12">
        <f t="shared" si="10"/>
        <v>0</v>
      </c>
      <c r="V43" s="12">
        <f t="shared" si="127"/>
        <v>182732</v>
      </c>
      <c r="W43" s="12">
        <f t="shared" si="88"/>
        <v>189360</v>
      </c>
      <c r="X43" s="12">
        <f t="shared" si="12"/>
        <v>0</v>
      </c>
      <c r="Y43" s="12">
        <f t="shared" si="128"/>
        <v>123906</v>
      </c>
      <c r="Z43" s="12">
        <f t="shared" si="129"/>
        <v>0</v>
      </c>
      <c r="AA43" s="12">
        <f t="shared" si="130"/>
        <v>0</v>
      </c>
      <c r="AB43" s="12">
        <f t="shared" si="131"/>
        <v>222104.4</v>
      </c>
      <c r="AC43" s="12"/>
      <c r="AD43" s="12"/>
      <c r="AE43" s="12"/>
      <c r="AF43" s="12">
        <f t="shared" si="17"/>
        <v>0</v>
      </c>
      <c r="AG43" s="12">
        <f t="shared" si="18"/>
        <v>0</v>
      </c>
      <c r="AH43" s="12">
        <f t="shared" si="19"/>
        <v>0</v>
      </c>
      <c r="AI43" s="12"/>
      <c r="AJ43" s="12"/>
      <c r="AK43" s="12"/>
      <c r="AL43" s="12">
        <f t="shared" si="20"/>
        <v>0</v>
      </c>
      <c r="AM43" s="12">
        <f t="shared" si="21"/>
        <v>0</v>
      </c>
      <c r="AN43" s="12">
        <f t="shared" si="22"/>
        <v>0</v>
      </c>
      <c r="AO43" s="12"/>
      <c r="AP43" s="12"/>
      <c r="AQ43" s="12"/>
      <c r="AR43" s="12">
        <f t="shared" si="23"/>
        <v>0</v>
      </c>
      <c r="AS43" s="12">
        <f t="shared" si="24"/>
        <v>0</v>
      </c>
      <c r="AT43" s="12">
        <f t="shared" si="25"/>
        <v>0</v>
      </c>
      <c r="AU43" s="12">
        <f t="shared" si="26"/>
        <v>0</v>
      </c>
      <c r="AV43" s="12">
        <f t="shared" si="27"/>
        <v>0</v>
      </c>
      <c r="AW43" s="12"/>
      <c r="AX43" s="12">
        <f t="shared" si="28"/>
        <v>0</v>
      </c>
      <c r="AY43" s="12">
        <f t="shared" si="29"/>
        <v>0</v>
      </c>
      <c r="AZ43" s="12">
        <f t="shared" si="30"/>
        <v>0</v>
      </c>
      <c r="BA43" s="12"/>
      <c r="BB43" s="12">
        <f t="shared" si="31"/>
        <v>0</v>
      </c>
      <c r="BC43" s="12">
        <f t="shared" si="32"/>
        <v>0</v>
      </c>
      <c r="BD43" s="12">
        <f t="shared" si="33"/>
        <v>0</v>
      </c>
      <c r="BE43" s="12"/>
      <c r="BF43" s="12">
        <f t="shared" si="34"/>
        <v>0</v>
      </c>
      <c r="BG43" s="12">
        <f t="shared" si="35"/>
        <v>0</v>
      </c>
      <c r="BH43" s="12">
        <f t="shared" si="36"/>
        <v>0</v>
      </c>
      <c r="BI43" s="12">
        <f t="shared" si="37"/>
        <v>0</v>
      </c>
      <c r="BJ43" s="12"/>
      <c r="BK43" s="12">
        <f t="shared" si="38"/>
        <v>0</v>
      </c>
      <c r="BL43" s="12">
        <f t="shared" si="39"/>
        <v>0</v>
      </c>
      <c r="BM43" s="12">
        <f t="shared" si="40"/>
        <v>0</v>
      </c>
      <c r="BN43" s="12"/>
      <c r="BO43" s="12">
        <f t="shared" si="41"/>
        <v>0</v>
      </c>
      <c r="BP43" s="12">
        <f t="shared" si="42"/>
        <v>0</v>
      </c>
      <c r="BQ43" s="12">
        <f t="shared" si="43"/>
        <v>0</v>
      </c>
      <c r="BR43" s="12"/>
      <c r="BS43" s="12">
        <f t="shared" si="44"/>
        <v>0</v>
      </c>
      <c r="BT43" s="12">
        <f t="shared" si="45"/>
        <v>0</v>
      </c>
      <c r="BU43" s="12">
        <f t="shared" si="46"/>
        <v>0</v>
      </c>
      <c r="BV43" s="12">
        <f t="shared" si="47"/>
        <v>0</v>
      </c>
      <c r="BW43" s="12">
        <f t="shared" si="48"/>
        <v>0</v>
      </c>
      <c r="BX43" s="12"/>
      <c r="BY43" s="12">
        <v>5000000</v>
      </c>
      <c r="BZ43" s="12">
        <v>10000000</v>
      </c>
      <c r="CA43" s="12">
        <f>SUMIFS('[1]TIẾN ĐỘ %'!$M$6:$M$1034,'[1]TIẾN ĐỘ %'!$G$6:$G$1034,$A43,'[1]TIẾN ĐỘ %'!$F$6:$F$1034,$E43)</f>
        <v>30000000</v>
      </c>
      <c r="CB43" s="12">
        <f t="shared" si="49"/>
        <v>45000000</v>
      </c>
      <c r="CC43" s="12"/>
      <c r="CD43" s="12"/>
      <c r="CE43" s="12"/>
      <c r="CF43" s="12">
        <f t="shared" si="115"/>
        <v>0</v>
      </c>
      <c r="CG43" s="12">
        <f t="shared" si="116"/>
        <v>45000000</v>
      </c>
      <c r="CH43" s="12"/>
      <c r="CI43" s="12"/>
      <c r="CJ43" s="12"/>
      <c r="CK43" s="12">
        <f t="shared" si="117"/>
        <v>0</v>
      </c>
      <c r="CL43" s="12"/>
      <c r="CM43" s="12"/>
      <c r="CN43" s="12"/>
      <c r="CO43" s="12">
        <f t="shared" si="53"/>
        <v>0</v>
      </c>
      <c r="CP43" s="12">
        <f t="shared" si="54"/>
        <v>0</v>
      </c>
      <c r="CQ43" s="12"/>
      <c r="CR43" s="12">
        <v>4896000</v>
      </c>
      <c r="CS43" s="12">
        <v>1416000</v>
      </c>
      <c r="CT43" s="12">
        <v>7728000</v>
      </c>
      <c r="CU43" s="12">
        <v>18936000</v>
      </c>
      <c r="CV43" s="12">
        <v>0</v>
      </c>
      <c r="CW43" s="12">
        <v>18936000</v>
      </c>
      <c r="CX43" s="12">
        <v>18936000</v>
      </c>
      <c r="CY43" s="12">
        <f>SUMIFS('[1]DATA THÔ IN'!$P$4:$P$12031,'[1]DATA THÔ IN'!$H$4:$H$12031,$A43,'[1]DATA THÔ IN'!$AC$4:$AC$12031,$E43,'[1]DATA THÔ IN'!$AH$4:$AH$12031,"Tiến độ 1")</f>
        <v>12840000</v>
      </c>
      <c r="CZ43" s="12">
        <f>SUMIFS('[1]DATA THÔ IN'!$P$4:$P$12031,'[1]DATA THÔ IN'!$H$4:$H$12031,$A43,'[1]DATA THÔ IN'!$AC$4:$AC$12031,$E43,'[1]DATA THÔ IN'!$AH$4:$AH$12031,"Tiến độ 2")</f>
        <v>6528000</v>
      </c>
      <c r="DA43" s="12">
        <f>SUMIFS('[1]TIẾN ĐỘ %'!$N$6:$N$1034,'[1]TIẾN ĐỘ %'!$G$6:$G$1034,A43,'[1]TIẾN ĐỘ %'!$F$6:$F$1034,$E43)</f>
        <v>19368000</v>
      </c>
      <c r="DB43" s="12">
        <f t="shared" si="89"/>
        <v>46032000</v>
      </c>
      <c r="DC43" s="12"/>
      <c r="DD43" s="12"/>
      <c r="DE43" s="12"/>
      <c r="DF43" s="12"/>
      <c r="DG43" s="12"/>
      <c r="DH43" s="12"/>
      <c r="DI43" s="12"/>
      <c r="DJ43" s="12"/>
      <c r="DK43" s="12"/>
      <c r="DL43" s="12">
        <f t="shared" si="118"/>
        <v>0</v>
      </c>
      <c r="DM43" s="12">
        <f t="shared" si="119"/>
        <v>46032000</v>
      </c>
      <c r="DN43" s="12"/>
      <c r="DO43" s="12"/>
      <c r="DP43" s="12"/>
      <c r="DQ43" s="12"/>
      <c r="DR43" s="12"/>
      <c r="DS43" s="12"/>
      <c r="DT43" s="12"/>
      <c r="DU43" s="12"/>
      <c r="DV43" s="12"/>
      <c r="DW43" s="12">
        <f t="shared" si="120"/>
        <v>0</v>
      </c>
      <c r="DX43" s="12"/>
      <c r="DY43" s="12"/>
      <c r="DZ43" s="12"/>
      <c r="EA43" s="12"/>
      <c r="EB43" s="12"/>
      <c r="EC43" s="12"/>
      <c r="ED43" s="12"/>
      <c r="EE43" s="12"/>
      <c r="EF43" s="12"/>
      <c r="EG43" s="12">
        <f t="shared" si="58"/>
        <v>0</v>
      </c>
      <c r="EH43" s="12">
        <f t="shared" si="59"/>
        <v>0</v>
      </c>
      <c r="EI43" s="12"/>
      <c r="EJ43" s="15">
        <f t="shared" si="60"/>
        <v>0.97919999999999996</v>
      </c>
      <c r="EK43" s="15">
        <f t="shared" si="61"/>
        <v>0.28320000000000001</v>
      </c>
      <c r="EL43" s="15">
        <f t="shared" si="62"/>
        <v>1.5456000000000001</v>
      </c>
      <c r="EM43" s="16">
        <f t="shared" si="103"/>
        <v>1.8935999999999999</v>
      </c>
      <c r="EN43" s="16">
        <f t="shared" si="104"/>
        <v>0</v>
      </c>
      <c r="EO43" s="16">
        <f t="shared" si="105"/>
        <v>1.8935999999999999</v>
      </c>
      <c r="EP43" s="16">
        <f t="shared" si="92"/>
        <v>0.42799999999999999</v>
      </c>
      <c r="EQ43" s="16">
        <f t="shared" si="93"/>
        <v>0.21759999999999999</v>
      </c>
      <c r="ER43" s="16">
        <f t="shared" si="94"/>
        <v>0.64559999999999995</v>
      </c>
      <c r="ES43" s="16">
        <f t="shared" si="95"/>
        <v>1.0229333333333333</v>
      </c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5">
        <f t="shared" si="121"/>
        <v>0</v>
      </c>
      <c r="FP43" s="15">
        <f t="shared" si="122"/>
        <v>0</v>
      </c>
      <c r="FQ43" s="15">
        <f t="shared" si="123"/>
        <v>0</v>
      </c>
      <c r="FR43" s="17">
        <f t="shared" si="80"/>
        <v>0</v>
      </c>
      <c r="FS43" s="17">
        <f t="shared" si="81"/>
        <v>0</v>
      </c>
      <c r="FT43" s="17">
        <f t="shared" si="82"/>
        <v>0</v>
      </c>
      <c r="FU43" s="18">
        <f t="shared" si="83"/>
        <v>0</v>
      </c>
      <c r="FV43" s="18">
        <f t="shared" si="84"/>
        <v>0</v>
      </c>
      <c r="FW43" s="18">
        <f t="shared" si="85"/>
        <v>0</v>
      </c>
      <c r="FX43" s="18">
        <f t="shared" si="86"/>
        <v>0</v>
      </c>
      <c r="FY43" s="18">
        <f t="shared" si="87"/>
        <v>0</v>
      </c>
      <c r="FZ43" s="19"/>
      <c r="GA43" s="36" t="s">
        <v>1001</v>
      </c>
      <c r="GB43" s="36"/>
      <c r="GC43" s="37"/>
    </row>
    <row r="44" spans="1:185" hidden="1" x14ac:dyDescent="0.25">
      <c r="A44" s="8" t="s">
        <v>1336</v>
      </c>
      <c r="B44" s="8" t="s">
        <v>1078</v>
      </c>
      <c r="C44" s="28" t="s">
        <v>1079</v>
      </c>
      <c r="D44" s="28" t="s">
        <v>1018</v>
      </c>
      <c r="E44" s="9" t="s">
        <v>160</v>
      </c>
      <c r="F44" s="28" t="s">
        <v>1019</v>
      </c>
      <c r="G44" s="28" t="s">
        <v>998</v>
      </c>
      <c r="H44" s="11">
        <v>3.5000000000000003E-2</v>
      </c>
      <c r="I44" s="11"/>
      <c r="J44" s="11">
        <v>0.01</v>
      </c>
      <c r="K44" s="11">
        <v>0.01</v>
      </c>
      <c r="L44" s="11">
        <v>5.0000000000000001E-3</v>
      </c>
      <c r="M44" s="11">
        <v>5.0000000000000001E-3</v>
      </c>
      <c r="N44" s="11"/>
      <c r="O44" s="12">
        <f t="shared" si="4"/>
        <v>0</v>
      </c>
      <c r="P44" s="12">
        <f t="shared" si="124"/>
        <v>0</v>
      </c>
      <c r="Q44" s="12">
        <f t="shared" si="6"/>
        <v>0</v>
      </c>
      <c r="R44" s="12">
        <f t="shared" si="125"/>
        <v>0</v>
      </c>
      <c r="S44" s="12">
        <f t="shared" si="8"/>
        <v>0</v>
      </c>
      <c r="T44" s="12">
        <f t="shared" si="126"/>
        <v>243643</v>
      </c>
      <c r="U44" s="12">
        <f t="shared" si="10"/>
        <v>0</v>
      </c>
      <c r="V44" s="12">
        <f t="shared" si="127"/>
        <v>593359</v>
      </c>
      <c r="W44" s="12">
        <f t="shared" si="88"/>
        <v>252480</v>
      </c>
      <c r="X44" s="12">
        <f t="shared" si="12"/>
        <v>0</v>
      </c>
      <c r="Y44" s="12">
        <f t="shared" si="128"/>
        <v>295058.39999999997</v>
      </c>
      <c r="Z44" s="12">
        <f t="shared" si="129"/>
        <v>0</v>
      </c>
      <c r="AA44" s="12">
        <f t="shared" si="130"/>
        <v>0</v>
      </c>
      <c r="AB44" s="12">
        <f t="shared" si="131"/>
        <v>0</v>
      </c>
      <c r="AC44" s="12"/>
      <c r="AD44" s="12"/>
      <c r="AE44" s="12"/>
      <c r="AF44" s="12">
        <f t="shared" si="17"/>
        <v>0</v>
      </c>
      <c r="AG44" s="12">
        <f t="shared" si="18"/>
        <v>0</v>
      </c>
      <c r="AH44" s="12">
        <f t="shared" si="19"/>
        <v>0</v>
      </c>
      <c r="AI44" s="12"/>
      <c r="AJ44" s="12"/>
      <c r="AK44" s="12"/>
      <c r="AL44" s="12">
        <f t="shared" si="20"/>
        <v>0</v>
      </c>
      <c r="AM44" s="12">
        <f t="shared" si="21"/>
        <v>0</v>
      </c>
      <c r="AN44" s="12">
        <f t="shared" si="22"/>
        <v>0</v>
      </c>
      <c r="AO44" s="12"/>
      <c r="AP44" s="12"/>
      <c r="AQ44" s="12"/>
      <c r="AR44" s="12">
        <f t="shared" si="23"/>
        <v>0</v>
      </c>
      <c r="AS44" s="12">
        <f t="shared" si="24"/>
        <v>0</v>
      </c>
      <c r="AT44" s="12">
        <f t="shared" si="25"/>
        <v>0</v>
      </c>
      <c r="AU44" s="12">
        <f t="shared" si="26"/>
        <v>0</v>
      </c>
      <c r="AV44" s="12">
        <f t="shared" si="27"/>
        <v>0</v>
      </c>
      <c r="AW44" s="12"/>
      <c r="AX44" s="12">
        <f t="shared" si="28"/>
        <v>0</v>
      </c>
      <c r="AY44" s="12">
        <f t="shared" si="29"/>
        <v>0</v>
      </c>
      <c r="AZ44" s="12">
        <f t="shared" si="30"/>
        <v>0</v>
      </c>
      <c r="BA44" s="12"/>
      <c r="BB44" s="12">
        <f t="shared" si="31"/>
        <v>0</v>
      </c>
      <c r="BC44" s="12">
        <f t="shared" si="32"/>
        <v>0</v>
      </c>
      <c r="BD44" s="12">
        <f t="shared" si="33"/>
        <v>0</v>
      </c>
      <c r="BE44" s="12"/>
      <c r="BF44" s="12">
        <f t="shared" si="34"/>
        <v>0</v>
      </c>
      <c r="BG44" s="12">
        <f t="shared" si="35"/>
        <v>0</v>
      </c>
      <c r="BH44" s="12">
        <f t="shared" si="36"/>
        <v>0</v>
      </c>
      <c r="BI44" s="12">
        <f t="shared" si="37"/>
        <v>0</v>
      </c>
      <c r="BJ44" s="12"/>
      <c r="BK44" s="12">
        <f t="shared" si="38"/>
        <v>0</v>
      </c>
      <c r="BL44" s="12">
        <f t="shared" si="39"/>
        <v>0</v>
      </c>
      <c r="BM44" s="12">
        <f t="shared" si="40"/>
        <v>0</v>
      </c>
      <c r="BN44" s="12"/>
      <c r="BO44" s="12">
        <f t="shared" si="41"/>
        <v>0</v>
      </c>
      <c r="BP44" s="12">
        <f t="shared" si="42"/>
        <v>0</v>
      </c>
      <c r="BQ44" s="12">
        <f t="shared" si="43"/>
        <v>0</v>
      </c>
      <c r="BR44" s="12"/>
      <c r="BS44" s="12">
        <f t="shared" si="44"/>
        <v>0</v>
      </c>
      <c r="BT44" s="12">
        <f t="shared" si="45"/>
        <v>0</v>
      </c>
      <c r="BU44" s="12">
        <f t="shared" si="46"/>
        <v>0</v>
      </c>
      <c r="BV44" s="12">
        <f t="shared" si="47"/>
        <v>0</v>
      </c>
      <c r="BW44" s="12">
        <f t="shared" si="48"/>
        <v>0</v>
      </c>
      <c r="BX44" s="12"/>
      <c r="BY44" s="12">
        <v>60000000</v>
      </c>
      <c r="BZ44" s="12">
        <v>60000000</v>
      </c>
      <c r="CA44" s="12">
        <f>SUMIFS('[1]TIẾN ĐỘ %'!$M$6:$M$1034,'[1]TIẾN ĐỘ %'!$G$6:$G$1034,$A44,'[1]TIẾN ĐỘ %'!$F$6:$F$1034,$E44)</f>
        <v>70000000</v>
      </c>
      <c r="CB44" s="12">
        <f t="shared" si="49"/>
        <v>190000000</v>
      </c>
      <c r="CC44" s="12"/>
      <c r="CD44" s="12"/>
      <c r="CE44" s="12"/>
      <c r="CF44" s="12">
        <f t="shared" si="115"/>
        <v>0</v>
      </c>
      <c r="CG44" s="12">
        <f t="shared" si="116"/>
        <v>190000000</v>
      </c>
      <c r="CH44" s="12"/>
      <c r="CI44" s="12"/>
      <c r="CJ44" s="12"/>
      <c r="CK44" s="12">
        <f t="shared" si="117"/>
        <v>0</v>
      </c>
      <c r="CL44" s="12"/>
      <c r="CM44" s="12"/>
      <c r="CN44" s="12"/>
      <c r="CO44" s="12">
        <f t="shared" si="53"/>
        <v>0</v>
      </c>
      <c r="CP44" s="12">
        <f t="shared" si="54"/>
        <v>0</v>
      </c>
      <c r="CQ44" s="12"/>
      <c r="CR44" s="12">
        <v>9792000</v>
      </c>
      <c r="CS44" s="12">
        <v>0</v>
      </c>
      <c r="CT44" s="12">
        <v>26112000</v>
      </c>
      <c r="CU44" s="12">
        <v>25248000</v>
      </c>
      <c r="CV44" s="12">
        <v>26880000</v>
      </c>
      <c r="CW44" s="12">
        <v>25248000</v>
      </c>
      <c r="CX44" s="12">
        <v>61488000</v>
      </c>
      <c r="CY44" s="12">
        <f>SUMIFS('[1]DATA THÔ IN'!$P$4:$P$12031,'[1]DATA THÔ IN'!$H$4:$H$12031,$A44,'[1]DATA THÔ IN'!$AC$4:$AC$12031,$E44,'[1]DATA THÔ IN'!$AH$4:$AH$12031,"Tiến độ 1")</f>
        <v>30576000</v>
      </c>
      <c r="CZ44" s="12">
        <f>SUMIFS('[1]DATA THÔ IN'!$P$4:$P$12031,'[1]DATA THÔ IN'!$H$4:$H$12031,$A44,'[1]DATA THÔ IN'!$AC$4:$AC$12031,$E44,'[1]DATA THÔ IN'!$AH$4:$AH$12031,"Tiến độ 2")</f>
        <v>0</v>
      </c>
      <c r="DA44" s="12">
        <f>SUMIFS('[1]TIẾN ĐỘ %'!$N$6:$N$1034,'[1]TIẾN ĐỘ %'!$G$6:$G$1034,A44,'[1]TIẾN ĐỘ %'!$F$6:$F$1034,$E44)</f>
        <v>50160000</v>
      </c>
      <c r="DB44" s="12">
        <f t="shared" si="89"/>
        <v>137760000</v>
      </c>
      <c r="DC44" s="12"/>
      <c r="DD44" s="12"/>
      <c r="DE44" s="12"/>
      <c r="DF44" s="12"/>
      <c r="DG44" s="12"/>
      <c r="DH44" s="12"/>
      <c r="DI44" s="12"/>
      <c r="DJ44" s="12"/>
      <c r="DK44" s="12"/>
      <c r="DL44" s="12">
        <f t="shared" si="118"/>
        <v>0</v>
      </c>
      <c r="DM44" s="12">
        <f t="shared" si="119"/>
        <v>137760000</v>
      </c>
      <c r="DN44" s="12"/>
      <c r="DO44" s="12"/>
      <c r="DP44" s="12"/>
      <c r="DQ44" s="12"/>
      <c r="DR44" s="12"/>
      <c r="DS44" s="12"/>
      <c r="DT44" s="12"/>
      <c r="DU44" s="12"/>
      <c r="DV44" s="12"/>
      <c r="DW44" s="12">
        <f t="shared" si="120"/>
        <v>0</v>
      </c>
      <c r="DX44" s="12"/>
      <c r="DY44" s="12"/>
      <c r="DZ44" s="12"/>
      <c r="EA44" s="12"/>
      <c r="EB44" s="12"/>
      <c r="EC44" s="12"/>
      <c r="ED44" s="12"/>
      <c r="EE44" s="12"/>
      <c r="EF44" s="12"/>
      <c r="EG44" s="12">
        <f t="shared" si="58"/>
        <v>0</v>
      </c>
      <c r="EH44" s="12">
        <f t="shared" si="59"/>
        <v>0</v>
      </c>
      <c r="EI44" s="12"/>
      <c r="EJ44" s="15">
        <f t="shared" si="60"/>
        <v>0.16320000000000001</v>
      </c>
      <c r="EK44" s="15">
        <f t="shared" si="61"/>
        <v>0</v>
      </c>
      <c r="EL44" s="15">
        <f t="shared" si="62"/>
        <v>0.43519999999999998</v>
      </c>
      <c r="EM44" s="16">
        <f t="shared" si="103"/>
        <v>0.42080000000000001</v>
      </c>
      <c r="EN44" s="16">
        <f t="shared" si="104"/>
        <v>0.44800000000000001</v>
      </c>
      <c r="EO44" s="16">
        <f t="shared" si="105"/>
        <v>1.0247999999999999</v>
      </c>
      <c r="EP44" s="16">
        <f t="shared" si="92"/>
        <v>0.43680000000000002</v>
      </c>
      <c r="EQ44" s="16">
        <f t="shared" si="93"/>
        <v>0</v>
      </c>
      <c r="ER44" s="16">
        <f t="shared" si="94"/>
        <v>0.71657142857142853</v>
      </c>
      <c r="ES44" s="16">
        <f t="shared" si="95"/>
        <v>0.72505263157894739</v>
      </c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5">
        <f t="shared" si="121"/>
        <v>0</v>
      </c>
      <c r="FP44" s="15">
        <f t="shared" si="122"/>
        <v>0</v>
      </c>
      <c r="FQ44" s="15">
        <f t="shared" si="123"/>
        <v>0</v>
      </c>
      <c r="FR44" s="17">
        <f t="shared" si="80"/>
        <v>0</v>
      </c>
      <c r="FS44" s="17">
        <f t="shared" si="81"/>
        <v>0</v>
      </c>
      <c r="FT44" s="17">
        <f t="shared" si="82"/>
        <v>0</v>
      </c>
      <c r="FU44" s="18">
        <f t="shared" si="83"/>
        <v>0</v>
      </c>
      <c r="FV44" s="18">
        <f t="shared" si="84"/>
        <v>0</v>
      </c>
      <c r="FW44" s="18">
        <f t="shared" si="85"/>
        <v>0</v>
      </c>
      <c r="FX44" s="18">
        <f t="shared" si="86"/>
        <v>0</v>
      </c>
      <c r="FY44" s="18">
        <f t="shared" si="87"/>
        <v>0</v>
      </c>
      <c r="FZ44" s="19"/>
      <c r="GA44" s="36" t="str">
        <f>D44</f>
        <v>Nguyễn Khắc Liệu</v>
      </c>
      <c r="GB44" s="36"/>
      <c r="GC44" s="37"/>
    </row>
    <row r="45" spans="1:185" hidden="1" x14ac:dyDescent="0.25">
      <c r="A45" s="8" t="s">
        <v>1337</v>
      </c>
      <c r="B45" s="8" t="s">
        <v>1080</v>
      </c>
      <c r="C45" s="28" t="s">
        <v>1081</v>
      </c>
      <c r="D45" s="28" t="s">
        <v>1001</v>
      </c>
      <c r="E45" s="9" t="s">
        <v>160</v>
      </c>
      <c r="F45" s="28" t="s">
        <v>1022</v>
      </c>
      <c r="G45" s="28" t="s">
        <v>998</v>
      </c>
      <c r="H45" s="11">
        <v>3.5000000000000003E-2</v>
      </c>
      <c r="I45" s="11"/>
      <c r="J45" s="11">
        <v>0.01</v>
      </c>
      <c r="K45" s="11">
        <v>0.01</v>
      </c>
      <c r="L45" s="11">
        <v>5.0000000000000001E-3</v>
      </c>
      <c r="M45" s="11">
        <v>5.0000000000000001E-3</v>
      </c>
      <c r="N45" s="11"/>
      <c r="O45" s="12">
        <f t="shared" si="4"/>
        <v>0</v>
      </c>
      <c r="P45" s="12">
        <f t="shared" si="124"/>
        <v>0</v>
      </c>
      <c r="Q45" s="12">
        <f t="shared" si="6"/>
        <v>0</v>
      </c>
      <c r="R45" s="12">
        <f t="shared" si="125"/>
        <v>0</v>
      </c>
      <c r="S45" s="12">
        <f t="shared" si="8"/>
        <v>0</v>
      </c>
      <c r="T45" s="12">
        <f t="shared" si="126"/>
        <v>394878</v>
      </c>
      <c r="U45" s="12">
        <f t="shared" si="10"/>
        <v>0</v>
      </c>
      <c r="V45" s="12">
        <f t="shared" si="127"/>
        <v>394878</v>
      </c>
      <c r="W45" s="12">
        <f t="shared" si="88"/>
        <v>409200</v>
      </c>
      <c r="X45" s="12">
        <f t="shared" si="12"/>
        <v>0</v>
      </c>
      <c r="Y45" s="12">
        <f t="shared" si="128"/>
        <v>326556</v>
      </c>
      <c r="Z45" s="12">
        <f t="shared" si="129"/>
        <v>162814.79999999999</v>
      </c>
      <c r="AA45" s="12">
        <f t="shared" si="130"/>
        <v>489370.8</v>
      </c>
      <c r="AB45" s="12">
        <f t="shared" si="131"/>
        <v>0</v>
      </c>
      <c r="AC45" s="12"/>
      <c r="AD45" s="12"/>
      <c r="AE45" s="12"/>
      <c r="AF45" s="12">
        <f t="shared" si="17"/>
        <v>0</v>
      </c>
      <c r="AG45" s="12">
        <f t="shared" si="18"/>
        <v>0</v>
      </c>
      <c r="AH45" s="12">
        <f t="shared" si="19"/>
        <v>0</v>
      </c>
      <c r="AI45" s="12"/>
      <c r="AJ45" s="12"/>
      <c r="AK45" s="12"/>
      <c r="AL45" s="12">
        <f t="shared" si="20"/>
        <v>0</v>
      </c>
      <c r="AM45" s="12">
        <f t="shared" si="21"/>
        <v>0</v>
      </c>
      <c r="AN45" s="12">
        <f t="shared" si="22"/>
        <v>0</v>
      </c>
      <c r="AO45" s="12"/>
      <c r="AP45" s="12"/>
      <c r="AQ45" s="12"/>
      <c r="AR45" s="12">
        <f t="shared" si="23"/>
        <v>0</v>
      </c>
      <c r="AS45" s="12">
        <f t="shared" si="24"/>
        <v>0</v>
      </c>
      <c r="AT45" s="12">
        <f t="shared" si="25"/>
        <v>0</v>
      </c>
      <c r="AU45" s="12">
        <f t="shared" si="26"/>
        <v>0</v>
      </c>
      <c r="AV45" s="12">
        <f t="shared" si="27"/>
        <v>0</v>
      </c>
      <c r="AW45" s="12"/>
      <c r="AX45" s="12">
        <f t="shared" si="28"/>
        <v>0</v>
      </c>
      <c r="AY45" s="12">
        <f t="shared" si="29"/>
        <v>0</v>
      </c>
      <c r="AZ45" s="12">
        <f t="shared" si="30"/>
        <v>0</v>
      </c>
      <c r="BA45" s="12"/>
      <c r="BB45" s="12">
        <f t="shared" si="31"/>
        <v>0</v>
      </c>
      <c r="BC45" s="12">
        <f t="shared" si="32"/>
        <v>0</v>
      </c>
      <c r="BD45" s="12">
        <f t="shared" si="33"/>
        <v>0</v>
      </c>
      <c r="BE45" s="12"/>
      <c r="BF45" s="12">
        <f t="shared" si="34"/>
        <v>0</v>
      </c>
      <c r="BG45" s="12">
        <f t="shared" si="35"/>
        <v>0</v>
      </c>
      <c r="BH45" s="12">
        <f t="shared" si="36"/>
        <v>0</v>
      </c>
      <c r="BI45" s="12">
        <f t="shared" si="37"/>
        <v>0</v>
      </c>
      <c r="BJ45" s="12"/>
      <c r="BK45" s="12">
        <f t="shared" si="38"/>
        <v>0</v>
      </c>
      <c r="BL45" s="12">
        <f t="shared" si="39"/>
        <v>0</v>
      </c>
      <c r="BM45" s="12">
        <f t="shared" si="40"/>
        <v>0</v>
      </c>
      <c r="BN45" s="12"/>
      <c r="BO45" s="12">
        <f t="shared" si="41"/>
        <v>0</v>
      </c>
      <c r="BP45" s="12">
        <f t="shared" si="42"/>
        <v>0</v>
      </c>
      <c r="BQ45" s="12">
        <f t="shared" si="43"/>
        <v>0</v>
      </c>
      <c r="BR45" s="12"/>
      <c r="BS45" s="12">
        <f t="shared" si="44"/>
        <v>0</v>
      </c>
      <c r="BT45" s="12">
        <f t="shared" si="45"/>
        <v>0</v>
      </c>
      <c r="BU45" s="12">
        <f t="shared" si="46"/>
        <v>0</v>
      </c>
      <c r="BV45" s="12">
        <f t="shared" si="47"/>
        <v>0</v>
      </c>
      <c r="BW45" s="12">
        <f t="shared" si="48"/>
        <v>0</v>
      </c>
      <c r="BX45" s="12"/>
      <c r="BY45" s="12">
        <v>60000000</v>
      </c>
      <c r="BZ45" s="12">
        <v>40000000</v>
      </c>
      <c r="CA45" s="12">
        <f>SUMIFS('[1]TIẾN ĐỘ %'!$M$6:$M$1034,'[1]TIẾN ĐỘ %'!$G$6:$G$1034,$A45,'[1]TIẾN ĐỘ %'!$F$6:$F$1034,$E45)</f>
        <v>50000000</v>
      </c>
      <c r="CB45" s="12">
        <f t="shared" si="49"/>
        <v>150000000</v>
      </c>
      <c r="CC45" s="12"/>
      <c r="CD45" s="12"/>
      <c r="CE45" s="12"/>
      <c r="CF45" s="12"/>
      <c r="CG45" s="12"/>
      <c r="CH45" s="12"/>
      <c r="CI45" s="12"/>
      <c r="CJ45" s="12"/>
      <c r="CK45" s="12">
        <f t="shared" si="117"/>
        <v>0</v>
      </c>
      <c r="CL45" s="12"/>
      <c r="CM45" s="12"/>
      <c r="CN45" s="12"/>
      <c r="CO45" s="12">
        <f t="shared" si="53"/>
        <v>0</v>
      </c>
      <c r="CP45" s="12">
        <f t="shared" si="54"/>
        <v>0</v>
      </c>
      <c r="CQ45" s="12"/>
      <c r="CR45" s="12">
        <v>0</v>
      </c>
      <c r="CS45" s="12">
        <v>11760000</v>
      </c>
      <c r="CT45" s="12">
        <v>18288000</v>
      </c>
      <c r="CU45" s="12">
        <v>40920000</v>
      </c>
      <c r="CV45" s="12">
        <v>0</v>
      </c>
      <c r="CW45" s="12">
        <v>40920000</v>
      </c>
      <c r="CX45" s="12">
        <v>40920000</v>
      </c>
      <c r="CY45" s="12">
        <f>SUMIFS('[1]DATA THÔ IN'!$P$4:$P$12031,'[1]DATA THÔ IN'!$H$4:$H$12031,$A45,'[1]DATA THÔ IN'!$AC$4:$AC$12031,$E45,'[1]DATA THÔ IN'!$AH$4:$AH$12031,"Tiến độ 1")</f>
        <v>33840000</v>
      </c>
      <c r="CZ45" s="12">
        <f>SUMIFS('[1]DATA THÔ IN'!$P$4:$P$12031,'[1]DATA THÔ IN'!$H$4:$H$12031,$A45,'[1]DATA THÔ IN'!$AC$4:$AC$12031,$E45,'[1]DATA THÔ IN'!$AH$4:$AH$12031,"Tiến độ 2")</f>
        <v>16872000</v>
      </c>
      <c r="DA45" s="12">
        <f>SUMIFS('[1]TIẾN ĐỘ %'!$N$6:$N$1034,'[1]TIẾN ĐỘ %'!$G$6:$G$1034,A45,'[1]TIẾN ĐỘ %'!$F$6:$F$1034,$E45)</f>
        <v>50712000</v>
      </c>
      <c r="DB45" s="12">
        <f t="shared" si="89"/>
        <v>109920000</v>
      </c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>
        <f t="shared" si="120"/>
        <v>0</v>
      </c>
      <c r="DX45" s="12"/>
      <c r="DY45" s="12"/>
      <c r="DZ45" s="12"/>
      <c r="EA45" s="12"/>
      <c r="EB45" s="12"/>
      <c r="EC45" s="12"/>
      <c r="ED45" s="12"/>
      <c r="EE45" s="12"/>
      <c r="EF45" s="12"/>
      <c r="EG45" s="12">
        <f t="shared" si="58"/>
        <v>0</v>
      </c>
      <c r="EH45" s="12">
        <f t="shared" si="59"/>
        <v>0</v>
      </c>
      <c r="EI45" s="12"/>
      <c r="EJ45" s="15">
        <f t="shared" si="60"/>
        <v>0</v>
      </c>
      <c r="EK45" s="15">
        <f t="shared" si="61"/>
        <v>0.19600000000000001</v>
      </c>
      <c r="EL45" s="15">
        <f t="shared" si="62"/>
        <v>0.30480000000000002</v>
      </c>
      <c r="EM45" s="16">
        <f t="shared" si="103"/>
        <v>1.0229999999999999</v>
      </c>
      <c r="EN45" s="16">
        <f t="shared" si="104"/>
        <v>0</v>
      </c>
      <c r="EO45" s="16">
        <f t="shared" si="105"/>
        <v>1.0229999999999999</v>
      </c>
      <c r="EP45" s="16">
        <f t="shared" si="92"/>
        <v>0.67679999999999996</v>
      </c>
      <c r="EQ45" s="16">
        <f t="shared" si="93"/>
        <v>0.33744000000000002</v>
      </c>
      <c r="ER45" s="16">
        <f t="shared" si="94"/>
        <v>1.01424</v>
      </c>
      <c r="ES45" s="16">
        <f t="shared" si="95"/>
        <v>0.73280000000000001</v>
      </c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5">
        <f t="shared" si="121"/>
        <v>0</v>
      </c>
      <c r="FP45" s="15">
        <f t="shared" si="122"/>
        <v>0</v>
      </c>
      <c r="FQ45" s="15">
        <f t="shared" si="123"/>
        <v>0</v>
      </c>
      <c r="FR45" s="17">
        <f t="shared" si="80"/>
        <v>0</v>
      </c>
      <c r="FS45" s="17">
        <f t="shared" si="81"/>
        <v>0</v>
      </c>
      <c r="FT45" s="17">
        <f t="shared" si="82"/>
        <v>0</v>
      </c>
      <c r="FU45" s="18">
        <f t="shared" si="83"/>
        <v>0</v>
      </c>
      <c r="FV45" s="18">
        <f t="shared" si="84"/>
        <v>0</v>
      </c>
      <c r="FW45" s="18">
        <f t="shared" si="85"/>
        <v>0</v>
      </c>
      <c r="FX45" s="18">
        <f t="shared" si="86"/>
        <v>0</v>
      </c>
      <c r="FY45" s="18">
        <f t="shared" si="87"/>
        <v>0</v>
      </c>
      <c r="FZ45" s="19"/>
      <c r="GA45" s="36" t="s">
        <v>1001</v>
      </c>
      <c r="GB45" s="36"/>
      <c r="GC45" s="37"/>
    </row>
    <row r="46" spans="1:185" hidden="1" x14ac:dyDescent="0.25">
      <c r="A46" s="8" t="s">
        <v>1338</v>
      </c>
      <c r="B46" s="8" t="s">
        <v>1082</v>
      </c>
      <c r="C46" s="9" t="s">
        <v>1083</v>
      </c>
      <c r="D46" s="9" t="s">
        <v>1018</v>
      </c>
      <c r="E46" s="9" t="s">
        <v>160</v>
      </c>
      <c r="F46" s="9" t="s">
        <v>1025</v>
      </c>
      <c r="G46" s="9" t="s">
        <v>998</v>
      </c>
      <c r="H46" s="11">
        <v>3.5000000000000003E-2</v>
      </c>
      <c r="I46" s="11"/>
      <c r="J46" s="11">
        <v>0.01</v>
      </c>
      <c r="K46" s="11">
        <v>0.01</v>
      </c>
      <c r="L46" s="11">
        <v>5.0000000000000001E-3</v>
      </c>
      <c r="M46" s="11">
        <v>5.0000000000000001E-3</v>
      </c>
      <c r="N46" s="11"/>
      <c r="O46" s="12">
        <f t="shared" si="4"/>
        <v>0</v>
      </c>
      <c r="P46" s="12">
        <f t="shared" si="124"/>
        <v>0</v>
      </c>
      <c r="Q46" s="12">
        <f t="shared" si="6"/>
        <v>0</v>
      </c>
      <c r="R46" s="12">
        <f t="shared" si="125"/>
        <v>0</v>
      </c>
      <c r="S46" s="12">
        <f t="shared" si="8"/>
        <v>0</v>
      </c>
      <c r="T46" s="12">
        <f t="shared" si="126"/>
        <v>677198</v>
      </c>
      <c r="U46" s="12">
        <f t="shared" si="10"/>
        <v>27329</v>
      </c>
      <c r="V46" s="12">
        <f t="shared" si="127"/>
        <v>704527</v>
      </c>
      <c r="W46" s="12">
        <f t="shared" si="88"/>
        <v>701760</v>
      </c>
      <c r="X46" s="12">
        <f t="shared" si="12"/>
        <v>0</v>
      </c>
      <c r="Y46" s="12">
        <f t="shared" si="128"/>
        <v>283478.39999999997</v>
      </c>
      <c r="Z46" s="12">
        <f t="shared" si="129"/>
        <v>393720</v>
      </c>
      <c r="AA46" s="12">
        <f t="shared" si="130"/>
        <v>677198.4</v>
      </c>
      <c r="AB46" s="12">
        <f t="shared" si="131"/>
        <v>0</v>
      </c>
      <c r="AC46" s="12"/>
      <c r="AD46" s="12"/>
      <c r="AE46" s="12"/>
      <c r="AF46" s="12">
        <f t="shared" si="17"/>
        <v>0</v>
      </c>
      <c r="AG46" s="12">
        <f t="shared" si="18"/>
        <v>0</v>
      </c>
      <c r="AH46" s="12">
        <f t="shared" si="19"/>
        <v>0</v>
      </c>
      <c r="AI46" s="12"/>
      <c r="AJ46" s="12"/>
      <c r="AK46" s="12"/>
      <c r="AL46" s="12">
        <f t="shared" si="20"/>
        <v>0</v>
      </c>
      <c r="AM46" s="12">
        <f t="shared" si="21"/>
        <v>0</v>
      </c>
      <c r="AN46" s="12">
        <f t="shared" si="22"/>
        <v>0</v>
      </c>
      <c r="AO46" s="12"/>
      <c r="AP46" s="12"/>
      <c r="AQ46" s="12"/>
      <c r="AR46" s="12">
        <f t="shared" si="23"/>
        <v>0</v>
      </c>
      <c r="AS46" s="12">
        <f t="shared" si="24"/>
        <v>0</v>
      </c>
      <c r="AT46" s="12">
        <f t="shared" si="25"/>
        <v>0</v>
      </c>
      <c r="AU46" s="12">
        <f t="shared" si="26"/>
        <v>0</v>
      </c>
      <c r="AV46" s="12">
        <f t="shared" si="27"/>
        <v>0</v>
      </c>
      <c r="AW46" s="12"/>
      <c r="AX46" s="12">
        <f t="shared" si="28"/>
        <v>0</v>
      </c>
      <c r="AY46" s="12">
        <f t="shared" si="29"/>
        <v>0</v>
      </c>
      <c r="AZ46" s="12">
        <f t="shared" si="30"/>
        <v>0</v>
      </c>
      <c r="BA46" s="12"/>
      <c r="BB46" s="12">
        <f t="shared" si="31"/>
        <v>0</v>
      </c>
      <c r="BC46" s="12">
        <f t="shared" si="32"/>
        <v>0</v>
      </c>
      <c r="BD46" s="12">
        <f t="shared" si="33"/>
        <v>0</v>
      </c>
      <c r="BE46" s="12"/>
      <c r="BF46" s="12">
        <f t="shared" si="34"/>
        <v>0</v>
      </c>
      <c r="BG46" s="12">
        <f t="shared" si="35"/>
        <v>0</v>
      </c>
      <c r="BH46" s="12">
        <f t="shared" si="36"/>
        <v>0</v>
      </c>
      <c r="BI46" s="12">
        <f t="shared" si="37"/>
        <v>0</v>
      </c>
      <c r="BJ46" s="12"/>
      <c r="BK46" s="12">
        <f t="shared" si="38"/>
        <v>0</v>
      </c>
      <c r="BL46" s="12">
        <f t="shared" si="39"/>
        <v>0</v>
      </c>
      <c r="BM46" s="12">
        <f t="shared" si="40"/>
        <v>0</v>
      </c>
      <c r="BN46" s="12"/>
      <c r="BO46" s="12">
        <f t="shared" si="41"/>
        <v>0</v>
      </c>
      <c r="BP46" s="12">
        <f t="shared" si="42"/>
        <v>0</v>
      </c>
      <c r="BQ46" s="12">
        <f t="shared" si="43"/>
        <v>0</v>
      </c>
      <c r="BR46" s="12"/>
      <c r="BS46" s="12">
        <f t="shared" si="44"/>
        <v>0</v>
      </c>
      <c r="BT46" s="12">
        <f t="shared" si="45"/>
        <v>0</v>
      </c>
      <c r="BU46" s="12">
        <f t="shared" si="46"/>
        <v>0</v>
      </c>
      <c r="BV46" s="12">
        <f t="shared" si="47"/>
        <v>0</v>
      </c>
      <c r="BW46" s="12">
        <f t="shared" si="48"/>
        <v>0</v>
      </c>
      <c r="BX46" s="12"/>
      <c r="BY46" s="12">
        <v>80000000</v>
      </c>
      <c r="BZ46" s="12">
        <v>70000000</v>
      </c>
      <c r="CA46" s="12">
        <f>SUMIFS('[1]TIẾN ĐỘ %'!$M$6:$M$1034,'[1]TIẾN ĐỘ %'!$G$6:$G$1034,$A46,'[1]TIẾN ĐỘ %'!$F$6:$F$1034,$E46)</f>
        <v>70000000</v>
      </c>
      <c r="CB46" s="12">
        <f t="shared" si="49"/>
        <v>220000000</v>
      </c>
      <c r="CC46" s="12"/>
      <c r="CD46" s="12"/>
      <c r="CE46" s="12"/>
      <c r="CF46" s="12">
        <f t="shared" ref="CF46:CF55" si="132">+SUM(CC46:CE46)</f>
        <v>0</v>
      </c>
      <c r="CG46" s="12">
        <f t="shared" ref="CG46:CG55" si="133">+CF46+CB46</f>
        <v>220000000</v>
      </c>
      <c r="CH46" s="12"/>
      <c r="CI46" s="12"/>
      <c r="CJ46" s="12"/>
      <c r="CK46" s="12">
        <f t="shared" si="117"/>
        <v>0</v>
      </c>
      <c r="CL46" s="12"/>
      <c r="CM46" s="12"/>
      <c r="CN46" s="12"/>
      <c r="CO46" s="12">
        <f t="shared" si="53"/>
        <v>0</v>
      </c>
      <c r="CP46" s="12">
        <f t="shared" si="54"/>
        <v>0</v>
      </c>
      <c r="CQ46" s="12"/>
      <c r="CR46" s="12">
        <v>0</v>
      </c>
      <c r="CS46" s="12">
        <v>0</v>
      </c>
      <c r="CT46" s="12">
        <v>1632000</v>
      </c>
      <c r="CU46" s="12">
        <v>70176000</v>
      </c>
      <c r="CV46" s="12">
        <v>2832000</v>
      </c>
      <c r="CW46" s="12">
        <v>70176000</v>
      </c>
      <c r="CX46" s="12">
        <v>73008000</v>
      </c>
      <c r="CY46" s="12">
        <f>SUMIFS('[1]DATA THÔ IN'!$P$4:$P$12031,'[1]DATA THÔ IN'!$H$4:$H$12031,$A46,'[1]DATA THÔ IN'!$AC$4:$AC$12031,$E46,'[1]DATA THÔ IN'!$AH$4:$AH$12031,"Tiến độ 1")</f>
        <v>29376000</v>
      </c>
      <c r="CZ46" s="12">
        <f>SUMIFS('[1]DATA THÔ IN'!$P$4:$P$12031,'[1]DATA THÔ IN'!$H$4:$H$12031,$A46,'[1]DATA THÔ IN'!$AC$4:$AC$12031,$E46,'[1]DATA THÔ IN'!$AH$4:$AH$12031,"Tiến độ 2")</f>
        <v>40800000</v>
      </c>
      <c r="DA46" s="12">
        <f>SUMIFS('[1]TIẾN ĐỘ %'!$N$6:$N$1034,'[1]TIẾN ĐỘ %'!$G$6:$G$1034,A46,'[1]TIẾN ĐỘ %'!$F$6:$F$1034,$E46)</f>
        <v>70176000</v>
      </c>
      <c r="DB46" s="12">
        <f t="shared" si="89"/>
        <v>144816000</v>
      </c>
      <c r="DC46" s="12"/>
      <c r="DD46" s="12"/>
      <c r="DE46" s="12"/>
      <c r="DF46" s="12"/>
      <c r="DG46" s="12"/>
      <c r="DH46" s="12"/>
      <c r="DI46" s="12"/>
      <c r="DJ46" s="12"/>
      <c r="DK46" s="12"/>
      <c r="DL46" s="12">
        <f t="shared" ref="DL46:DL55" si="134">+DK46+DH46+DE46</f>
        <v>0</v>
      </c>
      <c r="DM46" s="12">
        <f t="shared" ref="DM46:DM55" si="135">+DL46+DB46</f>
        <v>144816000</v>
      </c>
      <c r="DN46" s="12"/>
      <c r="DO46" s="12"/>
      <c r="DP46" s="12"/>
      <c r="DQ46" s="12"/>
      <c r="DR46" s="12"/>
      <c r="DS46" s="12"/>
      <c r="DT46" s="12"/>
      <c r="DU46" s="12"/>
      <c r="DV46" s="12"/>
      <c r="DW46" s="12">
        <f t="shared" si="120"/>
        <v>0</v>
      </c>
      <c r="DX46" s="12"/>
      <c r="DY46" s="12"/>
      <c r="DZ46" s="12"/>
      <c r="EA46" s="12"/>
      <c r="EB46" s="12"/>
      <c r="EC46" s="12"/>
      <c r="ED46" s="12"/>
      <c r="EE46" s="12"/>
      <c r="EF46" s="12"/>
      <c r="EG46" s="12">
        <f t="shared" si="58"/>
        <v>0</v>
      </c>
      <c r="EH46" s="12">
        <f t="shared" si="59"/>
        <v>0</v>
      </c>
      <c r="EI46" s="12"/>
      <c r="EJ46" s="15">
        <f t="shared" si="60"/>
        <v>0</v>
      </c>
      <c r="EK46" s="15">
        <f t="shared" si="61"/>
        <v>0</v>
      </c>
      <c r="EL46" s="15">
        <f t="shared" si="62"/>
        <v>2.0400000000000001E-2</v>
      </c>
      <c r="EM46" s="16">
        <f t="shared" si="103"/>
        <v>1.0025142857142857</v>
      </c>
      <c r="EN46" s="16">
        <f t="shared" si="104"/>
        <v>4.0457142857142858E-2</v>
      </c>
      <c r="EO46" s="16">
        <f t="shared" si="105"/>
        <v>1.0429714285714287</v>
      </c>
      <c r="EP46" s="16">
        <f t="shared" si="92"/>
        <v>0.41965714285714284</v>
      </c>
      <c r="EQ46" s="16">
        <f t="shared" si="93"/>
        <v>0.58285714285714285</v>
      </c>
      <c r="ER46" s="16">
        <f t="shared" si="94"/>
        <v>1.0025142857142857</v>
      </c>
      <c r="ES46" s="16">
        <f t="shared" si="95"/>
        <v>0.65825454545454543</v>
      </c>
      <c r="ET46" s="15">
        <f t="shared" ref="ET46:ET57" si="136">IFERROR((DC46/CC46),0)</f>
        <v>0</v>
      </c>
      <c r="EU46" s="15">
        <f t="shared" ref="EU46:EU57" si="137">IFERROR(DD46/CC46,0)</f>
        <v>0</v>
      </c>
      <c r="EV46" s="15">
        <f t="shared" ref="EV46:EV57" si="138">IFERROR(DE46/CC46,0)</f>
        <v>0</v>
      </c>
      <c r="EW46" s="15">
        <f t="shared" ref="EW46:EW57" si="139">IFERROR(DF46/CD46,0)</f>
        <v>0</v>
      </c>
      <c r="EX46" s="15">
        <f t="shared" ref="EX46:EX57" si="140">IFERROR(DG46/CD46,0)</f>
        <v>0</v>
      </c>
      <c r="EY46" s="15">
        <f t="shared" ref="EY46:EY57" si="141">IFERROR(DH46/CD46,0)</f>
        <v>0</v>
      </c>
      <c r="EZ46" s="15">
        <f t="shared" ref="EZ46:EZ57" si="142">IFERROR(DI46/$CD46,0)</f>
        <v>0</v>
      </c>
      <c r="FA46" s="15">
        <f t="shared" ref="FA46:FA57" si="143">IFERROR(DJ46/$CD46,0)</f>
        <v>0</v>
      </c>
      <c r="FB46" s="15">
        <f t="shared" ref="FB46:FB57" si="144">IFERROR(DK46/$CD46,0)</f>
        <v>0</v>
      </c>
      <c r="FC46" s="15">
        <f t="shared" ref="FC46:FC57" si="145">IFERROR(DL46/CF46,0)</f>
        <v>0</v>
      </c>
      <c r="FD46" s="15">
        <f t="shared" ref="FD46:FD57" si="146">IFERROR(DM46/CG46,0)</f>
        <v>0.65825454545454543</v>
      </c>
      <c r="FE46" s="15">
        <f t="shared" ref="FE46:FE57" si="147">IFERROR(DN46/$CG46,0)</f>
        <v>0</v>
      </c>
      <c r="FF46" s="15">
        <f t="shared" ref="FF46:FF57" si="148">IFERROR(DO46/$CG46,0)</f>
        <v>0</v>
      </c>
      <c r="FG46" s="15">
        <f t="shared" ref="FG46:FG57" si="149">IFERROR(DP46/$CG46,0)</f>
        <v>0</v>
      </c>
      <c r="FH46" s="15">
        <f t="shared" ref="FH46:FH57" si="150">IFERROR(DQ46/$CH46,0)</f>
        <v>0</v>
      </c>
      <c r="FI46" s="15">
        <f t="shared" ref="FI46:FI57" si="151">IFERROR(DR46/$CH46,0)</f>
        <v>0</v>
      </c>
      <c r="FJ46" s="15">
        <f t="shared" ref="FJ46:FJ57" si="152">IFERROR(DS46/$CH46,0)</f>
        <v>0</v>
      </c>
      <c r="FK46" s="15">
        <f t="shared" ref="FK46:FK57" si="153">IFERROR(DT46/$CI46,0)</f>
        <v>0</v>
      </c>
      <c r="FL46" s="15">
        <f t="shared" ref="FL46:FL57" si="154">IFERROR(DU46/$CI46,0)</f>
        <v>0</v>
      </c>
      <c r="FM46" s="15">
        <f t="shared" ref="FM46:FM57" si="155">IFERROR(DV46/$CI46,0)</f>
        <v>0</v>
      </c>
      <c r="FN46" s="15">
        <f t="shared" ref="FN46:FN57" si="156">IFERROR(DW46/CK46,0)</f>
        <v>0</v>
      </c>
      <c r="FO46" s="15">
        <f t="shared" ref="FO46:FO57" si="157">IFERROR(DX46/$CK46,0)</f>
        <v>0</v>
      </c>
      <c r="FP46" s="15">
        <f t="shared" ref="FP46:FP57" si="158">IFERROR(DY46/$CK46,0)</f>
        <v>0</v>
      </c>
      <c r="FQ46" s="15">
        <f t="shared" ref="FQ46:FQ57" si="159">IFERROR(DZ46/$CK46,0)</f>
        <v>0</v>
      </c>
      <c r="FR46" s="17">
        <f t="shared" si="80"/>
        <v>0</v>
      </c>
      <c r="FS46" s="17">
        <f t="shared" si="81"/>
        <v>0</v>
      </c>
      <c r="FT46" s="17">
        <f t="shared" si="82"/>
        <v>0</v>
      </c>
      <c r="FU46" s="18">
        <f t="shared" si="83"/>
        <v>0</v>
      </c>
      <c r="FV46" s="18">
        <f t="shared" si="84"/>
        <v>0</v>
      </c>
      <c r="FW46" s="18">
        <f t="shared" si="85"/>
        <v>0</v>
      </c>
      <c r="FX46" s="18">
        <f t="shared" si="86"/>
        <v>0</v>
      </c>
      <c r="FY46" s="18">
        <f t="shared" si="87"/>
        <v>0</v>
      </c>
      <c r="FZ46" s="19"/>
      <c r="GA46" s="36" t="s">
        <v>1018</v>
      </c>
      <c r="GB46" s="36"/>
      <c r="GC46" s="37"/>
    </row>
    <row r="47" spans="1:185" hidden="1" x14ac:dyDescent="0.25">
      <c r="A47" s="8" t="s">
        <v>1339</v>
      </c>
      <c r="B47" s="8" t="s">
        <v>1084</v>
      </c>
      <c r="C47" s="9" t="s">
        <v>1085</v>
      </c>
      <c r="D47" s="9" t="s">
        <v>996</v>
      </c>
      <c r="E47" s="9" t="s">
        <v>160</v>
      </c>
      <c r="F47" s="9" t="s">
        <v>1012</v>
      </c>
      <c r="G47" s="9" t="s">
        <v>998</v>
      </c>
      <c r="H47" s="11">
        <v>3.5000000000000003E-2</v>
      </c>
      <c r="I47" s="11"/>
      <c r="J47" s="11">
        <v>0.01</v>
      </c>
      <c r="K47" s="11">
        <v>0.01</v>
      </c>
      <c r="L47" s="11">
        <v>5.0000000000000001E-3</v>
      </c>
      <c r="M47" s="11">
        <v>5.0000000000000001E-3</v>
      </c>
      <c r="N47" s="11"/>
      <c r="O47" s="12">
        <f t="shared" si="4"/>
        <v>0</v>
      </c>
      <c r="P47" s="12">
        <f t="shared" si="124"/>
        <v>0</v>
      </c>
      <c r="Q47" s="12">
        <f t="shared" si="6"/>
        <v>0</v>
      </c>
      <c r="R47" s="12">
        <f t="shared" si="125"/>
        <v>0</v>
      </c>
      <c r="S47" s="12">
        <f t="shared" si="8"/>
        <v>0</v>
      </c>
      <c r="T47" s="12">
        <f t="shared" si="126"/>
        <v>262634</v>
      </c>
      <c r="U47" s="12">
        <f t="shared" si="10"/>
        <v>301543</v>
      </c>
      <c r="V47" s="12">
        <f t="shared" si="127"/>
        <v>564178</v>
      </c>
      <c r="W47" s="12">
        <f t="shared" si="88"/>
        <v>272160</v>
      </c>
      <c r="X47" s="12">
        <f t="shared" si="12"/>
        <v>0</v>
      </c>
      <c r="Y47" s="12">
        <f t="shared" si="128"/>
        <v>572515.19999999995</v>
      </c>
      <c r="Z47" s="12">
        <f t="shared" si="129"/>
        <v>408774</v>
      </c>
      <c r="AA47" s="12">
        <f t="shared" si="130"/>
        <v>1044284.4</v>
      </c>
      <c r="AB47" s="12">
        <f t="shared" si="131"/>
        <v>863327.6</v>
      </c>
      <c r="AC47" s="12"/>
      <c r="AD47" s="12"/>
      <c r="AE47" s="12"/>
      <c r="AF47" s="12">
        <f t="shared" si="17"/>
        <v>0</v>
      </c>
      <c r="AG47" s="12">
        <f t="shared" si="18"/>
        <v>0</v>
      </c>
      <c r="AH47" s="12">
        <f t="shared" si="19"/>
        <v>0</v>
      </c>
      <c r="AI47" s="12"/>
      <c r="AJ47" s="12"/>
      <c r="AK47" s="12"/>
      <c r="AL47" s="12">
        <f t="shared" si="20"/>
        <v>0</v>
      </c>
      <c r="AM47" s="12">
        <f t="shared" si="21"/>
        <v>0</v>
      </c>
      <c r="AN47" s="12">
        <f t="shared" si="22"/>
        <v>0</v>
      </c>
      <c r="AO47" s="12"/>
      <c r="AP47" s="12"/>
      <c r="AQ47" s="12"/>
      <c r="AR47" s="12">
        <f t="shared" si="23"/>
        <v>0</v>
      </c>
      <c r="AS47" s="12">
        <f t="shared" si="24"/>
        <v>0</v>
      </c>
      <c r="AT47" s="12">
        <f t="shared" si="25"/>
        <v>0</v>
      </c>
      <c r="AU47" s="12">
        <f t="shared" si="26"/>
        <v>0</v>
      </c>
      <c r="AV47" s="12">
        <f t="shared" si="27"/>
        <v>863327.6</v>
      </c>
      <c r="AW47" s="12"/>
      <c r="AX47" s="12">
        <f t="shared" si="28"/>
        <v>0</v>
      </c>
      <c r="AY47" s="12">
        <f t="shared" si="29"/>
        <v>0</v>
      </c>
      <c r="AZ47" s="12">
        <f t="shared" si="30"/>
        <v>0</v>
      </c>
      <c r="BA47" s="12"/>
      <c r="BB47" s="12">
        <f t="shared" si="31"/>
        <v>0</v>
      </c>
      <c r="BC47" s="12">
        <f t="shared" si="32"/>
        <v>0</v>
      </c>
      <c r="BD47" s="12">
        <f t="shared" si="33"/>
        <v>0</v>
      </c>
      <c r="BE47" s="12"/>
      <c r="BF47" s="12">
        <f t="shared" si="34"/>
        <v>0</v>
      </c>
      <c r="BG47" s="12">
        <f t="shared" si="35"/>
        <v>0</v>
      </c>
      <c r="BH47" s="12">
        <f t="shared" si="36"/>
        <v>0</v>
      </c>
      <c r="BI47" s="12">
        <f t="shared" si="37"/>
        <v>0</v>
      </c>
      <c r="BJ47" s="12"/>
      <c r="BK47" s="12">
        <f t="shared" si="38"/>
        <v>0</v>
      </c>
      <c r="BL47" s="12">
        <f t="shared" si="39"/>
        <v>0</v>
      </c>
      <c r="BM47" s="12">
        <f t="shared" si="40"/>
        <v>0</v>
      </c>
      <c r="BN47" s="12"/>
      <c r="BO47" s="12">
        <f t="shared" si="41"/>
        <v>0</v>
      </c>
      <c r="BP47" s="12">
        <f t="shared" si="42"/>
        <v>0</v>
      </c>
      <c r="BQ47" s="12">
        <f t="shared" si="43"/>
        <v>0</v>
      </c>
      <c r="BR47" s="12"/>
      <c r="BS47" s="12">
        <f t="shared" si="44"/>
        <v>0</v>
      </c>
      <c r="BT47" s="12">
        <f t="shared" si="45"/>
        <v>0</v>
      </c>
      <c r="BU47" s="12">
        <f t="shared" si="46"/>
        <v>0</v>
      </c>
      <c r="BV47" s="12">
        <f t="shared" si="47"/>
        <v>0</v>
      </c>
      <c r="BW47" s="12">
        <f t="shared" si="48"/>
        <v>0</v>
      </c>
      <c r="BX47" s="12"/>
      <c r="BY47" s="12">
        <v>50000000</v>
      </c>
      <c r="BZ47" s="12">
        <v>20000000</v>
      </c>
      <c r="CA47" s="12">
        <f>SUMIFS('[1]TIẾN ĐỘ %'!$M$6:$M$1034,'[1]TIẾN ĐỘ %'!$G$6:$G$1034,$A47,'[1]TIẾN ĐỘ %'!$F$6:$F$1034,$E47)</f>
        <v>40000000</v>
      </c>
      <c r="CB47" s="12">
        <f t="shared" si="49"/>
        <v>110000000</v>
      </c>
      <c r="CC47" s="12"/>
      <c r="CD47" s="12"/>
      <c r="CE47" s="12"/>
      <c r="CF47" s="12">
        <f t="shared" si="132"/>
        <v>0</v>
      </c>
      <c r="CG47" s="12">
        <f t="shared" si="133"/>
        <v>110000000</v>
      </c>
      <c r="CH47" s="12"/>
      <c r="CI47" s="12"/>
      <c r="CJ47" s="12"/>
      <c r="CK47" s="12">
        <f t="shared" si="117"/>
        <v>0</v>
      </c>
      <c r="CL47" s="12"/>
      <c r="CM47" s="12"/>
      <c r="CN47" s="12"/>
      <c r="CO47" s="12">
        <f t="shared" si="53"/>
        <v>0</v>
      </c>
      <c r="CP47" s="12">
        <f t="shared" si="54"/>
        <v>0</v>
      </c>
      <c r="CQ47" s="12"/>
      <c r="CR47" s="12">
        <v>272000</v>
      </c>
      <c r="CS47" s="12">
        <v>11976000</v>
      </c>
      <c r="CT47" s="12">
        <v>12248000</v>
      </c>
      <c r="CU47" s="12">
        <v>27216000</v>
      </c>
      <c r="CV47" s="12">
        <v>31248000</v>
      </c>
      <c r="CW47" s="12">
        <v>27216000</v>
      </c>
      <c r="CX47" s="12">
        <v>58464000</v>
      </c>
      <c r="CY47" s="12">
        <f>SUMIFS('[1]DATA THÔ IN'!$P$4:$P$12031,'[1]DATA THÔ IN'!$H$4:$H$12031,$A47,'[1]DATA THÔ IN'!$AC$4:$AC$12031,$E47,'[1]DATA THÔ IN'!$AH$4:$AH$12031,"Tiến độ 1")</f>
        <v>59328000</v>
      </c>
      <c r="CZ47" s="12">
        <f>SUMIFS('[1]DATA THÔ IN'!$P$4:$P$12031,'[1]DATA THÔ IN'!$H$4:$H$12031,$A47,'[1]DATA THÔ IN'!$AC$4:$AC$12031,$E47,'[1]DATA THÔ IN'!$AH$4:$AH$12031,"Tiến độ 2")</f>
        <v>42360000</v>
      </c>
      <c r="DA47" s="12">
        <f>SUMIFS('[1]TIẾN ĐỘ %'!$N$6:$N$1034,'[1]TIẾN ĐỘ %'!$G$6:$G$1034,A47,'[1]TIẾN ĐỘ %'!$F$6:$F$1034,$E47)</f>
        <v>108216000</v>
      </c>
      <c r="DB47" s="12">
        <f t="shared" si="89"/>
        <v>178928000</v>
      </c>
      <c r="DC47" s="12"/>
      <c r="DD47" s="12"/>
      <c r="DE47" s="12"/>
      <c r="DF47" s="12"/>
      <c r="DG47" s="12"/>
      <c r="DH47" s="12"/>
      <c r="DI47" s="12"/>
      <c r="DJ47" s="12"/>
      <c r="DK47" s="12"/>
      <c r="DL47" s="12">
        <f t="shared" si="134"/>
        <v>0</v>
      </c>
      <c r="DM47" s="12">
        <f t="shared" si="135"/>
        <v>178928000</v>
      </c>
      <c r="DN47" s="12"/>
      <c r="DO47" s="12"/>
      <c r="DP47" s="12"/>
      <c r="DQ47" s="12"/>
      <c r="DR47" s="12"/>
      <c r="DS47" s="12"/>
      <c r="DT47" s="12"/>
      <c r="DU47" s="12"/>
      <c r="DV47" s="12"/>
      <c r="DW47" s="12">
        <f t="shared" si="120"/>
        <v>0</v>
      </c>
      <c r="DX47" s="12"/>
      <c r="DY47" s="12"/>
      <c r="DZ47" s="12"/>
      <c r="EA47" s="12"/>
      <c r="EB47" s="12"/>
      <c r="EC47" s="12"/>
      <c r="ED47" s="12"/>
      <c r="EE47" s="12"/>
      <c r="EF47" s="12"/>
      <c r="EG47" s="12">
        <f t="shared" si="58"/>
        <v>0</v>
      </c>
      <c r="EH47" s="12">
        <f t="shared" si="59"/>
        <v>0</v>
      </c>
      <c r="EI47" s="12"/>
      <c r="EJ47" s="15">
        <f t="shared" si="60"/>
        <v>5.4400000000000004E-3</v>
      </c>
      <c r="EK47" s="15">
        <f t="shared" si="61"/>
        <v>0.23952000000000001</v>
      </c>
      <c r="EL47" s="15">
        <f t="shared" si="62"/>
        <v>0.24496000000000001</v>
      </c>
      <c r="EM47" s="16">
        <f t="shared" si="103"/>
        <v>1.3608</v>
      </c>
      <c r="EN47" s="16">
        <f t="shared" si="104"/>
        <v>1.5624</v>
      </c>
      <c r="EO47" s="16">
        <f t="shared" si="105"/>
        <v>2.9232</v>
      </c>
      <c r="EP47" s="16">
        <f t="shared" si="92"/>
        <v>1.4832000000000001</v>
      </c>
      <c r="EQ47" s="16">
        <f t="shared" si="93"/>
        <v>1.0589999999999999</v>
      </c>
      <c r="ER47" s="16">
        <f t="shared" si="94"/>
        <v>2.7054</v>
      </c>
      <c r="ES47" s="16">
        <f t="shared" si="95"/>
        <v>1.6266181818181817</v>
      </c>
      <c r="ET47" s="15">
        <f t="shared" si="136"/>
        <v>0</v>
      </c>
      <c r="EU47" s="15">
        <f t="shared" si="137"/>
        <v>0</v>
      </c>
      <c r="EV47" s="15">
        <f t="shared" si="138"/>
        <v>0</v>
      </c>
      <c r="EW47" s="15">
        <f t="shared" si="139"/>
        <v>0</v>
      </c>
      <c r="EX47" s="15">
        <f t="shared" si="140"/>
        <v>0</v>
      </c>
      <c r="EY47" s="15">
        <f t="shared" si="141"/>
        <v>0</v>
      </c>
      <c r="EZ47" s="15">
        <f t="shared" si="142"/>
        <v>0</v>
      </c>
      <c r="FA47" s="15">
        <f t="shared" si="143"/>
        <v>0</v>
      </c>
      <c r="FB47" s="15">
        <f t="shared" si="144"/>
        <v>0</v>
      </c>
      <c r="FC47" s="15">
        <f t="shared" si="145"/>
        <v>0</v>
      </c>
      <c r="FD47" s="15">
        <f t="shared" si="146"/>
        <v>1.6266181818181817</v>
      </c>
      <c r="FE47" s="15">
        <f t="shared" si="147"/>
        <v>0</v>
      </c>
      <c r="FF47" s="15">
        <f t="shared" si="148"/>
        <v>0</v>
      </c>
      <c r="FG47" s="15">
        <f t="shared" si="149"/>
        <v>0</v>
      </c>
      <c r="FH47" s="15">
        <f t="shared" si="150"/>
        <v>0</v>
      </c>
      <c r="FI47" s="15">
        <f t="shared" si="151"/>
        <v>0</v>
      </c>
      <c r="FJ47" s="15">
        <f t="shared" si="152"/>
        <v>0</v>
      </c>
      <c r="FK47" s="15">
        <f t="shared" si="153"/>
        <v>0</v>
      </c>
      <c r="FL47" s="15">
        <f t="shared" si="154"/>
        <v>0</v>
      </c>
      <c r="FM47" s="15">
        <f t="shared" si="155"/>
        <v>0</v>
      </c>
      <c r="FN47" s="15">
        <f t="shared" si="156"/>
        <v>0</v>
      </c>
      <c r="FO47" s="15">
        <f t="shared" si="157"/>
        <v>0</v>
      </c>
      <c r="FP47" s="15">
        <f t="shared" si="158"/>
        <v>0</v>
      </c>
      <c r="FQ47" s="15">
        <f t="shared" si="159"/>
        <v>0</v>
      </c>
      <c r="FR47" s="17">
        <f t="shared" si="80"/>
        <v>0</v>
      </c>
      <c r="FS47" s="17">
        <f t="shared" si="81"/>
        <v>0</v>
      </c>
      <c r="FT47" s="17">
        <f t="shared" si="82"/>
        <v>0</v>
      </c>
      <c r="FU47" s="18">
        <f t="shared" si="83"/>
        <v>0</v>
      </c>
      <c r="FV47" s="18">
        <f t="shared" si="84"/>
        <v>0</v>
      </c>
      <c r="FW47" s="18">
        <f t="shared" si="85"/>
        <v>0</v>
      </c>
      <c r="FX47" s="18">
        <f t="shared" si="86"/>
        <v>0</v>
      </c>
      <c r="FY47" s="18">
        <f t="shared" si="87"/>
        <v>0</v>
      </c>
      <c r="FZ47" s="19"/>
      <c r="GA47" s="36" t="s">
        <v>996</v>
      </c>
      <c r="GB47" s="36"/>
      <c r="GC47" s="37"/>
    </row>
    <row r="48" spans="1:185" hidden="1" x14ac:dyDescent="0.25">
      <c r="A48" s="8" t="s">
        <v>1334</v>
      </c>
      <c r="B48" s="8" t="s">
        <v>1086</v>
      </c>
      <c r="C48" s="9" t="s">
        <v>1087</v>
      </c>
      <c r="D48" s="9" t="s">
        <v>996</v>
      </c>
      <c r="E48" s="9" t="s">
        <v>160</v>
      </c>
      <c r="F48" s="9" t="s">
        <v>1012</v>
      </c>
      <c r="G48" s="9" t="s">
        <v>998</v>
      </c>
      <c r="H48" s="11">
        <v>3.5000000000000003E-2</v>
      </c>
      <c r="I48" s="11"/>
      <c r="J48" s="11">
        <v>0.01</v>
      </c>
      <c r="K48" s="11">
        <v>0.01</v>
      </c>
      <c r="L48" s="11">
        <v>5.0000000000000001E-3</v>
      </c>
      <c r="M48" s="11">
        <v>5.0000000000000001E-3</v>
      </c>
      <c r="N48" s="11"/>
      <c r="O48" s="12">
        <f t="shared" si="4"/>
        <v>0</v>
      </c>
      <c r="P48" s="12">
        <f t="shared" si="124"/>
        <v>0</v>
      </c>
      <c r="Q48" s="12">
        <f t="shared" si="6"/>
        <v>0</v>
      </c>
      <c r="R48" s="12">
        <f t="shared" si="125"/>
        <v>0</v>
      </c>
      <c r="S48" s="12">
        <f t="shared" si="8"/>
        <v>0</v>
      </c>
      <c r="T48" s="12">
        <f t="shared" si="126"/>
        <v>0</v>
      </c>
      <c r="U48" s="12">
        <f t="shared" si="10"/>
        <v>0</v>
      </c>
      <c r="V48" s="12">
        <f t="shared" si="127"/>
        <v>0</v>
      </c>
      <c r="W48" s="12">
        <f t="shared" si="88"/>
        <v>0</v>
      </c>
      <c r="X48" s="12">
        <f t="shared" si="12"/>
        <v>0</v>
      </c>
      <c r="Y48" s="12">
        <f t="shared" si="128"/>
        <v>74575.199999999997</v>
      </c>
      <c r="Z48" s="12">
        <f t="shared" si="129"/>
        <v>0</v>
      </c>
      <c r="AA48" s="12">
        <f t="shared" si="130"/>
        <v>147066</v>
      </c>
      <c r="AB48" s="12">
        <f t="shared" si="131"/>
        <v>0</v>
      </c>
      <c r="AC48" s="12"/>
      <c r="AD48" s="12"/>
      <c r="AE48" s="12"/>
      <c r="AF48" s="12">
        <f t="shared" si="17"/>
        <v>0</v>
      </c>
      <c r="AG48" s="12">
        <f t="shared" si="18"/>
        <v>0</v>
      </c>
      <c r="AH48" s="12">
        <f t="shared" si="19"/>
        <v>0</v>
      </c>
      <c r="AI48" s="12"/>
      <c r="AJ48" s="12"/>
      <c r="AK48" s="12"/>
      <c r="AL48" s="12">
        <f t="shared" si="20"/>
        <v>0</v>
      </c>
      <c r="AM48" s="12">
        <f t="shared" si="21"/>
        <v>0</v>
      </c>
      <c r="AN48" s="12">
        <f t="shared" si="22"/>
        <v>0</v>
      </c>
      <c r="AO48" s="12"/>
      <c r="AP48" s="12"/>
      <c r="AQ48" s="12"/>
      <c r="AR48" s="12">
        <f t="shared" si="23"/>
        <v>0</v>
      </c>
      <c r="AS48" s="12">
        <f t="shared" si="24"/>
        <v>0</v>
      </c>
      <c r="AT48" s="12">
        <f t="shared" si="25"/>
        <v>0</v>
      </c>
      <c r="AU48" s="12">
        <f t="shared" si="26"/>
        <v>0</v>
      </c>
      <c r="AV48" s="12">
        <f t="shared" si="27"/>
        <v>0</v>
      </c>
      <c r="AW48" s="12"/>
      <c r="AX48" s="12">
        <f t="shared" si="28"/>
        <v>0</v>
      </c>
      <c r="AY48" s="12">
        <f t="shared" si="29"/>
        <v>0</v>
      </c>
      <c r="AZ48" s="12">
        <f t="shared" si="30"/>
        <v>0</v>
      </c>
      <c r="BA48" s="12"/>
      <c r="BB48" s="12">
        <f t="shared" si="31"/>
        <v>0</v>
      </c>
      <c r="BC48" s="12">
        <f t="shared" si="32"/>
        <v>0</v>
      </c>
      <c r="BD48" s="12">
        <f t="shared" si="33"/>
        <v>0</v>
      </c>
      <c r="BE48" s="12"/>
      <c r="BF48" s="12">
        <f t="shared" si="34"/>
        <v>0</v>
      </c>
      <c r="BG48" s="12">
        <f t="shared" si="35"/>
        <v>0</v>
      </c>
      <c r="BH48" s="12">
        <f t="shared" si="36"/>
        <v>0</v>
      </c>
      <c r="BI48" s="12">
        <f t="shared" si="37"/>
        <v>0</v>
      </c>
      <c r="BJ48" s="12"/>
      <c r="BK48" s="12">
        <f t="shared" si="38"/>
        <v>0</v>
      </c>
      <c r="BL48" s="12">
        <f t="shared" si="39"/>
        <v>0</v>
      </c>
      <c r="BM48" s="12">
        <f t="shared" si="40"/>
        <v>0</v>
      </c>
      <c r="BN48" s="12"/>
      <c r="BO48" s="12">
        <f t="shared" si="41"/>
        <v>0</v>
      </c>
      <c r="BP48" s="12">
        <f t="shared" si="42"/>
        <v>0</v>
      </c>
      <c r="BQ48" s="12">
        <f t="shared" si="43"/>
        <v>0</v>
      </c>
      <c r="BR48" s="12"/>
      <c r="BS48" s="12">
        <f t="shared" si="44"/>
        <v>0</v>
      </c>
      <c r="BT48" s="12">
        <f t="shared" si="45"/>
        <v>0</v>
      </c>
      <c r="BU48" s="12">
        <f t="shared" si="46"/>
        <v>0</v>
      </c>
      <c r="BV48" s="12">
        <f t="shared" si="47"/>
        <v>0</v>
      </c>
      <c r="BW48" s="12">
        <f t="shared" si="48"/>
        <v>0</v>
      </c>
      <c r="BX48" s="12"/>
      <c r="BY48" s="12">
        <v>15000000</v>
      </c>
      <c r="BZ48" s="12">
        <v>10000000</v>
      </c>
      <c r="CA48" s="12">
        <f>SUMIFS('[1]TIẾN ĐỘ %'!$M$6:$M$1034,'[1]TIẾN ĐỘ %'!$G$6:$G$1034,$A48,'[1]TIẾN ĐỘ %'!$F$6:$F$1034,$E48)</f>
        <v>15000000</v>
      </c>
      <c r="CB48" s="12">
        <f t="shared" si="49"/>
        <v>40000000</v>
      </c>
      <c r="CC48" s="12"/>
      <c r="CD48" s="12"/>
      <c r="CE48" s="12"/>
      <c r="CF48" s="12">
        <f t="shared" si="132"/>
        <v>0</v>
      </c>
      <c r="CG48" s="12">
        <f t="shared" si="133"/>
        <v>40000000</v>
      </c>
      <c r="CH48" s="12"/>
      <c r="CI48" s="12"/>
      <c r="CJ48" s="12"/>
      <c r="CK48" s="12">
        <f t="shared" si="117"/>
        <v>0</v>
      </c>
      <c r="CL48" s="12"/>
      <c r="CM48" s="12"/>
      <c r="CN48" s="12"/>
      <c r="CO48" s="12">
        <f t="shared" si="53"/>
        <v>0</v>
      </c>
      <c r="CP48" s="12">
        <f t="shared" si="54"/>
        <v>0</v>
      </c>
      <c r="CQ48" s="12"/>
      <c r="CR48" s="12">
        <v>0</v>
      </c>
      <c r="CS48" s="12">
        <v>0</v>
      </c>
      <c r="CT48" s="12">
        <v>10776000</v>
      </c>
      <c r="CU48" s="12">
        <v>2832000</v>
      </c>
      <c r="CV48" s="12">
        <v>0</v>
      </c>
      <c r="CW48" s="12">
        <v>0</v>
      </c>
      <c r="CX48" s="12">
        <v>2832000</v>
      </c>
      <c r="CY48" s="12">
        <f>SUMIFS('[1]DATA THÔ IN'!$P$4:$P$12031,'[1]DATA THÔ IN'!$H$4:$H$12031,$A48,'[1]DATA THÔ IN'!$AC$4:$AC$12031,$E48,'[1]DATA THÔ IN'!$AH$4:$AH$12031,"Tiến độ 1")</f>
        <v>7728000</v>
      </c>
      <c r="CZ48" s="12">
        <f>SUMIFS('[1]DATA THÔ IN'!$P$4:$P$12031,'[1]DATA THÔ IN'!$H$4:$H$12031,$A48,'[1]DATA THÔ IN'!$AC$4:$AC$12031,$E48,'[1]DATA THÔ IN'!$AH$4:$AH$12031,"Tiến độ 2")</f>
        <v>0</v>
      </c>
      <c r="DA48" s="12">
        <f>SUMIFS('[1]TIẾN ĐỘ %'!$N$6:$N$1034,'[1]TIẾN ĐỘ %'!$G$6:$G$1034,A48,'[1]TIẾN ĐỘ %'!$F$6:$F$1034,$E48)</f>
        <v>15240000</v>
      </c>
      <c r="DB48" s="12">
        <f t="shared" si="89"/>
        <v>28848000</v>
      </c>
      <c r="DC48" s="12"/>
      <c r="DD48" s="12"/>
      <c r="DE48" s="12"/>
      <c r="DF48" s="12"/>
      <c r="DG48" s="12"/>
      <c r="DH48" s="12"/>
      <c r="DI48" s="12"/>
      <c r="DJ48" s="12"/>
      <c r="DK48" s="12"/>
      <c r="DL48" s="12">
        <f t="shared" si="134"/>
        <v>0</v>
      </c>
      <c r="DM48" s="12">
        <f t="shared" si="135"/>
        <v>28848000</v>
      </c>
      <c r="DN48" s="12"/>
      <c r="DO48" s="12"/>
      <c r="DP48" s="12"/>
      <c r="DQ48" s="12"/>
      <c r="DR48" s="12"/>
      <c r="DS48" s="12"/>
      <c r="DT48" s="12"/>
      <c r="DU48" s="12"/>
      <c r="DV48" s="12"/>
      <c r="DW48" s="12">
        <f t="shared" si="120"/>
        <v>0</v>
      </c>
      <c r="DX48" s="12"/>
      <c r="DY48" s="12"/>
      <c r="DZ48" s="12"/>
      <c r="EA48" s="12"/>
      <c r="EB48" s="12"/>
      <c r="EC48" s="12"/>
      <c r="ED48" s="12"/>
      <c r="EE48" s="12"/>
      <c r="EF48" s="12"/>
      <c r="EG48" s="12">
        <f t="shared" si="58"/>
        <v>0</v>
      </c>
      <c r="EH48" s="12">
        <f t="shared" si="59"/>
        <v>0</v>
      </c>
      <c r="EI48" s="12"/>
      <c r="EJ48" s="15">
        <f t="shared" si="60"/>
        <v>0</v>
      </c>
      <c r="EK48" s="15">
        <f t="shared" si="61"/>
        <v>0</v>
      </c>
      <c r="EL48" s="15">
        <f t="shared" si="62"/>
        <v>0.71840000000000004</v>
      </c>
      <c r="EM48" s="16">
        <f t="shared" si="103"/>
        <v>0.28320000000000001</v>
      </c>
      <c r="EN48" s="16">
        <f t="shared" si="104"/>
        <v>0</v>
      </c>
      <c r="EO48" s="16">
        <f t="shared" si="105"/>
        <v>0.28320000000000001</v>
      </c>
      <c r="EP48" s="16">
        <f t="shared" si="92"/>
        <v>0.51519999999999999</v>
      </c>
      <c r="EQ48" s="16">
        <f t="shared" si="93"/>
        <v>0</v>
      </c>
      <c r="ER48" s="16">
        <f t="shared" si="94"/>
        <v>1.016</v>
      </c>
      <c r="ES48" s="16">
        <f t="shared" si="95"/>
        <v>0.72119999999999995</v>
      </c>
      <c r="ET48" s="15">
        <f t="shared" si="136"/>
        <v>0</v>
      </c>
      <c r="EU48" s="15">
        <f t="shared" si="137"/>
        <v>0</v>
      </c>
      <c r="EV48" s="15">
        <f t="shared" si="138"/>
        <v>0</v>
      </c>
      <c r="EW48" s="15">
        <f t="shared" si="139"/>
        <v>0</v>
      </c>
      <c r="EX48" s="15">
        <f t="shared" si="140"/>
        <v>0</v>
      </c>
      <c r="EY48" s="15">
        <f t="shared" si="141"/>
        <v>0</v>
      </c>
      <c r="EZ48" s="15">
        <f t="shared" si="142"/>
        <v>0</v>
      </c>
      <c r="FA48" s="15">
        <f t="shared" si="143"/>
        <v>0</v>
      </c>
      <c r="FB48" s="15">
        <f t="shared" si="144"/>
        <v>0</v>
      </c>
      <c r="FC48" s="15">
        <f t="shared" si="145"/>
        <v>0</v>
      </c>
      <c r="FD48" s="15">
        <f t="shared" si="146"/>
        <v>0.72119999999999995</v>
      </c>
      <c r="FE48" s="15">
        <f t="shared" si="147"/>
        <v>0</v>
      </c>
      <c r="FF48" s="15">
        <f t="shared" si="148"/>
        <v>0</v>
      </c>
      <c r="FG48" s="15">
        <f t="shared" si="149"/>
        <v>0</v>
      </c>
      <c r="FH48" s="15">
        <f t="shared" si="150"/>
        <v>0</v>
      </c>
      <c r="FI48" s="15">
        <f t="shared" si="151"/>
        <v>0</v>
      </c>
      <c r="FJ48" s="15">
        <f t="shared" si="152"/>
        <v>0</v>
      </c>
      <c r="FK48" s="15">
        <f t="shared" si="153"/>
        <v>0</v>
      </c>
      <c r="FL48" s="15">
        <f t="shared" si="154"/>
        <v>0</v>
      </c>
      <c r="FM48" s="15">
        <f t="shared" si="155"/>
        <v>0</v>
      </c>
      <c r="FN48" s="15">
        <f t="shared" si="156"/>
        <v>0</v>
      </c>
      <c r="FO48" s="15">
        <f t="shared" si="157"/>
        <v>0</v>
      </c>
      <c r="FP48" s="15">
        <f t="shared" si="158"/>
        <v>0</v>
      </c>
      <c r="FQ48" s="15">
        <f t="shared" si="159"/>
        <v>0</v>
      </c>
      <c r="FR48" s="17">
        <f t="shared" si="80"/>
        <v>0</v>
      </c>
      <c r="FS48" s="17">
        <f t="shared" si="81"/>
        <v>0</v>
      </c>
      <c r="FT48" s="17">
        <f t="shared" si="82"/>
        <v>0</v>
      </c>
      <c r="FU48" s="18">
        <f t="shared" si="83"/>
        <v>0</v>
      </c>
      <c r="FV48" s="18">
        <f t="shared" si="84"/>
        <v>0</v>
      </c>
      <c r="FW48" s="18">
        <f t="shared" si="85"/>
        <v>0</v>
      </c>
      <c r="FX48" s="18">
        <f t="shared" si="86"/>
        <v>0</v>
      </c>
      <c r="FY48" s="18">
        <f t="shared" si="87"/>
        <v>0</v>
      </c>
      <c r="FZ48" s="19"/>
      <c r="GA48" s="36" t="s">
        <v>996</v>
      </c>
      <c r="GB48" s="36"/>
      <c r="GC48" s="37"/>
    </row>
    <row r="49" spans="1:185" hidden="1" x14ac:dyDescent="0.25">
      <c r="A49" s="8" t="s">
        <v>1342</v>
      </c>
      <c r="B49" s="8" t="s">
        <v>1183</v>
      </c>
      <c r="C49" s="9" t="s">
        <v>1184</v>
      </c>
      <c r="D49" s="9" t="s">
        <v>996</v>
      </c>
      <c r="E49" s="9" t="s">
        <v>160</v>
      </c>
      <c r="F49" s="9" t="s">
        <v>1185</v>
      </c>
      <c r="G49" s="9" t="s">
        <v>998</v>
      </c>
      <c r="H49" s="11">
        <v>3.5000000000000003E-2</v>
      </c>
      <c r="I49" s="11"/>
      <c r="J49" s="11">
        <v>0.01</v>
      </c>
      <c r="K49" s="11">
        <v>0.01</v>
      </c>
      <c r="L49" s="11">
        <v>5.0000000000000001E-3</v>
      </c>
      <c r="M49" s="11">
        <v>5.0000000000000001E-3</v>
      </c>
      <c r="N49" s="11"/>
      <c r="O49" s="12">
        <f t="shared" si="4"/>
        <v>0</v>
      </c>
      <c r="P49" s="12">
        <f t="shared" si="124"/>
        <v>0</v>
      </c>
      <c r="Q49" s="12">
        <f t="shared" si="6"/>
        <v>0</v>
      </c>
      <c r="R49" s="12">
        <f t="shared" si="125"/>
        <v>0</v>
      </c>
      <c r="S49" s="12">
        <f t="shared" si="8"/>
        <v>0</v>
      </c>
      <c r="T49" s="12">
        <f t="shared" si="126"/>
        <v>0</v>
      </c>
      <c r="U49" s="12">
        <f t="shared" si="10"/>
        <v>0</v>
      </c>
      <c r="V49" s="12">
        <f t="shared" si="127"/>
        <v>0</v>
      </c>
      <c r="W49" s="12">
        <f t="shared" si="88"/>
        <v>0</v>
      </c>
      <c r="X49" s="12">
        <f t="shared" si="12"/>
        <v>0</v>
      </c>
      <c r="Y49" s="12">
        <f t="shared" si="128"/>
        <v>0</v>
      </c>
      <c r="Z49" s="12">
        <f t="shared" si="129"/>
        <v>0</v>
      </c>
      <c r="AA49" s="12">
        <f t="shared" si="130"/>
        <v>0</v>
      </c>
      <c r="AB49" s="12">
        <f t="shared" si="131"/>
        <v>0</v>
      </c>
      <c r="AC49" s="12"/>
      <c r="AD49" s="12"/>
      <c r="AE49" s="12"/>
      <c r="AF49" s="12">
        <f t="shared" si="17"/>
        <v>0</v>
      </c>
      <c r="AG49" s="12">
        <f t="shared" si="18"/>
        <v>0</v>
      </c>
      <c r="AH49" s="12">
        <f t="shared" si="19"/>
        <v>0</v>
      </c>
      <c r="AI49" s="12"/>
      <c r="AJ49" s="12"/>
      <c r="AK49" s="12"/>
      <c r="AL49" s="12">
        <f t="shared" si="20"/>
        <v>0</v>
      </c>
      <c r="AM49" s="12">
        <f t="shared" si="21"/>
        <v>0</v>
      </c>
      <c r="AN49" s="12">
        <f t="shared" si="22"/>
        <v>0</v>
      </c>
      <c r="AO49" s="12"/>
      <c r="AP49" s="12"/>
      <c r="AQ49" s="12"/>
      <c r="AR49" s="12">
        <f t="shared" si="23"/>
        <v>0</v>
      </c>
      <c r="AS49" s="12">
        <f t="shared" si="24"/>
        <v>0</v>
      </c>
      <c r="AT49" s="12">
        <f t="shared" si="25"/>
        <v>0</v>
      </c>
      <c r="AU49" s="12">
        <f t="shared" si="26"/>
        <v>0</v>
      </c>
      <c r="AV49" s="12">
        <f t="shared" si="27"/>
        <v>0</v>
      </c>
      <c r="AW49" s="12"/>
      <c r="AX49" s="12">
        <f t="shared" si="28"/>
        <v>0</v>
      </c>
      <c r="AY49" s="12">
        <f t="shared" si="29"/>
        <v>0</v>
      </c>
      <c r="AZ49" s="12">
        <f t="shared" si="30"/>
        <v>0</v>
      </c>
      <c r="BA49" s="12"/>
      <c r="BB49" s="12">
        <f t="shared" si="31"/>
        <v>0</v>
      </c>
      <c r="BC49" s="12">
        <f t="shared" si="32"/>
        <v>0</v>
      </c>
      <c r="BD49" s="12">
        <f t="shared" si="33"/>
        <v>0</v>
      </c>
      <c r="BE49" s="12"/>
      <c r="BF49" s="12">
        <f t="shared" si="34"/>
        <v>0</v>
      </c>
      <c r="BG49" s="12">
        <f t="shared" si="35"/>
        <v>0</v>
      </c>
      <c r="BH49" s="12">
        <f t="shared" si="36"/>
        <v>0</v>
      </c>
      <c r="BI49" s="12">
        <f t="shared" si="37"/>
        <v>0</v>
      </c>
      <c r="BJ49" s="12"/>
      <c r="BK49" s="12">
        <f t="shared" si="38"/>
        <v>0</v>
      </c>
      <c r="BL49" s="12">
        <f t="shared" si="39"/>
        <v>0</v>
      </c>
      <c r="BM49" s="12">
        <f t="shared" si="40"/>
        <v>0</v>
      </c>
      <c r="BN49" s="12"/>
      <c r="BO49" s="12">
        <f t="shared" si="41"/>
        <v>0</v>
      </c>
      <c r="BP49" s="12">
        <f t="shared" si="42"/>
        <v>0</v>
      </c>
      <c r="BQ49" s="12">
        <f t="shared" si="43"/>
        <v>0</v>
      </c>
      <c r="BR49" s="12"/>
      <c r="BS49" s="12">
        <f t="shared" si="44"/>
        <v>0</v>
      </c>
      <c r="BT49" s="12">
        <f t="shared" si="45"/>
        <v>0</v>
      </c>
      <c r="BU49" s="12">
        <f t="shared" si="46"/>
        <v>0</v>
      </c>
      <c r="BV49" s="12">
        <f t="shared" si="47"/>
        <v>0</v>
      </c>
      <c r="BW49" s="12">
        <f t="shared" si="48"/>
        <v>0</v>
      </c>
      <c r="BX49" s="12"/>
      <c r="BY49" s="12">
        <v>0</v>
      </c>
      <c r="BZ49" s="12">
        <v>0</v>
      </c>
      <c r="CA49" s="12">
        <f>SUMIFS('[1]TIẾN ĐỘ %'!$M$6:$M$1034,'[1]TIẾN ĐỘ %'!$G$6:$G$1034,$A49,'[1]TIẾN ĐỘ %'!$F$6:$F$1034,$E49)</f>
        <v>0</v>
      </c>
      <c r="CB49" s="12">
        <f t="shared" si="49"/>
        <v>0</v>
      </c>
      <c r="CC49" s="12"/>
      <c r="CD49" s="12"/>
      <c r="CE49" s="12"/>
      <c r="CF49" s="12">
        <f t="shared" si="132"/>
        <v>0</v>
      </c>
      <c r="CG49" s="12">
        <f t="shared" si="133"/>
        <v>0</v>
      </c>
      <c r="CH49" s="12"/>
      <c r="CI49" s="12"/>
      <c r="CJ49" s="12"/>
      <c r="CK49" s="12">
        <f t="shared" si="117"/>
        <v>0</v>
      </c>
      <c r="CL49" s="12"/>
      <c r="CM49" s="12"/>
      <c r="CN49" s="12"/>
      <c r="CO49" s="12">
        <f t="shared" si="53"/>
        <v>0</v>
      </c>
      <c r="CP49" s="12">
        <f t="shared" si="54"/>
        <v>0</v>
      </c>
      <c r="CQ49" s="12"/>
      <c r="CR49" s="12">
        <v>0</v>
      </c>
      <c r="CS49" s="12">
        <v>-24240000</v>
      </c>
      <c r="CT49" s="12">
        <v>-24240000</v>
      </c>
      <c r="CU49" s="12">
        <v>0</v>
      </c>
      <c r="CV49" s="12">
        <v>0</v>
      </c>
      <c r="CW49" s="12">
        <v>0</v>
      </c>
      <c r="CX49" s="12">
        <v>0</v>
      </c>
      <c r="CY49" s="12">
        <f>SUMIFS('[1]DATA THÔ IN'!$P$4:$P$12031,'[1]DATA THÔ IN'!$H$4:$H$12031,$A49,'[1]DATA THÔ IN'!$AC$4:$AC$12031,$E49,'[1]DATA THÔ IN'!$AH$4:$AH$12031,"Tiến độ 1")</f>
        <v>0</v>
      </c>
      <c r="CZ49" s="12">
        <f>SUMIFS('[1]DATA THÔ IN'!$P$4:$P$12031,'[1]DATA THÔ IN'!$H$4:$H$12031,$A49,'[1]DATA THÔ IN'!$AC$4:$AC$12031,$E49,'[1]DATA THÔ IN'!$AH$4:$AH$12031,"Tiến độ 2")</f>
        <v>0</v>
      </c>
      <c r="DA49" s="12">
        <f>SUMIFS('[1]TIẾN ĐỘ %'!$N$6:$N$1034,'[1]TIẾN ĐỘ %'!$G$6:$G$1034,A49,'[1]TIẾN ĐỘ %'!$F$6:$F$1034,$E49)</f>
        <v>0</v>
      </c>
      <c r="DB49" s="12">
        <f t="shared" si="89"/>
        <v>-24240000</v>
      </c>
      <c r="DC49" s="12"/>
      <c r="DD49" s="12"/>
      <c r="DE49" s="12"/>
      <c r="DF49" s="12"/>
      <c r="DG49" s="12"/>
      <c r="DH49" s="12"/>
      <c r="DI49" s="12"/>
      <c r="DJ49" s="12"/>
      <c r="DK49" s="12"/>
      <c r="DL49" s="12">
        <f t="shared" si="134"/>
        <v>0</v>
      </c>
      <c r="DM49" s="12">
        <f t="shared" si="135"/>
        <v>-24240000</v>
      </c>
      <c r="DN49" s="12"/>
      <c r="DO49" s="12"/>
      <c r="DP49" s="12"/>
      <c r="DQ49" s="12"/>
      <c r="DR49" s="12"/>
      <c r="DS49" s="12"/>
      <c r="DT49" s="12"/>
      <c r="DU49" s="12"/>
      <c r="DV49" s="12"/>
      <c r="DW49" s="12">
        <f t="shared" si="120"/>
        <v>0</v>
      </c>
      <c r="DX49" s="12"/>
      <c r="DY49" s="12"/>
      <c r="DZ49" s="12"/>
      <c r="EA49" s="12"/>
      <c r="EB49" s="12"/>
      <c r="EC49" s="12"/>
      <c r="ED49" s="12"/>
      <c r="EE49" s="12"/>
      <c r="EF49" s="12"/>
      <c r="EG49" s="12">
        <f t="shared" si="58"/>
        <v>0</v>
      </c>
      <c r="EH49" s="12">
        <f t="shared" si="59"/>
        <v>0</v>
      </c>
      <c r="EI49" s="12"/>
      <c r="EJ49" s="15">
        <f t="shared" si="60"/>
        <v>0</v>
      </c>
      <c r="EK49" s="15">
        <f t="shared" si="61"/>
        <v>0</v>
      </c>
      <c r="EL49" s="15">
        <f t="shared" si="62"/>
        <v>0</v>
      </c>
      <c r="EM49" s="16">
        <f t="shared" si="103"/>
        <v>0</v>
      </c>
      <c r="EN49" s="16">
        <f t="shared" si="104"/>
        <v>0</v>
      </c>
      <c r="EO49" s="16">
        <f t="shared" si="105"/>
        <v>0</v>
      </c>
      <c r="EP49" s="16">
        <f t="shared" si="92"/>
        <v>0</v>
      </c>
      <c r="EQ49" s="16">
        <f t="shared" si="93"/>
        <v>0</v>
      </c>
      <c r="ER49" s="16">
        <f t="shared" si="94"/>
        <v>0</v>
      </c>
      <c r="ES49" s="16">
        <f t="shared" si="95"/>
        <v>0</v>
      </c>
      <c r="ET49" s="15">
        <f t="shared" si="136"/>
        <v>0</v>
      </c>
      <c r="EU49" s="15">
        <f t="shared" si="137"/>
        <v>0</v>
      </c>
      <c r="EV49" s="15">
        <f t="shared" si="138"/>
        <v>0</v>
      </c>
      <c r="EW49" s="15">
        <f t="shared" si="139"/>
        <v>0</v>
      </c>
      <c r="EX49" s="15">
        <f t="shared" si="140"/>
        <v>0</v>
      </c>
      <c r="EY49" s="15">
        <f t="shared" si="141"/>
        <v>0</v>
      </c>
      <c r="EZ49" s="15">
        <f t="shared" si="142"/>
        <v>0</v>
      </c>
      <c r="FA49" s="15">
        <f t="shared" si="143"/>
        <v>0</v>
      </c>
      <c r="FB49" s="15">
        <f t="shared" si="144"/>
        <v>0</v>
      </c>
      <c r="FC49" s="15">
        <f t="shared" si="145"/>
        <v>0</v>
      </c>
      <c r="FD49" s="15">
        <f t="shared" si="146"/>
        <v>0</v>
      </c>
      <c r="FE49" s="15">
        <f t="shared" si="147"/>
        <v>0</v>
      </c>
      <c r="FF49" s="15">
        <f t="shared" si="148"/>
        <v>0</v>
      </c>
      <c r="FG49" s="15">
        <f t="shared" si="149"/>
        <v>0</v>
      </c>
      <c r="FH49" s="15">
        <f t="shared" si="150"/>
        <v>0</v>
      </c>
      <c r="FI49" s="15">
        <f t="shared" si="151"/>
        <v>0</v>
      </c>
      <c r="FJ49" s="15">
        <f t="shared" si="152"/>
        <v>0</v>
      </c>
      <c r="FK49" s="15">
        <f t="shared" si="153"/>
        <v>0</v>
      </c>
      <c r="FL49" s="15">
        <f t="shared" si="154"/>
        <v>0</v>
      </c>
      <c r="FM49" s="15">
        <f t="shared" si="155"/>
        <v>0</v>
      </c>
      <c r="FN49" s="15">
        <f t="shared" si="156"/>
        <v>0</v>
      </c>
      <c r="FO49" s="15">
        <f t="shared" si="157"/>
        <v>0</v>
      </c>
      <c r="FP49" s="15">
        <f t="shared" si="158"/>
        <v>0</v>
      </c>
      <c r="FQ49" s="15">
        <f t="shared" si="159"/>
        <v>0</v>
      </c>
      <c r="FR49" s="17">
        <f t="shared" si="80"/>
        <v>0</v>
      </c>
      <c r="FS49" s="17">
        <f t="shared" si="81"/>
        <v>0</v>
      </c>
      <c r="FT49" s="17">
        <f t="shared" si="82"/>
        <v>0</v>
      </c>
      <c r="FU49" s="18">
        <f t="shared" si="83"/>
        <v>0</v>
      </c>
      <c r="FV49" s="18">
        <f t="shared" si="84"/>
        <v>0</v>
      </c>
      <c r="FW49" s="18">
        <f t="shared" si="85"/>
        <v>0</v>
      </c>
      <c r="FX49" s="18">
        <f t="shared" si="86"/>
        <v>0</v>
      </c>
      <c r="FY49" s="18">
        <f t="shared" si="87"/>
        <v>0</v>
      </c>
      <c r="FZ49" s="19"/>
      <c r="GA49" s="36" t="s">
        <v>996</v>
      </c>
      <c r="GB49" s="36"/>
      <c r="GC49" s="37"/>
    </row>
    <row r="50" spans="1:185" hidden="1" x14ac:dyDescent="0.25">
      <c r="A50" s="8" t="s">
        <v>1343</v>
      </c>
      <c r="B50" s="8" t="s">
        <v>1202</v>
      </c>
      <c r="C50" s="9" t="s">
        <v>1203</v>
      </c>
      <c r="D50" s="9" t="s">
        <v>996</v>
      </c>
      <c r="E50" s="9" t="s">
        <v>160</v>
      </c>
      <c r="F50" s="9" t="s">
        <v>1204</v>
      </c>
      <c r="G50" s="9" t="s">
        <v>998</v>
      </c>
      <c r="H50" s="11">
        <v>3.5000000000000003E-2</v>
      </c>
      <c r="I50" s="11"/>
      <c r="J50" s="11">
        <v>0.01</v>
      </c>
      <c r="K50" s="11">
        <v>0.01</v>
      </c>
      <c r="L50" s="11">
        <v>5.0000000000000001E-3</v>
      </c>
      <c r="M50" s="11">
        <v>5.0000000000000001E-3</v>
      </c>
      <c r="N50" s="11"/>
      <c r="O50" s="12">
        <f t="shared" si="4"/>
        <v>0</v>
      </c>
      <c r="P50" s="12">
        <f t="shared" si="124"/>
        <v>54657.599999999999</v>
      </c>
      <c r="Q50" s="12">
        <f t="shared" si="6"/>
        <v>0</v>
      </c>
      <c r="R50" s="12">
        <f t="shared" si="125"/>
        <v>0</v>
      </c>
      <c r="S50" s="12">
        <f t="shared" si="8"/>
        <v>0</v>
      </c>
      <c r="T50" s="12">
        <f t="shared" si="126"/>
        <v>0</v>
      </c>
      <c r="U50" s="12">
        <f t="shared" si="10"/>
        <v>0</v>
      </c>
      <c r="V50" s="12">
        <f t="shared" si="127"/>
        <v>0</v>
      </c>
      <c r="W50" s="12">
        <f t="shared" si="88"/>
        <v>0</v>
      </c>
      <c r="X50" s="12">
        <f t="shared" si="12"/>
        <v>0</v>
      </c>
      <c r="Y50" s="12">
        <f t="shared" si="128"/>
        <v>0</v>
      </c>
      <c r="Z50" s="12">
        <f t="shared" si="129"/>
        <v>0</v>
      </c>
      <c r="AA50" s="12">
        <f t="shared" si="130"/>
        <v>0</v>
      </c>
      <c r="AB50" s="12">
        <f t="shared" si="131"/>
        <v>0</v>
      </c>
      <c r="AC50" s="12"/>
      <c r="AD50" s="12"/>
      <c r="AE50" s="12"/>
      <c r="AF50" s="12">
        <f t="shared" si="17"/>
        <v>0</v>
      </c>
      <c r="AG50" s="12">
        <f t="shared" si="18"/>
        <v>0</v>
      </c>
      <c r="AH50" s="12">
        <f t="shared" si="19"/>
        <v>0</v>
      </c>
      <c r="AI50" s="12"/>
      <c r="AJ50" s="12"/>
      <c r="AK50" s="12"/>
      <c r="AL50" s="12">
        <f t="shared" si="20"/>
        <v>0</v>
      </c>
      <c r="AM50" s="12">
        <f t="shared" si="21"/>
        <v>0</v>
      </c>
      <c r="AN50" s="12">
        <f t="shared" si="22"/>
        <v>0</v>
      </c>
      <c r="AO50" s="12"/>
      <c r="AP50" s="12"/>
      <c r="AQ50" s="12"/>
      <c r="AR50" s="12">
        <f t="shared" si="23"/>
        <v>0</v>
      </c>
      <c r="AS50" s="12">
        <f t="shared" si="24"/>
        <v>0</v>
      </c>
      <c r="AT50" s="12">
        <f t="shared" si="25"/>
        <v>0</v>
      </c>
      <c r="AU50" s="12">
        <f t="shared" si="26"/>
        <v>0</v>
      </c>
      <c r="AV50" s="12">
        <f t="shared" si="27"/>
        <v>0</v>
      </c>
      <c r="AW50" s="12"/>
      <c r="AX50" s="12">
        <f t="shared" si="28"/>
        <v>0</v>
      </c>
      <c r="AY50" s="12">
        <f t="shared" si="29"/>
        <v>0</v>
      </c>
      <c r="AZ50" s="12">
        <f t="shared" si="30"/>
        <v>0</v>
      </c>
      <c r="BA50" s="12"/>
      <c r="BB50" s="12">
        <f t="shared" si="31"/>
        <v>0</v>
      </c>
      <c r="BC50" s="12">
        <f t="shared" si="32"/>
        <v>0</v>
      </c>
      <c r="BD50" s="12">
        <f t="shared" si="33"/>
        <v>0</v>
      </c>
      <c r="BE50" s="12"/>
      <c r="BF50" s="12">
        <f t="shared" si="34"/>
        <v>0</v>
      </c>
      <c r="BG50" s="12">
        <f t="shared" si="35"/>
        <v>0</v>
      </c>
      <c r="BH50" s="12">
        <f t="shared" si="36"/>
        <v>0</v>
      </c>
      <c r="BI50" s="12">
        <f t="shared" si="37"/>
        <v>0</v>
      </c>
      <c r="BJ50" s="12"/>
      <c r="BK50" s="12">
        <f t="shared" si="38"/>
        <v>0</v>
      </c>
      <c r="BL50" s="12">
        <f t="shared" si="39"/>
        <v>0</v>
      </c>
      <c r="BM50" s="12">
        <f t="shared" si="40"/>
        <v>0</v>
      </c>
      <c r="BN50" s="12"/>
      <c r="BO50" s="12">
        <f t="shared" si="41"/>
        <v>0</v>
      </c>
      <c r="BP50" s="12">
        <f t="shared" si="42"/>
        <v>0</v>
      </c>
      <c r="BQ50" s="12">
        <f t="shared" si="43"/>
        <v>0</v>
      </c>
      <c r="BR50" s="12"/>
      <c r="BS50" s="12">
        <f t="shared" si="44"/>
        <v>0</v>
      </c>
      <c r="BT50" s="12">
        <f t="shared" si="45"/>
        <v>0</v>
      </c>
      <c r="BU50" s="12">
        <f t="shared" si="46"/>
        <v>0</v>
      </c>
      <c r="BV50" s="12">
        <f t="shared" si="47"/>
        <v>0</v>
      </c>
      <c r="BW50" s="12">
        <f t="shared" si="48"/>
        <v>0</v>
      </c>
      <c r="BX50" s="12"/>
      <c r="BY50" s="12">
        <v>10000000</v>
      </c>
      <c r="BZ50" s="12">
        <v>10000000</v>
      </c>
      <c r="CA50" s="12">
        <f>SUMIFS('[1]TIẾN ĐỘ %'!$M$6:$M$1034,'[1]TIẾN ĐỘ %'!$G$6:$G$1034,$A50,'[1]TIẾN ĐỘ %'!$F$6:$F$1034,$E50)</f>
        <v>25000000</v>
      </c>
      <c r="CB50" s="12">
        <f t="shared" si="49"/>
        <v>45000000</v>
      </c>
      <c r="CC50" s="12"/>
      <c r="CD50" s="12"/>
      <c r="CE50" s="12"/>
      <c r="CF50" s="12">
        <f t="shared" si="132"/>
        <v>0</v>
      </c>
      <c r="CG50" s="12">
        <f t="shared" si="133"/>
        <v>45000000</v>
      </c>
      <c r="CH50" s="12"/>
      <c r="CI50" s="12"/>
      <c r="CJ50" s="12"/>
      <c r="CK50" s="12">
        <f t="shared" si="117"/>
        <v>0</v>
      </c>
      <c r="CL50" s="12"/>
      <c r="CM50" s="12"/>
      <c r="CN50" s="12"/>
      <c r="CO50" s="12">
        <f t="shared" si="53"/>
        <v>0</v>
      </c>
      <c r="CP50" s="12">
        <f t="shared" si="54"/>
        <v>0</v>
      </c>
      <c r="CQ50" s="12"/>
      <c r="CR50" s="12">
        <v>5664000</v>
      </c>
      <c r="CS50" s="12">
        <v>0</v>
      </c>
      <c r="CT50" s="12">
        <v>5664000</v>
      </c>
      <c r="CU50" s="12">
        <v>0</v>
      </c>
      <c r="CV50" s="12">
        <v>0</v>
      </c>
      <c r="CW50" s="12">
        <v>0</v>
      </c>
      <c r="CX50" s="12">
        <v>6096000</v>
      </c>
      <c r="CY50" s="12">
        <f>SUMIFS('[1]DATA THÔ IN'!$P$4:$P$12031,'[1]DATA THÔ IN'!$H$4:$H$12031,$A50,'[1]DATA THÔ IN'!$AC$4:$AC$12031,$E50,'[1]DATA THÔ IN'!$AH$4:$AH$12031,"Tiến độ 1")</f>
        <v>0</v>
      </c>
      <c r="CZ50" s="12">
        <f>SUMIFS('[1]DATA THÔ IN'!$P$4:$P$12031,'[1]DATA THÔ IN'!$H$4:$H$12031,$A50,'[1]DATA THÔ IN'!$AC$4:$AC$12031,$E50,'[1]DATA THÔ IN'!$AH$4:$AH$12031,"Tiến độ 2")</f>
        <v>2832000</v>
      </c>
      <c r="DA50" s="12">
        <f>SUMIFS('[1]TIẾN ĐỘ %'!$N$6:$N$1034,'[1]TIẾN ĐỘ %'!$G$6:$G$1034,A50,'[1]TIẾN ĐỘ %'!$F$6:$F$1034,$E50)</f>
        <v>5664000</v>
      </c>
      <c r="DB50" s="12">
        <f t="shared" si="89"/>
        <v>17424000</v>
      </c>
      <c r="DC50" s="12"/>
      <c r="DD50" s="12"/>
      <c r="DE50" s="12"/>
      <c r="DF50" s="12"/>
      <c r="DG50" s="12"/>
      <c r="DH50" s="12"/>
      <c r="DI50" s="12"/>
      <c r="DJ50" s="12"/>
      <c r="DK50" s="12"/>
      <c r="DL50" s="12">
        <f t="shared" si="134"/>
        <v>0</v>
      </c>
      <c r="DM50" s="12">
        <f t="shared" si="135"/>
        <v>17424000</v>
      </c>
      <c r="DN50" s="12"/>
      <c r="DO50" s="12"/>
      <c r="DP50" s="12"/>
      <c r="DQ50" s="12"/>
      <c r="DR50" s="12"/>
      <c r="DS50" s="12"/>
      <c r="DT50" s="12"/>
      <c r="DU50" s="12"/>
      <c r="DV50" s="12"/>
      <c r="DW50" s="12">
        <f t="shared" si="120"/>
        <v>0</v>
      </c>
      <c r="DX50" s="12"/>
      <c r="DY50" s="12"/>
      <c r="DZ50" s="12"/>
      <c r="EA50" s="12"/>
      <c r="EB50" s="12"/>
      <c r="EC50" s="12"/>
      <c r="ED50" s="12"/>
      <c r="EE50" s="12"/>
      <c r="EF50" s="12"/>
      <c r="EG50" s="12">
        <f t="shared" si="58"/>
        <v>0</v>
      </c>
      <c r="EH50" s="12">
        <f t="shared" si="59"/>
        <v>0</v>
      </c>
      <c r="EI50" s="12"/>
      <c r="EJ50" s="15">
        <f t="shared" si="60"/>
        <v>0.56640000000000001</v>
      </c>
      <c r="EK50" s="15">
        <f t="shared" si="61"/>
        <v>0</v>
      </c>
      <c r="EL50" s="15">
        <f t="shared" si="62"/>
        <v>0.56640000000000001</v>
      </c>
      <c r="EM50" s="16">
        <f t="shared" si="103"/>
        <v>0</v>
      </c>
      <c r="EN50" s="16">
        <f t="shared" si="104"/>
        <v>0</v>
      </c>
      <c r="EO50" s="16">
        <f t="shared" si="105"/>
        <v>0.60960000000000003</v>
      </c>
      <c r="EP50" s="16">
        <f t="shared" si="92"/>
        <v>0</v>
      </c>
      <c r="EQ50" s="16">
        <f t="shared" si="93"/>
        <v>0.11328000000000001</v>
      </c>
      <c r="ER50" s="16">
        <f t="shared" si="94"/>
        <v>0.22656000000000001</v>
      </c>
      <c r="ES50" s="16">
        <f t="shared" si="95"/>
        <v>0.38719999999999999</v>
      </c>
      <c r="ET50" s="15">
        <f t="shared" si="136"/>
        <v>0</v>
      </c>
      <c r="EU50" s="15">
        <f t="shared" si="137"/>
        <v>0</v>
      </c>
      <c r="EV50" s="15">
        <f t="shared" si="138"/>
        <v>0</v>
      </c>
      <c r="EW50" s="15">
        <f t="shared" si="139"/>
        <v>0</v>
      </c>
      <c r="EX50" s="15">
        <f t="shared" si="140"/>
        <v>0</v>
      </c>
      <c r="EY50" s="15">
        <f t="shared" si="141"/>
        <v>0</v>
      </c>
      <c r="EZ50" s="15">
        <f t="shared" si="142"/>
        <v>0</v>
      </c>
      <c r="FA50" s="15">
        <f t="shared" si="143"/>
        <v>0</v>
      </c>
      <c r="FB50" s="15">
        <f t="shared" si="144"/>
        <v>0</v>
      </c>
      <c r="FC50" s="15">
        <f t="shared" si="145"/>
        <v>0</v>
      </c>
      <c r="FD50" s="15">
        <f t="shared" si="146"/>
        <v>0.38719999999999999</v>
      </c>
      <c r="FE50" s="15">
        <f t="shared" si="147"/>
        <v>0</v>
      </c>
      <c r="FF50" s="15">
        <f t="shared" si="148"/>
        <v>0</v>
      </c>
      <c r="FG50" s="15">
        <f t="shared" si="149"/>
        <v>0</v>
      </c>
      <c r="FH50" s="15">
        <f t="shared" si="150"/>
        <v>0</v>
      </c>
      <c r="FI50" s="15">
        <f t="shared" si="151"/>
        <v>0</v>
      </c>
      <c r="FJ50" s="15">
        <f t="shared" si="152"/>
        <v>0</v>
      </c>
      <c r="FK50" s="15">
        <f t="shared" si="153"/>
        <v>0</v>
      </c>
      <c r="FL50" s="15">
        <f t="shared" si="154"/>
        <v>0</v>
      </c>
      <c r="FM50" s="15">
        <f t="shared" si="155"/>
        <v>0</v>
      </c>
      <c r="FN50" s="15">
        <f t="shared" si="156"/>
        <v>0</v>
      </c>
      <c r="FO50" s="15">
        <f t="shared" si="157"/>
        <v>0</v>
      </c>
      <c r="FP50" s="15">
        <f t="shared" si="158"/>
        <v>0</v>
      </c>
      <c r="FQ50" s="15">
        <f t="shared" si="159"/>
        <v>0</v>
      </c>
      <c r="FR50" s="17">
        <f t="shared" si="80"/>
        <v>0</v>
      </c>
      <c r="FS50" s="17">
        <f t="shared" si="81"/>
        <v>0</v>
      </c>
      <c r="FT50" s="17">
        <f t="shared" si="82"/>
        <v>0</v>
      </c>
      <c r="FU50" s="18">
        <f t="shared" si="83"/>
        <v>0</v>
      </c>
      <c r="FV50" s="18">
        <f t="shared" si="84"/>
        <v>0</v>
      </c>
      <c r="FW50" s="18">
        <f t="shared" si="85"/>
        <v>0</v>
      </c>
      <c r="FX50" s="18">
        <f t="shared" si="86"/>
        <v>0</v>
      </c>
      <c r="FY50" s="18">
        <f t="shared" si="87"/>
        <v>0</v>
      </c>
      <c r="FZ50" s="19"/>
      <c r="GA50" s="36" t="s">
        <v>996</v>
      </c>
      <c r="GB50" s="36"/>
      <c r="GC50" s="37"/>
    </row>
    <row r="51" spans="1:185" x14ac:dyDescent="0.25">
      <c r="A51" s="8" t="s">
        <v>1345</v>
      </c>
      <c r="B51" s="8" t="s">
        <v>1223</v>
      </c>
      <c r="C51" s="9" t="s">
        <v>1224</v>
      </c>
      <c r="D51" s="9" t="s">
        <v>996</v>
      </c>
      <c r="E51" s="9" t="s">
        <v>160</v>
      </c>
      <c r="F51" s="9" t="s">
        <v>1185</v>
      </c>
      <c r="G51" s="9" t="s">
        <v>998</v>
      </c>
      <c r="H51" s="11">
        <v>3.5000000000000003E-2</v>
      </c>
      <c r="I51" s="11"/>
      <c r="J51" s="11">
        <v>0.01</v>
      </c>
      <c r="K51" s="11">
        <v>0.01</v>
      </c>
      <c r="L51" s="11">
        <v>5.0000000000000001E-3</v>
      </c>
      <c r="M51" s="11">
        <v>5.0000000000000001E-3</v>
      </c>
      <c r="N51" s="11"/>
      <c r="O51" s="12">
        <f t="shared" si="4"/>
        <v>0</v>
      </c>
      <c r="P51" s="12">
        <f t="shared" si="124"/>
        <v>0</v>
      </c>
      <c r="Q51" s="12">
        <f t="shared" si="6"/>
        <v>0</v>
      </c>
      <c r="R51" s="12">
        <f t="shared" si="125"/>
        <v>0</v>
      </c>
      <c r="S51" s="12">
        <f t="shared" si="8"/>
        <v>0</v>
      </c>
      <c r="T51" s="12">
        <f t="shared" si="126"/>
        <v>0</v>
      </c>
      <c r="U51" s="12">
        <f t="shared" si="10"/>
        <v>0</v>
      </c>
      <c r="V51" s="12">
        <f t="shared" si="127"/>
        <v>0</v>
      </c>
      <c r="W51" s="12">
        <f t="shared" si="88"/>
        <v>0</v>
      </c>
      <c r="X51" s="12">
        <f t="shared" si="12"/>
        <v>0</v>
      </c>
      <c r="Y51" s="12">
        <f t="shared" si="128"/>
        <v>49909.799999999996</v>
      </c>
      <c r="Z51" s="12">
        <f t="shared" si="129"/>
        <v>0</v>
      </c>
      <c r="AA51" s="12">
        <f t="shared" si="130"/>
        <v>0</v>
      </c>
      <c r="AB51" s="12">
        <f t="shared" si="131"/>
        <v>0</v>
      </c>
      <c r="AC51" s="12"/>
      <c r="AD51" s="12"/>
      <c r="AE51" s="12"/>
      <c r="AF51" s="12">
        <f t="shared" si="17"/>
        <v>0</v>
      </c>
      <c r="AG51" s="12">
        <f t="shared" si="18"/>
        <v>0</v>
      </c>
      <c r="AH51" s="12">
        <f t="shared" si="19"/>
        <v>0</v>
      </c>
      <c r="AI51" s="12"/>
      <c r="AJ51" s="12"/>
      <c r="AK51" s="12"/>
      <c r="AL51" s="12">
        <f t="shared" si="20"/>
        <v>0</v>
      </c>
      <c r="AM51" s="12">
        <f t="shared" si="21"/>
        <v>0</v>
      </c>
      <c r="AN51" s="12">
        <f t="shared" si="22"/>
        <v>0</v>
      </c>
      <c r="AO51" s="12"/>
      <c r="AP51" s="12"/>
      <c r="AQ51" s="12"/>
      <c r="AR51" s="12">
        <f t="shared" si="23"/>
        <v>0</v>
      </c>
      <c r="AS51" s="12">
        <f t="shared" si="24"/>
        <v>0</v>
      </c>
      <c r="AT51" s="12">
        <f t="shared" si="25"/>
        <v>0</v>
      </c>
      <c r="AU51" s="12">
        <f t="shared" si="26"/>
        <v>0</v>
      </c>
      <c r="AV51" s="12">
        <f t="shared" si="27"/>
        <v>0</v>
      </c>
      <c r="AW51" s="12"/>
      <c r="AX51" s="12">
        <f t="shared" si="28"/>
        <v>0</v>
      </c>
      <c r="AY51" s="12">
        <f t="shared" si="29"/>
        <v>0</v>
      </c>
      <c r="AZ51" s="12">
        <f t="shared" si="30"/>
        <v>0</v>
      </c>
      <c r="BA51" s="12"/>
      <c r="BB51" s="12">
        <f t="shared" si="31"/>
        <v>0</v>
      </c>
      <c r="BC51" s="12">
        <f t="shared" si="32"/>
        <v>0</v>
      </c>
      <c r="BD51" s="12">
        <f t="shared" si="33"/>
        <v>0</v>
      </c>
      <c r="BE51" s="12"/>
      <c r="BF51" s="12">
        <f t="shared" si="34"/>
        <v>0</v>
      </c>
      <c r="BG51" s="12">
        <f t="shared" si="35"/>
        <v>0</v>
      </c>
      <c r="BH51" s="12">
        <f t="shared" si="36"/>
        <v>0</v>
      </c>
      <c r="BI51" s="12">
        <f t="shared" si="37"/>
        <v>0</v>
      </c>
      <c r="BJ51" s="12"/>
      <c r="BK51" s="12">
        <f t="shared" si="38"/>
        <v>0</v>
      </c>
      <c r="BL51" s="12">
        <f t="shared" si="39"/>
        <v>0</v>
      </c>
      <c r="BM51" s="12">
        <f t="shared" si="40"/>
        <v>0</v>
      </c>
      <c r="BN51" s="12"/>
      <c r="BO51" s="12">
        <f t="shared" si="41"/>
        <v>0</v>
      </c>
      <c r="BP51" s="12">
        <f t="shared" si="42"/>
        <v>0</v>
      </c>
      <c r="BQ51" s="12">
        <f t="shared" si="43"/>
        <v>0</v>
      </c>
      <c r="BR51" s="12"/>
      <c r="BS51" s="12">
        <f t="shared" si="44"/>
        <v>0</v>
      </c>
      <c r="BT51" s="12">
        <f t="shared" si="45"/>
        <v>0</v>
      </c>
      <c r="BU51" s="12">
        <f t="shared" si="46"/>
        <v>0</v>
      </c>
      <c r="BV51" s="12">
        <f t="shared" si="47"/>
        <v>0</v>
      </c>
      <c r="BW51" s="12">
        <f t="shared" si="48"/>
        <v>0</v>
      </c>
      <c r="BX51" s="12"/>
      <c r="BY51" s="12">
        <v>10000000</v>
      </c>
      <c r="BZ51" s="12">
        <v>10000000</v>
      </c>
      <c r="CA51" s="12">
        <f>SUMIFS('[1]TIẾN ĐỘ %'!$M$6:$M$1034,'[1]TIẾN ĐỘ %'!$G$6:$G$1034,$A51,'[1]TIẾN ĐỘ %'!$F$6:$F$1034,$E51)</f>
        <v>10000000</v>
      </c>
      <c r="CB51" s="12">
        <f t="shared" si="49"/>
        <v>30000000</v>
      </c>
      <c r="CC51" s="12"/>
      <c r="CD51" s="12"/>
      <c r="CE51" s="12"/>
      <c r="CF51" s="12">
        <f t="shared" si="132"/>
        <v>0</v>
      </c>
      <c r="CG51" s="12">
        <f t="shared" si="133"/>
        <v>30000000</v>
      </c>
      <c r="CH51" s="12"/>
      <c r="CI51" s="12"/>
      <c r="CJ51" s="12"/>
      <c r="CK51" s="12">
        <f t="shared" si="117"/>
        <v>0</v>
      </c>
      <c r="CL51" s="12"/>
      <c r="CM51" s="12"/>
      <c r="CN51" s="12"/>
      <c r="CO51" s="12">
        <f t="shared" si="53"/>
        <v>0</v>
      </c>
      <c r="CP51" s="12">
        <f t="shared" si="54"/>
        <v>0</v>
      </c>
      <c r="CQ51" s="12"/>
      <c r="CR51" s="12">
        <v>0</v>
      </c>
      <c r="CS51" s="12">
        <v>0</v>
      </c>
      <c r="CT51" s="12">
        <v>7512000</v>
      </c>
      <c r="CU51" s="12">
        <v>0</v>
      </c>
      <c r="CV51" s="12">
        <v>0</v>
      </c>
      <c r="CW51" s="12">
        <v>0</v>
      </c>
      <c r="CX51" s="12">
        <v>0</v>
      </c>
      <c r="CY51" s="12">
        <f>SUMIFS('[1]DATA THÔ IN'!$P$4:$P$12031,'[1]DATA THÔ IN'!$H$4:$H$12031,$A51,'[1]DATA THÔ IN'!$AC$4:$AC$12031,$E51,'[1]DATA THÔ IN'!$AH$4:$AH$12031,"Tiến độ 1")</f>
        <v>5172000</v>
      </c>
      <c r="CZ51" s="12">
        <f>SUMIFS('[1]DATA THÔ IN'!$P$4:$P$12031,'[1]DATA THÔ IN'!$H$4:$H$12031,$A51,'[1]DATA THÔ IN'!$AC$4:$AC$12031,$E51,'[1]DATA THÔ IN'!$AH$4:$AH$12031,"Tiến độ 2")</f>
        <v>0</v>
      </c>
      <c r="DA51" s="12">
        <f>SUMIFS('[1]TIẾN ĐỘ %'!$N$6:$N$1034,'[1]TIẾN ĐỘ %'!$G$6:$G$1034,A51,'[1]TIẾN ĐỘ %'!$F$6:$F$1034,$E51)</f>
        <v>5172000</v>
      </c>
      <c r="DB51" s="12">
        <f t="shared" si="89"/>
        <v>12684000</v>
      </c>
      <c r="DC51" s="12"/>
      <c r="DD51" s="12"/>
      <c r="DE51" s="12"/>
      <c r="DF51" s="12"/>
      <c r="DG51" s="12"/>
      <c r="DH51" s="12"/>
      <c r="DI51" s="12"/>
      <c r="DJ51" s="12"/>
      <c r="DK51" s="12"/>
      <c r="DL51" s="12">
        <f t="shared" si="134"/>
        <v>0</v>
      </c>
      <c r="DM51" s="12">
        <f t="shared" si="135"/>
        <v>12684000</v>
      </c>
      <c r="DN51" s="12"/>
      <c r="DO51" s="12"/>
      <c r="DP51" s="12"/>
      <c r="DQ51" s="12"/>
      <c r="DR51" s="12"/>
      <c r="DS51" s="12"/>
      <c r="DT51" s="12"/>
      <c r="DU51" s="12"/>
      <c r="DV51" s="12"/>
      <c r="DW51" s="12">
        <f t="shared" si="120"/>
        <v>0</v>
      </c>
      <c r="DX51" s="12"/>
      <c r="DY51" s="12"/>
      <c r="DZ51" s="12"/>
      <c r="EA51" s="12"/>
      <c r="EB51" s="12"/>
      <c r="EC51" s="12"/>
      <c r="ED51" s="12"/>
      <c r="EE51" s="12"/>
      <c r="EF51" s="12"/>
      <c r="EG51" s="12">
        <f t="shared" si="58"/>
        <v>0</v>
      </c>
      <c r="EH51" s="12">
        <f t="shared" si="59"/>
        <v>0</v>
      </c>
      <c r="EI51" s="12"/>
      <c r="EJ51" s="15">
        <f t="shared" si="60"/>
        <v>0</v>
      </c>
      <c r="EK51" s="15">
        <f t="shared" si="61"/>
        <v>0</v>
      </c>
      <c r="EL51" s="15">
        <f t="shared" si="62"/>
        <v>0.75119999999999998</v>
      </c>
      <c r="EM51" s="16">
        <f t="shared" si="103"/>
        <v>0</v>
      </c>
      <c r="EN51" s="16">
        <f t="shared" si="104"/>
        <v>0</v>
      </c>
      <c r="EO51" s="16">
        <f t="shared" si="105"/>
        <v>0</v>
      </c>
      <c r="EP51" s="16">
        <f t="shared" si="92"/>
        <v>0.51719999999999999</v>
      </c>
      <c r="EQ51" s="16">
        <f t="shared" si="93"/>
        <v>0</v>
      </c>
      <c r="ER51" s="16">
        <f t="shared" si="94"/>
        <v>0.51719999999999999</v>
      </c>
      <c r="ES51" s="16">
        <f t="shared" si="95"/>
        <v>0.42280000000000001</v>
      </c>
      <c r="ET51" s="15">
        <f t="shared" si="136"/>
        <v>0</v>
      </c>
      <c r="EU51" s="15">
        <f t="shared" si="137"/>
        <v>0</v>
      </c>
      <c r="EV51" s="15">
        <f t="shared" si="138"/>
        <v>0</v>
      </c>
      <c r="EW51" s="15">
        <f t="shared" si="139"/>
        <v>0</v>
      </c>
      <c r="EX51" s="15">
        <f t="shared" si="140"/>
        <v>0</v>
      </c>
      <c r="EY51" s="15">
        <f t="shared" si="141"/>
        <v>0</v>
      </c>
      <c r="EZ51" s="15">
        <f t="shared" si="142"/>
        <v>0</v>
      </c>
      <c r="FA51" s="15">
        <f t="shared" si="143"/>
        <v>0</v>
      </c>
      <c r="FB51" s="15">
        <f t="shared" si="144"/>
        <v>0</v>
      </c>
      <c r="FC51" s="15">
        <f t="shared" si="145"/>
        <v>0</v>
      </c>
      <c r="FD51" s="15">
        <f t="shared" si="146"/>
        <v>0.42280000000000001</v>
      </c>
      <c r="FE51" s="15">
        <f t="shared" si="147"/>
        <v>0</v>
      </c>
      <c r="FF51" s="15">
        <f t="shared" si="148"/>
        <v>0</v>
      </c>
      <c r="FG51" s="15">
        <f t="shared" si="149"/>
        <v>0</v>
      </c>
      <c r="FH51" s="15">
        <f t="shared" si="150"/>
        <v>0</v>
      </c>
      <c r="FI51" s="15">
        <f t="shared" si="151"/>
        <v>0</v>
      </c>
      <c r="FJ51" s="15">
        <f t="shared" si="152"/>
        <v>0</v>
      </c>
      <c r="FK51" s="15">
        <f t="shared" si="153"/>
        <v>0</v>
      </c>
      <c r="FL51" s="15">
        <f t="shared" si="154"/>
        <v>0</v>
      </c>
      <c r="FM51" s="15">
        <f t="shared" si="155"/>
        <v>0</v>
      </c>
      <c r="FN51" s="15">
        <f t="shared" si="156"/>
        <v>0</v>
      </c>
      <c r="FO51" s="15">
        <f t="shared" si="157"/>
        <v>0</v>
      </c>
      <c r="FP51" s="15">
        <f t="shared" si="158"/>
        <v>0</v>
      </c>
      <c r="FQ51" s="15">
        <f t="shared" si="159"/>
        <v>0</v>
      </c>
      <c r="FR51" s="17">
        <f t="shared" si="80"/>
        <v>0</v>
      </c>
      <c r="FS51" s="17">
        <f t="shared" si="81"/>
        <v>0</v>
      </c>
      <c r="FT51" s="17">
        <f t="shared" si="82"/>
        <v>0</v>
      </c>
      <c r="FU51" s="18">
        <f t="shared" si="83"/>
        <v>0</v>
      </c>
      <c r="FV51" s="18">
        <f t="shared" si="84"/>
        <v>0</v>
      </c>
      <c r="FW51" s="18">
        <f t="shared" si="85"/>
        <v>0</v>
      </c>
      <c r="FX51" s="18">
        <f t="shared" si="86"/>
        <v>0</v>
      </c>
      <c r="FY51" s="18">
        <f t="shared" si="87"/>
        <v>0</v>
      </c>
      <c r="FZ51" s="19"/>
      <c r="GA51" s="36" t="s">
        <v>996</v>
      </c>
      <c r="GB51" s="36"/>
      <c r="GC51" s="37"/>
    </row>
    <row r="52" spans="1:185" hidden="1" x14ac:dyDescent="0.25">
      <c r="A52" s="8" t="s">
        <v>1296</v>
      </c>
      <c r="B52" s="8" t="s">
        <v>476</v>
      </c>
      <c r="C52" s="9" t="s">
        <v>477</v>
      </c>
      <c r="D52" s="9" t="s">
        <v>478</v>
      </c>
      <c r="E52" s="9" t="s">
        <v>160</v>
      </c>
      <c r="F52" s="9" t="s">
        <v>479</v>
      </c>
      <c r="G52" s="9" t="s">
        <v>480</v>
      </c>
      <c r="H52" s="11">
        <v>3.5000000000000003E-2</v>
      </c>
      <c r="I52" s="11"/>
      <c r="J52" s="11">
        <v>0.01</v>
      </c>
      <c r="K52" s="11">
        <v>0.01</v>
      </c>
      <c r="L52" s="11">
        <v>5.0000000000000001E-3</v>
      </c>
      <c r="M52" s="11">
        <v>5.0000000000000001E-3</v>
      </c>
      <c r="N52" s="11"/>
      <c r="O52" s="12">
        <f t="shared" si="4"/>
        <v>0</v>
      </c>
      <c r="P52" s="12">
        <f t="shared" si="124"/>
        <v>0</v>
      </c>
      <c r="Q52" s="12">
        <f t="shared" si="6"/>
        <v>0</v>
      </c>
      <c r="R52" s="12">
        <f t="shared" si="125"/>
        <v>0</v>
      </c>
      <c r="S52" s="12">
        <f t="shared" si="8"/>
        <v>0</v>
      </c>
      <c r="T52" s="12">
        <f t="shared" si="126"/>
        <v>0</v>
      </c>
      <c r="U52" s="12">
        <f t="shared" si="10"/>
        <v>0</v>
      </c>
      <c r="V52" s="12">
        <f t="shared" si="127"/>
        <v>0</v>
      </c>
      <c r="W52" s="12">
        <f t="shared" si="88"/>
        <v>0</v>
      </c>
      <c r="X52" s="12">
        <f t="shared" si="12"/>
        <v>0</v>
      </c>
      <c r="Y52" s="12">
        <f t="shared" si="128"/>
        <v>0</v>
      </c>
      <c r="Z52" s="12">
        <f t="shared" si="129"/>
        <v>0</v>
      </c>
      <c r="AA52" s="12">
        <f t="shared" si="130"/>
        <v>0</v>
      </c>
      <c r="AB52" s="12">
        <f t="shared" si="131"/>
        <v>0</v>
      </c>
      <c r="AC52" s="12"/>
      <c r="AD52" s="12"/>
      <c r="AE52" s="12"/>
      <c r="AF52" s="12">
        <f t="shared" si="17"/>
        <v>0</v>
      </c>
      <c r="AG52" s="12">
        <f t="shared" si="18"/>
        <v>0</v>
      </c>
      <c r="AH52" s="12">
        <f t="shared" si="19"/>
        <v>0</v>
      </c>
      <c r="AI52" s="12"/>
      <c r="AJ52" s="12"/>
      <c r="AK52" s="12"/>
      <c r="AL52" s="12">
        <f t="shared" si="20"/>
        <v>0</v>
      </c>
      <c r="AM52" s="12">
        <f t="shared" si="21"/>
        <v>0</v>
      </c>
      <c r="AN52" s="12">
        <f t="shared" si="22"/>
        <v>0</v>
      </c>
      <c r="AO52" s="12"/>
      <c r="AP52" s="12"/>
      <c r="AQ52" s="12"/>
      <c r="AR52" s="12">
        <f t="shared" si="23"/>
        <v>0</v>
      </c>
      <c r="AS52" s="12">
        <f t="shared" si="24"/>
        <v>0</v>
      </c>
      <c r="AT52" s="12">
        <f t="shared" si="25"/>
        <v>0</v>
      </c>
      <c r="AU52" s="12">
        <f t="shared" si="26"/>
        <v>0</v>
      </c>
      <c r="AV52" s="12">
        <f t="shared" si="27"/>
        <v>0</v>
      </c>
      <c r="AW52" s="12"/>
      <c r="AX52" s="12">
        <f t="shared" si="28"/>
        <v>0</v>
      </c>
      <c r="AY52" s="12">
        <f t="shared" si="29"/>
        <v>0</v>
      </c>
      <c r="AZ52" s="12">
        <f t="shared" si="30"/>
        <v>0</v>
      </c>
      <c r="BA52" s="12"/>
      <c r="BB52" s="12">
        <f t="shared" si="31"/>
        <v>0</v>
      </c>
      <c r="BC52" s="12">
        <f t="shared" si="32"/>
        <v>0</v>
      </c>
      <c r="BD52" s="12">
        <f t="shared" si="33"/>
        <v>0</v>
      </c>
      <c r="BE52" s="12"/>
      <c r="BF52" s="12">
        <f t="shared" si="34"/>
        <v>0</v>
      </c>
      <c r="BG52" s="12">
        <f t="shared" si="35"/>
        <v>0</v>
      </c>
      <c r="BH52" s="12">
        <f t="shared" si="36"/>
        <v>0</v>
      </c>
      <c r="BI52" s="12">
        <f t="shared" si="37"/>
        <v>0</v>
      </c>
      <c r="BJ52" s="12"/>
      <c r="BK52" s="12">
        <f t="shared" si="38"/>
        <v>0</v>
      </c>
      <c r="BL52" s="12">
        <f t="shared" si="39"/>
        <v>0</v>
      </c>
      <c r="BM52" s="12">
        <f t="shared" si="40"/>
        <v>0</v>
      </c>
      <c r="BN52" s="12"/>
      <c r="BO52" s="12">
        <f t="shared" si="41"/>
        <v>0</v>
      </c>
      <c r="BP52" s="12">
        <f t="shared" si="42"/>
        <v>0</v>
      </c>
      <c r="BQ52" s="12">
        <f t="shared" si="43"/>
        <v>0</v>
      </c>
      <c r="BR52" s="12"/>
      <c r="BS52" s="12">
        <f t="shared" si="44"/>
        <v>0</v>
      </c>
      <c r="BT52" s="12">
        <f t="shared" si="45"/>
        <v>0</v>
      </c>
      <c r="BU52" s="12">
        <f t="shared" si="46"/>
        <v>0</v>
      </c>
      <c r="BV52" s="12">
        <f t="shared" si="47"/>
        <v>0</v>
      </c>
      <c r="BW52" s="12">
        <f t="shared" si="48"/>
        <v>0</v>
      </c>
      <c r="BX52" s="12"/>
      <c r="BY52" s="12">
        <v>10000000</v>
      </c>
      <c r="BZ52" s="12">
        <v>10000000</v>
      </c>
      <c r="CA52" s="12">
        <f>SUMIFS('[1]TIẾN ĐỘ %'!$M$6:$M$1034,'[1]TIẾN ĐỘ %'!$G$6:$G$1034,$A52,'[1]TIẾN ĐỘ %'!$F$6:$F$1034,$E52)</f>
        <v>0</v>
      </c>
      <c r="CB52" s="12">
        <f t="shared" si="49"/>
        <v>20000000</v>
      </c>
      <c r="CC52" s="12"/>
      <c r="CD52" s="12"/>
      <c r="CE52" s="12"/>
      <c r="CF52" s="12">
        <f t="shared" si="132"/>
        <v>0</v>
      </c>
      <c r="CG52" s="12">
        <f t="shared" si="133"/>
        <v>20000000</v>
      </c>
      <c r="CH52" s="12"/>
      <c r="CI52" s="12"/>
      <c r="CJ52" s="12"/>
      <c r="CK52" s="12">
        <f t="shared" si="117"/>
        <v>0</v>
      </c>
      <c r="CL52" s="12"/>
      <c r="CM52" s="12"/>
      <c r="CN52" s="12"/>
      <c r="CO52" s="12">
        <f t="shared" si="53"/>
        <v>0</v>
      </c>
      <c r="CP52" s="12">
        <f t="shared" si="54"/>
        <v>0</v>
      </c>
      <c r="CQ52" s="12"/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f>SUMIFS('[1]DATA THÔ IN'!$P$4:$P$12031,'[1]DATA THÔ IN'!$H$4:$H$12031,$A52,'[1]DATA THÔ IN'!$AC$4:$AC$12031,$E52,'[1]DATA THÔ IN'!$AH$4:$AH$12031,"Tiến độ 1")</f>
        <v>0</v>
      </c>
      <c r="CZ52" s="12">
        <f>SUMIFS('[1]DATA THÔ IN'!$P$4:$P$12031,'[1]DATA THÔ IN'!$H$4:$H$12031,$A52,'[1]DATA THÔ IN'!$AC$4:$AC$12031,$E52,'[1]DATA THÔ IN'!$AH$4:$AH$12031,"Tiến độ 2")</f>
        <v>0</v>
      </c>
      <c r="DA52" s="12">
        <f>SUMIFS('[1]TIẾN ĐỘ %'!$N$6:$N$1034,'[1]TIẾN ĐỘ %'!$G$6:$G$1034,A52,'[1]TIẾN ĐỘ %'!$F$6:$F$1034,$E52)</f>
        <v>0</v>
      </c>
      <c r="DB52" s="12">
        <f t="shared" si="89"/>
        <v>0</v>
      </c>
      <c r="DC52" s="12"/>
      <c r="DD52" s="12"/>
      <c r="DE52" s="12"/>
      <c r="DF52" s="12"/>
      <c r="DG52" s="12"/>
      <c r="DH52" s="12"/>
      <c r="DI52" s="12"/>
      <c r="DJ52" s="12"/>
      <c r="DK52" s="12"/>
      <c r="DL52" s="12">
        <f t="shared" si="134"/>
        <v>0</v>
      </c>
      <c r="DM52" s="12">
        <f t="shared" si="135"/>
        <v>0</v>
      </c>
      <c r="DN52" s="12"/>
      <c r="DO52" s="12"/>
      <c r="DP52" s="12"/>
      <c r="DQ52" s="12"/>
      <c r="DR52" s="12"/>
      <c r="DS52" s="12"/>
      <c r="DT52" s="12"/>
      <c r="DU52" s="12"/>
      <c r="DV52" s="12"/>
      <c r="DW52" s="12">
        <f t="shared" si="120"/>
        <v>0</v>
      </c>
      <c r="DX52" s="12"/>
      <c r="DY52" s="12"/>
      <c r="DZ52" s="12"/>
      <c r="EA52" s="12"/>
      <c r="EB52" s="12"/>
      <c r="EC52" s="12"/>
      <c r="ED52" s="12"/>
      <c r="EE52" s="12"/>
      <c r="EF52" s="12"/>
      <c r="EG52" s="12">
        <f t="shared" si="58"/>
        <v>0</v>
      </c>
      <c r="EH52" s="12">
        <f t="shared" si="59"/>
        <v>0</v>
      </c>
      <c r="EI52" s="12"/>
      <c r="EJ52" s="15">
        <f t="shared" si="60"/>
        <v>0</v>
      </c>
      <c r="EK52" s="15">
        <f t="shared" si="61"/>
        <v>0</v>
      </c>
      <c r="EL52" s="15">
        <f t="shared" si="62"/>
        <v>0</v>
      </c>
      <c r="EM52" s="16">
        <f t="shared" si="103"/>
        <v>0</v>
      </c>
      <c r="EN52" s="16">
        <f t="shared" si="104"/>
        <v>0</v>
      </c>
      <c r="EO52" s="16">
        <f t="shared" si="105"/>
        <v>0</v>
      </c>
      <c r="EP52" s="16">
        <f t="shared" si="92"/>
        <v>0</v>
      </c>
      <c r="EQ52" s="16">
        <f t="shared" si="93"/>
        <v>0</v>
      </c>
      <c r="ER52" s="16">
        <f t="shared" si="94"/>
        <v>0</v>
      </c>
      <c r="ES52" s="16">
        <f t="shared" si="95"/>
        <v>0</v>
      </c>
      <c r="ET52" s="15">
        <f t="shared" si="136"/>
        <v>0</v>
      </c>
      <c r="EU52" s="15">
        <f t="shared" si="137"/>
        <v>0</v>
      </c>
      <c r="EV52" s="15">
        <f t="shared" si="138"/>
        <v>0</v>
      </c>
      <c r="EW52" s="15">
        <f t="shared" si="139"/>
        <v>0</v>
      </c>
      <c r="EX52" s="15">
        <f t="shared" si="140"/>
        <v>0</v>
      </c>
      <c r="EY52" s="15">
        <f t="shared" si="141"/>
        <v>0</v>
      </c>
      <c r="EZ52" s="15">
        <f t="shared" si="142"/>
        <v>0</v>
      </c>
      <c r="FA52" s="15">
        <f t="shared" si="143"/>
        <v>0</v>
      </c>
      <c r="FB52" s="15">
        <f t="shared" si="144"/>
        <v>0</v>
      </c>
      <c r="FC52" s="15">
        <f t="shared" si="145"/>
        <v>0</v>
      </c>
      <c r="FD52" s="15">
        <f t="shared" si="146"/>
        <v>0</v>
      </c>
      <c r="FE52" s="15">
        <f t="shared" si="147"/>
        <v>0</v>
      </c>
      <c r="FF52" s="15">
        <f t="shared" si="148"/>
        <v>0</v>
      </c>
      <c r="FG52" s="15">
        <f t="shared" si="149"/>
        <v>0</v>
      </c>
      <c r="FH52" s="15">
        <f t="shared" si="150"/>
        <v>0</v>
      </c>
      <c r="FI52" s="15">
        <f t="shared" si="151"/>
        <v>0</v>
      </c>
      <c r="FJ52" s="15">
        <f t="shared" si="152"/>
        <v>0</v>
      </c>
      <c r="FK52" s="15">
        <f t="shared" si="153"/>
        <v>0</v>
      </c>
      <c r="FL52" s="15">
        <f t="shared" si="154"/>
        <v>0</v>
      </c>
      <c r="FM52" s="15">
        <f t="shared" si="155"/>
        <v>0</v>
      </c>
      <c r="FN52" s="15">
        <f t="shared" si="156"/>
        <v>0</v>
      </c>
      <c r="FO52" s="15">
        <f t="shared" si="157"/>
        <v>0</v>
      </c>
      <c r="FP52" s="15">
        <f t="shared" si="158"/>
        <v>0</v>
      </c>
      <c r="FQ52" s="15">
        <f t="shared" si="159"/>
        <v>0</v>
      </c>
      <c r="FR52" s="17">
        <f t="shared" si="80"/>
        <v>0</v>
      </c>
      <c r="FS52" s="17">
        <f t="shared" si="81"/>
        <v>0</v>
      </c>
      <c r="FT52" s="17">
        <f t="shared" si="82"/>
        <v>0</v>
      </c>
      <c r="FU52" s="18">
        <f t="shared" si="83"/>
        <v>0</v>
      </c>
      <c r="FV52" s="18">
        <f t="shared" si="84"/>
        <v>0</v>
      </c>
      <c r="FW52" s="18">
        <f t="shared" si="85"/>
        <v>0</v>
      </c>
      <c r="FX52" s="18">
        <f t="shared" si="86"/>
        <v>0</v>
      </c>
      <c r="FY52" s="18">
        <f t="shared" si="87"/>
        <v>0</v>
      </c>
      <c r="FZ52" s="19"/>
      <c r="GA52" s="36" t="s">
        <v>478</v>
      </c>
      <c r="GB52" s="36"/>
      <c r="GC52" s="37"/>
    </row>
    <row r="53" spans="1:185" hidden="1" x14ac:dyDescent="0.25">
      <c r="A53" s="8" t="s">
        <v>1299</v>
      </c>
      <c r="B53" s="8" t="s">
        <v>489</v>
      </c>
      <c r="C53" s="9" t="s">
        <v>490</v>
      </c>
      <c r="D53" s="9" t="s">
        <v>478</v>
      </c>
      <c r="E53" s="9" t="s">
        <v>160</v>
      </c>
      <c r="F53" s="9" t="s">
        <v>491</v>
      </c>
      <c r="G53" s="9" t="s">
        <v>480</v>
      </c>
      <c r="H53" s="11">
        <v>3.5000000000000003E-2</v>
      </c>
      <c r="I53" s="11"/>
      <c r="J53" s="11">
        <v>0.01</v>
      </c>
      <c r="K53" s="11">
        <v>0.01</v>
      </c>
      <c r="L53" s="11">
        <v>5.0000000000000001E-3</v>
      </c>
      <c r="M53" s="11">
        <v>5.0000000000000001E-3</v>
      </c>
      <c r="N53" s="11"/>
      <c r="O53" s="12">
        <f t="shared" si="4"/>
        <v>0</v>
      </c>
      <c r="P53" s="12">
        <f t="shared" si="124"/>
        <v>0</v>
      </c>
      <c r="Q53" s="12">
        <f t="shared" si="6"/>
        <v>0</v>
      </c>
      <c r="R53" s="12">
        <f t="shared" si="125"/>
        <v>0</v>
      </c>
      <c r="S53" s="12">
        <f t="shared" si="8"/>
        <v>0</v>
      </c>
      <c r="T53" s="12">
        <f t="shared" si="126"/>
        <v>0</v>
      </c>
      <c r="U53" s="12">
        <f t="shared" si="10"/>
        <v>0</v>
      </c>
      <c r="V53" s="12">
        <f t="shared" si="127"/>
        <v>0</v>
      </c>
      <c r="W53" s="12">
        <f t="shared" si="88"/>
        <v>0</v>
      </c>
      <c r="X53" s="12">
        <f t="shared" si="12"/>
        <v>0</v>
      </c>
      <c r="Y53" s="12">
        <f t="shared" si="128"/>
        <v>0</v>
      </c>
      <c r="Z53" s="12">
        <f t="shared" si="129"/>
        <v>0</v>
      </c>
      <c r="AA53" s="12">
        <f t="shared" si="130"/>
        <v>0</v>
      </c>
      <c r="AB53" s="12">
        <f t="shared" si="131"/>
        <v>0</v>
      </c>
      <c r="AC53" s="12"/>
      <c r="AD53" s="12"/>
      <c r="AE53" s="12"/>
      <c r="AF53" s="12">
        <f t="shared" si="17"/>
        <v>0</v>
      </c>
      <c r="AG53" s="12">
        <f t="shared" si="18"/>
        <v>0</v>
      </c>
      <c r="AH53" s="12">
        <f t="shared" si="19"/>
        <v>0</v>
      </c>
      <c r="AI53" s="12"/>
      <c r="AJ53" s="12"/>
      <c r="AK53" s="12"/>
      <c r="AL53" s="12">
        <f t="shared" si="20"/>
        <v>0</v>
      </c>
      <c r="AM53" s="12">
        <f t="shared" si="21"/>
        <v>0</v>
      </c>
      <c r="AN53" s="12">
        <f t="shared" si="22"/>
        <v>0</v>
      </c>
      <c r="AO53" s="12"/>
      <c r="AP53" s="12"/>
      <c r="AQ53" s="12"/>
      <c r="AR53" s="12">
        <f t="shared" si="23"/>
        <v>0</v>
      </c>
      <c r="AS53" s="12">
        <f t="shared" si="24"/>
        <v>0</v>
      </c>
      <c r="AT53" s="12">
        <f t="shared" si="25"/>
        <v>0</v>
      </c>
      <c r="AU53" s="12">
        <f t="shared" si="26"/>
        <v>0</v>
      </c>
      <c r="AV53" s="12">
        <f t="shared" si="27"/>
        <v>0</v>
      </c>
      <c r="AW53" s="12"/>
      <c r="AX53" s="12">
        <f t="shared" si="28"/>
        <v>0</v>
      </c>
      <c r="AY53" s="12">
        <f t="shared" si="29"/>
        <v>0</v>
      </c>
      <c r="AZ53" s="12">
        <f t="shared" si="30"/>
        <v>0</v>
      </c>
      <c r="BA53" s="12"/>
      <c r="BB53" s="12">
        <f t="shared" si="31"/>
        <v>0</v>
      </c>
      <c r="BC53" s="12">
        <f t="shared" si="32"/>
        <v>0</v>
      </c>
      <c r="BD53" s="12">
        <f t="shared" si="33"/>
        <v>0</v>
      </c>
      <c r="BE53" s="12"/>
      <c r="BF53" s="12">
        <f t="shared" si="34"/>
        <v>0</v>
      </c>
      <c r="BG53" s="12">
        <f t="shared" si="35"/>
        <v>0</v>
      </c>
      <c r="BH53" s="12">
        <f t="shared" si="36"/>
        <v>0</v>
      </c>
      <c r="BI53" s="12">
        <f t="shared" si="37"/>
        <v>0</v>
      </c>
      <c r="BJ53" s="12"/>
      <c r="BK53" s="12">
        <f t="shared" si="38"/>
        <v>0</v>
      </c>
      <c r="BL53" s="12">
        <f t="shared" si="39"/>
        <v>0</v>
      </c>
      <c r="BM53" s="12">
        <f t="shared" si="40"/>
        <v>0</v>
      </c>
      <c r="BN53" s="12"/>
      <c r="BO53" s="12">
        <f t="shared" si="41"/>
        <v>0</v>
      </c>
      <c r="BP53" s="12">
        <f t="shared" si="42"/>
        <v>0</v>
      </c>
      <c r="BQ53" s="12">
        <f t="shared" si="43"/>
        <v>0</v>
      </c>
      <c r="BR53" s="12"/>
      <c r="BS53" s="12">
        <f t="shared" si="44"/>
        <v>0</v>
      </c>
      <c r="BT53" s="12">
        <f t="shared" si="45"/>
        <v>0</v>
      </c>
      <c r="BU53" s="12">
        <f t="shared" si="46"/>
        <v>0</v>
      </c>
      <c r="BV53" s="12">
        <f t="shared" si="47"/>
        <v>0</v>
      </c>
      <c r="BW53" s="12">
        <f t="shared" si="48"/>
        <v>0</v>
      </c>
      <c r="BX53" s="12"/>
      <c r="BY53" s="12">
        <v>30000000</v>
      </c>
      <c r="BZ53" s="12">
        <v>30000000</v>
      </c>
      <c r="CA53" s="12">
        <f>SUMIFS('[1]TIẾN ĐỘ %'!$M$6:$M$1034,'[1]TIẾN ĐỘ %'!$G$6:$G$1034,$A53,'[1]TIẾN ĐỘ %'!$F$6:$F$1034,$E53)</f>
        <v>30000000</v>
      </c>
      <c r="CB53" s="12">
        <f t="shared" si="49"/>
        <v>90000000</v>
      </c>
      <c r="CC53" s="12"/>
      <c r="CD53" s="12"/>
      <c r="CE53" s="12"/>
      <c r="CF53" s="12">
        <f t="shared" si="132"/>
        <v>0</v>
      </c>
      <c r="CG53" s="12">
        <f t="shared" si="133"/>
        <v>90000000</v>
      </c>
      <c r="CH53" s="12"/>
      <c r="CI53" s="12"/>
      <c r="CJ53" s="12"/>
      <c r="CK53" s="12">
        <f t="shared" si="117"/>
        <v>0</v>
      </c>
      <c r="CL53" s="12"/>
      <c r="CM53" s="12"/>
      <c r="CN53" s="12"/>
      <c r="CO53" s="12">
        <f t="shared" si="53"/>
        <v>0</v>
      </c>
      <c r="CP53" s="12">
        <f t="shared" si="54"/>
        <v>0</v>
      </c>
      <c r="CQ53" s="12"/>
      <c r="CR53" s="12">
        <v>0</v>
      </c>
      <c r="CS53" s="12">
        <v>0</v>
      </c>
      <c r="CT53" s="12">
        <v>0</v>
      </c>
      <c r="CU53" s="12">
        <v>0</v>
      </c>
      <c r="CV53" s="12">
        <v>10500000</v>
      </c>
      <c r="CW53" s="12">
        <v>0</v>
      </c>
      <c r="CX53" s="12">
        <v>10500000</v>
      </c>
      <c r="CY53" s="12">
        <f>SUMIFS('[1]DATA THÔ IN'!$P$4:$P$12031,'[1]DATA THÔ IN'!$H$4:$H$12031,$A53,'[1]DATA THÔ IN'!$AC$4:$AC$12031,$E53,'[1]DATA THÔ IN'!$AH$4:$AH$12031,"Tiến độ 1")</f>
        <v>0</v>
      </c>
      <c r="CZ53" s="12">
        <f>SUMIFS('[1]DATA THÔ IN'!$P$4:$P$12031,'[1]DATA THÔ IN'!$H$4:$H$12031,$A53,'[1]DATA THÔ IN'!$AC$4:$AC$12031,$E53,'[1]DATA THÔ IN'!$AH$4:$AH$12031,"Tiến độ 2")</f>
        <v>0</v>
      </c>
      <c r="DA53" s="12">
        <f>SUMIFS('[1]TIẾN ĐỘ %'!$N$6:$N$1034,'[1]TIẾN ĐỘ %'!$G$6:$G$1034,A53,'[1]TIẾN ĐỘ %'!$F$6:$F$1034,$E53)</f>
        <v>0</v>
      </c>
      <c r="DB53" s="12">
        <f t="shared" si="89"/>
        <v>10500000</v>
      </c>
      <c r="DC53" s="12"/>
      <c r="DD53" s="12"/>
      <c r="DE53" s="12"/>
      <c r="DF53" s="12"/>
      <c r="DG53" s="12"/>
      <c r="DH53" s="12"/>
      <c r="DI53" s="12"/>
      <c r="DJ53" s="12"/>
      <c r="DK53" s="12"/>
      <c r="DL53" s="12">
        <f t="shared" si="134"/>
        <v>0</v>
      </c>
      <c r="DM53" s="12">
        <f t="shared" si="135"/>
        <v>10500000</v>
      </c>
      <c r="DN53" s="12"/>
      <c r="DO53" s="12"/>
      <c r="DP53" s="12"/>
      <c r="DQ53" s="12"/>
      <c r="DR53" s="12"/>
      <c r="DS53" s="12"/>
      <c r="DT53" s="12"/>
      <c r="DU53" s="12"/>
      <c r="DV53" s="12"/>
      <c r="DW53" s="12">
        <f t="shared" si="120"/>
        <v>0</v>
      </c>
      <c r="DX53" s="12"/>
      <c r="DY53" s="12"/>
      <c r="DZ53" s="12"/>
      <c r="EA53" s="12"/>
      <c r="EB53" s="12"/>
      <c r="EC53" s="12"/>
      <c r="ED53" s="12"/>
      <c r="EE53" s="12"/>
      <c r="EF53" s="12"/>
      <c r="EG53" s="12">
        <f t="shared" si="58"/>
        <v>0</v>
      </c>
      <c r="EH53" s="12">
        <f t="shared" si="59"/>
        <v>0</v>
      </c>
      <c r="EI53" s="12"/>
      <c r="EJ53" s="15">
        <f t="shared" si="60"/>
        <v>0</v>
      </c>
      <c r="EK53" s="15">
        <f t="shared" si="61"/>
        <v>0</v>
      </c>
      <c r="EL53" s="15">
        <f t="shared" si="62"/>
        <v>0</v>
      </c>
      <c r="EM53" s="16">
        <f t="shared" si="103"/>
        <v>0</v>
      </c>
      <c r="EN53" s="16">
        <f t="shared" si="104"/>
        <v>0.35</v>
      </c>
      <c r="EO53" s="16">
        <f t="shared" si="105"/>
        <v>0.35</v>
      </c>
      <c r="EP53" s="16">
        <f t="shared" si="92"/>
        <v>0</v>
      </c>
      <c r="EQ53" s="16">
        <f t="shared" si="93"/>
        <v>0</v>
      </c>
      <c r="ER53" s="16">
        <f t="shared" si="94"/>
        <v>0</v>
      </c>
      <c r="ES53" s="16">
        <f t="shared" si="95"/>
        <v>0.11666666666666667</v>
      </c>
      <c r="ET53" s="15">
        <f t="shared" si="136"/>
        <v>0</v>
      </c>
      <c r="EU53" s="15">
        <f t="shared" si="137"/>
        <v>0</v>
      </c>
      <c r="EV53" s="15">
        <f t="shared" si="138"/>
        <v>0</v>
      </c>
      <c r="EW53" s="15">
        <f t="shared" si="139"/>
        <v>0</v>
      </c>
      <c r="EX53" s="15">
        <f t="shared" si="140"/>
        <v>0</v>
      </c>
      <c r="EY53" s="15">
        <f t="shared" si="141"/>
        <v>0</v>
      </c>
      <c r="EZ53" s="15">
        <f t="shared" si="142"/>
        <v>0</v>
      </c>
      <c r="FA53" s="15">
        <f t="shared" si="143"/>
        <v>0</v>
      </c>
      <c r="FB53" s="15">
        <f t="shared" si="144"/>
        <v>0</v>
      </c>
      <c r="FC53" s="15">
        <f t="shared" si="145"/>
        <v>0</v>
      </c>
      <c r="FD53" s="15">
        <f t="shared" si="146"/>
        <v>0.11666666666666667</v>
      </c>
      <c r="FE53" s="15">
        <f t="shared" si="147"/>
        <v>0</v>
      </c>
      <c r="FF53" s="15">
        <f t="shared" si="148"/>
        <v>0</v>
      </c>
      <c r="FG53" s="15">
        <f t="shared" si="149"/>
        <v>0</v>
      </c>
      <c r="FH53" s="15">
        <f t="shared" si="150"/>
        <v>0</v>
      </c>
      <c r="FI53" s="15">
        <f t="shared" si="151"/>
        <v>0</v>
      </c>
      <c r="FJ53" s="15">
        <f t="shared" si="152"/>
        <v>0</v>
      </c>
      <c r="FK53" s="15">
        <f t="shared" si="153"/>
        <v>0</v>
      </c>
      <c r="FL53" s="15">
        <f t="shared" si="154"/>
        <v>0</v>
      </c>
      <c r="FM53" s="15">
        <f t="shared" si="155"/>
        <v>0</v>
      </c>
      <c r="FN53" s="15">
        <f t="shared" si="156"/>
        <v>0</v>
      </c>
      <c r="FO53" s="15">
        <f t="shared" si="157"/>
        <v>0</v>
      </c>
      <c r="FP53" s="15">
        <f t="shared" si="158"/>
        <v>0</v>
      </c>
      <c r="FQ53" s="15">
        <f t="shared" si="159"/>
        <v>0</v>
      </c>
      <c r="FR53" s="17">
        <f t="shared" si="80"/>
        <v>0</v>
      </c>
      <c r="FS53" s="17">
        <f t="shared" si="81"/>
        <v>0</v>
      </c>
      <c r="FT53" s="17">
        <f t="shared" si="82"/>
        <v>0</v>
      </c>
      <c r="FU53" s="18">
        <f t="shared" si="83"/>
        <v>0</v>
      </c>
      <c r="FV53" s="18">
        <f t="shared" si="84"/>
        <v>0</v>
      </c>
      <c r="FW53" s="18">
        <f t="shared" si="85"/>
        <v>0</v>
      </c>
      <c r="FX53" s="18">
        <f t="shared" si="86"/>
        <v>0</v>
      </c>
      <c r="FY53" s="18">
        <f t="shared" si="87"/>
        <v>0</v>
      </c>
      <c r="FZ53" s="19"/>
      <c r="GA53" s="36" t="s">
        <v>478</v>
      </c>
      <c r="GB53" s="36"/>
      <c r="GC53" s="37"/>
    </row>
    <row r="54" spans="1:185" hidden="1" x14ac:dyDescent="0.25">
      <c r="A54" s="8" t="s">
        <v>1309</v>
      </c>
      <c r="B54" s="8" t="s">
        <v>517</v>
      </c>
      <c r="C54" s="9" t="s">
        <v>518</v>
      </c>
      <c r="D54" s="9" t="s">
        <v>483</v>
      </c>
      <c r="E54" s="9" t="s">
        <v>160</v>
      </c>
      <c r="F54" s="9" t="s">
        <v>516</v>
      </c>
      <c r="G54" s="9" t="s">
        <v>480</v>
      </c>
      <c r="H54" s="11">
        <v>3.5000000000000003E-2</v>
      </c>
      <c r="I54" s="11"/>
      <c r="J54" s="11">
        <v>0.01</v>
      </c>
      <c r="K54" s="11">
        <v>0.01</v>
      </c>
      <c r="L54" s="11">
        <v>5.0000000000000001E-3</v>
      </c>
      <c r="M54" s="11">
        <v>5.0000000000000001E-3</v>
      </c>
      <c r="N54" s="11"/>
      <c r="O54" s="12">
        <f t="shared" si="4"/>
        <v>0</v>
      </c>
      <c r="P54" s="12">
        <f t="shared" si="124"/>
        <v>0</v>
      </c>
      <c r="Q54" s="12">
        <f t="shared" si="6"/>
        <v>0</v>
      </c>
      <c r="R54" s="12">
        <f t="shared" si="125"/>
        <v>0</v>
      </c>
      <c r="S54" s="12">
        <f t="shared" si="8"/>
        <v>0</v>
      </c>
      <c r="T54" s="12">
        <f t="shared" si="126"/>
        <v>0</v>
      </c>
      <c r="U54" s="12">
        <f t="shared" si="10"/>
        <v>0</v>
      </c>
      <c r="V54" s="12">
        <f t="shared" si="127"/>
        <v>0</v>
      </c>
      <c r="W54" s="12">
        <f t="shared" si="88"/>
        <v>0</v>
      </c>
      <c r="X54" s="12">
        <f t="shared" si="12"/>
        <v>0</v>
      </c>
      <c r="Y54" s="12">
        <f t="shared" si="128"/>
        <v>0</v>
      </c>
      <c r="Z54" s="12">
        <f t="shared" si="129"/>
        <v>0</v>
      </c>
      <c r="AA54" s="12">
        <f t="shared" si="130"/>
        <v>0</v>
      </c>
      <c r="AB54" s="12">
        <f t="shared" si="131"/>
        <v>0</v>
      </c>
      <c r="AC54" s="12"/>
      <c r="AD54" s="12"/>
      <c r="AE54" s="12"/>
      <c r="AF54" s="12">
        <f t="shared" si="17"/>
        <v>0</v>
      </c>
      <c r="AG54" s="12">
        <f t="shared" si="18"/>
        <v>0</v>
      </c>
      <c r="AH54" s="12">
        <f t="shared" si="19"/>
        <v>0</v>
      </c>
      <c r="AI54" s="12"/>
      <c r="AJ54" s="12"/>
      <c r="AK54" s="12"/>
      <c r="AL54" s="12">
        <f t="shared" si="20"/>
        <v>0</v>
      </c>
      <c r="AM54" s="12">
        <f t="shared" si="21"/>
        <v>0</v>
      </c>
      <c r="AN54" s="12">
        <f t="shared" si="22"/>
        <v>0</v>
      </c>
      <c r="AO54" s="12"/>
      <c r="AP54" s="12"/>
      <c r="AQ54" s="12"/>
      <c r="AR54" s="12">
        <f t="shared" si="23"/>
        <v>0</v>
      </c>
      <c r="AS54" s="12">
        <f t="shared" si="24"/>
        <v>0</v>
      </c>
      <c r="AT54" s="12">
        <f t="shared" si="25"/>
        <v>0</v>
      </c>
      <c r="AU54" s="12">
        <f t="shared" si="26"/>
        <v>0</v>
      </c>
      <c r="AV54" s="12">
        <f t="shared" si="27"/>
        <v>0</v>
      </c>
      <c r="AW54" s="12"/>
      <c r="AX54" s="12">
        <f t="shared" si="28"/>
        <v>0</v>
      </c>
      <c r="AY54" s="12">
        <f t="shared" si="29"/>
        <v>0</v>
      </c>
      <c r="AZ54" s="12">
        <f t="shared" si="30"/>
        <v>0</v>
      </c>
      <c r="BA54" s="12"/>
      <c r="BB54" s="12">
        <f t="shared" si="31"/>
        <v>0</v>
      </c>
      <c r="BC54" s="12">
        <f t="shared" si="32"/>
        <v>0</v>
      </c>
      <c r="BD54" s="12">
        <f t="shared" si="33"/>
        <v>0</v>
      </c>
      <c r="BE54" s="12"/>
      <c r="BF54" s="12">
        <f t="shared" si="34"/>
        <v>0</v>
      </c>
      <c r="BG54" s="12">
        <f t="shared" si="35"/>
        <v>0</v>
      </c>
      <c r="BH54" s="12">
        <f t="shared" si="36"/>
        <v>0</v>
      </c>
      <c r="BI54" s="12">
        <f t="shared" si="37"/>
        <v>0</v>
      </c>
      <c r="BJ54" s="12"/>
      <c r="BK54" s="12">
        <f t="shared" si="38"/>
        <v>0</v>
      </c>
      <c r="BL54" s="12">
        <f t="shared" si="39"/>
        <v>0</v>
      </c>
      <c r="BM54" s="12">
        <f t="shared" si="40"/>
        <v>0</v>
      </c>
      <c r="BN54" s="12"/>
      <c r="BO54" s="12">
        <f t="shared" si="41"/>
        <v>0</v>
      </c>
      <c r="BP54" s="12">
        <f t="shared" si="42"/>
        <v>0</v>
      </c>
      <c r="BQ54" s="12">
        <f t="shared" si="43"/>
        <v>0</v>
      </c>
      <c r="BR54" s="12"/>
      <c r="BS54" s="12">
        <f t="shared" si="44"/>
        <v>0</v>
      </c>
      <c r="BT54" s="12">
        <f t="shared" si="45"/>
        <v>0</v>
      </c>
      <c r="BU54" s="12">
        <f t="shared" si="46"/>
        <v>0</v>
      </c>
      <c r="BV54" s="12">
        <f t="shared" si="47"/>
        <v>0</v>
      </c>
      <c r="BW54" s="12">
        <f t="shared" si="48"/>
        <v>0</v>
      </c>
      <c r="BX54" s="12"/>
      <c r="BY54" s="12">
        <v>0</v>
      </c>
      <c r="BZ54" s="12">
        <v>0</v>
      </c>
      <c r="CA54" s="12">
        <f>SUMIFS('[1]TIẾN ĐỘ %'!$M$6:$M$1034,'[1]TIẾN ĐỘ %'!$G$6:$G$1034,$A54,'[1]TIẾN ĐỘ %'!$F$6:$F$1034,$E54)</f>
        <v>0</v>
      </c>
      <c r="CB54" s="12">
        <f t="shared" si="49"/>
        <v>0</v>
      </c>
      <c r="CC54" s="12"/>
      <c r="CD54" s="12"/>
      <c r="CE54" s="12"/>
      <c r="CF54" s="12">
        <f t="shared" si="132"/>
        <v>0</v>
      </c>
      <c r="CG54" s="12">
        <f t="shared" si="133"/>
        <v>0</v>
      </c>
      <c r="CH54" s="12"/>
      <c r="CI54" s="12"/>
      <c r="CJ54" s="12"/>
      <c r="CK54" s="12">
        <f t="shared" si="117"/>
        <v>0</v>
      </c>
      <c r="CL54" s="12"/>
      <c r="CM54" s="12"/>
      <c r="CN54" s="12"/>
      <c r="CO54" s="12">
        <f t="shared" si="53"/>
        <v>0</v>
      </c>
      <c r="CP54" s="12">
        <f t="shared" si="54"/>
        <v>0</v>
      </c>
      <c r="CQ54" s="12"/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f>SUMIFS('[1]DATA THÔ IN'!$P$4:$P$12031,'[1]DATA THÔ IN'!$H$4:$H$12031,$A54,'[1]DATA THÔ IN'!$AC$4:$AC$12031,$E54,'[1]DATA THÔ IN'!$AH$4:$AH$12031,"Tiến độ 1")</f>
        <v>0</v>
      </c>
      <c r="CZ54" s="12">
        <f>SUMIFS('[1]DATA THÔ IN'!$P$4:$P$12031,'[1]DATA THÔ IN'!$H$4:$H$12031,$A54,'[1]DATA THÔ IN'!$AC$4:$AC$12031,$E54,'[1]DATA THÔ IN'!$AH$4:$AH$12031,"Tiến độ 2")</f>
        <v>0</v>
      </c>
      <c r="DA54" s="12">
        <f>SUMIFS('[1]TIẾN ĐỘ %'!$N$6:$N$1034,'[1]TIẾN ĐỘ %'!$G$6:$G$1034,A54,'[1]TIẾN ĐỘ %'!$F$6:$F$1034,$E54)</f>
        <v>0</v>
      </c>
      <c r="DB54" s="12">
        <f t="shared" si="89"/>
        <v>0</v>
      </c>
      <c r="DC54" s="12"/>
      <c r="DD54" s="12"/>
      <c r="DE54" s="12"/>
      <c r="DF54" s="12"/>
      <c r="DG54" s="12"/>
      <c r="DH54" s="12"/>
      <c r="DI54" s="12"/>
      <c r="DJ54" s="12"/>
      <c r="DK54" s="12"/>
      <c r="DL54" s="12">
        <f t="shared" si="134"/>
        <v>0</v>
      </c>
      <c r="DM54" s="12">
        <f t="shared" si="135"/>
        <v>0</v>
      </c>
      <c r="DN54" s="12"/>
      <c r="DO54" s="12"/>
      <c r="DP54" s="12"/>
      <c r="DQ54" s="12"/>
      <c r="DR54" s="12"/>
      <c r="DS54" s="12"/>
      <c r="DT54" s="12"/>
      <c r="DU54" s="12"/>
      <c r="DV54" s="12"/>
      <c r="DW54" s="12">
        <f t="shared" si="120"/>
        <v>0</v>
      </c>
      <c r="DX54" s="12"/>
      <c r="DY54" s="12"/>
      <c r="DZ54" s="12"/>
      <c r="EA54" s="12"/>
      <c r="EB54" s="12"/>
      <c r="EC54" s="12"/>
      <c r="ED54" s="12"/>
      <c r="EE54" s="12"/>
      <c r="EF54" s="12"/>
      <c r="EG54" s="12">
        <f t="shared" si="58"/>
        <v>0</v>
      </c>
      <c r="EH54" s="12">
        <f t="shared" si="59"/>
        <v>0</v>
      </c>
      <c r="EI54" s="12"/>
      <c r="EJ54" s="15">
        <f t="shared" si="60"/>
        <v>0</v>
      </c>
      <c r="EK54" s="15">
        <f t="shared" si="61"/>
        <v>0</v>
      </c>
      <c r="EL54" s="15">
        <f t="shared" si="62"/>
        <v>0</v>
      </c>
      <c r="EM54" s="16">
        <f t="shared" si="103"/>
        <v>0</v>
      </c>
      <c r="EN54" s="16">
        <f t="shared" si="104"/>
        <v>0</v>
      </c>
      <c r="EO54" s="16">
        <f t="shared" si="105"/>
        <v>0</v>
      </c>
      <c r="EP54" s="16">
        <f t="shared" si="92"/>
        <v>0</v>
      </c>
      <c r="EQ54" s="16">
        <f t="shared" si="93"/>
        <v>0</v>
      </c>
      <c r="ER54" s="16">
        <f t="shared" si="94"/>
        <v>0</v>
      </c>
      <c r="ES54" s="16">
        <f t="shared" si="95"/>
        <v>0</v>
      </c>
      <c r="ET54" s="15">
        <f t="shared" si="136"/>
        <v>0</v>
      </c>
      <c r="EU54" s="15">
        <f t="shared" si="137"/>
        <v>0</v>
      </c>
      <c r="EV54" s="15">
        <f t="shared" si="138"/>
        <v>0</v>
      </c>
      <c r="EW54" s="15">
        <f t="shared" si="139"/>
        <v>0</v>
      </c>
      <c r="EX54" s="15">
        <f t="shared" si="140"/>
        <v>0</v>
      </c>
      <c r="EY54" s="15">
        <f t="shared" si="141"/>
        <v>0</v>
      </c>
      <c r="EZ54" s="15">
        <f t="shared" si="142"/>
        <v>0</v>
      </c>
      <c r="FA54" s="15">
        <f t="shared" si="143"/>
        <v>0</v>
      </c>
      <c r="FB54" s="15">
        <f t="shared" si="144"/>
        <v>0</v>
      </c>
      <c r="FC54" s="15">
        <f t="shared" si="145"/>
        <v>0</v>
      </c>
      <c r="FD54" s="15">
        <f t="shared" si="146"/>
        <v>0</v>
      </c>
      <c r="FE54" s="15">
        <f t="shared" si="147"/>
        <v>0</v>
      </c>
      <c r="FF54" s="15">
        <f t="shared" si="148"/>
        <v>0</v>
      </c>
      <c r="FG54" s="15">
        <f t="shared" si="149"/>
        <v>0</v>
      </c>
      <c r="FH54" s="15">
        <f t="shared" si="150"/>
        <v>0</v>
      </c>
      <c r="FI54" s="15">
        <f t="shared" si="151"/>
        <v>0</v>
      </c>
      <c r="FJ54" s="15">
        <f t="shared" si="152"/>
        <v>0</v>
      </c>
      <c r="FK54" s="15">
        <f t="shared" si="153"/>
        <v>0</v>
      </c>
      <c r="FL54" s="15">
        <f t="shared" si="154"/>
        <v>0</v>
      </c>
      <c r="FM54" s="15">
        <f t="shared" si="155"/>
        <v>0</v>
      </c>
      <c r="FN54" s="15">
        <f t="shared" si="156"/>
        <v>0</v>
      </c>
      <c r="FO54" s="15">
        <f t="shared" si="157"/>
        <v>0</v>
      </c>
      <c r="FP54" s="15">
        <f t="shared" si="158"/>
        <v>0</v>
      </c>
      <c r="FQ54" s="15">
        <f t="shared" si="159"/>
        <v>0</v>
      </c>
      <c r="FR54" s="17">
        <f t="shared" si="80"/>
        <v>0</v>
      </c>
      <c r="FS54" s="17">
        <f t="shared" si="81"/>
        <v>0</v>
      </c>
      <c r="FT54" s="17">
        <f t="shared" si="82"/>
        <v>0</v>
      </c>
      <c r="FU54" s="18">
        <f t="shared" si="83"/>
        <v>0</v>
      </c>
      <c r="FV54" s="18">
        <f t="shared" si="84"/>
        <v>0</v>
      </c>
      <c r="FW54" s="18">
        <f t="shared" si="85"/>
        <v>0</v>
      </c>
      <c r="FX54" s="18">
        <f t="shared" si="86"/>
        <v>0</v>
      </c>
      <c r="FY54" s="18">
        <f t="shared" si="87"/>
        <v>0</v>
      </c>
      <c r="FZ54" s="19"/>
      <c r="GA54" s="36" t="s">
        <v>483</v>
      </c>
      <c r="GB54" s="36"/>
      <c r="GC54" s="37"/>
    </row>
    <row r="55" spans="1:185" hidden="1" x14ac:dyDescent="0.25">
      <c r="A55" s="8" t="s">
        <v>1310</v>
      </c>
      <c r="B55" s="8" t="s">
        <v>521</v>
      </c>
      <c r="C55" s="9" t="s">
        <v>522</v>
      </c>
      <c r="D55" s="9" t="s">
        <v>483</v>
      </c>
      <c r="E55" s="9" t="s">
        <v>160</v>
      </c>
      <c r="F55" s="9" t="s">
        <v>516</v>
      </c>
      <c r="G55" s="9" t="s">
        <v>480</v>
      </c>
      <c r="H55" s="11">
        <v>3.5000000000000003E-2</v>
      </c>
      <c r="I55" s="11"/>
      <c r="J55" s="11">
        <v>0.01</v>
      </c>
      <c r="K55" s="11">
        <v>0.01</v>
      </c>
      <c r="L55" s="11">
        <v>5.0000000000000001E-3</v>
      </c>
      <c r="M55" s="11">
        <v>5.0000000000000001E-3</v>
      </c>
      <c r="N55" s="11"/>
      <c r="O55" s="12">
        <f t="shared" si="4"/>
        <v>0</v>
      </c>
      <c r="P55" s="12">
        <f t="shared" si="124"/>
        <v>0</v>
      </c>
      <c r="Q55" s="12">
        <f t="shared" si="6"/>
        <v>0</v>
      </c>
      <c r="R55" s="12">
        <f t="shared" si="125"/>
        <v>0</v>
      </c>
      <c r="S55" s="12">
        <f t="shared" si="8"/>
        <v>0</v>
      </c>
      <c r="T55" s="12">
        <f t="shared" si="126"/>
        <v>0</v>
      </c>
      <c r="U55" s="12">
        <f t="shared" si="10"/>
        <v>0</v>
      </c>
      <c r="V55" s="12">
        <f t="shared" si="127"/>
        <v>0</v>
      </c>
      <c r="W55" s="12">
        <f t="shared" si="88"/>
        <v>0</v>
      </c>
      <c r="X55" s="12">
        <f t="shared" si="12"/>
        <v>0</v>
      </c>
      <c r="Y55" s="12">
        <f t="shared" si="128"/>
        <v>0</v>
      </c>
      <c r="Z55" s="12">
        <f t="shared" si="129"/>
        <v>0</v>
      </c>
      <c r="AA55" s="12">
        <f t="shared" si="130"/>
        <v>0</v>
      </c>
      <c r="AB55" s="12">
        <f t="shared" si="131"/>
        <v>0</v>
      </c>
      <c r="AC55" s="12"/>
      <c r="AD55" s="12"/>
      <c r="AE55" s="12"/>
      <c r="AF55" s="12">
        <f t="shared" si="17"/>
        <v>0</v>
      </c>
      <c r="AG55" s="12">
        <f t="shared" si="18"/>
        <v>0</v>
      </c>
      <c r="AH55" s="12">
        <f t="shared" si="19"/>
        <v>0</v>
      </c>
      <c r="AI55" s="12"/>
      <c r="AJ55" s="12"/>
      <c r="AK55" s="12"/>
      <c r="AL55" s="12">
        <f t="shared" si="20"/>
        <v>0</v>
      </c>
      <c r="AM55" s="12">
        <f t="shared" si="21"/>
        <v>0</v>
      </c>
      <c r="AN55" s="12">
        <f t="shared" si="22"/>
        <v>0</v>
      </c>
      <c r="AO55" s="12"/>
      <c r="AP55" s="12"/>
      <c r="AQ55" s="12"/>
      <c r="AR55" s="12">
        <f t="shared" si="23"/>
        <v>0</v>
      </c>
      <c r="AS55" s="12">
        <f t="shared" si="24"/>
        <v>0</v>
      </c>
      <c r="AT55" s="12">
        <f t="shared" si="25"/>
        <v>0</v>
      </c>
      <c r="AU55" s="12">
        <f t="shared" si="26"/>
        <v>0</v>
      </c>
      <c r="AV55" s="12">
        <f t="shared" si="27"/>
        <v>0</v>
      </c>
      <c r="AW55" s="12"/>
      <c r="AX55" s="12">
        <f t="shared" si="28"/>
        <v>0</v>
      </c>
      <c r="AY55" s="12">
        <f t="shared" si="29"/>
        <v>0</v>
      </c>
      <c r="AZ55" s="12">
        <f t="shared" si="30"/>
        <v>0</v>
      </c>
      <c r="BA55" s="12"/>
      <c r="BB55" s="12">
        <f t="shared" si="31"/>
        <v>0</v>
      </c>
      <c r="BC55" s="12">
        <f t="shared" si="32"/>
        <v>0</v>
      </c>
      <c r="BD55" s="12">
        <f t="shared" si="33"/>
        <v>0</v>
      </c>
      <c r="BE55" s="12"/>
      <c r="BF55" s="12">
        <f t="shared" si="34"/>
        <v>0</v>
      </c>
      <c r="BG55" s="12">
        <f t="shared" si="35"/>
        <v>0</v>
      </c>
      <c r="BH55" s="12">
        <f t="shared" si="36"/>
        <v>0</v>
      </c>
      <c r="BI55" s="12">
        <f t="shared" si="37"/>
        <v>0</v>
      </c>
      <c r="BJ55" s="12"/>
      <c r="BK55" s="12">
        <f t="shared" si="38"/>
        <v>0</v>
      </c>
      <c r="BL55" s="12">
        <f t="shared" si="39"/>
        <v>0</v>
      </c>
      <c r="BM55" s="12">
        <f t="shared" si="40"/>
        <v>0</v>
      </c>
      <c r="BN55" s="12"/>
      <c r="BO55" s="12">
        <f t="shared" si="41"/>
        <v>0</v>
      </c>
      <c r="BP55" s="12">
        <f t="shared" si="42"/>
        <v>0</v>
      </c>
      <c r="BQ55" s="12">
        <f t="shared" si="43"/>
        <v>0</v>
      </c>
      <c r="BR55" s="12"/>
      <c r="BS55" s="12">
        <f t="shared" si="44"/>
        <v>0</v>
      </c>
      <c r="BT55" s="12">
        <f t="shared" si="45"/>
        <v>0</v>
      </c>
      <c r="BU55" s="12">
        <f t="shared" si="46"/>
        <v>0</v>
      </c>
      <c r="BV55" s="12">
        <f t="shared" si="47"/>
        <v>0</v>
      </c>
      <c r="BW55" s="12">
        <f t="shared" si="48"/>
        <v>0</v>
      </c>
      <c r="BX55" s="12"/>
      <c r="BY55" s="12">
        <v>10000000</v>
      </c>
      <c r="BZ55" s="12">
        <v>10000000</v>
      </c>
      <c r="CA55" s="12">
        <f>SUMIFS('[1]TIẾN ĐỘ %'!$M$6:$M$1034,'[1]TIẾN ĐỘ %'!$G$6:$G$1034,$A55,'[1]TIẾN ĐỘ %'!$F$6:$F$1034,$E55)</f>
        <v>10000000</v>
      </c>
      <c r="CB55" s="12">
        <f t="shared" si="49"/>
        <v>30000000</v>
      </c>
      <c r="CC55" s="12"/>
      <c r="CD55" s="12"/>
      <c r="CE55" s="12"/>
      <c r="CF55" s="12">
        <f t="shared" si="132"/>
        <v>0</v>
      </c>
      <c r="CG55" s="12">
        <f t="shared" si="133"/>
        <v>30000000</v>
      </c>
      <c r="CH55" s="12"/>
      <c r="CI55" s="12"/>
      <c r="CJ55" s="12"/>
      <c r="CK55" s="12">
        <f t="shared" si="117"/>
        <v>0</v>
      </c>
      <c r="CL55" s="12"/>
      <c r="CM55" s="12"/>
      <c r="CN55" s="12"/>
      <c r="CO55" s="12">
        <f t="shared" si="53"/>
        <v>0</v>
      </c>
      <c r="CP55" s="12">
        <f t="shared" si="54"/>
        <v>0</v>
      </c>
      <c r="CQ55" s="12"/>
      <c r="CR55" s="12">
        <v>0</v>
      </c>
      <c r="CS55" s="12">
        <v>0</v>
      </c>
      <c r="CT55" s="12">
        <v>0</v>
      </c>
      <c r="CU55" s="12">
        <v>0</v>
      </c>
      <c r="CV55" s="12">
        <v>3264000</v>
      </c>
      <c r="CW55" s="12">
        <v>0</v>
      </c>
      <c r="CX55" s="12">
        <v>3264000</v>
      </c>
      <c r="CY55" s="12">
        <f>SUMIFS('[1]DATA THÔ IN'!$P$4:$P$12031,'[1]DATA THÔ IN'!$H$4:$H$12031,$A55,'[1]DATA THÔ IN'!$AC$4:$AC$12031,$E55,'[1]DATA THÔ IN'!$AH$4:$AH$12031,"Tiến độ 1")</f>
        <v>0</v>
      </c>
      <c r="CZ55" s="12">
        <f>SUMIFS('[1]DATA THÔ IN'!$P$4:$P$12031,'[1]DATA THÔ IN'!$H$4:$H$12031,$A55,'[1]DATA THÔ IN'!$AC$4:$AC$12031,$E55,'[1]DATA THÔ IN'!$AH$4:$AH$12031,"Tiến độ 2")</f>
        <v>0</v>
      </c>
      <c r="DA55" s="12">
        <f>SUMIFS('[1]TIẾN ĐỘ %'!$N$6:$N$1034,'[1]TIẾN ĐỘ %'!$G$6:$G$1034,A55,'[1]TIẾN ĐỘ %'!$F$6:$F$1034,$E55)</f>
        <v>0</v>
      </c>
      <c r="DB55" s="12">
        <f t="shared" si="89"/>
        <v>3264000</v>
      </c>
      <c r="DC55" s="12"/>
      <c r="DD55" s="12"/>
      <c r="DE55" s="12"/>
      <c r="DF55" s="12"/>
      <c r="DG55" s="12"/>
      <c r="DH55" s="12"/>
      <c r="DI55" s="12"/>
      <c r="DJ55" s="12"/>
      <c r="DK55" s="12"/>
      <c r="DL55" s="12">
        <f t="shared" si="134"/>
        <v>0</v>
      </c>
      <c r="DM55" s="12">
        <f t="shared" si="135"/>
        <v>3264000</v>
      </c>
      <c r="DN55" s="12"/>
      <c r="DO55" s="12"/>
      <c r="DP55" s="12"/>
      <c r="DQ55" s="12"/>
      <c r="DR55" s="12"/>
      <c r="DS55" s="12"/>
      <c r="DT55" s="12"/>
      <c r="DU55" s="12"/>
      <c r="DV55" s="12"/>
      <c r="DW55" s="12">
        <f t="shared" si="120"/>
        <v>0</v>
      </c>
      <c r="DX55" s="12"/>
      <c r="DY55" s="12"/>
      <c r="DZ55" s="12"/>
      <c r="EA55" s="12"/>
      <c r="EB55" s="12"/>
      <c r="EC55" s="12"/>
      <c r="ED55" s="12"/>
      <c r="EE55" s="12"/>
      <c r="EF55" s="12"/>
      <c r="EG55" s="12">
        <f t="shared" si="58"/>
        <v>0</v>
      </c>
      <c r="EH55" s="12">
        <f t="shared" si="59"/>
        <v>0</v>
      </c>
      <c r="EI55" s="12"/>
      <c r="EJ55" s="15">
        <f t="shared" si="60"/>
        <v>0</v>
      </c>
      <c r="EK55" s="15">
        <f t="shared" si="61"/>
        <v>0</v>
      </c>
      <c r="EL55" s="15">
        <f t="shared" si="62"/>
        <v>0</v>
      </c>
      <c r="EM55" s="16">
        <f t="shared" si="103"/>
        <v>0</v>
      </c>
      <c r="EN55" s="16">
        <f t="shared" si="104"/>
        <v>0.32640000000000002</v>
      </c>
      <c r="EO55" s="16">
        <f t="shared" si="105"/>
        <v>0.32640000000000002</v>
      </c>
      <c r="EP55" s="16">
        <f t="shared" si="92"/>
        <v>0</v>
      </c>
      <c r="EQ55" s="16">
        <f t="shared" si="93"/>
        <v>0</v>
      </c>
      <c r="ER55" s="16">
        <f t="shared" si="94"/>
        <v>0</v>
      </c>
      <c r="ES55" s="16">
        <f t="shared" si="95"/>
        <v>0.10879999999999999</v>
      </c>
      <c r="ET55" s="15">
        <f t="shared" si="136"/>
        <v>0</v>
      </c>
      <c r="EU55" s="15">
        <f t="shared" si="137"/>
        <v>0</v>
      </c>
      <c r="EV55" s="15">
        <f t="shared" si="138"/>
        <v>0</v>
      </c>
      <c r="EW55" s="15">
        <f t="shared" si="139"/>
        <v>0</v>
      </c>
      <c r="EX55" s="15">
        <f t="shared" si="140"/>
        <v>0</v>
      </c>
      <c r="EY55" s="15">
        <f t="shared" si="141"/>
        <v>0</v>
      </c>
      <c r="EZ55" s="15">
        <f t="shared" si="142"/>
        <v>0</v>
      </c>
      <c r="FA55" s="15">
        <f t="shared" si="143"/>
        <v>0</v>
      </c>
      <c r="FB55" s="15">
        <f t="shared" si="144"/>
        <v>0</v>
      </c>
      <c r="FC55" s="15">
        <f t="shared" si="145"/>
        <v>0</v>
      </c>
      <c r="FD55" s="15">
        <f t="shared" si="146"/>
        <v>0.10879999999999999</v>
      </c>
      <c r="FE55" s="15">
        <f t="shared" si="147"/>
        <v>0</v>
      </c>
      <c r="FF55" s="15">
        <f t="shared" si="148"/>
        <v>0</v>
      </c>
      <c r="FG55" s="15">
        <f t="shared" si="149"/>
        <v>0</v>
      </c>
      <c r="FH55" s="15">
        <f t="shared" si="150"/>
        <v>0</v>
      </c>
      <c r="FI55" s="15">
        <f t="shared" si="151"/>
        <v>0</v>
      </c>
      <c r="FJ55" s="15">
        <f t="shared" si="152"/>
        <v>0</v>
      </c>
      <c r="FK55" s="15">
        <f t="shared" si="153"/>
        <v>0</v>
      </c>
      <c r="FL55" s="15">
        <f t="shared" si="154"/>
        <v>0</v>
      </c>
      <c r="FM55" s="15">
        <f t="shared" si="155"/>
        <v>0</v>
      </c>
      <c r="FN55" s="15">
        <f t="shared" si="156"/>
        <v>0</v>
      </c>
      <c r="FO55" s="15">
        <f t="shared" si="157"/>
        <v>0</v>
      </c>
      <c r="FP55" s="15">
        <f t="shared" si="158"/>
        <v>0</v>
      </c>
      <c r="FQ55" s="15">
        <f t="shared" si="159"/>
        <v>0</v>
      </c>
      <c r="FR55" s="17">
        <f t="shared" si="80"/>
        <v>0</v>
      </c>
      <c r="FS55" s="17">
        <f t="shared" si="81"/>
        <v>0</v>
      </c>
      <c r="FT55" s="17">
        <f t="shared" si="82"/>
        <v>0</v>
      </c>
      <c r="FU55" s="18">
        <f t="shared" si="83"/>
        <v>0</v>
      </c>
      <c r="FV55" s="18">
        <f t="shared" si="84"/>
        <v>0</v>
      </c>
      <c r="FW55" s="18">
        <f t="shared" si="85"/>
        <v>0</v>
      </c>
      <c r="FX55" s="18">
        <f t="shared" si="86"/>
        <v>0</v>
      </c>
      <c r="FY55" s="18">
        <f t="shared" si="87"/>
        <v>0</v>
      </c>
      <c r="FZ55" s="19"/>
      <c r="GA55" s="36" t="s">
        <v>483</v>
      </c>
      <c r="GB55" s="36"/>
      <c r="GC55" s="37"/>
    </row>
    <row r="56" spans="1:185" hidden="1" x14ac:dyDescent="0.25">
      <c r="A56" s="8" t="s">
        <v>1313</v>
      </c>
      <c r="B56" s="8" t="s">
        <v>527</v>
      </c>
      <c r="C56" s="28" t="s">
        <v>528</v>
      </c>
      <c r="D56" s="9" t="s">
        <v>478</v>
      </c>
      <c r="E56" s="9" t="s">
        <v>160</v>
      </c>
      <c r="F56" s="28" t="s">
        <v>494</v>
      </c>
      <c r="G56" s="9" t="s">
        <v>480</v>
      </c>
      <c r="H56" s="11">
        <v>3.5000000000000003E-2</v>
      </c>
      <c r="I56" s="11"/>
      <c r="J56" s="11">
        <v>0.01</v>
      </c>
      <c r="K56" s="11">
        <v>0.01</v>
      </c>
      <c r="L56" s="11">
        <v>5.0000000000000001E-3</v>
      </c>
      <c r="M56" s="11">
        <v>5.0000000000000001E-3</v>
      </c>
      <c r="N56" s="11"/>
      <c r="O56" s="12">
        <f t="shared" si="4"/>
        <v>0</v>
      </c>
      <c r="P56" s="12">
        <f t="shared" si="124"/>
        <v>0</v>
      </c>
      <c r="Q56" s="12">
        <f t="shared" si="6"/>
        <v>0</v>
      </c>
      <c r="R56" s="12">
        <f t="shared" si="125"/>
        <v>0</v>
      </c>
      <c r="S56" s="12">
        <f t="shared" si="8"/>
        <v>0</v>
      </c>
      <c r="T56" s="12">
        <f t="shared" si="126"/>
        <v>0</v>
      </c>
      <c r="U56" s="12">
        <f t="shared" si="10"/>
        <v>0</v>
      </c>
      <c r="V56" s="12">
        <f t="shared" si="127"/>
        <v>0</v>
      </c>
      <c r="W56" s="12">
        <f t="shared" si="88"/>
        <v>0</v>
      </c>
      <c r="X56" s="12">
        <f t="shared" si="12"/>
        <v>0</v>
      </c>
      <c r="Y56" s="12">
        <f t="shared" si="128"/>
        <v>0</v>
      </c>
      <c r="Z56" s="12">
        <f t="shared" si="129"/>
        <v>99819.599999999991</v>
      </c>
      <c r="AA56" s="12">
        <f t="shared" si="130"/>
        <v>99819.599999999991</v>
      </c>
      <c r="AB56" s="12">
        <f t="shared" si="131"/>
        <v>0</v>
      </c>
      <c r="AC56" s="12"/>
      <c r="AD56" s="12"/>
      <c r="AE56" s="12"/>
      <c r="AF56" s="12">
        <f t="shared" si="17"/>
        <v>0</v>
      </c>
      <c r="AG56" s="12">
        <f t="shared" si="18"/>
        <v>0</v>
      </c>
      <c r="AH56" s="12">
        <f t="shared" si="19"/>
        <v>0</v>
      </c>
      <c r="AI56" s="12"/>
      <c r="AJ56" s="12"/>
      <c r="AK56" s="12"/>
      <c r="AL56" s="12">
        <f t="shared" si="20"/>
        <v>0</v>
      </c>
      <c r="AM56" s="12">
        <f t="shared" si="21"/>
        <v>0</v>
      </c>
      <c r="AN56" s="12">
        <f t="shared" si="22"/>
        <v>0</v>
      </c>
      <c r="AO56" s="12"/>
      <c r="AP56" s="12"/>
      <c r="AQ56" s="12"/>
      <c r="AR56" s="12">
        <f t="shared" si="23"/>
        <v>0</v>
      </c>
      <c r="AS56" s="12">
        <f t="shared" si="24"/>
        <v>0</v>
      </c>
      <c r="AT56" s="12">
        <f t="shared" si="25"/>
        <v>0</v>
      </c>
      <c r="AU56" s="12">
        <f t="shared" si="26"/>
        <v>373937.5</v>
      </c>
      <c r="AV56" s="12">
        <f t="shared" si="27"/>
        <v>625136.65</v>
      </c>
      <c r="AW56" s="12"/>
      <c r="AX56" s="12">
        <f t="shared" si="28"/>
        <v>0</v>
      </c>
      <c r="AY56" s="12">
        <f t="shared" si="29"/>
        <v>0</v>
      </c>
      <c r="AZ56" s="12">
        <f t="shared" si="30"/>
        <v>0</v>
      </c>
      <c r="BA56" s="12"/>
      <c r="BB56" s="12">
        <f t="shared" si="31"/>
        <v>0</v>
      </c>
      <c r="BC56" s="12">
        <f t="shared" si="32"/>
        <v>0</v>
      </c>
      <c r="BD56" s="12">
        <f t="shared" si="33"/>
        <v>0</v>
      </c>
      <c r="BE56" s="12"/>
      <c r="BF56" s="12">
        <f t="shared" si="34"/>
        <v>0</v>
      </c>
      <c r="BG56" s="12">
        <f t="shared" si="35"/>
        <v>0</v>
      </c>
      <c r="BH56" s="12">
        <f t="shared" si="36"/>
        <v>0</v>
      </c>
      <c r="BI56" s="12">
        <f t="shared" si="37"/>
        <v>487181.04129999998</v>
      </c>
      <c r="BJ56" s="12"/>
      <c r="BK56" s="12">
        <f t="shared" si="38"/>
        <v>0</v>
      </c>
      <c r="BL56" s="12">
        <f t="shared" si="39"/>
        <v>0</v>
      </c>
      <c r="BM56" s="12">
        <f t="shared" si="40"/>
        <v>0</v>
      </c>
      <c r="BN56" s="12"/>
      <c r="BO56" s="12">
        <f t="shared" si="41"/>
        <v>0</v>
      </c>
      <c r="BP56" s="12">
        <f t="shared" si="42"/>
        <v>0</v>
      </c>
      <c r="BQ56" s="12">
        <f t="shared" si="43"/>
        <v>0</v>
      </c>
      <c r="BR56" s="12"/>
      <c r="BS56" s="12">
        <f t="shared" si="44"/>
        <v>0</v>
      </c>
      <c r="BT56" s="12">
        <f t="shared" si="45"/>
        <v>0</v>
      </c>
      <c r="BU56" s="12">
        <f t="shared" si="46"/>
        <v>0</v>
      </c>
      <c r="BV56" s="12">
        <f t="shared" si="47"/>
        <v>0</v>
      </c>
      <c r="BW56" s="12">
        <f t="shared" si="48"/>
        <v>487181.04129999998</v>
      </c>
      <c r="BX56" s="12"/>
      <c r="BY56" s="12">
        <v>10000000</v>
      </c>
      <c r="BZ56" s="12">
        <v>10000000</v>
      </c>
      <c r="CA56" s="12">
        <f>SUMIFS('[1]TIẾN ĐỘ %'!$M$6:$M$1034,'[1]TIẾN ĐỘ %'!$G$6:$G$1034,$A56,'[1]TIẾN ĐỘ %'!$F$6:$F$1034,$E56)</f>
        <v>10000000</v>
      </c>
      <c r="CB56" s="12">
        <f t="shared" si="49"/>
        <v>30000000</v>
      </c>
      <c r="CC56" s="35"/>
      <c r="CD56" s="35"/>
      <c r="CE56" s="35"/>
      <c r="CF56" s="35">
        <v>50000000</v>
      </c>
      <c r="CG56" s="35">
        <v>91000000</v>
      </c>
      <c r="CH56" s="35"/>
      <c r="CI56" s="35"/>
      <c r="CJ56" s="35"/>
      <c r="CK56" s="35">
        <v>84000000</v>
      </c>
      <c r="CL56" s="12"/>
      <c r="CM56" s="12"/>
      <c r="CN56" s="12"/>
      <c r="CO56" s="12">
        <f t="shared" si="53"/>
        <v>0</v>
      </c>
      <c r="CP56" s="12">
        <f t="shared" si="54"/>
        <v>84000000</v>
      </c>
      <c r="CQ56" s="12"/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f>SUMIFS('[1]DATA THÔ IN'!$P$4:$P$12031,'[1]DATA THÔ IN'!$H$4:$H$12031,$A56,'[1]DATA THÔ IN'!$AC$4:$AC$12031,$E56,'[1]DATA THÔ IN'!$AH$4:$AH$12031,"Tiến độ 1")</f>
        <v>0</v>
      </c>
      <c r="CZ56" s="12">
        <f>SUMIFS('[1]DATA THÔ IN'!$P$4:$P$12031,'[1]DATA THÔ IN'!$H$4:$H$12031,$A56,'[1]DATA THÔ IN'!$AC$4:$AC$12031,$E56,'[1]DATA THÔ IN'!$AH$4:$AH$12031,"Tiến độ 2")</f>
        <v>10344000</v>
      </c>
      <c r="DA56" s="12">
        <f>SUMIFS('[1]TIẾN ĐỘ %'!$N$6:$N$1034,'[1]TIẾN ĐỘ %'!$G$6:$G$1034,A56,'[1]TIẾN ĐỘ %'!$F$6:$F$1034,$E56)</f>
        <v>10344000</v>
      </c>
      <c r="DB56" s="12">
        <f t="shared" si="89"/>
        <v>10344000</v>
      </c>
      <c r="DC56" s="35"/>
      <c r="DD56" s="35"/>
      <c r="DE56" s="35"/>
      <c r="DF56" s="35"/>
      <c r="DG56" s="35"/>
      <c r="DH56" s="35"/>
      <c r="DI56" s="35"/>
      <c r="DJ56" s="35"/>
      <c r="DK56" s="35"/>
      <c r="DL56" s="35">
        <v>77500000</v>
      </c>
      <c r="DM56" s="35">
        <v>129562000</v>
      </c>
      <c r="DN56" s="35"/>
      <c r="DO56" s="35"/>
      <c r="DP56" s="35"/>
      <c r="DQ56" s="35"/>
      <c r="DR56" s="35"/>
      <c r="DS56" s="35"/>
      <c r="DT56" s="35"/>
      <c r="DU56" s="35"/>
      <c r="DV56" s="35"/>
      <c r="DW56" s="35">
        <v>100970164</v>
      </c>
      <c r="DX56" s="12"/>
      <c r="DY56" s="12"/>
      <c r="DZ56" s="12"/>
      <c r="EA56" s="12"/>
      <c r="EB56" s="12"/>
      <c r="EC56" s="12"/>
      <c r="ED56" s="12"/>
      <c r="EE56" s="12"/>
      <c r="EF56" s="12"/>
      <c r="EG56" s="12">
        <f t="shared" si="58"/>
        <v>0</v>
      </c>
      <c r="EH56" s="12">
        <f t="shared" si="59"/>
        <v>100970164</v>
      </c>
      <c r="EI56" s="12"/>
      <c r="EJ56" s="15">
        <f t="shared" si="60"/>
        <v>0</v>
      </c>
      <c r="EK56" s="15">
        <f t="shared" si="61"/>
        <v>0</v>
      </c>
      <c r="EL56" s="15">
        <f t="shared" si="62"/>
        <v>0</v>
      </c>
      <c r="EM56" s="16">
        <f t="shared" si="103"/>
        <v>0</v>
      </c>
      <c r="EN56" s="16">
        <f t="shared" si="104"/>
        <v>0</v>
      </c>
      <c r="EO56" s="16">
        <f t="shared" si="105"/>
        <v>0</v>
      </c>
      <c r="EP56" s="16">
        <f t="shared" si="92"/>
        <v>0</v>
      </c>
      <c r="EQ56" s="16">
        <f t="shared" si="93"/>
        <v>1.0344</v>
      </c>
      <c r="ER56" s="16">
        <f t="shared" si="94"/>
        <v>1.0344</v>
      </c>
      <c r="ES56" s="16">
        <f t="shared" si="95"/>
        <v>0.3448</v>
      </c>
      <c r="ET56" s="15">
        <f t="shared" si="136"/>
        <v>0</v>
      </c>
      <c r="EU56" s="15">
        <f t="shared" si="137"/>
        <v>0</v>
      </c>
      <c r="EV56" s="15">
        <f t="shared" si="138"/>
        <v>0</v>
      </c>
      <c r="EW56" s="15">
        <f t="shared" si="139"/>
        <v>0</v>
      </c>
      <c r="EX56" s="15">
        <f t="shared" si="140"/>
        <v>0</v>
      </c>
      <c r="EY56" s="15">
        <f t="shared" si="141"/>
        <v>0</v>
      </c>
      <c r="EZ56" s="15">
        <f t="shared" si="142"/>
        <v>0</v>
      </c>
      <c r="FA56" s="15">
        <f t="shared" si="143"/>
        <v>0</v>
      </c>
      <c r="FB56" s="15">
        <f t="shared" si="144"/>
        <v>0</v>
      </c>
      <c r="FC56" s="15">
        <f t="shared" si="145"/>
        <v>1.55</v>
      </c>
      <c r="FD56" s="15">
        <f t="shared" si="146"/>
        <v>1.4237582417582417</v>
      </c>
      <c r="FE56" s="15">
        <f t="shared" si="147"/>
        <v>0</v>
      </c>
      <c r="FF56" s="15">
        <f t="shared" si="148"/>
        <v>0</v>
      </c>
      <c r="FG56" s="15">
        <f t="shared" si="149"/>
        <v>0</v>
      </c>
      <c r="FH56" s="15">
        <f t="shared" si="150"/>
        <v>0</v>
      </c>
      <c r="FI56" s="15">
        <f t="shared" si="151"/>
        <v>0</v>
      </c>
      <c r="FJ56" s="15">
        <f t="shared" si="152"/>
        <v>0</v>
      </c>
      <c r="FK56" s="15">
        <f t="shared" si="153"/>
        <v>0</v>
      </c>
      <c r="FL56" s="15">
        <f t="shared" si="154"/>
        <v>0</v>
      </c>
      <c r="FM56" s="15">
        <f t="shared" si="155"/>
        <v>0</v>
      </c>
      <c r="FN56" s="15">
        <f t="shared" si="156"/>
        <v>1.2020257619047618</v>
      </c>
      <c r="FO56" s="15">
        <f t="shared" si="157"/>
        <v>0</v>
      </c>
      <c r="FP56" s="15">
        <f t="shared" si="158"/>
        <v>0</v>
      </c>
      <c r="FQ56" s="15">
        <f t="shared" si="159"/>
        <v>0</v>
      </c>
      <c r="FR56" s="17">
        <f t="shared" si="80"/>
        <v>0</v>
      </c>
      <c r="FS56" s="17">
        <f t="shared" si="81"/>
        <v>0</v>
      </c>
      <c r="FT56" s="17">
        <f t="shared" si="82"/>
        <v>0</v>
      </c>
      <c r="FU56" s="18">
        <f t="shared" si="83"/>
        <v>0</v>
      </c>
      <c r="FV56" s="18">
        <f t="shared" si="84"/>
        <v>0</v>
      </c>
      <c r="FW56" s="18">
        <f t="shared" si="85"/>
        <v>0</v>
      </c>
      <c r="FX56" s="18">
        <f t="shared" si="86"/>
        <v>0</v>
      </c>
      <c r="FY56" s="18">
        <f t="shared" si="87"/>
        <v>1.2020257619047618</v>
      </c>
      <c r="FZ56" s="19"/>
      <c r="GA56" s="36" t="s">
        <v>478</v>
      </c>
      <c r="GB56" s="36"/>
      <c r="GC56" s="37"/>
    </row>
    <row r="57" spans="1:185" hidden="1" x14ac:dyDescent="0.25">
      <c r="A57" s="8" t="s">
        <v>1321</v>
      </c>
      <c r="B57" s="8" t="s">
        <v>543</v>
      </c>
      <c r="C57" s="28" t="s">
        <v>544</v>
      </c>
      <c r="D57" s="9" t="s">
        <v>478</v>
      </c>
      <c r="E57" s="9" t="s">
        <v>160</v>
      </c>
      <c r="F57" s="28" t="s">
        <v>494</v>
      </c>
      <c r="G57" s="9" t="s">
        <v>480</v>
      </c>
      <c r="H57" s="11">
        <v>3.5000000000000003E-2</v>
      </c>
      <c r="I57" s="11"/>
      <c r="J57" s="11">
        <v>0.01</v>
      </c>
      <c r="K57" s="11">
        <v>0.01</v>
      </c>
      <c r="L57" s="11">
        <v>5.0000000000000001E-3</v>
      </c>
      <c r="M57" s="11">
        <v>5.0000000000000001E-3</v>
      </c>
      <c r="N57" s="11"/>
      <c r="O57" s="12">
        <f t="shared" si="4"/>
        <v>0</v>
      </c>
      <c r="P57" s="12">
        <f t="shared" si="124"/>
        <v>0</v>
      </c>
      <c r="Q57" s="12">
        <f t="shared" si="6"/>
        <v>103988.4</v>
      </c>
      <c r="R57" s="12">
        <f t="shared" si="125"/>
        <v>103988.40000000001</v>
      </c>
      <c r="S57" s="12">
        <f t="shared" si="8"/>
        <v>0</v>
      </c>
      <c r="T57" s="12">
        <f t="shared" si="126"/>
        <v>0</v>
      </c>
      <c r="U57" s="12">
        <f t="shared" si="10"/>
        <v>0</v>
      </c>
      <c r="V57" s="12">
        <f t="shared" si="127"/>
        <v>0</v>
      </c>
      <c r="W57" s="12">
        <f t="shared" si="88"/>
        <v>0</v>
      </c>
      <c r="X57" s="12">
        <f t="shared" si="12"/>
        <v>0</v>
      </c>
      <c r="Y57" s="12">
        <f t="shared" si="128"/>
        <v>84418.2</v>
      </c>
      <c r="Z57" s="12">
        <f t="shared" si="129"/>
        <v>164204.4</v>
      </c>
      <c r="AA57" s="12">
        <f t="shared" si="130"/>
        <v>248622.6</v>
      </c>
      <c r="AB57" s="12">
        <f t="shared" si="131"/>
        <v>176305.5</v>
      </c>
      <c r="AC57" s="12"/>
      <c r="AD57" s="12"/>
      <c r="AE57" s="12"/>
      <c r="AF57" s="12">
        <f t="shared" si="17"/>
        <v>0</v>
      </c>
      <c r="AG57" s="12">
        <f t="shared" si="18"/>
        <v>0</v>
      </c>
      <c r="AH57" s="12">
        <f t="shared" si="19"/>
        <v>0</v>
      </c>
      <c r="AI57" s="12"/>
      <c r="AJ57" s="12"/>
      <c r="AK57" s="12"/>
      <c r="AL57" s="12">
        <f t="shared" si="20"/>
        <v>0</v>
      </c>
      <c r="AM57" s="12">
        <f t="shared" si="21"/>
        <v>0</v>
      </c>
      <c r="AN57" s="12">
        <f t="shared" si="22"/>
        <v>0</v>
      </c>
      <c r="AO57" s="12"/>
      <c r="AP57" s="12"/>
      <c r="AQ57" s="12"/>
      <c r="AR57" s="12">
        <f t="shared" si="23"/>
        <v>0</v>
      </c>
      <c r="AS57" s="12">
        <f t="shared" si="24"/>
        <v>0</v>
      </c>
      <c r="AT57" s="12">
        <f t="shared" si="25"/>
        <v>0</v>
      </c>
      <c r="AU57" s="12">
        <f t="shared" si="26"/>
        <v>375539.39999999997</v>
      </c>
      <c r="AV57" s="12">
        <f t="shared" si="27"/>
        <v>585716.4</v>
      </c>
      <c r="AW57" s="12"/>
      <c r="AX57" s="12">
        <f t="shared" si="28"/>
        <v>0</v>
      </c>
      <c r="AY57" s="12">
        <f t="shared" si="29"/>
        <v>0</v>
      </c>
      <c r="AZ57" s="12">
        <f t="shared" si="30"/>
        <v>0</v>
      </c>
      <c r="BA57" s="12"/>
      <c r="BB57" s="12">
        <f t="shared" si="31"/>
        <v>0</v>
      </c>
      <c r="BC57" s="12">
        <f t="shared" si="32"/>
        <v>0</v>
      </c>
      <c r="BD57" s="12">
        <f t="shared" si="33"/>
        <v>0</v>
      </c>
      <c r="BE57" s="12"/>
      <c r="BF57" s="12">
        <f t="shared" si="34"/>
        <v>0</v>
      </c>
      <c r="BG57" s="12">
        <f t="shared" si="35"/>
        <v>0</v>
      </c>
      <c r="BH57" s="12">
        <f t="shared" si="36"/>
        <v>0</v>
      </c>
      <c r="BI57" s="12">
        <f t="shared" si="37"/>
        <v>0</v>
      </c>
      <c r="BJ57" s="12"/>
      <c r="BK57" s="12">
        <f t="shared" si="38"/>
        <v>0</v>
      </c>
      <c r="BL57" s="12">
        <f t="shared" si="39"/>
        <v>0</v>
      </c>
      <c r="BM57" s="12">
        <f t="shared" si="40"/>
        <v>0</v>
      </c>
      <c r="BN57" s="12"/>
      <c r="BO57" s="12">
        <f t="shared" si="41"/>
        <v>0</v>
      </c>
      <c r="BP57" s="12">
        <f t="shared" si="42"/>
        <v>0</v>
      </c>
      <c r="BQ57" s="12">
        <f t="shared" si="43"/>
        <v>0</v>
      </c>
      <c r="BR57" s="12"/>
      <c r="BS57" s="12">
        <f t="shared" si="44"/>
        <v>0</v>
      </c>
      <c r="BT57" s="12">
        <f t="shared" si="45"/>
        <v>0</v>
      </c>
      <c r="BU57" s="12">
        <f t="shared" si="46"/>
        <v>0</v>
      </c>
      <c r="BV57" s="12">
        <f t="shared" si="47"/>
        <v>0</v>
      </c>
      <c r="BW57" s="12">
        <f t="shared" si="48"/>
        <v>0</v>
      </c>
      <c r="BX57" s="12"/>
      <c r="BY57" s="12">
        <v>10000000</v>
      </c>
      <c r="BZ57" s="12">
        <v>10000000</v>
      </c>
      <c r="CA57" s="12">
        <f>SUMIFS('[1]TIẾN ĐỘ %'!$M$6:$M$1034,'[1]TIẾN ĐỘ %'!$G$6:$G$1034,$A57,'[1]TIẾN ĐỘ %'!$F$6:$F$1034,$E57)</f>
        <v>10000000</v>
      </c>
      <c r="CB57" s="12">
        <f t="shared" si="49"/>
        <v>30000000</v>
      </c>
      <c r="CC57" s="35"/>
      <c r="CD57" s="35"/>
      <c r="CE57" s="35"/>
      <c r="CF57" s="35">
        <v>60000000</v>
      </c>
      <c r="CG57" s="35">
        <v>107000000</v>
      </c>
      <c r="CH57" s="35"/>
      <c r="CI57" s="35"/>
      <c r="CJ57" s="35"/>
      <c r="CK57" s="35">
        <v>90000000</v>
      </c>
      <c r="CL57" s="12"/>
      <c r="CM57" s="12"/>
      <c r="CN57" s="12"/>
      <c r="CO57" s="12">
        <f t="shared" si="53"/>
        <v>0</v>
      </c>
      <c r="CP57" s="12">
        <f t="shared" si="54"/>
        <v>90000000</v>
      </c>
      <c r="CQ57" s="12"/>
      <c r="CR57" s="12">
        <v>0</v>
      </c>
      <c r="CS57" s="12">
        <v>10776000</v>
      </c>
      <c r="CT57" s="12">
        <v>10776000</v>
      </c>
      <c r="CU57" s="12">
        <v>0</v>
      </c>
      <c r="CV57" s="12">
        <v>0</v>
      </c>
      <c r="CW57" s="12">
        <v>0</v>
      </c>
      <c r="CX57" s="12">
        <v>0</v>
      </c>
      <c r="CY57" s="12">
        <f>SUMIFS('[1]DATA THÔ IN'!$P$4:$P$12031,'[1]DATA THÔ IN'!$H$4:$H$12031,$A57,'[1]DATA THÔ IN'!$AC$4:$AC$12031,$E57,'[1]DATA THÔ IN'!$AH$4:$AH$12031,"Tiến độ 1")</f>
        <v>8748000</v>
      </c>
      <c r="CZ57" s="12">
        <f>SUMIFS('[1]DATA THÔ IN'!$P$4:$P$12031,'[1]DATA THÔ IN'!$H$4:$H$12031,$A57,'[1]DATA THÔ IN'!$AC$4:$AC$12031,$E57,'[1]DATA THÔ IN'!$AH$4:$AH$12031,"Tiến độ 2")</f>
        <v>17016000</v>
      </c>
      <c r="DA57" s="12">
        <f>SUMIFS('[1]TIẾN ĐỘ %'!$N$6:$N$1034,'[1]TIẾN ĐỘ %'!$G$6:$G$1034,A57,'[1]TIẾN ĐỘ %'!$F$6:$F$1034,$E57)</f>
        <v>25764000</v>
      </c>
      <c r="DB57" s="12">
        <f t="shared" si="89"/>
        <v>36540000</v>
      </c>
      <c r="DC57" s="35"/>
      <c r="DD57" s="35"/>
      <c r="DE57" s="35"/>
      <c r="DF57" s="35"/>
      <c r="DG57" s="35"/>
      <c r="DH57" s="35"/>
      <c r="DI57" s="35"/>
      <c r="DJ57" s="35"/>
      <c r="DK57" s="35"/>
      <c r="DL57" s="35">
        <v>77832000</v>
      </c>
      <c r="DM57" s="35">
        <v>121392000</v>
      </c>
      <c r="DN57" s="35"/>
      <c r="DO57" s="35"/>
      <c r="DP57" s="35"/>
      <c r="DQ57" s="35"/>
      <c r="DR57" s="35"/>
      <c r="DS57" s="35"/>
      <c r="DT57" s="35"/>
      <c r="DU57" s="35"/>
      <c r="DV57" s="35"/>
      <c r="DW57" s="35">
        <v>17424000</v>
      </c>
      <c r="DX57" s="12"/>
      <c r="DY57" s="12"/>
      <c r="DZ57" s="12"/>
      <c r="EA57" s="12"/>
      <c r="EB57" s="12"/>
      <c r="EC57" s="12"/>
      <c r="ED57" s="12"/>
      <c r="EE57" s="12"/>
      <c r="EF57" s="12"/>
      <c r="EG57" s="12">
        <f t="shared" si="58"/>
        <v>0</v>
      </c>
      <c r="EH57" s="12">
        <f t="shared" si="59"/>
        <v>17424000</v>
      </c>
      <c r="EI57" s="12"/>
      <c r="EJ57" s="15">
        <f t="shared" si="60"/>
        <v>0</v>
      </c>
      <c r="EK57" s="15">
        <f t="shared" si="61"/>
        <v>1.0775999999999999</v>
      </c>
      <c r="EL57" s="15">
        <f t="shared" si="62"/>
        <v>1.0775999999999999</v>
      </c>
      <c r="EM57" s="16">
        <f t="shared" si="103"/>
        <v>0</v>
      </c>
      <c r="EN57" s="16">
        <f t="shared" si="104"/>
        <v>0</v>
      </c>
      <c r="EO57" s="16">
        <f t="shared" si="105"/>
        <v>0</v>
      </c>
      <c r="EP57" s="16">
        <f t="shared" si="92"/>
        <v>0.87480000000000002</v>
      </c>
      <c r="EQ57" s="16">
        <f t="shared" si="93"/>
        <v>1.7016</v>
      </c>
      <c r="ER57" s="16">
        <f t="shared" si="94"/>
        <v>2.5764</v>
      </c>
      <c r="ES57" s="16">
        <f t="shared" si="95"/>
        <v>1.218</v>
      </c>
      <c r="ET57" s="15">
        <f t="shared" si="136"/>
        <v>0</v>
      </c>
      <c r="EU57" s="15">
        <f t="shared" si="137"/>
        <v>0</v>
      </c>
      <c r="EV57" s="15">
        <f t="shared" si="138"/>
        <v>0</v>
      </c>
      <c r="EW57" s="15">
        <f t="shared" si="139"/>
        <v>0</v>
      </c>
      <c r="EX57" s="15">
        <f t="shared" si="140"/>
        <v>0</v>
      </c>
      <c r="EY57" s="15">
        <f t="shared" si="141"/>
        <v>0</v>
      </c>
      <c r="EZ57" s="15">
        <f t="shared" si="142"/>
        <v>0</v>
      </c>
      <c r="FA57" s="15">
        <f t="shared" si="143"/>
        <v>0</v>
      </c>
      <c r="FB57" s="15">
        <f t="shared" si="144"/>
        <v>0</v>
      </c>
      <c r="FC57" s="15">
        <f t="shared" si="145"/>
        <v>1.2971999999999999</v>
      </c>
      <c r="FD57" s="15">
        <f t="shared" si="146"/>
        <v>1.1345046728971964</v>
      </c>
      <c r="FE57" s="15">
        <f t="shared" si="147"/>
        <v>0</v>
      </c>
      <c r="FF57" s="15">
        <f t="shared" si="148"/>
        <v>0</v>
      </c>
      <c r="FG57" s="15">
        <f t="shared" si="149"/>
        <v>0</v>
      </c>
      <c r="FH57" s="15">
        <f t="shared" si="150"/>
        <v>0</v>
      </c>
      <c r="FI57" s="15">
        <f t="shared" si="151"/>
        <v>0</v>
      </c>
      <c r="FJ57" s="15">
        <f t="shared" si="152"/>
        <v>0</v>
      </c>
      <c r="FK57" s="15">
        <f t="shared" si="153"/>
        <v>0</v>
      </c>
      <c r="FL57" s="15">
        <f t="shared" si="154"/>
        <v>0</v>
      </c>
      <c r="FM57" s="15">
        <f t="shared" si="155"/>
        <v>0</v>
      </c>
      <c r="FN57" s="15">
        <f t="shared" si="156"/>
        <v>0.19359999999999999</v>
      </c>
      <c r="FO57" s="15">
        <f t="shared" si="157"/>
        <v>0</v>
      </c>
      <c r="FP57" s="15">
        <f t="shared" si="158"/>
        <v>0</v>
      </c>
      <c r="FQ57" s="15">
        <f t="shared" si="159"/>
        <v>0</v>
      </c>
      <c r="FR57" s="17">
        <f t="shared" si="80"/>
        <v>0</v>
      </c>
      <c r="FS57" s="17">
        <f t="shared" si="81"/>
        <v>0</v>
      </c>
      <c r="FT57" s="17">
        <f t="shared" si="82"/>
        <v>0</v>
      </c>
      <c r="FU57" s="18">
        <f t="shared" si="83"/>
        <v>0</v>
      </c>
      <c r="FV57" s="18">
        <f t="shared" si="84"/>
        <v>0</v>
      </c>
      <c r="FW57" s="18">
        <f t="shared" si="85"/>
        <v>0</v>
      </c>
      <c r="FX57" s="18">
        <f t="shared" si="86"/>
        <v>0</v>
      </c>
      <c r="FY57" s="18">
        <f t="shared" si="87"/>
        <v>0.19359999999999999</v>
      </c>
      <c r="FZ57" s="19"/>
      <c r="GA57" s="36" t="s">
        <v>478</v>
      </c>
      <c r="GB57" s="36"/>
      <c r="GC57" s="37"/>
    </row>
    <row r="58" spans="1:185" hidden="1" x14ac:dyDescent="0.25">
      <c r="A58" s="8" t="s">
        <v>1324</v>
      </c>
      <c r="B58" s="8" t="s">
        <v>549</v>
      </c>
      <c r="C58" s="32" t="s">
        <v>550</v>
      </c>
      <c r="D58" s="9" t="s">
        <v>478</v>
      </c>
      <c r="E58" s="9" t="s">
        <v>160</v>
      </c>
      <c r="F58" s="28" t="s">
        <v>479</v>
      </c>
      <c r="G58" s="32" t="s">
        <v>480</v>
      </c>
      <c r="H58" s="11">
        <v>3.5000000000000003E-2</v>
      </c>
      <c r="I58" s="11"/>
      <c r="J58" s="11">
        <v>0.01</v>
      </c>
      <c r="K58" s="11">
        <v>0.01</v>
      </c>
      <c r="L58" s="11">
        <v>5.0000000000000001E-3</v>
      </c>
      <c r="M58" s="11">
        <v>5.0000000000000001E-3</v>
      </c>
      <c r="N58" s="11"/>
      <c r="O58" s="12">
        <f t="shared" si="4"/>
        <v>0</v>
      </c>
      <c r="P58" s="12">
        <f t="shared" si="124"/>
        <v>0</v>
      </c>
      <c r="Q58" s="12">
        <f t="shared" si="6"/>
        <v>0</v>
      </c>
      <c r="R58" s="12">
        <f t="shared" si="125"/>
        <v>0</v>
      </c>
      <c r="S58" s="12">
        <f t="shared" si="8"/>
        <v>0</v>
      </c>
      <c r="T58" s="12">
        <f t="shared" si="126"/>
        <v>0</v>
      </c>
      <c r="U58" s="12">
        <f t="shared" si="10"/>
        <v>1181160</v>
      </c>
      <c r="V58" s="12">
        <f t="shared" si="127"/>
        <v>1181160</v>
      </c>
      <c r="W58" s="12">
        <f t="shared" si="88"/>
        <v>0</v>
      </c>
      <c r="X58" s="12">
        <f t="shared" si="12"/>
        <v>0</v>
      </c>
      <c r="Y58" s="12">
        <f t="shared" si="128"/>
        <v>0</v>
      </c>
      <c r="Z58" s="12">
        <f t="shared" si="129"/>
        <v>0</v>
      </c>
      <c r="AA58" s="12">
        <f t="shared" si="130"/>
        <v>0</v>
      </c>
      <c r="AB58" s="12">
        <f t="shared" si="131"/>
        <v>590580</v>
      </c>
      <c r="AC58" s="12"/>
      <c r="AD58" s="12"/>
      <c r="AE58" s="12"/>
      <c r="AF58" s="12">
        <f t="shared" si="17"/>
        <v>0</v>
      </c>
      <c r="AG58" s="12">
        <f t="shared" si="18"/>
        <v>0</v>
      </c>
      <c r="AH58" s="12">
        <f t="shared" si="19"/>
        <v>0</v>
      </c>
      <c r="AI58" s="12"/>
      <c r="AJ58" s="12"/>
      <c r="AK58" s="12"/>
      <c r="AL58" s="12">
        <f t="shared" si="20"/>
        <v>0</v>
      </c>
      <c r="AM58" s="12">
        <f t="shared" si="21"/>
        <v>0</v>
      </c>
      <c r="AN58" s="12">
        <f t="shared" si="22"/>
        <v>0</v>
      </c>
      <c r="AO58" s="12"/>
      <c r="AP58" s="12"/>
      <c r="AQ58" s="12"/>
      <c r="AR58" s="12">
        <f t="shared" si="23"/>
        <v>0</v>
      </c>
      <c r="AS58" s="12">
        <f t="shared" si="24"/>
        <v>0</v>
      </c>
      <c r="AT58" s="12">
        <f t="shared" si="25"/>
        <v>0</v>
      </c>
      <c r="AU58" s="12">
        <f t="shared" si="26"/>
        <v>0</v>
      </c>
      <c r="AV58" s="12">
        <f t="shared" si="27"/>
        <v>0</v>
      </c>
      <c r="AW58" s="12"/>
      <c r="AX58" s="12">
        <f t="shared" si="28"/>
        <v>0</v>
      </c>
      <c r="AY58" s="12">
        <f t="shared" si="29"/>
        <v>0</v>
      </c>
      <c r="AZ58" s="12">
        <f t="shared" si="30"/>
        <v>0</v>
      </c>
      <c r="BA58" s="12"/>
      <c r="BB58" s="12">
        <f t="shared" si="31"/>
        <v>0</v>
      </c>
      <c r="BC58" s="12">
        <f t="shared" si="32"/>
        <v>0</v>
      </c>
      <c r="BD58" s="12">
        <f t="shared" si="33"/>
        <v>0</v>
      </c>
      <c r="BE58" s="12"/>
      <c r="BF58" s="12">
        <f t="shared" si="34"/>
        <v>0</v>
      </c>
      <c r="BG58" s="12">
        <f t="shared" si="35"/>
        <v>0</v>
      </c>
      <c r="BH58" s="12">
        <f t="shared" si="36"/>
        <v>0</v>
      </c>
      <c r="BI58" s="12">
        <f t="shared" si="37"/>
        <v>0</v>
      </c>
      <c r="BJ58" s="12"/>
      <c r="BK58" s="12">
        <f t="shared" si="38"/>
        <v>0</v>
      </c>
      <c r="BL58" s="12">
        <f t="shared" si="39"/>
        <v>0</v>
      </c>
      <c r="BM58" s="12">
        <f t="shared" si="40"/>
        <v>0</v>
      </c>
      <c r="BN58" s="12"/>
      <c r="BO58" s="12">
        <f t="shared" si="41"/>
        <v>0</v>
      </c>
      <c r="BP58" s="12">
        <f t="shared" si="42"/>
        <v>0</v>
      </c>
      <c r="BQ58" s="12">
        <f t="shared" si="43"/>
        <v>0</v>
      </c>
      <c r="BR58" s="12"/>
      <c r="BS58" s="12">
        <f t="shared" si="44"/>
        <v>0</v>
      </c>
      <c r="BT58" s="12">
        <f t="shared" si="45"/>
        <v>0</v>
      </c>
      <c r="BU58" s="12">
        <f t="shared" si="46"/>
        <v>0</v>
      </c>
      <c r="BV58" s="12">
        <f t="shared" si="47"/>
        <v>0</v>
      </c>
      <c r="BW58" s="12">
        <f t="shared" si="48"/>
        <v>0</v>
      </c>
      <c r="BX58" s="12"/>
      <c r="BY58" s="12">
        <v>10000000</v>
      </c>
      <c r="BZ58" s="12">
        <v>10000000</v>
      </c>
      <c r="CA58" s="12">
        <f>SUMIFS('[1]TIẾN ĐỘ %'!$M$6:$M$1034,'[1]TIẾN ĐỘ %'!$G$6:$G$1034,$A58,'[1]TIẾN ĐỘ %'!$F$6:$F$1034,$E58)</f>
        <v>10000000</v>
      </c>
      <c r="CB58" s="12">
        <f t="shared" si="49"/>
        <v>30000000</v>
      </c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42"/>
      <c r="CO58" s="12">
        <f t="shared" si="53"/>
        <v>0</v>
      </c>
      <c r="CP58" s="12">
        <f t="shared" si="54"/>
        <v>0</v>
      </c>
      <c r="CQ58" s="12"/>
      <c r="CR58" s="12">
        <v>0</v>
      </c>
      <c r="CS58" s="12">
        <v>0</v>
      </c>
      <c r="CT58" s="12">
        <v>0</v>
      </c>
      <c r="CU58" s="12">
        <v>0</v>
      </c>
      <c r="CV58" s="12">
        <v>122400000</v>
      </c>
      <c r="CW58" s="12">
        <v>0</v>
      </c>
      <c r="CX58" s="12">
        <v>122400000</v>
      </c>
      <c r="CY58" s="12">
        <f>SUMIFS('[1]DATA THÔ IN'!$P$4:$P$12031,'[1]DATA THÔ IN'!$H$4:$H$12031,$A58,'[1]DATA THÔ IN'!$AC$4:$AC$12031,$E58,'[1]DATA THÔ IN'!$AH$4:$AH$12031,"Tiến độ 1")</f>
        <v>0</v>
      </c>
      <c r="CZ58" s="12">
        <f>SUMIFS('[1]DATA THÔ IN'!$P$4:$P$12031,'[1]DATA THÔ IN'!$H$4:$H$12031,$A58,'[1]DATA THÔ IN'!$AC$4:$AC$12031,$E58,'[1]DATA THÔ IN'!$AH$4:$AH$12031,"Tiến độ 2")</f>
        <v>0</v>
      </c>
      <c r="DA58" s="12">
        <f>SUMIFS('[1]TIẾN ĐỘ %'!$N$6:$N$1034,'[1]TIẾN ĐỘ %'!$G$6:$G$1034,A58,'[1]TIẾN ĐỘ %'!$F$6:$F$1034,$E58)</f>
        <v>0</v>
      </c>
      <c r="DB58" s="12">
        <f t="shared" si="89"/>
        <v>122400000</v>
      </c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43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12"/>
      <c r="EE58" s="12"/>
      <c r="EF58" s="12"/>
      <c r="EG58" s="12">
        <f t="shared" si="58"/>
        <v>0</v>
      </c>
      <c r="EH58" s="12">
        <f t="shared" si="59"/>
        <v>0</v>
      </c>
      <c r="EI58" s="12"/>
      <c r="EJ58" s="15">
        <f t="shared" si="60"/>
        <v>0</v>
      </c>
      <c r="EK58" s="15">
        <f t="shared" si="61"/>
        <v>0</v>
      </c>
      <c r="EL58" s="15">
        <f t="shared" si="62"/>
        <v>0</v>
      </c>
      <c r="EM58" s="16">
        <f t="shared" si="103"/>
        <v>0</v>
      </c>
      <c r="EN58" s="16">
        <f t="shared" si="104"/>
        <v>12.24</v>
      </c>
      <c r="EO58" s="16">
        <f t="shared" si="105"/>
        <v>12.24</v>
      </c>
      <c r="EP58" s="16">
        <f t="shared" si="92"/>
        <v>0</v>
      </c>
      <c r="EQ58" s="16">
        <f t="shared" si="93"/>
        <v>0</v>
      </c>
      <c r="ER58" s="16">
        <f t="shared" si="94"/>
        <v>0</v>
      </c>
      <c r="ES58" s="16">
        <f t="shared" si="95"/>
        <v>4.08</v>
      </c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16"/>
      <c r="FF58" s="16"/>
      <c r="FG58" s="16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17">
        <f t="shared" si="80"/>
        <v>0</v>
      </c>
      <c r="FS58" s="17">
        <f t="shared" si="81"/>
        <v>0</v>
      </c>
      <c r="FT58" s="17">
        <f t="shared" si="82"/>
        <v>0</v>
      </c>
      <c r="FU58" s="18">
        <f t="shared" si="83"/>
        <v>0</v>
      </c>
      <c r="FV58" s="18">
        <f t="shared" si="84"/>
        <v>0</v>
      </c>
      <c r="FW58" s="18">
        <f t="shared" si="85"/>
        <v>0</v>
      </c>
      <c r="FX58" s="18">
        <f t="shared" si="86"/>
        <v>0</v>
      </c>
      <c r="FY58" s="18">
        <f t="shared" si="87"/>
        <v>0</v>
      </c>
      <c r="FZ58" s="19"/>
      <c r="GA58" s="36" t="s">
        <v>478</v>
      </c>
      <c r="GB58" s="36"/>
      <c r="GC58" s="37"/>
    </row>
    <row r="59" spans="1:185" hidden="1" x14ac:dyDescent="0.25">
      <c r="A59" s="8" t="s">
        <v>1264</v>
      </c>
      <c r="B59" s="8" t="s">
        <v>161</v>
      </c>
      <c r="C59" s="28" t="s">
        <v>162</v>
      </c>
      <c r="D59" s="28" t="s">
        <v>55</v>
      </c>
      <c r="E59" s="9" t="s">
        <v>160</v>
      </c>
      <c r="F59" s="28" t="s">
        <v>56</v>
      </c>
      <c r="G59" s="28" t="s">
        <v>57</v>
      </c>
      <c r="H59" s="11">
        <v>3.5000000000000003E-2</v>
      </c>
      <c r="I59" s="11"/>
      <c r="J59" s="11">
        <v>0.01</v>
      </c>
      <c r="K59" s="11">
        <v>0.01</v>
      </c>
      <c r="L59" s="11">
        <v>5.0000000000000001E-3</v>
      </c>
      <c r="M59" s="11">
        <v>5.0000000000000001E-3</v>
      </c>
      <c r="N59" s="11"/>
      <c r="O59" s="12">
        <f t="shared" si="4"/>
        <v>0</v>
      </c>
      <c r="P59" s="12">
        <f t="shared" si="124"/>
        <v>176479.19999999998</v>
      </c>
      <c r="Q59" s="12">
        <f t="shared" si="6"/>
        <v>0</v>
      </c>
      <c r="R59" s="12">
        <f t="shared" si="125"/>
        <v>0</v>
      </c>
      <c r="S59" s="12">
        <f t="shared" si="8"/>
        <v>0</v>
      </c>
      <c r="T59" s="12">
        <f t="shared" si="126"/>
        <v>0</v>
      </c>
      <c r="U59" s="12">
        <f t="shared" si="10"/>
        <v>292048</v>
      </c>
      <c r="V59" s="12">
        <f t="shared" si="127"/>
        <v>292048</v>
      </c>
      <c r="W59" s="12">
        <f t="shared" si="88"/>
        <v>0</v>
      </c>
      <c r="X59" s="12">
        <f t="shared" si="12"/>
        <v>0</v>
      </c>
      <c r="Y59" s="12">
        <f t="shared" si="128"/>
        <v>344620.79999999999</v>
      </c>
      <c r="Z59" s="12">
        <f t="shared" si="129"/>
        <v>0</v>
      </c>
      <c r="AA59" s="12">
        <f t="shared" si="130"/>
        <v>344620.79999999999</v>
      </c>
      <c r="AB59" s="12">
        <f t="shared" si="131"/>
        <v>0</v>
      </c>
      <c r="AC59" s="12"/>
      <c r="AD59" s="12"/>
      <c r="AE59" s="12"/>
      <c r="AF59" s="12">
        <f t="shared" si="17"/>
        <v>0</v>
      </c>
      <c r="AG59" s="12">
        <f t="shared" si="18"/>
        <v>0</v>
      </c>
      <c r="AH59" s="12">
        <f t="shared" si="19"/>
        <v>0</v>
      </c>
      <c r="AI59" s="12"/>
      <c r="AJ59" s="12"/>
      <c r="AK59" s="12"/>
      <c r="AL59" s="12">
        <f t="shared" si="20"/>
        <v>0</v>
      </c>
      <c r="AM59" s="12">
        <f t="shared" si="21"/>
        <v>0</v>
      </c>
      <c r="AN59" s="12">
        <f t="shared" si="22"/>
        <v>0</v>
      </c>
      <c r="AO59" s="12"/>
      <c r="AP59" s="12"/>
      <c r="AQ59" s="12"/>
      <c r="AR59" s="12">
        <f t="shared" si="23"/>
        <v>0</v>
      </c>
      <c r="AS59" s="12">
        <f t="shared" si="24"/>
        <v>0</v>
      </c>
      <c r="AT59" s="12">
        <f t="shared" si="25"/>
        <v>0</v>
      </c>
      <c r="AU59" s="12">
        <f t="shared" si="26"/>
        <v>0</v>
      </c>
      <c r="AV59" s="12">
        <f t="shared" si="27"/>
        <v>0</v>
      </c>
      <c r="AW59" s="12"/>
      <c r="AX59" s="12">
        <f t="shared" si="28"/>
        <v>0</v>
      </c>
      <c r="AY59" s="12">
        <f t="shared" si="29"/>
        <v>0</v>
      </c>
      <c r="AZ59" s="12">
        <f t="shared" si="30"/>
        <v>0</v>
      </c>
      <c r="BA59" s="12"/>
      <c r="BB59" s="12">
        <f t="shared" si="31"/>
        <v>0</v>
      </c>
      <c r="BC59" s="12">
        <f t="shared" si="32"/>
        <v>0</v>
      </c>
      <c r="BD59" s="12">
        <f t="shared" si="33"/>
        <v>0</v>
      </c>
      <c r="BE59" s="12"/>
      <c r="BF59" s="12">
        <f t="shared" si="34"/>
        <v>0</v>
      </c>
      <c r="BG59" s="12">
        <f t="shared" si="35"/>
        <v>0</v>
      </c>
      <c r="BH59" s="12">
        <f t="shared" si="36"/>
        <v>0</v>
      </c>
      <c r="BI59" s="12">
        <f t="shared" si="37"/>
        <v>0</v>
      </c>
      <c r="BJ59" s="12"/>
      <c r="BK59" s="12">
        <f t="shared" si="38"/>
        <v>0</v>
      </c>
      <c r="BL59" s="12">
        <f t="shared" si="39"/>
        <v>0</v>
      </c>
      <c r="BM59" s="12">
        <f t="shared" si="40"/>
        <v>0</v>
      </c>
      <c r="BN59" s="12"/>
      <c r="BO59" s="12">
        <f t="shared" si="41"/>
        <v>0</v>
      </c>
      <c r="BP59" s="12">
        <f t="shared" si="42"/>
        <v>0</v>
      </c>
      <c r="BQ59" s="12">
        <f t="shared" si="43"/>
        <v>0</v>
      </c>
      <c r="BR59" s="12"/>
      <c r="BS59" s="12">
        <f t="shared" si="44"/>
        <v>0</v>
      </c>
      <c r="BT59" s="12">
        <f t="shared" si="45"/>
        <v>0</v>
      </c>
      <c r="BU59" s="12">
        <f t="shared" si="46"/>
        <v>0</v>
      </c>
      <c r="BV59" s="12">
        <f t="shared" si="47"/>
        <v>0</v>
      </c>
      <c r="BW59" s="12">
        <f t="shared" si="48"/>
        <v>0</v>
      </c>
      <c r="BX59" s="12"/>
      <c r="BY59" s="12">
        <v>40000000</v>
      </c>
      <c r="BZ59" s="12">
        <v>25000000</v>
      </c>
      <c r="CA59" s="12">
        <f>SUMIFS('[1]TIẾN ĐỘ %'!$M$6:$M$1034,'[1]TIẾN ĐỘ %'!$G$6:$G$1034,$A59,'[1]TIẾN ĐỘ %'!$F$6:$F$1034,$E59)</f>
        <v>35000000</v>
      </c>
      <c r="CB59" s="12">
        <f t="shared" si="49"/>
        <v>100000000</v>
      </c>
      <c r="CC59" s="12"/>
      <c r="CD59" s="12"/>
      <c r="CE59" s="12"/>
      <c r="CF59" s="12">
        <f t="shared" ref="CF59:CF68" si="160">+SUM(CC59:CE59)</f>
        <v>0</v>
      </c>
      <c r="CG59" s="12">
        <f t="shared" ref="CG59:CG68" si="161">+CF59+CB59</f>
        <v>100000000</v>
      </c>
      <c r="CH59" s="12"/>
      <c r="CI59" s="12"/>
      <c r="CJ59" s="12"/>
      <c r="CK59" s="12">
        <f t="shared" ref="CK59:CK69" si="162">+SUM(CH59:CJ59)</f>
        <v>0</v>
      </c>
      <c r="CL59" s="12"/>
      <c r="CM59" s="12"/>
      <c r="CN59" s="12"/>
      <c r="CO59" s="12">
        <f t="shared" si="53"/>
        <v>0</v>
      </c>
      <c r="CP59" s="12">
        <f t="shared" si="54"/>
        <v>0</v>
      </c>
      <c r="CQ59" s="12"/>
      <c r="CR59" s="12">
        <v>18288000</v>
      </c>
      <c r="CS59" s="12">
        <v>0</v>
      </c>
      <c r="CT59" s="12">
        <v>18288000</v>
      </c>
      <c r="CU59" s="12">
        <v>0</v>
      </c>
      <c r="CV59" s="12">
        <v>30264000</v>
      </c>
      <c r="CW59" s="12">
        <v>0</v>
      </c>
      <c r="CX59" s="12">
        <v>30264000</v>
      </c>
      <c r="CY59" s="12">
        <f>SUMIFS('[1]DATA THÔ IN'!$P$4:$P$12031,'[1]DATA THÔ IN'!$H$4:$H$12031,$A59,'[1]DATA THÔ IN'!$AC$4:$AC$12031,$E59,'[1]DATA THÔ IN'!$AH$4:$AH$12031,"Tiến độ 1")</f>
        <v>35712000</v>
      </c>
      <c r="CZ59" s="12">
        <f>SUMIFS('[1]DATA THÔ IN'!$P$4:$P$12031,'[1]DATA THÔ IN'!$H$4:$H$12031,$A59,'[1]DATA THÔ IN'!$AC$4:$AC$12031,$E59,'[1]DATA THÔ IN'!$AH$4:$AH$12031,"Tiến độ 2")</f>
        <v>0</v>
      </c>
      <c r="DA59" s="12">
        <f>SUMIFS('[1]TIẾN ĐỘ %'!$N$6:$N$1034,'[1]TIẾN ĐỘ %'!$G$6:$G$1034,A59,'[1]TIẾN ĐỘ %'!$F$6:$F$1034,$E59)</f>
        <v>35712000</v>
      </c>
      <c r="DB59" s="12">
        <f t="shared" si="89"/>
        <v>84264000</v>
      </c>
      <c r="DC59" s="12"/>
      <c r="DD59" s="12"/>
      <c r="DE59" s="12"/>
      <c r="DF59" s="12"/>
      <c r="DG59" s="12"/>
      <c r="DH59" s="12"/>
      <c r="DI59" s="12"/>
      <c r="DJ59" s="12"/>
      <c r="DK59" s="12"/>
      <c r="DL59" s="12">
        <f t="shared" ref="DL59:DL68" si="163">+DK59+DH59+DE59</f>
        <v>0</v>
      </c>
      <c r="DM59" s="12">
        <f t="shared" ref="DM59:DM68" si="164">+DL59+DB59</f>
        <v>84264000</v>
      </c>
      <c r="DN59" s="12"/>
      <c r="DO59" s="12"/>
      <c r="DP59" s="12"/>
      <c r="DQ59" s="12"/>
      <c r="DR59" s="12"/>
      <c r="DS59" s="12"/>
      <c r="DT59" s="12"/>
      <c r="DU59" s="12"/>
      <c r="DV59" s="12"/>
      <c r="DW59" s="12">
        <f t="shared" ref="DW59:DW69" si="165">+DV59+DS59+DP59</f>
        <v>0</v>
      </c>
      <c r="DX59" s="12"/>
      <c r="DY59" s="12"/>
      <c r="DZ59" s="12"/>
      <c r="EA59" s="12"/>
      <c r="EB59" s="12"/>
      <c r="EC59" s="12"/>
      <c r="ED59" s="12"/>
      <c r="EE59" s="12"/>
      <c r="EF59" s="12"/>
      <c r="EG59" s="12">
        <f t="shared" si="58"/>
        <v>0</v>
      </c>
      <c r="EH59" s="12">
        <f t="shared" si="59"/>
        <v>0</v>
      </c>
      <c r="EI59" s="12"/>
      <c r="EJ59" s="15">
        <f t="shared" si="60"/>
        <v>0.4572</v>
      </c>
      <c r="EK59" s="15">
        <f t="shared" si="61"/>
        <v>0</v>
      </c>
      <c r="EL59" s="15">
        <f t="shared" si="62"/>
        <v>0.4572</v>
      </c>
      <c r="EM59" s="16">
        <f t="shared" si="103"/>
        <v>0</v>
      </c>
      <c r="EN59" s="16">
        <f t="shared" si="104"/>
        <v>1.2105600000000001</v>
      </c>
      <c r="EO59" s="16">
        <f t="shared" si="105"/>
        <v>1.2105600000000001</v>
      </c>
      <c r="EP59" s="16">
        <f t="shared" si="92"/>
        <v>1.0203428571428572</v>
      </c>
      <c r="EQ59" s="16">
        <f t="shared" si="93"/>
        <v>0</v>
      </c>
      <c r="ER59" s="16">
        <f t="shared" si="94"/>
        <v>1.0203428571428572</v>
      </c>
      <c r="ES59" s="16">
        <f t="shared" si="95"/>
        <v>0.84263999999999994</v>
      </c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5">
        <f t="shared" ref="FO59:FO70" si="166">IFERROR(DX59/$CL59,0)</f>
        <v>0</v>
      </c>
      <c r="FP59" s="15">
        <f t="shared" ref="FP59:FP70" si="167">IFERROR(DY59/$CL59,0)</f>
        <v>0</v>
      </c>
      <c r="FQ59" s="15">
        <f t="shared" ref="FQ59:FQ70" si="168">IFERROR(DZ59/$CL59,0)</f>
        <v>0</v>
      </c>
      <c r="FR59" s="17">
        <f t="shared" si="80"/>
        <v>0</v>
      </c>
      <c r="FS59" s="17">
        <f t="shared" si="81"/>
        <v>0</v>
      </c>
      <c r="FT59" s="17">
        <f t="shared" si="82"/>
        <v>0</v>
      </c>
      <c r="FU59" s="18">
        <f t="shared" si="83"/>
        <v>0</v>
      </c>
      <c r="FV59" s="18">
        <f t="shared" si="84"/>
        <v>0</v>
      </c>
      <c r="FW59" s="18">
        <f t="shared" si="85"/>
        <v>0</v>
      </c>
      <c r="FX59" s="18">
        <f t="shared" si="86"/>
        <v>0</v>
      </c>
      <c r="FY59" s="18">
        <f t="shared" si="87"/>
        <v>0</v>
      </c>
      <c r="FZ59" s="19"/>
      <c r="GA59" s="36" t="s">
        <v>55</v>
      </c>
      <c r="GB59" s="36"/>
      <c r="GC59" s="37"/>
    </row>
    <row r="60" spans="1:185" hidden="1" x14ac:dyDescent="0.25">
      <c r="A60" s="8" t="s">
        <v>1267</v>
      </c>
      <c r="B60" s="8" t="s">
        <v>167</v>
      </c>
      <c r="C60" s="28" t="s">
        <v>168</v>
      </c>
      <c r="D60" s="28" t="s">
        <v>1391</v>
      </c>
      <c r="E60" s="9" t="s">
        <v>160</v>
      </c>
      <c r="F60" s="28" t="s">
        <v>67</v>
      </c>
      <c r="G60" s="28" t="s">
        <v>57</v>
      </c>
      <c r="H60" s="11">
        <v>3.5000000000000003E-2</v>
      </c>
      <c r="I60" s="11"/>
      <c r="J60" s="11">
        <v>0.01</v>
      </c>
      <c r="K60" s="11">
        <v>0.01</v>
      </c>
      <c r="L60" s="11">
        <v>5.0000000000000001E-3</v>
      </c>
      <c r="M60" s="11">
        <v>5.0000000000000001E-3</v>
      </c>
      <c r="N60" s="11"/>
      <c r="O60" s="12">
        <f t="shared" si="4"/>
        <v>0</v>
      </c>
      <c r="P60" s="12">
        <f t="shared" si="124"/>
        <v>0</v>
      </c>
      <c r="Q60" s="12">
        <f t="shared" si="6"/>
        <v>0</v>
      </c>
      <c r="R60" s="12">
        <f t="shared" si="125"/>
        <v>0</v>
      </c>
      <c r="S60" s="12">
        <f t="shared" si="8"/>
        <v>0</v>
      </c>
      <c r="T60" s="12">
        <f t="shared" si="126"/>
        <v>0</v>
      </c>
      <c r="U60" s="12">
        <f t="shared" si="10"/>
        <v>0</v>
      </c>
      <c r="V60" s="12">
        <f t="shared" si="127"/>
        <v>0</v>
      </c>
      <c r="W60" s="12">
        <f t="shared" si="88"/>
        <v>0</v>
      </c>
      <c r="X60" s="12">
        <f t="shared" si="12"/>
        <v>0</v>
      </c>
      <c r="Y60" s="12">
        <f t="shared" si="128"/>
        <v>0</v>
      </c>
      <c r="Z60" s="12">
        <f t="shared" si="129"/>
        <v>0</v>
      </c>
      <c r="AA60" s="12">
        <f t="shared" si="130"/>
        <v>0</v>
      </c>
      <c r="AB60" s="12">
        <f t="shared" si="131"/>
        <v>0</v>
      </c>
      <c r="AC60" s="12"/>
      <c r="AD60" s="12"/>
      <c r="AE60" s="12"/>
      <c r="AF60" s="12">
        <f t="shared" si="17"/>
        <v>0</v>
      </c>
      <c r="AG60" s="12">
        <f t="shared" si="18"/>
        <v>0</v>
      </c>
      <c r="AH60" s="12">
        <f t="shared" si="19"/>
        <v>0</v>
      </c>
      <c r="AI60" s="12"/>
      <c r="AJ60" s="12"/>
      <c r="AK60" s="12"/>
      <c r="AL60" s="12">
        <f t="shared" si="20"/>
        <v>0</v>
      </c>
      <c r="AM60" s="12">
        <f t="shared" si="21"/>
        <v>0</v>
      </c>
      <c r="AN60" s="12">
        <f t="shared" si="22"/>
        <v>0</v>
      </c>
      <c r="AO60" s="12"/>
      <c r="AP60" s="12"/>
      <c r="AQ60" s="12"/>
      <c r="AR60" s="12">
        <f t="shared" si="23"/>
        <v>0</v>
      </c>
      <c r="AS60" s="12">
        <f t="shared" si="24"/>
        <v>0</v>
      </c>
      <c r="AT60" s="12">
        <f t="shared" si="25"/>
        <v>0</v>
      </c>
      <c r="AU60" s="12">
        <f t="shared" si="26"/>
        <v>0</v>
      </c>
      <c r="AV60" s="12">
        <f t="shared" si="27"/>
        <v>0</v>
      </c>
      <c r="AW60" s="12"/>
      <c r="AX60" s="12">
        <f t="shared" si="28"/>
        <v>0</v>
      </c>
      <c r="AY60" s="12">
        <f t="shared" si="29"/>
        <v>0</v>
      </c>
      <c r="AZ60" s="12">
        <f t="shared" si="30"/>
        <v>0</v>
      </c>
      <c r="BA60" s="12"/>
      <c r="BB60" s="12">
        <f t="shared" si="31"/>
        <v>0</v>
      </c>
      <c r="BC60" s="12">
        <f t="shared" si="32"/>
        <v>0</v>
      </c>
      <c r="BD60" s="12">
        <f t="shared" si="33"/>
        <v>0</v>
      </c>
      <c r="BE60" s="12"/>
      <c r="BF60" s="12">
        <f t="shared" si="34"/>
        <v>0</v>
      </c>
      <c r="BG60" s="12">
        <f t="shared" si="35"/>
        <v>0</v>
      </c>
      <c r="BH60" s="12">
        <f t="shared" si="36"/>
        <v>0</v>
      </c>
      <c r="BI60" s="12">
        <f t="shared" si="37"/>
        <v>0</v>
      </c>
      <c r="BJ60" s="12"/>
      <c r="BK60" s="12">
        <f t="shared" si="38"/>
        <v>0</v>
      </c>
      <c r="BL60" s="12">
        <f t="shared" si="39"/>
        <v>0</v>
      </c>
      <c r="BM60" s="12">
        <f t="shared" si="40"/>
        <v>0</v>
      </c>
      <c r="BN60" s="12"/>
      <c r="BO60" s="12">
        <f t="shared" si="41"/>
        <v>0</v>
      </c>
      <c r="BP60" s="12">
        <f t="shared" si="42"/>
        <v>0</v>
      </c>
      <c r="BQ60" s="12">
        <f t="shared" si="43"/>
        <v>0</v>
      </c>
      <c r="BR60" s="12"/>
      <c r="BS60" s="12">
        <f t="shared" si="44"/>
        <v>0</v>
      </c>
      <c r="BT60" s="12">
        <f t="shared" si="45"/>
        <v>0</v>
      </c>
      <c r="BU60" s="12">
        <f t="shared" si="46"/>
        <v>0</v>
      </c>
      <c r="BV60" s="12">
        <f t="shared" si="47"/>
        <v>0</v>
      </c>
      <c r="BW60" s="12">
        <f t="shared" si="48"/>
        <v>0</v>
      </c>
      <c r="BX60" s="12"/>
      <c r="BY60" s="12">
        <v>0</v>
      </c>
      <c r="BZ60" s="12">
        <v>0</v>
      </c>
      <c r="CA60" s="12">
        <f>SUMIFS('[1]TIẾN ĐỘ %'!$M$6:$M$1034,'[1]TIẾN ĐỘ %'!$G$6:$G$1034,$A60,'[1]TIẾN ĐỘ %'!$F$6:$F$1034,$E60)</f>
        <v>0</v>
      </c>
      <c r="CB60" s="12">
        <f t="shared" si="49"/>
        <v>0</v>
      </c>
      <c r="CC60" s="12"/>
      <c r="CD60" s="12"/>
      <c r="CE60" s="12"/>
      <c r="CF60" s="12">
        <f t="shared" si="160"/>
        <v>0</v>
      </c>
      <c r="CG60" s="12">
        <f t="shared" si="161"/>
        <v>0</v>
      </c>
      <c r="CH60" s="12"/>
      <c r="CI60" s="12"/>
      <c r="CJ60" s="12"/>
      <c r="CK60" s="12">
        <f t="shared" si="162"/>
        <v>0</v>
      </c>
      <c r="CL60" s="12"/>
      <c r="CM60" s="12"/>
      <c r="CN60" s="12"/>
      <c r="CO60" s="12">
        <f t="shared" si="53"/>
        <v>0</v>
      </c>
      <c r="CP60" s="12">
        <f t="shared" si="54"/>
        <v>0</v>
      </c>
      <c r="CQ60" s="12"/>
      <c r="CR60" s="12">
        <v>0</v>
      </c>
      <c r="CS60" s="12">
        <v>0</v>
      </c>
      <c r="CT60" s="12">
        <v>-119036500</v>
      </c>
      <c r="CU60" s="12">
        <v>0</v>
      </c>
      <c r="CV60" s="12">
        <v>0</v>
      </c>
      <c r="CW60" s="12">
        <v>0</v>
      </c>
      <c r="CX60" s="12">
        <v>0</v>
      </c>
      <c r="CY60" s="12">
        <f>SUMIFS('[1]DATA THÔ IN'!$P$4:$P$12031,'[1]DATA THÔ IN'!$H$4:$H$12031,$A60,'[1]DATA THÔ IN'!$AC$4:$AC$12031,$E60,'[1]DATA THÔ IN'!$AH$4:$AH$12031,"Tiến độ 1")</f>
        <v>0</v>
      </c>
      <c r="CZ60" s="12">
        <f>SUMIFS('[1]DATA THÔ IN'!$P$4:$P$12031,'[1]DATA THÔ IN'!$H$4:$H$12031,$A60,'[1]DATA THÔ IN'!$AC$4:$AC$12031,$E60,'[1]DATA THÔ IN'!$AH$4:$AH$12031,"Tiến độ 2")</f>
        <v>0</v>
      </c>
      <c r="DA60" s="12">
        <f>SUMIFS('[1]TIẾN ĐỘ %'!$N$6:$N$1034,'[1]TIẾN ĐỘ %'!$G$6:$G$1034,A60,'[1]TIẾN ĐỘ %'!$F$6:$F$1034,$E60)</f>
        <v>0</v>
      </c>
      <c r="DB60" s="12">
        <f t="shared" si="89"/>
        <v>-119036500</v>
      </c>
      <c r="DC60" s="12"/>
      <c r="DD60" s="12"/>
      <c r="DE60" s="12"/>
      <c r="DF60" s="12"/>
      <c r="DG60" s="12"/>
      <c r="DH60" s="12"/>
      <c r="DI60" s="12"/>
      <c r="DJ60" s="12"/>
      <c r="DK60" s="12"/>
      <c r="DL60" s="12">
        <f t="shared" si="163"/>
        <v>0</v>
      </c>
      <c r="DM60" s="12">
        <f t="shared" si="164"/>
        <v>-119036500</v>
      </c>
      <c r="DN60" s="12"/>
      <c r="DO60" s="12"/>
      <c r="DP60" s="12"/>
      <c r="DQ60" s="12"/>
      <c r="DR60" s="12"/>
      <c r="DS60" s="12"/>
      <c r="DT60" s="12"/>
      <c r="DU60" s="12"/>
      <c r="DV60" s="12"/>
      <c r="DW60" s="12">
        <f t="shared" si="165"/>
        <v>0</v>
      </c>
      <c r="DX60" s="12"/>
      <c r="DY60" s="12"/>
      <c r="DZ60" s="12"/>
      <c r="EA60" s="12"/>
      <c r="EB60" s="12"/>
      <c r="EC60" s="12"/>
      <c r="ED60" s="12"/>
      <c r="EE60" s="12"/>
      <c r="EF60" s="12"/>
      <c r="EG60" s="12">
        <f t="shared" si="58"/>
        <v>0</v>
      </c>
      <c r="EH60" s="12">
        <f t="shared" si="59"/>
        <v>0</v>
      </c>
      <c r="EI60" s="12"/>
      <c r="EJ60" s="15">
        <f t="shared" si="60"/>
        <v>0</v>
      </c>
      <c r="EK60" s="15">
        <f t="shared" si="61"/>
        <v>0</v>
      </c>
      <c r="EL60" s="15">
        <f t="shared" si="62"/>
        <v>0</v>
      </c>
      <c r="EM60" s="16">
        <f t="shared" si="103"/>
        <v>0</v>
      </c>
      <c r="EN60" s="16">
        <f t="shared" si="104"/>
        <v>0</v>
      </c>
      <c r="EO60" s="16">
        <f t="shared" si="105"/>
        <v>0</v>
      </c>
      <c r="EP60" s="16">
        <f t="shared" si="92"/>
        <v>0</v>
      </c>
      <c r="EQ60" s="16">
        <f t="shared" si="93"/>
        <v>0</v>
      </c>
      <c r="ER60" s="16">
        <f t="shared" si="94"/>
        <v>0</v>
      </c>
      <c r="ES60" s="16">
        <f t="shared" si="95"/>
        <v>0</v>
      </c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5">
        <f t="shared" si="166"/>
        <v>0</v>
      </c>
      <c r="FP60" s="15">
        <f t="shared" si="167"/>
        <v>0</v>
      </c>
      <c r="FQ60" s="15">
        <f t="shared" si="168"/>
        <v>0</v>
      </c>
      <c r="FR60" s="17">
        <f t="shared" si="80"/>
        <v>0</v>
      </c>
      <c r="FS60" s="17">
        <f t="shared" si="81"/>
        <v>0</v>
      </c>
      <c r="FT60" s="17">
        <f t="shared" si="82"/>
        <v>0</v>
      </c>
      <c r="FU60" s="18">
        <f t="shared" si="83"/>
        <v>0</v>
      </c>
      <c r="FV60" s="18">
        <f t="shared" si="84"/>
        <v>0</v>
      </c>
      <c r="FW60" s="18">
        <f t="shared" si="85"/>
        <v>0</v>
      </c>
      <c r="FX60" s="18">
        <f t="shared" si="86"/>
        <v>0</v>
      </c>
      <c r="FY60" s="18">
        <f t="shared" si="87"/>
        <v>0</v>
      </c>
      <c r="FZ60" s="19"/>
      <c r="GA60" s="36" t="s">
        <v>1391</v>
      </c>
      <c r="GB60" s="36"/>
      <c r="GC60" s="37"/>
    </row>
    <row r="61" spans="1:185" hidden="1" x14ac:dyDescent="0.25">
      <c r="A61" s="8" t="s">
        <v>1268</v>
      </c>
      <c r="B61" s="8" t="s">
        <v>169</v>
      </c>
      <c r="C61" s="28" t="s">
        <v>170</v>
      </c>
      <c r="D61" s="28" t="s">
        <v>55</v>
      </c>
      <c r="E61" s="9" t="s">
        <v>160</v>
      </c>
      <c r="F61" s="28" t="s">
        <v>70</v>
      </c>
      <c r="G61" s="28" t="s">
        <v>57</v>
      </c>
      <c r="H61" s="11">
        <v>3.5000000000000003E-2</v>
      </c>
      <c r="I61" s="11"/>
      <c r="J61" s="11">
        <v>0.01</v>
      </c>
      <c r="K61" s="11">
        <v>0.01</v>
      </c>
      <c r="L61" s="11">
        <v>5.0000000000000001E-3</v>
      </c>
      <c r="M61" s="11">
        <v>5.0000000000000001E-3</v>
      </c>
      <c r="N61" s="11"/>
      <c r="O61" s="12">
        <f t="shared" si="4"/>
        <v>0</v>
      </c>
      <c r="P61" s="12">
        <f t="shared" si="124"/>
        <v>0</v>
      </c>
      <c r="Q61" s="12">
        <f t="shared" si="6"/>
        <v>0</v>
      </c>
      <c r="R61" s="12">
        <f t="shared" si="125"/>
        <v>0</v>
      </c>
      <c r="S61" s="12">
        <f t="shared" si="8"/>
        <v>0</v>
      </c>
      <c r="T61" s="12">
        <f t="shared" si="126"/>
        <v>0</v>
      </c>
      <c r="U61" s="12">
        <f t="shared" si="10"/>
        <v>0</v>
      </c>
      <c r="V61" s="12">
        <f t="shared" si="127"/>
        <v>0</v>
      </c>
      <c r="W61" s="12">
        <f t="shared" si="88"/>
        <v>0</v>
      </c>
      <c r="X61" s="12">
        <f t="shared" si="12"/>
        <v>0</v>
      </c>
      <c r="Y61" s="12">
        <f t="shared" si="128"/>
        <v>0</v>
      </c>
      <c r="Z61" s="12">
        <f t="shared" si="129"/>
        <v>0</v>
      </c>
      <c r="AA61" s="12">
        <f t="shared" si="130"/>
        <v>0</v>
      </c>
      <c r="AB61" s="12">
        <f t="shared" si="131"/>
        <v>0</v>
      </c>
      <c r="AC61" s="12"/>
      <c r="AD61" s="12"/>
      <c r="AE61" s="12"/>
      <c r="AF61" s="12">
        <f t="shared" si="17"/>
        <v>0</v>
      </c>
      <c r="AG61" s="12">
        <f t="shared" si="18"/>
        <v>0</v>
      </c>
      <c r="AH61" s="12">
        <f t="shared" si="19"/>
        <v>0</v>
      </c>
      <c r="AI61" s="12"/>
      <c r="AJ61" s="12"/>
      <c r="AK61" s="12"/>
      <c r="AL61" s="12">
        <f t="shared" si="20"/>
        <v>0</v>
      </c>
      <c r="AM61" s="12">
        <f t="shared" si="21"/>
        <v>0</v>
      </c>
      <c r="AN61" s="12">
        <f t="shared" si="22"/>
        <v>0</v>
      </c>
      <c r="AO61" s="12"/>
      <c r="AP61" s="12"/>
      <c r="AQ61" s="12"/>
      <c r="AR61" s="12">
        <f t="shared" si="23"/>
        <v>0</v>
      </c>
      <c r="AS61" s="12">
        <f t="shared" si="24"/>
        <v>0</v>
      </c>
      <c r="AT61" s="12">
        <f t="shared" si="25"/>
        <v>0</v>
      </c>
      <c r="AU61" s="12">
        <f t="shared" si="26"/>
        <v>0</v>
      </c>
      <c r="AV61" s="12">
        <f t="shared" si="27"/>
        <v>0</v>
      </c>
      <c r="AW61" s="12"/>
      <c r="AX61" s="12">
        <f t="shared" si="28"/>
        <v>0</v>
      </c>
      <c r="AY61" s="12">
        <f t="shared" si="29"/>
        <v>0</v>
      </c>
      <c r="AZ61" s="12">
        <f t="shared" si="30"/>
        <v>0</v>
      </c>
      <c r="BA61" s="12"/>
      <c r="BB61" s="12">
        <f t="shared" si="31"/>
        <v>0</v>
      </c>
      <c r="BC61" s="12">
        <f t="shared" si="32"/>
        <v>0</v>
      </c>
      <c r="BD61" s="12">
        <f t="shared" si="33"/>
        <v>0</v>
      </c>
      <c r="BE61" s="12"/>
      <c r="BF61" s="12">
        <f t="shared" si="34"/>
        <v>0</v>
      </c>
      <c r="BG61" s="12">
        <f t="shared" si="35"/>
        <v>0</v>
      </c>
      <c r="BH61" s="12">
        <f t="shared" si="36"/>
        <v>0</v>
      </c>
      <c r="BI61" s="12">
        <f t="shared" si="37"/>
        <v>0</v>
      </c>
      <c r="BJ61" s="12"/>
      <c r="BK61" s="12">
        <f t="shared" si="38"/>
        <v>0</v>
      </c>
      <c r="BL61" s="12">
        <f t="shared" si="39"/>
        <v>0</v>
      </c>
      <c r="BM61" s="12">
        <f t="shared" si="40"/>
        <v>0</v>
      </c>
      <c r="BN61" s="12"/>
      <c r="BO61" s="12">
        <f t="shared" si="41"/>
        <v>0</v>
      </c>
      <c r="BP61" s="12">
        <f t="shared" si="42"/>
        <v>0</v>
      </c>
      <c r="BQ61" s="12">
        <f t="shared" si="43"/>
        <v>0</v>
      </c>
      <c r="BR61" s="12"/>
      <c r="BS61" s="12">
        <f t="shared" si="44"/>
        <v>0</v>
      </c>
      <c r="BT61" s="12">
        <f t="shared" si="45"/>
        <v>0</v>
      </c>
      <c r="BU61" s="12">
        <f t="shared" si="46"/>
        <v>0</v>
      </c>
      <c r="BV61" s="12">
        <f t="shared" si="47"/>
        <v>0</v>
      </c>
      <c r="BW61" s="12">
        <f t="shared" si="48"/>
        <v>0</v>
      </c>
      <c r="BX61" s="12"/>
      <c r="BY61" s="12">
        <v>20000000</v>
      </c>
      <c r="BZ61" s="12">
        <v>0</v>
      </c>
      <c r="CA61" s="12">
        <f>SUMIFS('[1]TIẾN ĐỘ %'!$M$6:$M$1034,'[1]TIẾN ĐỘ %'!$G$6:$G$1034,$A61,'[1]TIẾN ĐỘ %'!$F$6:$F$1034,$E61)</f>
        <v>0</v>
      </c>
      <c r="CB61" s="12">
        <f t="shared" si="49"/>
        <v>20000000</v>
      </c>
      <c r="CC61" s="12"/>
      <c r="CD61" s="12"/>
      <c r="CE61" s="12"/>
      <c r="CF61" s="12">
        <f t="shared" si="160"/>
        <v>0</v>
      </c>
      <c r="CG61" s="12">
        <f t="shared" si="161"/>
        <v>20000000</v>
      </c>
      <c r="CH61" s="12"/>
      <c r="CI61" s="12"/>
      <c r="CJ61" s="12"/>
      <c r="CK61" s="12">
        <f t="shared" si="162"/>
        <v>0</v>
      </c>
      <c r="CL61" s="12"/>
      <c r="CM61" s="12"/>
      <c r="CN61" s="12"/>
      <c r="CO61" s="12">
        <f t="shared" si="53"/>
        <v>0</v>
      </c>
      <c r="CP61" s="12">
        <f t="shared" si="54"/>
        <v>0</v>
      </c>
      <c r="CQ61" s="12"/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f>SUMIFS('[1]DATA THÔ IN'!$P$4:$P$12031,'[1]DATA THÔ IN'!$H$4:$H$12031,$A61,'[1]DATA THÔ IN'!$AC$4:$AC$12031,$E61,'[1]DATA THÔ IN'!$AH$4:$AH$12031,"Tiến độ 1")</f>
        <v>0</v>
      </c>
      <c r="CZ61" s="12">
        <f>SUMIFS('[1]DATA THÔ IN'!$P$4:$P$12031,'[1]DATA THÔ IN'!$H$4:$H$12031,$A61,'[1]DATA THÔ IN'!$AC$4:$AC$12031,$E61,'[1]DATA THÔ IN'!$AH$4:$AH$12031,"Tiến độ 2")</f>
        <v>-16766000</v>
      </c>
      <c r="DA61" s="12">
        <f>SUMIFS('[1]TIẾN ĐỘ %'!$N$6:$N$1034,'[1]TIẾN ĐỘ %'!$G$6:$G$1034,A61,'[1]TIẾN ĐỘ %'!$F$6:$F$1034,$E61)</f>
        <v>-16766000</v>
      </c>
      <c r="DB61" s="12">
        <f t="shared" si="89"/>
        <v>-16766000</v>
      </c>
      <c r="DC61" s="12"/>
      <c r="DD61" s="12"/>
      <c r="DE61" s="12"/>
      <c r="DF61" s="12"/>
      <c r="DG61" s="12"/>
      <c r="DH61" s="12"/>
      <c r="DI61" s="12"/>
      <c r="DJ61" s="12"/>
      <c r="DK61" s="12"/>
      <c r="DL61" s="12">
        <f t="shared" si="163"/>
        <v>0</v>
      </c>
      <c r="DM61" s="12">
        <f t="shared" si="164"/>
        <v>-16766000</v>
      </c>
      <c r="DN61" s="12"/>
      <c r="DO61" s="12"/>
      <c r="DP61" s="12"/>
      <c r="DQ61" s="12"/>
      <c r="DR61" s="12"/>
      <c r="DS61" s="12"/>
      <c r="DT61" s="12"/>
      <c r="DU61" s="12"/>
      <c r="DV61" s="12"/>
      <c r="DW61" s="12">
        <f t="shared" si="165"/>
        <v>0</v>
      </c>
      <c r="DX61" s="12"/>
      <c r="DY61" s="12"/>
      <c r="DZ61" s="12"/>
      <c r="EA61" s="12"/>
      <c r="EB61" s="12"/>
      <c r="EC61" s="12"/>
      <c r="ED61" s="12"/>
      <c r="EE61" s="12"/>
      <c r="EF61" s="12"/>
      <c r="EG61" s="12">
        <f t="shared" si="58"/>
        <v>0</v>
      </c>
      <c r="EH61" s="12">
        <f t="shared" si="59"/>
        <v>0</v>
      </c>
      <c r="EI61" s="12"/>
      <c r="EJ61" s="15">
        <f t="shared" si="60"/>
        <v>0</v>
      </c>
      <c r="EK61" s="15">
        <f t="shared" si="61"/>
        <v>0</v>
      </c>
      <c r="EL61" s="15">
        <f t="shared" si="62"/>
        <v>0</v>
      </c>
      <c r="EM61" s="16">
        <f t="shared" si="103"/>
        <v>0</v>
      </c>
      <c r="EN61" s="16">
        <f t="shared" si="104"/>
        <v>0</v>
      </c>
      <c r="EO61" s="16">
        <f t="shared" si="105"/>
        <v>0</v>
      </c>
      <c r="EP61" s="16">
        <f t="shared" si="92"/>
        <v>0</v>
      </c>
      <c r="EQ61" s="16">
        <f t="shared" si="93"/>
        <v>0</v>
      </c>
      <c r="ER61" s="16">
        <f t="shared" si="94"/>
        <v>0</v>
      </c>
      <c r="ES61" s="16">
        <f t="shared" si="95"/>
        <v>-0.83830000000000005</v>
      </c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5">
        <f t="shared" si="166"/>
        <v>0</v>
      </c>
      <c r="FP61" s="15">
        <f t="shared" si="167"/>
        <v>0</v>
      </c>
      <c r="FQ61" s="15">
        <f t="shared" si="168"/>
        <v>0</v>
      </c>
      <c r="FR61" s="17">
        <f t="shared" si="80"/>
        <v>0</v>
      </c>
      <c r="FS61" s="17">
        <f t="shared" si="81"/>
        <v>0</v>
      </c>
      <c r="FT61" s="17">
        <f t="shared" si="82"/>
        <v>0</v>
      </c>
      <c r="FU61" s="18">
        <f t="shared" si="83"/>
        <v>0</v>
      </c>
      <c r="FV61" s="18">
        <f t="shared" si="84"/>
        <v>0</v>
      </c>
      <c r="FW61" s="18">
        <f t="shared" si="85"/>
        <v>0</v>
      </c>
      <c r="FX61" s="18">
        <f t="shared" si="86"/>
        <v>0</v>
      </c>
      <c r="FY61" s="18">
        <f t="shared" si="87"/>
        <v>0</v>
      </c>
      <c r="FZ61" s="19"/>
      <c r="GA61" s="36" t="str">
        <f>D61</f>
        <v>Phan Thiện Đương</v>
      </c>
      <c r="GB61" s="36"/>
      <c r="GC61" s="37"/>
    </row>
    <row r="62" spans="1:185" hidden="1" x14ac:dyDescent="0.25">
      <c r="A62" s="8" t="s">
        <v>1270</v>
      </c>
      <c r="B62" s="8" t="s">
        <v>173</v>
      </c>
      <c r="C62" s="28" t="s">
        <v>174</v>
      </c>
      <c r="D62" s="28" t="s">
        <v>76</v>
      </c>
      <c r="E62" s="9" t="s">
        <v>160</v>
      </c>
      <c r="F62" s="28" t="s">
        <v>77</v>
      </c>
      <c r="G62" s="28" t="s">
        <v>57</v>
      </c>
      <c r="H62" s="11">
        <v>3.5000000000000003E-2</v>
      </c>
      <c r="I62" s="11"/>
      <c r="J62" s="11">
        <v>0.01</v>
      </c>
      <c r="K62" s="11">
        <v>0.01</v>
      </c>
      <c r="L62" s="11">
        <v>5.0000000000000001E-3</v>
      </c>
      <c r="M62" s="11">
        <v>5.0000000000000001E-3</v>
      </c>
      <c r="N62" s="11"/>
      <c r="O62" s="12">
        <f t="shared" si="4"/>
        <v>0</v>
      </c>
      <c r="P62" s="12">
        <f t="shared" si="124"/>
        <v>0</v>
      </c>
      <c r="Q62" s="12">
        <f t="shared" si="6"/>
        <v>785587.19999999995</v>
      </c>
      <c r="R62" s="12">
        <f t="shared" si="125"/>
        <v>785587.20000000007</v>
      </c>
      <c r="S62" s="12">
        <f t="shared" si="8"/>
        <v>0</v>
      </c>
      <c r="T62" s="12">
        <f t="shared" si="126"/>
        <v>776092</v>
      </c>
      <c r="U62" s="12">
        <f t="shared" si="10"/>
        <v>68322</v>
      </c>
      <c r="V62" s="12">
        <f t="shared" si="127"/>
        <v>844414</v>
      </c>
      <c r="W62" s="12">
        <f t="shared" si="88"/>
        <v>804240</v>
      </c>
      <c r="X62" s="12">
        <f t="shared" si="12"/>
        <v>0</v>
      </c>
      <c r="Y62" s="12">
        <f t="shared" si="128"/>
        <v>776902.2</v>
      </c>
      <c r="Z62" s="12">
        <f t="shared" si="129"/>
        <v>0</v>
      </c>
      <c r="AA62" s="12">
        <f t="shared" si="130"/>
        <v>824148.6</v>
      </c>
      <c r="AB62" s="12">
        <f t="shared" si="131"/>
        <v>1227074.7</v>
      </c>
      <c r="AC62" s="12"/>
      <c r="AD62" s="12"/>
      <c r="AE62" s="12"/>
      <c r="AF62" s="12">
        <f t="shared" si="17"/>
        <v>0</v>
      </c>
      <c r="AG62" s="12">
        <f t="shared" si="18"/>
        <v>0</v>
      </c>
      <c r="AH62" s="12">
        <f t="shared" si="19"/>
        <v>0</v>
      </c>
      <c r="AI62" s="12"/>
      <c r="AJ62" s="12"/>
      <c r="AK62" s="12"/>
      <c r="AL62" s="12">
        <f t="shared" si="20"/>
        <v>0</v>
      </c>
      <c r="AM62" s="12">
        <f t="shared" si="21"/>
        <v>0</v>
      </c>
      <c r="AN62" s="12">
        <f t="shared" si="22"/>
        <v>0</v>
      </c>
      <c r="AO62" s="12"/>
      <c r="AP62" s="12"/>
      <c r="AQ62" s="12"/>
      <c r="AR62" s="12">
        <f t="shared" si="23"/>
        <v>0</v>
      </c>
      <c r="AS62" s="12">
        <f t="shared" si="24"/>
        <v>0</v>
      </c>
      <c r="AT62" s="12">
        <f t="shared" si="25"/>
        <v>0</v>
      </c>
      <c r="AU62" s="12">
        <f t="shared" si="26"/>
        <v>0</v>
      </c>
      <c r="AV62" s="12">
        <f t="shared" si="27"/>
        <v>0</v>
      </c>
      <c r="AW62" s="12"/>
      <c r="AX62" s="12">
        <f t="shared" si="28"/>
        <v>0</v>
      </c>
      <c r="AY62" s="12">
        <f t="shared" si="29"/>
        <v>0</v>
      </c>
      <c r="AZ62" s="12">
        <f t="shared" si="30"/>
        <v>0</v>
      </c>
      <c r="BA62" s="12"/>
      <c r="BB62" s="12">
        <f t="shared" si="31"/>
        <v>0</v>
      </c>
      <c r="BC62" s="12">
        <f t="shared" si="32"/>
        <v>0</v>
      </c>
      <c r="BD62" s="12">
        <f t="shared" si="33"/>
        <v>0</v>
      </c>
      <c r="BE62" s="12"/>
      <c r="BF62" s="12">
        <f t="shared" si="34"/>
        <v>0</v>
      </c>
      <c r="BG62" s="12">
        <f t="shared" si="35"/>
        <v>0</v>
      </c>
      <c r="BH62" s="12">
        <f t="shared" si="36"/>
        <v>0</v>
      </c>
      <c r="BI62" s="12">
        <f t="shared" si="37"/>
        <v>0</v>
      </c>
      <c r="BJ62" s="12"/>
      <c r="BK62" s="12">
        <f t="shared" si="38"/>
        <v>0</v>
      </c>
      <c r="BL62" s="12">
        <f t="shared" si="39"/>
        <v>0</v>
      </c>
      <c r="BM62" s="12">
        <f t="shared" si="40"/>
        <v>0</v>
      </c>
      <c r="BN62" s="12"/>
      <c r="BO62" s="12">
        <f t="shared" si="41"/>
        <v>0</v>
      </c>
      <c r="BP62" s="12">
        <f t="shared" si="42"/>
        <v>0</v>
      </c>
      <c r="BQ62" s="12">
        <f t="shared" si="43"/>
        <v>0</v>
      </c>
      <c r="BR62" s="12"/>
      <c r="BS62" s="12">
        <f t="shared" si="44"/>
        <v>0</v>
      </c>
      <c r="BT62" s="12">
        <f t="shared" si="45"/>
        <v>0</v>
      </c>
      <c r="BU62" s="12">
        <f t="shared" si="46"/>
        <v>0</v>
      </c>
      <c r="BV62" s="12">
        <f t="shared" si="47"/>
        <v>0</v>
      </c>
      <c r="BW62" s="12">
        <f t="shared" si="48"/>
        <v>0</v>
      </c>
      <c r="BX62" s="12"/>
      <c r="BY62" s="12">
        <v>80000000</v>
      </c>
      <c r="BZ62" s="12">
        <v>80000000</v>
      </c>
      <c r="CA62" s="12">
        <f>SUMIFS('[1]TIẾN ĐỘ %'!$M$6:$M$1034,'[1]TIẾN ĐỘ %'!$G$6:$G$1034,$A62,'[1]TIẾN ĐỘ %'!$F$6:$F$1034,$E62)</f>
        <v>80000000</v>
      </c>
      <c r="CB62" s="12">
        <f t="shared" si="49"/>
        <v>240000000</v>
      </c>
      <c r="CC62" s="12"/>
      <c r="CD62" s="12"/>
      <c r="CE62" s="12"/>
      <c r="CF62" s="12">
        <f t="shared" si="160"/>
        <v>0</v>
      </c>
      <c r="CG62" s="12">
        <f t="shared" si="161"/>
        <v>240000000</v>
      </c>
      <c r="CH62" s="12"/>
      <c r="CI62" s="12"/>
      <c r="CJ62" s="12"/>
      <c r="CK62" s="12">
        <f t="shared" si="162"/>
        <v>0</v>
      </c>
      <c r="CL62" s="12"/>
      <c r="CM62" s="12"/>
      <c r="CN62" s="12"/>
      <c r="CO62" s="12">
        <f t="shared" si="53"/>
        <v>0</v>
      </c>
      <c r="CP62" s="12">
        <f t="shared" si="54"/>
        <v>0</v>
      </c>
      <c r="CQ62" s="12"/>
      <c r="CR62" s="12">
        <v>0</v>
      </c>
      <c r="CS62" s="12">
        <v>81408000</v>
      </c>
      <c r="CT62" s="12">
        <v>81408000</v>
      </c>
      <c r="CU62" s="12">
        <v>80424000</v>
      </c>
      <c r="CV62" s="12">
        <v>7080000</v>
      </c>
      <c r="CW62" s="12">
        <v>80424000</v>
      </c>
      <c r="CX62" s="12">
        <v>87504000</v>
      </c>
      <c r="CY62" s="12">
        <f>SUMIFS('[1]DATA THÔ IN'!$P$4:$P$12031,'[1]DATA THÔ IN'!$H$4:$H$12031,$A62,'[1]DATA THÔ IN'!$AC$4:$AC$12031,$E62,'[1]DATA THÔ IN'!$AH$4:$AH$12031,"Tiến độ 1")</f>
        <v>80508000</v>
      </c>
      <c r="CZ62" s="12">
        <f>SUMIFS('[1]DATA THÔ IN'!$P$4:$P$12031,'[1]DATA THÔ IN'!$H$4:$H$12031,$A62,'[1]DATA THÔ IN'!$AC$4:$AC$12031,$E62,'[1]DATA THÔ IN'!$AH$4:$AH$12031,"Tiến độ 2")</f>
        <v>0</v>
      </c>
      <c r="DA62" s="12">
        <f>SUMIFS('[1]TIẾN ĐỘ %'!$N$6:$N$1034,'[1]TIẾN ĐỘ %'!$G$6:$G$1034,A62,'[1]TIẾN ĐỘ %'!$F$6:$F$1034,$E62)</f>
        <v>85404000</v>
      </c>
      <c r="DB62" s="12">
        <f t="shared" si="89"/>
        <v>254316000</v>
      </c>
      <c r="DC62" s="12"/>
      <c r="DD62" s="12"/>
      <c r="DE62" s="12"/>
      <c r="DF62" s="12"/>
      <c r="DG62" s="12"/>
      <c r="DH62" s="12"/>
      <c r="DI62" s="12"/>
      <c r="DJ62" s="12"/>
      <c r="DK62" s="12"/>
      <c r="DL62" s="12">
        <f t="shared" si="163"/>
        <v>0</v>
      </c>
      <c r="DM62" s="12">
        <f t="shared" si="164"/>
        <v>254316000</v>
      </c>
      <c r="DN62" s="12"/>
      <c r="DO62" s="12"/>
      <c r="DP62" s="12"/>
      <c r="DQ62" s="12"/>
      <c r="DR62" s="12"/>
      <c r="DS62" s="12"/>
      <c r="DT62" s="12"/>
      <c r="DU62" s="12"/>
      <c r="DV62" s="12"/>
      <c r="DW62" s="12">
        <f t="shared" si="165"/>
        <v>0</v>
      </c>
      <c r="DX62" s="12"/>
      <c r="DY62" s="12"/>
      <c r="DZ62" s="12"/>
      <c r="EA62" s="12"/>
      <c r="EB62" s="12"/>
      <c r="EC62" s="12"/>
      <c r="ED62" s="12"/>
      <c r="EE62" s="12"/>
      <c r="EF62" s="12"/>
      <c r="EG62" s="12">
        <f t="shared" si="58"/>
        <v>0</v>
      </c>
      <c r="EH62" s="12">
        <f t="shared" si="59"/>
        <v>0</v>
      </c>
      <c r="EI62" s="12"/>
      <c r="EJ62" s="15">
        <f t="shared" si="60"/>
        <v>0</v>
      </c>
      <c r="EK62" s="15">
        <f t="shared" si="61"/>
        <v>1.0176000000000001</v>
      </c>
      <c r="EL62" s="15">
        <f t="shared" si="62"/>
        <v>1.0176000000000001</v>
      </c>
      <c r="EM62" s="16">
        <f t="shared" si="103"/>
        <v>1.0053000000000001</v>
      </c>
      <c r="EN62" s="16">
        <f t="shared" si="104"/>
        <v>8.8499999999999995E-2</v>
      </c>
      <c r="EO62" s="16">
        <f t="shared" si="105"/>
        <v>1.0938000000000001</v>
      </c>
      <c r="EP62" s="16">
        <f t="shared" si="92"/>
        <v>1.0063500000000001</v>
      </c>
      <c r="EQ62" s="16">
        <f t="shared" si="93"/>
        <v>0</v>
      </c>
      <c r="ER62" s="16">
        <f t="shared" si="94"/>
        <v>1.06755</v>
      </c>
      <c r="ES62" s="16">
        <f t="shared" si="95"/>
        <v>1.05965</v>
      </c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5">
        <f t="shared" si="166"/>
        <v>0</v>
      </c>
      <c r="FP62" s="15">
        <f t="shared" si="167"/>
        <v>0</v>
      </c>
      <c r="FQ62" s="15">
        <f t="shared" si="168"/>
        <v>0</v>
      </c>
      <c r="FR62" s="17">
        <f t="shared" si="80"/>
        <v>0</v>
      </c>
      <c r="FS62" s="17">
        <f t="shared" si="81"/>
        <v>0</v>
      </c>
      <c r="FT62" s="17">
        <f t="shared" si="82"/>
        <v>0</v>
      </c>
      <c r="FU62" s="18">
        <f t="shared" si="83"/>
        <v>0</v>
      </c>
      <c r="FV62" s="18">
        <f t="shared" si="84"/>
        <v>0</v>
      </c>
      <c r="FW62" s="18">
        <f t="shared" si="85"/>
        <v>0</v>
      </c>
      <c r="FX62" s="18">
        <f t="shared" si="86"/>
        <v>0</v>
      </c>
      <c r="FY62" s="18">
        <f t="shared" si="87"/>
        <v>0</v>
      </c>
      <c r="FZ62" s="19"/>
      <c r="GA62" s="36" t="str">
        <f>D62</f>
        <v>Lê Trường Vi</v>
      </c>
      <c r="GB62" s="36"/>
      <c r="GC62" s="37"/>
    </row>
    <row r="63" spans="1:185" hidden="1" x14ac:dyDescent="0.25">
      <c r="A63" s="8" t="s">
        <v>1271</v>
      </c>
      <c r="B63" s="8" t="s">
        <v>175</v>
      </c>
      <c r="C63" s="28" t="s">
        <v>176</v>
      </c>
      <c r="D63" s="9" t="s">
        <v>1392</v>
      </c>
      <c r="E63" s="9" t="s">
        <v>160</v>
      </c>
      <c r="F63" s="28" t="s">
        <v>80</v>
      </c>
      <c r="G63" s="28" t="s">
        <v>57</v>
      </c>
      <c r="H63" s="11">
        <v>3.5000000000000003E-2</v>
      </c>
      <c r="I63" s="11"/>
      <c r="J63" s="11">
        <v>0.01</v>
      </c>
      <c r="K63" s="11">
        <v>0.01</v>
      </c>
      <c r="L63" s="11">
        <v>5.0000000000000001E-3</v>
      </c>
      <c r="M63" s="11">
        <v>5.0000000000000001E-3</v>
      </c>
      <c r="N63" s="11"/>
      <c r="O63" s="12">
        <f t="shared" si="4"/>
        <v>0</v>
      </c>
      <c r="P63" s="12">
        <f t="shared" si="124"/>
        <v>0</v>
      </c>
      <c r="Q63" s="12">
        <f t="shared" si="6"/>
        <v>582435.4</v>
      </c>
      <c r="R63" s="12">
        <f t="shared" si="125"/>
        <v>582435.4</v>
      </c>
      <c r="S63" s="12">
        <f t="shared" si="8"/>
        <v>0</v>
      </c>
      <c r="T63" s="12">
        <f t="shared" si="126"/>
        <v>588264</v>
      </c>
      <c r="U63" s="12">
        <f t="shared" si="10"/>
        <v>0</v>
      </c>
      <c r="V63" s="12">
        <f t="shared" si="127"/>
        <v>588264</v>
      </c>
      <c r="W63" s="12">
        <f t="shared" si="88"/>
        <v>609600</v>
      </c>
      <c r="X63" s="12">
        <f t="shared" si="12"/>
        <v>0</v>
      </c>
      <c r="Y63" s="12">
        <f t="shared" si="128"/>
        <v>0</v>
      </c>
      <c r="Z63" s="12">
        <f t="shared" si="129"/>
        <v>0</v>
      </c>
      <c r="AA63" s="12">
        <f t="shared" si="130"/>
        <v>0</v>
      </c>
      <c r="AB63" s="12">
        <f t="shared" si="131"/>
        <v>0</v>
      </c>
      <c r="AC63" s="12"/>
      <c r="AD63" s="12"/>
      <c r="AE63" s="12"/>
      <c r="AF63" s="12">
        <f t="shared" si="17"/>
        <v>0</v>
      </c>
      <c r="AG63" s="12">
        <f t="shared" si="18"/>
        <v>0</v>
      </c>
      <c r="AH63" s="12">
        <f t="shared" si="19"/>
        <v>0</v>
      </c>
      <c r="AI63" s="12"/>
      <c r="AJ63" s="12"/>
      <c r="AK63" s="12"/>
      <c r="AL63" s="12">
        <f t="shared" si="20"/>
        <v>0</v>
      </c>
      <c r="AM63" s="12">
        <f t="shared" si="21"/>
        <v>0</v>
      </c>
      <c r="AN63" s="12">
        <f t="shared" si="22"/>
        <v>0</v>
      </c>
      <c r="AO63" s="12"/>
      <c r="AP63" s="12"/>
      <c r="AQ63" s="12"/>
      <c r="AR63" s="12">
        <f t="shared" si="23"/>
        <v>0</v>
      </c>
      <c r="AS63" s="12">
        <f t="shared" si="24"/>
        <v>0</v>
      </c>
      <c r="AT63" s="12">
        <f t="shared" si="25"/>
        <v>0</v>
      </c>
      <c r="AU63" s="12">
        <f t="shared" si="26"/>
        <v>0</v>
      </c>
      <c r="AV63" s="12">
        <f t="shared" si="27"/>
        <v>0</v>
      </c>
      <c r="AW63" s="12"/>
      <c r="AX63" s="12">
        <f t="shared" si="28"/>
        <v>0</v>
      </c>
      <c r="AY63" s="12">
        <f t="shared" si="29"/>
        <v>0</v>
      </c>
      <c r="AZ63" s="12">
        <f t="shared" si="30"/>
        <v>0</v>
      </c>
      <c r="BA63" s="12"/>
      <c r="BB63" s="12">
        <f t="shared" si="31"/>
        <v>0</v>
      </c>
      <c r="BC63" s="12">
        <f t="shared" si="32"/>
        <v>0</v>
      </c>
      <c r="BD63" s="12">
        <f t="shared" si="33"/>
        <v>0</v>
      </c>
      <c r="BE63" s="12"/>
      <c r="BF63" s="12">
        <f t="shared" si="34"/>
        <v>0</v>
      </c>
      <c r="BG63" s="12">
        <f t="shared" si="35"/>
        <v>0</v>
      </c>
      <c r="BH63" s="12">
        <f t="shared" si="36"/>
        <v>0</v>
      </c>
      <c r="BI63" s="12">
        <f t="shared" si="37"/>
        <v>0</v>
      </c>
      <c r="BJ63" s="12"/>
      <c r="BK63" s="12">
        <f t="shared" si="38"/>
        <v>0</v>
      </c>
      <c r="BL63" s="12">
        <f t="shared" si="39"/>
        <v>0</v>
      </c>
      <c r="BM63" s="12">
        <f t="shared" si="40"/>
        <v>0</v>
      </c>
      <c r="BN63" s="12"/>
      <c r="BO63" s="12">
        <f t="shared" si="41"/>
        <v>0</v>
      </c>
      <c r="BP63" s="12">
        <f t="shared" si="42"/>
        <v>0</v>
      </c>
      <c r="BQ63" s="12">
        <f t="shared" si="43"/>
        <v>0</v>
      </c>
      <c r="BR63" s="12"/>
      <c r="BS63" s="12">
        <f t="shared" si="44"/>
        <v>0</v>
      </c>
      <c r="BT63" s="12">
        <f t="shared" si="45"/>
        <v>0</v>
      </c>
      <c r="BU63" s="12">
        <f t="shared" si="46"/>
        <v>0</v>
      </c>
      <c r="BV63" s="12">
        <f t="shared" si="47"/>
        <v>0</v>
      </c>
      <c r="BW63" s="12">
        <f t="shared" si="48"/>
        <v>0</v>
      </c>
      <c r="BX63" s="12"/>
      <c r="BY63" s="12">
        <v>60000000</v>
      </c>
      <c r="BZ63" s="12">
        <v>60000000</v>
      </c>
      <c r="CA63" s="12">
        <f>SUMIFS('[1]TIẾN ĐỘ %'!$M$6:$M$1034,'[1]TIẾN ĐỘ %'!$G$6:$G$1034,$A63,'[1]TIẾN ĐỘ %'!$F$6:$F$1034,$E63)</f>
        <v>80000000</v>
      </c>
      <c r="CB63" s="12">
        <f t="shared" si="49"/>
        <v>200000000</v>
      </c>
      <c r="CC63" s="12"/>
      <c r="CD63" s="12"/>
      <c r="CE63" s="12"/>
      <c r="CF63" s="12">
        <f t="shared" si="160"/>
        <v>0</v>
      </c>
      <c r="CG63" s="12">
        <f t="shared" si="161"/>
        <v>200000000</v>
      </c>
      <c r="CH63" s="12"/>
      <c r="CI63" s="12"/>
      <c r="CJ63" s="12"/>
      <c r="CK63" s="12">
        <f t="shared" si="162"/>
        <v>0</v>
      </c>
      <c r="CL63" s="12"/>
      <c r="CM63" s="12"/>
      <c r="CN63" s="12"/>
      <c r="CO63" s="12">
        <f t="shared" ref="CO63:CO121" si="169">+SUM(CL63:CN63)</f>
        <v>0</v>
      </c>
      <c r="CP63" s="12">
        <f t="shared" ref="CP63:CP121" si="170">+CK63+CO63</f>
        <v>0</v>
      </c>
      <c r="CQ63" s="12"/>
      <c r="CR63" s="12">
        <v>0</v>
      </c>
      <c r="CS63" s="12">
        <v>60356000</v>
      </c>
      <c r="CT63" s="12">
        <v>60356000</v>
      </c>
      <c r="CU63" s="12">
        <v>60960000</v>
      </c>
      <c r="CV63" s="12">
        <v>0</v>
      </c>
      <c r="CW63" s="12">
        <v>60960000</v>
      </c>
      <c r="CX63" s="12">
        <v>60960000</v>
      </c>
      <c r="CY63" s="12">
        <f>SUMIFS('[1]DATA THÔ IN'!$P$4:$P$12031,'[1]DATA THÔ IN'!$H$4:$H$12031,$A63,'[1]DATA THÔ IN'!$AC$4:$AC$12031,$E63,'[1]DATA THÔ IN'!$AH$4:$AH$12031,"Tiến độ 1")</f>
        <v>0</v>
      </c>
      <c r="CZ63" s="12">
        <f>SUMIFS('[1]DATA THÔ IN'!$P$4:$P$12031,'[1]DATA THÔ IN'!$H$4:$H$12031,$A63,'[1]DATA THÔ IN'!$AC$4:$AC$12031,$E63,'[1]DATA THÔ IN'!$AH$4:$AH$12031,"Tiến độ 2")</f>
        <v>0</v>
      </c>
      <c r="DA63" s="12">
        <f>SUMIFS('[1]TIẾN ĐỘ %'!$N$6:$N$1034,'[1]TIẾN ĐỘ %'!$G$6:$G$1034,A63,'[1]TIẾN ĐỘ %'!$F$6:$F$1034,$E63)</f>
        <v>0</v>
      </c>
      <c r="DB63" s="12">
        <f t="shared" si="89"/>
        <v>121316000</v>
      </c>
      <c r="DC63" s="12"/>
      <c r="DD63" s="12"/>
      <c r="DE63" s="12"/>
      <c r="DF63" s="12"/>
      <c r="DG63" s="12"/>
      <c r="DH63" s="12"/>
      <c r="DI63" s="12"/>
      <c r="DJ63" s="12"/>
      <c r="DK63" s="12"/>
      <c r="DL63" s="12">
        <f t="shared" si="163"/>
        <v>0</v>
      </c>
      <c r="DM63" s="12">
        <f t="shared" si="164"/>
        <v>121316000</v>
      </c>
      <c r="DN63" s="12"/>
      <c r="DO63" s="12"/>
      <c r="DP63" s="12"/>
      <c r="DQ63" s="12"/>
      <c r="DR63" s="12"/>
      <c r="DS63" s="12"/>
      <c r="DT63" s="12"/>
      <c r="DU63" s="12"/>
      <c r="DV63" s="12"/>
      <c r="DW63" s="12">
        <f t="shared" si="165"/>
        <v>0</v>
      </c>
      <c r="DX63" s="12"/>
      <c r="DY63" s="12"/>
      <c r="DZ63" s="12"/>
      <c r="EA63" s="12"/>
      <c r="EB63" s="12"/>
      <c r="EC63" s="12"/>
      <c r="ED63" s="12"/>
      <c r="EE63" s="12"/>
      <c r="EF63" s="12"/>
      <c r="EG63" s="12">
        <f t="shared" ref="EG63:EG121" si="171">+EF63+EC63+DZ63</f>
        <v>0</v>
      </c>
      <c r="EH63" s="12">
        <f t="shared" ref="EH63:EH121" si="172">+EG63+DW63</f>
        <v>0</v>
      </c>
      <c r="EI63" s="12"/>
      <c r="EJ63" s="15">
        <f t="shared" si="60"/>
        <v>0</v>
      </c>
      <c r="EK63" s="15">
        <f t="shared" si="61"/>
        <v>1.0059333333333333</v>
      </c>
      <c r="EL63" s="15">
        <f t="shared" si="62"/>
        <v>1.0059333333333333</v>
      </c>
      <c r="EM63" s="16">
        <f t="shared" si="103"/>
        <v>1.016</v>
      </c>
      <c r="EN63" s="16">
        <f t="shared" si="104"/>
        <v>0</v>
      </c>
      <c r="EO63" s="16">
        <f t="shared" si="105"/>
        <v>1.016</v>
      </c>
      <c r="EP63" s="16">
        <f t="shared" si="92"/>
        <v>0</v>
      </c>
      <c r="EQ63" s="16">
        <f t="shared" si="93"/>
        <v>0</v>
      </c>
      <c r="ER63" s="16">
        <f t="shared" si="94"/>
        <v>0</v>
      </c>
      <c r="ES63" s="16">
        <f t="shared" si="95"/>
        <v>0.60658000000000001</v>
      </c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5">
        <f t="shared" si="166"/>
        <v>0</v>
      </c>
      <c r="FP63" s="15">
        <f t="shared" si="167"/>
        <v>0</v>
      </c>
      <c r="FQ63" s="15">
        <f t="shared" si="168"/>
        <v>0</v>
      </c>
      <c r="FR63" s="17">
        <f t="shared" si="80"/>
        <v>0</v>
      </c>
      <c r="FS63" s="17">
        <f t="shared" si="81"/>
        <v>0</v>
      </c>
      <c r="FT63" s="17">
        <f t="shared" si="82"/>
        <v>0</v>
      </c>
      <c r="FU63" s="18">
        <f t="shared" si="83"/>
        <v>0</v>
      </c>
      <c r="FV63" s="18">
        <f t="shared" si="84"/>
        <v>0</v>
      </c>
      <c r="FW63" s="18">
        <f t="shared" si="85"/>
        <v>0</v>
      </c>
      <c r="FX63" s="18">
        <f t="shared" si="86"/>
        <v>0</v>
      </c>
      <c r="FY63" s="18">
        <f t="shared" si="87"/>
        <v>0</v>
      </c>
      <c r="FZ63" s="19"/>
      <c r="GA63" s="36" t="s">
        <v>1005</v>
      </c>
      <c r="GB63" s="36"/>
      <c r="GC63" s="37"/>
    </row>
    <row r="64" spans="1:185" hidden="1" x14ac:dyDescent="0.25">
      <c r="A64" s="8" t="s">
        <v>1272</v>
      </c>
      <c r="B64" s="8" t="s">
        <v>177</v>
      </c>
      <c r="C64" s="28" t="s">
        <v>178</v>
      </c>
      <c r="D64" s="28" t="s">
        <v>1391</v>
      </c>
      <c r="E64" s="9" t="s">
        <v>160</v>
      </c>
      <c r="F64" s="28" t="s">
        <v>67</v>
      </c>
      <c r="G64" s="28" t="s">
        <v>57</v>
      </c>
      <c r="H64" s="11">
        <v>3.5000000000000003E-2</v>
      </c>
      <c r="I64" s="11"/>
      <c r="J64" s="11">
        <v>0.01</v>
      </c>
      <c r="K64" s="11">
        <v>0.01</v>
      </c>
      <c r="L64" s="11">
        <v>5.0000000000000001E-3</v>
      </c>
      <c r="M64" s="11">
        <v>5.0000000000000001E-3</v>
      </c>
      <c r="N64" s="11"/>
      <c r="O64" s="12">
        <f t="shared" si="4"/>
        <v>0</v>
      </c>
      <c r="P64" s="12">
        <f t="shared" si="124"/>
        <v>0</v>
      </c>
      <c r="Q64" s="12">
        <f t="shared" si="6"/>
        <v>0</v>
      </c>
      <c r="R64" s="12">
        <f t="shared" si="125"/>
        <v>0</v>
      </c>
      <c r="S64" s="12">
        <f t="shared" si="8"/>
        <v>0</v>
      </c>
      <c r="T64" s="12">
        <f t="shared" si="126"/>
        <v>0</v>
      </c>
      <c r="U64" s="12">
        <f t="shared" si="10"/>
        <v>0</v>
      </c>
      <c r="V64" s="12">
        <f t="shared" si="127"/>
        <v>0</v>
      </c>
      <c r="W64" s="12">
        <f t="shared" si="88"/>
        <v>0</v>
      </c>
      <c r="X64" s="12">
        <f t="shared" si="12"/>
        <v>0</v>
      </c>
      <c r="Y64" s="12">
        <f t="shared" si="128"/>
        <v>274214.39999999997</v>
      </c>
      <c r="Z64" s="12">
        <f t="shared" si="129"/>
        <v>0</v>
      </c>
      <c r="AA64" s="12">
        <f t="shared" si="130"/>
        <v>274214.39999999997</v>
      </c>
      <c r="AB64" s="12">
        <f t="shared" si="131"/>
        <v>0</v>
      </c>
      <c r="AC64" s="12"/>
      <c r="AD64" s="12"/>
      <c r="AE64" s="12"/>
      <c r="AF64" s="12">
        <f t="shared" si="17"/>
        <v>0</v>
      </c>
      <c r="AG64" s="12">
        <f t="shared" si="18"/>
        <v>0</v>
      </c>
      <c r="AH64" s="12">
        <f t="shared" si="19"/>
        <v>0</v>
      </c>
      <c r="AI64" s="12"/>
      <c r="AJ64" s="12"/>
      <c r="AK64" s="12"/>
      <c r="AL64" s="12">
        <f t="shared" si="20"/>
        <v>0</v>
      </c>
      <c r="AM64" s="12">
        <f t="shared" si="21"/>
        <v>0</v>
      </c>
      <c r="AN64" s="12">
        <f t="shared" si="22"/>
        <v>0</v>
      </c>
      <c r="AO64" s="12"/>
      <c r="AP64" s="12"/>
      <c r="AQ64" s="12"/>
      <c r="AR64" s="12">
        <f t="shared" si="23"/>
        <v>0</v>
      </c>
      <c r="AS64" s="12">
        <f t="shared" si="24"/>
        <v>0</v>
      </c>
      <c r="AT64" s="12">
        <f t="shared" si="25"/>
        <v>0</v>
      </c>
      <c r="AU64" s="12">
        <f t="shared" si="26"/>
        <v>0</v>
      </c>
      <c r="AV64" s="12">
        <f t="shared" si="27"/>
        <v>0</v>
      </c>
      <c r="AW64" s="12"/>
      <c r="AX64" s="12">
        <f t="shared" si="28"/>
        <v>0</v>
      </c>
      <c r="AY64" s="12">
        <f t="shared" si="29"/>
        <v>0</v>
      </c>
      <c r="AZ64" s="12">
        <f t="shared" si="30"/>
        <v>0</v>
      </c>
      <c r="BA64" s="12"/>
      <c r="BB64" s="12">
        <f t="shared" si="31"/>
        <v>0</v>
      </c>
      <c r="BC64" s="12">
        <f t="shared" si="32"/>
        <v>0</v>
      </c>
      <c r="BD64" s="12">
        <f t="shared" si="33"/>
        <v>0</v>
      </c>
      <c r="BE64" s="12"/>
      <c r="BF64" s="12">
        <f t="shared" si="34"/>
        <v>0</v>
      </c>
      <c r="BG64" s="12">
        <f t="shared" si="35"/>
        <v>0</v>
      </c>
      <c r="BH64" s="12">
        <f t="shared" si="36"/>
        <v>0</v>
      </c>
      <c r="BI64" s="12">
        <f t="shared" si="37"/>
        <v>0</v>
      </c>
      <c r="BJ64" s="12"/>
      <c r="BK64" s="12">
        <f t="shared" si="38"/>
        <v>0</v>
      </c>
      <c r="BL64" s="12">
        <f t="shared" si="39"/>
        <v>0</v>
      </c>
      <c r="BM64" s="12">
        <f t="shared" si="40"/>
        <v>0</v>
      </c>
      <c r="BN64" s="12"/>
      <c r="BO64" s="12">
        <f t="shared" si="41"/>
        <v>0</v>
      </c>
      <c r="BP64" s="12">
        <f t="shared" si="42"/>
        <v>0</v>
      </c>
      <c r="BQ64" s="12">
        <f t="shared" si="43"/>
        <v>0</v>
      </c>
      <c r="BR64" s="12"/>
      <c r="BS64" s="12">
        <f t="shared" si="44"/>
        <v>0</v>
      </c>
      <c r="BT64" s="12">
        <f t="shared" si="45"/>
        <v>0</v>
      </c>
      <c r="BU64" s="12">
        <f t="shared" si="46"/>
        <v>0</v>
      </c>
      <c r="BV64" s="12">
        <f t="shared" si="47"/>
        <v>0</v>
      </c>
      <c r="BW64" s="12">
        <f t="shared" si="48"/>
        <v>0</v>
      </c>
      <c r="BX64" s="12"/>
      <c r="BY64" s="12">
        <v>20000000</v>
      </c>
      <c r="BZ64" s="12">
        <v>30000000</v>
      </c>
      <c r="CA64" s="12">
        <f>SUMIFS('[1]TIẾN ĐỘ %'!$M$6:$M$1034,'[1]TIẾN ĐỘ %'!$G$6:$G$1034,$A64,'[1]TIẾN ĐỘ %'!$F$6:$F$1034,$E64)</f>
        <v>20000000</v>
      </c>
      <c r="CB64" s="12">
        <f t="shared" si="49"/>
        <v>70000000</v>
      </c>
      <c r="CC64" s="12"/>
      <c r="CD64" s="12"/>
      <c r="CE64" s="12"/>
      <c r="CF64" s="12">
        <f t="shared" si="160"/>
        <v>0</v>
      </c>
      <c r="CG64" s="12">
        <f t="shared" si="161"/>
        <v>70000000</v>
      </c>
      <c r="CH64" s="12"/>
      <c r="CI64" s="12"/>
      <c r="CJ64" s="12"/>
      <c r="CK64" s="12">
        <f t="shared" si="162"/>
        <v>0</v>
      </c>
      <c r="CL64" s="12"/>
      <c r="CM64" s="12"/>
      <c r="CN64" s="12"/>
      <c r="CO64" s="12">
        <f t="shared" si="169"/>
        <v>0</v>
      </c>
      <c r="CP64" s="12">
        <f t="shared" si="170"/>
        <v>0</v>
      </c>
      <c r="CQ64" s="12"/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f>SUMIFS('[1]DATA THÔ IN'!$P$4:$P$12031,'[1]DATA THÔ IN'!$H$4:$H$12031,$A64,'[1]DATA THÔ IN'!$AC$4:$AC$12031,$E64,'[1]DATA THÔ IN'!$AH$4:$AH$12031,"Tiến độ 1")</f>
        <v>28416000</v>
      </c>
      <c r="CZ64" s="12">
        <f>SUMIFS('[1]DATA THÔ IN'!$P$4:$P$12031,'[1]DATA THÔ IN'!$H$4:$H$12031,$A64,'[1]DATA THÔ IN'!$AC$4:$AC$12031,$E64,'[1]DATA THÔ IN'!$AH$4:$AH$12031,"Tiến độ 2")</f>
        <v>0</v>
      </c>
      <c r="DA64" s="12">
        <f>SUMIFS('[1]TIẾN ĐỘ %'!$N$6:$N$1034,'[1]TIẾN ĐỘ %'!$G$6:$G$1034,A64,'[1]TIẾN ĐỘ %'!$F$6:$F$1034,$E64)</f>
        <v>28416000</v>
      </c>
      <c r="DB64" s="12">
        <f t="shared" si="89"/>
        <v>28416000</v>
      </c>
      <c r="DC64" s="12"/>
      <c r="DD64" s="12"/>
      <c r="DE64" s="12"/>
      <c r="DF64" s="12"/>
      <c r="DG64" s="12"/>
      <c r="DH64" s="12"/>
      <c r="DI64" s="12"/>
      <c r="DJ64" s="12"/>
      <c r="DK64" s="12"/>
      <c r="DL64" s="12">
        <f t="shared" si="163"/>
        <v>0</v>
      </c>
      <c r="DM64" s="12">
        <f t="shared" si="164"/>
        <v>28416000</v>
      </c>
      <c r="DN64" s="12"/>
      <c r="DO64" s="12"/>
      <c r="DP64" s="12"/>
      <c r="DQ64" s="12"/>
      <c r="DR64" s="12"/>
      <c r="DS64" s="12"/>
      <c r="DT64" s="12"/>
      <c r="DU64" s="12"/>
      <c r="DV64" s="12"/>
      <c r="DW64" s="12">
        <f t="shared" si="165"/>
        <v>0</v>
      </c>
      <c r="DX64" s="12"/>
      <c r="DY64" s="12"/>
      <c r="DZ64" s="12"/>
      <c r="EA64" s="12"/>
      <c r="EB64" s="12"/>
      <c r="EC64" s="12"/>
      <c r="ED64" s="12"/>
      <c r="EE64" s="12"/>
      <c r="EF64" s="12"/>
      <c r="EG64" s="12">
        <f t="shared" si="171"/>
        <v>0</v>
      </c>
      <c r="EH64" s="12">
        <f t="shared" si="172"/>
        <v>0</v>
      </c>
      <c r="EI64" s="12"/>
      <c r="EJ64" s="15">
        <f t="shared" si="60"/>
        <v>0</v>
      </c>
      <c r="EK64" s="15">
        <f t="shared" si="61"/>
        <v>0</v>
      </c>
      <c r="EL64" s="15">
        <f t="shared" si="62"/>
        <v>0</v>
      </c>
      <c r="EM64" s="16">
        <f t="shared" si="103"/>
        <v>0</v>
      </c>
      <c r="EN64" s="16">
        <f t="shared" si="104"/>
        <v>0</v>
      </c>
      <c r="EO64" s="16">
        <f t="shared" si="105"/>
        <v>0</v>
      </c>
      <c r="EP64" s="16">
        <f t="shared" si="92"/>
        <v>1.4208000000000001</v>
      </c>
      <c r="EQ64" s="16">
        <f t="shared" si="93"/>
        <v>0</v>
      </c>
      <c r="ER64" s="16">
        <f t="shared" si="94"/>
        <v>1.4208000000000001</v>
      </c>
      <c r="ES64" s="16">
        <f t="shared" si="95"/>
        <v>0.40594285714285716</v>
      </c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5">
        <f t="shared" si="166"/>
        <v>0</v>
      </c>
      <c r="FP64" s="15">
        <f t="shared" si="167"/>
        <v>0</v>
      </c>
      <c r="FQ64" s="15">
        <f t="shared" si="168"/>
        <v>0</v>
      </c>
      <c r="FR64" s="17">
        <f t="shared" si="80"/>
        <v>0</v>
      </c>
      <c r="FS64" s="17">
        <f t="shared" si="81"/>
        <v>0</v>
      </c>
      <c r="FT64" s="17">
        <f t="shared" si="82"/>
        <v>0</v>
      </c>
      <c r="FU64" s="18">
        <f t="shared" si="83"/>
        <v>0</v>
      </c>
      <c r="FV64" s="18">
        <f t="shared" si="84"/>
        <v>0</v>
      </c>
      <c r="FW64" s="18">
        <f t="shared" si="85"/>
        <v>0</v>
      </c>
      <c r="FX64" s="18">
        <f t="shared" si="86"/>
        <v>0</v>
      </c>
      <c r="FY64" s="18">
        <f t="shared" si="87"/>
        <v>0</v>
      </c>
      <c r="FZ64" s="19"/>
      <c r="GA64" s="36" t="str">
        <f>D64</f>
        <v>Huỳnh Văn Điền</v>
      </c>
      <c r="GB64" s="36"/>
      <c r="GC64" s="37"/>
    </row>
    <row r="65" spans="1:185" hidden="1" x14ac:dyDescent="0.25">
      <c r="A65" s="8" t="s">
        <v>1277</v>
      </c>
      <c r="B65" s="8" t="s">
        <v>185</v>
      </c>
      <c r="C65" s="28" t="s">
        <v>186</v>
      </c>
      <c r="D65" s="28" t="s">
        <v>76</v>
      </c>
      <c r="E65" s="9" t="s">
        <v>160</v>
      </c>
      <c r="F65" s="28" t="s">
        <v>96</v>
      </c>
      <c r="G65" s="28" t="s">
        <v>57</v>
      </c>
      <c r="H65" s="11">
        <v>3.5000000000000003E-2</v>
      </c>
      <c r="I65" s="11"/>
      <c r="J65" s="11">
        <v>0.01</v>
      </c>
      <c r="K65" s="11">
        <v>0.01</v>
      </c>
      <c r="L65" s="11">
        <v>5.0000000000000001E-3</v>
      </c>
      <c r="M65" s="11">
        <v>5.0000000000000001E-3</v>
      </c>
      <c r="N65" s="11"/>
      <c r="O65" s="12">
        <f t="shared" si="4"/>
        <v>0</v>
      </c>
      <c r="P65" s="12">
        <f t="shared" si="124"/>
        <v>384456</v>
      </c>
      <c r="Q65" s="12">
        <f t="shared" si="6"/>
        <v>108157.2</v>
      </c>
      <c r="R65" s="12">
        <f t="shared" si="125"/>
        <v>492613.2</v>
      </c>
      <c r="S65" s="12">
        <f t="shared" si="8"/>
        <v>0</v>
      </c>
      <c r="T65" s="12">
        <f t="shared" si="126"/>
        <v>486360</v>
      </c>
      <c r="U65" s="12">
        <f t="shared" si="10"/>
        <v>0</v>
      </c>
      <c r="V65" s="12">
        <f t="shared" si="127"/>
        <v>486360</v>
      </c>
      <c r="W65" s="12">
        <f t="shared" si="88"/>
        <v>504000</v>
      </c>
      <c r="X65" s="12">
        <f t="shared" si="12"/>
        <v>0</v>
      </c>
      <c r="Y65" s="12">
        <f t="shared" si="128"/>
        <v>698505.6</v>
      </c>
      <c r="Z65" s="12">
        <f t="shared" si="129"/>
        <v>0</v>
      </c>
      <c r="AA65" s="12">
        <f t="shared" si="130"/>
        <v>698505.6</v>
      </c>
      <c r="AB65" s="12">
        <f t="shared" si="131"/>
        <v>838739.4</v>
      </c>
      <c r="AC65" s="12"/>
      <c r="AD65" s="12"/>
      <c r="AE65" s="12"/>
      <c r="AF65" s="12">
        <f t="shared" si="17"/>
        <v>0</v>
      </c>
      <c r="AG65" s="12">
        <f t="shared" si="18"/>
        <v>0</v>
      </c>
      <c r="AH65" s="12">
        <f t="shared" si="19"/>
        <v>0</v>
      </c>
      <c r="AI65" s="12"/>
      <c r="AJ65" s="12"/>
      <c r="AK65" s="12"/>
      <c r="AL65" s="12">
        <f t="shared" si="20"/>
        <v>0</v>
      </c>
      <c r="AM65" s="12">
        <f t="shared" si="21"/>
        <v>0</v>
      </c>
      <c r="AN65" s="12">
        <f t="shared" si="22"/>
        <v>0</v>
      </c>
      <c r="AO65" s="12"/>
      <c r="AP65" s="12"/>
      <c r="AQ65" s="12"/>
      <c r="AR65" s="12">
        <f t="shared" si="23"/>
        <v>0</v>
      </c>
      <c r="AS65" s="12">
        <f t="shared" si="24"/>
        <v>0</v>
      </c>
      <c r="AT65" s="12">
        <f t="shared" si="25"/>
        <v>0</v>
      </c>
      <c r="AU65" s="12">
        <f t="shared" si="26"/>
        <v>0</v>
      </c>
      <c r="AV65" s="12">
        <f t="shared" si="27"/>
        <v>0</v>
      </c>
      <c r="AW65" s="12"/>
      <c r="AX65" s="12">
        <f t="shared" si="28"/>
        <v>0</v>
      </c>
      <c r="AY65" s="12">
        <f t="shared" si="29"/>
        <v>0</v>
      </c>
      <c r="AZ65" s="12">
        <f t="shared" si="30"/>
        <v>0</v>
      </c>
      <c r="BA65" s="12"/>
      <c r="BB65" s="12">
        <f t="shared" si="31"/>
        <v>0</v>
      </c>
      <c r="BC65" s="12">
        <f t="shared" si="32"/>
        <v>0</v>
      </c>
      <c r="BD65" s="12">
        <f t="shared" si="33"/>
        <v>0</v>
      </c>
      <c r="BE65" s="12"/>
      <c r="BF65" s="12">
        <f t="shared" si="34"/>
        <v>0</v>
      </c>
      <c r="BG65" s="12">
        <f t="shared" si="35"/>
        <v>0</v>
      </c>
      <c r="BH65" s="12">
        <f t="shared" si="36"/>
        <v>0</v>
      </c>
      <c r="BI65" s="12">
        <f t="shared" si="37"/>
        <v>0</v>
      </c>
      <c r="BJ65" s="12"/>
      <c r="BK65" s="12">
        <f t="shared" si="38"/>
        <v>0</v>
      </c>
      <c r="BL65" s="12">
        <f t="shared" si="39"/>
        <v>0</v>
      </c>
      <c r="BM65" s="12">
        <f t="shared" si="40"/>
        <v>0</v>
      </c>
      <c r="BN65" s="12"/>
      <c r="BO65" s="12">
        <f t="shared" si="41"/>
        <v>0</v>
      </c>
      <c r="BP65" s="12">
        <f t="shared" si="42"/>
        <v>0</v>
      </c>
      <c r="BQ65" s="12">
        <f t="shared" si="43"/>
        <v>0</v>
      </c>
      <c r="BR65" s="12"/>
      <c r="BS65" s="12">
        <f t="shared" si="44"/>
        <v>0</v>
      </c>
      <c r="BT65" s="12">
        <f t="shared" si="45"/>
        <v>0</v>
      </c>
      <c r="BU65" s="12">
        <f t="shared" si="46"/>
        <v>0</v>
      </c>
      <c r="BV65" s="12">
        <f t="shared" si="47"/>
        <v>0</v>
      </c>
      <c r="BW65" s="12">
        <f t="shared" si="48"/>
        <v>0</v>
      </c>
      <c r="BX65" s="12"/>
      <c r="BY65" s="12">
        <v>50000000</v>
      </c>
      <c r="BZ65" s="12">
        <v>50000000</v>
      </c>
      <c r="CA65" s="12">
        <f>SUMIFS('[1]TIẾN ĐỘ %'!$M$6:$M$1034,'[1]TIẾN ĐỘ %'!$G$6:$G$1034,$A65,'[1]TIẾN ĐỘ %'!$F$6:$F$1034,$E65)</f>
        <v>60000000</v>
      </c>
      <c r="CB65" s="12">
        <f t="shared" si="49"/>
        <v>160000000</v>
      </c>
      <c r="CC65" s="12"/>
      <c r="CD65" s="12"/>
      <c r="CE65" s="12"/>
      <c r="CF65" s="12">
        <f t="shared" si="160"/>
        <v>0</v>
      </c>
      <c r="CG65" s="12">
        <f t="shared" si="161"/>
        <v>160000000</v>
      </c>
      <c r="CH65" s="12"/>
      <c r="CI65" s="12"/>
      <c r="CJ65" s="12"/>
      <c r="CK65" s="12">
        <f t="shared" si="162"/>
        <v>0</v>
      </c>
      <c r="CL65" s="12"/>
      <c r="CM65" s="12"/>
      <c r="CN65" s="12"/>
      <c r="CO65" s="12">
        <f t="shared" si="169"/>
        <v>0</v>
      </c>
      <c r="CP65" s="12">
        <f t="shared" si="170"/>
        <v>0</v>
      </c>
      <c r="CQ65" s="12"/>
      <c r="CR65" s="12">
        <v>39840000</v>
      </c>
      <c r="CS65" s="12">
        <v>11208000</v>
      </c>
      <c r="CT65" s="12">
        <v>51048000</v>
      </c>
      <c r="CU65" s="12">
        <v>50400000</v>
      </c>
      <c r="CV65" s="12">
        <v>0</v>
      </c>
      <c r="CW65" s="12">
        <v>50400000</v>
      </c>
      <c r="CX65" s="12">
        <v>50400000</v>
      </c>
      <c r="CY65" s="12">
        <f>SUMIFS('[1]DATA THÔ IN'!$P$4:$P$12031,'[1]DATA THÔ IN'!$H$4:$H$12031,$A65,'[1]DATA THÔ IN'!$AC$4:$AC$12031,$E65,'[1]DATA THÔ IN'!$AH$4:$AH$12031,"Tiến độ 1")</f>
        <v>72384000</v>
      </c>
      <c r="CZ65" s="12">
        <f>SUMIFS('[1]DATA THÔ IN'!$P$4:$P$12031,'[1]DATA THÔ IN'!$H$4:$H$12031,$A65,'[1]DATA THÔ IN'!$AC$4:$AC$12031,$E65,'[1]DATA THÔ IN'!$AH$4:$AH$12031,"Tiến độ 2")</f>
        <v>0</v>
      </c>
      <c r="DA65" s="12">
        <f>SUMIFS('[1]TIẾN ĐỘ %'!$N$6:$N$1034,'[1]TIẾN ĐỘ %'!$G$6:$G$1034,A65,'[1]TIẾN ĐỘ %'!$F$6:$F$1034,$E65)</f>
        <v>72384000</v>
      </c>
      <c r="DB65" s="12">
        <f t="shared" si="89"/>
        <v>173832000</v>
      </c>
      <c r="DC65" s="12"/>
      <c r="DD65" s="12"/>
      <c r="DE65" s="12"/>
      <c r="DF65" s="12"/>
      <c r="DG65" s="12"/>
      <c r="DH65" s="12"/>
      <c r="DI65" s="12"/>
      <c r="DJ65" s="12"/>
      <c r="DK65" s="12"/>
      <c r="DL65" s="12">
        <f t="shared" si="163"/>
        <v>0</v>
      </c>
      <c r="DM65" s="12">
        <f t="shared" si="164"/>
        <v>173832000</v>
      </c>
      <c r="DN65" s="12"/>
      <c r="DO65" s="12"/>
      <c r="DP65" s="12"/>
      <c r="DQ65" s="12"/>
      <c r="DR65" s="12"/>
      <c r="DS65" s="12"/>
      <c r="DT65" s="12"/>
      <c r="DU65" s="12"/>
      <c r="DV65" s="12"/>
      <c r="DW65" s="12">
        <f t="shared" si="165"/>
        <v>0</v>
      </c>
      <c r="DX65" s="12"/>
      <c r="DY65" s="12"/>
      <c r="DZ65" s="12"/>
      <c r="EA65" s="12"/>
      <c r="EB65" s="12"/>
      <c r="EC65" s="12"/>
      <c r="ED65" s="12"/>
      <c r="EE65" s="12"/>
      <c r="EF65" s="12"/>
      <c r="EG65" s="12">
        <f t="shared" si="171"/>
        <v>0</v>
      </c>
      <c r="EH65" s="12">
        <f t="shared" si="172"/>
        <v>0</v>
      </c>
      <c r="EI65" s="12"/>
      <c r="EJ65" s="15">
        <f t="shared" si="60"/>
        <v>0.79679999999999995</v>
      </c>
      <c r="EK65" s="15">
        <f t="shared" si="61"/>
        <v>0.22416</v>
      </c>
      <c r="EL65" s="15">
        <f t="shared" si="62"/>
        <v>1.0209600000000001</v>
      </c>
      <c r="EM65" s="16">
        <f t="shared" si="103"/>
        <v>1.008</v>
      </c>
      <c r="EN65" s="16">
        <f t="shared" si="104"/>
        <v>0</v>
      </c>
      <c r="EO65" s="16">
        <f t="shared" si="105"/>
        <v>1.008</v>
      </c>
      <c r="EP65" s="16">
        <f t="shared" si="92"/>
        <v>1.2063999999999999</v>
      </c>
      <c r="EQ65" s="16">
        <f t="shared" si="93"/>
        <v>0</v>
      </c>
      <c r="ER65" s="16">
        <f t="shared" si="94"/>
        <v>1.2063999999999999</v>
      </c>
      <c r="ES65" s="16">
        <f t="shared" si="95"/>
        <v>1.0864499999999999</v>
      </c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5">
        <f t="shared" si="166"/>
        <v>0</v>
      </c>
      <c r="FP65" s="15">
        <f t="shared" si="167"/>
        <v>0</v>
      </c>
      <c r="FQ65" s="15">
        <f t="shared" si="168"/>
        <v>0</v>
      </c>
      <c r="FR65" s="17">
        <f t="shared" si="80"/>
        <v>0</v>
      </c>
      <c r="FS65" s="17">
        <f t="shared" si="81"/>
        <v>0</v>
      </c>
      <c r="FT65" s="17">
        <f t="shared" si="82"/>
        <v>0</v>
      </c>
      <c r="FU65" s="18">
        <f t="shared" si="83"/>
        <v>0</v>
      </c>
      <c r="FV65" s="18">
        <f t="shared" si="84"/>
        <v>0</v>
      </c>
      <c r="FW65" s="18">
        <f t="shared" si="85"/>
        <v>0</v>
      </c>
      <c r="FX65" s="18">
        <f t="shared" si="86"/>
        <v>0</v>
      </c>
      <c r="FY65" s="18">
        <f t="shared" si="87"/>
        <v>0</v>
      </c>
      <c r="FZ65" s="19"/>
      <c r="GA65" s="36" t="str">
        <f>D65</f>
        <v>Lê Trường Vi</v>
      </c>
      <c r="GB65" s="36"/>
      <c r="GC65" s="37"/>
    </row>
    <row r="66" spans="1:185" hidden="1" x14ac:dyDescent="0.25">
      <c r="A66" s="8" t="s">
        <v>1278</v>
      </c>
      <c r="B66" s="8" t="s">
        <v>189</v>
      </c>
      <c r="C66" s="28" t="s">
        <v>190</v>
      </c>
      <c r="D66" s="28" t="s">
        <v>55</v>
      </c>
      <c r="E66" s="9" t="s">
        <v>160</v>
      </c>
      <c r="F66" s="28" t="s">
        <v>70</v>
      </c>
      <c r="G66" s="28" t="s">
        <v>57</v>
      </c>
      <c r="H66" s="11">
        <v>3.5000000000000003E-2</v>
      </c>
      <c r="I66" s="11"/>
      <c r="J66" s="11">
        <v>0.01</v>
      </c>
      <c r="K66" s="11">
        <v>0.01</v>
      </c>
      <c r="L66" s="11">
        <v>5.0000000000000001E-3</v>
      </c>
      <c r="M66" s="11">
        <v>5.0000000000000001E-3</v>
      </c>
      <c r="N66" s="11"/>
      <c r="O66" s="12">
        <f t="shared" si="4"/>
        <v>0</v>
      </c>
      <c r="P66" s="12">
        <f t="shared" si="124"/>
        <v>0</v>
      </c>
      <c r="Q66" s="12">
        <f t="shared" si="6"/>
        <v>0</v>
      </c>
      <c r="R66" s="12">
        <f t="shared" si="125"/>
        <v>399162.60000000003</v>
      </c>
      <c r="S66" s="12">
        <f t="shared" si="8"/>
        <v>0</v>
      </c>
      <c r="T66" s="12">
        <f t="shared" si="126"/>
        <v>0</v>
      </c>
      <c r="U66" s="12">
        <f t="shared" si="10"/>
        <v>0</v>
      </c>
      <c r="V66" s="12">
        <f t="shared" si="127"/>
        <v>0</v>
      </c>
      <c r="W66" s="12">
        <f t="shared" si="88"/>
        <v>0</v>
      </c>
      <c r="X66" s="12">
        <f t="shared" si="12"/>
        <v>0</v>
      </c>
      <c r="Y66" s="12">
        <f t="shared" si="128"/>
        <v>0</v>
      </c>
      <c r="Z66" s="12">
        <f t="shared" si="129"/>
        <v>0</v>
      </c>
      <c r="AA66" s="12">
        <f t="shared" si="130"/>
        <v>398583.6</v>
      </c>
      <c r="AB66" s="12">
        <f t="shared" si="131"/>
        <v>0</v>
      </c>
      <c r="AC66" s="12"/>
      <c r="AD66" s="12"/>
      <c r="AE66" s="12"/>
      <c r="AF66" s="12">
        <f t="shared" si="17"/>
        <v>0</v>
      </c>
      <c r="AG66" s="12">
        <f t="shared" si="18"/>
        <v>0</v>
      </c>
      <c r="AH66" s="12">
        <f t="shared" si="19"/>
        <v>0</v>
      </c>
      <c r="AI66" s="12"/>
      <c r="AJ66" s="12"/>
      <c r="AK66" s="12"/>
      <c r="AL66" s="12">
        <f t="shared" si="20"/>
        <v>0</v>
      </c>
      <c r="AM66" s="12">
        <f t="shared" si="21"/>
        <v>0</v>
      </c>
      <c r="AN66" s="12">
        <f t="shared" si="22"/>
        <v>0</v>
      </c>
      <c r="AO66" s="12"/>
      <c r="AP66" s="12"/>
      <c r="AQ66" s="12"/>
      <c r="AR66" s="12">
        <f t="shared" si="23"/>
        <v>0</v>
      </c>
      <c r="AS66" s="12">
        <f t="shared" si="24"/>
        <v>0</v>
      </c>
      <c r="AT66" s="12">
        <f t="shared" si="25"/>
        <v>0</v>
      </c>
      <c r="AU66" s="12">
        <f t="shared" si="26"/>
        <v>0</v>
      </c>
      <c r="AV66" s="12">
        <f t="shared" si="27"/>
        <v>0</v>
      </c>
      <c r="AW66" s="12"/>
      <c r="AX66" s="12">
        <f t="shared" si="28"/>
        <v>0</v>
      </c>
      <c r="AY66" s="12">
        <f t="shared" si="29"/>
        <v>0</v>
      </c>
      <c r="AZ66" s="12">
        <f t="shared" si="30"/>
        <v>0</v>
      </c>
      <c r="BA66" s="12"/>
      <c r="BB66" s="12">
        <f t="shared" si="31"/>
        <v>0</v>
      </c>
      <c r="BC66" s="12">
        <f t="shared" si="32"/>
        <v>0</v>
      </c>
      <c r="BD66" s="12">
        <f t="shared" si="33"/>
        <v>0</v>
      </c>
      <c r="BE66" s="12"/>
      <c r="BF66" s="12">
        <f t="shared" si="34"/>
        <v>0</v>
      </c>
      <c r="BG66" s="12">
        <f t="shared" si="35"/>
        <v>0</v>
      </c>
      <c r="BH66" s="12">
        <f t="shared" si="36"/>
        <v>0</v>
      </c>
      <c r="BI66" s="12">
        <f t="shared" si="37"/>
        <v>0</v>
      </c>
      <c r="BJ66" s="12"/>
      <c r="BK66" s="12">
        <f t="shared" si="38"/>
        <v>0</v>
      </c>
      <c r="BL66" s="12">
        <f t="shared" si="39"/>
        <v>0</v>
      </c>
      <c r="BM66" s="12">
        <f t="shared" si="40"/>
        <v>0</v>
      </c>
      <c r="BN66" s="12"/>
      <c r="BO66" s="12">
        <f t="shared" si="41"/>
        <v>0</v>
      </c>
      <c r="BP66" s="12">
        <f t="shared" si="42"/>
        <v>0</v>
      </c>
      <c r="BQ66" s="12">
        <f t="shared" si="43"/>
        <v>0</v>
      </c>
      <c r="BR66" s="12"/>
      <c r="BS66" s="12">
        <f t="shared" si="44"/>
        <v>0</v>
      </c>
      <c r="BT66" s="12">
        <f t="shared" si="45"/>
        <v>0</v>
      </c>
      <c r="BU66" s="12">
        <f t="shared" si="46"/>
        <v>0</v>
      </c>
      <c r="BV66" s="12">
        <f t="shared" si="47"/>
        <v>0</v>
      </c>
      <c r="BW66" s="12">
        <f t="shared" si="48"/>
        <v>0</v>
      </c>
      <c r="BX66" s="12"/>
      <c r="BY66" s="12">
        <v>40000000</v>
      </c>
      <c r="BZ66" s="12">
        <v>40000000</v>
      </c>
      <c r="CA66" s="12">
        <f>SUMIFS('[1]TIẾN ĐỘ %'!$M$6:$M$1034,'[1]TIẾN ĐỘ %'!$G$6:$G$1034,$A66,'[1]TIẾN ĐỘ %'!$F$6:$F$1034,$E66)</f>
        <v>40000000</v>
      </c>
      <c r="CB66" s="12">
        <f t="shared" si="49"/>
        <v>120000000</v>
      </c>
      <c r="CC66" s="12"/>
      <c r="CD66" s="12"/>
      <c r="CE66" s="12"/>
      <c r="CF66" s="12">
        <f t="shared" si="160"/>
        <v>0</v>
      </c>
      <c r="CG66" s="12">
        <f t="shared" si="161"/>
        <v>120000000</v>
      </c>
      <c r="CH66" s="12"/>
      <c r="CI66" s="12"/>
      <c r="CJ66" s="12"/>
      <c r="CK66" s="12">
        <f t="shared" si="162"/>
        <v>0</v>
      </c>
      <c r="CL66" s="12"/>
      <c r="CM66" s="12"/>
      <c r="CN66" s="12"/>
      <c r="CO66" s="12">
        <f t="shared" si="169"/>
        <v>0</v>
      </c>
      <c r="CP66" s="12">
        <f t="shared" si="170"/>
        <v>0</v>
      </c>
      <c r="CQ66" s="12"/>
      <c r="CR66" s="12">
        <v>4572000</v>
      </c>
      <c r="CS66" s="12">
        <v>4680000</v>
      </c>
      <c r="CT66" s="12">
        <v>41364000</v>
      </c>
      <c r="CU66" s="12">
        <v>0</v>
      </c>
      <c r="CV66" s="12">
        <v>0</v>
      </c>
      <c r="CW66" s="12">
        <v>0</v>
      </c>
      <c r="CX66" s="12">
        <v>19644000</v>
      </c>
      <c r="CY66" s="12">
        <f>SUMIFS('[1]DATA THÔ IN'!$P$4:$P$12031,'[1]DATA THÔ IN'!$H$4:$H$12031,$A66,'[1]DATA THÔ IN'!$AC$4:$AC$12031,$E66,'[1]DATA THÔ IN'!$AH$4:$AH$12031,"Tiến độ 1")</f>
        <v>0</v>
      </c>
      <c r="CZ66" s="12">
        <f>SUMIFS('[1]DATA THÔ IN'!$P$4:$P$12031,'[1]DATA THÔ IN'!$H$4:$H$12031,$A66,'[1]DATA THÔ IN'!$AC$4:$AC$12031,$E66,'[1]DATA THÔ IN'!$AH$4:$AH$12031,"Tiến độ 2")</f>
        <v>7944000</v>
      </c>
      <c r="DA66" s="12">
        <f>SUMIFS('[1]TIẾN ĐỘ %'!$N$6:$N$1034,'[1]TIẾN ĐỘ %'!$G$6:$G$1034,A66,'[1]TIẾN ĐỘ %'!$F$6:$F$1034,$E66)</f>
        <v>41304000</v>
      </c>
      <c r="DB66" s="12">
        <f t="shared" si="89"/>
        <v>102312000</v>
      </c>
      <c r="DC66" s="12"/>
      <c r="DD66" s="12"/>
      <c r="DE66" s="12"/>
      <c r="DF66" s="12"/>
      <c r="DG66" s="12"/>
      <c r="DH66" s="12"/>
      <c r="DI66" s="12"/>
      <c r="DJ66" s="12"/>
      <c r="DK66" s="12"/>
      <c r="DL66" s="12">
        <f t="shared" si="163"/>
        <v>0</v>
      </c>
      <c r="DM66" s="12">
        <f t="shared" si="164"/>
        <v>102312000</v>
      </c>
      <c r="DN66" s="12"/>
      <c r="DO66" s="12"/>
      <c r="DP66" s="12"/>
      <c r="DQ66" s="12"/>
      <c r="DR66" s="12"/>
      <c r="DS66" s="12"/>
      <c r="DT66" s="12"/>
      <c r="DU66" s="12"/>
      <c r="DV66" s="12"/>
      <c r="DW66" s="12">
        <f t="shared" si="165"/>
        <v>0</v>
      </c>
      <c r="DX66" s="12"/>
      <c r="DY66" s="12"/>
      <c r="DZ66" s="12"/>
      <c r="EA66" s="12"/>
      <c r="EB66" s="12"/>
      <c r="EC66" s="12"/>
      <c r="ED66" s="12"/>
      <c r="EE66" s="12"/>
      <c r="EF66" s="12"/>
      <c r="EG66" s="12">
        <f t="shared" si="171"/>
        <v>0</v>
      </c>
      <c r="EH66" s="12">
        <f t="shared" si="172"/>
        <v>0</v>
      </c>
      <c r="EI66" s="12"/>
      <c r="EJ66" s="15">
        <f t="shared" si="60"/>
        <v>0.1143</v>
      </c>
      <c r="EK66" s="15">
        <f t="shared" si="61"/>
        <v>0.11700000000000001</v>
      </c>
      <c r="EL66" s="15">
        <f t="shared" si="62"/>
        <v>1.0341</v>
      </c>
      <c r="EM66" s="16">
        <f t="shared" si="103"/>
        <v>0</v>
      </c>
      <c r="EN66" s="16">
        <f t="shared" si="104"/>
        <v>0</v>
      </c>
      <c r="EO66" s="16">
        <f t="shared" si="105"/>
        <v>0.49109999999999998</v>
      </c>
      <c r="EP66" s="16">
        <f t="shared" si="92"/>
        <v>0</v>
      </c>
      <c r="EQ66" s="16">
        <f t="shared" si="93"/>
        <v>0.1986</v>
      </c>
      <c r="ER66" s="16">
        <f t="shared" si="94"/>
        <v>1.0326</v>
      </c>
      <c r="ES66" s="16">
        <f t="shared" si="95"/>
        <v>0.85260000000000002</v>
      </c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5">
        <f t="shared" si="166"/>
        <v>0</v>
      </c>
      <c r="FP66" s="15">
        <f t="shared" si="167"/>
        <v>0</v>
      </c>
      <c r="FQ66" s="15">
        <f t="shared" si="168"/>
        <v>0</v>
      </c>
      <c r="FR66" s="17">
        <f t="shared" si="80"/>
        <v>0</v>
      </c>
      <c r="FS66" s="17">
        <f t="shared" si="81"/>
        <v>0</v>
      </c>
      <c r="FT66" s="17">
        <f t="shared" si="82"/>
        <v>0</v>
      </c>
      <c r="FU66" s="18">
        <f t="shared" si="83"/>
        <v>0</v>
      </c>
      <c r="FV66" s="18">
        <f t="shared" si="84"/>
        <v>0</v>
      </c>
      <c r="FW66" s="18">
        <f t="shared" si="85"/>
        <v>0</v>
      </c>
      <c r="FX66" s="18">
        <f t="shared" si="86"/>
        <v>0</v>
      </c>
      <c r="FY66" s="18">
        <f t="shared" si="87"/>
        <v>0</v>
      </c>
      <c r="FZ66" s="19"/>
      <c r="GA66" s="36" t="s">
        <v>55</v>
      </c>
      <c r="GB66" s="36"/>
      <c r="GC66" s="37"/>
    </row>
    <row r="67" spans="1:185" hidden="1" x14ac:dyDescent="0.25">
      <c r="A67" s="8" t="s">
        <v>1285</v>
      </c>
      <c r="B67" s="8" t="s">
        <v>279</v>
      </c>
      <c r="C67" s="28" t="s">
        <v>280</v>
      </c>
      <c r="D67" s="28" t="s">
        <v>76</v>
      </c>
      <c r="E67" s="9" t="s">
        <v>160</v>
      </c>
      <c r="F67" s="28" t="s">
        <v>89</v>
      </c>
      <c r="G67" s="28" t="s">
        <v>57</v>
      </c>
      <c r="H67" s="11">
        <v>3.5000000000000003E-2</v>
      </c>
      <c r="I67" s="11"/>
      <c r="J67" s="11">
        <v>0.01</v>
      </c>
      <c r="K67" s="11">
        <v>0.01</v>
      </c>
      <c r="L67" s="11">
        <v>5.0000000000000001E-3</v>
      </c>
      <c r="M67" s="11">
        <v>5.0000000000000001E-3</v>
      </c>
      <c r="N67" s="11"/>
      <c r="O67" s="12">
        <f t="shared" si="4"/>
        <v>0</v>
      </c>
      <c r="P67" s="12">
        <f t="shared" si="124"/>
        <v>0</v>
      </c>
      <c r="Q67" s="12">
        <f t="shared" si="6"/>
        <v>0</v>
      </c>
      <c r="R67" s="12">
        <f t="shared" si="125"/>
        <v>0</v>
      </c>
      <c r="S67" s="12">
        <f t="shared" si="8"/>
        <v>0</v>
      </c>
      <c r="T67" s="12">
        <f t="shared" si="126"/>
        <v>0</v>
      </c>
      <c r="U67" s="12">
        <f t="shared" si="10"/>
        <v>0</v>
      </c>
      <c r="V67" s="12">
        <f t="shared" si="127"/>
        <v>0</v>
      </c>
      <c r="W67" s="12">
        <f t="shared" si="88"/>
        <v>0</v>
      </c>
      <c r="X67" s="12">
        <f t="shared" si="12"/>
        <v>0</v>
      </c>
      <c r="Y67" s="12">
        <f t="shared" si="128"/>
        <v>0</v>
      </c>
      <c r="Z67" s="12">
        <f t="shared" si="129"/>
        <v>0</v>
      </c>
      <c r="AA67" s="12">
        <f t="shared" si="130"/>
        <v>0</v>
      </c>
      <c r="AB67" s="12">
        <f t="shared" si="131"/>
        <v>0</v>
      </c>
      <c r="AC67" s="12"/>
      <c r="AD67" s="12"/>
      <c r="AE67" s="12"/>
      <c r="AF67" s="12">
        <f t="shared" si="17"/>
        <v>0</v>
      </c>
      <c r="AG67" s="12">
        <f t="shared" si="18"/>
        <v>0</v>
      </c>
      <c r="AH67" s="12">
        <f t="shared" si="19"/>
        <v>0</v>
      </c>
      <c r="AI67" s="12"/>
      <c r="AJ67" s="12"/>
      <c r="AK67" s="12"/>
      <c r="AL67" s="12">
        <f t="shared" si="20"/>
        <v>0</v>
      </c>
      <c r="AM67" s="12">
        <f t="shared" si="21"/>
        <v>0</v>
      </c>
      <c r="AN67" s="12">
        <f t="shared" si="22"/>
        <v>0</v>
      </c>
      <c r="AO67" s="12"/>
      <c r="AP67" s="12"/>
      <c r="AQ67" s="12"/>
      <c r="AR67" s="12">
        <f t="shared" si="23"/>
        <v>0</v>
      </c>
      <c r="AS67" s="12">
        <f t="shared" si="24"/>
        <v>0</v>
      </c>
      <c r="AT67" s="12">
        <f t="shared" si="25"/>
        <v>0</v>
      </c>
      <c r="AU67" s="12">
        <f t="shared" si="26"/>
        <v>0</v>
      </c>
      <c r="AV67" s="12">
        <f t="shared" si="27"/>
        <v>0</v>
      </c>
      <c r="AW67" s="12"/>
      <c r="AX67" s="12">
        <f t="shared" si="28"/>
        <v>0</v>
      </c>
      <c r="AY67" s="12">
        <f t="shared" si="29"/>
        <v>0</v>
      </c>
      <c r="AZ67" s="12">
        <f t="shared" si="30"/>
        <v>0</v>
      </c>
      <c r="BA67" s="12"/>
      <c r="BB67" s="12">
        <f t="shared" si="31"/>
        <v>0</v>
      </c>
      <c r="BC67" s="12">
        <f t="shared" si="32"/>
        <v>0</v>
      </c>
      <c r="BD67" s="12">
        <f t="shared" si="33"/>
        <v>0</v>
      </c>
      <c r="BE67" s="12"/>
      <c r="BF67" s="12">
        <f t="shared" si="34"/>
        <v>0</v>
      </c>
      <c r="BG67" s="12">
        <f t="shared" si="35"/>
        <v>0</v>
      </c>
      <c r="BH67" s="12">
        <f t="shared" si="36"/>
        <v>0</v>
      </c>
      <c r="BI67" s="12">
        <f t="shared" si="37"/>
        <v>0</v>
      </c>
      <c r="BJ67" s="12"/>
      <c r="BK67" s="12">
        <f t="shared" si="38"/>
        <v>0</v>
      </c>
      <c r="BL67" s="12">
        <f t="shared" si="39"/>
        <v>0</v>
      </c>
      <c r="BM67" s="12">
        <f t="shared" si="40"/>
        <v>0</v>
      </c>
      <c r="BN67" s="12"/>
      <c r="BO67" s="12">
        <f t="shared" si="41"/>
        <v>0</v>
      </c>
      <c r="BP67" s="12">
        <f t="shared" si="42"/>
        <v>0</v>
      </c>
      <c r="BQ67" s="12">
        <f t="shared" si="43"/>
        <v>0</v>
      </c>
      <c r="BR67" s="12"/>
      <c r="BS67" s="12">
        <f t="shared" si="44"/>
        <v>0</v>
      </c>
      <c r="BT67" s="12">
        <f t="shared" si="45"/>
        <v>0</v>
      </c>
      <c r="BU67" s="12">
        <f t="shared" si="46"/>
        <v>0</v>
      </c>
      <c r="BV67" s="12">
        <f t="shared" si="47"/>
        <v>0</v>
      </c>
      <c r="BW67" s="12">
        <f t="shared" si="48"/>
        <v>0</v>
      </c>
      <c r="BX67" s="12"/>
      <c r="BY67" s="12">
        <v>0</v>
      </c>
      <c r="BZ67" s="12">
        <v>0</v>
      </c>
      <c r="CA67" s="12">
        <f>SUMIFS('[1]TIẾN ĐỘ %'!$M$6:$M$1034,'[1]TIẾN ĐỘ %'!$G$6:$G$1034,$A67,'[1]TIẾN ĐỘ %'!$F$6:$F$1034,$E67)</f>
        <v>0</v>
      </c>
      <c r="CB67" s="12">
        <f t="shared" si="49"/>
        <v>0</v>
      </c>
      <c r="CC67" s="12"/>
      <c r="CD67" s="12"/>
      <c r="CE67" s="12"/>
      <c r="CF67" s="12">
        <f t="shared" si="160"/>
        <v>0</v>
      </c>
      <c r="CG67" s="12">
        <f t="shared" si="161"/>
        <v>0</v>
      </c>
      <c r="CH67" s="12"/>
      <c r="CI67" s="12"/>
      <c r="CJ67" s="12"/>
      <c r="CK67" s="12">
        <f t="shared" si="162"/>
        <v>0</v>
      </c>
      <c r="CL67" s="12"/>
      <c r="CM67" s="12"/>
      <c r="CN67" s="12"/>
      <c r="CO67" s="12">
        <f t="shared" si="169"/>
        <v>0</v>
      </c>
      <c r="CP67" s="12">
        <f t="shared" si="170"/>
        <v>0</v>
      </c>
      <c r="CQ67" s="12"/>
      <c r="CR67" s="12">
        <v>-26693000</v>
      </c>
      <c r="CS67" s="12">
        <v>0</v>
      </c>
      <c r="CT67" s="12">
        <v>-26693000</v>
      </c>
      <c r="CU67" s="12">
        <v>0</v>
      </c>
      <c r="CV67" s="12">
        <v>0</v>
      </c>
      <c r="CW67" s="12">
        <v>0</v>
      </c>
      <c r="CX67" s="12">
        <v>0</v>
      </c>
      <c r="CY67" s="12">
        <f>SUMIFS('[1]DATA THÔ IN'!$P$4:$P$12031,'[1]DATA THÔ IN'!$H$4:$H$12031,$A67,'[1]DATA THÔ IN'!$AC$4:$AC$12031,$E67,'[1]DATA THÔ IN'!$AH$4:$AH$12031,"Tiến độ 1")</f>
        <v>0</v>
      </c>
      <c r="CZ67" s="12">
        <f>SUMIFS('[1]DATA THÔ IN'!$P$4:$P$12031,'[1]DATA THÔ IN'!$H$4:$H$12031,$A67,'[1]DATA THÔ IN'!$AC$4:$AC$12031,$E67,'[1]DATA THÔ IN'!$AH$4:$AH$12031,"Tiến độ 2")</f>
        <v>0</v>
      </c>
      <c r="DA67" s="12">
        <f>SUMIFS('[1]TIẾN ĐỘ %'!$N$6:$N$1034,'[1]TIẾN ĐỘ %'!$G$6:$G$1034,A67,'[1]TIẾN ĐỘ %'!$F$6:$F$1034,$E67)</f>
        <v>0</v>
      </c>
      <c r="DB67" s="12">
        <f t="shared" si="89"/>
        <v>-26693000</v>
      </c>
      <c r="DC67" s="12"/>
      <c r="DD67" s="12"/>
      <c r="DE67" s="12"/>
      <c r="DF67" s="12"/>
      <c r="DG67" s="12"/>
      <c r="DH67" s="12"/>
      <c r="DI67" s="12"/>
      <c r="DJ67" s="12"/>
      <c r="DK67" s="12"/>
      <c r="DL67" s="12">
        <f t="shared" si="163"/>
        <v>0</v>
      </c>
      <c r="DM67" s="12">
        <f t="shared" si="164"/>
        <v>-26693000</v>
      </c>
      <c r="DN67" s="12"/>
      <c r="DO67" s="12"/>
      <c r="DP67" s="12"/>
      <c r="DQ67" s="12"/>
      <c r="DR67" s="12"/>
      <c r="DS67" s="12"/>
      <c r="DT67" s="12"/>
      <c r="DU67" s="12"/>
      <c r="DV67" s="12"/>
      <c r="DW67" s="12">
        <f t="shared" si="165"/>
        <v>0</v>
      </c>
      <c r="DX67" s="12"/>
      <c r="DY67" s="12"/>
      <c r="DZ67" s="12"/>
      <c r="EA67" s="12"/>
      <c r="EB67" s="12"/>
      <c r="EC67" s="12"/>
      <c r="ED67" s="12"/>
      <c r="EE67" s="12"/>
      <c r="EF67" s="12"/>
      <c r="EG67" s="12">
        <f t="shared" si="171"/>
        <v>0</v>
      </c>
      <c r="EH67" s="12">
        <f t="shared" si="172"/>
        <v>0</v>
      </c>
      <c r="EI67" s="12"/>
      <c r="EJ67" s="15">
        <f t="shared" si="60"/>
        <v>0</v>
      </c>
      <c r="EK67" s="15">
        <f t="shared" si="61"/>
        <v>0</v>
      </c>
      <c r="EL67" s="15">
        <f t="shared" si="62"/>
        <v>0</v>
      </c>
      <c r="EM67" s="16">
        <f t="shared" si="103"/>
        <v>0</v>
      </c>
      <c r="EN67" s="16">
        <f t="shared" si="104"/>
        <v>0</v>
      </c>
      <c r="EO67" s="16">
        <f t="shared" si="105"/>
        <v>0</v>
      </c>
      <c r="EP67" s="16">
        <f t="shared" si="92"/>
        <v>0</v>
      </c>
      <c r="EQ67" s="16">
        <f t="shared" si="93"/>
        <v>0</v>
      </c>
      <c r="ER67" s="16">
        <f t="shared" si="94"/>
        <v>0</v>
      </c>
      <c r="ES67" s="16">
        <f t="shared" si="95"/>
        <v>0</v>
      </c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5">
        <f t="shared" si="166"/>
        <v>0</v>
      </c>
      <c r="FP67" s="15">
        <f t="shared" si="167"/>
        <v>0</v>
      </c>
      <c r="FQ67" s="15">
        <f t="shared" si="168"/>
        <v>0</v>
      </c>
      <c r="FR67" s="17">
        <f t="shared" si="80"/>
        <v>0</v>
      </c>
      <c r="FS67" s="17">
        <f t="shared" si="81"/>
        <v>0</v>
      </c>
      <c r="FT67" s="17">
        <f t="shared" si="82"/>
        <v>0</v>
      </c>
      <c r="FU67" s="18">
        <f t="shared" si="83"/>
        <v>0</v>
      </c>
      <c r="FV67" s="18">
        <f t="shared" si="84"/>
        <v>0</v>
      </c>
      <c r="FW67" s="18">
        <f t="shared" si="85"/>
        <v>0</v>
      </c>
      <c r="FX67" s="18">
        <f t="shared" si="86"/>
        <v>0</v>
      </c>
      <c r="FY67" s="18">
        <f t="shared" si="87"/>
        <v>0</v>
      </c>
      <c r="FZ67" s="19"/>
      <c r="GA67" s="36" t="s">
        <v>76</v>
      </c>
      <c r="GB67" s="36"/>
      <c r="GC67" s="37"/>
    </row>
    <row r="68" spans="1:185" hidden="1" x14ac:dyDescent="0.25">
      <c r="A68" s="8" t="s">
        <v>1286</v>
      </c>
      <c r="B68" s="8" t="s">
        <v>309</v>
      </c>
      <c r="C68" s="28" t="s">
        <v>310</v>
      </c>
      <c r="D68" s="28" t="s">
        <v>55</v>
      </c>
      <c r="E68" s="9" t="s">
        <v>160</v>
      </c>
      <c r="F68" s="28" t="s">
        <v>56</v>
      </c>
      <c r="G68" s="28" t="s">
        <v>57</v>
      </c>
      <c r="H68" s="11">
        <v>3.5000000000000003E-2</v>
      </c>
      <c r="I68" s="11"/>
      <c r="J68" s="11">
        <v>0.01</v>
      </c>
      <c r="K68" s="11">
        <v>0.01</v>
      </c>
      <c r="L68" s="11">
        <v>5.0000000000000001E-3</v>
      </c>
      <c r="M68" s="11">
        <v>5.0000000000000001E-3</v>
      </c>
      <c r="N68" s="11"/>
      <c r="O68" s="12">
        <f t="shared" si="4"/>
        <v>0</v>
      </c>
      <c r="P68" s="12">
        <f t="shared" si="124"/>
        <v>157488</v>
      </c>
      <c r="Q68" s="12">
        <f t="shared" si="6"/>
        <v>78744</v>
      </c>
      <c r="R68" s="12">
        <f t="shared" si="125"/>
        <v>236232</v>
      </c>
      <c r="S68" s="12">
        <f t="shared" si="8"/>
        <v>0</v>
      </c>
      <c r="T68" s="12">
        <f t="shared" si="126"/>
        <v>78744</v>
      </c>
      <c r="U68" s="12">
        <f t="shared" si="10"/>
        <v>125990</v>
      </c>
      <c r="V68" s="12">
        <f t="shared" si="127"/>
        <v>204734</v>
      </c>
      <c r="W68" s="12">
        <f t="shared" si="88"/>
        <v>81600</v>
      </c>
      <c r="X68" s="12">
        <f t="shared" si="12"/>
        <v>0</v>
      </c>
      <c r="Y68" s="12">
        <f t="shared" si="128"/>
        <v>90324</v>
      </c>
      <c r="Z68" s="12">
        <f t="shared" si="129"/>
        <v>106072.8</v>
      </c>
      <c r="AA68" s="12">
        <f t="shared" si="130"/>
        <v>196396.79999999999</v>
      </c>
      <c r="AB68" s="12">
        <f t="shared" si="131"/>
        <v>318681.59999999998</v>
      </c>
      <c r="AC68" s="12"/>
      <c r="AD68" s="12"/>
      <c r="AE68" s="12"/>
      <c r="AF68" s="12">
        <f t="shared" si="17"/>
        <v>0</v>
      </c>
      <c r="AG68" s="12">
        <f t="shared" si="18"/>
        <v>0</v>
      </c>
      <c r="AH68" s="12">
        <f t="shared" si="19"/>
        <v>0</v>
      </c>
      <c r="AI68" s="12"/>
      <c r="AJ68" s="12"/>
      <c r="AK68" s="12"/>
      <c r="AL68" s="12">
        <f t="shared" si="20"/>
        <v>0</v>
      </c>
      <c r="AM68" s="12">
        <f t="shared" si="21"/>
        <v>0</v>
      </c>
      <c r="AN68" s="12">
        <f t="shared" si="22"/>
        <v>0</v>
      </c>
      <c r="AO68" s="12"/>
      <c r="AP68" s="12"/>
      <c r="AQ68" s="12"/>
      <c r="AR68" s="12">
        <f t="shared" si="23"/>
        <v>0</v>
      </c>
      <c r="AS68" s="12">
        <f t="shared" si="24"/>
        <v>0</v>
      </c>
      <c r="AT68" s="12">
        <f t="shared" si="25"/>
        <v>0</v>
      </c>
      <c r="AU68" s="12">
        <f t="shared" si="26"/>
        <v>0</v>
      </c>
      <c r="AV68" s="12">
        <f t="shared" si="27"/>
        <v>0</v>
      </c>
      <c r="AW68" s="12"/>
      <c r="AX68" s="12">
        <f t="shared" si="28"/>
        <v>0</v>
      </c>
      <c r="AY68" s="12">
        <f t="shared" si="29"/>
        <v>0</v>
      </c>
      <c r="AZ68" s="12">
        <f t="shared" si="30"/>
        <v>0</v>
      </c>
      <c r="BA68" s="12"/>
      <c r="BB68" s="12">
        <f t="shared" si="31"/>
        <v>0</v>
      </c>
      <c r="BC68" s="12">
        <f t="shared" si="32"/>
        <v>0</v>
      </c>
      <c r="BD68" s="12">
        <f t="shared" si="33"/>
        <v>0</v>
      </c>
      <c r="BE68" s="12"/>
      <c r="BF68" s="12">
        <f t="shared" si="34"/>
        <v>0</v>
      </c>
      <c r="BG68" s="12">
        <f t="shared" si="35"/>
        <v>0</v>
      </c>
      <c r="BH68" s="12">
        <f t="shared" si="36"/>
        <v>0</v>
      </c>
      <c r="BI68" s="12">
        <f t="shared" si="37"/>
        <v>0</v>
      </c>
      <c r="BJ68" s="12"/>
      <c r="BK68" s="12">
        <f t="shared" si="38"/>
        <v>0</v>
      </c>
      <c r="BL68" s="12">
        <f t="shared" si="39"/>
        <v>0</v>
      </c>
      <c r="BM68" s="12">
        <f t="shared" si="40"/>
        <v>0</v>
      </c>
      <c r="BN68" s="12"/>
      <c r="BO68" s="12">
        <f t="shared" si="41"/>
        <v>0</v>
      </c>
      <c r="BP68" s="12">
        <f t="shared" si="42"/>
        <v>0</v>
      </c>
      <c r="BQ68" s="12">
        <f t="shared" si="43"/>
        <v>0</v>
      </c>
      <c r="BR68" s="12"/>
      <c r="BS68" s="12">
        <f t="shared" si="44"/>
        <v>0</v>
      </c>
      <c r="BT68" s="12">
        <f t="shared" si="45"/>
        <v>0</v>
      </c>
      <c r="BU68" s="12">
        <f t="shared" si="46"/>
        <v>0</v>
      </c>
      <c r="BV68" s="12">
        <f t="shared" si="47"/>
        <v>0</v>
      </c>
      <c r="BW68" s="12">
        <f t="shared" si="48"/>
        <v>0</v>
      </c>
      <c r="BX68" s="12"/>
      <c r="BY68" s="12">
        <v>20000000</v>
      </c>
      <c r="BZ68" s="12">
        <v>20000000</v>
      </c>
      <c r="CA68" s="12">
        <f>SUMIFS('[1]TIẾN ĐỘ %'!$M$6:$M$1034,'[1]TIẾN ĐỘ %'!$G$6:$G$1034,$A68,'[1]TIẾN ĐỘ %'!$F$6:$F$1034,$E68)</f>
        <v>20000000</v>
      </c>
      <c r="CB68" s="12">
        <f t="shared" si="49"/>
        <v>60000000</v>
      </c>
      <c r="CC68" s="12"/>
      <c r="CD68" s="12"/>
      <c r="CE68" s="12"/>
      <c r="CF68" s="12">
        <f t="shared" si="160"/>
        <v>0</v>
      </c>
      <c r="CG68" s="12">
        <f t="shared" si="161"/>
        <v>60000000</v>
      </c>
      <c r="CH68" s="12"/>
      <c r="CI68" s="12"/>
      <c r="CJ68" s="12"/>
      <c r="CK68" s="12">
        <f t="shared" si="162"/>
        <v>0</v>
      </c>
      <c r="CL68" s="12"/>
      <c r="CM68" s="12"/>
      <c r="CN68" s="12"/>
      <c r="CO68" s="12">
        <f t="shared" si="169"/>
        <v>0</v>
      </c>
      <c r="CP68" s="12">
        <f t="shared" si="170"/>
        <v>0</v>
      </c>
      <c r="CQ68" s="12"/>
      <c r="CR68" s="12">
        <v>16320000</v>
      </c>
      <c r="CS68" s="12">
        <v>8160000</v>
      </c>
      <c r="CT68" s="12">
        <v>24480000</v>
      </c>
      <c r="CU68" s="12">
        <v>8160000</v>
      </c>
      <c r="CV68" s="12">
        <v>13056000</v>
      </c>
      <c r="CW68" s="12">
        <v>8160000</v>
      </c>
      <c r="CX68" s="12">
        <v>21216000</v>
      </c>
      <c r="CY68" s="12">
        <f>SUMIFS('[1]DATA THÔ IN'!$P$4:$P$12031,'[1]DATA THÔ IN'!$H$4:$H$12031,$A68,'[1]DATA THÔ IN'!$AC$4:$AC$12031,$E68,'[1]DATA THÔ IN'!$AH$4:$AH$12031,"Tiến độ 1")</f>
        <v>9360000</v>
      </c>
      <c r="CZ68" s="12">
        <f>SUMIFS('[1]DATA THÔ IN'!$P$4:$P$12031,'[1]DATA THÔ IN'!$H$4:$H$12031,$A68,'[1]DATA THÔ IN'!$AC$4:$AC$12031,$E68,'[1]DATA THÔ IN'!$AH$4:$AH$12031,"Tiến độ 2")</f>
        <v>10992000</v>
      </c>
      <c r="DA68" s="12">
        <f>SUMIFS('[1]TIẾN ĐỘ %'!$N$6:$N$1034,'[1]TIẾN ĐỘ %'!$G$6:$G$1034,A68,'[1]TIẾN ĐỘ %'!$F$6:$F$1034,$E68)</f>
        <v>20352000</v>
      </c>
      <c r="DB68" s="12">
        <f t="shared" si="89"/>
        <v>66048000</v>
      </c>
      <c r="DC68" s="12"/>
      <c r="DD68" s="12"/>
      <c r="DE68" s="12"/>
      <c r="DF68" s="12"/>
      <c r="DG68" s="12"/>
      <c r="DH68" s="12"/>
      <c r="DI68" s="12"/>
      <c r="DJ68" s="12"/>
      <c r="DK68" s="12"/>
      <c r="DL68" s="12">
        <f t="shared" si="163"/>
        <v>0</v>
      </c>
      <c r="DM68" s="12">
        <f t="shared" si="164"/>
        <v>66048000</v>
      </c>
      <c r="DN68" s="12"/>
      <c r="DO68" s="12"/>
      <c r="DP68" s="12"/>
      <c r="DQ68" s="12"/>
      <c r="DR68" s="12"/>
      <c r="DS68" s="12"/>
      <c r="DT68" s="12"/>
      <c r="DU68" s="12"/>
      <c r="DV68" s="12"/>
      <c r="DW68" s="12">
        <f t="shared" si="165"/>
        <v>0</v>
      </c>
      <c r="DX68" s="12"/>
      <c r="DY68" s="12"/>
      <c r="DZ68" s="12"/>
      <c r="EA68" s="12"/>
      <c r="EB68" s="12"/>
      <c r="EC68" s="12"/>
      <c r="ED68" s="12"/>
      <c r="EE68" s="12"/>
      <c r="EF68" s="12"/>
      <c r="EG68" s="12">
        <f t="shared" si="171"/>
        <v>0</v>
      </c>
      <c r="EH68" s="12">
        <f t="shared" si="172"/>
        <v>0</v>
      </c>
      <c r="EI68" s="12"/>
      <c r="EJ68" s="15">
        <f t="shared" si="60"/>
        <v>0.81599999999999995</v>
      </c>
      <c r="EK68" s="15">
        <f t="shared" si="61"/>
        <v>0.40799999999999997</v>
      </c>
      <c r="EL68" s="15">
        <f t="shared" si="62"/>
        <v>1.224</v>
      </c>
      <c r="EM68" s="16">
        <f t="shared" si="103"/>
        <v>0.40799999999999997</v>
      </c>
      <c r="EN68" s="16">
        <f t="shared" si="104"/>
        <v>0.65280000000000005</v>
      </c>
      <c r="EO68" s="16">
        <f t="shared" si="105"/>
        <v>1.0608</v>
      </c>
      <c r="EP68" s="16">
        <f t="shared" si="92"/>
        <v>0.46800000000000003</v>
      </c>
      <c r="EQ68" s="16">
        <f t="shared" si="93"/>
        <v>0.54959999999999998</v>
      </c>
      <c r="ER68" s="16">
        <f t="shared" si="94"/>
        <v>1.0176000000000001</v>
      </c>
      <c r="ES68" s="16">
        <f t="shared" si="95"/>
        <v>1.1008</v>
      </c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5">
        <f t="shared" si="166"/>
        <v>0</v>
      </c>
      <c r="FP68" s="15">
        <f t="shared" si="167"/>
        <v>0</v>
      </c>
      <c r="FQ68" s="15">
        <f t="shared" si="168"/>
        <v>0</v>
      </c>
      <c r="FR68" s="17">
        <f t="shared" si="80"/>
        <v>0</v>
      </c>
      <c r="FS68" s="17">
        <f t="shared" si="81"/>
        <v>0</v>
      </c>
      <c r="FT68" s="17">
        <f t="shared" si="82"/>
        <v>0</v>
      </c>
      <c r="FU68" s="18">
        <f t="shared" si="83"/>
        <v>0</v>
      </c>
      <c r="FV68" s="18">
        <f t="shared" si="84"/>
        <v>0</v>
      </c>
      <c r="FW68" s="18">
        <f t="shared" si="85"/>
        <v>0</v>
      </c>
      <c r="FX68" s="18">
        <f t="shared" si="86"/>
        <v>0</v>
      </c>
      <c r="FY68" s="18">
        <f t="shared" si="87"/>
        <v>0</v>
      </c>
      <c r="FZ68" s="19"/>
      <c r="GA68" s="36" t="s">
        <v>55</v>
      </c>
      <c r="GB68" s="36"/>
      <c r="GC68" s="37"/>
    </row>
    <row r="69" spans="1:185" hidden="1" x14ac:dyDescent="0.25">
      <c r="A69" s="8" t="s">
        <v>1283</v>
      </c>
      <c r="B69" s="8" t="s">
        <v>375</v>
      </c>
      <c r="C69" s="28" t="s">
        <v>376</v>
      </c>
      <c r="D69" s="28" t="s">
        <v>55</v>
      </c>
      <c r="E69" s="9" t="s">
        <v>160</v>
      </c>
      <c r="F69" s="28" t="s">
        <v>67</v>
      </c>
      <c r="G69" s="28" t="s">
        <v>57</v>
      </c>
      <c r="H69" s="11">
        <v>3.5000000000000003E-2</v>
      </c>
      <c r="I69" s="11"/>
      <c r="J69" s="11">
        <v>0.01</v>
      </c>
      <c r="K69" s="11">
        <v>0.01</v>
      </c>
      <c r="L69" s="11">
        <v>5.0000000000000001E-3</v>
      </c>
      <c r="M69" s="11">
        <v>5.0000000000000001E-3</v>
      </c>
      <c r="N69" s="11"/>
      <c r="O69" s="12">
        <f t="shared" si="4"/>
        <v>0</v>
      </c>
      <c r="P69" s="12">
        <f t="shared" si="124"/>
        <v>0</v>
      </c>
      <c r="Q69" s="12">
        <f t="shared" si="6"/>
        <v>0</v>
      </c>
      <c r="R69" s="12">
        <f t="shared" si="125"/>
        <v>0</v>
      </c>
      <c r="S69" s="12">
        <f t="shared" si="8"/>
        <v>0</v>
      </c>
      <c r="T69" s="12">
        <f t="shared" si="126"/>
        <v>0</v>
      </c>
      <c r="U69" s="12">
        <f t="shared" si="10"/>
        <v>0</v>
      </c>
      <c r="V69" s="12">
        <f t="shared" si="127"/>
        <v>0</v>
      </c>
      <c r="W69" s="12">
        <f t="shared" si="88"/>
        <v>0</v>
      </c>
      <c r="X69" s="12">
        <f t="shared" si="12"/>
        <v>0</v>
      </c>
      <c r="Y69" s="12">
        <f t="shared" si="128"/>
        <v>0</v>
      </c>
      <c r="Z69" s="12">
        <f t="shared" si="129"/>
        <v>0</v>
      </c>
      <c r="AA69" s="12">
        <f t="shared" si="130"/>
        <v>0</v>
      </c>
      <c r="AB69" s="12">
        <f t="shared" si="131"/>
        <v>0</v>
      </c>
      <c r="AC69" s="12"/>
      <c r="AD69" s="12"/>
      <c r="AE69" s="12"/>
      <c r="AF69" s="12">
        <f t="shared" si="17"/>
        <v>0</v>
      </c>
      <c r="AG69" s="12">
        <f t="shared" si="18"/>
        <v>0</v>
      </c>
      <c r="AH69" s="12">
        <f t="shared" si="19"/>
        <v>0</v>
      </c>
      <c r="AI69" s="12"/>
      <c r="AJ69" s="12"/>
      <c r="AK69" s="12"/>
      <c r="AL69" s="12">
        <f t="shared" si="20"/>
        <v>0</v>
      </c>
      <c r="AM69" s="12">
        <f t="shared" si="21"/>
        <v>0</v>
      </c>
      <c r="AN69" s="12">
        <f t="shared" si="22"/>
        <v>0</v>
      </c>
      <c r="AO69" s="12"/>
      <c r="AP69" s="12"/>
      <c r="AQ69" s="12"/>
      <c r="AR69" s="12">
        <f t="shared" si="23"/>
        <v>0</v>
      </c>
      <c r="AS69" s="12">
        <f t="shared" si="24"/>
        <v>0</v>
      </c>
      <c r="AT69" s="12">
        <f t="shared" si="25"/>
        <v>0</v>
      </c>
      <c r="AU69" s="12">
        <f t="shared" si="26"/>
        <v>0</v>
      </c>
      <c r="AV69" s="12">
        <f t="shared" si="27"/>
        <v>0</v>
      </c>
      <c r="AW69" s="12"/>
      <c r="AX69" s="12">
        <f t="shared" si="28"/>
        <v>0</v>
      </c>
      <c r="AY69" s="12">
        <f t="shared" si="29"/>
        <v>0</v>
      </c>
      <c r="AZ69" s="12">
        <f t="shared" si="30"/>
        <v>0</v>
      </c>
      <c r="BA69" s="12"/>
      <c r="BB69" s="12">
        <f t="shared" si="31"/>
        <v>0</v>
      </c>
      <c r="BC69" s="12">
        <f t="shared" si="32"/>
        <v>0</v>
      </c>
      <c r="BD69" s="12">
        <f t="shared" si="33"/>
        <v>0</v>
      </c>
      <c r="BE69" s="12"/>
      <c r="BF69" s="12">
        <f t="shared" si="34"/>
        <v>0</v>
      </c>
      <c r="BG69" s="12">
        <f t="shared" si="35"/>
        <v>0</v>
      </c>
      <c r="BH69" s="12">
        <f t="shared" si="36"/>
        <v>0</v>
      </c>
      <c r="BI69" s="12">
        <f t="shared" si="37"/>
        <v>0</v>
      </c>
      <c r="BJ69" s="12"/>
      <c r="BK69" s="12">
        <f t="shared" si="38"/>
        <v>0</v>
      </c>
      <c r="BL69" s="12">
        <f t="shared" si="39"/>
        <v>0</v>
      </c>
      <c r="BM69" s="12">
        <f t="shared" si="40"/>
        <v>0</v>
      </c>
      <c r="BN69" s="12"/>
      <c r="BO69" s="12">
        <f t="shared" si="41"/>
        <v>0</v>
      </c>
      <c r="BP69" s="12">
        <f t="shared" si="42"/>
        <v>0</v>
      </c>
      <c r="BQ69" s="12">
        <f t="shared" si="43"/>
        <v>0</v>
      </c>
      <c r="BR69" s="12"/>
      <c r="BS69" s="12">
        <f t="shared" si="44"/>
        <v>0</v>
      </c>
      <c r="BT69" s="12">
        <f t="shared" si="45"/>
        <v>0</v>
      </c>
      <c r="BU69" s="12">
        <f t="shared" si="46"/>
        <v>0</v>
      </c>
      <c r="BV69" s="12">
        <f t="shared" si="47"/>
        <v>0</v>
      </c>
      <c r="BW69" s="12">
        <f t="shared" si="48"/>
        <v>0</v>
      </c>
      <c r="BX69" s="12"/>
      <c r="BY69" s="12">
        <v>0</v>
      </c>
      <c r="BZ69" s="12">
        <v>0</v>
      </c>
      <c r="CA69" s="12">
        <f>SUMIFS('[1]TIẾN ĐỘ %'!$M$6:$M$1034,'[1]TIẾN ĐỘ %'!$G$6:$G$1034,$A69,'[1]TIẾN ĐỘ %'!$F$6:$F$1034,$E69)</f>
        <v>0</v>
      </c>
      <c r="CB69" s="12">
        <f t="shared" si="49"/>
        <v>0</v>
      </c>
      <c r="CC69" s="12"/>
      <c r="CD69" s="12"/>
      <c r="CE69" s="12"/>
      <c r="CF69" s="12"/>
      <c r="CG69" s="12"/>
      <c r="CH69" s="12"/>
      <c r="CI69" s="12"/>
      <c r="CJ69" s="12"/>
      <c r="CK69" s="12">
        <f t="shared" si="162"/>
        <v>0</v>
      </c>
      <c r="CL69" s="12"/>
      <c r="CM69" s="12"/>
      <c r="CN69" s="12"/>
      <c r="CO69" s="12">
        <f t="shared" si="169"/>
        <v>0</v>
      </c>
      <c r="CP69" s="12">
        <f t="shared" si="170"/>
        <v>0</v>
      </c>
      <c r="CQ69" s="12"/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f>SUMIFS('[1]DATA THÔ IN'!$P$4:$P$12031,'[1]DATA THÔ IN'!$H$4:$H$12031,$A69,'[1]DATA THÔ IN'!$AC$4:$AC$12031,$E69,'[1]DATA THÔ IN'!$AH$4:$AH$12031,"Tiến độ 1")</f>
        <v>0</v>
      </c>
      <c r="CZ69" s="12">
        <f>SUMIFS('[1]DATA THÔ IN'!$P$4:$P$12031,'[1]DATA THÔ IN'!$H$4:$H$12031,$A69,'[1]DATA THÔ IN'!$AC$4:$AC$12031,$E69,'[1]DATA THÔ IN'!$AH$4:$AH$12031,"Tiến độ 2")</f>
        <v>0</v>
      </c>
      <c r="DA69" s="12">
        <f>SUMIFS('[1]TIẾN ĐỘ %'!$N$6:$N$1034,'[1]TIẾN ĐỘ %'!$G$6:$G$1034,A69,'[1]TIẾN ĐỘ %'!$F$6:$F$1034,$E69)</f>
        <v>0</v>
      </c>
      <c r="DB69" s="12">
        <f t="shared" si="89"/>
        <v>0</v>
      </c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>
        <f t="shared" si="165"/>
        <v>0</v>
      </c>
      <c r="DX69" s="12"/>
      <c r="DY69" s="12"/>
      <c r="DZ69" s="12"/>
      <c r="EA69" s="12"/>
      <c r="EB69" s="12"/>
      <c r="EC69" s="12"/>
      <c r="ED69" s="12"/>
      <c r="EE69" s="12"/>
      <c r="EF69" s="12"/>
      <c r="EG69" s="12">
        <f t="shared" si="171"/>
        <v>0</v>
      </c>
      <c r="EH69" s="12">
        <f t="shared" si="172"/>
        <v>0</v>
      </c>
      <c r="EI69" s="12"/>
      <c r="EJ69" s="15">
        <f t="shared" si="60"/>
        <v>0</v>
      </c>
      <c r="EK69" s="15">
        <f t="shared" si="61"/>
        <v>0</v>
      </c>
      <c r="EL69" s="15">
        <f t="shared" si="62"/>
        <v>0</v>
      </c>
      <c r="EM69" s="16">
        <f t="shared" si="103"/>
        <v>0</v>
      </c>
      <c r="EN69" s="16">
        <f t="shared" si="104"/>
        <v>0</v>
      </c>
      <c r="EO69" s="16">
        <f t="shared" si="105"/>
        <v>0</v>
      </c>
      <c r="EP69" s="16">
        <f t="shared" si="92"/>
        <v>0</v>
      </c>
      <c r="EQ69" s="16">
        <f t="shared" si="93"/>
        <v>0</v>
      </c>
      <c r="ER69" s="16">
        <f t="shared" si="94"/>
        <v>0</v>
      </c>
      <c r="ES69" s="16">
        <f t="shared" si="95"/>
        <v>0</v>
      </c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5">
        <f t="shared" si="166"/>
        <v>0</v>
      </c>
      <c r="FP69" s="15">
        <f t="shared" si="167"/>
        <v>0</v>
      </c>
      <c r="FQ69" s="15">
        <f t="shared" si="168"/>
        <v>0</v>
      </c>
      <c r="FR69" s="17">
        <f t="shared" si="80"/>
        <v>0</v>
      </c>
      <c r="FS69" s="17">
        <f t="shared" si="81"/>
        <v>0</v>
      </c>
      <c r="FT69" s="17">
        <f t="shared" si="82"/>
        <v>0</v>
      </c>
      <c r="FU69" s="18">
        <f t="shared" si="83"/>
        <v>0</v>
      </c>
      <c r="FV69" s="18">
        <f t="shared" si="84"/>
        <v>0</v>
      </c>
      <c r="FW69" s="18">
        <f t="shared" si="85"/>
        <v>0</v>
      </c>
      <c r="FX69" s="18">
        <f t="shared" si="86"/>
        <v>0</v>
      </c>
      <c r="FY69" s="18">
        <f t="shared" si="87"/>
        <v>0</v>
      </c>
      <c r="FZ69" s="19"/>
      <c r="GA69" s="36" t="s">
        <v>55</v>
      </c>
      <c r="GB69" s="36"/>
      <c r="GC69" s="37"/>
    </row>
    <row r="70" spans="1:185" hidden="1" x14ac:dyDescent="0.25">
      <c r="A70" s="8" t="s">
        <v>1294</v>
      </c>
      <c r="B70" s="8" t="s">
        <v>460</v>
      </c>
      <c r="C70" s="28" t="s">
        <v>461</v>
      </c>
      <c r="D70" s="28" t="s">
        <v>76</v>
      </c>
      <c r="E70" s="9" t="s">
        <v>160</v>
      </c>
      <c r="F70" s="28" t="s">
        <v>89</v>
      </c>
      <c r="G70" s="28" t="s">
        <v>57</v>
      </c>
      <c r="H70" s="11">
        <v>3.5000000000000003E-2</v>
      </c>
      <c r="I70" s="11"/>
      <c r="J70" s="11">
        <v>0.01</v>
      </c>
      <c r="K70" s="11">
        <v>0.01</v>
      </c>
      <c r="L70" s="11">
        <v>5.0000000000000001E-3</v>
      </c>
      <c r="M70" s="11">
        <v>5.0000000000000001E-3</v>
      </c>
      <c r="N70" s="11"/>
      <c r="O70" s="12">
        <f t="shared" ref="O70:O133" si="173">$CT70*I70</f>
        <v>0</v>
      </c>
      <c r="P70" s="12">
        <f t="shared" ref="P70:P103" si="174">IF(EJ70&gt;=40%,CR70*J70*(100%-H70),0)</f>
        <v>363795.35</v>
      </c>
      <c r="Q70" s="12">
        <f t="shared" ref="Q70:Q133" si="175">IF(OR(EK70&gt;=60%,(EJ70+EK70)&gt;=100%),CS70*J70*(100%-H70),0)</f>
        <v>0</v>
      </c>
      <c r="R70" s="12">
        <f t="shared" ref="R70:R103" si="176">IF(EL70&gt;=100%,CT70*(100%-H70)*K70,0)</f>
        <v>363795.35000000003</v>
      </c>
      <c r="S70" s="12">
        <f t="shared" ref="S70:S133" si="177">ROUND(CX70*I70,0)</f>
        <v>0</v>
      </c>
      <c r="T70" s="12">
        <f t="shared" ref="T70:T103" si="178">ROUND(IF(EM70&gt;=40%,CU70*J70*(100%-H70),0),0)</f>
        <v>313123</v>
      </c>
      <c r="U70" s="12">
        <f t="shared" ref="U70:U133" si="179">ROUND(IF(OR(EN70&gt;=60%,(EM70+EN70)&gt;=100%),CV70*J70*(100%-H70),0),0)</f>
        <v>0</v>
      </c>
      <c r="V70" s="12">
        <f t="shared" ref="V70:V103" si="180">ROUND(IF(EO70&gt;=100%,CX70*(100%-H70)*K70,0),0)</f>
        <v>313123</v>
      </c>
      <c r="W70" s="12">
        <f t="shared" si="88"/>
        <v>324480</v>
      </c>
      <c r="X70" s="12">
        <f t="shared" ref="X70:X133" si="181">DA70*I70</f>
        <v>0</v>
      </c>
      <c r="Y70" s="12">
        <f t="shared" ref="Y70:Y103" si="182">IF(EP70&gt;=40%,CY70*J70*(100%-H70),0)</f>
        <v>234147.6</v>
      </c>
      <c r="Z70" s="12">
        <f t="shared" ref="Z70:Z104" si="183">IF(OR(EQ70&gt;=60%,(EP70+EQ70)&gt;=100%),CZ70*J70*(100%-H70),0)</f>
        <v>0</v>
      </c>
      <c r="AA70" s="12">
        <f t="shared" ref="AA70:AA103" si="184">IF(ER70&gt;=100%,DA70*K70*(100%-H70),0)</f>
        <v>320302.8</v>
      </c>
      <c r="AB70" s="12">
        <f t="shared" ref="AB70:AB103" si="185">IF(CB70=0,0,IF(DB70&gt;=CB70,DB70*L70*(100%-H70),0))</f>
        <v>498610.67499999999</v>
      </c>
      <c r="AC70" s="12"/>
      <c r="AD70" s="12"/>
      <c r="AE70" s="12"/>
      <c r="AF70" s="12">
        <f t="shared" ref="AF70:AF133" si="186">IF(ET70&gt;=40%,DC70*J70*(100%-H70),0)</f>
        <v>0</v>
      </c>
      <c r="AG70" s="12">
        <f t="shared" ref="AG70:AG133" si="187">IF(OR(EU70&gt;=60%,(ET70+EU70)&gt;=100%),DD70*J70*(100%-H70),0)</f>
        <v>0</v>
      </c>
      <c r="AH70" s="12">
        <f t="shared" ref="AH70:AH133" si="188">IF(DE70&gt;=CC70,DE70*K70*(100%-H70),0)</f>
        <v>0</v>
      </c>
      <c r="AI70" s="12"/>
      <c r="AJ70" s="12"/>
      <c r="AK70" s="12"/>
      <c r="AL70" s="12">
        <f t="shared" ref="AL70:AL133" si="189">IF(EW70&gt;=40%,DF70*$J70*(100%-$H70),0)</f>
        <v>0</v>
      </c>
      <c r="AM70" s="12">
        <f t="shared" ref="AM70:AM133" si="190">IF(OR(EX70&gt;=60%,(EW70+EX70)&gt;=100%),DG70*$J70*(100%-$H70),0)</f>
        <v>0</v>
      </c>
      <c r="AN70" s="12">
        <f t="shared" ref="AN70:AN133" si="191">IF(DH70&gt;=CD70,DH70*$K70*(100%-$H70),0)</f>
        <v>0</v>
      </c>
      <c r="AO70" s="12"/>
      <c r="AP70" s="12"/>
      <c r="AQ70" s="12"/>
      <c r="AR70" s="12">
        <f t="shared" ref="AR70:AR133" si="192">IF(EZ70&gt;=40%,DI70*$J70*(100%-$H70),0)</f>
        <v>0</v>
      </c>
      <c r="AS70" s="12">
        <f t="shared" ref="AS70:AS133" si="193">IF(OR(FA70&gt;=60%,(FA70+EZ70)&gt;=100%),DJ70*$J70*(100%-$H70),0)</f>
        <v>0</v>
      </c>
      <c r="AT70" s="12">
        <f t="shared" ref="AT70:AT133" si="194">IF(FB70&gt;=100%,DK70*$K70*(100%-$H70),0)</f>
        <v>0</v>
      </c>
      <c r="AU70" s="12">
        <f t="shared" ref="AU70:AU133" si="195">+IF(FC70&gt;=100%,DL70*$L70*(100%-$H70),0)</f>
        <v>0</v>
      </c>
      <c r="AV70" s="12">
        <f t="shared" ref="AV70:AV133" si="196">+IF(FD70&gt;=100%,DM70*M70*(100%-$H70),0)</f>
        <v>0</v>
      </c>
      <c r="AW70" s="12"/>
      <c r="AX70" s="12">
        <f t="shared" ref="AX70:AX133" si="197">IF(FE70&gt;=40%,DN70*$J70*(100%-$H70),0)</f>
        <v>0</v>
      </c>
      <c r="AY70" s="12">
        <f t="shared" ref="AY70:AY133" si="198">IF(OR(FF70&gt;=60%,(FE70+FF70)&gt;=100%),DO70*$J70*(100%-$H70),0)</f>
        <v>0</v>
      </c>
      <c r="AZ70" s="12">
        <f t="shared" ref="AZ70:AZ133" si="199">IF(FG70&gt;=100%,DP70*$K70*(100%-$H70),0)</f>
        <v>0</v>
      </c>
      <c r="BA70" s="12"/>
      <c r="BB70" s="12">
        <f t="shared" ref="BB70:BB133" si="200">IF(FH70&gt;=40%,DQ70*$J70*(100%-$H70),0)</f>
        <v>0</v>
      </c>
      <c r="BC70" s="12">
        <f t="shared" ref="BC70:BC133" si="201">IF(OR(FI70&gt;=60%,(FH70+FI70)&gt;=100%),DR70*$J70*(100%-$H70),0)</f>
        <v>0</v>
      </c>
      <c r="BD70" s="12">
        <f t="shared" ref="BD70:BD133" si="202">IF(FJ70&gt;=100%,DS70*$K70*(100%-$H70),0)</f>
        <v>0</v>
      </c>
      <c r="BE70" s="12"/>
      <c r="BF70" s="12">
        <f t="shared" ref="BF70:BF133" si="203">IF(FK70&gt;=40%,DT70*$J70*(100%-$H70),0)</f>
        <v>0</v>
      </c>
      <c r="BG70" s="12">
        <f t="shared" ref="BG70:BG133" si="204">IF(OR(FL70&gt;=60%,(FK70+FL70)&gt;=100%),DU70*J70*(100%-H70),0)</f>
        <v>0</v>
      </c>
      <c r="BH70" s="12">
        <f t="shared" ref="BH70:BH133" si="205">IF(FM70&gt;=100%,DV70*$K70*(100%-$H70),0)</f>
        <v>0</v>
      </c>
      <c r="BI70" s="12">
        <f t="shared" ref="BI70:BI133" si="206">+IF(FN70&gt;=100%,DW70*$L70*(100%-$H70),0)</f>
        <v>0</v>
      </c>
      <c r="BJ70" s="12"/>
      <c r="BK70" s="12">
        <f t="shared" ref="BK70:BK133" si="207">IF(FO70&gt;=40%,DX70*$J70*(100%-$H70),0)</f>
        <v>0</v>
      </c>
      <c r="BL70" s="12">
        <f t="shared" ref="BL70:BL133" si="208">IF(OR(FP70&gt;=60%,(FO70+FP70)&gt;=100%),DY70*J70*(100%-H70),0)</f>
        <v>0</v>
      </c>
      <c r="BM70" s="12">
        <f t="shared" ref="BM70:BM133" si="209">IF(FQ70&gt;=100%,DZ70*$K70*(100%-$H70),0)</f>
        <v>0</v>
      </c>
      <c r="BN70" s="12"/>
      <c r="BO70" s="12">
        <f t="shared" ref="BO70:BO133" si="210">IF(FR70&gt;=40%,EA70*$J70*(100%-$H70),0)</f>
        <v>0</v>
      </c>
      <c r="BP70" s="12">
        <f t="shared" ref="BP70:BP133" si="211">IF(OR(FS70&gt;=60%,(FS70+FR70)&gt;=100%),EB70*$J70*(100%-$H70),0)</f>
        <v>0</v>
      </c>
      <c r="BQ70" s="12">
        <f t="shared" ref="BQ70:BQ133" si="212">IF(FT70&gt;=100%,EC70*$K70*(100%-$H70),0)</f>
        <v>0</v>
      </c>
      <c r="BR70" s="12"/>
      <c r="BS70" s="12">
        <f t="shared" ref="BS70:BS133" si="213">IF(FU70&gt;=40%,ED70*$J70*(100%-$H70),0)</f>
        <v>0</v>
      </c>
      <c r="BT70" s="12">
        <f t="shared" ref="BT70:BT133" si="214">IF(OR(FV70&gt;=60%,(FU70+FV70)&gt;=100%),EE70*$J70*(100%-$H70),0)</f>
        <v>0</v>
      </c>
      <c r="BU70" s="12">
        <f t="shared" ref="BU70:BU133" si="215">IF(FW70&gt;=100%,EF70*$K70*(100%-$H70),0)</f>
        <v>0</v>
      </c>
      <c r="BV70" s="12">
        <f t="shared" ref="BV70:BV133" si="216">+IF(FX70&gt;=100%,EG70*$L70*(100%-$H70),0)</f>
        <v>0</v>
      </c>
      <c r="BW70" s="12">
        <f t="shared" ref="BW70:BW133" si="217">+IF(FY70&gt;=100%,EH70*$M70*(100%-$H70),0)</f>
        <v>0</v>
      </c>
      <c r="BX70" s="12"/>
      <c r="BY70" s="12">
        <v>20000000</v>
      </c>
      <c r="BZ70" s="12">
        <v>30000000</v>
      </c>
      <c r="CA70" s="12">
        <f>SUMIFS('[1]TIẾN ĐỘ %'!$M$6:$M$1034,'[1]TIẾN ĐỘ %'!$G$6:$G$1034,$A70,'[1]TIẾN ĐỘ %'!$F$6:$F$1034,$E70)</f>
        <v>30000000</v>
      </c>
      <c r="CB70" s="12">
        <f t="shared" ref="CB70:CB133" si="218">+SUM(BY70:CA70)</f>
        <v>80000000</v>
      </c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>
        <f t="shared" si="169"/>
        <v>0</v>
      </c>
      <c r="CP70" s="12">
        <f t="shared" si="170"/>
        <v>0</v>
      </c>
      <c r="CQ70" s="12"/>
      <c r="CR70" s="12">
        <v>37699000</v>
      </c>
      <c r="CS70" s="12">
        <v>0</v>
      </c>
      <c r="CT70" s="12">
        <v>37699000</v>
      </c>
      <c r="CU70" s="12">
        <v>32448000</v>
      </c>
      <c r="CV70" s="12">
        <v>0</v>
      </c>
      <c r="CW70" s="12">
        <v>32448000</v>
      </c>
      <c r="CX70" s="12">
        <v>32448000</v>
      </c>
      <c r="CY70" s="12">
        <f>SUMIFS('[1]DATA THÔ IN'!$P$4:$P$12031,'[1]DATA THÔ IN'!$H$4:$H$12031,$A70,'[1]DATA THÔ IN'!$AC$4:$AC$12031,$E70,'[1]DATA THÔ IN'!$AH$4:$AH$12031,"Tiến độ 1")</f>
        <v>24264000</v>
      </c>
      <c r="CZ70" s="12">
        <f>SUMIFS('[1]DATA THÔ IN'!$P$4:$P$12031,'[1]DATA THÔ IN'!$H$4:$H$12031,$A70,'[1]DATA THÔ IN'!$AC$4:$AC$12031,$E70,'[1]DATA THÔ IN'!$AH$4:$AH$12031,"Tiến độ 2")</f>
        <v>0</v>
      </c>
      <c r="DA70" s="12">
        <f>SUMIFS('[1]TIẾN ĐỘ %'!$N$6:$N$1034,'[1]TIẾN ĐỘ %'!$G$6:$G$1034,A70,'[1]TIẾN ĐỘ %'!$F$6:$F$1034,$E70)</f>
        <v>33192000</v>
      </c>
      <c r="DB70" s="12">
        <f t="shared" si="89"/>
        <v>103339000</v>
      </c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>
        <f t="shared" si="171"/>
        <v>0</v>
      </c>
      <c r="EH70" s="12">
        <f t="shared" si="172"/>
        <v>0</v>
      </c>
      <c r="EI70" s="12"/>
      <c r="EJ70" s="15">
        <f t="shared" ref="EJ70:EJ133" si="219">IFERROR(CR70/BY70,0)</f>
        <v>1.8849499999999999</v>
      </c>
      <c r="EK70" s="15">
        <f t="shared" ref="EK70:EK133" si="220">+IFERROR(CS70/BY70,0)</f>
        <v>0</v>
      </c>
      <c r="EL70" s="15">
        <f t="shared" ref="EL70:EL133" si="221">+IFERROR(CT70/BY70,0)</f>
        <v>1.8849499999999999</v>
      </c>
      <c r="EM70" s="16">
        <f t="shared" si="103"/>
        <v>1.0815999999999999</v>
      </c>
      <c r="EN70" s="16">
        <f t="shared" si="104"/>
        <v>0</v>
      </c>
      <c r="EO70" s="16">
        <f t="shared" si="105"/>
        <v>1.0815999999999999</v>
      </c>
      <c r="EP70" s="16">
        <f t="shared" si="92"/>
        <v>0.80879999999999996</v>
      </c>
      <c r="EQ70" s="16">
        <f t="shared" si="93"/>
        <v>0</v>
      </c>
      <c r="ER70" s="16">
        <f t="shared" si="94"/>
        <v>1.1064000000000001</v>
      </c>
      <c r="ES70" s="16">
        <f t="shared" si="95"/>
        <v>1.2917375</v>
      </c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5">
        <f t="shared" si="166"/>
        <v>0</v>
      </c>
      <c r="FP70" s="15">
        <f t="shared" si="167"/>
        <v>0</v>
      </c>
      <c r="FQ70" s="15">
        <f t="shared" si="168"/>
        <v>0</v>
      </c>
      <c r="FR70" s="17">
        <f t="shared" ref="FR70:FR133" si="222">IFERROR(EA70/CM70,0)</f>
        <v>0</v>
      </c>
      <c r="FS70" s="17">
        <f t="shared" ref="FS70:FS133" si="223">IFERROR(EB70/CM70,0)</f>
        <v>0</v>
      </c>
      <c r="FT70" s="17">
        <f t="shared" ref="FT70:FT133" si="224">IFERROR(EC70/CM70,0)</f>
        <v>0</v>
      </c>
      <c r="FU70" s="18">
        <f t="shared" ref="FU70:FU133" si="225">IFERROR(ED70/CN70,0)</f>
        <v>0</v>
      </c>
      <c r="FV70" s="18">
        <f t="shared" ref="FV70:FV133" si="226">IFERROR(EE70/CN70,0)</f>
        <v>0</v>
      </c>
      <c r="FW70" s="18">
        <f t="shared" ref="FW70:FW133" si="227">IFERROR(EF70/CN70,0)</f>
        <v>0</v>
      </c>
      <c r="FX70" s="18">
        <f t="shared" ref="FX70:FX133" si="228">IFERROR(EG70/CO70,0)</f>
        <v>0</v>
      </c>
      <c r="FY70" s="18">
        <f t="shared" ref="FY70:FY133" si="229">IFERROR(EH70/CP70,0)</f>
        <v>0</v>
      </c>
      <c r="FZ70" s="19"/>
      <c r="GA70" s="36" t="s">
        <v>76</v>
      </c>
      <c r="GB70" s="36"/>
      <c r="GC70" s="37"/>
    </row>
    <row r="71" spans="1:185" hidden="1" x14ac:dyDescent="0.25">
      <c r="A71" s="8" t="s">
        <v>1263</v>
      </c>
      <c r="B71" s="8" t="s">
        <v>47</v>
      </c>
      <c r="C71" s="9" t="s">
        <v>48</v>
      </c>
      <c r="D71" s="10" t="s">
        <v>49</v>
      </c>
      <c r="E71" s="9" t="s">
        <v>52</v>
      </c>
      <c r="F71" s="9" t="s">
        <v>50</v>
      </c>
      <c r="G71" s="9" t="s">
        <v>51</v>
      </c>
      <c r="H71" s="11">
        <v>3.5000000000000003E-2</v>
      </c>
      <c r="I71" s="11"/>
      <c r="J71" s="11">
        <v>0.01</v>
      </c>
      <c r="K71" s="11">
        <v>0.01</v>
      </c>
      <c r="L71" s="11">
        <v>5.0000000000000001E-3</v>
      </c>
      <c r="M71" s="11">
        <v>5.0000000000000001E-3</v>
      </c>
      <c r="N71" s="11"/>
      <c r="O71" s="12">
        <f t="shared" si="173"/>
        <v>0</v>
      </c>
      <c r="P71" s="12">
        <f t="shared" si="174"/>
        <v>0</v>
      </c>
      <c r="Q71" s="12">
        <f t="shared" si="175"/>
        <v>0</v>
      </c>
      <c r="R71" s="12">
        <f t="shared" si="176"/>
        <v>10267812.300000001</v>
      </c>
      <c r="S71" s="12">
        <f t="shared" si="177"/>
        <v>0</v>
      </c>
      <c r="T71" s="12">
        <f t="shared" si="178"/>
        <v>0</v>
      </c>
      <c r="U71" s="12">
        <f t="shared" si="179"/>
        <v>0</v>
      </c>
      <c r="V71" s="12">
        <f t="shared" si="180"/>
        <v>7037629</v>
      </c>
      <c r="W71" s="12">
        <f t="shared" ref="W71:W134" si="230">ROUND(CW71*1%,0)</f>
        <v>0</v>
      </c>
      <c r="X71" s="12">
        <f t="shared" si="181"/>
        <v>0</v>
      </c>
      <c r="Y71" s="12">
        <f t="shared" si="182"/>
        <v>0</v>
      </c>
      <c r="Z71" s="12">
        <f t="shared" si="183"/>
        <v>0</v>
      </c>
      <c r="AA71" s="12">
        <f t="shared" si="184"/>
        <v>10247836.799999999</v>
      </c>
      <c r="AB71" s="12">
        <f t="shared" si="185"/>
        <v>13776639.15</v>
      </c>
      <c r="AC71" s="12"/>
      <c r="AD71" s="12"/>
      <c r="AE71" s="12"/>
      <c r="AF71" s="12" t="e">
        <f t="shared" si="186"/>
        <v>#DIV/0!</v>
      </c>
      <c r="AG71" s="12" t="e">
        <f t="shared" si="187"/>
        <v>#DIV/0!</v>
      </c>
      <c r="AH71" s="12">
        <f t="shared" si="188"/>
        <v>0</v>
      </c>
      <c r="AI71" s="12"/>
      <c r="AJ71" s="12"/>
      <c r="AK71" s="12"/>
      <c r="AL71" s="12" t="e">
        <f t="shared" si="189"/>
        <v>#DIV/0!</v>
      </c>
      <c r="AM71" s="12" t="e">
        <f t="shared" si="190"/>
        <v>#DIV/0!</v>
      </c>
      <c r="AN71" s="12">
        <f t="shared" si="191"/>
        <v>0</v>
      </c>
      <c r="AO71" s="12"/>
      <c r="AP71" s="12"/>
      <c r="AQ71" s="12"/>
      <c r="AR71" s="12" t="e">
        <f t="shared" si="192"/>
        <v>#DIV/0!</v>
      </c>
      <c r="AS71" s="12" t="e">
        <f t="shared" si="193"/>
        <v>#DIV/0!</v>
      </c>
      <c r="AT71" s="12" t="e">
        <f t="shared" si="194"/>
        <v>#DIV/0!</v>
      </c>
      <c r="AU71" s="12" t="e">
        <f t="shared" si="195"/>
        <v>#DIV/0!</v>
      </c>
      <c r="AV71" s="12">
        <f t="shared" si="196"/>
        <v>13776639.15</v>
      </c>
      <c r="AW71" s="12"/>
      <c r="AX71" s="12" t="e">
        <f t="shared" si="197"/>
        <v>#DIV/0!</v>
      </c>
      <c r="AY71" s="12" t="e">
        <f t="shared" si="198"/>
        <v>#DIV/0!</v>
      </c>
      <c r="AZ71" s="12" t="e">
        <f t="shared" si="199"/>
        <v>#DIV/0!</v>
      </c>
      <c r="BA71" s="12"/>
      <c r="BB71" s="12" t="e">
        <f t="shared" si="200"/>
        <v>#DIV/0!</v>
      </c>
      <c r="BC71" s="12" t="e">
        <f t="shared" si="201"/>
        <v>#DIV/0!</v>
      </c>
      <c r="BD71" s="12" t="e">
        <f t="shared" si="202"/>
        <v>#DIV/0!</v>
      </c>
      <c r="BE71" s="12"/>
      <c r="BF71" s="12" t="e">
        <f t="shared" si="203"/>
        <v>#DIV/0!</v>
      </c>
      <c r="BG71" s="12" t="e">
        <f t="shared" si="204"/>
        <v>#DIV/0!</v>
      </c>
      <c r="BH71" s="12" t="e">
        <f t="shared" si="205"/>
        <v>#DIV/0!</v>
      </c>
      <c r="BI71" s="12" t="e">
        <f t="shared" si="206"/>
        <v>#DIV/0!</v>
      </c>
      <c r="BJ71" s="12"/>
      <c r="BK71" s="12" t="e">
        <f t="shared" si="207"/>
        <v>#DIV/0!</v>
      </c>
      <c r="BL71" s="12" t="e">
        <f t="shared" si="208"/>
        <v>#DIV/0!</v>
      </c>
      <c r="BM71" s="12" t="e">
        <f t="shared" si="209"/>
        <v>#DIV/0!</v>
      </c>
      <c r="BN71" s="12"/>
      <c r="BO71" s="12">
        <f t="shared" si="210"/>
        <v>0</v>
      </c>
      <c r="BP71" s="12">
        <f t="shared" si="211"/>
        <v>0</v>
      </c>
      <c r="BQ71" s="12">
        <f t="shared" si="212"/>
        <v>0</v>
      </c>
      <c r="BR71" s="12"/>
      <c r="BS71" s="12">
        <f t="shared" si="213"/>
        <v>0</v>
      </c>
      <c r="BT71" s="12">
        <f t="shared" si="214"/>
        <v>0</v>
      </c>
      <c r="BU71" s="12">
        <f t="shared" si="215"/>
        <v>0</v>
      </c>
      <c r="BV71" s="12">
        <f t="shared" si="216"/>
        <v>0</v>
      </c>
      <c r="BW71" s="12">
        <f t="shared" si="217"/>
        <v>0</v>
      </c>
      <c r="BX71" s="12"/>
      <c r="BY71" s="12">
        <v>1060000000</v>
      </c>
      <c r="BZ71" s="12">
        <v>725000000</v>
      </c>
      <c r="CA71" s="12">
        <f>SUMIFS('[1]TIẾN ĐỘ %'!$M$6:$M$1034,'[1]TIẾN ĐỘ %'!$G$6:$G$1034,$A71,'[1]TIẾN ĐỘ %'!$F$6:$F$1034,$E71)</f>
        <v>1060000000</v>
      </c>
      <c r="CB71" s="12">
        <f t="shared" si="218"/>
        <v>2845000000</v>
      </c>
      <c r="CC71" s="12"/>
      <c r="CD71" s="12"/>
      <c r="CE71" s="12"/>
      <c r="CF71" s="12">
        <f t="shared" ref="CF71:CF83" si="231">+SUM(CC71:CE71)</f>
        <v>0</v>
      </c>
      <c r="CG71" s="12">
        <f t="shared" ref="CG71:CG83" si="232">+CF71+CB71</f>
        <v>2845000000</v>
      </c>
      <c r="CH71" s="12"/>
      <c r="CI71" s="12"/>
      <c r="CJ71" s="12"/>
      <c r="CK71" s="12">
        <f t="shared" ref="CK71:CK85" si="233">+SUM(CH71:CJ71)</f>
        <v>0</v>
      </c>
      <c r="CL71" s="12"/>
      <c r="CM71" s="12"/>
      <c r="CN71" s="12"/>
      <c r="CO71" s="12">
        <f t="shared" si="169"/>
        <v>0</v>
      </c>
      <c r="CP71" s="12">
        <f t="shared" si="170"/>
        <v>0</v>
      </c>
      <c r="CQ71" s="12"/>
      <c r="CR71" s="12">
        <v>0</v>
      </c>
      <c r="CS71" s="12">
        <v>0</v>
      </c>
      <c r="CT71" s="12">
        <v>1064022000</v>
      </c>
      <c r="CU71" s="12">
        <v>0</v>
      </c>
      <c r="CV71" s="12">
        <v>0</v>
      </c>
      <c r="CW71" s="12">
        <v>0</v>
      </c>
      <c r="CX71" s="12">
        <v>729288000</v>
      </c>
      <c r="CY71" s="12">
        <f>SUMIFS('[1]DATA THÔ IN'!$P$4:$P$12031,'[1]DATA THÔ IN'!$H$4:$H$12031,$A71,'[1]DATA THÔ IN'!$AC$4:$AC$12031,$E71,'[1]DATA THÔ IN'!$AH$4:$AH$12031,"Tiến độ 1")</f>
        <v>0</v>
      </c>
      <c r="CZ71" s="12">
        <f>SUMIFS('[1]DATA THÔ IN'!$P$4:$P$12031,'[1]DATA THÔ IN'!$H$4:$H$12031,$A71,'[1]DATA THÔ IN'!$AC$4:$AC$12031,$E71,'[1]DATA THÔ IN'!$AH$4:$AH$12031,"Tiến độ 2")</f>
        <v>219288000</v>
      </c>
      <c r="DA71" s="12">
        <f>SUMIFS('[1]TIẾN ĐỘ %'!$N$6:$N$1034,'[1]TIẾN ĐỘ %'!$G$6:$G$1034,A71,'[1]TIẾN ĐỘ %'!$F$6:$F$1034,$E71)</f>
        <v>1061952000</v>
      </c>
      <c r="DB71" s="12">
        <f t="shared" ref="DB71:DB134" si="234">+DA71+CX71+CT71</f>
        <v>2855262000</v>
      </c>
      <c r="DC71" s="12"/>
      <c r="DD71" s="12"/>
      <c r="DE71" s="12"/>
      <c r="DF71" s="12"/>
      <c r="DG71" s="12"/>
      <c r="DH71" s="12"/>
      <c r="DI71" s="12"/>
      <c r="DJ71" s="12"/>
      <c r="DK71" s="12"/>
      <c r="DL71" s="12">
        <f t="shared" ref="DL71:DL83" si="235">+DK71+DH71+DE71</f>
        <v>0</v>
      </c>
      <c r="DM71" s="12">
        <f t="shared" ref="DM71:DM83" si="236">+DL71+DB71</f>
        <v>2855262000</v>
      </c>
      <c r="DN71" s="12"/>
      <c r="DO71" s="12"/>
      <c r="DP71" s="13"/>
      <c r="DQ71" s="12"/>
      <c r="DR71" s="12"/>
      <c r="DS71" s="13"/>
      <c r="DT71" s="12"/>
      <c r="DU71" s="12"/>
      <c r="DV71" s="12"/>
      <c r="DW71" s="12">
        <f t="shared" ref="DW71:DW85" si="237">+DV71+DS71+DP71</f>
        <v>0</v>
      </c>
      <c r="DX71" s="12"/>
      <c r="DY71" s="12"/>
      <c r="DZ71" s="12"/>
      <c r="EA71" s="12"/>
      <c r="EB71" s="12"/>
      <c r="EC71" s="12"/>
      <c r="ED71" s="12"/>
      <c r="EE71" s="12"/>
      <c r="EF71" s="12"/>
      <c r="EG71" s="12">
        <f t="shared" si="171"/>
        <v>0</v>
      </c>
      <c r="EH71" s="12">
        <f t="shared" si="172"/>
        <v>0</v>
      </c>
      <c r="EI71" s="12"/>
      <c r="EJ71" s="15">
        <f t="shared" si="219"/>
        <v>0</v>
      </c>
      <c r="EK71" s="15">
        <f t="shared" si="220"/>
        <v>0</v>
      </c>
      <c r="EL71" s="15">
        <f t="shared" si="221"/>
        <v>1.0037943396226414</v>
      </c>
      <c r="EM71" s="16">
        <f t="shared" si="103"/>
        <v>0</v>
      </c>
      <c r="EN71" s="16">
        <f t="shared" si="104"/>
        <v>0</v>
      </c>
      <c r="EO71" s="16">
        <f t="shared" si="105"/>
        <v>1.0059144827586206</v>
      </c>
      <c r="EP71" s="16">
        <f t="shared" ref="EP71:EP134" si="238">IFERROR(CY71/CA71,0)</f>
        <v>0</v>
      </c>
      <c r="EQ71" s="16">
        <f t="shared" ref="EQ71:EQ134" si="239">IFERROR(CZ71/CA71,0)</f>
        <v>0.20687547169811321</v>
      </c>
      <c r="ER71" s="16">
        <f t="shared" ref="ER71:ER134" si="240">+IFERROR(DA71/CA71,0)</f>
        <v>1.0018415094339623</v>
      </c>
      <c r="ES71" s="16">
        <f t="shared" ref="ES71:ES134" si="241">IFERROR(DB71/CB71,0)</f>
        <v>1.0036070298769773</v>
      </c>
      <c r="ET71" s="16" t="e">
        <f t="shared" ref="ET71:ET80" si="242">DC71/CC71</f>
        <v>#DIV/0!</v>
      </c>
      <c r="EU71" s="16" t="e">
        <f t="shared" ref="EU71:EU80" si="243">DD71/CC71</f>
        <v>#DIV/0!</v>
      </c>
      <c r="EV71" s="16" t="e">
        <f t="shared" ref="EV71:EV80" si="244">DE71/CC71</f>
        <v>#DIV/0!</v>
      </c>
      <c r="EW71" s="16" t="e">
        <f t="shared" ref="EW71:EW80" si="245">DF71/CD71</f>
        <v>#DIV/0!</v>
      </c>
      <c r="EX71" s="16" t="e">
        <f t="shared" ref="EX71:EX81" si="246">DG71/CD71</f>
        <v>#DIV/0!</v>
      </c>
      <c r="EY71" s="16" t="e">
        <f t="shared" ref="EY71:EY81" si="247">DH71/CD71</f>
        <v>#DIV/0!</v>
      </c>
      <c r="EZ71" s="21" t="e">
        <f t="shared" ref="EZ71:EZ76" si="248">+DI71/CE71</f>
        <v>#DIV/0!</v>
      </c>
      <c r="FA71" s="16" t="e">
        <f t="shared" ref="FA71:FA76" si="249">+DJ71/CE71</f>
        <v>#DIV/0!</v>
      </c>
      <c r="FB71" s="16" t="e">
        <f t="shared" ref="FB71:FE76" si="250">+DK71/CE71</f>
        <v>#DIV/0!</v>
      </c>
      <c r="FC71" s="16" t="e">
        <f t="shared" si="250"/>
        <v>#DIV/0!</v>
      </c>
      <c r="FD71" s="16">
        <f t="shared" si="250"/>
        <v>1.0036070298769773</v>
      </c>
      <c r="FE71" s="16" t="e">
        <f t="shared" si="250"/>
        <v>#DIV/0!</v>
      </c>
      <c r="FF71" s="16" t="e">
        <f t="shared" ref="FF71:FF76" si="251">+DO71/CH71</f>
        <v>#DIV/0!</v>
      </c>
      <c r="FG71" s="16" t="e">
        <f t="shared" ref="FG71:FH76" si="252">+DP71/CH71</f>
        <v>#DIV/0!</v>
      </c>
      <c r="FH71" s="16" t="e">
        <f t="shared" si="252"/>
        <v>#DIV/0!</v>
      </c>
      <c r="FI71" s="16" t="e">
        <f t="shared" ref="FI71:FI76" si="253">+DR71/CI71</f>
        <v>#DIV/0!</v>
      </c>
      <c r="FJ71" s="16" t="e">
        <f t="shared" ref="FJ71:FK76" si="254">+DS71/CI71</f>
        <v>#DIV/0!</v>
      </c>
      <c r="FK71" s="16" t="e">
        <f t="shared" si="254"/>
        <v>#DIV/0!</v>
      </c>
      <c r="FL71" s="16" t="e">
        <f t="shared" ref="FL71:FL76" si="255">+DU71/CJ71</f>
        <v>#DIV/0!</v>
      </c>
      <c r="FM71" s="16" t="e">
        <f t="shared" ref="FM71:FO76" si="256">+DV71/CJ71</f>
        <v>#DIV/0!</v>
      </c>
      <c r="FN71" s="16" t="e">
        <f t="shared" si="256"/>
        <v>#DIV/0!</v>
      </c>
      <c r="FO71" s="16" t="e">
        <f t="shared" si="256"/>
        <v>#DIV/0!</v>
      </c>
      <c r="FP71" s="16" t="e">
        <f t="shared" ref="FP71:FP76" si="257">+DY71/CL71</f>
        <v>#DIV/0!</v>
      </c>
      <c r="FQ71" s="16" t="e">
        <f t="shared" ref="FQ71:FQ76" si="258">+DZ71/CL71</f>
        <v>#DIV/0!</v>
      </c>
      <c r="FR71" s="17">
        <f t="shared" si="222"/>
        <v>0</v>
      </c>
      <c r="FS71" s="17">
        <f t="shared" si="223"/>
        <v>0</v>
      </c>
      <c r="FT71" s="17">
        <f t="shared" si="224"/>
        <v>0</v>
      </c>
      <c r="FU71" s="18">
        <f t="shared" si="225"/>
        <v>0</v>
      </c>
      <c r="FV71" s="18">
        <f t="shared" si="226"/>
        <v>0</v>
      </c>
      <c r="FW71" s="18">
        <f t="shared" si="227"/>
        <v>0</v>
      </c>
      <c r="FX71" s="18">
        <f t="shared" si="228"/>
        <v>0</v>
      </c>
      <c r="FY71" s="18">
        <f t="shared" si="229"/>
        <v>0</v>
      </c>
      <c r="FZ71" s="19"/>
      <c r="GA71" s="36" t="s">
        <v>49</v>
      </c>
      <c r="GB71" s="36"/>
      <c r="GC71" s="37"/>
    </row>
    <row r="72" spans="1:185" hidden="1" x14ac:dyDescent="0.25">
      <c r="A72" s="8" t="s">
        <v>1265</v>
      </c>
      <c r="B72" s="8" t="s">
        <v>58</v>
      </c>
      <c r="C72" s="9" t="s">
        <v>59</v>
      </c>
      <c r="D72" s="10" t="s">
        <v>60</v>
      </c>
      <c r="E72" s="9" t="s">
        <v>52</v>
      </c>
      <c r="F72" s="9" t="s">
        <v>61</v>
      </c>
      <c r="G72" s="9" t="s">
        <v>51</v>
      </c>
      <c r="H72" s="11">
        <v>3.5000000000000003E-2</v>
      </c>
      <c r="I72" s="11"/>
      <c r="J72" s="11">
        <v>0.01</v>
      </c>
      <c r="K72" s="11">
        <v>0.01</v>
      </c>
      <c r="L72" s="11">
        <v>5.0000000000000001E-3</v>
      </c>
      <c r="M72" s="11">
        <v>5.0000000000000001E-3</v>
      </c>
      <c r="N72" s="11"/>
      <c r="O72" s="12">
        <f t="shared" si="173"/>
        <v>0</v>
      </c>
      <c r="P72" s="12">
        <f t="shared" si="174"/>
        <v>1987012.2</v>
      </c>
      <c r="Q72" s="12">
        <f t="shared" si="175"/>
        <v>1878970.8</v>
      </c>
      <c r="R72" s="12">
        <f t="shared" si="176"/>
        <v>4075117.8000000003</v>
      </c>
      <c r="S72" s="12">
        <f t="shared" si="177"/>
        <v>0</v>
      </c>
      <c r="T72" s="12">
        <f t="shared" si="178"/>
        <v>2601794</v>
      </c>
      <c r="U72" s="12">
        <f t="shared" si="179"/>
        <v>3370706</v>
      </c>
      <c r="V72" s="12">
        <f t="shared" si="180"/>
        <v>5972501</v>
      </c>
      <c r="W72" s="12">
        <f t="shared" si="230"/>
        <v>2696160</v>
      </c>
      <c r="X72" s="12">
        <f t="shared" si="181"/>
        <v>0</v>
      </c>
      <c r="Y72" s="12">
        <f t="shared" si="182"/>
        <v>2369152.1999999997</v>
      </c>
      <c r="Z72" s="12">
        <f t="shared" si="183"/>
        <v>1904446.8</v>
      </c>
      <c r="AA72" s="12">
        <f t="shared" si="184"/>
        <v>4739578.2</v>
      </c>
      <c r="AB72" s="12">
        <f t="shared" si="185"/>
        <v>7393598.3999999994</v>
      </c>
      <c r="AC72" s="12"/>
      <c r="AD72" s="12"/>
      <c r="AE72" s="12"/>
      <c r="AF72" s="12" t="e">
        <f t="shared" si="186"/>
        <v>#DIV/0!</v>
      </c>
      <c r="AG72" s="12" t="e">
        <f t="shared" si="187"/>
        <v>#DIV/0!</v>
      </c>
      <c r="AH72" s="12">
        <f t="shared" si="188"/>
        <v>0</v>
      </c>
      <c r="AI72" s="12"/>
      <c r="AJ72" s="12"/>
      <c r="AK72" s="12"/>
      <c r="AL72" s="12" t="e">
        <f t="shared" si="189"/>
        <v>#DIV/0!</v>
      </c>
      <c r="AM72" s="12" t="e">
        <f t="shared" si="190"/>
        <v>#DIV/0!</v>
      </c>
      <c r="AN72" s="12">
        <f t="shared" si="191"/>
        <v>0</v>
      </c>
      <c r="AO72" s="12"/>
      <c r="AP72" s="12"/>
      <c r="AQ72" s="12"/>
      <c r="AR72" s="12" t="e">
        <f t="shared" si="192"/>
        <v>#DIV/0!</v>
      </c>
      <c r="AS72" s="12" t="e">
        <f t="shared" si="193"/>
        <v>#DIV/0!</v>
      </c>
      <c r="AT72" s="12" t="e">
        <f t="shared" si="194"/>
        <v>#DIV/0!</v>
      </c>
      <c r="AU72" s="12" t="e">
        <f t="shared" si="195"/>
        <v>#DIV/0!</v>
      </c>
      <c r="AV72" s="12">
        <f t="shared" si="196"/>
        <v>7393598.3999999994</v>
      </c>
      <c r="AW72" s="12"/>
      <c r="AX72" s="12" t="e">
        <f t="shared" si="197"/>
        <v>#DIV/0!</v>
      </c>
      <c r="AY72" s="12" t="e">
        <f t="shared" si="198"/>
        <v>#DIV/0!</v>
      </c>
      <c r="AZ72" s="12" t="e">
        <f t="shared" si="199"/>
        <v>#DIV/0!</v>
      </c>
      <c r="BA72" s="12"/>
      <c r="BB72" s="12" t="e">
        <f t="shared" si="200"/>
        <v>#DIV/0!</v>
      </c>
      <c r="BC72" s="12" t="e">
        <f t="shared" si="201"/>
        <v>#DIV/0!</v>
      </c>
      <c r="BD72" s="12" t="e">
        <f t="shared" si="202"/>
        <v>#DIV/0!</v>
      </c>
      <c r="BE72" s="12"/>
      <c r="BF72" s="12" t="e">
        <f t="shared" si="203"/>
        <v>#DIV/0!</v>
      </c>
      <c r="BG72" s="12" t="e">
        <f t="shared" si="204"/>
        <v>#DIV/0!</v>
      </c>
      <c r="BH72" s="12" t="e">
        <f t="shared" si="205"/>
        <v>#DIV/0!</v>
      </c>
      <c r="BI72" s="12" t="e">
        <f t="shared" si="206"/>
        <v>#DIV/0!</v>
      </c>
      <c r="BJ72" s="12"/>
      <c r="BK72" s="12" t="e">
        <f t="shared" si="207"/>
        <v>#DIV/0!</v>
      </c>
      <c r="BL72" s="12" t="e">
        <f t="shared" si="208"/>
        <v>#DIV/0!</v>
      </c>
      <c r="BM72" s="12" t="e">
        <f t="shared" si="209"/>
        <v>#DIV/0!</v>
      </c>
      <c r="BN72" s="12"/>
      <c r="BO72" s="12">
        <f t="shared" si="210"/>
        <v>0</v>
      </c>
      <c r="BP72" s="12">
        <f t="shared" si="211"/>
        <v>0</v>
      </c>
      <c r="BQ72" s="12">
        <f t="shared" si="212"/>
        <v>0</v>
      </c>
      <c r="BR72" s="12"/>
      <c r="BS72" s="12">
        <f t="shared" si="213"/>
        <v>0</v>
      </c>
      <c r="BT72" s="12">
        <f t="shared" si="214"/>
        <v>0</v>
      </c>
      <c r="BU72" s="12">
        <f t="shared" si="215"/>
        <v>0</v>
      </c>
      <c r="BV72" s="12">
        <f t="shared" si="216"/>
        <v>0</v>
      </c>
      <c r="BW72" s="12">
        <f t="shared" si="217"/>
        <v>0</v>
      </c>
      <c r="BX72" s="12"/>
      <c r="BY72" s="12">
        <v>400000000</v>
      </c>
      <c r="BZ72" s="12">
        <v>350000000</v>
      </c>
      <c r="CA72" s="12">
        <f>SUMIFS('[1]TIẾN ĐỘ %'!$M$6:$M$1034,'[1]TIẾN ĐỘ %'!$G$6:$G$1034,$A72,'[1]TIẾN ĐỘ %'!$F$6:$F$1034,$E72)</f>
        <v>440000000</v>
      </c>
      <c r="CB72" s="12">
        <f t="shared" si="218"/>
        <v>1190000000</v>
      </c>
      <c r="CC72" s="12"/>
      <c r="CD72" s="12"/>
      <c r="CE72" s="12"/>
      <c r="CF72" s="12">
        <f t="shared" si="231"/>
        <v>0</v>
      </c>
      <c r="CG72" s="12">
        <f t="shared" si="232"/>
        <v>1190000000</v>
      </c>
      <c r="CH72" s="12"/>
      <c r="CI72" s="12"/>
      <c r="CJ72" s="12"/>
      <c r="CK72" s="12">
        <f t="shared" si="233"/>
        <v>0</v>
      </c>
      <c r="CL72" s="12"/>
      <c r="CM72" s="12"/>
      <c r="CN72" s="12"/>
      <c r="CO72" s="12">
        <f t="shared" si="169"/>
        <v>0</v>
      </c>
      <c r="CP72" s="12">
        <f t="shared" si="170"/>
        <v>0</v>
      </c>
      <c r="CQ72" s="12"/>
      <c r="CR72" s="12">
        <v>205908000</v>
      </c>
      <c r="CS72" s="12">
        <v>194712000</v>
      </c>
      <c r="CT72" s="12">
        <v>422292000</v>
      </c>
      <c r="CU72" s="12">
        <v>269616000</v>
      </c>
      <c r="CV72" s="12">
        <v>349296000</v>
      </c>
      <c r="CW72" s="12">
        <v>269616000</v>
      </c>
      <c r="CX72" s="12">
        <v>618912000</v>
      </c>
      <c r="CY72" s="12">
        <f>SUMIFS('[1]DATA THÔ IN'!$P$4:$P$12031,'[1]DATA THÔ IN'!$H$4:$H$12031,$A72,'[1]DATA THÔ IN'!$AC$4:$AC$12031,$E72,'[1]DATA THÔ IN'!$AH$4:$AH$12031,"Tiến độ 1")</f>
        <v>245508000</v>
      </c>
      <c r="CZ72" s="12">
        <f>SUMIFS('[1]DATA THÔ IN'!$P$4:$P$12031,'[1]DATA THÔ IN'!$H$4:$H$12031,$A72,'[1]DATA THÔ IN'!$AC$4:$AC$12031,$E72,'[1]DATA THÔ IN'!$AH$4:$AH$12031,"Tiến độ 2")</f>
        <v>197352000</v>
      </c>
      <c r="DA72" s="12">
        <f>SUMIFS('[1]TIẾN ĐỘ %'!$N$6:$N$1034,'[1]TIẾN ĐỘ %'!$G$6:$G$1034,A72,'[1]TIẾN ĐỘ %'!$F$6:$F$1034,$E72)</f>
        <v>491148000</v>
      </c>
      <c r="DB72" s="12">
        <f t="shared" si="234"/>
        <v>1532352000</v>
      </c>
      <c r="DC72" s="12"/>
      <c r="DD72" s="12"/>
      <c r="DE72" s="12"/>
      <c r="DF72" s="12"/>
      <c r="DG72" s="12"/>
      <c r="DH72" s="12"/>
      <c r="DI72" s="12"/>
      <c r="DJ72" s="12"/>
      <c r="DK72" s="12"/>
      <c r="DL72" s="12">
        <f t="shared" si="235"/>
        <v>0</v>
      </c>
      <c r="DM72" s="12">
        <f t="shared" si="236"/>
        <v>1532352000</v>
      </c>
      <c r="DN72" s="12"/>
      <c r="DO72" s="12"/>
      <c r="DP72" s="13"/>
      <c r="DQ72" s="12"/>
      <c r="DR72" s="12"/>
      <c r="DS72" s="13"/>
      <c r="DT72" s="12"/>
      <c r="DU72" s="12"/>
      <c r="DV72" s="12"/>
      <c r="DW72" s="12">
        <f t="shared" si="237"/>
        <v>0</v>
      </c>
      <c r="DX72" s="14"/>
      <c r="DY72" s="12"/>
      <c r="DZ72" s="12"/>
      <c r="EA72" s="12"/>
      <c r="EB72" s="12"/>
      <c r="EC72" s="12"/>
      <c r="ED72" s="12"/>
      <c r="EE72" s="12"/>
      <c r="EF72" s="12"/>
      <c r="EG72" s="12">
        <f t="shared" si="171"/>
        <v>0</v>
      </c>
      <c r="EH72" s="12">
        <f t="shared" si="172"/>
        <v>0</v>
      </c>
      <c r="EI72" s="12"/>
      <c r="EJ72" s="15">
        <f t="shared" si="219"/>
        <v>0.51476999999999995</v>
      </c>
      <c r="EK72" s="15">
        <f t="shared" si="220"/>
        <v>0.48677999999999999</v>
      </c>
      <c r="EL72" s="15">
        <f t="shared" si="221"/>
        <v>1.0557300000000001</v>
      </c>
      <c r="EM72" s="16">
        <f t="shared" si="103"/>
        <v>0.77033142857142856</v>
      </c>
      <c r="EN72" s="16">
        <f t="shared" si="104"/>
        <v>0.99798857142857145</v>
      </c>
      <c r="EO72" s="16">
        <f t="shared" si="105"/>
        <v>1.7683199999999999</v>
      </c>
      <c r="EP72" s="16">
        <f t="shared" si="238"/>
        <v>0.55797272727272729</v>
      </c>
      <c r="EQ72" s="16">
        <f t="shared" si="239"/>
        <v>0.44852727272727272</v>
      </c>
      <c r="ER72" s="16">
        <f t="shared" si="240"/>
        <v>1.1162454545454545</v>
      </c>
      <c r="ES72" s="16">
        <f t="shared" si="241"/>
        <v>1.2876907563025211</v>
      </c>
      <c r="ET72" s="16" t="e">
        <f t="shared" si="242"/>
        <v>#DIV/0!</v>
      </c>
      <c r="EU72" s="16" t="e">
        <f t="shared" si="243"/>
        <v>#DIV/0!</v>
      </c>
      <c r="EV72" s="16" t="e">
        <f t="shared" si="244"/>
        <v>#DIV/0!</v>
      </c>
      <c r="EW72" s="16" t="e">
        <f t="shared" si="245"/>
        <v>#DIV/0!</v>
      </c>
      <c r="EX72" s="16" t="e">
        <f t="shared" si="246"/>
        <v>#DIV/0!</v>
      </c>
      <c r="EY72" s="16" t="e">
        <f t="shared" si="247"/>
        <v>#DIV/0!</v>
      </c>
      <c r="EZ72" s="21" t="e">
        <f t="shared" si="248"/>
        <v>#DIV/0!</v>
      </c>
      <c r="FA72" s="16" t="e">
        <f t="shared" si="249"/>
        <v>#DIV/0!</v>
      </c>
      <c r="FB72" s="16" t="e">
        <f t="shared" si="250"/>
        <v>#DIV/0!</v>
      </c>
      <c r="FC72" s="16" t="e">
        <f t="shared" si="250"/>
        <v>#DIV/0!</v>
      </c>
      <c r="FD72" s="16">
        <f t="shared" si="250"/>
        <v>1.2876907563025211</v>
      </c>
      <c r="FE72" s="16" t="e">
        <f t="shared" si="250"/>
        <v>#DIV/0!</v>
      </c>
      <c r="FF72" s="16" t="e">
        <f t="shared" si="251"/>
        <v>#DIV/0!</v>
      </c>
      <c r="FG72" s="16" t="e">
        <f t="shared" si="252"/>
        <v>#DIV/0!</v>
      </c>
      <c r="FH72" s="16" t="e">
        <f t="shared" si="252"/>
        <v>#DIV/0!</v>
      </c>
      <c r="FI72" s="16" t="e">
        <f t="shared" si="253"/>
        <v>#DIV/0!</v>
      </c>
      <c r="FJ72" s="16" t="e">
        <f t="shared" si="254"/>
        <v>#DIV/0!</v>
      </c>
      <c r="FK72" s="16" t="e">
        <f t="shared" si="254"/>
        <v>#DIV/0!</v>
      </c>
      <c r="FL72" s="16" t="e">
        <f t="shared" si="255"/>
        <v>#DIV/0!</v>
      </c>
      <c r="FM72" s="16" t="e">
        <f t="shared" si="256"/>
        <v>#DIV/0!</v>
      </c>
      <c r="FN72" s="16" t="e">
        <f t="shared" si="256"/>
        <v>#DIV/0!</v>
      </c>
      <c r="FO72" s="16" t="e">
        <f t="shared" si="256"/>
        <v>#DIV/0!</v>
      </c>
      <c r="FP72" s="16" t="e">
        <f t="shared" si="257"/>
        <v>#DIV/0!</v>
      </c>
      <c r="FQ72" s="16" t="e">
        <f t="shared" si="258"/>
        <v>#DIV/0!</v>
      </c>
      <c r="FR72" s="17">
        <f t="shared" si="222"/>
        <v>0</v>
      </c>
      <c r="FS72" s="17">
        <f t="shared" si="223"/>
        <v>0</v>
      </c>
      <c r="FT72" s="17">
        <f t="shared" si="224"/>
        <v>0</v>
      </c>
      <c r="FU72" s="18">
        <f t="shared" si="225"/>
        <v>0</v>
      </c>
      <c r="FV72" s="18">
        <f t="shared" si="226"/>
        <v>0</v>
      </c>
      <c r="FW72" s="18">
        <f t="shared" si="227"/>
        <v>0</v>
      </c>
      <c r="FX72" s="18">
        <f t="shared" si="228"/>
        <v>0</v>
      </c>
      <c r="FY72" s="18">
        <f t="shared" si="229"/>
        <v>0</v>
      </c>
      <c r="FZ72" s="19"/>
      <c r="GA72" s="36" t="s">
        <v>60</v>
      </c>
      <c r="GB72" s="36"/>
      <c r="GC72" s="37"/>
    </row>
    <row r="73" spans="1:185" hidden="1" x14ac:dyDescent="0.25">
      <c r="A73" s="8" t="s">
        <v>1266</v>
      </c>
      <c r="B73" s="8" t="s">
        <v>62</v>
      </c>
      <c r="C73" s="9" t="s">
        <v>63</v>
      </c>
      <c r="D73" s="10" t="s">
        <v>49</v>
      </c>
      <c r="E73" s="9" t="s">
        <v>52</v>
      </c>
      <c r="F73" s="9" t="s">
        <v>64</v>
      </c>
      <c r="G73" s="9" t="s">
        <v>51</v>
      </c>
      <c r="H73" s="11">
        <v>3.5000000000000003E-2</v>
      </c>
      <c r="I73" s="11"/>
      <c r="J73" s="11">
        <v>0.01</v>
      </c>
      <c r="K73" s="11">
        <v>0.01</v>
      </c>
      <c r="L73" s="11">
        <v>5.0000000000000001E-3</v>
      </c>
      <c r="M73" s="11">
        <v>5.0000000000000001E-3</v>
      </c>
      <c r="N73" s="11"/>
      <c r="O73" s="12">
        <f t="shared" si="173"/>
        <v>0</v>
      </c>
      <c r="P73" s="12">
        <f t="shared" si="174"/>
        <v>0</v>
      </c>
      <c r="Q73" s="12">
        <f t="shared" si="175"/>
        <v>0</v>
      </c>
      <c r="R73" s="12">
        <f t="shared" si="176"/>
        <v>0</v>
      </c>
      <c r="S73" s="12">
        <f t="shared" si="177"/>
        <v>0</v>
      </c>
      <c r="T73" s="12">
        <f t="shared" si="178"/>
        <v>2520705</v>
      </c>
      <c r="U73" s="12">
        <f t="shared" si="179"/>
        <v>1044284</v>
      </c>
      <c r="V73" s="12">
        <f t="shared" si="180"/>
        <v>3564990</v>
      </c>
      <c r="W73" s="12">
        <f t="shared" si="230"/>
        <v>2612130</v>
      </c>
      <c r="X73" s="12">
        <f t="shared" si="181"/>
        <v>0</v>
      </c>
      <c r="Y73" s="12">
        <f t="shared" si="182"/>
        <v>2719041.9</v>
      </c>
      <c r="Z73" s="12">
        <f t="shared" si="183"/>
        <v>0</v>
      </c>
      <c r="AA73" s="12">
        <f t="shared" si="184"/>
        <v>0</v>
      </c>
      <c r="AB73" s="12">
        <f t="shared" si="185"/>
        <v>0</v>
      </c>
      <c r="AC73" s="12"/>
      <c r="AD73" s="12"/>
      <c r="AE73" s="12"/>
      <c r="AF73" s="12" t="e">
        <f t="shared" si="186"/>
        <v>#DIV/0!</v>
      </c>
      <c r="AG73" s="12" t="e">
        <f t="shared" si="187"/>
        <v>#DIV/0!</v>
      </c>
      <c r="AH73" s="12">
        <f t="shared" si="188"/>
        <v>0</v>
      </c>
      <c r="AI73" s="12"/>
      <c r="AJ73" s="12"/>
      <c r="AK73" s="12"/>
      <c r="AL73" s="12" t="e">
        <f t="shared" si="189"/>
        <v>#DIV/0!</v>
      </c>
      <c r="AM73" s="12" t="e">
        <f t="shared" si="190"/>
        <v>#DIV/0!</v>
      </c>
      <c r="AN73" s="12">
        <f t="shared" si="191"/>
        <v>0</v>
      </c>
      <c r="AO73" s="12"/>
      <c r="AP73" s="12"/>
      <c r="AQ73" s="12"/>
      <c r="AR73" s="12" t="e">
        <f t="shared" si="192"/>
        <v>#DIV/0!</v>
      </c>
      <c r="AS73" s="12" t="e">
        <f t="shared" si="193"/>
        <v>#DIV/0!</v>
      </c>
      <c r="AT73" s="12" t="e">
        <f t="shared" si="194"/>
        <v>#DIV/0!</v>
      </c>
      <c r="AU73" s="12" t="e">
        <f t="shared" si="195"/>
        <v>#DIV/0!</v>
      </c>
      <c r="AV73" s="12">
        <f t="shared" si="196"/>
        <v>0</v>
      </c>
      <c r="AW73" s="12"/>
      <c r="AX73" s="12" t="e">
        <f t="shared" si="197"/>
        <v>#DIV/0!</v>
      </c>
      <c r="AY73" s="12" t="e">
        <f t="shared" si="198"/>
        <v>#DIV/0!</v>
      </c>
      <c r="AZ73" s="12" t="e">
        <f t="shared" si="199"/>
        <v>#DIV/0!</v>
      </c>
      <c r="BA73" s="12"/>
      <c r="BB73" s="12" t="e">
        <f t="shared" si="200"/>
        <v>#DIV/0!</v>
      </c>
      <c r="BC73" s="12" t="e">
        <f t="shared" si="201"/>
        <v>#DIV/0!</v>
      </c>
      <c r="BD73" s="12" t="e">
        <f t="shared" si="202"/>
        <v>#DIV/0!</v>
      </c>
      <c r="BE73" s="12"/>
      <c r="BF73" s="12" t="e">
        <f t="shared" si="203"/>
        <v>#DIV/0!</v>
      </c>
      <c r="BG73" s="12" t="e">
        <f t="shared" si="204"/>
        <v>#DIV/0!</v>
      </c>
      <c r="BH73" s="12" t="e">
        <f t="shared" si="205"/>
        <v>#DIV/0!</v>
      </c>
      <c r="BI73" s="12" t="e">
        <f t="shared" si="206"/>
        <v>#DIV/0!</v>
      </c>
      <c r="BJ73" s="12"/>
      <c r="BK73" s="12" t="e">
        <f t="shared" si="207"/>
        <v>#DIV/0!</v>
      </c>
      <c r="BL73" s="12" t="e">
        <f t="shared" si="208"/>
        <v>#DIV/0!</v>
      </c>
      <c r="BM73" s="12" t="e">
        <f t="shared" si="209"/>
        <v>#DIV/0!</v>
      </c>
      <c r="BN73" s="12"/>
      <c r="BO73" s="12">
        <f t="shared" si="210"/>
        <v>0</v>
      </c>
      <c r="BP73" s="12">
        <f t="shared" si="211"/>
        <v>0</v>
      </c>
      <c r="BQ73" s="12">
        <f t="shared" si="212"/>
        <v>0</v>
      </c>
      <c r="BR73" s="12"/>
      <c r="BS73" s="12">
        <f t="shared" si="213"/>
        <v>0</v>
      </c>
      <c r="BT73" s="12">
        <f t="shared" si="214"/>
        <v>0</v>
      </c>
      <c r="BU73" s="12">
        <f t="shared" si="215"/>
        <v>0</v>
      </c>
      <c r="BV73" s="12">
        <f t="shared" si="216"/>
        <v>0</v>
      </c>
      <c r="BW73" s="12">
        <f t="shared" si="217"/>
        <v>0</v>
      </c>
      <c r="BX73" s="12"/>
      <c r="BY73" s="12">
        <v>420000000</v>
      </c>
      <c r="BZ73" s="12">
        <v>290000000</v>
      </c>
      <c r="CA73" s="12">
        <f>SUMIFS('[1]TIẾN ĐỘ %'!$M$6:$M$1034,'[1]TIẾN ĐỘ %'!$G$6:$G$1034,$A73,'[1]TIẾN ĐỘ %'!$F$6:$F$1034,$E73)</f>
        <v>440000000</v>
      </c>
      <c r="CB73" s="12">
        <f t="shared" si="218"/>
        <v>1150000000</v>
      </c>
      <c r="CC73" s="12"/>
      <c r="CD73" s="12"/>
      <c r="CE73" s="12"/>
      <c r="CF73" s="12">
        <f t="shared" si="231"/>
        <v>0</v>
      </c>
      <c r="CG73" s="12">
        <f t="shared" si="232"/>
        <v>1150000000</v>
      </c>
      <c r="CH73" s="12"/>
      <c r="CI73" s="12"/>
      <c r="CJ73" s="12"/>
      <c r="CK73" s="12">
        <f t="shared" si="233"/>
        <v>0</v>
      </c>
      <c r="CL73" s="12"/>
      <c r="CM73" s="12"/>
      <c r="CN73" s="12"/>
      <c r="CO73" s="12">
        <f t="shared" si="169"/>
        <v>0</v>
      </c>
      <c r="CP73" s="12">
        <f t="shared" si="170"/>
        <v>0</v>
      </c>
      <c r="CQ73" s="12"/>
      <c r="CR73" s="12">
        <v>0</v>
      </c>
      <c r="CS73" s="12">
        <v>0</v>
      </c>
      <c r="CT73" s="12">
        <v>68166000</v>
      </c>
      <c r="CU73" s="12">
        <v>261213000</v>
      </c>
      <c r="CV73" s="12">
        <v>108216000</v>
      </c>
      <c r="CW73" s="12">
        <v>261213000</v>
      </c>
      <c r="CX73" s="12">
        <v>369429000</v>
      </c>
      <c r="CY73" s="12">
        <f>SUMIFS('[1]DATA THÔ IN'!$P$4:$P$12031,'[1]DATA THÔ IN'!$H$4:$H$12031,$A73,'[1]DATA THÔ IN'!$AC$4:$AC$12031,$E73,'[1]DATA THÔ IN'!$AH$4:$AH$12031,"Tiến độ 1")</f>
        <v>281766000</v>
      </c>
      <c r="CZ73" s="12">
        <f>SUMIFS('[1]DATA THÔ IN'!$P$4:$P$12031,'[1]DATA THÔ IN'!$H$4:$H$12031,$A73,'[1]DATA THÔ IN'!$AC$4:$AC$12031,$E73,'[1]DATA THÔ IN'!$AH$4:$AH$12031,"Tiến độ 2")</f>
        <v>0</v>
      </c>
      <c r="DA73" s="12">
        <f>SUMIFS('[1]TIẾN ĐỘ %'!$N$6:$N$1034,'[1]TIẾN ĐỘ %'!$G$6:$G$1034,A73,'[1]TIẾN ĐỘ %'!$F$6:$F$1034,$E73)</f>
        <v>327786000</v>
      </c>
      <c r="DB73" s="12">
        <f t="shared" si="234"/>
        <v>765381000</v>
      </c>
      <c r="DC73" s="12"/>
      <c r="DD73" s="12"/>
      <c r="DE73" s="12"/>
      <c r="DF73" s="12"/>
      <c r="DG73" s="12"/>
      <c r="DH73" s="12"/>
      <c r="DI73" s="12"/>
      <c r="DJ73" s="12"/>
      <c r="DK73" s="12"/>
      <c r="DL73" s="12">
        <f t="shared" si="235"/>
        <v>0</v>
      </c>
      <c r="DM73" s="12">
        <f t="shared" si="236"/>
        <v>765381000</v>
      </c>
      <c r="DN73" s="12"/>
      <c r="DO73" s="12"/>
      <c r="DP73" s="13"/>
      <c r="DQ73" s="12"/>
      <c r="DR73" s="12"/>
      <c r="DS73" s="13"/>
      <c r="DT73" s="12"/>
      <c r="DU73" s="12"/>
      <c r="DV73" s="12"/>
      <c r="DW73" s="12">
        <f t="shared" si="237"/>
        <v>0</v>
      </c>
      <c r="DX73" s="12"/>
      <c r="DY73" s="12"/>
      <c r="DZ73" s="12"/>
      <c r="EA73" s="12"/>
      <c r="EB73" s="12"/>
      <c r="EC73" s="12"/>
      <c r="ED73" s="12"/>
      <c r="EE73" s="12"/>
      <c r="EF73" s="12"/>
      <c r="EG73" s="12">
        <f t="shared" si="171"/>
        <v>0</v>
      </c>
      <c r="EH73" s="12">
        <f t="shared" si="172"/>
        <v>0</v>
      </c>
      <c r="EI73" s="12"/>
      <c r="EJ73" s="15">
        <f t="shared" si="219"/>
        <v>0</v>
      </c>
      <c r="EK73" s="15">
        <f t="shared" si="220"/>
        <v>0</v>
      </c>
      <c r="EL73" s="15">
        <f t="shared" si="221"/>
        <v>0.1623</v>
      </c>
      <c r="EM73" s="16">
        <f t="shared" si="103"/>
        <v>0.90073448275862067</v>
      </c>
      <c r="EN73" s="16">
        <f t="shared" si="104"/>
        <v>0.37315862068965516</v>
      </c>
      <c r="EO73" s="16">
        <f t="shared" si="105"/>
        <v>1.2738931034482759</v>
      </c>
      <c r="EP73" s="16">
        <f t="shared" si="238"/>
        <v>0.64037727272727274</v>
      </c>
      <c r="EQ73" s="16">
        <f t="shared" si="239"/>
        <v>0</v>
      </c>
      <c r="ER73" s="16">
        <f t="shared" si="240"/>
        <v>0.74496818181818181</v>
      </c>
      <c r="ES73" s="16">
        <f t="shared" si="241"/>
        <v>0.66554869565217389</v>
      </c>
      <c r="ET73" s="16" t="e">
        <f t="shared" si="242"/>
        <v>#DIV/0!</v>
      </c>
      <c r="EU73" s="16" t="e">
        <f t="shared" si="243"/>
        <v>#DIV/0!</v>
      </c>
      <c r="EV73" s="16" t="e">
        <f t="shared" si="244"/>
        <v>#DIV/0!</v>
      </c>
      <c r="EW73" s="16" t="e">
        <f t="shared" si="245"/>
        <v>#DIV/0!</v>
      </c>
      <c r="EX73" s="16" t="e">
        <f t="shared" si="246"/>
        <v>#DIV/0!</v>
      </c>
      <c r="EY73" s="16" t="e">
        <f t="shared" si="247"/>
        <v>#DIV/0!</v>
      </c>
      <c r="EZ73" s="16" t="e">
        <f t="shared" si="248"/>
        <v>#DIV/0!</v>
      </c>
      <c r="FA73" s="21" t="e">
        <f t="shared" si="249"/>
        <v>#DIV/0!</v>
      </c>
      <c r="FB73" s="16" t="e">
        <f t="shared" si="250"/>
        <v>#DIV/0!</v>
      </c>
      <c r="FC73" s="16" t="e">
        <f t="shared" si="250"/>
        <v>#DIV/0!</v>
      </c>
      <c r="FD73" s="16">
        <f t="shared" si="250"/>
        <v>0.66554869565217389</v>
      </c>
      <c r="FE73" s="16" t="e">
        <f t="shared" si="250"/>
        <v>#DIV/0!</v>
      </c>
      <c r="FF73" s="16" t="e">
        <f t="shared" si="251"/>
        <v>#DIV/0!</v>
      </c>
      <c r="FG73" s="16" t="e">
        <f t="shared" si="252"/>
        <v>#DIV/0!</v>
      </c>
      <c r="FH73" s="16" t="e">
        <f t="shared" si="252"/>
        <v>#DIV/0!</v>
      </c>
      <c r="FI73" s="16" t="e">
        <f t="shared" si="253"/>
        <v>#DIV/0!</v>
      </c>
      <c r="FJ73" s="16" t="e">
        <f t="shared" si="254"/>
        <v>#DIV/0!</v>
      </c>
      <c r="FK73" s="16" t="e">
        <f t="shared" si="254"/>
        <v>#DIV/0!</v>
      </c>
      <c r="FL73" s="16" t="e">
        <f t="shared" si="255"/>
        <v>#DIV/0!</v>
      </c>
      <c r="FM73" s="16" t="e">
        <f t="shared" si="256"/>
        <v>#DIV/0!</v>
      </c>
      <c r="FN73" s="16" t="e">
        <f t="shared" si="256"/>
        <v>#DIV/0!</v>
      </c>
      <c r="FO73" s="16" t="e">
        <f t="shared" si="256"/>
        <v>#DIV/0!</v>
      </c>
      <c r="FP73" s="16" t="e">
        <f t="shared" si="257"/>
        <v>#DIV/0!</v>
      </c>
      <c r="FQ73" s="16" t="e">
        <f t="shared" si="258"/>
        <v>#DIV/0!</v>
      </c>
      <c r="FR73" s="17">
        <f t="shared" si="222"/>
        <v>0</v>
      </c>
      <c r="FS73" s="17">
        <f t="shared" si="223"/>
        <v>0</v>
      </c>
      <c r="FT73" s="17">
        <f t="shared" si="224"/>
        <v>0</v>
      </c>
      <c r="FU73" s="18">
        <f t="shared" si="225"/>
        <v>0</v>
      </c>
      <c r="FV73" s="18">
        <f t="shared" si="226"/>
        <v>0</v>
      </c>
      <c r="FW73" s="18">
        <f t="shared" si="227"/>
        <v>0</v>
      </c>
      <c r="FX73" s="18">
        <f t="shared" si="228"/>
        <v>0</v>
      </c>
      <c r="FY73" s="18">
        <f t="shared" si="229"/>
        <v>0</v>
      </c>
      <c r="FZ73" s="19"/>
      <c r="GA73" s="36" t="s">
        <v>49</v>
      </c>
      <c r="GB73" s="36"/>
      <c r="GC73" s="37"/>
    </row>
    <row r="74" spans="1:185" hidden="1" x14ac:dyDescent="0.25">
      <c r="A74" s="8" t="s">
        <v>1269</v>
      </c>
      <c r="B74" s="8" t="s">
        <v>71</v>
      </c>
      <c r="C74" s="9" t="s">
        <v>72</v>
      </c>
      <c r="D74" s="10" t="s">
        <v>60</v>
      </c>
      <c r="E74" s="9" t="s">
        <v>52</v>
      </c>
      <c r="F74" s="9" t="s">
        <v>73</v>
      </c>
      <c r="G74" s="9" t="s">
        <v>51</v>
      </c>
      <c r="H74" s="11">
        <v>3.5000000000000003E-2</v>
      </c>
      <c r="I74" s="11"/>
      <c r="J74" s="11">
        <v>0.01</v>
      </c>
      <c r="K74" s="11">
        <v>0.01</v>
      </c>
      <c r="L74" s="11">
        <v>5.0000000000000001E-3</v>
      </c>
      <c r="M74" s="11">
        <v>5.0000000000000001E-3</v>
      </c>
      <c r="N74" s="11"/>
      <c r="O74" s="12">
        <f t="shared" si="173"/>
        <v>0</v>
      </c>
      <c r="P74" s="12">
        <f t="shared" si="174"/>
        <v>0</v>
      </c>
      <c r="Q74" s="12">
        <f t="shared" si="175"/>
        <v>4300580.3999999994</v>
      </c>
      <c r="R74" s="12">
        <f t="shared" si="176"/>
        <v>0</v>
      </c>
      <c r="S74" s="12">
        <f t="shared" si="177"/>
        <v>0</v>
      </c>
      <c r="T74" s="12">
        <f t="shared" si="178"/>
        <v>3676650</v>
      </c>
      <c r="U74" s="12">
        <f t="shared" si="179"/>
        <v>963456</v>
      </c>
      <c r="V74" s="12">
        <f t="shared" si="180"/>
        <v>4640106</v>
      </c>
      <c r="W74" s="12">
        <f t="shared" si="230"/>
        <v>3810000</v>
      </c>
      <c r="X74" s="12">
        <f t="shared" si="181"/>
        <v>0</v>
      </c>
      <c r="Y74" s="12">
        <f t="shared" si="182"/>
        <v>0</v>
      </c>
      <c r="Z74" s="12">
        <f t="shared" si="183"/>
        <v>4417770</v>
      </c>
      <c r="AA74" s="12">
        <f t="shared" si="184"/>
        <v>4741662.5999999996</v>
      </c>
      <c r="AB74" s="12">
        <f t="shared" si="185"/>
        <v>0</v>
      </c>
      <c r="AC74" s="12"/>
      <c r="AD74" s="12"/>
      <c r="AE74" s="12"/>
      <c r="AF74" s="12" t="e">
        <f t="shared" si="186"/>
        <v>#DIV/0!</v>
      </c>
      <c r="AG74" s="12" t="e">
        <f t="shared" si="187"/>
        <v>#DIV/0!</v>
      </c>
      <c r="AH74" s="12">
        <f t="shared" si="188"/>
        <v>0</v>
      </c>
      <c r="AI74" s="12"/>
      <c r="AJ74" s="12"/>
      <c r="AK74" s="12"/>
      <c r="AL74" s="12" t="e">
        <f t="shared" si="189"/>
        <v>#DIV/0!</v>
      </c>
      <c r="AM74" s="12" t="e">
        <f t="shared" si="190"/>
        <v>#DIV/0!</v>
      </c>
      <c r="AN74" s="12">
        <f t="shared" si="191"/>
        <v>0</v>
      </c>
      <c r="AO74" s="12"/>
      <c r="AP74" s="12"/>
      <c r="AQ74" s="12"/>
      <c r="AR74" s="12" t="e">
        <f t="shared" si="192"/>
        <v>#DIV/0!</v>
      </c>
      <c r="AS74" s="12" t="e">
        <f t="shared" si="193"/>
        <v>#DIV/0!</v>
      </c>
      <c r="AT74" s="12" t="e">
        <f t="shared" si="194"/>
        <v>#DIV/0!</v>
      </c>
      <c r="AU74" s="12" t="e">
        <f t="shared" si="195"/>
        <v>#DIV/0!</v>
      </c>
      <c r="AV74" s="12">
        <f t="shared" si="196"/>
        <v>0</v>
      </c>
      <c r="AW74" s="12"/>
      <c r="AX74" s="12" t="e">
        <f t="shared" si="197"/>
        <v>#DIV/0!</v>
      </c>
      <c r="AY74" s="12" t="e">
        <f t="shared" si="198"/>
        <v>#DIV/0!</v>
      </c>
      <c r="AZ74" s="12" t="e">
        <f t="shared" si="199"/>
        <v>#DIV/0!</v>
      </c>
      <c r="BA74" s="12"/>
      <c r="BB74" s="12" t="e">
        <f t="shared" si="200"/>
        <v>#DIV/0!</v>
      </c>
      <c r="BC74" s="12" t="e">
        <f t="shared" si="201"/>
        <v>#DIV/0!</v>
      </c>
      <c r="BD74" s="12" t="e">
        <f t="shared" si="202"/>
        <v>#DIV/0!</v>
      </c>
      <c r="BE74" s="12"/>
      <c r="BF74" s="12" t="e">
        <f t="shared" si="203"/>
        <v>#DIV/0!</v>
      </c>
      <c r="BG74" s="12" t="e">
        <f t="shared" si="204"/>
        <v>#DIV/0!</v>
      </c>
      <c r="BH74" s="12" t="e">
        <f t="shared" si="205"/>
        <v>#DIV/0!</v>
      </c>
      <c r="BI74" s="12" t="e">
        <f t="shared" si="206"/>
        <v>#DIV/0!</v>
      </c>
      <c r="BJ74" s="12"/>
      <c r="BK74" s="12" t="e">
        <f t="shared" si="207"/>
        <v>#DIV/0!</v>
      </c>
      <c r="BL74" s="12" t="e">
        <f t="shared" si="208"/>
        <v>#DIV/0!</v>
      </c>
      <c r="BM74" s="12" t="e">
        <f t="shared" si="209"/>
        <v>#DIV/0!</v>
      </c>
      <c r="BN74" s="12"/>
      <c r="BO74" s="12">
        <f t="shared" si="210"/>
        <v>0</v>
      </c>
      <c r="BP74" s="12">
        <f t="shared" si="211"/>
        <v>0</v>
      </c>
      <c r="BQ74" s="12">
        <f t="shared" si="212"/>
        <v>0</v>
      </c>
      <c r="BR74" s="12"/>
      <c r="BS74" s="12">
        <f t="shared" si="213"/>
        <v>0</v>
      </c>
      <c r="BT74" s="12">
        <f t="shared" si="214"/>
        <v>0</v>
      </c>
      <c r="BU74" s="12">
        <f t="shared" si="215"/>
        <v>0</v>
      </c>
      <c r="BV74" s="12">
        <f t="shared" si="216"/>
        <v>0</v>
      </c>
      <c r="BW74" s="12">
        <f t="shared" si="217"/>
        <v>0</v>
      </c>
      <c r="BX74" s="12"/>
      <c r="BY74" s="12">
        <v>630000000</v>
      </c>
      <c r="BZ74" s="12">
        <v>480000000</v>
      </c>
      <c r="CA74" s="12">
        <f>SUMIFS('[1]TIẾN ĐỘ %'!$M$6:$M$1034,'[1]TIẾN ĐỘ %'!$G$6:$G$1034,$A74,'[1]TIẾN ĐỘ %'!$F$6:$F$1034,$E74)</f>
        <v>490000000</v>
      </c>
      <c r="CB74" s="12">
        <f t="shared" si="218"/>
        <v>1600000000</v>
      </c>
      <c r="CC74" s="12"/>
      <c r="CD74" s="12"/>
      <c r="CE74" s="12"/>
      <c r="CF74" s="12">
        <f t="shared" si="231"/>
        <v>0</v>
      </c>
      <c r="CG74" s="12">
        <f t="shared" si="232"/>
        <v>1600000000</v>
      </c>
      <c r="CH74" s="12"/>
      <c r="CI74" s="12"/>
      <c r="CJ74" s="12"/>
      <c r="CK74" s="12">
        <f t="shared" si="233"/>
        <v>0</v>
      </c>
      <c r="CL74" s="12"/>
      <c r="CM74" s="12"/>
      <c r="CN74" s="12"/>
      <c r="CO74" s="12">
        <f t="shared" si="169"/>
        <v>0</v>
      </c>
      <c r="CP74" s="12">
        <f t="shared" si="170"/>
        <v>0</v>
      </c>
      <c r="CQ74" s="12"/>
      <c r="CR74" s="12">
        <v>6120000</v>
      </c>
      <c r="CS74" s="12">
        <v>445656000</v>
      </c>
      <c r="CT74" s="12">
        <v>462000000</v>
      </c>
      <c r="CU74" s="12">
        <v>381000000</v>
      </c>
      <c r="CV74" s="12">
        <v>99840000</v>
      </c>
      <c r="CW74" s="12">
        <v>381000000</v>
      </c>
      <c r="CX74" s="12">
        <v>480840000</v>
      </c>
      <c r="CY74" s="12">
        <f>SUMIFS('[1]DATA THÔ IN'!$P$4:$P$12031,'[1]DATA THÔ IN'!$H$4:$H$12031,$A74,'[1]DATA THÔ IN'!$AC$4:$AC$12031,$E74,'[1]DATA THÔ IN'!$AH$4:$AH$12031,"Tiến độ 1")</f>
        <v>0</v>
      </c>
      <c r="CZ74" s="12">
        <f>SUMIFS('[1]DATA THÔ IN'!$P$4:$P$12031,'[1]DATA THÔ IN'!$H$4:$H$12031,$A74,'[1]DATA THÔ IN'!$AC$4:$AC$12031,$E74,'[1]DATA THÔ IN'!$AH$4:$AH$12031,"Tiến độ 2")</f>
        <v>457800000</v>
      </c>
      <c r="DA74" s="12">
        <f>SUMIFS('[1]TIẾN ĐỘ %'!$N$6:$N$1034,'[1]TIẾN ĐỘ %'!$G$6:$G$1034,A74,'[1]TIẾN ĐỘ %'!$F$6:$F$1034,$E74)</f>
        <v>491364000</v>
      </c>
      <c r="DB74" s="12">
        <f t="shared" si="234"/>
        <v>1434204000</v>
      </c>
      <c r="DC74" s="12"/>
      <c r="DD74" s="12"/>
      <c r="DE74" s="12"/>
      <c r="DF74" s="12"/>
      <c r="DG74" s="12"/>
      <c r="DH74" s="12"/>
      <c r="DI74" s="12"/>
      <c r="DJ74" s="12"/>
      <c r="DK74" s="12"/>
      <c r="DL74" s="12">
        <f t="shared" si="235"/>
        <v>0</v>
      </c>
      <c r="DM74" s="12">
        <f t="shared" si="236"/>
        <v>1434204000</v>
      </c>
      <c r="DN74" s="12"/>
      <c r="DO74" s="12"/>
      <c r="DP74" s="13"/>
      <c r="DQ74" s="12"/>
      <c r="DR74" s="12"/>
      <c r="DS74" s="13"/>
      <c r="DT74" s="12"/>
      <c r="DU74" s="12"/>
      <c r="DV74" s="12"/>
      <c r="DW74" s="12">
        <f t="shared" si="237"/>
        <v>0</v>
      </c>
      <c r="DX74" s="12"/>
      <c r="DY74" s="12"/>
      <c r="DZ74" s="12"/>
      <c r="EA74" s="12"/>
      <c r="EB74" s="12"/>
      <c r="EC74" s="12"/>
      <c r="ED74" s="12"/>
      <c r="EE74" s="12"/>
      <c r="EF74" s="12"/>
      <c r="EG74" s="12">
        <f t="shared" si="171"/>
        <v>0</v>
      </c>
      <c r="EH74" s="12">
        <f t="shared" si="172"/>
        <v>0</v>
      </c>
      <c r="EI74" s="12"/>
      <c r="EJ74" s="15">
        <f t="shared" si="219"/>
        <v>9.7142857142857135E-3</v>
      </c>
      <c r="EK74" s="15">
        <f t="shared" si="220"/>
        <v>0.70739047619047624</v>
      </c>
      <c r="EL74" s="15">
        <f t="shared" si="221"/>
        <v>0.73333333333333328</v>
      </c>
      <c r="EM74" s="16">
        <f t="shared" si="103"/>
        <v>0.79374999999999996</v>
      </c>
      <c r="EN74" s="16">
        <f t="shared" si="104"/>
        <v>0.20799999999999999</v>
      </c>
      <c r="EO74" s="16">
        <f t="shared" si="105"/>
        <v>1.0017499999999999</v>
      </c>
      <c r="EP74" s="16">
        <f t="shared" si="238"/>
        <v>0</v>
      </c>
      <c r="EQ74" s="16">
        <f t="shared" si="239"/>
        <v>0.93428571428571427</v>
      </c>
      <c r="ER74" s="16">
        <f t="shared" si="240"/>
        <v>1.0027836734693878</v>
      </c>
      <c r="ES74" s="16">
        <f t="shared" si="241"/>
        <v>0.89637750000000005</v>
      </c>
      <c r="ET74" s="16" t="e">
        <f t="shared" si="242"/>
        <v>#DIV/0!</v>
      </c>
      <c r="EU74" s="16" t="e">
        <f t="shared" si="243"/>
        <v>#DIV/0!</v>
      </c>
      <c r="EV74" s="16" t="e">
        <f t="shared" si="244"/>
        <v>#DIV/0!</v>
      </c>
      <c r="EW74" s="16" t="e">
        <f t="shared" si="245"/>
        <v>#DIV/0!</v>
      </c>
      <c r="EX74" s="16" t="e">
        <f t="shared" si="246"/>
        <v>#DIV/0!</v>
      </c>
      <c r="EY74" s="16" t="e">
        <f t="shared" si="247"/>
        <v>#DIV/0!</v>
      </c>
      <c r="EZ74" s="16" t="e">
        <f t="shared" si="248"/>
        <v>#DIV/0!</v>
      </c>
      <c r="FA74" s="16" t="e">
        <f t="shared" si="249"/>
        <v>#DIV/0!</v>
      </c>
      <c r="FB74" s="16" t="e">
        <f t="shared" si="250"/>
        <v>#DIV/0!</v>
      </c>
      <c r="FC74" s="16" t="e">
        <f t="shared" si="250"/>
        <v>#DIV/0!</v>
      </c>
      <c r="FD74" s="16">
        <f t="shared" si="250"/>
        <v>0.89637750000000005</v>
      </c>
      <c r="FE74" s="16" t="e">
        <f t="shared" si="250"/>
        <v>#DIV/0!</v>
      </c>
      <c r="FF74" s="16" t="e">
        <f t="shared" si="251"/>
        <v>#DIV/0!</v>
      </c>
      <c r="FG74" s="16" t="e">
        <f t="shared" si="252"/>
        <v>#DIV/0!</v>
      </c>
      <c r="FH74" s="16" t="e">
        <f t="shared" si="252"/>
        <v>#DIV/0!</v>
      </c>
      <c r="FI74" s="16" t="e">
        <f t="shared" si="253"/>
        <v>#DIV/0!</v>
      </c>
      <c r="FJ74" s="16" t="e">
        <f t="shared" si="254"/>
        <v>#DIV/0!</v>
      </c>
      <c r="FK74" s="16" t="e">
        <f t="shared" si="254"/>
        <v>#DIV/0!</v>
      </c>
      <c r="FL74" s="16" t="e">
        <f t="shared" si="255"/>
        <v>#DIV/0!</v>
      </c>
      <c r="FM74" s="16" t="e">
        <f t="shared" si="256"/>
        <v>#DIV/0!</v>
      </c>
      <c r="FN74" s="16" t="e">
        <f t="shared" si="256"/>
        <v>#DIV/0!</v>
      </c>
      <c r="FO74" s="16" t="e">
        <f t="shared" si="256"/>
        <v>#DIV/0!</v>
      </c>
      <c r="FP74" s="16" t="e">
        <f t="shared" si="257"/>
        <v>#DIV/0!</v>
      </c>
      <c r="FQ74" s="16" t="e">
        <f t="shared" si="258"/>
        <v>#DIV/0!</v>
      </c>
      <c r="FR74" s="17">
        <f t="shared" si="222"/>
        <v>0</v>
      </c>
      <c r="FS74" s="17">
        <f t="shared" si="223"/>
        <v>0</v>
      </c>
      <c r="FT74" s="17">
        <f t="shared" si="224"/>
        <v>0</v>
      </c>
      <c r="FU74" s="18">
        <f t="shared" si="225"/>
        <v>0</v>
      </c>
      <c r="FV74" s="18">
        <f t="shared" si="226"/>
        <v>0</v>
      </c>
      <c r="FW74" s="18">
        <f t="shared" si="227"/>
        <v>0</v>
      </c>
      <c r="FX74" s="18">
        <f t="shared" si="228"/>
        <v>0</v>
      </c>
      <c r="FY74" s="18">
        <f t="shared" si="229"/>
        <v>0</v>
      </c>
      <c r="FZ74" s="19"/>
      <c r="GA74" s="36" t="s">
        <v>60</v>
      </c>
      <c r="GB74" s="36"/>
      <c r="GC74" s="37"/>
    </row>
    <row r="75" spans="1:185" hidden="1" x14ac:dyDescent="0.25">
      <c r="A75" s="8" t="s">
        <v>1273</v>
      </c>
      <c r="B75" s="8" t="s">
        <v>83</v>
      </c>
      <c r="C75" s="9" t="s">
        <v>84</v>
      </c>
      <c r="D75" s="10" t="s">
        <v>60</v>
      </c>
      <c r="E75" s="9" t="s">
        <v>52</v>
      </c>
      <c r="F75" s="9" t="s">
        <v>61</v>
      </c>
      <c r="G75" s="9" t="s">
        <v>51</v>
      </c>
      <c r="H75" s="11">
        <v>3.5000000000000003E-2</v>
      </c>
      <c r="I75" s="11"/>
      <c r="J75" s="11">
        <v>0.01</v>
      </c>
      <c r="K75" s="11">
        <v>0.01</v>
      </c>
      <c r="L75" s="11">
        <v>5.0000000000000001E-3</v>
      </c>
      <c r="M75" s="11">
        <v>5.0000000000000001E-3</v>
      </c>
      <c r="N75" s="11"/>
      <c r="O75" s="12">
        <f t="shared" si="173"/>
        <v>0</v>
      </c>
      <c r="P75" s="12">
        <f t="shared" si="174"/>
        <v>274446</v>
      </c>
      <c r="Q75" s="12">
        <f t="shared" si="175"/>
        <v>0</v>
      </c>
      <c r="R75" s="12">
        <f t="shared" si="176"/>
        <v>698274</v>
      </c>
      <c r="S75" s="12">
        <f t="shared" si="177"/>
        <v>0</v>
      </c>
      <c r="T75" s="12">
        <f t="shared" si="178"/>
        <v>399278</v>
      </c>
      <c r="U75" s="12">
        <f t="shared" si="179"/>
        <v>285331</v>
      </c>
      <c r="V75" s="12">
        <f t="shared" si="180"/>
        <v>684610</v>
      </c>
      <c r="W75" s="12">
        <f t="shared" si="230"/>
        <v>413760</v>
      </c>
      <c r="X75" s="12">
        <f t="shared" si="181"/>
        <v>0</v>
      </c>
      <c r="Y75" s="12">
        <f t="shared" si="182"/>
        <v>389667</v>
      </c>
      <c r="Z75" s="12">
        <f t="shared" si="183"/>
        <v>582705.6</v>
      </c>
      <c r="AA75" s="12">
        <f t="shared" si="184"/>
        <v>972372.6</v>
      </c>
      <c r="AB75" s="12">
        <f t="shared" si="185"/>
        <v>1177628.0999999999</v>
      </c>
      <c r="AC75" s="12"/>
      <c r="AD75" s="12"/>
      <c r="AE75" s="12"/>
      <c r="AF75" s="12" t="e">
        <f t="shared" si="186"/>
        <v>#DIV/0!</v>
      </c>
      <c r="AG75" s="12" t="e">
        <f t="shared" si="187"/>
        <v>#DIV/0!</v>
      </c>
      <c r="AH75" s="12">
        <f t="shared" si="188"/>
        <v>0</v>
      </c>
      <c r="AI75" s="12"/>
      <c r="AJ75" s="12"/>
      <c r="AK75" s="12"/>
      <c r="AL75" s="12" t="e">
        <f t="shared" si="189"/>
        <v>#DIV/0!</v>
      </c>
      <c r="AM75" s="12" t="e">
        <f t="shared" si="190"/>
        <v>#DIV/0!</v>
      </c>
      <c r="AN75" s="12">
        <f t="shared" si="191"/>
        <v>0</v>
      </c>
      <c r="AO75" s="12"/>
      <c r="AP75" s="12"/>
      <c r="AQ75" s="12"/>
      <c r="AR75" s="12" t="e">
        <f t="shared" si="192"/>
        <v>#DIV/0!</v>
      </c>
      <c r="AS75" s="12" t="e">
        <f t="shared" si="193"/>
        <v>#DIV/0!</v>
      </c>
      <c r="AT75" s="12" t="e">
        <f t="shared" si="194"/>
        <v>#DIV/0!</v>
      </c>
      <c r="AU75" s="12" t="e">
        <f t="shared" si="195"/>
        <v>#DIV/0!</v>
      </c>
      <c r="AV75" s="12">
        <f t="shared" si="196"/>
        <v>1177628.0999999999</v>
      </c>
      <c r="AW75" s="12"/>
      <c r="AX75" s="12" t="e">
        <f t="shared" si="197"/>
        <v>#DIV/0!</v>
      </c>
      <c r="AY75" s="12" t="e">
        <f t="shared" si="198"/>
        <v>#DIV/0!</v>
      </c>
      <c r="AZ75" s="12" t="e">
        <f t="shared" si="199"/>
        <v>#DIV/0!</v>
      </c>
      <c r="BA75" s="12"/>
      <c r="BB75" s="12" t="e">
        <f t="shared" si="200"/>
        <v>#DIV/0!</v>
      </c>
      <c r="BC75" s="12" t="e">
        <f t="shared" si="201"/>
        <v>#DIV/0!</v>
      </c>
      <c r="BD75" s="12" t="e">
        <f t="shared" si="202"/>
        <v>#DIV/0!</v>
      </c>
      <c r="BE75" s="12"/>
      <c r="BF75" s="12" t="e">
        <f t="shared" si="203"/>
        <v>#DIV/0!</v>
      </c>
      <c r="BG75" s="12" t="e">
        <f t="shared" si="204"/>
        <v>#DIV/0!</v>
      </c>
      <c r="BH75" s="12" t="e">
        <f t="shared" si="205"/>
        <v>#DIV/0!</v>
      </c>
      <c r="BI75" s="12" t="e">
        <f t="shared" si="206"/>
        <v>#DIV/0!</v>
      </c>
      <c r="BJ75" s="12"/>
      <c r="BK75" s="12" t="e">
        <f t="shared" si="207"/>
        <v>#DIV/0!</v>
      </c>
      <c r="BL75" s="12" t="e">
        <f t="shared" si="208"/>
        <v>#DIV/0!</v>
      </c>
      <c r="BM75" s="12" t="e">
        <f t="shared" si="209"/>
        <v>#DIV/0!</v>
      </c>
      <c r="BN75" s="12"/>
      <c r="BO75" s="12">
        <f t="shared" si="210"/>
        <v>0</v>
      </c>
      <c r="BP75" s="12">
        <f t="shared" si="211"/>
        <v>0</v>
      </c>
      <c r="BQ75" s="12">
        <f t="shared" si="212"/>
        <v>0</v>
      </c>
      <c r="BR75" s="12"/>
      <c r="BS75" s="12">
        <f t="shared" si="213"/>
        <v>0</v>
      </c>
      <c r="BT75" s="12">
        <f t="shared" si="214"/>
        <v>0</v>
      </c>
      <c r="BU75" s="12">
        <f t="shared" si="215"/>
        <v>0</v>
      </c>
      <c r="BV75" s="12">
        <f t="shared" si="216"/>
        <v>0</v>
      </c>
      <c r="BW75" s="12">
        <f t="shared" si="217"/>
        <v>0</v>
      </c>
      <c r="BX75" s="12"/>
      <c r="BY75" s="12">
        <v>70000000</v>
      </c>
      <c r="BZ75" s="12">
        <v>70000000</v>
      </c>
      <c r="CA75" s="12">
        <f>SUMIFS('[1]TIẾN ĐỘ %'!$M$6:$M$1034,'[1]TIẾN ĐỘ %'!$G$6:$G$1034,$A75,'[1]TIẾN ĐỘ %'!$F$6:$F$1034,$E75)</f>
        <v>100000000</v>
      </c>
      <c r="CB75" s="12">
        <f t="shared" si="218"/>
        <v>240000000</v>
      </c>
      <c r="CC75" s="12"/>
      <c r="CD75" s="12"/>
      <c r="CE75" s="12"/>
      <c r="CF75" s="12">
        <f t="shared" si="231"/>
        <v>0</v>
      </c>
      <c r="CG75" s="12">
        <f t="shared" si="232"/>
        <v>240000000</v>
      </c>
      <c r="CH75" s="12"/>
      <c r="CI75" s="12"/>
      <c r="CJ75" s="12"/>
      <c r="CK75" s="12">
        <f t="shared" si="233"/>
        <v>0</v>
      </c>
      <c r="CL75" s="12"/>
      <c r="CM75" s="12"/>
      <c r="CN75" s="12"/>
      <c r="CO75" s="12">
        <f t="shared" si="169"/>
        <v>0</v>
      </c>
      <c r="CP75" s="12">
        <f t="shared" si="170"/>
        <v>0</v>
      </c>
      <c r="CQ75" s="12"/>
      <c r="CR75" s="12">
        <v>28440000</v>
      </c>
      <c r="CS75" s="12">
        <v>0</v>
      </c>
      <c r="CT75" s="12">
        <v>72360000</v>
      </c>
      <c r="CU75" s="12">
        <v>41376000</v>
      </c>
      <c r="CV75" s="12">
        <v>29568000</v>
      </c>
      <c r="CW75" s="12">
        <v>41376000</v>
      </c>
      <c r="CX75" s="12">
        <v>70944000</v>
      </c>
      <c r="CY75" s="12">
        <f>SUMIFS('[1]DATA THÔ IN'!$P$4:$P$12031,'[1]DATA THÔ IN'!$H$4:$H$12031,$A75,'[1]DATA THÔ IN'!$AC$4:$AC$12031,$E75,'[1]DATA THÔ IN'!$AH$4:$AH$12031,"Tiến độ 1")</f>
        <v>40380000</v>
      </c>
      <c r="CZ75" s="12">
        <f>SUMIFS('[1]DATA THÔ IN'!$P$4:$P$12031,'[1]DATA THÔ IN'!$H$4:$H$12031,$A75,'[1]DATA THÔ IN'!$AC$4:$AC$12031,$E75,'[1]DATA THÔ IN'!$AH$4:$AH$12031,"Tiến độ 2")</f>
        <v>60384000</v>
      </c>
      <c r="DA75" s="12">
        <f>SUMIFS('[1]TIẾN ĐỘ %'!$N$6:$N$1034,'[1]TIẾN ĐỘ %'!$G$6:$G$1034,A75,'[1]TIẾN ĐỘ %'!$F$6:$F$1034,$E75)</f>
        <v>100764000</v>
      </c>
      <c r="DB75" s="12">
        <f t="shared" si="234"/>
        <v>244068000</v>
      </c>
      <c r="DC75" s="12"/>
      <c r="DD75" s="12"/>
      <c r="DE75" s="12"/>
      <c r="DF75" s="12"/>
      <c r="DG75" s="12"/>
      <c r="DH75" s="12"/>
      <c r="DI75" s="12"/>
      <c r="DJ75" s="12"/>
      <c r="DK75" s="12"/>
      <c r="DL75" s="12">
        <f t="shared" si="235"/>
        <v>0</v>
      </c>
      <c r="DM75" s="12">
        <f t="shared" si="236"/>
        <v>244068000</v>
      </c>
      <c r="DN75" s="12"/>
      <c r="DO75" s="12"/>
      <c r="DP75" s="13"/>
      <c r="DQ75" s="12"/>
      <c r="DR75" s="12"/>
      <c r="DS75" s="13"/>
      <c r="DT75" s="12"/>
      <c r="DU75" s="12"/>
      <c r="DV75" s="12"/>
      <c r="DW75" s="12">
        <f t="shared" si="237"/>
        <v>0</v>
      </c>
      <c r="DX75" s="12"/>
      <c r="DY75" s="12"/>
      <c r="DZ75" s="12"/>
      <c r="EA75" s="12"/>
      <c r="EB75" s="12"/>
      <c r="EC75" s="12"/>
      <c r="ED75" s="12"/>
      <c r="EE75" s="12"/>
      <c r="EF75" s="12"/>
      <c r="EG75" s="12">
        <f t="shared" si="171"/>
        <v>0</v>
      </c>
      <c r="EH75" s="12">
        <f t="shared" si="172"/>
        <v>0</v>
      </c>
      <c r="EI75" s="12"/>
      <c r="EJ75" s="15">
        <f t="shared" si="219"/>
        <v>0.40628571428571431</v>
      </c>
      <c r="EK75" s="15">
        <f t="shared" si="220"/>
        <v>0</v>
      </c>
      <c r="EL75" s="15">
        <f t="shared" si="221"/>
        <v>1.0337142857142858</v>
      </c>
      <c r="EM75" s="16">
        <f t="shared" si="103"/>
        <v>0.59108571428571433</v>
      </c>
      <c r="EN75" s="16">
        <f t="shared" si="104"/>
        <v>0.4224</v>
      </c>
      <c r="EO75" s="16">
        <f t="shared" si="105"/>
        <v>1.0134857142857143</v>
      </c>
      <c r="EP75" s="16">
        <f t="shared" si="238"/>
        <v>0.40379999999999999</v>
      </c>
      <c r="EQ75" s="16">
        <f t="shared" si="239"/>
        <v>0.60384000000000004</v>
      </c>
      <c r="ER75" s="16">
        <f t="shared" si="240"/>
        <v>1.0076400000000001</v>
      </c>
      <c r="ES75" s="16">
        <f t="shared" si="241"/>
        <v>1.01695</v>
      </c>
      <c r="ET75" s="16" t="e">
        <f t="shared" si="242"/>
        <v>#DIV/0!</v>
      </c>
      <c r="EU75" s="16" t="e">
        <f t="shared" si="243"/>
        <v>#DIV/0!</v>
      </c>
      <c r="EV75" s="16" t="e">
        <f t="shared" si="244"/>
        <v>#DIV/0!</v>
      </c>
      <c r="EW75" s="16" t="e">
        <f t="shared" si="245"/>
        <v>#DIV/0!</v>
      </c>
      <c r="EX75" s="16" t="e">
        <f t="shared" si="246"/>
        <v>#DIV/0!</v>
      </c>
      <c r="EY75" s="16" t="e">
        <f t="shared" si="247"/>
        <v>#DIV/0!</v>
      </c>
      <c r="EZ75" s="16" t="e">
        <f t="shared" si="248"/>
        <v>#DIV/0!</v>
      </c>
      <c r="FA75" s="16" t="e">
        <f t="shared" si="249"/>
        <v>#DIV/0!</v>
      </c>
      <c r="FB75" s="16" t="e">
        <f t="shared" si="250"/>
        <v>#DIV/0!</v>
      </c>
      <c r="FC75" s="16" t="e">
        <f t="shared" si="250"/>
        <v>#DIV/0!</v>
      </c>
      <c r="FD75" s="16">
        <f t="shared" si="250"/>
        <v>1.01695</v>
      </c>
      <c r="FE75" s="16" t="e">
        <f t="shared" si="250"/>
        <v>#DIV/0!</v>
      </c>
      <c r="FF75" s="16" t="e">
        <f t="shared" si="251"/>
        <v>#DIV/0!</v>
      </c>
      <c r="FG75" s="16" t="e">
        <f t="shared" si="252"/>
        <v>#DIV/0!</v>
      </c>
      <c r="FH75" s="16" t="e">
        <f t="shared" si="252"/>
        <v>#DIV/0!</v>
      </c>
      <c r="FI75" s="16" t="e">
        <f t="shared" si="253"/>
        <v>#DIV/0!</v>
      </c>
      <c r="FJ75" s="16" t="e">
        <f t="shared" si="254"/>
        <v>#DIV/0!</v>
      </c>
      <c r="FK75" s="16" t="e">
        <f t="shared" si="254"/>
        <v>#DIV/0!</v>
      </c>
      <c r="FL75" s="16" t="e">
        <f t="shared" si="255"/>
        <v>#DIV/0!</v>
      </c>
      <c r="FM75" s="16" t="e">
        <f t="shared" si="256"/>
        <v>#DIV/0!</v>
      </c>
      <c r="FN75" s="16" t="e">
        <f t="shared" si="256"/>
        <v>#DIV/0!</v>
      </c>
      <c r="FO75" s="16" t="e">
        <f t="shared" si="256"/>
        <v>#DIV/0!</v>
      </c>
      <c r="FP75" s="16" t="e">
        <f t="shared" si="257"/>
        <v>#DIV/0!</v>
      </c>
      <c r="FQ75" s="16" t="e">
        <f t="shared" si="258"/>
        <v>#DIV/0!</v>
      </c>
      <c r="FR75" s="17">
        <f t="shared" si="222"/>
        <v>0</v>
      </c>
      <c r="FS75" s="17">
        <f t="shared" si="223"/>
        <v>0</v>
      </c>
      <c r="FT75" s="17">
        <f t="shared" si="224"/>
        <v>0</v>
      </c>
      <c r="FU75" s="18">
        <f t="shared" si="225"/>
        <v>0</v>
      </c>
      <c r="FV75" s="18">
        <f t="shared" si="226"/>
        <v>0</v>
      </c>
      <c r="FW75" s="18">
        <f t="shared" si="227"/>
        <v>0</v>
      </c>
      <c r="FX75" s="18">
        <f t="shared" si="228"/>
        <v>0</v>
      </c>
      <c r="FY75" s="18">
        <f t="shared" si="229"/>
        <v>0</v>
      </c>
      <c r="FZ75" s="19"/>
      <c r="GA75" s="36" t="s">
        <v>60</v>
      </c>
      <c r="GB75" s="36"/>
      <c r="GC75" s="37"/>
    </row>
    <row r="76" spans="1:185" hidden="1" x14ac:dyDescent="0.25">
      <c r="A76" s="8" t="s">
        <v>1274</v>
      </c>
      <c r="B76" s="8" t="s">
        <v>86</v>
      </c>
      <c r="C76" s="9" t="s">
        <v>87</v>
      </c>
      <c r="D76" s="10" t="s">
        <v>60</v>
      </c>
      <c r="E76" s="9" t="s">
        <v>52</v>
      </c>
      <c r="F76" s="9" t="s">
        <v>88</v>
      </c>
      <c r="G76" s="9" t="s">
        <v>51</v>
      </c>
      <c r="H76" s="11">
        <v>3.5000000000000003E-2</v>
      </c>
      <c r="I76" s="11"/>
      <c r="J76" s="11">
        <v>0.01</v>
      </c>
      <c r="K76" s="11">
        <v>0.01</v>
      </c>
      <c r="L76" s="11">
        <v>5.0000000000000001E-3</v>
      </c>
      <c r="M76" s="11">
        <v>5.0000000000000001E-3</v>
      </c>
      <c r="N76" s="11"/>
      <c r="O76" s="12">
        <f t="shared" si="173"/>
        <v>0</v>
      </c>
      <c r="P76" s="12">
        <f t="shared" si="174"/>
        <v>0</v>
      </c>
      <c r="Q76" s="12">
        <f t="shared" si="175"/>
        <v>0</v>
      </c>
      <c r="R76" s="12">
        <f t="shared" si="176"/>
        <v>6088619.25</v>
      </c>
      <c r="S76" s="12">
        <f t="shared" si="177"/>
        <v>0</v>
      </c>
      <c r="T76" s="12">
        <f t="shared" si="178"/>
        <v>3176047</v>
      </c>
      <c r="U76" s="12">
        <f t="shared" si="179"/>
        <v>2243625</v>
      </c>
      <c r="V76" s="12">
        <f t="shared" si="180"/>
        <v>5419672</v>
      </c>
      <c r="W76" s="12">
        <f t="shared" si="230"/>
        <v>3291240</v>
      </c>
      <c r="X76" s="12">
        <f t="shared" si="181"/>
        <v>0</v>
      </c>
      <c r="Y76" s="12">
        <f t="shared" si="182"/>
        <v>2502206.4</v>
      </c>
      <c r="Z76" s="12">
        <f t="shared" si="183"/>
        <v>3577505.9</v>
      </c>
      <c r="AA76" s="12">
        <f t="shared" si="184"/>
        <v>6079712.2999999998</v>
      </c>
      <c r="AB76" s="12">
        <f t="shared" si="185"/>
        <v>8794001.5749999993</v>
      </c>
      <c r="AC76" s="12"/>
      <c r="AD76" s="12"/>
      <c r="AE76" s="12"/>
      <c r="AF76" s="12" t="e">
        <f t="shared" si="186"/>
        <v>#DIV/0!</v>
      </c>
      <c r="AG76" s="12" t="e">
        <f t="shared" si="187"/>
        <v>#DIV/0!</v>
      </c>
      <c r="AH76" s="12">
        <f t="shared" si="188"/>
        <v>0</v>
      </c>
      <c r="AI76" s="12"/>
      <c r="AJ76" s="12"/>
      <c r="AK76" s="12"/>
      <c r="AL76" s="12" t="e">
        <f t="shared" si="189"/>
        <v>#DIV/0!</v>
      </c>
      <c r="AM76" s="12" t="e">
        <f t="shared" si="190"/>
        <v>#DIV/0!</v>
      </c>
      <c r="AN76" s="12">
        <f t="shared" si="191"/>
        <v>0</v>
      </c>
      <c r="AO76" s="12"/>
      <c r="AP76" s="12"/>
      <c r="AQ76" s="12"/>
      <c r="AR76" s="12" t="e">
        <f t="shared" si="192"/>
        <v>#DIV/0!</v>
      </c>
      <c r="AS76" s="12" t="e">
        <f t="shared" si="193"/>
        <v>#DIV/0!</v>
      </c>
      <c r="AT76" s="12" t="e">
        <f t="shared" si="194"/>
        <v>#DIV/0!</v>
      </c>
      <c r="AU76" s="12" t="e">
        <f t="shared" si="195"/>
        <v>#DIV/0!</v>
      </c>
      <c r="AV76" s="12">
        <f t="shared" si="196"/>
        <v>8794001.5749999993</v>
      </c>
      <c r="AW76" s="12"/>
      <c r="AX76" s="12" t="e">
        <f t="shared" si="197"/>
        <v>#DIV/0!</v>
      </c>
      <c r="AY76" s="12" t="e">
        <f t="shared" si="198"/>
        <v>#DIV/0!</v>
      </c>
      <c r="AZ76" s="12" t="e">
        <f t="shared" si="199"/>
        <v>#DIV/0!</v>
      </c>
      <c r="BA76" s="12"/>
      <c r="BB76" s="12" t="e">
        <f t="shared" si="200"/>
        <v>#DIV/0!</v>
      </c>
      <c r="BC76" s="12" t="e">
        <f t="shared" si="201"/>
        <v>#DIV/0!</v>
      </c>
      <c r="BD76" s="12" t="e">
        <f t="shared" si="202"/>
        <v>#DIV/0!</v>
      </c>
      <c r="BE76" s="12"/>
      <c r="BF76" s="12" t="e">
        <f t="shared" si="203"/>
        <v>#DIV/0!</v>
      </c>
      <c r="BG76" s="12" t="e">
        <f t="shared" si="204"/>
        <v>#DIV/0!</v>
      </c>
      <c r="BH76" s="12" t="e">
        <f t="shared" si="205"/>
        <v>#DIV/0!</v>
      </c>
      <c r="BI76" s="12" t="e">
        <f t="shared" si="206"/>
        <v>#DIV/0!</v>
      </c>
      <c r="BJ76" s="12"/>
      <c r="BK76" s="12" t="e">
        <f t="shared" si="207"/>
        <v>#DIV/0!</v>
      </c>
      <c r="BL76" s="12" t="e">
        <f t="shared" si="208"/>
        <v>#DIV/0!</v>
      </c>
      <c r="BM76" s="12" t="e">
        <f t="shared" si="209"/>
        <v>#DIV/0!</v>
      </c>
      <c r="BN76" s="12"/>
      <c r="BO76" s="12">
        <f t="shared" si="210"/>
        <v>0</v>
      </c>
      <c r="BP76" s="12">
        <f t="shared" si="211"/>
        <v>0</v>
      </c>
      <c r="BQ76" s="12">
        <f t="shared" si="212"/>
        <v>0</v>
      </c>
      <c r="BR76" s="12"/>
      <c r="BS76" s="12">
        <f t="shared" si="213"/>
        <v>0</v>
      </c>
      <c r="BT76" s="12">
        <f t="shared" si="214"/>
        <v>0</v>
      </c>
      <c r="BU76" s="12">
        <f t="shared" si="215"/>
        <v>0</v>
      </c>
      <c r="BV76" s="12">
        <f t="shared" si="216"/>
        <v>0</v>
      </c>
      <c r="BW76" s="12">
        <f t="shared" si="217"/>
        <v>0</v>
      </c>
      <c r="BX76" s="12"/>
      <c r="BY76" s="12">
        <v>630000000</v>
      </c>
      <c r="BZ76" s="12">
        <v>460000000</v>
      </c>
      <c r="CA76" s="12">
        <f>SUMIFS('[1]TIẾN ĐỘ %'!$M$6:$M$1034,'[1]TIẾN ĐỘ %'!$G$6:$G$1034,$A76,'[1]TIẾN ĐỘ %'!$F$6:$F$1034,$E76)</f>
        <v>630000000</v>
      </c>
      <c r="CB76" s="12">
        <f t="shared" si="218"/>
        <v>1720000000</v>
      </c>
      <c r="CC76" s="12"/>
      <c r="CD76" s="12"/>
      <c r="CE76" s="12"/>
      <c r="CF76" s="12">
        <f t="shared" si="231"/>
        <v>0</v>
      </c>
      <c r="CG76" s="12">
        <f t="shared" si="232"/>
        <v>1720000000</v>
      </c>
      <c r="CH76" s="12"/>
      <c r="CI76" s="12"/>
      <c r="CJ76" s="12"/>
      <c r="CK76" s="12">
        <f t="shared" si="233"/>
        <v>0</v>
      </c>
      <c r="CL76" s="12"/>
      <c r="CM76" s="12"/>
      <c r="CN76" s="12"/>
      <c r="CO76" s="12">
        <f t="shared" si="169"/>
        <v>0</v>
      </c>
      <c r="CP76" s="12">
        <f t="shared" si="170"/>
        <v>0</v>
      </c>
      <c r="CQ76" s="12"/>
      <c r="CR76" s="12">
        <v>41496000</v>
      </c>
      <c r="CS76" s="12">
        <v>21837000</v>
      </c>
      <c r="CT76" s="12">
        <v>630945000</v>
      </c>
      <c r="CU76" s="12">
        <v>329124000</v>
      </c>
      <c r="CV76" s="12">
        <v>232500000</v>
      </c>
      <c r="CW76" s="12">
        <v>329124000</v>
      </c>
      <c r="CX76" s="12">
        <v>561624000</v>
      </c>
      <c r="CY76" s="12">
        <f>SUMIFS('[1]DATA THÔ IN'!$P$4:$P$12031,'[1]DATA THÔ IN'!$H$4:$H$12031,$A76,'[1]DATA THÔ IN'!$AC$4:$AC$12031,$E76,'[1]DATA THÔ IN'!$AH$4:$AH$12031,"Tiến độ 1")</f>
        <v>259296000</v>
      </c>
      <c r="CZ76" s="12">
        <f>SUMIFS('[1]DATA THÔ IN'!$P$4:$P$12031,'[1]DATA THÔ IN'!$H$4:$H$12031,$A76,'[1]DATA THÔ IN'!$AC$4:$AC$12031,$E76,'[1]DATA THÔ IN'!$AH$4:$AH$12031,"Tiến độ 2")</f>
        <v>370726000</v>
      </c>
      <c r="DA76" s="12">
        <f>SUMIFS('[1]TIẾN ĐỘ %'!$N$6:$N$1034,'[1]TIẾN ĐỘ %'!$G$6:$G$1034,A76,'[1]TIẾN ĐỘ %'!$F$6:$F$1034,$E76)</f>
        <v>630022000</v>
      </c>
      <c r="DB76" s="12">
        <f t="shared" si="234"/>
        <v>1822591000</v>
      </c>
      <c r="DC76" s="12"/>
      <c r="DD76" s="12"/>
      <c r="DE76" s="12"/>
      <c r="DF76" s="12"/>
      <c r="DG76" s="12"/>
      <c r="DH76" s="12"/>
      <c r="DI76" s="12"/>
      <c r="DJ76" s="12"/>
      <c r="DK76" s="12"/>
      <c r="DL76" s="12">
        <f t="shared" si="235"/>
        <v>0</v>
      </c>
      <c r="DM76" s="12">
        <f t="shared" si="236"/>
        <v>1822591000</v>
      </c>
      <c r="DN76" s="12"/>
      <c r="DO76" s="12"/>
      <c r="DP76" s="13"/>
      <c r="DQ76" s="12"/>
      <c r="DR76" s="12"/>
      <c r="DS76" s="13"/>
      <c r="DT76" s="12"/>
      <c r="DU76" s="12"/>
      <c r="DV76" s="12"/>
      <c r="DW76" s="12">
        <f t="shared" si="237"/>
        <v>0</v>
      </c>
      <c r="DX76" s="12"/>
      <c r="DY76" s="12"/>
      <c r="DZ76" s="12"/>
      <c r="EA76" s="12"/>
      <c r="EB76" s="12"/>
      <c r="EC76" s="12"/>
      <c r="ED76" s="12"/>
      <c r="EE76" s="12"/>
      <c r="EF76" s="12"/>
      <c r="EG76" s="12">
        <f t="shared" si="171"/>
        <v>0</v>
      </c>
      <c r="EH76" s="12">
        <f t="shared" si="172"/>
        <v>0</v>
      </c>
      <c r="EI76" s="12"/>
      <c r="EJ76" s="15">
        <f t="shared" si="219"/>
        <v>6.5866666666666671E-2</v>
      </c>
      <c r="EK76" s="15">
        <f t="shared" si="220"/>
        <v>3.4661904761904762E-2</v>
      </c>
      <c r="EL76" s="15">
        <f t="shared" si="221"/>
        <v>1.0015000000000001</v>
      </c>
      <c r="EM76" s="16">
        <f t="shared" si="103"/>
        <v>0.7154869565217391</v>
      </c>
      <c r="EN76" s="16">
        <f t="shared" si="104"/>
        <v>0.50543478260869568</v>
      </c>
      <c r="EO76" s="16">
        <f t="shared" si="105"/>
        <v>1.2209217391304348</v>
      </c>
      <c r="EP76" s="16">
        <f t="shared" si="238"/>
        <v>0.41158095238095238</v>
      </c>
      <c r="EQ76" s="16">
        <f t="shared" si="239"/>
        <v>0.58845396825396823</v>
      </c>
      <c r="ER76" s="16">
        <f t="shared" si="240"/>
        <v>1.0000349206349206</v>
      </c>
      <c r="ES76" s="16">
        <f t="shared" si="241"/>
        <v>1.059645930232558</v>
      </c>
      <c r="ET76" s="16" t="e">
        <f t="shared" si="242"/>
        <v>#DIV/0!</v>
      </c>
      <c r="EU76" s="16" t="e">
        <f t="shared" si="243"/>
        <v>#DIV/0!</v>
      </c>
      <c r="EV76" s="16" t="e">
        <f t="shared" si="244"/>
        <v>#DIV/0!</v>
      </c>
      <c r="EW76" s="16" t="e">
        <f t="shared" si="245"/>
        <v>#DIV/0!</v>
      </c>
      <c r="EX76" s="16" t="e">
        <f t="shared" si="246"/>
        <v>#DIV/0!</v>
      </c>
      <c r="EY76" s="16" t="e">
        <f t="shared" si="247"/>
        <v>#DIV/0!</v>
      </c>
      <c r="EZ76" s="21" t="e">
        <f t="shared" si="248"/>
        <v>#DIV/0!</v>
      </c>
      <c r="FA76" s="21" t="e">
        <f t="shared" si="249"/>
        <v>#DIV/0!</v>
      </c>
      <c r="FB76" s="16" t="e">
        <f t="shared" si="250"/>
        <v>#DIV/0!</v>
      </c>
      <c r="FC76" s="16" t="e">
        <f t="shared" si="250"/>
        <v>#DIV/0!</v>
      </c>
      <c r="FD76" s="16">
        <f t="shared" si="250"/>
        <v>1.059645930232558</v>
      </c>
      <c r="FE76" s="16" t="e">
        <f t="shared" si="250"/>
        <v>#DIV/0!</v>
      </c>
      <c r="FF76" s="16" t="e">
        <f t="shared" si="251"/>
        <v>#DIV/0!</v>
      </c>
      <c r="FG76" s="16" t="e">
        <f t="shared" si="252"/>
        <v>#DIV/0!</v>
      </c>
      <c r="FH76" s="16" t="e">
        <f t="shared" si="252"/>
        <v>#DIV/0!</v>
      </c>
      <c r="FI76" s="16" t="e">
        <f t="shared" si="253"/>
        <v>#DIV/0!</v>
      </c>
      <c r="FJ76" s="16" t="e">
        <f t="shared" si="254"/>
        <v>#DIV/0!</v>
      </c>
      <c r="FK76" s="16" t="e">
        <f t="shared" si="254"/>
        <v>#DIV/0!</v>
      </c>
      <c r="FL76" s="16" t="e">
        <f t="shared" si="255"/>
        <v>#DIV/0!</v>
      </c>
      <c r="FM76" s="16" t="e">
        <f t="shared" si="256"/>
        <v>#DIV/0!</v>
      </c>
      <c r="FN76" s="16" t="e">
        <f t="shared" si="256"/>
        <v>#DIV/0!</v>
      </c>
      <c r="FO76" s="16" t="e">
        <f t="shared" si="256"/>
        <v>#DIV/0!</v>
      </c>
      <c r="FP76" s="16" t="e">
        <f t="shared" si="257"/>
        <v>#DIV/0!</v>
      </c>
      <c r="FQ76" s="16" t="e">
        <f t="shared" si="258"/>
        <v>#DIV/0!</v>
      </c>
      <c r="FR76" s="17">
        <f t="shared" si="222"/>
        <v>0</v>
      </c>
      <c r="FS76" s="17">
        <f t="shared" si="223"/>
        <v>0</v>
      </c>
      <c r="FT76" s="17">
        <f t="shared" si="224"/>
        <v>0</v>
      </c>
      <c r="FU76" s="18">
        <f t="shared" si="225"/>
        <v>0</v>
      </c>
      <c r="FV76" s="18">
        <f t="shared" si="226"/>
        <v>0</v>
      </c>
      <c r="FW76" s="18">
        <f t="shared" si="227"/>
        <v>0</v>
      </c>
      <c r="FX76" s="18">
        <f t="shared" si="228"/>
        <v>0</v>
      </c>
      <c r="FY76" s="18">
        <f t="shared" si="229"/>
        <v>0</v>
      </c>
      <c r="FZ76" s="19"/>
      <c r="GA76" s="36" t="s">
        <v>60</v>
      </c>
      <c r="GB76" s="36"/>
      <c r="GC76" s="37"/>
    </row>
    <row r="77" spans="1:185" hidden="1" x14ac:dyDescent="0.25">
      <c r="A77" s="8" t="s">
        <v>1275</v>
      </c>
      <c r="B77" s="8" t="s">
        <v>90</v>
      </c>
      <c r="C77" s="9" t="s">
        <v>91</v>
      </c>
      <c r="D77" s="10" t="s">
        <v>60</v>
      </c>
      <c r="E77" s="9" t="s">
        <v>52</v>
      </c>
      <c r="F77" s="9" t="s">
        <v>61</v>
      </c>
      <c r="G77" s="9" t="s">
        <v>51</v>
      </c>
      <c r="H77" s="11">
        <v>3.5000000000000003E-2</v>
      </c>
      <c r="I77" s="11"/>
      <c r="J77" s="11">
        <v>0.01</v>
      </c>
      <c r="K77" s="11">
        <v>0.01</v>
      </c>
      <c r="L77" s="11">
        <v>5.0000000000000001E-3</v>
      </c>
      <c r="M77" s="11">
        <v>5.0000000000000001E-3</v>
      </c>
      <c r="N77" s="11"/>
      <c r="O77" s="12">
        <f t="shared" si="173"/>
        <v>0</v>
      </c>
      <c r="P77" s="12">
        <f t="shared" si="174"/>
        <v>2213517</v>
      </c>
      <c r="Q77" s="12">
        <f t="shared" si="175"/>
        <v>774470.4</v>
      </c>
      <c r="R77" s="12">
        <f t="shared" si="176"/>
        <v>2987987.4</v>
      </c>
      <c r="S77" s="12">
        <f t="shared" si="177"/>
        <v>0</v>
      </c>
      <c r="T77" s="12">
        <f t="shared" si="178"/>
        <v>3014390</v>
      </c>
      <c r="U77" s="12">
        <f t="shared" si="179"/>
        <v>1113996</v>
      </c>
      <c r="V77" s="12">
        <f t="shared" si="180"/>
        <v>4128386</v>
      </c>
      <c r="W77" s="12">
        <f t="shared" si="230"/>
        <v>3123720</v>
      </c>
      <c r="X77" s="12">
        <f t="shared" si="181"/>
        <v>0</v>
      </c>
      <c r="Y77" s="12">
        <f t="shared" si="182"/>
        <v>1447615.8</v>
      </c>
      <c r="Z77" s="12">
        <f t="shared" si="183"/>
        <v>0</v>
      </c>
      <c r="AA77" s="12">
        <f t="shared" si="184"/>
        <v>2556632.4</v>
      </c>
      <c r="AB77" s="12">
        <f t="shared" si="185"/>
        <v>4836502.8</v>
      </c>
      <c r="AC77" s="12"/>
      <c r="AD77" s="12"/>
      <c r="AE77" s="12"/>
      <c r="AF77" s="12" t="e">
        <f t="shared" si="186"/>
        <v>#DIV/0!</v>
      </c>
      <c r="AG77" s="12" t="e">
        <f t="shared" si="187"/>
        <v>#DIV/0!</v>
      </c>
      <c r="AH77" s="12">
        <f t="shared" si="188"/>
        <v>0</v>
      </c>
      <c r="AI77" s="12"/>
      <c r="AJ77" s="12"/>
      <c r="AK77" s="12"/>
      <c r="AL77" s="12" t="e">
        <f t="shared" si="189"/>
        <v>#DIV/0!</v>
      </c>
      <c r="AM77" s="12" t="e">
        <f t="shared" si="190"/>
        <v>#DIV/0!</v>
      </c>
      <c r="AN77" s="12">
        <f t="shared" si="191"/>
        <v>0</v>
      </c>
      <c r="AO77" s="12"/>
      <c r="AP77" s="12"/>
      <c r="AQ77" s="12"/>
      <c r="AR77" s="12">
        <f t="shared" si="192"/>
        <v>0</v>
      </c>
      <c r="AS77" s="12">
        <f t="shared" si="193"/>
        <v>0</v>
      </c>
      <c r="AT77" s="12">
        <f t="shared" si="194"/>
        <v>0</v>
      </c>
      <c r="AU77" s="12" t="e">
        <f t="shared" si="195"/>
        <v>#DIV/0!</v>
      </c>
      <c r="AV77" s="12">
        <f t="shared" si="196"/>
        <v>4836502.8</v>
      </c>
      <c r="AW77" s="12"/>
      <c r="AX77" s="12">
        <f t="shared" si="197"/>
        <v>0</v>
      </c>
      <c r="AY77" s="12">
        <f t="shared" si="198"/>
        <v>0</v>
      </c>
      <c r="AZ77" s="12">
        <f t="shared" si="199"/>
        <v>0</v>
      </c>
      <c r="BA77" s="12"/>
      <c r="BB77" s="12">
        <f t="shared" si="200"/>
        <v>0</v>
      </c>
      <c r="BC77" s="12">
        <f t="shared" si="201"/>
        <v>0</v>
      </c>
      <c r="BD77" s="12">
        <f t="shared" si="202"/>
        <v>0</v>
      </c>
      <c r="BE77" s="12"/>
      <c r="BF77" s="12">
        <f t="shared" si="203"/>
        <v>0</v>
      </c>
      <c r="BG77" s="12">
        <f t="shared" si="204"/>
        <v>0</v>
      </c>
      <c r="BH77" s="12">
        <f t="shared" si="205"/>
        <v>0</v>
      </c>
      <c r="BI77" s="12">
        <f t="shared" si="206"/>
        <v>0</v>
      </c>
      <c r="BJ77" s="12"/>
      <c r="BK77" s="12">
        <f t="shared" si="207"/>
        <v>0</v>
      </c>
      <c r="BL77" s="12">
        <f t="shared" si="208"/>
        <v>0</v>
      </c>
      <c r="BM77" s="12">
        <f t="shared" si="209"/>
        <v>0</v>
      </c>
      <c r="BN77" s="12"/>
      <c r="BO77" s="12">
        <f t="shared" si="210"/>
        <v>0</v>
      </c>
      <c r="BP77" s="12">
        <f t="shared" si="211"/>
        <v>0</v>
      </c>
      <c r="BQ77" s="12">
        <f t="shared" si="212"/>
        <v>0</v>
      </c>
      <c r="BR77" s="12"/>
      <c r="BS77" s="12">
        <f t="shared" si="213"/>
        <v>0</v>
      </c>
      <c r="BT77" s="12">
        <f t="shared" si="214"/>
        <v>0</v>
      </c>
      <c r="BU77" s="12">
        <f t="shared" si="215"/>
        <v>0</v>
      </c>
      <c r="BV77" s="12">
        <f t="shared" si="216"/>
        <v>0</v>
      </c>
      <c r="BW77" s="12">
        <f t="shared" si="217"/>
        <v>0</v>
      </c>
      <c r="BX77" s="12"/>
      <c r="BY77" s="12">
        <v>200000000</v>
      </c>
      <c r="BZ77" s="12">
        <v>200000000</v>
      </c>
      <c r="CA77" s="12">
        <f>SUMIFS('[1]TIẾN ĐỘ %'!$M$6:$M$1034,'[1]TIẾN ĐỘ %'!$G$6:$G$1034,$A77,'[1]TIẾN ĐỘ %'!$F$6:$F$1034,$E77)</f>
        <v>250000000</v>
      </c>
      <c r="CB77" s="12">
        <f t="shared" si="218"/>
        <v>650000000</v>
      </c>
      <c r="CC77" s="12"/>
      <c r="CD77" s="12"/>
      <c r="CE77" s="12"/>
      <c r="CF77" s="12">
        <f t="shared" si="231"/>
        <v>0</v>
      </c>
      <c r="CG77" s="12">
        <f t="shared" si="232"/>
        <v>650000000</v>
      </c>
      <c r="CH77" s="12"/>
      <c r="CI77" s="12"/>
      <c r="CJ77" s="12"/>
      <c r="CK77" s="12">
        <f t="shared" si="233"/>
        <v>0</v>
      </c>
      <c r="CL77" s="12"/>
      <c r="CM77" s="12"/>
      <c r="CN77" s="12"/>
      <c r="CO77" s="12">
        <f t="shared" si="169"/>
        <v>0</v>
      </c>
      <c r="CP77" s="12">
        <f t="shared" si="170"/>
        <v>0</v>
      </c>
      <c r="CQ77" s="12"/>
      <c r="CR77" s="12">
        <v>229380000</v>
      </c>
      <c r="CS77" s="12">
        <v>80256000</v>
      </c>
      <c r="CT77" s="12">
        <v>309636000</v>
      </c>
      <c r="CU77" s="12">
        <v>312372000</v>
      </c>
      <c r="CV77" s="12">
        <v>115440000</v>
      </c>
      <c r="CW77" s="12">
        <v>312372000</v>
      </c>
      <c r="CX77" s="12">
        <v>427812000</v>
      </c>
      <c r="CY77" s="12">
        <f>SUMIFS('[1]DATA THÔ IN'!$P$4:$P$12031,'[1]DATA THÔ IN'!$H$4:$H$12031,$A77,'[1]DATA THÔ IN'!$AC$4:$AC$12031,$E77,'[1]DATA THÔ IN'!$AH$4:$AH$12031,"Tiến độ 1")</f>
        <v>150012000</v>
      </c>
      <c r="CZ77" s="12">
        <f>SUMIFS('[1]DATA THÔ IN'!$P$4:$P$12031,'[1]DATA THÔ IN'!$H$4:$H$12031,$A77,'[1]DATA THÔ IN'!$AC$4:$AC$12031,$E77,'[1]DATA THÔ IN'!$AH$4:$AH$12031,"Tiến độ 2")</f>
        <v>98652000</v>
      </c>
      <c r="DA77" s="12">
        <f>SUMIFS('[1]TIẾN ĐỘ %'!$N$6:$N$1034,'[1]TIẾN ĐỘ %'!$G$6:$G$1034,A77,'[1]TIẾN ĐỘ %'!$F$6:$F$1034,$E77)</f>
        <v>264936000</v>
      </c>
      <c r="DB77" s="12">
        <f t="shared" si="234"/>
        <v>1002384000</v>
      </c>
      <c r="DC77" s="12"/>
      <c r="DD77" s="12"/>
      <c r="DE77" s="12"/>
      <c r="DF77" s="12"/>
      <c r="DG77" s="12"/>
      <c r="DH77" s="12"/>
      <c r="DI77" s="12"/>
      <c r="DJ77" s="12"/>
      <c r="DK77" s="12"/>
      <c r="DL77" s="12">
        <f t="shared" si="235"/>
        <v>0</v>
      </c>
      <c r="DM77" s="12">
        <f t="shared" si="236"/>
        <v>1002384000</v>
      </c>
      <c r="DN77" s="12"/>
      <c r="DO77" s="12"/>
      <c r="DP77" s="13"/>
      <c r="DQ77" s="12"/>
      <c r="DR77" s="12"/>
      <c r="DS77" s="13"/>
      <c r="DT77" s="12"/>
      <c r="DU77" s="12"/>
      <c r="DV77" s="12"/>
      <c r="DW77" s="12">
        <f t="shared" si="237"/>
        <v>0</v>
      </c>
      <c r="DX77" s="12"/>
      <c r="DY77" s="12"/>
      <c r="DZ77" s="12"/>
      <c r="EA77" s="12"/>
      <c r="EB77" s="12"/>
      <c r="EC77" s="12"/>
      <c r="ED77" s="12"/>
      <c r="EE77" s="12"/>
      <c r="EF77" s="12"/>
      <c r="EG77" s="12">
        <f t="shared" si="171"/>
        <v>0</v>
      </c>
      <c r="EH77" s="12">
        <f t="shared" si="172"/>
        <v>0</v>
      </c>
      <c r="EI77" s="12"/>
      <c r="EJ77" s="15">
        <f t="shared" si="219"/>
        <v>1.1469</v>
      </c>
      <c r="EK77" s="15">
        <f t="shared" si="220"/>
        <v>0.40128000000000003</v>
      </c>
      <c r="EL77" s="15">
        <f t="shared" si="221"/>
        <v>1.5481799999999999</v>
      </c>
      <c r="EM77" s="16">
        <f t="shared" si="103"/>
        <v>1.56186</v>
      </c>
      <c r="EN77" s="16">
        <f t="shared" si="104"/>
        <v>0.57720000000000005</v>
      </c>
      <c r="EO77" s="16">
        <f t="shared" si="105"/>
        <v>2.1390600000000002</v>
      </c>
      <c r="EP77" s="16">
        <f t="shared" si="238"/>
        <v>0.60004800000000003</v>
      </c>
      <c r="EQ77" s="16">
        <f t="shared" si="239"/>
        <v>0.39460800000000001</v>
      </c>
      <c r="ER77" s="16">
        <f t="shared" si="240"/>
        <v>1.059744</v>
      </c>
      <c r="ES77" s="16">
        <f t="shared" si="241"/>
        <v>1.5421292307692307</v>
      </c>
      <c r="ET77" s="16" t="e">
        <f t="shared" si="242"/>
        <v>#DIV/0!</v>
      </c>
      <c r="EU77" s="16" t="e">
        <f t="shared" si="243"/>
        <v>#DIV/0!</v>
      </c>
      <c r="EV77" s="16" t="e">
        <f t="shared" si="244"/>
        <v>#DIV/0!</v>
      </c>
      <c r="EW77" s="16" t="e">
        <f t="shared" si="245"/>
        <v>#DIV/0!</v>
      </c>
      <c r="EX77" s="16" t="e">
        <f t="shared" si="246"/>
        <v>#DIV/0!</v>
      </c>
      <c r="EY77" s="16" t="e">
        <f t="shared" si="247"/>
        <v>#DIV/0!</v>
      </c>
      <c r="EZ77" s="21">
        <v>0</v>
      </c>
      <c r="FA77" s="21">
        <v>0</v>
      </c>
      <c r="FB77" s="21">
        <v>0</v>
      </c>
      <c r="FC77" s="16" t="e">
        <f t="shared" ref="FC77:FD82" si="259">+DL77/CF77</f>
        <v>#DIV/0!</v>
      </c>
      <c r="FD77" s="16">
        <f t="shared" si="259"/>
        <v>1.5421292307692307</v>
      </c>
      <c r="FE77" s="16">
        <v>0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0</v>
      </c>
      <c r="FO77" s="16">
        <v>0</v>
      </c>
      <c r="FP77" s="16">
        <v>0</v>
      </c>
      <c r="FQ77" s="16">
        <v>0</v>
      </c>
      <c r="FR77" s="17">
        <f t="shared" si="222"/>
        <v>0</v>
      </c>
      <c r="FS77" s="17">
        <f t="shared" si="223"/>
        <v>0</v>
      </c>
      <c r="FT77" s="17">
        <f t="shared" si="224"/>
        <v>0</v>
      </c>
      <c r="FU77" s="18">
        <f t="shared" si="225"/>
        <v>0</v>
      </c>
      <c r="FV77" s="18">
        <f t="shared" si="226"/>
        <v>0</v>
      </c>
      <c r="FW77" s="18">
        <f t="shared" si="227"/>
        <v>0</v>
      </c>
      <c r="FX77" s="18">
        <f t="shared" si="228"/>
        <v>0</v>
      </c>
      <c r="FY77" s="18">
        <f t="shared" si="229"/>
        <v>0</v>
      </c>
      <c r="FZ77" s="19"/>
      <c r="GA77" s="36" t="str">
        <f>D77</f>
        <v>Nguyễn Đức Tài</v>
      </c>
      <c r="GB77" s="36"/>
      <c r="GC77" s="37"/>
    </row>
    <row r="78" spans="1:185" hidden="1" x14ac:dyDescent="0.25">
      <c r="A78" s="8" t="s">
        <v>1276</v>
      </c>
      <c r="B78" s="8" t="s">
        <v>92</v>
      </c>
      <c r="C78" s="9" t="s">
        <v>93</v>
      </c>
      <c r="D78" s="10" t="s">
        <v>60</v>
      </c>
      <c r="E78" s="9" t="s">
        <v>52</v>
      </c>
      <c r="F78" s="9" t="s">
        <v>73</v>
      </c>
      <c r="G78" s="9" t="s">
        <v>51</v>
      </c>
      <c r="H78" s="11">
        <v>3.5000000000000003E-2</v>
      </c>
      <c r="I78" s="11"/>
      <c r="J78" s="11">
        <v>0.01</v>
      </c>
      <c r="K78" s="11">
        <v>0.01</v>
      </c>
      <c r="L78" s="11">
        <v>5.0000000000000001E-3</v>
      </c>
      <c r="M78" s="11">
        <v>5.0000000000000001E-3</v>
      </c>
      <c r="N78" s="11"/>
      <c r="O78" s="12">
        <f t="shared" si="173"/>
        <v>0</v>
      </c>
      <c r="P78" s="12">
        <f t="shared" si="174"/>
        <v>0</v>
      </c>
      <c r="Q78" s="12">
        <f t="shared" si="175"/>
        <v>1740010.8</v>
      </c>
      <c r="R78" s="12">
        <f t="shared" si="176"/>
        <v>0</v>
      </c>
      <c r="S78" s="12">
        <f t="shared" si="177"/>
        <v>0</v>
      </c>
      <c r="T78" s="12">
        <f t="shared" si="178"/>
        <v>849393</v>
      </c>
      <c r="U78" s="12">
        <f t="shared" si="179"/>
        <v>1302518</v>
      </c>
      <c r="V78" s="12">
        <f t="shared" si="180"/>
        <v>2151911</v>
      </c>
      <c r="W78" s="12">
        <f t="shared" si="230"/>
        <v>880200</v>
      </c>
      <c r="X78" s="12">
        <f t="shared" si="181"/>
        <v>0</v>
      </c>
      <c r="Y78" s="12">
        <f t="shared" si="182"/>
        <v>978220.5</v>
      </c>
      <c r="Z78" s="12">
        <f t="shared" si="183"/>
        <v>0</v>
      </c>
      <c r="AA78" s="12">
        <f t="shared" si="184"/>
        <v>0</v>
      </c>
      <c r="AB78" s="12">
        <f t="shared" si="185"/>
        <v>0</v>
      </c>
      <c r="AC78" s="12"/>
      <c r="AD78" s="12"/>
      <c r="AE78" s="12"/>
      <c r="AF78" s="12" t="e">
        <f t="shared" si="186"/>
        <v>#DIV/0!</v>
      </c>
      <c r="AG78" s="12" t="e">
        <f t="shared" si="187"/>
        <v>#DIV/0!</v>
      </c>
      <c r="AH78" s="12">
        <f t="shared" si="188"/>
        <v>0</v>
      </c>
      <c r="AI78" s="12"/>
      <c r="AJ78" s="12"/>
      <c r="AK78" s="12"/>
      <c r="AL78" s="12" t="e">
        <f t="shared" si="189"/>
        <v>#DIV/0!</v>
      </c>
      <c r="AM78" s="12" t="e">
        <f t="shared" si="190"/>
        <v>#DIV/0!</v>
      </c>
      <c r="AN78" s="12">
        <f t="shared" si="191"/>
        <v>0</v>
      </c>
      <c r="AO78" s="12"/>
      <c r="AP78" s="12"/>
      <c r="AQ78" s="12"/>
      <c r="AR78" s="12" t="e">
        <f t="shared" si="192"/>
        <v>#DIV/0!</v>
      </c>
      <c r="AS78" s="12" t="e">
        <f t="shared" si="193"/>
        <v>#DIV/0!</v>
      </c>
      <c r="AT78" s="12" t="e">
        <f t="shared" si="194"/>
        <v>#DIV/0!</v>
      </c>
      <c r="AU78" s="12" t="e">
        <f t="shared" si="195"/>
        <v>#DIV/0!</v>
      </c>
      <c r="AV78" s="12">
        <f t="shared" si="196"/>
        <v>0</v>
      </c>
      <c r="AW78" s="12"/>
      <c r="AX78" s="12" t="e">
        <f t="shared" si="197"/>
        <v>#DIV/0!</v>
      </c>
      <c r="AY78" s="12" t="e">
        <f t="shared" si="198"/>
        <v>#DIV/0!</v>
      </c>
      <c r="AZ78" s="12" t="e">
        <f t="shared" si="199"/>
        <v>#DIV/0!</v>
      </c>
      <c r="BA78" s="12"/>
      <c r="BB78" s="12" t="e">
        <f t="shared" si="200"/>
        <v>#DIV/0!</v>
      </c>
      <c r="BC78" s="12" t="e">
        <f t="shared" si="201"/>
        <v>#DIV/0!</v>
      </c>
      <c r="BD78" s="12" t="e">
        <f t="shared" si="202"/>
        <v>#DIV/0!</v>
      </c>
      <c r="BE78" s="12"/>
      <c r="BF78" s="12" t="e">
        <f t="shared" si="203"/>
        <v>#DIV/0!</v>
      </c>
      <c r="BG78" s="12" t="e">
        <f t="shared" si="204"/>
        <v>#DIV/0!</v>
      </c>
      <c r="BH78" s="12" t="e">
        <f t="shared" si="205"/>
        <v>#DIV/0!</v>
      </c>
      <c r="BI78" s="12" t="e">
        <f t="shared" si="206"/>
        <v>#DIV/0!</v>
      </c>
      <c r="BJ78" s="12"/>
      <c r="BK78" s="12" t="e">
        <f t="shared" si="207"/>
        <v>#DIV/0!</v>
      </c>
      <c r="BL78" s="12" t="e">
        <f t="shared" si="208"/>
        <v>#DIV/0!</v>
      </c>
      <c r="BM78" s="12" t="e">
        <f t="shared" si="209"/>
        <v>#DIV/0!</v>
      </c>
      <c r="BN78" s="12"/>
      <c r="BO78" s="12">
        <f t="shared" si="210"/>
        <v>0</v>
      </c>
      <c r="BP78" s="12">
        <f t="shared" si="211"/>
        <v>0</v>
      </c>
      <c r="BQ78" s="12">
        <f t="shared" si="212"/>
        <v>0</v>
      </c>
      <c r="BR78" s="12"/>
      <c r="BS78" s="12">
        <f t="shared" si="213"/>
        <v>0</v>
      </c>
      <c r="BT78" s="12">
        <f t="shared" si="214"/>
        <v>0</v>
      </c>
      <c r="BU78" s="12">
        <f t="shared" si="215"/>
        <v>0</v>
      </c>
      <c r="BV78" s="12">
        <f t="shared" si="216"/>
        <v>0</v>
      </c>
      <c r="BW78" s="12">
        <f t="shared" si="217"/>
        <v>0</v>
      </c>
      <c r="BX78" s="12"/>
      <c r="BY78" s="12">
        <v>300000000</v>
      </c>
      <c r="BZ78" s="12">
        <v>220000000</v>
      </c>
      <c r="CA78" s="12">
        <f>SUMIFS('[1]TIẾN ĐỘ %'!$M$6:$M$1034,'[1]TIẾN ĐỘ %'!$G$6:$G$1034,$A78,'[1]TIẾN ĐỘ %'!$F$6:$F$1034,$E78)</f>
        <v>250000000</v>
      </c>
      <c r="CB78" s="12">
        <f t="shared" si="218"/>
        <v>770000000</v>
      </c>
      <c r="CC78" s="12"/>
      <c r="CD78" s="12"/>
      <c r="CE78" s="12"/>
      <c r="CF78" s="12">
        <f t="shared" si="231"/>
        <v>0</v>
      </c>
      <c r="CG78" s="12">
        <f t="shared" si="232"/>
        <v>770000000</v>
      </c>
      <c r="CH78" s="12"/>
      <c r="CI78" s="12"/>
      <c r="CJ78" s="12"/>
      <c r="CK78" s="12">
        <f t="shared" si="233"/>
        <v>0</v>
      </c>
      <c r="CL78" s="12"/>
      <c r="CM78" s="12"/>
      <c r="CN78" s="12"/>
      <c r="CO78" s="12">
        <f t="shared" si="169"/>
        <v>0</v>
      </c>
      <c r="CP78" s="12">
        <f t="shared" si="170"/>
        <v>0</v>
      </c>
      <c r="CQ78" s="12"/>
      <c r="CR78" s="12">
        <v>0</v>
      </c>
      <c r="CS78" s="12">
        <v>180312000</v>
      </c>
      <c r="CT78" s="12">
        <v>180312000</v>
      </c>
      <c r="CU78" s="12">
        <v>88020000</v>
      </c>
      <c r="CV78" s="12">
        <v>134976000</v>
      </c>
      <c r="CW78" s="12">
        <v>88020000</v>
      </c>
      <c r="CX78" s="12">
        <v>222996000</v>
      </c>
      <c r="CY78" s="12">
        <f>SUMIFS('[1]DATA THÔ IN'!$P$4:$P$12031,'[1]DATA THÔ IN'!$H$4:$H$12031,$A78,'[1]DATA THÔ IN'!$AC$4:$AC$12031,$E78,'[1]DATA THÔ IN'!$AH$4:$AH$12031,"Tiến độ 1")</f>
        <v>101370000</v>
      </c>
      <c r="CZ78" s="12">
        <f>SUMIFS('[1]DATA THÔ IN'!$P$4:$P$12031,'[1]DATA THÔ IN'!$H$4:$H$12031,$A78,'[1]DATA THÔ IN'!$AC$4:$AC$12031,$E78,'[1]DATA THÔ IN'!$AH$4:$AH$12031,"Tiến độ 2")</f>
        <v>0</v>
      </c>
      <c r="DA78" s="12">
        <f>SUMIFS('[1]TIẾN ĐỘ %'!$N$6:$N$1034,'[1]TIẾN ĐỘ %'!$G$6:$G$1034,A78,'[1]TIẾN ĐỘ %'!$F$6:$F$1034,$E78)</f>
        <v>101370000</v>
      </c>
      <c r="DB78" s="12">
        <f t="shared" si="234"/>
        <v>504678000</v>
      </c>
      <c r="DC78" s="12"/>
      <c r="DD78" s="12"/>
      <c r="DE78" s="12"/>
      <c r="DF78" s="12"/>
      <c r="DG78" s="12"/>
      <c r="DH78" s="12"/>
      <c r="DI78" s="12"/>
      <c r="DJ78" s="12"/>
      <c r="DK78" s="12"/>
      <c r="DL78" s="12">
        <f t="shared" si="235"/>
        <v>0</v>
      </c>
      <c r="DM78" s="12">
        <f t="shared" si="236"/>
        <v>504678000</v>
      </c>
      <c r="DN78" s="12"/>
      <c r="DO78" s="12"/>
      <c r="DP78" s="13"/>
      <c r="DQ78" s="12"/>
      <c r="DR78" s="12"/>
      <c r="DS78" s="13"/>
      <c r="DT78" s="12"/>
      <c r="DU78" s="12"/>
      <c r="DV78" s="12"/>
      <c r="DW78" s="12">
        <f t="shared" si="237"/>
        <v>0</v>
      </c>
      <c r="DX78" s="12"/>
      <c r="DY78" s="12"/>
      <c r="DZ78" s="12"/>
      <c r="EA78" s="12"/>
      <c r="EB78" s="12"/>
      <c r="EC78" s="12"/>
      <c r="ED78" s="12"/>
      <c r="EE78" s="12"/>
      <c r="EF78" s="12"/>
      <c r="EG78" s="12">
        <f t="shared" si="171"/>
        <v>0</v>
      </c>
      <c r="EH78" s="12">
        <f t="shared" si="172"/>
        <v>0</v>
      </c>
      <c r="EI78" s="12"/>
      <c r="EJ78" s="15">
        <f t="shared" si="219"/>
        <v>0</v>
      </c>
      <c r="EK78" s="15">
        <f t="shared" si="220"/>
        <v>0.60104000000000002</v>
      </c>
      <c r="EL78" s="15">
        <f t="shared" si="221"/>
        <v>0.60104000000000002</v>
      </c>
      <c r="EM78" s="16">
        <f t="shared" si="103"/>
        <v>0.40009090909090911</v>
      </c>
      <c r="EN78" s="16">
        <f t="shared" si="104"/>
        <v>0.6135272727272727</v>
      </c>
      <c r="EO78" s="16">
        <f t="shared" si="105"/>
        <v>1.0136181818181818</v>
      </c>
      <c r="EP78" s="16">
        <f t="shared" si="238"/>
        <v>0.40548000000000001</v>
      </c>
      <c r="EQ78" s="16">
        <f t="shared" si="239"/>
        <v>0</v>
      </c>
      <c r="ER78" s="16">
        <f t="shared" si="240"/>
        <v>0.40548000000000001</v>
      </c>
      <c r="ES78" s="16">
        <f t="shared" si="241"/>
        <v>0.65542597402597402</v>
      </c>
      <c r="ET78" s="16" t="e">
        <f t="shared" si="242"/>
        <v>#DIV/0!</v>
      </c>
      <c r="EU78" s="16" t="e">
        <f t="shared" si="243"/>
        <v>#DIV/0!</v>
      </c>
      <c r="EV78" s="16" t="e">
        <f t="shared" si="244"/>
        <v>#DIV/0!</v>
      </c>
      <c r="EW78" s="16" t="e">
        <f t="shared" si="245"/>
        <v>#DIV/0!</v>
      </c>
      <c r="EX78" s="16" t="e">
        <f t="shared" si="246"/>
        <v>#DIV/0!</v>
      </c>
      <c r="EY78" s="16" t="e">
        <f t="shared" si="247"/>
        <v>#DIV/0!</v>
      </c>
      <c r="EZ78" s="16" t="e">
        <f>+DI78/CE78</f>
        <v>#DIV/0!</v>
      </c>
      <c r="FA78" s="21" t="e">
        <f>+DJ78/CE78</f>
        <v>#DIV/0!</v>
      </c>
      <c r="FB78" s="16" t="e">
        <f>+DK78/CE78</f>
        <v>#DIV/0!</v>
      </c>
      <c r="FC78" s="16" t="e">
        <f t="shared" si="259"/>
        <v>#DIV/0!</v>
      </c>
      <c r="FD78" s="16">
        <f t="shared" si="259"/>
        <v>0.65542597402597402</v>
      </c>
      <c r="FE78" s="16" t="e">
        <f>+DN78/CH78</f>
        <v>#DIV/0!</v>
      </c>
      <c r="FF78" s="16" t="e">
        <f>+DO78/CH78</f>
        <v>#DIV/0!</v>
      </c>
      <c r="FG78" s="16" t="e">
        <f>+DP78/CH78</f>
        <v>#DIV/0!</v>
      </c>
      <c r="FH78" s="16" t="e">
        <f>+DQ78/CI78</f>
        <v>#DIV/0!</v>
      </c>
      <c r="FI78" s="16" t="e">
        <f>+DR78/CI78</f>
        <v>#DIV/0!</v>
      </c>
      <c r="FJ78" s="16" t="e">
        <f>+DS78/CI78</f>
        <v>#DIV/0!</v>
      </c>
      <c r="FK78" s="16" t="e">
        <f>+DT78/CJ78</f>
        <v>#DIV/0!</v>
      </c>
      <c r="FL78" s="16" t="e">
        <f>+DU78/CJ78</f>
        <v>#DIV/0!</v>
      </c>
      <c r="FM78" s="16" t="e">
        <f t="shared" ref="FM78:FO79" si="260">+DV78/CJ78</f>
        <v>#DIV/0!</v>
      </c>
      <c r="FN78" s="16" t="e">
        <f t="shared" si="260"/>
        <v>#DIV/0!</v>
      </c>
      <c r="FO78" s="16" t="e">
        <f t="shared" si="260"/>
        <v>#DIV/0!</v>
      </c>
      <c r="FP78" s="16" t="e">
        <f>+DY78/CL78</f>
        <v>#DIV/0!</v>
      </c>
      <c r="FQ78" s="16" t="e">
        <f>+DZ78/CL78</f>
        <v>#DIV/0!</v>
      </c>
      <c r="FR78" s="17">
        <f t="shared" si="222"/>
        <v>0</v>
      </c>
      <c r="FS78" s="17">
        <f t="shared" si="223"/>
        <v>0</v>
      </c>
      <c r="FT78" s="17">
        <f t="shared" si="224"/>
        <v>0</v>
      </c>
      <c r="FU78" s="18">
        <f t="shared" si="225"/>
        <v>0</v>
      </c>
      <c r="FV78" s="18">
        <f t="shared" si="226"/>
        <v>0</v>
      </c>
      <c r="FW78" s="18">
        <f t="shared" si="227"/>
        <v>0</v>
      </c>
      <c r="FX78" s="18">
        <f t="shared" si="228"/>
        <v>0</v>
      </c>
      <c r="FY78" s="18">
        <f t="shared" si="229"/>
        <v>0</v>
      </c>
      <c r="FZ78" s="19"/>
      <c r="GA78" s="36" t="s">
        <v>60</v>
      </c>
      <c r="GB78" s="36"/>
      <c r="GC78" s="37"/>
    </row>
    <row r="79" spans="1:185" hidden="1" x14ac:dyDescent="0.25">
      <c r="A79" s="8" t="s">
        <v>1287</v>
      </c>
      <c r="B79" s="8" t="s">
        <v>355</v>
      </c>
      <c r="C79" s="9" t="s">
        <v>356</v>
      </c>
      <c r="D79" s="10" t="s">
        <v>49</v>
      </c>
      <c r="E79" s="9" t="s">
        <v>52</v>
      </c>
      <c r="F79" s="9" t="s">
        <v>85</v>
      </c>
      <c r="G79" s="9" t="s">
        <v>51</v>
      </c>
      <c r="H79" s="11">
        <v>3.5000000000000003E-2</v>
      </c>
      <c r="I79" s="11"/>
      <c r="J79" s="11">
        <v>0.01</v>
      </c>
      <c r="K79" s="11">
        <v>0.01</v>
      </c>
      <c r="L79" s="11">
        <v>5.0000000000000001E-3</v>
      </c>
      <c r="M79" s="11">
        <v>5.0000000000000001E-3</v>
      </c>
      <c r="N79" s="11"/>
      <c r="O79" s="12">
        <f t="shared" si="173"/>
        <v>0</v>
      </c>
      <c r="P79" s="12">
        <f t="shared" si="174"/>
        <v>0</v>
      </c>
      <c r="Q79" s="12">
        <f t="shared" si="175"/>
        <v>0</v>
      </c>
      <c r="R79" s="12">
        <f t="shared" si="176"/>
        <v>0</v>
      </c>
      <c r="S79" s="12">
        <f t="shared" si="177"/>
        <v>0</v>
      </c>
      <c r="T79" s="12">
        <f t="shared" si="178"/>
        <v>0</v>
      </c>
      <c r="U79" s="12">
        <f t="shared" si="179"/>
        <v>1357408</v>
      </c>
      <c r="V79" s="12">
        <f t="shared" si="180"/>
        <v>0</v>
      </c>
      <c r="W79" s="12">
        <f t="shared" si="230"/>
        <v>0</v>
      </c>
      <c r="X79" s="12">
        <f t="shared" si="181"/>
        <v>0</v>
      </c>
      <c r="Y79" s="12">
        <f t="shared" si="182"/>
        <v>0</v>
      </c>
      <c r="Z79" s="12">
        <f t="shared" si="183"/>
        <v>0</v>
      </c>
      <c r="AA79" s="12">
        <f t="shared" si="184"/>
        <v>0</v>
      </c>
      <c r="AB79" s="12">
        <f t="shared" si="185"/>
        <v>0</v>
      </c>
      <c r="AC79" s="12"/>
      <c r="AD79" s="12"/>
      <c r="AE79" s="12"/>
      <c r="AF79" s="12" t="e">
        <f t="shared" si="186"/>
        <v>#DIV/0!</v>
      </c>
      <c r="AG79" s="12" t="e">
        <f t="shared" si="187"/>
        <v>#DIV/0!</v>
      </c>
      <c r="AH79" s="12">
        <f t="shared" si="188"/>
        <v>0</v>
      </c>
      <c r="AI79" s="12"/>
      <c r="AJ79" s="12"/>
      <c r="AK79" s="12"/>
      <c r="AL79" s="12" t="e">
        <f t="shared" si="189"/>
        <v>#DIV/0!</v>
      </c>
      <c r="AM79" s="12" t="e">
        <f t="shared" si="190"/>
        <v>#DIV/0!</v>
      </c>
      <c r="AN79" s="12">
        <f t="shared" si="191"/>
        <v>0</v>
      </c>
      <c r="AO79" s="12"/>
      <c r="AP79" s="12"/>
      <c r="AQ79" s="12"/>
      <c r="AR79" s="12" t="e">
        <f t="shared" si="192"/>
        <v>#DIV/0!</v>
      </c>
      <c r="AS79" s="12" t="e">
        <f t="shared" si="193"/>
        <v>#DIV/0!</v>
      </c>
      <c r="AT79" s="12" t="e">
        <f t="shared" si="194"/>
        <v>#DIV/0!</v>
      </c>
      <c r="AU79" s="12" t="e">
        <f t="shared" si="195"/>
        <v>#DIV/0!</v>
      </c>
      <c r="AV79" s="12">
        <f t="shared" si="196"/>
        <v>0</v>
      </c>
      <c r="AW79" s="12"/>
      <c r="AX79" s="12" t="e">
        <f t="shared" si="197"/>
        <v>#DIV/0!</v>
      </c>
      <c r="AY79" s="12" t="e">
        <f t="shared" si="198"/>
        <v>#DIV/0!</v>
      </c>
      <c r="AZ79" s="12" t="e">
        <f t="shared" si="199"/>
        <v>#DIV/0!</v>
      </c>
      <c r="BA79" s="12"/>
      <c r="BB79" s="12" t="e">
        <f t="shared" si="200"/>
        <v>#DIV/0!</v>
      </c>
      <c r="BC79" s="12" t="e">
        <f t="shared" si="201"/>
        <v>#DIV/0!</v>
      </c>
      <c r="BD79" s="12" t="e">
        <f t="shared" si="202"/>
        <v>#DIV/0!</v>
      </c>
      <c r="BE79" s="12"/>
      <c r="BF79" s="12" t="e">
        <f t="shared" si="203"/>
        <v>#DIV/0!</v>
      </c>
      <c r="BG79" s="12" t="e">
        <f t="shared" si="204"/>
        <v>#DIV/0!</v>
      </c>
      <c r="BH79" s="12" t="e">
        <f t="shared" si="205"/>
        <v>#DIV/0!</v>
      </c>
      <c r="BI79" s="12" t="e">
        <f t="shared" si="206"/>
        <v>#DIV/0!</v>
      </c>
      <c r="BJ79" s="12"/>
      <c r="BK79" s="12" t="e">
        <f t="shared" si="207"/>
        <v>#DIV/0!</v>
      </c>
      <c r="BL79" s="12" t="e">
        <f t="shared" si="208"/>
        <v>#DIV/0!</v>
      </c>
      <c r="BM79" s="12" t="e">
        <f t="shared" si="209"/>
        <v>#DIV/0!</v>
      </c>
      <c r="BN79" s="12"/>
      <c r="BO79" s="12">
        <f t="shared" si="210"/>
        <v>0</v>
      </c>
      <c r="BP79" s="12">
        <f t="shared" si="211"/>
        <v>0</v>
      </c>
      <c r="BQ79" s="12">
        <f t="shared" si="212"/>
        <v>0</v>
      </c>
      <c r="BR79" s="12"/>
      <c r="BS79" s="12">
        <f t="shared" si="213"/>
        <v>0</v>
      </c>
      <c r="BT79" s="12">
        <f t="shared" si="214"/>
        <v>0</v>
      </c>
      <c r="BU79" s="12">
        <f t="shared" si="215"/>
        <v>0</v>
      </c>
      <c r="BV79" s="12">
        <f t="shared" si="216"/>
        <v>0</v>
      </c>
      <c r="BW79" s="12">
        <f t="shared" si="217"/>
        <v>0</v>
      </c>
      <c r="BX79" s="12"/>
      <c r="BY79" s="12">
        <v>320000000</v>
      </c>
      <c r="BZ79" s="12">
        <v>200000000</v>
      </c>
      <c r="CA79" s="12">
        <f>SUMIFS('[1]TIẾN ĐỘ %'!$M$6:$M$1034,'[1]TIẾN ĐỘ %'!$G$6:$G$1034,$A79,'[1]TIẾN ĐỘ %'!$F$6:$F$1034,$E79)</f>
        <v>335000000</v>
      </c>
      <c r="CB79" s="12">
        <f t="shared" si="218"/>
        <v>855000000</v>
      </c>
      <c r="CC79" s="12"/>
      <c r="CD79" s="12"/>
      <c r="CE79" s="12"/>
      <c r="CF79" s="12">
        <f t="shared" si="231"/>
        <v>0</v>
      </c>
      <c r="CG79" s="12">
        <f t="shared" si="232"/>
        <v>855000000</v>
      </c>
      <c r="CH79" s="12"/>
      <c r="CI79" s="12"/>
      <c r="CJ79" s="12"/>
      <c r="CK79" s="12">
        <f t="shared" si="233"/>
        <v>0</v>
      </c>
      <c r="CL79" s="12"/>
      <c r="CM79" s="12"/>
      <c r="CN79" s="12"/>
      <c r="CO79" s="12">
        <f t="shared" si="169"/>
        <v>0</v>
      </c>
      <c r="CP79" s="12">
        <f t="shared" si="170"/>
        <v>0</v>
      </c>
      <c r="CQ79" s="12"/>
      <c r="CR79" s="12">
        <v>0</v>
      </c>
      <c r="CS79" s="12">
        <v>0</v>
      </c>
      <c r="CT79" s="12">
        <v>0</v>
      </c>
      <c r="CU79" s="12">
        <v>0</v>
      </c>
      <c r="CV79" s="12">
        <v>140664000</v>
      </c>
      <c r="CW79" s="12">
        <v>0</v>
      </c>
      <c r="CX79" s="12">
        <v>140664000</v>
      </c>
      <c r="CY79" s="12">
        <f>SUMIFS('[1]DATA THÔ IN'!$P$4:$P$12031,'[1]DATA THÔ IN'!$H$4:$H$12031,$A79,'[1]DATA THÔ IN'!$AC$4:$AC$12031,$E79,'[1]DATA THÔ IN'!$AH$4:$AH$12031,"Tiến độ 1")</f>
        <v>0</v>
      </c>
      <c r="CZ79" s="12">
        <f>SUMIFS('[1]DATA THÔ IN'!$P$4:$P$12031,'[1]DATA THÔ IN'!$H$4:$H$12031,$A79,'[1]DATA THÔ IN'!$AC$4:$AC$12031,$E79,'[1]DATA THÔ IN'!$AH$4:$AH$12031,"Tiến độ 2")</f>
        <v>95604000</v>
      </c>
      <c r="DA79" s="12">
        <f>SUMIFS('[1]TIẾN ĐỘ %'!$N$6:$N$1034,'[1]TIẾN ĐỘ %'!$G$6:$G$1034,A79,'[1]TIẾN ĐỘ %'!$F$6:$F$1034,$E79)</f>
        <v>239928000</v>
      </c>
      <c r="DB79" s="12">
        <f t="shared" si="234"/>
        <v>380592000</v>
      </c>
      <c r="DC79" s="12"/>
      <c r="DD79" s="12"/>
      <c r="DE79" s="12"/>
      <c r="DF79" s="12"/>
      <c r="DG79" s="12"/>
      <c r="DH79" s="12"/>
      <c r="DI79" s="12"/>
      <c r="DJ79" s="12"/>
      <c r="DK79" s="12"/>
      <c r="DL79" s="12">
        <f t="shared" si="235"/>
        <v>0</v>
      </c>
      <c r="DM79" s="12">
        <f t="shared" si="236"/>
        <v>380592000</v>
      </c>
      <c r="DN79" s="12"/>
      <c r="DO79" s="12"/>
      <c r="DP79" s="13"/>
      <c r="DQ79" s="12"/>
      <c r="DR79" s="12"/>
      <c r="DS79" s="13"/>
      <c r="DT79" s="12"/>
      <c r="DU79" s="12"/>
      <c r="DV79" s="12"/>
      <c r="DW79" s="12">
        <f t="shared" si="237"/>
        <v>0</v>
      </c>
      <c r="DX79" s="12"/>
      <c r="DY79" s="12"/>
      <c r="DZ79" s="12"/>
      <c r="EA79" s="12"/>
      <c r="EB79" s="12"/>
      <c r="EC79" s="12"/>
      <c r="ED79" s="12"/>
      <c r="EE79" s="12"/>
      <c r="EF79" s="12"/>
      <c r="EG79" s="12">
        <f t="shared" si="171"/>
        <v>0</v>
      </c>
      <c r="EH79" s="12">
        <f t="shared" si="172"/>
        <v>0</v>
      </c>
      <c r="EI79" s="12"/>
      <c r="EJ79" s="15">
        <f t="shared" si="219"/>
        <v>0</v>
      </c>
      <c r="EK79" s="15">
        <f t="shared" si="220"/>
        <v>0</v>
      </c>
      <c r="EL79" s="15">
        <f t="shared" si="221"/>
        <v>0</v>
      </c>
      <c r="EM79" s="16">
        <f t="shared" ref="EM79:EM142" si="261">IFERROR(CU79/BZ79,0)</f>
        <v>0</v>
      </c>
      <c r="EN79" s="16">
        <f t="shared" ref="EN79:EN142" si="262">IFERROR(CV79/BZ79,0)</f>
        <v>0.70331999999999995</v>
      </c>
      <c r="EO79" s="16">
        <f t="shared" ref="EO79:EO142" si="263">IFERROR(CX79/BZ79,0)</f>
        <v>0.70331999999999995</v>
      </c>
      <c r="EP79" s="16">
        <f t="shared" si="238"/>
        <v>0</v>
      </c>
      <c r="EQ79" s="16">
        <f t="shared" si="239"/>
        <v>0.28538507462686569</v>
      </c>
      <c r="ER79" s="16">
        <f t="shared" si="240"/>
        <v>0.71620298507462687</v>
      </c>
      <c r="ES79" s="16">
        <f t="shared" si="241"/>
        <v>0.44513684210526316</v>
      </c>
      <c r="ET79" s="16" t="e">
        <f t="shared" si="242"/>
        <v>#DIV/0!</v>
      </c>
      <c r="EU79" s="16" t="e">
        <f t="shared" si="243"/>
        <v>#DIV/0!</v>
      </c>
      <c r="EV79" s="16" t="e">
        <f t="shared" si="244"/>
        <v>#DIV/0!</v>
      </c>
      <c r="EW79" s="16" t="e">
        <f t="shared" si="245"/>
        <v>#DIV/0!</v>
      </c>
      <c r="EX79" s="16" t="e">
        <f t="shared" si="246"/>
        <v>#DIV/0!</v>
      </c>
      <c r="EY79" s="16" t="e">
        <f t="shared" si="247"/>
        <v>#DIV/0!</v>
      </c>
      <c r="EZ79" s="16" t="e">
        <f>+DI79/CE79</f>
        <v>#DIV/0!</v>
      </c>
      <c r="FA79" s="21" t="e">
        <f>+DJ79/CE79</f>
        <v>#DIV/0!</v>
      </c>
      <c r="FB79" s="16" t="e">
        <f>+DK79/CE79</f>
        <v>#DIV/0!</v>
      </c>
      <c r="FC79" s="16" t="e">
        <f t="shared" si="259"/>
        <v>#DIV/0!</v>
      </c>
      <c r="FD79" s="16">
        <f t="shared" si="259"/>
        <v>0.44513684210526316</v>
      </c>
      <c r="FE79" s="16" t="e">
        <f>+DN79/CH79</f>
        <v>#DIV/0!</v>
      </c>
      <c r="FF79" s="16" t="e">
        <f>+DO79/CH79</f>
        <v>#DIV/0!</v>
      </c>
      <c r="FG79" s="16" t="e">
        <f>+DP79/CH79</f>
        <v>#DIV/0!</v>
      </c>
      <c r="FH79" s="16" t="e">
        <f>+DQ79/CI79</f>
        <v>#DIV/0!</v>
      </c>
      <c r="FI79" s="16" t="e">
        <f>+DR79/CI79</f>
        <v>#DIV/0!</v>
      </c>
      <c r="FJ79" s="16" t="e">
        <f>+DS79/CI79</f>
        <v>#DIV/0!</v>
      </c>
      <c r="FK79" s="16" t="e">
        <f>+DT79/CJ79</f>
        <v>#DIV/0!</v>
      </c>
      <c r="FL79" s="16" t="e">
        <f>+DU79/CJ79</f>
        <v>#DIV/0!</v>
      </c>
      <c r="FM79" s="16" t="e">
        <f t="shared" si="260"/>
        <v>#DIV/0!</v>
      </c>
      <c r="FN79" s="16" t="e">
        <f t="shared" si="260"/>
        <v>#DIV/0!</v>
      </c>
      <c r="FO79" s="16" t="e">
        <f t="shared" si="260"/>
        <v>#DIV/0!</v>
      </c>
      <c r="FP79" s="16" t="e">
        <f>+DY79/CL79</f>
        <v>#DIV/0!</v>
      </c>
      <c r="FQ79" s="16" t="e">
        <f>+DZ79/CL79</f>
        <v>#DIV/0!</v>
      </c>
      <c r="FR79" s="17">
        <f t="shared" si="222"/>
        <v>0</v>
      </c>
      <c r="FS79" s="17">
        <f t="shared" si="223"/>
        <v>0</v>
      </c>
      <c r="FT79" s="17">
        <f t="shared" si="224"/>
        <v>0</v>
      </c>
      <c r="FU79" s="18">
        <f t="shared" si="225"/>
        <v>0</v>
      </c>
      <c r="FV79" s="18">
        <f t="shared" si="226"/>
        <v>0</v>
      </c>
      <c r="FW79" s="18">
        <f t="shared" si="227"/>
        <v>0</v>
      </c>
      <c r="FX79" s="18">
        <f t="shared" si="228"/>
        <v>0</v>
      </c>
      <c r="FY79" s="18">
        <f t="shared" si="229"/>
        <v>0</v>
      </c>
      <c r="FZ79" s="19"/>
      <c r="GA79" s="36" t="s">
        <v>49</v>
      </c>
      <c r="GB79" s="36"/>
      <c r="GC79" s="37"/>
    </row>
    <row r="80" spans="1:185" hidden="1" x14ac:dyDescent="0.25">
      <c r="A80" s="8" t="s">
        <v>1290</v>
      </c>
      <c r="B80" s="8" t="s">
        <v>419</v>
      </c>
      <c r="C80" s="9" t="s">
        <v>420</v>
      </c>
      <c r="D80" s="10" t="s">
        <v>49</v>
      </c>
      <c r="E80" s="9" t="s">
        <v>52</v>
      </c>
      <c r="F80" s="9" t="s">
        <v>64</v>
      </c>
      <c r="G80" s="9" t="s">
        <v>51</v>
      </c>
      <c r="H80" s="11"/>
      <c r="I80" s="11"/>
      <c r="J80" s="11">
        <v>0</v>
      </c>
      <c r="K80" s="11">
        <v>0.03</v>
      </c>
      <c r="L80" s="11">
        <v>0</v>
      </c>
      <c r="M80" s="11">
        <v>0</v>
      </c>
      <c r="N80" s="11"/>
      <c r="O80" s="12">
        <f t="shared" si="173"/>
        <v>0</v>
      </c>
      <c r="P80" s="12">
        <f t="shared" si="174"/>
        <v>0</v>
      </c>
      <c r="Q80" s="12">
        <f t="shared" si="175"/>
        <v>0</v>
      </c>
      <c r="R80" s="12">
        <f t="shared" si="176"/>
        <v>0</v>
      </c>
      <c r="S80" s="12">
        <f t="shared" si="177"/>
        <v>0</v>
      </c>
      <c r="T80" s="12">
        <f t="shared" si="178"/>
        <v>0</v>
      </c>
      <c r="U80" s="12">
        <f t="shared" si="179"/>
        <v>0</v>
      </c>
      <c r="V80" s="12">
        <f t="shared" si="180"/>
        <v>0</v>
      </c>
      <c r="W80" s="12">
        <f t="shared" si="230"/>
        <v>0</v>
      </c>
      <c r="X80" s="12">
        <f t="shared" si="181"/>
        <v>0</v>
      </c>
      <c r="Y80" s="12">
        <f t="shared" si="182"/>
        <v>0</v>
      </c>
      <c r="Z80" s="12">
        <f t="shared" si="183"/>
        <v>0</v>
      </c>
      <c r="AA80" s="12">
        <f t="shared" si="184"/>
        <v>424620</v>
      </c>
      <c r="AB80" s="12">
        <f t="shared" si="185"/>
        <v>0</v>
      </c>
      <c r="AC80" s="12"/>
      <c r="AD80" s="12"/>
      <c r="AE80" s="12"/>
      <c r="AF80" s="12" t="e">
        <f t="shared" si="186"/>
        <v>#DIV/0!</v>
      </c>
      <c r="AG80" s="12" t="e">
        <f t="shared" si="187"/>
        <v>#DIV/0!</v>
      </c>
      <c r="AH80" s="12">
        <f t="shared" si="188"/>
        <v>0</v>
      </c>
      <c r="AI80" s="12"/>
      <c r="AJ80" s="12"/>
      <c r="AK80" s="12"/>
      <c r="AL80" s="12" t="e">
        <f t="shared" si="189"/>
        <v>#DIV/0!</v>
      </c>
      <c r="AM80" s="12" t="e">
        <f t="shared" si="190"/>
        <v>#DIV/0!</v>
      </c>
      <c r="AN80" s="12">
        <f t="shared" si="191"/>
        <v>0</v>
      </c>
      <c r="AO80" s="12"/>
      <c r="AP80" s="12"/>
      <c r="AQ80" s="12"/>
      <c r="AR80" s="12">
        <f t="shared" si="192"/>
        <v>0</v>
      </c>
      <c r="AS80" s="12">
        <f t="shared" si="193"/>
        <v>0</v>
      </c>
      <c r="AT80" s="12">
        <f t="shared" si="194"/>
        <v>0</v>
      </c>
      <c r="AU80" s="12" t="e">
        <f t="shared" si="195"/>
        <v>#DIV/0!</v>
      </c>
      <c r="AV80" s="12">
        <f t="shared" si="196"/>
        <v>0</v>
      </c>
      <c r="AW80" s="12"/>
      <c r="AX80" s="12">
        <f t="shared" si="197"/>
        <v>0</v>
      </c>
      <c r="AY80" s="12">
        <f t="shared" si="198"/>
        <v>0</v>
      </c>
      <c r="AZ80" s="12">
        <f t="shared" si="199"/>
        <v>0</v>
      </c>
      <c r="BA80" s="12"/>
      <c r="BB80" s="12">
        <f t="shared" si="200"/>
        <v>0</v>
      </c>
      <c r="BC80" s="12">
        <f t="shared" si="201"/>
        <v>0</v>
      </c>
      <c r="BD80" s="12">
        <f t="shared" si="202"/>
        <v>0</v>
      </c>
      <c r="BE80" s="12"/>
      <c r="BF80" s="12">
        <f t="shared" si="203"/>
        <v>0</v>
      </c>
      <c r="BG80" s="12">
        <f t="shared" si="204"/>
        <v>0</v>
      </c>
      <c r="BH80" s="12">
        <f t="shared" si="205"/>
        <v>0</v>
      </c>
      <c r="BI80" s="12">
        <f t="shared" si="206"/>
        <v>0</v>
      </c>
      <c r="BJ80" s="12"/>
      <c r="BK80" s="12">
        <f t="shared" si="207"/>
        <v>0</v>
      </c>
      <c r="BL80" s="12">
        <f t="shared" si="208"/>
        <v>0</v>
      </c>
      <c r="BM80" s="12">
        <f t="shared" si="209"/>
        <v>0</v>
      </c>
      <c r="BN80" s="12"/>
      <c r="BO80" s="12">
        <f t="shared" si="210"/>
        <v>0</v>
      </c>
      <c r="BP80" s="12">
        <f t="shared" si="211"/>
        <v>0</v>
      </c>
      <c r="BQ80" s="12">
        <f t="shared" si="212"/>
        <v>0</v>
      </c>
      <c r="BR80" s="12"/>
      <c r="BS80" s="12">
        <f t="shared" si="213"/>
        <v>0</v>
      </c>
      <c r="BT80" s="12">
        <f t="shared" si="214"/>
        <v>0</v>
      </c>
      <c r="BU80" s="12">
        <f t="shared" si="215"/>
        <v>0</v>
      </c>
      <c r="BV80" s="12">
        <f t="shared" si="216"/>
        <v>0</v>
      </c>
      <c r="BW80" s="12">
        <f t="shared" si="217"/>
        <v>0</v>
      </c>
      <c r="BX80" s="12"/>
      <c r="BY80" s="12">
        <v>12000000</v>
      </c>
      <c r="BZ80" s="12">
        <v>8400000</v>
      </c>
      <c r="CA80" s="12">
        <f>SUMIFS('[1]TIẾN ĐỘ %'!$M$6:$M$1034,'[1]TIẾN ĐỘ %'!$G$6:$G$1034,$A80,'[1]TIẾN ĐỘ %'!$F$6:$F$1034,$E80)</f>
        <v>12000000</v>
      </c>
      <c r="CB80" s="12">
        <f t="shared" si="218"/>
        <v>32400000</v>
      </c>
      <c r="CC80" s="12"/>
      <c r="CD80" s="12"/>
      <c r="CE80" s="12"/>
      <c r="CF80" s="12">
        <f t="shared" si="231"/>
        <v>0</v>
      </c>
      <c r="CG80" s="12">
        <f t="shared" si="232"/>
        <v>32400000</v>
      </c>
      <c r="CH80" s="12"/>
      <c r="CI80" s="12"/>
      <c r="CJ80" s="12"/>
      <c r="CK80" s="12">
        <f t="shared" si="233"/>
        <v>0</v>
      </c>
      <c r="CL80" s="12"/>
      <c r="CM80" s="12"/>
      <c r="CN80" s="12"/>
      <c r="CO80" s="12">
        <f t="shared" si="169"/>
        <v>0</v>
      </c>
      <c r="CP80" s="12">
        <f t="shared" si="170"/>
        <v>0</v>
      </c>
      <c r="CQ80" s="12"/>
      <c r="CR80" s="12">
        <v>0</v>
      </c>
      <c r="CS80" s="12">
        <v>0</v>
      </c>
      <c r="CT80" s="12">
        <v>9612000</v>
      </c>
      <c r="CU80" s="12">
        <v>0</v>
      </c>
      <c r="CV80" s="12">
        <v>0</v>
      </c>
      <c r="CW80" s="12">
        <v>0</v>
      </c>
      <c r="CX80" s="12">
        <v>0</v>
      </c>
      <c r="CY80" s="12">
        <f>SUMIFS('[1]DATA THÔ IN'!$P$4:$P$12031,'[1]DATA THÔ IN'!$H$4:$H$12031,$A80,'[1]DATA THÔ IN'!$AC$4:$AC$12031,$E80,'[1]DATA THÔ IN'!$AH$4:$AH$12031,"Tiến độ 1")</f>
        <v>9174000</v>
      </c>
      <c r="CZ80" s="12">
        <f>SUMIFS('[1]DATA THÔ IN'!$P$4:$P$12031,'[1]DATA THÔ IN'!$H$4:$H$12031,$A80,'[1]DATA THÔ IN'!$AC$4:$AC$12031,$E80,'[1]DATA THÔ IN'!$AH$4:$AH$12031,"Tiến độ 2")</f>
        <v>0</v>
      </c>
      <c r="DA80" s="12">
        <f>SUMIFS('[1]TIẾN ĐỘ %'!$N$6:$N$1034,'[1]TIẾN ĐỘ %'!$G$6:$G$1034,A80,'[1]TIẾN ĐỘ %'!$F$6:$F$1034,$E80)</f>
        <v>14154000</v>
      </c>
      <c r="DB80" s="12">
        <f t="shared" si="234"/>
        <v>23766000</v>
      </c>
      <c r="DC80" s="12"/>
      <c r="DD80" s="12"/>
      <c r="DE80" s="12"/>
      <c r="DF80" s="12"/>
      <c r="DG80" s="12"/>
      <c r="DH80" s="12"/>
      <c r="DI80" s="12"/>
      <c r="DJ80" s="12"/>
      <c r="DK80" s="12"/>
      <c r="DL80" s="12">
        <f t="shared" si="235"/>
        <v>0</v>
      </c>
      <c r="DM80" s="12">
        <f t="shared" si="236"/>
        <v>23766000</v>
      </c>
      <c r="DN80" s="12"/>
      <c r="DO80" s="12"/>
      <c r="DP80" s="13"/>
      <c r="DQ80" s="12"/>
      <c r="DR80" s="12"/>
      <c r="DS80" s="13"/>
      <c r="DT80" s="12"/>
      <c r="DU80" s="12"/>
      <c r="DV80" s="12"/>
      <c r="DW80" s="12">
        <f t="shared" si="237"/>
        <v>0</v>
      </c>
      <c r="DX80" s="12"/>
      <c r="DY80" s="12"/>
      <c r="DZ80" s="12"/>
      <c r="EA80" s="12"/>
      <c r="EB80" s="12"/>
      <c r="EC80" s="12"/>
      <c r="ED80" s="12"/>
      <c r="EE80" s="12"/>
      <c r="EF80" s="12"/>
      <c r="EG80" s="12">
        <f t="shared" si="171"/>
        <v>0</v>
      </c>
      <c r="EH80" s="12">
        <f t="shared" si="172"/>
        <v>0</v>
      </c>
      <c r="EI80" s="12"/>
      <c r="EJ80" s="15">
        <f t="shared" si="219"/>
        <v>0</v>
      </c>
      <c r="EK80" s="15">
        <f t="shared" si="220"/>
        <v>0</v>
      </c>
      <c r="EL80" s="15">
        <f t="shared" si="221"/>
        <v>0.80100000000000005</v>
      </c>
      <c r="EM80" s="16">
        <f t="shared" si="261"/>
        <v>0</v>
      </c>
      <c r="EN80" s="16">
        <f t="shared" si="262"/>
        <v>0</v>
      </c>
      <c r="EO80" s="16">
        <f t="shared" si="263"/>
        <v>0</v>
      </c>
      <c r="EP80" s="16">
        <f t="shared" si="238"/>
        <v>0.76449999999999996</v>
      </c>
      <c r="EQ80" s="16">
        <f t="shared" si="239"/>
        <v>0</v>
      </c>
      <c r="ER80" s="16">
        <f t="shared" si="240"/>
        <v>1.1795</v>
      </c>
      <c r="ES80" s="16">
        <f t="shared" si="241"/>
        <v>0.73351851851851857</v>
      </c>
      <c r="ET80" s="16" t="e">
        <f t="shared" si="242"/>
        <v>#DIV/0!</v>
      </c>
      <c r="EU80" s="16" t="e">
        <f t="shared" si="243"/>
        <v>#DIV/0!</v>
      </c>
      <c r="EV80" s="16" t="e">
        <f t="shared" si="244"/>
        <v>#DIV/0!</v>
      </c>
      <c r="EW80" s="16" t="e">
        <f t="shared" si="245"/>
        <v>#DIV/0!</v>
      </c>
      <c r="EX80" s="16" t="e">
        <f t="shared" si="246"/>
        <v>#DIV/0!</v>
      </c>
      <c r="EY80" s="16" t="e">
        <f t="shared" si="247"/>
        <v>#DIV/0!</v>
      </c>
      <c r="EZ80" s="21">
        <v>0</v>
      </c>
      <c r="FA80" s="21">
        <v>0</v>
      </c>
      <c r="FB80" s="21">
        <v>0</v>
      </c>
      <c r="FC80" s="16" t="e">
        <f t="shared" si="259"/>
        <v>#DIV/0!</v>
      </c>
      <c r="FD80" s="16">
        <f t="shared" si="259"/>
        <v>0.73351851851851857</v>
      </c>
      <c r="FE80" s="16">
        <v>0</v>
      </c>
      <c r="FF80" s="16">
        <v>0</v>
      </c>
      <c r="FG80" s="16">
        <v>0</v>
      </c>
      <c r="FH80" s="16">
        <v>0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0</v>
      </c>
      <c r="FR80" s="17">
        <f t="shared" si="222"/>
        <v>0</v>
      </c>
      <c r="FS80" s="17">
        <f t="shared" si="223"/>
        <v>0</v>
      </c>
      <c r="FT80" s="17">
        <f t="shared" si="224"/>
        <v>0</v>
      </c>
      <c r="FU80" s="18">
        <f t="shared" si="225"/>
        <v>0</v>
      </c>
      <c r="FV80" s="18">
        <f t="shared" si="226"/>
        <v>0</v>
      </c>
      <c r="FW80" s="18">
        <f t="shared" si="227"/>
        <v>0</v>
      </c>
      <c r="FX80" s="18">
        <f t="shared" si="228"/>
        <v>0</v>
      </c>
      <c r="FY80" s="18">
        <f t="shared" si="229"/>
        <v>0</v>
      </c>
      <c r="FZ80" s="19"/>
      <c r="GA80" s="36" t="str">
        <f>D80</f>
        <v>Phan Quốc Vũ</v>
      </c>
      <c r="GB80" s="36"/>
      <c r="GC80" s="37"/>
    </row>
    <row r="81" spans="1:185" hidden="1" x14ac:dyDescent="0.25">
      <c r="A81" s="8" t="s">
        <v>1291</v>
      </c>
      <c r="B81" s="8" t="s">
        <v>437</v>
      </c>
      <c r="C81" s="9" t="s">
        <v>438</v>
      </c>
      <c r="D81" s="10" t="s">
        <v>49</v>
      </c>
      <c r="E81" s="9" t="s">
        <v>52</v>
      </c>
      <c r="F81" s="9" t="s">
        <v>64</v>
      </c>
      <c r="G81" s="9" t="s">
        <v>51</v>
      </c>
      <c r="H81" s="11"/>
      <c r="I81" s="11"/>
      <c r="J81" s="11">
        <v>0.01</v>
      </c>
      <c r="K81" s="11">
        <v>0.01</v>
      </c>
      <c r="L81" s="11">
        <v>5.0000000000000001E-3</v>
      </c>
      <c r="M81" s="11">
        <v>5.0000000000000001E-3</v>
      </c>
      <c r="N81" s="11"/>
      <c r="O81" s="12">
        <f t="shared" si="173"/>
        <v>0</v>
      </c>
      <c r="P81" s="12">
        <f t="shared" si="174"/>
        <v>0</v>
      </c>
      <c r="Q81" s="12">
        <f t="shared" si="175"/>
        <v>0</v>
      </c>
      <c r="R81" s="12">
        <f t="shared" si="176"/>
        <v>0</v>
      </c>
      <c r="S81" s="12">
        <f t="shared" si="177"/>
        <v>0</v>
      </c>
      <c r="T81" s="12">
        <f t="shared" si="178"/>
        <v>0</v>
      </c>
      <c r="U81" s="12">
        <f t="shared" si="179"/>
        <v>0</v>
      </c>
      <c r="V81" s="12">
        <f t="shared" si="180"/>
        <v>0</v>
      </c>
      <c r="W81" s="12">
        <f t="shared" si="230"/>
        <v>0</v>
      </c>
      <c r="X81" s="12">
        <f t="shared" si="181"/>
        <v>0</v>
      </c>
      <c r="Y81" s="12">
        <f t="shared" si="182"/>
        <v>0</v>
      </c>
      <c r="Z81" s="12">
        <f t="shared" si="183"/>
        <v>0</v>
      </c>
      <c r="AA81" s="12">
        <f t="shared" si="184"/>
        <v>0</v>
      </c>
      <c r="AB81" s="12">
        <f t="shared" si="185"/>
        <v>0</v>
      </c>
      <c r="AC81" s="12"/>
      <c r="AD81" s="12"/>
      <c r="AE81" s="12"/>
      <c r="AF81" s="12">
        <f t="shared" si="186"/>
        <v>0</v>
      </c>
      <c r="AG81" s="12">
        <f t="shared" si="187"/>
        <v>0</v>
      </c>
      <c r="AH81" s="12">
        <f t="shared" si="188"/>
        <v>0</v>
      </c>
      <c r="AI81" s="12"/>
      <c r="AJ81" s="12"/>
      <c r="AK81" s="12"/>
      <c r="AL81" s="12" t="e">
        <f t="shared" si="189"/>
        <v>#DIV/0!</v>
      </c>
      <c r="AM81" s="12" t="e">
        <f t="shared" si="190"/>
        <v>#DIV/0!</v>
      </c>
      <c r="AN81" s="12">
        <f t="shared" si="191"/>
        <v>0</v>
      </c>
      <c r="AO81" s="12"/>
      <c r="AP81" s="12"/>
      <c r="AQ81" s="12"/>
      <c r="AR81" s="12" t="e">
        <f t="shared" si="192"/>
        <v>#DIV/0!</v>
      </c>
      <c r="AS81" s="12" t="e">
        <f t="shared" si="193"/>
        <v>#DIV/0!</v>
      </c>
      <c r="AT81" s="12" t="e">
        <f t="shared" si="194"/>
        <v>#DIV/0!</v>
      </c>
      <c r="AU81" s="12" t="e">
        <f t="shared" si="195"/>
        <v>#DIV/0!</v>
      </c>
      <c r="AV81" s="12" t="e">
        <f t="shared" si="196"/>
        <v>#DIV/0!</v>
      </c>
      <c r="AW81" s="12"/>
      <c r="AX81" s="12" t="e">
        <f t="shared" si="197"/>
        <v>#DIV/0!</v>
      </c>
      <c r="AY81" s="12" t="e">
        <f t="shared" si="198"/>
        <v>#DIV/0!</v>
      </c>
      <c r="AZ81" s="12" t="e">
        <f t="shared" si="199"/>
        <v>#DIV/0!</v>
      </c>
      <c r="BA81" s="12"/>
      <c r="BB81" s="12" t="e">
        <f t="shared" si="200"/>
        <v>#DIV/0!</v>
      </c>
      <c r="BC81" s="12" t="e">
        <f t="shared" si="201"/>
        <v>#DIV/0!</v>
      </c>
      <c r="BD81" s="12" t="e">
        <f t="shared" si="202"/>
        <v>#DIV/0!</v>
      </c>
      <c r="BE81" s="12"/>
      <c r="BF81" s="12" t="e">
        <f t="shared" si="203"/>
        <v>#DIV/0!</v>
      </c>
      <c r="BG81" s="12" t="e">
        <f t="shared" si="204"/>
        <v>#DIV/0!</v>
      </c>
      <c r="BH81" s="12" t="e">
        <f t="shared" si="205"/>
        <v>#DIV/0!</v>
      </c>
      <c r="BI81" s="12" t="e">
        <f t="shared" si="206"/>
        <v>#DIV/0!</v>
      </c>
      <c r="BJ81" s="12"/>
      <c r="BK81" s="12" t="e">
        <f t="shared" si="207"/>
        <v>#DIV/0!</v>
      </c>
      <c r="BL81" s="12" t="e">
        <f t="shared" si="208"/>
        <v>#DIV/0!</v>
      </c>
      <c r="BM81" s="12" t="e">
        <f t="shared" si="209"/>
        <v>#DIV/0!</v>
      </c>
      <c r="BN81" s="12"/>
      <c r="BO81" s="12">
        <f t="shared" si="210"/>
        <v>0</v>
      </c>
      <c r="BP81" s="12">
        <f t="shared" si="211"/>
        <v>0</v>
      </c>
      <c r="BQ81" s="12">
        <f t="shared" si="212"/>
        <v>0</v>
      </c>
      <c r="BR81" s="12"/>
      <c r="BS81" s="12">
        <f t="shared" si="213"/>
        <v>0</v>
      </c>
      <c r="BT81" s="12">
        <f t="shared" si="214"/>
        <v>0</v>
      </c>
      <c r="BU81" s="12">
        <f t="shared" si="215"/>
        <v>0</v>
      </c>
      <c r="BV81" s="12">
        <f t="shared" si="216"/>
        <v>0</v>
      </c>
      <c r="BW81" s="12">
        <f t="shared" si="217"/>
        <v>0</v>
      </c>
      <c r="BX81" s="12"/>
      <c r="BY81" s="12">
        <v>0</v>
      </c>
      <c r="BZ81" s="12">
        <v>0</v>
      </c>
      <c r="CA81" s="12">
        <f>SUMIFS('[1]TIẾN ĐỘ %'!$M$6:$M$1034,'[1]TIẾN ĐỘ %'!$G$6:$G$1034,$A81,'[1]TIẾN ĐỘ %'!$F$6:$F$1034,$E81)</f>
        <v>0</v>
      </c>
      <c r="CB81" s="12">
        <f t="shared" si="218"/>
        <v>0</v>
      </c>
      <c r="CC81" s="12"/>
      <c r="CD81" s="12"/>
      <c r="CE81" s="12"/>
      <c r="CF81" s="12">
        <f t="shared" si="231"/>
        <v>0</v>
      </c>
      <c r="CG81" s="12">
        <f t="shared" si="232"/>
        <v>0</v>
      </c>
      <c r="CH81" s="12"/>
      <c r="CI81" s="12"/>
      <c r="CJ81" s="12"/>
      <c r="CK81" s="12">
        <f t="shared" si="233"/>
        <v>0</v>
      </c>
      <c r="CL81" s="12"/>
      <c r="CM81" s="12"/>
      <c r="CN81" s="12"/>
      <c r="CO81" s="12">
        <f t="shared" si="169"/>
        <v>0</v>
      </c>
      <c r="CP81" s="12">
        <f t="shared" si="170"/>
        <v>0</v>
      </c>
      <c r="CQ81" s="12"/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f>SUMIFS('[1]DATA THÔ IN'!$P$4:$P$12031,'[1]DATA THÔ IN'!$H$4:$H$12031,$A81,'[1]DATA THÔ IN'!$AC$4:$AC$12031,$E81,'[1]DATA THÔ IN'!$AH$4:$AH$12031,"Tiến độ 1")</f>
        <v>0</v>
      </c>
      <c r="CZ81" s="12">
        <f>SUMIFS('[1]DATA THÔ IN'!$P$4:$P$12031,'[1]DATA THÔ IN'!$H$4:$H$12031,$A81,'[1]DATA THÔ IN'!$AC$4:$AC$12031,$E81,'[1]DATA THÔ IN'!$AH$4:$AH$12031,"Tiến độ 2")</f>
        <v>0</v>
      </c>
      <c r="DA81" s="12">
        <f>SUMIFS('[1]TIẾN ĐỘ %'!$N$6:$N$1034,'[1]TIẾN ĐỘ %'!$G$6:$G$1034,A81,'[1]TIẾN ĐỘ %'!$F$6:$F$1034,$E81)</f>
        <v>0</v>
      </c>
      <c r="DB81" s="12">
        <f t="shared" si="234"/>
        <v>0</v>
      </c>
      <c r="DC81" s="12"/>
      <c r="DD81" s="12"/>
      <c r="DE81" s="12"/>
      <c r="DF81" s="12"/>
      <c r="DG81" s="12"/>
      <c r="DH81" s="12"/>
      <c r="DI81" s="12"/>
      <c r="DJ81" s="12"/>
      <c r="DK81" s="12"/>
      <c r="DL81" s="12">
        <f t="shared" si="235"/>
        <v>0</v>
      </c>
      <c r="DM81" s="12">
        <f t="shared" si="236"/>
        <v>0</v>
      </c>
      <c r="DN81" s="12"/>
      <c r="DO81" s="12"/>
      <c r="DP81" s="13"/>
      <c r="DQ81" s="12"/>
      <c r="DR81" s="12"/>
      <c r="DS81" s="13"/>
      <c r="DT81" s="12"/>
      <c r="DU81" s="12"/>
      <c r="DV81" s="12"/>
      <c r="DW81" s="12">
        <f t="shared" si="237"/>
        <v>0</v>
      </c>
      <c r="DX81" s="12"/>
      <c r="DY81" s="12"/>
      <c r="DZ81" s="12"/>
      <c r="EA81" s="12"/>
      <c r="EB81" s="12"/>
      <c r="EC81" s="12"/>
      <c r="ED81" s="12"/>
      <c r="EE81" s="12"/>
      <c r="EF81" s="12"/>
      <c r="EG81" s="12">
        <f t="shared" si="171"/>
        <v>0</v>
      </c>
      <c r="EH81" s="12">
        <f t="shared" si="172"/>
        <v>0</v>
      </c>
      <c r="EI81" s="12"/>
      <c r="EJ81" s="15">
        <f t="shared" si="219"/>
        <v>0</v>
      </c>
      <c r="EK81" s="15">
        <f t="shared" si="220"/>
        <v>0</v>
      </c>
      <c r="EL81" s="15">
        <f t="shared" si="221"/>
        <v>0</v>
      </c>
      <c r="EM81" s="16">
        <f t="shared" si="261"/>
        <v>0</v>
      </c>
      <c r="EN81" s="16">
        <f t="shared" si="262"/>
        <v>0</v>
      </c>
      <c r="EO81" s="16">
        <f t="shared" si="263"/>
        <v>0</v>
      </c>
      <c r="EP81" s="16">
        <f t="shared" si="238"/>
        <v>0</v>
      </c>
      <c r="EQ81" s="16">
        <f t="shared" si="239"/>
        <v>0</v>
      </c>
      <c r="ER81" s="16">
        <f t="shared" si="240"/>
        <v>0</v>
      </c>
      <c r="ES81" s="16">
        <f t="shared" si="241"/>
        <v>0</v>
      </c>
      <c r="ET81" s="16"/>
      <c r="EU81" s="16"/>
      <c r="EV81" s="16"/>
      <c r="EW81" s="16" t="e">
        <f>DF81/CD81</f>
        <v>#DIV/0!</v>
      </c>
      <c r="EX81" s="16" t="e">
        <f t="shared" si="246"/>
        <v>#DIV/0!</v>
      </c>
      <c r="EY81" s="16" t="e">
        <f t="shared" si="247"/>
        <v>#DIV/0!</v>
      </c>
      <c r="EZ81" s="16" t="e">
        <f>+DI81/CE81</f>
        <v>#DIV/0!</v>
      </c>
      <c r="FA81" s="21" t="e">
        <f>+DJ81/CE81</f>
        <v>#DIV/0!</v>
      </c>
      <c r="FB81" s="16" t="e">
        <f>+DK81/CE81</f>
        <v>#DIV/0!</v>
      </c>
      <c r="FC81" s="16" t="e">
        <f t="shared" si="259"/>
        <v>#DIV/0!</v>
      </c>
      <c r="FD81" s="16" t="e">
        <f t="shared" si="259"/>
        <v>#DIV/0!</v>
      </c>
      <c r="FE81" s="16" t="e">
        <f>+DN81/CH81</f>
        <v>#DIV/0!</v>
      </c>
      <c r="FF81" s="16" t="e">
        <f>+DO81/CH81</f>
        <v>#DIV/0!</v>
      </c>
      <c r="FG81" s="16" t="e">
        <f>+DP81/CH81</f>
        <v>#DIV/0!</v>
      </c>
      <c r="FH81" s="16" t="e">
        <f>+DQ81/CI81</f>
        <v>#DIV/0!</v>
      </c>
      <c r="FI81" s="16" t="e">
        <f>+DR81/CI81</f>
        <v>#DIV/0!</v>
      </c>
      <c r="FJ81" s="16" t="e">
        <f>+DS81/CI81</f>
        <v>#DIV/0!</v>
      </c>
      <c r="FK81" s="16" t="e">
        <f>+DT81/CJ81</f>
        <v>#DIV/0!</v>
      </c>
      <c r="FL81" s="16" t="e">
        <f>+DU81/CJ81</f>
        <v>#DIV/0!</v>
      </c>
      <c r="FM81" s="16" t="e">
        <f>+DV81/CJ81</f>
        <v>#DIV/0!</v>
      </c>
      <c r="FN81" s="16" t="e">
        <f>+DW81/CK81</f>
        <v>#DIV/0!</v>
      </c>
      <c r="FO81" s="16" t="e">
        <f>+DX81/CL81</f>
        <v>#DIV/0!</v>
      </c>
      <c r="FP81" s="16" t="e">
        <f>+DY81/CL81</f>
        <v>#DIV/0!</v>
      </c>
      <c r="FQ81" s="16" t="e">
        <f>+DZ81/CL81</f>
        <v>#DIV/0!</v>
      </c>
      <c r="FR81" s="17">
        <f t="shared" si="222"/>
        <v>0</v>
      </c>
      <c r="FS81" s="17">
        <f t="shared" si="223"/>
        <v>0</v>
      </c>
      <c r="FT81" s="17">
        <f t="shared" si="224"/>
        <v>0</v>
      </c>
      <c r="FU81" s="18">
        <f t="shared" si="225"/>
        <v>0</v>
      </c>
      <c r="FV81" s="18">
        <f t="shared" si="226"/>
        <v>0</v>
      </c>
      <c r="FW81" s="18">
        <f t="shared" si="227"/>
        <v>0</v>
      </c>
      <c r="FX81" s="18">
        <f t="shared" si="228"/>
        <v>0</v>
      </c>
      <c r="FY81" s="18">
        <f t="shared" si="229"/>
        <v>0</v>
      </c>
      <c r="FZ81" s="19"/>
      <c r="GA81" s="36" t="s">
        <v>49</v>
      </c>
      <c r="GB81" s="36"/>
      <c r="GC81" s="37"/>
    </row>
    <row r="82" spans="1:185" hidden="1" x14ac:dyDescent="0.25">
      <c r="A82" s="8" t="s">
        <v>1298</v>
      </c>
      <c r="B82" s="8" t="s">
        <v>663</v>
      </c>
      <c r="C82" s="9" t="s">
        <v>664</v>
      </c>
      <c r="D82" s="28" t="s">
        <v>1459</v>
      </c>
      <c r="E82" s="9" t="s">
        <v>52</v>
      </c>
      <c r="F82" s="9" t="s">
        <v>488</v>
      </c>
      <c r="G82" s="9" t="s">
        <v>475</v>
      </c>
      <c r="H82" s="11">
        <v>3.5000000000000003E-2</v>
      </c>
      <c r="I82" s="11"/>
      <c r="J82" s="11">
        <v>0.01</v>
      </c>
      <c r="K82" s="11">
        <v>0.01</v>
      </c>
      <c r="L82" s="11">
        <v>5.0000000000000001E-3</v>
      </c>
      <c r="M82" s="11">
        <v>5.0000000000000001E-3</v>
      </c>
      <c r="N82" s="11"/>
      <c r="O82" s="12">
        <f t="shared" si="173"/>
        <v>0</v>
      </c>
      <c r="P82" s="12">
        <f t="shared" si="174"/>
        <v>0</v>
      </c>
      <c r="Q82" s="12">
        <f t="shared" si="175"/>
        <v>0</v>
      </c>
      <c r="R82" s="12">
        <f t="shared" si="176"/>
        <v>0</v>
      </c>
      <c r="S82" s="12">
        <f t="shared" si="177"/>
        <v>0</v>
      </c>
      <c r="T82" s="12">
        <f t="shared" si="178"/>
        <v>0</v>
      </c>
      <c r="U82" s="12">
        <f t="shared" si="179"/>
        <v>1957020</v>
      </c>
      <c r="V82" s="12">
        <f t="shared" si="180"/>
        <v>1957020</v>
      </c>
      <c r="W82" s="12">
        <f t="shared" si="230"/>
        <v>0</v>
      </c>
      <c r="X82" s="12">
        <f t="shared" si="181"/>
        <v>0</v>
      </c>
      <c r="Y82" s="12">
        <f t="shared" si="182"/>
        <v>0</v>
      </c>
      <c r="Z82" s="12">
        <f t="shared" si="183"/>
        <v>2122150.7999999998</v>
      </c>
      <c r="AA82" s="12">
        <f t="shared" si="184"/>
        <v>2122150.7999999998</v>
      </c>
      <c r="AB82" s="12">
        <f t="shared" si="185"/>
        <v>0</v>
      </c>
      <c r="AC82" s="12"/>
      <c r="AD82" s="12"/>
      <c r="AE82" s="12"/>
      <c r="AF82" s="12">
        <f t="shared" si="186"/>
        <v>0</v>
      </c>
      <c r="AG82" s="12">
        <f t="shared" si="187"/>
        <v>0</v>
      </c>
      <c r="AH82" s="12">
        <f t="shared" si="188"/>
        <v>0</v>
      </c>
      <c r="AI82" s="12"/>
      <c r="AJ82" s="12"/>
      <c r="AK82" s="12"/>
      <c r="AL82" s="12">
        <f t="shared" si="189"/>
        <v>0</v>
      </c>
      <c r="AM82" s="12">
        <f t="shared" si="190"/>
        <v>0</v>
      </c>
      <c r="AN82" s="12">
        <f t="shared" si="191"/>
        <v>0</v>
      </c>
      <c r="AO82" s="12"/>
      <c r="AP82" s="12"/>
      <c r="AQ82" s="12"/>
      <c r="AR82" s="12" t="e">
        <f t="shared" si="192"/>
        <v>#DIV/0!</v>
      </c>
      <c r="AS82" s="12" t="e">
        <f t="shared" si="193"/>
        <v>#DIV/0!</v>
      </c>
      <c r="AT82" s="12" t="e">
        <f t="shared" si="194"/>
        <v>#DIV/0!</v>
      </c>
      <c r="AU82" s="12" t="e">
        <f t="shared" si="195"/>
        <v>#DIV/0!</v>
      </c>
      <c r="AV82" s="12">
        <f t="shared" si="196"/>
        <v>0</v>
      </c>
      <c r="AW82" s="12"/>
      <c r="AX82" s="12" t="e">
        <f t="shared" si="197"/>
        <v>#DIV/0!</v>
      </c>
      <c r="AY82" s="12" t="e">
        <f t="shared" si="198"/>
        <v>#DIV/0!</v>
      </c>
      <c r="AZ82" s="12" t="e">
        <f t="shared" si="199"/>
        <v>#DIV/0!</v>
      </c>
      <c r="BA82" s="12"/>
      <c r="BB82" s="12">
        <f t="shared" si="200"/>
        <v>0</v>
      </c>
      <c r="BC82" s="12">
        <f t="shared" si="201"/>
        <v>0</v>
      </c>
      <c r="BD82" s="12">
        <f t="shared" si="202"/>
        <v>0</v>
      </c>
      <c r="BE82" s="12"/>
      <c r="BF82" s="12">
        <f t="shared" si="203"/>
        <v>0</v>
      </c>
      <c r="BG82" s="12">
        <f t="shared" si="204"/>
        <v>0</v>
      </c>
      <c r="BH82" s="12">
        <f t="shared" si="205"/>
        <v>0</v>
      </c>
      <c r="BI82" s="12" t="e">
        <f t="shared" si="206"/>
        <v>#DIV/0!</v>
      </c>
      <c r="BJ82" s="12"/>
      <c r="BK82" s="12">
        <f t="shared" si="207"/>
        <v>0</v>
      </c>
      <c r="BL82" s="12">
        <f t="shared" si="208"/>
        <v>0</v>
      </c>
      <c r="BM82" s="12">
        <f t="shared" si="209"/>
        <v>0</v>
      </c>
      <c r="BN82" s="12"/>
      <c r="BO82" s="12">
        <f t="shared" si="210"/>
        <v>0</v>
      </c>
      <c r="BP82" s="12">
        <f t="shared" si="211"/>
        <v>0</v>
      </c>
      <c r="BQ82" s="12">
        <f t="shared" si="212"/>
        <v>0</v>
      </c>
      <c r="BR82" s="12"/>
      <c r="BS82" s="12">
        <f t="shared" si="213"/>
        <v>0</v>
      </c>
      <c r="BT82" s="12">
        <f t="shared" si="214"/>
        <v>0</v>
      </c>
      <c r="BU82" s="12">
        <f t="shared" si="215"/>
        <v>0</v>
      </c>
      <c r="BV82" s="12">
        <f t="shared" si="216"/>
        <v>0</v>
      </c>
      <c r="BW82" s="12">
        <f t="shared" si="217"/>
        <v>0</v>
      </c>
      <c r="BX82" s="12"/>
      <c r="BY82" s="12">
        <v>200000000</v>
      </c>
      <c r="BZ82" s="12">
        <v>200000000</v>
      </c>
      <c r="CA82" s="12">
        <f>SUMIFS('[1]TIẾN ĐỘ %'!$M$6:$M$1034,'[1]TIẾN ĐỘ %'!$G$6:$G$1034,$A82,'[1]TIẾN ĐỘ %'!$F$6:$F$1034,$E82)</f>
        <v>210000000</v>
      </c>
      <c r="CB82" s="12">
        <f t="shared" si="218"/>
        <v>610000000</v>
      </c>
      <c r="CC82" s="12"/>
      <c r="CD82" s="12"/>
      <c r="CE82" s="12"/>
      <c r="CF82" s="12">
        <f t="shared" si="231"/>
        <v>0</v>
      </c>
      <c r="CG82" s="12">
        <f t="shared" si="232"/>
        <v>610000000</v>
      </c>
      <c r="CH82" s="12"/>
      <c r="CI82" s="12"/>
      <c r="CJ82" s="12"/>
      <c r="CK82" s="12">
        <f t="shared" si="233"/>
        <v>0</v>
      </c>
      <c r="CL82" s="12"/>
      <c r="CM82" s="12"/>
      <c r="CN82" s="12"/>
      <c r="CO82" s="12">
        <f t="shared" si="169"/>
        <v>0</v>
      </c>
      <c r="CP82" s="12">
        <f t="shared" si="170"/>
        <v>0</v>
      </c>
      <c r="CQ82" s="12"/>
      <c r="CR82" s="12">
        <v>0</v>
      </c>
      <c r="CS82" s="12">
        <v>0</v>
      </c>
      <c r="CT82" s="12">
        <v>0</v>
      </c>
      <c r="CU82" s="12">
        <v>0</v>
      </c>
      <c r="CV82" s="12">
        <v>202800000</v>
      </c>
      <c r="CW82" s="12">
        <v>0</v>
      </c>
      <c r="CX82" s="12">
        <v>202800000</v>
      </c>
      <c r="CY82" s="12">
        <f>SUMIFS('[1]DATA THÔ IN'!$P$4:$P$12031,'[1]DATA THÔ IN'!$H$4:$H$12031,$A82,'[1]DATA THÔ IN'!$AC$4:$AC$12031,$E82,'[1]DATA THÔ IN'!$AH$4:$AH$12031,"Tiến độ 1")</f>
        <v>0</v>
      </c>
      <c r="CZ82" s="12">
        <f>SUMIFS('[1]DATA THÔ IN'!$P$4:$P$12031,'[1]DATA THÔ IN'!$H$4:$H$12031,$A82,'[1]DATA THÔ IN'!$AC$4:$AC$12031,$E82,'[1]DATA THÔ IN'!$AH$4:$AH$12031,"Tiến độ 2")</f>
        <v>219912000</v>
      </c>
      <c r="DA82" s="12">
        <f>SUMIFS('[1]TIẾN ĐỘ %'!$N$6:$N$1034,'[1]TIẾN ĐỘ %'!$G$6:$G$1034,A82,'[1]TIẾN ĐỘ %'!$F$6:$F$1034,$E82)</f>
        <v>219912000</v>
      </c>
      <c r="DB82" s="12">
        <f t="shared" si="234"/>
        <v>422712000</v>
      </c>
      <c r="DC82" s="12"/>
      <c r="DD82" s="12"/>
      <c r="DE82" s="12"/>
      <c r="DF82" s="12"/>
      <c r="DG82" s="12"/>
      <c r="DH82" s="12"/>
      <c r="DI82" s="12"/>
      <c r="DJ82" s="12"/>
      <c r="DK82" s="12"/>
      <c r="DL82" s="12">
        <f t="shared" si="235"/>
        <v>0</v>
      </c>
      <c r="DM82" s="12">
        <f t="shared" si="236"/>
        <v>422712000</v>
      </c>
      <c r="DN82" s="12"/>
      <c r="DO82" s="12"/>
      <c r="DP82" s="13"/>
      <c r="DQ82" s="12"/>
      <c r="DR82" s="12"/>
      <c r="DS82" s="13"/>
      <c r="DT82" s="12"/>
      <c r="DU82" s="12"/>
      <c r="DV82" s="12"/>
      <c r="DW82" s="12">
        <f t="shared" si="237"/>
        <v>0</v>
      </c>
      <c r="DX82" s="12"/>
      <c r="DY82" s="12"/>
      <c r="DZ82" s="12"/>
      <c r="EA82" s="12"/>
      <c r="EB82" s="12"/>
      <c r="EC82" s="12"/>
      <c r="ED82" s="12"/>
      <c r="EE82" s="12"/>
      <c r="EF82" s="12"/>
      <c r="EG82" s="12">
        <f t="shared" si="171"/>
        <v>0</v>
      </c>
      <c r="EH82" s="12">
        <f t="shared" si="172"/>
        <v>0</v>
      </c>
      <c r="EI82" s="12"/>
      <c r="EJ82" s="15">
        <f t="shared" si="219"/>
        <v>0</v>
      </c>
      <c r="EK82" s="15">
        <f t="shared" si="220"/>
        <v>0</v>
      </c>
      <c r="EL82" s="15">
        <f t="shared" si="221"/>
        <v>0</v>
      </c>
      <c r="EM82" s="16">
        <f t="shared" si="261"/>
        <v>0</v>
      </c>
      <c r="EN82" s="16">
        <f t="shared" si="262"/>
        <v>1.014</v>
      </c>
      <c r="EO82" s="16">
        <f t="shared" si="263"/>
        <v>1.014</v>
      </c>
      <c r="EP82" s="16">
        <f t="shared" si="238"/>
        <v>0</v>
      </c>
      <c r="EQ82" s="16">
        <f t="shared" si="239"/>
        <v>1.0471999999999999</v>
      </c>
      <c r="ER82" s="16">
        <f t="shared" si="240"/>
        <v>1.0471999999999999</v>
      </c>
      <c r="ES82" s="16">
        <f t="shared" si="241"/>
        <v>0.69297049180327874</v>
      </c>
      <c r="ET82" s="16"/>
      <c r="EU82" s="16"/>
      <c r="EV82" s="16"/>
      <c r="EW82" s="16"/>
      <c r="EX82" s="16"/>
      <c r="EY82" s="16"/>
      <c r="EZ82" s="21" t="e">
        <f>+DI82/CE82</f>
        <v>#DIV/0!</v>
      </c>
      <c r="FA82" s="21" t="e">
        <f>+DJ82/CE82</f>
        <v>#DIV/0!</v>
      </c>
      <c r="FB82" s="16" t="e">
        <f>+DK82/CE82</f>
        <v>#DIV/0!</v>
      </c>
      <c r="FC82" s="16" t="e">
        <f t="shared" si="259"/>
        <v>#DIV/0!</v>
      </c>
      <c r="FD82" s="16">
        <f t="shared" si="259"/>
        <v>0.69297049180327874</v>
      </c>
      <c r="FE82" s="16" t="e">
        <f>+DN82/CH82</f>
        <v>#DIV/0!</v>
      </c>
      <c r="FF82" s="16" t="e">
        <f>+DO82/CH82</f>
        <v>#DIV/0!</v>
      </c>
      <c r="FG82" s="16" t="e">
        <f>+DP82/CH82</f>
        <v>#DIV/0!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  <c r="FM82" s="16">
        <v>0</v>
      </c>
      <c r="FN82" s="16" t="e">
        <f>+DW82/CK82</f>
        <v>#DIV/0!</v>
      </c>
      <c r="FO82" s="16">
        <v>0</v>
      </c>
      <c r="FP82" s="16">
        <v>0</v>
      </c>
      <c r="FQ82" s="16">
        <v>0</v>
      </c>
      <c r="FR82" s="17">
        <f t="shared" si="222"/>
        <v>0</v>
      </c>
      <c r="FS82" s="17">
        <f t="shared" si="223"/>
        <v>0</v>
      </c>
      <c r="FT82" s="17">
        <f t="shared" si="224"/>
        <v>0</v>
      </c>
      <c r="FU82" s="18">
        <f t="shared" si="225"/>
        <v>0</v>
      </c>
      <c r="FV82" s="18">
        <f t="shared" si="226"/>
        <v>0</v>
      </c>
      <c r="FW82" s="18">
        <f t="shared" si="227"/>
        <v>0</v>
      </c>
      <c r="FX82" s="18">
        <f t="shared" si="228"/>
        <v>0</v>
      </c>
      <c r="FY82" s="18">
        <f t="shared" si="229"/>
        <v>0</v>
      </c>
      <c r="FZ82" s="19"/>
      <c r="GA82" s="36" t="str">
        <f>D82</f>
        <v>Nguyễn Thành An</v>
      </c>
      <c r="GB82" s="36"/>
      <c r="GC82" s="37"/>
    </row>
    <row r="83" spans="1:185" hidden="1" x14ac:dyDescent="0.25">
      <c r="A83" s="8" t="s">
        <v>1304</v>
      </c>
      <c r="B83" s="8" t="s">
        <v>673</v>
      </c>
      <c r="C83" s="9" t="s">
        <v>674</v>
      </c>
      <c r="D83" s="10" t="s">
        <v>1390</v>
      </c>
      <c r="E83" s="9" t="s">
        <v>52</v>
      </c>
      <c r="F83" s="9" t="s">
        <v>505</v>
      </c>
      <c r="G83" s="9" t="s">
        <v>475</v>
      </c>
      <c r="H83" s="11">
        <v>3.5000000000000003E-2</v>
      </c>
      <c r="I83" s="11"/>
      <c r="J83" s="11">
        <v>0.01</v>
      </c>
      <c r="K83" s="11">
        <v>0.01</v>
      </c>
      <c r="L83" s="11">
        <v>5.0000000000000001E-3</v>
      </c>
      <c r="M83" s="11">
        <v>5.0000000000000001E-3</v>
      </c>
      <c r="N83" s="11"/>
      <c r="O83" s="12">
        <f t="shared" si="173"/>
        <v>0</v>
      </c>
      <c r="P83" s="12">
        <f t="shared" si="174"/>
        <v>0</v>
      </c>
      <c r="Q83" s="12">
        <f t="shared" si="175"/>
        <v>0</v>
      </c>
      <c r="R83" s="12">
        <f t="shared" si="176"/>
        <v>2442801</v>
      </c>
      <c r="S83" s="12">
        <f t="shared" si="177"/>
        <v>0</v>
      </c>
      <c r="T83" s="12">
        <f t="shared" si="178"/>
        <v>0</v>
      </c>
      <c r="U83" s="12">
        <f t="shared" si="179"/>
        <v>1177889</v>
      </c>
      <c r="V83" s="12">
        <f t="shared" si="180"/>
        <v>3593245</v>
      </c>
      <c r="W83" s="12">
        <f t="shared" si="230"/>
        <v>371760</v>
      </c>
      <c r="X83" s="12">
        <f t="shared" si="181"/>
        <v>0</v>
      </c>
      <c r="Y83" s="12">
        <f t="shared" si="182"/>
        <v>0</v>
      </c>
      <c r="Z83" s="12">
        <f t="shared" si="183"/>
        <v>2378763.6</v>
      </c>
      <c r="AA83" s="12">
        <f t="shared" si="184"/>
        <v>2470477.1999999997</v>
      </c>
      <c r="AB83" s="12">
        <f t="shared" si="185"/>
        <v>4253261.625</v>
      </c>
      <c r="AC83" s="12"/>
      <c r="AD83" s="12"/>
      <c r="AE83" s="12"/>
      <c r="AF83" s="12">
        <f t="shared" si="186"/>
        <v>0</v>
      </c>
      <c r="AG83" s="12">
        <f t="shared" si="187"/>
        <v>0</v>
      </c>
      <c r="AH83" s="12">
        <f t="shared" si="188"/>
        <v>0</v>
      </c>
      <c r="AI83" s="12"/>
      <c r="AJ83" s="12"/>
      <c r="AK83" s="12"/>
      <c r="AL83" s="12">
        <f t="shared" si="189"/>
        <v>0</v>
      </c>
      <c r="AM83" s="12">
        <f t="shared" si="190"/>
        <v>0</v>
      </c>
      <c r="AN83" s="12">
        <f t="shared" si="191"/>
        <v>0</v>
      </c>
      <c r="AO83" s="12"/>
      <c r="AP83" s="12"/>
      <c r="AQ83" s="12"/>
      <c r="AR83" s="12">
        <f t="shared" si="192"/>
        <v>0</v>
      </c>
      <c r="AS83" s="12">
        <f t="shared" si="193"/>
        <v>0</v>
      </c>
      <c r="AT83" s="12">
        <f t="shared" si="194"/>
        <v>0</v>
      </c>
      <c r="AU83" s="12">
        <f t="shared" si="195"/>
        <v>0</v>
      </c>
      <c r="AV83" s="12">
        <f t="shared" si="196"/>
        <v>0</v>
      </c>
      <c r="AW83" s="12"/>
      <c r="AX83" s="12" t="e">
        <f t="shared" si="197"/>
        <v>#DIV/0!</v>
      </c>
      <c r="AY83" s="12" t="e">
        <f t="shared" si="198"/>
        <v>#DIV/0!</v>
      </c>
      <c r="AZ83" s="12" t="e">
        <f t="shared" si="199"/>
        <v>#DIV/0!</v>
      </c>
      <c r="BA83" s="12"/>
      <c r="BB83" s="12" t="e">
        <f t="shared" si="200"/>
        <v>#DIV/0!</v>
      </c>
      <c r="BC83" s="12" t="e">
        <f t="shared" si="201"/>
        <v>#DIV/0!</v>
      </c>
      <c r="BD83" s="12" t="e">
        <f t="shared" si="202"/>
        <v>#DIV/0!</v>
      </c>
      <c r="BE83" s="12"/>
      <c r="BF83" s="12" t="e">
        <f t="shared" si="203"/>
        <v>#DIV/0!</v>
      </c>
      <c r="BG83" s="12" t="e">
        <f t="shared" si="204"/>
        <v>#DIV/0!</v>
      </c>
      <c r="BH83" s="12" t="e">
        <f t="shared" si="205"/>
        <v>#DIV/0!</v>
      </c>
      <c r="BI83" s="12" t="e">
        <f t="shared" si="206"/>
        <v>#DIV/0!</v>
      </c>
      <c r="BJ83" s="12"/>
      <c r="BK83" s="12" t="e">
        <f t="shared" si="207"/>
        <v>#DIV/0!</v>
      </c>
      <c r="BL83" s="12" t="e">
        <f t="shared" si="208"/>
        <v>#DIV/0!</v>
      </c>
      <c r="BM83" s="12" t="e">
        <f t="shared" si="209"/>
        <v>#DIV/0!</v>
      </c>
      <c r="BN83" s="12"/>
      <c r="BO83" s="12">
        <f t="shared" si="210"/>
        <v>0</v>
      </c>
      <c r="BP83" s="12">
        <f t="shared" si="211"/>
        <v>0</v>
      </c>
      <c r="BQ83" s="12">
        <f t="shared" si="212"/>
        <v>0</v>
      </c>
      <c r="BR83" s="12"/>
      <c r="BS83" s="12">
        <f t="shared" si="213"/>
        <v>0</v>
      </c>
      <c r="BT83" s="12">
        <f t="shared" si="214"/>
        <v>0</v>
      </c>
      <c r="BU83" s="12">
        <f t="shared" si="215"/>
        <v>0</v>
      </c>
      <c r="BV83" s="12">
        <f t="shared" si="216"/>
        <v>0</v>
      </c>
      <c r="BW83" s="12">
        <f t="shared" si="217"/>
        <v>0</v>
      </c>
      <c r="BX83" s="12"/>
      <c r="BY83" s="12">
        <v>250000000</v>
      </c>
      <c r="BZ83" s="12">
        <v>150000000</v>
      </c>
      <c r="CA83" s="12">
        <f>SUMIFS('[1]TIẾN ĐỘ %'!$M$6:$M$1034,'[1]TIẾN ĐỘ %'!$G$6:$G$1034,$A83,'[1]TIẾN ĐỘ %'!$F$6:$F$1034,$E83)</f>
        <v>250000000</v>
      </c>
      <c r="CB83" s="12">
        <f t="shared" si="218"/>
        <v>650000000</v>
      </c>
      <c r="CC83" s="12"/>
      <c r="CD83" s="12"/>
      <c r="CE83" s="12"/>
      <c r="CF83" s="12">
        <f t="shared" si="231"/>
        <v>0</v>
      </c>
      <c r="CG83" s="12">
        <f t="shared" si="232"/>
        <v>650000000</v>
      </c>
      <c r="CH83" s="12"/>
      <c r="CI83" s="12"/>
      <c r="CJ83" s="12"/>
      <c r="CK83" s="12">
        <f t="shared" si="233"/>
        <v>0</v>
      </c>
      <c r="CL83" s="12"/>
      <c r="CM83" s="12"/>
      <c r="CN83" s="12"/>
      <c r="CO83" s="12">
        <f t="shared" si="169"/>
        <v>0</v>
      </c>
      <c r="CP83" s="12">
        <f t="shared" si="170"/>
        <v>0</v>
      </c>
      <c r="CQ83" s="12"/>
      <c r="CR83" s="12">
        <v>43992000</v>
      </c>
      <c r="CS83" s="12">
        <v>42324000</v>
      </c>
      <c r="CT83" s="12">
        <v>253140000</v>
      </c>
      <c r="CU83" s="12">
        <v>37176000</v>
      </c>
      <c r="CV83" s="12">
        <v>122061000</v>
      </c>
      <c r="CW83" s="12">
        <v>37176000</v>
      </c>
      <c r="CX83" s="12">
        <v>372357000</v>
      </c>
      <c r="CY83" s="12">
        <f>SUMIFS('[1]DATA THÔ IN'!$P$4:$P$12031,'[1]DATA THÔ IN'!$H$4:$H$12031,$A83,'[1]DATA THÔ IN'!$AC$4:$AC$12031,$E83,'[1]DATA THÔ IN'!$AH$4:$AH$12031,"Tiến độ 1")</f>
        <v>9504000</v>
      </c>
      <c r="CZ83" s="12">
        <f>SUMIFS('[1]DATA THÔ IN'!$P$4:$P$12031,'[1]DATA THÔ IN'!$H$4:$H$12031,$A83,'[1]DATA THÔ IN'!$AC$4:$AC$12031,$E83,'[1]DATA THÔ IN'!$AH$4:$AH$12031,"Tiến độ 2")</f>
        <v>246504000</v>
      </c>
      <c r="DA83" s="12">
        <f>SUMIFS('[1]TIẾN ĐỘ %'!$N$6:$N$1034,'[1]TIẾN ĐỘ %'!$G$6:$G$1034,A83,'[1]TIẾN ĐỘ %'!$F$6:$F$1034,$E83)</f>
        <v>256008000</v>
      </c>
      <c r="DB83" s="12">
        <f t="shared" si="234"/>
        <v>881505000</v>
      </c>
      <c r="DC83" s="12"/>
      <c r="DD83" s="12"/>
      <c r="DE83" s="12"/>
      <c r="DF83" s="12"/>
      <c r="DG83" s="12"/>
      <c r="DH83" s="12"/>
      <c r="DI83" s="12"/>
      <c r="DJ83" s="12"/>
      <c r="DK83" s="12"/>
      <c r="DL83" s="12">
        <f t="shared" si="235"/>
        <v>0</v>
      </c>
      <c r="DM83" s="12">
        <f t="shared" si="236"/>
        <v>881505000</v>
      </c>
      <c r="DN83" s="12"/>
      <c r="DO83" s="12"/>
      <c r="DP83" s="13"/>
      <c r="DQ83" s="12"/>
      <c r="DR83" s="12"/>
      <c r="DS83" s="13"/>
      <c r="DT83" s="12"/>
      <c r="DU83" s="12"/>
      <c r="DV83" s="12"/>
      <c r="DW83" s="12">
        <f t="shared" si="237"/>
        <v>0</v>
      </c>
      <c r="DX83" s="12"/>
      <c r="DY83" s="12"/>
      <c r="DZ83" s="12"/>
      <c r="EA83" s="12"/>
      <c r="EB83" s="12"/>
      <c r="EC83" s="12"/>
      <c r="ED83" s="12"/>
      <c r="EE83" s="12"/>
      <c r="EF83" s="12"/>
      <c r="EG83" s="12">
        <f t="shared" si="171"/>
        <v>0</v>
      </c>
      <c r="EH83" s="12">
        <f t="shared" si="172"/>
        <v>0</v>
      </c>
      <c r="EI83" s="12"/>
      <c r="EJ83" s="15">
        <f t="shared" si="219"/>
        <v>0.17596800000000001</v>
      </c>
      <c r="EK83" s="15">
        <f t="shared" si="220"/>
        <v>0.169296</v>
      </c>
      <c r="EL83" s="15">
        <f t="shared" si="221"/>
        <v>1.0125599999999999</v>
      </c>
      <c r="EM83" s="16">
        <f t="shared" si="261"/>
        <v>0.24784</v>
      </c>
      <c r="EN83" s="16">
        <f t="shared" si="262"/>
        <v>0.81374000000000002</v>
      </c>
      <c r="EO83" s="16">
        <f t="shared" si="263"/>
        <v>2.48238</v>
      </c>
      <c r="EP83" s="16">
        <f t="shared" si="238"/>
        <v>3.8016000000000001E-2</v>
      </c>
      <c r="EQ83" s="16">
        <f t="shared" si="239"/>
        <v>0.986016</v>
      </c>
      <c r="ER83" s="16">
        <f t="shared" si="240"/>
        <v>1.0240320000000001</v>
      </c>
      <c r="ES83" s="16">
        <f t="shared" si="241"/>
        <v>1.3561615384615384</v>
      </c>
      <c r="ET83" s="16"/>
      <c r="EU83" s="16"/>
      <c r="EV83" s="16"/>
      <c r="EW83" s="16"/>
      <c r="EX83" s="16"/>
      <c r="EY83" s="16"/>
      <c r="EZ83" s="27"/>
      <c r="FA83" s="27"/>
      <c r="FB83" s="27"/>
      <c r="FC83" s="21">
        <v>0</v>
      </c>
      <c r="FD83" s="21">
        <v>0</v>
      </c>
      <c r="FE83" s="16" t="e">
        <f>+DN83/CH83</f>
        <v>#DIV/0!</v>
      </c>
      <c r="FF83" s="16" t="e">
        <f>+DO83/CH83</f>
        <v>#DIV/0!</v>
      </c>
      <c r="FG83" s="16" t="e">
        <f>+DP83/CH83</f>
        <v>#DIV/0!</v>
      </c>
      <c r="FH83" s="16" t="e">
        <f>+DQ83/CI83</f>
        <v>#DIV/0!</v>
      </c>
      <c r="FI83" s="16" t="e">
        <f>+DR83/CI83</f>
        <v>#DIV/0!</v>
      </c>
      <c r="FJ83" s="16" t="e">
        <f>+DS83/CI83</f>
        <v>#DIV/0!</v>
      </c>
      <c r="FK83" s="16" t="e">
        <f>+DT83/CJ83</f>
        <v>#DIV/0!</v>
      </c>
      <c r="FL83" s="16" t="e">
        <f>+DU83/CJ83</f>
        <v>#DIV/0!</v>
      </c>
      <c r="FM83" s="16" t="e">
        <f>+DV83/CJ83</f>
        <v>#DIV/0!</v>
      </c>
      <c r="FN83" s="16" t="e">
        <f>+DW83/CK83</f>
        <v>#DIV/0!</v>
      </c>
      <c r="FO83" s="16" t="e">
        <f>+DX83/CL83</f>
        <v>#DIV/0!</v>
      </c>
      <c r="FP83" s="16" t="e">
        <f>+DY83/CL83</f>
        <v>#DIV/0!</v>
      </c>
      <c r="FQ83" s="16" t="e">
        <f>+DZ83/CL83</f>
        <v>#DIV/0!</v>
      </c>
      <c r="FR83" s="17">
        <f t="shared" si="222"/>
        <v>0</v>
      </c>
      <c r="FS83" s="17">
        <f t="shared" si="223"/>
        <v>0</v>
      </c>
      <c r="FT83" s="17">
        <f t="shared" si="224"/>
        <v>0</v>
      </c>
      <c r="FU83" s="18">
        <f t="shared" si="225"/>
        <v>0</v>
      </c>
      <c r="FV83" s="18">
        <f t="shared" si="226"/>
        <v>0</v>
      </c>
      <c r="FW83" s="18">
        <f t="shared" si="227"/>
        <v>0</v>
      </c>
      <c r="FX83" s="18">
        <f t="shared" si="228"/>
        <v>0</v>
      </c>
      <c r="FY83" s="18">
        <f t="shared" si="229"/>
        <v>0</v>
      </c>
      <c r="FZ83" s="19"/>
      <c r="GA83" s="36" t="s">
        <v>492</v>
      </c>
      <c r="GB83" s="36"/>
      <c r="GC83" s="37"/>
    </row>
    <row r="84" spans="1:185" hidden="1" x14ac:dyDescent="0.25">
      <c r="A84" s="8" t="s">
        <v>1307</v>
      </c>
      <c r="B84" s="8" t="s">
        <v>679</v>
      </c>
      <c r="C84" s="9" t="s">
        <v>680</v>
      </c>
      <c r="D84" s="10" t="s">
        <v>1390</v>
      </c>
      <c r="E84" s="9" t="s">
        <v>52</v>
      </c>
      <c r="F84" s="9" t="s">
        <v>505</v>
      </c>
      <c r="G84" s="9" t="s">
        <v>475</v>
      </c>
      <c r="H84" s="11">
        <v>3.5000000000000003E-2</v>
      </c>
      <c r="I84" s="11"/>
      <c r="J84" s="11">
        <v>0.01</v>
      </c>
      <c r="K84" s="11">
        <v>0.01</v>
      </c>
      <c r="L84" s="11">
        <v>5.0000000000000001E-3</v>
      </c>
      <c r="M84" s="11">
        <v>5.0000000000000001E-3</v>
      </c>
      <c r="N84" s="11"/>
      <c r="O84" s="12">
        <f t="shared" si="173"/>
        <v>0</v>
      </c>
      <c r="P84" s="12">
        <f t="shared" si="174"/>
        <v>0</v>
      </c>
      <c r="Q84" s="12">
        <f t="shared" si="175"/>
        <v>0</v>
      </c>
      <c r="R84" s="12">
        <f t="shared" si="176"/>
        <v>0</v>
      </c>
      <c r="S84" s="12">
        <f t="shared" si="177"/>
        <v>0</v>
      </c>
      <c r="T84" s="12">
        <f t="shared" si="178"/>
        <v>0</v>
      </c>
      <c r="U84" s="12">
        <f t="shared" si="179"/>
        <v>0</v>
      </c>
      <c r="V84" s="12">
        <f t="shared" si="180"/>
        <v>0</v>
      </c>
      <c r="W84" s="12">
        <f t="shared" si="230"/>
        <v>0</v>
      </c>
      <c r="X84" s="12">
        <f t="shared" si="181"/>
        <v>0</v>
      </c>
      <c r="Y84" s="12">
        <f t="shared" si="182"/>
        <v>0</v>
      </c>
      <c r="Z84" s="12">
        <f t="shared" si="183"/>
        <v>0</v>
      </c>
      <c r="AA84" s="12">
        <f t="shared" si="184"/>
        <v>0</v>
      </c>
      <c r="AB84" s="12">
        <f t="shared" si="185"/>
        <v>0</v>
      </c>
      <c r="AC84" s="12"/>
      <c r="AD84" s="12"/>
      <c r="AE84" s="12"/>
      <c r="AF84" s="12">
        <f t="shared" si="186"/>
        <v>0</v>
      </c>
      <c r="AG84" s="12">
        <f t="shared" si="187"/>
        <v>0</v>
      </c>
      <c r="AH84" s="12">
        <f t="shared" si="188"/>
        <v>0</v>
      </c>
      <c r="AI84" s="12"/>
      <c r="AJ84" s="12"/>
      <c r="AK84" s="12"/>
      <c r="AL84" s="12">
        <f t="shared" si="189"/>
        <v>0</v>
      </c>
      <c r="AM84" s="12">
        <f t="shared" si="190"/>
        <v>0</v>
      </c>
      <c r="AN84" s="12">
        <f t="shared" si="191"/>
        <v>0</v>
      </c>
      <c r="AO84" s="12"/>
      <c r="AP84" s="12"/>
      <c r="AQ84" s="12"/>
      <c r="AR84" s="12">
        <f t="shared" si="192"/>
        <v>0</v>
      </c>
      <c r="AS84" s="12">
        <f t="shared" si="193"/>
        <v>0</v>
      </c>
      <c r="AT84" s="12">
        <f t="shared" si="194"/>
        <v>0</v>
      </c>
      <c r="AU84" s="12">
        <f t="shared" si="195"/>
        <v>0</v>
      </c>
      <c r="AV84" s="12">
        <f t="shared" si="196"/>
        <v>0</v>
      </c>
      <c r="AW84" s="12"/>
      <c r="AX84" s="12">
        <f t="shared" si="197"/>
        <v>0</v>
      </c>
      <c r="AY84" s="12">
        <f t="shared" si="198"/>
        <v>0</v>
      </c>
      <c r="AZ84" s="12">
        <f t="shared" si="199"/>
        <v>0</v>
      </c>
      <c r="BA84" s="12"/>
      <c r="BB84" s="12" t="e">
        <f t="shared" si="200"/>
        <v>#DIV/0!</v>
      </c>
      <c r="BC84" s="12" t="e">
        <f t="shared" si="201"/>
        <v>#DIV/0!</v>
      </c>
      <c r="BD84" s="12" t="e">
        <f t="shared" si="202"/>
        <v>#DIV/0!</v>
      </c>
      <c r="BE84" s="12"/>
      <c r="BF84" s="12">
        <f t="shared" si="203"/>
        <v>0</v>
      </c>
      <c r="BG84" s="12">
        <f t="shared" si="204"/>
        <v>0</v>
      </c>
      <c r="BH84" s="12">
        <f t="shared" si="205"/>
        <v>0</v>
      </c>
      <c r="BI84" s="12" t="e">
        <f t="shared" si="206"/>
        <v>#DIV/0!</v>
      </c>
      <c r="BJ84" s="12"/>
      <c r="BK84" s="12">
        <f t="shared" si="207"/>
        <v>0</v>
      </c>
      <c r="BL84" s="12">
        <f t="shared" si="208"/>
        <v>0</v>
      </c>
      <c r="BM84" s="12">
        <f t="shared" si="209"/>
        <v>0</v>
      </c>
      <c r="BN84" s="12"/>
      <c r="BO84" s="12">
        <f t="shared" si="210"/>
        <v>0</v>
      </c>
      <c r="BP84" s="12">
        <f t="shared" si="211"/>
        <v>0</v>
      </c>
      <c r="BQ84" s="12">
        <f t="shared" si="212"/>
        <v>0</v>
      </c>
      <c r="BR84" s="12"/>
      <c r="BS84" s="12">
        <f t="shared" si="213"/>
        <v>0</v>
      </c>
      <c r="BT84" s="12">
        <f t="shared" si="214"/>
        <v>0</v>
      </c>
      <c r="BU84" s="12">
        <f t="shared" si="215"/>
        <v>0</v>
      </c>
      <c r="BV84" s="12">
        <f t="shared" si="216"/>
        <v>0</v>
      </c>
      <c r="BW84" s="12">
        <f t="shared" si="217"/>
        <v>0</v>
      </c>
      <c r="BX84" s="12"/>
      <c r="BY84" s="12">
        <v>0</v>
      </c>
      <c r="BZ84" s="12">
        <v>0</v>
      </c>
      <c r="CA84" s="12">
        <f>SUMIFS('[1]TIẾN ĐỘ %'!$M$6:$M$1034,'[1]TIẾN ĐỘ %'!$G$6:$G$1034,$A84,'[1]TIẾN ĐỘ %'!$F$6:$F$1034,$E84)</f>
        <v>0</v>
      </c>
      <c r="CB84" s="12">
        <f t="shared" si="218"/>
        <v>0</v>
      </c>
      <c r="CC84" s="12"/>
      <c r="CD84" s="12"/>
      <c r="CE84" s="12"/>
      <c r="CF84" s="12"/>
      <c r="CG84" s="12"/>
      <c r="CH84" s="12"/>
      <c r="CI84" s="12"/>
      <c r="CJ84" s="12"/>
      <c r="CK84" s="12">
        <f t="shared" si="233"/>
        <v>0</v>
      </c>
      <c r="CL84" s="12"/>
      <c r="CM84" s="12"/>
      <c r="CN84" s="12"/>
      <c r="CO84" s="12">
        <f t="shared" si="169"/>
        <v>0</v>
      </c>
      <c r="CP84" s="12">
        <f t="shared" si="170"/>
        <v>0</v>
      </c>
      <c r="CQ84" s="12"/>
      <c r="CR84" s="12">
        <v>-175036000</v>
      </c>
      <c r="CS84" s="12">
        <v>0</v>
      </c>
      <c r="CT84" s="12">
        <v>-175036000</v>
      </c>
      <c r="CU84" s="12">
        <v>0</v>
      </c>
      <c r="CV84" s="12">
        <v>0</v>
      </c>
      <c r="CW84" s="12">
        <v>0</v>
      </c>
      <c r="CX84" s="12">
        <v>0</v>
      </c>
      <c r="CY84" s="12">
        <f>SUMIFS('[1]DATA THÔ IN'!$P$4:$P$12031,'[1]DATA THÔ IN'!$H$4:$H$12031,$A84,'[1]DATA THÔ IN'!$AC$4:$AC$12031,$E84,'[1]DATA THÔ IN'!$AH$4:$AH$12031,"Tiến độ 1")</f>
        <v>0</v>
      </c>
      <c r="CZ84" s="12">
        <f>SUMIFS('[1]DATA THÔ IN'!$P$4:$P$12031,'[1]DATA THÔ IN'!$H$4:$H$12031,$A84,'[1]DATA THÔ IN'!$AC$4:$AC$12031,$E84,'[1]DATA THÔ IN'!$AH$4:$AH$12031,"Tiến độ 2")</f>
        <v>0</v>
      </c>
      <c r="DA84" s="12">
        <f>SUMIFS('[1]TIẾN ĐỘ %'!$N$6:$N$1034,'[1]TIẾN ĐỘ %'!$G$6:$G$1034,A84,'[1]TIẾN ĐỘ %'!$F$6:$F$1034,$E84)</f>
        <v>0</v>
      </c>
      <c r="DB84" s="12">
        <f t="shared" si="234"/>
        <v>-175036000</v>
      </c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3"/>
      <c r="DQ84" s="12"/>
      <c r="DR84" s="12"/>
      <c r="DS84" s="13"/>
      <c r="DT84" s="12"/>
      <c r="DU84" s="12"/>
      <c r="DV84" s="12"/>
      <c r="DW84" s="12">
        <f t="shared" si="237"/>
        <v>0</v>
      </c>
      <c r="DX84" s="12"/>
      <c r="DY84" s="12"/>
      <c r="DZ84" s="12"/>
      <c r="EA84" s="12"/>
      <c r="EB84" s="12"/>
      <c r="EC84" s="12"/>
      <c r="ED84" s="12"/>
      <c r="EE84" s="12"/>
      <c r="EF84" s="12"/>
      <c r="EG84" s="12">
        <f t="shared" si="171"/>
        <v>0</v>
      </c>
      <c r="EH84" s="12">
        <f t="shared" si="172"/>
        <v>0</v>
      </c>
      <c r="EI84" s="12"/>
      <c r="EJ84" s="15">
        <f t="shared" si="219"/>
        <v>0</v>
      </c>
      <c r="EK84" s="15">
        <f t="shared" si="220"/>
        <v>0</v>
      </c>
      <c r="EL84" s="15">
        <f t="shared" si="221"/>
        <v>0</v>
      </c>
      <c r="EM84" s="16">
        <f t="shared" si="261"/>
        <v>0</v>
      </c>
      <c r="EN84" s="16">
        <f t="shared" si="262"/>
        <v>0</v>
      </c>
      <c r="EO84" s="16">
        <f t="shared" si="263"/>
        <v>0</v>
      </c>
      <c r="EP84" s="16">
        <f t="shared" si="238"/>
        <v>0</v>
      </c>
      <c r="EQ84" s="16">
        <f t="shared" si="239"/>
        <v>0</v>
      </c>
      <c r="ER84" s="16">
        <f t="shared" si="240"/>
        <v>0</v>
      </c>
      <c r="ES84" s="16">
        <f t="shared" si="241"/>
        <v>0</v>
      </c>
      <c r="ET84" s="16"/>
      <c r="EU84" s="16"/>
      <c r="EV84" s="16"/>
      <c r="EW84" s="16"/>
      <c r="EX84" s="16"/>
      <c r="EY84" s="16"/>
      <c r="EZ84" s="27"/>
      <c r="FA84" s="27"/>
      <c r="FB84" s="27"/>
      <c r="FC84" s="21"/>
      <c r="FD84" s="21"/>
      <c r="FE84" s="16"/>
      <c r="FF84" s="16"/>
      <c r="FG84" s="16"/>
      <c r="FH84" s="16" t="e">
        <f>+DQ84/CI84</f>
        <v>#DIV/0!</v>
      </c>
      <c r="FI84" s="16" t="e">
        <f>+DR84/CI84</f>
        <v>#DIV/0!</v>
      </c>
      <c r="FJ84" s="16" t="e">
        <f>+DS84/CI84</f>
        <v>#DIV/0!</v>
      </c>
      <c r="FK84" s="16">
        <v>0</v>
      </c>
      <c r="FL84" s="16">
        <v>0</v>
      </c>
      <c r="FM84" s="16">
        <v>0</v>
      </c>
      <c r="FN84" s="16" t="e">
        <f>+DW84/CK84</f>
        <v>#DIV/0!</v>
      </c>
      <c r="FO84" s="16">
        <v>0</v>
      </c>
      <c r="FP84" s="16">
        <v>0</v>
      </c>
      <c r="FQ84" s="16">
        <v>0</v>
      </c>
      <c r="FR84" s="17">
        <f t="shared" si="222"/>
        <v>0</v>
      </c>
      <c r="FS84" s="17">
        <f t="shared" si="223"/>
        <v>0</v>
      </c>
      <c r="FT84" s="17">
        <f t="shared" si="224"/>
        <v>0</v>
      </c>
      <c r="FU84" s="18">
        <f t="shared" si="225"/>
        <v>0</v>
      </c>
      <c r="FV84" s="18">
        <f t="shared" si="226"/>
        <v>0</v>
      </c>
      <c r="FW84" s="18">
        <f t="shared" si="227"/>
        <v>0</v>
      </c>
      <c r="FX84" s="18">
        <f t="shared" si="228"/>
        <v>0</v>
      </c>
      <c r="FY84" s="18">
        <f t="shared" si="229"/>
        <v>0</v>
      </c>
      <c r="FZ84" s="19"/>
      <c r="GA84" s="36" t="e">
        <v>#N/A</v>
      </c>
      <c r="GB84" s="36"/>
      <c r="GC84" s="37"/>
    </row>
    <row r="85" spans="1:185" hidden="1" x14ac:dyDescent="0.25">
      <c r="A85" s="8" t="s">
        <v>1308</v>
      </c>
      <c r="B85" s="8" t="s">
        <v>681</v>
      </c>
      <c r="C85" s="9" t="s">
        <v>682</v>
      </c>
      <c r="D85" s="10" t="s">
        <v>515</v>
      </c>
      <c r="E85" s="9" t="s">
        <v>52</v>
      </c>
      <c r="F85" s="9" t="s">
        <v>506</v>
      </c>
      <c r="G85" s="9" t="s">
        <v>475</v>
      </c>
      <c r="H85" s="11">
        <v>3.5000000000000003E-2</v>
      </c>
      <c r="I85" s="11"/>
      <c r="J85" s="11">
        <v>0.01</v>
      </c>
      <c r="K85" s="11">
        <v>0.01</v>
      </c>
      <c r="L85" s="11">
        <v>5.0000000000000001E-3</v>
      </c>
      <c r="M85" s="11">
        <v>5.0000000000000001E-3</v>
      </c>
      <c r="N85" s="11"/>
      <c r="O85" s="12">
        <f t="shared" si="173"/>
        <v>0</v>
      </c>
      <c r="P85" s="12">
        <f t="shared" si="174"/>
        <v>0</v>
      </c>
      <c r="Q85" s="12">
        <f t="shared" si="175"/>
        <v>2046649.2</v>
      </c>
      <c r="R85" s="12">
        <f t="shared" si="176"/>
        <v>0</v>
      </c>
      <c r="S85" s="12">
        <f t="shared" si="177"/>
        <v>0</v>
      </c>
      <c r="T85" s="12">
        <f t="shared" si="178"/>
        <v>0</v>
      </c>
      <c r="U85" s="12">
        <f t="shared" si="179"/>
        <v>2026500</v>
      </c>
      <c r="V85" s="12">
        <f t="shared" si="180"/>
        <v>0</v>
      </c>
      <c r="W85" s="12">
        <f t="shared" si="230"/>
        <v>0</v>
      </c>
      <c r="X85" s="12">
        <f t="shared" si="181"/>
        <v>0</v>
      </c>
      <c r="Y85" s="12">
        <f t="shared" si="182"/>
        <v>0</v>
      </c>
      <c r="Z85" s="12">
        <f t="shared" si="183"/>
        <v>0</v>
      </c>
      <c r="AA85" s="12">
        <f t="shared" si="184"/>
        <v>0</v>
      </c>
      <c r="AB85" s="12">
        <f t="shared" si="185"/>
        <v>0</v>
      </c>
      <c r="AC85" s="12"/>
      <c r="AD85" s="12"/>
      <c r="AE85" s="12"/>
      <c r="AF85" s="12">
        <f t="shared" si="186"/>
        <v>0</v>
      </c>
      <c r="AG85" s="12">
        <f t="shared" si="187"/>
        <v>0</v>
      </c>
      <c r="AH85" s="12">
        <f t="shared" si="188"/>
        <v>0</v>
      </c>
      <c r="AI85" s="12"/>
      <c r="AJ85" s="12"/>
      <c r="AK85" s="12"/>
      <c r="AL85" s="12">
        <f t="shared" si="189"/>
        <v>0</v>
      </c>
      <c r="AM85" s="12">
        <f t="shared" si="190"/>
        <v>0</v>
      </c>
      <c r="AN85" s="12">
        <f t="shared" si="191"/>
        <v>0</v>
      </c>
      <c r="AO85" s="12"/>
      <c r="AP85" s="12"/>
      <c r="AQ85" s="12"/>
      <c r="AR85" s="12">
        <f t="shared" si="192"/>
        <v>0</v>
      </c>
      <c r="AS85" s="12">
        <f t="shared" si="193"/>
        <v>0</v>
      </c>
      <c r="AT85" s="12">
        <f t="shared" si="194"/>
        <v>0</v>
      </c>
      <c r="AU85" s="12">
        <f t="shared" si="195"/>
        <v>0</v>
      </c>
      <c r="AV85" s="12">
        <f t="shared" si="196"/>
        <v>0</v>
      </c>
      <c r="AW85" s="12"/>
      <c r="AX85" s="12">
        <f t="shared" si="197"/>
        <v>0</v>
      </c>
      <c r="AY85" s="12">
        <f t="shared" si="198"/>
        <v>0</v>
      </c>
      <c r="AZ85" s="12">
        <f t="shared" si="199"/>
        <v>0</v>
      </c>
      <c r="BA85" s="12"/>
      <c r="BB85" s="12">
        <f t="shared" si="200"/>
        <v>0</v>
      </c>
      <c r="BC85" s="12">
        <f t="shared" si="201"/>
        <v>0</v>
      </c>
      <c r="BD85" s="12">
        <f t="shared" si="202"/>
        <v>0</v>
      </c>
      <c r="BE85" s="12"/>
      <c r="BF85" s="12" t="e">
        <f t="shared" si="203"/>
        <v>#DIV/0!</v>
      </c>
      <c r="BG85" s="12" t="e">
        <f t="shared" si="204"/>
        <v>#DIV/0!</v>
      </c>
      <c r="BH85" s="12" t="e">
        <f t="shared" si="205"/>
        <v>#DIV/0!</v>
      </c>
      <c r="BI85" s="12" t="e">
        <f t="shared" si="206"/>
        <v>#DIV/0!</v>
      </c>
      <c r="BJ85" s="12"/>
      <c r="BK85" s="12" t="e">
        <f t="shared" si="207"/>
        <v>#DIV/0!</v>
      </c>
      <c r="BL85" s="12" t="e">
        <f t="shared" si="208"/>
        <v>#DIV/0!</v>
      </c>
      <c r="BM85" s="12" t="e">
        <f t="shared" si="209"/>
        <v>#DIV/0!</v>
      </c>
      <c r="BN85" s="12"/>
      <c r="BO85" s="12">
        <f t="shared" si="210"/>
        <v>0</v>
      </c>
      <c r="BP85" s="12">
        <f t="shared" si="211"/>
        <v>0</v>
      </c>
      <c r="BQ85" s="12">
        <f t="shared" si="212"/>
        <v>0</v>
      </c>
      <c r="BR85" s="12"/>
      <c r="BS85" s="12">
        <f t="shared" si="213"/>
        <v>0</v>
      </c>
      <c r="BT85" s="12">
        <f t="shared" si="214"/>
        <v>0</v>
      </c>
      <c r="BU85" s="12">
        <f t="shared" si="215"/>
        <v>0</v>
      </c>
      <c r="BV85" s="12">
        <f t="shared" si="216"/>
        <v>0</v>
      </c>
      <c r="BW85" s="12">
        <f t="shared" si="217"/>
        <v>0</v>
      </c>
      <c r="BX85" s="12"/>
      <c r="BY85" s="12">
        <v>350000000</v>
      </c>
      <c r="BZ85" s="12">
        <v>350000000</v>
      </c>
      <c r="CA85" s="12">
        <f>SUMIFS('[1]TIẾN ĐỘ %'!$M$6:$M$1034,'[1]TIẾN ĐỘ %'!$G$6:$G$1034,$A85,'[1]TIẾN ĐỘ %'!$F$6:$F$1034,$E85)</f>
        <v>390000000</v>
      </c>
      <c r="CB85" s="12">
        <f t="shared" si="218"/>
        <v>1090000000</v>
      </c>
      <c r="CC85" s="12"/>
      <c r="CD85" s="12"/>
      <c r="CE85" s="12"/>
      <c r="CF85" s="12"/>
      <c r="CG85" s="12"/>
      <c r="CH85" s="12"/>
      <c r="CI85" s="12"/>
      <c r="CJ85" s="12"/>
      <c r="CK85" s="12">
        <f t="shared" si="233"/>
        <v>0</v>
      </c>
      <c r="CL85" s="12"/>
      <c r="CM85" s="12"/>
      <c r="CN85" s="12"/>
      <c r="CO85" s="12">
        <f t="shared" si="169"/>
        <v>0</v>
      </c>
      <c r="CP85" s="12">
        <f t="shared" si="170"/>
        <v>0</v>
      </c>
      <c r="CQ85" s="12"/>
      <c r="CR85" s="12">
        <v>3120000</v>
      </c>
      <c r="CS85" s="12">
        <v>212088000</v>
      </c>
      <c r="CT85" s="12">
        <v>215208000</v>
      </c>
      <c r="CU85" s="12">
        <v>0</v>
      </c>
      <c r="CV85" s="12">
        <v>210000000</v>
      </c>
      <c r="CW85" s="12">
        <v>0</v>
      </c>
      <c r="CX85" s="12">
        <v>210000000</v>
      </c>
      <c r="CY85" s="12">
        <f>SUMIFS('[1]DATA THÔ IN'!$P$4:$P$12031,'[1]DATA THÔ IN'!$H$4:$H$12031,$A85,'[1]DATA THÔ IN'!$AC$4:$AC$12031,$E85,'[1]DATA THÔ IN'!$AH$4:$AH$12031,"Tiến độ 1")</f>
        <v>9960000</v>
      </c>
      <c r="CZ85" s="12">
        <f>SUMIFS('[1]DATA THÔ IN'!$P$4:$P$12031,'[1]DATA THÔ IN'!$H$4:$H$12031,$A85,'[1]DATA THÔ IN'!$AC$4:$AC$12031,$E85,'[1]DATA THÔ IN'!$AH$4:$AH$12031,"Tiến độ 2")</f>
        <v>210724000</v>
      </c>
      <c r="DA85" s="12">
        <f>SUMIFS('[1]TIẾN ĐỘ %'!$N$6:$N$1034,'[1]TIẾN ĐỘ %'!$G$6:$G$1034,A85,'[1]TIẾN ĐỘ %'!$F$6:$F$1034,$E85)</f>
        <v>350701500</v>
      </c>
      <c r="DB85" s="12">
        <f t="shared" si="234"/>
        <v>775909500</v>
      </c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3"/>
      <c r="DQ85" s="12"/>
      <c r="DR85" s="12"/>
      <c r="DS85" s="13"/>
      <c r="DT85" s="12"/>
      <c r="DU85" s="12"/>
      <c r="DV85" s="12"/>
      <c r="DW85" s="12">
        <f t="shared" si="237"/>
        <v>0</v>
      </c>
      <c r="DX85" s="12"/>
      <c r="DY85" s="12"/>
      <c r="DZ85" s="12"/>
      <c r="EA85" s="12"/>
      <c r="EB85" s="12"/>
      <c r="EC85" s="12"/>
      <c r="ED85" s="12"/>
      <c r="EE85" s="12"/>
      <c r="EF85" s="12"/>
      <c r="EG85" s="12">
        <f t="shared" si="171"/>
        <v>0</v>
      </c>
      <c r="EH85" s="12">
        <f t="shared" si="172"/>
        <v>0</v>
      </c>
      <c r="EI85" s="12"/>
      <c r="EJ85" s="15">
        <f t="shared" si="219"/>
        <v>8.9142857142857149E-3</v>
      </c>
      <c r="EK85" s="15">
        <f t="shared" si="220"/>
        <v>0.60596571428571433</v>
      </c>
      <c r="EL85" s="15">
        <f t="shared" si="221"/>
        <v>0.61487999999999998</v>
      </c>
      <c r="EM85" s="16">
        <f t="shared" si="261"/>
        <v>0</v>
      </c>
      <c r="EN85" s="16">
        <f t="shared" si="262"/>
        <v>0.6</v>
      </c>
      <c r="EO85" s="16">
        <f t="shared" si="263"/>
        <v>0.6</v>
      </c>
      <c r="EP85" s="16">
        <f t="shared" si="238"/>
        <v>2.5538461538461538E-2</v>
      </c>
      <c r="EQ85" s="16">
        <f t="shared" si="239"/>
        <v>0.54031794871794869</v>
      </c>
      <c r="ER85" s="16">
        <f t="shared" si="240"/>
        <v>0.89923461538461535</v>
      </c>
      <c r="ES85" s="16">
        <f t="shared" si="241"/>
        <v>0.71184357798165132</v>
      </c>
      <c r="ET85" s="16"/>
      <c r="EU85" s="16"/>
      <c r="EV85" s="16"/>
      <c r="EW85" s="16"/>
      <c r="EX85" s="16"/>
      <c r="EY85" s="16"/>
      <c r="EZ85" s="27"/>
      <c r="FA85" s="27"/>
      <c r="FB85" s="27"/>
      <c r="FC85" s="21"/>
      <c r="FD85" s="21"/>
      <c r="FE85" s="16"/>
      <c r="FF85" s="16"/>
      <c r="FG85" s="16"/>
      <c r="FH85" s="16"/>
      <c r="FI85" s="16"/>
      <c r="FJ85" s="16"/>
      <c r="FK85" s="16" t="e">
        <f>+DT85/CJ85</f>
        <v>#DIV/0!</v>
      </c>
      <c r="FL85" s="16" t="e">
        <f>+DU85/CJ85</f>
        <v>#DIV/0!</v>
      </c>
      <c r="FM85" s="16" t="e">
        <f>+DV85/CJ85</f>
        <v>#DIV/0!</v>
      </c>
      <c r="FN85" s="16" t="e">
        <f>+DW85/CK85</f>
        <v>#DIV/0!</v>
      </c>
      <c r="FO85" s="16" t="e">
        <f>+DX85/CL85</f>
        <v>#DIV/0!</v>
      </c>
      <c r="FP85" s="16" t="e">
        <f>+DY85/CL85</f>
        <v>#DIV/0!</v>
      </c>
      <c r="FQ85" s="16" t="e">
        <f>+DZ85/CL85</f>
        <v>#DIV/0!</v>
      </c>
      <c r="FR85" s="17">
        <f t="shared" si="222"/>
        <v>0</v>
      </c>
      <c r="FS85" s="17">
        <f t="shared" si="223"/>
        <v>0</v>
      </c>
      <c r="FT85" s="17">
        <f t="shared" si="224"/>
        <v>0</v>
      </c>
      <c r="FU85" s="18">
        <f t="shared" si="225"/>
        <v>0</v>
      </c>
      <c r="FV85" s="18">
        <f t="shared" si="226"/>
        <v>0</v>
      </c>
      <c r="FW85" s="18">
        <f t="shared" si="227"/>
        <v>0</v>
      </c>
      <c r="FX85" s="18">
        <f t="shared" si="228"/>
        <v>0</v>
      </c>
      <c r="FY85" s="18">
        <f t="shared" si="229"/>
        <v>0</v>
      </c>
      <c r="FZ85" s="19"/>
      <c r="GA85" s="36" t="s">
        <v>515</v>
      </c>
      <c r="GB85" s="36"/>
      <c r="GC85" s="37"/>
    </row>
    <row r="86" spans="1:185" hidden="1" x14ac:dyDescent="0.25">
      <c r="A86" s="8" t="s">
        <v>1311</v>
      </c>
      <c r="B86" s="8" t="s">
        <v>687</v>
      </c>
      <c r="C86" s="9" t="s">
        <v>688</v>
      </c>
      <c r="D86" s="10" t="s">
        <v>515</v>
      </c>
      <c r="E86" s="9" t="s">
        <v>52</v>
      </c>
      <c r="F86" s="9" t="s">
        <v>506</v>
      </c>
      <c r="G86" s="9" t="s">
        <v>475</v>
      </c>
      <c r="H86" s="11">
        <v>3.5000000000000003E-2</v>
      </c>
      <c r="I86" s="11"/>
      <c r="J86" s="11">
        <v>0.01</v>
      </c>
      <c r="K86" s="11">
        <v>0.01</v>
      </c>
      <c r="L86" s="11">
        <v>5.0000000000000001E-3</v>
      </c>
      <c r="M86" s="11">
        <v>5.0000000000000001E-3</v>
      </c>
      <c r="N86" s="11"/>
      <c r="O86" s="12">
        <f t="shared" si="173"/>
        <v>0</v>
      </c>
      <c r="P86" s="12">
        <f t="shared" si="174"/>
        <v>0</v>
      </c>
      <c r="Q86" s="12">
        <f t="shared" si="175"/>
        <v>0</v>
      </c>
      <c r="R86" s="12">
        <f t="shared" si="176"/>
        <v>0</v>
      </c>
      <c r="S86" s="12">
        <f t="shared" si="177"/>
        <v>0</v>
      </c>
      <c r="T86" s="12">
        <f t="shared" si="178"/>
        <v>0</v>
      </c>
      <c r="U86" s="12">
        <f t="shared" si="179"/>
        <v>778610</v>
      </c>
      <c r="V86" s="12">
        <f t="shared" si="180"/>
        <v>778610</v>
      </c>
      <c r="W86" s="12">
        <f t="shared" si="230"/>
        <v>0</v>
      </c>
      <c r="X86" s="12">
        <f t="shared" si="181"/>
        <v>0</v>
      </c>
      <c r="Y86" s="12">
        <f t="shared" si="182"/>
        <v>0</v>
      </c>
      <c r="Z86" s="12">
        <f t="shared" si="183"/>
        <v>0</v>
      </c>
      <c r="AA86" s="12">
        <f t="shared" si="184"/>
        <v>0</v>
      </c>
      <c r="AB86" s="12">
        <f t="shared" si="185"/>
        <v>0</v>
      </c>
      <c r="AC86" s="12"/>
      <c r="AD86" s="12"/>
      <c r="AE86" s="12"/>
      <c r="AF86" s="12">
        <f t="shared" si="186"/>
        <v>0</v>
      </c>
      <c r="AG86" s="12">
        <f t="shared" si="187"/>
        <v>0</v>
      </c>
      <c r="AH86" s="12">
        <f t="shared" si="188"/>
        <v>0</v>
      </c>
      <c r="AI86" s="12"/>
      <c r="AJ86" s="12"/>
      <c r="AK86" s="12"/>
      <c r="AL86" s="12">
        <f t="shared" si="189"/>
        <v>0</v>
      </c>
      <c r="AM86" s="12">
        <f t="shared" si="190"/>
        <v>0</v>
      </c>
      <c r="AN86" s="12">
        <f t="shared" si="191"/>
        <v>0</v>
      </c>
      <c r="AO86" s="12"/>
      <c r="AP86" s="12"/>
      <c r="AQ86" s="12"/>
      <c r="AR86" s="12">
        <f t="shared" si="192"/>
        <v>0</v>
      </c>
      <c r="AS86" s="12">
        <f t="shared" si="193"/>
        <v>0</v>
      </c>
      <c r="AT86" s="12">
        <f t="shared" si="194"/>
        <v>0</v>
      </c>
      <c r="AU86" s="12">
        <f t="shared" si="195"/>
        <v>0</v>
      </c>
      <c r="AV86" s="12">
        <f t="shared" si="196"/>
        <v>0</v>
      </c>
      <c r="AW86" s="12"/>
      <c r="AX86" s="12">
        <f t="shared" si="197"/>
        <v>0</v>
      </c>
      <c r="AY86" s="12">
        <f t="shared" si="198"/>
        <v>0</v>
      </c>
      <c r="AZ86" s="12">
        <f t="shared" si="199"/>
        <v>0</v>
      </c>
      <c r="BA86" s="12"/>
      <c r="BB86" s="12">
        <f t="shared" si="200"/>
        <v>0</v>
      </c>
      <c r="BC86" s="12">
        <f t="shared" si="201"/>
        <v>0</v>
      </c>
      <c r="BD86" s="12">
        <f t="shared" si="202"/>
        <v>0</v>
      </c>
      <c r="BE86" s="12"/>
      <c r="BF86" s="12">
        <f t="shared" si="203"/>
        <v>0</v>
      </c>
      <c r="BG86" s="12">
        <f t="shared" si="204"/>
        <v>0</v>
      </c>
      <c r="BH86" s="12">
        <f t="shared" si="205"/>
        <v>0</v>
      </c>
      <c r="BI86" s="12">
        <f t="shared" si="206"/>
        <v>0</v>
      </c>
      <c r="BJ86" s="12"/>
      <c r="BK86" s="12">
        <f t="shared" si="207"/>
        <v>0</v>
      </c>
      <c r="BL86" s="12">
        <f t="shared" si="208"/>
        <v>0</v>
      </c>
      <c r="BM86" s="12">
        <f t="shared" si="209"/>
        <v>0</v>
      </c>
      <c r="BN86" s="12"/>
      <c r="BO86" s="12">
        <f t="shared" si="210"/>
        <v>0</v>
      </c>
      <c r="BP86" s="12">
        <f t="shared" si="211"/>
        <v>0</v>
      </c>
      <c r="BQ86" s="12">
        <f t="shared" si="212"/>
        <v>0</v>
      </c>
      <c r="BR86" s="12"/>
      <c r="BS86" s="12">
        <f t="shared" si="213"/>
        <v>0</v>
      </c>
      <c r="BT86" s="12">
        <f t="shared" si="214"/>
        <v>0</v>
      </c>
      <c r="BU86" s="12">
        <f t="shared" si="215"/>
        <v>0</v>
      </c>
      <c r="BV86" s="12">
        <f t="shared" si="216"/>
        <v>0</v>
      </c>
      <c r="BW86" s="12">
        <f t="shared" si="217"/>
        <v>0</v>
      </c>
      <c r="BX86" s="12"/>
      <c r="BY86" s="12">
        <v>100000000</v>
      </c>
      <c r="BZ86" s="12">
        <v>80000000</v>
      </c>
      <c r="CA86" s="12">
        <f>SUMIFS('[1]TIẾN ĐỘ %'!$M$6:$M$1034,'[1]TIẾN ĐỘ %'!$G$6:$G$1034,$A86,'[1]TIẾN ĐỘ %'!$F$6:$F$1034,$E86)</f>
        <v>100000000</v>
      </c>
      <c r="CB86" s="12">
        <f t="shared" si="218"/>
        <v>280000000</v>
      </c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>
        <f t="shared" si="169"/>
        <v>0</v>
      </c>
      <c r="CP86" s="12">
        <f t="shared" si="170"/>
        <v>0</v>
      </c>
      <c r="CQ86" s="12"/>
      <c r="CR86" s="12">
        <v>0</v>
      </c>
      <c r="CS86" s="12">
        <v>13476000</v>
      </c>
      <c r="CT86" s="12">
        <v>13476000</v>
      </c>
      <c r="CU86" s="12">
        <v>0</v>
      </c>
      <c r="CV86" s="12">
        <v>80685000</v>
      </c>
      <c r="CW86" s="12">
        <v>0</v>
      </c>
      <c r="CX86" s="12">
        <v>80685000</v>
      </c>
      <c r="CY86" s="12">
        <f>SUMIFS('[1]DATA THÔ IN'!$P$4:$P$12031,'[1]DATA THÔ IN'!$H$4:$H$12031,$A86,'[1]DATA THÔ IN'!$AC$4:$AC$12031,$E86,'[1]DATA THÔ IN'!$AH$4:$AH$12031,"Tiến độ 1")</f>
        <v>0</v>
      </c>
      <c r="CZ86" s="12">
        <f>SUMIFS('[1]DATA THÔ IN'!$P$4:$P$12031,'[1]DATA THÔ IN'!$H$4:$H$12031,$A86,'[1]DATA THÔ IN'!$AC$4:$AC$12031,$E86,'[1]DATA THÔ IN'!$AH$4:$AH$12031,"Tiến độ 2")</f>
        <v>0</v>
      </c>
      <c r="DA86" s="12">
        <f>SUMIFS('[1]TIẾN ĐỘ %'!$N$6:$N$1034,'[1]TIẾN ĐỘ %'!$G$6:$G$1034,A86,'[1]TIẾN ĐỘ %'!$F$6:$F$1034,$E86)</f>
        <v>0</v>
      </c>
      <c r="DB86" s="12">
        <f t="shared" si="234"/>
        <v>94161000</v>
      </c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3"/>
      <c r="DQ86" s="12"/>
      <c r="DR86" s="12"/>
      <c r="DS86" s="13"/>
      <c r="DT86" s="12"/>
      <c r="DU86" s="12"/>
      <c r="DV86" s="12"/>
      <c r="DW86" s="12"/>
      <c r="DX86" s="12"/>
      <c r="DY86" s="12"/>
      <c r="DZ86" s="12"/>
      <c r="EA86" s="12"/>
      <c r="EB86" s="12"/>
      <c r="EC86" s="14"/>
      <c r="ED86" s="12"/>
      <c r="EE86" s="12"/>
      <c r="EF86" s="12"/>
      <c r="EG86" s="12">
        <f t="shared" si="171"/>
        <v>0</v>
      </c>
      <c r="EH86" s="12">
        <f t="shared" si="172"/>
        <v>0</v>
      </c>
      <c r="EI86" s="12"/>
      <c r="EJ86" s="15">
        <f t="shared" si="219"/>
        <v>0</v>
      </c>
      <c r="EK86" s="15">
        <f t="shared" si="220"/>
        <v>0.13475999999999999</v>
      </c>
      <c r="EL86" s="15">
        <f t="shared" si="221"/>
        <v>0.13475999999999999</v>
      </c>
      <c r="EM86" s="16">
        <f t="shared" si="261"/>
        <v>0</v>
      </c>
      <c r="EN86" s="16">
        <f t="shared" si="262"/>
        <v>1.0085625</v>
      </c>
      <c r="EO86" s="16">
        <f t="shared" si="263"/>
        <v>1.0085625</v>
      </c>
      <c r="EP86" s="16">
        <f t="shared" si="238"/>
        <v>0</v>
      </c>
      <c r="EQ86" s="16">
        <f t="shared" si="239"/>
        <v>0</v>
      </c>
      <c r="ER86" s="16">
        <f t="shared" si="240"/>
        <v>0</v>
      </c>
      <c r="ES86" s="16">
        <f t="shared" si="241"/>
        <v>0.33628928571428574</v>
      </c>
      <c r="ET86" s="16"/>
      <c r="EU86" s="16"/>
      <c r="EV86" s="16"/>
      <c r="EW86" s="16"/>
      <c r="EX86" s="16"/>
      <c r="EY86" s="16"/>
      <c r="EZ86" s="27"/>
      <c r="FA86" s="27"/>
      <c r="FB86" s="27"/>
      <c r="FC86" s="21"/>
      <c r="FD86" s="21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7">
        <f t="shared" si="222"/>
        <v>0</v>
      </c>
      <c r="FS86" s="17">
        <f t="shared" si="223"/>
        <v>0</v>
      </c>
      <c r="FT86" s="17">
        <f t="shared" si="224"/>
        <v>0</v>
      </c>
      <c r="FU86" s="18">
        <f t="shared" si="225"/>
        <v>0</v>
      </c>
      <c r="FV86" s="18">
        <f t="shared" si="226"/>
        <v>0</v>
      </c>
      <c r="FW86" s="18">
        <f t="shared" si="227"/>
        <v>0</v>
      </c>
      <c r="FX86" s="18">
        <f t="shared" si="228"/>
        <v>0</v>
      </c>
      <c r="FY86" s="18">
        <f t="shared" si="229"/>
        <v>0</v>
      </c>
      <c r="FZ86" s="19"/>
      <c r="GA86" s="36" t="s">
        <v>515</v>
      </c>
      <c r="GB86" s="36"/>
      <c r="GC86" s="37"/>
    </row>
    <row r="87" spans="1:185" hidden="1" x14ac:dyDescent="0.25">
      <c r="A87" s="8" t="s">
        <v>1312</v>
      </c>
      <c r="B87" s="8" t="s">
        <v>689</v>
      </c>
      <c r="C87" s="9" t="s">
        <v>690</v>
      </c>
      <c r="D87" s="10" t="s">
        <v>1390</v>
      </c>
      <c r="E87" s="9" t="s">
        <v>52</v>
      </c>
      <c r="F87" s="9" t="s">
        <v>505</v>
      </c>
      <c r="G87" s="9" t="s">
        <v>475</v>
      </c>
      <c r="H87" s="11">
        <v>3.5000000000000003E-2</v>
      </c>
      <c r="I87" s="11"/>
      <c r="J87" s="11">
        <v>0.01</v>
      </c>
      <c r="K87" s="11">
        <v>0.01</v>
      </c>
      <c r="L87" s="11">
        <v>5.0000000000000001E-3</v>
      </c>
      <c r="M87" s="11">
        <v>5.0000000000000001E-3</v>
      </c>
      <c r="N87" s="11"/>
      <c r="O87" s="12">
        <f t="shared" si="173"/>
        <v>0</v>
      </c>
      <c r="P87" s="12">
        <f t="shared" si="174"/>
        <v>965617.6</v>
      </c>
      <c r="Q87" s="12">
        <f t="shared" si="175"/>
        <v>1351849.2</v>
      </c>
      <c r="R87" s="12">
        <f t="shared" si="176"/>
        <v>2667993.4</v>
      </c>
      <c r="S87" s="12">
        <f t="shared" si="177"/>
        <v>0</v>
      </c>
      <c r="T87" s="12">
        <f t="shared" si="178"/>
        <v>1952041</v>
      </c>
      <c r="U87" s="12">
        <f t="shared" si="179"/>
        <v>1477029</v>
      </c>
      <c r="V87" s="12">
        <f t="shared" si="180"/>
        <v>3429070</v>
      </c>
      <c r="W87" s="12">
        <f t="shared" si="230"/>
        <v>2022840</v>
      </c>
      <c r="X87" s="12">
        <f t="shared" si="181"/>
        <v>0</v>
      </c>
      <c r="Y87" s="12">
        <f t="shared" si="182"/>
        <v>1396084.8</v>
      </c>
      <c r="Z87" s="12">
        <f t="shared" si="183"/>
        <v>1027609.2</v>
      </c>
      <c r="AA87" s="12">
        <f t="shared" si="184"/>
        <v>2423694</v>
      </c>
      <c r="AB87" s="12">
        <f t="shared" si="185"/>
        <v>4260378.5</v>
      </c>
      <c r="AC87" s="12"/>
      <c r="AD87" s="12"/>
      <c r="AE87" s="12"/>
      <c r="AF87" s="12" t="e">
        <f t="shared" si="186"/>
        <v>#DIV/0!</v>
      </c>
      <c r="AG87" s="12" t="e">
        <f t="shared" si="187"/>
        <v>#DIV/0!</v>
      </c>
      <c r="AH87" s="12">
        <f t="shared" si="188"/>
        <v>0</v>
      </c>
      <c r="AI87" s="12"/>
      <c r="AJ87" s="12"/>
      <c r="AK87" s="12"/>
      <c r="AL87" s="12" t="e">
        <f t="shared" si="189"/>
        <v>#DIV/0!</v>
      </c>
      <c r="AM87" s="12" t="e">
        <f t="shared" si="190"/>
        <v>#DIV/0!</v>
      </c>
      <c r="AN87" s="12">
        <f t="shared" si="191"/>
        <v>0</v>
      </c>
      <c r="AO87" s="12"/>
      <c r="AP87" s="12"/>
      <c r="AQ87" s="12"/>
      <c r="AR87" s="12" t="e">
        <f t="shared" si="192"/>
        <v>#DIV/0!</v>
      </c>
      <c r="AS87" s="12" t="e">
        <f t="shared" si="193"/>
        <v>#DIV/0!</v>
      </c>
      <c r="AT87" s="12" t="e">
        <f t="shared" si="194"/>
        <v>#DIV/0!</v>
      </c>
      <c r="AU87" s="12" t="e">
        <f t="shared" si="195"/>
        <v>#DIV/0!</v>
      </c>
      <c r="AV87" s="12">
        <f t="shared" si="196"/>
        <v>4260378.5</v>
      </c>
      <c r="AW87" s="12"/>
      <c r="AX87" s="12" t="e">
        <f t="shared" si="197"/>
        <v>#DIV/0!</v>
      </c>
      <c r="AY87" s="12" t="e">
        <f t="shared" si="198"/>
        <v>#DIV/0!</v>
      </c>
      <c r="AZ87" s="12" t="e">
        <f t="shared" si="199"/>
        <v>#DIV/0!</v>
      </c>
      <c r="BA87" s="12"/>
      <c r="BB87" s="12" t="e">
        <f t="shared" si="200"/>
        <v>#DIV/0!</v>
      </c>
      <c r="BC87" s="12" t="e">
        <f t="shared" si="201"/>
        <v>#DIV/0!</v>
      </c>
      <c r="BD87" s="12" t="e">
        <f t="shared" si="202"/>
        <v>#DIV/0!</v>
      </c>
      <c r="BE87" s="12"/>
      <c r="BF87" s="12" t="e">
        <f t="shared" si="203"/>
        <v>#DIV/0!</v>
      </c>
      <c r="BG87" s="12" t="e">
        <f t="shared" si="204"/>
        <v>#DIV/0!</v>
      </c>
      <c r="BH87" s="12" t="e">
        <f t="shared" si="205"/>
        <v>#DIV/0!</v>
      </c>
      <c r="BI87" s="12" t="e">
        <f t="shared" si="206"/>
        <v>#DIV/0!</v>
      </c>
      <c r="BJ87" s="12"/>
      <c r="BK87" s="12" t="e">
        <f t="shared" si="207"/>
        <v>#DIV/0!</v>
      </c>
      <c r="BL87" s="12" t="e">
        <f t="shared" si="208"/>
        <v>#DIV/0!</v>
      </c>
      <c r="BM87" s="12" t="e">
        <f t="shared" si="209"/>
        <v>#DIV/0!</v>
      </c>
      <c r="BN87" s="12"/>
      <c r="BO87" s="12">
        <f t="shared" si="210"/>
        <v>0</v>
      </c>
      <c r="BP87" s="12">
        <f t="shared" si="211"/>
        <v>0</v>
      </c>
      <c r="BQ87" s="12">
        <f t="shared" si="212"/>
        <v>0</v>
      </c>
      <c r="BR87" s="12"/>
      <c r="BS87" s="12">
        <f t="shared" si="213"/>
        <v>0</v>
      </c>
      <c r="BT87" s="12">
        <f t="shared" si="214"/>
        <v>0</v>
      </c>
      <c r="BU87" s="12">
        <f t="shared" si="215"/>
        <v>0</v>
      </c>
      <c r="BV87" s="12">
        <f t="shared" si="216"/>
        <v>0</v>
      </c>
      <c r="BW87" s="12">
        <f t="shared" si="217"/>
        <v>0</v>
      </c>
      <c r="BX87" s="12"/>
      <c r="BY87" s="12">
        <v>240000000</v>
      </c>
      <c r="BZ87" s="12">
        <v>160000000</v>
      </c>
      <c r="CA87" s="12">
        <f>SUMIFS('[1]TIẾN ĐỘ %'!$M$6:$M$1034,'[1]TIẾN ĐỘ %'!$G$6:$G$1034,$A87,'[1]TIẾN ĐỘ %'!$F$6:$F$1034,$E87)</f>
        <v>200000000</v>
      </c>
      <c r="CB87" s="12">
        <f t="shared" si="218"/>
        <v>600000000</v>
      </c>
      <c r="CC87" s="12"/>
      <c r="CD87" s="12"/>
      <c r="CE87" s="12"/>
      <c r="CF87" s="12">
        <f t="shared" ref="CF87:CF96" si="264">+SUM(CC87:CE87)</f>
        <v>0</v>
      </c>
      <c r="CG87" s="12">
        <f t="shared" ref="CG87:CG96" si="265">+CF87+CB87</f>
        <v>600000000</v>
      </c>
      <c r="CH87" s="12"/>
      <c r="CI87" s="12"/>
      <c r="CJ87" s="12"/>
      <c r="CK87" s="12">
        <f t="shared" ref="CK87:CK97" si="266">+SUM(CH87:CJ87)</f>
        <v>0</v>
      </c>
      <c r="CL87" s="12"/>
      <c r="CM87" s="12"/>
      <c r="CN87" s="12"/>
      <c r="CO87" s="12">
        <f t="shared" si="169"/>
        <v>0</v>
      </c>
      <c r="CP87" s="12">
        <f t="shared" si="170"/>
        <v>0</v>
      </c>
      <c r="CQ87" s="12"/>
      <c r="CR87" s="12">
        <v>100064000</v>
      </c>
      <c r="CS87" s="12">
        <v>140088000</v>
      </c>
      <c r="CT87" s="12">
        <v>276476000</v>
      </c>
      <c r="CU87" s="12">
        <v>202284000</v>
      </c>
      <c r="CV87" s="12">
        <v>153060000</v>
      </c>
      <c r="CW87" s="12">
        <v>202284000</v>
      </c>
      <c r="CX87" s="12">
        <v>355344000</v>
      </c>
      <c r="CY87" s="12">
        <f>SUMIFS('[1]DATA THÔ IN'!$P$4:$P$12031,'[1]DATA THÔ IN'!$H$4:$H$12031,$A87,'[1]DATA THÔ IN'!$AC$4:$AC$12031,$E87,'[1]DATA THÔ IN'!$AH$4:$AH$12031,"Tiến độ 1")</f>
        <v>144672000</v>
      </c>
      <c r="CZ87" s="12">
        <f>SUMIFS('[1]DATA THÔ IN'!$P$4:$P$12031,'[1]DATA THÔ IN'!$H$4:$H$12031,$A87,'[1]DATA THÔ IN'!$AC$4:$AC$12031,$E87,'[1]DATA THÔ IN'!$AH$4:$AH$12031,"Tiến độ 2")</f>
        <v>106488000</v>
      </c>
      <c r="DA87" s="12">
        <f>SUMIFS('[1]TIẾN ĐỘ %'!$N$6:$N$1034,'[1]TIẾN ĐỘ %'!$G$6:$G$1034,A87,'[1]TIẾN ĐỘ %'!$F$6:$F$1034,$E87)</f>
        <v>251160000</v>
      </c>
      <c r="DB87" s="12">
        <f t="shared" si="234"/>
        <v>882980000</v>
      </c>
      <c r="DC87" s="12"/>
      <c r="DD87" s="12"/>
      <c r="DE87" s="12"/>
      <c r="DF87" s="12"/>
      <c r="DG87" s="12"/>
      <c r="DH87" s="12"/>
      <c r="DI87" s="12"/>
      <c r="DJ87" s="12"/>
      <c r="DK87" s="12"/>
      <c r="DL87" s="12">
        <f t="shared" ref="DL87:DL96" si="267">+DK87+DH87+DE87</f>
        <v>0</v>
      </c>
      <c r="DM87" s="12">
        <f t="shared" ref="DM87:DM96" si="268">+DL87+DB87</f>
        <v>882980000</v>
      </c>
      <c r="DN87" s="12"/>
      <c r="DO87" s="12"/>
      <c r="DP87" s="13"/>
      <c r="DQ87" s="14"/>
      <c r="DR87" s="12"/>
      <c r="DS87" s="13"/>
      <c r="DT87" s="12"/>
      <c r="DU87" s="12"/>
      <c r="DV87" s="12"/>
      <c r="DW87" s="12">
        <f t="shared" ref="DW87:DW98" si="269">+DV87+DS87+DP87</f>
        <v>0</v>
      </c>
      <c r="DX87" s="12"/>
      <c r="DY87" s="12"/>
      <c r="DZ87" s="12"/>
      <c r="EA87" s="12"/>
      <c r="EB87" s="12"/>
      <c r="EC87" s="12"/>
      <c r="ED87" s="12"/>
      <c r="EE87" s="12"/>
      <c r="EF87" s="12"/>
      <c r="EG87" s="12">
        <f t="shared" si="171"/>
        <v>0</v>
      </c>
      <c r="EH87" s="12">
        <f t="shared" si="172"/>
        <v>0</v>
      </c>
      <c r="EI87" s="12"/>
      <c r="EJ87" s="15">
        <f t="shared" si="219"/>
        <v>0.41693333333333332</v>
      </c>
      <c r="EK87" s="15">
        <f t="shared" si="220"/>
        <v>0.5837</v>
      </c>
      <c r="EL87" s="15">
        <f t="shared" si="221"/>
        <v>1.1519833333333334</v>
      </c>
      <c r="EM87" s="16">
        <f t="shared" si="261"/>
        <v>1.264275</v>
      </c>
      <c r="EN87" s="16">
        <f t="shared" si="262"/>
        <v>0.95662499999999995</v>
      </c>
      <c r="EO87" s="16">
        <f t="shared" si="263"/>
        <v>2.2208999999999999</v>
      </c>
      <c r="EP87" s="16">
        <f t="shared" si="238"/>
        <v>0.72336</v>
      </c>
      <c r="EQ87" s="16">
        <f t="shared" si="239"/>
        <v>0.53244000000000002</v>
      </c>
      <c r="ER87" s="16">
        <f t="shared" si="240"/>
        <v>1.2558</v>
      </c>
      <c r="ES87" s="16">
        <f t="shared" si="241"/>
        <v>1.4716333333333333</v>
      </c>
      <c r="ET87" s="16" t="e">
        <f t="shared" ref="ET87:ET96" si="270">DC87/CC87</f>
        <v>#DIV/0!</v>
      </c>
      <c r="EU87" s="16" t="e">
        <f t="shared" ref="EU87:EU96" si="271">DD87/CC87</f>
        <v>#DIV/0!</v>
      </c>
      <c r="EV87" s="16" t="e">
        <f t="shared" ref="EV87:EV96" si="272">DE87/CC87</f>
        <v>#DIV/0!</v>
      </c>
      <c r="EW87" s="16" t="e">
        <f t="shared" ref="EW87:EW96" si="273">DF87/CD87</f>
        <v>#DIV/0!</v>
      </c>
      <c r="EX87" s="16" t="e">
        <f t="shared" ref="EX87:EX96" si="274">DG87/CD87</f>
        <v>#DIV/0!</v>
      </c>
      <c r="EY87" s="16" t="e">
        <f t="shared" ref="EY87:EY96" si="275">DH87/CD87</f>
        <v>#DIV/0!</v>
      </c>
      <c r="EZ87" s="16" t="e">
        <f t="shared" ref="EZ87:EZ96" si="276">+DI87/CE87</f>
        <v>#DIV/0!</v>
      </c>
      <c r="FA87" s="16" t="e">
        <f t="shared" ref="FA87:FA96" si="277">+DJ87/CE87</f>
        <v>#DIV/0!</v>
      </c>
      <c r="FB87" s="16" t="e">
        <f t="shared" ref="FB87:FB96" si="278">+DK87/CE87</f>
        <v>#DIV/0!</v>
      </c>
      <c r="FC87" s="16" t="e">
        <f t="shared" ref="FC87:FC96" si="279">+DL87/CF87</f>
        <v>#DIV/0!</v>
      </c>
      <c r="FD87" s="16">
        <f t="shared" ref="FD87:FD96" si="280">+DM87/CG87</f>
        <v>1.4716333333333333</v>
      </c>
      <c r="FE87" s="16" t="e">
        <f t="shared" ref="FE87:FE96" si="281">+DN87/CH87</f>
        <v>#DIV/0!</v>
      </c>
      <c r="FF87" s="16" t="e">
        <f t="shared" ref="FF87:FF96" si="282">+DO87/CH87</f>
        <v>#DIV/0!</v>
      </c>
      <c r="FG87" s="16" t="e">
        <f t="shared" ref="FG87:FH91" si="283">+DP87/CH87</f>
        <v>#DIV/0!</v>
      </c>
      <c r="FH87" s="16" t="e">
        <f t="shared" si="283"/>
        <v>#DIV/0!</v>
      </c>
      <c r="FI87" s="16" t="e">
        <f>+DR87/CI87</f>
        <v>#DIV/0!</v>
      </c>
      <c r="FJ87" s="16" t="e">
        <f t="shared" ref="FJ87:FK91" si="284">+DS87/CI87</f>
        <v>#DIV/0!</v>
      </c>
      <c r="FK87" s="16" t="e">
        <f t="shared" si="284"/>
        <v>#DIV/0!</v>
      </c>
      <c r="FL87" s="16" t="e">
        <f>+DU87/CJ87</f>
        <v>#DIV/0!</v>
      </c>
      <c r="FM87" s="16" t="e">
        <f t="shared" ref="FM87:FO91" si="285">+DV87/CJ87</f>
        <v>#DIV/0!</v>
      </c>
      <c r="FN87" s="16" t="e">
        <f t="shared" si="285"/>
        <v>#DIV/0!</v>
      </c>
      <c r="FO87" s="16" t="e">
        <f t="shared" si="285"/>
        <v>#DIV/0!</v>
      </c>
      <c r="FP87" s="16" t="e">
        <f>+DY87/CL87</f>
        <v>#DIV/0!</v>
      </c>
      <c r="FQ87" s="16" t="e">
        <f>+DZ87/CL87</f>
        <v>#DIV/0!</v>
      </c>
      <c r="FR87" s="17">
        <f t="shared" si="222"/>
        <v>0</v>
      </c>
      <c r="FS87" s="17">
        <f t="shared" si="223"/>
        <v>0</v>
      </c>
      <c r="FT87" s="17">
        <f t="shared" si="224"/>
        <v>0</v>
      </c>
      <c r="FU87" s="18">
        <f t="shared" si="225"/>
        <v>0</v>
      </c>
      <c r="FV87" s="18">
        <f t="shared" si="226"/>
        <v>0</v>
      </c>
      <c r="FW87" s="18">
        <f t="shared" si="227"/>
        <v>0</v>
      </c>
      <c r="FX87" s="18">
        <f t="shared" si="228"/>
        <v>0</v>
      </c>
      <c r="FY87" s="18">
        <f t="shared" si="229"/>
        <v>0</v>
      </c>
      <c r="FZ87" s="19"/>
      <c r="GA87" s="36" t="s">
        <v>492</v>
      </c>
      <c r="GB87" s="36"/>
      <c r="GC87" s="37"/>
    </row>
    <row r="88" spans="1:185" hidden="1" x14ac:dyDescent="0.25">
      <c r="A88" s="8" t="s">
        <v>1314</v>
      </c>
      <c r="B88" s="8" t="s">
        <v>693</v>
      </c>
      <c r="C88" s="9" t="s">
        <v>694</v>
      </c>
      <c r="D88" s="28" t="s">
        <v>1459</v>
      </c>
      <c r="E88" s="9" t="s">
        <v>52</v>
      </c>
      <c r="F88" s="9" t="s">
        <v>474</v>
      </c>
      <c r="G88" s="9" t="s">
        <v>475</v>
      </c>
      <c r="H88" s="11">
        <v>3.5000000000000003E-2</v>
      </c>
      <c r="I88" s="11"/>
      <c r="J88" s="11">
        <v>0.01</v>
      </c>
      <c r="K88" s="11">
        <v>0.01</v>
      </c>
      <c r="L88" s="11">
        <v>5.0000000000000001E-3</v>
      </c>
      <c r="M88" s="11">
        <v>5.0000000000000001E-3</v>
      </c>
      <c r="N88" s="11"/>
      <c r="O88" s="12">
        <f t="shared" si="173"/>
        <v>0</v>
      </c>
      <c r="P88" s="12">
        <f t="shared" si="174"/>
        <v>2942478</v>
      </c>
      <c r="Q88" s="12">
        <f t="shared" si="175"/>
        <v>343694.39999999997</v>
      </c>
      <c r="R88" s="12">
        <f t="shared" si="176"/>
        <v>3286172.4</v>
      </c>
      <c r="S88" s="12">
        <f t="shared" si="177"/>
        <v>0</v>
      </c>
      <c r="T88" s="12">
        <f t="shared" si="178"/>
        <v>2381427</v>
      </c>
      <c r="U88" s="12">
        <f t="shared" si="179"/>
        <v>688547</v>
      </c>
      <c r="V88" s="12">
        <f t="shared" si="180"/>
        <v>3968929</v>
      </c>
      <c r="W88" s="12">
        <f t="shared" si="230"/>
        <v>2467800</v>
      </c>
      <c r="X88" s="12">
        <f t="shared" si="181"/>
        <v>0</v>
      </c>
      <c r="Y88" s="12">
        <f t="shared" si="182"/>
        <v>2318779.1999999997</v>
      </c>
      <c r="Z88" s="12">
        <f t="shared" si="183"/>
        <v>278846.39999999997</v>
      </c>
      <c r="AA88" s="12">
        <f t="shared" si="184"/>
        <v>3233715</v>
      </c>
      <c r="AB88" s="12">
        <f t="shared" si="185"/>
        <v>5244408.3</v>
      </c>
      <c r="AC88" s="12"/>
      <c r="AD88" s="12"/>
      <c r="AE88" s="12"/>
      <c r="AF88" s="12" t="e">
        <f t="shared" si="186"/>
        <v>#DIV/0!</v>
      </c>
      <c r="AG88" s="12" t="e">
        <f t="shared" si="187"/>
        <v>#DIV/0!</v>
      </c>
      <c r="AH88" s="12">
        <f t="shared" si="188"/>
        <v>0</v>
      </c>
      <c r="AI88" s="12"/>
      <c r="AJ88" s="12"/>
      <c r="AK88" s="12"/>
      <c r="AL88" s="12" t="e">
        <f t="shared" si="189"/>
        <v>#DIV/0!</v>
      </c>
      <c r="AM88" s="12" t="e">
        <f t="shared" si="190"/>
        <v>#DIV/0!</v>
      </c>
      <c r="AN88" s="12">
        <f t="shared" si="191"/>
        <v>0</v>
      </c>
      <c r="AO88" s="12"/>
      <c r="AP88" s="12"/>
      <c r="AQ88" s="12"/>
      <c r="AR88" s="12" t="e">
        <f t="shared" si="192"/>
        <v>#DIV/0!</v>
      </c>
      <c r="AS88" s="12" t="e">
        <f t="shared" si="193"/>
        <v>#DIV/0!</v>
      </c>
      <c r="AT88" s="12" t="e">
        <f t="shared" si="194"/>
        <v>#DIV/0!</v>
      </c>
      <c r="AU88" s="12" t="e">
        <f t="shared" si="195"/>
        <v>#DIV/0!</v>
      </c>
      <c r="AV88" s="12">
        <f t="shared" si="196"/>
        <v>5244408.3</v>
      </c>
      <c r="AW88" s="12"/>
      <c r="AX88" s="12" t="e">
        <f t="shared" si="197"/>
        <v>#DIV/0!</v>
      </c>
      <c r="AY88" s="12" t="e">
        <f t="shared" si="198"/>
        <v>#DIV/0!</v>
      </c>
      <c r="AZ88" s="12" t="e">
        <f t="shared" si="199"/>
        <v>#DIV/0!</v>
      </c>
      <c r="BA88" s="12"/>
      <c r="BB88" s="12" t="e">
        <f t="shared" si="200"/>
        <v>#DIV/0!</v>
      </c>
      <c r="BC88" s="12" t="e">
        <f t="shared" si="201"/>
        <v>#DIV/0!</v>
      </c>
      <c r="BD88" s="12" t="e">
        <f t="shared" si="202"/>
        <v>#DIV/0!</v>
      </c>
      <c r="BE88" s="12"/>
      <c r="BF88" s="12" t="e">
        <f t="shared" si="203"/>
        <v>#DIV/0!</v>
      </c>
      <c r="BG88" s="12" t="e">
        <f t="shared" si="204"/>
        <v>#DIV/0!</v>
      </c>
      <c r="BH88" s="12" t="e">
        <f t="shared" si="205"/>
        <v>#DIV/0!</v>
      </c>
      <c r="BI88" s="12" t="e">
        <f t="shared" si="206"/>
        <v>#DIV/0!</v>
      </c>
      <c r="BJ88" s="12"/>
      <c r="BK88" s="12" t="e">
        <f t="shared" si="207"/>
        <v>#DIV/0!</v>
      </c>
      <c r="BL88" s="12" t="e">
        <f t="shared" si="208"/>
        <v>#DIV/0!</v>
      </c>
      <c r="BM88" s="12" t="e">
        <f t="shared" si="209"/>
        <v>#DIV/0!</v>
      </c>
      <c r="BN88" s="12"/>
      <c r="BO88" s="12">
        <f t="shared" si="210"/>
        <v>0</v>
      </c>
      <c r="BP88" s="12">
        <f t="shared" si="211"/>
        <v>0</v>
      </c>
      <c r="BQ88" s="12">
        <f t="shared" si="212"/>
        <v>0</v>
      </c>
      <c r="BR88" s="12"/>
      <c r="BS88" s="12">
        <f t="shared" si="213"/>
        <v>0</v>
      </c>
      <c r="BT88" s="12">
        <f t="shared" si="214"/>
        <v>0</v>
      </c>
      <c r="BU88" s="12">
        <f t="shared" si="215"/>
        <v>0</v>
      </c>
      <c r="BV88" s="12">
        <f t="shared" si="216"/>
        <v>0</v>
      </c>
      <c r="BW88" s="12">
        <f t="shared" si="217"/>
        <v>0</v>
      </c>
      <c r="BX88" s="12"/>
      <c r="BY88" s="12">
        <v>200000000</v>
      </c>
      <c r="BZ88" s="12">
        <v>200000000</v>
      </c>
      <c r="CA88" s="12">
        <f>SUMIFS('[1]TIẾN ĐỘ %'!$M$6:$M$1034,'[1]TIẾN ĐỘ %'!$G$6:$G$1034,$A88,'[1]TIẾN ĐỘ %'!$F$6:$F$1034,$E88)</f>
        <v>250000000</v>
      </c>
      <c r="CB88" s="12">
        <f t="shared" si="218"/>
        <v>650000000</v>
      </c>
      <c r="CC88" s="12"/>
      <c r="CD88" s="12"/>
      <c r="CE88" s="12"/>
      <c r="CF88" s="12">
        <f t="shared" si="264"/>
        <v>0</v>
      </c>
      <c r="CG88" s="12">
        <f t="shared" si="265"/>
        <v>650000000</v>
      </c>
      <c r="CH88" s="12"/>
      <c r="CI88" s="12"/>
      <c r="CJ88" s="12"/>
      <c r="CK88" s="12">
        <f t="shared" si="266"/>
        <v>0</v>
      </c>
      <c r="CL88" s="12"/>
      <c r="CM88" s="12"/>
      <c r="CN88" s="12"/>
      <c r="CO88" s="12">
        <f t="shared" si="169"/>
        <v>0</v>
      </c>
      <c r="CP88" s="12">
        <f t="shared" si="170"/>
        <v>0</v>
      </c>
      <c r="CQ88" s="12"/>
      <c r="CR88" s="12">
        <v>304920000</v>
      </c>
      <c r="CS88" s="12">
        <v>35616000</v>
      </c>
      <c r="CT88" s="12">
        <v>340536000</v>
      </c>
      <c r="CU88" s="12">
        <v>246780000</v>
      </c>
      <c r="CV88" s="12">
        <v>71352000</v>
      </c>
      <c r="CW88" s="12">
        <v>246780000</v>
      </c>
      <c r="CX88" s="12">
        <v>411288000</v>
      </c>
      <c r="CY88" s="12">
        <f>SUMIFS('[1]DATA THÔ IN'!$P$4:$P$12031,'[1]DATA THÔ IN'!$H$4:$H$12031,$A88,'[1]DATA THÔ IN'!$AC$4:$AC$12031,$E88,'[1]DATA THÔ IN'!$AH$4:$AH$12031,"Tiến độ 1")</f>
        <v>240288000</v>
      </c>
      <c r="CZ88" s="12">
        <f>SUMIFS('[1]DATA THÔ IN'!$P$4:$P$12031,'[1]DATA THÔ IN'!$H$4:$H$12031,$A88,'[1]DATA THÔ IN'!$AC$4:$AC$12031,$E88,'[1]DATA THÔ IN'!$AH$4:$AH$12031,"Tiến độ 2")</f>
        <v>28896000</v>
      </c>
      <c r="DA88" s="12">
        <f>SUMIFS('[1]TIẾN ĐỘ %'!$N$6:$N$1034,'[1]TIẾN ĐỘ %'!$G$6:$G$1034,A88,'[1]TIẾN ĐỘ %'!$F$6:$F$1034,$E88)</f>
        <v>335100000</v>
      </c>
      <c r="DB88" s="12">
        <f t="shared" si="234"/>
        <v>1086924000</v>
      </c>
      <c r="DC88" s="12"/>
      <c r="DD88" s="12"/>
      <c r="DE88" s="12"/>
      <c r="DF88" s="12"/>
      <c r="DG88" s="12"/>
      <c r="DH88" s="12"/>
      <c r="DI88" s="12"/>
      <c r="DJ88" s="12"/>
      <c r="DK88" s="12"/>
      <c r="DL88" s="12">
        <f t="shared" si="267"/>
        <v>0</v>
      </c>
      <c r="DM88" s="12">
        <f t="shared" si="268"/>
        <v>1086924000</v>
      </c>
      <c r="DN88" s="12"/>
      <c r="DO88" s="14"/>
      <c r="DP88" s="13"/>
      <c r="DQ88" s="14"/>
      <c r="DR88" s="14"/>
      <c r="DS88" s="13"/>
      <c r="DT88" s="12"/>
      <c r="DU88" s="12"/>
      <c r="DV88" s="12"/>
      <c r="DW88" s="12">
        <f t="shared" si="269"/>
        <v>0</v>
      </c>
      <c r="DX88" s="12"/>
      <c r="DY88" s="12"/>
      <c r="DZ88" s="12"/>
      <c r="EA88" s="12"/>
      <c r="EB88" s="12"/>
      <c r="EC88" s="12"/>
      <c r="ED88" s="12"/>
      <c r="EE88" s="12"/>
      <c r="EF88" s="12"/>
      <c r="EG88" s="12">
        <f t="shared" si="171"/>
        <v>0</v>
      </c>
      <c r="EH88" s="12">
        <f t="shared" si="172"/>
        <v>0</v>
      </c>
      <c r="EI88" s="12"/>
      <c r="EJ88" s="15">
        <f t="shared" si="219"/>
        <v>1.5246</v>
      </c>
      <c r="EK88" s="15">
        <f t="shared" si="220"/>
        <v>0.17807999999999999</v>
      </c>
      <c r="EL88" s="15">
        <f t="shared" si="221"/>
        <v>1.70268</v>
      </c>
      <c r="EM88" s="16">
        <f t="shared" si="261"/>
        <v>1.2339</v>
      </c>
      <c r="EN88" s="16">
        <f t="shared" si="262"/>
        <v>0.35676000000000002</v>
      </c>
      <c r="EO88" s="16">
        <f t="shared" si="263"/>
        <v>2.0564399999999998</v>
      </c>
      <c r="EP88" s="16">
        <f t="shared" si="238"/>
        <v>0.96115200000000001</v>
      </c>
      <c r="EQ88" s="16">
        <f t="shared" si="239"/>
        <v>0.11558400000000001</v>
      </c>
      <c r="ER88" s="16">
        <f t="shared" si="240"/>
        <v>1.3404</v>
      </c>
      <c r="ES88" s="16">
        <f t="shared" si="241"/>
        <v>1.6721907692307691</v>
      </c>
      <c r="ET88" s="16" t="e">
        <f t="shared" si="270"/>
        <v>#DIV/0!</v>
      </c>
      <c r="EU88" s="16" t="e">
        <f t="shared" si="271"/>
        <v>#DIV/0!</v>
      </c>
      <c r="EV88" s="16" t="e">
        <f t="shared" si="272"/>
        <v>#DIV/0!</v>
      </c>
      <c r="EW88" s="16" t="e">
        <f t="shared" si="273"/>
        <v>#DIV/0!</v>
      </c>
      <c r="EX88" s="16" t="e">
        <f t="shared" si="274"/>
        <v>#DIV/0!</v>
      </c>
      <c r="EY88" s="16" t="e">
        <f t="shared" si="275"/>
        <v>#DIV/0!</v>
      </c>
      <c r="EZ88" s="16" t="e">
        <f t="shared" si="276"/>
        <v>#DIV/0!</v>
      </c>
      <c r="FA88" s="16" t="e">
        <f t="shared" si="277"/>
        <v>#DIV/0!</v>
      </c>
      <c r="FB88" s="16" t="e">
        <f t="shared" si="278"/>
        <v>#DIV/0!</v>
      </c>
      <c r="FC88" s="16" t="e">
        <f t="shared" si="279"/>
        <v>#DIV/0!</v>
      </c>
      <c r="FD88" s="16">
        <f t="shared" si="280"/>
        <v>1.6721907692307691</v>
      </c>
      <c r="FE88" s="16" t="e">
        <f t="shared" si="281"/>
        <v>#DIV/0!</v>
      </c>
      <c r="FF88" s="16" t="e">
        <f t="shared" si="282"/>
        <v>#DIV/0!</v>
      </c>
      <c r="FG88" s="16" t="e">
        <f t="shared" si="283"/>
        <v>#DIV/0!</v>
      </c>
      <c r="FH88" s="16" t="e">
        <f t="shared" si="283"/>
        <v>#DIV/0!</v>
      </c>
      <c r="FI88" s="16" t="e">
        <f>+DR88/CI88</f>
        <v>#DIV/0!</v>
      </c>
      <c r="FJ88" s="16" t="e">
        <f t="shared" si="284"/>
        <v>#DIV/0!</v>
      </c>
      <c r="FK88" s="16" t="e">
        <f t="shared" si="284"/>
        <v>#DIV/0!</v>
      </c>
      <c r="FL88" s="16" t="e">
        <f>+DU88/CJ88</f>
        <v>#DIV/0!</v>
      </c>
      <c r="FM88" s="16" t="e">
        <f t="shared" si="285"/>
        <v>#DIV/0!</v>
      </c>
      <c r="FN88" s="16" t="e">
        <f t="shared" si="285"/>
        <v>#DIV/0!</v>
      </c>
      <c r="FO88" s="16" t="e">
        <f t="shared" si="285"/>
        <v>#DIV/0!</v>
      </c>
      <c r="FP88" s="16" t="e">
        <f>+DY88/CL88</f>
        <v>#DIV/0!</v>
      </c>
      <c r="FQ88" s="16" t="e">
        <f>+DZ88/CL88</f>
        <v>#DIV/0!</v>
      </c>
      <c r="FR88" s="17">
        <f t="shared" si="222"/>
        <v>0</v>
      </c>
      <c r="FS88" s="17">
        <f t="shared" si="223"/>
        <v>0</v>
      </c>
      <c r="FT88" s="17">
        <f t="shared" si="224"/>
        <v>0</v>
      </c>
      <c r="FU88" s="18">
        <f t="shared" si="225"/>
        <v>0</v>
      </c>
      <c r="FV88" s="18">
        <f t="shared" si="226"/>
        <v>0</v>
      </c>
      <c r="FW88" s="18">
        <f t="shared" si="227"/>
        <v>0</v>
      </c>
      <c r="FX88" s="18">
        <f t="shared" si="228"/>
        <v>0</v>
      </c>
      <c r="FY88" s="18">
        <f t="shared" si="229"/>
        <v>0</v>
      </c>
      <c r="FZ88" s="19"/>
      <c r="GA88" s="36" t="s">
        <v>1483</v>
      </c>
      <c r="GB88" s="36"/>
      <c r="GC88" s="37"/>
    </row>
    <row r="89" spans="1:185" hidden="1" x14ac:dyDescent="0.25">
      <c r="A89" s="8" t="s">
        <v>1318</v>
      </c>
      <c r="B89" s="8" t="s">
        <v>701</v>
      </c>
      <c r="C89" s="9" t="s">
        <v>702</v>
      </c>
      <c r="D89" s="10" t="s">
        <v>1390</v>
      </c>
      <c r="E89" s="9" t="s">
        <v>52</v>
      </c>
      <c r="F89" s="9" t="s">
        <v>505</v>
      </c>
      <c r="G89" s="9" t="s">
        <v>475</v>
      </c>
      <c r="H89" s="11">
        <v>3.5000000000000003E-2</v>
      </c>
      <c r="I89" s="11"/>
      <c r="J89" s="11">
        <v>0.01</v>
      </c>
      <c r="K89" s="11">
        <v>0.01</v>
      </c>
      <c r="L89" s="11">
        <v>5.0000000000000001E-3</v>
      </c>
      <c r="M89" s="11">
        <v>5.0000000000000001E-3</v>
      </c>
      <c r="N89" s="11"/>
      <c r="O89" s="12">
        <f t="shared" si="173"/>
        <v>0</v>
      </c>
      <c r="P89" s="12">
        <f t="shared" si="174"/>
        <v>385208.7</v>
      </c>
      <c r="Q89" s="12">
        <f t="shared" si="175"/>
        <v>504193.2</v>
      </c>
      <c r="R89" s="12">
        <f t="shared" si="176"/>
        <v>889401.9</v>
      </c>
      <c r="S89" s="12">
        <f t="shared" si="177"/>
        <v>0</v>
      </c>
      <c r="T89" s="12">
        <f t="shared" si="178"/>
        <v>0</v>
      </c>
      <c r="U89" s="12">
        <f t="shared" si="179"/>
        <v>693989</v>
      </c>
      <c r="V89" s="12">
        <f t="shared" si="180"/>
        <v>693989</v>
      </c>
      <c r="W89" s="12">
        <f t="shared" si="230"/>
        <v>0</v>
      </c>
      <c r="X89" s="12">
        <f t="shared" si="181"/>
        <v>0</v>
      </c>
      <c r="Y89" s="12">
        <f t="shared" si="182"/>
        <v>371486.39999999997</v>
      </c>
      <c r="Z89" s="12">
        <f t="shared" si="183"/>
        <v>0</v>
      </c>
      <c r="AA89" s="12">
        <f t="shared" si="184"/>
        <v>873768.9</v>
      </c>
      <c r="AB89" s="12">
        <f t="shared" si="185"/>
        <v>1228580.0999999999</v>
      </c>
      <c r="AC89" s="12"/>
      <c r="AD89" s="12"/>
      <c r="AE89" s="12"/>
      <c r="AF89" s="12" t="e">
        <f t="shared" si="186"/>
        <v>#DIV/0!</v>
      </c>
      <c r="AG89" s="12" t="e">
        <f t="shared" si="187"/>
        <v>#DIV/0!</v>
      </c>
      <c r="AH89" s="12">
        <f t="shared" si="188"/>
        <v>0</v>
      </c>
      <c r="AI89" s="12"/>
      <c r="AJ89" s="12"/>
      <c r="AK89" s="12"/>
      <c r="AL89" s="12" t="e">
        <f t="shared" si="189"/>
        <v>#DIV/0!</v>
      </c>
      <c r="AM89" s="12" t="e">
        <f t="shared" si="190"/>
        <v>#DIV/0!</v>
      </c>
      <c r="AN89" s="12">
        <f t="shared" si="191"/>
        <v>0</v>
      </c>
      <c r="AO89" s="12"/>
      <c r="AP89" s="12"/>
      <c r="AQ89" s="12"/>
      <c r="AR89" s="12" t="e">
        <f t="shared" si="192"/>
        <v>#DIV/0!</v>
      </c>
      <c r="AS89" s="12" t="e">
        <f t="shared" si="193"/>
        <v>#DIV/0!</v>
      </c>
      <c r="AT89" s="12" t="e">
        <f t="shared" si="194"/>
        <v>#DIV/0!</v>
      </c>
      <c r="AU89" s="12" t="e">
        <f t="shared" si="195"/>
        <v>#DIV/0!</v>
      </c>
      <c r="AV89" s="12">
        <f t="shared" si="196"/>
        <v>1228580.0999999999</v>
      </c>
      <c r="AW89" s="12"/>
      <c r="AX89" s="12" t="e">
        <f t="shared" si="197"/>
        <v>#DIV/0!</v>
      </c>
      <c r="AY89" s="12" t="e">
        <f t="shared" si="198"/>
        <v>#DIV/0!</v>
      </c>
      <c r="AZ89" s="12" t="e">
        <f t="shared" si="199"/>
        <v>#DIV/0!</v>
      </c>
      <c r="BA89" s="12"/>
      <c r="BB89" s="12" t="e">
        <f t="shared" si="200"/>
        <v>#DIV/0!</v>
      </c>
      <c r="BC89" s="12" t="e">
        <f t="shared" si="201"/>
        <v>#DIV/0!</v>
      </c>
      <c r="BD89" s="12" t="e">
        <f t="shared" si="202"/>
        <v>#DIV/0!</v>
      </c>
      <c r="BE89" s="12"/>
      <c r="BF89" s="12" t="e">
        <f t="shared" si="203"/>
        <v>#DIV/0!</v>
      </c>
      <c r="BG89" s="12" t="e">
        <f t="shared" si="204"/>
        <v>#DIV/0!</v>
      </c>
      <c r="BH89" s="12" t="e">
        <f t="shared" si="205"/>
        <v>#DIV/0!</v>
      </c>
      <c r="BI89" s="12" t="e">
        <f t="shared" si="206"/>
        <v>#DIV/0!</v>
      </c>
      <c r="BJ89" s="12"/>
      <c r="BK89" s="12" t="e">
        <f t="shared" si="207"/>
        <v>#DIV/0!</v>
      </c>
      <c r="BL89" s="12" t="e">
        <f t="shared" si="208"/>
        <v>#DIV/0!</v>
      </c>
      <c r="BM89" s="12" t="e">
        <f t="shared" si="209"/>
        <v>#DIV/0!</v>
      </c>
      <c r="BN89" s="12"/>
      <c r="BO89" s="12">
        <f t="shared" si="210"/>
        <v>0</v>
      </c>
      <c r="BP89" s="12">
        <f t="shared" si="211"/>
        <v>0</v>
      </c>
      <c r="BQ89" s="12">
        <f t="shared" si="212"/>
        <v>0</v>
      </c>
      <c r="BR89" s="12"/>
      <c r="BS89" s="12">
        <f t="shared" si="213"/>
        <v>0</v>
      </c>
      <c r="BT89" s="12">
        <f t="shared" si="214"/>
        <v>0</v>
      </c>
      <c r="BU89" s="12">
        <f t="shared" si="215"/>
        <v>0</v>
      </c>
      <c r="BV89" s="12">
        <f t="shared" si="216"/>
        <v>0</v>
      </c>
      <c r="BW89" s="12">
        <f t="shared" si="217"/>
        <v>0</v>
      </c>
      <c r="BX89" s="12"/>
      <c r="BY89" s="12">
        <v>90000000</v>
      </c>
      <c r="BZ89" s="12">
        <v>70000000</v>
      </c>
      <c r="CA89" s="12">
        <f>SUMIFS('[1]TIẾN ĐỘ %'!$M$6:$M$1034,'[1]TIẾN ĐỘ %'!$G$6:$G$1034,$A89,'[1]TIẾN ĐỘ %'!$F$6:$F$1034,$E89)</f>
        <v>90000000</v>
      </c>
      <c r="CB89" s="12">
        <f t="shared" si="218"/>
        <v>250000000</v>
      </c>
      <c r="CC89" s="12"/>
      <c r="CD89" s="12"/>
      <c r="CE89" s="12"/>
      <c r="CF89" s="12">
        <f t="shared" si="264"/>
        <v>0</v>
      </c>
      <c r="CG89" s="12">
        <f t="shared" si="265"/>
        <v>250000000</v>
      </c>
      <c r="CH89" s="12"/>
      <c r="CI89" s="12"/>
      <c r="CJ89" s="12"/>
      <c r="CK89" s="12">
        <f t="shared" si="266"/>
        <v>0</v>
      </c>
      <c r="CL89" s="12"/>
      <c r="CM89" s="12"/>
      <c r="CN89" s="12"/>
      <c r="CO89" s="12">
        <f t="shared" si="169"/>
        <v>0</v>
      </c>
      <c r="CP89" s="12">
        <f t="shared" si="170"/>
        <v>0</v>
      </c>
      <c r="CQ89" s="12"/>
      <c r="CR89" s="12">
        <v>39918000</v>
      </c>
      <c r="CS89" s="12">
        <v>52248000</v>
      </c>
      <c r="CT89" s="12">
        <v>92166000</v>
      </c>
      <c r="CU89" s="12">
        <v>0</v>
      </c>
      <c r="CV89" s="12">
        <v>71916000</v>
      </c>
      <c r="CW89" s="12">
        <v>0</v>
      </c>
      <c r="CX89" s="12">
        <v>71916000</v>
      </c>
      <c r="CY89" s="12">
        <f>SUMIFS('[1]DATA THÔ IN'!$P$4:$P$12031,'[1]DATA THÔ IN'!$H$4:$H$12031,$A89,'[1]DATA THÔ IN'!$AC$4:$AC$12031,$E89,'[1]DATA THÔ IN'!$AH$4:$AH$12031,"Tiến độ 1")</f>
        <v>38496000</v>
      </c>
      <c r="CZ89" s="12">
        <f>SUMIFS('[1]DATA THÔ IN'!$P$4:$P$12031,'[1]DATA THÔ IN'!$H$4:$H$12031,$A89,'[1]DATA THÔ IN'!$AC$4:$AC$12031,$E89,'[1]DATA THÔ IN'!$AH$4:$AH$12031,"Tiến độ 2")</f>
        <v>15456000</v>
      </c>
      <c r="DA89" s="12">
        <f>SUMIFS('[1]TIẾN ĐỘ %'!$N$6:$N$1034,'[1]TIẾN ĐỘ %'!$G$6:$G$1034,A89,'[1]TIẾN ĐỘ %'!$F$6:$F$1034,$E89)</f>
        <v>90546000</v>
      </c>
      <c r="DB89" s="12">
        <f t="shared" si="234"/>
        <v>254628000</v>
      </c>
      <c r="DC89" s="12"/>
      <c r="DD89" s="12"/>
      <c r="DE89" s="12"/>
      <c r="DF89" s="12"/>
      <c r="DG89" s="12"/>
      <c r="DH89" s="12"/>
      <c r="DI89" s="12"/>
      <c r="DJ89" s="12"/>
      <c r="DK89" s="12"/>
      <c r="DL89" s="12">
        <f t="shared" si="267"/>
        <v>0</v>
      </c>
      <c r="DM89" s="12">
        <f t="shared" si="268"/>
        <v>254628000</v>
      </c>
      <c r="DN89" s="12"/>
      <c r="DO89" s="12"/>
      <c r="DP89" s="13"/>
      <c r="DQ89" s="14"/>
      <c r="DR89" s="14"/>
      <c r="DS89" s="13"/>
      <c r="DT89" s="12"/>
      <c r="DU89" s="12"/>
      <c r="DV89" s="12"/>
      <c r="DW89" s="12">
        <f t="shared" si="269"/>
        <v>0</v>
      </c>
      <c r="DX89" s="12"/>
      <c r="DY89" s="12"/>
      <c r="DZ89" s="12"/>
      <c r="EA89" s="14"/>
      <c r="EB89" s="12"/>
      <c r="EC89" s="14"/>
      <c r="ED89" s="12"/>
      <c r="EE89" s="12"/>
      <c r="EF89" s="12"/>
      <c r="EG89" s="12">
        <f t="shared" si="171"/>
        <v>0</v>
      </c>
      <c r="EH89" s="12">
        <f t="shared" si="172"/>
        <v>0</v>
      </c>
      <c r="EI89" s="12"/>
      <c r="EJ89" s="15">
        <f t="shared" si="219"/>
        <v>0.44353333333333333</v>
      </c>
      <c r="EK89" s="15">
        <f t="shared" si="220"/>
        <v>0.58053333333333335</v>
      </c>
      <c r="EL89" s="15">
        <f t="shared" si="221"/>
        <v>1.0240666666666667</v>
      </c>
      <c r="EM89" s="16">
        <f t="shared" si="261"/>
        <v>0</v>
      </c>
      <c r="EN89" s="16">
        <f t="shared" si="262"/>
        <v>1.0273714285714286</v>
      </c>
      <c r="EO89" s="16">
        <f t="shared" si="263"/>
        <v>1.0273714285714286</v>
      </c>
      <c r="EP89" s="16">
        <f t="shared" si="238"/>
        <v>0.42773333333333335</v>
      </c>
      <c r="EQ89" s="16">
        <f t="shared" si="239"/>
        <v>0.17173333333333332</v>
      </c>
      <c r="ER89" s="16">
        <f t="shared" si="240"/>
        <v>1.0060666666666667</v>
      </c>
      <c r="ES89" s="16">
        <f t="shared" si="241"/>
        <v>1.0185120000000001</v>
      </c>
      <c r="ET89" s="16" t="e">
        <f t="shared" si="270"/>
        <v>#DIV/0!</v>
      </c>
      <c r="EU89" s="16" t="e">
        <f t="shared" si="271"/>
        <v>#DIV/0!</v>
      </c>
      <c r="EV89" s="16" t="e">
        <f t="shared" si="272"/>
        <v>#DIV/0!</v>
      </c>
      <c r="EW89" s="16" t="e">
        <f t="shared" si="273"/>
        <v>#DIV/0!</v>
      </c>
      <c r="EX89" s="16" t="e">
        <f t="shared" si="274"/>
        <v>#DIV/0!</v>
      </c>
      <c r="EY89" s="16" t="e">
        <f t="shared" si="275"/>
        <v>#DIV/0!</v>
      </c>
      <c r="EZ89" s="16" t="e">
        <f t="shared" si="276"/>
        <v>#DIV/0!</v>
      </c>
      <c r="FA89" s="21" t="e">
        <f t="shared" si="277"/>
        <v>#DIV/0!</v>
      </c>
      <c r="FB89" s="16" t="e">
        <f t="shared" si="278"/>
        <v>#DIV/0!</v>
      </c>
      <c r="FC89" s="16" t="e">
        <f t="shared" si="279"/>
        <v>#DIV/0!</v>
      </c>
      <c r="FD89" s="16">
        <f t="shared" si="280"/>
        <v>1.0185120000000001</v>
      </c>
      <c r="FE89" s="16" t="e">
        <f t="shared" si="281"/>
        <v>#DIV/0!</v>
      </c>
      <c r="FF89" s="16" t="e">
        <f t="shared" si="282"/>
        <v>#DIV/0!</v>
      </c>
      <c r="FG89" s="16" t="e">
        <f t="shared" si="283"/>
        <v>#DIV/0!</v>
      </c>
      <c r="FH89" s="16" t="e">
        <f t="shared" si="283"/>
        <v>#DIV/0!</v>
      </c>
      <c r="FI89" s="16" t="e">
        <f>+DR89/CI89</f>
        <v>#DIV/0!</v>
      </c>
      <c r="FJ89" s="16" t="e">
        <f t="shared" si="284"/>
        <v>#DIV/0!</v>
      </c>
      <c r="FK89" s="16" t="e">
        <f t="shared" si="284"/>
        <v>#DIV/0!</v>
      </c>
      <c r="FL89" s="16" t="e">
        <f>+DU89/CJ89</f>
        <v>#DIV/0!</v>
      </c>
      <c r="FM89" s="16" t="e">
        <f t="shared" si="285"/>
        <v>#DIV/0!</v>
      </c>
      <c r="FN89" s="16" t="e">
        <f t="shared" si="285"/>
        <v>#DIV/0!</v>
      </c>
      <c r="FO89" s="16" t="e">
        <f t="shared" si="285"/>
        <v>#DIV/0!</v>
      </c>
      <c r="FP89" s="16" t="e">
        <f>+DY89/CL89</f>
        <v>#DIV/0!</v>
      </c>
      <c r="FQ89" s="16" t="e">
        <f>+DZ89/CL89</f>
        <v>#DIV/0!</v>
      </c>
      <c r="FR89" s="17">
        <f t="shared" si="222"/>
        <v>0</v>
      </c>
      <c r="FS89" s="17">
        <f t="shared" si="223"/>
        <v>0</v>
      </c>
      <c r="FT89" s="17">
        <f t="shared" si="224"/>
        <v>0</v>
      </c>
      <c r="FU89" s="18">
        <f t="shared" si="225"/>
        <v>0</v>
      </c>
      <c r="FV89" s="18">
        <f t="shared" si="226"/>
        <v>0</v>
      </c>
      <c r="FW89" s="18">
        <f t="shared" si="227"/>
        <v>0</v>
      </c>
      <c r="FX89" s="18">
        <f t="shared" si="228"/>
        <v>0</v>
      </c>
      <c r="FY89" s="18">
        <f t="shared" si="229"/>
        <v>0</v>
      </c>
      <c r="FZ89" s="19"/>
      <c r="GA89" s="36" t="s">
        <v>492</v>
      </c>
      <c r="GB89" s="36"/>
      <c r="GC89" s="37"/>
    </row>
    <row r="90" spans="1:185" hidden="1" x14ac:dyDescent="0.25">
      <c r="A90" s="8" t="s">
        <v>1319</v>
      </c>
      <c r="B90" s="8" t="s">
        <v>703</v>
      </c>
      <c r="C90" s="9" t="s">
        <v>704</v>
      </c>
      <c r="D90" s="10" t="s">
        <v>1390</v>
      </c>
      <c r="E90" s="9" t="s">
        <v>52</v>
      </c>
      <c r="F90" s="9" t="s">
        <v>505</v>
      </c>
      <c r="G90" s="9" t="s">
        <v>475</v>
      </c>
      <c r="H90" s="11">
        <v>3.5000000000000003E-2</v>
      </c>
      <c r="I90" s="11"/>
      <c r="J90" s="11">
        <v>0.01</v>
      </c>
      <c r="K90" s="11">
        <v>0.01</v>
      </c>
      <c r="L90" s="11">
        <v>5.0000000000000001E-3</v>
      </c>
      <c r="M90" s="11">
        <v>5.0000000000000001E-3</v>
      </c>
      <c r="N90" s="11"/>
      <c r="O90" s="12">
        <f t="shared" si="173"/>
        <v>0</v>
      </c>
      <c r="P90" s="12">
        <f t="shared" si="174"/>
        <v>1357060.2</v>
      </c>
      <c r="Q90" s="12">
        <f t="shared" si="175"/>
        <v>0</v>
      </c>
      <c r="R90" s="12">
        <f t="shared" si="176"/>
        <v>3075532.2</v>
      </c>
      <c r="S90" s="12">
        <f t="shared" si="177"/>
        <v>0</v>
      </c>
      <c r="T90" s="12">
        <f t="shared" si="178"/>
        <v>777250</v>
      </c>
      <c r="U90" s="12">
        <f t="shared" si="179"/>
        <v>1475871</v>
      </c>
      <c r="V90" s="12">
        <f t="shared" si="180"/>
        <v>2253121</v>
      </c>
      <c r="W90" s="12">
        <f t="shared" si="230"/>
        <v>805440</v>
      </c>
      <c r="X90" s="12">
        <f t="shared" si="181"/>
        <v>0</v>
      </c>
      <c r="Y90" s="12">
        <f t="shared" si="182"/>
        <v>1539020.5999999999</v>
      </c>
      <c r="Z90" s="12">
        <f t="shared" si="183"/>
        <v>0</v>
      </c>
      <c r="AA90" s="12">
        <f t="shared" si="184"/>
        <v>1936967.3</v>
      </c>
      <c r="AB90" s="12">
        <f t="shared" si="185"/>
        <v>3632810.05</v>
      </c>
      <c r="AC90" s="12"/>
      <c r="AD90" s="12"/>
      <c r="AE90" s="12"/>
      <c r="AF90" s="12" t="e">
        <f t="shared" si="186"/>
        <v>#DIV/0!</v>
      </c>
      <c r="AG90" s="12" t="e">
        <f t="shared" si="187"/>
        <v>#DIV/0!</v>
      </c>
      <c r="AH90" s="12">
        <f t="shared" si="188"/>
        <v>0</v>
      </c>
      <c r="AI90" s="12"/>
      <c r="AJ90" s="12"/>
      <c r="AK90" s="12"/>
      <c r="AL90" s="12" t="e">
        <f t="shared" si="189"/>
        <v>#DIV/0!</v>
      </c>
      <c r="AM90" s="12" t="e">
        <f t="shared" si="190"/>
        <v>#DIV/0!</v>
      </c>
      <c r="AN90" s="12">
        <f t="shared" si="191"/>
        <v>0</v>
      </c>
      <c r="AO90" s="12"/>
      <c r="AP90" s="12"/>
      <c r="AQ90" s="12"/>
      <c r="AR90" s="12" t="e">
        <f t="shared" si="192"/>
        <v>#DIV/0!</v>
      </c>
      <c r="AS90" s="12" t="e">
        <f t="shared" si="193"/>
        <v>#DIV/0!</v>
      </c>
      <c r="AT90" s="12" t="e">
        <f t="shared" si="194"/>
        <v>#DIV/0!</v>
      </c>
      <c r="AU90" s="12" t="e">
        <f t="shared" si="195"/>
        <v>#DIV/0!</v>
      </c>
      <c r="AV90" s="12">
        <f t="shared" si="196"/>
        <v>3632810.05</v>
      </c>
      <c r="AW90" s="12"/>
      <c r="AX90" s="12" t="e">
        <f t="shared" si="197"/>
        <v>#DIV/0!</v>
      </c>
      <c r="AY90" s="12" t="e">
        <f t="shared" si="198"/>
        <v>#DIV/0!</v>
      </c>
      <c r="AZ90" s="12" t="e">
        <f t="shared" si="199"/>
        <v>#DIV/0!</v>
      </c>
      <c r="BA90" s="12"/>
      <c r="BB90" s="12" t="e">
        <f t="shared" si="200"/>
        <v>#DIV/0!</v>
      </c>
      <c r="BC90" s="12" t="e">
        <f t="shared" si="201"/>
        <v>#DIV/0!</v>
      </c>
      <c r="BD90" s="12" t="e">
        <f t="shared" si="202"/>
        <v>#DIV/0!</v>
      </c>
      <c r="BE90" s="12"/>
      <c r="BF90" s="12" t="e">
        <f t="shared" si="203"/>
        <v>#DIV/0!</v>
      </c>
      <c r="BG90" s="12" t="e">
        <f t="shared" si="204"/>
        <v>#DIV/0!</v>
      </c>
      <c r="BH90" s="12" t="e">
        <f t="shared" si="205"/>
        <v>#DIV/0!</v>
      </c>
      <c r="BI90" s="12" t="e">
        <f t="shared" si="206"/>
        <v>#DIV/0!</v>
      </c>
      <c r="BJ90" s="12"/>
      <c r="BK90" s="12" t="e">
        <f t="shared" si="207"/>
        <v>#DIV/0!</v>
      </c>
      <c r="BL90" s="12" t="e">
        <f t="shared" si="208"/>
        <v>#DIV/0!</v>
      </c>
      <c r="BM90" s="12" t="e">
        <f t="shared" si="209"/>
        <v>#DIV/0!</v>
      </c>
      <c r="BN90" s="12"/>
      <c r="BO90" s="12">
        <f t="shared" si="210"/>
        <v>0</v>
      </c>
      <c r="BP90" s="12">
        <f t="shared" si="211"/>
        <v>0</v>
      </c>
      <c r="BQ90" s="12">
        <f t="shared" si="212"/>
        <v>0</v>
      </c>
      <c r="BR90" s="12"/>
      <c r="BS90" s="12">
        <f t="shared" si="213"/>
        <v>0</v>
      </c>
      <c r="BT90" s="12">
        <f t="shared" si="214"/>
        <v>0</v>
      </c>
      <c r="BU90" s="12">
        <f t="shared" si="215"/>
        <v>0</v>
      </c>
      <c r="BV90" s="12">
        <f t="shared" si="216"/>
        <v>0</v>
      </c>
      <c r="BW90" s="12">
        <f t="shared" si="217"/>
        <v>0</v>
      </c>
      <c r="BX90" s="12"/>
      <c r="BY90" s="12">
        <v>250000000</v>
      </c>
      <c r="BZ90" s="12">
        <v>170000000</v>
      </c>
      <c r="CA90" s="12">
        <f>SUMIFS('[1]TIẾN ĐỘ %'!$M$6:$M$1034,'[1]TIẾN ĐỘ %'!$G$6:$G$1034,$A90,'[1]TIẾN ĐỘ %'!$F$6:$F$1034,$E90)</f>
        <v>200000000</v>
      </c>
      <c r="CB90" s="12">
        <f t="shared" si="218"/>
        <v>620000000</v>
      </c>
      <c r="CC90" s="12"/>
      <c r="CD90" s="12"/>
      <c r="CE90" s="12"/>
      <c r="CF90" s="12">
        <f t="shared" si="264"/>
        <v>0</v>
      </c>
      <c r="CG90" s="12">
        <f t="shared" si="265"/>
        <v>620000000</v>
      </c>
      <c r="CH90" s="12"/>
      <c r="CI90" s="12"/>
      <c r="CJ90" s="12"/>
      <c r="CK90" s="12">
        <f t="shared" si="266"/>
        <v>0</v>
      </c>
      <c r="CL90" s="12"/>
      <c r="CM90" s="12"/>
      <c r="CN90" s="12"/>
      <c r="CO90" s="12">
        <f t="shared" si="169"/>
        <v>0</v>
      </c>
      <c r="CP90" s="12">
        <f t="shared" si="170"/>
        <v>0</v>
      </c>
      <c r="CQ90" s="12"/>
      <c r="CR90" s="12">
        <v>140628000</v>
      </c>
      <c r="CS90" s="12">
        <v>24144000</v>
      </c>
      <c r="CT90" s="12">
        <v>318708000</v>
      </c>
      <c r="CU90" s="12">
        <v>80544000</v>
      </c>
      <c r="CV90" s="12">
        <v>152940000</v>
      </c>
      <c r="CW90" s="12">
        <v>80544000</v>
      </c>
      <c r="CX90" s="12">
        <v>233484000</v>
      </c>
      <c r="CY90" s="12">
        <f>SUMIFS('[1]DATA THÔ IN'!$P$4:$P$12031,'[1]DATA THÔ IN'!$H$4:$H$12031,$A90,'[1]DATA THÔ IN'!$AC$4:$AC$12031,$E90,'[1]DATA THÔ IN'!$AH$4:$AH$12031,"Tiến độ 1")</f>
        <v>159484000</v>
      </c>
      <c r="CZ90" s="12">
        <f>SUMIFS('[1]DATA THÔ IN'!$P$4:$P$12031,'[1]DATA THÔ IN'!$H$4:$H$12031,$A90,'[1]DATA THÔ IN'!$AC$4:$AC$12031,$E90,'[1]DATA THÔ IN'!$AH$4:$AH$12031,"Tiến độ 2")</f>
        <v>0</v>
      </c>
      <c r="DA90" s="12">
        <f>SUMIFS('[1]TIẾN ĐỘ %'!$N$6:$N$1034,'[1]TIẾN ĐỘ %'!$G$6:$G$1034,A90,'[1]TIẾN ĐỘ %'!$F$6:$F$1034,$E90)</f>
        <v>200722000</v>
      </c>
      <c r="DB90" s="12">
        <f t="shared" si="234"/>
        <v>752914000</v>
      </c>
      <c r="DC90" s="12"/>
      <c r="DD90" s="12"/>
      <c r="DE90" s="12"/>
      <c r="DF90" s="12"/>
      <c r="DG90" s="12"/>
      <c r="DH90" s="12"/>
      <c r="DI90" s="12"/>
      <c r="DJ90" s="12"/>
      <c r="DK90" s="12"/>
      <c r="DL90" s="12">
        <f t="shared" si="267"/>
        <v>0</v>
      </c>
      <c r="DM90" s="12">
        <f t="shared" si="268"/>
        <v>752914000</v>
      </c>
      <c r="DN90" s="12"/>
      <c r="DO90" s="12"/>
      <c r="DP90" s="13"/>
      <c r="DQ90" s="14"/>
      <c r="DR90" s="14"/>
      <c r="DS90" s="13"/>
      <c r="DT90" s="12"/>
      <c r="DU90" s="12"/>
      <c r="DV90" s="12"/>
      <c r="DW90" s="12">
        <f t="shared" si="269"/>
        <v>0</v>
      </c>
      <c r="DX90" s="12"/>
      <c r="DY90" s="12"/>
      <c r="DZ90" s="12"/>
      <c r="EA90" s="12"/>
      <c r="EB90" s="12"/>
      <c r="EC90" s="12"/>
      <c r="ED90" s="12"/>
      <c r="EE90" s="12"/>
      <c r="EF90" s="12"/>
      <c r="EG90" s="12">
        <f t="shared" si="171"/>
        <v>0</v>
      </c>
      <c r="EH90" s="12">
        <f t="shared" si="172"/>
        <v>0</v>
      </c>
      <c r="EI90" s="12"/>
      <c r="EJ90" s="15">
        <f t="shared" si="219"/>
        <v>0.56251200000000001</v>
      </c>
      <c r="EK90" s="15">
        <f t="shared" si="220"/>
        <v>9.6575999999999995E-2</v>
      </c>
      <c r="EL90" s="15">
        <f t="shared" si="221"/>
        <v>1.274832</v>
      </c>
      <c r="EM90" s="16">
        <f t="shared" si="261"/>
        <v>0.47378823529411762</v>
      </c>
      <c r="EN90" s="16">
        <f t="shared" si="262"/>
        <v>0.89964705882352947</v>
      </c>
      <c r="EO90" s="16">
        <f t="shared" si="263"/>
        <v>1.3734352941176471</v>
      </c>
      <c r="EP90" s="16">
        <f t="shared" si="238"/>
        <v>0.79742000000000002</v>
      </c>
      <c r="EQ90" s="16">
        <f t="shared" si="239"/>
        <v>0</v>
      </c>
      <c r="ER90" s="16">
        <f t="shared" si="240"/>
        <v>1.0036099999999999</v>
      </c>
      <c r="ES90" s="16">
        <f t="shared" si="241"/>
        <v>1.2143774193548387</v>
      </c>
      <c r="ET90" s="16" t="e">
        <f t="shared" si="270"/>
        <v>#DIV/0!</v>
      </c>
      <c r="EU90" s="16" t="e">
        <f t="shared" si="271"/>
        <v>#DIV/0!</v>
      </c>
      <c r="EV90" s="16" t="e">
        <f t="shared" si="272"/>
        <v>#DIV/0!</v>
      </c>
      <c r="EW90" s="16" t="e">
        <f t="shared" si="273"/>
        <v>#DIV/0!</v>
      </c>
      <c r="EX90" s="16" t="e">
        <f t="shared" si="274"/>
        <v>#DIV/0!</v>
      </c>
      <c r="EY90" s="16" t="e">
        <f t="shared" si="275"/>
        <v>#DIV/0!</v>
      </c>
      <c r="EZ90" s="16" t="e">
        <f t="shared" si="276"/>
        <v>#DIV/0!</v>
      </c>
      <c r="FA90" s="16" t="e">
        <f t="shared" si="277"/>
        <v>#DIV/0!</v>
      </c>
      <c r="FB90" s="16" t="e">
        <f t="shared" si="278"/>
        <v>#DIV/0!</v>
      </c>
      <c r="FC90" s="16" t="e">
        <f t="shared" si="279"/>
        <v>#DIV/0!</v>
      </c>
      <c r="FD90" s="16">
        <f t="shared" si="280"/>
        <v>1.2143774193548387</v>
      </c>
      <c r="FE90" s="16" t="e">
        <f t="shared" si="281"/>
        <v>#DIV/0!</v>
      </c>
      <c r="FF90" s="16" t="e">
        <f t="shared" si="282"/>
        <v>#DIV/0!</v>
      </c>
      <c r="FG90" s="16" t="e">
        <f t="shared" si="283"/>
        <v>#DIV/0!</v>
      </c>
      <c r="FH90" s="16" t="e">
        <f t="shared" si="283"/>
        <v>#DIV/0!</v>
      </c>
      <c r="FI90" s="16" t="e">
        <f>+DR90/CI90</f>
        <v>#DIV/0!</v>
      </c>
      <c r="FJ90" s="16" t="e">
        <f t="shared" si="284"/>
        <v>#DIV/0!</v>
      </c>
      <c r="FK90" s="16" t="e">
        <f t="shared" si="284"/>
        <v>#DIV/0!</v>
      </c>
      <c r="FL90" s="16" t="e">
        <f>+DU90/CJ90</f>
        <v>#DIV/0!</v>
      </c>
      <c r="FM90" s="16" t="e">
        <f t="shared" si="285"/>
        <v>#DIV/0!</v>
      </c>
      <c r="FN90" s="16" t="e">
        <f t="shared" si="285"/>
        <v>#DIV/0!</v>
      </c>
      <c r="FO90" s="16" t="e">
        <f t="shared" si="285"/>
        <v>#DIV/0!</v>
      </c>
      <c r="FP90" s="16" t="e">
        <f>+DY90/CL90</f>
        <v>#DIV/0!</v>
      </c>
      <c r="FQ90" s="16" t="e">
        <f>+DZ90/CL90</f>
        <v>#DIV/0!</v>
      </c>
      <c r="FR90" s="17">
        <f t="shared" si="222"/>
        <v>0</v>
      </c>
      <c r="FS90" s="17">
        <f t="shared" si="223"/>
        <v>0</v>
      </c>
      <c r="FT90" s="17">
        <f t="shared" si="224"/>
        <v>0</v>
      </c>
      <c r="FU90" s="18">
        <f t="shared" si="225"/>
        <v>0</v>
      </c>
      <c r="FV90" s="18">
        <f t="shared" si="226"/>
        <v>0</v>
      </c>
      <c r="FW90" s="18">
        <f t="shared" si="227"/>
        <v>0</v>
      </c>
      <c r="FX90" s="18">
        <f t="shared" si="228"/>
        <v>0</v>
      </c>
      <c r="FY90" s="18">
        <f t="shared" si="229"/>
        <v>0</v>
      </c>
      <c r="FZ90" s="19"/>
      <c r="GA90" s="36" t="s">
        <v>492</v>
      </c>
      <c r="GB90" s="36"/>
      <c r="GC90" s="37"/>
    </row>
    <row r="91" spans="1:185" hidden="1" x14ac:dyDescent="0.25">
      <c r="A91" s="8" t="s">
        <v>1322</v>
      </c>
      <c r="B91" s="8" t="s">
        <v>709</v>
      </c>
      <c r="C91" s="9" t="s">
        <v>710</v>
      </c>
      <c r="D91" s="28" t="s">
        <v>1459</v>
      </c>
      <c r="E91" s="9" t="s">
        <v>52</v>
      </c>
      <c r="F91" s="9" t="s">
        <v>488</v>
      </c>
      <c r="G91" s="9" t="s">
        <v>475</v>
      </c>
      <c r="H91" s="11">
        <v>3.5000000000000003E-2</v>
      </c>
      <c r="I91" s="11"/>
      <c r="J91" s="11">
        <v>0.01</v>
      </c>
      <c r="K91" s="11">
        <v>0.01</v>
      </c>
      <c r="L91" s="11">
        <v>5.0000000000000001E-3</v>
      </c>
      <c r="M91" s="11">
        <v>5.0000000000000001E-3</v>
      </c>
      <c r="N91" s="11"/>
      <c r="O91" s="12">
        <f t="shared" si="173"/>
        <v>0</v>
      </c>
      <c r="P91" s="12">
        <f t="shared" si="174"/>
        <v>0</v>
      </c>
      <c r="Q91" s="12">
        <f t="shared" si="175"/>
        <v>871974</v>
      </c>
      <c r="R91" s="12">
        <f t="shared" si="176"/>
        <v>972256.8</v>
      </c>
      <c r="S91" s="12">
        <f t="shared" si="177"/>
        <v>0</v>
      </c>
      <c r="T91" s="12">
        <f t="shared" si="178"/>
        <v>416533</v>
      </c>
      <c r="U91" s="12">
        <f t="shared" si="179"/>
        <v>590233</v>
      </c>
      <c r="V91" s="12">
        <f t="shared" si="180"/>
        <v>1006765</v>
      </c>
      <c r="W91" s="12">
        <f t="shared" si="230"/>
        <v>431640</v>
      </c>
      <c r="X91" s="12">
        <f t="shared" si="181"/>
        <v>0</v>
      </c>
      <c r="Y91" s="12">
        <f t="shared" si="182"/>
        <v>432976.2</v>
      </c>
      <c r="Z91" s="12">
        <f t="shared" si="183"/>
        <v>560240.4</v>
      </c>
      <c r="AA91" s="12">
        <f t="shared" si="184"/>
        <v>1084235.3999999999</v>
      </c>
      <c r="AB91" s="12">
        <f t="shared" si="185"/>
        <v>1531628.7</v>
      </c>
      <c r="AC91" s="12"/>
      <c r="AD91" s="12"/>
      <c r="AE91" s="12"/>
      <c r="AF91" s="12" t="e">
        <f t="shared" si="186"/>
        <v>#DIV/0!</v>
      </c>
      <c r="AG91" s="12" t="e">
        <f t="shared" si="187"/>
        <v>#DIV/0!</v>
      </c>
      <c r="AH91" s="12">
        <f t="shared" si="188"/>
        <v>0</v>
      </c>
      <c r="AI91" s="12"/>
      <c r="AJ91" s="12"/>
      <c r="AK91" s="12"/>
      <c r="AL91" s="12" t="e">
        <f t="shared" si="189"/>
        <v>#DIV/0!</v>
      </c>
      <c r="AM91" s="12" t="e">
        <f t="shared" si="190"/>
        <v>#DIV/0!</v>
      </c>
      <c r="AN91" s="12">
        <f t="shared" si="191"/>
        <v>0</v>
      </c>
      <c r="AO91" s="12"/>
      <c r="AP91" s="12"/>
      <c r="AQ91" s="12"/>
      <c r="AR91" s="12" t="e">
        <f t="shared" si="192"/>
        <v>#DIV/0!</v>
      </c>
      <c r="AS91" s="12" t="e">
        <f t="shared" si="193"/>
        <v>#DIV/0!</v>
      </c>
      <c r="AT91" s="12" t="e">
        <f t="shared" si="194"/>
        <v>#DIV/0!</v>
      </c>
      <c r="AU91" s="12" t="e">
        <f t="shared" si="195"/>
        <v>#DIV/0!</v>
      </c>
      <c r="AV91" s="12">
        <f t="shared" si="196"/>
        <v>1531628.7</v>
      </c>
      <c r="AW91" s="12"/>
      <c r="AX91" s="12" t="e">
        <f t="shared" si="197"/>
        <v>#DIV/0!</v>
      </c>
      <c r="AY91" s="12" t="e">
        <f t="shared" si="198"/>
        <v>#DIV/0!</v>
      </c>
      <c r="AZ91" s="12" t="e">
        <f t="shared" si="199"/>
        <v>#DIV/0!</v>
      </c>
      <c r="BA91" s="12"/>
      <c r="BB91" s="12" t="e">
        <f t="shared" si="200"/>
        <v>#DIV/0!</v>
      </c>
      <c r="BC91" s="12" t="e">
        <f t="shared" si="201"/>
        <v>#DIV/0!</v>
      </c>
      <c r="BD91" s="12" t="e">
        <f t="shared" si="202"/>
        <v>#DIV/0!</v>
      </c>
      <c r="BE91" s="12"/>
      <c r="BF91" s="12" t="e">
        <f t="shared" si="203"/>
        <v>#DIV/0!</v>
      </c>
      <c r="BG91" s="12" t="e">
        <f t="shared" si="204"/>
        <v>#DIV/0!</v>
      </c>
      <c r="BH91" s="12" t="e">
        <f t="shared" si="205"/>
        <v>#DIV/0!</v>
      </c>
      <c r="BI91" s="12" t="e">
        <f t="shared" si="206"/>
        <v>#DIV/0!</v>
      </c>
      <c r="BJ91" s="12"/>
      <c r="BK91" s="12" t="e">
        <f t="shared" si="207"/>
        <v>#DIV/0!</v>
      </c>
      <c r="BL91" s="12" t="e">
        <f t="shared" si="208"/>
        <v>#DIV/0!</v>
      </c>
      <c r="BM91" s="12" t="e">
        <f t="shared" si="209"/>
        <v>#DIV/0!</v>
      </c>
      <c r="BN91" s="12"/>
      <c r="BO91" s="12">
        <f t="shared" si="210"/>
        <v>0</v>
      </c>
      <c r="BP91" s="12">
        <f t="shared" si="211"/>
        <v>0</v>
      </c>
      <c r="BQ91" s="12">
        <f t="shared" si="212"/>
        <v>0</v>
      </c>
      <c r="BR91" s="12"/>
      <c r="BS91" s="12">
        <f t="shared" si="213"/>
        <v>0</v>
      </c>
      <c r="BT91" s="12">
        <f t="shared" si="214"/>
        <v>0</v>
      </c>
      <c r="BU91" s="12">
        <f t="shared" si="215"/>
        <v>0</v>
      </c>
      <c r="BV91" s="12">
        <f t="shared" si="216"/>
        <v>0</v>
      </c>
      <c r="BW91" s="12">
        <f t="shared" si="217"/>
        <v>0</v>
      </c>
      <c r="BX91" s="12"/>
      <c r="BY91" s="12">
        <v>100000000</v>
      </c>
      <c r="BZ91" s="12">
        <v>100000000</v>
      </c>
      <c r="CA91" s="12">
        <f>SUMIFS('[1]TIẾN ĐỘ %'!$M$6:$M$1034,'[1]TIẾN ĐỘ %'!$G$6:$G$1034,$A91,'[1]TIẾN ĐỘ %'!$F$6:$F$1034,$E91)</f>
        <v>100000000</v>
      </c>
      <c r="CB91" s="12">
        <f t="shared" si="218"/>
        <v>300000000</v>
      </c>
      <c r="CC91" s="12"/>
      <c r="CD91" s="12"/>
      <c r="CE91" s="12"/>
      <c r="CF91" s="12">
        <f t="shared" si="264"/>
        <v>0</v>
      </c>
      <c r="CG91" s="12">
        <f t="shared" si="265"/>
        <v>300000000</v>
      </c>
      <c r="CH91" s="12"/>
      <c r="CI91" s="12"/>
      <c r="CJ91" s="12"/>
      <c r="CK91" s="12">
        <f t="shared" si="266"/>
        <v>0</v>
      </c>
      <c r="CL91" s="12"/>
      <c r="CM91" s="12"/>
      <c r="CN91" s="12"/>
      <c r="CO91" s="12">
        <f t="shared" si="169"/>
        <v>0</v>
      </c>
      <c r="CP91" s="12">
        <f t="shared" si="170"/>
        <v>0</v>
      </c>
      <c r="CQ91" s="12"/>
      <c r="CR91" s="12">
        <v>10392000</v>
      </c>
      <c r="CS91" s="12">
        <v>90360000</v>
      </c>
      <c r="CT91" s="12">
        <v>100752000</v>
      </c>
      <c r="CU91" s="12">
        <v>43164000</v>
      </c>
      <c r="CV91" s="12">
        <v>61164000</v>
      </c>
      <c r="CW91" s="12">
        <v>43164000</v>
      </c>
      <c r="CX91" s="12">
        <v>104328000</v>
      </c>
      <c r="CY91" s="12">
        <f>SUMIFS('[1]DATA THÔ IN'!$P$4:$P$12031,'[1]DATA THÔ IN'!$H$4:$H$12031,$A91,'[1]DATA THÔ IN'!$AC$4:$AC$12031,$E91,'[1]DATA THÔ IN'!$AH$4:$AH$12031,"Tiến độ 1")</f>
        <v>44868000</v>
      </c>
      <c r="CZ91" s="12">
        <f>SUMIFS('[1]DATA THÔ IN'!$P$4:$P$12031,'[1]DATA THÔ IN'!$H$4:$H$12031,$A91,'[1]DATA THÔ IN'!$AC$4:$AC$12031,$E91,'[1]DATA THÔ IN'!$AH$4:$AH$12031,"Tiến độ 2")</f>
        <v>58056000</v>
      </c>
      <c r="DA91" s="12">
        <f>SUMIFS('[1]TIẾN ĐỘ %'!$N$6:$N$1034,'[1]TIẾN ĐỘ %'!$G$6:$G$1034,A91,'[1]TIẾN ĐỘ %'!$F$6:$F$1034,$E91)</f>
        <v>112356000</v>
      </c>
      <c r="DB91" s="12">
        <f t="shared" si="234"/>
        <v>317436000</v>
      </c>
      <c r="DC91" s="12"/>
      <c r="DD91" s="12"/>
      <c r="DE91" s="12"/>
      <c r="DF91" s="12"/>
      <c r="DG91" s="12"/>
      <c r="DH91" s="12"/>
      <c r="DI91" s="12"/>
      <c r="DJ91" s="12"/>
      <c r="DK91" s="12"/>
      <c r="DL91" s="12">
        <f t="shared" si="267"/>
        <v>0</v>
      </c>
      <c r="DM91" s="12">
        <f t="shared" si="268"/>
        <v>317436000</v>
      </c>
      <c r="DN91" s="12"/>
      <c r="DO91" s="12"/>
      <c r="DP91" s="13"/>
      <c r="DQ91" s="14"/>
      <c r="DR91" s="14"/>
      <c r="DS91" s="13"/>
      <c r="DT91" s="12"/>
      <c r="DU91" s="12"/>
      <c r="DV91" s="12"/>
      <c r="DW91" s="12">
        <f t="shared" si="269"/>
        <v>0</v>
      </c>
      <c r="DX91" s="12"/>
      <c r="DY91" s="12"/>
      <c r="DZ91" s="12"/>
      <c r="EA91" s="12"/>
      <c r="EB91" s="12"/>
      <c r="EC91" s="12"/>
      <c r="ED91" s="12"/>
      <c r="EE91" s="12"/>
      <c r="EF91" s="12"/>
      <c r="EG91" s="12">
        <f t="shared" si="171"/>
        <v>0</v>
      </c>
      <c r="EH91" s="12">
        <f t="shared" si="172"/>
        <v>0</v>
      </c>
      <c r="EI91" s="12"/>
      <c r="EJ91" s="15">
        <f t="shared" si="219"/>
        <v>0.10392</v>
      </c>
      <c r="EK91" s="15">
        <f t="shared" si="220"/>
        <v>0.90359999999999996</v>
      </c>
      <c r="EL91" s="15">
        <f t="shared" si="221"/>
        <v>1.00752</v>
      </c>
      <c r="EM91" s="16">
        <f t="shared" si="261"/>
        <v>0.43164000000000002</v>
      </c>
      <c r="EN91" s="16">
        <f t="shared" si="262"/>
        <v>0.61163999999999996</v>
      </c>
      <c r="EO91" s="16">
        <f t="shared" si="263"/>
        <v>1.04328</v>
      </c>
      <c r="EP91" s="16">
        <f t="shared" si="238"/>
        <v>0.44868000000000002</v>
      </c>
      <c r="EQ91" s="16">
        <f t="shared" si="239"/>
        <v>0.58055999999999996</v>
      </c>
      <c r="ER91" s="16">
        <f t="shared" si="240"/>
        <v>1.1235599999999999</v>
      </c>
      <c r="ES91" s="16">
        <f t="shared" si="241"/>
        <v>1.0581199999999999</v>
      </c>
      <c r="ET91" s="16" t="e">
        <f t="shared" si="270"/>
        <v>#DIV/0!</v>
      </c>
      <c r="EU91" s="16" t="e">
        <f t="shared" si="271"/>
        <v>#DIV/0!</v>
      </c>
      <c r="EV91" s="16" t="e">
        <f t="shared" si="272"/>
        <v>#DIV/0!</v>
      </c>
      <c r="EW91" s="16" t="e">
        <f t="shared" si="273"/>
        <v>#DIV/0!</v>
      </c>
      <c r="EX91" s="16" t="e">
        <f t="shared" si="274"/>
        <v>#DIV/0!</v>
      </c>
      <c r="EY91" s="16" t="e">
        <f t="shared" si="275"/>
        <v>#DIV/0!</v>
      </c>
      <c r="EZ91" s="16" t="e">
        <f t="shared" si="276"/>
        <v>#DIV/0!</v>
      </c>
      <c r="FA91" s="16" t="e">
        <f t="shared" si="277"/>
        <v>#DIV/0!</v>
      </c>
      <c r="FB91" s="16" t="e">
        <f t="shared" si="278"/>
        <v>#DIV/0!</v>
      </c>
      <c r="FC91" s="16" t="e">
        <f t="shared" si="279"/>
        <v>#DIV/0!</v>
      </c>
      <c r="FD91" s="16">
        <f t="shared" si="280"/>
        <v>1.0581199999999999</v>
      </c>
      <c r="FE91" s="16" t="e">
        <f t="shared" si="281"/>
        <v>#DIV/0!</v>
      </c>
      <c r="FF91" s="16" t="e">
        <f t="shared" si="282"/>
        <v>#DIV/0!</v>
      </c>
      <c r="FG91" s="16" t="e">
        <f t="shared" si="283"/>
        <v>#DIV/0!</v>
      </c>
      <c r="FH91" s="16" t="e">
        <f t="shared" si="283"/>
        <v>#DIV/0!</v>
      </c>
      <c r="FI91" s="16" t="e">
        <f>+DR91/CI91</f>
        <v>#DIV/0!</v>
      </c>
      <c r="FJ91" s="16" t="e">
        <f t="shared" si="284"/>
        <v>#DIV/0!</v>
      </c>
      <c r="FK91" s="16" t="e">
        <f t="shared" si="284"/>
        <v>#DIV/0!</v>
      </c>
      <c r="FL91" s="16" t="e">
        <f>+DU91/CJ91</f>
        <v>#DIV/0!</v>
      </c>
      <c r="FM91" s="16" t="e">
        <f t="shared" si="285"/>
        <v>#DIV/0!</v>
      </c>
      <c r="FN91" s="16" t="e">
        <f t="shared" si="285"/>
        <v>#DIV/0!</v>
      </c>
      <c r="FO91" s="16" t="e">
        <f t="shared" si="285"/>
        <v>#DIV/0!</v>
      </c>
      <c r="FP91" s="16" t="e">
        <f>+DY91/CL91</f>
        <v>#DIV/0!</v>
      </c>
      <c r="FQ91" s="16" t="e">
        <f>+DZ91/CL91</f>
        <v>#DIV/0!</v>
      </c>
      <c r="FR91" s="17">
        <f t="shared" si="222"/>
        <v>0</v>
      </c>
      <c r="FS91" s="17">
        <f t="shared" si="223"/>
        <v>0</v>
      </c>
      <c r="FT91" s="17">
        <f t="shared" si="224"/>
        <v>0</v>
      </c>
      <c r="FU91" s="18">
        <f t="shared" si="225"/>
        <v>0</v>
      </c>
      <c r="FV91" s="18">
        <f t="shared" si="226"/>
        <v>0</v>
      </c>
      <c r="FW91" s="18">
        <f t="shared" si="227"/>
        <v>0</v>
      </c>
      <c r="FX91" s="18">
        <f t="shared" si="228"/>
        <v>0</v>
      </c>
      <c r="FY91" s="18">
        <f t="shared" si="229"/>
        <v>0</v>
      </c>
      <c r="FZ91" s="19"/>
      <c r="GA91" s="36" t="s">
        <v>1483</v>
      </c>
      <c r="GB91" s="36"/>
      <c r="GC91" s="37"/>
    </row>
    <row r="92" spans="1:185" hidden="1" x14ac:dyDescent="0.25">
      <c r="A92" s="8" t="s">
        <v>1346</v>
      </c>
      <c r="B92" s="8" t="s">
        <v>1254</v>
      </c>
      <c r="C92" s="9" t="s">
        <v>1255</v>
      </c>
      <c r="D92" s="10" t="s">
        <v>483</v>
      </c>
      <c r="E92" s="9" t="s">
        <v>52</v>
      </c>
      <c r="F92" s="9" t="s">
        <v>516</v>
      </c>
      <c r="G92" s="9" t="s">
        <v>475</v>
      </c>
      <c r="H92" s="11">
        <v>3.5000000000000003E-2</v>
      </c>
      <c r="I92" s="11"/>
      <c r="J92" s="11">
        <v>0.01</v>
      </c>
      <c r="K92" s="11">
        <v>0.01</v>
      </c>
      <c r="L92" s="11">
        <v>5.0000000000000001E-3</v>
      </c>
      <c r="M92" s="11">
        <v>5.0000000000000001E-3</v>
      </c>
      <c r="N92" s="11"/>
      <c r="O92" s="12">
        <f t="shared" si="173"/>
        <v>0</v>
      </c>
      <c r="P92" s="12">
        <f t="shared" si="174"/>
        <v>1586807.4</v>
      </c>
      <c r="Q92" s="12">
        <f t="shared" si="175"/>
        <v>0</v>
      </c>
      <c r="R92" s="12">
        <f t="shared" si="176"/>
        <v>3199090.8000000003</v>
      </c>
      <c r="S92" s="12">
        <f t="shared" si="177"/>
        <v>0</v>
      </c>
      <c r="T92" s="12">
        <f t="shared" si="178"/>
        <v>0</v>
      </c>
      <c r="U92" s="12">
        <f t="shared" si="179"/>
        <v>4461774</v>
      </c>
      <c r="V92" s="12">
        <f t="shared" si="180"/>
        <v>4461774</v>
      </c>
      <c r="W92" s="12">
        <f t="shared" si="230"/>
        <v>0</v>
      </c>
      <c r="X92" s="12">
        <f t="shared" si="181"/>
        <v>0</v>
      </c>
      <c r="Y92" s="12">
        <f t="shared" si="182"/>
        <v>1203162</v>
      </c>
      <c r="Z92" s="12">
        <f t="shared" si="183"/>
        <v>0</v>
      </c>
      <c r="AA92" s="12">
        <f t="shared" si="184"/>
        <v>2446738.1999999997</v>
      </c>
      <c r="AB92" s="12">
        <f t="shared" si="185"/>
        <v>5053801.5</v>
      </c>
      <c r="AC92" s="12"/>
      <c r="AD92" s="12"/>
      <c r="AE92" s="12"/>
      <c r="AF92" s="12" t="e">
        <f t="shared" si="186"/>
        <v>#DIV/0!</v>
      </c>
      <c r="AG92" s="12" t="e">
        <f t="shared" si="187"/>
        <v>#DIV/0!</v>
      </c>
      <c r="AH92" s="12">
        <f t="shared" si="188"/>
        <v>0</v>
      </c>
      <c r="AI92" s="12"/>
      <c r="AJ92" s="12"/>
      <c r="AK92" s="12"/>
      <c r="AL92" s="12" t="e">
        <f t="shared" si="189"/>
        <v>#DIV/0!</v>
      </c>
      <c r="AM92" s="12" t="e">
        <f t="shared" si="190"/>
        <v>#DIV/0!</v>
      </c>
      <c r="AN92" s="12">
        <f t="shared" si="191"/>
        <v>0</v>
      </c>
      <c r="AO92" s="12"/>
      <c r="AP92" s="12"/>
      <c r="AQ92" s="12"/>
      <c r="AR92" s="12" t="e">
        <f t="shared" si="192"/>
        <v>#DIV/0!</v>
      </c>
      <c r="AS92" s="12" t="e">
        <f t="shared" si="193"/>
        <v>#DIV/0!</v>
      </c>
      <c r="AT92" s="12" t="e">
        <f t="shared" si="194"/>
        <v>#DIV/0!</v>
      </c>
      <c r="AU92" s="12" t="e">
        <f t="shared" si="195"/>
        <v>#DIV/0!</v>
      </c>
      <c r="AV92" s="12">
        <f t="shared" si="196"/>
        <v>5053801.5</v>
      </c>
      <c r="AW92" s="12"/>
      <c r="AX92" s="12" t="e">
        <f t="shared" si="197"/>
        <v>#DIV/0!</v>
      </c>
      <c r="AY92" s="12" t="e">
        <f t="shared" si="198"/>
        <v>#DIV/0!</v>
      </c>
      <c r="AZ92" s="12" t="e">
        <f t="shared" si="199"/>
        <v>#DIV/0!</v>
      </c>
      <c r="BA92" s="12"/>
      <c r="BB92" s="12">
        <f t="shared" si="200"/>
        <v>0</v>
      </c>
      <c r="BC92" s="12">
        <f t="shared" si="201"/>
        <v>0</v>
      </c>
      <c r="BD92" s="12">
        <f t="shared" si="202"/>
        <v>0</v>
      </c>
      <c r="BE92" s="12"/>
      <c r="BF92" s="12">
        <f t="shared" si="203"/>
        <v>0</v>
      </c>
      <c r="BG92" s="12">
        <f t="shared" si="204"/>
        <v>0</v>
      </c>
      <c r="BH92" s="12">
        <f t="shared" si="205"/>
        <v>0</v>
      </c>
      <c r="BI92" s="12" t="e">
        <f t="shared" si="206"/>
        <v>#DIV/0!</v>
      </c>
      <c r="BJ92" s="12"/>
      <c r="BK92" s="12">
        <f t="shared" si="207"/>
        <v>0</v>
      </c>
      <c r="BL92" s="12">
        <f t="shared" si="208"/>
        <v>0</v>
      </c>
      <c r="BM92" s="12">
        <f t="shared" si="209"/>
        <v>0</v>
      </c>
      <c r="BN92" s="12"/>
      <c r="BO92" s="12">
        <f t="shared" si="210"/>
        <v>0</v>
      </c>
      <c r="BP92" s="12">
        <f t="shared" si="211"/>
        <v>0</v>
      </c>
      <c r="BQ92" s="12">
        <f t="shared" si="212"/>
        <v>0</v>
      </c>
      <c r="BR92" s="12"/>
      <c r="BS92" s="12">
        <f t="shared" si="213"/>
        <v>0</v>
      </c>
      <c r="BT92" s="12">
        <f t="shared" si="214"/>
        <v>0</v>
      </c>
      <c r="BU92" s="12">
        <f t="shared" si="215"/>
        <v>0</v>
      </c>
      <c r="BV92" s="12">
        <f t="shared" si="216"/>
        <v>0</v>
      </c>
      <c r="BW92" s="12">
        <f t="shared" si="217"/>
        <v>0</v>
      </c>
      <c r="BX92" s="12"/>
      <c r="BY92" s="12">
        <v>200000000</v>
      </c>
      <c r="BZ92" s="12">
        <v>200000000</v>
      </c>
      <c r="CA92" s="12">
        <f>SUMIFS('[1]TIẾN ĐỘ %'!$M$6:$M$1034,'[1]TIẾN ĐỘ %'!$G$6:$G$1034,$A92,'[1]TIẾN ĐỘ %'!$F$6:$F$1034,$E92)</f>
        <v>250000000</v>
      </c>
      <c r="CB92" s="12">
        <f t="shared" si="218"/>
        <v>650000000</v>
      </c>
      <c r="CC92" s="12"/>
      <c r="CD92" s="12"/>
      <c r="CE92" s="12"/>
      <c r="CF92" s="12">
        <f t="shared" si="264"/>
        <v>0</v>
      </c>
      <c r="CG92" s="12">
        <f t="shared" si="265"/>
        <v>650000000</v>
      </c>
      <c r="CH92" s="12"/>
      <c r="CI92" s="12"/>
      <c r="CJ92" s="12"/>
      <c r="CK92" s="12">
        <f t="shared" si="266"/>
        <v>0</v>
      </c>
      <c r="CL92" s="12"/>
      <c r="CM92" s="12"/>
      <c r="CN92" s="12"/>
      <c r="CO92" s="12">
        <f t="shared" si="169"/>
        <v>0</v>
      </c>
      <c r="CP92" s="12">
        <f t="shared" si="170"/>
        <v>0</v>
      </c>
      <c r="CQ92" s="12"/>
      <c r="CR92" s="12">
        <v>164436000</v>
      </c>
      <c r="CS92" s="12">
        <v>0</v>
      </c>
      <c r="CT92" s="12">
        <v>331512000</v>
      </c>
      <c r="CU92" s="12">
        <v>0</v>
      </c>
      <c r="CV92" s="12">
        <v>462360000</v>
      </c>
      <c r="CW92" s="12">
        <v>0</v>
      </c>
      <c r="CX92" s="12">
        <v>462360000</v>
      </c>
      <c r="CY92" s="12">
        <f>SUMIFS('[1]DATA THÔ IN'!$P$4:$P$12031,'[1]DATA THÔ IN'!$H$4:$H$12031,$A92,'[1]DATA THÔ IN'!$AC$4:$AC$12031,$E92,'[1]DATA THÔ IN'!$AH$4:$AH$12031,"Tiến độ 1")</f>
        <v>124680000</v>
      </c>
      <c r="CZ92" s="12">
        <f>SUMIFS('[1]DATA THÔ IN'!$P$4:$P$12031,'[1]DATA THÔ IN'!$H$4:$H$12031,$A92,'[1]DATA THÔ IN'!$AC$4:$AC$12031,$E92,'[1]DATA THÔ IN'!$AH$4:$AH$12031,"Tiến độ 2")</f>
        <v>34704000</v>
      </c>
      <c r="DA92" s="12">
        <f>SUMIFS('[1]TIẾN ĐỘ %'!$N$6:$N$1034,'[1]TIẾN ĐỘ %'!$G$6:$G$1034,A92,'[1]TIẾN ĐỘ %'!$F$6:$F$1034,$E92)</f>
        <v>253548000</v>
      </c>
      <c r="DB92" s="12">
        <f t="shared" si="234"/>
        <v>1047420000</v>
      </c>
      <c r="DC92" s="12"/>
      <c r="DD92" s="12"/>
      <c r="DE92" s="12"/>
      <c r="DF92" s="12"/>
      <c r="DG92" s="12"/>
      <c r="DH92" s="12"/>
      <c r="DI92" s="12"/>
      <c r="DJ92" s="12"/>
      <c r="DK92" s="12"/>
      <c r="DL92" s="12">
        <f t="shared" si="267"/>
        <v>0</v>
      </c>
      <c r="DM92" s="12">
        <f t="shared" si="268"/>
        <v>1047420000</v>
      </c>
      <c r="DN92" s="12"/>
      <c r="DO92" s="12"/>
      <c r="DP92" s="13"/>
      <c r="DQ92" s="12"/>
      <c r="DR92" s="12"/>
      <c r="DS92" s="13"/>
      <c r="DT92" s="12"/>
      <c r="DU92" s="12"/>
      <c r="DV92" s="12"/>
      <c r="DW92" s="12">
        <f t="shared" si="269"/>
        <v>0</v>
      </c>
      <c r="DX92" s="12"/>
      <c r="DY92" s="12"/>
      <c r="DZ92" s="12"/>
      <c r="EA92" s="12"/>
      <c r="EB92" s="12"/>
      <c r="EC92" s="12"/>
      <c r="ED92" s="12"/>
      <c r="EE92" s="12"/>
      <c r="EF92" s="12"/>
      <c r="EG92" s="12">
        <f t="shared" si="171"/>
        <v>0</v>
      </c>
      <c r="EH92" s="12">
        <f t="shared" si="172"/>
        <v>0</v>
      </c>
      <c r="EI92" s="12"/>
      <c r="EJ92" s="15">
        <f t="shared" si="219"/>
        <v>0.82218000000000002</v>
      </c>
      <c r="EK92" s="15">
        <f t="shared" si="220"/>
        <v>0</v>
      </c>
      <c r="EL92" s="15">
        <f t="shared" si="221"/>
        <v>1.6575599999999999</v>
      </c>
      <c r="EM92" s="16">
        <f t="shared" si="261"/>
        <v>0</v>
      </c>
      <c r="EN92" s="16">
        <f t="shared" si="262"/>
        <v>2.3117999999999999</v>
      </c>
      <c r="EO92" s="16">
        <f t="shared" si="263"/>
        <v>2.3117999999999999</v>
      </c>
      <c r="EP92" s="16">
        <f t="shared" si="238"/>
        <v>0.49872</v>
      </c>
      <c r="EQ92" s="16">
        <f t="shared" si="239"/>
        <v>0.13881599999999999</v>
      </c>
      <c r="ER92" s="16">
        <f t="shared" si="240"/>
        <v>1.014192</v>
      </c>
      <c r="ES92" s="16">
        <f t="shared" si="241"/>
        <v>1.6114153846153847</v>
      </c>
      <c r="ET92" s="16" t="e">
        <f t="shared" si="270"/>
        <v>#DIV/0!</v>
      </c>
      <c r="EU92" s="16" t="e">
        <f t="shared" si="271"/>
        <v>#DIV/0!</v>
      </c>
      <c r="EV92" s="16" t="e">
        <f t="shared" si="272"/>
        <v>#DIV/0!</v>
      </c>
      <c r="EW92" s="16" t="e">
        <f t="shared" si="273"/>
        <v>#DIV/0!</v>
      </c>
      <c r="EX92" s="16" t="e">
        <f t="shared" si="274"/>
        <v>#DIV/0!</v>
      </c>
      <c r="EY92" s="16" t="e">
        <f t="shared" si="275"/>
        <v>#DIV/0!</v>
      </c>
      <c r="EZ92" s="16" t="e">
        <f t="shared" si="276"/>
        <v>#DIV/0!</v>
      </c>
      <c r="FA92" s="16" t="e">
        <f t="shared" si="277"/>
        <v>#DIV/0!</v>
      </c>
      <c r="FB92" s="16" t="e">
        <f t="shared" si="278"/>
        <v>#DIV/0!</v>
      </c>
      <c r="FC92" s="16" t="e">
        <f t="shared" si="279"/>
        <v>#DIV/0!</v>
      </c>
      <c r="FD92" s="16">
        <f t="shared" si="280"/>
        <v>1.6114153846153847</v>
      </c>
      <c r="FE92" s="16" t="e">
        <f t="shared" si="281"/>
        <v>#DIV/0!</v>
      </c>
      <c r="FF92" s="16" t="e">
        <f t="shared" si="282"/>
        <v>#DIV/0!</v>
      </c>
      <c r="FG92" s="16" t="e">
        <f>+DP92/CH92</f>
        <v>#DIV/0!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 t="e">
        <f t="shared" ref="FN92:FN97" si="286">+DW92/CK92</f>
        <v>#DIV/0!</v>
      </c>
      <c r="FO92" s="16">
        <v>0</v>
      </c>
      <c r="FP92" s="16">
        <v>0</v>
      </c>
      <c r="FQ92" s="16">
        <v>0</v>
      </c>
      <c r="FR92" s="17">
        <f t="shared" si="222"/>
        <v>0</v>
      </c>
      <c r="FS92" s="17">
        <f t="shared" si="223"/>
        <v>0</v>
      </c>
      <c r="FT92" s="17">
        <f t="shared" si="224"/>
        <v>0</v>
      </c>
      <c r="FU92" s="18">
        <f t="shared" si="225"/>
        <v>0</v>
      </c>
      <c r="FV92" s="18">
        <f t="shared" si="226"/>
        <v>0</v>
      </c>
      <c r="FW92" s="18">
        <f t="shared" si="227"/>
        <v>0</v>
      </c>
      <c r="FX92" s="18">
        <f t="shared" si="228"/>
        <v>0</v>
      </c>
      <c r="FY92" s="18">
        <f t="shared" si="229"/>
        <v>0</v>
      </c>
      <c r="FZ92" s="19"/>
      <c r="GA92" s="36" t="str">
        <f>D92</f>
        <v>Lê Văn Tuấn</v>
      </c>
      <c r="GB92" s="36"/>
      <c r="GC92" s="37"/>
    </row>
    <row r="93" spans="1:185" hidden="1" x14ac:dyDescent="0.25">
      <c r="A93" s="8" t="s">
        <v>1297</v>
      </c>
      <c r="B93" s="8" t="s">
        <v>661</v>
      </c>
      <c r="C93" s="9" t="s">
        <v>662</v>
      </c>
      <c r="D93" s="10" t="s">
        <v>483</v>
      </c>
      <c r="E93" s="9" t="s">
        <v>52</v>
      </c>
      <c r="F93" s="9" t="s">
        <v>484</v>
      </c>
      <c r="G93" s="9" t="s">
        <v>485</v>
      </c>
      <c r="H93" s="11">
        <v>3.5000000000000003E-2</v>
      </c>
      <c r="I93" s="11"/>
      <c r="J93" s="11">
        <v>0.01</v>
      </c>
      <c r="K93" s="11">
        <v>0.01</v>
      </c>
      <c r="L93" s="11">
        <v>5.0000000000000001E-3</v>
      </c>
      <c r="M93" s="11">
        <v>5.0000000000000001E-3</v>
      </c>
      <c r="N93" s="11"/>
      <c r="O93" s="12">
        <f t="shared" si="173"/>
        <v>0</v>
      </c>
      <c r="P93" s="12">
        <f t="shared" si="174"/>
        <v>628118.5</v>
      </c>
      <c r="Q93" s="12">
        <f t="shared" si="175"/>
        <v>954027.95</v>
      </c>
      <c r="R93" s="12">
        <f t="shared" si="176"/>
        <v>1912755.45</v>
      </c>
      <c r="S93" s="12">
        <f t="shared" si="177"/>
        <v>0</v>
      </c>
      <c r="T93" s="12">
        <f t="shared" si="178"/>
        <v>577147</v>
      </c>
      <c r="U93" s="12">
        <f t="shared" si="179"/>
        <v>786398</v>
      </c>
      <c r="V93" s="12">
        <f t="shared" si="180"/>
        <v>1363545</v>
      </c>
      <c r="W93" s="12">
        <f t="shared" si="230"/>
        <v>598080</v>
      </c>
      <c r="X93" s="12">
        <f t="shared" si="181"/>
        <v>0</v>
      </c>
      <c r="Y93" s="12">
        <f t="shared" si="182"/>
        <v>847578.79999999993</v>
      </c>
      <c r="Z93" s="12">
        <f t="shared" si="183"/>
        <v>528395.4</v>
      </c>
      <c r="AA93" s="12">
        <f t="shared" si="184"/>
        <v>1678559.5999999999</v>
      </c>
      <c r="AB93" s="12">
        <f t="shared" si="185"/>
        <v>2477430.0249999999</v>
      </c>
      <c r="AC93" s="12"/>
      <c r="AD93" s="12"/>
      <c r="AE93" s="12"/>
      <c r="AF93" s="12" t="e">
        <f t="shared" si="186"/>
        <v>#DIV/0!</v>
      </c>
      <c r="AG93" s="12" t="e">
        <f t="shared" si="187"/>
        <v>#DIV/0!</v>
      </c>
      <c r="AH93" s="12">
        <f t="shared" si="188"/>
        <v>0</v>
      </c>
      <c r="AI93" s="12"/>
      <c r="AJ93" s="12"/>
      <c r="AK93" s="12"/>
      <c r="AL93" s="12" t="e">
        <f t="shared" si="189"/>
        <v>#DIV/0!</v>
      </c>
      <c r="AM93" s="12" t="e">
        <f t="shared" si="190"/>
        <v>#DIV/0!</v>
      </c>
      <c r="AN93" s="12">
        <f t="shared" si="191"/>
        <v>0</v>
      </c>
      <c r="AO93" s="12"/>
      <c r="AP93" s="12"/>
      <c r="AQ93" s="12"/>
      <c r="AR93" s="12" t="e">
        <f t="shared" si="192"/>
        <v>#DIV/0!</v>
      </c>
      <c r="AS93" s="12" t="e">
        <f t="shared" si="193"/>
        <v>#DIV/0!</v>
      </c>
      <c r="AT93" s="12" t="e">
        <f t="shared" si="194"/>
        <v>#DIV/0!</v>
      </c>
      <c r="AU93" s="12" t="e">
        <f t="shared" si="195"/>
        <v>#DIV/0!</v>
      </c>
      <c r="AV93" s="12">
        <f t="shared" si="196"/>
        <v>2477430.0249999999</v>
      </c>
      <c r="AW93" s="12"/>
      <c r="AX93" s="12" t="e">
        <f t="shared" si="197"/>
        <v>#DIV/0!</v>
      </c>
      <c r="AY93" s="12" t="e">
        <f t="shared" si="198"/>
        <v>#DIV/0!</v>
      </c>
      <c r="AZ93" s="12" t="e">
        <f t="shared" si="199"/>
        <v>#DIV/0!</v>
      </c>
      <c r="BA93" s="12"/>
      <c r="BB93" s="12" t="e">
        <f t="shared" si="200"/>
        <v>#DIV/0!</v>
      </c>
      <c r="BC93" s="12" t="e">
        <f t="shared" si="201"/>
        <v>#DIV/0!</v>
      </c>
      <c r="BD93" s="12" t="e">
        <f t="shared" si="202"/>
        <v>#DIV/0!</v>
      </c>
      <c r="BE93" s="12"/>
      <c r="BF93" s="12" t="e">
        <f t="shared" si="203"/>
        <v>#DIV/0!</v>
      </c>
      <c r="BG93" s="12" t="e">
        <f t="shared" si="204"/>
        <v>#DIV/0!</v>
      </c>
      <c r="BH93" s="12" t="e">
        <f t="shared" si="205"/>
        <v>#DIV/0!</v>
      </c>
      <c r="BI93" s="12" t="e">
        <f t="shared" si="206"/>
        <v>#DIV/0!</v>
      </c>
      <c r="BJ93" s="12"/>
      <c r="BK93" s="12" t="e">
        <f t="shared" si="207"/>
        <v>#DIV/0!</v>
      </c>
      <c r="BL93" s="12" t="e">
        <f t="shared" si="208"/>
        <v>#DIV/0!</v>
      </c>
      <c r="BM93" s="12" t="e">
        <f t="shared" si="209"/>
        <v>#DIV/0!</v>
      </c>
      <c r="BN93" s="12"/>
      <c r="BO93" s="12">
        <f t="shared" si="210"/>
        <v>0</v>
      </c>
      <c r="BP93" s="12">
        <f t="shared" si="211"/>
        <v>0</v>
      </c>
      <c r="BQ93" s="12">
        <f t="shared" si="212"/>
        <v>0</v>
      </c>
      <c r="BR93" s="12"/>
      <c r="BS93" s="12">
        <f t="shared" si="213"/>
        <v>0</v>
      </c>
      <c r="BT93" s="12">
        <f t="shared" si="214"/>
        <v>0</v>
      </c>
      <c r="BU93" s="12">
        <f t="shared" si="215"/>
        <v>0</v>
      </c>
      <c r="BV93" s="12">
        <f t="shared" si="216"/>
        <v>0</v>
      </c>
      <c r="BW93" s="12">
        <f t="shared" si="217"/>
        <v>0</v>
      </c>
      <c r="BX93" s="12"/>
      <c r="BY93" s="12">
        <v>160000000</v>
      </c>
      <c r="BZ93" s="12">
        <v>132000000</v>
      </c>
      <c r="CA93" s="12">
        <f>SUMIFS('[1]TIẾN ĐỘ %'!$M$6:$M$1034,'[1]TIẾN ĐỘ %'!$G$6:$G$1034,$A93,'[1]TIẾN ĐỘ %'!$F$6:$F$1034,$E93)</f>
        <v>140000000</v>
      </c>
      <c r="CB93" s="12">
        <f t="shared" si="218"/>
        <v>432000000</v>
      </c>
      <c r="CC93" s="12"/>
      <c r="CD93" s="12"/>
      <c r="CE93" s="12"/>
      <c r="CF93" s="12">
        <f t="shared" si="264"/>
        <v>0</v>
      </c>
      <c r="CG93" s="12">
        <f t="shared" si="265"/>
        <v>432000000</v>
      </c>
      <c r="CH93" s="12"/>
      <c r="CI93" s="12"/>
      <c r="CJ93" s="12"/>
      <c r="CK93" s="12">
        <f t="shared" si="266"/>
        <v>0</v>
      </c>
      <c r="CL93" s="12"/>
      <c r="CM93" s="12"/>
      <c r="CN93" s="12"/>
      <c r="CO93" s="12">
        <f t="shared" si="169"/>
        <v>0</v>
      </c>
      <c r="CP93" s="12">
        <f t="shared" si="170"/>
        <v>0</v>
      </c>
      <c r="CQ93" s="12"/>
      <c r="CR93" s="12">
        <v>65090000</v>
      </c>
      <c r="CS93" s="12">
        <v>98863000</v>
      </c>
      <c r="CT93" s="12">
        <v>198213000</v>
      </c>
      <c r="CU93" s="12">
        <v>59808000</v>
      </c>
      <c r="CV93" s="12">
        <v>81492000</v>
      </c>
      <c r="CW93" s="12">
        <v>59808000</v>
      </c>
      <c r="CX93" s="12">
        <v>141300000</v>
      </c>
      <c r="CY93" s="12">
        <f>SUMIFS('[1]DATA THÔ IN'!$P$4:$P$12031,'[1]DATA THÔ IN'!$H$4:$H$12031,$A93,'[1]DATA THÔ IN'!$AC$4:$AC$12031,$E93,'[1]DATA THÔ IN'!$AH$4:$AH$12031,"Tiến độ 1")</f>
        <v>87832000</v>
      </c>
      <c r="CZ93" s="12">
        <f>SUMIFS('[1]DATA THÔ IN'!$P$4:$P$12031,'[1]DATA THÔ IN'!$H$4:$H$12031,$A93,'[1]DATA THÔ IN'!$AC$4:$AC$12031,$E93,'[1]DATA THÔ IN'!$AH$4:$AH$12031,"Tiến độ 2")</f>
        <v>54756000</v>
      </c>
      <c r="DA93" s="12">
        <f>SUMIFS('[1]TIẾN ĐỘ %'!$N$6:$N$1034,'[1]TIẾN ĐỘ %'!$G$6:$G$1034,A93,'[1]TIẾN ĐỘ %'!$F$6:$F$1034,$E93)</f>
        <v>173944000</v>
      </c>
      <c r="DB93" s="12">
        <f t="shared" si="234"/>
        <v>513457000</v>
      </c>
      <c r="DC93" s="12"/>
      <c r="DD93" s="12"/>
      <c r="DE93" s="12"/>
      <c r="DF93" s="12"/>
      <c r="DG93" s="12"/>
      <c r="DH93" s="12"/>
      <c r="DI93" s="12"/>
      <c r="DJ93" s="12"/>
      <c r="DK93" s="12"/>
      <c r="DL93" s="12">
        <f t="shared" si="267"/>
        <v>0</v>
      </c>
      <c r="DM93" s="12">
        <f t="shared" si="268"/>
        <v>513457000</v>
      </c>
      <c r="DN93" s="12"/>
      <c r="DO93" s="14"/>
      <c r="DP93" s="13"/>
      <c r="DQ93" s="12"/>
      <c r="DR93" s="14"/>
      <c r="DS93" s="13"/>
      <c r="DT93" s="12"/>
      <c r="DU93" s="12"/>
      <c r="DV93" s="12"/>
      <c r="DW93" s="12">
        <f t="shared" si="269"/>
        <v>0</v>
      </c>
      <c r="DX93" s="12"/>
      <c r="DY93" s="12"/>
      <c r="DZ93" s="12"/>
      <c r="EA93" s="12"/>
      <c r="EB93" s="12"/>
      <c r="EC93" s="12"/>
      <c r="ED93" s="12"/>
      <c r="EE93" s="12"/>
      <c r="EF93" s="12"/>
      <c r="EG93" s="12">
        <f t="shared" si="171"/>
        <v>0</v>
      </c>
      <c r="EH93" s="12">
        <f t="shared" si="172"/>
        <v>0</v>
      </c>
      <c r="EI93" s="12"/>
      <c r="EJ93" s="15">
        <f t="shared" si="219"/>
        <v>0.40681250000000002</v>
      </c>
      <c r="EK93" s="15">
        <f t="shared" si="220"/>
        <v>0.61789375000000002</v>
      </c>
      <c r="EL93" s="15">
        <f t="shared" si="221"/>
        <v>1.2388312500000001</v>
      </c>
      <c r="EM93" s="16">
        <f t="shared" si="261"/>
        <v>0.4530909090909091</v>
      </c>
      <c r="EN93" s="16">
        <f t="shared" si="262"/>
        <v>0.61736363636363634</v>
      </c>
      <c r="EO93" s="16">
        <f t="shared" si="263"/>
        <v>1.0704545454545455</v>
      </c>
      <c r="EP93" s="16">
        <f t="shared" si="238"/>
        <v>0.62737142857142858</v>
      </c>
      <c r="EQ93" s="16">
        <f t="shared" si="239"/>
        <v>0.39111428571428569</v>
      </c>
      <c r="ER93" s="16">
        <f t="shared" si="240"/>
        <v>1.2424571428571429</v>
      </c>
      <c r="ES93" s="16">
        <f t="shared" si="241"/>
        <v>1.1885578703703703</v>
      </c>
      <c r="ET93" s="16" t="e">
        <f t="shared" si="270"/>
        <v>#DIV/0!</v>
      </c>
      <c r="EU93" s="16" t="e">
        <f t="shared" si="271"/>
        <v>#DIV/0!</v>
      </c>
      <c r="EV93" s="16" t="e">
        <f t="shared" si="272"/>
        <v>#DIV/0!</v>
      </c>
      <c r="EW93" s="16" t="e">
        <f t="shared" si="273"/>
        <v>#DIV/0!</v>
      </c>
      <c r="EX93" s="16" t="e">
        <f t="shared" si="274"/>
        <v>#DIV/0!</v>
      </c>
      <c r="EY93" s="16" t="e">
        <f t="shared" si="275"/>
        <v>#DIV/0!</v>
      </c>
      <c r="EZ93" s="16" t="e">
        <f t="shared" si="276"/>
        <v>#DIV/0!</v>
      </c>
      <c r="FA93" s="16" t="e">
        <f t="shared" si="277"/>
        <v>#DIV/0!</v>
      </c>
      <c r="FB93" s="16" t="e">
        <f t="shared" si="278"/>
        <v>#DIV/0!</v>
      </c>
      <c r="FC93" s="16" t="e">
        <f t="shared" si="279"/>
        <v>#DIV/0!</v>
      </c>
      <c r="FD93" s="16">
        <f t="shared" si="280"/>
        <v>1.1885578703703703</v>
      </c>
      <c r="FE93" s="16" t="e">
        <f t="shared" si="281"/>
        <v>#DIV/0!</v>
      </c>
      <c r="FF93" s="16" t="e">
        <f t="shared" si="282"/>
        <v>#DIV/0!</v>
      </c>
      <c r="FG93" s="16" t="e">
        <f>+DP93/CH93</f>
        <v>#DIV/0!</v>
      </c>
      <c r="FH93" s="16" t="e">
        <f>+DQ93/CI93</f>
        <v>#DIV/0!</v>
      </c>
      <c r="FI93" s="16" t="e">
        <f>+DR93/CI93</f>
        <v>#DIV/0!</v>
      </c>
      <c r="FJ93" s="16" t="e">
        <f t="shared" ref="FJ93:FK97" si="287">+DS93/CI93</f>
        <v>#DIV/0!</v>
      </c>
      <c r="FK93" s="16" t="e">
        <f t="shared" si="287"/>
        <v>#DIV/0!</v>
      </c>
      <c r="FL93" s="16" t="e">
        <f t="shared" ref="FL93:FL98" si="288">+DU93/CJ93</f>
        <v>#DIV/0!</v>
      </c>
      <c r="FM93" s="16" t="e">
        <f t="shared" ref="FM93:FM98" si="289">+DV93/CJ93</f>
        <v>#DIV/0!</v>
      </c>
      <c r="FN93" s="16" t="e">
        <f t="shared" si="286"/>
        <v>#DIV/0!</v>
      </c>
      <c r="FO93" s="16" t="e">
        <f t="shared" ref="FO93:FO98" si="290">+DX93/CL93</f>
        <v>#DIV/0!</v>
      </c>
      <c r="FP93" s="16" t="e">
        <f t="shared" ref="FP93:FP98" si="291">+DY93/CL93</f>
        <v>#DIV/0!</v>
      </c>
      <c r="FQ93" s="16" t="e">
        <f t="shared" ref="FQ93:FQ98" si="292">+DZ93/CL93</f>
        <v>#DIV/0!</v>
      </c>
      <c r="FR93" s="17">
        <f t="shared" si="222"/>
        <v>0</v>
      </c>
      <c r="FS93" s="17">
        <f t="shared" si="223"/>
        <v>0</v>
      </c>
      <c r="FT93" s="17">
        <f t="shared" si="224"/>
        <v>0</v>
      </c>
      <c r="FU93" s="18">
        <f t="shared" si="225"/>
        <v>0</v>
      </c>
      <c r="FV93" s="18">
        <f t="shared" si="226"/>
        <v>0</v>
      </c>
      <c r="FW93" s="18">
        <f t="shared" si="227"/>
        <v>0</v>
      </c>
      <c r="FX93" s="18">
        <f t="shared" si="228"/>
        <v>0</v>
      </c>
      <c r="FY93" s="18">
        <f t="shared" si="229"/>
        <v>0</v>
      </c>
      <c r="FZ93" s="19"/>
      <c r="GA93" s="36" t="s">
        <v>483</v>
      </c>
      <c r="GB93" s="36"/>
      <c r="GC93" s="37"/>
    </row>
    <row r="94" spans="1:185" hidden="1" x14ac:dyDescent="0.25">
      <c r="A94" s="8" t="s">
        <v>1301</v>
      </c>
      <c r="B94" s="8" t="s">
        <v>667</v>
      </c>
      <c r="C94" s="9" t="s">
        <v>668</v>
      </c>
      <c r="D94" s="10" t="s">
        <v>497</v>
      </c>
      <c r="E94" s="9" t="s">
        <v>52</v>
      </c>
      <c r="F94" s="9" t="s">
        <v>498</v>
      </c>
      <c r="G94" s="9" t="s">
        <v>485</v>
      </c>
      <c r="H94" s="11">
        <v>3.5000000000000003E-2</v>
      </c>
      <c r="I94" s="11"/>
      <c r="J94" s="11">
        <v>0.01</v>
      </c>
      <c r="K94" s="11">
        <v>0.01</v>
      </c>
      <c r="L94" s="11">
        <v>5.0000000000000001E-3</v>
      </c>
      <c r="M94" s="11">
        <v>5.0000000000000001E-3</v>
      </c>
      <c r="N94" s="11"/>
      <c r="O94" s="12">
        <f t="shared" si="173"/>
        <v>0</v>
      </c>
      <c r="P94" s="12">
        <f t="shared" si="174"/>
        <v>0</v>
      </c>
      <c r="Q94" s="12">
        <f t="shared" si="175"/>
        <v>0</v>
      </c>
      <c r="R94" s="12">
        <f t="shared" si="176"/>
        <v>1865306.4000000001</v>
      </c>
      <c r="S94" s="12">
        <f t="shared" si="177"/>
        <v>0</v>
      </c>
      <c r="T94" s="12">
        <f t="shared" si="178"/>
        <v>761675</v>
      </c>
      <c r="U94" s="12">
        <f t="shared" si="179"/>
        <v>929990</v>
      </c>
      <c r="V94" s="12">
        <f t="shared" si="180"/>
        <v>2275181</v>
      </c>
      <c r="W94" s="12">
        <f t="shared" si="230"/>
        <v>789300</v>
      </c>
      <c r="X94" s="12">
        <f t="shared" si="181"/>
        <v>0</v>
      </c>
      <c r="Y94" s="12">
        <f t="shared" si="182"/>
        <v>774817.79999999993</v>
      </c>
      <c r="Z94" s="12">
        <f t="shared" si="183"/>
        <v>0</v>
      </c>
      <c r="AA94" s="12">
        <f t="shared" si="184"/>
        <v>2141914</v>
      </c>
      <c r="AB94" s="12">
        <f t="shared" si="185"/>
        <v>3141200.4499999997</v>
      </c>
      <c r="AC94" s="12"/>
      <c r="AD94" s="12"/>
      <c r="AE94" s="12"/>
      <c r="AF94" s="12" t="e">
        <f t="shared" si="186"/>
        <v>#DIV/0!</v>
      </c>
      <c r="AG94" s="12" t="e">
        <f t="shared" si="187"/>
        <v>#DIV/0!</v>
      </c>
      <c r="AH94" s="12">
        <f t="shared" si="188"/>
        <v>0</v>
      </c>
      <c r="AI94" s="12"/>
      <c r="AJ94" s="12"/>
      <c r="AK94" s="12"/>
      <c r="AL94" s="12" t="e">
        <f t="shared" si="189"/>
        <v>#DIV/0!</v>
      </c>
      <c r="AM94" s="12" t="e">
        <f t="shared" si="190"/>
        <v>#DIV/0!</v>
      </c>
      <c r="AN94" s="12">
        <f t="shared" si="191"/>
        <v>0</v>
      </c>
      <c r="AO94" s="12"/>
      <c r="AP94" s="12"/>
      <c r="AQ94" s="12"/>
      <c r="AR94" s="12" t="e">
        <f t="shared" si="192"/>
        <v>#DIV/0!</v>
      </c>
      <c r="AS94" s="12" t="e">
        <f t="shared" si="193"/>
        <v>#DIV/0!</v>
      </c>
      <c r="AT94" s="12" t="e">
        <f t="shared" si="194"/>
        <v>#DIV/0!</v>
      </c>
      <c r="AU94" s="12" t="e">
        <f t="shared" si="195"/>
        <v>#DIV/0!</v>
      </c>
      <c r="AV94" s="12">
        <f t="shared" si="196"/>
        <v>3141200.4499999997</v>
      </c>
      <c r="AW94" s="12"/>
      <c r="AX94" s="12" t="e">
        <f t="shared" si="197"/>
        <v>#DIV/0!</v>
      </c>
      <c r="AY94" s="12" t="e">
        <f t="shared" si="198"/>
        <v>#DIV/0!</v>
      </c>
      <c r="AZ94" s="12" t="e">
        <f t="shared" si="199"/>
        <v>#DIV/0!</v>
      </c>
      <c r="BA94" s="12"/>
      <c r="BB94" s="12" t="e">
        <f t="shared" si="200"/>
        <v>#DIV/0!</v>
      </c>
      <c r="BC94" s="12" t="e">
        <f t="shared" si="201"/>
        <v>#DIV/0!</v>
      </c>
      <c r="BD94" s="12" t="e">
        <f t="shared" si="202"/>
        <v>#DIV/0!</v>
      </c>
      <c r="BE94" s="12"/>
      <c r="BF94" s="12" t="e">
        <f t="shared" si="203"/>
        <v>#DIV/0!</v>
      </c>
      <c r="BG94" s="12" t="e">
        <f t="shared" si="204"/>
        <v>#DIV/0!</v>
      </c>
      <c r="BH94" s="12" t="e">
        <f t="shared" si="205"/>
        <v>#DIV/0!</v>
      </c>
      <c r="BI94" s="12" t="e">
        <f t="shared" si="206"/>
        <v>#DIV/0!</v>
      </c>
      <c r="BJ94" s="12"/>
      <c r="BK94" s="12" t="e">
        <f t="shared" si="207"/>
        <v>#DIV/0!</v>
      </c>
      <c r="BL94" s="12" t="e">
        <f t="shared" si="208"/>
        <v>#DIV/0!</v>
      </c>
      <c r="BM94" s="12" t="e">
        <f t="shared" si="209"/>
        <v>#DIV/0!</v>
      </c>
      <c r="BN94" s="12"/>
      <c r="BO94" s="12">
        <f t="shared" si="210"/>
        <v>0</v>
      </c>
      <c r="BP94" s="12">
        <f t="shared" si="211"/>
        <v>0</v>
      </c>
      <c r="BQ94" s="12">
        <f t="shared" si="212"/>
        <v>0</v>
      </c>
      <c r="BR94" s="12"/>
      <c r="BS94" s="12">
        <f t="shared" si="213"/>
        <v>0</v>
      </c>
      <c r="BT94" s="12">
        <f t="shared" si="214"/>
        <v>0</v>
      </c>
      <c r="BU94" s="12">
        <f t="shared" si="215"/>
        <v>0</v>
      </c>
      <c r="BV94" s="12">
        <f t="shared" si="216"/>
        <v>0</v>
      </c>
      <c r="BW94" s="12">
        <f t="shared" si="217"/>
        <v>0</v>
      </c>
      <c r="BX94" s="12"/>
      <c r="BY94" s="12">
        <v>190000000</v>
      </c>
      <c r="BZ94" s="12">
        <v>160000000</v>
      </c>
      <c r="CA94" s="12">
        <f>SUMIFS('[1]TIẾN ĐỘ %'!$M$6:$M$1034,'[1]TIẾN ĐỘ %'!$G$6:$G$1034,$A94,'[1]TIẾN ĐỘ %'!$F$6:$F$1034,$E94)</f>
        <v>190000000</v>
      </c>
      <c r="CB94" s="12">
        <f t="shared" si="218"/>
        <v>540000000</v>
      </c>
      <c r="CC94" s="12"/>
      <c r="CD94" s="12"/>
      <c r="CE94" s="12"/>
      <c r="CF94" s="12">
        <f t="shared" si="264"/>
        <v>0</v>
      </c>
      <c r="CG94" s="12">
        <f t="shared" si="265"/>
        <v>540000000</v>
      </c>
      <c r="CH94" s="12"/>
      <c r="CI94" s="12"/>
      <c r="CJ94" s="12"/>
      <c r="CK94" s="12">
        <f t="shared" si="266"/>
        <v>0</v>
      </c>
      <c r="CL94" s="12"/>
      <c r="CM94" s="12"/>
      <c r="CN94" s="12"/>
      <c r="CO94" s="12">
        <f t="shared" si="169"/>
        <v>0</v>
      </c>
      <c r="CP94" s="12">
        <f t="shared" si="170"/>
        <v>0</v>
      </c>
      <c r="CQ94" s="12"/>
      <c r="CR94" s="12">
        <v>30102000</v>
      </c>
      <c r="CS94" s="12">
        <v>85104000</v>
      </c>
      <c r="CT94" s="12">
        <v>193296000</v>
      </c>
      <c r="CU94" s="12">
        <v>78930000</v>
      </c>
      <c r="CV94" s="12">
        <v>96372000</v>
      </c>
      <c r="CW94" s="12">
        <v>78930000</v>
      </c>
      <c r="CX94" s="12">
        <v>235770000</v>
      </c>
      <c r="CY94" s="12">
        <f>SUMIFS('[1]DATA THÔ IN'!$P$4:$P$12031,'[1]DATA THÔ IN'!$H$4:$H$12031,$A94,'[1]DATA THÔ IN'!$AC$4:$AC$12031,$E94,'[1]DATA THÔ IN'!$AH$4:$AH$12031,"Tiến độ 1")</f>
        <v>80292000</v>
      </c>
      <c r="CZ94" s="12">
        <f>SUMIFS('[1]DATA THÔ IN'!$P$4:$P$12031,'[1]DATA THÔ IN'!$H$4:$H$12031,$A94,'[1]DATA THÔ IN'!$AC$4:$AC$12031,$E94,'[1]DATA THÔ IN'!$AH$4:$AH$12031,"Tiến độ 2")</f>
        <v>37320000</v>
      </c>
      <c r="DA94" s="12">
        <f>SUMIFS('[1]TIẾN ĐỘ %'!$N$6:$N$1034,'[1]TIẾN ĐỘ %'!$G$6:$G$1034,A94,'[1]TIẾN ĐỘ %'!$F$6:$F$1034,$E94)</f>
        <v>221960000</v>
      </c>
      <c r="DB94" s="12">
        <f t="shared" si="234"/>
        <v>651026000</v>
      </c>
      <c r="DC94" s="12"/>
      <c r="DD94" s="12"/>
      <c r="DE94" s="12"/>
      <c r="DF94" s="12"/>
      <c r="DG94" s="12"/>
      <c r="DH94" s="12"/>
      <c r="DI94" s="12"/>
      <c r="DJ94" s="12"/>
      <c r="DK94" s="12"/>
      <c r="DL94" s="12">
        <f t="shared" si="267"/>
        <v>0</v>
      </c>
      <c r="DM94" s="12">
        <f t="shared" si="268"/>
        <v>651026000</v>
      </c>
      <c r="DN94" s="12"/>
      <c r="DO94" s="12"/>
      <c r="DP94" s="13"/>
      <c r="DQ94" s="14"/>
      <c r="DR94" s="12"/>
      <c r="DS94" s="13"/>
      <c r="DT94" s="12"/>
      <c r="DU94" s="12"/>
      <c r="DV94" s="12"/>
      <c r="DW94" s="12">
        <f t="shared" si="269"/>
        <v>0</v>
      </c>
      <c r="DX94" s="12"/>
      <c r="DY94" s="12"/>
      <c r="DZ94" s="12"/>
      <c r="EA94" s="12"/>
      <c r="EB94" s="12"/>
      <c r="EC94" s="12"/>
      <c r="ED94" s="12"/>
      <c r="EE94" s="12"/>
      <c r="EF94" s="12"/>
      <c r="EG94" s="12">
        <f t="shared" si="171"/>
        <v>0</v>
      </c>
      <c r="EH94" s="12">
        <f t="shared" si="172"/>
        <v>0</v>
      </c>
      <c r="EI94" s="12"/>
      <c r="EJ94" s="15">
        <f t="shared" si="219"/>
        <v>0.15843157894736842</v>
      </c>
      <c r="EK94" s="15">
        <f t="shared" si="220"/>
        <v>0.44791578947368421</v>
      </c>
      <c r="EL94" s="15">
        <f t="shared" si="221"/>
        <v>1.0173473684210526</v>
      </c>
      <c r="EM94" s="16">
        <f t="shared" si="261"/>
        <v>0.49331249999999999</v>
      </c>
      <c r="EN94" s="16">
        <f t="shared" si="262"/>
        <v>0.602325</v>
      </c>
      <c r="EO94" s="16">
        <f t="shared" si="263"/>
        <v>1.4735625000000001</v>
      </c>
      <c r="EP94" s="16">
        <f t="shared" si="238"/>
        <v>0.42258947368421051</v>
      </c>
      <c r="EQ94" s="16">
        <f t="shared" si="239"/>
        <v>0.19642105263157894</v>
      </c>
      <c r="ER94" s="16">
        <f t="shared" si="240"/>
        <v>1.1682105263157894</v>
      </c>
      <c r="ES94" s="16">
        <f t="shared" si="241"/>
        <v>1.2056037037037037</v>
      </c>
      <c r="ET94" s="16" t="e">
        <f t="shared" si="270"/>
        <v>#DIV/0!</v>
      </c>
      <c r="EU94" s="16" t="e">
        <f t="shared" si="271"/>
        <v>#DIV/0!</v>
      </c>
      <c r="EV94" s="16" t="e">
        <f t="shared" si="272"/>
        <v>#DIV/0!</v>
      </c>
      <c r="EW94" s="16" t="e">
        <f t="shared" si="273"/>
        <v>#DIV/0!</v>
      </c>
      <c r="EX94" s="16" t="e">
        <f t="shared" si="274"/>
        <v>#DIV/0!</v>
      </c>
      <c r="EY94" s="16" t="e">
        <f t="shared" si="275"/>
        <v>#DIV/0!</v>
      </c>
      <c r="EZ94" s="16" t="e">
        <f t="shared" si="276"/>
        <v>#DIV/0!</v>
      </c>
      <c r="FA94" s="21" t="e">
        <f t="shared" si="277"/>
        <v>#DIV/0!</v>
      </c>
      <c r="FB94" s="16" t="e">
        <f t="shared" si="278"/>
        <v>#DIV/0!</v>
      </c>
      <c r="FC94" s="16" t="e">
        <f t="shared" si="279"/>
        <v>#DIV/0!</v>
      </c>
      <c r="FD94" s="16">
        <f t="shared" si="280"/>
        <v>1.2056037037037037</v>
      </c>
      <c r="FE94" s="16" t="e">
        <f t="shared" si="281"/>
        <v>#DIV/0!</v>
      </c>
      <c r="FF94" s="16" t="e">
        <f t="shared" si="282"/>
        <v>#DIV/0!</v>
      </c>
      <c r="FG94" s="16" t="e">
        <f>+DP94/CH94</f>
        <v>#DIV/0!</v>
      </c>
      <c r="FH94" s="16" t="e">
        <f>+DQ94/CI94</f>
        <v>#DIV/0!</v>
      </c>
      <c r="FI94" s="16" t="e">
        <f>+DR94/CI94</f>
        <v>#DIV/0!</v>
      </c>
      <c r="FJ94" s="16" t="e">
        <f t="shared" si="287"/>
        <v>#DIV/0!</v>
      </c>
      <c r="FK94" s="16" t="e">
        <f t="shared" si="287"/>
        <v>#DIV/0!</v>
      </c>
      <c r="FL94" s="16" t="e">
        <f t="shared" si="288"/>
        <v>#DIV/0!</v>
      </c>
      <c r="FM94" s="16" t="e">
        <f t="shared" si="289"/>
        <v>#DIV/0!</v>
      </c>
      <c r="FN94" s="16" t="e">
        <f t="shared" si="286"/>
        <v>#DIV/0!</v>
      </c>
      <c r="FO94" s="16" t="e">
        <f t="shared" si="290"/>
        <v>#DIV/0!</v>
      </c>
      <c r="FP94" s="16" t="e">
        <f t="shared" si="291"/>
        <v>#DIV/0!</v>
      </c>
      <c r="FQ94" s="16" t="e">
        <f t="shared" si="292"/>
        <v>#DIV/0!</v>
      </c>
      <c r="FR94" s="17">
        <f t="shared" si="222"/>
        <v>0</v>
      </c>
      <c r="FS94" s="17">
        <f t="shared" si="223"/>
        <v>0</v>
      </c>
      <c r="FT94" s="17">
        <f t="shared" si="224"/>
        <v>0</v>
      </c>
      <c r="FU94" s="18">
        <f t="shared" si="225"/>
        <v>0</v>
      </c>
      <c r="FV94" s="18">
        <f t="shared" si="226"/>
        <v>0</v>
      </c>
      <c r="FW94" s="18">
        <f t="shared" si="227"/>
        <v>0</v>
      </c>
      <c r="FX94" s="18">
        <f t="shared" si="228"/>
        <v>0</v>
      </c>
      <c r="FY94" s="18">
        <f t="shared" si="229"/>
        <v>0</v>
      </c>
      <c r="FZ94" s="19"/>
      <c r="GA94" s="36" t="s">
        <v>497</v>
      </c>
      <c r="GB94" s="36"/>
      <c r="GC94" s="37"/>
    </row>
    <row r="95" spans="1:185" hidden="1" x14ac:dyDescent="0.25">
      <c r="A95" s="8" t="s">
        <v>1302</v>
      </c>
      <c r="B95" s="8" t="s">
        <v>669</v>
      </c>
      <c r="C95" s="9" t="s">
        <v>670</v>
      </c>
      <c r="D95" s="10" t="s">
        <v>483</v>
      </c>
      <c r="E95" s="9" t="s">
        <v>52</v>
      </c>
      <c r="F95" s="9" t="s">
        <v>484</v>
      </c>
      <c r="G95" s="9" t="s">
        <v>485</v>
      </c>
      <c r="H95" s="11">
        <v>3.5000000000000003E-2</v>
      </c>
      <c r="I95" s="11"/>
      <c r="J95" s="11">
        <v>0.01</v>
      </c>
      <c r="K95" s="11">
        <v>0.01</v>
      </c>
      <c r="L95" s="11">
        <v>5.0000000000000001E-3</v>
      </c>
      <c r="M95" s="11">
        <v>5.0000000000000001E-3</v>
      </c>
      <c r="N95" s="11"/>
      <c r="O95" s="12">
        <f t="shared" si="173"/>
        <v>0</v>
      </c>
      <c r="P95" s="12">
        <f t="shared" si="174"/>
        <v>2510601.9</v>
      </c>
      <c r="Q95" s="12">
        <f t="shared" si="175"/>
        <v>3486969.6</v>
      </c>
      <c r="R95" s="12">
        <f t="shared" si="176"/>
        <v>5997571.5</v>
      </c>
      <c r="S95" s="12">
        <f t="shared" si="177"/>
        <v>0</v>
      </c>
      <c r="T95" s="12">
        <f t="shared" si="178"/>
        <v>2787769</v>
      </c>
      <c r="U95" s="12">
        <f t="shared" si="179"/>
        <v>4292127</v>
      </c>
      <c r="V95" s="12">
        <f t="shared" si="180"/>
        <v>7629946</v>
      </c>
      <c r="W95" s="12">
        <f t="shared" si="230"/>
        <v>2888880</v>
      </c>
      <c r="X95" s="12">
        <f t="shared" si="181"/>
        <v>0</v>
      </c>
      <c r="Y95" s="12">
        <f t="shared" si="182"/>
        <v>2566475.4</v>
      </c>
      <c r="Z95" s="12">
        <f t="shared" si="183"/>
        <v>0</v>
      </c>
      <c r="AA95" s="12">
        <f t="shared" si="184"/>
        <v>5983038.5999999996</v>
      </c>
      <c r="AB95" s="12">
        <f t="shared" si="185"/>
        <v>9805278.1500000004</v>
      </c>
      <c r="AC95" s="12"/>
      <c r="AD95" s="12"/>
      <c r="AE95" s="12"/>
      <c r="AF95" s="12" t="e">
        <f t="shared" si="186"/>
        <v>#DIV/0!</v>
      </c>
      <c r="AG95" s="12" t="e">
        <f t="shared" si="187"/>
        <v>#DIV/0!</v>
      </c>
      <c r="AH95" s="12">
        <f t="shared" si="188"/>
        <v>0</v>
      </c>
      <c r="AI95" s="12"/>
      <c r="AJ95" s="12"/>
      <c r="AK95" s="12"/>
      <c r="AL95" s="12" t="e">
        <f t="shared" si="189"/>
        <v>#DIV/0!</v>
      </c>
      <c r="AM95" s="12" t="e">
        <f t="shared" si="190"/>
        <v>#DIV/0!</v>
      </c>
      <c r="AN95" s="12">
        <f t="shared" si="191"/>
        <v>0</v>
      </c>
      <c r="AO95" s="12"/>
      <c r="AP95" s="12"/>
      <c r="AQ95" s="12"/>
      <c r="AR95" s="12" t="e">
        <f t="shared" si="192"/>
        <v>#DIV/0!</v>
      </c>
      <c r="AS95" s="12" t="e">
        <f t="shared" si="193"/>
        <v>#DIV/0!</v>
      </c>
      <c r="AT95" s="12" t="e">
        <f t="shared" si="194"/>
        <v>#DIV/0!</v>
      </c>
      <c r="AU95" s="12" t="e">
        <f t="shared" si="195"/>
        <v>#DIV/0!</v>
      </c>
      <c r="AV95" s="12">
        <f t="shared" si="196"/>
        <v>9805278.1500000004</v>
      </c>
      <c r="AW95" s="12"/>
      <c r="AX95" s="12" t="e">
        <f t="shared" si="197"/>
        <v>#DIV/0!</v>
      </c>
      <c r="AY95" s="12" t="e">
        <f t="shared" si="198"/>
        <v>#DIV/0!</v>
      </c>
      <c r="AZ95" s="12" t="e">
        <f t="shared" si="199"/>
        <v>#DIV/0!</v>
      </c>
      <c r="BA95" s="12"/>
      <c r="BB95" s="12" t="e">
        <f t="shared" si="200"/>
        <v>#DIV/0!</v>
      </c>
      <c r="BC95" s="12" t="e">
        <f t="shared" si="201"/>
        <v>#DIV/0!</v>
      </c>
      <c r="BD95" s="12" t="e">
        <f t="shared" si="202"/>
        <v>#DIV/0!</v>
      </c>
      <c r="BE95" s="12"/>
      <c r="BF95" s="12" t="e">
        <f t="shared" si="203"/>
        <v>#DIV/0!</v>
      </c>
      <c r="BG95" s="12" t="e">
        <f t="shared" si="204"/>
        <v>#DIV/0!</v>
      </c>
      <c r="BH95" s="12" t="e">
        <f t="shared" si="205"/>
        <v>#DIV/0!</v>
      </c>
      <c r="BI95" s="12" t="e">
        <f t="shared" si="206"/>
        <v>#DIV/0!</v>
      </c>
      <c r="BJ95" s="12"/>
      <c r="BK95" s="12" t="e">
        <f t="shared" si="207"/>
        <v>#DIV/0!</v>
      </c>
      <c r="BL95" s="12" t="e">
        <f t="shared" si="208"/>
        <v>#DIV/0!</v>
      </c>
      <c r="BM95" s="12" t="e">
        <f t="shared" si="209"/>
        <v>#DIV/0!</v>
      </c>
      <c r="BN95" s="12"/>
      <c r="BO95" s="12">
        <f t="shared" si="210"/>
        <v>0</v>
      </c>
      <c r="BP95" s="12">
        <f t="shared" si="211"/>
        <v>0</v>
      </c>
      <c r="BQ95" s="12">
        <f t="shared" si="212"/>
        <v>0</v>
      </c>
      <c r="BR95" s="12"/>
      <c r="BS95" s="12">
        <f t="shared" si="213"/>
        <v>0</v>
      </c>
      <c r="BT95" s="12">
        <f t="shared" si="214"/>
        <v>0</v>
      </c>
      <c r="BU95" s="12">
        <f t="shared" si="215"/>
        <v>0</v>
      </c>
      <c r="BV95" s="12">
        <f t="shared" si="216"/>
        <v>0</v>
      </c>
      <c r="BW95" s="12">
        <f t="shared" si="217"/>
        <v>0</v>
      </c>
      <c r="BX95" s="12"/>
      <c r="BY95" s="12">
        <v>620000000</v>
      </c>
      <c r="BZ95" s="12">
        <v>710000000</v>
      </c>
      <c r="CA95" s="12">
        <f>SUMIFS('[1]TIẾN ĐỘ %'!$M$6:$M$1034,'[1]TIẾN ĐỘ %'!$G$6:$G$1034,$A95,'[1]TIẾN ĐỘ %'!$F$6:$F$1034,$E95)</f>
        <v>620000000</v>
      </c>
      <c r="CB95" s="12">
        <f t="shared" si="218"/>
        <v>1950000000</v>
      </c>
      <c r="CC95" s="12"/>
      <c r="CD95" s="12"/>
      <c r="CE95" s="12"/>
      <c r="CF95" s="12">
        <f t="shared" si="264"/>
        <v>0</v>
      </c>
      <c r="CG95" s="12">
        <f t="shared" si="265"/>
        <v>1950000000</v>
      </c>
      <c r="CH95" s="12"/>
      <c r="CI95" s="12"/>
      <c r="CJ95" s="12"/>
      <c r="CK95" s="12">
        <f t="shared" si="266"/>
        <v>0</v>
      </c>
      <c r="CL95" s="12"/>
      <c r="CM95" s="12"/>
      <c r="CN95" s="12"/>
      <c r="CO95" s="12">
        <f t="shared" si="169"/>
        <v>0</v>
      </c>
      <c r="CP95" s="12">
        <f t="shared" si="170"/>
        <v>0</v>
      </c>
      <c r="CQ95" s="12"/>
      <c r="CR95" s="12">
        <v>260166000</v>
      </c>
      <c r="CS95" s="12">
        <v>361344000</v>
      </c>
      <c r="CT95" s="12">
        <v>621510000</v>
      </c>
      <c r="CU95" s="12">
        <v>288888000</v>
      </c>
      <c r="CV95" s="12">
        <v>444780000</v>
      </c>
      <c r="CW95" s="12">
        <v>288888000</v>
      </c>
      <c r="CX95" s="12">
        <v>790668000</v>
      </c>
      <c r="CY95" s="12">
        <f>SUMIFS('[1]DATA THÔ IN'!$P$4:$P$12031,'[1]DATA THÔ IN'!$H$4:$H$12031,$A95,'[1]DATA THÔ IN'!$AC$4:$AC$12031,$E95,'[1]DATA THÔ IN'!$AH$4:$AH$12031,"Tiến độ 1")</f>
        <v>265956000</v>
      </c>
      <c r="CZ95" s="12">
        <f>SUMIFS('[1]DATA THÔ IN'!$P$4:$P$12031,'[1]DATA THÔ IN'!$H$4:$H$12031,$A95,'[1]DATA THÔ IN'!$AC$4:$AC$12031,$E95,'[1]DATA THÔ IN'!$AH$4:$AH$12031,"Tiến độ 2")</f>
        <v>23760000</v>
      </c>
      <c r="DA95" s="12">
        <f>SUMIFS('[1]TIẾN ĐỘ %'!$N$6:$N$1034,'[1]TIẾN ĐỘ %'!$G$6:$G$1034,A95,'[1]TIẾN ĐỘ %'!$F$6:$F$1034,$E95)</f>
        <v>620004000</v>
      </c>
      <c r="DB95" s="12">
        <f t="shared" si="234"/>
        <v>2032182000</v>
      </c>
      <c r="DC95" s="12"/>
      <c r="DD95" s="12"/>
      <c r="DE95" s="12"/>
      <c r="DF95" s="12"/>
      <c r="DG95" s="12"/>
      <c r="DH95" s="12"/>
      <c r="DI95" s="12"/>
      <c r="DJ95" s="12"/>
      <c r="DK95" s="12"/>
      <c r="DL95" s="12">
        <f t="shared" si="267"/>
        <v>0</v>
      </c>
      <c r="DM95" s="12">
        <f t="shared" si="268"/>
        <v>2032182000</v>
      </c>
      <c r="DN95" s="12"/>
      <c r="DO95" s="12"/>
      <c r="DP95" s="13"/>
      <c r="DQ95" s="14"/>
      <c r="DR95" s="14"/>
      <c r="DS95" s="13"/>
      <c r="DT95" s="12"/>
      <c r="DU95" s="12"/>
      <c r="DV95" s="12"/>
      <c r="DW95" s="12">
        <f t="shared" si="269"/>
        <v>0</v>
      </c>
      <c r="DX95" s="12"/>
      <c r="DY95" s="12"/>
      <c r="DZ95" s="12"/>
      <c r="EA95" s="12"/>
      <c r="EB95" s="12"/>
      <c r="EC95" s="12"/>
      <c r="ED95" s="12"/>
      <c r="EE95" s="12"/>
      <c r="EF95" s="12"/>
      <c r="EG95" s="12">
        <f t="shared" si="171"/>
        <v>0</v>
      </c>
      <c r="EH95" s="12">
        <f t="shared" si="172"/>
        <v>0</v>
      </c>
      <c r="EI95" s="12"/>
      <c r="EJ95" s="15">
        <f t="shared" si="219"/>
        <v>0.41962258064516128</v>
      </c>
      <c r="EK95" s="11">
        <f t="shared" si="220"/>
        <v>0.58281290322580648</v>
      </c>
      <c r="EL95" s="15">
        <f t="shared" si="221"/>
        <v>1.0024354838709677</v>
      </c>
      <c r="EM95" s="16">
        <f t="shared" si="261"/>
        <v>0.40688450704225354</v>
      </c>
      <c r="EN95" s="16">
        <f t="shared" si="262"/>
        <v>0.6264507042253521</v>
      </c>
      <c r="EO95" s="16">
        <f t="shared" si="263"/>
        <v>1.1136169014084507</v>
      </c>
      <c r="EP95" s="16">
        <f t="shared" si="238"/>
        <v>0.42896129032258062</v>
      </c>
      <c r="EQ95" s="16">
        <f t="shared" si="239"/>
        <v>3.8322580645161287E-2</v>
      </c>
      <c r="ER95" s="16">
        <f t="shared" si="240"/>
        <v>1.0000064516129032</v>
      </c>
      <c r="ES95" s="16">
        <f t="shared" si="241"/>
        <v>1.0421446153846154</v>
      </c>
      <c r="ET95" s="16" t="e">
        <f t="shared" si="270"/>
        <v>#DIV/0!</v>
      </c>
      <c r="EU95" s="16" t="e">
        <f t="shared" si="271"/>
        <v>#DIV/0!</v>
      </c>
      <c r="EV95" s="16" t="e">
        <f t="shared" si="272"/>
        <v>#DIV/0!</v>
      </c>
      <c r="EW95" s="16" t="e">
        <f t="shared" si="273"/>
        <v>#DIV/0!</v>
      </c>
      <c r="EX95" s="16" t="e">
        <f t="shared" si="274"/>
        <v>#DIV/0!</v>
      </c>
      <c r="EY95" s="16" t="e">
        <f t="shared" si="275"/>
        <v>#DIV/0!</v>
      </c>
      <c r="EZ95" s="16" t="e">
        <f t="shared" si="276"/>
        <v>#DIV/0!</v>
      </c>
      <c r="FA95" s="16" t="e">
        <f t="shared" si="277"/>
        <v>#DIV/0!</v>
      </c>
      <c r="FB95" s="16" t="e">
        <f t="shared" si="278"/>
        <v>#DIV/0!</v>
      </c>
      <c r="FC95" s="16" t="e">
        <f t="shared" si="279"/>
        <v>#DIV/0!</v>
      </c>
      <c r="FD95" s="16">
        <f t="shared" si="280"/>
        <v>1.0421446153846154</v>
      </c>
      <c r="FE95" s="16" t="e">
        <f t="shared" si="281"/>
        <v>#DIV/0!</v>
      </c>
      <c r="FF95" s="16" t="e">
        <f t="shared" si="282"/>
        <v>#DIV/0!</v>
      </c>
      <c r="FG95" s="16" t="e">
        <f>+DP95/CH95</f>
        <v>#DIV/0!</v>
      </c>
      <c r="FH95" s="16" t="e">
        <f>+DQ95/CI95</f>
        <v>#DIV/0!</v>
      </c>
      <c r="FI95" s="16" t="e">
        <f>+DR95/CI95</f>
        <v>#DIV/0!</v>
      </c>
      <c r="FJ95" s="16" t="e">
        <f t="shared" si="287"/>
        <v>#DIV/0!</v>
      </c>
      <c r="FK95" s="16" t="e">
        <f t="shared" si="287"/>
        <v>#DIV/0!</v>
      </c>
      <c r="FL95" s="16" t="e">
        <f t="shared" si="288"/>
        <v>#DIV/0!</v>
      </c>
      <c r="FM95" s="16" t="e">
        <f t="shared" si="289"/>
        <v>#DIV/0!</v>
      </c>
      <c r="FN95" s="16" t="e">
        <f t="shared" si="286"/>
        <v>#DIV/0!</v>
      </c>
      <c r="FO95" s="16" t="e">
        <f t="shared" si="290"/>
        <v>#DIV/0!</v>
      </c>
      <c r="FP95" s="16" t="e">
        <f t="shared" si="291"/>
        <v>#DIV/0!</v>
      </c>
      <c r="FQ95" s="16" t="e">
        <f t="shared" si="292"/>
        <v>#DIV/0!</v>
      </c>
      <c r="FR95" s="17">
        <f t="shared" si="222"/>
        <v>0</v>
      </c>
      <c r="FS95" s="17">
        <f t="shared" si="223"/>
        <v>0</v>
      </c>
      <c r="FT95" s="17">
        <f t="shared" si="224"/>
        <v>0</v>
      </c>
      <c r="FU95" s="18">
        <f t="shared" si="225"/>
        <v>0</v>
      </c>
      <c r="FV95" s="18">
        <f t="shared" si="226"/>
        <v>0</v>
      </c>
      <c r="FW95" s="18">
        <f t="shared" si="227"/>
        <v>0</v>
      </c>
      <c r="FX95" s="18">
        <f t="shared" si="228"/>
        <v>0</v>
      </c>
      <c r="FY95" s="18">
        <f t="shared" si="229"/>
        <v>0</v>
      </c>
      <c r="FZ95" s="19"/>
      <c r="GA95" s="36" t="s">
        <v>483</v>
      </c>
      <c r="GB95" s="36"/>
      <c r="GC95" s="37"/>
    </row>
    <row r="96" spans="1:185" hidden="1" x14ac:dyDescent="0.25">
      <c r="A96" s="8" t="s">
        <v>1303</v>
      </c>
      <c r="B96" s="8" t="s">
        <v>671</v>
      </c>
      <c r="C96" s="9" t="s">
        <v>672</v>
      </c>
      <c r="D96" s="10" t="s">
        <v>492</v>
      </c>
      <c r="E96" s="9" t="s">
        <v>52</v>
      </c>
      <c r="F96" s="9" t="s">
        <v>484</v>
      </c>
      <c r="G96" s="9" t="s">
        <v>485</v>
      </c>
      <c r="H96" s="11">
        <v>3.5000000000000003E-2</v>
      </c>
      <c r="I96" s="11"/>
      <c r="J96" s="11">
        <v>0.01</v>
      </c>
      <c r="K96" s="11">
        <v>0.01</v>
      </c>
      <c r="L96" s="11">
        <v>5.0000000000000001E-3</v>
      </c>
      <c r="M96" s="11">
        <v>5.0000000000000001E-3</v>
      </c>
      <c r="N96" s="11"/>
      <c r="O96" s="12">
        <f t="shared" si="173"/>
        <v>0</v>
      </c>
      <c r="P96" s="12">
        <f t="shared" si="174"/>
        <v>735445.79999999993</v>
      </c>
      <c r="Q96" s="12">
        <f t="shared" si="175"/>
        <v>724039.5</v>
      </c>
      <c r="R96" s="12">
        <f t="shared" si="176"/>
        <v>1459485.3</v>
      </c>
      <c r="S96" s="12">
        <f t="shared" si="177"/>
        <v>0</v>
      </c>
      <c r="T96" s="12">
        <f t="shared" si="178"/>
        <v>1185618</v>
      </c>
      <c r="U96" s="12">
        <f t="shared" si="179"/>
        <v>2317390</v>
      </c>
      <c r="V96" s="12">
        <f t="shared" si="180"/>
        <v>3503008</v>
      </c>
      <c r="W96" s="12">
        <f t="shared" si="230"/>
        <v>1228620</v>
      </c>
      <c r="X96" s="12">
        <f t="shared" si="181"/>
        <v>0</v>
      </c>
      <c r="Y96" s="12">
        <f t="shared" si="182"/>
        <v>2028989.7</v>
      </c>
      <c r="Z96" s="12">
        <f t="shared" si="183"/>
        <v>226273.19999999998</v>
      </c>
      <c r="AA96" s="12">
        <f t="shared" si="184"/>
        <v>2392833.2999999998</v>
      </c>
      <c r="AB96" s="12">
        <f t="shared" si="185"/>
        <v>3677663.25</v>
      </c>
      <c r="AC96" s="12"/>
      <c r="AD96" s="12"/>
      <c r="AE96" s="12"/>
      <c r="AF96" s="12" t="e">
        <f t="shared" si="186"/>
        <v>#DIV/0!</v>
      </c>
      <c r="AG96" s="12" t="e">
        <f t="shared" si="187"/>
        <v>#DIV/0!</v>
      </c>
      <c r="AH96" s="12">
        <f t="shared" si="188"/>
        <v>0</v>
      </c>
      <c r="AI96" s="12"/>
      <c r="AJ96" s="12"/>
      <c r="AK96" s="12"/>
      <c r="AL96" s="12" t="e">
        <f t="shared" si="189"/>
        <v>#DIV/0!</v>
      </c>
      <c r="AM96" s="12" t="e">
        <f t="shared" si="190"/>
        <v>#DIV/0!</v>
      </c>
      <c r="AN96" s="12">
        <f t="shared" si="191"/>
        <v>0</v>
      </c>
      <c r="AO96" s="12"/>
      <c r="AP96" s="12"/>
      <c r="AQ96" s="12"/>
      <c r="AR96" s="12" t="e">
        <f t="shared" si="192"/>
        <v>#DIV/0!</v>
      </c>
      <c r="AS96" s="12" t="e">
        <f t="shared" si="193"/>
        <v>#DIV/0!</v>
      </c>
      <c r="AT96" s="12" t="e">
        <f t="shared" si="194"/>
        <v>#DIV/0!</v>
      </c>
      <c r="AU96" s="12" t="e">
        <f t="shared" si="195"/>
        <v>#DIV/0!</v>
      </c>
      <c r="AV96" s="12">
        <f t="shared" si="196"/>
        <v>3677663.25</v>
      </c>
      <c r="AW96" s="12"/>
      <c r="AX96" s="12" t="e">
        <f t="shared" si="197"/>
        <v>#DIV/0!</v>
      </c>
      <c r="AY96" s="12" t="e">
        <f t="shared" si="198"/>
        <v>#DIV/0!</v>
      </c>
      <c r="AZ96" s="12" t="e">
        <f t="shared" si="199"/>
        <v>#DIV/0!</v>
      </c>
      <c r="BA96" s="12"/>
      <c r="BB96" s="12" t="e">
        <f t="shared" si="200"/>
        <v>#DIV/0!</v>
      </c>
      <c r="BC96" s="12" t="e">
        <f t="shared" si="201"/>
        <v>#DIV/0!</v>
      </c>
      <c r="BD96" s="12" t="e">
        <f t="shared" si="202"/>
        <v>#DIV/0!</v>
      </c>
      <c r="BE96" s="12"/>
      <c r="BF96" s="12" t="e">
        <f t="shared" si="203"/>
        <v>#DIV/0!</v>
      </c>
      <c r="BG96" s="12" t="e">
        <f t="shared" si="204"/>
        <v>#DIV/0!</v>
      </c>
      <c r="BH96" s="12" t="e">
        <f t="shared" si="205"/>
        <v>#DIV/0!</v>
      </c>
      <c r="BI96" s="12" t="e">
        <f t="shared" si="206"/>
        <v>#DIV/0!</v>
      </c>
      <c r="BJ96" s="12"/>
      <c r="BK96" s="12" t="e">
        <f t="shared" si="207"/>
        <v>#DIV/0!</v>
      </c>
      <c r="BL96" s="12" t="e">
        <f t="shared" si="208"/>
        <v>#DIV/0!</v>
      </c>
      <c r="BM96" s="12" t="e">
        <f t="shared" si="209"/>
        <v>#DIV/0!</v>
      </c>
      <c r="BN96" s="12"/>
      <c r="BO96" s="12">
        <f t="shared" si="210"/>
        <v>0</v>
      </c>
      <c r="BP96" s="12">
        <f t="shared" si="211"/>
        <v>0</v>
      </c>
      <c r="BQ96" s="12">
        <f t="shared" si="212"/>
        <v>0</v>
      </c>
      <c r="BR96" s="12"/>
      <c r="BS96" s="12">
        <f t="shared" si="213"/>
        <v>0</v>
      </c>
      <c r="BT96" s="12">
        <f t="shared" si="214"/>
        <v>0</v>
      </c>
      <c r="BU96" s="12">
        <f t="shared" si="215"/>
        <v>0</v>
      </c>
      <c r="BV96" s="12">
        <f t="shared" si="216"/>
        <v>0</v>
      </c>
      <c r="BW96" s="12">
        <f t="shared" si="217"/>
        <v>0</v>
      </c>
      <c r="BX96" s="12"/>
      <c r="BY96" s="12">
        <v>150000000</v>
      </c>
      <c r="BZ96" s="12">
        <v>140000000</v>
      </c>
      <c r="CA96" s="12">
        <f>SUMIFS('[1]TIẾN ĐỘ %'!$M$6:$M$1034,'[1]TIẾN ĐỘ %'!$G$6:$G$1034,$A96,'[1]TIẾN ĐỘ %'!$F$6:$F$1034,$E96)</f>
        <v>200000000</v>
      </c>
      <c r="CB96" s="12">
        <f t="shared" si="218"/>
        <v>490000000</v>
      </c>
      <c r="CC96" s="12"/>
      <c r="CD96" s="12"/>
      <c r="CE96" s="12"/>
      <c r="CF96" s="12">
        <f t="shared" si="264"/>
        <v>0</v>
      </c>
      <c r="CG96" s="12">
        <f t="shared" si="265"/>
        <v>490000000</v>
      </c>
      <c r="CH96" s="12"/>
      <c r="CI96" s="12"/>
      <c r="CJ96" s="12"/>
      <c r="CK96" s="12">
        <f t="shared" si="266"/>
        <v>0</v>
      </c>
      <c r="CL96" s="12"/>
      <c r="CM96" s="12"/>
      <c r="CN96" s="12"/>
      <c r="CO96" s="12">
        <f t="shared" si="169"/>
        <v>0</v>
      </c>
      <c r="CP96" s="12">
        <f t="shared" si="170"/>
        <v>0</v>
      </c>
      <c r="CQ96" s="12"/>
      <c r="CR96" s="12">
        <v>76212000</v>
      </c>
      <c r="CS96" s="12">
        <v>75030000</v>
      </c>
      <c r="CT96" s="12">
        <v>151242000</v>
      </c>
      <c r="CU96" s="12">
        <v>122862000</v>
      </c>
      <c r="CV96" s="12">
        <v>240144000</v>
      </c>
      <c r="CW96" s="12">
        <v>122862000</v>
      </c>
      <c r="CX96" s="12">
        <v>363006000</v>
      </c>
      <c r="CY96" s="12">
        <f>SUMIFS('[1]DATA THÔ IN'!$P$4:$P$12031,'[1]DATA THÔ IN'!$H$4:$H$12031,$A96,'[1]DATA THÔ IN'!$AC$4:$AC$12031,$E96,'[1]DATA THÔ IN'!$AH$4:$AH$12031,"Tiến độ 1")</f>
        <v>210258000</v>
      </c>
      <c r="CZ96" s="12">
        <f>SUMIFS('[1]DATA THÔ IN'!$P$4:$P$12031,'[1]DATA THÔ IN'!$H$4:$H$12031,$A96,'[1]DATA THÔ IN'!$AC$4:$AC$12031,$E96,'[1]DATA THÔ IN'!$AH$4:$AH$12031,"Tiến độ 2")</f>
        <v>23448000</v>
      </c>
      <c r="DA96" s="12">
        <f>SUMIFS('[1]TIẾN ĐỘ %'!$N$6:$N$1034,'[1]TIẾN ĐỘ %'!$G$6:$G$1034,A96,'[1]TIẾN ĐỘ %'!$F$6:$F$1034,$E96)</f>
        <v>247962000</v>
      </c>
      <c r="DB96" s="12">
        <f t="shared" si="234"/>
        <v>762210000</v>
      </c>
      <c r="DC96" s="12"/>
      <c r="DD96" s="12"/>
      <c r="DE96" s="12"/>
      <c r="DF96" s="12"/>
      <c r="DG96" s="12"/>
      <c r="DH96" s="12"/>
      <c r="DI96" s="12"/>
      <c r="DJ96" s="12"/>
      <c r="DK96" s="12"/>
      <c r="DL96" s="12">
        <f t="shared" si="267"/>
        <v>0</v>
      </c>
      <c r="DM96" s="12">
        <f t="shared" si="268"/>
        <v>762210000</v>
      </c>
      <c r="DN96" s="12"/>
      <c r="DO96" s="12"/>
      <c r="DP96" s="13"/>
      <c r="DQ96" s="12"/>
      <c r="DR96" s="12"/>
      <c r="DS96" s="13"/>
      <c r="DT96" s="12"/>
      <c r="DU96" s="12"/>
      <c r="DV96" s="12"/>
      <c r="DW96" s="12">
        <f t="shared" si="269"/>
        <v>0</v>
      </c>
      <c r="DX96" s="12"/>
      <c r="DY96" s="12"/>
      <c r="DZ96" s="12"/>
      <c r="EA96" s="12"/>
      <c r="EB96" s="12"/>
      <c r="EC96" s="12"/>
      <c r="ED96" s="12"/>
      <c r="EE96" s="12"/>
      <c r="EF96" s="12"/>
      <c r="EG96" s="12">
        <f t="shared" si="171"/>
        <v>0</v>
      </c>
      <c r="EH96" s="12">
        <f t="shared" si="172"/>
        <v>0</v>
      </c>
      <c r="EI96" s="12"/>
      <c r="EJ96" s="15">
        <f t="shared" si="219"/>
        <v>0.50807999999999998</v>
      </c>
      <c r="EK96" s="15">
        <f t="shared" si="220"/>
        <v>0.50019999999999998</v>
      </c>
      <c r="EL96" s="15">
        <f t="shared" si="221"/>
        <v>1.0082800000000001</v>
      </c>
      <c r="EM96" s="16">
        <f t="shared" si="261"/>
        <v>0.8775857142857143</v>
      </c>
      <c r="EN96" s="16">
        <f t="shared" si="262"/>
        <v>1.7153142857142858</v>
      </c>
      <c r="EO96" s="16">
        <f t="shared" si="263"/>
        <v>2.5929000000000002</v>
      </c>
      <c r="EP96" s="16">
        <f t="shared" si="238"/>
        <v>1.0512900000000001</v>
      </c>
      <c r="EQ96" s="16">
        <f t="shared" si="239"/>
        <v>0.11724</v>
      </c>
      <c r="ER96" s="16">
        <f t="shared" si="240"/>
        <v>1.2398100000000001</v>
      </c>
      <c r="ES96" s="16">
        <f t="shared" si="241"/>
        <v>1.555530612244898</v>
      </c>
      <c r="ET96" s="16" t="e">
        <f t="shared" si="270"/>
        <v>#DIV/0!</v>
      </c>
      <c r="EU96" s="16" t="e">
        <f t="shared" si="271"/>
        <v>#DIV/0!</v>
      </c>
      <c r="EV96" s="16" t="e">
        <f t="shared" si="272"/>
        <v>#DIV/0!</v>
      </c>
      <c r="EW96" s="16" t="e">
        <f t="shared" si="273"/>
        <v>#DIV/0!</v>
      </c>
      <c r="EX96" s="16" t="e">
        <f t="shared" si="274"/>
        <v>#DIV/0!</v>
      </c>
      <c r="EY96" s="16" t="e">
        <f t="shared" si="275"/>
        <v>#DIV/0!</v>
      </c>
      <c r="EZ96" s="16" t="e">
        <f t="shared" si="276"/>
        <v>#DIV/0!</v>
      </c>
      <c r="FA96" s="16" t="e">
        <f t="shared" si="277"/>
        <v>#DIV/0!</v>
      </c>
      <c r="FB96" s="16" t="e">
        <f t="shared" si="278"/>
        <v>#DIV/0!</v>
      </c>
      <c r="FC96" s="16" t="e">
        <f t="shared" si="279"/>
        <v>#DIV/0!</v>
      </c>
      <c r="FD96" s="16">
        <f t="shared" si="280"/>
        <v>1.555530612244898</v>
      </c>
      <c r="FE96" s="16" t="e">
        <f t="shared" si="281"/>
        <v>#DIV/0!</v>
      </c>
      <c r="FF96" s="16" t="e">
        <f t="shared" si="282"/>
        <v>#DIV/0!</v>
      </c>
      <c r="FG96" s="16" t="e">
        <f>+DP96/CH96</f>
        <v>#DIV/0!</v>
      </c>
      <c r="FH96" s="16" t="e">
        <f>+DQ96/CI96</f>
        <v>#DIV/0!</v>
      </c>
      <c r="FI96" s="16" t="e">
        <f>+DR96/CI96</f>
        <v>#DIV/0!</v>
      </c>
      <c r="FJ96" s="16" t="e">
        <f t="shared" si="287"/>
        <v>#DIV/0!</v>
      </c>
      <c r="FK96" s="16" t="e">
        <f t="shared" si="287"/>
        <v>#DIV/0!</v>
      </c>
      <c r="FL96" s="16" t="e">
        <f t="shared" si="288"/>
        <v>#DIV/0!</v>
      </c>
      <c r="FM96" s="16" t="e">
        <f t="shared" si="289"/>
        <v>#DIV/0!</v>
      </c>
      <c r="FN96" s="16" t="e">
        <f t="shared" si="286"/>
        <v>#DIV/0!</v>
      </c>
      <c r="FO96" s="16" t="e">
        <f t="shared" si="290"/>
        <v>#DIV/0!</v>
      </c>
      <c r="FP96" s="16" t="e">
        <f t="shared" si="291"/>
        <v>#DIV/0!</v>
      </c>
      <c r="FQ96" s="16" t="e">
        <f t="shared" si="292"/>
        <v>#DIV/0!</v>
      </c>
      <c r="FR96" s="17">
        <f t="shared" si="222"/>
        <v>0</v>
      </c>
      <c r="FS96" s="17">
        <f t="shared" si="223"/>
        <v>0</v>
      </c>
      <c r="FT96" s="17">
        <f t="shared" si="224"/>
        <v>0</v>
      </c>
      <c r="FU96" s="18">
        <f t="shared" si="225"/>
        <v>0</v>
      </c>
      <c r="FV96" s="18">
        <f t="shared" si="226"/>
        <v>0</v>
      </c>
      <c r="FW96" s="18">
        <f t="shared" si="227"/>
        <v>0</v>
      </c>
      <c r="FX96" s="18">
        <f t="shared" si="228"/>
        <v>0</v>
      </c>
      <c r="FY96" s="18">
        <f t="shared" si="229"/>
        <v>0</v>
      </c>
      <c r="FZ96" s="19"/>
      <c r="GA96" s="36" t="str">
        <f>D96</f>
        <v>Quách Học Hiếu</v>
      </c>
      <c r="GB96" s="36"/>
      <c r="GC96" s="37"/>
    </row>
    <row r="97" spans="1:185" hidden="1" x14ac:dyDescent="0.25">
      <c r="A97" s="8" t="s">
        <v>1305</v>
      </c>
      <c r="B97" s="8" t="s">
        <v>675</v>
      </c>
      <c r="C97" s="9" t="s">
        <v>676</v>
      </c>
      <c r="D97" s="10" t="s">
        <v>497</v>
      </c>
      <c r="E97" s="9" t="s">
        <v>52</v>
      </c>
      <c r="F97" s="9" t="s">
        <v>498</v>
      </c>
      <c r="G97" s="9" t="s">
        <v>485</v>
      </c>
      <c r="H97" s="11">
        <v>3.5000000000000003E-2</v>
      </c>
      <c r="I97" s="11"/>
      <c r="J97" s="11">
        <v>0.01</v>
      </c>
      <c r="K97" s="11">
        <v>0.01</v>
      </c>
      <c r="L97" s="11">
        <v>5.0000000000000001E-3</v>
      </c>
      <c r="M97" s="11">
        <v>5.0000000000000001E-3</v>
      </c>
      <c r="N97" s="11"/>
      <c r="O97" s="12">
        <f t="shared" si="173"/>
        <v>0</v>
      </c>
      <c r="P97" s="12">
        <f t="shared" si="174"/>
        <v>1275623.8499999999</v>
      </c>
      <c r="Q97" s="12">
        <f t="shared" si="175"/>
        <v>229457.69999999998</v>
      </c>
      <c r="R97" s="12">
        <f t="shared" si="176"/>
        <v>1727649.1500000001</v>
      </c>
      <c r="S97" s="12">
        <f t="shared" si="177"/>
        <v>0</v>
      </c>
      <c r="T97" s="12">
        <f t="shared" si="178"/>
        <v>1232836</v>
      </c>
      <c r="U97" s="12">
        <f t="shared" si="179"/>
        <v>496985</v>
      </c>
      <c r="V97" s="12">
        <f t="shared" si="180"/>
        <v>1729820</v>
      </c>
      <c r="W97" s="12">
        <f t="shared" si="230"/>
        <v>1277550</v>
      </c>
      <c r="X97" s="12">
        <f t="shared" si="181"/>
        <v>0</v>
      </c>
      <c r="Y97" s="12">
        <f t="shared" si="182"/>
        <v>1716763.95</v>
      </c>
      <c r="Z97" s="12">
        <f t="shared" si="183"/>
        <v>399452.1</v>
      </c>
      <c r="AA97" s="12">
        <f t="shared" si="184"/>
        <v>2654975.5499999998</v>
      </c>
      <c r="AB97" s="12">
        <f t="shared" si="185"/>
        <v>3056222.55</v>
      </c>
      <c r="AC97" s="12"/>
      <c r="AD97" s="12"/>
      <c r="AE97" s="12"/>
      <c r="AF97" s="12">
        <f t="shared" si="186"/>
        <v>0</v>
      </c>
      <c r="AG97" s="12">
        <f t="shared" si="187"/>
        <v>0</v>
      </c>
      <c r="AH97" s="12">
        <f t="shared" si="188"/>
        <v>0</v>
      </c>
      <c r="AI97" s="12"/>
      <c r="AJ97" s="12"/>
      <c r="AK97" s="12"/>
      <c r="AL97" s="12">
        <f t="shared" si="189"/>
        <v>0</v>
      </c>
      <c r="AM97" s="12">
        <f t="shared" si="190"/>
        <v>0</v>
      </c>
      <c r="AN97" s="12">
        <f t="shared" si="191"/>
        <v>0</v>
      </c>
      <c r="AO97" s="12"/>
      <c r="AP97" s="12"/>
      <c r="AQ97" s="12"/>
      <c r="AR97" s="12">
        <f t="shared" si="192"/>
        <v>0</v>
      </c>
      <c r="AS97" s="12">
        <f t="shared" si="193"/>
        <v>0</v>
      </c>
      <c r="AT97" s="12">
        <f t="shared" si="194"/>
        <v>0</v>
      </c>
      <c r="AU97" s="12">
        <f t="shared" si="195"/>
        <v>0</v>
      </c>
      <c r="AV97" s="12">
        <f t="shared" si="196"/>
        <v>0</v>
      </c>
      <c r="AW97" s="12"/>
      <c r="AX97" s="12">
        <f t="shared" si="197"/>
        <v>0</v>
      </c>
      <c r="AY97" s="12">
        <f t="shared" si="198"/>
        <v>0</v>
      </c>
      <c r="AZ97" s="12">
        <f t="shared" si="199"/>
        <v>0</v>
      </c>
      <c r="BA97" s="12"/>
      <c r="BB97" s="12" t="e">
        <f t="shared" si="200"/>
        <v>#DIV/0!</v>
      </c>
      <c r="BC97" s="12" t="e">
        <f t="shared" si="201"/>
        <v>#DIV/0!</v>
      </c>
      <c r="BD97" s="12" t="e">
        <f t="shared" si="202"/>
        <v>#DIV/0!</v>
      </c>
      <c r="BE97" s="12"/>
      <c r="BF97" s="12" t="e">
        <f t="shared" si="203"/>
        <v>#DIV/0!</v>
      </c>
      <c r="BG97" s="12" t="e">
        <f t="shared" si="204"/>
        <v>#DIV/0!</v>
      </c>
      <c r="BH97" s="12" t="e">
        <f t="shared" si="205"/>
        <v>#DIV/0!</v>
      </c>
      <c r="BI97" s="12" t="e">
        <f t="shared" si="206"/>
        <v>#DIV/0!</v>
      </c>
      <c r="BJ97" s="12"/>
      <c r="BK97" s="12" t="e">
        <f t="shared" si="207"/>
        <v>#DIV/0!</v>
      </c>
      <c r="BL97" s="12" t="e">
        <f t="shared" si="208"/>
        <v>#DIV/0!</v>
      </c>
      <c r="BM97" s="12" t="e">
        <f t="shared" si="209"/>
        <v>#DIV/0!</v>
      </c>
      <c r="BN97" s="12"/>
      <c r="BO97" s="12">
        <f t="shared" si="210"/>
        <v>0</v>
      </c>
      <c r="BP97" s="12">
        <f t="shared" si="211"/>
        <v>0</v>
      </c>
      <c r="BQ97" s="12">
        <f t="shared" si="212"/>
        <v>0</v>
      </c>
      <c r="BR97" s="12"/>
      <c r="BS97" s="12">
        <f t="shared" si="213"/>
        <v>0</v>
      </c>
      <c r="BT97" s="12">
        <f t="shared" si="214"/>
        <v>0</v>
      </c>
      <c r="BU97" s="12">
        <f t="shared" si="215"/>
        <v>0</v>
      </c>
      <c r="BV97" s="12">
        <f t="shared" si="216"/>
        <v>0</v>
      </c>
      <c r="BW97" s="12">
        <f t="shared" si="217"/>
        <v>0</v>
      </c>
      <c r="BX97" s="12"/>
      <c r="BY97" s="12">
        <v>150000000</v>
      </c>
      <c r="BZ97" s="12">
        <v>120000000</v>
      </c>
      <c r="CA97" s="12">
        <f>SUMIFS('[1]TIẾN ĐỘ %'!$M$6:$M$1034,'[1]TIẾN ĐỘ %'!$G$6:$G$1034,$A97,'[1]TIẾN ĐỘ %'!$F$6:$F$1034,$E97)</f>
        <v>170000000</v>
      </c>
      <c r="CB97" s="12">
        <f t="shared" si="218"/>
        <v>440000000</v>
      </c>
      <c r="CC97" s="12"/>
      <c r="CD97" s="12"/>
      <c r="CE97" s="12"/>
      <c r="CF97" s="12"/>
      <c r="CG97" s="12"/>
      <c r="CH97" s="12"/>
      <c r="CI97" s="12"/>
      <c r="CJ97" s="12"/>
      <c r="CK97" s="12">
        <f t="shared" si="266"/>
        <v>0</v>
      </c>
      <c r="CL97" s="12"/>
      <c r="CM97" s="12"/>
      <c r="CN97" s="12"/>
      <c r="CO97" s="12">
        <f t="shared" si="169"/>
        <v>0</v>
      </c>
      <c r="CP97" s="12">
        <f t="shared" si="170"/>
        <v>0</v>
      </c>
      <c r="CQ97" s="12"/>
      <c r="CR97" s="12">
        <v>132189000</v>
      </c>
      <c r="CS97" s="12">
        <v>23778000</v>
      </c>
      <c r="CT97" s="12">
        <v>179031000</v>
      </c>
      <c r="CU97" s="12">
        <v>127755000</v>
      </c>
      <c r="CV97" s="12">
        <v>51501000</v>
      </c>
      <c r="CW97" s="12">
        <v>127755000</v>
      </c>
      <c r="CX97" s="12">
        <v>179256000</v>
      </c>
      <c r="CY97" s="12">
        <f>SUMIFS('[1]DATA THÔ IN'!$P$4:$P$12031,'[1]DATA THÔ IN'!$H$4:$H$12031,$A97,'[1]DATA THÔ IN'!$AC$4:$AC$12031,$E97,'[1]DATA THÔ IN'!$AH$4:$AH$12031,"Tiến độ 1")</f>
        <v>177903000</v>
      </c>
      <c r="CZ97" s="12">
        <f>SUMIFS('[1]DATA THÔ IN'!$P$4:$P$12031,'[1]DATA THÔ IN'!$H$4:$H$12031,$A97,'[1]DATA THÔ IN'!$AC$4:$AC$12031,$E97,'[1]DATA THÔ IN'!$AH$4:$AH$12031,"Tiến độ 2")</f>
        <v>41394000</v>
      </c>
      <c r="DA97" s="12">
        <f>SUMIFS('[1]TIẾN ĐỘ %'!$N$6:$N$1034,'[1]TIẾN ĐỘ %'!$G$6:$G$1034,A97,'[1]TIẾN ĐỘ %'!$F$6:$F$1034,$E97)</f>
        <v>275127000</v>
      </c>
      <c r="DB97" s="12">
        <f t="shared" si="234"/>
        <v>633414000</v>
      </c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3"/>
      <c r="DQ97" s="12"/>
      <c r="DR97" s="12"/>
      <c r="DS97" s="13"/>
      <c r="DT97" s="12"/>
      <c r="DU97" s="12"/>
      <c r="DV97" s="12"/>
      <c r="DW97" s="12">
        <f t="shared" si="269"/>
        <v>0</v>
      </c>
      <c r="DX97" s="12"/>
      <c r="DY97" s="12"/>
      <c r="DZ97" s="12"/>
      <c r="EA97" s="12"/>
      <c r="EB97" s="12"/>
      <c r="EC97" s="12"/>
      <c r="ED97" s="12"/>
      <c r="EE97" s="12"/>
      <c r="EF97" s="12"/>
      <c r="EG97" s="12">
        <f t="shared" si="171"/>
        <v>0</v>
      </c>
      <c r="EH97" s="12">
        <f t="shared" si="172"/>
        <v>0</v>
      </c>
      <c r="EI97" s="12"/>
      <c r="EJ97" s="15">
        <f t="shared" si="219"/>
        <v>0.88126000000000004</v>
      </c>
      <c r="EK97" s="15">
        <f t="shared" si="220"/>
        <v>0.15851999999999999</v>
      </c>
      <c r="EL97" s="15">
        <f t="shared" si="221"/>
        <v>1.19354</v>
      </c>
      <c r="EM97" s="16">
        <f t="shared" si="261"/>
        <v>1.0646249999999999</v>
      </c>
      <c r="EN97" s="16">
        <f t="shared" si="262"/>
        <v>0.42917499999999997</v>
      </c>
      <c r="EO97" s="16">
        <f t="shared" si="263"/>
        <v>1.4938</v>
      </c>
      <c r="EP97" s="16">
        <f t="shared" si="238"/>
        <v>1.0464882352941176</v>
      </c>
      <c r="EQ97" s="16">
        <f t="shared" si="239"/>
        <v>0.24349411764705883</v>
      </c>
      <c r="ER97" s="16">
        <f t="shared" si="240"/>
        <v>1.6183941176470589</v>
      </c>
      <c r="ES97" s="16">
        <f t="shared" si="241"/>
        <v>1.4395772727272726</v>
      </c>
      <c r="ET97" s="16"/>
      <c r="EU97" s="16"/>
      <c r="EV97" s="16"/>
      <c r="EW97" s="16"/>
      <c r="EX97" s="16"/>
      <c r="EY97" s="16"/>
      <c r="EZ97" s="27"/>
      <c r="FA97" s="27"/>
      <c r="FB97" s="27"/>
      <c r="FC97" s="21"/>
      <c r="FD97" s="21"/>
      <c r="FE97" s="16"/>
      <c r="FF97" s="16"/>
      <c r="FG97" s="16"/>
      <c r="FH97" s="16" t="e">
        <f>+DQ97/CI97</f>
        <v>#DIV/0!</v>
      </c>
      <c r="FI97" s="16" t="e">
        <f>+DR97/CI97</f>
        <v>#DIV/0!</v>
      </c>
      <c r="FJ97" s="16" t="e">
        <f t="shared" si="287"/>
        <v>#DIV/0!</v>
      </c>
      <c r="FK97" s="16" t="e">
        <f t="shared" si="287"/>
        <v>#DIV/0!</v>
      </c>
      <c r="FL97" s="16" t="e">
        <f t="shared" si="288"/>
        <v>#DIV/0!</v>
      </c>
      <c r="FM97" s="16" t="e">
        <f t="shared" si="289"/>
        <v>#DIV/0!</v>
      </c>
      <c r="FN97" s="16" t="e">
        <f t="shared" si="286"/>
        <v>#DIV/0!</v>
      </c>
      <c r="FO97" s="16" t="e">
        <f t="shared" si="290"/>
        <v>#DIV/0!</v>
      </c>
      <c r="FP97" s="16" t="e">
        <f t="shared" si="291"/>
        <v>#DIV/0!</v>
      </c>
      <c r="FQ97" s="16" t="e">
        <f t="shared" si="292"/>
        <v>#DIV/0!</v>
      </c>
      <c r="FR97" s="17">
        <f t="shared" si="222"/>
        <v>0</v>
      </c>
      <c r="FS97" s="17">
        <f t="shared" si="223"/>
        <v>0</v>
      </c>
      <c r="FT97" s="17">
        <f t="shared" si="224"/>
        <v>0</v>
      </c>
      <c r="FU97" s="18">
        <f t="shared" si="225"/>
        <v>0</v>
      </c>
      <c r="FV97" s="18">
        <f t="shared" si="226"/>
        <v>0</v>
      </c>
      <c r="FW97" s="18">
        <f t="shared" si="227"/>
        <v>0</v>
      </c>
      <c r="FX97" s="18">
        <f t="shared" si="228"/>
        <v>0</v>
      </c>
      <c r="FY97" s="18">
        <f t="shared" si="229"/>
        <v>0</v>
      </c>
      <c r="FZ97" s="19"/>
      <c r="GA97" s="36" t="s">
        <v>497</v>
      </c>
      <c r="GB97" s="36"/>
      <c r="GC97" s="37"/>
    </row>
    <row r="98" spans="1:185" hidden="1" x14ac:dyDescent="0.25">
      <c r="A98" s="8" t="s">
        <v>1306</v>
      </c>
      <c r="B98" s="8" t="s">
        <v>677</v>
      </c>
      <c r="C98" s="9" t="s">
        <v>678</v>
      </c>
      <c r="D98" s="10" t="s">
        <v>497</v>
      </c>
      <c r="E98" s="9" t="s">
        <v>52</v>
      </c>
      <c r="F98" s="9" t="s">
        <v>498</v>
      </c>
      <c r="G98" s="9" t="s">
        <v>485</v>
      </c>
      <c r="H98" s="11">
        <v>3.5000000000000003E-2</v>
      </c>
      <c r="I98" s="11"/>
      <c r="J98" s="26">
        <v>0.01</v>
      </c>
      <c r="K98" s="11">
        <v>0.01</v>
      </c>
      <c r="L98" s="11">
        <v>5.0000000000000001E-3</v>
      </c>
      <c r="M98" s="11">
        <v>5.0000000000000001E-3</v>
      </c>
      <c r="N98" s="11"/>
      <c r="O98" s="12">
        <f t="shared" si="173"/>
        <v>0</v>
      </c>
      <c r="P98" s="12">
        <f t="shared" si="174"/>
        <v>806865.45</v>
      </c>
      <c r="Q98" s="12">
        <f t="shared" si="175"/>
        <v>0</v>
      </c>
      <c r="R98" s="12">
        <f t="shared" si="176"/>
        <v>2038398.45</v>
      </c>
      <c r="S98" s="12">
        <f t="shared" si="177"/>
        <v>0</v>
      </c>
      <c r="T98" s="12">
        <f t="shared" si="178"/>
        <v>1374430</v>
      </c>
      <c r="U98" s="12">
        <f t="shared" si="179"/>
        <v>587801</v>
      </c>
      <c r="V98" s="12">
        <f t="shared" si="180"/>
        <v>1962231</v>
      </c>
      <c r="W98" s="12">
        <f t="shared" si="230"/>
        <v>1424280</v>
      </c>
      <c r="X98" s="12">
        <f t="shared" si="181"/>
        <v>0</v>
      </c>
      <c r="Y98" s="12">
        <f t="shared" si="182"/>
        <v>1391337</v>
      </c>
      <c r="Z98" s="12">
        <f t="shared" si="183"/>
        <v>554450.4</v>
      </c>
      <c r="AA98" s="12">
        <f t="shared" si="184"/>
        <v>2511817.7999999998</v>
      </c>
      <c r="AB98" s="12">
        <f t="shared" si="185"/>
        <v>3256223.625</v>
      </c>
      <c r="AC98" s="12"/>
      <c r="AD98" s="12"/>
      <c r="AE98" s="12"/>
      <c r="AF98" s="12">
        <f t="shared" si="186"/>
        <v>0</v>
      </c>
      <c r="AG98" s="12">
        <f t="shared" si="187"/>
        <v>0</v>
      </c>
      <c r="AH98" s="12">
        <f t="shared" si="188"/>
        <v>0</v>
      </c>
      <c r="AI98" s="12"/>
      <c r="AJ98" s="12"/>
      <c r="AK98" s="12"/>
      <c r="AL98" s="12">
        <f t="shared" si="189"/>
        <v>0</v>
      </c>
      <c r="AM98" s="12">
        <f t="shared" si="190"/>
        <v>0</v>
      </c>
      <c r="AN98" s="12">
        <f t="shared" si="191"/>
        <v>0</v>
      </c>
      <c r="AO98" s="12"/>
      <c r="AP98" s="12"/>
      <c r="AQ98" s="12"/>
      <c r="AR98" s="12">
        <f t="shared" si="192"/>
        <v>0</v>
      </c>
      <c r="AS98" s="12">
        <f t="shared" si="193"/>
        <v>0</v>
      </c>
      <c r="AT98" s="12">
        <f t="shared" si="194"/>
        <v>0</v>
      </c>
      <c r="AU98" s="12">
        <f t="shared" si="195"/>
        <v>0</v>
      </c>
      <c r="AV98" s="12">
        <f t="shared" si="196"/>
        <v>0</v>
      </c>
      <c r="AW98" s="12"/>
      <c r="AX98" s="12">
        <f t="shared" si="197"/>
        <v>0</v>
      </c>
      <c r="AY98" s="12">
        <f t="shared" si="198"/>
        <v>0</v>
      </c>
      <c r="AZ98" s="12">
        <f t="shared" si="199"/>
        <v>0</v>
      </c>
      <c r="BA98" s="12"/>
      <c r="BB98" s="12">
        <f t="shared" si="200"/>
        <v>0</v>
      </c>
      <c r="BC98" s="12">
        <f t="shared" si="201"/>
        <v>0</v>
      </c>
      <c r="BD98" s="12">
        <f t="shared" si="202"/>
        <v>0</v>
      </c>
      <c r="BE98" s="12"/>
      <c r="BF98" s="12" t="e">
        <f t="shared" si="203"/>
        <v>#DIV/0!</v>
      </c>
      <c r="BG98" s="12" t="e">
        <f t="shared" si="204"/>
        <v>#DIV/0!</v>
      </c>
      <c r="BH98" s="12" t="e">
        <f t="shared" si="205"/>
        <v>#DIV/0!</v>
      </c>
      <c r="BI98" s="12">
        <f t="shared" si="206"/>
        <v>0</v>
      </c>
      <c r="BJ98" s="12"/>
      <c r="BK98" s="12" t="e">
        <f t="shared" si="207"/>
        <v>#DIV/0!</v>
      </c>
      <c r="BL98" s="12" t="e">
        <f t="shared" si="208"/>
        <v>#DIV/0!</v>
      </c>
      <c r="BM98" s="12" t="e">
        <f t="shared" si="209"/>
        <v>#DIV/0!</v>
      </c>
      <c r="BN98" s="12"/>
      <c r="BO98" s="12">
        <f t="shared" si="210"/>
        <v>0</v>
      </c>
      <c r="BP98" s="12">
        <f t="shared" si="211"/>
        <v>0</v>
      </c>
      <c r="BQ98" s="12">
        <f t="shared" si="212"/>
        <v>0</v>
      </c>
      <c r="BR98" s="12"/>
      <c r="BS98" s="12">
        <f t="shared" si="213"/>
        <v>0</v>
      </c>
      <c r="BT98" s="12">
        <f t="shared" si="214"/>
        <v>0</v>
      </c>
      <c r="BU98" s="12">
        <f t="shared" si="215"/>
        <v>0</v>
      </c>
      <c r="BV98" s="12">
        <f t="shared" si="216"/>
        <v>0</v>
      </c>
      <c r="BW98" s="12">
        <f t="shared" si="217"/>
        <v>0</v>
      </c>
      <c r="BX98" s="12"/>
      <c r="BY98" s="12">
        <v>190000000</v>
      </c>
      <c r="BZ98" s="12">
        <v>160000000</v>
      </c>
      <c r="CA98" s="12">
        <f>SUMIFS('[1]TIẾN ĐỘ %'!$M$6:$M$1034,'[1]TIẾN ĐỘ %'!$G$6:$G$1034,$A98,'[1]TIẾN ĐỘ %'!$F$6:$F$1034,$E98)</f>
        <v>200000000</v>
      </c>
      <c r="CB98" s="12">
        <f t="shared" si="218"/>
        <v>550000000</v>
      </c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>
        <f t="shared" si="169"/>
        <v>0</v>
      </c>
      <c r="CP98" s="12">
        <f t="shared" si="170"/>
        <v>0</v>
      </c>
      <c r="CQ98" s="12"/>
      <c r="CR98" s="12">
        <v>83613000</v>
      </c>
      <c r="CS98" s="12">
        <v>30864000</v>
      </c>
      <c r="CT98" s="12">
        <v>211233000</v>
      </c>
      <c r="CU98" s="12">
        <v>142428000</v>
      </c>
      <c r="CV98" s="12">
        <v>60912000</v>
      </c>
      <c r="CW98" s="12">
        <v>142428000</v>
      </c>
      <c r="CX98" s="12">
        <v>203340000</v>
      </c>
      <c r="CY98" s="12">
        <f>SUMIFS('[1]DATA THÔ IN'!$P$4:$P$12031,'[1]DATA THÔ IN'!$H$4:$H$12031,$A98,'[1]DATA THÔ IN'!$AC$4:$AC$12031,$E98,'[1]DATA THÔ IN'!$AH$4:$AH$12031,"Tiến độ 1")</f>
        <v>144180000</v>
      </c>
      <c r="CZ98" s="12">
        <f>SUMIFS('[1]DATA THÔ IN'!$P$4:$P$12031,'[1]DATA THÔ IN'!$H$4:$H$12031,$A98,'[1]DATA THÔ IN'!$AC$4:$AC$12031,$E98,'[1]DATA THÔ IN'!$AH$4:$AH$12031,"Tiến độ 2")</f>
        <v>57456000</v>
      </c>
      <c r="DA98" s="12">
        <f>SUMIFS('[1]TIẾN ĐỘ %'!$N$6:$N$1034,'[1]TIẾN ĐỘ %'!$G$6:$G$1034,A98,'[1]TIẾN ĐỘ %'!$F$6:$F$1034,$E98)</f>
        <v>260292000</v>
      </c>
      <c r="DB98" s="12">
        <f t="shared" si="234"/>
        <v>674865000</v>
      </c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3"/>
      <c r="DQ98" s="12"/>
      <c r="DR98" s="12"/>
      <c r="DS98" s="13"/>
      <c r="DT98" s="12"/>
      <c r="DU98" s="12"/>
      <c r="DV98" s="12"/>
      <c r="DW98" s="12">
        <f t="shared" si="269"/>
        <v>0</v>
      </c>
      <c r="DX98" s="12"/>
      <c r="DY98" s="12"/>
      <c r="DZ98" s="12"/>
      <c r="EA98" s="12"/>
      <c r="EB98" s="12"/>
      <c r="EC98" s="12"/>
      <c r="ED98" s="12"/>
      <c r="EE98" s="12"/>
      <c r="EF98" s="12"/>
      <c r="EG98" s="12">
        <f t="shared" si="171"/>
        <v>0</v>
      </c>
      <c r="EH98" s="12">
        <f t="shared" si="172"/>
        <v>0</v>
      </c>
      <c r="EI98" s="12"/>
      <c r="EJ98" s="15">
        <f t="shared" si="219"/>
        <v>0.44006842105263155</v>
      </c>
      <c r="EK98" s="15">
        <f t="shared" si="220"/>
        <v>0.16244210526315789</v>
      </c>
      <c r="EL98" s="15">
        <f t="shared" si="221"/>
        <v>1.1117526315789474</v>
      </c>
      <c r="EM98" s="16">
        <f t="shared" si="261"/>
        <v>0.89017500000000005</v>
      </c>
      <c r="EN98" s="16">
        <f t="shared" si="262"/>
        <v>0.38069999999999998</v>
      </c>
      <c r="EO98" s="16">
        <f t="shared" si="263"/>
        <v>1.270875</v>
      </c>
      <c r="EP98" s="16">
        <f t="shared" si="238"/>
        <v>0.72089999999999999</v>
      </c>
      <c r="EQ98" s="16">
        <f t="shared" si="239"/>
        <v>0.28727999999999998</v>
      </c>
      <c r="ER98" s="16">
        <f t="shared" si="240"/>
        <v>1.3014600000000001</v>
      </c>
      <c r="ES98" s="16">
        <f t="shared" si="241"/>
        <v>1.2270272727272726</v>
      </c>
      <c r="ET98" s="16"/>
      <c r="EU98" s="16"/>
      <c r="EV98" s="16"/>
      <c r="EW98" s="16"/>
      <c r="EX98" s="16"/>
      <c r="EY98" s="16"/>
      <c r="EZ98" s="27"/>
      <c r="FA98" s="27"/>
      <c r="FB98" s="27"/>
      <c r="FC98" s="21"/>
      <c r="FD98" s="21"/>
      <c r="FE98" s="16"/>
      <c r="FF98" s="16"/>
      <c r="FG98" s="16"/>
      <c r="FH98" s="16"/>
      <c r="FI98" s="16"/>
      <c r="FJ98" s="16"/>
      <c r="FK98" s="16" t="e">
        <f>+DT98/CJ98</f>
        <v>#DIV/0!</v>
      </c>
      <c r="FL98" s="16" t="e">
        <f t="shared" si="288"/>
        <v>#DIV/0!</v>
      </c>
      <c r="FM98" s="16" t="e">
        <f t="shared" si="289"/>
        <v>#DIV/0!</v>
      </c>
      <c r="FN98" s="16">
        <v>0</v>
      </c>
      <c r="FO98" s="16" t="e">
        <f t="shared" si="290"/>
        <v>#DIV/0!</v>
      </c>
      <c r="FP98" s="16" t="e">
        <f t="shared" si="291"/>
        <v>#DIV/0!</v>
      </c>
      <c r="FQ98" s="16" t="e">
        <f t="shared" si="292"/>
        <v>#DIV/0!</v>
      </c>
      <c r="FR98" s="17">
        <f t="shared" si="222"/>
        <v>0</v>
      </c>
      <c r="FS98" s="17">
        <f t="shared" si="223"/>
        <v>0</v>
      </c>
      <c r="FT98" s="17">
        <f t="shared" si="224"/>
        <v>0</v>
      </c>
      <c r="FU98" s="18">
        <f t="shared" si="225"/>
        <v>0</v>
      </c>
      <c r="FV98" s="18">
        <f t="shared" si="226"/>
        <v>0</v>
      </c>
      <c r="FW98" s="18">
        <f t="shared" si="227"/>
        <v>0</v>
      </c>
      <c r="FX98" s="18">
        <f t="shared" si="228"/>
        <v>0</v>
      </c>
      <c r="FY98" s="18">
        <f t="shared" si="229"/>
        <v>0</v>
      </c>
      <c r="FZ98" s="19"/>
      <c r="GA98" s="36" t="s">
        <v>497</v>
      </c>
      <c r="GB98" s="36"/>
      <c r="GC98" s="37"/>
    </row>
    <row r="99" spans="1:185" hidden="1" x14ac:dyDescent="0.25">
      <c r="A99" s="8" t="s">
        <v>1315</v>
      </c>
      <c r="B99" s="8" t="s">
        <v>695</v>
      </c>
      <c r="C99" s="9" t="s">
        <v>696</v>
      </c>
      <c r="D99" s="10" t="s">
        <v>492</v>
      </c>
      <c r="E99" s="9" t="s">
        <v>52</v>
      </c>
      <c r="F99" s="9" t="s">
        <v>493</v>
      </c>
      <c r="G99" s="9" t="s">
        <v>485</v>
      </c>
      <c r="H99" s="11">
        <v>3.5000000000000003E-2</v>
      </c>
      <c r="I99" s="11"/>
      <c r="J99" s="26">
        <v>0.01</v>
      </c>
      <c r="K99" s="11">
        <v>0.01</v>
      </c>
      <c r="L99" s="11">
        <v>5.0000000000000001E-3</v>
      </c>
      <c r="M99" s="11">
        <v>5.0000000000000001E-3</v>
      </c>
      <c r="N99" s="11"/>
      <c r="O99" s="12">
        <f t="shared" si="173"/>
        <v>0</v>
      </c>
      <c r="P99" s="12">
        <f t="shared" si="174"/>
        <v>0</v>
      </c>
      <c r="Q99" s="12">
        <f t="shared" si="175"/>
        <v>0</v>
      </c>
      <c r="R99" s="12">
        <f t="shared" si="176"/>
        <v>0</v>
      </c>
      <c r="S99" s="12">
        <f t="shared" si="177"/>
        <v>0</v>
      </c>
      <c r="T99" s="12">
        <f t="shared" si="178"/>
        <v>0</v>
      </c>
      <c r="U99" s="12">
        <f t="shared" si="179"/>
        <v>0</v>
      </c>
      <c r="V99" s="12">
        <f t="shared" si="180"/>
        <v>0</v>
      </c>
      <c r="W99" s="12">
        <f t="shared" si="230"/>
        <v>261600</v>
      </c>
      <c r="X99" s="12">
        <f t="shared" si="181"/>
        <v>0</v>
      </c>
      <c r="Y99" s="12">
        <f t="shared" si="182"/>
        <v>993679.79999999993</v>
      </c>
      <c r="Z99" s="12">
        <f t="shared" si="183"/>
        <v>0</v>
      </c>
      <c r="AA99" s="12">
        <f t="shared" si="184"/>
        <v>0</v>
      </c>
      <c r="AB99" s="12">
        <f t="shared" si="185"/>
        <v>0</v>
      </c>
      <c r="AC99" s="12"/>
      <c r="AD99" s="12"/>
      <c r="AE99" s="12"/>
      <c r="AF99" s="12">
        <f t="shared" si="186"/>
        <v>0</v>
      </c>
      <c r="AG99" s="12">
        <f t="shared" si="187"/>
        <v>0</v>
      </c>
      <c r="AH99" s="12">
        <f t="shared" si="188"/>
        <v>0</v>
      </c>
      <c r="AI99" s="12"/>
      <c r="AJ99" s="12"/>
      <c r="AK99" s="12"/>
      <c r="AL99" s="12">
        <f t="shared" si="189"/>
        <v>0</v>
      </c>
      <c r="AM99" s="12">
        <f t="shared" si="190"/>
        <v>0</v>
      </c>
      <c r="AN99" s="12">
        <f t="shared" si="191"/>
        <v>0</v>
      </c>
      <c r="AO99" s="12"/>
      <c r="AP99" s="12"/>
      <c r="AQ99" s="12"/>
      <c r="AR99" s="12">
        <f t="shared" si="192"/>
        <v>0</v>
      </c>
      <c r="AS99" s="12">
        <f t="shared" si="193"/>
        <v>0</v>
      </c>
      <c r="AT99" s="12">
        <f t="shared" si="194"/>
        <v>0</v>
      </c>
      <c r="AU99" s="12">
        <f t="shared" si="195"/>
        <v>0</v>
      </c>
      <c r="AV99" s="12">
        <f t="shared" si="196"/>
        <v>0</v>
      </c>
      <c r="AW99" s="12"/>
      <c r="AX99" s="12">
        <f t="shared" si="197"/>
        <v>0</v>
      </c>
      <c r="AY99" s="12">
        <f t="shared" si="198"/>
        <v>0</v>
      </c>
      <c r="AZ99" s="12">
        <f t="shared" si="199"/>
        <v>0</v>
      </c>
      <c r="BA99" s="12"/>
      <c r="BB99" s="12">
        <f t="shared" si="200"/>
        <v>0</v>
      </c>
      <c r="BC99" s="12">
        <f t="shared" si="201"/>
        <v>0</v>
      </c>
      <c r="BD99" s="12">
        <f t="shared" si="202"/>
        <v>0</v>
      </c>
      <c r="BE99" s="12"/>
      <c r="BF99" s="12">
        <f t="shared" si="203"/>
        <v>0</v>
      </c>
      <c r="BG99" s="12">
        <f t="shared" si="204"/>
        <v>0</v>
      </c>
      <c r="BH99" s="12">
        <f t="shared" si="205"/>
        <v>0</v>
      </c>
      <c r="BI99" s="12">
        <f t="shared" si="206"/>
        <v>0</v>
      </c>
      <c r="BJ99" s="12"/>
      <c r="BK99" s="12">
        <f t="shared" si="207"/>
        <v>0</v>
      </c>
      <c r="BL99" s="12">
        <f t="shared" si="208"/>
        <v>0</v>
      </c>
      <c r="BM99" s="12">
        <f t="shared" si="209"/>
        <v>0</v>
      </c>
      <c r="BN99" s="12"/>
      <c r="BO99" s="12">
        <f t="shared" si="210"/>
        <v>0</v>
      </c>
      <c r="BP99" s="12">
        <f t="shared" si="211"/>
        <v>0</v>
      </c>
      <c r="BQ99" s="12">
        <f t="shared" si="212"/>
        <v>0</v>
      </c>
      <c r="BR99" s="12"/>
      <c r="BS99" s="12">
        <f t="shared" si="213"/>
        <v>0</v>
      </c>
      <c r="BT99" s="12">
        <f t="shared" si="214"/>
        <v>0</v>
      </c>
      <c r="BU99" s="12">
        <f t="shared" si="215"/>
        <v>0</v>
      </c>
      <c r="BV99" s="12">
        <f t="shared" si="216"/>
        <v>0</v>
      </c>
      <c r="BW99" s="12">
        <f t="shared" si="217"/>
        <v>0</v>
      </c>
      <c r="BX99" s="12"/>
      <c r="BY99" s="12">
        <v>220000000</v>
      </c>
      <c r="BZ99" s="12">
        <v>210000000</v>
      </c>
      <c r="CA99" s="12">
        <f>SUMIFS('[1]TIẾN ĐỘ %'!$M$6:$M$1034,'[1]TIẾN ĐỘ %'!$G$6:$G$1034,$A99,'[1]TIẾN ĐỘ %'!$F$6:$F$1034,$E99)</f>
        <v>250000000</v>
      </c>
      <c r="CB99" s="12">
        <f t="shared" si="218"/>
        <v>680000000</v>
      </c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>
        <f t="shared" si="169"/>
        <v>0</v>
      </c>
      <c r="CP99" s="12">
        <f t="shared" si="170"/>
        <v>0</v>
      </c>
      <c r="CQ99" s="12"/>
      <c r="CR99" s="12">
        <v>0</v>
      </c>
      <c r="CS99" s="12">
        <v>0</v>
      </c>
      <c r="CT99" s="12">
        <v>165096000</v>
      </c>
      <c r="CU99" s="12">
        <v>26160000</v>
      </c>
      <c r="CV99" s="12">
        <v>41400000</v>
      </c>
      <c r="CW99" s="12">
        <v>26160000</v>
      </c>
      <c r="CX99" s="12">
        <v>135564000</v>
      </c>
      <c r="CY99" s="12">
        <f>SUMIFS('[1]DATA THÔ IN'!$P$4:$P$12031,'[1]DATA THÔ IN'!$H$4:$H$12031,$A99,'[1]DATA THÔ IN'!$AC$4:$AC$12031,$E99,'[1]DATA THÔ IN'!$AH$4:$AH$12031,"Tiến độ 1")</f>
        <v>102972000</v>
      </c>
      <c r="CZ99" s="12">
        <f>SUMIFS('[1]DATA THÔ IN'!$P$4:$P$12031,'[1]DATA THÔ IN'!$H$4:$H$12031,$A99,'[1]DATA THÔ IN'!$AC$4:$AC$12031,$E99,'[1]DATA THÔ IN'!$AH$4:$AH$12031,"Tiến độ 2")</f>
        <v>23568000</v>
      </c>
      <c r="DA99" s="12">
        <f>SUMIFS('[1]TIẾN ĐỘ %'!$N$6:$N$1034,'[1]TIẾN ĐỘ %'!$G$6:$G$1034,A99,'[1]TIẾN ĐỘ %'!$F$6:$F$1034,$E99)</f>
        <v>175200000</v>
      </c>
      <c r="DB99" s="12">
        <f t="shared" si="234"/>
        <v>475860000</v>
      </c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3"/>
      <c r="DQ99" s="12"/>
      <c r="DR99" s="12"/>
      <c r="DS99" s="13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>
        <f t="shared" si="171"/>
        <v>0</v>
      </c>
      <c r="EH99" s="12">
        <f t="shared" si="172"/>
        <v>0</v>
      </c>
      <c r="EI99" s="12"/>
      <c r="EJ99" s="15">
        <f t="shared" si="219"/>
        <v>0</v>
      </c>
      <c r="EK99" s="15">
        <f t="shared" si="220"/>
        <v>0</v>
      </c>
      <c r="EL99" s="15">
        <f t="shared" si="221"/>
        <v>0.75043636363636368</v>
      </c>
      <c r="EM99" s="16">
        <f t="shared" si="261"/>
        <v>0.12457142857142857</v>
      </c>
      <c r="EN99" s="16">
        <f t="shared" si="262"/>
        <v>0.19714285714285715</v>
      </c>
      <c r="EO99" s="16">
        <f t="shared" si="263"/>
        <v>0.6455428571428572</v>
      </c>
      <c r="EP99" s="16">
        <f t="shared" si="238"/>
        <v>0.41188799999999998</v>
      </c>
      <c r="EQ99" s="16">
        <f t="shared" si="239"/>
        <v>9.4271999999999995E-2</v>
      </c>
      <c r="ER99" s="16">
        <f t="shared" si="240"/>
        <v>0.70079999999999998</v>
      </c>
      <c r="ES99" s="16">
        <f t="shared" si="241"/>
        <v>0.69979411764705879</v>
      </c>
      <c r="ET99" s="16"/>
      <c r="EU99" s="16"/>
      <c r="EV99" s="16"/>
      <c r="EW99" s="16"/>
      <c r="EX99" s="16"/>
      <c r="EY99" s="16"/>
      <c r="EZ99" s="27"/>
      <c r="FA99" s="27"/>
      <c r="FB99" s="27"/>
      <c r="FC99" s="21"/>
      <c r="FD99" s="21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>
        <v>0</v>
      </c>
      <c r="FP99" s="16">
        <v>0</v>
      </c>
      <c r="FQ99" s="16">
        <v>0</v>
      </c>
      <c r="FR99" s="17">
        <f t="shared" si="222"/>
        <v>0</v>
      </c>
      <c r="FS99" s="17">
        <f t="shared" si="223"/>
        <v>0</v>
      </c>
      <c r="FT99" s="17">
        <f t="shared" si="224"/>
        <v>0</v>
      </c>
      <c r="FU99" s="18">
        <f t="shared" si="225"/>
        <v>0</v>
      </c>
      <c r="FV99" s="18">
        <f t="shared" si="226"/>
        <v>0</v>
      </c>
      <c r="FW99" s="18">
        <f t="shared" si="227"/>
        <v>0</v>
      </c>
      <c r="FX99" s="18">
        <f t="shared" si="228"/>
        <v>0</v>
      </c>
      <c r="FY99" s="18">
        <f t="shared" si="229"/>
        <v>0</v>
      </c>
      <c r="FZ99" s="19"/>
      <c r="GA99" s="36" t="s">
        <v>492</v>
      </c>
      <c r="GB99" s="36"/>
      <c r="GC99" s="37"/>
    </row>
    <row r="100" spans="1:185" hidden="1" x14ac:dyDescent="0.25">
      <c r="A100" s="8" t="s">
        <v>1316</v>
      </c>
      <c r="B100" s="8" t="s">
        <v>697</v>
      </c>
      <c r="C100" s="28" t="s">
        <v>698</v>
      </c>
      <c r="D100" s="28" t="s">
        <v>497</v>
      </c>
      <c r="E100" s="9" t="s">
        <v>52</v>
      </c>
      <c r="F100" s="28" t="s">
        <v>498</v>
      </c>
      <c r="G100" s="28" t="s">
        <v>485</v>
      </c>
      <c r="H100" s="11">
        <v>3.5000000000000003E-2</v>
      </c>
      <c r="I100" s="11"/>
      <c r="J100" s="11">
        <v>0.01</v>
      </c>
      <c r="K100" s="11">
        <v>0.01</v>
      </c>
      <c r="L100" s="11">
        <v>5.0000000000000001E-3</v>
      </c>
      <c r="M100" s="11">
        <v>5.0000000000000001E-3</v>
      </c>
      <c r="N100" s="11"/>
      <c r="O100" s="12">
        <f t="shared" si="173"/>
        <v>0</v>
      </c>
      <c r="P100" s="12">
        <f t="shared" si="174"/>
        <v>548949.9</v>
      </c>
      <c r="Q100" s="12">
        <f t="shared" si="175"/>
        <v>0</v>
      </c>
      <c r="R100" s="12">
        <f t="shared" si="176"/>
        <v>1035773.1</v>
      </c>
      <c r="S100" s="12">
        <f t="shared" si="177"/>
        <v>0</v>
      </c>
      <c r="T100" s="12">
        <f t="shared" si="178"/>
        <v>0</v>
      </c>
      <c r="U100" s="12">
        <f t="shared" si="179"/>
        <v>0</v>
      </c>
      <c r="V100" s="12">
        <f t="shared" si="180"/>
        <v>869253</v>
      </c>
      <c r="W100" s="12">
        <f t="shared" si="230"/>
        <v>328800</v>
      </c>
      <c r="X100" s="12">
        <f t="shared" si="181"/>
        <v>0</v>
      </c>
      <c r="Y100" s="12">
        <f t="shared" si="182"/>
        <v>0</v>
      </c>
      <c r="Z100" s="12">
        <f t="shared" si="183"/>
        <v>0</v>
      </c>
      <c r="AA100" s="12">
        <f t="shared" si="184"/>
        <v>1257848.55</v>
      </c>
      <c r="AB100" s="12">
        <f t="shared" si="185"/>
        <v>1581437.175</v>
      </c>
      <c r="AC100" s="12"/>
      <c r="AD100" s="12"/>
      <c r="AE100" s="12"/>
      <c r="AF100" s="12">
        <f t="shared" si="186"/>
        <v>0</v>
      </c>
      <c r="AG100" s="12">
        <f t="shared" si="187"/>
        <v>0</v>
      </c>
      <c r="AH100" s="12">
        <f t="shared" si="188"/>
        <v>0</v>
      </c>
      <c r="AI100" s="12"/>
      <c r="AJ100" s="12"/>
      <c r="AK100" s="12"/>
      <c r="AL100" s="12">
        <f t="shared" si="189"/>
        <v>0</v>
      </c>
      <c r="AM100" s="12">
        <f t="shared" si="190"/>
        <v>0</v>
      </c>
      <c r="AN100" s="12">
        <f t="shared" si="191"/>
        <v>0</v>
      </c>
      <c r="AO100" s="12"/>
      <c r="AP100" s="12"/>
      <c r="AQ100" s="12"/>
      <c r="AR100" s="12">
        <f t="shared" si="192"/>
        <v>0</v>
      </c>
      <c r="AS100" s="12">
        <f t="shared" si="193"/>
        <v>0</v>
      </c>
      <c r="AT100" s="12">
        <f t="shared" si="194"/>
        <v>0</v>
      </c>
      <c r="AU100" s="12">
        <f t="shared" si="195"/>
        <v>0</v>
      </c>
      <c r="AV100" s="12">
        <f t="shared" si="196"/>
        <v>0</v>
      </c>
      <c r="AW100" s="12"/>
      <c r="AX100" s="12">
        <f t="shared" si="197"/>
        <v>0</v>
      </c>
      <c r="AY100" s="12">
        <f t="shared" si="198"/>
        <v>0</v>
      </c>
      <c r="AZ100" s="12">
        <f t="shared" si="199"/>
        <v>0</v>
      </c>
      <c r="BA100" s="12"/>
      <c r="BB100" s="12">
        <f t="shared" si="200"/>
        <v>0</v>
      </c>
      <c r="BC100" s="12">
        <f t="shared" si="201"/>
        <v>0</v>
      </c>
      <c r="BD100" s="12">
        <f t="shared" si="202"/>
        <v>0</v>
      </c>
      <c r="BE100" s="12"/>
      <c r="BF100" s="12">
        <f t="shared" si="203"/>
        <v>0</v>
      </c>
      <c r="BG100" s="12">
        <f t="shared" si="204"/>
        <v>0</v>
      </c>
      <c r="BH100" s="12">
        <f t="shared" si="205"/>
        <v>0</v>
      </c>
      <c r="BI100" s="12">
        <f t="shared" si="206"/>
        <v>0</v>
      </c>
      <c r="BJ100" s="12"/>
      <c r="BK100" s="12">
        <f t="shared" si="207"/>
        <v>0</v>
      </c>
      <c r="BL100" s="12">
        <f t="shared" si="208"/>
        <v>0</v>
      </c>
      <c r="BM100" s="12">
        <f t="shared" si="209"/>
        <v>0</v>
      </c>
      <c r="BN100" s="12"/>
      <c r="BO100" s="12">
        <f t="shared" si="210"/>
        <v>0</v>
      </c>
      <c r="BP100" s="12">
        <f t="shared" si="211"/>
        <v>0</v>
      </c>
      <c r="BQ100" s="12">
        <f t="shared" si="212"/>
        <v>0</v>
      </c>
      <c r="BR100" s="12"/>
      <c r="BS100" s="12">
        <f t="shared" si="213"/>
        <v>0</v>
      </c>
      <c r="BT100" s="12">
        <f t="shared" si="214"/>
        <v>0</v>
      </c>
      <c r="BU100" s="12">
        <f t="shared" si="215"/>
        <v>0</v>
      </c>
      <c r="BV100" s="12">
        <f t="shared" si="216"/>
        <v>0</v>
      </c>
      <c r="BW100" s="12">
        <f t="shared" si="217"/>
        <v>0</v>
      </c>
      <c r="BX100" s="12"/>
      <c r="BY100" s="12">
        <v>100000000</v>
      </c>
      <c r="BZ100" s="12">
        <v>90000000</v>
      </c>
      <c r="CA100" s="12">
        <f>SUMIFS('[1]TIẾN ĐỘ %'!$M$6:$M$1034,'[1]TIẾN ĐỘ %'!$G$6:$G$1034,$A100,'[1]TIẾN ĐỘ %'!$F$6:$F$1034,$E100)</f>
        <v>130000000</v>
      </c>
      <c r="CB100" s="12">
        <f t="shared" si="218"/>
        <v>320000000</v>
      </c>
      <c r="CC100" s="12"/>
      <c r="CD100" s="12"/>
      <c r="CE100" s="12"/>
      <c r="CF100" s="12">
        <f t="shared" ref="CF100:CF110" si="293">+SUM(CC100:CE100)</f>
        <v>0</v>
      </c>
      <c r="CG100" s="12">
        <f t="shared" ref="CG100:CG110" si="294">+CF100+CB100</f>
        <v>320000000</v>
      </c>
      <c r="CH100" s="12"/>
      <c r="CI100" s="12"/>
      <c r="CJ100" s="12"/>
      <c r="CK100" s="12">
        <f t="shared" ref="CK100:CK113" si="295">+SUM(CH100:CJ100)</f>
        <v>0</v>
      </c>
      <c r="CL100" s="12"/>
      <c r="CM100" s="12"/>
      <c r="CN100" s="12"/>
      <c r="CO100" s="12">
        <f t="shared" si="169"/>
        <v>0</v>
      </c>
      <c r="CP100" s="12">
        <f t="shared" si="170"/>
        <v>0</v>
      </c>
      <c r="CQ100" s="12"/>
      <c r="CR100" s="12">
        <v>56886000</v>
      </c>
      <c r="CS100" s="12">
        <v>29244000</v>
      </c>
      <c r="CT100" s="12">
        <v>107334000</v>
      </c>
      <c r="CU100" s="12">
        <v>32880000</v>
      </c>
      <c r="CV100" s="12">
        <v>20004000</v>
      </c>
      <c r="CW100" s="12">
        <v>32880000</v>
      </c>
      <c r="CX100" s="12">
        <v>90078000</v>
      </c>
      <c r="CY100" s="12">
        <f>SUMIFS('[1]DATA THÔ IN'!$P$4:$P$12031,'[1]DATA THÔ IN'!$H$4:$H$12031,$A100,'[1]DATA THÔ IN'!$AC$4:$AC$12031,$E100,'[1]DATA THÔ IN'!$AH$4:$AH$12031,"Tiến độ 1")</f>
        <v>16404000</v>
      </c>
      <c r="CZ100" s="12">
        <f>SUMIFS('[1]DATA THÔ IN'!$P$4:$P$12031,'[1]DATA THÔ IN'!$H$4:$H$12031,$A100,'[1]DATA THÔ IN'!$AC$4:$AC$12031,$E100,'[1]DATA THÔ IN'!$AH$4:$AH$12031,"Tiến độ 2")</f>
        <v>35752000</v>
      </c>
      <c r="DA100" s="12">
        <f>SUMIFS('[1]TIẾN ĐỘ %'!$N$6:$N$1034,'[1]TIẾN ĐỘ %'!$G$6:$G$1034,A100,'[1]TIẾN ĐỘ %'!$F$6:$F$1034,$E100)</f>
        <v>130347000</v>
      </c>
      <c r="DB100" s="12">
        <f t="shared" si="234"/>
        <v>327759000</v>
      </c>
      <c r="DC100" s="12"/>
      <c r="DD100" s="12"/>
      <c r="DE100" s="12"/>
      <c r="DF100" s="12"/>
      <c r="DG100" s="12"/>
      <c r="DH100" s="12"/>
      <c r="DI100" s="12"/>
      <c r="DJ100" s="12"/>
      <c r="DK100" s="12"/>
      <c r="DL100" s="12">
        <f t="shared" ref="DL100:DL110" si="296">+DK100+DH100+DE100</f>
        <v>0</v>
      </c>
      <c r="DM100" s="12">
        <f t="shared" ref="DM100:DM110" si="297">+DL100+DB100</f>
        <v>327759000</v>
      </c>
      <c r="DN100" s="12"/>
      <c r="DO100" s="12"/>
      <c r="DP100" s="12"/>
      <c r="DQ100" s="12"/>
      <c r="DR100" s="12"/>
      <c r="DS100" s="12"/>
      <c r="DT100" s="12"/>
      <c r="DU100" s="12"/>
      <c r="DV100" s="12"/>
      <c r="DW100" s="12">
        <f t="shared" ref="DW100:DW113" si="298">+DV100+DS100+DP100</f>
        <v>0</v>
      </c>
      <c r="DX100" s="12"/>
      <c r="DY100" s="12"/>
      <c r="DZ100" s="12"/>
      <c r="EA100" s="12"/>
      <c r="EB100" s="12"/>
      <c r="EC100" s="12"/>
      <c r="ED100" s="12"/>
      <c r="EE100" s="12"/>
      <c r="EF100" s="12"/>
      <c r="EG100" s="12">
        <f t="shared" si="171"/>
        <v>0</v>
      </c>
      <c r="EH100" s="12">
        <f t="shared" si="172"/>
        <v>0</v>
      </c>
      <c r="EI100" s="12"/>
      <c r="EJ100" s="15">
        <f t="shared" si="219"/>
        <v>0.56886000000000003</v>
      </c>
      <c r="EK100" s="15">
        <f t="shared" si="220"/>
        <v>0.29243999999999998</v>
      </c>
      <c r="EL100" s="15">
        <f t="shared" si="221"/>
        <v>1.07334</v>
      </c>
      <c r="EM100" s="16">
        <f t="shared" si="261"/>
        <v>0.36533333333333334</v>
      </c>
      <c r="EN100" s="16">
        <f t="shared" si="262"/>
        <v>0.22226666666666667</v>
      </c>
      <c r="EO100" s="16">
        <f t="shared" si="263"/>
        <v>1.0008666666666666</v>
      </c>
      <c r="EP100" s="16">
        <f t="shared" si="238"/>
        <v>0.1261846153846154</v>
      </c>
      <c r="EQ100" s="16">
        <f t="shared" si="239"/>
        <v>0.27501538461538461</v>
      </c>
      <c r="ER100" s="16">
        <f t="shared" si="240"/>
        <v>1.0026692307692309</v>
      </c>
      <c r="ES100" s="16">
        <f t="shared" si="241"/>
        <v>1.024246875</v>
      </c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5">
        <f t="shared" ref="FO100:FO114" si="299">IFERROR(DX100/$CL100,0)</f>
        <v>0</v>
      </c>
      <c r="FP100" s="15">
        <f t="shared" ref="FP100:FP114" si="300">IFERROR(DY100/$CL100,0)</f>
        <v>0</v>
      </c>
      <c r="FQ100" s="15">
        <f t="shared" ref="FQ100:FQ114" si="301">IFERROR(DZ100/$CL100,0)</f>
        <v>0</v>
      </c>
      <c r="FR100" s="17">
        <f t="shared" si="222"/>
        <v>0</v>
      </c>
      <c r="FS100" s="17">
        <f t="shared" si="223"/>
        <v>0</v>
      </c>
      <c r="FT100" s="17">
        <f t="shared" si="224"/>
        <v>0</v>
      </c>
      <c r="FU100" s="18">
        <f t="shared" si="225"/>
        <v>0</v>
      </c>
      <c r="FV100" s="18">
        <f t="shared" si="226"/>
        <v>0</v>
      </c>
      <c r="FW100" s="18">
        <f t="shared" si="227"/>
        <v>0</v>
      </c>
      <c r="FX100" s="18">
        <f t="shared" si="228"/>
        <v>0</v>
      </c>
      <c r="FY100" s="18">
        <f t="shared" si="229"/>
        <v>0</v>
      </c>
      <c r="FZ100" s="19"/>
      <c r="GA100" s="36" t="str">
        <f>D100</f>
        <v>Nguyễn Đức Bách</v>
      </c>
      <c r="GB100" s="36"/>
      <c r="GC100" s="37"/>
    </row>
    <row r="101" spans="1:185" hidden="1" x14ac:dyDescent="0.25">
      <c r="A101" s="8" t="s">
        <v>1317</v>
      </c>
      <c r="B101" s="8" t="s">
        <v>699</v>
      </c>
      <c r="C101" s="28" t="s">
        <v>700</v>
      </c>
      <c r="D101" s="28" t="s">
        <v>483</v>
      </c>
      <c r="E101" s="9" t="s">
        <v>52</v>
      </c>
      <c r="F101" s="28" t="s">
        <v>484</v>
      </c>
      <c r="G101" s="28" t="s">
        <v>485</v>
      </c>
      <c r="H101" s="11">
        <v>3.5000000000000003E-2</v>
      </c>
      <c r="I101" s="11"/>
      <c r="J101" s="11">
        <v>0.01</v>
      </c>
      <c r="K101" s="11">
        <v>0.01</v>
      </c>
      <c r="L101" s="11">
        <v>5.0000000000000001E-3</v>
      </c>
      <c r="M101" s="11">
        <v>5.0000000000000001E-3</v>
      </c>
      <c r="N101" s="11"/>
      <c r="O101" s="12">
        <f t="shared" si="173"/>
        <v>0</v>
      </c>
      <c r="P101" s="12">
        <f t="shared" si="174"/>
        <v>0</v>
      </c>
      <c r="Q101" s="12">
        <f t="shared" si="175"/>
        <v>0</v>
      </c>
      <c r="R101" s="12">
        <f t="shared" si="176"/>
        <v>0</v>
      </c>
      <c r="S101" s="12">
        <f t="shared" si="177"/>
        <v>0</v>
      </c>
      <c r="T101" s="12">
        <f t="shared" si="178"/>
        <v>0</v>
      </c>
      <c r="U101" s="12">
        <f t="shared" si="179"/>
        <v>0</v>
      </c>
      <c r="V101" s="12">
        <f t="shared" si="180"/>
        <v>0</v>
      </c>
      <c r="W101" s="12">
        <f t="shared" si="230"/>
        <v>0</v>
      </c>
      <c r="X101" s="12">
        <f t="shared" si="181"/>
        <v>0</v>
      </c>
      <c r="Y101" s="12">
        <f t="shared" si="182"/>
        <v>0</v>
      </c>
      <c r="Z101" s="12">
        <f t="shared" si="183"/>
        <v>0</v>
      </c>
      <c r="AA101" s="12">
        <f t="shared" si="184"/>
        <v>0</v>
      </c>
      <c r="AB101" s="12">
        <f t="shared" si="185"/>
        <v>0</v>
      </c>
      <c r="AC101" s="12"/>
      <c r="AD101" s="12"/>
      <c r="AE101" s="12"/>
      <c r="AF101" s="12">
        <f t="shared" si="186"/>
        <v>0</v>
      </c>
      <c r="AG101" s="12">
        <f t="shared" si="187"/>
        <v>0</v>
      </c>
      <c r="AH101" s="12">
        <f t="shared" si="188"/>
        <v>0</v>
      </c>
      <c r="AI101" s="12"/>
      <c r="AJ101" s="12"/>
      <c r="AK101" s="12"/>
      <c r="AL101" s="12">
        <f t="shared" si="189"/>
        <v>0</v>
      </c>
      <c r="AM101" s="12">
        <f t="shared" si="190"/>
        <v>0</v>
      </c>
      <c r="AN101" s="12">
        <f t="shared" si="191"/>
        <v>0</v>
      </c>
      <c r="AO101" s="12"/>
      <c r="AP101" s="12"/>
      <c r="AQ101" s="12"/>
      <c r="AR101" s="12">
        <f t="shared" si="192"/>
        <v>0</v>
      </c>
      <c r="AS101" s="12">
        <f t="shared" si="193"/>
        <v>0</v>
      </c>
      <c r="AT101" s="12">
        <f t="shared" si="194"/>
        <v>0</v>
      </c>
      <c r="AU101" s="12">
        <f t="shared" si="195"/>
        <v>0</v>
      </c>
      <c r="AV101" s="12">
        <f t="shared" si="196"/>
        <v>0</v>
      </c>
      <c r="AW101" s="12"/>
      <c r="AX101" s="12">
        <f t="shared" si="197"/>
        <v>0</v>
      </c>
      <c r="AY101" s="12">
        <f t="shared" si="198"/>
        <v>0</v>
      </c>
      <c r="AZ101" s="12">
        <f t="shared" si="199"/>
        <v>0</v>
      </c>
      <c r="BA101" s="12"/>
      <c r="BB101" s="12">
        <f t="shared" si="200"/>
        <v>0</v>
      </c>
      <c r="BC101" s="12">
        <f t="shared" si="201"/>
        <v>0</v>
      </c>
      <c r="BD101" s="12">
        <f t="shared" si="202"/>
        <v>0</v>
      </c>
      <c r="BE101" s="12"/>
      <c r="BF101" s="12">
        <f t="shared" si="203"/>
        <v>0</v>
      </c>
      <c r="BG101" s="12">
        <f t="shared" si="204"/>
        <v>0</v>
      </c>
      <c r="BH101" s="12">
        <f t="shared" si="205"/>
        <v>0</v>
      </c>
      <c r="BI101" s="12">
        <f t="shared" si="206"/>
        <v>0</v>
      </c>
      <c r="BJ101" s="12"/>
      <c r="BK101" s="12">
        <f t="shared" si="207"/>
        <v>0</v>
      </c>
      <c r="BL101" s="12">
        <f t="shared" si="208"/>
        <v>0</v>
      </c>
      <c r="BM101" s="12">
        <f t="shared" si="209"/>
        <v>0</v>
      </c>
      <c r="BN101" s="12"/>
      <c r="BO101" s="12">
        <f t="shared" si="210"/>
        <v>0</v>
      </c>
      <c r="BP101" s="12">
        <f t="shared" si="211"/>
        <v>0</v>
      </c>
      <c r="BQ101" s="12">
        <f t="shared" si="212"/>
        <v>0</v>
      </c>
      <c r="BR101" s="12"/>
      <c r="BS101" s="12">
        <f t="shared" si="213"/>
        <v>0</v>
      </c>
      <c r="BT101" s="12">
        <f t="shared" si="214"/>
        <v>0</v>
      </c>
      <c r="BU101" s="12">
        <f t="shared" si="215"/>
        <v>0</v>
      </c>
      <c r="BV101" s="12">
        <f t="shared" si="216"/>
        <v>0</v>
      </c>
      <c r="BW101" s="12">
        <f t="shared" si="217"/>
        <v>0</v>
      </c>
      <c r="BX101" s="12"/>
      <c r="BY101" s="12">
        <v>0</v>
      </c>
      <c r="BZ101" s="12">
        <v>0</v>
      </c>
      <c r="CA101" s="12">
        <f>SUMIFS('[1]TIẾN ĐỘ %'!$M$6:$M$1034,'[1]TIẾN ĐỘ %'!$G$6:$G$1034,$A101,'[1]TIẾN ĐỘ %'!$F$6:$F$1034,$E101)</f>
        <v>0</v>
      </c>
      <c r="CB101" s="12">
        <f t="shared" si="218"/>
        <v>0</v>
      </c>
      <c r="CC101" s="12"/>
      <c r="CD101" s="12"/>
      <c r="CE101" s="12"/>
      <c r="CF101" s="12">
        <f t="shared" si="293"/>
        <v>0</v>
      </c>
      <c r="CG101" s="12">
        <f t="shared" si="294"/>
        <v>0</v>
      </c>
      <c r="CH101" s="12"/>
      <c r="CI101" s="12"/>
      <c r="CJ101" s="12"/>
      <c r="CK101" s="12">
        <f t="shared" si="295"/>
        <v>0</v>
      </c>
      <c r="CL101" s="12"/>
      <c r="CM101" s="12"/>
      <c r="CN101" s="12"/>
      <c r="CO101" s="12">
        <f t="shared" si="169"/>
        <v>0</v>
      </c>
      <c r="CP101" s="12">
        <f t="shared" si="170"/>
        <v>0</v>
      </c>
      <c r="CQ101" s="12"/>
      <c r="CR101" s="12">
        <v>-56198000</v>
      </c>
      <c r="CS101" s="12">
        <v>0</v>
      </c>
      <c r="CT101" s="12">
        <v>-56198000</v>
      </c>
      <c r="CU101" s="12">
        <v>0</v>
      </c>
      <c r="CV101" s="12">
        <v>0</v>
      </c>
      <c r="CW101" s="12">
        <v>0</v>
      </c>
      <c r="CX101" s="12">
        <v>0</v>
      </c>
      <c r="CY101" s="12">
        <f>SUMIFS('[1]DATA THÔ IN'!$P$4:$P$12031,'[1]DATA THÔ IN'!$H$4:$H$12031,$A101,'[1]DATA THÔ IN'!$AC$4:$AC$12031,$E101,'[1]DATA THÔ IN'!$AH$4:$AH$12031,"Tiến độ 1")</f>
        <v>0</v>
      </c>
      <c r="CZ101" s="12">
        <f>SUMIFS('[1]DATA THÔ IN'!$P$4:$P$12031,'[1]DATA THÔ IN'!$H$4:$H$12031,$A101,'[1]DATA THÔ IN'!$AC$4:$AC$12031,$E101,'[1]DATA THÔ IN'!$AH$4:$AH$12031,"Tiến độ 2")</f>
        <v>0</v>
      </c>
      <c r="DA101" s="12">
        <f>SUMIFS('[1]TIẾN ĐỘ %'!$N$6:$N$1034,'[1]TIẾN ĐỘ %'!$G$6:$G$1034,A101,'[1]TIẾN ĐỘ %'!$F$6:$F$1034,$E101)</f>
        <v>0</v>
      </c>
      <c r="DB101" s="12">
        <f t="shared" si="234"/>
        <v>-56198000</v>
      </c>
      <c r="DC101" s="12"/>
      <c r="DD101" s="12"/>
      <c r="DE101" s="12"/>
      <c r="DF101" s="12"/>
      <c r="DG101" s="12"/>
      <c r="DH101" s="12"/>
      <c r="DI101" s="12"/>
      <c r="DJ101" s="12"/>
      <c r="DK101" s="12"/>
      <c r="DL101" s="12">
        <f t="shared" si="296"/>
        <v>0</v>
      </c>
      <c r="DM101" s="12">
        <f t="shared" si="297"/>
        <v>-56198000</v>
      </c>
      <c r="DN101" s="12"/>
      <c r="DO101" s="12"/>
      <c r="DP101" s="12"/>
      <c r="DQ101" s="12"/>
      <c r="DR101" s="12"/>
      <c r="DS101" s="12"/>
      <c r="DT101" s="12"/>
      <c r="DU101" s="12"/>
      <c r="DV101" s="12"/>
      <c r="DW101" s="12">
        <f t="shared" si="298"/>
        <v>0</v>
      </c>
      <c r="DX101" s="12"/>
      <c r="DY101" s="12"/>
      <c r="DZ101" s="12"/>
      <c r="EA101" s="12"/>
      <c r="EB101" s="12"/>
      <c r="EC101" s="12"/>
      <c r="ED101" s="12"/>
      <c r="EE101" s="12"/>
      <c r="EF101" s="12"/>
      <c r="EG101" s="12">
        <f t="shared" si="171"/>
        <v>0</v>
      </c>
      <c r="EH101" s="12">
        <f t="shared" si="172"/>
        <v>0</v>
      </c>
      <c r="EI101" s="12"/>
      <c r="EJ101" s="15">
        <f t="shared" si="219"/>
        <v>0</v>
      </c>
      <c r="EK101" s="15">
        <f t="shared" si="220"/>
        <v>0</v>
      </c>
      <c r="EL101" s="15">
        <f t="shared" si="221"/>
        <v>0</v>
      </c>
      <c r="EM101" s="16">
        <f t="shared" si="261"/>
        <v>0</v>
      </c>
      <c r="EN101" s="16">
        <f t="shared" si="262"/>
        <v>0</v>
      </c>
      <c r="EO101" s="16">
        <f t="shared" si="263"/>
        <v>0</v>
      </c>
      <c r="EP101" s="16">
        <f t="shared" si="238"/>
        <v>0</v>
      </c>
      <c r="EQ101" s="16">
        <f t="shared" si="239"/>
        <v>0</v>
      </c>
      <c r="ER101" s="16">
        <f t="shared" si="240"/>
        <v>0</v>
      </c>
      <c r="ES101" s="16">
        <f t="shared" si="241"/>
        <v>0</v>
      </c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5">
        <f t="shared" si="299"/>
        <v>0</v>
      </c>
      <c r="FP101" s="15">
        <f t="shared" si="300"/>
        <v>0</v>
      </c>
      <c r="FQ101" s="15">
        <f t="shared" si="301"/>
        <v>0</v>
      </c>
      <c r="FR101" s="17">
        <f t="shared" si="222"/>
        <v>0</v>
      </c>
      <c r="FS101" s="17">
        <f t="shared" si="223"/>
        <v>0</v>
      </c>
      <c r="FT101" s="17">
        <f t="shared" si="224"/>
        <v>0</v>
      </c>
      <c r="FU101" s="18">
        <f t="shared" si="225"/>
        <v>0</v>
      </c>
      <c r="FV101" s="18">
        <f t="shared" si="226"/>
        <v>0</v>
      </c>
      <c r="FW101" s="18">
        <f t="shared" si="227"/>
        <v>0</v>
      </c>
      <c r="FX101" s="18">
        <f t="shared" si="228"/>
        <v>0</v>
      </c>
      <c r="FY101" s="18">
        <f t="shared" si="229"/>
        <v>0</v>
      </c>
      <c r="FZ101" s="19"/>
      <c r="GA101" s="36" t="str">
        <f>D101</f>
        <v>Lê Văn Tuấn</v>
      </c>
      <c r="GB101" s="36"/>
      <c r="GC101" s="37"/>
    </row>
    <row r="102" spans="1:185" hidden="1" x14ac:dyDescent="0.25">
      <c r="A102" s="8" t="s">
        <v>1320</v>
      </c>
      <c r="B102" s="8" t="s">
        <v>705</v>
      </c>
      <c r="C102" s="28" t="s">
        <v>706</v>
      </c>
      <c r="D102" s="28" t="s">
        <v>492</v>
      </c>
      <c r="E102" s="9" t="s">
        <v>52</v>
      </c>
      <c r="F102" s="28" t="s">
        <v>493</v>
      </c>
      <c r="G102" s="28" t="s">
        <v>485</v>
      </c>
      <c r="H102" s="11">
        <v>3.5000000000000003E-2</v>
      </c>
      <c r="I102" s="11"/>
      <c r="J102" s="11">
        <v>0.01</v>
      </c>
      <c r="K102" s="11">
        <v>0.01</v>
      </c>
      <c r="L102" s="11">
        <v>5.0000000000000001E-3</v>
      </c>
      <c r="M102" s="11">
        <v>5.0000000000000001E-3</v>
      </c>
      <c r="N102" s="11"/>
      <c r="O102" s="12">
        <f t="shared" si="173"/>
        <v>0</v>
      </c>
      <c r="P102" s="12">
        <f t="shared" si="174"/>
        <v>2328043.1999999997</v>
      </c>
      <c r="Q102" s="12">
        <f t="shared" si="175"/>
        <v>0</v>
      </c>
      <c r="R102" s="12">
        <f t="shared" si="176"/>
        <v>2328043.2000000002</v>
      </c>
      <c r="S102" s="12">
        <f t="shared" si="177"/>
        <v>0</v>
      </c>
      <c r="T102" s="12">
        <f t="shared" si="178"/>
        <v>1947196</v>
      </c>
      <c r="U102" s="12">
        <f t="shared" si="179"/>
        <v>733593</v>
      </c>
      <c r="V102" s="12">
        <f t="shared" si="180"/>
        <v>3567354</v>
      </c>
      <c r="W102" s="12">
        <f t="shared" si="230"/>
        <v>2017820</v>
      </c>
      <c r="X102" s="12">
        <f t="shared" si="181"/>
        <v>0</v>
      </c>
      <c r="Y102" s="12">
        <f t="shared" si="182"/>
        <v>888880.79999999993</v>
      </c>
      <c r="Z102" s="12">
        <f t="shared" si="183"/>
        <v>1353354.5999999999</v>
      </c>
      <c r="AA102" s="12">
        <f t="shared" si="184"/>
        <v>2242235.4</v>
      </c>
      <c r="AB102" s="12">
        <f t="shared" si="185"/>
        <v>4068816.35</v>
      </c>
      <c r="AC102" s="12"/>
      <c r="AD102" s="12"/>
      <c r="AE102" s="12"/>
      <c r="AF102" s="12">
        <f t="shared" si="186"/>
        <v>0</v>
      </c>
      <c r="AG102" s="12">
        <f t="shared" si="187"/>
        <v>0</v>
      </c>
      <c r="AH102" s="12">
        <f t="shared" si="188"/>
        <v>0</v>
      </c>
      <c r="AI102" s="12"/>
      <c r="AJ102" s="12"/>
      <c r="AK102" s="12"/>
      <c r="AL102" s="12">
        <f t="shared" si="189"/>
        <v>0</v>
      </c>
      <c r="AM102" s="12">
        <f t="shared" si="190"/>
        <v>0</v>
      </c>
      <c r="AN102" s="12">
        <f t="shared" si="191"/>
        <v>0</v>
      </c>
      <c r="AO102" s="12"/>
      <c r="AP102" s="12"/>
      <c r="AQ102" s="12"/>
      <c r="AR102" s="12">
        <f t="shared" si="192"/>
        <v>0</v>
      </c>
      <c r="AS102" s="12">
        <f t="shared" si="193"/>
        <v>0</v>
      </c>
      <c r="AT102" s="12">
        <f t="shared" si="194"/>
        <v>0</v>
      </c>
      <c r="AU102" s="12">
        <f t="shared" si="195"/>
        <v>0</v>
      </c>
      <c r="AV102" s="12">
        <f t="shared" si="196"/>
        <v>0</v>
      </c>
      <c r="AW102" s="12"/>
      <c r="AX102" s="12">
        <f t="shared" si="197"/>
        <v>0</v>
      </c>
      <c r="AY102" s="12">
        <f t="shared" si="198"/>
        <v>0</v>
      </c>
      <c r="AZ102" s="12">
        <f t="shared" si="199"/>
        <v>0</v>
      </c>
      <c r="BA102" s="12"/>
      <c r="BB102" s="12">
        <f t="shared" si="200"/>
        <v>0</v>
      </c>
      <c r="BC102" s="12">
        <f t="shared" si="201"/>
        <v>0</v>
      </c>
      <c r="BD102" s="12">
        <f t="shared" si="202"/>
        <v>0</v>
      </c>
      <c r="BE102" s="12"/>
      <c r="BF102" s="12">
        <f t="shared" si="203"/>
        <v>0</v>
      </c>
      <c r="BG102" s="12">
        <f t="shared" si="204"/>
        <v>0</v>
      </c>
      <c r="BH102" s="12">
        <f t="shared" si="205"/>
        <v>0</v>
      </c>
      <c r="BI102" s="12">
        <f t="shared" si="206"/>
        <v>0</v>
      </c>
      <c r="BJ102" s="12"/>
      <c r="BK102" s="12">
        <f t="shared" si="207"/>
        <v>0</v>
      </c>
      <c r="BL102" s="12">
        <f t="shared" si="208"/>
        <v>0</v>
      </c>
      <c r="BM102" s="12">
        <f t="shared" si="209"/>
        <v>0</v>
      </c>
      <c r="BN102" s="12"/>
      <c r="BO102" s="12">
        <f t="shared" si="210"/>
        <v>0</v>
      </c>
      <c r="BP102" s="12">
        <f t="shared" si="211"/>
        <v>0</v>
      </c>
      <c r="BQ102" s="12">
        <f t="shared" si="212"/>
        <v>0</v>
      </c>
      <c r="BR102" s="12"/>
      <c r="BS102" s="12">
        <f t="shared" si="213"/>
        <v>0</v>
      </c>
      <c r="BT102" s="12">
        <f t="shared" si="214"/>
        <v>0</v>
      </c>
      <c r="BU102" s="12">
        <f t="shared" si="215"/>
        <v>0</v>
      </c>
      <c r="BV102" s="12">
        <f t="shared" si="216"/>
        <v>0</v>
      </c>
      <c r="BW102" s="12">
        <f t="shared" si="217"/>
        <v>0</v>
      </c>
      <c r="BX102" s="12"/>
      <c r="BY102" s="12">
        <v>200000000</v>
      </c>
      <c r="BZ102" s="12">
        <v>200000000</v>
      </c>
      <c r="CA102" s="12">
        <f>SUMIFS('[1]TIẾN ĐỘ %'!$M$6:$M$1034,'[1]TIẾN ĐỘ %'!$G$6:$G$1034,$A102,'[1]TIẾN ĐỘ %'!$F$6:$F$1034,$E102)</f>
        <v>220000000</v>
      </c>
      <c r="CB102" s="12">
        <f t="shared" si="218"/>
        <v>620000000</v>
      </c>
      <c r="CC102" s="12"/>
      <c r="CD102" s="12"/>
      <c r="CE102" s="12"/>
      <c r="CF102" s="12">
        <f t="shared" si="293"/>
        <v>0</v>
      </c>
      <c r="CG102" s="12">
        <f t="shared" si="294"/>
        <v>620000000</v>
      </c>
      <c r="CH102" s="12"/>
      <c r="CI102" s="12"/>
      <c r="CJ102" s="12"/>
      <c r="CK102" s="12">
        <f t="shared" si="295"/>
        <v>0</v>
      </c>
      <c r="CL102" s="12"/>
      <c r="CM102" s="12"/>
      <c r="CN102" s="12"/>
      <c r="CO102" s="12">
        <f t="shared" si="169"/>
        <v>0</v>
      </c>
      <c r="CP102" s="12">
        <f t="shared" si="170"/>
        <v>0</v>
      </c>
      <c r="CQ102" s="12"/>
      <c r="CR102" s="12">
        <v>241248000</v>
      </c>
      <c r="CS102" s="12">
        <v>0</v>
      </c>
      <c r="CT102" s="12">
        <v>241248000</v>
      </c>
      <c r="CU102" s="12">
        <v>201782000</v>
      </c>
      <c r="CV102" s="12">
        <v>76020000</v>
      </c>
      <c r="CW102" s="12">
        <v>201782000</v>
      </c>
      <c r="CX102" s="12">
        <v>369674000</v>
      </c>
      <c r="CY102" s="12">
        <f>SUMIFS('[1]DATA THÔ IN'!$P$4:$P$12031,'[1]DATA THÔ IN'!$H$4:$H$12031,$A102,'[1]DATA THÔ IN'!$AC$4:$AC$12031,$E102,'[1]DATA THÔ IN'!$AH$4:$AH$12031,"Tiến độ 1")</f>
        <v>92112000</v>
      </c>
      <c r="CZ102" s="12">
        <f>SUMIFS('[1]DATA THÔ IN'!$P$4:$P$12031,'[1]DATA THÔ IN'!$H$4:$H$12031,$A102,'[1]DATA THÔ IN'!$AC$4:$AC$12031,$E102,'[1]DATA THÔ IN'!$AH$4:$AH$12031,"Tiến độ 2")</f>
        <v>140244000</v>
      </c>
      <c r="DA102" s="12">
        <f>SUMIFS('[1]TIẾN ĐỘ %'!$N$6:$N$1034,'[1]TIẾN ĐỘ %'!$G$6:$G$1034,A102,'[1]TIẾN ĐỘ %'!$F$6:$F$1034,$E102)</f>
        <v>232356000</v>
      </c>
      <c r="DB102" s="12">
        <f t="shared" si="234"/>
        <v>843278000</v>
      </c>
      <c r="DC102" s="12"/>
      <c r="DD102" s="12"/>
      <c r="DE102" s="12"/>
      <c r="DF102" s="12"/>
      <c r="DG102" s="12"/>
      <c r="DH102" s="12"/>
      <c r="DI102" s="12"/>
      <c r="DJ102" s="12"/>
      <c r="DK102" s="12"/>
      <c r="DL102" s="12">
        <f t="shared" si="296"/>
        <v>0</v>
      </c>
      <c r="DM102" s="12">
        <f t="shared" si="297"/>
        <v>843278000</v>
      </c>
      <c r="DN102" s="12"/>
      <c r="DO102" s="12"/>
      <c r="DP102" s="12"/>
      <c r="DQ102" s="12"/>
      <c r="DR102" s="12"/>
      <c r="DS102" s="12"/>
      <c r="DT102" s="12"/>
      <c r="DU102" s="12"/>
      <c r="DV102" s="12"/>
      <c r="DW102" s="12">
        <f t="shared" si="298"/>
        <v>0</v>
      </c>
      <c r="DX102" s="12"/>
      <c r="DY102" s="12"/>
      <c r="DZ102" s="12"/>
      <c r="EA102" s="12"/>
      <c r="EB102" s="12"/>
      <c r="EC102" s="12"/>
      <c r="ED102" s="12"/>
      <c r="EE102" s="12"/>
      <c r="EF102" s="12"/>
      <c r="EG102" s="12">
        <f t="shared" si="171"/>
        <v>0</v>
      </c>
      <c r="EH102" s="12">
        <f t="shared" si="172"/>
        <v>0</v>
      </c>
      <c r="EI102" s="12"/>
      <c r="EJ102" s="15">
        <f t="shared" si="219"/>
        <v>1.20624</v>
      </c>
      <c r="EK102" s="15">
        <f t="shared" si="220"/>
        <v>0</v>
      </c>
      <c r="EL102" s="15">
        <f t="shared" si="221"/>
        <v>1.20624</v>
      </c>
      <c r="EM102" s="16">
        <f t="shared" si="261"/>
        <v>1.00891</v>
      </c>
      <c r="EN102" s="16">
        <f t="shared" si="262"/>
        <v>0.38009999999999999</v>
      </c>
      <c r="EO102" s="16">
        <f t="shared" si="263"/>
        <v>1.8483700000000001</v>
      </c>
      <c r="EP102" s="16">
        <f t="shared" si="238"/>
        <v>0.41869090909090911</v>
      </c>
      <c r="EQ102" s="16">
        <f t="shared" si="239"/>
        <v>0.6374727272727273</v>
      </c>
      <c r="ER102" s="16">
        <f t="shared" si="240"/>
        <v>1.0561636363636364</v>
      </c>
      <c r="ES102" s="16">
        <f t="shared" si="241"/>
        <v>1.3601258064516129</v>
      </c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5">
        <f t="shared" si="299"/>
        <v>0</v>
      </c>
      <c r="FP102" s="15">
        <f t="shared" si="300"/>
        <v>0</v>
      </c>
      <c r="FQ102" s="15">
        <f t="shared" si="301"/>
        <v>0</v>
      </c>
      <c r="FR102" s="17">
        <f t="shared" si="222"/>
        <v>0</v>
      </c>
      <c r="FS102" s="17">
        <f t="shared" si="223"/>
        <v>0</v>
      </c>
      <c r="FT102" s="17">
        <f t="shared" si="224"/>
        <v>0</v>
      </c>
      <c r="FU102" s="18">
        <f t="shared" si="225"/>
        <v>0</v>
      </c>
      <c r="FV102" s="18">
        <f t="shared" si="226"/>
        <v>0</v>
      </c>
      <c r="FW102" s="18">
        <f t="shared" si="227"/>
        <v>0</v>
      </c>
      <c r="FX102" s="18">
        <f t="shared" si="228"/>
        <v>0</v>
      </c>
      <c r="FY102" s="18">
        <f t="shared" si="229"/>
        <v>0</v>
      </c>
      <c r="FZ102" s="19"/>
      <c r="GA102" s="36" t="s">
        <v>492</v>
      </c>
      <c r="GB102" s="36"/>
      <c r="GC102" s="37"/>
    </row>
    <row r="103" spans="1:185" hidden="1" x14ac:dyDescent="0.25">
      <c r="A103" s="8" t="s">
        <v>1330</v>
      </c>
      <c r="B103" s="8" t="s">
        <v>994</v>
      </c>
      <c r="C103" s="28" t="s">
        <v>995</v>
      </c>
      <c r="D103" s="28" t="s">
        <v>996</v>
      </c>
      <c r="E103" s="9" t="s">
        <v>52</v>
      </c>
      <c r="F103" s="28" t="s">
        <v>997</v>
      </c>
      <c r="G103" s="28" t="s">
        <v>998</v>
      </c>
      <c r="H103" s="11">
        <v>3.5000000000000003E-2</v>
      </c>
      <c r="I103" s="11"/>
      <c r="J103" s="11">
        <v>0.01</v>
      </c>
      <c r="K103" s="11">
        <v>0.01</v>
      </c>
      <c r="L103" s="11">
        <v>5.0000000000000001E-3</v>
      </c>
      <c r="M103" s="11">
        <v>5.0000000000000001E-3</v>
      </c>
      <c r="N103" s="11"/>
      <c r="O103" s="12">
        <f t="shared" si="173"/>
        <v>0</v>
      </c>
      <c r="P103" s="12">
        <f t="shared" si="174"/>
        <v>2851806.6</v>
      </c>
      <c r="Q103" s="12">
        <f t="shared" si="175"/>
        <v>4022892</v>
      </c>
      <c r="R103" s="12">
        <f t="shared" si="176"/>
        <v>6874698.6000000006</v>
      </c>
      <c r="S103" s="12">
        <f t="shared" si="177"/>
        <v>0</v>
      </c>
      <c r="T103" s="12">
        <f t="shared" si="178"/>
        <v>8740352</v>
      </c>
      <c r="U103" s="12">
        <f t="shared" si="179"/>
        <v>1255272</v>
      </c>
      <c r="V103" s="12">
        <f t="shared" si="180"/>
        <v>9995624</v>
      </c>
      <c r="W103" s="12">
        <f>ROUND(CW103*1%,0)</f>
        <v>9057360</v>
      </c>
      <c r="X103" s="12">
        <f t="shared" si="181"/>
        <v>0</v>
      </c>
      <c r="Y103" s="12">
        <f t="shared" si="182"/>
        <v>6924608.3999999994</v>
      </c>
      <c r="Z103" s="12">
        <f t="shared" si="183"/>
        <v>1486987.8</v>
      </c>
      <c r="AA103" s="12">
        <f t="shared" si="184"/>
        <v>8411596.1999999993</v>
      </c>
      <c r="AB103" s="12">
        <f t="shared" si="185"/>
        <v>12640959.6</v>
      </c>
      <c r="AC103" s="12"/>
      <c r="AD103" s="12"/>
      <c r="AE103" s="12"/>
      <c r="AF103" s="12">
        <f t="shared" si="186"/>
        <v>0</v>
      </c>
      <c r="AG103" s="12">
        <f t="shared" si="187"/>
        <v>0</v>
      </c>
      <c r="AH103" s="12">
        <f t="shared" si="188"/>
        <v>0</v>
      </c>
      <c r="AI103" s="12"/>
      <c r="AJ103" s="12"/>
      <c r="AK103" s="12"/>
      <c r="AL103" s="12">
        <f t="shared" si="189"/>
        <v>0</v>
      </c>
      <c r="AM103" s="12">
        <f t="shared" si="190"/>
        <v>0</v>
      </c>
      <c r="AN103" s="12">
        <f t="shared" si="191"/>
        <v>0</v>
      </c>
      <c r="AO103" s="12"/>
      <c r="AP103" s="12"/>
      <c r="AQ103" s="12"/>
      <c r="AR103" s="12">
        <f t="shared" si="192"/>
        <v>0</v>
      </c>
      <c r="AS103" s="12">
        <f t="shared" si="193"/>
        <v>0</v>
      </c>
      <c r="AT103" s="12">
        <f t="shared" si="194"/>
        <v>0</v>
      </c>
      <c r="AU103" s="12">
        <f t="shared" si="195"/>
        <v>0</v>
      </c>
      <c r="AV103" s="12">
        <f t="shared" si="196"/>
        <v>0</v>
      </c>
      <c r="AW103" s="12"/>
      <c r="AX103" s="12">
        <f t="shared" si="197"/>
        <v>0</v>
      </c>
      <c r="AY103" s="12">
        <f t="shared" si="198"/>
        <v>0</v>
      </c>
      <c r="AZ103" s="12">
        <f t="shared" si="199"/>
        <v>0</v>
      </c>
      <c r="BA103" s="12"/>
      <c r="BB103" s="12">
        <f t="shared" si="200"/>
        <v>0</v>
      </c>
      <c r="BC103" s="12">
        <f t="shared" si="201"/>
        <v>0</v>
      </c>
      <c r="BD103" s="12">
        <f t="shared" si="202"/>
        <v>0</v>
      </c>
      <c r="BE103" s="12"/>
      <c r="BF103" s="12">
        <f t="shared" si="203"/>
        <v>0</v>
      </c>
      <c r="BG103" s="12">
        <f t="shared" si="204"/>
        <v>0</v>
      </c>
      <c r="BH103" s="12">
        <f t="shared" si="205"/>
        <v>0</v>
      </c>
      <c r="BI103" s="12">
        <f t="shared" si="206"/>
        <v>0</v>
      </c>
      <c r="BJ103" s="12"/>
      <c r="BK103" s="12">
        <f t="shared" si="207"/>
        <v>0</v>
      </c>
      <c r="BL103" s="12">
        <f t="shared" si="208"/>
        <v>0</v>
      </c>
      <c r="BM103" s="12">
        <f t="shared" si="209"/>
        <v>0</v>
      </c>
      <c r="BN103" s="12"/>
      <c r="BO103" s="12">
        <f t="shared" si="210"/>
        <v>0</v>
      </c>
      <c r="BP103" s="12">
        <f t="shared" si="211"/>
        <v>0</v>
      </c>
      <c r="BQ103" s="12">
        <f t="shared" si="212"/>
        <v>0</v>
      </c>
      <c r="BR103" s="12"/>
      <c r="BS103" s="12">
        <f t="shared" si="213"/>
        <v>0</v>
      </c>
      <c r="BT103" s="12">
        <f t="shared" si="214"/>
        <v>0</v>
      </c>
      <c r="BU103" s="12">
        <f t="shared" si="215"/>
        <v>0</v>
      </c>
      <c r="BV103" s="12">
        <f t="shared" si="216"/>
        <v>0</v>
      </c>
      <c r="BW103" s="12">
        <f t="shared" si="217"/>
        <v>0</v>
      </c>
      <c r="BX103" s="12"/>
      <c r="BY103" s="12">
        <v>700000000</v>
      </c>
      <c r="BZ103" s="12">
        <v>900000000</v>
      </c>
      <c r="CA103" s="12">
        <f>SUMIFS('[1]TIẾN ĐỘ %'!$M$6:$M$1034,'[1]TIẾN ĐỘ %'!$G$6:$G$1034,$A103,'[1]TIẾN ĐỘ %'!$F$6:$F$1034,$E103)</f>
        <v>870000000</v>
      </c>
      <c r="CB103" s="12">
        <f t="shared" si="218"/>
        <v>2470000000</v>
      </c>
      <c r="CC103" s="12"/>
      <c r="CD103" s="12"/>
      <c r="CE103" s="12"/>
      <c r="CF103" s="12">
        <f t="shared" si="293"/>
        <v>0</v>
      </c>
      <c r="CG103" s="12">
        <f t="shared" si="294"/>
        <v>2470000000</v>
      </c>
      <c r="CH103" s="12"/>
      <c r="CI103" s="12"/>
      <c r="CJ103" s="12"/>
      <c r="CK103" s="12">
        <f t="shared" si="295"/>
        <v>0</v>
      </c>
      <c r="CL103" s="12"/>
      <c r="CM103" s="12"/>
      <c r="CN103" s="12"/>
      <c r="CO103" s="12">
        <f t="shared" si="169"/>
        <v>0</v>
      </c>
      <c r="CP103" s="12">
        <f t="shared" si="170"/>
        <v>0</v>
      </c>
      <c r="CQ103" s="12"/>
      <c r="CR103" s="12">
        <v>295524000</v>
      </c>
      <c r="CS103" s="12">
        <v>416880000</v>
      </c>
      <c r="CT103" s="12">
        <v>712404000</v>
      </c>
      <c r="CU103" s="12">
        <v>905736000</v>
      </c>
      <c r="CV103" s="12">
        <v>130080000</v>
      </c>
      <c r="CW103" s="12">
        <v>905736000</v>
      </c>
      <c r="CX103" s="12">
        <v>1035816000</v>
      </c>
      <c r="CY103" s="12">
        <f>SUMIFS('[1]DATA THÔ IN'!$P$4:$P$12031,'[1]DATA THÔ IN'!$H$4:$H$12031,$A103,'[1]DATA THÔ IN'!$AC$4:$AC$12031,$E103,'[1]DATA THÔ IN'!$AH$4:$AH$12031,"Tiến độ 1")</f>
        <v>717576000</v>
      </c>
      <c r="CZ103" s="12">
        <f>SUMIFS('[1]DATA THÔ IN'!$P$4:$P$12031,'[1]DATA THÔ IN'!$H$4:$H$12031,$A103,'[1]DATA THÔ IN'!$AC$4:$AC$12031,$E103,'[1]DATA THÔ IN'!$AH$4:$AH$12031,"Tiến độ 2")</f>
        <v>154092000</v>
      </c>
      <c r="DA103" s="12">
        <f>SUMIFS('[1]TIẾN ĐỘ %'!$N$6:$N$1034,'[1]TIẾN ĐỘ %'!$G$6:$G$1034,A103,'[1]TIẾN ĐỘ %'!$F$6:$F$1034,$E103)</f>
        <v>871668000</v>
      </c>
      <c r="DB103" s="12">
        <f t="shared" si="234"/>
        <v>2619888000</v>
      </c>
      <c r="DC103" s="12"/>
      <c r="DD103" s="12"/>
      <c r="DE103" s="12"/>
      <c r="DF103" s="12"/>
      <c r="DG103" s="12"/>
      <c r="DH103" s="12"/>
      <c r="DI103" s="12"/>
      <c r="DJ103" s="12"/>
      <c r="DK103" s="12"/>
      <c r="DL103" s="12">
        <f t="shared" si="296"/>
        <v>0</v>
      </c>
      <c r="DM103" s="12">
        <f t="shared" si="297"/>
        <v>2619888000</v>
      </c>
      <c r="DN103" s="12"/>
      <c r="DO103" s="12"/>
      <c r="DP103" s="12"/>
      <c r="DQ103" s="12"/>
      <c r="DR103" s="12"/>
      <c r="DS103" s="12"/>
      <c r="DT103" s="12"/>
      <c r="DU103" s="12"/>
      <c r="DV103" s="12"/>
      <c r="DW103" s="12">
        <f t="shared" si="298"/>
        <v>0</v>
      </c>
      <c r="DX103" s="12"/>
      <c r="DY103" s="12"/>
      <c r="DZ103" s="12"/>
      <c r="EA103" s="12"/>
      <c r="EB103" s="12"/>
      <c r="EC103" s="12"/>
      <c r="ED103" s="12"/>
      <c r="EE103" s="12"/>
      <c r="EF103" s="12"/>
      <c r="EG103" s="12">
        <f t="shared" si="171"/>
        <v>0</v>
      </c>
      <c r="EH103" s="12">
        <f t="shared" si="172"/>
        <v>0</v>
      </c>
      <c r="EI103" s="12"/>
      <c r="EJ103" s="15">
        <f t="shared" si="219"/>
        <v>0.42217714285714286</v>
      </c>
      <c r="EK103" s="15">
        <f t="shared" si="220"/>
        <v>0.59554285714285715</v>
      </c>
      <c r="EL103" s="15">
        <f t="shared" si="221"/>
        <v>1.01772</v>
      </c>
      <c r="EM103" s="16">
        <f t="shared" si="261"/>
        <v>1.0063733333333333</v>
      </c>
      <c r="EN103" s="16">
        <f t="shared" si="262"/>
        <v>0.14453333333333335</v>
      </c>
      <c r="EO103" s="16">
        <f t="shared" si="263"/>
        <v>1.1509066666666667</v>
      </c>
      <c r="EP103" s="16">
        <f t="shared" si="238"/>
        <v>0.82479999999999998</v>
      </c>
      <c r="EQ103" s="16">
        <f t="shared" si="239"/>
        <v>0.17711724137931034</v>
      </c>
      <c r="ER103" s="16">
        <f t="shared" si="240"/>
        <v>1.0019172413793103</v>
      </c>
      <c r="ES103" s="16">
        <f t="shared" si="241"/>
        <v>1.0606834008097166</v>
      </c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5">
        <f t="shared" si="299"/>
        <v>0</v>
      </c>
      <c r="FP103" s="15">
        <f t="shared" si="300"/>
        <v>0</v>
      </c>
      <c r="FQ103" s="15">
        <f t="shared" si="301"/>
        <v>0</v>
      </c>
      <c r="FR103" s="17">
        <f t="shared" si="222"/>
        <v>0</v>
      </c>
      <c r="FS103" s="17">
        <f t="shared" si="223"/>
        <v>0</v>
      </c>
      <c r="FT103" s="17">
        <f t="shared" si="224"/>
        <v>0</v>
      </c>
      <c r="FU103" s="18">
        <f t="shared" si="225"/>
        <v>0</v>
      </c>
      <c r="FV103" s="18">
        <f t="shared" si="226"/>
        <v>0</v>
      </c>
      <c r="FW103" s="18">
        <f t="shared" si="227"/>
        <v>0</v>
      </c>
      <c r="FX103" s="18">
        <f t="shared" si="228"/>
        <v>0</v>
      </c>
      <c r="FY103" s="18">
        <f t="shared" si="229"/>
        <v>0</v>
      </c>
      <c r="FZ103" s="19"/>
      <c r="GA103" s="36" t="s">
        <v>996</v>
      </c>
      <c r="GB103" s="36"/>
      <c r="GC103" s="37"/>
    </row>
    <row r="104" spans="1:185" hidden="1" x14ac:dyDescent="0.25">
      <c r="A104" s="8" t="s">
        <v>1331</v>
      </c>
      <c r="B104" s="8" t="s">
        <v>999</v>
      </c>
      <c r="C104" s="28" t="s">
        <v>1000</v>
      </c>
      <c r="D104" s="28" t="s">
        <v>1001</v>
      </c>
      <c r="E104" s="9" t="s">
        <v>52</v>
      </c>
      <c r="F104" s="28" t="s">
        <v>1002</v>
      </c>
      <c r="G104" s="28" t="s">
        <v>998</v>
      </c>
      <c r="H104" s="11">
        <v>3.5000000000000003E-2</v>
      </c>
      <c r="I104" s="11"/>
      <c r="J104" s="11">
        <v>0.01</v>
      </c>
      <c r="K104" s="11">
        <v>0.01</v>
      </c>
      <c r="L104" s="11">
        <v>5.0000000000000001E-3</v>
      </c>
      <c r="M104" s="11">
        <v>5.0000000000000001E-3</v>
      </c>
      <c r="N104" s="11"/>
      <c r="O104" s="12">
        <f t="shared" si="173"/>
        <v>0</v>
      </c>
      <c r="P104" s="12">
        <f>IF(EJ104&gt;=40%,(CR104-CR587)*J104*(100%-H104),0)</f>
        <v>4359754.2</v>
      </c>
      <c r="Q104" s="12">
        <f t="shared" si="175"/>
        <v>993216.6</v>
      </c>
      <c r="R104" s="12">
        <f>IF(EL104&gt;=100%,(CT104-CT587)*(100%-H104)*K104,0)</f>
        <v>4930300.8</v>
      </c>
      <c r="S104" s="12">
        <f t="shared" si="177"/>
        <v>0</v>
      </c>
      <c r="T104" s="12">
        <f>ROUND(IF(EM104&gt;=40%,(CU104-CU587)*J104*(100%-H104),0),0)</f>
        <v>4356859</v>
      </c>
      <c r="U104" s="12">
        <f t="shared" si="179"/>
        <v>830633</v>
      </c>
      <c r="V104" s="12">
        <f>ROUND(IF(EO104&gt;=100%,(CX104-CX587)*(100%-H104)*K104,0),0)</f>
        <v>5358877</v>
      </c>
      <c r="W104" s="12">
        <f t="shared" si="230"/>
        <v>4514880</v>
      </c>
      <c r="X104" s="12">
        <f t="shared" si="181"/>
        <v>0</v>
      </c>
      <c r="Y104" s="12">
        <f>IF(EP104&gt;=40%,(CY104-CY587)*J104*(100%-H104),0)</f>
        <v>2877398.4</v>
      </c>
      <c r="Z104" s="12">
        <f t="shared" si="183"/>
        <v>1216247.3999999999</v>
      </c>
      <c r="AA104" s="12">
        <f>IF(ER104&gt;=100%,(DA104-DA587)*K104*(100%-H104),0)</f>
        <v>4527780</v>
      </c>
      <c r="AB104" s="12">
        <f>IF(CB104=0,0,IF(DB104&gt;=CB104,(DB104-DB587)*L104*(100%-H104),0))</f>
        <v>7408478.7000000002</v>
      </c>
      <c r="AC104" s="12"/>
      <c r="AD104" s="12"/>
      <c r="AE104" s="12"/>
      <c r="AF104" s="12">
        <f t="shared" si="186"/>
        <v>0</v>
      </c>
      <c r="AG104" s="12">
        <f t="shared" si="187"/>
        <v>0</v>
      </c>
      <c r="AH104" s="12">
        <f t="shared" si="188"/>
        <v>0</v>
      </c>
      <c r="AI104" s="12"/>
      <c r="AJ104" s="12"/>
      <c r="AK104" s="12"/>
      <c r="AL104" s="12">
        <f t="shared" si="189"/>
        <v>0</v>
      </c>
      <c r="AM104" s="12">
        <f t="shared" si="190"/>
        <v>0</v>
      </c>
      <c r="AN104" s="12">
        <f t="shared" si="191"/>
        <v>0</v>
      </c>
      <c r="AO104" s="12"/>
      <c r="AP104" s="12"/>
      <c r="AQ104" s="12"/>
      <c r="AR104" s="12">
        <f t="shared" si="192"/>
        <v>0</v>
      </c>
      <c r="AS104" s="12">
        <f t="shared" si="193"/>
        <v>0</v>
      </c>
      <c r="AT104" s="12">
        <f t="shared" si="194"/>
        <v>0</v>
      </c>
      <c r="AU104" s="12">
        <f t="shared" si="195"/>
        <v>0</v>
      </c>
      <c r="AV104" s="12">
        <f t="shared" si="196"/>
        <v>0</v>
      </c>
      <c r="AW104" s="12"/>
      <c r="AX104" s="12">
        <f t="shared" si="197"/>
        <v>0</v>
      </c>
      <c r="AY104" s="12">
        <f t="shared" si="198"/>
        <v>0</v>
      </c>
      <c r="AZ104" s="12">
        <f t="shared" si="199"/>
        <v>0</v>
      </c>
      <c r="BA104" s="12"/>
      <c r="BB104" s="12">
        <f t="shared" si="200"/>
        <v>0</v>
      </c>
      <c r="BC104" s="12">
        <f t="shared" si="201"/>
        <v>0</v>
      </c>
      <c r="BD104" s="12">
        <f t="shared" si="202"/>
        <v>0</v>
      </c>
      <c r="BE104" s="12"/>
      <c r="BF104" s="12">
        <f t="shared" si="203"/>
        <v>0</v>
      </c>
      <c r="BG104" s="12">
        <f t="shared" si="204"/>
        <v>0</v>
      </c>
      <c r="BH104" s="12">
        <f t="shared" si="205"/>
        <v>0</v>
      </c>
      <c r="BI104" s="12">
        <f t="shared" si="206"/>
        <v>0</v>
      </c>
      <c r="BJ104" s="12"/>
      <c r="BK104" s="12">
        <f t="shared" si="207"/>
        <v>0</v>
      </c>
      <c r="BL104" s="12">
        <f t="shared" si="208"/>
        <v>0</v>
      </c>
      <c r="BM104" s="12">
        <f t="shared" si="209"/>
        <v>0</v>
      </c>
      <c r="BN104" s="12"/>
      <c r="BO104" s="12">
        <f t="shared" si="210"/>
        <v>0</v>
      </c>
      <c r="BP104" s="12">
        <f t="shared" si="211"/>
        <v>0</v>
      </c>
      <c r="BQ104" s="12">
        <f t="shared" si="212"/>
        <v>0</v>
      </c>
      <c r="BR104" s="12"/>
      <c r="BS104" s="12">
        <f t="shared" si="213"/>
        <v>0</v>
      </c>
      <c r="BT104" s="12">
        <f t="shared" si="214"/>
        <v>0</v>
      </c>
      <c r="BU104" s="12">
        <f t="shared" si="215"/>
        <v>0</v>
      </c>
      <c r="BV104" s="12">
        <f t="shared" si="216"/>
        <v>0</v>
      </c>
      <c r="BW104" s="12">
        <f t="shared" si="217"/>
        <v>0</v>
      </c>
      <c r="BX104" s="12"/>
      <c r="BY104" s="12">
        <v>530000000</v>
      </c>
      <c r="BZ104" s="12">
        <v>450000000</v>
      </c>
      <c r="CA104" s="12">
        <f>SUMIFS('[1]TIẾN ĐỘ %'!$M$6:$M$1034,'[1]TIẾN ĐỘ %'!$G$6:$G$1034,$A104,'[1]TIẾN ĐỘ %'!$F$6:$F$1034,$E104)</f>
        <v>410000000</v>
      </c>
      <c r="CB104" s="12">
        <f t="shared" si="218"/>
        <v>1390000000</v>
      </c>
      <c r="CC104" s="12"/>
      <c r="CD104" s="12"/>
      <c r="CE104" s="12"/>
      <c r="CF104" s="12">
        <f t="shared" si="293"/>
        <v>0</v>
      </c>
      <c r="CG104" s="12">
        <f t="shared" si="294"/>
        <v>1390000000</v>
      </c>
      <c r="CH104" s="12"/>
      <c r="CI104" s="12"/>
      <c r="CJ104" s="12"/>
      <c r="CK104" s="12">
        <f t="shared" si="295"/>
        <v>0</v>
      </c>
      <c r="CL104" s="12"/>
      <c r="CM104" s="12"/>
      <c r="CN104" s="12"/>
      <c r="CO104" s="12">
        <f t="shared" si="169"/>
        <v>0</v>
      </c>
      <c r="CP104" s="12">
        <f t="shared" si="170"/>
        <v>0</v>
      </c>
      <c r="CQ104" s="12"/>
      <c r="CR104" s="12">
        <v>481908000</v>
      </c>
      <c r="CS104" s="12">
        <v>102924000</v>
      </c>
      <c r="CT104" s="12">
        <v>541032000</v>
      </c>
      <c r="CU104" s="12">
        <v>481608000</v>
      </c>
      <c r="CV104" s="12">
        <v>86076000</v>
      </c>
      <c r="CW104" s="12">
        <v>451488000</v>
      </c>
      <c r="CX104" s="12">
        <v>585444000</v>
      </c>
      <c r="CY104" s="12">
        <f>SUMIFS('[1]DATA THÔ IN'!$P$4:$P$12031,'[1]DATA THÔ IN'!$H$4:$H$12031,$A104,'[1]DATA THÔ IN'!$AC$4:$AC$12031,$E104,'[1]DATA THÔ IN'!$AH$4:$AH$12031,"Tiến độ 1")+CY587</f>
        <v>358416000</v>
      </c>
      <c r="CZ104" s="12">
        <f>SUMIFS('[1]DATA THÔ IN'!$P$4:$P$12031,'[1]DATA THÔ IN'!$H$4:$H$12031,$A104,'[1]DATA THÔ IN'!$AC$4:$AC$12031,$E104,'[1]DATA THÔ IN'!$AH$4:$AH$12031,"Tiến độ 2")</f>
        <v>126036000</v>
      </c>
      <c r="DA104" s="12">
        <f>SUMIFS('[1]TIẾN ĐỘ %'!$N$6:$N$1034,'[1]TIẾN ĐỘ %'!$G$6:$G$1034,A104,'[1]TIẾN ĐỘ %'!$F$6:$F$1034,$E104)+DA587</f>
        <v>529440000</v>
      </c>
      <c r="DB104" s="12">
        <f t="shared" si="234"/>
        <v>1655916000</v>
      </c>
      <c r="DC104" s="12"/>
      <c r="DD104" s="12"/>
      <c r="DE104" s="12"/>
      <c r="DF104" s="12"/>
      <c r="DG104" s="12"/>
      <c r="DH104" s="12"/>
      <c r="DI104" s="12"/>
      <c r="DJ104" s="12"/>
      <c r="DK104" s="12"/>
      <c r="DL104" s="12">
        <f t="shared" si="296"/>
        <v>0</v>
      </c>
      <c r="DM104" s="12">
        <f t="shared" si="297"/>
        <v>1655916000</v>
      </c>
      <c r="DN104" s="12"/>
      <c r="DO104" s="12"/>
      <c r="DP104" s="12"/>
      <c r="DQ104" s="12"/>
      <c r="DR104" s="12"/>
      <c r="DS104" s="12"/>
      <c r="DT104" s="12"/>
      <c r="DU104" s="12"/>
      <c r="DV104" s="12"/>
      <c r="DW104" s="12">
        <f t="shared" si="298"/>
        <v>0</v>
      </c>
      <c r="DX104" s="12"/>
      <c r="DY104" s="12"/>
      <c r="DZ104" s="12"/>
      <c r="EA104" s="12"/>
      <c r="EB104" s="12"/>
      <c r="EC104" s="12"/>
      <c r="ED104" s="12"/>
      <c r="EE104" s="12"/>
      <c r="EF104" s="12"/>
      <c r="EG104" s="12">
        <f t="shared" si="171"/>
        <v>0</v>
      </c>
      <c r="EH104" s="12">
        <f t="shared" si="172"/>
        <v>0</v>
      </c>
      <c r="EI104" s="12"/>
      <c r="EJ104" s="15">
        <f t="shared" si="219"/>
        <v>0.90926037735849052</v>
      </c>
      <c r="EK104" s="15">
        <f t="shared" si="220"/>
        <v>0.19419622641509435</v>
      </c>
      <c r="EL104" s="15">
        <f t="shared" si="221"/>
        <v>1.0208150943396226</v>
      </c>
      <c r="EM104" s="16">
        <f t="shared" si="261"/>
        <v>1.0702400000000001</v>
      </c>
      <c r="EN104" s="16">
        <f t="shared" si="262"/>
        <v>0.19128000000000001</v>
      </c>
      <c r="EO104" s="16">
        <f t="shared" si="263"/>
        <v>1.3009866666666667</v>
      </c>
      <c r="EP104" s="16">
        <f t="shared" si="238"/>
        <v>0.87418536585365858</v>
      </c>
      <c r="EQ104" s="16">
        <f t="shared" si="239"/>
        <v>0.30740487804878047</v>
      </c>
      <c r="ER104" s="16">
        <f t="shared" si="240"/>
        <v>1.2913170731707317</v>
      </c>
      <c r="ES104" s="16">
        <f t="shared" si="241"/>
        <v>1.1913064748201438</v>
      </c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5">
        <f t="shared" si="299"/>
        <v>0</v>
      </c>
      <c r="FP104" s="15">
        <f t="shared" si="300"/>
        <v>0</v>
      </c>
      <c r="FQ104" s="15">
        <f t="shared" si="301"/>
        <v>0</v>
      </c>
      <c r="FR104" s="17">
        <f t="shared" si="222"/>
        <v>0</v>
      </c>
      <c r="FS104" s="17">
        <f t="shared" si="223"/>
        <v>0</v>
      </c>
      <c r="FT104" s="17">
        <f t="shared" si="224"/>
        <v>0</v>
      </c>
      <c r="FU104" s="18">
        <f t="shared" si="225"/>
        <v>0</v>
      </c>
      <c r="FV104" s="18">
        <f t="shared" si="226"/>
        <v>0</v>
      </c>
      <c r="FW104" s="18">
        <f t="shared" si="227"/>
        <v>0</v>
      </c>
      <c r="FX104" s="18">
        <f t="shared" si="228"/>
        <v>0</v>
      </c>
      <c r="FY104" s="18">
        <f t="shared" si="229"/>
        <v>0</v>
      </c>
      <c r="FZ104" s="19"/>
      <c r="GA104" s="36" t="str">
        <f>D104</f>
        <v>Trần Nam Anh</v>
      </c>
      <c r="GB104" s="36"/>
      <c r="GC104" s="37"/>
    </row>
    <row r="105" spans="1:185" hidden="1" x14ac:dyDescent="0.25">
      <c r="A105" s="8" t="s">
        <v>1332</v>
      </c>
      <c r="B105" s="8" t="s">
        <v>1003</v>
      </c>
      <c r="C105" s="28" t="s">
        <v>1004</v>
      </c>
      <c r="D105" s="28" t="s">
        <v>1005</v>
      </c>
      <c r="E105" s="9" t="s">
        <v>52</v>
      </c>
      <c r="F105" s="28" t="s">
        <v>1006</v>
      </c>
      <c r="G105" s="28" t="s">
        <v>998</v>
      </c>
      <c r="H105" s="11">
        <v>3.5000000000000003E-2</v>
      </c>
      <c r="I105" s="11"/>
      <c r="J105" s="11">
        <v>0.01</v>
      </c>
      <c r="K105" s="11">
        <v>0.01</v>
      </c>
      <c r="L105" s="11">
        <v>5.0000000000000001E-3</v>
      </c>
      <c r="M105" s="11">
        <v>5.0000000000000001E-3</v>
      </c>
      <c r="N105" s="11"/>
      <c r="O105" s="12">
        <f t="shared" si="173"/>
        <v>0</v>
      </c>
      <c r="P105" s="12">
        <f t="shared" ref="P105:P136" si="302">IF(EJ105&gt;=40%,CR105*J105*(100%-H105),0)</f>
        <v>0</v>
      </c>
      <c r="Q105" s="12">
        <f t="shared" si="175"/>
        <v>0</v>
      </c>
      <c r="R105" s="12">
        <f>IF(EL105&gt;=100%,CT105*(100%-H105)*K105,0)-6919224</f>
        <v>-6919224</v>
      </c>
      <c r="S105" s="12">
        <f t="shared" si="177"/>
        <v>0</v>
      </c>
      <c r="T105" s="12">
        <f>ROUND(IF(EM105&gt;=40%,(CU105-CU588)*J105*(100%-H105),0),0)</f>
        <v>15958630</v>
      </c>
      <c r="U105" s="12">
        <f t="shared" si="179"/>
        <v>0</v>
      </c>
      <c r="V105" s="12">
        <f>ROUND(IF(EO105&gt;=100%,(CX105-CX588)*(100%-H105)*K105,0),0)</f>
        <v>15958630</v>
      </c>
      <c r="W105" s="12">
        <f>ROUND((CW105-CW588)*1%,0)</f>
        <v>16537440</v>
      </c>
      <c r="X105" s="12">
        <f t="shared" si="181"/>
        <v>0</v>
      </c>
      <c r="Y105" s="12">
        <f>IF(EP105&gt;=40%,(CY105-CY588)*J105*(100%-H105),0)</f>
        <v>12642580.799999999</v>
      </c>
      <c r="Z105" s="12">
        <f>IF(OR(EQ105&gt;=60%,(EP105+EQ105)&gt;=100%),(CZ105-CZ588)*J105*(100%-H105),0)</f>
        <v>4776750</v>
      </c>
      <c r="AA105" s="12">
        <f>IF(ER105&gt;=100%,(DA105-DA588)*K105*(100%-H105),0)</f>
        <v>17419330.800000001</v>
      </c>
      <c r="AB105" s="12">
        <f>IF(CB105=0,0,IF(DB105&gt;=CB105,(DB105-DB588)*L105*(100%-H105),0))</f>
        <v>23816817.599999998</v>
      </c>
      <c r="AC105" s="12"/>
      <c r="AD105" s="12"/>
      <c r="AE105" s="12"/>
      <c r="AF105" s="12">
        <f t="shared" si="186"/>
        <v>0</v>
      </c>
      <c r="AG105" s="12">
        <f t="shared" si="187"/>
        <v>0</v>
      </c>
      <c r="AH105" s="12">
        <f t="shared" si="188"/>
        <v>0</v>
      </c>
      <c r="AI105" s="12"/>
      <c r="AJ105" s="12"/>
      <c r="AK105" s="12"/>
      <c r="AL105" s="12">
        <f t="shared" si="189"/>
        <v>0</v>
      </c>
      <c r="AM105" s="12">
        <f t="shared" si="190"/>
        <v>0</v>
      </c>
      <c r="AN105" s="12">
        <f t="shared" si="191"/>
        <v>0</v>
      </c>
      <c r="AO105" s="12"/>
      <c r="AP105" s="12"/>
      <c r="AQ105" s="12"/>
      <c r="AR105" s="12">
        <f t="shared" si="192"/>
        <v>0</v>
      </c>
      <c r="AS105" s="12">
        <f t="shared" si="193"/>
        <v>0</v>
      </c>
      <c r="AT105" s="12">
        <f t="shared" si="194"/>
        <v>0</v>
      </c>
      <c r="AU105" s="12">
        <f t="shared" si="195"/>
        <v>0</v>
      </c>
      <c r="AV105" s="12">
        <f t="shared" si="196"/>
        <v>0</v>
      </c>
      <c r="AW105" s="12"/>
      <c r="AX105" s="12">
        <f t="shared" si="197"/>
        <v>0</v>
      </c>
      <c r="AY105" s="12">
        <f t="shared" si="198"/>
        <v>0</v>
      </c>
      <c r="AZ105" s="12">
        <f t="shared" si="199"/>
        <v>0</v>
      </c>
      <c r="BA105" s="12"/>
      <c r="BB105" s="12">
        <f t="shared" si="200"/>
        <v>0</v>
      </c>
      <c r="BC105" s="12">
        <f t="shared" si="201"/>
        <v>0</v>
      </c>
      <c r="BD105" s="12">
        <f t="shared" si="202"/>
        <v>0</v>
      </c>
      <c r="BE105" s="12"/>
      <c r="BF105" s="12">
        <f t="shared" si="203"/>
        <v>0</v>
      </c>
      <c r="BG105" s="12">
        <f t="shared" si="204"/>
        <v>0</v>
      </c>
      <c r="BH105" s="12">
        <f t="shared" si="205"/>
        <v>0</v>
      </c>
      <c r="BI105" s="12">
        <f t="shared" si="206"/>
        <v>0</v>
      </c>
      <c r="BJ105" s="12"/>
      <c r="BK105" s="12">
        <f t="shared" si="207"/>
        <v>0</v>
      </c>
      <c r="BL105" s="12">
        <f t="shared" si="208"/>
        <v>0</v>
      </c>
      <c r="BM105" s="12">
        <f t="shared" si="209"/>
        <v>0</v>
      </c>
      <c r="BN105" s="12"/>
      <c r="BO105" s="12">
        <f t="shared" si="210"/>
        <v>0</v>
      </c>
      <c r="BP105" s="12">
        <f t="shared" si="211"/>
        <v>0</v>
      </c>
      <c r="BQ105" s="12">
        <f t="shared" si="212"/>
        <v>0</v>
      </c>
      <c r="BR105" s="12"/>
      <c r="BS105" s="12">
        <f t="shared" si="213"/>
        <v>0</v>
      </c>
      <c r="BT105" s="12">
        <f t="shared" si="214"/>
        <v>0</v>
      </c>
      <c r="BU105" s="12">
        <f t="shared" si="215"/>
        <v>0</v>
      </c>
      <c r="BV105" s="12">
        <f t="shared" si="216"/>
        <v>0</v>
      </c>
      <c r="BW105" s="12">
        <f t="shared" si="217"/>
        <v>0</v>
      </c>
      <c r="BX105" s="12"/>
      <c r="BY105" s="12">
        <v>1650000000</v>
      </c>
      <c r="BZ105" s="12">
        <v>1312000000</v>
      </c>
      <c r="CA105" s="12">
        <f>SUMIFS('[1]TIẾN ĐỘ %'!$M$6:$M$1034,'[1]TIẾN ĐỘ %'!$G$6:$G$1034,$A105,'[1]TIẾN ĐỘ %'!$F$6:$F$1034,$E105)</f>
        <v>1910000000</v>
      </c>
      <c r="CB105" s="12">
        <f t="shared" si="218"/>
        <v>4872000000</v>
      </c>
      <c r="CC105" s="12"/>
      <c r="CD105" s="12"/>
      <c r="CE105" s="12"/>
      <c r="CF105" s="12">
        <f t="shared" si="293"/>
        <v>0</v>
      </c>
      <c r="CG105" s="12">
        <f t="shared" si="294"/>
        <v>4872000000</v>
      </c>
      <c r="CH105" s="12"/>
      <c r="CI105" s="12"/>
      <c r="CJ105" s="12"/>
      <c r="CK105" s="12">
        <f t="shared" si="295"/>
        <v>0</v>
      </c>
      <c r="CL105" s="12"/>
      <c r="CM105" s="12"/>
      <c r="CN105" s="12"/>
      <c r="CO105" s="12">
        <f t="shared" si="169"/>
        <v>0</v>
      </c>
      <c r="CP105" s="12">
        <f t="shared" si="170"/>
        <v>0</v>
      </c>
      <c r="CQ105" s="12"/>
      <c r="CR105" s="12">
        <v>493512000</v>
      </c>
      <c r="CS105" s="12">
        <v>64248000</v>
      </c>
      <c r="CT105" s="12">
        <v>1548984000</v>
      </c>
      <c r="CU105" s="12">
        <v>1739352000</v>
      </c>
      <c r="CV105" s="12">
        <v>0</v>
      </c>
      <c r="CW105" s="12">
        <v>1739352000</v>
      </c>
      <c r="CX105" s="12">
        <v>1739352000</v>
      </c>
      <c r="CY105" s="12">
        <f>SUMIFS('[1]DATA THÔ IN'!$P$4:$P$12031,'[1]DATA THÔ IN'!$H$4:$H$12031,$A105,'[1]DATA THÔ IN'!$AC$4:$AC$12031,$E105,'[1]DATA THÔ IN'!$AH$4:$AH$12031,"Tiến độ 1")+CY588</f>
        <v>1352376000</v>
      </c>
      <c r="CZ105" s="12">
        <f>SUMIFS('[1]DATA THÔ IN'!$P$4:$P$12031,'[1]DATA THÔ IN'!$H$4:$H$12031,$A105,'[1]DATA THÔ IN'!$AC$4:$AC$12031,$E105,'[1]DATA THÔ IN'!$AH$4:$AH$12031,"Tiến độ 2")+CZ588</f>
        <v>557976000</v>
      </c>
      <c r="DA105" s="12">
        <f>SUMIFS('[1]TIẾN ĐỘ %'!$N$6:$N$1034,'[1]TIẾN ĐỘ %'!$G$6:$G$1034,A105,'[1]TIẾN ĐỘ %'!$F$6:$F$1034,$E105)+DA588</f>
        <v>1910352000</v>
      </c>
      <c r="DB105" s="12">
        <f t="shared" si="234"/>
        <v>5198688000</v>
      </c>
      <c r="DC105" s="12"/>
      <c r="DD105" s="12"/>
      <c r="DE105" s="12"/>
      <c r="DF105" s="12"/>
      <c r="DG105" s="12"/>
      <c r="DH105" s="12"/>
      <c r="DI105" s="12"/>
      <c r="DJ105" s="12"/>
      <c r="DK105" s="12"/>
      <c r="DL105" s="12">
        <f t="shared" si="296"/>
        <v>0</v>
      </c>
      <c r="DM105" s="12">
        <f t="shared" si="297"/>
        <v>5198688000</v>
      </c>
      <c r="DN105" s="12"/>
      <c r="DO105" s="12"/>
      <c r="DP105" s="12"/>
      <c r="DQ105" s="12"/>
      <c r="DR105" s="12"/>
      <c r="DS105" s="12"/>
      <c r="DT105" s="12"/>
      <c r="DU105" s="12"/>
      <c r="DV105" s="12"/>
      <c r="DW105" s="12">
        <f t="shared" si="298"/>
        <v>0</v>
      </c>
      <c r="DX105" s="12"/>
      <c r="DY105" s="12"/>
      <c r="DZ105" s="12"/>
      <c r="EA105" s="12"/>
      <c r="EB105" s="12"/>
      <c r="EC105" s="12"/>
      <c r="ED105" s="12"/>
      <c r="EE105" s="12"/>
      <c r="EF105" s="12"/>
      <c r="EG105" s="12">
        <f t="shared" si="171"/>
        <v>0</v>
      </c>
      <c r="EH105" s="12">
        <f t="shared" si="172"/>
        <v>0</v>
      </c>
      <c r="EI105" s="12"/>
      <c r="EJ105" s="15">
        <f t="shared" si="219"/>
        <v>0.29909818181818182</v>
      </c>
      <c r="EK105" s="15">
        <f t="shared" si="220"/>
        <v>3.8938181818181816E-2</v>
      </c>
      <c r="EL105" s="15">
        <f t="shared" si="221"/>
        <v>0.93877818181818184</v>
      </c>
      <c r="EM105" s="16">
        <f t="shared" si="261"/>
        <v>1.3257256097560977</v>
      </c>
      <c r="EN105" s="16">
        <f t="shared" si="262"/>
        <v>0</v>
      </c>
      <c r="EO105" s="16">
        <f t="shared" si="263"/>
        <v>1.3257256097560977</v>
      </c>
      <c r="EP105" s="16">
        <f t="shared" si="238"/>
        <v>0.70805026178010466</v>
      </c>
      <c r="EQ105" s="16">
        <f t="shared" si="239"/>
        <v>0.29213403141361255</v>
      </c>
      <c r="ER105" s="16">
        <f t="shared" si="240"/>
        <v>1.0001842931937173</v>
      </c>
      <c r="ES105" s="16">
        <f t="shared" si="241"/>
        <v>1.0670541871921182</v>
      </c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5">
        <f t="shared" si="299"/>
        <v>0</v>
      </c>
      <c r="FP105" s="15">
        <f t="shared" si="300"/>
        <v>0</v>
      </c>
      <c r="FQ105" s="15">
        <f t="shared" si="301"/>
        <v>0</v>
      </c>
      <c r="FR105" s="17">
        <f t="shared" si="222"/>
        <v>0</v>
      </c>
      <c r="FS105" s="17">
        <f t="shared" si="223"/>
        <v>0</v>
      </c>
      <c r="FT105" s="17">
        <f t="shared" si="224"/>
        <v>0</v>
      </c>
      <c r="FU105" s="18">
        <f t="shared" si="225"/>
        <v>0</v>
      </c>
      <c r="FV105" s="18">
        <f t="shared" si="226"/>
        <v>0</v>
      </c>
      <c r="FW105" s="18">
        <f t="shared" si="227"/>
        <v>0</v>
      </c>
      <c r="FX105" s="18">
        <f t="shared" si="228"/>
        <v>0</v>
      </c>
      <c r="FY105" s="18">
        <f t="shared" si="229"/>
        <v>0</v>
      </c>
      <c r="FZ105" s="19"/>
      <c r="GA105" s="36" t="str">
        <f>D105</f>
        <v>Phan Đình Tuyên</v>
      </c>
      <c r="GB105" s="36"/>
      <c r="GC105" s="37"/>
    </row>
    <row r="106" spans="1:185" hidden="1" x14ac:dyDescent="0.25">
      <c r="A106" s="8" t="s">
        <v>1333</v>
      </c>
      <c r="B106" s="8" t="s">
        <v>1007</v>
      </c>
      <c r="C106" s="28" t="s">
        <v>1008</v>
      </c>
      <c r="D106" s="28" t="s">
        <v>996</v>
      </c>
      <c r="E106" s="9" t="s">
        <v>52</v>
      </c>
      <c r="F106" s="28" t="s">
        <v>1009</v>
      </c>
      <c r="G106" s="28" t="s">
        <v>998</v>
      </c>
      <c r="H106" s="11">
        <v>3.5000000000000003E-2</v>
      </c>
      <c r="I106" s="11"/>
      <c r="J106" s="11">
        <v>0.01</v>
      </c>
      <c r="K106" s="11">
        <v>0.01</v>
      </c>
      <c r="L106" s="11">
        <v>5.0000000000000001E-3</v>
      </c>
      <c r="M106" s="11">
        <v>5.0000000000000001E-3</v>
      </c>
      <c r="N106" s="11"/>
      <c r="O106" s="12">
        <f t="shared" si="173"/>
        <v>0</v>
      </c>
      <c r="P106" s="12">
        <f t="shared" si="302"/>
        <v>0</v>
      </c>
      <c r="Q106" s="12">
        <f t="shared" si="175"/>
        <v>0</v>
      </c>
      <c r="R106" s="12">
        <f t="shared" ref="R106:R169" si="303">IF(EL106&gt;=100%,CT106*(100%-H106)*K106,0)</f>
        <v>0</v>
      </c>
      <c r="S106" s="12">
        <f t="shared" si="177"/>
        <v>0</v>
      </c>
      <c r="T106" s="12">
        <f t="shared" ref="T106:T137" si="304">ROUND(IF(EM106&gt;=40%,CU106*J106*(100%-H106),0),0)</f>
        <v>1603077</v>
      </c>
      <c r="U106" s="12">
        <f t="shared" si="179"/>
        <v>1838093</v>
      </c>
      <c r="V106" s="12">
        <f t="shared" ref="V106:V137" si="305">ROUND(IF(EO106&gt;=100%,CX106*(100%-H106)*K106,0),0)</f>
        <v>3441171</v>
      </c>
      <c r="W106" s="12">
        <f t="shared" si="230"/>
        <v>1661220</v>
      </c>
      <c r="X106" s="12">
        <f t="shared" si="181"/>
        <v>0</v>
      </c>
      <c r="Y106" s="12">
        <f t="shared" ref="Y106:Y137" si="306">IF(EP106&gt;=40%,CY106*J106*(100%-H106),0)</f>
        <v>1016376.6</v>
      </c>
      <c r="Z106" s="12">
        <f t="shared" ref="Z106:Z137" si="307">IF(OR(EQ106&gt;=60%,(EP106+EQ106)&gt;=100%),CZ106*J106*(100%-H106),0)</f>
        <v>0</v>
      </c>
      <c r="AA106" s="12">
        <f t="shared" ref="AA106:AA137" si="308">IF(ER106&gt;=100%,DA106*K106*(100%-H106),0)</f>
        <v>2511470.4</v>
      </c>
      <c r="AB106" s="12">
        <f t="shared" ref="AB106:AB169" si="309">IF(CB106=0,0,IF(DB106&gt;=CB106,DB106*L106*(100%-H106),0))</f>
        <v>3468441.6000000001</v>
      </c>
      <c r="AC106" s="12"/>
      <c r="AD106" s="12"/>
      <c r="AE106" s="12"/>
      <c r="AF106" s="12">
        <f t="shared" si="186"/>
        <v>0</v>
      </c>
      <c r="AG106" s="12">
        <f t="shared" si="187"/>
        <v>0</v>
      </c>
      <c r="AH106" s="12">
        <f t="shared" si="188"/>
        <v>0</v>
      </c>
      <c r="AI106" s="12"/>
      <c r="AJ106" s="12"/>
      <c r="AK106" s="12"/>
      <c r="AL106" s="12">
        <f t="shared" si="189"/>
        <v>0</v>
      </c>
      <c r="AM106" s="12">
        <f t="shared" si="190"/>
        <v>0</v>
      </c>
      <c r="AN106" s="12">
        <f t="shared" si="191"/>
        <v>0</v>
      </c>
      <c r="AO106" s="12"/>
      <c r="AP106" s="12"/>
      <c r="AQ106" s="12"/>
      <c r="AR106" s="12">
        <f t="shared" si="192"/>
        <v>0</v>
      </c>
      <c r="AS106" s="12">
        <f t="shared" si="193"/>
        <v>0</v>
      </c>
      <c r="AT106" s="12">
        <f t="shared" si="194"/>
        <v>0</v>
      </c>
      <c r="AU106" s="12">
        <f t="shared" si="195"/>
        <v>0</v>
      </c>
      <c r="AV106" s="12">
        <f t="shared" si="196"/>
        <v>0</v>
      </c>
      <c r="AW106" s="12"/>
      <c r="AX106" s="12">
        <f t="shared" si="197"/>
        <v>0</v>
      </c>
      <c r="AY106" s="12">
        <f t="shared" si="198"/>
        <v>0</v>
      </c>
      <c r="AZ106" s="12">
        <f t="shared" si="199"/>
        <v>0</v>
      </c>
      <c r="BA106" s="12"/>
      <c r="BB106" s="12">
        <f t="shared" si="200"/>
        <v>0</v>
      </c>
      <c r="BC106" s="12">
        <f t="shared" si="201"/>
        <v>0</v>
      </c>
      <c r="BD106" s="12">
        <f t="shared" si="202"/>
        <v>0</v>
      </c>
      <c r="BE106" s="12"/>
      <c r="BF106" s="12">
        <f t="shared" si="203"/>
        <v>0</v>
      </c>
      <c r="BG106" s="12">
        <f t="shared" si="204"/>
        <v>0</v>
      </c>
      <c r="BH106" s="12">
        <f t="shared" si="205"/>
        <v>0</v>
      </c>
      <c r="BI106" s="12">
        <f t="shared" si="206"/>
        <v>0</v>
      </c>
      <c r="BJ106" s="12"/>
      <c r="BK106" s="12">
        <f t="shared" si="207"/>
        <v>0</v>
      </c>
      <c r="BL106" s="12">
        <f t="shared" si="208"/>
        <v>0</v>
      </c>
      <c r="BM106" s="12">
        <f t="shared" si="209"/>
        <v>0</v>
      </c>
      <c r="BN106" s="12"/>
      <c r="BO106" s="12">
        <f t="shared" si="210"/>
        <v>0</v>
      </c>
      <c r="BP106" s="12">
        <f t="shared" si="211"/>
        <v>0</v>
      </c>
      <c r="BQ106" s="12">
        <f t="shared" si="212"/>
        <v>0</v>
      </c>
      <c r="BR106" s="12"/>
      <c r="BS106" s="12">
        <f t="shared" si="213"/>
        <v>0</v>
      </c>
      <c r="BT106" s="12">
        <f t="shared" si="214"/>
        <v>0</v>
      </c>
      <c r="BU106" s="12">
        <f t="shared" si="215"/>
        <v>0</v>
      </c>
      <c r="BV106" s="12">
        <f t="shared" si="216"/>
        <v>0</v>
      </c>
      <c r="BW106" s="12">
        <f t="shared" si="217"/>
        <v>0</v>
      </c>
      <c r="BX106" s="12"/>
      <c r="BY106" s="12">
        <v>250000000</v>
      </c>
      <c r="BZ106" s="12">
        <v>200000000</v>
      </c>
      <c r="CA106" s="12">
        <f>SUMIFS('[1]TIẾN ĐỘ %'!$M$6:$M$1034,'[1]TIẾN ĐỘ %'!$G$6:$G$1034,$A106,'[1]TIẾN ĐỘ %'!$F$6:$F$1034,$E106)</f>
        <v>260000000</v>
      </c>
      <c r="CB106" s="12">
        <f t="shared" si="218"/>
        <v>710000000</v>
      </c>
      <c r="CC106" s="12"/>
      <c r="CD106" s="12"/>
      <c r="CE106" s="12"/>
      <c r="CF106" s="12">
        <f t="shared" si="293"/>
        <v>0</v>
      </c>
      <c r="CG106" s="12">
        <f t="shared" si="294"/>
        <v>710000000</v>
      </c>
      <c r="CH106" s="12"/>
      <c r="CI106" s="12"/>
      <c r="CJ106" s="12"/>
      <c r="CK106" s="12">
        <f t="shared" si="295"/>
        <v>0</v>
      </c>
      <c r="CL106" s="12"/>
      <c r="CM106" s="12"/>
      <c r="CN106" s="12"/>
      <c r="CO106" s="12">
        <f t="shared" si="169"/>
        <v>0</v>
      </c>
      <c r="CP106" s="12">
        <f t="shared" si="170"/>
        <v>0</v>
      </c>
      <c r="CQ106" s="12"/>
      <c r="CR106" s="12">
        <v>0</v>
      </c>
      <c r="CS106" s="12">
        <v>26610000</v>
      </c>
      <c r="CT106" s="12">
        <v>101994000</v>
      </c>
      <c r="CU106" s="12">
        <v>166122000</v>
      </c>
      <c r="CV106" s="12">
        <v>190476000</v>
      </c>
      <c r="CW106" s="12">
        <v>166122000</v>
      </c>
      <c r="CX106" s="12">
        <v>356598000</v>
      </c>
      <c r="CY106" s="12">
        <f>SUMIFS('[1]DATA THÔ IN'!$P$4:$P$12031,'[1]DATA THÔ IN'!$H$4:$H$12031,$A106,'[1]DATA THÔ IN'!$AC$4:$AC$12031,$E106,'[1]DATA THÔ IN'!$AH$4:$AH$12031,"Tiến độ 1")</f>
        <v>105324000</v>
      </c>
      <c r="CZ106" s="12">
        <f>SUMIFS('[1]DATA THÔ IN'!$P$4:$P$12031,'[1]DATA THÔ IN'!$H$4:$H$12031,$A106,'[1]DATA THÔ IN'!$AC$4:$AC$12031,$E106,'[1]DATA THÔ IN'!$AH$4:$AH$12031,"Tiến độ 2")</f>
        <v>23928000</v>
      </c>
      <c r="DA106" s="12">
        <f>SUMIFS('[1]TIẾN ĐỘ %'!$N$6:$N$1034,'[1]TIẾN ĐỘ %'!$G$6:$G$1034,A106,'[1]TIẾN ĐỘ %'!$F$6:$F$1034,$E106)</f>
        <v>260256000</v>
      </c>
      <c r="DB106" s="12">
        <f t="shared" si="234"/>
        <v>718848000</v>
      </c>
      <c r="DC106" s="12"/>
      <c r="DD106" s="12"/>
      <c r="DE106" s="12"/>
      <c r="DF106" s="12"/>
      <c r="DG106" s="12"/>
      <c r="DH106" s="12"/>
      <c r="DI106" s="12"/>
      <c r="DJ106" s="12"/>
      <c r="DK106" s="12"/>
      <c r="DL106" s="12">
        <f t="shared" si="296"/>
        <v>0</v>
      </c>
      <c r="DM106" s="12">
        <f t="shared" si="297"/>
        <v>718848000</v>
      </c>
      <c r="DN106" s="12"/>
      <c r="DO106" s="12"/>
      <c r="DP106" s="12"/>
      <c r="DQ106" s="12"/>
      <c r="DR106" s="12"/>
      <c r="DS106" s="12"/>
      <c r="DT106" s="12"/>
      <c r="DU106" s="12"/>
      <c r="DV106" s="12"/>
      <c r="DW106" s="12">
        <f t="shared" si="298"/>
        <v>0</v>
      </c>
      <c r="DX106" s="12"/>
      <c r="DY106" s="12"/>
      <c r="DZ106" s="12"/>
      <c r="EA106" s="12"/>
      <c r="EB106" s="12"/>
      <c r="EC106" s="12"/>
      <c r="ED106" s="12"/>
      <c r="EE106" s="12"/>
      <c r="EF106" s="12"/>
      <c r="EG106" s="12">
        <f t="shared" si="171"/>
        <v>0</v>
      </c>
      <c r="EH106" s="12">
        <f t="shared" si="172"/>
        <v>0</v>
      </c>
      <c r="EI106" s="12"/>
      <c r="EJ106" s="15">
        <f t="shared" si="219"/>
        <v>0</v>
      </c>
      <c r="EK106" s="15">
        <f t="shared" si="220"/>
        <v>0.10644000000000001</v>
      </c>
      <c r="EL106" s="15">
        <f t="shared" si="221"/>
        <v>0.40797600000000001</v>
      </c>
      <c r="EM106" s="16">
        <f t="shared" si="261"/>
        <v>0.83060999999999996</v>
      </c>
      <c r="EN106" s="16">
        <f t="shared" si="262"/>
        <v>0.95238</v>
      </c>
      <c r="EO106" s="16">
        <f t="shared" si="263"/>
        <v>1.7829900000000001</v>
      </c>
      <c r="EP106" s="16">
        <f t="shared" si="238"/>
        <v>0.4050923076923077</v>
      </c>
      <c r="EQ106" s="16">
        <f t="shared" si="239"/>
        <v>9.2030769230769235E-2</v>
      </c>
      <c r="ER106" s="16">
        <f t="shared" si="240"/>
        <v>1.0009846153846154</v>
      </c>
      <c r="ES106" s="16">
        <f t="shared" si="241"/>
        <v>1.012461971830986</v>
      </c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5">
        <f t="shared" si="299"/>
        <v>0</v>
      </c>
      <c r="FP106" s="15">
        <f t="shared" si="300"/>
        <v>0</v>
      </c>
      <c r="FQ106" s="15">
        <f t="shared" si="301"/>
        <v>0</v>
      </c>
      <c r="FR106" s="17">
        <f t="shared" si="222"/>
        <v>0</v>
      </c>
      <c r="FS106" s="17">
        <f t="shared" si="223"/>
        <v>0</v>
      </c>
      <c r="FT106" s="17">
        <f t="shared" si="224"/>
        <v>0</v>
      </c>
      <c r="FU106" s="18">
        <f t="shared" si="225"/>
        <v>0</v>
      </c>
      <c r="FV106" s="18">
        <f t="shared" si="226"/>
        <v>0</v>
      </c>
      <c r="FW106" s="18">
        <f t="shared" si="227"/>
        <v>0</v>
      </c>
      <c r="FX106" s="18">
        <f t="shared" si="228"/>
        <v>0</v>
      </c>
      <c r="FY106" s="18">
        <f t="shared" si="229"/>
        <v>0</v>
      </c>
      <c r="FZ106" s="19"/>
      <c r="GA106" s="36" t="s">
        <v>996</v>
      </c>
      <c r="GB106" s="36"/>
      <c r="GC106" s="37"/>
    </row>
    <row r="107" spans="1:185" hidden="1" x14ac:dyDescent="0.25">
      <c r="A107" s="8" t="s">
        <v>1334</v>
      </c>
      <c r="B107" s="8" t="s">
        <v>1010</v>
      </c>
      <c r="C107" s="28" t="s">
        <v>1011</v>
      </c>
      <c r="D107" s="28" t="s">
        <v>996</v>
      </c>
      <c r="E107" s="9" t="s">
        <v>52</v>
      </c>
      <c r="F107" s="28" t="s">
        <v>1012</v>
      </c>
      <c r="G107" s="28" t="s">
        <v>998</v>
      </c>
      <c r="H107" s="11">
        <v>3.5000000000000003E-2</v>
      </c>
      <c r="I107" s="11"/>
      <c r="J107" s="11">
        <v>0.01</v>
      </c>
      <c r="K107" s="11">
        <v>0.01</v>
      </c>
      <c r="L107" s="11">
        <v>5.0000000000000001E-3</v>
      </c>
      <c r="M107" s="11">
        <v>5.0000000000000001E-3</v>
      </c>
      <c r="N107" s="11"/>
      <c r="O107" s="12">
        <f t="shared" si="173"/>
        <v>0</v>
      </c>
      <c r="P107" s="12">
        <f t="shared" si="302"/>
        <v>0</v>
      </c>
      <c r="Q107" s="12">
        <f t="shared" si="175"/>
        <v>0</v>
      </c>
      <c r="R107" s="12">
        <f t="shared" si="303"/>
        <v>0</v>
      </c>
      <c r="S107" s="12">
        <f t="shared" si="177"/>
        <v>0</v>
      </c>
      <c r="T107" s="12">
        <f t="shared" si="304"/>
        <v>0</v>
      </c>
      <c r="U107" s="12">
        <f t="shared" si="179"/>
        <v>0</v>
      </c>
      <c r="V107" s="12">
        <f t="shared" si="305"/>
        <v>0</v>
      </c>
      <c r="W107" s="12">
        <f t="shared" si="230"/>
        <v>0</v>
      </c>
      <c r="X107" s="12">
        <f t="shared" si="181"/>
        <v>0</v>
      </c>
      <c r="Y107" s="12">
        <f t="shared" si="306"/>
        <v>0</v>
      </c>
      <c r="Z107" s="12">
        <f t="shared" si="307"/>
        <v>0</v>
      </c>
      <c r="AA107" s="12">
        <f t="shared" si="308"/>
        <v>0</v>
      </c>
      <c r="AB107" s="12">
        <f t="shared" si="309"/>
        <v>0</v>
      </c>
      <c r="AC107" s="12"/>
      <c r="AD107" s="12"/>
      <c r="AE107" s="12"/>
      <c r="AF107" s="12">
        <f t="shared" si="186"/>
        <v>0</v>
      </c>
      <c r="AG107" s="12">
        <f t="shared" si="187"/>
        <v>0</v>
      </c>
      <c r="AH107" s="12">
        <f t="shared" si="188"/>
        <v>0</v>
      </c>
      <c r="AI107" s="12"/>
      <c r="AJ107" s="12"/>
      <c r="AK107" s="12"/>
      <c r="AL107" s="12">
        <f t="shared" si="189"/>
        <v>0</v>
      </c>
      <c r="AM107" s="12">
        <f t="shared" si="190"/>
        <v>0</v>
      </c>
      <c r="AN107" s="12">
        <f t="shared" si="191"/>
        <v>0</v>
      </c>
      <c r="AO107" s="12"/>
      <c r="AP107" s="12"/>
      <c r="AQ107" s="12"/>
      <c r="AR107" s="12">
        <f t="shared" si="192"/>
        <v>0</v>
      </c>
      <c r="AS107" s="12">
        <f t="shared" si="193"/>
        <v>0</v>
      </c>
      <c r="AT107" s="12">
        <f t="shared" si="194"/>
        <v>0</v>
      </c>
      <c r="AU107" s="12">
        <f t="shared" si="195"/>
        <v>0</v>
      </c>
      <c r="AV107" s="12">
        <f t="shared" si="196"/>
        <v>0</v>
      </c>
      <c r="AW107" s="12"/>
      <c r="AX107" s="12">
        <f t="shared" si="197"/>
        <v>0</v>
      </c>
      <c r="AY107" s="12">
        <f t="shared" si="198"/>
        <v>0</v>
      </c>
      <c r="AZ107" s="12">
        <f t="shared" si="199"/>
        <v>0</v>
      </c>
      <c r="BA107" s="12"/>
      <c r="BB107" s="12">
        <f t="shared" si="200"/>
        <v>0</v>
      </c>
      <c r="BC107" s="12">
        <f t="shared" si="201"/>
        <v>0</v>
      </c>
      <c r="BD107" s="12">
        <f t="shared" si="202"/>
        <v>0</v>
      </c>
      <c r="BE107" s="12"/>
      <c r="BF107" s="12">
        <f t="shared" si="203"/>
        <v>0</v>
      </c>
      <c r="BG107" s="12">
        <f t="shared" si="204"/>
        <v>0</v>
      </c>
      <c r="BH107" s="12">
        <f t="shared" si="205"/>
        <v>0</v>
      </c>
      <c r="BI107" s="12">
        <f t="shared" si="206"/>
        <v>0</v>
      </c>
      <c r="BJ107" s="12"/>
      <c r="BK107" s="12">
        <f t="shared" si="207"/>
        <v>0</v>
      </c>
      <c r="BL107" s="12">
        <f t="shared" si="208"/>
        <v>0</v>
      </c>
      <c r="BM107" s="12">
        <f t="shared" si="209"/>
        <v>0</v>
      </c>
      <c r="BN107" s="12"/>
      <c r="BO107" s="12">
        <f t="shared" si="210"/>
        <v>0</v>
      </c>
      <c r="BP107" s="12">
        <f t="shared" si="211"/>
        <v>0</v>
      </c>
      <c r="BQ107" s="12">
        <f t="shared" si="212"/>
        <v>0</v>
      </c>
      <c r="BR107" s="12"/>
      <c r="BS107" s="12">
        <f t="shared" si="213"/>
        <v>0</v>
      </c>
      <c r="BT107" s="12">
        <f t="shared" si="214"/>
        <v>0</v>
      </c>
      <c r="BU107" s="12">
        <f t="shared" si="215"/>
        <v>0</v>
      </c>
      <c r="BV107" s="12">
        <f t="shared" si="216"/>
        <v>0</v>
      </c>
      <c r="BW107" s="12">
        <f t="shared" si="217"/>
        <v>0</v>
      </c>
      <c r="BX107" s="12"/>
      <c r="BY107" s="12">
        <v>150000000</v>
      </c>
      <c r="BZ107" s="12">
        <v>150000000</v>
      </c>
      <c r="CA107" s="12">
        <f>SUMIFS('[1]TIẾN ĐỘ %'!$M$6:$M$1034,'[1]TIẾN ĐỘ %'!$G$6:$G$1034,$A107,'[1]TIẾN ĐỘ %'!$F$6:$F$1034,$E107)</f>
        <v>130000000</v>
      </c>
      <c r="CB107" s="12">
        <f t="shared" si="218"/>
        <v>430000000</v>
      </c>
      <c r="CC107" s="12"/>
      <c r="CD107" s="12"/>
      <c r="CE107" s="12"/>
      <c r="CF107" s="12">
        <f t="shared" si="293"/>
        <v>0</v>
      </c>
      <c r="CG107" s="12">
        <f t="shared" si="294"/>
        <v>430000000</v>
      </c>
      <c r="CH107" s="12"/>
      <c r="CI107" s="12"/>
      <c r="CJ107" s="12"/>
      <c r="CK107" s="12">
        <f t="shared" si="295"/>
        <v>0</v>
      </c>
      <c r="CL107" s="12"/>
      <c r="CM107" s="12"/>
      <c r="CN107" s="12"/>
      <c r="CO107" s="12">
        <f t="shared" si="169"/>
        <v>0</v>
      </c>
      <c r="CP107" s="12">
        <f t="shared" si="170"/>
        <v>0</v>
      </c>
      <c r="CQ107" s="12"/>
      <c r="CR107" s="12">
        <v>36132000</v>
      </c>
      <c r="CS107" s="12">
        <v>40068000</v>
      </c>
      <c r="CT107" s="12">
        <v>111912000</v>
      </c>
      <c r="CU107" s="12">
        <v>58524000</v>
      </c>
      <c r="CV107" s="12">
        <v>0</v>
      </c>
      <c r="CW107" s="12">
        <v>0</v>
      </c>
      <c r="CX107" s="12">
        <v>77916000</v>
      </c>
      <c r="CY107" s="12">
        <f>SUMIFS('[1]DATA THÔ IN'!$P$4:$P$12031,'[1]DATA THÔ IN'!$H$4:$H$12031,$A107,'[1]DATA THÔ IN'!$AC$4:$AC$12031,$E107,'[1]DATA THÔ IN'!$AH$4:$AH$12031,"Tiến độ 1")</f>
        <v>41652000</v>
      </c>
      <c r="CZ107" s="12">
        <f>SUMIFS('[1]DATA THÔ IN'!$P$4:$P$12031,'[1]DATA THÔ IN'!$H$4:$H$12031,$A107,'[1]DATA THÔ IN'!$AC$4:$AC$12031,$E107,'[1]DATA THÔ IN'!$AH$4:$AH$12031,"Tiến độ 2")</f>
        <v>27456000</v>
      </c>
      <c r="DA107" s="12">
        <f>SUMIFS('[1]TIẾN ĐỘ %'!$N$6:$N$1034,'[1]TIẾN ĐỘ %'!$G$6:$G$1034,A107,'[1]TIẾN ĐỘ %'!$F$6:$F$1034,$E107)</f>
        <v>87492000</v>
      </c>
      <c r="DB107" s="12">
        <f t="shared" si="234"/>
        <v>277320000</v>
      </c>
      <c r="DC107" s="12"/>
      <c r="DD107" s="12"/>
      <c r="DE107" s="12"/>
      <c r="DF107" s="12"/>
      <c r="DG107" s="12"/>
      <c r="DH107" s="12"/>
      <c r="DI107" s="12"/>
      <c r="DJ107" s="12"/>
      <c r="DK107" s="12"/>
      <c r="DL107" s="12">
        <f t="shared" si="296"/>
        <v>0</v>
      </c>
      <c r="DM107" s="12">
        <f t="shared" si="297"/>
        <v>277320000</v>
      </c>
      <c r="DN107" s="12"/>
      <c r="DO107" s="12"/>
      <c r="DP107" s="12"/>
      <c r="DQ107" s="12"/>
      <c r="DR107" s="12"/>
      <c r="DS107" s="12"/>
      <c r="DT107" s="12"/>
      <c r="DU107" s="12"/>
      <c r="DV107" s="12"/>
      <c r="DW107" s="12">
        <f t="shared" si="298"/>
        <v>0</v>
      </c>
      <c r="DX107" s="12"/>
      <c r="DY107" s="12"/>
      <c r="DZ107" s="12"/>
      <c r="EA107" s="12"/>
      <c r="EB107" s="12"/>
      <c r="EC107" s="12"/>
      <c r="ED107" s="12"/>
      <c r="EE107" s="12"/>
      <c r="EF107" s="12"/>
      <c r="EG107" s="12">
        <f t="shared" si="171"/>
        <v>0</v>
      </c>
      <c r="EH107" s="12">
        <f t="shared" si="172"/>
        <v>0</v>
      </c>
      <c r="EI107" s="12"/>
      <c r="EJ107" s="15">
        <f t="shared" si="219"/>
        <v>0.24088000000000001</v>
      </c>
      <c r="EK107" s="15">
        <f t="shared" si="220"/>
        <v>0.26712000000000002</v>
      </c>
      <c r="EL107" s="15">
        <f t="shared" si="221"/>
        <v>0.74607999999999997</v>
      </c>
      <c r="EM107" s="16">
        <f t="shared" si="261"/>
        <v>0.39016000000000001</v>
      </c>
      <c r="EN107" s="16">
        <f t="shared" si="262"/>
        <v>0</v>
      </c>
      <c r="EO107" s="16">
        <f t="shared" si="263"/>
        <v>0.51944000000000001</v>
      </c>
      <c r="EP107" s="16">
        <f t="shared" si="238"/>
        <v>0.32040000000000002</v>
      </c>
      <c r="EQ107" s="16">
        <f t="shared" si="239"/>
        <v>0.2112</v>
      </c>
      <c r="ER107" s="16">
        <f t="shared" si="240"/>
        <v>0.67301538461538457</v>
      </c>
      <c r="ES107" s="16">
        <f t="shared" si="241"/>
        <v>0.64493023255813953</v>
      </c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5">
        <f t="shared" si="299"/>
        <v>0</v>
      </c>
      <c r="FP107" s="15">
        <f t="shared" si="300"/>
        <v>0</v>
      </c>
      <c r="FQ107" s="15">
        <f t="shared" si="301"/>
        <v>0</v>
      </c>
      <c r="FR107" s="17">
        <f t="shared" si="222"/>
        <v>0</v>
      </c>
      <c r="FS107" s="17">
        <f t="shared" si="223"/>
        <v>0</v>
      </c>
      <c r="FT107" s="17">
        <f t="shared" si="224"/>
        <v>0</v>
      </c>
      <c r="FU107" s="18">
        <f t="shared" si="225"/>
        <v>0</v>
      </c>
      <c r="FV107" s="18">
        <f t="shared" si="226"/>
        <v>0</v>
      </c>
      <c r="FW107" s="18">
        <f t="shared" si="227"/>
        <v>0</v>
      </c>
      <c r="FX107" s="18">
        <f t="shared" si="228"/>
        <v>0</v>
      </c>
      <c r="FY107" s="18">
        <f t="shared" si="229"/>
        <v>0</v>
      </c>
      <c r="FZ107" s="19"/>
      <c r="GA107" s="36" t="str">
        <f>D107</f>
        <v>Phan Minh Đạt</v>
      </c>
      <c r="GB107" s="36"/>
      <c r="GC107" s="37"/>
    </row>
    <row r="108" spans="1:185" hidden="1" x14ac:dyDescent="0.25">
      <c r="A108" s="8" t="s">
        <v>1335</v>
      </c>
      <c r="B108" s="8" t="s">
        <v>1013</v>
      </c>
      <c r="C108" s="28" t="s">
        <v>1014</v>
      </c>
      <c r="D108" s="28" t="s">
        <v>1001</v>
      </c>
      <c r="E108" s="9" t="s">
        <v>52</v>
      </c>
      <c r="F108" s="28" t="s">
        <v>1015</v>
      </c>
      <c r="G108" s="28" t="s">
        <v>998</v>
      </c>
      <c r="H108" s="11">
        <v>3.5000000000000003E-2</v>
      </c>
      <c r="I108" s="11"/>
      <c r="J108" s="11">
        <v>0.01</v>
      </c>
      <c r="K108" s="11">
        <v>0.01</v>
      </c>
      <c r="L108" s="11">
        <v>5.0000000000000001E-3</v>
      </c>
      <c r="M108" s="11">
        <v>5.0000000000000001E-3</v>
      </c>
      <c r="N108" s="11"/>
      <c r="O108" s="12">
        <f t="shared" si="173"/>
        <v>0</v>
      </c>
      <c r="P108" s="12">
        <f t="shared" si="302"/>
        <v>1480271.4</v>
      </c>
      <c r="Q108" s="12">
        <f t="shared" si="175"/>
        <v>473622</v>
      </c>
      <c r="R108" s="12">
        <f t="shared" si="303"/>
        <v>2105823</v>
      </c>
      <c r="S108" s="12">
        <f t="shared" si="177"/>
        <v>0</v>
      </c>
      <c r="T108" s="12">
        <f t="shared" si="304"/>
        <v>1779499</v>
      </c>
      <c r="U108" s="12">
        <f t="shared" si="179"/>
        <v>412943</v>
      </c>
      <c r="V108" s="12">
        <f t="shared" si="305"/>
        <v>2192441</v>
      </c>
      <c r="W108" s="12">
        <f t="shared" si="230"/>
        <v>1844040</v>
      </c>
      <c r="X108" s="12">
        <f t="shared" si="181"/>
        <v>0</v>
      </c>
      <c r="Y108" s="12">
        <f t="shared" si="306"/>
        <v>1928301.5999999999</v>
      </c>
      <c r="Z108" s="12">
        <f t="shared" si="307"/>
        <v>704411.4</v>
      </c>
      <c r="AA108" s="12">
        <f t="shared" si="308"/>
        <v>2632713</v>
      </c>
      <c r="AB108" s="12">
        <f t="shared" si="309"/>
        <v>3465488.6999999997</v>
      </c>
      <c r="AC108" s="12"/>
      <c r="AD108" s="12"/>
      <c r="AE108" s="12"/>
      <c r="AF108" s="12">
        <f t="shared" si="186"/>
        <v>0</v>
      </c>
      <c r="AG108" s="12">
        <f t="shared" si="187"/>
        <v>0</v>
      </c>
      <c r="AH108" s="12">
        <f t="shared" si="188"/>
        <v>0</v>
      </c>
      <c r="AI108" s="12"/>
      <c r="AJ108" s="12"/>
      <c r="AK108" s="12"/>
      <c r="AL108" s="12">
        <f t="shared" si="189"/>
        <v>0</v>
      </c>
      <c r="AM108" s="12">
        <f t="shared" si="190"/>
        <v>0</v>
      </c>
      <c r="AN108" s="12">
        <f t="shared" si="191"/>
        <v>0</v>
      </c>
      <c r="AO108" s="12"/>
      <c r="AP108" s="12"/>
      <c r="AQ108" s="12"/>
      <c r="AR108" s="12">
        <f t="shared" si="192"/>
        <v>0</v>
      </c>
      <c r="AS108" s="12">
        <f t="shared" si="193"/>
        <v>0</v>
      </c>
      <c r="AT108" s="12">
        <f t="shared" si="194"/>
        <v>0</v>
      </c>
      <c r="AU108" s="12">
        <f t="shared" si="195"/>
        <v>0</v>
      </c>
      <c r="AV108" s="12">
        <f t="shared" si="196"/>
        <v>0</v>
      </c>
      <c r="AW108" s="12"/>
      <c r="AX108" s="12">
        <f t="shared" si="197"/>
        <v>0</v>
      </c>
      <c r="AY108" s="12">
        <f t="shared" si="198"/>
        <v>0</v>
      </c>
      <c r="AZ108" s="12">
        <f t="shared" si="199"/>
        <v>0</v>
      </c>
      <c r="BA108" s="12"/>
      <c r="BB108" s="12">
        <f t="shared" si="200"/>
        <v>0</v>
      </c>
      <c r="BC108" s="12">
        <f t="shared" si="201"/>
        <v>0</v>
      </c>
      <c r="BD108" s="12">
        <f t="shared" si="202"/>
        <v>0</v>
      </c>
      <c r="BE108" s="12"/>
      <c r="BF108" s="12">
        <f t="shared" si="203"/>
        <v>0</v>
      </c>
      <c r="BG108" s="12">
        <f t="shared" si="204"/>
        <v>0</v>
      </c>
      <c r="BH108" s="12">
        <f t="shared" si="205"/>
        <v>0</v>
      </c>
      <c r="BI108" s="12">
        <f t="shared" si="206"/>
        <v>0</v>
      </c>
      <c r="BJ108" s="12"/>
      <c r="BK108" s="12">
        <f t="shared" si="207"/>
        <v>0</v>
      </c>
      <c r="BL108" s="12">
        <f t="shared" si="208"/>
        <v>0</v>
      </c>
      <c r="BM108" s="12">
        <f t="shared" si="209"/>
        <v>0</v>
      </c>
      <c r="BN108" s="12"/>
      <c r="BO108" s="12">
        <f t="shared" si="210"/>
        <v>0</v>
      </c>
      <c r="BP108" s="12">
        <f t="shared" si="211"/>
        <v>0</v>
      </c>
      <c r="BQ108" s="12">
        <f t="shared" si="212"/>
        <v>0</v>
      </c>
      <c r="BR108" s="12"/>
      <c r="BS108" s="12">
        <f t="shared" si="213"/>
        <v>0</v>
      </c>
      <c r="BT108" s="12">
        <f t="shared" si="214"/>
        <v>0</v>
      </c>
      <c r="BU108" s="12">
        <f t="shared" si="215"/>
        <v>0</v>
      </c>
      <c r="BV108" s="12">
        <f t="shared" si="216"/>
        <v>0</v>
      </c>
      <c r="BW108" s="12">
        <f t="shared" si="217"/>
        <v>0</v>
      </c>
      <c r="BX108" s="12"/>
      <c r="BY108" s="12">
        <v>200000000</v>
      </c>
      <c r="BZ108" s="12">
        <v>180000000</v>
      </c>
      <c r="CA108" s="12">
        <f>SUMIFS('[1]TIẾN ĐỘ %'!$M$6:$M$1034,'[1]TIẾN ĐỘ %'!$G$6:$G$1034,$A108,'[1]TIẾN ĐỘ %'!$F$6:$F$1034,$E108)</f>
        <v>270000000</v>
      </c>
      <c r="CB108" s="12">
        <f t="shared" si="218"/>
        <v>650000000</v>
      </c>
      <c r="CC108" s="12"/>
      <c r="CD108" s="12"/>
      <c r="CE108" s="12"/>
      <c r="CF108" s="12">
        <f t="shared" si="293"/>
        <v>0</v>
      </c>
      <c r="CG108" s="12">
        <f t="shared" si="294"/>
        <v>650000000</v>
      </c>
      <c r="CH108" s="12"/>
      <c r="CI108" s="12"/>
      <c r="CJ108" s="12"/>
      <c r="CK108" s="12">
        <f t="shared" si="295"/>
        <v>0</v>
      </c>
      <c r="CL108" s="12"/>
      <c r="CM108" s="12"/>
      <c r="CN108" s="12"/>
      <c r="CO108" s="12">
        <f t="shared" si="169"/>
        <v>0</v>
      </c>
      <c r="CP108" s="12">
        <f t="shared" si="170"/>
        <v>0</v>
      </c>
      <c r="CQ108" s="12"/>
      <c r="CR108" s="12">
        <v>153396000</v>
      </c>
      <c r="CS108" s="12">
        <v>49080000</v>
      </c>
      <c r="CT108" s="12">
        <v>218220000</v>
      </c>
      <c r="CU108" s="12">
        <v>184404000</v>
      </c>
      <c r="CV108" s="12">
        <v>42792000</v>
      </c>
      <c r="CW108" s="12">
        <v>184404000</v>
      </c>
      <c r="CX108" s="12">
        <v>227196000</v>
      </c>
      <c r="CY108" s="12">
        <f>SUMIFS('[1]DATA THÔ IN'!$P$4:$P$12031,'[1]DATA THÔ IN'!$H$4:$H$12031,$A108,'[1]DATA THÔ IN'!$AC$4:$AC$12031,$E108,'[1]DATA THÔ IN'!$AH$4:$AH$12031,"Tiến độ 1")</f>
        <v>199824000</v>
      </c>
      <c r="CZ108" s="12">
        <f>SUMIFS('[1]DATA THÔ IN'!$P$4:$P$12031,'[1]DATA THÔ IN'!$H$4:$H$12031,$A108,'[1]DATA THÔ IN'!$AC$4:$AC$12031,$E108,'[1]DATA THÔ IN'!$AH$4:$AH$12031,"Tiến độ 2")</f>
        <v>72996000</v>
      </c>
      <c r="DA108" s="12">
        <f>SUMIFS('[1]TIẾN ĐỘ %'!$N$6:$N$1034,'[1]TIẾN ĐỘ %'!$G$6:$G$1034,A108,'[1]TIẾN ĐỘ %'!$F$6:$F$1034,$E108)</f>
        <v>272820000</v>
      </c>
      <c r="DB108" s="12">
        <f t="shared" si="234"/>
        <v>718236000</v>
      </c>
      <c r="DC108" s="12"/>
      <c r="DD108" s="12"/>
      <c r="DE108" s="12"/>
      <c r="DF108" s="12"/>
      <c r="DG108" s="12"/>
      <c r="DH108" s="12"/>
      <c r="DI108" s="12"/>
      <c r="DJ108" s="12"/>
      <c r="DK108" s="12"/>
      <c r="DL108" s="12">
        <f t="shared" si="296"/>
        <v>0</v>
      </c>
      <c r="DM108" s="12">
        <f t="shared" si="297"/>
        <v>718236000</v>
      </c>
      <c r="DN108" s="12"/>
      <c r="DO108" s="12"/>
      <c r="DP108" s="12"/>
      <c r="DQ108" s="12"/>
      <c r="DR108" s="12"/>
      <c r="DS108" s="12"/>
      <c r="DT108" s="12"/>
      <c r="DU108" s="12"/>
      <c r="DV108" s="12"/>
      <c r="DW108" s="12">
        <f t="shared" si="298"/>
        <v>0</v>
      </c>
      <c r="DX108" s="12"/>
      <c r="DY108" s="12"/>
      <c r="DZ108" s="12"/>
      <c r="EA108" s="12"/>
      <c r="EB108" s="12"/>
      <c r="EC108" s="12"/>
      <c r="ED108" s="12"/>
      <c r="EE108" s="12"/>
      <c r="EF108" s="12"/>
      <c r="EG108" s="12">
        <f t="shared" si="171"/>
        <v>0</v>
      </c>
      <c r="EH108" s="12">
        <f t="shared" si="172"/>
        <v>0</v>
      </c>
      <c r="EI108" s="12"/>
      <c r="EJ108" s="15">
        <f t="shared" si="219"/>
        <v>0.76698</v>
      </c>
      <c r="EK108" s="15">
        <f t="shared" si="220"/>
        <v>0.24540000000000001</v>
      </c>
      <c r="EL108" s="15">
        <f t="shared" si="221"/>
        <v>1.0911</v>
      </c>
      <c r="EM108" s="16">
        <f t="shared" si="261"/>
        <v>1.0244666666666666</v>
      </c>
      <c r="EN108" s="16">
        <f t="shared" si="262"/>
        <v>0.23773333333333332</v>
      </c>
      <c r="EO108" s="16">
        <f t="shared" si="263"/>
        <v>1.2622</v>
      </c>
      <c r="EP108" s="16">
        <f t="shared" si="238"/>
        <v>0.74008888888888891</v>
      </c>
      <c r="EQ108" s="16">
        <f t="shared" si="239"/>
        <v>0.27035555555555557</v>
      </c>
      <c r="ER108" s="16">
        <f t="shared" si="240"/>
        <v>1.0104444444444445</v>
      </c>
      <c r="ES108" s="16">
        <f t="shared" si="241"/>
        <v>1.1049784615384615</v>
      </c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5">
        <f t="shared" si="299"/>
        <v>0</v>
      </c>
      <c r="FP108" s="15">
        <f t="shared" si="300"/>
        <v>0</v>
      </c>
      <c r="FQ108" s="15">
        <f t="shared" si="301"/>
        <v>0</v>
      </c>
      <c r="FR108" s="17">
        <f t="shared" si="222"/>
        <v>0</v>
      </c>
      <c r="FS108" s="17">
        <f t="shared" si="223"/>
        <v>0</v>
      </c>
      <c r="FT108" s="17">
        <f t="shared" si="224"/>
        <v>0</v>
      </c>
      <c r="FU108" s="18">
        <f t="shared" si="225"/>
        <v>0</v>
      </c>
      <c r="FV108" s="18">
        <f t="shared" si="226"/>
        <v>0</v>
      </c>
      <c r="FW108" s="18">
        <f t="shared" si="227"/>
        <v>0</v>
      </c>
      <c r="FX108" s="18">
        <f t="shared" si="228"/>
        <v>0</v>
      </c>
      <c r="FY108" s="18">
        <f t="shared" si="229"/>
        <v>0</v>
      </c>
      <c r="FZ108" s="19"/>
      <c r="GA108" s="36" t="s">
        <v>1001</v>
      </c>
      <c r="GB108" s="36"/>
      <c r="GC108" s="37"/>
    </row>
    <row r="109" spans="1:185" hidden="1" x14ac:dyDescent="0.25">
      <c r="A109" s="8" t="s">
        <v>1336</v>
      </c>
      <c r="B109" s="8" t="s">
        <v>1016</v>
      </c>
      <c r="C109" s="28" t="s">
        <v>1017</v>
      </c>
      <c r="D109" s="28" t="s">
        <v>1018</v>
      </c>
      <c r="E109" s="9" t="s">
        <v>52</v>
      </c>
      <c r="F109" s="28" t="s">
        <v>1019</v>
      </c>
      <c r="G109" s="28" t="s">
        <v>998</v>
      </c>
      <c r="H109" s="11">
        <v>3.5000000000000003E-2</v>
      </c>
      <c r="I109" s="11"/>
      <c r="J109" s="11">
        <v>0.01</v>
      </c>
      <c r="K109" s="11">
        <v>0.01</v>
      </c>
      <c r="L109" s="11">
        <v>5.0000000000000001E-3</v>
      </c>
      <c r="M109" s="11">
        <v>5.0000000000000001E-3</v>
      </c>
      <c r="N109" s="11"/>
      <c r="O109" s="12">
        <f t="shared" si="173"/>
        <v>0</v>
      </c>
      <c r="P109" s="12">
        <f t="shared" si="302"/>
        <v>0</v>
      </c>
      <c r="Q109" s="12">
        <f t="shared" si="175"/>
        <v>0</v>
      </c>
      <c r="R109" s="12">
        <f t="shared" si="303"/>
        <v>6732148.7999999998</v>
      </c>
      <c r="S109" s="12">
        <f t="shared" si="177"/>
        <v>0</v>
      </c>
      <c r="T109" s="12">
        <f t="shared" si="304"/>
        <v>3955381</v>
      </c>
      <c r="U109" s="12">
        <f t="shared" si="179"/>
        <v>0</v>
      </c>
      <c r="V109" s="12">
        <f t="shared" si="305"/>
        <v>9876350</v>
      </c>
      <c r="W109" s="12">
        <f t="shared" si="230"/>
        <v>4098840</v>
      </c>
      <c r="X109" s="12">
        <f t="shared" si="181"/>
        <v>0</v>
      </c>
      <c r="Y109" s="12">
        <f t="shared" si="306"/>
        <v>0</v>
      </c>
      <c r="Z109" s="12">
        <f t="shared" si="307"/>
        <v>0</v>
      </c>
      <c r="AA109" s="12">
        <f t="shared" si="308"/>
        <v>7163619.5999999996</v>
      </c>
      <c r="AB109" s="12">
        <f t="shared" si="309"/>
        <v>11886059.4</v>
      </c>
      <c r="AC109" s="12"/>
      <c r="AD109" s="12"/>
      <c r="AE109" s="12"/>
      <c r="AF109" s="12">
        <f t="shared" si="186"/>
        <v>0</v>
      </c>
      <c r="AG109" s="12">
        <f t="shared" si="187"/>
        <v>0</v>
      </c>
      <c r="AH109" s="12">
        <f t="shared" si="188"/>
        <v>0</v>
      </c>
      <c r="AI109" s="12"/>
      <c r="AJ109" s="12"/>
      <c r="AK109" s="12"/>
      <c r="AL109" s="12">
        <f t="shared" si="189"/>
        <v>0</v>
      </c>
      <c r="AM109" s="12">
        <f t="shared" si="190"/>
        <v>0</v>
      </c>
      <c r="AN109" s="12">
        <f t="shared" si="191"/>
        <v>0</v>
      </c>
      <c r="AO109" s="12"/>
      <c r="AP109" s="12"/>
      <c r="AQ109" s="12"/>
      <c r="AR109" s="12">
        <f t="shared" si="192"/>
        <v>0</v>
      </c>
      <c r="AS109" s="12">
        <f t="shared" si="193"/>
        <v>0</v>
      </c>
      <c r="AT109" s="12">
        <f t="shared" si="194"/>
        <v>0</v>
      </c>
      <c r="AU109" s="12">
        <f t="shared" si="195"/>
        <v>0</v>
      </c>
      <c r="AV109" s="12">
        <f t="shared" si="196"/>
        <v>0</v>
      </c>
      <c r="AW109" s="12"/>
      <c r="AX109" s="12">
        <f t="shared" si="197"/>
        <v>0</v>
      </c>
      <c r="AY109" s="12">
        <f t="shared" si="198"/>
        <v>0</v>
      </c>
      <c r="AZ109" s="12">
        <f t="shared" si="199"/>
        <v>0</v>
      </c>
      <c r="BA109" s="12"/>
      <c r="BB109" s="12">
        <f t="shared" si="200"/>
        <v>0</v>
      </c>
      <c r="BC109" s="12">
        <f t="shared" si="201"/>
        <v>0</v>
      </c>
      <c r="BD109" s="12">
        <f t="shared" si="202"/>
        <v>0</v>
      </c>
      <c r="BE109" s="12"/>
      <c r="BF109" s="12">
        <f t="shared" si="203"/>
        <v>0</v>
      </c>
      <c r="BG109" s="12">
        <f t="shared" si="204"/>
        <v>0</v>
      </c>
      <c r="BH109" s="12">
        <f t="shared" si="205"/>
        <v>0</v>
      </c>
      <c r="BI109" s="12">
        <f t="shared" si="206"/>
        <v>0</v>
      </c>
      <c r="BJ109" s="12"/>
      <c r="BK109" s="12">
        <f t="shared" si="207"/>
        <v>0</v>
      </c>
      <c r="BL109" s="12">
        <f t="shared" si="208"/>
        <v>0</v>
      </c>
      <c r="BM109" s="12">
        <f t="shared" si="209"/>
        <v>0</v>
      </c>
      <c r="BN109" s="12"/>
      <c r="BO109" s="12">
        <f t="shared" si="210"/>
        <v>0</v>
      </c>
      <c r="BP109" s="12">
        <f t="shared" si="211"/>
        <v>0</v>
      </c>
      <c r="BQ109" s="12">
        <f t="shared" si="212"/>
        <v>0</v>
      </c>
      <c r="BR109" s="12"/>
      <c r="BS109" s="12">
        <f t="shared" si="213"/>
        <v>0</v>
      </c>
      <c r="BT109" s="12">
        <f t="shared" si="214"/>
        <v>0</v>
      </c>
      <c r="BU109" s="12">
        <f t="shared" si="215"/>
        <v>0</v>
      </c>
      <c r="BV109" s="12">
        <f t="shared" si="216"/>
        <v>0</v>
      </c>
      <c r="BW109" s="12">
        <f t="shared" si="217"/>
        <v>0</v>
      </c>
      <c r="BX109" s="12"/>
      <c r="BY109" s="12">
        <v>650000000</v>
      </c>
      <c r="BZ109" s="12">
        <v>1020000000</v>
      </c>
      <c r="CA109" s="12">
        <f>SUMIFS('[1]TIẾN ĐỘ %'!$M$6:$M$1034,'[1]TIẾN ĐỘ %'!$G$6:$G$1034,$A109,'[1]TIẾN ĐỘ %'!$F$6:$F$1034,$E109)</f>
        <v>740000000</v>
      </c>
      <c r="CB109" s="12">
        <f t="shared" si="218"/>
        <v>2410000000</v>
      </c>
      <c r="CC109" s="12"/>
      <c r="CD109" s="12"/>
      <c r="CE109" s="12"/>
      <c r="CF109" s="12">
        <f t="shared" si="293"/>
        <v>0</v>
      </c>
      <c r="CG109" s="12">
        <f t="shared" si="294"/>
        <v>2410000000</v>
      </c>
      <c r="CH109" s="12"/>
      <c r="CI109" s="12"/>
      <c r="CJ109" s="12"/>
      <c r="CK109" s="12">
        <f t="shared" si="295"/>
        <v>0</v>
      </c>
      <c r="CL109" s="12"/>
      <c r="CM109" s="12"/>
      <c r="CN109" s="12"/>
      <c r="CO109" s="12">
        <f t="shared" si="169"/>
        <v>0</v>
      </c>
      <c r="CP109" s="12">
        <f t="shared" si="170"/>
        <v>0</v>
      </c>
      <c r="CQ109" s="12"/>
      <c r="CR109" s="12">
        <v>51840000</v>
      </c>
      <c r="CS109" s="12">
        <v>110484000</v>
      </c>
      <c r="CT109" s="12">
        <v>697632000</v>
      </c>
      <c r="CU109" s="12">
        <v>409884000</v>
      </c>
      <c r="CV109" s="12">
        <v>336792000</v>
      </c>
      <c r="CW109" s="12">
        <v>409884000</v>
      </c>
      <c r="CX109" s="12">
        <v>1023456000</v>
      </c>
      <c r="CY109" s="12">
        <f>SUMIFS('[1]DATA THÔ IN'!$P$4:$P$12031,'[1]DATA THÔ IN'!$H$4:$H$12031,$A109,'[1]DATA THÔ IN'!$AC$4:$AC$12031,$E109,'[1]DATA THÔ IN'!$AH$4:$AH$12031,"Tiến độ 1")</f>
        <v>0</v>
      </c>
      <c r="CZ109" s="12">
        <f>SUMIFS('[1]DATA THÔ IN'!$P$4:$P$12031,'[1]DATA THÔ IN'!$H$4:$H$12031,$A109,'[1]DATA THÔ IN'!$AC$4:$AC$12031,$E109,'[1]DATA THÔ IN'!$AH$4:$AH$12031,"Tiến độ 2")</f>
        <v>112608000</v>
      </c>
      <c r="DA109" s="12">
        <f>SUMIFS('[1]TIẾN ĐỘ %'!$N$6:$N$1034,'[1]TIẾN ĐỘ %'!$G$6:$G$1034,A109,'[1]TIẾN ĐỘ %'!$F$6:$F$1034,$E109)</f>
        <v>742344000</v>
      </c>
      <c r="DB109" s="12">
        <f t="shared" si="234"/>
        <v>2463432000</v>
      </c>
      <c r="DC109" s="12"/>
      <c r="DD109" s="12"/>
      <c r="DE109" s="12"/>
      <c r="DF109" s="12"/>
      <c r="DG109" s="12"/>
      <c r="DH109" s="12"/>
      <c r="DI109" s="12"/>
      <c r="DJ109" s="12"/>
      <c r="DK109" s="12"/>
      <c r="DL109" s="12">
        <f t="shared" si="296"/>
        <v>0</v>
      </c>
      <c r="DM109" s="12">
        <f t="shared" si="297"/>
        <v>2463432000</v>
      </c>
      <c r="DN109" s="12"/>
      <c r="DO109" s="12"/>
      <c r="DP109" s="12"/>
      <c r="DQ109" s="12"/>
      <c r="DR109" s="12"/>
      <c r="DS109" s="12"/>
      <c r="DT109" s="12"/>
      <c r="DU109" s="12"/>
      <c r="DV109" s="12"/>
      <c r="DW109" s="12">
        <f t="shared" si="298"/>
        <v>0</v>
      </c>
      <c r="DX109" s="12"/>
      <c r="DY109" s="12"/>
      <c r="DZ109" s="12"/>
      <c r="EA109" s="12"/>
      <c r="EB109" s="12"/>
      <c r="EC109" s="12"/>
      <c r="ED109" s="12"/>
      <c r="EE109" s="12"/>
      <c r="EF109" s="12"/>
      <c r="EG109" s="12">
        <f t="shared" si="171"/>
        <v>0</v>
      </c>
      <c r="EH109" s="12">
        <f t="shared" si="172"/>
        <v>0</v>
      </c>
      <c r="EI109" s="12"/>
      <c r="EJ109" s="15">
        <f t="shared" si="219"/>
        <v>7.9753846153846147E-2</v>
      </c>
      <c r="EK109" s="15">
        <f t="shared" si="220"/>
        <v>0.16997538461538461</v>
      </c>
      <c r="EL109" s="15">
        <f t="shared" si="221"/>
        <v>1.07328</v>
      </c>
      <c r="EM109" s="16">
        <f t="shared" si="261"/>
        <v>0.40184705882352939</v>
      </c>
      <c r="EN109" s="16">
        <f t="shared" si="262"/>
        <v>0.33018823529411767</v>
      </c>
      <c r="EO109" s="16">
        <f t="shared" si="263"/>
        <v>1.0033882352941177</v>
      </c>
      <c r="EP109" s="16">
        <f t="shared" si="238"/>
        <v>0</v>
      </c>
      <c r="EQ109" s="16">
        <f t="shared" si="239"/>
        <v>0.15217297297297297</v>
      </c>
      <c r="ER109" s="16">
        <f t="shared" si="240"/>
        <v>1.0031675675675675</v>
      </c>
      <c r="ES109" s="16">
        <f t="shared" si="241"/>
        <v>1.0221709543568465</v>
      </c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5">
        <f t="shared" si="299"/>
        <v>0</v>
      </c>
      <c r="FP109" s="15">
        <f t="shared" si="300"/>
        <v>0</v>
      </c>
      <c r="FQ109" s="15">
        <f t="shared" si="301"/>
        <v>0</v>
      </c>
      <c r="FR109" s="17">
        <f t="shared" si="222"/>
        <v>0</v>
      </c>
      <c r="FS109" s="17">
        <f t="shared" si="223"/>
        <v>0</v>
      </c>
      <c r="FT109" s="17">
        <f t="shared" si="224"/>
        <v>0</v>
      </c>
      <c r="FU109" s="18">
        <f t="shared" si="225"/>
        <v>0</v>
      </c>
      <c r="FV109" s="18">
        <f t="shared" si="226"/>
        <v>0</v>
      </c>
      <c r="FW109" s="18">
        <f t="shared" si="227"/>
        <v>0</v>
      </c>
      <c r="FX109" s="18">
        <f t="shared" si="228"/>
        <v>0</v>
      </c>
      <c r="FY109" s="18">
        <f t="shared" si="229"/>
        <v>0</v>
      </c>
      <c r="FZ109" s="19"/>
      <c r="GA109" s="36" t="s">
        <v>1018</v>
      </c>
      <c r="GB109" s="36"/>
      <c r="GC109" s="37"/>
    </row>
    <row r="110" spans="1:185" hidden="1" x14ac:dyDescent="0.25">
      <c r="A110" s="8" t="s">
        <v>1337</v>
      </c>
      <c r="B110" s="8" t="s">
        <v>1020</v>
      </c>
      <c r="C110" s="28" t="s">
        <v>1021</v>
      </c>
      <c r="D110" s="28" t="s">
        <v>1001</v>
      </c>
      <c r="E110" s="9" t="s">
        <v>52</v>
      </c>
      <c r="F110" s="28" t="s">
        <v>1022</v>
      </c>
      <c r="G110" s="28" t="s">
        <v>998</v>
      </c>
      <c r="H110" s="11">
        <v>3.5000000000000003E-2</v>
      </c>
      <c r="I110" s="11"/>
      <c r="J110" s="11">
        <v>0.01</v>
      </c>
      <c r="K110" s="11">
        <v>0.01</v>
      </c>
      <c r="L110" s="11">
        <v>5.0000000000000001E-3</v>
      </c>
      <c r="M110" s="11">
        <v>5.0000000000000001E-3</v>
      </c>
      <c r="N110" s="11"/>
      <c r="O110" s="12">
        <f t="shared" si="173"/>
        <v>0</v>
      </c>
      <c r="P110" s="12">
        <f t="shared" si="302"/>
        <v>4110436.8</v>
      </c>
      <c r="Q110" s="12">
        <f t="shared" si="175"/>
        <v>100167</v>
      </c>
      <c r="R110" s="12">
        <f t="shared" si="303"/>
        <v>4560319.8</v>
      </c>
      <c r="S110" s="12">
        <f t="shared" si="177"/>
        <v>0</v>
      </c>
      <c r="T110" s="12">
        <f t="shared" si="304"/>
        <v>3540238</v>
      </c>
      <c r="U110" s="12">
        <f t="shared" si="179"/>
        <v>437492</v>
      </c>
      <c r="V110" s="12">
        <f t="shared" si="305"/>
        <v>3977730</v>
      </c>
      <c r="W110" s="12">
        <f t="shared" si="230"/>
        <v>2473920</v>
      </c>
      <c r="X110" s="12">
        <f t="shared" si="181"/>
        <v>0</v>
      </c>
      <c r="Y110" s="12">
        <f t="shared" si="306"/>
        <v>3319175.4</v>
      </c>
      <c r="Z110" s="12">
        <f t="shared" si="307"/>
        <v>390246</v>
      </c>
      <c r="AA110" s="12">
        <f t="shared" si="308"/>
        <v>3709421.4</v>
      </c>
      <c r="AB110" s="12">
        <f t="shared" si="309"/>
        <v>6123735.5999999996</v>
      </c>
      <c r="AC110" s="12"/>
      <c r="AD110" s="12"/>
      <c r="AE110" s="12"/>
      <c r="AF110" s="12">
        <f t="shared" si="186"/>
        <v>0</v>
      </c>
      <c r="AG110" s="12">
        <f t="shared" si="187"/>
        <v>0</v>
      </c>
      <c r="AH110" s="12">
        <f t="shared" si="188"/>
        <v>0</v>
      </c>
      <c r="AI110" s="12"/>
      <c r="AJ110" s="12"/>
      <c r="AK110" s="12"/>
      <c r="AL110" s="12">
        <f t="shared" si="189"/>
        <v>0</v>
      </c>
      <c r="AM110" s="12">
        <f t="shared" si="190"/>
        <v>0</v>
      </c>
      <c r="AN110" s="12">
        <f t="shared" si="191"/>
        <v>0</v>
      </c>
      <c r="AO110" s="12"/>
      <c r="AP110" s="12"/>
      <c r="AQ110" s="12"/>
      <c r="AR110" s="12">
        <f t="shared" si="192"/>
        <v>0</v>
      </c>
      <c r="AS110" s="12">
        <f t="shared" si="193"/>
        <v>0</v>
      </c>
      <c r="AT110" s="12">
        <f t="shared" si="194"/>
        <v>0</v>
      </c>
      <c r="AU110" s="12">
        <f t="shared" si="195"/>
        <v>0</v>
      </c>
      <c r="AV110" s="12">
        <f t="shared" si="196"/>
        <v>0</v>
      </c>
      <c r="AW110" s="12"/>
      <c r="AX110" s="12">
        <f t="shared" si="197"/>
        <v>0</v>
      </c>
      <c r="AY110" s="12">
        <f t="shared" si="198"/>
        <v>0</v>
      </c>
      <c r="AZ110" s="12">
        <f t="shared" si="199"/>
        <v>0</v>
      </c>
      <c r="BA110" s="12"/>
      <c r="BB110" s="12">
        <f t="shared" si="200"/>
        <v>0</v>
      </c>
      <c r="BC110" s="12">
        <f t="shared" si="201"/>
        <v>0</v>
      </c>
      <c r="BD110" s="12">
        <f t="shared" si="202"/>
        <v>0</v>
      </c>
      <c r="BE110" s="12"/>
      <c r="BF110" s="12">
        <f t="shared" si="203"/>
        <v>0</v>
      </c>
      <c r="BG110" s="12">
        <f t="shared" si="204"/>
        <v>0</v>
      </c>
      <c r="BH110" s="12">
        <f t="shared" si="205"/>
        <v>0</v>
      </c>
      <c r="BI110" s="12">
        <f t="shared" si="206"/>
        <v>0</v>
      </c>
      <c r="BJ110" s="12"/>
      <c r="BK110" s="12">
        <f t="shared" si="207"/>
        <v>0</v>
      </c>
      <c r="BL110" s="12">
        <f t="shared" si="208"/>
        <v>0</v>
      </c>
      <c r="BM110" s="12">
        <f t="shared" si="209"/>
        <v>0</v>
      </c>
      <c r="BN110" s="12"/>
      <c r="BO110" s="12">
        <f t="shared" si="210"/>
        <v>0</v>
      </c>
      <c r="BP110" s="12">
        <f t="shared" si="211"/>
        <v>0</v>
      </c>
      <c r="BQ110" s="12">
        <f t="shared" si="212"/>
        <v>0</v>
      </c>
      <c r="BR110" s="12"/>
      <c r="BS110" s="12">
        <f t="shared" si="213"/>
        <v>0</v>
      </c>
      <c r="BT110" s="12">
        <f t="shared" si="214"/>
        <v>0</v>
      </c>
      <c r="BU110" s="12">
        <f t="shared" si="215"/>
        <v>0</v>
      </c>
      <c r="BV110" s="12">
        <f t="shared" si="216"/>
        <v>0</v>
      </c>
      <c r="BW110" s="12">
        <f t="shared" si="217"/>
        <v>0</v>
      </c>
      <c r="BX110" s="12"/>
      <c r="BY110" s="12">
        <v>300000000</v>
      </c>
      <c r="BZ110" s="12">
        <v>320000000</v>
      </c>
      <c r="CA110" s="12">
        <f>SUMIFS('[1]TIẾN ĐỘ %'!$M$6:$M$1034,'[1]TIẾN ĐỘ %'!$G$6:$G$1034,$A110,'[1]TIẾN ĐỘ %'!$F$6:$F$1034,$E110)</f>
        <v>360000000</v>
      </c>
      <c r="CB110" s="12">
        <f t="shared" si="218"/>
        <v>980000000</v>
      </c>
      <c r="CC110" s="12"/>
      <c r="CD110" s="12"/>
      <c r="CE110" s="12"/>
      <c r="CF110" s="12">
        <f t="shared" si="293"/>
        <v>0</v>
      </c>
      <c r="CG110" s="12">
        <f t="shared" si="294"/>
        <v>980000000</v>
      </c>
      <c r="CH110" s="12"/>
      <c r="CI110" s="12"/>
      <c r="CJ110" s="12"/>
      <c r="CK110" s="12">
        <f t="shared" si="295"/>
        <v>0</v>
      </c>
      <c r="CL110" s="12"/>
      <c r="CM110" s="12"/>
      <c r="CN110" s="12"/>
      <c r="CO110" s="12">
        <f t="shared" si="169"/>
        <v>0</v>
      </c>
      <c r="CP110" s="12">
        <f t="shared" si="170"/>
        <v>0</v>
      </c>
      <c r="CQ110" s="12"/>
      <c r="CR110" s="12">
        <v>425952000</v>
      </c>
      <c r="CS110" s="12">
        <v>10380000</v>
      </c>
      <c r="CT110" s="12">
        <v>472572000</v>
      </c>
      <c r="CU110" s="12">
        <v>366864000</v>
      </c>
      <c r="CV110" s="12">
        <v>45336000</v>
      </c>
      <c r="CW110" s="12">
        <v>247392000</v>
      </c>
      <c r="CX110" s="12">
        <v>412200000</v>
      </c>
      <c r="CY110" s="12">
        <f>SUMIFS('[1]DATA THÔ IN'!$P$4:$P$12031,'[1]DATA THÔ IN'!$H$4:$H$12031,$A110,'[1]DATA THÔ IN'!$AC$4:$AC$12031,$E110,'[1]DATA THÔ IN'!$AH$4:$AH$12031,"Tiến độ 1")</f>
        <v>343956000</v>
      </c>
      <c r="CZ110" s="12">
        <f>SUMIFS('[1]DATA THÔ IN'!$P$4:$P$12031,'[1]DATA THÔ IN'!$H$4:$H$12031,$A110,'[1]DATA THÔ IN'!$AC$4:$AC$12031,$E110,'[1]DATA THÔ IN'!$AH$4:$AH$12031,"Tiến độ 2")</f>
        <v>40440000</v>
      </c>
      <c r="DA110" s="12">
        <f>SUMIFS('[1]TIẾN ĐỘ %'!$N$6:$N$1034,'[1]TIẾN ĐỘ %'!$G$6:$G$1034,A110,'[1]TIẾN ĐỘ %'!$F$6:$F$1034,$E110)</f>
        <v>384396000</v>
      </c>
      <c r="DB110" s="12">
        <f t="shared" si="234"/>
        <v>1269168000</v>
      </c>
      <c r="DC110" s="12"/>
      <c r="DD110" s="12"/>
      <c r="DE110" s="12"/>
      <c r="DF110" s="12"/>
      <c r="DG110" s="12"/>
      <c r="DH110" s="12"/>
      <c r="DI110" s="12"/>
      <c r="DJ110" s="12"/>
      <c r="DK110" s="12"/>
      <c r="DL110" s="12">
        <f t="shared" si="296"/>
        <v>0</v>
      </c>
      <c r="DM110" s="12">
        <f t="shared" si="297"/>
        <v>1269168000</v>
      </c>
      <c r="DN110" s="12"/>
      <c r="DO110" s="12"/>
      <c r="DP110" s="12"/>
      <c r="DQ110" s="12"/>
      <c r="DR110" s="12"/>
      <c r="DS110" s="12"/>
      <c r="DT110" s="12"/>
      <c r="DU110" s="12"/>
      <c r="DV110" s="12"/>
      <c r="DW110" s="12">
        <f t="shared" si="298"/>
        <v>0</v>
      </c>
      <c r="DX110" s="12"/>
      <c r="DY110" s="12"/>
      <c r="DZ110" s="12"/>
      <c r="EA110" s="12"/>
      <c r="EB110" s="12"/>
      <c r="EC110" s="12"/>
      <c r="ED110" s="12"/>
      <c r="EE110" s="12"/>
      <c r="EF110" s="12"/>
      <c r="EG110" s="12">
        <f t="shared" si="171"/>
        <v>0</v>
      </c>
      <c r="EH110" s="12">
        <f t="shared" si="172"/>
        <v>0</v>
      </c>
      <c r="EI110" s="12"/>
      <c r="EJ110" s="15">
        <f t="shared" si="219"/>
        <v>1.41984</v>
      </c>
      <c r="EK110" s="15">
        <f t="shared" si="220"/>
        <v>3.4599999999999999E-2</v>
      </c>
      <c r="EL110" s="15">
        <f t="shared" si="221"/>
        <v>1.57524</v>
      </c>
      <c r="EM110" s="16">
        <f t="shared" si="261"/>
        <v>1.14645</v>
      </c>
      <c r="EN110" s="16">
        <f t="shared" si="262"/>
        <v>0.141675</v>
      </c>
      <c r="EO110" s="16">
        <f t="shared" si="263"/>
        <v>1.288125</v>
      </c>
      <c r="EP110" s="16">
        <f t="shared" si="238"/>
        <v>0.95543333333333336</v>
      </c>
      <c r="EQ110" s="16">
        <f t="shared" si="239"/>
        <v>0.11233333333333333</v>
      </c>
      <c r="ER110" s="16">
        <f t="shared" si="240"/>
        <v>1.0677666666666668</v>
      </c>
      <c r="ES110" s="16">
        <f t="shared" si="241"/>
        <v>1.2950693877551021</v>
      </c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5">
        <f t="shared" si="299"/>
        <v>0</v>
      </c>
      <c r="FP110" s="15">
        <f t="shared" si="300"/>
        <v>0</v>
      </c>
      <c r="FQ110" s="15">
        <f t="shared" si="301"/>
        <v>0</v>
      </c>
      <c r="FR110" s="17">
        <f t="shared" si="222"/>
        <v>0</v>
      </c>
      <c r="FS110" s="17">
        <f t="shared" si="223"/>
        <v>0</v>
      </c>
      <c r="FT110" s="17">
        <f t="shared" si="224"/>
        <v>0</v>
      </c>
      <c r="FU110" s="18">
        <f t="shared" si="225"/>
        <v>0</v>
      </c>
      <c r="FV110" s="18">
        <f t="shared" si="226"/>
        <v>0</v>
      </c>
      <c r="FW110" s="18">
        <f t="shared" si="227"/>
        <v>0</v>
      </c>
      <c r="FX110" s="18">
        <f t="shared" si="228"/>
        <v>0</v>
      </c>
      <c r="FY110" s="18">
        <f t="shared" si="229"/>
        <v>0</v>
      </c>
      <c r="FZ110" s="19"/>
      <c r="GA110" s="36" t="s">
        <v>1001</v>
      </c>
      <c r="GB110" s="36"/>
      <c r="GC110" s="37"/>
    </row>
    <row r="111" spans="1:185" hidden="1" x14ac:dyDescent="0.25">
      <c r="A111" s="8" t="s">
        <v>1338</v>
      </c>
      <c r="B111" s="8" t="s">
        <v>1023</v>
      </c>
      <c r="C111" s="28" t="s">
        <v>1024</v>
      </c>
      <c r="D111" s="28" t="s">
        <v>1018</v>
      </c>
      <c r="E111" s="9" t="s">
        <v>52</v>
      </c>
      <c r="F111" s="28" t="s">
        <v>1025</v>
      </c>
      <c r="G111" s="28" t="s">
        <v>998</v>
      </c>
      <c r="H111" s="11">
        <v>3.5000000000000003E-2</v>
      </c>
      <c r="I111" s="11"/>
      <c r="J111" s="11">
        <v>0.01</v>
      </c>
      <c r="K111" s="11">
        <v>0.01</v>
      </c>
      <c r="L111" s="11">
        <v>5.0000000000000001E-3</v>
      </c>
      <c r="M111" s="11">
        <v>5.0000000000000001E-3</v>
      </c>
      <c r="N111" s="11"/>
      <c r="O111" s="12">
        <f t="shared" si="173"/>
        <v>0</v>
      </c>
      <c r="P111" s="12">
        <f t="shared" si="302"/>
        <v>0</v>
      </c>
      <c r="Q111" s="12">
        <f t="shared" si="175"/>
        <v>0</v>
      </c>
      <c r="R111" s="12">
        <f t="shared" si="303"/>
        <v>5310240.6000000006</v>
      </c>
      <c r="S111" s="12">
        <f t="shared" si="177"/>
        <v>0</v>
      </c>
      <c r="T111" s="12">
        <f t="shared" si="304"/>
        <v>5405428</v>
      </c>
      <c r="U111" s="12">
        <f t="shared" si="179"/>
        <v>4151430</v>
      </c>
      <c r="V111" s="12">
        <f t="shared" si="305"/>
        <v>9985318</v>
      </c>
      <c r="W111" s="12">
        <f t="shared" si="230"/>
        <v>5601480</v>
      </c>
      <c r="X111" s="12">
        <f t="shared" si="181"/>
        <v>0</v>
      </c>
      <c r="Y111" s="12">
        <f t="shared" si="306"/>
        <v>2527682.4</v>
      </c>
      <c r="Z111" s="12">
        <f t="shared" si="307"/>
        <v>0</v>
      </c>
      <c r="AA111" s="12">
        <f t="shared" si="308"/>
        <v>6307857.5999999996</v>
      </c>
      <c r="AB111" s="12">
        <f t="shared" si="309"/>
        <v>10801708.199999999</v>
      </c>
      <c r="AC111" s="12"/>
      <c r="AD111" s="12"/>
      <c r="AE111" s="12"/>
      <c r="AF111" s="12">
        <f t="shared" si="186"/>
        <v>0</v>
      </c>
      <c r="AG111" s="12">
        <f t="shared" si="187"/>
        <v>0</v>
      </c>
      <c r="AH111" s="12">
        <f t="shared" si="188"/>
        <v>0</v>
      </c>
      <c r="AI111" s="12"/>
      <c r="AJ111" s="12"/>
      <c r="AK111" s="12"/>
      <c r="AL111" s="12">
        <f t="shared" si="189"/>
        <v>0</v>
      </c>
      <c r="AM111" s="12">
        <f t="shared" si="190"/>
        <v>0</v>
      </c>
      <c r="AN111" s="12">
        <f t="shared" si="191"/>
        <v>0</v>
      </c>
      <c r="AO111" s="12"/>
      <c r="AP111" s="12"/>
      <c r="AQ111" s="12"/>
      <c r="AR111" s="12">
        <f t="shared" si="192"/>
        <v>0</v>
      </c>
      <c r="AS111" s="12">
        <f t="shared" si="193"/>
        <v>0</v>
      </c>
      <c r="AT111" s="12">
        <f t="shared" si="194"/>
        <v>0</v>
      </c>
      <c r="AU111" s="12">
        <f t="shared" si="195"/>
        <v>0</v>
      </c>
      <c r="AV111" s="12">
        <f t="shared" si="196"/>
        <v>0</v>
      </c>
      <c r="AW111" s="12"/>
      <c r="AX111" s="12">
        <f t="shared" si="197"/>
        <v>0</v>
      </c>
      <c r="AY111" s="12">
        <f t="shared" si="198"/>
        <v>0</v>
      </c>
      <c r="AZ111" s="12">
        <f t="shared" si="199"/>
        <v>0</v>
      </c>
      <c r="BA111" s="12"/>
      <c r="BB111" s="12">
        <f t="shared" si="200"/>
        <v>0</v>
      </c>
      <c r="BC111" s="12">
        <f t="shared" si="201"/>
        <v>0</v>
      </c>
      <c r="BD111" s="12">
        <f t="shared" si="202"/>
        <v>0</v>
      </c>
      <c r="BE111" s="12"/>
      <c r="BF111" s="12">
        <f t="shared" si="203"/>
        <v>0</v>
      </c>
      <c r="BG111" s="12">
        <f t="shared" si="204"/>
        <v>0</v>
      </c>
      <c r="BH111" s="12">
        <f t="shared" si="205"/>
        <v>0</v>
      </c>
      <c r="BI111" s="12">
        <f t="shared" si="206"/>
        <v>0</v>
      </c>
      <c r="BJ111" s="12"/>
      <c r="BK111" s="12">
        <f t="shared" si="207"/>
        <v>0</v>
      </c>
      <c r="BL111" s="12">
        <f t="shared" si="208"/>
        <v>0</v>
      </c>
      <c r="BM111" s="12">
        <f t="shared" si="209"/>
        <v>0</v>
      </c>
      <c r="BN111" s="12"/>
      <c r="BO111" s="12">
        <f t="shared" si="210"/>
        <v>0</v>
      </c>
      <c r="BP111" s="12">
        <f t="shared" si="211"/>
        <v>0</v>
      </c>
      <c r="BQ111" s="12">
        <f t="shared" si="212"/>
        <v>0</v>
      </c>
      <c r="BR111" s="12"/>
      <c r="BS111" s="12">
        <f t="shared" si="213"/>
        <v>0</v>
      </c>
      <c r="BT111" s="12">
        <f t="shared" si="214"/>
        <v>0</v>
      </c>
      <c r="BU111" s="12">
        <f t="shared" si="215"/>
        <v>0</v>
      </c>
      <c r="BV111" s="12">
        <f t="shared" si="216"/>
        <v>0</v>
      </c>
      <c r="BW111" s="12">
        <f t="shared" si="217"/>
        <v>0</v>
      </c>
      <c r="BX111" s="12"/>
      <c r="BY111" s="12">
        <v>550000000</v>
      </c>
      <c r="BZ111" s="12">
        <v>870000000</v>
      </c>
      <c r="CA111" s="12">
        <f>SUMIFS('[1]TIẾN ĐỘ %'!$M$6:$M$1034,'[1]TIẾN ĐỘ %'!$G$6:$G$1034,$A111,'[1]TIẾN ĐỘ %'!$F$6:$F$1034,$E111)</f>
        <v>650000000</v>
      </c>
      <c r="CB111" s="12">
        <f t="shared" si="218"/>
        <v>2070000000</v>
      </c>
      <c r="CC111" s="12"/>
      <c r="CD111" s="12"/>
      <c r="CE111" s="12"/>
      <c r="CF111" s="12"/>
      <c r="CG111" s="12"/>
      <c r="CH111" s="12"/>
      <c r="CI111" s="12"/>
      <c r="CJ111" s="12"/>
      <c r="CK111" s="12">
        <f t="shared" si="295"/>
        <v>0</v>
      </c>
      <c r="CL111" s="12"/>
      <c r="CM111" s="12"/>
      <c r="CN111" s="12"/>
      <c r="CO111" s="12">
        <f t="shared" si="169"/>
        <v>0</v>
      </c>
      <c r="CP111" s="12">
        <f t="shared" si="170"/>
        <v>0</v>
      </c>
      <c r="CQ111" s="12"/>
      <c r="CR111" s="12">
        <v>205608000</v>
      </c>
      <c r="CS111" s="12">
        <v>0</v>
      </c>
      <c r="CT111" s="12">
        <v>550284000</v>
      </c>
      <c r="CU111" s="12">
        <v>560148000</v>
      </c>
      <c r="CV111" s="12">
        <v>430200000</v>
      </c>
      <c r="CW111" s="12">
        <v>560148000</v>
      </c>
      <c r="CX111" s="12">
        <v>1034748000</v>
      </c>
      <c r="CY111" s="12">
        <f>SUMIFS('[1]DATA THÔ IN'!$P$4:$P$12031,'[1]DATA THÔ IN'!$H$4:$H$12031,$A111,'[1]DATA THÔ IN'!$AC$4:$AC$12031,$E111,'[1]DATA THÔ IN'!$AH$4:$AH$12031,"Tiến độ 1")</f>
        <v>261936000</v>
      </c>
      <c r="CZ111" s="12">
        <f>SUMIFS('[1]DATA THÔ IN'!$P$4:$P$12031,'[1]DATA THÔ IN'!$H$4:$H$12031,$A111,'[1]DATA THÔ IN'!$AC$4:$AC$12031,$E111,'[1]DATA THÔ IN'!$AH$4:$AH$12031,"Tiến độ 2")</f>
        <v>123840000</v>
      </c>
      <c r="DA111" s="12">
        <f>SUMIFS('[1]TIẾN ĐỘ %'!$N$6:$N$1034,'[1]TIẾN ĐỘ %'!$G$6:$G$1034,A111,'[1]TIẾN ĐỘ %'!$F$6:$F$1034,$E111)</f>
        <v>653664000</v>
      </c>
      <c r="DB111" s="12">
        <f t="shared" si="234"/>
        <v>2238696000</v>
      </c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>
        <f t="shared" si="298"/>
        <v>0</v>
      </c>
      <c r="DX111" s="12"/>
      <c r="DY111" s="12"/>
      <c r="DZ111" s="12"/>
      <c r="EA111" s="12"/>
      <c r="EB111" s="12"/>
      <c r="EC111" s="12"/>
      <c r="ED111" s="12"/>
      <c r="EE111" s="12"/>
      <c r="EF111" s="12"/>
      <c r="EG111" s="12">
        <f t="shared" si="171"/>
        <v>0</v>
      </c>
      <c r="EH111" s="12">
        <f t="shared" si="172"/>
        <v>0</v>
      </c>
      <c r="EI111" s="12"/>
      <c r="EJ111" s="15">
        <f t="shared" si="219"/>
        <v>0.37383272727272726</v>
      </c>
      <c r="EK111" s="15">
        <f t="shared" si="220"/>
        <v>0</v>
      </c>
      <c r="EL111" s="15">
        <f t="shared" si="221"/>
        <v>1.0005163636363636</v>
      </c>
      <c r="EM111" s="16">
        <f t="shared" si="261"/>
        <v>0.64384827586206894</v>
      </c>
      <c r="EN111" s="16">
        <f t="shared" si="262"/>
        <v>0.49448275862068963</v>
      </c>
      <c r="EO111" s="16">
        <f t="shared" si="263"/>
        <v>1.1893655172413793</v>
      </c>
      <c r="EP111" s="16">
        <f t="shared" si="238"/>
        <v>0.40297846153846156</v>
      </c>
      <c r="EQ111" s="16">
        <f t="shared" si="239"/>
        <v>0.19052307692307693</v>
      </c>
      <c r="ER111" s="16">
        <f t="shared" si="240"/>
        <v>1.0056369230769231</v>
      </c>
      <c r="ES111" s="16">
        <f t="shared" si="241"/>
        <v>1.081495652173913</v>
      </c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5">
        <f t="shared" si="299"/>
        <v>0</v>
      </c>
      <c r="FP111" s="15">
        <f t="shared" si="300"/>
        <v>0</v>
      </c>
      <c r="FQ111" s="15">
        <f t="shared" si="301"/>
        <v>0</v>
      </c>
      <c r="FR111" s="17">
        <f t="shared" si="222"/>
        <v>0</v>
      </c>
      <c r="FS111" s="17">
        <f t="shared" si="223"/>
        <v>0</v>
      </c>
      <c r="FT111" s="17">
        <f t="shared" si="224"/>
        <v>0</v>
      </c>
      <c r="FU111" s="18">
        <f t="shared" si="225"/>
        <v>0</v>
      </c>
      <c r="FV111" s="18">
        <f t="shared" si="226"/>
        <v>0</v>
      </c>
      <c r="FW111" s="18">
        <f t="shared" si="227"/>
        <v>0</v>
      </c>
      <c r="FX111" s="18">
        <f t="shared" si="228"/>
        <v>0</v>
      </c>
      <c r="FY111" s="18">
        <f t="shared" si="229"/>
        <v>0</v>
      </c>
      <c r="FZ111" s="19"/>
      <c r="GA111" s="36" t="s">
        <v>1018</v>
      </c>
      <c r="GB111" s="36"/>
      <c r="GC111" s="37"/>
    </row>
    <row r="112" spans="1:185" hidden="1" x14ac:dyDescent="0.25">
      <c r="A112" s="8" t="s">
        <v>1339</v>
      </c>
      <c r="B112" s="8" t="s">
        <v>1026</v>
      </c>
      <c r="C112" s="28" t="s">
        <v>1027</v>
      </c>
      <c r="D112" s="28" t="s">
        <v>996</v>
      </c>
      <c r="E112" s="9" t="s">
        <v>52</v>
      </c>
      <c r="F112" s="28" t="s">
        <v>1012</v>
      </c>
      <c r="G112" s="28" t="s">
        <v>998</v>
      </c>
      <c r="H112" s="11">
        <v>3.5000000000000003E-2</v>
      </c>
      <c r="I112" s="11"/>
      <c r="J112" s="11">
        <v>0.01</v>
      </c>
      <c r="K112" s="11">
        <v>0.01</v>
      </c>
      <c r="L112" s="11">
        <v>5.0000000000000001E-3</v>
      </c>
      <c r="M112" s="11">
        <v>5.0000000000000001E-3</v>
      </c>
      <c r="N112" s="11"/>
      <c r="O112" s="12">
        <f t="shared" si="173"/>
        <v>0</v>
      </c>
      <c r="P112" s="12">
        <f t="shared" si="302"/>
        <v>1501926</v>
      </c>
      <c r="Q112" s="12">
        <f t="shared" si="175"/>
        <v>0</v>
      </c>
      <c r="R112" s="12">
        <f t="shared" si="303"/>
        <v>3486564.3000000003</v>
      </c>
      <c r="S112" s="12">
        <f t="shared" si="177"/>
        <v>0</v>
      </c>
      <c r="T112" s="12">
        <f t="shared" si="304"/>
        <v>3010105</v>
      </c>
      <c r="U112" s="12">
        <f t="shared" si="179"/>
        <v>0</v>
      </c>
      <c r="V112" s="12">
        <f t="shared" si="305"/>
        <v>3010105</v>
      </c>
      <c r="W112" s="12">
        <f t="shared" si="230"/>
        <v>3119280</v>
      </c>
      <c r="X112" s="12">
        <f t="shared" si="181"/>
        <v>0</v>
      </c>
      <c r="Y112" s="12">
        <f t="shared" si="306"/>
        <v>2463066</v>
      </c>
      <c r="Z112" s="12">
        <f t="shared" si="307"/>
        <v>571936.19999999995</v>
      </c>
      <c r="AA112" s="12">
        <f t="shared" si="308"/>
        <v>3035002.1999999997</v>
      </c>
      <c r="AB112" s="12">
        <f t="shared" si="309"/>
        <v>4765835.8499999996</v>
      </c>
      <c r="AC112" s="12"/>
      <c r="AD112" s="12"/>
      <c r="AE112" s="12"/>
      <c r="AF112" s="12">
        <f t="shared" si="186"/>
        <v>0</v>
      </c>
      <c r="AG112" s="12">
        <f t="shared" si="187"/>
        <v>0</v>
      </c>
      <c r="AH112" s="12">
        <f t="shared" si="188"/>
        <v>0</v>
      </c>
      <c r="AI112" s="12"/>
      <c r="AJ112" s="12"/>
      <c r="AK112" s="12"/>
      <c r="AL112" s="12">
        <f t="shared" si="189"/>
        <v>0</v>
      </c>
      <c r="AM112" s="12">
        <f t="shared" si="190"/>
        <v>0</v>
      </c>
      <c r="AN112" s="12">
        <f t="shared" si="191"/>
        <v>0</v>
      </c>
      <c r="AO112" s="12"/>
      <c r="AP112" s="12"/>
      <c r="AQ112" s="12"/>
      <c r="AR112" s="12">
        <f t="shared" si="192"/>
        <v>0</v>
      </c>
      <c r="AS112" s="12">
        <f t="shared" si="193"/>
        <v>0</v>
      </c>
      <c r="AT112" s="12">
        <f t="shared" si="194"/>
        <v>0</v>
      </c>
      <c r="AU112" s="12">
        <f t="shared" si="195"/>
        <v>0</v>
      </c>
      <c r="AV112" s="12">
        <f t="shared" si="196"/>
        <v>0</v>
      </c>
      <c r="AW112" s="12"/>
      <c r="AX112" s="12">
        <f t="shared" si="197"/>
        <v>0</v>
      </c>
      <c r="AY112" s="12">
        <f t="shared" si="198"/>
        <v>0</v>
      </c>
      <c r="AZ112" s="12">
        <f t="shared" si="199"/>
        <v>0</v>
      </c>
      <c r="BA112" s="12"/>
      <c r="BB112" s="12">
        <f t="shared" si="200"/>
        <v>0</v>
      </c>
      <c r="BC112" s="12">
        <f t="shared" si="201"/>
        <v>0</v>
      </c>
      <c r="BD112" s="12">
        <f t="shared" si="202"/>
        <v>0</v>
      </c>
      <c r="BE112" s="12"/>
      <c r="BF112" s="12">
        <f t="shared" si="203"/>
        <v>0</v>
      </c>
      <c r="BG112" s="12">
        <f t="shared" si="204"/>
        <v>0</v>
      </c>
      <c r="BH112" s="12">
        <f t="shared" si="205"/>
        <v>0</v>
      </c>
      <c r="BI112" s="12">
        <f t="shared" si="206"/>
        <v>0</v>
      </c>
      <c r="BJ112" s="12"/>
      <c r="BK112" s="12">
        <f t="shared" si="207"/>
        <v>0</v>
      </c>
      <c r="BL112" s="12">
        <f t="shared" si="208"/>
        <v>0</v>
      </c>
      <c r="BM112" s="12">
        <f t="shared" si="209"/>
        <v>0</v>
      </c>
      <c r="BN112" s="12"/>
      <c r="BO112" s="12">
        <f t="shared" si="210"/>
        <v>0</v>
      </c>
      <c r="BP112" s="12">
        <f t="shared" si="211"/>
        <v>0</v>
      </c>
      <c r="BQ112" s="12">
        <f t="shared" si="212"/>
        <v>0</v>
      </c>
      <c r="BR112" s="12"/>
      <c r="BS112" s="12">
        <f t="shared" si="213"/>
        <v>0</v>
      </c>
      <c r="BT112" s="12">
        <f t="shared" si="214"/>
        <v>0</v>
      </c>
      <c r="BU112" s="12">
        <f t="shared" si="215"/>
        <v>0</v>
      </c>
      <c r="BV112" s="12">
        <f t="shared" si="216"/>
        <v>0</v>
      </c>
      <c r="BW112" s="12">
        <f t="shared" si="217"/>
        <v>0</v>
      </c>
      <c r="BX112" s="12"/>
      <c r="BY112" s="12">
        <v>250000000</v>
      </c>
      <c r="BZ112" s="12">
        <v>290000000</v>
      </c>
      <c r="CA112" s="12">
        <f>SUMIFS('[1]TIẾN ĐỘ %'!$M$6:$M$1034,'[1]TIẾN ĐỘ %'!$G$6:$G$1034,$A112,'[1]TIẾN ĐỘ %'!$F$6:$F$1034,$E112)</f>
        <v>310000000</v>
      </c>
      <c r="CB112" s="12">
        <f t="shared" si="218"/>
        <v>850000000</v>
      </c>
      <c r="CC112" s="12"/>
      <c r="CD112" s="12"/>
      <c r="CE112" s="12"/>
      <c r="CF112" s="12"/>
      <c r="CG112" s="12"/>
      <c r="CH112" s="12"/>
      <c r="CI112" s="12"/>
      <c r="CJ112" s="12"/>
      <c r="CK112" s="12">
        <f t="shared" si="295"/>
        <v>0</v>
      </c>
      <c r="CL112" s="12"/>
      <c r="CM112" s="12"/>
      <c r="CN112" s="12"/>
      <c r="CO112" s="12">
        <f t="shared" si="169"/>
        <v>0</v>
      </c>
      <c r="CP112" s="12">
        <f t="shared" si="170"/>
        <v>0</v>
      </c>
      <c r="CQ112" s="12"/>
      <c r="CR112" s="12">
        <v>155640000</v>
      </c>
      <c r="CS112" s="12">
        <v>50010000</v>
      </c>
      <c r="CT112" s="12">
        <v>361302000</v>
      </c>
      <c r="CU112" s="12">
        <v>311928000</v>
      </c>
      <c r="CV112" s="12">
        <v>0</v>
      </c>
      <c r="CW112" s="12">
        <v>311928000</v>
      </c>
      <c r="CX112" s="12">
        <v>311928000</v>
      </c>
      <c r="CY112" s="12">
        <f>SUMIFS('[1]DATA THÔ IN'!$P$4:$P$12031,'[1]DATA THÔ IN'!$H$4:$H$12031,$A112,'[1]DATA THÔ IN'!$AC$4:$AC$12031,$E112,'[1]DATA THÔ IN'!$AH$4:$AH$12031,"Tiến độ 1")</f>
        <v>255240000</v>
      </c>
      <c r="CZ112" s="12">
        <f>SUMIFS('[1]DATA THÔ IN'!$P$4:$P$12031,'[1]DATA THÔ IN'!$H$4:$H$12031,$A112,'[1]DATA THÔ IN'!$AC$4:$AC$12031,$E112,'[1]DATA THÔ IN'!$AH$4:$AH$12031,"Tiến độ 2")</f>
        <v>59268000</v>
      </c>
      <c r="DA112" s="12">
        <f>SUMIFS('[1]TIẾN ĐỘ %'!$N$6:$N$1034,'[1]TIẾN ĐỘ %'!$G$6:$G$1034,A112,'[1]TIẾN ĐỘ %'!$F$6:$F$1034,$E112)</f>
        <v>314508000</v>
      </c>
      <c r="DB112" s="12">
        <f t="shared" si="234"/>
        <v>987738000</v>
      </c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>
        <f t="shared" si="298"/>
        <v>0</v>
      </c>
      <c r="DX112" s="12"/>
      <c r="DY112" s="12"/>
      <c r="DZ112" s="12"/>
      <c r="EA112" s="12"/>
      <c r="EB112" s="12"/>
      <c r="EC112" s="12"/>
      <c r="ED112" s="12"/>
      <c r="EE112" s="12"/>
      <c r="EF112" s="12"/>
      <c r="EG112" s="12">
        <f t="shared" si="171"/>
        <v>0</v>
      </c>
      <c r="EH112" s="12">
        <f t="shared" si="172"/>
        <v>0</v>
      </c>
      <c r="EI112" s="12"/>
      <c r="EJ112" s="15">
        <f t="shared" si="219"/>
        <v>0.62256</v>
      </c>
      <c r="EK112" s="15">
        <f t="shared" si="220"/>
        <v>0.20004</v>
      </c>
      <c r="EL112" s="15">
        <f t="shared" si="221"/>
        <v>1.445208</v>
      </c>
      <c r="EM112" s="16">
        <f t="shared" si="261"/>
        <v>1.0756137931034482</v>
      </c>
      <c r="EN112" s="16">
        <f t="shared" si="262"/>
        <v>0</v>
      </c>
      <c r="EO112" s="16">
        <f t="shared" si="263"/>
        <v>1.0756137931034482</v>
      </c>
      <c r="EP112" s="16">
        <f t="shared" si="238"/>
        <v>0.82335483870967741</v>
      </c>
      <c r="EQ112" s="16">
        <f t="shared" si="239"/>
        <v>0.19118709677419354</v>
      </c>
      <c r="ER112" s="16">
        <f t="shared" si="240"/>
        <v>1.0145419354838709</v>
      </c>
      <c r="ES112" s="16">
        <f t="shared" si="241"/>
        <v>1.1620447058823529</v>
      </c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5">
        <f t="shared" si="299"/>
        <v>0</v>
      </c>
      <c r="FP112" s="15">
        <f t="shared" si="300"/>
        <v>0</v>
      </c>
      <c r="FQ112" s="15">
        <f t="shared" si="301"/>
        <v>0</v>
      </c>
      <c r="FR112" s="17">
        <f t="shared" si="222"/>
        <v>0</v>
      </c>
      <c r="FS112" s="17">
        <f t="shared" si="223"/>
        <v>0</v>
      </c>
      <c r="FT112" s="17">
        <f t="shared" si="224"/>
        <v>0</v>
      </c>
      <c r="FU112" s="18">
        <f t="shared" si="225"/>
        <v>0</v>
      </c>
      <c r="FV112" s="18">
        <f t="shared" si="226"/>
        <v>0</v>
      </c>
      <c r="FW112" s="18">
        <f t="shared" si="227"/>
        <v>0</v>
      </c>
      <c r="FX112" s="18">
        <f t="shared" si="228"/>
        <v>0</v>
      </c>
      <c r="FY112" s="18">
        <f t="shared" si="229"/>
        <v>0</v>
      </c>
      <c r="FZ112" s="19"/>
      <c r="GA112" s="36" t="s">
        <v>996</v>
      </c>
      <c r="GB112" s="36"/>
      <c r="GC112" s="37"/>
    </row>
    <row r="113" spans="1:185" hidden="1" x14ac:dyDescent="0.25">
      <c r="A113" s="8" t="s">
        <v>1342</v>
      </c>
      <c r="B113" s="8" t="s">
        <v>1190</v>
      </c>
      <c r="C113" s="28" t="s">
        <v>1191</v>
      </c>
      <c r="D113" s="28" t="s">
        <v>996</v>
      </c>
      <c r="E113" s="9" t="s">
        <v>52</v>
      </c>
      <c r="F113" s="28" t="s">
        <v>1185</v>
      </c>
      <c r="G113" s="28" t="s">
        <v>998</v>
      </c>
      <c r="H113" s="11">
        <v>3.5000000000000003E-2</v>
      </c>
      <c r="I113" s="11"/>
      <c r="J113" s="11">
        <v>0.01</v>
      </c>
      <c r="K113" s="11">
        <v>0.01</v>
      </c>
      <c r="L113" s="11">
        <v>5.0000000000000001E-3</v>
      </c>
      <c r="M113" s="11">
        <v>5.0000000000000001E-3</v>
      </c>
      <c r="N113" s="11"/>
      <c r="O113" s="12">
        <f t="shared" si="173"/>
        <v>0</v>
      </c>
      <c r="P113" s="12">
        <f t="shared" si="302"/>
        <v>0</v>
      </c>
      <c r="Q113" s="12">
        <f t="shared" si="175"/>
        <v>0</v>
      </c>
      <c r="R113" s="12">
        <f t="shared" si="303"/>
        <v>0</v>
      </c>
      <c r="S113" s="12">
        <f t="shared" si="177"/>
        <v>0</v>
      </c>
      <c r="T113" s="12">
        <f t="shared" si="304"/>
        <v>0</v>
      </c>
      <c r="U113" s="12">
        <f t="shared" si="179"/>
        <v>0</v>
      </c>
      <c r="V113" s="12">
        <f t="shared" si="305"/>
        <v>0</v>
      </c>
      <c r="W113" s="12">
        <f t="shared" si="230"/>
        <v>0</v>
      </c>
      <c r="X113" s="12">
        <f t="shared" si="181"/>
        <v>0</v>
      </c>
      <c r="Y113" s="12">
        <f t="shared" si="306"/>
        <v>0</v>
      </c>
      <c r="Z113" s="12">
        <f t="shared" si="307"/>
        <v>0</v>
      </c>
      <c r="AA113" s="12">
        <f t="shared" si="308"/>
        <v>0</v>
      </c>
      <c r="AB113" s="12">
        <f t="shared" si="309"/>
        <v>0</v>
      </c>
      <c r="AC113" s="12"/>
      <c r="AD113" s="12"/>
      <c r="AE113" s="12"/>
      <c r="AF113" s="12">
        <f t="shared" si="186"/>
        <v>0</v>
      </c>
      <c r="AG113" s="12">
        <f t="shared" si="187"/>
        <v>0</v>
      </c>
      <c r="AH113" s="12">
        <f t="shared" si="188"/>
        <v>0</v>
      </c>
      <c r="AI113" s="12"/>
      <c r="AJ113" s="12"/>
      <c r="AK113" s="12"/>
      <c r="AL113" s="12">
        <f t="shared" si="189"/>
        <v>0</v>
      </c>
      <c r="AM113" s="12">
        <f t="shared" si="190"/>
        <v>0</v>
      </c>
      <c r="AN113" s="12">
        <f t="shared" si="191"/>
        <v>0</v>
      </c>
      <c r="AO113" s="12"/>
      <c r="AP113" s="12"/>
      <c r="AQ113" s="12"/>
      <c r="AR113" s="12">
        <f t="shared" si="192"/>
        <v>0</v>
      </c>
      <c r="AS113" s="12">
        <f t="shared" si="193"/>
        <v>0</v>
      </c>
      <c r="AT113" s="12">
        <f t="shared" si="194"/>
        <v>0</v>
      </c>
      <c r="AU113" s="12">
        <f t="shared" si="195"/>
        <v>0</v>
      </c>
      <c r="AV113" s="12">
        <f t="shared" si="196"/>
        <v>0</v>
      </c>
      <c r="AW113" s="12"/>
      <c r="AX113" s="12">
        <f t="shared" si="197"/>
        <v>0</v>
      </c>
      <c r="AY113" s="12">
        <f t="shared" si="198"/>
        <v>0</v>
      </c>
      <c r="AZ113" s="12">
        <f t="shared" si="199"/>
        <v>0</v>
      </c>
      <c r="BA113" s="12"/>
      <c r="BB113" s="12">
        <f t="shared" si="200"/>
        <v>0</v>
      </c>
      <c r="BC113" s="12">
        <f t="shared" si="201"/>
        <v>0</v>
      </c>
      <c r="BD113" s="12">
        <f t="shared" si="202"/>
        <v>0</v>
      </c>
      <c r="BE113" s="12"/>
      <c r="BF113" s="12">
        <f t="shared" si="203"/>
        <v>0</v>
      </c>
      <c r="BG113" s="12">
        <f t="shared" si="204"/>
        <v>0</v>
      </c>
      <c r="BH113" s="12">
        <f t="shared" si="205"/>
        <v>0</v>
      </c>
      <c r="BI113" s="12">
        <f t="shared" si="206"/>
        <v>0</v>
      </c>
      <c r="BJ113" s="12"/>
      <c r="BK113" s="12">
        <f t="shared" si="207"/>
        <v>0</v>
      </c>
      <c r="BL113" s="12">
        <f t="shared" si="208"/>
        <v>0</v>
      </c>
      <c r="BM113" s="12">
        <f t="shared" si="209"/>
        <v>0</v>
      </c>
      <c r="BN113" s="12"/>
      <c r="BO113" s="12">
        <f t="shared" si="210"/>
        <v>0</v>
      </c>
      <c r="BP113" s="12">
        <f t="shared" si="211"/>
        <v>0</v>
      </c>
      <c r="BQ113" s="12">
        <f t="shared" si="212"/>
        <v>0</v>
      </c>
      <c r="BR113" s="12"/>
      <c r="BS113" s="12">
        <f t="shared" si="213"/>
        <v>0</v>
      </c>
      <c r="BT113" s="12">
        <f t="shared" si="214"/>
        <v>0</v>
      </c>
      <c r="BU113" s="12">
        <f t="shared" si="215"/>
        <v>0</v>
      </c>
      <c r="BV113" s="12">
        <f t="shared" si="216"/>
        <v>0</v>
      </c>
      <c r="BW113" s="12">
        <f t="shared" si="217"/>
        <v>0</v>
      </c>
      <c r="BX113" s="12"/>
      <c r="BY113" s="12">
        <v>0</v>
      </c>
      <c r="BZ113" s="12">
        <v>0</v>
      </c>
      <c r="CA113" s="12">
        <f>SUMIFS('[1]TIẾN ĐỘ %'!$M$6:$M$1034,'[1]TIẾN ĐỘ %'!$G$6:$G$1034,$A113,'[1]TIẾN ĐỘ %'!$F$6:$F$1034,$E113)</f>
        <v>0</v>
      </c>
      <c r="CB113" s="12">
        <f t="shared" si="218"/>
        <v>0</v>
      </c>
      <c r="CC113" s="12"/>
      <c r="CD113" s="12"/>
      <c r="CE113" s="12"/>
      <c r="CF113" s="12"/>
      <c r="CG113" s="12"/>
      <c r="CH113" s="12"/>
      <c r="CI113" s="12"/>
      <c r="CJ113" s="12"/>
      <c r="CK113" s="12">
        <f t="shared" si="295"/>
        <v>0</v>
      </c>
      <c r="CL113" s="12"/>
      <c r="CM113" s="12"/>
      <c r="CN113" s="12"/>
      <c r="CO113" s="12">
        <f t="shared" si="169"/>
        <v>0</v>
      </c>
      <c r="CP113" s="12">
        <f t="shared" si="170"/>
        <v>0</v>
      </c>
      <c r="CQ113" s="12"/>
      <c r="CR113" s="12">
        <v>0</v>
      </c>
      <c r="CS113" s="12">
        <v>-46084000</v>
      </c>
      <c r="CT113" s="12">
        <v>-46084000</v>
      </c>
      <c r="CU113" s="12">
        <v>0</v>
      </c>
      <c r="CV113" s="12">
        <v>0</v>
      </c>
      <c r="CW113" s="12">
        <v>0</v>
      </c>
      <c r="CX113" s="12">
        <v>0</v>
      </c>
      <c r="CY113" s="12">
        <f>SUMIFS('[1]DATA THÔ IN'!$P$4:$P$12031,'[1]DATA THÔ IN'!$H$4:$H$12031,$A113,'[1]DATA THÔ IN'!$AC$4:$AC$12031,$E113,'[1]DATA THÔ IN'!$AH$4:$AH$12031,"Tiến độ 1")</f>
        <v>0</v>
      </c>
      <c r="CZ113" s="12">
        <f>SUMIFS('[1]DATA THÔ IN'!$P$4:$P$12031,'[1]DATA THÔ IN'!$H$4:$H$12031,$A113,'[1]DATA THÔ IN'!$AC$4:$AC$12031,$E113,'[1]DATA THÔ IN'!$AH$4:$AH$12031,"Tiến độ 2")</f>
        <v>0</v>
      </c>
      <c r="DA113" s="12">
        <f>SUMIFS('[1]TIẾN ĐỘ %'!$N$6:$N$1034,'[1]TIẾN ĐỘ %'!$G$6:$G$1034,A113,'[1]TIẾN ĐỘ %'!$F$6:$F$1034,$E113)</f>
        <v>0</v>
      </c>
      <c r="DB113" s="12">
        <f t="shared" si="234"/>
        <v>-46084000</v>
      </c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>
        <f t="shared" si="298"/>
        <v>0</v>
      </c>
      <c r="DX113" s="12"/>
      <c r="DY113" s="12"/>
      <c r="DZ113" s="12"/>
      <c r="EA113" s="12"/>
      <c r="EB113" s="12"/>
      <c r="EC113" s="12"/>
      <c r="ED113" s="12"/>
      <c r="EE113" s="12"/>
      <c r="EF113" s="12"/>
      <c r="EG113" s="12">
        <f t="shared" si="171"/>
        <v>0</v>
      </c>
      <c r="EH113" s="12">
        <f t="shared" si="172"/>
        <v>0</v>
      </c>
      <c r="EI113" s="12"/>
      <c r="EJ113" s="15">
        <f t="shared" si="219"/>
        <v>0</v>
      </c>
      <c r="EK113" s="15">
        <f t="shared" si="220"/>
        <v>0</v>
      </c>
      <c r="EL113" s="15">
        <f t="shared" si="221"/>
        <v>0</v>
      </c>
      <c r="EM113" s="16">
        <f t="shared" si="261"/>
        <v>0</v>
      </c>
      <c r="EN113" s="16">
        <f t="shared" si="262"/>
        <v>0</v>
      </c>
      <c r="EO113" s="16">
        <f t="shared" si="263"/>
        <v>0</v>
      </c>
      <c r="EP113" s="16">
        <f t="shared" si="238"/>
        <v>0</v>
      </c>
      <c r="EQ113" s="16">
        <f t="shared" si="239"/>
        <v>0</v>
      </c>
      <c r="ER113" s="16">
        <f t="shared" si="240"/>
        <v>0</v>
      </c>
      <c r="ES113" s="16">
        <f t="shared" si="241"/>
        <v>0</v>
      </c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5">
        <f t="shared" si="299"/>
        <v>0</v>
      </c>
      <c r="FP113" s="15">
        <f t="shared" si="300"/>
        <v>0</v>
      </c>
      <c r="FQ113" s="15">
        <f t="shared" si="301"/>
        <v>0</v>
      </c>
      <c r="FR113" s="17">
        <f t="shared" si="222"/>
        <v>0</v>
      </c>
      <c r="FS113" s="17">
        <f t="shared" si="223"/>
        <v>0</v>
      </c>
      <c r="FT113" s="17">
        <f t="shared" si="224"/>
        <v>0</v>
      </c>
      <c r="FU113" s="18">
        <f t="shared" si="225"/>
        <v>0</v>
      </c>
      <c r="FV113" s="18">
        <f t="shared" si="226"/>
        <v>0</v>
      </c>
      <c r="FW113" s="18">
        <f t="shared" si="227"/>
        <v>0</v>
      </c>
      <c r="FX113" s="18">
        <f t="shared" si="228"/>
        <v>0</v>
      </c>
      <c r="FY113" s="18">
        <f t="shared" si="229"/>
        <v>0</v>
      </c>
      <c r="FZ113" s="19"/>
      <c r="GA113" s="36" t="s">
        <v>996</v>
      </c>
      <c r="GB113" s="36"/>
      <c r="GC113" s="37"/>
    </row>
    <row r="114" spans="1:185" hidden="1" x14ac:dyDescent="0.25">
      <c r="A114" s="8" t="s">
        <v>1343</v>
      </c>
      <c r="B114" s="8" t="s">
        <v>1209</v>
      </c>
      <c r="C114" s="28" t="s">
        <v>1210</v>
      </c>
      <c r="D114" s="28" t="s">
        <v>996</v>
      </c>
      <c r="E114" s="9" t="s">
        <v>52</v>
      </c>
      <c r="F114" s="28" t="s">
        <v>1204</v>
      </c>
      <c r="G114" s="28" t="s">
        <v>998</v>
      </c>
      <c r="H114" s="11">
        <v>3.5000000000000003E-2</v>
      </c>
      <c r="I114" s="11">
        <v>0.02</v>
      </c>
      <c r="J114" s="11">
        <v>0.01</v>
      </c>
      <c r="K114" s="11">
        <v>0.01</v>
      </c>
      <c r="L114" s="11">
        <v>5.0000000000000001E-3</v>
      </c>
      <c r="M114" s="11">
        <v>5.0000000000000001E-3</v>
      </c>
      <c r="N114" s="11"/>
      <c r="O114" s="12">
        <f t="shared" si="173"/>
        <v>333360</v>
      </c>
      <c r="P114" s="12">
        <f t="shared" si="302"/>
        <v>0</v>
      </c>
      <c r="Q114" s="12">
        <f t="shared" si="175"/>
        <v>0</v>
      </c>
      <c r="R114" s="12">
        <f t="shared" si="303"/>
        <v>0</v>
      </c>
      <c r="S114" s="12">
        <f t="shared" si="177"/>
        <v>3310440</v>
      </c>
      <c r="T114" s="12">
        <f t="shared" si="304"/>
        <v>0</v>
      </c>
      <c r="U114" s="12">
        <f t="shared" si="179"/>
        <v>917599</v>
      </c>
      <c r="V114" s="12">
        <f t="shared" si="305"/>
        <v>1597287</v>
      </c>
      <c r="W114" s="12">
        <f t="shared" si="230"/>
        <v>162240</v>
      </c>
      <c r="X114" s="12">
        <f t="shared" si="181"/>
        <v>1626240</v>
      </c>
      <c r="Y114" s="12">
        <f t="shared" si="306"/>
        <v>0</v>
      </c>
      <c r="Z114" s="12">
        <f t="shared" si="307"/>
        <v>0</v>
      </c>
      <c r="AA114" s="12">
        <f t="shared" si="308"/>
        <v>0</v>
      </c>
      <c r="AB114" s="12">
        <f t="shared" si="309"/>
        <v>0</v>
      </c>
      <c r="AC114" s="12"/>
      <c r="AD114" s="12"/>
      <c r="AE114" s="12"/>
      <c r="AF114" s="12">
        <f t="shared" si="186"/>
        <v>0</v>
      </c>
      <c r="AG114" s="12">
        <f t="shared" si="187"/>
        <v>0</v>
      </c>
      <c r="AH114" s="12">
        <f t="shared" si="188"/>
        <v>0</v>
      </c>
      <c r="AI114" s="12"/>
      <c r="AJ114" s="12"/>
      <c r="AK114" s="12"/>
      <c r="AL114" s="12">
        <f t="shared" si="189"/>
        <v>0</v>
      </c>
      <c r="AM114" s="12">
        <f t="shared" si="190"/>
        <v>0</v>
      </c>
      <c r="AN114" s="12">
        <f t="shared" si="191"/>
        <v>0</v>
      </c>
      <c r="AO114" s="12"/>
      <c r="AP114" s="12"/>
      <c r="AQ114" s="12"/>
      <c r="AR114" s="12">
        <f t="shared" si="192"/>
        <v>0</v>
      </c>
      <c r="AS114" s="12">
        <f t="shared" si="193"/>
        <v>0</v>
      </c>
      <c r="AT114" s="12">
        <f t="shared" si="194"/>
        <v>0</v>
      </c>
      <c r="AU114" s="12">
        <f t="shared" si="195"/>
        <v>0</v>
      </c>
      <c r="AV114" s="12">
        <f t="shared" si="196"/>
        <v>0</v>
      </c>
      <c r="AW114" s="12"/>
      <c r="AX114" s="12">
        <f t="shared" si="197"/>
        <v>0</v>
      </c>
      <c r="AY114" s="12">
        <f t="shared" si="198"/>
        <v>0</v>
      </c>
      <c r="AZ114" s="12">
        <f t="shared" si="199"/>
        <v>0</v>
      </c>
      <c r="BA114" s="12"/>
      <c r="BB114" s="12">
        <f t="shared" si="200"/>
        <v>0</v>
      </c>
      <c r="BC114" s="12">
        <f t="shared" si="201"/>
        <v>0</v>
      </c>
      <c r="BD114" s="12">
        <f t="shared" si="202"/>
        <v>0</v>
      </c>
      <c r="BE114" s="12"/>
      <c r="BF114" s="12">
        <f t="shared" si="203"/>
        <v>0</v>
      </c>
      <c r="BG114" s="12">
        <f t="shared" si="204"/>
        <v>0</v>
      </c>
      <c r="BH114" s="12">
        <f t="shared" si="205"/>
        <v>0</v>
      </c>
      <c r="BI114" s="12">
        <f t="shared" si="206"/>
        <v>0</v>
      </c>
      <c r="BJ114" s="12"/>
      <c r="BK114" s="12">
        <f t="shared" si="207"/>
        <v>0</v>
      </c>
      <c r="BL114" s="12">
        <f t="shared" si="208"/>
        <v>0</v>
      </c>
      <c r="BM114" s="12">
        <f t="shared" si="209"/>
        <v>0</v>
      </c>
      <c r="BN114" s="12"/>
      <c r="BO114" s="12">
        <f t="shared" si="210"/>
        <v>0</v>
      </c>
      <c r="BP114" s="12">
        <f t="shared" si="211"/>
        <v>0</v>
      </c>
      <c r="BQ114" s="12">
        <f t="shared" si="212"/>
        <v>0</v>
      </c>
      <c r="BR114" s="12"/>
      <c r="BS114" s="12">
        <f t="shared" si="213"/>
        <v>0</v>
      </c>
      <c r="BT114" s="12">
        <f t="shared" si="214"/>
        <v>0</v>
      </c>
      <c r="BU114" s="12">
        <f t="shared" si="215"/>
        <v>0</v>
      </c>
      <c r="BV114" s="12">
        <f t="shared" si="216"/>
        <v>0</v>
      </c>
      <c r="BW114" s="12">
        <f t="shared" si="217"/>
        <v>0</v>
      </c>
      <c r="BX114" s="12"/>
      <c r="BY114" s="12">
        <v>140000000</v>
      </c>
      <c r="BZ114" s="12">
        <v>130000000</v>
      </c>
      <c r="CA114" s="12">
        <f>SUMIFS('[1]TIẾN ĐỘ %'!$M$6:$M$1034,'[1]TIẾN ĐỘ %'!$G$6:$G$1034,$A114,'[1]TIẾN ĐỘ %'!$F$6:$F$1034,$E114)</f>
        <v>160000000</v>
      </c>
      <c r="CB114" s="12">
        <f t="shared" si="218"/>
        <v>430000000</v>
      </c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>
        <f t="shared" si="169"/>
        <v>0</v>
      </c>
      <c r="CP114" s="12">
        <f t="shared" si="170"/>
        <v>0</v>
      </c>
      <c r="CQ114" s="12"/>
      <c r="CR114" s="12">
        <v>8628000</v>
      </c>
      <c r="CS114" s="12">
        <v>0</v>
      </c>
      <c r="CT114" s="12">
        <v>16668000</v>
      </c>
      <c r="CU114" s="12">
        <v>22584000</v>
      </c>
      <c r="CV114" s="12">
        <v>95088000</v>
      </c>
      <c r="CW114" s="12">
        <v>16224000</v>
      </c>
      <c r="CX114" s="12">
        <v>165522000</v>
      </c>
      <c r="CY114" s="12">
        <f>SUMIFS('[1]DATA THÔ IN'!$P$4:$P$12031,'[1]DATA THÔ IN'!$H$4:$H$12031,$A114,'[1]DATA THÔ IN'!$AC$4:$AC$12031,$E114,'[1]DATA THÔ IN'!$AH$4:$AH$12031,"Tiến độ 1")</f>
        <v>16572000</v>
      </c>
      <c r="CZ114" s="12">
        <f>SUMIFS('[1]DATA THÔ IN'!$P$4:$P$12031,'[1]DATA THÔ IN'!$H$4:$H$12031,$A114,'[1]DATA THÔ IN'!$AC$4:$AC$12031,$E114,'[1]DATA THÔ IN'!$AH$4:$AH$12031,"Tiến độ 2")</f>
        <v>15144000</v>
      </c>
      <c r="DA114" s="12">
        <f>SUMIFS('[1]TIẾN ĐỘ %'!$N$6:$N$1034,'[1]TIẾN ĐỘ %'!$G$6:$G$1034,A114,'[1]TIẾN ĐỘ %'!$F$6:$F$1034,$E114)</f>
        <v>81312000</v>
      </c>
      <c r="DB114" s="12">
        <f t="shared" si="234"/>
        <v>263502000</v>
      </c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>
        <f t="shared" si="171"/>
        <v>0</v>
      </c>
      <c r="EH114" s="12">
        <f t="shared" si="172"/>
        <v>0</v>
      </c>
      <c r="EI114" s="12"/>
      <c r="EJ114" s="15">
        <f t="shared" si="219"/>
        <v>6.1628571428571428E-2</v>
      </c>
      <c r="EK114" s="15">
        <f t="shared" si="220"/>
        <v>0</v>
      </c>
      <c r="EL114" s="15">
        <f t="shared" si="221"/>
        <v>0.11905714285714286</v>
      </c>
      <c r="EM114" s="16">
        <f t="shared" si="261"/>
        <v>0.17372307692307692</v>
      </c>
      <c r="EN114" s="16">
        <f t="shared" si="262"/>
        <v>0.73144615384615386</v>
      </c>
      <c r="EO114" s="16">
        <f t="shared" si="263"/>
        <v>1.2732461538461539</v>
      </c>
      <c r="EP114" s="16">
        <f t="shared" si="238"/>
        <v>0.103575</v>
      </c>
      <c r="EQ114" s="16">
        <f t="shared" si="239"/>
        <v>9.4649999999999998E-2</v>
      </c>
      <c r="ER114" s="16">
        <f t="shared" si="240"/>
        <v>0.50819999999999999</v>
      </c>
      <c r="ES114" s="16">
        <f t="shared" si="241"/>
        <v>0.61279534883720932</v>
      </c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5">
        <f t="shared" si="299"/>
        <v>0</v>
      </c>
      <c r="FP114" s="15">
        <f t="shared" si="300"/>
        <v>0</v>
      </c>
      <c r="FQ114" s="15">
        <f t="shared" si="301"/>
        <v>0</v>
      </c>
      <c r="FR114" s="17">
        <f t="shared" si="222"/>
        <v>0</v>
      </c>
      <c r="FS114" s="17">
        <f t="shared" si="223"/>
        <v>0</v>
      </c>
      <c r="FT114" s="17">
        <f t="shared" si="224"/>
        <v>0</v>
      </c>
      <c r="FU114" s="18">
        <f t="shared" si="225"/>
        <v>0</v>
      </c>
      <c r="FV114" s="18">
        <f t="shared" si="226"/>
        <v>0</v>
      </c>
      <c r="FW114" s="18">
        <f t="shared" si="227"/>
        <v>0</v>
      </c>
      <c r="FX114" s="18">
        <f t="shared" si="228"/>
        <v>0</v>
      </c>
      <c r="FY114" s="18">
        <f t="shared" si="229"/>
        <v>0</v>
      </c>
      <c r="FZ114" s="19"/>
      <c r="GA114" s="36" t="s">
        <v>996</v>
      </c>
      <c r="GB114" s="36"/>
      <c r="GC114" s="37"/>
    </row>
    <row r="115" spans="1:185" x14ac:dyDescent="0.25">
      <c r="A115" s="8" t="s">
        <v>1345</v>
      </c>
      <c r="B115" s="8" t="s">
        <v>1225</v>
      </c>
      <c r="C115" s="32" t="s">
        <v>1226</v>
      </c>
      <c r="D115" s="32" t="s">
        <v>996</v>
      </c>
      <c r="E115" s="9" t="s">
        <v>52</v>
      </c>
      <c r="F115" s="28" t="s">
        <v>1185</v>
      </c>
      <c r="G115" s="28" t="s">
        <v>998</v>
      </c>
      <c r="H115" s="11">
        <v>3.5000000000000003E-2</v>
      </c>
      <c r="I115" s="17"/>
      <c r="J115" s="11">
        <v>0.01</v>
      </c>
      <c r="K115" s="11">
        <v>0.01</v>
      </c>
      <c r="L115" s="11">
        <v>5.0000000000000001E-3</v>
      </c>
      <c r="M115" s="11">
        <v>5.0000000000000001E-3</v>
      </c>
      <c r="N115" s="11"/>
      <c r="O115" s="12">
        <f t="shared" si="173"/>
        <v>0</v>
      </c>
      <c r="P115" s="12">
        <f t="shared" si="302"/>
        <v>0</v>
      </c>
      <c r="Q115" s="12">
        <f t="shared" si="175"/>
        <v>0</v>
      </c>
      <c r="R115" s="12">
        <f t="shared" si="303"/>
        <v>0</v>
      </c>
      <c r="S115" s="12">
        <f t="shared" si="177"/>
        <v>0</v>
      </c>
      <c r="T115" s="12">
        <f t="shared" si="304"/>
        <v>0</v>
      </c>
      <c r="U115" s="12">
        <f t="shared" si="179"/>
        <v>0</v>
      </c>
      <c r="V115" s="12">
        <f t="shared" si="305"/>
        <v>0</v>
      </c>
      <c r="W115" s="12">
        <f t="shared" si="230"/>
        <v>0</v>
      </c>
      <c r="X115" s="12">
        <f t="shared" si="181"/>
        <v>0</v>
      </c>
      <c r="Y115" s="12">
        <f t="shared" si="306"/>
        <v>509867.39999999997</v>
      </c>
      <c r="Z115" s="12">
        <f t="shared" si="307"/>
        <v>0</v>
      </c>
      <c r="AA115" s="12">
        <f t="shared" si="308"/>
        <v>0</v>
      </c>
      <c r="AB115" s="12">
        <f t="shared" si="309"/>
        <v>0</v>
      </c>
      <c r="AC115" s="12"/>
      <c r="AD115" s="12"/>
      <c r="AE115" s="12"/>
      <c r="AF115" s="12">
        <f t="shared" si="186"/>
        <v>0</v>
      </c>
      <c r="AG115" s="12">
        <f t="shared" si="187"/>
        <v>0</v>
      </c>
      <c r="AH115" s="12">
        <f t="shared" si="188"/>
        <v>0</v>
      </c>
      <c r="AI115" s="12"/>
      <c r="AJ115" s="12"/>
      <c r="AK115" s="12"/>
      <c r="AL115" s="12">
        <f t="shared" si="189"/>
        <v>0</v>
      </c>
      <c r="AM115" s="12">
        <f t="shared" si="190"/>
        <v>0</v>
      </c>
      <c r="AN115" s="12">
        <f t="shared" si="191"/>
        <v>0</v>
      </c>
      <c r="AO115" s="12"/>
      <c r="AP115" s="12"/>
      <c r="AQ115" s="12"/>
      <c r="AR115" s="12">
        <f t="shared" si="192"/>
        <v>0</v>
      </c>
      <c r="AS115" s="12">
        <f t="shared" si="193"/>
        <v>0</v>
      </c>
      <c r="AT115" s="12">
        <f t="shared" si="194"/>
        <v>0</v>
      </c>
      <c r="AU115" s="12">
        <f t="shared" si="195"/>
        <v>0</v>
      </c>
      <c r="AV115" s="12">
        <f t="shared" si="196"/>
        <v>0</v>
      </c>
      <c r="AW115" s="12"/>
      <c r="AX115" s="12">
        <f t="shared" si="197"/>
        <v>0</v>
      </c>
      <c r="AY115" s="12">
        <f t="shared" si="198"/>
        <v>0</v>
      </c>
      <c r="AZ115" s="12">
        <f t="shared" si="199"/>
        <v>0</v>
      </c>
      <c r="BA115" s="12"/>
      <c r="BB115" s="12">
        <f t="shared" si="200"/>
        <v>0</v>
      </c>
      <c r="BC115" s="12">
        <f t="shared" si="201"/>
        <v>0</v>
      </c>
      <c r="BD115" s="12">
        <f t="shared" si="202"/>
        <v>0</v>
      </c>
      <c r="BE115" s="12"/>
      <c r="BF115" s="12">
        <f t="shared" si="203"/>
        <v>0</v>
      </c>
      <c r="BG115" s="12">
        <f t="shared" si="204"/>
        <v>0</v>
      </c>
      <c r="BH115" s="12">
        <f t="shared" si="205"/>
        <v>0</v>
      </c>
      <c r="BI115" s="12">
        <f t="shared" si="206"/>
        <v>0</v>
      </c>
      <c r="BJ115" s="12"/>
      <c r="BK115" s="12">
        <f t="shared" si="207"/>
        <v>0</v>
      </c>
      <c r="BL115" s="12">
        <f t="shared" si="208"/>
        <v>0</v>
      </c>
      <c r="BM115" s="12">
        <f t="shared" si="209"/>
        <v>0</v>
      </c>
      <c r="BN115" s="12"/>
      <c r="BO115" s="12">
        <f t="shared" si="210"/>
        <v>0</v>
      </c>
      <c r="BP115" s="12">
        <f t="shared" si="211"/>
        <v>0</v>
      </c>
      <c r="BQ115" s="12">
        <f t="shared" si="212"/>
        <v>0</v>
      </c>
      <c r="BR115" s="12"/>
      <c r="BS115" s="12">
        <f t="shared" si="213"/>
        <v>0</v>
      </c>
      <c r="BT115" s="12">
        <f t="shared" si="214"/>
        <v>0</v>
      </c>
      <c r="BU115" s="12">
        <f t="shared" si="215"/>
        <v>0</v>
      </c>
      <c r="BV115" s="12">
        <f t="shared" si="216"/>
        <v>0</v>
      </c>
      <c r="BW115" s="12">
        <f t="shared" si="217"/>
        <v>0</v>
      </c>
      <c r="BX115" s="12"/>
      <c r="BY115" s="12">
        <v>130000000</v>
      </c>
      <c r="BZ115" s="12">
        <v>100000000</v>
      </c>
      <c r="CA115" s="12">
        <f>SUMIFS('[1]TIẾN ĐỘ %'!$M$6:$M$1034,'[1]TIẾN ĐỘ %'!$G$6:$G$1034,$A115,'[1]TIẾN ĐỘ %'!$F$6:$F$1034,$E115)</f>
        <v>130000000</v>
      </c>
      <c r="CB115" s="12">
        <f t="shared" si="218"/>
        <v>360000000</v>
      </c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12"/>
      <c r="CO115" s="12">
        <f t="shared" si="169"/>
        <v>0</v>
      </c>
      <c r="CP115" s="12">
        <f t="shared" si="170"/>
        <v>0</v>
      </c>
      <c r="CQ115" s="12"/>
      <c r="CR115" s="12">
        <v>0</v>
      </c>
      <c r="CS115" s="12">
        <v>0</v>
      </c>
      <c r="CT115" s="12">
        <v>54348000</v>
      </c>
      <c r="CU115" s="12">
        <v>0</v>
      </c>
      <c r="CV115" s="12">
        <v>0</v>
      </c>
      <c r="CW115" s="12">
        <v>0</v>
      </c>
      <c r="CX115" s="12">
        <v>0</v>
      </c>
      <c r="CY115" s="12">
        <f>SUMIFS('[1]DATA THÔ IN'!$P$4:$P$12031,'[1]DATA THÔ IN'!$H$4:$H$12031,$A115,'[1]DATA THÔ IN'!$AC$4:$AC$12031,$E115,'[1]DATA THÔ IN'!$AH$4:$AH$12031,"Tiến độ 1")</f>
        <v>52836000</v>
      </c>
      <c r="CZ115" s="12">
        <f>SUMIFS('[1]DATA THÔ IN'!$P$4:$P$12031,'[1]DATA THÔ IN'!$H$4:$H$12031,$A115,'[1]DATA THÔ IN'!$AC$4:$AC$12031,$E115,'[1]DATA THÔ IN'!$AH$4:$AH$12031,"Tiến độ 2")</f>
        <v>0</v>
      </c>
      <c r="DA115" s="12">
        <f>SUMIFS('[1]TIẾN ĐỘ %'!$N$6:$N$1034,'[1]TIẾN ĐỘ %'!$G$6:$G$1034,A115,'[1]TIẾN ĐỘ %'!$F$6:$F$1034,$E115)</f>
        <v>52836000</v>
      </c>
      <c r="DB115" s="12">
        <f t="shared" si="234"/>
        <v>107184000</v>
      </c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43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42"/>
      <c r="EE115" s="42"/>
      <c r="EF115" s="42"/>
      <c r="EG115" s="12">
        <f t="shared" si="171"/>
        <v>0</v>
      </c>
      <c r="EH115" s="12">
        <f t="shared" si="172"/>
        <v>0</v>
      </c>
      <c r="EI115" s="12"/>
      <c r="EJ115" s="15">
        <f t="shared" si="219"/>
        <v>0</v>
      </c>
      <c r="EK115" s="15">
        <f t="shared" si="220"/>
        <v>0</v>
      </c>
      <c r="EL115" s="15">
        <f t="shared" si="221"/>
        <v>0.41806153846153848</v>
      </c>
      <c r="EM115" s="16">
        <f t="shared" si="261"/>
        <v>0</v>
      </c>
      <c r="EN115" s="16">
        <f t="shared" si="262"/>
        <v>0</v>
      </c>
      <c r="EO115" s="16">
        <f t="shared" si="263"/>
        <v>0</v>
      </c>
      <c r="EP115" s="16">
        <f t="shared" si="238"/>
        <v>0.40643076923076921</v>
      </c>
      <c r="EQ115" s="16">
        <f t="shared" si="239"/>
        <v>0</v>
      </c>
      <c r="ER115" s="16">
        <f t="shared" si="240"/>
        <v>0.40643076923076921</v>
      </c>
      <c r="ES115" s="16">
        <f t="shared" si="241"/>
        <v>0.29773333333333335</v>
      </c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16"/>
      <c r="FF115" s="16"/>
      <c r="FG115" s="16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9">
        <f t="shared" si="222"/>
        <v>0</v>
      </c>
      <c r="FS115" s="29">
        <f t="shared" si="223"/>
        <v>0</v>
      </c>
      <c r="FT115" s="29">
        <f t="shared" si="224"/>
        <v>0</v>
      </c>
      <c r="FU115" s="18">
        <f t="shared" si="225"/>
        <v>0</v>
      </c>
      <c r="FV115" s="18">
        <f t="shared" si="226"/>
        <v>0</v>
      </c>
      <c r="FW115" s="18">
        <f t="shared" si="227"/>
        <v>0</v>
      </c>
      <c r="FX115" s="18">
        <f t="shared" si="228"/>
        <v>0</v>
      </c>
      <c r="FY115" s="18">
        <f t="shared" si="229"/>
        <v>0</v>
      </c>
      <c r="FZ115" s="19"/>
      <c r="GA115" s="36" t="s">
        <v>996</v>
      </c>
      <c r="GB115" s="36"/>
      <c r="GC115" s="37"/>
    </row>
    <row r="116" spans="1:185" hidden="1" x14ac:dyDescent="0.25">
      <c r="A116" s="8" t="s">
        <v>1296</v>
      </c>
      <c r="B116" s="8" t="s">
        <v>659</v>
      </c>
      <c r="C116" s="28" t="s">
        <v>660</v>
      </c>
      <c r="D116" s="28" t="s">
        <v>478</v>
      </c>
      <c r="E116" s="9" t="s">
        <v>52</v>
      </c>
      <c r="F116" s="28" t="s">
        <v>479</v>
      </c>
      <c r="G116" s="28" t="s">
        <v>480</v>
      </c>
      <c r="H116" s="11">
        <v>3.5000000000000003E-2</v>
      </c>
      <c r="I116" s="11"/>
      <c r="J116" s="11">
        <v>0.01</v>
      </c>
      <c r="K116" s="11">
        <v>0.01</v>
      </c>
      <c r="L116" s="11">
        <v>5.0000000000000001E-3</v>
      </c>
      <c r="M116" s="11">
        <v>5.0000000000000001E-3</v>
      </c>
      <c r="N116" s="11"/>
      <c r="O116" s="12">
        <f t="shared" si="173"/>
        <v>0</v>
      </c>
      <c r="P116" s="12">
        <f t="shared" si="302"/>
        <v>479296.2</v>
      </c>
      <c r="Q116" s="12">
        <f t="shared" si="175"/>
        <v>0</v>
      </c>
      <c r="R116" s="12">
        <f t="shared" si="303"/>
        <v>1404943.5</v>
      </c>
      <c r="S116" s="12">
        <f t="shared" si="177"/>
        <v>0</v>
      </c>
      <c r="T116" s="12">
        <f t="shared" si="304"/>
        <v>0</v>
      </c>
      <c r="U116" s="12">
        <f t="shared" si="179"/>
        <v>0</v>
      </c>
      <c r="V116" s="12">
        <f t="shared" si="305"/>
        <v>0</v>
      </c>
      <c r="W116" s="12">
        <f t="shared" si="230"/>
        <v>0</v>
      </c>
      <c r="X116" s="12">
        <f t="shared" si="181"/>
        <v>0</v>
      </c>
      <c r="Y116" s="12">
        <f t="shared" si="306"/>
        <v>0</v>
      </c>
      <c r="Z116" s="12">
        <f t="shared" si="307"/>
        <v>0</v>
      </c>
      <c r="AA116" s="12">
        <f t="shared" si="308"/>
        <v>0</v>
      </c>
      <c r="AB116" s="12">
        <f t="shared" si="309"/>
        <v>953381.4</v>
      </c>
      <c r="AC116" s="12"/>
      <c r="AD116" s="12"/>
      <c r="AE116" s="12"/>
      <c r="AF116" s="12">
        <f t="shared" si="186"/>
        <v>0</v>
      </c>
      <c r="AG116" s="12">
        <f t="shared" si="187"/>
        <v>0</v>
      </c>
      <c r="AH116" s="12">
        <f t="shared" si="188"/>
        <v>0</v>
      </c>
      <c r="AI116" s="12"/>
      <c r="AJ116" s="12"/>
      <c r="AK116" s="12"/>
      <c r="AL116" s="12">
        <f t="shared" si="189"/>
        <v>0</v>
      </c>
      <c r="AM116" s="12">
        <f t="shared" si="190"/>
        <v>0</v>
      </c>
      <c r="AN116" s="12">
        <f t="shared" si="191"/>
        <v>0</v>
      </c>
      <c r="AO116" s="12"/>
      <c r="AP116" s="12"/>
      <c r="AQ116" s="12"/>
      <c r="AR116" s="12">
        <f t="shared" si="192"/>
        <v>0</v>
      </c>
      <c r="AS116" s="12">
        <f t="shared" si="193"/>
        <v>0</v>
      </c>
      <c r="AT116" s="12">
        <f t="shared" si="194"/>
        <v>0</v>
      </c>
      <c r="AU116" s="12">
        <f t="shared" si="195"/>
        <v>0</v>
      </c>
      <c r="AV116" s="12">
        <f t="shared" si="196"/>
        <v>0</v>
      </c>
      <c r="AW116" s="12"/>
      <c r="AX116" s="12">
        <f t="shared" si="197"/>
        <v>0</v>
      </c>
      <c r="AY116" s="12">
        <f t="shared" si="198"/>
        <v>0</v>
      </c>
      <c r="AZ116" s="12">
        <f t="shared" si="199"/>
        <v>0</v>
      </c>
      <c r="BA116" s="12"/>
      <c r="BB116" s="12">
        <f t="shared" si="200"/>
        <v>0</v>
      </c>
      <c r="BC116" s="12">
        <f t="shared" si="201"/>
        <v>0</v>
      </c>
      <c r="BD116" s="12">
        <f t="shared" si="202"/>
        <v>0</v>
      </c>
      <c r="BE116" s="12"/>
      <c r="BF116" s="12">
        <f t="shared" si="203"/>
        <v>0</v>
      </c>
      <c r="BG116" s="12">
        <f t="shared" si="204"/>
        <v>0</v>
      </c>
      <c r="BH116" s="12">
        <f t="shared" si="205"/>
        <v>0</v>
      </c>
      <c r="BI116" s="12">
        <f t="shared" si="206"/>
        <v>0</v>
      </c>
      <c r="BJ116" s="12"/>
      <c r="BK116" s="12">
        <f t="shared" si="207"/>
        <v>0</v>
      </c>
      <c r="BL116" s="12">
        <f t="shared" si="208"/>
        <v>0</v>
      </c>
      <c r="BM116" s="12">
        <f t="shared" si="209"/>
        <v>0</v>
      </c>
      <c r="BN116" s="12"/>
      <c r="BO116" s="12">
        <f t="shared" si="210"/>
        <v>0</v>
      </c>
      <c r="BP116" s="12">
        <f t="shared" si="211"/>
        <v>0</v>
      </c>
      <c r="BQ116" s="12">
        <f t="shared" si="212"/>
        <v>0</v>
      </c>
      <c r="BR116" s="12"/>
      <c r="BS116" s="12">
        <f t="shared" si="213"/>
        <v>0</v>
      </c>
      <c r="BT116" s="12">
        <f t="shared" si="214"/>
        <v>0</v>
      </c>
      <c r="BU116" s="12">
        <f t="shared" si="215"/>
        <v>0</v>
      </c>
      <c r="BV116" s="12">
        <f t="shared" si="216"/>
        <v>0</v>
      </c>
      <c r="BW116" s="12">
        <f t="shared" si="217"/>
        <v>0</v>
      </c>
      <c r="BX116" s="12"/>
      <c r="BY116" s="12">
        <v>80000000</v>
      </c>
      <c r="BZ116" s="12">
        <v>100000000</v>
      </c>
      <c r="CA116" s="12">
        <f>SUMIFS('[1]TIẾN ĐỘ %'!$M$6:$M$1034,'[1]TIẾN ĐỘ %'!$G$6:$G$1034,$A116,'[1]TIẾN ĐỘ %'!$F$6:$F$1034,$E116)</f>
        <v>0</v>
      </c>
      <c r="CB116" s="12">
        <f t="shared" si="218"/>
        <v>180000000</v>
      </c>
      <c r="CC116" s="12"/>
      <c r="CD116" s="12"/>
      <c r="CE116" s="12"/>
      <c r="CF116" s="12">
        <f t="shared" ref="CF116:CF124" si="310">+SUM(CC116:CE116)</f>
        <v>0</v>
      </c>
      <c r="CG116" s="12">
        <f t="shared" ref="CG116:CG124" si="311">+CF116+CB116</f>
        <v>180000000</v>
      </c>
      <c r="CH116" s="12"/>
      <c r="CI116" s="12"/>
      <c r="CJ116" s="12"/>
      <c r="CK116" s="12">
        <f t="shared" ref="CK116:CK135" si="312">+SUM(CH116:CJ116)</f>
        <v>0</v>
      </c>
      <c r="CL116" s="12"/>
      <c r="CM116" s="12"/>
      <c r="CN116" s="12"/>
      <c r="CO116" s="12">
        <f t="shared" si="169"/>
        <v>0</v>
      </c>
      <c r="CP116" s="12">
        <f t="shared" si="170"/>
        <v>0</v>
      </c>
      <c r="CQ116" s="12"/>
      <c r="CR116" s="12">
        <v>49668000</v>
      </c>
      <c r="CS116" s="12">
        <v>0</v>
      </c>
      <c r="CT116" s="12">
        <v>145590000</v>
      </c>
      <c r="CU116" s="12">
        <v>0</v>
      </c>
      <c r="CV116" s="12">
        <v>0</v>
      </c>
      <c r="CW116" s="12">
        <v>0</v>
      </c>
      <c r="CX116" s="12">
        <v>52002000</v>
      </c>
      <c r="CY116" s="12">
        <f>SUMIFS('[1]DATA THÔ IN'!$P$4:$P$12031,'[1]DATA THÔ IN'!$H$4:$H$12031,$A116,'[1]DATA THÔ IN'!$AC$4:$AC$12031,$E116,'[1]DATA THÔ IN'!$AH$4:$AH$12031,"Tiến độ 1")</f>
        <v>0</v>
      </c>
      <c r="CZ116" s="12">
        <f>SUMIFS('[1]DATA THÔ IN'!$P$4:$P$12031,'[1]DATA THÔ IN'!$H$4:$H$12031,$A116,'[1]DATA THÔ IN'!$AC$4:$AC$12031,$E116,'[1]DATA THÔ IN'!$AH$4:$AH$12031,"Tiến độ 2")</f>
        <v>0</v>
      </c>
      <c r="DA116" s="12">
        <f>SUMIFS('[1]TIẾN ĐỘ %'!$N$6:$N$1034,'[1]TIẾN ĐỘ %'!$G$6:$G$1034,A116,'[1]TIẾN ĐỘ %'!$F$6:$F$1034,$E116)</f>
        <v>0</v>
      </c>
      <c r="DB116" s="12">
        <f t="shared" si="234"/>
        <v>197592000</v>
      </c>
      <c r="DC116" s="12"/>
      <c r="DD116" s="12"/>
      <c r="DE116" s="12"/>
      <c r="DF116" s="12"/>
      <c r="DG116" s="12"/>
      <c r="DH116" s="12"/>
      <c r="DI116" s="12"/>
      <c r="DJ116" s="12"/>
      <c r="DK116" s="12"/>
      <c r="DL116" s="12">
        <f t="shared" ref="DL116:DL124" si="313">+DK116+DH116+DE116</f>
        <v>0</v>
      </c>
      <c r="DM116" s="12">
        <f t="shared" ref="DM116:DM124" si="314">+DL116+DB116</f>
        <v>197592000</v>
      </c>
      <c r="DN116" s="12"/>
      <c r="DO116" s="12"/>
      <c r="DP116" s="12"/>
      <c r="DQ116" s="12"/>
      <c r="DR116" s="12"/>
      <c r="DS116" s="12"/>
      <c r="DT116" s="12"/>
      <c r="DU116" s="12"/>
      <c r="DV116" s="12"/>
      <c r="DW116" s="12">
        <f t="shared" ref="DW116:DW135" si="315">+DV116+DS116+DP116</f>
        <v>0</v>
      </c>
      <c r="DX116" s="12"/>
      <c r="DY116" s="12"/>
      <c r="DZ116" s="12"/>
      <c r="EA116" s="12"/>
      <c r="EB116" s="12"/>
      <c r="EC116" s="12"/>
      <c r="ED116" s="12"/>
      <c r="EE116" s="12"/>
      <c r="EF116" s="12"/>
      <c r="EG116" s="12">
        <f t="shared" si="171"/>
        <v>0</v>
      </c>
      <c r="EH116" s="12">
        <f t="shared" si="172"/>
        <v>0</v>
      </c>
      <c r="EI116" s="12"/>
      <c r="EJ116" s="15">
        <f t="shared" si="219"/>
        <v>0.62085000000000001</v>
      </c>
      <c r="EK116" s="15">
        <f t="shared" si="220"/>
        <v>0</v>
      </c>
      <c r="EL116" s="15">
        <f t="shared" si="221"/>
        <v>1.8198749999999999</v>
      </c>
      <c r="EM116" s="16">
        <f t="shared" si="261"/>
        <v>0</v>
      </c>
      <c r="EN116" s="16">
        <f t="shared" si="262"/>
        <v>0</v>
      </c>
      <c r="EO116" s="16">
        <f t="shared" si="263"/>
        <v>0.52002000000000004</v>
      </c>
      <c r="EP116" s="16">
        <f t="shared" si="238"/>
        <v>0</v>
      </c>
      <c r="EQ116" s="16">
        <f t="shared" si="239"/>
        <v>0</v>
      </c>
      <c r="ER116" s="16">
        <f t="shared" si="240"/>
        <v>0</v>
      </c>
      <c r="ES116" s="16">
        <f t="shared" si="241"/>
        <v>1.0977333333333332</v>
      </c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5">
        <f t="shared" ref="FO116:FO125" si="316">IFERROR(DX116/$CL116,0)</f>
        <v>0</v>
      </c>
      <c r="FP116" s="15">
        <f t="shared" ref="FP116:FP125" si="317">IFERROR(DY116/$CL116,0)</f>
        <v>0</v>
      </c>
      <c r="FQ116" s="15">
        <f t="shared" ref="FQ116:FQ125" si="318">IFERROR(DZ116/$CL116,0)</f>
        <v>0</v>
      </c>
      <c r="FR116" s="17">
        <f t="shared" si="222"/>
        <v>0</v>
      </c>
      <c r="FS116" s="17">
        <f t="shared" si="223"/>
        <v>0</v>
      </c>
      <c r="FT116" s="17">
        <f t="shared" si="224"/>
        <v>0</v>
      </c>
      <c r="FU116" s="18">
        <f t="shared" si="225"/>
        <v>0</v>
      </c>
      <c r="FV116" s="18">
        <f t="shared" si="226"/>
        <v>0</v>
      </c>
      <c r="FW116" s="18">
        <f t="shared" si="227"/>
        <v>0</v>
      </c>
      <c r="FX116" s="18">
        <f t="shared" si="228"/>
        <v>0</v>
      </c>
      <c r="FY116" s="18">
        <f t="shared" si="229"/>
        <v>0</v>
      </c>
      <c r="FZ116" s="19"/>
      <c r="GA116" s="36" t="s">
        <v>478</v>
      </c>
      <c r="GB116" s="36"/>
      <c r="GC116" s="37"/>
    </row>
    <row r="117" spans="1:185" hidden="1" x14ac:dyDescent="0.25">
      <c r="A117" s="8" t="s">
        <v>1299</v>
      </c>
      <c r="B117" s="8" t="s">
        <v>665</v>
      </c>
      <c r="C117" s="28" t="s">
        <v>666</v>
      </c>
      <c r="D117" s="28" t="s">
        <v>478</v>
      </c>
      <c r="E117" s="9" t="s">
        <v>52</v>
      </c>
      <c r="F117" s="28" t="s">
        <v>491</v>
      </c>
      <c r="G117" s="28" t="s">
        <v>480</v>
      </c>
      <c r="H117" s="11">
        <v>3.5000000000000003E-2</v>
      </c>
      <c r="I117" s="11">
        <v>0.02</v>
      </c>
      <c r="J117" s="11">
        <v>0.01</v>
      </c>
      <c r="K117" s="11">
        <v>0.01</v>
      </c>
      <c r="L117" s="11">
        <v>5.0000000000000001E-3</v>
      </c>
      <c r="M117" s="11">
        <v>5.0000000000000001E-3</v>
      </c>
      <c r="N117" s="11"/>
      <c r="O117" s="12">
        <f t="shared" si="173"/>
        <v>12128760</v>
      </c>
      <c r="P117" s="12">
        <f t="shared" si="302"/>
        <v>0</v>
      </c>
      <c r="Q117" s="12">
        <f t="shared" si="175"/>
        <v>0</v>
      </c>
      <c r="R117" s="12">
        <f t="shared" si="303"/>
        <v>5852126.7000000002</v>
      </c>
      <c r="S117" s="12">
        <f t="shared" si="177"/>
        <v>12544800</v>
      </c>
      <c r="T117" s="12">
        <f t="shared" si="304"/>
        <v>4565183</v>
      </c>
      <c r="U117" s="12">
        <f t="shared" si="179"/>
        <v>1487683</v>
      </c>
      <c r="V117" s="12">
        <f t="shared" si="305"/>
        <v>6052866</v>
      </c>
      <c r="W117" s="12">
        <f t="shared" si="230"/>
        <v>2419200</v>
      </c>
      <c r="X117" s="12">
        <f t="shared" si="181"/>
        <v>14030160</v>
      </c>
      <c r="Y117" s="12">
        <f t="shared" si="306"/>
        <v>2785684.8</v>
      </c>
      <c r="Z117" s="12">
        <f t="shared" si="307"/>
        <v>0</v>
      </c>
      <c r="AA117" s="12">
        <f t="shared" si="308"/>
        <v>6769552.2000000002</v>
      </c>
      <c r="AB117" s="12">
        <f t="shared" si="309"/>
        <v>9337272.4499999993</v>
      </c>
      <c r="AC117" s="12"/>
      <c r="AD117" s="12"/>
      <c r="AE117" s="12"/>
      <c r="AF117" s="12">
        <f t="shared" si="186"/>
        <v>0</v>
      </c>
      <c r="AG117" s="12">
        <f t="shared" si="187"/>
        <v>0</v>
      </c>
      <c r="AH117" s="12">
        <f t="shared" si="188"/>
        <v>0</v>
      </c>
      <c r="AI117" s="12"/>
      <c r="AJ117" s="12"/>
      <c r="AK117" s="12"/>
      <c r="AL117" s="12">
        <f t="shared" si="189"/>
        <v>0</v>
      </c>
      <c r="AM117" s="12">
        <f t="shared" si="190"/>
        <v>0</v>
      </c>
      <c r="AN117" s="12">
        <f t="shared" si="191"/>
        <v>0</v>
      </c>
      <c r="AO117" s="12"/>
      <c r="AP117" s="12"/>
      <c r="AQ117" s="12"/>
      <c r="AR117" s="12">
        <f t="shared" si="192"/>
        <v>0</v>
      </c>
      <c r="AS117" s="12">
        <f t="shared" si="193"/>
        <v>0</v>
      </c>
      <c r="AT117" s="12">
        <f t="shared" si="194"/>
        <v>0</v>
      </c>
      <c r="AU117" s="12">
        <f t="shared" si="195"/>
        <v>0</v>
      </c>
      <c r="AV117" s="12">
        <f t="shared" si="196"/>
        <v>0</v>
      </c>
      <c r="AW117" s="12"/>
      <c r="AX117" s="12">
        <f t="shared" si="197"/>
        <v>0</v>
      </c>
      <c r="AY117" s="12">
        <f t="shared" si="198"/>
        <v>0</v>
      </c>
      <c r="AZ117" s="12">
        <f t="shared" si="199"/>
        <v>0</v>
      </c>
      <c r="BA117" s="12"/>
      <c r="BB117" s="12">
        <f t="shared" si="200"/>
        <v>0</v>
      </c>
      <c r="BC117" s="12">
        <f t="shared" si="201"/>
        <v>0</v>
      </c>
      <c r="BD117" s="12">
        <f t="shared" si="202"/>
        <v>0</v>
      </c>
      <c r="BE117" s="12"/>
      <c r="BF117" s="12">
        <f t="shared" si="203"/>
        <v>0</v>
      </c>
      <c r="BG117" s="12">
        <f t="shared" si="204"/>
        <v>0</v>
      </c>
      <c r="BH117" s="12">
        <f t="shared" si="205"/>
        <v>0</v>
      </c>
      <c r="BI117" s="12">
        <f t="shared" si="206"/>
        <v>0</v>
      </c>
      <c r="BJ117" s="12"/>
      <c r="BK117" s="12">
        <f t="shared" si="207"/>
        <v>0</v>
      </c>
      <c r="BL117" s="12">
        <f t="shared" si="208"/>
        <v>0</v>
      </c>
      <c r="BM117" s="12">
        <f t="shared" si="209"/>
        <v>0</v>
      </c>
      <c r="BN117" s="12"/>
      <c r="BO117" s="12">
        <f t="shared" si="210"/>
        <v>0</v>
      </c>
      <c r="BP117" s="12">
        <f t="shared" si="211"/>
        <v>0</v>
      </c>
      <c r="BQ117" s="12">
        <f t="shared" si="212"/>
        <v>0</v>
      </c>
      <c r="BR117" s="12"/>
      <c r="BS117" s="12">
        <f t="shared" si="213"/>
        <v>0</v>
      </c>
      <c r="BT117" s="12">
        <f t="shared" si="214"/>
        <v>0</v>
      </c>
      <c r="BU117" s="12">
        <f t="shared" si="215"/>
        <v>0</v>
      </c>
      <c r="BV117" s="12">
        <f t="shared" si="216"/>
        <v>0</v>
      </c>
      <c r="BW117" s="12">
        <f t="shared" si="217"/>
        <v>0</v>
      </c>
      <c r="BX117" s="12"/>
      <c r="BY117" s="12">
        <v>600000000</v>
      </c>
      <c r="BZ117" s="12">
        <v>600000000</v>
      </c>
      <c r="CA117" s="12">
        <f>SUMIFS('[1]TIẾN ĐỘ %'!$M$6:$M$1034,'[1]TIẾN ĐỘ %'!$G$6:$G$1034,$A117,'[1]TIẾN ĐỘ %'!$F$6:$F$1034,$E117)</f>
        <v>700000000</v>
      </c>
      <c r="CB117" s="12">
        <f t="shared" si="218"/>
        <v>1900000000</v>
      </c>
      <c r="CC117" s="12"/>
      <c r="CD117" s="12"/>
      <c r="CE117" s="12"/>
      <c r="CF117" s="12">
        <f t="shared" si="310"/>
        <v>0</v>
      </c>
      <c r="CG117" s="12">
        <f t="shared" si="311"/>
        <v>1900000000</v>
      </c>
      <c r="CH117" s="12"/>
      <c r="CI117" s="12"/>
      <c r="CJ117" s="12"/>
      <c r="CK117" s="12">
        <f t="shared" si="312"/>
        <v>0</v>
      </c>
      <c r="CL117" s="12"/>
      <c r="CM117" s="12"/>
      <c r="CN117" s="12"/>
      <c r="CO117" s="12">
        <f t="shared" si="169"/>
        <v>0</v>
      </c>
      <c r="CP117" s="12">
        <f t="shared" si="170"/>
        <v>0</v>
      </c>
      <c r="CQ117" s="12"/>
      <c r="CR117" s="12">
        <v>58164000</v>
      </c>
      <c r="CS117" s="12">
        <v>0</v>
      </c>
      <c r="CT117" s="12">
        <v>606438000</v>
      </c>
      <c r="CU117" s="12">
        <v>473076000</v>
      </c>
      <c r="CV117" s="12">
        <v>154164000</v>
      </c>
      <c r="CW117" s="12">
        <v>241920000</v>
      </c>
      <c r="CX117" s="12">
        <v>627240000</v>
      </c>
      <c r="CY117" s="12">
        <f>SUMIFS('[1]DATA THÔ IN'!$P$4:$P$12031,'[1]DATA THÔ IN'!$H$4:$H$12031,$A117,'[1]DATA THÔ IN'!$AC$4:$AC$12031,$E117,'[1]DATA THÔ IN'!$AH$4:$AH$12031,"Tiến độ 1")</f>
        <v>288672000</v>
      </c>
      <c r="CZ117" s="12">
        <f>SUMIFS('[1]DATA THÔ IN'!$P$4:$P$12031,'[1]DATA THÔ IN'!$H$4:$H$12031,$A117,'[1]DATA THÔ IN'!$AC$4:$AC$12031,$E117,'[1]DATA THÔ IN'!$AH$4:$AH$12031,"Tiến độ 2")</f>
        <v>0</v>
      </c>
      <c r="DA117" s="12">
        <f>SUMIFS('[1]TIẾN ĐỘ %'!$N$6:$N$1034,'[1]TIẾN ĐỘ %'!$G$6:$G$1034,A117,'[1]TIẾN ĐỘ %'!$F$6:$F$1034,$E117)</f>
        <v>701508000</v>
      </c>
      <c r="DB117" s="12">
        <f t="shared" si="234"/>
        <v>1935186000</v>
      </c>
      <c r="DC117" s="12"/>
      <c r="DD117" s="12"/>
      <c r="DE117" s="12"/>
      <c r="DF117" s="12"/>
      <c r="DG117" s="12"/>
      <c r="DH117" s="12"/>
      <c r="DI117" s="12"/>
      <c r="DJ117" s="12"/>
      <c r="DK117" s="12"/>
      <c r="DL117" s="12">
        <f t="shared" si="313"/>
        <v>0</v>
      </c>
      <c r="DM117" s="12">
        <f t="shared" si="314"/>
        <v>1935186000</v>
      </c>
      <c r="DN117" s="12"/>
      <c r="DO117" s="12"/>
      <c r="DP117" s="12"/>
      <c r="DQ117" s="12"/>
      <c r="DR117" s="12"/>
      <c r="DS117" s="12"/>
      <c r="DT117" s="12"/>
      <c r="DU117" s="12"/>
      <c r="DV117" s="12"/>
      <c r="DW117" s="12">
        <f t="shared" si="315"/>
        <v>0</v>
      </c>
      <c r="DX117" s="12"/>
      <c r="DY117" s="12"/>
      <c r="DZ117" s="12"/>
      <c r="EA117" s="12"/>
      <c r="EB117" s="12"/>
      <c r="EC117" s="12"/>
      <c r="ED117" s="12"/>
      <c r="EE117" s="12"/>
      <c r="EF117" s="12"/>
      <c r="EG117" s="12">
        <f t="shared" si="171"/>
        <v>0</v>
      </c>
      <c r="EH117" s="12">
        <f t="shared" si="172"/>
        <v>0</v>
      </c>
      <c r="EI117" s="12"/>
      <c r="EJ117" s="15">
        <f t="shared" si="219"/>
        <v>9.6939999999999998E-2</v>
      </c>
      <c r="EK117" s="15">
        <f t="shared" si="220"/>
        <v>0</v>
      </c>
      <c r="EL117" s="15">
        <f t="shared" si="221"/>
        <v>1.0107299999999999</v>
      </c>
      <c r="EM117" s="16">
        <f t="shared" si="261"/>
        <v>0.78846000000000005</v>
      </c>
      <c r="EN117" s="16">
        <f t="shared" si="262"/>
        <v>0.25694</v>
      </c>
      <c r="EO117" s="16">
        <f t="shared" si="263"/>
        <v>1.0454000000000001</v>
      </c>
      <c r="EP117" s="16">
        <f t="shared" si="238"/>
        <v>0.41238857142857144</v>
      </c>
      <c r="EQ117" s="16">
        <f t="shared" si="239"/>
        <v>0</v>
      </c>
      <c r="ER117" s="16">
        <f t="shared" si="240"/>
        <v>1.0021542857142858</v>
      </c>
      <c r="ES117" s="16">
        <f t="shared" si="241"/>
        <v>1.0185189473684211</v>
      </c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5">
        <f t="shared" si="316"/>
        <v>0</v>
      </c>
      <c r="FP117" s="15">
        <f t="shared" si="317"/>
        <v>0</v>
      </c>
      <c r="FQ117" s="15">
        <f t="shared" si="318"/>
        <v>0</v>
      </c>
      <c r="FR117" s="17">
        <f t="shared" si="222"/>
        <v>0</v>
      </c>
      <c r="FS117" s="17">
        <f t="shared" si="223"/>
        <v>0</v>
      </c>
      <c r="FT117" s="17">
        <f t="shared" si="224"/>
        <v>0</v>
      </c>
      <c r="FU117" s="18">
        <f t="shared" si="225"/>
        <v>0</v>
      </c>
      <c r="FV117" s="18">
        <f t="shared" si="226"/>
        <v>0</v>
      </c>
      <c r="FW117" s="18">
        <f t="shared" si="227"/>
        <v>0</v>
      </c>
      <c r="FX117" s="18">
        <f t="shared" si="228"/>
        <v>0</v>
      </c>
      <c r="FY117" s="18">
        <f t="shared" si="229"/>
        <v>0</v>
      </c>
      <c r="FZ117" s="19"/>
      <c r="GA117" s="36" t="s">
        <v>478</v>
      </c>
      <c r="GB117" s="36"/>
      <c r="GC117" s="37"/>
    </row>
    <row r="118" spans="1:185" hidden="1" x14ac:dyDescent="0.25">
      <c r="A118" s="8" t="s">
        <v>1309</v>
      </c>
      <c r="B118" s="8" t="s">
        <v>683</v>
      </c>
      <c r="C118" s="28" t="s">
        <v>684</v>
      </c>
      <c r="D118" s="28" t="s">
        <v>483</v>
      </c>
      <c r="E118" s="9" t="s">
        <v>52</v>
      </c>
      <c r="F118" s="28" t="s">
        <v>516</v>
      </c>
      <c r="G118" s="28" t="s">
        <v>480</v>
      </c>
      <c r="H118" s="11">
        <v>3.5000000000000003E-2</v>
      </c>
      <c r="I118" s="11"/>
      <c r="J118" s="11">
        <v>0.01</v>
      </c>
      <c r="K118" s="11">
        <v>0.01</v>
      </c>
      <c r="L118" s="11">
        <v>5.0000000000000001E-3</v>
      </c>
      <c r="M118" s="11">
        <v>5.0000000000000001E-3</v>
      </c>
      <c r="N118" s="11"/>
      <c r="O118" s="12">
        <f t="shared" si="173"/>
        <v>0</v>
      </c>
      <c r="P118" s="12">
        <f t="shared" si="302"/>
        <v>0</v>
      </c>
      <c r="Q118" s="12">
        <f t="shared" si="175"/>
        <v>0</v>
      </c>
      <c r="R118" s="12">
        <f t="shared" si="303"/>
        <v>0</v>
      </c>
      <c r="S118" s="12">
        <f t="shared" si="177"/>
        <v>0</v>
      </c>
      <c r="T118" s="12">
        <f t="shared" si="304"/>
        <v>0</v>
      </c>
      <c r="U118" s="12">
        <f t="shared" si="179"/>
        <v>0</v>
      </c>
      <c r="V118" s="12">
        <f t="shared" si="305"/>
        <v>0</v>
      </c>
      <c r="W118" s="12">
        <f t="shared" si="230"/>
        <v>0</v>
      </c>
      <c r="X118" s="12">
        <f t="shared" si="181"/>
        <v>0</v>
      </c>
      <c r="Y118" s="12">
        <f t="shared" si="306"/>
        <v>0</v>
      </c>
      <c r="Z118" s="12">
        <f t="shared" si="307"/>
        <v>0</v>
      </c>
      <c r="AA118" s="12">
        <f t="shared" si="308"/>
        <v>0</v>
      </c>
      <c r="AB118" s="12">
        <f t="shared" si="309"/>
        <v>0</v>
      </c>
      <c r="AC118" s="12"/>
      <c r="AD118" s="12"/>
      <c r="AE118" s="12"/>
      <c r="AF118" s="12">
        <f t="shared" si="186"/>
        <v>0</v>
      </c>
      <c r="AG118" s="12">
        <f t="shared" si="187"/>
        <v>0</v>
      </c>
      <c r="AH118" s="12">
        <f t="shared" si="188"/>
        <v>0</v>
      </c>
      <c r="AI118" s="12"/>
      <c r="AJ118" s="12"/>
      <c r="AK118" s="12"/>
      <c r="AL118" s="12">
        <f t="shared" si="189"/>
        <v>0</v>
      </c>
      <c r="AM118" s="12">
        <f t="shared" si="190"/>
        <v>0</v>
      </c>
      <c r="AN118" s="12">
        <f t="shared" si="191"/>
        <v>0</v>
      </c>
      <c r="AO118" s="12"/>
      <c r="AP118" s="12"/>
      <c r="AQ118" s="12"/>
      <c r="AR118" s="12">
        <f t="shared" si="192"/>
        <v>0</v>
      </c>
      <c r="AS118" s="12">
        <f t="shared" si="193"/>
        <v>0</v>
      </c>
      <c r="AT118" s="12">
        <f t="shared" si="194"/>
        <v>0</v>
      </c>
      <c r="AU118" s="12">
        <f t="shared" si="195"/>
        <v>0</v>
      </c>
      <c r="AV118" s="12">
        <f t="shared" si="196"/>
        <v>0</v>
      </c>
      <c r="AW118" s="12"/>
      <c r="AX118" s="12">
        <f t="shared" si="197"/>
        <v>0</v>
      </c>
      <c r="AY118" s="12">
        <f t="shared" si="198"/>
        <v>0</v>
      </c>
      <c r="AZ118" s="12">
        <f t="shared" si="199"/>
        <v>0</v>
      </c>
      <c r="BA118" s="12"/>
      <c r="BB118" s="12">
        <f t="shared" si="200"/>
        <v>0</v>
      </c>
      <c r="BC118" s="12">
        <f t="shared" si="201"/>
        <v>0</v>
      </c>
      <c r="BD118" s="12">
        <f t="shared" si="202"/>
        <v>0</v>
      </c>
      <c r="BE118" s="12"/>
      <c r="BF118" s="12">
        <f t="shared" si="203"/>
        <v>0</v>
      </c>
      <c r="BG118" s="12">
        <f t="shared" si="204"/>
        <v>0</v>
      </c>
      <c r="BH118" s="12">
        <f t="shared" si="205"/>
        <v>0</v>
      </c>
      <c r="BI118" s="12">
        <f t="shared" si="206"/>
        <v>0</v>
      </c>
      <c r="BJ118" s="12"/>
      <c r="BK118" s="12">
        <f t="shared" si="207"/>
        <v>0</v>
      </c>
      <c r="BL118" s="12">
        <f t="shared" si="208"/>
        <v>0</v>
      </c>
      <c r="BM118" s="12">
        <f t="shared" si="209"/>
        <v>0</v>
      </c>
      <c r="BN118" s="12"/>
      <c r="BO118" s="12">
        <f t="shared" si="210"/>
        <v>0</v>
      </c>
      <c r="BP118" s="12">
        <f t="shared" si="211"/>
        <v>0</v>
      </c>
      <c r="BQ118" s="12">
        <f t="shared" si="212"/>
        <v>0</v>
      </c>
      <c r="BR118" s="12"/>
      <c r="BS118" s="12">
        <f t="shared" si="213"/>
        <v>0</v>
      </c>
      <c r="BT118" s="12">
        <f t="shared" si="214"/>
        <v>0</v>
      </c>
      <c r="BU118" s="12">
        <f t="shared" si="215"/>
        <v>0</v>
      </c>
      <c r="BV118" s="12">
        <f t="shared" si="216"/>
        <v>0</v>
      </c>
      <c r="BW118" s="12">
        <f t="shared" si="217"/>
        <v>0</v>
      </c>
      <c r="BX118" s="12"/>
      <c r="BY118" s="12">
        <v>0</v>
      </c>
      <c r="BZ118" s="12">
        <v>0</v>
      </c>
      <c r="CA118" s="12">
        <f>SUMIFS('[1]TIẾN ĐỘ %'!$M$6:$M$1034,'[1]TIẾN ĐỘ %'!$G$6:$G$1034,$A118,'[1]TIẾN ĐỘ %'!$F$6:$F$1034,$E118)</f>
        <v>0</v>
      </c>
      <c r="CB118" s="12">
        <f t="shared" si="218"/>
        <v>0</v>
      </c>
      <c r="CC118" s="12"/>
      <c r="CD118" s="12"/>
      <c r="CE118" s="12"/>
      <c r="CF118" s="12">
        <f t="shared" si="310"/>
        <v>0</v>
      </c>
      <c r="CG118" s="12">
        <f t="shared" si="311"/>
        <v>0</v>
      </c>
      <c r="CH118" s="12"/>
      <c r="CI118" s="12"/>
      <c r="CJ118" s="12"/>
      <c r="CK118" s="12">
        <f t="shared" si="312"/>
        <v>0</v>
      </c>
      <c r="CL118" s="12"/>
      <c r="CM118" s="12"/>
      <c r="CN118" s="12"/>
      <c r="CO118" s="12">
        <f t="shared" si="169"/>
        <v>0</v>
      </c>
      <c r="CP118" s="12">
        <f t="shared" si="170"/>
        <v>0</v>
      </c>
      <c r="CQ118" s="12"/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f>SUMIFS('[1]DATA THÔ IN'!$P$4:$P$12031,'[1]DATA THÔ IN'!$H$4:$H$12031,$A118,'[1]DATA THÔ IN'!$AC$4:$AC$12031,$E118,'[1]DATA THÔ IN'!$AH$4:$AH$12031,"Tiến độ 1")</f>
        <v>0</v>
      </c>
      <c r="CZ118" s="12">
        <f>SUMIFS('[1]DATA THÔ IN'!$P$4:$P$12031,'[1]DATA THÔ IN'!$H$4:$H$12031,$A118,'[1]DATA THÔ IN'!$AC$4:$AC$12031,$E118,'[1]DATA THÔ IN'!$AH$4:$AH$12031,"Tiến độ 2")</f>
        <v>0</v>
      </c>
      <c r="DA118" s="12">
        <f>SUMIFS('[1]TIẾN ĐỘ %'!$N$6:$N$1034,'[1]TIẾN ĐỘ %'!$G$6:$G$1034,A118,'[1]TIẾN ĐỘ %'!$F$6:$F$1034,$E118)</f>
        <v>0</v>
      </c>
      <c r="DB118" s="12">
        <f t="shared" si="234"/>
        <v>0</v>
      </c>
      <c r="DC118" s="12"/>
      <c r="DD118" s="12"/>
      <c r="DE118" s="12"/>
      <c r="DF118" s="12"/>
      <c r="DG118" s="12"/>
      <c r="DH118" s="12"/>
      <c r="DI118" s="12"/>
      <c r="DJ118" s="12"/>
      <c r="DK118" s="12"/>
      <c r="DL118" s="12">
        <f t="shared" si="313"/>
        <v>0</v>
      </c>
      <c r="DM118" s="12">
        <f t="shared" si="314"/>
        <v>0</v>
      </c>
      <c r="DN118" s="12"/>
      <c r="DO118" s="12"/>
      <c r="DP118" s="12"/>
      <c r="DQ118" s="12"/>
      <c r="DR118" s="12"/>
      <c r="DS118" s="12"/>
      <c r="DT118" s="12"/>
      <c r="DU118" s="12"/>
      <c r="DV118" s="12"/>
      <c r="DW118" s="12">
        <f t="shared" si="315"/>
        <v>0</v>
      </c>
      <c r="DX118" s="12"/>
      <c r="DY118" s="12"/>
      <c r="DZ118" s="12"/>
      <c r="EA118" s="12"/>
      <c r="EB118" s="12"/>
      <c r="EC118" s="12"/>
      <c r="ED118" s="12"/>
      <c r="EE118" s="12"/>
      <c r="EF118" s="12"/>
      <c r="EG118" s="12">
        <f t="shared" si="171"/>
        <v>0</v>
      </c>
      <c r="EH118" s="12">
        <f t="shared" si="172"/>
        <v>0</v>
      </c>
      <c r="EI118" s="12"/>
      <c r="EJ118" s="15">
        <f t="shared" si="219"/>
        <v>0</v>
      </c>
      <c r="EK118" s="15">
        <f t="shared" si="220"/>
        <v>0</v>
      </c>
      <c r="EL118" s="15">
        <f t="shared" si="221"/>
        <v>0</v>
      </c>
      <c r="EM118" s="16">
        <f t="shared" si="261"/>
        <v>0</v>
      </c>
      <c r="EN118" s="16">
        <f t="shared" si="262"/>
        <v>0</v>
      </c>
      <c r="EO118" s="16">
        <f t="shared" si="263"/>
        <v>0</v>
      </c>
      <c r="EP118" s="16">
        <f t="shared" si="238"/>
        <v>0</v>
      </c>
      <c r="EQ118" s="16">
        <f t="shared" si="239"/>
        <v>0</v>
      </c>
      <c r="ER118" s="16">
        <f t="shared" si="240"/>
        <v>0</v>
      </c>
      <c r="ES118" s="16">
        <f t="shared" si="241"/>
        <v>0</v>
      </c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5">
        <f t="shared" si="316"/>
        <v>0</v>
      </c>
      <c r="FP118" s="15">
        <f t="shared" si="317"/>
        <v>0</v>
      </c>
      <c r="FQ118" s="15">
        <f t="shared" si="318"/>
        <v>0</v>
      </c>
      <c r="FR118" s="17">
        <f t="shared" si="222"/>
        <v>0</v>
      </c>
      <c r="FS118" s="17">
        <f t="shared" si="223"/>
        <v>0</v>
      </c>
      <c r="FT118" s="17">
        <f t="shared" si="224"/>
        <v>0</v>
      </c>
      <c r="FU118" s="18">
        <f t="shared" si="225"/>
        <v>0</v>
      </c>
      <c r="FV118" s="18">
        <f t="shared" si="226"/>
        <v>0</v>
      </c>
      <c r="FW118" s="18">
        <f t="shared" si="227"/>
        <v>0</v>
      </c>
      <c r="FX118" s="18">
        <f t="shared" si="228"/>
        <v>0</v>
      </c>
      <c r="FY118" s="18">
        <f t="shared" si="229"/>
        <v>0</v>
      </c>
      <c r="FZ118" s="19"/>
      <c r="GA118" s="36" t="s">
        <v>483</v>
      </c>
      <c r="GB118" s="36"/>
      <c r="GC118" s="37"/>
    </row>
    <row r="119" spans="1:185" hidden="1" x14ac:dyDescent="0.25">
      <c r="A119" s="8" t="s">
        <v>1310</v>
      </c>
      <c r="B119" s="8" t="s">
        <v>685</v>
      </c>
      <c r="C119" s="28" t="s">
        <v>686</v>
      </c>
      <c r="D119" s="28" t="s">
        <v>483</v>
      </c>
      <c r="E119" s="9" t="s">
        <v>52</v>
      </c>
      <c r="F119" s="28" t="s">
        <v>516</v>
      </c>
      <c r="G119" s="28" t="s">
        <v>480</v>
      </c>
      <c r="H119" s="11">
        <v>3.5000000000000003E-2</v>
      </c>
      <c r="I119" s="11"/>
      <c r="J119" s="11">
        <v>0.01</v>
      </c>
      <c r="K119" s="11">
        <v>0.01</v>
      </c>
      <c r="L119" s="11">
        <v>5.0000000000000001E-3</v>
      </c>
      <c r="M119" s="11">
        <v>5.0000000000000001E-3</v>
      </c>
      <c r="N119" s="11"/>
      <c r="O119" s="12">
        <f t="shared" si="173"/>
        <v>0</v>
      </c>
      <c r="P119" s="12">
        <f t="shared" si="302"/>
        <v>0</v>
      </c>
      <c r="Q119" s="12">
        <f t="shared" si="175"/>
        <v>0</v>
      </c>
      <c r="R119" s="12">
        <f t="shared" si="303"/>
        <v>1533539.4000000001</v>
      </c>
      <c r="S119" s="12">
        <f t="shared" si="177"/>
        <v>0</v>
      </c>
      <c r="T119" s="12">
        <f t="shared" si="304"/>
        <v>0</v>
      </c>
      <c r="U119" s="12">
        <f t="shared" si="179"/>
        <v>0</v>
      </c>
      <c r="V119" s="12">
        <f t="shared" si="305"/>
        <v>0</v>
      </c>
      <c r="W119" s="12">
        <f t="shared" si="230"/>
        <v>0</v>
      </c>
      <c r="X119" s="12">
        <f t="shared" si="181"/>
        <v>0</v>
      </c>
      <c r="Y119" s="12">
        <f t="shared" si="306"/>
        <v>0</v>
      </c>
      <c r="Z119" s="12">
        <f t="shared" si="307"/>
        <v>0</v>
      </c>
      <c r="AA119" s="12">
        <f t="shared" si="308"/>
        <v>0</v>
      </c>
      <c r="AB119" s="12">
        <f t="shared" si="309"/>
        <v>0</v>
      </c>
      <c r="AC119" s="12"/>
      <c r="AD119" s="12"/>
      <c r="AE119" s="12"/>
      <c r="AF119" s="12">
        <f t="shared" si="186"/>
        <v>0</v>
      </c>
      <c r="AG119" s="12">
        <f t="shared" si="187"/>
        <v>0</v>
      </c>
      <c r="AH119" s="12">
        <f t="shared" si="188"/>
        <v>0</v>
      </c>
      <c r="AI119" s="12"/>
      <c r="AJ119" s="12"/>
      <c r="AK119" s="12"/>
      <c r="AL119" s="12">
        <f t="shared" si="189"/>
        <v>0</v>
      </c>
      <c r="AM119" s="12">
        <f t="shared" si="190"/>
        <v>0</v>
      </c>
      <c r="AN119" s="12">
        <f t="shared" si="191"/>
        <v>0</v>
      </c>
      <c r="AO119" s="12"/>
      <c r="AP119" s="12"/>
      <c r="AQ119" s="12"/>
      <c r="AR119" s="12">
        <f t="shared" si="192"/>
        <v>0</v>
      </c>
      <c r="AS119" s="12">
        <f t="shared" si="193"/>
        <v>0</v>
      </c>
      <c r="AT119" s="12">
        <f t="shared" si="194"/>
        <v>0</v>
      </c>
      <c r="AU119" s="12">
        <f t="shared" si="195"/>
        <v>0</v>
      </c>
      <c r="AV119" s="12">
        <f t="shared" si="196"/>
        <v>0</v>
      </c>
      <c r="AW119" s="12"/>
      <c r="AX119" s="12">
        <f t="shared" si="197"/>
        <v>0</v>
      </c>
      <c r="AY119" s="12">
        <f t="shared" si="198"/>
        <v>0</v>
      </c>
      <c r="AZ119" s="12">
        <f t="shared" si="199"/>
        <v>0</v>
      </c>
      <c r="BA119" s="12"/>
      <c r="BB119" s="12">
        <f t="shared" si="200"/>
        <v>0</v>
      </c>
      <c r="BC119" s="12">
        <f t="shared" si="201"/>
        <v>0</v>
      </c>
      <c r="BD119" s="12">
        <f t="shared" si="202"/>
        <v>0</v>
      </c>
      <c r="BE119" s="12"/>
      <c r="BF119" s="12">
        <f t="shared" si="203"/>
        <v>0</v>
      </c>
      <c r="BG119" s="12">
        <f t="shared" si="204"/>
        <v>0</v>
      </c>
      <c r="BH119" s="12">
        <f t="shared" si="205"/>
        <v>0</v>
      </c>
      <c r="BI119" s="12">
        <f t="shared" si="206"/>
        <v>0</v>
      </c>
      <c r="BJ119" s="12"/>
      <c r="BK119" s="12">
        <f t="shared" si="207"/>
        <v>0</v>
      </c>
      <c r="BL119" s="12">
        <f t="shared" si="208"/>
        <v>0</v>
      </c>
      <c r="BM119" s="12">
        <f t="shared" si="209"/>
        <v>0</v>
      </c>
      <c r="BN119" s="12"/>
      <c r="BO119" s="12">
        <f t="shared" si="210"/>
        <v>0</v>
      </c>
      <c r="BP119" s="12">
        <f t="shared" si="211"/>
        <v>0</v>
      </c>
      <c r="BQ119" s="12">
        <f t="shared" si="212"/>
        <v>0</v>
      </c>
      <c r="BR119" s="12"/>
      <c r="BS119" s="12">
        <f t="shared" si="213"/>
        <v>0</v>
      </c>
      <c r="BT119" s="12">
        <f t="shared" si="214"/>
        <v>0</v>
      </c>
      <c r="BU119" s="12">
        <f t="shared" si="215"/>
        <v>0</v>
      </c>
      <c r="BV119" s="12">
        <f t="shared" si="216"/>
        <v>0</v>
      </c>
      <c r="BW119" s="12">
        <f t="shared" si="217"/>
        <v>0</v>
      </c>
      <c r="BX119" s="12"/>
      <c r="BY119" s="12">
        <v>150000000</v>
      </c>
      <c r="BZ119" s="12">
        <v>150000000</v>
      </c>
      <c r="CA119" s="12">
        <f>SUMIFS('[1]TIẾN ĐỘ %'!$M$6:$M$1034,'[1]TIẾN ĐỘ %'!$G$6:$G$1034,$A119,'[1]TIẾN ĐỘ %'!$F$6:$F$1034,$E119)</f>
        <v>250000000</v>
      </c>
      <c r="CB119" s="12">
        <f t="shared" si="218"/>
        <v>550000000</v>
      </c>
      <c r="CC119" s="12"/>
      <c r="CD119" s="12"/>
      <c r="CE119" s="12"/>
      <c r="CF119" s="12">
        <f t="shared" si="310"/>
        <v>0</v>
      </c>
      <c r="CG119" s="12">
        <f t="shared" si="311"/>
        <v>550000000</v>
      </c>
      <c r="CH119" s="12"/>
      <c r="CI119" s="12"/>
      <c r="CJ119" s="12"/>
      <c r="CK119" s="12">
        <f t="shared" si="312"/>
        <v>0</v>
      </c>
      <c r="CL119" s="12"/>
      <c r="CM119" s="12"/>
      <c r="CN119" s="12"/>
      <c r="CO119" s="12">
        <f t="shared" si="169"/>
        <v>0</v>
      </c>
      <c r="CP119" s="12">
        <f t="shared" si="170"/>
        <v>0</v>
      </c>
      <c r="CQ119" s="12"/>
      <c r="CR119" s="12">
        <v>34458000</v>
      </c>
      <c r="CS119" s="12">
        <v>43902000</v>
      </c>
      <c r="CT119" s="12">
        <v>158916000</v>
      </c>
      <c r="CU119" s="12">
        <v>0</v>
      </c>
      <c r="CV119" s="12">
        <v>9624000</v>
      </c>
      <c r="CW119" s="12">
        <v>0</v>
      </c>
      <c r="CX119" s="12">
        <v>9624000</v>
      </c>
      <c r="CY119" s="12">
        <f>SUMIFS('[1]DATA THÔ IN'!$P$4:$P$12031,'[1]DATA THÔ IN'!$H$4:$H$12031,$A119,'[1]DATA THÔ IN'!$AC$4:$AC$12031,$E119,'[1]DATA THÔ IN'!$AH$4:$AH$12031,"Tiến độ 1")</f>
        <v>0</v>
      </c>
      <c r="CZ119" s="12">
        <f>SUMIFS('[1]DATA THÔ IN'!$P$4:$P$12031,'[1]DATA THÔ IN'!$H$4:$H$12031,$A119,'[1]DATA THÔ IN'!$AC$4:$AC$12031,$E119,'[1]DATA THÔ IN'!$AH$4:$AH$12031,"Tiến độ 2")</f>
        <v>0</v>
      </c>
      <c r="DA119" s="12">
        <f>SUMIFS('[1]TIẾN ĐỘ %'!$N$6:$N$1034,'[1]TIẾN ĐỘ %'!$G$6:$G$1034,A119,'[1]TIẾN ĐỘ %'!$F$6:$F$1034,$E119)</f>
        <v>0</v>
      </c>
      <c r="DB119" s="12">
        <f t="shared" si="234"/>
        <v>168540000</v>
      </c>
      <c r="DC119" s="12"/>
      <c r="DD119" s="12"/>
      <c r="DE119" s="12"/>
      <c r="DF119" s="12"/>
      <c r="DG119" s="12"/>
      <c r="DH119" s="12"/>
      <c r="DI119" s="12"/>
      <c r="DJ119" s="12"/>
      <c r="DK119" s="12"/>
      <c r="DL119" s="12">
        <f t="shared" si="313"/>
        <v>0</v>
      </c>
      <c r="DM119" s="12">
        <f t="shared" si="314"/>
        <v>168540000</v>
      </c>
      <c r="DN119" s="12"/>
      <c r="DO119" s="12"/>
      <c r="DP119" s="12"/>
      <c r="DQ119" s="12"/>
      <c r="DR119" s="12"/>
      <c r="DS119" s="12"/>
      <c r="DT119" s="12"/>
      <c r="DU119" s="12"/>
      <c r="DV119" s="12"/>
      <c r="DW119" s="12">
        <f t="shared" si="315"/>
        <v>0</v>
      </c>
      <c r="DX119" s="12"/>
      <c r="DY119" s="12"/>
      <c r="DZ119" s="12"/>
      <c r="EA119" s="12"/>
      <c r="EB119" s="12"/>
      <c r="EC119" s="12"/>
      <c r="ED119" s="12"/>
      <c r="EE119" s="12"/>
      <c r="EF119" s="12"/>
      <c r="EG119" s="12">
        <f t="shared" si="171"/>
        <v>0</v>
      </c>
      <c r="EH119" s="12">
        <f t="shared" si="172"/>
        <v>0</v>
      </c>
      <c r="EI119" s="12"/>
      <c r="EJ119" s="15">
        <f t="shared" si="219"/>
        <v>0.22972000000000001</v>
      </c>
      <c r="EK119" s="15">
        <f t="shared" si="220"/>
        <v>0.29268</v>
      </c>
      <c r="EL119" s="15">
        <f t="shared" si="221"/>
        <v>1.0594399999999999</v>
      </c>
      <c r="EM119" s="16">
        <f t="shared" si="261"/>
        <v>0</v>
      </c>
      <c r="EN119" s="16">
        <f t="shared" si="262"/>
        <v>6.4159999999999995E-2</v>
      </c>
      <c r="EO119" s="16">
        <f t="shared" si="263"/>
        <v>6.4159999999999995E-2</v>
      </c>
      <c r="EP119" s="16">
        <f t="shared" si="238"/>
        <v>0</v>
      </c>
      <c r="EQ119" s="16">
        <f t="shared" si="239"/>
        <v>0</v>
      </c>
      <c r="ER119" s="16">
        <f t="shared" si="240"/>
        <v>0</v>
      </c>
      <c r="ES119" s="16">
        <f t="shared" si="241"/>
        <v>0.30643636363636362</v>
      </c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5">
        <f t="shared" si="316"/>
        <v>0</v>
      </c>
      <c r="FP119" s="15">
        <f t="shared" si="317"/>
        <v>0</v>
      </c>
      <c r="FQ119" s="15">
        <f t="shared" si="318"/>
        <v>0</v>
      </c>
      <c r="FR119" s="17">
        <f t="shared" si="222"/>
        <v>0</v>
      </c>
      <c r="FS119" s="17">
        <f t="shared" si="223"/>
        <v>0</v>
      </c>
      <c r="FT119" s="17">
        <f t="shared" si="224"/>
        <v>0</v>
      </c>
      <c r="FU119" s="18">
        <f t="shared" si="225"/>
        <v>0</v>
      </c>
      <c r="FV119" s="18">
        <f t="shared" si="226"/>
        <v>0</v>
      </c>
      <c r="FW119" s="18">
        <f t="shared" si="227"/>
        <v>0</v>
      </c>
      <c r="FX119" s="18">
        <f t="shared" si="228"/>
        <v>0</v>
      </c>
      <c r="FY119" s="18">
        <f t="shared" si="229"/>
        <v>0</v>
      </c>
      <c r="FZ119" s="19"/>
      <c r="GA119" s="36" t="s">
        <v>483</v>
      </c>
      <c r="GB119" s="36"/>
      <c r="GC119" s="37"/>
    </row>
    <row r="120" spans="1:185" hidden="1" x14ac:dyDescent="0.25">
      <c r="A120" s="8" t="s">
        <v>1313</v>
      </c>
      <c r="B120" s="8" t="s">
        <v>691</v>
      </c>
      <c r="C120" s="28" t="s">
        <v>692</v>
      </c>
      <c r="D120" s="28" t="s">
        <v>478</v>
      </c>
      <c r="E120" s="9" t="s">
        <v>52</v>
      </c>
      <c r="F120" s="28" t="s">
        <v>494</v>
      </c>
      <c r="G120" s="28" t="s">
        <v>480</v>
      </c>
      <c r="H120" s="11">
        <v>3.5000000000000003E-2</v>
      </c>
      <c r="I120" s="11"/>
      <c r="J120" s="11">
        <v>0.01</v>
      </c>
      <c r="K120" s="11">
        <v>0.01</v>
      </c>
      <c r="L120" s="11">
        <v>5.0000000000000001E-3</v>
      </c>
      <c r="M120" s="11">
        <v>5.0000000000000001E-3</v>
      </c>
      <c r="N120" s="11"/>
      <c r="O120" s="12">
        <f t="shared" si="173"/>
        <v>0</v>
      </c>
      <c r="P120" s="12">
        <f t="shared" si="302"/>
        <v>0</v>
      </c>
      <c r="Q120" s="12">
        <f t="shared" si="175"/>
        <v>0</v>
      </c>
      <c r="R120" s="12">
        <f t="shared" si="303"/>
        <v>0</v>
      </c>
      <c r="S120" s="12">
        <f t="shared" si="177"/>
        <v>0</v>
      </c>
      <c r="T120" s="12">
        <f t="shared" si="304"/>
        <v>0</v>
      </c>
      <c r="U120" s="12">
        <f t="shared" si="179"/>
        <v>0</v>
      </c>
      <c r="V120" s="12">
        <f t="shared" si="305"/>
        <v>0</v>
      </c>
      <c r="W120" s="12">
        <f t="shared" si="230"/>
        <v>0</v>
      </c>
      <c r="X120" s="12">
        <f t="shared" si="181"/>
        <v>0</v>
      </c>
      <c r="Y120" s="12">
        <f t="shared" si="306"/>
        <v>0</v>
      </c>
      <c r="Z120" s="12">
        <f t="shared" si="307"/>
        <v>0</v>
      </c>
      <c r="AA120" s="12">
        <f t="shared" si="308"/>
        <v>0</v>
      </c>
      <c r="AB120" s="12">
        <f t="shared" si="309"/>
        <v>0</v>
      </c>
      <c r="AC120" s="12"/>
      <c r="AD120" s="12"/>
      <c r="AE120" s="12"/>
      <c r="AF120" s="12">
        <f t="shared" si="186"/>
        <v>0</v>
      </c>
      <c r="AG120" s="12">
        <f t="shared" si="187"/>
        <v>0</v>
      </c>
      <c r="AH120" s="12">
        <f t="shared" si="188"/>
        <v>0</v>
      </c>
      <c r="AI120" s="12"/>
      <c r="AJ120" s="12"/>
      <c r="AK120" s="12"/>
      <c r="AL120" s="12">
        <f t="shared" si="189"/>
        <v>0</v>
      </c>
      <c r="AM120" s="12">
        <f t="shared" si="190"/>
        <v>0</v>
      </c>
      <c r="AN120" s="12">
        <f t="shared" si="191"/>
        <v>0</v>
      </c>
      <c r="AO120" s="12"/>
      <c r="AP120" s="12"/>
      <c r="AQ120" s="12"/>
      <c r="AR120" s="12">
        <f t="shared" si="192"/>
        <v>0</v>
      </c>
      <c r="AS120" s="12">
        <f t="shared" si="193"/>
        <v>0</v>
      </c>
      <c r="AT120" s="12">
        <f t="shared" si="194"/>
        <v>0</v>
      </c>
      <c r="AU120" s="12">
        <f t="shared" si="195"/>
        <v>0</v>
      </c>
      <c r="AV120" s="12">
        <f t="shared" si="196"/>
        <v>0</v>
      </c>
      <c r="AW120" s="12"/>
      <c r="AX120" s="12">
        <f t="shared" si="197"/>
        <v>0</v>
      </c>
      <c r="AY120" s="12">
        <f t="shared" si="198"/>
        <v>0</v>
      </c>
      <c r="AZ120" s="12">
        <f t="shared" si="199"/>
        <v>0</v>
      </c>
      <c r="BA120" s="12"/>
      <c r="BB120" s="12">
        <f t="shared" si="200"/>
        <v>0</v>
      </c>
      <c r="BC120" s="12">
        <f t="shared" si="201"/>
        <v>0</v>
      </c>
      <c r="BD120" s="12">
        <f t="shared" si="202"/>
        <v>0</v>
      </c>
      <c r="BE120" s="12"/>
      <c r="BF120" s="12">
        <f t="shared" si="203"/>
        <v>0</v>
      </c>
      <c r="BG120" s="12">
        <f t="shared" si="204"/>
        <v>0</v>
      </c>
      <c r="BH120" s="12">
        <f t="shared" si="205"/>
        <v>0</v>
      </c>
      <c r="BI120" s="12">
        <f t="shared" si="206"/>
        <v>0</v>
      </c>
      <c r="BJ120" s="12"/>
      <c r="BK120" s="12">
        <f t="shared" si="207"/>
        <v>0</v>
      </c>
      <c r="BL120" s="12">
        <f t="shared" si="208"/>
        <v>0</v>
      </c>
      <c r="BM120" s="12">
        <f t="shared" si="209"/>
        <v>0</v>
      </c>
      <c r="BN120" s="12"/>
      <c r="BO120" s="12">
        <f t="shared" si="210"/>
        <v>0</v>
      </c>
      <c r="BP120" s="12">
        <f t="shared" si="211"/>
        <v>0</v>
      </c>
      <c r="BQ120" s="12">
        <f t="shared" si="212"/>
        <v>0</v>
      </c>
      <c r="BR120" s="12"/>
      <c r="BS120" s="12">
        <f t="shared" si="213"/>
        <v>0</v>
      </c>
      <c r="BT120" s="12">
        <f t="shared" si="214"/>
        <v>0</v>
      </c>
      <c r="BU120" s="12">
        <f t="shared" si="215"/>
        <v>0</v>
      </c>
      <c r="BV120" s="12">
        <f t="shared" si="216"/>
        <v>0</v>
      </c>
      <c r="BW120" s="12">
        <f t="shared" si="217"/>
        <v>0</v>
      </c>
      <c r="BX120" s="12"/>
      <c r="BY120" s="12">
        <v>50000000</v>
      </c>
      <c r="BZ120" s="12">
        <v>100000000</v>
      </c>
      <c r="CA120" s="12">
        <f>SUMIFS('[1]TIẾN ĐỘ %'!$M$6:$M$1034,'[1]TIẾN ĐỘ %'!$G$6:$G$1034,$A120,'[1]TIẾN ĐỘ %'!$F$6:$F$1034,$E120)</f>
        <v>140000000</v>
      </c>
      <c r="CB120" s="12">
        <f t="shared" si="218"/>
        <v>290000000</v>
      </c>
      <c r="CC120" s="12"/>
      <c r="CD120" s="12"/>
      <c r="CE120" s="12"/>
      <c r="CF120" s="12">
        <f t="shared" si="310"/>
        <v>0</v>
      </c>
      <c r="CG120" s="12">
        <f t="shared" si="311"/>
        <v>290000000</v>
      </c>
      <c r="CH120" s="12"/>
      <c r="CI120" s="12"/>
      <c r="CJ120" s="12"/>
      <c r="CK120" s="12">
        <f t="shared" si="312"/>
        <v>0</v>
      </c>
      <c r="CL120" s="12"/>
      <c r="CM120" s="12"/>
      <c r="CN120" s="12"/>
      <c r="CO120" s="12">
        <f t="shared" si="169"/>
        <v>0</v>
      </c>
      <c r="CP120" s="12">
        <f t="shared" si="170"/>
        <v>0</v>
      </c>
      <c r="CQ120" s="12"/>
      <c r="CR120" s="12">
        <v>0</v>
      </c>
      <c r="CS120" s="12">
        <v>17244000</v>
      </c>
      <c r="CT120" s="12">
        <v>17244000</v>
      </c>
      <c r="CU120" s="12">
        <v>0</v>
      </c>
      <c r="CV120" s="12">
        <v>0</v>
      </c>
      <c r="CW120" s="12">
        <v>0</v>
      </c>
      <c r="CX120" s="12">
        <v>0</v>
      </c>
      <c r="CY120" s="12">
        <f>SUMIFS('[1]DATA THÔ IN'!$P$4:$P$12031,'[1]DATA THÔ IN'!$H$4:$H$12031,$A120,'[1]DATA THÔ IN'!$AC$4:$AC$12031,$E120,'[1]DATA THÔ IN'!$AH$4:$AH$12031,"Tiến độ 1")</f>
        <v>0</v>
      </c>
      <c r="CZ120" s="12">
        <f>SUMIFS('[1]DATA THÔ IN'!$P$4:$P$12031,'[1]DATA THÔ IN'!$H$4:$H$12031,$A120,'[1]DATA THÔ IN'!$AC$4:$AC$12031,$E120,'[1]DATA THÔ IN'!$AH$4:$AH$12031,"Tiến độ 2")</f>
        <v>0</v>
      </c>
      <c r="DA120" s="12">
        <f>SUMIFS('[1]TIẾN ĐỘ %'!$N$6:$N$1034,'[1]TIẾN ĐỘ %'!$G$6:$G$1034,A120,'[1]TIẾN ĐỘ %'!$F$6:$F$1034,$E120)</f>
        <v>0</v>
      </c>
      <c r="DB120" s="12">
        <f t="shared" si="234"/>
        <v>17244000</v>
      </c>
      <c r="DC120" s="12"/>
      <c r="DD120" s="12"/>
      <c r="DE120" s="12"/>
      <c r="DF120" s="12"/>
      <c r="DG120" s="12"/>
      <c r="DH120" s="12"/>
      <c r="DI120" s="12"/>
      <c r="DJ120" s="12"/>
      <c r="DK120" s="12"/>
      <c r="DL120" s="12">
        <f t="shared" si="313"/>
        <v>0</v>
      </c>
      <c r="DM120" s="12">
        <f t="shared" si="314"/>
        <v>17244000</v>
      </c>
      <c r="DN120" s="12"/>
      <c r="DO120" s="12"/>
      <c r="DP120" s="12"/>
      <c r="DQ120" s="12"/>
      <c r="DR120" s="12"/>
      <c r="DS120" s="12"/>
      <c r="DT120" s="12"/>
      <c r="DU120" s="12"/>
      <c r="DV120" s="12"/>
      <c r="DW120" s="12">
        <f t="shared" si="315"/>
        <v>0</v>
      </c>
      <c r="DX120" s="12"/>
      <c r="DY120" s="12"/>
      <c r="DZ120" s="12"/>
      <c r="EA120" s="12"/>
      <c r="EB120" s="12"/>
      <c r="EC120" s="12"/>
      <c r="ED120" s="12"/>
      <c r="EE120" s="12"/>
      <c r="EF120" s="12"/>
      <c r="EG120" s="12">
        <f t="shared" si="171"/>
        <v>0</v>
      </c>
      <c r="EH120" s="12">
        <f t="shared" si="172"/>
        <v>0</v>
      </c>
      <c r="EI120" s="12"/>
      <c r="EJ120" s="15">
        <f t="shared" si="219"/>
        <v>0</v>
      </c>
      <c r="EK120" s="15">
        <f t="shared" si="220"/>
        <v>0.34488000000000002</v>
      </c>
      <c r="EL120" s="15">
        <f t="shared" si="221"/>
        <v>0.34488000000000002</v>
      </c>
      <c r="EM120" s="16">
        <f t="shared" si="261"/>
        <v>0</v>
      </c>
      <c r="EN120" s="16">
        <f t="shared" si="262"/>
        <v>0</v>
      </c>
      <c r="EO120" s="16">
        <f t="shared" si="263"/>
        <v>0</v>
      </c>
      <c r="EP120" s="16">
        <f t="shared" si="238"/>
        <v>0</v>
      </c>
      <c r="EQ120" s="16">
        <f t="shared" si="239"/>
        <v>0</v>
      </c>
      <c r="ER120" s="16">
        <f t="shared" si="240"/>
        <v>0</v>
      </c>
      <c r="ES120" s="16">
        <f t="shared" si="241"/>
        <v>5.9462068965517242E-2</v>
      </c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5">
        <f t="shared" si="316"/>
        <v>0</v>
      </c>
      <c r="FP120" s="15">
        <f t="shared" si="317"/>
        <v>0</v>
      </c>
      <c r="FQ120" s="15">
        <f t="shared" si="318"/>
        <v>0</v>
      </c>
      <c r="FR120" s="17">
        <f t="shared" si="222"/>
        <v>0</v>
      </c>
      <c r="FS120" s="17">
        <f t="shared" si="223"/>
        <v>0</v>
      </c>
      <c r="FT120" s="17">
        <f t="shared" si="224"/>
        <v>0</v>
      </c>
      <c r="FU120" s="18">
        <f t="shared" si="225"/>
        <v>0</v>
      </c>
      <c r="FV120" s="18">
        <f t="shared" si="226"/>
        <v>0</v>
      </c>
      <c r="FW120" s="18">
        <f t="shared" si="227"/>
        <v>0</v>
      </c>
      <c r="FX120" s="18">
        <f t="shared" si="228"/>
        <v>0</v>
      </c>
      <c r="FY120" s="18">
        <f t="shared" si="229"/>
        <v>0</v>
      </c>
      <c r="FZ120" s="19"/>
      <c r="GA120" s="36" t="s">
        <v>478</v>
      </c>
      <c r="GB120" s="36"/>
      <c r="GC120" s="37"/>
    </row>
    <row r="121" spans="1:185" hidden="1" x14ac:dyDescent="0.25">
      <c r="A121" s="8" t="s">
        <v>1321</v>
      </c>
      <c r="B121" s="8" t="s">
        <v>707</v>
      </c>
      <c r="C121" s="28" t="s">
        <v>708</v>
      </c>
      <c r="D121" s="28" t="s">
        <v>478</v>
      </c>
      <c r="E121" s="9" t="s">
        <v>52</v>
      </c>
      <c r="F121" s="28" t="s">
        <v>494</v>
      </c>
      <c r="G121" s="28" t="s">
        <v>480</v>
      </c>
      <c r="H121" s="11">
        <v>3.5000000000000003E-2</v>
      </c>
      <c r="I121" s="11"/>
      <c r="J121" s="11">
        <v>0.01</v>
      </c>
      <c r="K121" s="11">
        <v>0.01</v>
      </c>
      <c r="L121" s="11">
        <v>5.0000000000000001E-3</v>
      </c>
      <c r="M121" s="11">
        <v>5.0000000000000001E-3</v>
      </c>
      <c r="N121" s="11"/>
      <c r="O121" s="12">
        <f t="shared" si="173"/>
        <v>0</v>
      </c>
      <c r="P121" s="12">
        <f t="shared" si="302"/>
        <v>0</v>
      </c>
      <c r="Q121" s="12">
        <f t="shared" si="175"/>
        <v>799251.6</v>
      </c>
      <c r="R121" s="12">
        <f t="shared" si="303"/>
        <v>0</v>
      </c>
      <c r="S121" s="12">
        <f t="shared" si="177"/>
        <v>0</v>
      </c>
      <c r="T121" s="12">
        <f t="shared" si="304"/>
        <v>519479</v>
      </c>
      <c r="U121" s="12">
        <f t="shared" si="179"/>
        <v>0</v>
      </c>
      <c r="V121" s="12">
        <f t="shared" si="305"/>
        <v>0</v>
      </c>
      <c r="W121" s="12">
        <f t="shared" si="230"/>
        <v>538320</v>
      </c>
      <c r="X121" s="12">
        <f t="shared" si="181"/>
        <v>0</v>
      </c>
      <c r="Y121" s="12">
        <f t="shared" si="306"/>
        <v>643616.4</v>
      </c>
      <c r="Z121" s="12">
        <f t="shared" si="307"/>
        <v>906945.6</v>
      </c>
      <c r="AA121" s="12">
        <f t="shared" si="308"/>
        <v>2671158.6</v>
      </c>
      <c r="AB121" s="12">
        <f t="shared" si="309"/>
        <v>1994944.5</v>
      </c>
      <c r="AC121" s="12"/>
      <c r="AD121" s="12"/>
      <c r="AE121" s="12"/>
      <c r="AF121" s="12">
        <f t="shared" si="186"/>
        <v>0</v>
      </c>
      <c r="AG121" s="12">
        <f t="shared" si="187"/>
        <v>0</v>
      </c>
      <c r="AH121" s="12">
        <f t="shared" si="188"/>
        <v>0</v>
      </c>
      <c r="AI121" s="12"/>
      <c r="AJ121" s="12"/>
      <c r="AK121" s="12"/>
      <c r="AL121" s="12">
        <f t="shared" si="189"/>
        <v>0</v>
      </c>
      <c r="AM121" s="12">
        <f t="shared" si="190"/>
        <v>0</v>
      </c>
      <c r="AN121" s="12">
        <f t="shared" si="191"/>
        <v>0</v>
      </c>
      <c r="AO121" s="12"/>
      <c r="AP121" s="12"/>
      <c r="AQ121" s="12"/>
      <c r="AR121" s="12">
        <f t="shared" si="192"/>
        <v>0</v>
      </c>
      <c r="AS121" s="12">
        <f t="shared" si="193"/>
        <v>0</v>
      </c>
      <c r="AT121" s="12">
        <f t="shared" si="194"/>
        <v>0</v>
      </c>
      <c r="AU121" s="12">
        <f t="shared" si="195"/>
        <v>0</v>
      </c>
      <c r="AV121" s="12">
        <f t="shared" si="196"/>
        <v>0</v>
      </c>
      <c r="AW121" s="12"/>
      <c r="AX121" s="12">
        <f t="shared" si="197"/>
        <v>0</v>
      </c>
      <c r="AY121" s="12">
        <f t="shared" si="198"/>
        <v>0</v>
      </c>
      <c r="AZ121" s="12">
        <f t="shared" si="199"/>
        <v>0</v>
      </c>
      <c r="BA121" s="12"/>
      <c r="BB121" s="12">
        <f t="shared" si="200"/>
        <v>0</v>
      </c>
      <c r="BC121" s="12">
        <f t="shared" si="201"/>
        <v>0</v>
      </c>
      <c r="BD121" s="12">
        <f t="shared" si="202"/>
        <v>0</v>
      </c>
      <c r="BE121" s="12"/>
      <c r="BF121" s="12">
        <f t="shared" si="203"/>
        <v>0</v>
      </c>
      <c r="BG121" s="12">
        <f t="shared" si="204"/>
        <v>0</v>
      </c>
      <c r="BH121" s="12">
        <f t="shared" si="205"/>
        <v>0</v>
      </c>
      <c r="BI121" s="12">
        <f t="shared" si="206"/>
        <v>0</v>
      </c>
      <c r="BJ121" s="12"/>
      <c r="BK121" s="12">
        <f t="shared" si="207"/>
        <v>0</v>
      </c>
      <c r="BL121" s="12">
        <f t="shared" si="208"/>
        <v>0</v>
      </c>
      <c r="BM121" s="12">
        <f t="shared" si="209"/>
        <v>0</v>
      </c>
      <c r="BN121" s="12"/>
      <c r="BO121" s="12">
        <f t="shared" si="210"/>
        <v>0</v>
      </c>
      <c r="BP121" s="12">
        <f t="shared" si="211"/>
        <v>0</v>
      </c>
      <c r="BQ121" s="12">
        <f t="shared" si="212"/>
        <v>0</v>
      </c>
      <c r="BR121" s="12"/>
      <c r="BS121" s="12">
        <f t="shared" si="213"/>
        <v>0</v>
      </c>
      <c r="BT121" s="12">
        <f t="shared" si="214"/>
        <v>0</v>
      </c>
      <c r="BU121" s="12">
        <f t="shared" si="215"/>
        <v>0</v>
      </c>
      <c r="BV121" s="12">
        <f t="shared" si="216"/>
        <v>0</v>
      </c>
      <c r="BW121" s="12">
        <f t="shared" si="217"/>
        <v>0</v>
      </c>
      <c r="BX121" s="12"/>
      <c r="BY121" s="12">
        <v>130000000</v>
      </c>
      <c r="BZ121" s="12">
        <v>120000000</v>
      </c>
      <c r="CA121" s="12">
        <f>SUMIFS('[1]TIẾN ĐỘ %'!$M$6:$M$1034,'[1]TIẾN ĐỘ %'!$G$6:$G$1034,$A121,'[1]TIẾN ĐỘ %'!$F$6:$F$1034,$E121)</f>
        <v>150000000</v>
      </c>
      <c r="CB121" s="12">
        <f t="shared" si="218"/>
        <v>400000000</v>
      </c>
      <c r="CC121" s="12"/>
      <c r="CD121" s="12"/>
      <c r="CE121" s="12"/>
      <c r="CF121" s="12">
        <f t="shared" si="310"/>
        <v>0</v>
      </c>
      <c r="CG121" s="12">
        <f t="shared" si="311"/>
        <v>400000000</v>
      </c>
      <c r="CH121" s="12"/>
      <c r="CI121" s="12"/>
      <c r="CJ121" s="12"/>
      <c r="CK121" s="12">
        <f t="shared" si="312"/>
        <v>0</v>
      </c>
      <c r="CL121" s="12"/>
      <c r="CM121" s="12"/>
      <c r="CN121" s="12"/>
      <c r="CO121" s="12">
        <f t="shared" si="169"/>
        <v>0</v>
      </c>
      <c r="CP121" s="12">
        <f t="shared" si="170"/>
        <v>0</v>
      </c>
      <c r="CQ121" s="12"/>
      <c r="CR121" s="12">
        <v>0</v>
      </c>
      <c r="CS121" s="12">
        <v>82824000</v>
      </c>
      <c r="CT121" s="12">
        <v>82824000</v>
      </c>
      <c r="CU121" s="12">
        <v>53832000</v>
      </c>
      <c r="CV121" s="12">
        <v>0</v>
      </c>
      <c r="CW121" s="12">
        <v>53832000</v>
      </c>
      <c r="CX121" s="12">
        <v>53832000</v>
      </c>
      <c r="CY121" s="12">
        <f>SUMIFS('[1]DATA THÔ IN'!$P$4:$P$12031,'[1]DATA THÔ IN'!$H$4:$H$12031,$A121,'[1]DATA THÔ IN'!$AC$4:$AC$12031,$E121,'[1]DATA THÔ IN'!$AH$4:$AH$12031,"Tiến độ 1")</f>
        <v>66696000</v>
      </c>
      <c r="CZ121" s="12">
        <f>SUMIFS('[1]DATA THÔ IN'!$P$4:$P$12031,'[1]DATA THÔ IN'!$H$4:$H$12031,$A121,'[1]DATA THÔ IN'!$AC$4:$AC$12031,$E121,'[1]DATA THÔ IN'!$AH$4:$AH$12031,"Tiến độ 2")</f>
        <v>93984000</v>
      </c>
      <c r="DA121" s="12">
        <f>SUMIFS('[1]TIẾN ĐỘ %'!$N$6:$N$1034,'[1]TIẾN ĐỘ %'!$G$6:$G$1034,A121,'[1]TIẾN ĐỘ %'!$F$6:$F$1034,$E121)</f>
        <v>276804000</v>
      </c>
      <c r="DB121" s="12">
        <f t="shared" si="234"/>
        <v>413460000</v>
      </c>
      <c r="DC121" s="12"/>
      <c r="DD121" s="12"/>
      <c r="DE121" s="12"/>
      <c r="DF121" s="12"/>
      <c r="DG121" s="12"/>
      <c r="DH121" s="12"/>
      <c r="DI121" s="12"/>
      <c r="DJ121" s="12"/>
      <c r="DK121" s="12"/>
      <c r="DL121" s="12">
        <f t="shared" si="313"/>
        <v>0</v>
      </c>
      <c r="DM121" s="12">
        <f t="shared" si="314"/>
        <v>413460000</v>
      </c>
      <c r="DN121" s="12"/>
      <c r="DO121" s="12"/>
      <c r="DP121" s="12"/>
      <c r="DQ121" s="12"/>
      <c r="DR121" s="12"/>
      <c r="DS121" s="12"/>
      <c r="DT121" s="12"/>
      <c r="DU121" s="12"/>
      <c r="DV121" s="12"/>
      <c r="DW121" s="12">
        <f t="shared" si="315"/>
        <v>0</v>
      </c>
      <c r="DX121" s="12"/>
      <c r="DY121" s="12"/>
      <c r="DZ121" s="12"/>
      <c r="EA121" s="12"/>
      <c r="EB121" s="12"/>
      <c r="EC121" s="12"/>
      <c r="ED121" s="12"/>
      <c r="EE121" s="12"/>
      <c r="EF121" s="12"/>
      <c r="EG121" s="12">
        <f t="shared" si="171"/>
        <v>0</v>
      </c>
      <c r="EH121" s="12">
        <f t="shared" si="172"/>
        <v>0</v>
      </c>
      <c r="EI121" s="12"/>
      <c r="EJ121" s="15">
        <f t="shared" si="219"/>
        <v>0</v>
      </c>
      <c r="EK121" s="15">
        <f t="shared" si="220"/>
        <v>0.63710769230769226</v>
      </c>
      <c r="EL121" s="15">
        <f t="shared" si="221"/>
        <v>0.63710769230769226</v>
      </c>
      <c r="EM121" s="16">
        <f t="shared" si="261"/>
        <v>0.4486</v>
      </c>
      <c r="EN121" s="16">
        <f t="shared" si="262"/>
        <v>0</v>
      </c>
      <c r="EO121" s="16">
        <f t="shared" si="263"/>
        <v>0.4486</v>
      </c>
      <c r="EP121" s="16">
        <f t="shared" si="238"/>
        <v>0.44463999999999998</v>
      </c>
      <c r="EQ121" s="16">
        <f t="shared" si="239"/>
        <v>0.62656000000000001</v>
      </c>
      <c r="ER121" s="16">
        <f t="shared" si="240"/>
        <v>1.8453599999999999</v>
      </c>
      <c r="ES121" s="16">
        <f t="shared" si="241"/>
        <v>1.03365</v>
      </c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5">
        <f t="shared" si="316"/>
        <v>0</v>
      </c>
      <c r="FP121" s="15">
        <f t="shared" si="317"/>
        <v>0</v>
      </c>
      <c r="FQ121" s="15">
        <f t="shared" si="318"/>
        <v>0</v>
      </c>
      <c r="FR121" s="17">
        <f t="shared" si="222"/>
        <v>0</v>
      </c>
      <c r="FS121" s="17">
        <f t="shared" si="223"/>
        <v>0</v>
      </c>
      <c r="FT121" s="17">
        <f t="shared" si="224"/>
        <v>0</v>
      </c>
      <c r="FU121" s="18">
        <f t="shared" si="225"/>
        <v>0</v>
      </c>
      <c r="FV121" s="18">
        <f t="shared" si="226"/>
        <v>0</v>
      </c>
      <c r="FW121" s="18">
        <f t="shared" si="227"/>
        <v>0</v>
      </c>
      <c r="FX121" s="18">
        <f t="shared" si="228"/>
        <v>0</v>
      </c>
      <c r="FY121" s="18">
        <f t="shared" si="229"/>
        <v>0</v>
      </c>
      <c r="FZ121" s="19"/>
      <c r="GA121" s="36" t="s">
        <v>478</v>
      </c>
      <c r="GB121" s="36"/>
      <c r="GC121" s="37"/>
    </row>
    <row r="122" spans="1:185" hidden="1" x14ac:dyDescent="0.25">
      <c r="A122" s="8" t="s">
        <v>1324</v>
      </c>
      <c r="B122" s="8" t="s">
        <v>711</v>
      </c>
      <c r="C122" s="28" t="s">
        <v>712</v>
      </c>
      <c r="D122" s="28" t="s">
        <v>478</v>
      </c>
      <c r="E122" s="9" t="s">
        <v>52</v>
      </c>
      <c r="F122" s="28" t="s">
        <v>479</v>
      </c>
      <c r="G122" s="28" t="s">
        <v>480</v>
      </c>
      <c r="H122" s="11">
        <v>3.5000000000000003E-2</v>
      </c>
      <c r="I122" s="11"/>
      <c r="J122" s="11">
        <v>0.01</v>
      </c>
      <c r="K122" s="11">
        <v>0.01</v>
      </c>
      <c r="L122" s="11">
        <v>5.0000000000000001E-3</v>
      </c>
      <c r="M122" s="11">
        <v>5.0000000000000001E-3</v>
      </c>
      <c r="N122" s="11"/>
      <c r="O122" s="12">
        <f t="shared" si="173"/>
        <v>0</v>
      </c>
      <c r="P122" s="12">
        <f t="shared" si="302"/>
        <v>360717</v>
      </c>
      <c r="Q122" s="12">
        <f t="shared" si="175"/>
        <v>515657.39999999997</v>
      </c>
      <c r="R122" s="12">
        <f t="shared" si="303"/>
        <v>876374.4</v>
      </c>
      <c r="S122" s="12">
        <f t="shared" si="177"/>
        <v>0</v>
      </c>
      <c r="T122" s="12">
        <f t="shared" si="304"/>
        <v>0</v>
      </c>
      <c r="U122" s="12">
        <f t="shared" si="179"/>
        <v>906907</v>
      </c>
      <c r="V122" s="12">
        <f t="shared" si="305"/>
        <v>906907</v>
      </c>
      <c r="W122" s="12">
        <f t="shared" si="230"/>
        <v>0</v>
      </c>
      <c r="X122" s="12">
        <f t="shared" si="181"/>
        <v>0</v>
      </c>
      <c r="Y122" s="12">
        <f t="shared" si="306"/>
        <v>0</v>
      </c>
      <c r="Z122" s="12">
        <f t="shared" si="307"/>
        <v>0</v>
      </c>
      <c r="AA122" s="12">
        <f t="shared" si="308"/>
        <v>1172764.5</v>
      </c>
      <c r="AB122" s="12">
        <f t="shared" si="309"/>
        <v>1478022.95</v>
      </c>
      <c r="AC122" s="12"/>
      <c r="AD122" s="12"/>
      <c r="AE122" s="12"/>
      <c r="AF122" s="12">
        <f t="shared" si="186"/>
        <v>0</v>
      </c>
      <c r="AG122" s="12">
        <f t="shared" si="187"/>
        <v>0</v>
      </c>
      <c r="AH122" s="12">
        <f t="shared" si="188"/>
        <v>0</v>
      </c>
      <c r="AI122" s="12"/>
      <c r="AJ122" s="12"/>
      <c r="AK122" s="12"/>
      <c r="AL122" s="12">
        <f t="shared" si="189"/>
        <v>0</v>
      </c>
      <c r="AM122" s="12">
        <f t="shared" si="190"/>
        <v>0</v>
      </c>
      <c r="AN122" s="12">
        <f t="shared" si="191"/>
        <v>0</v>
      </c>
      <c r="AO122" s="12"/>
      <c r="AP122" s="12"/>
      <c r="AQ122" s="12"/>
      <c r="AR122" s="12">
        <f t="shared" si="192"/>
        <v>0</v>
      </c>
      <c r="AS122" s="12">
        <f t="shared" si="193"/>
        <v>0</v>
      </c>
      <c r="AT122" s="12">
        <f t="shared" si="194"/>
        <v>0</v>
      </c>
      <c r="AU122" s="12">
        <f t="shared" si="195"/>
        <v>0</v>
      </c>
      <c r="AV122" s="12">
        <f t="shared" si="196"/>
        <v>0</v>
      </c>
      <c r="AW122" s="12"/>
      <c r="AX122" s="12">
        <f t="shared" si="197"/>
        <v>0</v>
      </c>
      <c r="AY122" s="12">
        <f t="shared" si="198"/>
        <v>0</v>
      </c>
      <c r="AZ122" s="12">
        <f t="shared" si="199"/>
        <v>0</v>
      </c>
      <c r="BA122" s="12"/>
      <c r="BB122" s="12">
        <f t="shared" si="200"/>
        <v>0</v>
      </c>
      <c r="BC122" s="12">
        <f t="shared" si="201"/>
        <v>0</v>
      </c>
      <c r="BD122" s="12">
        <f t="shared" si="202"/>
        <v>0</v>
      </c>
      <c r="BE122" s="12"/>
      <c r="BF122" s="12">
        <f t="shared" si="203"/>
        <v>0</v>
      </c>
      <c r="BG122" s="12">
        <f t="shared" si="204"/>
        <v>0</v>
      </c>
      <c r="BH122" s="12">
        <f t="shared" si="205"/>
        <v>0</v>
      </c>
      <c r="BI122" s="12">
        <f t="shared" si="206"/>
        <v>0</v>
      </c>
      <c r="BJ122" s="12"/>
      <c r="BK122" s="12">
        <f t="shared" si="207"/>
        <v>0</v>
      </c>
      <c r="BL122" s="12">
        <f t="shared" si="208"/>
        <v>0</v>
      </c>
      <c r="BM122" s="12">
        <f t="shared" si="209"/>
        <v>0</v>
      </c>
      <c r="BN122" s="12"/>
      <c r="BO122" s="12">
        <f t="shared" si="210"/>
        <v>0</v>
      </c>
      <c r="BP122" s="12">
        <f t="shared" si="211"/>
        <v>0</v>
      </c>
      <c r="BQ122" s="12">
        <f t="shared" si="212"/>
        <v>0</v>
      </c>
      <c r="BR122" s="12"/>
      <c r="BS122" s="12">
        <f t="shared" si="213"/>
        <v>0</v>
      </c>
      <c r="BT122" s="12">
        <f t="shared" si="214"/>
        <v>0</v>
      </c>
      <c r="BU122" s="12">
        <f t="shared" si="215"/>
        <v>0</v>
      </c>
      <c r="BV122" s="12">
        <f t="shared" si="216"/>
        <v>0</v>
      </c>
      <c r="BW122" s="12">
        <f t="shared" si="217"/>
        <v>0</v>
      </c>
      <c r="BX122" s="12"/>
      <c r="BY122" s="12">
        <v>50000000</v>
      </c>
      <c r="BZ122" s="12">
        <v>90000000</v>
      </c>
      <c r="CA122" s="12">
        <f>SUMIFS('[1]TIẾN ĐỘ %'!$M$6:$M$1034,'[1]TIẾN ĐỘ %'!$G$6:$G$1034,$A122,'[1]TIẾN ĐỘ %'!$F$6:$F$1034,$E122)</f>
        <v>120000000</v>
      </c>
      <c r="CB122" s="12">
        <f t="shared" si="218"/>
        <v>260000000</v>
      </c>
      <c r="CC122" s="12"/>
      <c r="CD122" s="12"/>
      <c r="CE122" s="12"/>
      <c r="CF122" s="12">
        <f t="shared" si="310"/>
        <v>0</v>
      </c>
      <c r="CG122" s="12">
        <f t="shared" si="311"/>
        <v>260000000</v>
      </c>
      <c r="CH122" s="12"/>
      <c r="CI122" s="12"/>
      <c r="CJ122" s="12"/>
      <c r="CK122" s="12">
        <f t="shared" si="312"/>
        <v>0</v>
      </c>
      <c r="CL122" s="12"/>
      <c r="CM122" s="12"/>
      <c r="CN122" s="12"/>
      <c r="CO122" s="12">
        <f t="shared" ref="CO122:CO185" si="319">+SUM(CL122:CN122)</f>
        <v>0</v>
      </c>
      <c r="CP122" s="12">
        <f t="shared" ref="CP122:CP185" si="320">+CK122+CO122</f>
        <v>0</v>
      </c>
      <c r="CQ122" s="12"/>
      <c r="CR122" s="12">
        <v>37380000</v>
      </c>
      <c r="CS122" s="12">
        <v>53436000</v>
      </c>
      <c r="CT122" s="12">
        <v>90816000</v>
      </c>
      <c r="CU122" s="12">
        <v>0</v>
      </c>
      <c r="CV122" s="12">
        <v>93980000</v>
      </c>
      <c r="CW122" s="12">
        <v>0</v>
      </c>
      <c r="CX122" s="12">
        <v>93980000</v>
      </c>
      <c r="CY122" s="12">
        <f>SUMIFS('[1]DATA THÔ IN'!$P$4:$P$12031,'[1]DATA THÔ IN'!$H$4:$H$12031,$A122,'[1]DATA THÔ IN'!$AC$4:$AC$12031,$E122,'[1]DATA THÔ IN'!$AH$4:$AH$12031,"Tiến độ 1")</f>
        <v>15024000</v>
      </c>
      <c r="CZ122" s="12">
        <f>SUMIFS('[1]DATA THÔ IN'!$P$4:$P$12031,'[1]DATA THÔ IN'!$H$4:$H$12031,$A122,'[1]DATA THÔ IN'!$AC$4:$AC$12031,$E122,'[1]DATA THÔ IN'!$AH$4:$AH$12031,"Tiến độ 2")</f>
        <v>0</v>
      </c>
      <c r="DA122" s="12">
        <f>SUMIFS('[1]TIẾN ĐỘ %'!$N$6:$N$1034,'[1]TIẾN ĐỘ %'!$G$6:$G$1034,A122,'[1]TIẾN ĐỘ %'!$F$6:$F$1034,$E122)</f>
        <v>121530000</v>
      </c>
      <c r="DB122" s="12">
        <f t="shared" si="234"/>
        <v>306326000</v>
      </c>
      <c r="DC122" s="12"/>
      <c r="DD122" s="12"/>
      <c r="DE122" s="12"/>
      <c r="DF122" s="12"/>
      <c r="DG122" s="12"/>
      <c r="DH122" s="12"/>
      <c r="DI122" s="12"/>
      <c r="DJ122" s="12"/>
      <c r="DK122" s="12"/>
      <c r="DL122" s="12">
        <f t="shared" si="313"/>
        <v>0</v>
      </c>
      <c r="DM122" s="12">
        <f t="shared" si="314"/>
        <v>306326000</v>
      </c>
      <c r="DN122" s="12"/>
      <c r="DO122" s="12"/>
      <c r="DP122" s="12"/>
      <c r="DQ122" s="12"/>
      <c r="DR122" s="12"/>
      <c r="DS122" s="12"/>
      <c r="DT122" s="12"/>
      <c r="DU122" s="12"/>
      <c r="DV122" s="12"/>
      <c r="DW122" s="12">
        <f t="shared" si="315"/>
        <v>0</v>
      </c>
      <c r="DX122" s="12"/>
      <c r="DY122" s="12"/>
      <c r="DZ122" s="12"/>
      <c r="EA122" s="12"/>
      <c r="EB122" s="12"/>
      <c r="EC122" s="12"/>
      <c r="ED122" s="12"/>
      <c r="EE122" s="12"/>
      <c r="EF122" s="12"/>
      <c r="EG122" s="12">
        <f t="shared" ref="EG122:EG185" si="321">+EF122+EC122+DZ122</f>
        <v>0</v>
      </c>
      <c r="EH122" s="12">
        <f t="shared" ref="EH122:EH185" si="322">+EG122+DW122</f>
        <v>0</v>
      </c>
      <c r="EI122" s="12"/>
      <c r="EJ122" s="15">
        <f t="shared" si="219"/>
        <v>0.74760000000000004</v>
      </c>
      <c r="EK122" s="15">
        <f t="shared" si="220"/>
        <v>1.0687199999999999</v>
      </c>
      <c r="EL122" s="15">
        <f t="shared" si="221"/>
        <v>1.8163199999999999</v>
      </c>
      <c r="EM122" s="16">
        <f t="shared" si="261"/>
        <v>0</v>
      </c>
      <c r="EN122" s="16">
        <f t="shared" si="262"/>
        <v>1.0442222222222222</v>
      </c>
      <c r="EO122" s="16">
        <f t="shared" si="263"/>
        <v>1.0442222222222222</v>
      </c>
      <c r="EP122" s="16">
        <f t="shared" si="238"/>
        <v>0.12520000000000001</v>
      </c>
      <c r="EQ122" s="16">
        <f t="shared" si="239"/>
        <v>0</v>
      </c>
      <c r="ER122" s="16">
        <f t="shared" si="240"/>
        <v>1.01275</v>
      </c>
      <c r="ES122" s="16">
        <f t="shared" si="241"/>
        <v>1.178176923076923</v>
      </c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5">
        <f t="shared" si="316"/>
        <v>0</v>
      </c>
      <c r="FP122" s="15">
        <f t="shared" si="317"/>
        <v>0</v>
      </c>
      <c r="FQ122" s="15">
        <f t="shared" si="318"/>
        <v>0</v>
      </c>
      <c r="FR122" s="17">
        <f t="shared" si="222"/>
        <v>0</v>
      </c>
      <c r="FS122" s="17">
        <f t="shared" si="223"/>
        <v>0</v>
      </c>
      <c r="FT122" s="17">
        <f t="shared" si="224"/>
        <v>0</v>
      </c>
      <c r="FU122" s="18">
        <f t="shared" si="225"/>
        <v>0</v>
      </c>
      <c r="FV122" s="18">
        <f t="shared" si="226"/>
        <v>0</v>
      </c>
      <c r="FW122" s="18">
        <f t="shared" si="227"/>
        <v>0</v>
      </c>
      <c r="FX122" s="18">
        <f t="shared" si="228"/>
        <v>0</v>
      </c>
      <c r="FY122" s="18">
        <f t="shared" si="229"/>
        <v>0</v>
      </c>
      <c r="FZ122" s="19"/>
      <c r="GA122" s="36" t="s">
        <v>478</v>
      </c>
      <c r="GB122" s="36"/>
      <c r="GC122" s="37"/>
    </row>
    <row r="123" spans="1:185" hidden="1" x14ac:dyDescent="0.25">
      <c r="A123" s="8" t="s">
        <v>1313</v>
      </c>
      <c r="B123" s="8" t="s">
        <v>970</v>
      </c>
      <c r="C123" s="28" t="s">
        <v>971</v>
      </c>
      <c r="D123" s="28" t="s">
        <v>478</v>
      </c>
      <c r="E123" s="9" t="s">
        <v>52</v>
      </c>
      <c r="F123" s="28" t="s">
        <v>494</v>
      </c>
      <c r="G123" s="28" t="s">
        <v>480</v>
      </c>
      <c r="H123" s="11">
        <v>3.5000000000000003E-2</v>
      </c>
      <c r="I123" s="11"/>
      <c r="J123" s="11">
        <v>0.01</v>
      </c>
      <c r="K123" s="11">
        <v>0.01</v>
      </c>
      <c r="L123" s="11">
        <v>5.0000000000000001E-3</v>
      </c>
      <c r="M123" s="11">
        <v>5.0000000000000001E-3</v>
      </c>
      <c r="N123" s="11"/>
      <c r="O123" s="12">
        <f t="shared" si="173"/>
        <v>0</v>
      </c>
      <c r="P123" s="12">
        <f t="shared" si="302"/>
        <v>0</v>
      </c>
      <c r="Q123" s="12">
        <f t="shared" si="175"/>
        <v>909030</v>
      </c>
      <c r="R123" s="12">
        <f t="shared" si="303"/>
        <v>909030</v>
      </c>
      <c r="S123" s="12">
        <f t="shared" si="177"/>
        <v>0</v>
      </c>
      <c r="T123" s="12">
        <f t="shared" si="304"/>
        <v>0</v>
      </c>
      <c r="U123" s="12">
        <f t="shared" si="179"/>
        <v>1522770</v>
      </c>
      <c r="V123" s="12">
        <f t="shared" si="305"/>
        <v>1522770</v>
      </c>
      <c r="W123" s="12">
        <f t="shared" si="230"/>
        <v>0</v>
      </c>
      <c r="X123" s="12">
        <f t="shared" si="181"/>
        <v>0</v>
      </c>
      <c r="Y123" s="12">
        <f t="shared" si="306"/>
        <v>0</v>
      </c>
      <c r="Z123" s="12">
        <f t="shared" si="307"/>
        <v>0</v>
      </c>
      <c r="AA123" s="12">
        <f t="shared" si="308"/>
        <v>0</v>
      </c>
      <c r="AB123" s="12">
        <f t="shared" si="309"/>
        <v>0</v>
      </c>
      <c r="AC123" s="12"/>
      <c r="AD123" s="12"/>
      <c r="AE123" s="12"/>
      <c r="AF123" s="12">
        <f t="shared" si="186"/>
        <v>0</v>
      </c>
      <c r="AG123" s="12">
        <f t="shared" si="187"/>
        <v>0</v>
      </c>
      <c r="AH123" s="12">
        <f t="shared" si="188"/>
        <v>0</v>
      </c>
      <c r="AI123" s="12"/>
      <c r="AJ123" s="12"/>
      <c r="AK123" s="12"/>
      <c r="AL123" s="12">
        <f t="shared" si="189"/>
        <v>0</v>
      </c>
      <c r="AM123" s="12">
        <f t="shared" si="190"/>
        <v>0</v>
      </c>
      <c r="AN123" s="12">
        <f t="shared" si="191"/>
        <v>0</v>
      </c>
      <c r="AO123" s="12"/>
      <c r="AP123" s="12"/>
      <c r="AQ123" s="12"/>
      <c r="AR123" s="12">
        <f t="shared" si="192"/>
        <v>0</v>
      </c>
      <c r="AS123" s="12">
        <f t="shared" si="193"/>
        <v>0</v>
      </c>
      <c r="AT123" s="12">
        <f t="shared" si="194"/>
        <v>0</v>
      </c>
      <c r="AU123" s="12">
        <f t="shared" si="195"/>
        <v>0</v>
      </c>
      <c r="AV123" s="12">
        <f t="shared" si="196"/>
        <v>0</v>
      </c>
      <c r="AW123" s="12"/>
      <c r="AX123" s="12">
        <f t="shared" si="197"/>
        <v>0</v>
      </c>
      <c r="AY123" s="12">
        <f t="shared" si="198"/>
        <v>0</v>
      </c>
      <c r="AZ123" s="12">
        <f t="shared" si="199"/>
        <v>0</v>
      </c>
      <c r="BA123" s="12"/>
      <c r="BB123" s="12">
        <f t="shared" si="200"/>
        <v>0</v>
      </c>
      <c r="BC123" s="12">
        <f t="shared" si="201"/>
        <v>0</v>
      </c>
      <c r="BD123" s="12">
        <f t="shared" si="202"/>
        <v>0</v>
      </c>
      <c r="BE123" s="12"/>
      <c r="BF123" s="12">
        <f t="shared" si="203"/>
        <v>0</v>
      </c>
      <c r="BG123" s="12">
        <f t="shared" si="204"/>
        <v>0</v>
      </c>
      <c r="BH123" s="12">
        <f t="shared" si="205"/>
        <v>0</v>
      </c>
      <c r="BI123" s="12">
        <f t="shared" si="206"/>
        <v>0</v>
      </c>
      <c r="BJ123" s="12"/>
      <c r="BK123" s="12">
        <f t="shared" si="207"/>
        <v>0</v>
      </c>
      <c r="BL123" s="12">
        <f t="shared" si="208"/>
        <v>0</v>
      </c>
      <c r="BM123" s="12">
        <f t="shared" si="209"/>
        <v>0</v>
      </c>
      <c r="BN123" s="12"/>
      <c r="BO123" s="12">
        <f t="shared" si="210"/>
        <v>0</v>
      </c>
      <c r="BP123" s="12">
        <f t="shared" si="211"/>
        <v>0</v>
      </c>
      <c r="BQ123" s="12">
        <f t="shared" si="212"/>
        <v>0</v>
      </c>
      <c r="BR123" s="12"/>
      <c r="BS123" s="12">
        <f t="shared" si="213"/>
        <v>0</v>
      </c>
      <c r="BT123" s="12">
        <f t="shared" si="214"/>
        <v>0</v>
      </c>
      <c r="BU123" s="12">
        <f t="shared" si="215"/>
        <v>0</v>
      </c>
      <c r="BV123" s="12">
        <f t="shared" si="216"/>
        <v>0</v>
      </c>
      <c r="BW123" s="12">
        <f t="shared" si="217"/>
        <v>0</v>
      </c>
      <c r="BX123" s="12"/>
      <c r="BY123" s="12">
        <v>60000000</v>
      </c>
      <c r="BZ123" s="12">
        <v>90000000</v>
      </c>
      <c r="CA123" s="12">
        <f>SUMIFS('[1]TIẾN ĐỘ %'!$M$6:$M$1034,'[1]TIẾN ĐỘ %'!$G$6:$G$1034,$A123,'[1]TIẾN ĐỘ %'!$F$6:$F$1034,$E123)</f>
        <v>140000000</v>
      </c>
      <c r="CB123" s="12">
        <f t="shared" si="218"/>
        <v>290000000</v>
      </c>
      <c r="CC123" s="12"/>
      <c r="CD123" s="12"/>
      <c r="CE123" s="12"/>
      <c r="CF123" s="12">
        <f t="shared" si="310"/>
        <v>0</v>
      </c>
      <c r="CG123" s="12">
        <f t="shared" si="311"/>
        <v>290000000</v>
      </c>
      <c r="CH123" s="12"/>
      <c r="CI123" s="12"/>
      <c r="CJ123" s="12"/>
      <c r="CK123" s="12">
        <f t="shared" si="312"/>
        <v>0</v>
      </c>
      <c r="CL123" s="12"/>
      <c r="CM123" s="12"/>
      <c r="CN123" s="12"/>
      <c r="CO123" s="12">
        <f t="shared" si="319"/>
        <v>0</v>
      </c>
      <c r="CP123" s="12">
        <f t="shared" si="320"/>
        <v>0</v>
      </c>
      <c r="CQ123" s="12"/>
      <c r="CR123" s="12">
        <v>0</v>
      </c>
      <c r="CS123" s="12">
        <v>94200000</v>
      </c>
      <c r="CT123" s="12">
        <v>94200000</v>
      </c>
      <c r="CU123" s="12">
        <v>0</v>
      </c>
      <c r="CV123" s="12">
        <v>157800000</v>
      </c>
      <c r="CW123" s="12">
        <v>0</v>
      </c>
      <c r="CX123" s="12">
        <v>157800000</v>
      </c>
      <c r="CY123" s="12">
        <f>SUMIFS('[1]DATA THÔ IN'!$P$4:$P$12031,'[1]DATA THÔ IN'!$H$4:$H$12031,$A123,'[1]DATA THÔ IN'!$AC$4:$AC$12031,$E123,'[1]DATA THÔ IN'!$AH$4:$AH$12031,"Tiến độ 1")</f>
        <v>0</v>
      </c>
      <c r="CZ123" s="12">
        <f>SUMIFS('[1]DATA THÔ IN'!$P$4:$P$12031,'[1]DATA THÔ IN'!$H$4:$H$12031,$A123,'[1]DATA THÔ IN'!$AC$4:$AC$12031,$E123,'[1]DATA THÔ IN'!$AH$4:$AH$12031,"Tiến độ 2")</f>
        <v>0</v>
      </c>
      <c r="DA123" s="12">
        <f>SUMIFS('[1]TIẾN ĐỘ %'!$N$6:$N$1034,'[1]TIẾN ĐỘ %'!$G$6:$G$1034,A123,'[1]TIẾN ĐỘ %'!$F$6:$F$1034,$E123)</f>
        <v>0</v>
      </c>
      <c r="DB123" s="12">
        <f t="shared" si="234"/>
        <v>252000000</v>
      </c>
      <c r="DC123" s="12"/>
      <c r="DD123" s="12"/>
      <c r="DE123" s="12"/>
      <c r="DF123" s="12"/>
      <c r="DG123" s="12"/>
      <c r="DH123" s="12"/>
      <c r="DI123" s="12"/>
      <c r="DJ123" s="12"/>
      <c r="DK123" s="12"/>
      <c r="DL123" s="12">
        <f t="shared" si="313"/>
        <v>0</v>
      </c>
      <c r="DM123" s="12">
        <f t="shared" si="314"/>
        <v>252000000</v>
      </c>
      <c r="DN123" s="12"/>
      <c r="DO123" s="12"/>
      <c r="DP123" s="12"/>
      <c r="DQ123" s="12"/>
      <c r="DR123" s="12"/>
      <c r="DS123" s="12"/>
      <c r="DT123" s="12"/>
      <c r="DU123" s="12"/>
      <c r="DV123" s="12"/>
      <c r="DW123" s="12">
        <f t="shared" si="315"/>
        <v>0</v>
      </c>
      <c r="DX123" s="12"/>
      <c r="DY123" s="12"/>
      <c r="DZ123" s="12"/>
      <c r="EA123" s="12"/>
      <c r="EB123" s="12"/>
      <c r="EC123" s="12"/>
      <c r="ED123" s="12"/>
      <c r="EE123" s="12"/>
      <c r="EF123" s="12"/>
      <c r="EG123" s="12">
        <f t="shared" si="321"/>
        <v>0</v>
      </c>
      <c r="EH123" s="12">
        <f t="shared" si="322"/>
        <v>0</v>
      </c>
      <c r="EI123" s="12"/>
      <c r="EJ123" s="15">
        <f t="shared" si="219"/>
        <v>0</v>
      </c>
      <c r="EK123" s="15">
        <f t="shared" si="220"/>
        <v>1.57</v>
      </c>
      <c r="EL123" s="15">
        <f t="shared" si="221"/>
        <v>1.57</v>
      </c>
      <c r="EM123" s="16">
        <f t="shared" si="261"/>
        <v>0</v>
      </c>
      <c r="EN123" s="16">
        <f t="shared" si="262"/>
        <v>1.7533333333333334</v>
      </c>
      <c r="EO123" s="16">
        <f t="shared" si="263"/>
        <v>1.7533333333333334</v>
      </c>
      <c r="EP123" s="16">
        <f t="shared" si="238"/>
        <v>0</v>
      </c>
      <c r="EQ123" s="16">
        <f t="shared" si="239"/>
        <v>0</v>
      </c>
      <c r="ER123" s="16">
        <f t="shared" si="240"/>
        <v>0</v>
      </c>
      <c r="ES123" s="16">
        <f t="shared" si="241"/>
        <v>0.86896551724137927</v>
      </c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5">
        <f t="shared" si="316"/>
        <v>0</v>
      </c>
      <c r="FP123" s="15">
        <f t="shared" si="317"/>
        <v>0</v>
      </c>
      <c r="FQ123" s="15">
        <f t="shared" si="318"/>
        <v>0</v>
      </c>
      <c r="FR123" s="17">
        <f t="shared" si="222"/>
        <v>0</v>
      </c>
      <c r="FS123" s="17">
        <f t="shared" si="223"/>
        <v>0</v>
      </c>
      <c r="FT123" s="17">
        <f t="shared" si="224"/>
        <v>0</v>
      </c>
      <c r="FU123" s="18">
        <f t="shared" si="225"/>
        <v>0</v>
      </c>
      <c r="FV123" s="18">
        <f t="shared" si="226"/>
        <v>0</v>
      </c>
      <c r="FW123" s="18">
        <f t="shared" si="227"/>
        <v>0</v>
      </c>
      <c r="FX123" s="18">
        <f t="shared" si="228"/>
        <v>0</v>
      </c>
      <c r="FY123" s="18">
        <f t="shared" si="229"/>
        <v>0</v>
      </c>
      <c r="FZ123" s="19"/>
      <c r="GA123" s="36" t="s">
        <v>478</v>
      </c>
      <c r="GB123" s="36"/>
      <c r="GC123" s="37"/>
    </row>
    <row r="124" spans="1:185" hidden="1" x14ac:dyDescent="0.25">
      <c r="A124" s="8" t="s">
        <v>1264</v>
      </c>
      <c r="B124" s="8" t="s">
        <v>53</v>
      </c>
      <c r="C124" s="28" t="s">
        <v>54</v>
      </c>
      <c r="D124" s="28" t="s">
        <v>55</v>
      </c>
      <c r="E124" s="9" t="s">
        <v>52</v>
      </c>
      <c r="F124" s="28" t="s">
        <v>56</v>
      </c>
      <c r="G124" s="28" t="s">
        <v>57</v>
      </c>
      <c r="H124" s="11">
        <v>3.5000000000000003E-2</v>
      </c>
      <c r="I124" s="11"/>
      <c r="J124" s="11">
        <v>0.01</v>
      </c>
      <c r="K124" s="11">
        <v>0.01</v>
      </c>
      <c r="L124" s="11">
        <v>5.0000000000000001E-3</v>
      </c>
      <c r="M124" s="11">
        <v>5.0000000000000001E-3</v>
      </c>
      <c r="N124" s="11"/>
      <c r="O124" s="12">
        <f t="shared" si="173"/>
        <v>0</v>
      </c>
      <c r="P124" s="12">
        <f t="shared" si="302"/>
        <v>981636.6</v>
      </c>
      <c r="Q124" s="12">
        <f t="shared" si="175"/>
        <v>0</v>
      </c>
      <c r="R124" s="12">
        <f t="shared" si="303"/>
        <v>2434810.8000000003</v>
      </c>
      <c r="S124" s="12">
        <f t="shared" si="177"/>
        <v>0</v>
      </c>
      <c r="T124" s="12">
        <f t="shared" si="304"/>
        <v>1263031</v>
      </c>
      <c r="U124" s="12">
        <f t="shared" si="179"/>
        <v>0</v>
      </c>
      <c r="V124" s="12">
        <f t="shared" si="305"/>
        <v>2428673</v>
      </c>
      <c r="W124" s="12">
        <f t="shared" si="230"/>
        <v>1308840</v>
      </c>
      <c r="X124" s="12">
        <f t="shared" si="181"/>
        <v>0</v>
      </c>
      <c r="Y124" s="12">
        <f t="shared" si="306"/>
        <v>0</v>
      </c>
      <c r="Z124" s="12">
        <f t="shared" si="307"/>
        <v>0</v>
      </c>
      <c r="AA124" s="12">
        <f t="shared" si="308"/>
        <v>2906695.8</v>
      </c>
      <c r="AB124" s="12">
        <f t="shared" si="309"/>
        <v>3885090</v>
      </c>
      <c r="AC124" s="12"/>
      <c r="AD124" s="12"/>
      <c r="AE124" s="12"/>
      <c r="AF124" s="12">
        <f t="shared" si="186"/>
        <v>0</v>
      </c>
      <c r="AG124" s="12">
        <f t="shared" si="187"/>
        <v>0</v>
      </c>
      <c r="AH124" s="12">
        <f t="shared" si="188"/>
        <v>0</v>
      </c>
      <c r="AI124" s="12"/>
      <c r="AJ124" s="12"/>
      <c r="AK124" s="12"/>
      <c r="AL124" s="12">
        <f t="shared" si="189"/>
        <v>0</v>
      </c>
      <c r="AM124" s="12">
        <f t="shared" si="190"/>
        <v>0</v>
      </c>
      <c r="AN124" s="12">
        <f t="shared" si="191"/>
        <v>0</v>
      </c>
      <c r="AO124" s="12"/>
      <c r="AP124" s="12"/>
      <c r="AQ124" s="12"/>
      <c r="AR124" s="12">
        <f t="shared" si="192"/>
        <v>0</v>
      </c>
      <c r="AS124" s="12">
        <f t="shared" si="193"/>
        <v>0</v>
      </c>
      <c r="AT124" s="12">
        <f t="shared" si="194"/>
        <v>0</v>
      </c>
      <c r="AU124" s="12">
        <f t="shared" si="195"/>
        <v>0</v>
      </c>
      <c r="AV124" s="12">
        <f t="shared" si="196"/>
        <v>0</v>
      </c>
      <c r="AW124" s="12"/>
      <c r="AX124" s="12">
        <f t="shared" si="197"/>
        <v>0</v>
      </c>
      <c r="AY124" s="12">
        <f t="shared" si="198"/>
        <v>0</v>
      </c>
      <c r="AZ124" s="12">
        <f t="shared" si="199"/>
        <v>0</v>
      </c>
      <c r="BA124" s="12"/>
      <c r="BB124" s="12">
        <f t="shared" si="200"/>
        <v>0</v>
      </c>
      <c r="BC124" s="12">
        <f t="shared" si="201"/>
        <v>0</v>
      </c>
      <c r="BD124" s="12">
        <f t="shared" si="202"/>
        <v>0</v>
      </c>
      <c r="BE124" s="12"/>
      <c r="BF124" s="12">
        <f t="shared" si="203"/>
        <v>0</v>
      </c>
      <c r="BG124" s="12">
        <f t="shared" si="204"/>
        <v>0</v>
      </c>
      <c r="BH124" s="12">
        <f t="shared" si="205"/>
        <v>0</v>
      </c>
      <c r="BI124" s="12">
        <f t="shared" si="206"/>
        <v>0</v>
      </c>
      <c r="BJ124" s="12"/>
      <c r="BK124" s="12">
        <f t="shared" si="207"/>
        <v>0</v>
      </c>
      <c r="BL124" s="12">
        <f t="shared" si="208"/>
        <v>0</v>
      </c>
      <c r="BM124" s="12">
        <f t="shared" si="209"/>
        <v>0</v>
      </c>
      <c r="BN124" s="12"/>
      <c r="BO124" s="12">
        <f t="shared" si="210"/>
        <v>0</v>
      </c>
      <c r="BP124" s="12">
        <f t="shared" si="211"/>
        <v>0</v>
      </c>
      <c r="BQ124" s="12">
        <f t="shared" si="212"/>
        <v>0</v>
      </c>
      <c r="BR124" s="12"/>
      <c r="BS124" s="12">
        <f t="shared" si="213"/>
        <v>0</v>
      </c>
      <c r="BT124" s="12">
        <f t="shared" si="214"/>
        <v>0</v>
      </c>
      <c r="BU124" s="12">
        <f t="shared" si="215"/>
        <v>0</v>
      </c>
      <c r="BV124" s="12">
        <f t="shared" si="216"/>
        <v>0</v>
      </c>
      <c r="BW124" s="12">
        <f t="shared" si="217"/>
        <v>0</v>
      </c>
      <c r="BX124" s="12"/>
      <c r="BY124" s="12">
        <v>250000000</v>
      </c>
      <c r="BZ124" s="12">
        <v>250000000</v>
      </c>
      <c r="CA124" s="12">
        <f>SUMIFS('[1]TIẾN ĐỘ %'!$M$6:$M$1034,'[1]TIẾN ĐỘ %'!$G$6:$G$1034,$A124,'[1]TIẾN ĐỘ %'!$F$6:$F$1034,$E124)</f>
        <v>300000000</v>
      </c>
      <c r="CB124" s="12">
        <f t="shared" si="218"/>
        <v>800000000</v>
      </c>
      <c r="CC124" s="12"/>
      <c r="CD124" s="12"/>
      <c r="CE124" s="12"/>
      <c r="CF124" s="12">
        <f t="shared" si="310"/>
        <v>0</v>
      </c>
      <c r="CG124" s="12">
        <f t="shared" si="311"/>
        <v>800000000</v>
      </c>
      <c r="CH124" s="12"/>
      <c r="CI124" s="12"/>
      <c r="CJ124" s="12"/>
      <c r="CK124" s="12">
        <f t="shared" si="312"/>
        <v>0</v>
      </c>
      <c r="CL124" s="12"/>
      <c r="CM124" s="12"/>
      <c r="CN124" s="12"/>
      <c r="CO124" s="12">
        <f t="shared" si="319"/>
        <v>0</v>
      </c>
      <c r="CP124" s="12">
        <f t="shared" si="320"/>
        <v>0</v>
      </c>
      <c r="CQ124" s="12"/>
      <c r="CR124" s="12">
        <v>101724000</v>
      </c>
      <c r="CS124" s="12">
        <v>50364000</v>
      </c>
      <c r="CT124" s="12">
        <v>252312000</v>
      </c>
      <c r="CU124" s="12">
        <v>130884000</v>
      </c>
      <c r="CV124" s="12">
        <v>0</v>
      </c>
      <c r="CW124" s="12">
        <v>130884000</v>
      </c>
      <c r="CX124" s="12">
        <v>251676000</v>
      </c>
      <c r="CY124" s="12">
        <f>SUMIFS('[1]DATA THÔ IN'!$P$4:$P$12031,'[1]DATA THÔ IN'!$H$4:$H$12031,$A124,'[1]DATA THÔ IN'!$AC$4:$AC$12031,$E124,'[1]DATA THÔ IN'!$AH$4:$AH$12031,"Tiến độ 1")</f>
        <v>0</v>
      </c>
      <c r="CZ124" s="12">
        <f>SUMIFS('[1]DATA THÔ IN'!$P$4:$P$12031,'[1]DATA THÔ IN'!$H$4:$H$12031,$A124,'[1]DATA THÔ IN'!$AC$4:$AC$12031,$E124,'[1]DATA THÔ IN'!$AH$4:$AH$12031,"Tiến độ 2")</f>
        <v>0</v>
      </c>
      <c r="DA124" s="12">
        <f>SUMIFS('[1]TIẾN ĐỘ %'!$N$6:$N$1034,'[1]TIẾN ĐỘ %'!$G$6:$G$1034,A124,'[1]TIẾN ĐỘ %'!$F$6:$F$1034,$E124)</f>
        <v>301212000</v>
      </c>
      <c r="DB124" s="12">
        <f t="shared" si="234"/>
        <v>805200000</v>
      </c>
      <c r="DC124" s="12"/>
      <c r="DD124" s="12"/>
      <c r="DE124" s="12"/>
      <c r="DF124" s="12"/>
      <c r="DG124" s="12"/>
      <c r="DH124" s="12"/>
      <c r="DI124" s="12"/>
      <c r="DJ124" s="12"/>
      <c r="DK124" s="12"/>
      <c r="DL124" s="12">
        <f t="shared" si="313"/>
        <v>0</v>
      </c>
      <c r="DM124" s="12">
        <f t="shared" si="314"/>
        <v>805200000</v>
      </c>
      <c r="DN124" s="12"/>
      <c r="DO124" s="12"/>
      <c r="DP124" s="12"/>
      <c r="DQ124" s="12"/>
      <c r="DR124" s="12"/>
      <c r="DS124" s="12"/>
      <c r="DT124" s="12"/>
      <c r="DU124" s="12"/>
      <c r="DV124" s="12"/>
      <c r="DW124" s="12">
        <f t="shared" si="315"/>
        <v>0</v>
      </c>
      <c r="DX124" s="12"/>
      <c r="DY124" s="12"/>
      <c r="DZ124" s="12"/>
      <c r="EA124" s="12"/>
      <c r="EB124" s="12"/>
      <c r="EC124" s="12"/>
      <c r="ED124" s="12"/>
      <c r="EE124" s="12"/>
      <c r="EF124" s="12"/>
      <c r="EG124" s="12">
        <f t="shared" si="321"/>
        <v>0</v>
      </c>
      <c r="EH124" s="12">
        <f t="shared" si="322"/>
        <v>0</v>
      </c>
      <c r="EI124" s="12"/>
      <c r="EJ124" s="15">
        <f t="shared" si="219"/>
        <v>0.40689599999999998</v>
      </c>
      <c r="EK124" s="15">
        <f t="shared" si="220"/>
        <v>0.201456</v>
      </c>
      <c r="EL124" s="15">
        <f t="shared" si="221"/>
        <v>1.0092479999999999</v>
      </c>
      <c r="EM124" s="16">
        <f t="shared" si="261"/>
        <v>0.523536</v>
      </c>
      <c r="EN124" s="16">
        <f t="shared" si="262"/>
        <v>0</v>
      </c>
      <c r="EO124" s="16">
        <f t="shared" si="263"/>
        <v>1.006704</v>
      </c>
      <c r="EP124" s="16">
        <f t="shared" si="238"/>
        <v>0</v>
      </c>
      <c r="EQ124" s="16">
        <f t="shared" si="239"/>
        <v>0</v>
      </c>
      <c r="ER124" s="16">
        <f t="shared" si="240"/>
        <v>1.00404</v>
      </c>
      <c r="ES124" s="16">
        <f t="shared" si="241"/>
        <v>1.0065</v>
      </c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5">
        <f t="shared" si="316"/>
        <v>0</v>
      </c>
      <c r="FP124" s="15">
        <f t="shared" si="317"/>
        <v>0</v>
      </c>
      <c r="FQ124" s="15">
        <f t="shared" si="318"/>
        <v>0</v>
      </c>
      <c r="FR124" s="17">
        <f t="shared" si="222"/>
        <v>0</v>
      </c>
      <c r="FS124" s="17">
        <f t="shared" si="223"/>
        <v>0</v>
      </c>
      <c r="FT124" s="17">
        <f t="shared" si="224"/>
        <v>0</v>
      </c>
      <c r="FU124" s="18">
        <f t="shared" si="225"/>
        <v>0</v>
      </c>
      <c r="FV124" s="18">
        <f t="shared" si="226"/>
        <v>0</v>
      </c>
      <c r="FW124" s="18">
        <f t="shared" si="227"/>
        <v>0</v>
      </c>
      <c r="FX124" s="18">
        <f t="shared" si="228"/>
        <v>0</v>
      </c>
      <c r="FY124" s="18">
        <f t="shared" si="229"/>
        <v>0</v>
      </c>
      <c r="FZ124" s="19"/>
      <c r="GA124" s="36" t="str">
        <f>D124</f>
        <v>Phan Thiện Đương</v>
      </c>
      <c r="GB124" s="36"/>
      <c r="GC124" s="37"/>
    </row>
    <row r="125" spans="1:185" hidden="1" x14ac:dyDescent="0.25">
      <c r="A125" s="8" t="s">
        <v>1267</v>
      </c>
      <c r="B125" s="8" t="s">
        <v>65</v>
      </c>
      <c r="C125" s="28" t="s">
        <v>66</v>
      </c>
      <c r="D125" s="28" t="s">
        <v>1391</v>
      </c>
      <c r="E125" s="9" t="s">
        <v>52</v>
      </c>
      <c r="F125" s="28" t="s">
        <v>67</v>
      </c>
      <c r="G125" s="28" t="s">
        <v>57</v>
      </c>
      <c r="H125" s="11">
        <v>3.5000000000000003E-2</v>
      </c>
      <c r="I125" s="11"/>
      <c r="J125" s="11">
        <v>0.01</v>
      </c>
      <c r="K125" s="11">
        <v>0.01</v>
      </c>
      <c r="L125" s="11">
        <v>5.0000000000000001E-3</v>
      </c>
      <c r="M125" s="11">
        <v>5.0000000000000001E-3</v>
      </c>
      <c r="N125" s="11"/>
      <c r="O125" s="12">
        <f t="shared" si="173"/>
        <v>0</v>
      </c>
      <c r="P125" s="12">
        <f t="shared" si="302"/>
        <v>0</v>
      </c>
      <c r="Q125" s="12">
        <f t="shared" si="175"/>
        <v>0</v>
      </c>
      <c r="R125" s="12">
        <f t="shared" si="303"/>
        <v>0</v>
      </c>
      <c r="S125" s="12">
        <f t="shared" si="177"/>
        <v>0</v>
      </c>
      <c r="T125" s="12">
        <f t="shared" si="304"/>
        <v>0</v>
      </c>
      <c r="U125" s="12">
        <f t="shared" si="179"/>
        <v>0</v>
      </c>
      <c r="V125" s="12">
        <f t="shared" si="305"/>
        <v>0</v>
      </c>
      <c r="W125" s="12">
        <f t="shared" si="230"/>
        <v>0</v>
      </c>
      <c r="X125" s="12">
        <f t="shared" si="181"/>
        <v>0</v>
      </c>
      <c r="Y125" s="12">
        <f t="shared" si="306"/>
        <v>0</v>
      </c>
      <c r="Z125" s="12">
        <f t="shared" si="307"/>
        <v>0</v>
      </c>
      <c r="AA125" s="12">
        <f t="shared" si="308"/>
        <v>0</v>
      </c>
      <c r="AB125" s="12">
        <f t="shared" si="309"/>
        <v>0</v>
      </c>
      <c r="AC125" s="12"/>
      <c r="AD125" s="12"/>
      <c r="AE125" s="12"/>
      <c r="AF125" s="12">
        <f t="shared" si="186"/>
        <v>0</v>
      </c>
      <c r="AG125" s="12">
        <f t="shared" si="187"/>
        <v>0</v>
      </c>
      <c r="AH125" s="12">
        <f t="shared" si="188"/>
        <v>0</v>
      </c>
      <c r="AI125" s="12"/>
      <c r="AJ125" s="12"/>
      <c r="AK125" s="12"/>
      <c r="AL125" s="12">
        <f t="shared" si="189"/>
        <v>0</v>
      </c>
      <c r="AM125" s="12">
        <f t="shared" si="190"/>
        <v>0</v>
      </c>
      <c r="AN125" s="12">
        <f t="shared" si="191"/>
        <v>0</v>
      </c>
      <c r="AO125" s="12"/>
      <c r="AP125" s="12"/>
      <c r="AQ125" s="12"/>
      <c r="AR125" s="12">
        <f t="shared" si="192"/>
        <v>0</v>
      </c>
      <c r="AS125" s="12">
        <f t="shared" si="193"/>
        <v>0</v>
      </c>
      <c r="AT125" s="12">
        <f t="shared" si="194"/>
        <v>0</v>
      </c>
      <c r="AU125" s="12">
        <f t="shared" si="195"/>
        <v>0</v>
      </c>
      <c r="AV125" s="12">
        <f t="shared" si="196"/>
        <v>0</v>
      </c>
      <c r="AW125" s="12"/>
      <c r="AX125" s="12">
        <f t="shared" si="197"/>
        <v>0</v>
      </c>
      <c r="AY125" s="12">
        <f t="shared" si="198"/>
        <v>0</v>
      </c>
      <c r="AZ125" s="12">
        <f t="shared" si="199"/>
        <v>0</v>
      </c>
      <c r="BA125" s="12"/>
      <c r="BB125" s="12">
        <f t="shared" si="200"/>
        <v>0</v>
      </c>
      <c r="BC125" s="12">
        <f t="shared" si="201"/>
        <v>0</v>
      </c>
      <c r="BD125" s="12">
        <f t="shared" si="202"/>
        <v>0</v>
      </c>
      <c r="BE125" s="12"/>
      <c r="BF125" s="12">
        <f t="shared" si="203"/>
        <v>0</v>
      </c>
      <c r="BG125" s="12">
        <f t="shared" si="204"/>
        <v>0</v>
      </c>
      <c r="BH125" s="12">
        <f t="shared" si="205"/>
        <v>0</v>
      </c>
      <c r="BI125" s="12">
        <f t="shared" si="206"/>
        <v>0</v>
      </c>
      <c r="BJ125" s="12"/>
      <c r="BK125" s="12">
        <f t="shared" si="207"/>
        <v>0</v>
      </c>
      <c r="BL125" s="12">
        <f t="shared" si="208"/>
        <v>0</v>
      </c>
      <c r="BM125" s="12">
        <f t="shared" si="209"/>
        <v>0</v>
      </c>
      <c r="BN125" s="12"/>
      <c r="BO125" s="12">
        <f t="shared" si="210"/>
        <v>0</v>
      </c>
      <c r="BP125" s="12">
        <f t="shared" si="211"/>
        <v>0</v>
      </c>
      <c r="BQ125" s="12">
        <f t="shared" si="212"/>
        <v>0</v>
      </c>
      <c r="BR125" s="12"/>
      <c r="BS125" s="12">
        <f t="shared" si="213"/>
        <v>0</v>
      </c>
      <c r="BT125" s="12">
        <f t="shared" si="214"/>
        <v>0</v>
      </c>
      <c r="BU125" s="12">
        <f t="shared" si="215"/>
        <v>0</v>
      </c>
      <c r="BV125" s="12">
        <f t="shared" si="216"/>
        <v>0</v>
      </c>
      <c r="BW125" s="12">
        <f t="shared" si="217"/>
        <v>0</v>
      </c>
      <c r="BX125" s="12"/>
      <c r="BY125" s="12">
        <v>0</v>
      </c>
      <c r="BZ125" s="12">
        <v>0</v>
      </c>
      <c r="CA125" s="12">
        <f>SUMIFS('[1]TIẾN ĐỘ %'!$M$6:$M$1034,'[1]TIẾN ĐỘ %'!$G$6:$G$1034,$A125,'[1]TIẾN ĐỘ %'!$F$6:$F$1034,$E125)</f>
        <v>0</v>
      </c>
      <c r="CB125" s="12">
        <f t="shared" si="218"/>
        <v>0</v>
      </c>
      <c r="CC125" s="12"/>
      <c r="CD125" s="12"/>
      <c r="CE125" s="12"/>
      <c r="CF125" s="12"/>
      <c r="CG125" s="12"/>
      <c r="CH125" s="12"/>
      <c r="CI125" s="12"/>
      <c r="CJ125" s="12"/>
      <c r="CK125" s="12">
        <f t="shared" si="312"/>
        <v>0</v>
      </c>
      <c r="CL125" s="12"/>
      <c r="CM125" s="12"/>
      <c r="CN125" s="12"/>
      <c r="CO125" s="12">
        <f t="shared" si="319"/>
        <v>0</v>
      </c>
      <c r="CP125" s="12">
        <f t="shared" si="320"/>
        <v>0</v>
      </c>
      <c r="CQ125" s="12"/>
      <c r="CR125" s="12">
        <v>0</v>
      </c>
      <c r="CS125" s="12">
        <v>0</v>
      </c>
      <c r="CT125" s="12">
        <v>-686734500</v>
      </c>
      <c r="CU125" s="12">
        <v>0</v>
      </c>
      <c r="CV125" s="12">
        <v>0</v>
      </c>
      <c r="CW125" s="12">
        <v>0</v>
      </c>
      <c r="CX125" s="12">
        <v>0</v>
      </c>
      <c r="CY125" s="12">
        <f>SUMIFS('[1]DATA THÔ IN'!$P$4:$P$12031,'[1]DATA THÔ IN'!$H$4:$H$12031,$A125,'[1]DATA THÔ IN'!$AC$4:$AC$12031,$E125,'[1]DATA THÔ IN'!$AH$4:$AH$12031,"Tiến độ 1")</f>
        <v>0</v>
      </c>
      <c r="CZ125" s="12">
        <f>SUMIFS('[1]DATA THÔ IN'!$P$4:$P$12031,'[1]DATA THÔ IN'!$H$4:$H$12031,$A125,'[1]DATA THÔ IN'!$AC$4:$AC$12031,$E125,'[1]DATA THÔ IN'!$AH$4:$AH$12031,"Tiến độ 2")</f>
        <v>0</v>
      </c>
      <c r="DA125" s="12">
        <f>SUMIFS('[1]TIẾN ĐỘ %'!$N$6:$N$1034,'[1]TIẾN ĐỘ %'!$G$6:$G$1034,A125,'[1]TIẾN ĐỘ %'!$F$6:$F$1034,$E125)</f>
        <v>0</v>
      </c>
      <c r="DB125" s="12">
        <f t="shared" si="234"/>
        <v>-686734500</v>
      </c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>
        <f t="shared" si="315"/>
        <v>0</v>
      </c>
      <c r="DX125" s="12"/>
      <c r="DY125" s="12"/>
      <c r="DZ125" s="12"/>
      <c r="EA125" s="12"/>
      <c r="EB125" s="12"/>
      <c r="EC125" s="12"/>
      <c r="ED125" s="12"/>
      <c r="EE125" s="12"/>
      <c r="EF125" s="12"/>
      <c r="EG125" s="12">
        <f t="shared" si="321"/>
        <v>0</v>
      </c>
      <c r="EH125" s="12">
        <f t="shared" si="322"/>
        <v>0</v>
      </c>
      <c r="EI125" s="12"/>
      <c r="EJ125" s="15">
        <f t="shared" si="219"/>
        <v>0</v>
      </c>
      <c r="EK125" s="15">
        <f t="shared" si="220"/>
        <v>0</v>
      </c>
      <c r="EL125" s="15">
        <f t="shared" si="221"/>
        <v>0</v>
      </c>
      <c r="EM125" s="16">
        <f t="shared" si="261"/>
        <v>0</v>
      </c>
      <c r="EN125" s="16">
        <f t="shared" si="262"/>
        <v>0</v>
      </c>
      <c r="EO125" s="16">
        <f t="shared" si="263"/>
        <v>0</v>
      </c>
      <c r="EP125" s="16">
        <f t="shared" si="238"/>
        <v>0</v>
      </c>
      <c r="EQ125" s="16">
        <f t="shared" si="239"/>
        <v>0</v>
      </c>
      <c r="ER125" s="16">
        <f t="shared" si="240"/>
        <v>0</v>
      </c>
      <c r="ES125" s="16">
        <f t="shared" si="241"/>
        <v>0</v>
      </c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5">
        <f t="shared" si="316"/>
        <v>0</v>
      </c>
      <c r="FP125" s="15">
        <f t="shared" si="317"/>
        <v>0</v>
      </c>
      <c r="FQ125" s="15">
        <f t="shared" si="318"/>
        <v>0</v>
      </c>
      <c r="FR125" s="17">
        <f t="shared" si="222"/>
        <v>0</v>
      </c>
      <c r="FS125" s="17">
        <f t="shared" si="223"/>
        <v>0</v>
      </c>
      <c r="FT125" s="17">
        <f t="shared" si="224"/>
        <v>0</v>
      </c>
      <c r="FU125" s="18">
        <f t="shared" si="225"/>
        <v>0</v>
      </c>
      <c r="FV125" s="18">
        <f t="shared" si="226"/>
        <v>0</v>
      </c>
      <c r="FW125" s="18">
        <f t="shared" si="227"/>
        <v>0</v>
      </c>
      <c r="FX125" s="18">
        <f t="shared" si="228"/>
        <v>0</v>
      </c>
      <c r="FY125" s="18">
        <f t="shared" si="229"/>
        <v>0</v>
      </c>
      <c r="FZ125" s="19"/>
      <c r="GA125" s="36" t="s">
        <v>1391</v>
      </c>
      <c r="GB125" s="36"/>
      <c r="GC125" s="37"/>
    </row>
    <row r="126" spans="1:185" hidden="1" x14ac:dyDescent="0.25">
      <c r="A126" s="8" t="s">
        <v>1268</v>
      </c>
      <c r="B126" s="8" t="s">
        <v>68</v>
      </c>
      <c r="C126" s="9" t="s">
        <v>69</v>
      </c>
      <c r="D126" s="9" t="s">
        <v>55</v>
      </c>
      <c r="E126" s="9" t="s">
        <v>52</v>
      </c>
      <c r="F126" s="9" t="s">
        <v>70</v>
      </c>
      <c r="G126" s="9" t="s">
        <v>57</v>
      </c>
      <c r="H126" s="11">
        <v>3.5000000000000003E-2</v>
      </c>
      <c r="I126" s="11"/>
      <c r="J126" s="11">
        <v>0.01</v>
      </c>
      <c r="K126" s="11">
        <v>0.01</v>
      </c>
      <c r="L126" s="11">
        <v>5.0000000000000001E-3</v>
      </c>
      <c r="M126" s="11">
        <v>5.0000000000000001E-3</v>
      </c>
      <c r="N126" s="11"/>
      <c r="O126" s="12">
        <f t="shared" si="173"/>
        <v>0</v>
      </c>
      <c r="P126" s="12">
        <f t="shared" si="302"/>
        <v>0</v>
      </c>
      <c r="Q126" s="12">
        <f t="shared" si="175"/>
        <v>0</v>
      </c>
      <c r="R126" s="12">
        <f t="shared" si="303"/>
        <v>0</v>
      </c>
      <c r="S126" s="12">
        <f t="shared" si="177"/>
        <v>0</v>
      </c>
      <c r="T126" s="12">
        <f t="shared" si="304"/>
        <v>0</v>
      </c>
      <c r="U126" s="12">
        <f t="shared" si="179"/>
        <v>0</v>
      </c>
      <c r="V126" s="12">
        <f t="shared" si="305"/>
        <v>0</v>
      </c>
      <c r="W126" s="12">
        <f t="shared" si="230"/>
        <v>0</v>
      </c>
      <c r="X126" s="12">
        <f t="shared" si="181"/>
        <v>0</v>
      </c>
      <c r="Y126" s="12">
        <f t="shared" si="306"/>
        <v>0</v>
      </c>
      <c r="Z126" s="12">
        <f t="shared" si="307"/>
        <v>0</v>
      </c>
      <c r="AA126" s="12">
        <f t="shared" si="308"/>
        <v>0</v>
      </c>
      <c r="AB126" s="12">
        <f t="shared" si="309"/>
        <v>0</v>
      </c>
      <c r="AC126" s="12"/>
      <c r="AD126" s="12"/>
      <c r="AE126" s="12"/>
      <c r="AF126" s="12">
        <f t="shared" si="186"/>
        <v>0</v>
      </c>
      <c r="AG126" s="12">
        <f t="shared" si="187"/>
        <v>0</v>
      </c>
      <c r="AH126" s="12">
        <f t="shared" si="188"/>
        <v>0</v>
      </c>
      <c r="AI126" s="12"/>
      <c r="AJ126" s="12"/>
      <c r="AK126" s="12"/>
      <c r="AL126" s="12">
        <f t="shared" si="189"/>
        <v>0</v>
      </c>
      <c r="AM126" s="12">
        <f t="shared" si="190"/>
        <v>0</v>
      </c>
      <c r="AN126" s="12">
        <f t="shared" si="191"/>
        <v>0</v>
      </c>
      <c r="AO126" s="12"/>
      <c r="AP126" s="12"/>
      <c r="AQ126" s="12"/>
      <c r="AR126" s="12">
        <f t="shared" si="192"/>
        <v>0</v>
      </c>
      <c r="AS126" s="12">
        <f t="shared" si="193"/>
        <v>0</v>
      </c>
      <c r="AT126" s="12">
        <f t="shared" si="194"/>
        <v>0</v>
      </c>
      <c r="AU126" s="12">
        <f t="shared" si="195"/>
        <v>0</v>
      </c>
      <c r="AV126" s="12">
        <f t="shared" si="196"/>
        <v>0</v>
      </c>
      <c r="AW126" s="12"/>
      <c r="AX126" s="12">
        <f t="shared" si="197"/>
        <v>0</v>
      </c>
      <c r="AY126" s="12">
        <f t="shared" si="198"/>
        <v>0</v>
      </c>
      <c r="AZ126" s="12">
        <f t="shared" si="199"/>
        <v>0</v>
      </c>
      <c r="BA126" s="12"/>
      <c r="BB126" s="12">
        <f t="shared" si="200"/>
        <v>0</v>
      </c>
      <c r="BC126" s="12">
        <f t="shared" si="201"/>
        <v>0</v>
      </c>
      <c r="BD126" s="12">
        <f t="shared" si="202"/>
        <v>0</v>
      </c>
      <c r="BE126" s="12"/>
      <c r="BF126" s="12">
        <f t="shared" si="203"/>
        <v>0</v>
      </c>
      <c r="BG126" s="12">
        <f t="shared" si="204"/>
        <v>0</v>
      </c>
      <c r="BH126" s="12">
        <f t="shared" si="205"/>
        <v>0</v>
      </c>
      <c r="BI126" s="12">
        <f t="shared" si="206"/>
        <v>0</v>
      </c>
      <c r="BJ126" s="12"/>
      <c r="BK126" s="12">
        <f t="shared" si="207"/>
        <v>0</v>
      </c>
      <c r="BL126" s="12">
        <f t="shared" si="208"/>
        <v>0</v>
      </c>
      <c r="BM126" s="12">
        <f t="shared" si="209"/>
        <v>0</v>
      </c>
      <c r="BN126" s="12"/>
      <c r="BO126" s="12">
        <f t="shared" si="210"/>
        <v>0</v>
      </c>
      <c r="BP126" s="12">
        <f t="shared" si="211"/>
        <v>0</v>
      </c>
      <c r="BQ126" s="12">
        <f t="shared" si="212"/>
        <v>0</v>
      </c>
      <c r="BR126" s="12"/>
      <c r="BS126" s="12">
        <f t="shared" si="213"/>
        <v>0</v>
      </c>
      <c r="BT126" s="12">
        <f t="shared" si="214"/>
        <v>0</v>
      </c>
      <c r="BU126" s="12">
        <f t="shared" si="215"/>
        <v>0</v>
      </c>
      <c r="BV126" s="12">
        <f t="shared" si="216"/>
        <v>0</v>
      </c>
      <c r="BW126" s="12">
        <f t="shared" si="217"/>
        <v>0</v>
      </c>
      <c r="BX126" s="12"/>
      <c r="BY126" s="12">
        <v>200000000</v>
      </c>
      <c r="BZ126" s="12">
        <v>0</v>
      </c>
      <c r="CA126" s="12">
        <f>SUMIFS('[1]TIẾN ĐỘ %'!$M$6:$M$1034,'[1]TIẾN ĐỘ %'!$G$6:$G$1034,$A126,'[1]TIẾN ĐỘ %'!$F$6:$F$1034,$E126)</f>
        <v>0</v>
      </c>
      <c r="CB126" s="12">
        <f t="shared" si="218"/>
        <v>200000000</v>
      </c>
      <c r="CC126" s="12"/>
      <c r="CD126" s="12"/>
      <c r="CE126" s="12"/>
      <c r="CF126" s="12">
        <f t="shared" ref="CF126:CF135" si="323">+SUM(CC126:CE126)</f>
        <v>0</v>
      </c>
      <c r="CG126" s="12">
        <f t="shared" ref="CG126:CG135" si="324">+CF126+CB126</f>
        <v>200000000</v>
      </c>
      <c r="CH126" s="12"/>
      <c r="CI126" s="12"/>
      <c r="CJ126" s="12"/>
      <c r="CK126" s="12">
        <f t="shared" si="312"/>
        <v>0</v>
      </c>
      <c r="CL126" s="12"/>
      <c r="CM126" s="12"/>
      <c r="CN126" s="12"/>
      <c r="CO126" s="12">
        <f t="shared" si="319"/>
        <v>0</v>
      </c>
      <c r="CP126" s="12">
        <f t="shared" si="320"/>
        <v>0</v>
      </c>
      <c r="CQ126" s="12"/>
      <c r="CR126" s="12">
        <v>0</v>
      </c>
      <c r="CS126" s="12">
        <v>0</v>
      </c>
      <c r="CT126" s="12">
        <v>143202000</v>
      </c>
      <c r="CU126" s="12">
        <v>0</v>
      </c>
      <c r="CV126" s="12">
        <v>0</v>
      </c>
      <c r="CW126" s="12">
        <v>0</v>
      </c>
      <c r="CX126" s="12">
        <v>0</v>
      </c>
      <c r="CY126" s="12">
        <f>SUMIFS('[1]DATA THÔ IN'!$P$4:$P$12031,'[1]DATA THÔ IN'!$H$4:$H$12031,$A126,'[1]DATA THÔ IN'!$AC$4:$AC$12031,$E126,'[1]DATA THÔ IN'!$AH$4:$AH$12031,"Tiến độ 1")</f>
        <v>0</v>
      </c>
      <c r="CZ126" s="12">
        <f>SUMIFS('[1]DATA THÔ IN'!$P$4:$P$12031,'[1]DATA THÔ IN'!$H$4:$H$12031,$A126,'[1]DATA THÔ IN'!$AC$4:$AC$12031,$E126,'[1]DATA THÔ IN'!$AH$4:$AH$12031,"Tiến độ 2")</f>
        <v>-41225500</v>
      </c>
      <c r="DA126" s="12">
        <f>SUMIFS('[1]TIẾN ĐỘ %'!$N$6:$N$1034,'[1]TIẾN ĐỘ %'!$G$6:$G$1034,A126,'[1]TIẾN ĐỘ %'!$F$6:$F$1034,$E126)</f>
        <v>-41225500</v>
      </c>
      <c r="DB126" s="12">
        <f t="shared" si="234"/>
        <v>101976500</v>
      </c>
      <c r="DC126" s="12"/>
      <c r="DD126" s="12"/>
      <c r="DE126" s="12"/>
      <c r="DF126" s="12"/>
      <c r="DG126" s="12"/>
      <c r="DH126" s="12"/>
      <c r="DI126" s="12"/>
      <c r="DJ126" s="12"/>
      <c r="DK126" s="12"/>
      <c r="DL126" s="12">
        <f t="shared" ref="DL126:DL135" si="325">+DK126+DH126+DE126</f>
        <v>0</v>
      </c>
      <c r="DM126" s="12">
        <f t="shared" ref="DM126:DM135" si="326">+DL126+DB126</f>
        <v>101976500</v>
      </c>
      <c r="DN126" s="12"/>
      <c r="DO126" s="12"/>
      <c r="DP126" s="12"/>
      <c r="DQ126" s="12"/>
      <c r="DR126" s="12"/>
      <c r="DS126" s="12"/>
      <c r="DT126" s="12"/>
      <c r="DU126" s="12"/>
      <c r="DV126" s="12"/>
      <c r="DW126" s="12">
        <f t="shared" si="315"/>
        <v>0</v>
      </c>
      <c r="DX126" s="12"/>
      <c r="DY126" s="12"/>
      <c r="DZ126" s="12"/>
      <c r="EA126" s="12"/>
      <c r="EB126" s="12"/>
      <c r="EC126" s="12"/>
      <c r="ED126" s="12"/>
      <c r="EE126" s="12"/>
      <c r="EF126" s="12"/>
      <c r="EG126" s="12">
        <f t="shared" si="321"/>
        <v>0</v>
      </c>
      <c r="EH126" s="12">
        <f t="shared" si="322"/>
        <v>0</v>
      </c>
      <c r="EI126" s="12"/>
      <c r="EJ126" s="15">
        <f t="shared" si="219"/>
        <v>0</v>
      </c>
      <c r="EK126" s="45">
        <f t="shared" si="220"/>
        <v>0</v>
      </c>
      <c r="EL126" s="15">
        <f t="shared" si="221"/>
        <v>0.71601000000000004</v>
      </c>
      <c r="EM126" s="16">
        <f t="shared" si="261"/>
        <v>0</v>
      </c>
      <c r="EN126" s="16">
        <f t="shared" si="262"/>
        <v>0</v>
      </c>
      <c r="EO126" s="16">
        <f t="shared" si="263"/>
        <v>0</v>
      </c>
      <c r="EP126" s="16">
        <f t="shared" si="238"/>
        <v>0</v>
      </c>
      <c r="EQ126" s="16">
        <f t="shared" si="239"/>
        <v>0</v>
      </c>
      <c r="ER126" s="16">
        <f t="shared" si="240"/>
        <v>0</v>
      </c>
      <c r="ES126" s="16">
        <f t="shared" si="241"/>
        <v>0.50988250000000002</v>
      </c>
      <c r="ET126" s="15">
        <f t="shared" ref="ET126:ET137" si="327">IFERROR((DC126/CC126),0)</f>
        <v>0</v>
      </c>
      <c r="EU126" s="15">
        <f t="shared" ref="EU126:EU137" si="328">IFERROR(DD126/CC126,0)</f>
        <v>0</v>
      </c>
      <c r="EV126" s="15">
        <f t="shared" ref="EV126:EV137" si="329">IFERROR(DE126/CC126,0)</f>
        <v>0</v>
      </c>
      <c r="EW126" s="15">
        <f t="shared" ref="EW126:EW137" si="330">IFERROR(DF126/CD126,0)</f>
        <v>0</v>
      </c>
      <c r="EX126" s="15">
        <f t="shared" ref="EX126:EX137" si="331">IFERROR(DG126/CD126,0)</f>
        <v>0</v>
      </c>
      <c r="EY126" s="15">
        <f t="shared" ref="EY126:EY137" si="332">IFERROR(DH126/CD126,0)</f>
        <v>0</v>
      </c>
      <c r="EZ126" s="15">
        <f t="shared" ref="EZ126:EZ137" si="333">IFERROR(DI126/$CD126,0)</f>
        <v>0</v>
      </c>
      <c r="FA126" s="15">
        <f t="shared" ref="FA126:FA137" si="334">IFERROR(DJ126/$CD126,0)</f>
        <v>0</v>
      </c>
      <c r="FB126" s="15">
        <f t="shared" ref="FB126:FB137" si="335">IFERROR(DK126/$CD126,0)</f>
        <v>0</v>
      </c>
      <c r="FC126" s="15">
        <f t="shared" ref="FC126:FC137" si="336">IFERROR(DL126/CF126,0)</f>
        <v>0</v>
      </c>
      <c r="FD126" s="15">
        <f t="shared" ref="FD126:FD137" si="337">IFERROR(DM126/CG126,0)</f>
        <v>0.50988250000000002</v>
      </c>
      <c r="FE126" s="15">
        <f t="shared" ref="FE126:FG127" si="338">IFERROR(DN126/$CG126,0)</f>
        <v>0</v>
      </c>
      <c r="FF126" s="15">
        <f t="shared" si="338"/>
        <v>0</v>
      </c>
      <c r="FG126" s="15">
        <f t="shared" si="338"/>
        <v>0</v>
      </c>
      <c r="FH126" s="15">
        <f t="shared" ref="FH126:FH137" si="339">IFERROR(DQ126/$CH126,0)</f>
        <v>0</v>
      </c>
      <c r="FI126" s="15">
        <f t="shared" ref="FI126:FI137" si="340">IFERROR(DR126/$CH126,0)</f>
        <v>0</v>
      </c>
      <c r="FJ126" s="15">
        <f t="shared" ref="FJ126:FJ137" si="341">IFERROR(DS126/$CH126,0)</f>
        <v>0</v>
      </c>
      <c r="FK126" s="15">
        <f t="shared" ref="FK126:FK137" si="342">IFERROR(DT126/$CI126,0)</f>
        <v>0</v>
      </c>
      <c r="FL126" s="15">
        <f t="shared" ref="FL126:FL137" si="343">IFERROR(DU126/$CI126,0)</f>
        <v>0</v>
      </c>
      <c r="FM126" s="15">
        <f t="shared" ref="FM126:FM137" si="344">IFERROR(DV126/$CI126,0)</f>
        <v>0</v>
      </c>
      <c r="FN126" s="15">
        <f t="shared" ref="FN126:FN137" si="345">IFERROR(DW126/CK126,0)</f>
        <v>0</v>
      </c>
      <c r="FO126" s="15">
        <f t="shared" ref="FO126:FO137" si="346">IFERROR(DX126/$CK126,0)</f>
        <v>0</v>
      </c>
      <c r="FP126" s="15">
        <f t="shared" ref="FP126:FP137" si="347">IFERROR(DY126/$CK126,0)</f>
        <v>0</v>
      </c>
      <c r="FQ126" s="15">
        <f t="shared" ref="FQ126:FQ137" si="348">IFERROR(DZ126/$CK126,0)</f>
        <v>0</v>
      </c>
      <c r="FR126" s="17">
        <f t="shared" si="222"/>
        <v>0</v>
      </c>
      <c r="FS126" s="17">
        <f t="shared" si="223"/>
        <v>0</v>
      </c>
      <c r="FT126" s="17">
        <f t="shared" si="224"/>
        <v>0</v>
      </c>
      <c r="FU126" s="18">
        <f t="shared" si="225"/>
        <v>0</v>
      </c>
      <c r="FV126" s="18">
        <f t="shared" si="226"/>
        <v>0</v>
      </c>
      <c r="FW126" s="18">
        <f t="shared" si="227"/>
        <v>0</v>
      </c>
      <c r="FX126" s="18">
        <f t="shared" si="228"/>
        <v>0</v>
      </c>
      <c r="FY126" s="18">
        <f t="shared" si="229"/>
        <v>0</v>
      </c>
      <c r="FZ126" s="19"/>
      <c r="GA126" s="36" t="s">
        <v>55</v>
      </c>
      <c r="GB126" s="36"/>
      <c r="GC126" s="37"/>
    </row>
    <row r="127" spans="1:185" hidden="1" x14ac:dyDescent="0.25">
      <c r="A127" s="8" t="s">
        <v>1270</v>
      </c>
      <c r="B127" s="8" t="s">
        <v>74</v>
      </c>
      <c r="C127" s="9" t="s">
        <v>75</v>
      </c>
      <c r="D127" s="9" t="s">
        <v>76</v>
      </c>
      <c r="E127" s="9" t="s">
        <v>52</v>
      </c>
      <c r="F127" s="9" t="s">
        <v>77</v>
      </c>
      <c r="G127" s="9" t="s">
        <v>57</v>
      </c>
      <c r="H127" s="11">
        <v>3.5000000000000003E-2</v>
      </c>
      <c r="I127" s="11"/>
      <c r="J127" s="11">
        <v>0.01</v>
      </c>
      <c r="K127" s="11">
        <v>0.01</v>
      </c>
      <c r="L127" s="11">
        <v>5.0000000000000001E-3</v>
      </c>
      <c r="M127" s="11">
        <v>5.0000000000000001E-3</v>
      </c>
      <c r="N127" s="11"/>
      <c r="O127" s="12">
        <f t="shared" si="173"/>
        <v>0</v>
      </c>
      <c r="P127" s="12">
        <f t="shared" si="302"/>
        <v>1994539.2</v>
      </c>
      <c r="Q127" s="12">
        <f t="shared" si="175"/>
        <v>3375454.1999999997</v>
      </c>
      <c r="R127" s="12">
        <f t="shared" si="303"/>
        <v>6488621.4000000004</v>
      </c>
      <c r="S127" s="12">
        <f t="shared" si="177"/>
        <v>0</v>
      </c>
      <c r="T127" s="12">
        <f t="shared" si="304"/>
        <v>6530425</v>
      </c>
      <c r="U127" s="12">
        <f t="shared" si="179"/>
        <v>3521825</v>
      </c>
      <c r="V127" s="12">
        <f t="shared" si="305"/>
        <v>10052251</v>
      </c>
      <c r="W127" s="12">
        <f t="shared" si="230"/>
        <v>6767280</v>
      </c>
      <c r="X127" s="12">
        <f t="shared" si="181"/>
        <v>0</v>
      </c>
      <c r="Y127" s="12">
        <f t="shared" si="306"/>
        <v>3121852.1999999997</v>
      </c>
      <c r="Z127" s="12">
        <f t="shared" si="307"/>
        <v>4599923.3999999994</v>
      </c>
      <c r="AA127" s="12">
        <f t="shared" si="308"/>
        <v>7721775.5999999996</v>
      </c>
      <c r="AB127" s="12">
        <f t="shared" si="309"/>
        <v>12131323.799999999</v>
      </c>
      <c r="AC127" s="12"/>
      <c r="AD127" s="12"/>
      <c r="AE127" s="12"/>
      <c r="AF127" s="12">
        <f t="shared" si="186"/>
        <v>0</v>
      </c>
      <c r="AG127" s="12">
        <f t="shared" si="187"/>
        <v>0</v>
      </c>
      <c r="AH127" s="12">
        <f t="shared" si="188"/>
        <v>0</v>
      </c>
      <c r="AI127" s="12"/>
      <c r="AJ127" s="12"/>
      <c r="AK127" s="12"/>
      <c r="AL127" s="12">
        <f t="shared" si="189"/>
        <v>0</v>
      </c>
      <c r="AM127" s="12">
        <f t="shared" si="190"/>
        <v>0</v>
      </c>
      <c r="AN127" s="12">
        <f t="shared" si="191"/>
        <v>0</v>
      </c>
      <c r="AO127" s="12"/>
      <c r="AP127" s="12"/>
      <c r="AQ127" s="12"/>
      <c r="AR127" s="12">
        <f t="shared" si="192"/>
        <v>0</v>
      </c>
      <c r="AS127" s="12">
        <f t="shared" si="193"/>
        <v>0</v>
      </c>
      <c r="AT127" s="12">
        <f t="shared" si="194"/>
        <v>0</v>
      </c>
      <c r="AU127" s="12">
        <f t="shared" si="195"/>
        <v>0</v>
      </c>
      <c r="AV127" s="12">
        <f t="shared" si="196"/>
        <v>12131323.799999999</v>
      </c>
      <c r="AW127" s="12"/>
      <c r="AX127" s="12">
        <f t="shared" si="197"/>
        <v>0</v>
      </c>
      <c r="AY127" s="12">
        <f t="shared" si="198"/>
        <v>0</v>
      </c>
      <c r="AZ127" s="12">
        <f t="shared" si="199"/>
        <v>0</v>
      </c>
      <c r="BA127" s="12"/>
      <c r="BB127" s="12">
        <f t="shared" si="200"/>
        <v>0</v>
      </c>
      <c r="BC127" s="12">
        <f t="shared" si="201"/>
        <v>0</v>
      </c>
      <c r="BD127" s="12">
        <f t="shared" si="202"/>
        <v>0</v>
      </c>
      <c r="BE127" s="12"/>
      <c r="BF127" s="12">
        <f t="shared" si="203"/>
        <v>0</v>
      </c>
      <c r="BG127" s="12">
        <f t="shared" si="204"/>
        <v>0</v>
      </c>
      <c r="BH127" s="12">
        <f t="shared" si="205"/>
        <v>0</v>
      </c>
      <c r="BI127" s="12">
        <f t="shared" si="206"/>
        <v>0</v>
      </c>
      <c r="BJ127" s="12"/>
      <c r="BK127" s="12">
        <f t="shared" si="207"/>
        <v>0</v>
      </c>
      <c r="BL127" s="12">
        <f t="shared" si="208"/>
        <v>0</v>
      </c>
      <c r="BM127" s="12">
        <f t="shared" si="209"/>
        <v>0</v>
      </c>
      <c r="BN127" s="12"/>
      <c r="BO127" s="12">
        <f t="shared" si="210"/>
        <v>0</v>
      </c>
      <c r="BP127" s="12">
        <f t="shared" si="211"/>
        <v>0</v>
      </c>
      <c r="BQ127" s="12">
        <f t="shared" si="212"/>
        <v>0</v>
      </c>
      <c r="BR127" s="12"/>
      <c r="BS127" s="12">
        <f t="shared" si="213"/>
        <v>0</v>
      </c>
      <c r="BT127" s="12">
        <f t="shared" si="214"/>
        <v>0</v>
      </c>
      <c r="BU127" s="12">
        <f t="shared" si="215"/>
        <v>0</v>
      </c>
      <c r="BV127" s="12">
        <f t="shared" si="216"/>
        <v>0</v>
      </c>
      <c r="BW127" s="12">
        <f t="shared" si="217"/>
        <v>0</v>
      </c>
      <c r="BX127" s="12"/>
      <c r="BY127" s="12">
        <v>500000000</v>
      </c>
      <c r="BZ127" s="12">
        <v>500000000</v>
      </c>
      <c r="CA127" s="12">
        <f>SUMIFS('[1]TIẾN ĐỘ %'!$M$6:$M$1034,'[1]TIẾN ĐỘ %'!$G$6:$G$1034,$A127,'[1]TIẾN ĐỘ %'!$F$6:$F$1034,$E127)</f>
        <v>800000000</v>
      </c>
      <c r="CB127" s="12">
        <f t="shared" si="218"/>
        <v>1800000000</v>
      </c>
      <c r="CC127" s="12"/>
      <c r="CD127" s="12"/>
      <c r="CE127" s="12"/>
      <c r="CF127" s="12">
        <f t="shared" si="323"/>
        <v>0</v>
      </c>
      <c r="CG127" s="12">
        <f t="shared" si="324"/>
        <v>1800000000</v>
      </c>
      <c r="CH127" s="12"/>
      <c r="CI127" s="12"/>
      <c r="CJ127" s="12"/>
      <c r="CK127" s="12">
        <f t="shared" si="312"/>
        <v>0</v>
      </c>
      <c r="CL127" s="12"/>
      <c r="CM127" s="12"/>
      <c r="CN127" s="12"/>
      <c r="CO127" s="12">
        <f t="shared" si="319"/>
        <v>0</v>
      </c>
      <c r="CP127" s="12">
        <f t="shared" si="320"/>
        <v>0</v>
      </c>
      <c r="CQ127" s="12"/>
      <c r="CR127" s="12">
        <v>206688000</v>
      </c>
      <c r="CS127" s="12">
        <v>349788000</v>
      </c>
      <c r="CT127" s="12">
        <v>672396000</v>
      </c>
      <c r="CU127" s="12">
        <v>676728000</v>
      </c>
      <c r="CV127" s="12">
        <v>364956000</v>
      </c>
      <c r="CW127" s="12">
        <v>676728000</v>
      </c>
      <c r="CX127" s="12">
        <v>1041684000</v>
      </c>
      <c r="CY127" s="12">
        <f>SUMIFS('[1]DATA THÔ IN'!$P$4:$P$12031,'[1]DATA THÔ IN'!$H$4:$H$12031,$A127,'[1]DATA THÔ IN'!$AC$4:$AC$12031,$E127,'[1]DATA THÔ IN'!$AH$4:$AH$12031,"Tiến độ 1")</f>
        <v>323508000</v>
      </c>
      <c r="CZ127" s="12">
        <f>SUMIFS('[1]DATA THÔ IN'!$P$4:$P$12031,'[1]DATA THÔ IN'!$H$4:$H$12031,$A127,'[1]DATA THÔ IN'!$AC$4:$AC$12031,$E127,'[1]DATA THÔ IN'!$AH$4:$AH$12031,"Tiến độ 2")</f>
        <v>476676000</v>
      </c>
      <c r="DA127" s="12">
        <f>SUMIFS('[1]TIẾN ĐỘ %'!$N$6:$N$1034,'[1]TIẾN ĐỘ %'!$G$6:$G$1034,A127,'[1]TIẾN ĐỘ %'!$F$6:$F$1034,$E127)</f>
        <v>800184000</v>
      </c>
      <c r="DB127" s="12">
        <f t="shared" si="234"/>
        <v>2514264000</v>
      </c>
      <c r="DC127" s="12"/>
      <c r="DD127" s="12"/>
      <c r="DE127" s="12"/>
      <c r="DF127" s="12"/>
      <c r="DG127" s="12"/>
      <c r="DH127" s="12"/>
      <c r="DI127" s="12"/>
      <c r="DJ127" s="12"/>
      <c r="DK127" s="12"/>
      <c r="DL127" s="12">
        <f t="shared" si="325"/>
        <v>0</v>
      </c>
      <c r="DM127" s="12">
        <f t="shared" si="326"/>
        <v>2514264000</v>
      </c>
      <c r="DN127" s="12"/>
      <c r="DO127" s="12"/>
      <c r="DP127" s="12"/>
      <c r="DQ127" s="12"/>
      <c r="DR127" s="12"/>
      <c r="DS127" s="12"/>
      <c r="DT127" s="12"/>
      <c r="DU127" s="12"/>
      <c r="DV127" s="12"/>
      <c r="DW127" s="12">
        <f t="shared" si="315"/>
        <v>0</v>
      </c>
      <c r="DX127" s="12"/>
      <c r="DY127" s="12"/>
      <c r="DZ127" s="12"/>
      <c r="EA127" s="12"/>
      <c r="EB127" s="12"/>
      <c r="EC127" s="12"/>
      <c r="ED127" s="12"/>
      <c r="EE127" s="12"/>
      <c r="EF127" s="12"/>
      <c r="EG127" s="12">
        <f t="shared" si="321"/>
        <v>0</v>
      </c>
      <c r="EH127" s="12">
        <f t="shared" si="322"/>
        <v>0</v>
      </c>
      <c r="EI127" s="12"/>
      <c r="EJ127" s="15">
        <f t="shared" si="219"/>
        <v>0.41337600000000002</v>
      </c>
      <c r="EK127" s="15">
        <f t="shared" si="220"/>
        <v>0.69957599999999998</v>
      </c>
      <c r="EL127" s="15">
        <f t="shared" si="221"/>
        <v>1.344792</v>
      </c>
      <c r="EM127" s="16">
        <f t="shared" si="261"/>
        <v>1.353456</v>
      </c>
      <c r="EN127" s="16">
        <f t="shared" si="262"/>
        <v>0.72991200000000001</v>
      </c>
      <c r="EO127" s="16">
        <f t="shared" si="263"/>
        <v>2.0833680000000001</v>
      </c>
      <c r="EP127" s="16">
        <f t="shared" si="238"/>
        <v>0.40438499999999999</v>
      </c>
      <c r="EQ127" s="16">
        <f t="shared" si="239"/>
        <v>0.59584499999999996</v>
      </c>
      <c r="ER127" s="16">
        <f t="shared" si="240"/>
        <v>1.00023</v>
      </c>
      <c r="ES127" s="16">
        <f t="shared" si="241"/>
        <v>1.3968133333333332</v>
      </c>
      <c r="ET127" s="15">
        <f t="shared" si="327"/>
        <v>0</v>
      </c>
      <c r="EU127" s="15">
        <f t="shared" si="328"/>
        <v>0</v>
      </c>
      <c r="EV127" s="15">
        <f t="shared" si="329"/>
        <v>0</v>
      </c>
      <c r="EW127" s="15">
        <f t="shared" si="330"/>
        <v>0</v>
      </c>
      <c r="EX127" s="15">
        <f t="shared" si="331"/>
        <v>0</v>
      </c>
      <c r="EY127" s="15">
        <f t="shared" si="332"/>
        <v>0</v>
      </c>
      <c r="EZ127" s="15">
        <f t="shared" si="333"/>
        <v>0</v>
      </c>
      <c r="FA127" s="15">
        <f t="shared" si="334"/>
        <v>0</v>
      </c>
      <c r="FB127" s="15">
        <f t="shared" si="335"/>
        <v>0</v>
      </c>
      <c r="FC127" s="15">
        <f t="shared" si="336"/>
        <v>0</v>
      </c>
      <c r="FD127" s="15">
        <f t="shared" si="337"/>
        <v>1.3968133333333332</v>
      </c>
      <c r="FE127" s="15">
        <f t="shared" si="338"/>
        <v>0</v>
      </c>
      <c r="FF127" s="15">
        <f t="shared" si="338"/>
        <v>0</v>
      </c>
      <c r="FG127" s="15">
        <f t="shared" si="338"/>
        <v>0</v>
      </c>
      <c r="FH127" s="15">
        <f t="shared" si="339"/>
        <v>0</v>
      </c>
      <c r="FI127" s="15">
        <f t="shared" si="340"/>
        <v>0</v>
      </c>
      <c r="FJ127" s="15">
        <f t="shared" si="341"/>
        <v>0</v>
      </c>
      <c r="FK127" s="15">
        <f t="shared" si="342"/>
        <v>0</v>
      </c>
      <c r="FL127" s="15">
        <f t="shared" si="343"/>
        <v>0</v>
      </c>
      <c r="FM127" s="15">
        <f t="shared" si="344"/>
        <v>0</v>
      </c>
      <c r="FN127" s="15">
        <f t="shared" si="345"/>
        <v>0</v>
      </c>
      <c r="FO127" s="15">
        <f t="shared" si="346"/>
        <v>0</v>
      </c>
      <c r="FP127" s="15">
        <f t="shared" si="347"/>
        <v>0</v>
      </c>
      <c r="FQ127" s="15">
        <f t="shared" si="348"/>
        <v>0</v>
      </c>
      <c r="FR127" s="17">
        <f t="shared" si="222"/>
        <v>0</v>
      </c>
      <c r="FS127" s="17">
        <f t="shared" si="223"/>
        <v>0</v>
      </c>
      <c r="FT127" s="17">
        <f t="shared" si="224"/>
        <v>0</v>
      </c>
      <c r="FU127" s="18">
        <f t="shared" si="225"/>
        <v>0</v>
      </c>
      <c r="FV127" s="18">
        <f t="shared" si="226"/>
        <v>0</v>
      </c>
      <c r="FW127" s="18">
        <f t="shared" si="227"/>
        <v>0</v>
      </c>
      <c r="FX127" s="18">
        <f t="shared" si="228"/>
        <v>0</v>
      </c>
      <c r="FY127" s="18">
        <f t="shared" si="229"/>
        <v>0</v>
      </c>
      <c r="FZ127" s="19"/>
      <c r="GA127" s="36" t="s">
        <v>76</v>
      </c>
      <c r="GB127" s="36"/>
      <c r="GC127" s="37"/>
    </row>
    <row r="128" spans="1:185" hidden="1" x14ac:dyDescent="0.25">
      <c r="A128" s="8" t="s">
        <v>1271</v>
      </c>
      <c r="B128" s="8" t="s">
        <v>78</v>
      </c>
      <c r="C128" s="9" t="s">
        <v>79</v>
      </c>
      <c r="D128" s="9" t="s">
        <v>1392</v>
      </c>
      <c r="E128" s="9" t="s">
        <v>52</v>
      </c>
      <c r="F128" s="9" t="s">
        <v>80</v>
      </c>
      <c r="G128" s="9" t="s">
        <v>57</v>
      </c>
      <c r="H128" s="11">
        <v>3.5000000000000003E-2</v>
      </c>
      <c r="I128" s="11"/>
      <c r="J128" s="11">
        <v>0.01</v>
      </c>
      <c r="K128" s="11">
        <v>0.01</v>
      </c>
      <c r="L128" s="11">
        <v>5.0000000000000001E-3</v>
      </c>
      <c r="M128" s="11">
        <v>5.0000000000000001E-3</v>
      </c>
      <c r="N128" s="11"/>
      <c r="O128" s="12">
        <f t="shared" si="173"/>
        <v>0</v>
      </c>
      <c r="P128" s="12">
        <f t="shared" si="302"/>
        <v>0</v>
      </c>
      <c r="Q128" s="12">
        <f t="shared" si="175"/>
        <v>5775293.3999999994</v>
      </c>
      <c r="R128" s="12">
        <f t="shared" si="303"/>
        <v>5775293.4000000004</v>
      </c>
      <c r="S128" s="12">
        <f t="shared" si="177"/>
        <v>0</v>
      </c>
      <c r="T128" s="12">
        <f t="shared" si="304"/>
        <v>5200655</v>
      </c>
      <c r="U128" s="12">
        <f t="shared" si="179"/>
        <v>0</v>
      </c>
      <c r="V128" s="12">
        <f t="shared" si="305"/>
        <v>5200655</v>
      </c>
      <c r="W128" s="12">
        <f t="shared" si="230"/>
        <v>5389280</v>
      </c>
      <c r="X128" s="12">
        <f t="shared" si="181"/>
        <v>0</v>
      </c>
      <c r="Y128" s="12">
        <f t="shared" si="306"/>
        <v>4674035.3999999994</v>
      </c>
      <c r="Z128" s="12">
        <f t="shared" si="307"/>
        <v>2761830</v>
      </c>
      <c r="AA128" s="12">
        <f t="shared" si="308"/>
        <v>7435865.3999999994</v>
      </c>
      <c r="AB128" s="12">
        <f t="shared" si="309"/>
        <v>9205907</v>
      </c>
      <c r="AC128" s="12"/>
      <c r="AD128" s="12"/>
      <c r="AE128" s="12"/>
      <c r="AF128" s="12">
        <f t="shared" si="186"/>
        <v>0</v>
      </c>
      <c r="AG128" s="12">
        <f t="shared" si="187"/>
        <v>0</v>
      </c>
      <c r="AH128" s="12">
        <f t="shared" si="188"/>
        <v>0</v>
      </c>
      <c r="AI128" s="12"/>
      <c r="AJ128" s="12"/>
      <c r="AK128" s="12"/>
      <c r="AL128" s="12">
        <f t="shared" si="189"/>
        <v>0</v>
      </c>
      <c r="AM128" s="12">
        <f t="shared" si="190"/>
        <v>0</v>
      </c>
      <c r="AN128" s="12">
        <f t="shared" si="191"/>
        <v>0</v>
      </c>
      <c r="AO128" s="12"/>
      <c r="AP128" s="12"/>
      <c r="AQ128" s="12"/>
      <c r="AR128" s="12">
        <f t="shared" si="192"/>
        <v>0</v>
      </c>
      <c r="AS128" s="12">
        <f t="shared" si="193"/>
        <v>0</v>
      </c>
      <c r="AT128" s="12">
        <f t="shared" si="194"/>
        <v>0</v>
      </c>
      <c r="AU128" s="12">
        <f t="shared" si="195"/>
        <v>0</v>
      </c>
      <c r="AV128" s="12">
        <f t="shared" si="196"/>
        <v>9205907</v>
      </c>
      <c r="AW128" s="12"/>
      <c r="AX128" s="12">
        <f t="shared" si="197"/>
        <v>0</v>
      </c>
      <c r="AY128" s="12">
        <f t="shared" si="198"/>
        <v>0</v>
      </c>
      <c r="AZ128" s="12">
        <f t="shared" si="199"/>
        <v>0</v>
      </c>
      <c r="BA128" s="12"/>
      <c r="BB128" s="12">
        <f t="shared" si="200"/>
        <v>0</v>
      </c>
      <c r="BC128" s="12">
        <f t="shared" si="201"/>
        <v>0</v>
      </c>
      <c r="BD128" s="12">
        <f t="shared" si="202"/>
        <v>0</v>
      </c>
      <c r="BE128" s="12"/>
      <c r="BF128" s="12">
        <f t="shared" si="203"/>
        <v>0</v>
      </c>
      <c r="BG128" s="12">
        <f t="shared" si="204"/>
        <v>0</v>
      </c>
      <c r="BH128" s="12">
        <f t="shared" si="205"/>
        <v>0</v>
      </c>
      <c r="BI128" s="12">
        <f t="shared" si="206"/>
        <v>0</v>
      </c>
      <c r="BJ128" s="12"/>
      <c r="BK128" s="12">
        <f t="shared" si="207"/>
        <v>0</v>
      </c>
      <c r="BL128" s="12">
        <f t="shared" si="208"/>
        <v>0</v>
      </c>
      <c r="BM128" s="12">
        <f t="shared" si="209"/>
        <v>0</v>
      </c>
      <c r="BN128" s="12"/>
      <c r="BO128" s="12">
        <f t="shared" si="210"/>
        <v>0</v>
      </c>
      <c r="BP128" s="12">
        <f t="shared" si="211"/>
        <v>0</v>
      </c>
      <c r="BQ128" s="12">
        <f t="shared" si="212"/>
        <v>0</v>
      </c>
      <c r="BR128" s="12"/>
      <c r="BS128" s="12">
        <f t="shared" si="213"/>
        <v>0</v>
      </c>
      <c r="BT128" s="12">
        <f t="shared" si="214"/>
        <v>0</v>
      </c>
      <c r="BU128" s="12">
        <f t="shared" si="215"/>
        <v>0</v>
      </c>
      <c r="BV128" s="12">
        <f t="shared" si="216"/>
        <v>0</v>
      </c>
      <c r="BW128" s="12">
        <f t="shared" si="217"/>
        <v>0</v>
      </c>
      <c r="BX128" s="12"/>
      <c r="BY128" s="12">
        <v>500000000</v>
      </c>
      <c r="BZ128" s="12">
        <v>480000000</v>
      </c>
      <c r="CA128" s="12">
        <f>SUMIFS('[1]TIẾN ĐỘ %'!$M$6:$M$1034,'[1]TIẾN ĐỘ %'!$G$6:$G$1034,$A128,'[1]TIẾN ĐỘ %'!$F$6:$F$1034,$E128)</f>
        <v>770000000</v>
      </c>
      <c r="CB128" s="12">
        <f t="shared" si="218"/>
        <v>1750000000</v>
      </c>
      <c r="CC128" s="12"/>
      <c r="CD128" s="12"/>
      <c r="CE128" s="12"/>
      <c r="CF128" s="12">
        <f t="shared" si="323"/>
        <v>0</v>
      </c>
      <c r="CG128" s="12">
        <f t="shared" si="324"/>
        <v>1750000000</v>
      </c>
      <c r="CH128" s="12"/>
      <c r="CI128" s="12"/>
      <c r="CJ128" s="12"/>
      <c r="CK128" s="12">
        <f t="shared" si="312"/>
        <v>0</v>
      </c>
      <c r="CL128" s="12"/>
      <c r="CM128" s="12"/>
      <c r="CN128" s="12"/>
      <c r="CO128" s="12">
        <f t="shared" si="319"/>
        <v>0</v>
      </c>
      <c r="CP128" s="12">
        <f t="shared" si="320"/>
        <v>0</v>
      </c>
      <c r="CQ128" s="12"/>
      <c r="CR128" s="12">
        <v>0</v>
      </c>
      <c r="CS128" s="12">
        <v>598476000</v>
      </c>
      <c r="CT128" s="12">
        <v>598476000</v>
      </c>
      <c r="CU128" s="12">
        <v>538928000</v>
      </c>
      <c r="CV128" s="12">
        <v>0</v>
      </c>
      <c r="CW128" s="12">
        <v>538928000</v>
      </c>
      <c r="CX128" s="12">
        <v>538928000</v>
      </c>
      <c r="CY128" s="12">
        <f>SUMIFS('[1]DATA THÔ IN'!$P$4:$P$12031,'[1]DATA THÔ IN'!$H$4:$H$12031,$A128,'[1]DATA THÔ IN'!$AC$4:$AC$12031,$E128,'[1]DATA THÔ IN'!$AH$4:$AH$12031,"Tiến độ 1")</f>
        <v>484356000</v>
      </c>
      <c r="CZ128" s="12">
        <f>SUMIFS('[1]DATA THÔ IN'!$P$4:$P$12031,'[1]DATA THÔ IN'!$H$4:$H$12031,$A128,'[1]DATA THÔ IN'!$AC$4:$AC$12031,$E128,'[1]DATA THÔ IN'!$AH$4:$AH$12031,"Tiến độ 2")</f>
        <v>286200000</v>
      </c>
      <c r="DA128" s="12">
        <f>SUMIFS('[1]TIẾN ĐỘ %'!$N$6:$N$1034,'[1]TIẾN ĐỘ %'!$G$6:$G$1034,A128,'[1]TIẾN ĐỘ %'!$F$6:$F$1034,$E128)</f>
        <v>770556000</v>
      </c>
      <c r="DB128" s="12">
        <f t="shared" si="234"/>
        <v>1907960000</v>
      </c>
      <c r="DC128" s="12"/>
      <c r="DD128" s="12"/>
      <c r="DE128" s="12"/>
      <c r="DF128" s="12"/>
      <c r="DG128" s="12"/>
      <c r="DH128" s="12"/>
      <c r="DI128" s="12"/>
      <c r="DJ128" s="12"/>
      <c r="DK128" s="12"/>
      <c r="DL128" s="12">
        <f t="shared" si="325"/>
        <v>0</v>
      </c>
      <c r="DM128" s="12">
        <f t="shared" si="326"/>
        <v>1907960000</v>
      </c>
      <c r="DN128" s="12"/>
      <c r="DO128" s="41"/>
      <c r="DP128" s="12"/>
      <c r="DQ128" s="12"/>
      <c r="DR128" s="12"/>
      <c r="DS128" s="12"/>
      <c r="DT128" s="12"/>
      <c r="DU128" s="12"/>
      <c r="DV128" s="12"/>
      <c r="DW128" s="12">
        <f t="shared" si="315"/>
        <v>0</v>
      </c>
      <c r="DX128" s="12"/>
      <c r="DY128" s="12"/>
      <c r="DZ128" s="12"/>
      <c r="EA128" s="12"/>
      <c r="EB128" s="12"/>
      <c r="EC128" s="12"/>
      <c r="ED128" s="12"/>
      <c r="EE128" s="12"/>
      <c r="EF128" s="12"/>
      <c r="EG128" s="12">
        <f t="shared" si="321"/>
        <v>0</v>
      </c>
      <c r="EH128" s="12">
        <f t="shared" si="322"/>
        <v>0</v>
      </c>
      <c r="EI128" s="12"/>
      <c r="EJ128" s="15">
        <f t="shared" si="219"/>
        <v>0</v>
      </c>
      <c r="EK128" s="15">
        <f t="shared" si="220"/>
        <v>1.196952</v>
      </c>
      <c r="EL128" s="15">
        <f t="shared" si="221"/>
        <v>1.196952</v>
      </c>
      <c r="EM128" s="16">
        <f t="shared" si="261"/>
        <v>1.1227666666666667</v>
      </c>
      <c r="EN128" s="16">
        <f t="shared" si="262"/>
        <v>0</v>
      </c>
      <c r="EO128" s="16">
        <f t="shared" si="263"/>
        <v>1.1227666666666667</v>
      </c>
      <c r="EP128" s="16">
        <f t="shared" si="238"/>
        <v>0.62903376623376628</v>
      </c>
      <c r="EQ128" s="16">
        <f t="shared" si="239"/>
        <v>0.37168831168831168</v>
      </c>
      <c r="ER128" s="16">
        <f t="shared" si="240"/>
        <v>1.000722077922078</v>
      </c>
      <c r="ES128" s="16">
        <f t="shared" si="241"/>
        <v>1.0902628571428572</v>
      </c>
      <c r="ET128" s="15">
        <f t="shared" si="327"/>
        <v>0</v>
      </c>
      <c r="EU128" s="15">
        <f t="shared" si="328"/>
        <v>0</v>
      </c>
      <c r="EV128" s="15">
        <f t="shared" si="329"/>
        <v>0</v>
      </c>
      <c r="EW128" s="15">
        <f t="shared" si="330"/>
        <v>0</v>
      </c>
      <c r="EX128" s="15">
        <f t="shared" si="331"/>
        <v>0</v>
      </c>
      <c r="EY128" s="15">
        <f t="shared" si="332"/>
        <v>0</v>
      </c>
      <c r="EZ128" s="15">
        <f t="shared" si="333"/>
        <v>0</v>
      </c>
      <c r="FA128" s="15">
        <f t="shared" si="334"/>
        <v>0</v>
      </c>
      <c r="FB128" s="15">
        <f t="shared" si="335"/>
        <v>0</v>
      </c>
      <c r="FC128" s="15">
        <f t="shared" si="336"/>
        <v>0</v>
      </c>
      <c r="FD128" s="15">
        <f t="shared" si="337"/>
        <v>1.0902628571428572</v>
      </c>
      <c r="FE128" s="15">
        <f t="shared" ref="FE128:FE137" si="349">IFERROR(DN128/$CG128,0)</f>
        <v>0</v>
      </c>
      <c r="FF128" s="15">
        <f t="shared" ref="FF128:FF137" si="350">IFERROR(DO128/$CG128,0)</f>
        <v>0</v>
      </c>
      <c r="FG128" s="15">
        <f>DP128/$CG128</f>
        <v>0</v>
      </c>
      <c r="FH128" s="15">
        <f t="shared" si="339"/>
        <v>0</v>
      </c>
      <c r="FI128" s="15">
        <f t="shared" si="340"/>
        <v>0</v>
      </c>
      <c r="FJ128" s="15">
        <f t="shared" si="341"/>
        <v>0</v>
      </c>
      <c r="FK128" s="15">
        <f t="shared" si="342"/>
        <v>0</v>
      </c>
      <c r="FL128" s="15">
        <f t="shared" si="343"/>
        <v>0</v>
      </c>
      <c r="FM128" s="15">
        <f t="shared" si="344"/>
        <v>0</v>
      </c>
      <c r="FN128" s="15">
        <f t="shared" si="345"/>
        <v>0</v>
      </c>
      <c r="FO128" s="15">
        <f t="shared" si="346"/>
        <v>0</v>
      </c>
      <c r="FP128" s="15">
        <f t="shared" si="347"/>
        <v>0</v>
      </c>
      <c r="FQ128" s="15">
        <f t="shared" si="348"/>
        <v>0</v>
      </c>
      <c r="FR128" s="17">
        <f t="shared" si="222"/>
        <v>0</v>
      </c>
      <c r="FS128" s="17">
        <f t="shared" si="223"/>
        <v>0</v>
      </c>
      <c r="FT128" s="17">
        <f t="shared" si="224"/>
        <v>0</v>
      </c>
      <c r="FU128" s="18">
        <f t="shared" si="225"/>
        <v>0</v>
      </c>
      <c r="FV128" s="18">
        <f t="shared" si="226"/>
        <v>0</v>
      </c>
      <c r="FW128" s="18">
        <f t="shared" si="227"/>
        <v>0</v>
      </c>
      <c r="FX128" s="18">
        <f t="shared" si="228"/>
        <v>0</v>
      </c>
      <c r="FY128" s="18">
        <f t="shared" si="229"/>
        <v>0</v>
      </c>
      <c r="FZ128" s="19"/>
      <c r="GA128" s="36" t="s">
        <v>1392</v>
      </c>
      <c r="GB128" s="36"/>
      <c r="GC128" s="37"/>
    </row>
    <row r="129" spans="1:185" hidden="1" x14ac:dyDescent="0.25">
      <c r="A129" s="8" t="s">
        <v>1272</v>
      </c>
      <c r="B129" s="8" t="s">
        <v>81</v>
      </c>
      <c r="C129" s="9" t="s">
        <v>82</v>
      </c>
      <c r="D129" s="9" t="s">
        <v>1391</v>
      </c>
      <c r="E129" s="9" t="s">
        <v>52</v>
      </c>
      <c r="F129" s="9" t="s">
        <v>67</v>
      </c>
      <c r="G129" s="9" t="s">
        <v>57</v>
      </c>
      <c r="H129" s="11">
        <v>3.5000000000000003E-2</v>
      </c>
      <c r="I129" s="11"/>
      <c r="J129" s="11">
        <v>0.01</v>
      </c>
      <c r="K129" s="11">
        <v>0.01</v>
      </c>
      <c r="L129" s="11">
        <v>5.0000000000000001E-3</v>
      </c>
      <c r="M129" s="11">
        <v>5.0000000000000001E-3</v>
      </c>
      <c r="N129" s="11"/>
      <c r="O129" s="12">
        <f t="shared" si="173"/>
        <v>0</v>
      </c>
      <c r="P129" s="12">
        <f t="shared" si="302"/>
        <v>0</v>
      </c>
      <c r="Q129" s="12">
        <f t="shared" si="175"/>
        <v>0</v>
      </c>
      <c r="R129" s="12">
        <f t="shared" si="303"/>
        <v>1454448</v>
      </c>
      <c r="S129" s="12">
        <f t="shared" si="177"/>
        <v>0</v>
      </c>
      <c r="T129" s="12">
        <f t="shared" si="304"/>
        <v>0</v>
      </c>
      <c r="U129" s="12">
        <f t="shared" si="179"/>
        <v>0</v>
      </c>
      <c r="V129" s="12">
        <f t="shared" si="305"/>
        <v>0</v>
      </c>
      <c r="W129" s="12">
        <f t="shared" si="230"/>
        <v>0</v>
      </c>
      <c r="X129" s="12">
        <f t="shared" si="181"/>
        <v>0</v>
      </c>
      <c r="Y129" s="12">
        <f t="shared" si="306"/>
        <v>0</v>
      </c>
      <c r="Z129" s="12">
        <f t="shared" si="307"/>
        <v>0</v>
      </c>
      <c r="AA129" s="12">
        <f t="shared" si="308"/>
        <v>0</v>
      </c>
      <c r="AB129" s="12">
        <f t="shared" si="309"/>
        <v>0</v>
      </c>
      <c r="AC129" s="12"/>
      <c r="AD129" s="12"/>
      <c r="AE129" s="12"/>
      <c r="AF129" s="12">
        <f t="shared" si="186"/>
        <v>0</v>
      </c>
      <c r="AG129" s="12">
        <f t="shared" si="187"/>
        <v>0</v>
      </c>
      <c r="AH129" s="12">
        <f t="shared" si="188"/>
        <v>0</v>
      </c>
      <c r="AI129" s="12"/>
      <c r="AJ129" s="12"/>
      <c r="AK129" s="12"/>
      <c r="AL129" s="12">
        <f t="shared" si="189"/>
        <v>0</v>
      </c>
      <c r="AM129" s="12">
        <f t="shared" si="190"/>
        <v>0</v>
      </c>
      <c r="AN129" s="12">
        <f t="shared" si="191"/>
        <v>0</v>
      </c>
      <c r="AO129" s="12"/>
      <c r="AP129" s="12"/>
      <c r="AQ129" s="12"/>
      <c r="AR129" s="12">
        <f t="shared" si="192"/>
        <v>0</v>
      </c>
      <c r="AS129" s="12">
        <f t="shared" si="193"/>
        <v>0</v>
      </c>
      <c r="AT129" s="12">
        <f t="shared" si="194"/>
        <v>0</v>
      </c>
      <c r="AU129" s="12">
        <f t="shared" si="195"/>
        <v>0</v>
      </c>
      <c r="AV129" s="12">
        <f t="shared" si="196"/>
        <v>0</v>
      </c>
      <c r="AW129" s="12"/>
      <c r="AX129" s="12">
        <f t="shared" si="197"/>
        <v>0</v>
      </c>
      <c r="AY129" s="12">
        <f t="shared" si="198"/>
        <v>0</v>
      </c>
      <c r="AZ129" s="12">
        <f t="shared" si="199"/>
        <v>0</v>
      </c>
      <c r="BA129" s="12"/>
      <c r="BB129" s="12">
        <f t="shared" si="200"/>
        <v>0</v>
      </c>
      <c r="BC129" s="12">
        <f t="shared" si="201"/>
        <v>0</v>
      </c>
      <c r="BD129" s="12">
        <f t="shared" si="202"/>
        <v>0</v>
      </c>
      <c r="BE129" s="12"/>
      <c r="BF129" s="12">
        <f t="shared" si="203"/>
        <v>0</v>
      </c>
      <c r="BG129" s="12">
        <f t="shared" si="204"/>
        <v>0</v>
      </c>
      <c r="BH129" s="12">
        <f t="shared" si="205"/>
        <v>0</v>
      </c>
      <c r="BI129" s="12">
        <f t="shared" si="206"/>
        <v>0</v>
      </c>
      <c r="BJ129" s="12"/>
      <c r="BK129" s="12">
        <f t="shared" si="207"/>
        <v>0</v>
      </c>
      <c r="BL129" s="12">
        <f t="shared" si="208"/>
        <v>0</v>
      </c>
      <c r="BM129" s="12">
        <f t="shared" si="209"/>
        <v>0</v>
      </c>
      <c r="BN129" s="12"/>
      <c r="BO129" s="12">
        <f t="shared" si="210"/>
        <v>0</v>
      </c>
      <c r="BP129" s="12">
        <f t="shared" si="211"/>
        <v>0</v>
      </c>
      <c r="BQ129" s="12">
        <f t="shared" si="212"/>
        <v>0</v>
      </c>
      <c r="BR129" s="12"/>
      <c r="BS129" s="12">
        <f t="shared" si="213"/>
        <v>0</v>
      </c>
      <c r="BT129" s="12">
        <f t="shared" si="214"/>
        <v>0</v>
      </c>
      <c r="BU129" s="12">
        <f t="shared" si="215"/>
        <v>0</v>
      </c>
      <c r="BV129" s="12">
        <f t="shared" si="216"/>
        <v>0</v>
      </c>
      <c r="BW129" s="12">
        <f t="shared" si="217"/>
        <v>0</v>
      </c>
      <c r="BX129" s="12"/>
      <c r="BY129" s="12">
        <v>150000000</v>
      </c>
      <c r="BZ129" s="12">
        <v>120000000</v>
      </c>
      <c r="CA129" s="12">
        <f>SUMIFS('[1]TIẾN ĐỘ %'!$M$6:$M$1034,'[1]TIẾN ĐỘ %'!$G$6:$G$1034,$A129,'[1]TIẾN ĐỘ %'!$F$6:$F$1034,$E129)</f>
        <v>140000000</v>
      </c>
      <c r="CB129" s="12">
        <f t="shared" si="218"/>
        <v>410000000</v>
      </c>
      <c r="CC129" s="12"/>
      <c r="CD129" s="12"/>
      <c r="CE129" s="12"/>
      <c r="CF129" s="12">
        <f t="shared" si="323"/>
        <v>0</v>
      </c>
      <c r="CG129" s="12">
        <f t="shared" si="324"/>
        <v>410000000</v>
      </c>
      <c r="CH129" s="12"/>
      <c r="CI129" s="12"/>
      <c r="CJ129" s="12"/>
      <c r="CK129" s="12">
        <f t="shared" si="312"/>
        <v>0</v>
      </c>
      <c r="CL129" s="12"/>
      <c r="CM129" s="12"/>
      <c r="CN129" s="12"/>
      <c r="CO129" s="12">
        <f t="shared" si="319"/>
        <v>0</v>
      </c>
      <c r="CP129" s="12">
        <f t="shared" si="320"/>
        <v>0</v>
      </c>
      <c r="CQ129" s="12"/>
      <c r="CR129" s="12">
        <v>0</v>
      </c>
      <c r="CS129" s="12">
        <v>0</v>
      </c>
      <c r="CT129" s="12">
        <v>150720000</v>
      </c>
      <c r="CU129" s="12">
        <v>0</v>
      </c>
      <c r="CV129" s="12">
        <v>0</v>
      </c>
      <c r="CW129" s="12">
        <v>0</v>
      </c>
      <c r="CX129" s="12">
        <v>0</v>
      </c>
      <c r="CY129" s="12">
        <f>SUMIFS('[1]DATA THÔ IN'!$P$4:$P$12031,'[1]DATA THÔ IN'!$H$4:$H$12031,$A129,'[1]DATA THÔ IN'!$AC$4:$AC$12031,$E129,'[1]DATA THÔ IN'!$AH$4:$AH$12031,"Tiến độ 1")</f>
        <v>0</v>
      </c>
      <c r="CZ129" s="12">
        <f>SUMIFS('[1]DATA THÔ IN'!$P$4:$P$12031,'[1]DATA THÔ IN'!$H$4:$H$12031,$A129,'[1]DATA THÔ IN'!$AC$4:$AC$12031,$E129,'[1]DATA THÔ IN'!$AH$4:$AH$12031,"Tiến độ 2")</f>
        <v>0</v>
      </c>
      <c r="DA129" s="12">
        <f>SUMIFS('[1]TIẾN ĐỘ %'!$N$6:$N$1034,'[1]TIẾN ĐỘ %'!$G$6:$G$1034,A129,'[1]TIẾN ĐỘ %'!$F$6:$F$1034,$E129)</f>
        <v>57216000</v>
      </c>
      <c r="DB129" s="12">
        <f t="shared" si="234"/>
        <v>207936000</v>
      </c>
      <c r="DC129" s="12"/>
      <c r="DD129" s="12"/>
      <c r="DE129" s="12"/>
      <c r="DF129" s="12"/>
      <c r="DG129" s="12"/>
      <c r="DH129" s="12"/>
      <c r="DI129" s="12"/>
      <c r="DJ129" s="12"/>
      <c r="DK129" s="12"/>
      <c r="DL129" s="12">
        <f t="shared" si="325"/>
        <v>0</v>
      </c>
      <c r="DM129" s="12">
        <f t="shared" si="326"/>
        <v>207936000</v>
      </c>
      <c r="DN129" s="12"/>
      <c r="DO129" s="12"/>
      <c r="DP129" s="12"/>
      <c r="DQ129" s="12"/>
      <c r="DR129" s="12"/>
      <c r="DS129" s="12"/>
      <c r="DT129" s="12"/>
      <c r="DU129" s="12"/>
      <c r="DV129" s="12"/>
      <c r="DW129" s="12">
        <f t="shared" si="315"/>
        <v>0</v>
      </c>
      <c r="DX129" s="12"/>
      <c r="DY129" s="12"/>
      <c r="DZ129" s="12"/>
      <c r="EA129" s="12"/>
      <c r="EB129" s="12"/>
      <c r="EC129" s="12"/>
      <c r="ED129" s="12"/>
      <c r="EE129" s="12"/>
      <c r="EF129" s="12"/>
      <c r="EG129" s="12">
        <f t="shared" si="321"/>
        <v>0</v>
      </c>
      <c r="EH129" s="12">
        <f t="shared" si="322"/>
        <v>0</v>
      </c>
      <c r="EI129" s="12"/>
      <c r="EJ129" s="15">
        <f t="shared" si="219"/>
        <v>0</v>
      </c>
      <c r="EK129" s="15">
        <f t="shared" si="220"/>
        <v>0</v>
      </c>
      <c r="EL129" s="15">
        <f t="shared" si="221"/>
        <v>1.0047999999999999</v>
      </c>
      <c r="EM129" s="16">
        <f t="shared" si="261"/>
        <v>0</v>
      </c>
      <c r="EN129" s="16">
        <f t="shared" si="262"/>
        <v>0</v>
      </c>
      <c r="EO129" s="16">
        <f t="shared" si="263"/>
        <v>0</v>
      </c>
      <c r="EP129" s="16">
        <f t="shared" si="238"/>
        <v>0</v>
      </c>
      <c r="EQ129" s="16">
        <f t="shared" si="239"/>
        <v>0</v>
      </c>
      <c r="ER129" s="16">
        <f t="shared" si="240"/>
        <v>0.40868571428571426</v>
      </c>
      <c r="ES129" s="16">
        <f t="shared" si="241"/>
        <v>0.50716097560975615</v>
      </c>
      <c r="ET129" s="15">
        <f t="shared" si="327"/>
        <v>0</v>
      </c>
      <c r="EU129" s="15">
        <f t="shared" si="328"/>
        <v>0</v>
      </c>
      <c r="EV129" s="15">
        <f t="shared" si="329"/>
        <v>0</v>
      </c>
      <c r="EW129" s="15">
        <f t="shared" si="330"/>
        <v>0</v>
      </c>
      <c r="EX129" s="15">
        <f t="shared" si="331"/>
        <v>0</v>
      </c>
      <c r="EY129" s="15">
        <f t="shared" si="332"/>
        <v>0</v>
      </c>
      <c r="EZ129" s="15">
        <f t="shared" si="333"/>
        <v>0</v>
      </c>
      <c r="FA129" s="15">
        <f t="shared" si="334"/>
        <v>0</v>
      </c>
      <c r="FB129" s="15">
        <f t="shared" si="335"/>
        <v>0</v>
      </c>
      <c r="FC129" s="15">
        <f t="shared" si="336"/>
        <v>0</v>
      </c>
      <c r="FD129" s="15">
        <f t="shared" si="337"/>
        <v>0.50716097560975615</v>
      </c>
      <c r="FE129" s="15">
        <f t="shared" si="349"/>
        <v>0</v>
      </c>
      <c r="FF129" s="15">
        <f t="shared" si="350"/>
        <v>0</v>
      </c>
      <c r="FG129" s="15">
        <f t="shared" ref="FG129:FG137" si="351">IFERROR(DP129/$CG129,0)</f>
        <v>0</v>
      </c>
      <c r="FH129" s="15">
        <f t="shared" si="339"/>
        <v>0</v>
      </c>
      <c r="FI129" s="15">
        <f t="shared" si="340"/>
        <v>0</v>
      </c>
      <c r="FJ129" s="15">
        <f t="shared" si="341"/>
        <v>0</v>
      </c>
      <c r="FK129" s="15">
        <f t="shared" si="342"/>
        <v>0</v>
      </c>
      <c r="FL129" s="15">
        <f t="shared" si="343"/>
        <v>0</v>
      </c>
      <c r="FM129" s="15">
        <f t="shared" si="344"/>
        <v>0</v>
      </c>
      <c r="FN129" s="15">
        <f t="shared" si="345"/>
        <v>0</v>
      </c>
      <c r="FO129" s="15">
        <f t="shared" si="346"/>
        <v>0</v>
      </c>
      <c r="FP129" s="15">
        <f t="shared" si="347"/>
        <v>0</v>
      </c>
      <c r="FQ129" s="15">
        <f t="shared" si="348"/>
        <v>0</v>
      </c>
      <c r="FR129" s="17">
        <f t="shared" si="222"/>
        <v>0</v>
      </c>
      <c r="FS129" s="17">
        <f t="shared" si="223"/>
        <v>0</v>
      </c>
      <c r="FT129" s="17">
        <f t="shared" si="224"/>
        <v>0</v>
      </c>
      <c r="FU129" s="18">
        <f t="shared" si="225"/>
        <v>0</v>
      </c>
      <c r="FV129" s="18">
        <f t="shared" si="226"/>
        <v>0</v>
      </c>
      <c r="FW129" s="18">
        <f t="shared" si="227"/>
        <v>0</v>
      </c>
      <c r="FX129" s="18">
        <f t="shared" si="228"/>
        <v>0</v>
      </c>
      <c r="FY129" s="18">
        <f t="shared" si="229"/>
        <v>0</v>
      </c>
      <c r="FZ129" s="19"/>
      <c r="GA129" s="36" t="s">
        <v>1391</v>
      </c>
      <c r="GB129" s="36"/>
      <c r="GC129" s="37"/>
    </row>
    <row r="130" spans="1:185" hidden="1" x14ac:dyDescent="0.25">
      <c r="A130" s="8" t="s">
        <v>1277</v>
      </c>
      <c r="B130" s="8" t="s">
        <v>94</v>
      </c>
      <c r="C130" s="9" t="s">
        <v>95</v>
      </c>
      <c r="D130" s="9" t="s">
        <v>76</v>
      </c>
      <c r="E130" s="9" t="s">
        <v>52</v>
      </c>
      <c r="F130" s="9" t="s">
        <v>96</v>
      </c>
      <c r="G130" s="9" t="s">
        <v>57</v>
      </c>
      <c r="H130" s="11">
        <v>3.5000000000000003E-2</v>
      </c>
      <c r="I130" s="11"/>
      <c r="J130" s="11">
        <v>0.01</v>
      </c>
      <c r="K130" s="11">
        <v>0.01</v>
      </c>
      <c r="L130" s="11">
        <v>5.0000000000000001E-3</v>
      </c>
      <c r="M130" s="11">
        <v>5.0000000000000001E-3</v>
      </c>
      <c r="N130" s="11"/>
      <c r="O130" s="12">
        <f t="shared" si="173"/>
        <v>0</v>
      </c>
      <c r="P130" s="12">
        <f t="shared" si="302"/>
        <v>1749506.4</v>
      </c>
      <c r="Q130" s="12">
        <f t="shared" si="175"/>
        <v>1175022.5999999999</v>
      </c>
      <c r="R130" s="12">
        <f t="shared" si="303"/>
        <v>2924529</v>
      </c>
      <c r="S130" s="12">
        <f t="shared" si="177"/>
        <v>0</v>
      </c>
      <c r="T130" s="12">
        <f t="shared" si="304"/>
        <v>2914918</v>
      </c>
      <c r="U130" s="12">
        <f t="shared" si="179"/>
        <v>0</v>
      </c>
      <c r="V130" s="12">
        <f t="shared" si="305"/>
        <v>0</v>
      </c>
      <c r="W130" s="12">
        <f t="shared" si="230"/>
        <v>3020640</v>
      </c>
      <c r="X130" s="12">
        <f t="shared" si="181"/>
        <v>0</v>
      </c>
      <c r="Y130" s="12">
        <f t="shared" si="306"/>
        <v>2909822.4</v>
      </c>
      <c r="Z130" s="12">
        <f t="shared" si="307"/>
        <v>2876703.6</v>
      </c>
      <c r="AA130" s="12">
        <f t="shared" si="308"/>
        <v>5786526</v>
      </c>
      <c r="AB130" s="12">
        <f t="shared" si="309"/>
        <v>5812986.2999999998</v>
      </c>
      <c r="AC130" s="12"/>
      <c r="AD130" s="12"/>
      <c r="AE130" s="12"/>
      <c r="AF130" s="12">
        <f t="shared" si="186"/>
        <v>0</v>
      </c>
      <c r="AG130" s="12">
        <f t="shared" si="187"/>
        <v>0</v>
      </c>
      <c r="AH130" s="12">
        <f t="shared" si="188"/>
        <v>0</v>
      </c>
      <c r="AI130" s="12"/>
      <c r="AJ130" s="12"/>
      <c r="AK130" s="12"/>
      <c r="AL130" s="12">
        <f t="shared" si="189"/>
        <v>0</v>
      </c>
      <c r="AM130" s="12">
        <f t="shared" si="190"/>
        <v>0</v>
      </c>
      <c r="AN130" s="12">
        <f t="shared" si="191"/>
        <v>0</v>
      </c>
      <c r="AO130" s="12"/>
      <c r="AP130" s="12"/>
      <c r="AQ130" s="12"/>
      <c r="AR130" s="12">
        <f t="shared" si="192"/>
        <v>0</v>
      </c>
      <c r="AS130" s="12">
        <f t="shared" si="193"/>
        <v>0</v>
      </c>
      <c r="AT130" s="12">
        <f t="shared" si="194"/>
        <v>0</v>
      </c>
      <c r="AU130" s="12">
        <f t="shared" si="195"/>
        <v>0</v>
      </c>
      <c r="AV130" s="12">
        <f t="shared" si="196"/>
        <v>5812986.2999999998</v>
      </c>
      <c r="AW130" s="12"/>
      <c r="AX130" s="12">
        <f t="shared" si="197"/>
        <v>0</v>
      </c>
      <c r="AY130" s="12">
        <f t="shared" si="198"/>
        <v>0</v>
      </c>
      <c r="AZ130" s="12">
        <f t="shared" si="199"/>
        <v>0</v>
      </c>
      <c r="BA130" s="12"/>
      <c r="BB130" s="12">
        <f t="shared" si="200"/>
        <v>0</v>
      </c>
      <c r="BC130" s="12">
        <f t="shared" si="201"/>
        <v>0</v>
      </c>
      <c r="BD130" s="12">
        <f t="shared" si="202"/>
        <v>0</v>
      </c>
      <c r="BE130" s="12"/>
      <c r="BF130" s="12">
        <f t="shared" si="203"/>
        <v>0</v>
      </c>
      <c r="BG130" s="12">
        <f t="shared" si="204"/>
        <v>0</v>
      </c>
      <c r="BH130" s="12">
        <f t="shared" si="205"/>
        <v>0</v>
      </c>
      <c r="BI130" s="12">
        <f t="shared" si="206"/>
        <v>0</v>
      </c>
      <c r="BJ130" s="12"/>
      <c r="BK130" s="12">
        <f t="shared" si="207"/>
        <v>0</v>
      </c>
      <c r="BL130" s="12">
        <f t="shared" si="208"/>
        <v>0</v>
      </c>
      <c r="BM130" s="12">
        <f t="shared" si="209"/>
        <v>0</v>
      </c>
      <c r="BN130" s="12"/>
      <c r="BO130" s="12">
        <f t="shared" si="210"/>
        <v>0</v>
      </c>
      <c r="BP130" s="12">
        <f t="shared" si="211"/>
        <v>0</v>
      </c>
      <c r="BQ130" s="12">
        <f t="shared" si="212"/>
        <v>0</v>
      </c>
      <c r="BR130" s="12"/>
      <c r="BS130" s="12">
        <f t="shared" si="213"/>
        <v>0</v>
      </c>
      <c r="BT130" s="12">
        <f t="shared" si="214"/>
        <v>0</v>
      </c>
      <c r="BU130" s="12">
        <f t="shared" si="215"/>
        <v>0</v>
      </c>
      <c r="BV130" s="12">
        <f t="shared" si="216"/>
        <v>0</v>
      </c>
      <c r="BW130" s="12">
        <f t="shared" si="217"/>
        <v>0</v>
      </c>
      <c r="BX130" s="12"/>
      <c r="BY130" s="12">
        <v>300000000</v>
      </c>
      <c r="BZ130" s="12">
        <v>500000000</v>
      </c>
      <c r="CA130" s="12">
        <f>SUMIFS('[1]TIẾN ĐỘ %'!$M$6:$M$1034,'[1]TIẾN ĐỘ %'!$G$6:$G$1034,$A130,'[1]TIẾN ĐỘ %'!$F$6:$F$1034,$E130)</f>
        <v>400000000</v>
      </c>
      <c r="CB130" s="12">
        <f t="shared" si="218"/>
        <v>1200000000</v>
      </c>
      <c r="CC130" s="12"/>
      <c r="CD130" s="12"/>
      <c r="CE130" s="12"/>
      <c r="CF130" s="12">
        <f t="shared" si="323"/>
        <v>0</v>
      </c>
      <c r="CG130" s="12">
        <f t="shared" si="324"/>
        <v>1200000000</v>
      </c>
      <c r="CH130" s="12"/>
      <c r="CI130" s="12"/>
      <c r="CJ130" s="12"/>
      <c r="CK130" s="12">
        <f t="shared" si="312"/>
        <v>0</v>
      </c>
      <c r="CL130" s="12"/>
      <c r="CM130" s="12"/>
      <c r="CN130" s="12"/>
      <c r="CO130" s="12">
        <f t="shared" si="319"/>
        <v>0</v>
      </c>
      <c r="CP130" s="12">
        <f t="shared" si="320"/>
        <v>0</v>
      </c>
      <c r="CQ130" s="12"/>
      <c r="CR130" s="12">
        <v>181296000</v>
      </c>
      <c r="CS130" s="12">
        <v>121764000</v>
      </c>
      <c r="CT130" s="12">
        <v>303060000</v>
      </c>
      <c r="CU130" s="12">
        <v>302064000</v>
      </c>
      <c r="CV130" s="12">
        <v>0</v>
      </c>
      <c r="CW130" s="12">
        <v>302064000</v>
      </c>
      <c r="CX130" s="12">
        <v>302064000</v>
      </c>
      <c r="CY130" s="12">
        <f>SUMIFS('[1]DATA THÔ IN'!$P$4:$P$12031,'[1]DATA THÔ IN'!$H$4:$H$12031,$A130,'[1]DATA THÔ IN'!$AC$4:$AC$12031,$E130,'[1]DATA THÔ IN'!$AH$4:$AH$12031,"Tiến độ 1")</f>
        <v>301536000</v>
      </c>
      <c r="CZ130" s="12">
        <f>SUMIFS('[1]DATA THÔ IN'!$P$4:$P$12031,'[1]DATA THÔ IN'!$H$4:$H$12031,$A130,'[1]DATA THÔ IN'!$AC$4:$AC$12031,$E130,'[1]DATA THÔ IN'!$AH$4:$AH$12031,"Tiến độ 2")</f>
        <v>298104000</v>
      </c>
      <c r="DA130" s="12">
        <f>SUMIFS('[1]TIẾN ĐỘ %'!$N$6:$N$1034,'[1]TIẾN ĐỘ %'!$G$6:$G$1034,A130,'[1]TIẾN ĐỘ %'!$F$6:$F$1034,$E130)</f>
        <v>599640000</v>
      </c>
      <c r="DB130" s="12">
        <f t="shared" si="234"/>
        <v>1204764000</v>
      </c>
      <c r="DC130" s="12"/>
      <c r="DD130" s="12"/>
      <c r="DE130" s="12"/>
      <c r="DF130" s="12"/>
      <c r="DG130" s="12"/>
      <c r="DH130" s="12"/>
      <c r="DI130" s="12"/>
      <c r="DJ130" s="12"/>
      <c r="DK130" s="12"/>
      <c r="DL130" s="12">
        <f t="shared" si="325"/>
        <v>0</v>
      </c>
      <c r="DM130" s="12">
        <f t="shared" si="326"/>
        <v>1204764000</v>
      </c>
      <c r="DN130" s="12"/>
      <c r="DO130" s="12"/>
      <c r="DP130" s="12"/>
      <c r="DQ130" s="12"/>
      <c r="DR130" s="12"/>
      <c r="DS130" s="12"/>
      <c r="DT130" s="12"/>
      <c r="DU130" s="12"/>
      <c r="DV130" s="12"/>
      <c r="DW130" s="12">
        <f t="shared" si="315"/>
        <v>0</v>
      </c>
      <c r="DX130" s="12"/>
      <c r="DY130" s="12"/>
      <c r="DZ130" s="12"/>
      <c r="EA130" s="12"/>
      <c r="EB130" s="12"/>
      <c r="EC130" s="12"/>
      <c r="ED130" s="12"/>
      <c r="EE130" s="12"/>
      <c r="EF130" s="12"/>
      <c r="EG130" s="12">
        <f t="shared" si="321"/>
        <v>0</v>
      </c>
      <c r="EH130" s="12">
        <f t="shared" si="322"/>
        <v>0</v>
      </c>
      <c r="EI130" s="12"/>
      <c r="EJ130" s="15">
        <f t="shared" si="219"/>
        <v>0.60431999999999997</v>
      </c>
      <c r="EK130" s="15">
        <f t="shared" si="220"/>
        <v>0.40588000000000002</v>
      </c>
      <c r="EL130" s="15">
        <f t="shared" si="221"/>
        <v>1.0102</v>
      </c>
      <c r="EM130" s="16">
        <f t="shared" si="261"/>
        <v>0.604128</v>
      </c>
      <c r="EN130" s="16">
        <f t="shared" si="262"/>
        <v>0</v>
      </c>
      <c r="EO130" s="16">
        <f t="shared" si="263"/>
        <v>0.604128</v>
      </c>
      <c r="EP130" s="16">
        <f t="shared" si="238"/>
        <v>0.75383999999999995</v>
      </c>
      <c r="EQ130" s="16">
        <f t="shared" si="239"/>
        <v>0.74526000000000003</v>
      </c>
      <c r="ER130" s="16">
        <f t="shared" si="240"/>
        <v>1.4991000000000001</v>
      </c>
      <c r="ES130" s="16">
        <f t="shared" si="241"/>
        <v>1.00397</v>
      </c>
      <c r="ET130" s="15">
        <f t="shared" si="327"/>
        <v>0</v>
      </c>
      <c r="EU130" s="15">
        <f t="shared" si="328"/>
        <v>0</v>
      </c>
      <c r="EV130" s="15">
        <f t="shared" si="329"/>
        <v>0</v>
      </c>
      <c r="EW130" s="15">
        <f t="shared" si="330"/>
        <v>0</v>
      </c>
      <c r="EX130" s="15">
        <f t="shared" si="331"/>
        <v>0</v>
      </c>
      <c r="EY130" s="15">
        <f t="shared" si="332"/>
        <v>0</v>
      </c>
      <c r="EZ130" s="15">
        <f t="shared" si="333"/>
        <v>0</v>
      </c>
      <c r="FA130" s="15">
        <f t="shared" si="334"/>
        <v>0</v>
      </c>
      <c r="FB130" s="15">
        <f t="shared" si="335"/>
        <v>0</v>
      </c>
      <c r="FC130" s="15">
        <f t="shared" si="336"/>
        <v>0</v>
      </c>
      <c r="FD130" s="15">
        <f t="shared" si="337"/>
        <v>1.00397</v>
      </c>
      <c r="FE130" s="15">
        <f t="shared" si="349"/>
        <v>0</v>
      </c>
      <c r="FF130" s="15">
        <f t="shared" si="350"/>
        <v>0</v>
      </c>
      <c r="FG130" s="15">
        <f t="shared" si="351"/>
        <v>0</v>
      </c>
      <c r="FH130" s="15">
        <f t="shared" si="339"/>
        <v>0</v>
      </c>
      <c r="FI130" s="15">
        <f t="shared" si="340"/>
        <v>0</v>
      </c>
      <c r="FJ130" s="15">
        <f t="shared" si="341"/>
        <v>0</v>
      </c>
      <c r="FK130" s="15">
        <f t="shared" si="342"/>
        <v>0</v>
      </c>
      <c r="FL130" s="15">
        <f t="shared" si="343"/>
        <v>0</v>
      </c>
      <c r="FM130" s="15">
        <f t="shared" si="344"/>
        <v>0</v>
      </c>
      <c r="FN130" s="15">
        <f t="shared" si="345"/>
        <v>0</v>
      </c>
      <c r="FO130" s="15">
        <f t="shared" si="346"/>
        <v>0</v>
      </c>
      <c r="FP130" s="15">
        <f t="shared" si="347"/>
        <v>0</v>
      </c>
      <c r="FQ130" s="15">
        <f t="shared" si="348"/>
        <v>0</v>
      </c>
      <c r="FR130" s="17">
        <f t="shared" si="222"/>
        <v>0</v>
      </c>
      <c r="FS130" s="17">
        <f t="shared" si="223"/>
        <v>0</v>
      </c>
      <c r="FT130" s="17">
        <f t="shared" si="224"/>
        <v>0</v>
      </c>
      <c r="FU130" s="18">
        <f t="shared" si="225"/>
        <v>0</v>
      </c>
      <c r="FV130" s="18">
        <f t="shared" si="226"/>
        <v>0</v>
      </c>
      <c r="FW130" s="18">
        <f t="shared" si="227"/>
        <v>0</v>
      </c>
      <c r="FX130" s="18">
        <f t="shared" si="228"/>
        <v>0</v>
      </c>
      <c r="FY130" s="18">
        <f t="shared" si="229"/>
        <v>0</v>
      </c>
      <c r="FZ130" s="19"/>
      <c r="GA130" s="36" t="s">
        <v>76</v>
      </c>
      <c r="GB130" s="36"/>
      <c r="GC130" s="37"/>
    </row>
    <row r="131" spans="1:185" hidden="1" x14ac:dyDescent="0.25">
      <c r="A131" s="8" t="s">
        <v>1278</v>
      </c>
      <c r="B131" s="8" t="s">
        <v>97</v>
      </c>
      <c r="C131" s="9" t="s">
        <v>98</v>
      </c>
      <c r="D131" s="9" t="s">
        <v>55</v>
      </c>
      <c r="E131" s="9" t="s">
        <v>52</v>
      </c>
      <c r="F131" s="9" t="s">
        <v>70</v>
      </c>
      <c r="G131" s="9" t="s">
        <v>57</v>
      </c>
      <c r="H131" s="11">
        <v>3.5000000000000003E-2</v>
      </c>
      <c r="I131" s="11"/>
      <c r="J131" s="11">
        <v>0.01</v>
      </c>
      <c r="K131" s="11">
        <v>0.01</v>
      </c>
      <c r="L131" s="11">
        <v>5.0000000000000001E-3</v>
      </c>
      <c r="M131" s="11">
        <v>5.0000000000000001E-3</v>
      </c>
      <c r="N131" s="11"/>
      <c r="O131" s="12">
        <f t="shared" si="173"/>
        <v>0</v>
      </c>
      <c r="P131" s="12">
        <f t="shared" si="302"/>
        <v>0</v>
      </c>
      <c r="Q131" s="12">
        <f t="shared" si="175"/>
        <v>0</v>
      </c>
      <c r="R131" s="12">
        <f t="shared" si="303"/>
        <v>3074258.4</v>
      </c>
      <c r="S131" s="12">
        <f t="shared" si="177"/>
        <v>0</v>
      </c>
      <c r="T131" s="12">
        <f t="shared" si="304"/>
        <v>0</v>
      </c>
      <c r="U131" s="12">
        <f t="shared" si="179"/>
        <v>0</v>
      </c>
      <c r="V131" s="12">
        <f t="shared" si="305"/>
        <v>2932056</v>
      </c>
      <c r="W131" s="12">
        <f t="shared" si="230"/>
        <v>0</v>
      </c>
      <c r="X131" s="12">
        <f t="shared" si="181"/>
        <v>0</v>
      </c>
      <c r="Y131" s="12">
        <f t="shared" si="306"/>
        <v>0</v>
      </c>
      <c r="Z131" s="12">
        <f t="shared" si="307"/>
        <v>0</v>
      </c>
      <c r="AA131" s="12">
        <f t="shared" si="308"/>
        <v>3409731</v>
      </c>
      <c r="AB131" s="12">
        <f t="shared" si="309"/>
        <v>4708022.7</v>
      </c>
      <c r="AC131" s="12"/>
      <c r="AD131" s="12"/>
      <c r="AE131" s="12"/>
      <c r="AF131" s="12">
        <f t="shared" si="186"/>
        <v>0</v>
      </c>
      <c r="AG131" s="12">
        <f t="shared" si="187"/>
        <v>0</v>
      </c>
      <c r="AH131" s="12">
        <f t="shared" si="188"/>
        <v>0</v>
      </c>
      <c r="AI131" s="12"/>
      <c r="AJ131" s="12"/>
      <c r="AK131" s="12"/>
      <c r="AL131" s="12">
        <f t="shared" si="189"/>
        <v>0</v>
      </c>
      <c r="AM131" s="12">
        <f t="shared" si="190"/>
        <v>0</v>
      </c>
      <c r="AN131" s="12">
        <f t="shared" si="191"/>
        <v>0</v>
      </c>
      <c r="AO131" s="12"/>
      <c r="AP131" s="12"/>
      <c r="AQ131" s="12"/>
      <c r="AR131" s="12">
        <f t="shared" si="192"/>
        <v>0</v>
      </c>
      <c r="AS131" s="12">
        <f t="shared" si="193"/>
        <v>0</v>
      </c>
      <c r="AT131" s="12">
        <f t="shared" si="194"/>
        <v>0</v>
      </c>
      <c r="AU131" s="12">
        <f t="shared" si="195"/>
        <v>0</v>
      </c>
      <c r="AV131" s="12">
        <f t="shared" si="196"/>
        <v>4708022.7</v>
      </c>
      <c r="AW131" s="12"/>
      <c r="AX131" s="12">
        <f t="shared" si="197"/>
        <v>0</v>
      </c>
      <c r="AY131" s="12">
        <f t="shared" si="198"/>
        <v>0</v>
      </c>
      <c r="AZ131" s="12">
        <f t="shared" si="199"/>
        <v>0</v>
      </c>
      <c r="BA131" s="12"/>
      <c r="BB131" s="12">
        <f t="shared" si="200"/>
        <v>0</v>
      </c>
      <c r="BC131" s="12">
        <f t="shared" si="201"/>
        <v>0</v>
      </c>
      <c r="BD131" s="12">
        <f t="shared" si="202"/>
        <v>0</v>
      </c>
      <c r="BE131" s="12"/>
      <c r="BF131" s="12">
        <f t="shared" si="203"/>
        <v>0</v>
      </c>
      <c r="BG131" s="12">
        <f t="shared" si="204"/>
        <v>0</v>
      </c>
      <c r="BH131" s="12">
        <f t="shared" si="205"/>
        <v>0</v>
      </c>
      <c r="BI131" s="12">
        <f t="shared" si="206"/>
        <v>0</v>
      </c>
      <c r="BJ131" s="12"/>
      <c r="BK131" s="12">
        <f t="shared" si="207"/>
        <v>0</v>
      </c>
      <c r="BL131" s="12">
        <f t="shared" si="208"/>
        <v>0</v>
      </c>
      <c r="BM131" s="12">
        <f t="shared" si="209"/>
        <v>0</v>
      </c>
      <c r="BN131" s="12"/>
      <c r="BO131" s="12">
        <f t="shared" si="210"/>
        <v>0</v>
      </c>
      <c r="BP131" s="12">
        <f t="shared" si="211"/>
        <v>0</v>
      </c>
      <c r="BQ131" s="12">
        <f t="shared" si="212"/>
        <v>0</v>
      </c>
      <c r="BR131" s="12"/>
      <c r="BS131" s="12">
        <f t="shared" si="213"/>
        <v>0</v>
      </c>
      <c r="BT131" s="12">
        <f t="shared" si="214"/>
        <v>0</v>
      </c>
      <c r="BU131" s="12">
        <f t="shared" si="215"/>
        <v>0</v>
      </c>
      <c r="BV131" s="12">
        <f t="shared" si="216"/>
        <v>0</v>
      </c>
      <c r="BW131" s="12">
        <f t="shared" si="217"/>
        <v>0</v>
      </c>
      <c r="BX131" s="12"/>
      <c r="BY131" s="12">
        <v>300000000</v>
      </c>
      <c r="BZ131" s="12">
        <v>250000000</v>
      </c>
      <c r="CA131" s="12">
        <f>SUMIFS('[1]TIẾN ĐỘ %'!$M$6:$M$1034,'[1]TIẾN ĐỘ %'!$G$6:$G$1034,$A131,'[1]TIẾN ĐỘ %'!$F$6:$F$1034,$E131)</f>
        <v>350000000</v>
      </c>
      <c r="CB131" s="12">
        <f t="shared" si="218"/>
        <v>900000000</v>
      </c>
      <c r="CC131" s="12"/>
      <c r="CD131" s="12"/>
      <c r="CE131" s="12"/>
      <c r="CF131" s="12">
        <f t="shared" si="323"/>
        <v>0</v>
      </c>
      <c r="CG131" s="12">
        <f t="shared" si="324"/>
        <v>900000000</v>
      </c>
      <c r="CH131" s="12"/>
      <c r="CI131" s="12"/>
      <c r="CJ131" s="12"/>
      <c r="CK131" s="12">
        <f t="shared" si="312"/>
        <v>0</v>
      </c>
      <c r="CL131" s="12"/>
      <c r="CM131" s="12"/>
      <c r="CN131" s="12"/>
      <c r="CO131" s="12">
        <f t="shared" si="319"/>
        <v>0</v>
      </c>
      <c r="CP131" s="12">
        <f t="shared" si="320"/>
        <v>0</v>
      </c>
      <c r="CQ131" s="12"/>
      <c r="CR131" s="12">
        <v>37224000</v>
      </c>
      <c r="CS131" s="12">
        <v>21024000</v>
      </c>
      <c r="CT131" s="12">
        <v>318576000</v>
      </c>
      <c r="CU131" s="12">
        <v>0</v>
      </c>
      <c r="CV131" s="12">
        <v>58776000</v>
      </c>
      <c r="CW131" s="12">
        <v>0</v>
      </c>
      <c r="CX131" s="12">
        <v>303840000</v>
      </c>
      <c r="CY131" s="12">
        <f>SUMIFS('[1]DATA THÔ IN'!$P$4:$P$12031,'[1]DATA THÔ IN'!$H$4:$H$12031,$A131,'[1]DATA THÔ IN'!$AC$4:$AC$12031,$E131,'[1]DATA THÔ IN'!$AH$4:$AH$12031,"Tiến độ 1")</f>
        <v>35040000</v>
      </c>
      <c r="CZ131" s="12">
        <f>SUMIFS('[1]DATA THÔ IN'!$P$4:$P$12031,'[1]DATA THÔ IN'!$H$4:$H$12031,$A131,'[1]DATA THÔ IN'!$AC$4:$AC$12031,$E131,'[1]DATA THÔ IN'!$AH$4:$AH$12031,"Tiến độ 2")</f>
        <v>0</v>
      </c>
      <c r="DA131" s="12">
        <f>SUMIFS('[1]TIẾN ĐỘ %'!$N$6:$N$1034,'[1]TIẾN ĐỘ %'!$G$6:$G$1034,A131,'[1]TIẾN ĐỘ %'!$F$6:$F$1034,$E131)</f>
        <v>353340000</v>
      </c>
      <c r="DB131" s="12">
        <f t="shared" si="234"/>
        <v>975756000</v>
      </c>
      <c r="DC131" s="12"/>
      <c r="DD131" s="12"/>
      <c r="DE131" s="12"/>
      <c r="DF131" s="12"/>
      <c r="DG131" s="12"/>
      <c r="DH131" s="12"/>
      <c r="DI131" s="12"/>
      <c r="DJ131" s="12"/>
      <c r="DK131" s="12"/>
      <c r="DL131" s="12">
        <f t="shared" si="325"/>
        <v>0</v>
      </c>
      <c r="DM131" s="12">
        <f t="shared" si="326"/>
        <v>975756000</v>
      </c>
      <c r="DN131" s="12"/>
      <c r="DO131" s="12"/>
      <c r="DP131" s="12"/>
      <c r="DQ131" s="12"/>
      <c r="DR131" s="12"/>
      <c r="DS131" s="12"/>
      <c r="DT131" s="12"/>
      <c r="DU131" s="12"/>
      <c r="DV131" s="12"/>
      <c r="DW131" s="12">
        <f t="shared" si="315"/>
        <v>0</v>
      </c>
      <c r="DX131" s="12"/>
      <c r="DY131" s="12"/>
      <c r="DZ131" s="12"/>
      <c r="EA131" s="12"/>
      <c r="EB131" s="12"/>
      <c r="EC131" s="12"/>
      <c r="ED131" s="12"/>
      <c r="EE131" s="12"/>
      <c r="EF131" s="12"/>
      <c r="EG131" s="12">
        <f t="shared" si="321"/>
        <v>0</v>
      </c>
      <c r="EH131" s="12">
        <f t="shared" si="322"/>
        <v>0</v>
      </c>
      <c r="EI131" s="12"/>
      <c r="EJ131" s="15">
        <f t="shared" si="219"/>
        <v>0.12408</v>
      </c>
      <c r="EK131" s="15">
        <f t="shared" si="220"/>
        <v>7.0080000000000003E-2</v>
      </c>
      <c r="EL131" s="15">
        <f t="shared" si="221"/>
        <v>1.06192</v>
      </c>
      <c r="EM131" s="16">
        <f t="shared" si="261"/>
        <v>0</v>
      </c>
      <c r="EN131" s="16">
        <f t="shared" si="262"/>
        <v>0.23510400000000001</v>
      </c>
      <c r="EO131" s="16">
        <f t="shared" si="263"/>
        <v>1.21536</v>
      </c>
      <c r="EP131" s="16">
        <f t="shared" si="238"/>
        <v>0.10011428571428571</v>
      </c>
      <c r="EQ131" s="16">
        <f t="shared" si="239"/>
        <v>0</v>
      </c>
      <c r="ER131" s="16">
        <f t="shared" si="240"/>
        <v>1.0095428571428571</v>
      </c>
      <c r="ES131" s="16">
        <f t="shared" si="241"/>
        <v>1.0841733333333334</v>
      </c>
      <c r="ET131" s="15">
        <f t="shared" si="327"/>
        <v>0</v>
      </c>
      <c r="EU131" s="15">
        <f t="shared" si="328"/>
        <v>0</v>
      </c>
      <c r="EV131" s="15">
        <f t="shared" si="329"/>
        <v>0</v>
      </c>
      <c r="EW131" s="15">
        <f t="shared" si="330"/>
        <v>0</v>
      </c>
      <c r="EX131" s="15">
        <f t="shared" si="331"/>
        <v>0</v>
      </c>
      <c r="EY131" s="15">
        <f t="shared" si="332"/>
        <v>0</v>
      </c>
      <c r="EZ131" s="15">
        <f t="shared" si="333"/>
        <v>0</v>
      </c>
      <c r="FA131" s="15">
        <f t="shared" si="334"/>
        <v>0</v>
      </c>
      <c r="FB131" s="15">
        <f t="shared" si="335"/>
        <v>0</v>
      </c>
      <c r="FC131" s="15">
        <f t="shared" si="336"/>
        <v>0</v>
      </c>
      <c r="FD131" s="15">
        <f t="shared" si="337"/>
        <v>1.0841733333333334</v>
      </c>
      <c r="FE131" s="15">
        <f t="shared" si="349"/>
        <v>0</v>
      </c>
      <c r="FF131" s="15">
        <f t="shared" si="350"/>
        <v>0</v>
      </c>
      <c r="FG131" s="15">
        <f t="shared" si="351"/>
        <v>0</v>
      </c>
      <c r="FH131" s="15">
        <f t="shared" si="339"/>
        <v>0</v>
      </c>
      <c r="FI131" s="15">
        <f t="shared" si="340"/>
        <v>0</v>
      </c>
      <c r="FJ131" s="15">
        <f t="shared" si="341"/>
        <v>0</v>
      </c>
      <c r="FK131" s="15">
        <f t="shared" si="342"/>
        <v>0</v>
      </c>
      <c r="FL131" s="15">
        <f t="shared" si="343"/>
        <v>0</v>
      </c>
      <c r="FM131" s="15">
        <f t="shared" si="344"/>
        <v>0</v>
      </c>
      <c r="FN131" s="15">
        <f t="shared" si="345"/>
        <v>0</v>
      </c>
      <c r="FO131" s="15">
        <f t="shared" si="346"/>
        <v>0</v>
      </c>
      <c r="FP131" s="15">
        <f t="shared" si="347"/>
        <v>0</v>
      </c>
      <c r="FQ131" s="15">
        <f t="shared" si="348"/>
        <v>0</v>
      </c>
      <c r="FR131" s="17">
        <f t="shared" si="222"/>
        <v>0</v>
      </c>
      <c r="FS131" s="17">
        <f t="shared" si="223"/>
        <v>0</v>
      </c>
      <c r="FT131" s="17">
        <f t="shared" si="224"/>
        <v>0</v>
      </c>
      <c r="FU131" s="18">
        <f t="shared" si="225"/>
        <v>0</v>
      </c>
      <c r="FV131" s="18">
        <f t="shared" si="226"/>
        <v>0</v>
      </c>
      <c r="FW131" s="18">
        <f t="shared" si="227"/>
        <v>0</v>
      </c>
      <c r="FX131" s="18">
        <f t="shared" si="228"/>
        <v>0</v>
      </c>
      <c r="FY131" s="18">
        <f t="shared" si="229"/>
        <v>0</v>
      </c>
      <c r="FZ131" s="19"/>
      <c r="GA131" s="36" t="s">
        <v>55</v>
      </c>
      <c r="GB131" s="36"/>
      <c r="GC131" s="37"/>
    </row>
    <row r="132" spans="1:185" hidden="1" x14ac:dyDescent="0.25">
      <c r="A132" s="8" t="s">
        <v>1285</v>
      </c>
      <c r="B132" s="8" t="s">
        <v>291</v>
      </c>
      <c r="C132" s="9" t="s">
        <v>292</v>
      </c>
      <c r="D132" s="9" t="s">
        <v>76</v>
      </c>
      <c r="E132" s="9" t="s">
        <v>52</v>
      </c>
      <c r="F132" s="9" t="s">
        <v>89</v>
      </c>
      <c r="G132" s="9" t="s">
        <v>57</v>
      </c>
      <c r="H132" s="11">
        <v>3.5000000000000003E-2</v>
      </c>
      <c r="I132" s="11"/>
      <c r="J132" s="11">
        <v>0.01</v>
      </c>
      <c r="K132" s="11">
        <v>0.01</v>
      </c>
      <c r="L132" s="11">
        <v>5.0000000000000001E-3</v>
      </c>
      <c r="M132" s="11">
        <v>5.0000000000000001E-3</v>
      </c>
      <c r="N132" s="11"/>
      <c r="O132" s="12">
        <f t="shared" si="173"/>
        <v>0</v>
      </c>
      <c r="P132" s="12">
        <f t="shared" si="302"/>
        <v>0</v>
      </c>
      <c r="Q132" s="12">
        <f t="shared" si="175"/>
        <v>0</v>
      </c>
      <c r="R132" s="12">
        <f t="shared" si="303"/>
        <v>0</v>
      </c>
      <c r="S132" s="12">
        <f t="shared" si="177"/>
        <v>0</v>
      </c>
      <c r="T132" s="12">
        <f t="shared" si="304"/>
        <v>0</v>
      </c>
      <c r="U132" s="12">
        <f t="shared" si="179"/>
        <v>0</v>
      </c>
      <c r="V132" s="12">
        <f t="shared" si="305"/>
        <v>0</v>
      </c>
      <c r="W132" s="12">
        <f t="shared" si="230"/>
        <v>0</v>
      </c>
      <c r="X132" s="12">
        <f t="shared" si="181"/>
        <v>0</v>
      </c>
      <c r="Y132" s="12">
        <f t="shared" si="306"/>
        <v>0</v>
      </c>
      <c r="Z132" s="12">
        <f t="shared" si="307"/>
        <v>0</v>
      </c>
      <c r="AA132" s="12">
        <f t="shared" si="308"/>
        <v>0</v>
      </c>
      <c r="AB132" s="12">
        <f t="shared" si="309"/>
        <v>0</v>
      </c>
      <c r="AC132" s="12"/>
      <c r="AD132" s="12"/>
      <c r="AE132" s="12"/>
      <c r="AF132" s="12">
        <f t="shared" si="186"/>
        <v>0</v>
      </c>
      <c r="AG132" s="12">
        <f t="shared" si="187"/>
        <v>0</v>
      </c>
      <c r="AH132" s="12">
        <f t="shared" si="188"/>
        <v>0</v>
      </c>
      <c r="AI132" s="12"/>
      <c r="AJ132" s="12"/>
      <c r="AK132" s="12"/>
      <c r="AL132" s="12">
        <f t="shared" si="189"/>
        <v>0</v>
      </c>
      <c r="AM132" s="12">
        <f t="shared" si="190"/>
        <v>0</v>
      </c>
      <c r="AN132" s="12">
        <f t="shared" si="191"/>
        <v>0</v>
      </c>
      <c r="AO132" s="12"/>
      <c r="AP132" s="12"/>
      <c r="AQ132" s="12"/>
      <c r="AR132" s="12">
        <f t="shared" si="192"/>
        <v>0</v>
      </c>
      <c r="AS132" s="12">
        <f t="shared" si="193"/>
        <v>0</v>
      </c>
      <c r="AT132" s="12">
        <f t="shared" si="194"/>
        <v>0</v>
      </c>
      <c r="AU132" s="12">
        <f t="shared" si="195"/>
        <v>0</v>
      </c>
      <c r="AV132" s="12">
        <f t="shared" si="196"/>
        <v>0</v>
      </c>
      <c r="AW132" s="12"/>
      <c r="AX132" s="12">
        <f t="shared" si="197"/>
        <v>0</v>
      </c>
      <c r="AY132" s="12">
        <f t="shared" si="198"/>
        <v>0</v>
      </c>
      <c r="AZ132" s="12">
        <f t="shared" si="199"/>
        <v>0</v>
      </c>
      <c r="BA132" s="12"/>
      <c r="BB132" s="12">
        <f t="shared" si="200"/>
        <v>0</v>
      </c>
      <c r="BC132" s="12">
        <f t="shared" si="201"/>
        <v>0</v>
      </c>
      <c r="BD132" s="12">
        <f t="shared" si="202"/>
        <v>0</v>
      </c>
      <c r="BE132" s="12"/>
      <c r="BF132" s="12">
        <f t="shared" si="203"/>
        <v>0</v>
      </c>
      <c r="BG132" s="12">
        <f t="shared" si="204"/>
        <v>0</v>
      </c>
      <c r="BH132" s="12">
        <f t="shared" si="205"/>
        <v>0</v>
      </c>
      <c r="BI132" s="12">
        <f t="shared" si="206"/>
        <v>0</v>
      </c>
      <c r="BJ132" s="12"/>
      <c r="BK132" s="12">
        <f t="shared" si="207"/>
        <v>0</v>
      </c>
      <c r="BL132" s="12">
        <f t="shared" si="208"/>
        <v>0</v>
      </c>
      <c r="BM132" s="12">
        <f t="shared" si="209"/>
        <v>0</v>
      </c>
      <c r="BN132" s="12"/>
      <c r="BO132" s="12">
        <f t="shared" si="210"/>
        <v>0</v>
      </c>
      <c r="BP132" s="12">
        <f t="shared" si="211"/>
        <v>0</v>
      </c>
      <c r="BQ132" s="12">
        <f t="shared" si="212"/>
        <v>0</v>
      </c>
      <c r="BR132" s="12"/>
      <c r="BS132" s="12">
        <f t="shared" si="213"/>
        <v>0</v>
      </c>
      <c r="BT132" s="12">
        <f t="shared" si="214"/>
        <v>0</v>
      </c>
      <c r="BU132" s="12">
        <f t="shared" si="215"/>
        <v>0</v>
      </c>
      <c r="BV132" s="12">
        <f t="shared" si="216"/>
        <v>0</v>
      </c>
      <c r="BW132" s="12">
        <f t="shared" si="217"/>
        <v>0</v>
      </c>
      <c r="BX132" s="12"/>
      <c r="BY132" s="12">
        <v>0</v>
      </c>
      <c r="BZ132" s="12">
        <v>0</v>
      </c>
      <c r="CA132" s="12">
        <f>SUMIFS('[1]TIẾN ĐỘ %'!$M$6:$M$1034,'[1]TIẾN ĐỘ %'!$G$6:$G$1034,$A132,'[1]TIẾN ĐỘ %'!$F$6:$F$1034,$E132)</f>
        <v>0</v>
      </c>
      <c r="CB132" s="12">
        <f t="shared" si="218"/>
        <v>0</v>
      </c>
      <c r="CC132" s="12"/>
      <c r="CD132" s="12"/>
      <c r="CE132" s="12"/>
      <c r="CF132" s="12">
        <f t="shared" si="323"/>
        <v>0</v>
      </c>
      <c r="CG132" s="12">
        <f t="shared" si="324"/>
        <v>0</v>
      </c>
      <c r="CH132" s="12"/>
      <c r="CI132" s="12"/>
      <c r="CJ132" s="12"/>
      <c r="CK132" s="12">
        <f t="shared" si="312"/>
        <v>0</v>
      </c>
      <c r="CL132" s="12"/>
      <c r="CM132" s="12"/>
      <c r="CN132" s="12"/>
      <c r="CO132" s="12">
        <f t="shared" si="319"/>
        <v>0</v>
      </c>
      <c r="CP132" s="12">
        <f t="shared" si="320"/>
        <v>0</v>
      </c>
      <c r="CQ132" s="12"/>
      <c r="CR132" s="12">
        <v>-133401500</v>
      </c>
      <c r="CS132" s="12">
        <v>0</v>
      </c>
      <c r="CT132" s="12">
        <v>-133401500</v>
      </c>
      <c r="CU132" s="12">
        <v>0</v>
      </c>
      <c r="CV132" s="12">
        <v>0</v>
      </c>
      <c r="CW132" s="12">
        <v>0</v>
      </c>
      <c r="CX132" s="12">
        <v>0</v>
      </c>
      <c r="CY132" s="12">
        <f>SUMIFS('[1]DATA THÔ IN'!$P$4:$P$12031,'[1]DATA THÔ IN'!$H$4:$H$12031,$A132,'[1]DATA THÔ IN'!$AC$4:$AC$12031,$E132,'[1]DATA THÔ IN'!$AH$4:$AH$12031,"Tiến độ 1")</f>
        <v>0</v>
      </c>
      <c r="CZ132" s="12">
        <f>SUMIFS('[1]DATA THÔ IN'!$P$4:$P$12031,'[1]DATA THÔ IN'!$H$4:$H$12031,$A132,'[1]DATA THÔ IN'!$AC$4:$AC$12031,$E132,'[1]DATA THÔ IN'!$AH$4:$AH$12031,"Tiến độ 2")</f>
        <v>0</v>
      </c>
      <c r="DA132" s="12">
        <f>SUMIFS('[1]TIẾN ĐỘ %'!$N$6:$N$1034,'[1]TIẾN ĐỘ %'!$G$6:$G$1034,A132,'[1]TIẾN ĐỘ %'!$F$6:$F$1034,$E132)</f>
        <v>0</v>
      </c>
      <c r="DB132" s="12">
        <f t="shared" si="234"/>
        <v>-133401500</v>
      </c>
      <c r="DC132" s="12"/>
      <c r="DD132" s="12"/>
      <c r="DE132" s="12"/>
      <c r="DF132" s="12"/>
      <c r="DG132" s="12"/>
      <c r="DH132" s="12"/>
      <c r="DI132" s="12"/>
      <c r="DJ132" s="12"/>
      <c r="DK132" s="12"/>
      <c r="DL132" s="12">
        <f t="shared" si="325"/>
        <v>0</v>
      </c>
      <c r="DM132" s="12">
        <f t="shared" si="326"/>
        <v>-133401500</v>
      </c>
      <c r="DN132" s="12"/>
      <c r="DO132" s="12"/>
      <c r="DP132" s="12"/>
      <c r="DQ132" s="12"/>
      <c r="DR132" s="12"/>
      <c r="DS132" s="12"/>
      <c r="DT132" s="12"/>
      <c r="DU132" s="12"/>
      <c r="DV132" s="12"/>
      <c r="DW132" s="12">
        <f t="shared" si="315"/>
        <v>0</v>
      </c>
      <c r="DX132" s="12"/>
      <c r="DY132" s="12"/>
      <c r="DZ132" s="12"/>
      <c r="EA132" s="12"/>
      <c r="EB132" s="12"/>
      <c r="EC132" s="12"/>
      <c r="ED132" s="12"/>
      <c r="EE132" s="12"/>
      <c r="EF132" s="12"/>
      <c r="EG132" s="12">
        <f t="shared" si="321"/>
        <v>0</v>
      </c>
      <c r="EH132" s="12">
        <f t="shared" si="322"/>
        <v>0</v>
      </c>
      <c r="EI132" s="12"/>
      <c r="EJ132" s="15">
        <f t="shared" si="219"/>
        <v>0</v>
      </c>
      <c r="EK132" s="15">
        <f t="shared" si="220"/>
        <v>0</v>
      </c>
      <c r="EL132" s="15">
        <f t="shared" si="221"/>
        <v>0</v>
      </c>
      <c r="EM132" s="16">
        <f t="shared" si="261"/>
        <v>0</v>
      </c>
      <c r="EN132" s="16">
        <f t="shared" si="262"/>
        <v>0</v>
      </c>
      <c r="EO132" s="16">
        <f t="shared" si="263"/>
        <v>0</v>
      </c>
      <c r="EP132" s="16">
        <f t="shared" si="238"/>
        <v>0</v>
      </c>
      <c r="EQ132" s="16">
        <f t="shared" si="239"/>
        <v>0</v>
      </c>
      <c r="ER132" s="16">
        <f t="shared" si="240"/>
        <v>0</v>
      </c>
      <c r="ES132" s="16">
        <f t="shared" si="241"/>
        <v>0</v>
      </c>
      <c r="ET132" s="15">
        <f t="shared" si="327"/>
        <v>0</v>
      </c>
      <c r="EU132" s="15">
        <f t="shared" si="328"/>
        <v>0</v>
      </c>
      <c r="EV132" s="15">
        <f t="shared" si="329"/>
        <v>0</v>
      </c>
      <c r="EW132" s="15">
        <f t="shared" si="330"/>
        <v>0</v>
      </c>
      <c r="EX132" s="15">
        <f t="shared" si="331"/>
        <v>0</v>
      </c>
      <c r="EY132" s="15">
        <f t="shared" si="332"/>
        <v>0</v>
      </c>
      <c r="EZ132" s="15">
        <f t="shared" si="333"/>
        <v>0</v>
      </c>
      <c r="FA132" s="15">
        <f t="shared" si="334"/>
        <v>0</v>
      </c>
      <c r="FB132" s="15">
        <f t="shared" si="335"/>
        <v>0</v>
      </c>
      <c r="FC132" s="15">
        <f t="shared" si="336"/>
        <v>0</v>
      </c>
      <c r="FD132" s="15">
        <f t="shared" si="337"/>
        <v>0</v>
      </c>
      <c r="FE132" s="15">
        <f t="shared" si="349"/>
        <v>0</v>
      </c>
      <c r="FF132" s="15">
        <f t="shared" si="350"/>
        <v>0</v>
      </c>
      <c r="FG132" s="15">
        <f t="shared" si="351"/>
        <v>0</v>
      </c>
      <c r="FH132" s="15">
        <f t="shared" si="339"/>
        <v>0</v>
      </c>
      <c r="FI132" s="15">
        <f t="shared" si="340"/>
        <v>0</v>
      </c>
      <c r="FJ132" s="15">
        <f t="shared" si="341"/>
        <v>0</v>
      </c>
      <c r="FK132" s="15">
        <f t="shared" si="342"/>
        <v>0</v>
      </c>
      <c r="FL132" s="15">
        <f t="shared" si="343"/>
        <v>0</v>
      </c>
      <c r="FM132" s="15">
        <f t="shared" si="344"/>
        <v>0</v>
      </c>
      <c r="FN132" s="15">
        <f t="shared" si="345"/>
        <v>0</v>
      </c>
      <c r="FO132" s="15">
        <f t="shared" si="346"/>
        <v>0</v>
      </c>
      <c r="FP132" s="15">
        <f t="shared" si="347"/>
        <v>0</v>
      </c>
      <c r="FQ132" s="15">
        <f t="shared" si="348"/>
        <v>0</v>
      </c>
      <c r="FR132" s="17">
        <f t="shared" si="222"/>
        <v>0</v>
      </c>
      <c r="FS132" s="17">
        <f t="shared" si="223"/>
        <v>0</v>
      </c>
      <c r="FT132" s="17">
        <f t="shared" si="224"/>
        <v>0</v>
      </c>
      <c r="FU132" s="18">
        <f t="shared" si="225"/>
        <v>0</v>
      </c>
      <c r="FV132" s="18">
        <f t="shared" si="226"/>
        <v>0</v>
      </c>
      <c r="FW132" s="18">
        <f t="shared" si="227"/>
        <v>0</v>
      </c>
      <c r="FX132" s="18">
        <f t="shared" si="228"/>
        <v>0</v>
      </c>
      <c r="FY132" s="18">
        <f t="shared" si="229"/>
        <v>0</v>
      </c>
      <c r="FZ132" s="19"/>
      <c r="GA132" s="36" t="s">
        <v>76</v>
      </c>
      <c r="GB132" s="36"/>
      <c r="GC132" s="37"/>
    </row>
    <row r="133" spans="1:185" hidden="1" x14ac:dyDescent="0.25">
      <c r="A133" s="8" t="s">
        <v>1286</v>
      </c>
      <c r="B133" s="8" t="s">
        <v>305</v>
      </c>
      <c r="C133" s="9" t="s">
        <v>306</v>
      </c>
      <c r="D133" s="9" t="s">
        <v>55</v>
      </c>
      <c r="E133" s="9" t="s">
        <v>52</v>
      </c>
      <c r="F133" s="9" t="s">
        <v>56</v>
      </c>
      <c r="G133" s="9" t="s">
        <v>57</v>
      </c>
      <c r="H133" s="11">
        <v>3.5000000000000003E-2</v>
      </c>
      <c r="I133" s="11"/>
      <c r="J133" s="11">
        <v>0.01</v>
      </c>
      <c r="K133" s="11">
        <v>0.01</v>
      </c>
      <c r="L133" s="11">
        <v>5.0000000000000001E-3</v>
      </c>
      <c r="M133" s="11">
        <v>5.0000000000000001E-3</v>
      </c>
      <c r="N133" s="11"/>
      <c r="O133" s="12">
        <f t="shared" si="173"/>
        <v>0</v>
      </c>
      <c r="P133" s="12">
        <f t="shared" si="302"/>
        <v>1398806.0999999999</v>
      </c>
      <c r="Q133" s="12">
        <f t="shared" si="175"/>
        <v>1507252.8</v>
      </c>
      <c r="R133" s="12">
        <f t="shared" si="303"/>
        <v>2906058.9</v>
      </c>
      <c r="S133" s="12">
        <f t="shared" si="177"/>
        <v>0</v>
      </c>
      <c r="T133" s="12">
        <f t="shared" si="304"/>
        <v>1285612</v>
      </c>
      <c r="U133" s="12">
        <f t="shared" si="179"/>
        <v>3202217</v>
      </c>
      <c r="V133" s="12">
        <f t="shared" si="305"/>
        <v>4487829</v>
      </c>
      <c r="W133" s="12">
        <f t="shared" si="230"/>
        <v>1332240</v>
      </c>
      <c r="X133" s="12">
        <f t="shared" si="181"/>
        <v>0</v>
      </c>
      <c r="Y133" s="12">
        <f t="shared" si="306"/>
        <v>1768266</v>
      </c>
      <c r="Z133" s="12">
        <f t="shared" si="307"/>
        <v>1579975.2</v>
      </c>
      <c r="AA133" s="12">
        <f t="shared" si="308"/>
        <v>3348241.1999999997</v>
      </c>
      <c r="AB133" s="12">
        <f t="shared" si="309"/>
        <v>5371064.5499999998</v>
      </c>
      <c r="AC133" s="12"/>
      <c r="AD133" s="12"/>
      <c r="AE133" s="12"/>
      <c r="AF133" s="12">
        <f t="shared" si="186"/>
        <v>0</v>
      </c>
      <c r="AG133" s="12">
        <f t="shared" si="187"/>
        <v>0</v>
      </c>
      <c r="AH133" s="12">
        <f t="shared" si="188"/>
        <v>0</v>
      </c>
      <c r="AI133" s="12"/>
      <c r="AJ133" s="12"/>
      <c r="AK133" s="12"/>
      <c r="AL133" s="12">
        <f t="shared" si="189"/>
        <v>0</v>
      </c>
      <c r="AM133" s="12">
        <f t="shared" si="190"/>
        <v>0</v>
      </c>
      <c r="AN133" s="12">
        <f t="shared" si="191"/>
        <v>0</v>
      </c>
      <c r="AO133" s="12"/>
      <c r="AP133" s="12"/>
      <c r="AQ133" s="12"/>
      <c r="AR133" s="12">
        <f t="shared" si="192"/>
        <v>0</v>
      </c>
      <c r="AS133" s="12">
        <f t="shared" si="193"/>
        <v>0</v>
      </c>
      <c r="AT133" s="12">
        <f t="shared" si="194"/>
        <v>0</v>
      </c>
      <c r="AU133" s="12">
        <f t="shared" si="195"/>
        <v>0</v>
      </c>
      <c r="AV133" s="12">
        <f t="shared" si="196"/>
        <v>5371064.5499999998</v>
      </c>
      <c r="AW133" s="12"/>
      <c r="AX133" s="12">
        <f t="shared" si="197"/>
        <v>0</v>
      </c>
      <c r="AY133" s="12">
        <f t="shared" si="198"/>
        <v>0</v>
      </c>
      <c r="AZ133" s="12">
        <f t="shared" si="199"/>
        <v>0</v>
      </c>
      <c r="BA133" s="12"/>
      <c r="BB133" s="12">
        <f t="shared" si="200"/>
        <v>0</v>
      </c>
      <c r="BC133" s="12">
        <f t="shared" si="201"/>
        <v>0</v>
      </c>
      <c r="BD133" s="12">
        <f t="shared" si="202"/>
        <v>0</v>
      </c>
      <c r="BE133" s="12"/>
      <c r="BF133" s="12">
        <f t="shared" si="203"/>
        <v>0</v>
      </c>
      <c r="BG133" s="12">
        <f t="shared" si="204"/>
        <v>0</v>
      </c>
      <c r="BH133" s="12">
        <f t="shared" si="205"/>
        <v>0</v>
      </c>
      <c r="BI133" s="12">
        <f t="shared" si="206"/>
        <v>0</v>
      </c>
      <c r="BJ133" s="12"/>
      <c r="BK133" s="12">
        <f t="shared" si="207"/>
        <v>0</v>
      </c>
      <c r="BL133" s="12">
        <f t="shared" si="208"/>
        <v>0</v>
      </c>
      <c r="BM133" s="12">
        <f t="shared" si="209"/>
        <v>0</v>
      </c>
      <c r="BN133" s="12"/>
      <c r="BO133" s="12">
        <f t="shared" si="210"/>
        <v>0</v>
      </c>
      <c r="BP133" s="12">
        <f t="shared" si="211"/>
        <v>0</v>
      </c>
      <c r="BQ133" s="12">
        <f t="shared" si="212"/>
        <v>0</v>
      </c>
      <c r="BR133" s="12"/>
      <c r="BS133" s="12">
        <f t="shared" si="213"/>
        <v>0</v>
      </c>
      <c r="BT133" s="12">
        <f t="shared" si="214"/>
        <v>0</v>
      </c>
      <c r="BU133" s="12">
        <f t="shared" si="215"/>
        <v>0</v>
      </c>
      <c r="BV133" s="12">
        <f t="shared" si="216"/>
        <v>0</v>
      </c>
      <c r="BW133" s="12">
        <f t="shared" si="217"/>
        <v>0</v>
      </c>
      <c r="BX133" s="12"/>
      <c r="BY133" s="12">
        <v>300000000</v>
      </c>
      <c r="BZ133" s="12">
        <v>200000000</v>
      </c>
      <c r="CA133" s="12">
        <f>SUMIFS('[1]TIẾN ĐỘ %'!$M$6:$M$1034,'[1]TIẾN ĐỘ %'!$G$6:$G$1034,$A133,'[1]TIẾN ĐỘ %'!$F$6:$F$1034,$E133)</f>
        <v>300000000</v>
      </c>
      <c r="CB133" s="12">
        <f t="shared" si="218"/>
        <v>800000000</v>
      </c>
      <c r="CC133" s="12"/>
      <c r="CD133" s="12"/>
      <c r="CE133" s="12"/>
      <c r="CF133" s="12">
        <f t="shared" si="323"/>
        <v>0</v>
      </c>
      <c r="CG133" s="12">
        <f t="shared" si="324"/>
        <v>800000000</v>
      </c>
      <c r="CH133" s="12"/>
      <c r="CI133" s="12"/>
      <c r="CJ133" s="12"/>
      <c r="CK133" s="12">
        <f t="shared" si="312"/>
        <v>0</v>
      </c>
      <c r="CL133" s="12"/>
      <c r="CM133" s="12"/>
      <c r="CN133" s="12"/>
      <c r="CO133" s="12">
        <f t="shared" si="319"/>
        <v>0</v>
      </c>
      <c r="CP133" s="12">
        <f t="shared" si="320"/>
        <v>0</v>
      </c>
      <c r="CQ133" s="12"/>
      <c r="CR133" s="12">
        <v>144954000</v>
      </c>
      <c r="CS133" s="12">
        <v>156192000</v>
      </c>
      <c r="CT133" s="12">
        <v>301146000</v>
      </c>
      <c r="CU133" s="12">
        <v>133224000</v>
      </c>
      <c r="CV133" s="12">
        <v>331836000</v>
      </c>
      <c r="CW133" s="12">
        <v>133224000</v>
      </c>
      <c r="CX133" s="12">
        <v>465060000</v>
      </c>
      <c r="CY133" s="12">
        <f>SUMIFS('[1]DATA THÔ IN'!$P$4:$P$12031,'[1]DATA THÔ IN'!$H$4:$H$12031,$A133,'[1]DATA THÔ IN'!$AC$4:$AC$12031,$E133,'[1]DATA THÔ IN'!$AH$4:$AH$12031,"Tiến độ 1")</f>
        <v>183240000</v>
      </c>
      <c r="CZ133" s="12">
        <f>SUMIFS('[1]DATA THÔ IN'!$P$4:$P$12031,'[1]DATA THÔ IN'!$H$4:$H$12031,$A133,'[1]DATA THÔ IN'!$AC$4:$AC$12031,$E133,'[1]DATA THÔ IN'!$AH$4:$AH$12031,"Tiến độ 2")</f>
        <v>163728000</v>
      </c>
      <c r="DA133" s="12">
        <f>SUMIFS('[1]TIẾN ĐỘ %'!$N$6:$N$1034,'[1]TIẾN ĐỘ %'!$G$6:$G$1034,A133,'[1]TIẾN ĐỘ %'!$F$6:$F$1034,$E133)</f>
        <v>346968000</v>
      </c>
      <c r="DB133" s="12">
        <f t="shared" si="234"/>
        <v>1113174000</v>
      </c>
      <c r="DC133" s="12"/>
      <c r="DD133" s="12"/>
      <c r="DE133" s="12"/>
      <c r="DF133" s="12"/>
      <c r="DG133" s="12"/>
      <c r="DH133" s="12"/>
      <c r="DI133" s="12"/>
      <c r="DJ133" s="12"/>
      <c r="DK133" s="12"/>
      <c r="DL133" s="12">
        <f t="shared" si="325"/>
        <v>0</v>
      </c>
      <c r="DM133" s="12">
        <f t="shared" si="326"/>
        <v>1113174000</v>
      </c>
      <c r="DN133" s="12"/>
      <c r="DO133" s="12"/>
      <c r="DP133" s="12"/>
      <c r="DQ133" s="12"/>
      <c r="DR133" s="12"/>
      <c r="DS133" s="12"/>
      <c r="DT133" s="12"/>
      <c r="DU133" s="12"/>
      <c r="DV133" s="12"/>
      <c r="DW133" s="12">
        <f t="shared" si="315"/>
        <v>0</v>
      </c>
      <c r="DX133" s="12"/>
      <c r="DY133" s="12"/>
      <c r="DZ133" s="12"/>
      <c r="EA133" s="12"/>
      <c r="EB133" s="12"/>
      <c r="EC133" s="12"/>
      <c r="ED133" s="12"/>
      <c r="EE133" s="12"/>
      <c r="EF133" s="12"/>
      <c r="EG133" s="12">
        <f t="shared" si="321"/>
        <v>0</v>
      </c>
      <c r="EH133" s="12">
        <f t="shared" si="322"/>
        <v>0</v>
      </c>
      <c r="EI133" s="12"/>
      <c r="EJ133" s="15">
        <f t="shared" si="219"/>
        <v>0.48318</v>
      </c>
      <c r="EK133" s="15">
        <f t="shared" si="220"/>
        <v>0.52063999999999999</v>
      </c>
      <c r="EL133" s="15">
        <f t="shared" si="221"/>
        <v>1.0038199999999999</v>
      </c>
      <c r="EM133" s="16">
        <f t="shared" si="261"/>
        <v>0.66612000000000005</v>
      </c>
      <c r="EN133" s="16">
        <f t="shared" si="262"/>
        <v>1.6591800000000001</v>
      </c>
      <c r="EO133" s="16">
        <f t="shared" si="263"/>
        <v>2.3252999999999999</v>
      </c>
      <c r="EP133" s="16">
        <f t="shared" si="238"/>
        <v>0.61080000000000001</v>
      </c>
      <c r="EQ133" s="16">
        <f t="shared" si="239"/>
        <v>0.54576000000000002</v>
      </c>
      <c r="ER133" s="16">
        <f t="shared" si="240"/>
        <v>1.15656</v>
      </c>
      <c r="ES133" s="16">
        <f t="shared" si="241"/>
        <v>1.3914675000000001</v>
      </c>
      <c r="ET133" s="15">
        <f t="shared" si="327"/>
        <v>0</v>
      </c>
      <c r="EU133" s="15">
        <f t="shared" si="328"/>
        <v>0</v>
      </c>
      <c r="EV133" s="15">
        <f t="shared" si="329"/>
        <v>0</v>
      </c>
      <c r="EW133" s="15">
        <f t="shared" si="330"/>
        <v>0</v>
      </c>
      <c r="EX133" s="15">
        <f t="shared" si="331"/>
        <v>0</v>
      </c>
      <c r="EY133" s="15">
        <f t="shared" si="332"/>
        <v>0</v>
      </c>
      <c r="EZ133" s="15">
        <f t="shared" si="333"/>
        <v>0</v>
      </c>
      <c r="FA133" s="15">
        <f t="shared" si="334"/>
        <v>0</v>
      </c>
      <c r="FB133" s="15">
        <f t="shared" si="335"/>
        <v>0</v>
      </c>
      <c r="FC133" s="15">
        <f t="shared" si="336"/>
        <v>0</v>
      </c>
      <c r="FD133" s="15">
        <f t="shared" si="337"/>
        <v>1.3914675000000001</v>
      </c>
      <c r="FE133" s="15">
        <f t="shared" si="349"/>
        <v>0</v>
      </c>
      <c r="FF133" s="15">
        <f t="shared" si="350"/>
        <v>0</v>
      </c>
      <c r="FG133" s="15">
        <f t="shared" si="351"/>
        <v>0</v>
      </c>
      <c r="FH133" s="15">
        <f t="shared" si="339"/>
        <v>0</v>
      </c>
      <c r="FI133" s="15">
        <f t="shared" si="340"/>
        <v>0</v>
      </c>
      <c r="FJ133" s="15">
        <f t="shared" si="341"/>
        <v>0</v>
      </c>
      <c r="FK133" s="15">
        <f t="shared" si="342"/>
        <v>0</v>
      </c>
      <c r="FL133" s="15">
        <f t="shared" si="343"/>
        <v>0</v>
      </c>
      <c r="FM133" s="15">
        <f t="shared" si="344"/>
        <v>0</v>
      </c>
      <c r="FN133" s="15">
        <f t="shared" si="345"/>
        <v>0</v>
      </c>
      <c r="FO133" s="15">
        <f t="shared" si="346"/>
        <v>0</v>
      </c>
      <c r="FP133" s="15">
        <f t="shared" si="347"/>
        <v>0</v>
      </c>
      <c r="FQ133" s="15">
        <f t="shared" si="348"/>
        <v>0</v>
      </c>
      <c r="FR133" s="17">
        <f t="shared" si="222"/>
        <v>0</v>
      </c>
      <c r="FS133" s="17">
        <f t="shared" si="223"/>
        <v>0</v>
      </c>
      <c r="FT133" s="17">
        <f t="shared" si="224"/>
        <v>0</v>
      </c>
      <c r="FU133" s="18">
        <f t="shared" si="225"/>
        <v>0</v>
      </c>
      <c r="FV133" s="18">
        <f t="shared" si="226"/>
        <v>0</v>
      </c>
      <c r="FW133" s="18">
        <f t="shared" si="227"/>
        <v>0</v>
      </c>
      <c r="FX133" s="18">
        <f t="shared" si="228"/>
        <v>0</v>
      </c>
      <c r="FY133" s="18">
        <f t="shared" si="229"/>
        <v>0</v>
      </c>
      <c r="FZ133" s="19"/>
      <c r="GA133" s="36" t="s">
        <v>55</v>
      </c>
      <c r="GB133" s="36"/>
      <c r="GC133" s="37"/>
    </row>
    <row r="134" spans="1:185" hidden="1" x14ac:dyDescent="0.25">
      <c r="A134" s="8" t="s">
        <v>1283</v>
      </c>
      <c r="B134" s="8" t="s">
        <v>367</v>
      </c>
      <c r="C134" s="9" t="s">
        <v>368</v>
      </c>
      <c r="D134" s="9" t="s">
        <v>55</v>
      </c>
      <c r="E134" s="9" t="s">
        <v>52</v>
      </c>
      <c r="F134" s="9" t="s">
        <v>67</v>
      </c>
      <c r="G134" s="9" t="s">
        <v>57</v>
      </c>
      <c r="H134" s="11">
        <v>3.5000000000000003E-2</v>
      </c>
      <c r="I134" s="11"/>
      <c r="J134" s="11">
        <v>0.01</v>
      </c>
      <c r="K134" s="11">
        <v>0.01</v>
      </c>
      <c r="L134" s="11">
        <v>5.0000000000000001E-3</v>
      </c>
      <c r="M134" s="11">
        <v>5.0000000000000001E-3</v>
      </c>
      <c r="N134" s="11"/>
      <c r="O134" s="12">
        <f t="shared" ref="O134:O197" si="352">$CT134*I134</f>
        <v>0</v>
      </c>
      <c r="P134" s="12">
        <f t="shared" si="302"/>
        <v>0</v>
      </c>
      <c r="Q134" s="12">
        <f t="shared" ref="Q134:Q197" si="353">IF(OR(EK134&gt;=60%,(EJ134+EK134)&gt;=100%),CS134*J134*(100%-H134),0)</f>
        <v>0</v>
      </c>
      <c r="R134" s="12">
        <f t="shared" si="303"/>
        <v>0</v>
      </c>
      <c r="S134" s="12">
        <f t="shared" ref="S134:S197" si="354">ROUND(CX134*I134,0)</f>
        <v>0</v>
      </c>
      <c r="T134" s="12">
        <f t="shared" si="304"/>
        <v>0</v>
      </c>
      <c r="U134" s="12">
        <f t="shared" ref="U134:U197" si="355">ROUND(IF(OR(EN134&gt;=60%,(EM134+EN134)&gt;=100%),CV134*J134*(100%-H134),0),0)</f>
        <v>0</v>
      </c>
      <c r="V134" s="12">
        <f t="shared" si="305"/>
        <v>0</v>
      </c>
      <c r="W134" s="12">
        <f t="shared" si="230"/>
        <v>0</v>
      </c>
      <c r="X134" s="12">
        <f t="shared" ref="X134:X197" si="356">DA134*I134</f>
        <v>0</v>
      </c>
      <c r="Y134" s="12">
        <f t="shared" si="306"/>
        <v>0</v>
      </c>
      <c r="Z134" s="12">
        <f t="shared" si="307"/>
        <v>0</v>
      </c>
      <c r="AA134" s="12">
        <f t="shared" si="308"/>
        <v>0</v>
      </c>
      <c r="AB134" s="12">
        <f t="shared" si="309"/>
        <v>0</v>
      </c>
      <c r="AC134" s="12"/>
      <c r="AD134" s="12"/>
      <c r="AE134" s="12"/>
      <c r="AF134" s="12">
        <f t="shared" ref="AF134:AF197" si="357">IF(ET134&gt;=40%,DC134*J134*(100%-H134),0)</f>
        <v>0</v>
      </c>
      <c r="AG134" s="12">
        <f t="shared" ref="AG134:AG197" si="358">IF(OR(EU134&gt;=60%,(ET134+EU134)&gt;=100%),DD134*J134*(100%-H134),0)</f>
        <v>0</v>
      </c>
      <c r="AH134" s="12">
        <f t="shared" ref="AH134:AH197" si="359">IF(DE134&gt;=CC134,DE134*K134*(100%-H134),0)</f>
        <v>0</v>
      </c>
      <c r="AI134" s="12"/>
      <c r="AJ134" s="12"/>
      <c r="AK134" s="12"/>
      <c r="AL134" s="12">
        <f t="shared" ref="AL134:AL196" si="360">IF(EW134&gt;=40%,DF134*$J134*(100%-$H134),0)</f>
        <v>0</v>
      </c>
      <c r="AM134" s="12">
        <f t="shared" ref="AM134:AM196" si="361">IF(OR(EX134&gt;=60%,(EW134+EX134)&gt;=100%),DG134*$J134*(100%-$H134),0)</f>
        <v>0</v>
      </c>
      <c r="AN134" s="12">
        <f t="shared" ref="AN134:AN196" si="362">IF(DH134&gt;=CD134,DH134*$K134*(100%-$H134),0)</f>
        <v>0</v>
      </c>
      <c r="AO134" s="12"/>
      <c r="AP134" s="12"/>
      <c r="AQ134" s="12"/>
      <c r="AR134" s="12">
        <f t="shared" ref="AR134:AR196" si="363">IF(EZ134&gt;=40%,DI134*$J134*(100%-$H134),0)</f>
        <v>0</v>
      </c>
      <c r="AS134" s="12">
        <f t="shared" ref="AS134:AS196" si="364">IF(OR(FA134&gt;=60%,(FA134+EZ134)&gt;=100%),DJ134*$J134*(100%-$H134),0)</f>
        <v>0</v>
      </c>
      <c r="AT134" s="12">
        <f t="shared" ref="AT134:AT196" si="365">IF(FB134&gt;=100%,DK134*$K134*(100%-$H134),0)</f>
        <v>0</v>
      </c>
      <c r="AU134" s="12">
        <f t="shared" ref="AU134:AU196" si="366">+IF(FC134&gt;=100%,DL134*$L134*(100%-$H134),0)</f>
        <v>0</v>
      </c>
      <c r="AV134" s="12">
        <f t="shared" ref="AV134:AV197" si="367">+IF(FD134&gt;=100%,DM134*M134*(100%-$H134),0)</f>
        <v>0</v>
      </c>
      <c r="AW134" s="12"/>
      <c r="AX134" s="12">
        <f t="shared" ref="AX134:AX196" si="368">IF(FE134&gt;=40%,DN134*$J134*(100%-$H134),0)</f>
        <v>0</v>
      </c>
      <c r="AY134" s="12">
        <f t="shared" ref="AY134:AY196" si="369">IF(OR(FF134&gt;=60%,(FE134+FF134)&gt;=100%),DO134*$J134*(100%-$H134),0)</f>
        <v>0</v>
      </c>
      <c r="AZ134" s="12">
        <f t="shared" ref="AZ134:AZ196" si="370">IF(FG134&gt;=100%,DP134*$K134*(100%-$H134),0)</f>
        <v>0</v>
      </c>
      <c r="BA134" s="12"/>
      <c r="BB134" s="12">
        <f t="shared" ref="BB134:BB196" si="371">IF(FH134&gt;=40%,DQ134*$J134*(100%-$H134),0)</f>
        <v>0</v>
      </c>
      <c r="BC134" s="12">
        <f t="shared" ref="BC134:BC196" si="372">IF(OR(FI134&gt;=60%,(FH134+FI134)&gt;=100%),DR134*$J134*(100%-$H134),0)</f>
        <v>0</v>
      </c>
      <c r="BD134" s="12">
        <f t="shared" ref="BD134:BD196" si="373">IF(FJ134&gt;=100%,DS134*$K134*(100%-$H134),0)</f>
        <v>0</v>
      </c>
      <c r="BE134" s="12"/>
      <c r="BF134" s="12">
        <f t="shared" ref="BF134:BF196" si="374">IF(FK134&gt;=40%,DT134*$J134*(100%-$H134),0)</f>
        <v>0</v>
      </c>
      <c r="BG134" s="12">
        <f t="shared" ref="BG134:BG197" si="375">IF(OR(FL134&gt;=60%,(FK134+FL134)&gt;=100%),DU134*J134*(100%-H134),0)</f>
        <v>0</v>
      </c>
      <c r="BH134" s="12">
        <f t="shared" ref="BH134:BH196" si="376">IF(FM134&gt;=100%,DV134*$K134*(100%-$H134),0)</f>
        <v>0</v>
      </c>
      <c r="BI134" s="12">
        <f t="shared" ref="BI134:BI196" si="377">+IF(FN134&gt;=100%,DW134*$L134*(100%-$H134),0)</f>
        <v>0</v>
      </c>
      <c r="BJ134" s="12"/>
      <c r="BK134" s="12">
        <f t="shared" ref="BK134:BK196" si="378">IF(FO134&gt;=40%,DX134*$J134*(100%-$H134),0)</f>
        <v>0</v>
      </c>
      <c r="BL134" s="12">
        <f t="shared" ref="BL134:BL197" si="379">IF(OR(FP134&gt;=60%,(FO134+FP134)&gt;=100%),DY134*J134*(100%-H134),0)</f>
        <v>0</v>
      </c>
      <c r="BM134" s="12">
        <f t="shared" ref="BM134:BM196" si="380">IF(FQ134&gt;=100%,DZ134*$K134*(100%-$H134),0)</f>
        <v>0</v>
      </c>
      <c r="BN134" s="12"/>
      <c r="BO134" s="12">
        <f t="shared" ref="BO134:BO196" si="381">IF(FR134&gt;=40%,EA134*$J134*(100%-$H134),0)</f>
        <v>0</v>
      </c>
      <c r="BP134" s="12">
        <f t="shared" ref="BP134:BP196" si="382">IF(OR(FS134&gt;=60%,(FS134+FR134)&gt;=100%),EB134*$J134*(100%-$H134),0)</f>
        <v>0</v>
      </c>
      <c r="BQ134" s="12">
        <f t="shared" ref="BQ134:BQ196" si="383">IF(FT134&gt;=100%,EC134*$K134*(100%-$H134),0)</f>
        <v>0</v>
      </c>
      <c r="BR134" s="12"/>
      <c r="BS134" s="12">
        <f t="shared" ref="BS134:BS196" si="384">IF(FU134&gt;=40%,ED134*$J134*(100%-$H134),0)</f>
        <v>0</v>
      </c>
      <c r="BT134" s="12">
        <f t="shared" ref="BT134:BT196" si="385">IF(OR(FV134&gt;=60%,(FU134+FV134)&gt;=100%),EE134*$J134*(100%-$H134),0)</f>
        <v>0</v>
      </c>
      <c r="BU134" s="12">
        <f t="shared" ref="BU134:BU196" si="386">IF(FW134&gt;=100%,EF134*$K134*(100%-$H134),0)</f>
        <v>0</v>
      </c>
      <c r="BV134" s="12">
        <f t="shared" ref="BV134:BV196" si="387">+IF(FX134&gt;=100%,EG134*$L134*(100%-$H134),0)</f>
        <v>0</v>
      </c>
      <c r="BW134" s="12">
        <f t="shared" ref="BW134:BW196" si="388">+IF(FY134&gt;=100%,EH134*$M134*(100%-$H134),0)</f>
        <v>0</v>
      </c>
      <c r="BX134" s="12"/>
      <c r="BY134" s="12">
        <v>0</v>
      </c>
      <c r="BZ134" s="12">
        <v>0</v>
      </c>
      <c r="CA134" s="12">
        <f>SUMIFS('[1]TIẾN ĐỘ %'!$M$6:$M$1034,'[1]TIẾN ĐỘ %'!$G$6:$G$1034,$A134,'[1]TIẾN ĐỘ %'!$F$6:$F$1034,$E134)</f>
        <v>0</v>
      </c>
      <c r="CB134" s="12">
        <f t="shared" ref="CB134:CB197" si="389">+SUM(BY134:CA134)</f>
        <v>0</v>
      </c>
      <c r="CC134" s="12"/>
      <c r="CD134" s="12"/>
      <c r="CE134" s="12"/>
      <c r="CF134" s="12">
        <f t="shared" si="323"/>
        <v>0</v>
      </c>
      <c r="CG134" s="12">
        <f t="shared" si="324"/>
        <v>0</v>
      </c>
      <c r="CH134" s="12"/>
      <c r="CI134" s="12"/>
      <c r="CJ134" s="12"/>
      <c r="CK134" s="12">
        <f t="shared" si="312"/>
        <v>0</v>
      </c>
      <c r="CL134" s="12"/>
      <c r="CM134" s="12"/>
      <c r="CN134" s="12"/>
      <c r="CO134" s="12">
        <f t="shared" si="319"/>
        <v>0</v>
      </c>
      <c r="CP134" s="12">
        <f t="shared" si="320"/>
        <v>0</v>
      </c>
      <c r="CQ134" s="12"/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f>SUMIFS('[1]DATA THÔ IN'!$P$4:$P$12031,'[1]DATA THÔ IN'!$H$4:$H$12031,$A134,'[1]DATA THÔ IN'!$AC$4:$AC$12031,$E134,'[1]DATA THÔ IN'!$AH$4:$AH$12031,"Tiến độ 1")</f>
        <v>0</v>
      </c>
      <c r="CZ134" s="12">
        <f>SUMIFS('[1]DATA THÔ IN'!$P$4:$P$12031,'[1]DATA THÔ IN'!$H$4:$H$12031,$A134,'[1]DATA THÔ IN'!$AC$4:$AC$12031,$E134,'[1]DATA THÔ IN'!$AH$4:$AH$12031,"Tiến độ 2")</f>
        <v>0</v>
      </c>
      <c r="DA134" s="12">
        <f>SUMIFS('[1]TIẾN ĐỘ %'!$N$6:$N$1034,'[1]TIẾN ĐỘ %'!$G$6:$G$1034,A134,'[1]TIẾN ĐỘ %'!$F$6:$F$1034,$E134)</f>
        <v>0</v>
      </c>
      <c r="DB134" s="12">
        <f t="shared" si="234"/>
        <v>0</v>
      </c>
      <c r="DC134" s="12"/>
      <c r="DD134" s="12"/>
      <c r="DE134" s="12"/>
      <c r="DF134" s="12"/>
      <c r="DG134" s="12"/>
      <c r="DH134" s="12"/>
      <c r="DI134" s="12"/>
      <c r="DJ134" s="12"/>
      <c r="DK134" s="12"/>
      <c r="DL134" s="12">
        <f t="shared" si="325"/>
        <v>0</v>
      </c>
      <c r="DM134" s="12">
        <f t="shared" si="326"/>
        <v>0</v>
      </c>
      <c r="DN134" s="12"/>
      <c r="DO134" s="12"/>
      <c r="DP134" s="12"/>
      <c r="DQ134" s="12"/>
      <c r="DR134" s="12"/>
      <c r="DS134" s="12"/>
      <c r="DT134" s="12"/>
      <c r="DU134" s="12"/>
      <c r="DV134" s="12"/>
      <c r="DW134" s="12">
        <f t="shared" si="315"/>
        <v>0</v>
      </c>
      <c r="DX134" s="12"/>
      <c r="DY134" s="12"/>
      <c r="DZ134" s="12"/>
      <c r="EA134" s="12"/>
      <c r="EB134" s="12"/>
      <c r="EC134" s="12"/>
      <c r="ED134" s="12"/>
      <c r="EE134" s="12"/>
      <c r="EF134" s="12"/>
      <c r="EG134" s="12">
        <f t="shared" si="321"/>
        <v>0</v>
      </c>
      <c r="EH134" s="12">
        <f t="shared" si="322"/>
        <v>0</v>
      </c>
      <c r="EI134" s="12"/>
      <c r="EJ134" s="15">
        <f t="shared" ref="EJ134:EJ196" si="390">IFERROR(CR134/BY134,0)</f>
        <v>0</v>
      </c>
      <c r="EK134" s="15">
        <f t="shared" ref="EK134:EK196" si="391">+IFERROR(CS134/BY134,0)</f>
        <v>0</v>
      </c>
      <c r="EL134" s="15">
        <f t="shared" ref="EL134:EL196" si="392">+IFERROR(CT134/BY134,0)</f>
        <v>0</v>
      </c>
      <c r="EM134" s="16">
        <f t="shared" si="261"/>
        <v>0</v>
      </c>
      <c r="EN134" s="16">
        <f t="shared" si="262"/>
        <v>0</v>
      </c>
      <c r="EO134" s="16">
        <f t="shared" si="263"/>
        <v>0</v>
      </c>
      <c r="EP134" s="16">
        <f t="shared" si="238"/>
        <v>0</v>
      </c>
      <c r="EQ134" s="16">
        <f t="shared" si="239"/>
        <v>0</v>
      </c>
      <c r="ER134" s="16">
        <f t="shared" si="240"/>
        <v>0</v>
      </c>
      <c r="ES134" s="16">
        <f t="shared" si="241"/>
        <v>0</v>
      </c>
      <c r="ET134" s="15">
        <f t="shared" si="327"/>
        <v>0</v>
      </c>
      <c r="EU134" s="15">
        <f t="shared" si="328"/>
        <v>0</v>
      </c>
      <c r="EV134" s="15">
        <f t="shared" si="329"/>
        <v>0</v>
      </c>
      <c r="EW134" s="15">
        <f t="shared" si="330"/>
        <v>0</v>
      </c>
      <c r="EX134" s="15">
        <f t="shared" si="331"/>
        <v>0</v>
      </c>
      <c r="EY134" s="15">
        <f t="shared" si="332"/>
        <v>0</v>
      </c>
      <c r="EZ134" s="15">
        <f t="shared" si="333"/>
        <v>0</v>
      </c>
      <c r="FA134" s="15">
        <f t="shared" si="334"/>
        <v>0</v>
      </c>
      <c r="FB134" s="15">
        <f t="shared" si="335"/>
        <v>0</v>
      </c>
      <c r="FC134" s="15">
        <f t="shared" si="336"/>
        <v>0</v>
      </c>
      <c r="FD134" s="15">
        <f t="shared" si="337"/>
        <v>0</v>
      </c>
      <c r="FE134" s="15">
        <f t="shared" si="349"/>
        <v>0</v>
      </c>
      <c r="FF134" s="15">
        <f t="shared" si="350"/>
        <v>0</v>
      </c>
      <c r="FG134" s="15">
        <f t="shared" si="351"/>
        <v>0</v>
      </c>
      <c r="FH134" s="15">
        <f t="shared" si="339"/>
        <v>0</v>
      </c>
      <c r="FI134" s="15">
        <f t="shared" si="340"/>
        <v>0</v>
      </c>
      <c r="FJ134" s="15">
        <f t="shared" si="341"/>
        <v>0</v>
      </c>
      <c r="FK134" s="15">
        <f t="shared" si="342"/>
        <v>0</v>
      </c>
      <c r="FL134" s="15">
        <f t="shared" si="343"/>
        <v>0</v>
      </c>
      <c r="FM134" s="15">
        <f t="shared" si="344"/>
        <v>0</v>
      </c>
      <c r="FN134" s="15">
        <f t="shared" si="345"/>
        <v>0</v>
      </c>
      <c r="FO134" s="15">
        <f t="shared" si="346"/>
        <v>0</v>
      </c>
      <c r="FP134" s="15">
        <f t="shared" si="347"/>
        <v>0</v>
      </c>
      <c r="FQ134" s="15">
        <f t="shared" si="348"/>
        <v>0</v>
      </c>
      <c r="FR134" s="17">
        <f t="shared" ref="FR134:FR196" si="393">IFERROR(EA134/CM134,0)</f>
        <v>0</v>
      </c>
      <c r="FS134" s="17">
        <f t="shared" ref="FS134:FS196" si="394">IFERROR(EB134/CM134,0)</f>
        <v>0</v>
      </c>
      <c r="FT134" s="17">
        <f t="shared" ref="FT134:FT196" si="395">IFERROR(EC134/CM134,0)</f>
        <v>0</v>
      </c>
      <c r="FU134" s="18">
        <f t="shared" ref="FU134:FU196" si="396">IFERROR(ED134/CN134,0)</f>
        <v>0</v>
      </c>
      <c r="FV134" s="18">
        <f t="shared" ref="FV134:FV196" si="397">IFERROR(EE134/CN134,0)</f>
        <v>0</v>
      </c>
      <c r="FW134" s="18">
        <f t="shared" ref="FW134:FW196" si="398">IFERROR(EF134/CN134,0)</f>
        <v>0</v>
      </c>
      <c r="FX134" s="18">
        <f t="shared" ref="FX134:FX196" si="399">IFERROR(EG134/CO134,0)</f>
        <v>0</v>
      </c>
      <c r="FY134" s="18">
        <f t="shared" ref="FY134:FY196" si="400">IFERROR(EH134/CP134,0)</f>
        <v>0</v>
      </c>
      <c r="FZ134" s="19"/>
      <c r="GA134" s="36" t="s">
        <v>55</v>
      </c>
      <c r="GB134" s="36"/>
      <c r="GC134" s="37"/>
    </row>
    <row r="135" spans="1:185" hidden="1" x14ac:dyDescent="0.25">
      <c r="A135" s="8" t="s">
        <v>1281</v>
      </c>
      <c r="B135" s="8" t="s">
        <v>441</v>
      </c>
      <c r="C135" s="9" t="s">
        <v>442</v>
      </c>
      <c r="D135" s="9" t="s">
        <v>49</v>
      </c>
      <c r="E135" s="9" t="s">
        <v>52</v>
      </c>
      <c r="F135" s="9" t="s">
        <v>64</v>
      </c>
      <c r="G135" s="9" t="s">
        <v>57</v>
      </c>
      <c r="H135" s="11">
        <v>3.5000000000000003E-2</v>
      </c>
      <c r="I135" s="11"/>
      <c r="J135" s="11">
        <v>0.01</v>
      </c>
      <c r="K135" s="11">
        <v>0.01</v>
      </c>
      <c r="L135" s="11">
        <v>5.0000000000000001E-3</v>
      </c>
      <c r="M135" s="11">
        <v>5.0000000000000001E-3</v>
      </c>
      <c r="N135" s="11"/>
      <c r="O135" s="12">
        <f t="shared" si="352"/>
        <v>0</v>
      </c>
      <c r="P135" s="12">
        <f t="shared" si="302"/>
        <v>0</v>
      </c>
      <c r="Q135" s="12">
        <f t="shared" si="353"/>
        <v>0</v>
      </c>
      <c r="R135" s="12">
        <f t="shared" si="303"/>
        <v>0</v>
      </c>
      <c r="S135" s="12">
        <f t="shared" si="354"/>
        <v>0</v>
      </c>
      <c r="T135" s="12">
        <f t="shared" si="304"/>
        <v>0</v>
      </c>
      <c r="U135" s="12">
        <f t="shared" si="355"/>
        <v>0</v>
      </c>
      <c r="V135" s="12">
        <f t="shared" si="305"/>
        <v>0</v>
      </c>
      <c r="W135" s="12">
        <f t="shared" ref="W135:W198" si="401">ROUND(CW135*1%,0)</f>
        <v>0</v>
      </c>
      <c r="X135" s="12">
        <f t="shared" si="356"/>
        <v>0</v>
      </c>
      <c r="Y135" s="12">
        <f t="shared" si="306"/>
        <v>0</v>
      </c>
      <c r="Z135" s="12">
        <f t="shared" si="307"/>
        <v>0</v>
      </c>
      <c r="AA135" s="12">
        <f t="shared" si="308"/>
        <v>0</v>
      </c>
      <c r="AB135" s="12">
        <f t="shared" si="309"/>
        <v>0</v>
      </c>
      <c r="AC135" s="12"/>
      <c r="AD135" s="12"/>
      <c r="AE135" s="12"/>
      <c r="AF135" s="12">
        <f t="shared" si="357"/>
        <v>0</v>
      </c>
      <c r="AG135" s="12">
        <f t="shared" si="358"/>
        <v>0</v>
      </c>
      <c r="AH135" s="12">
        <f t="shared" si="359"/>
        <v>0</v>
      </c>
      <c r="AI135" s="12"/>
      <c r="AJ135" s="12"/>
      <c r="AK135" s="12"/>
      <c r="AL135" s="12">
        <f t="shared" si="360"/>
        <v>0</v>
      </c>
      <c r="AM135" s="12">
        <f t="shared" si="361"/>
        <v>0</v>
      </c>
      <c r="AN135" s="12">
        <f t="shared" si="362"/>
        <v>0</v>
      </c>
      <c r="AO135" s="12"/>
      <c r="AP135" s="12"/>
      <c r="AQ135" s="12"/>
      <c r="AR135" s="12">
        <f t="shared" si="363"/>
        <v>0</v>
      </c>
      <c r="AS135" s="12">
        <f t="shared" si="364"/>
        <v>0</v>
      </c>
      <c r="AT135" s="12">
        <f t="shared" si="365"/>
        <v>0</v>
      </c>
      <c r="AU135" s="12">
        <f t="shared" si="366"/>
        <v>0</v>
      </c>
      <c r="AV135" s="12">
        <f t="shared" si="367"/>
        <v>0</v>
      </c>
      <c r="AW135" s="12"/>
      <c r="AX135" s="12">
        <f t="shared" si="368"/>
        <v>0</v>
      </c>
      <c r="AY135" s="12">
        <f t="shared" si="369"/>
        <v>0</v>
      </c>
      <c r="AZ135" s="12">
        <f t="shared" si="370"/>
        <v>0</v>
      </c>
      <c r="BA135" s="12"/>
      <c r="BB135" s="12">
        <f t="shared" si="371"/>
        <v>0</v>
      </c>
      <c r="BC135" s="12">
        <f t="shared" si="372"/>
        <v>0</v>
      </c>
      <c r="BD135" s="12">
        <f t="shared" si="373"/>
        <v>0</v>
      </c>
      <c r="BE135" s="12"/>
      <c r="BF135" s="12">
        <f t="shared" si="374"/>
        <v>0</v>
      </c>
      <c r="BG135" s="12">
        <f t="shared" si="375"/>
        <v>0</v>
      </c>
      <c r="BH135" s="12">
        <f t="shared" si="376"/>
        <v>0</v>
      </c>
      <c r="BI135" s="12">
        <f t="shared" si="377"/>
        <v>0</v>
      </c>
      <c r="BJ135" s="12"/>
      <c r="BK135" s="12">
        <f t="shared" si="378"/>
        <v>0</v>
      </c>
      <c r="BL135" s="12">
        <f t="shared" si="379"/>
        <v>0</v>
      </c>
      <c r="BM135" s="12">
        <f t="shared" si="380"/>
        <v>0</v>
      </c>
      <c r="BN135" s="12"/>
      <c r="BO135" s="12">
        <f t="shared" si="381"/>
        <v>0</v>
      </c>
      <c r="BP135" s="12">
        <f t="shared" si="382"/>
        <v>0</v>
      </c>
      <c r="BQ135" s="12">
        <f t="shared" si="383"/>
        <v>0</v>
      </c>
      <c r="BR135" s="12"/>
      <c r="BS135" s="12">
        <f t="shared" si="384"/>
        <v>0</v>
      </c>
      <c r="BT135" s="12">
        <f t="shared" si="385"/>
        <v>0</v>
      </c>
      <c r="BU135" s="12">
        <f t="shared" si="386"/>
        <v>0</v>
      </c>
      <c r="BV135" s="12">
        <f t="shared" si="387"/>
        <v>0</v>
      </c>
      <c r="BW135" s="12">
        <f t="shared" si="388"/>
        <v>0</v>
      </c>
      <c r="BX135" s="12"/>
      <c r="BY135" s="12">
        <v>0</v>
      </c>
      <c r="BZ135" s="12">
        <v>0</v>
      </c>
      <c r="CA135" s="12">
        <f>SUMIFS('[1]TIẾN ĐỘ %'!$M$6:$M$1034,'[1]TIẾN ĐỘ %'!$G$6:$G$1034,$A135,'[1]TIẾN ĐỘ %'!$F$6:$F$1034,$E135)</f>
        <v>0</v>
      </c>
      <c r="CB135" s="12">
        <f t="shared" si="389"/>
        <v>0</v>
      </c>
      <c r="CC135" s="12"/>
      <c r="CD135" s="12"/>
      <c r="CE135" s="12"/>
      <c r="CF135" s="12">
        <f t="shared" si="323"/>
        <v>0</v>
      </c>
      <c r="CG135" s="12">
        <f t="shared" si="324"/>
        <v>0</v>
      </c>
      <c r="CH135" s="12"/>
      <c r="CI135" s="12"/>
      <c r="CJ135" s="12"/>
      <c r="CK135" s="12">
        <f t="shared" si="312"/>
        <v>0</v>
      </c>
      <c r="CL135" s="12"/>
      <c r="CM135" s="12"/>
      <c r="CN135" s="12"/>
      <c r="CO135" s="12">
        <f t="shared" si="319"/>
        <v>0</v>
      </c>
      <c r="CP135" s="12">
        <f t="shared" si="320"/>
        <v>0</v>
      </c>
      <c r="CQ135" s="12"/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f>SUMIFS('[1]DATA THÔ IN'!$P$4:$P$12031,'[1]DATA THÔ IN'!$H$4:$H$12031,$A135,'[1]DATA THÔ IN'!$AC$4:$AC$12031,$E135,'[1]DATA THÔ IN'!$AH$4:$AH$12031,"Tiến độ 1")</f>
        <v>0</v>
      </c>
      <c r="CZ135" s="12">
        <f>SUMIFS('[1]DATA THÔ IN'!$P$4:$P$12031,'[1]DATA THÔ IN'!$H$4:$H$12031,$A135,'[1]DATA THÔ IN'!$AC$4:$AC$12031,$E135,'[1]DATA THÔ IN'!$AH$4:$AH$12031,"Tiến độ 2")</f>
        <v>0</v>
      </c>
      <c r="DA135" s="12">
        <f>SUMIFS('[1]TIẾN ĐỘ %'!$N$6:$N$1034,'[1]TIẾN ĐỘ %'!$G$6:$G$1034,A135,'[1]TIẾN ĐỘ %'!$F$6:$F$1034,$E135)</f>
        <v>0</v>
      </c>
      <c r="DB135" s="12">
        <f t="shared" ref="DB135:DB198" si="402">+DA135+CX135+CT135</f>
        <v>0</v>
      </c>
      <c r="DC135" s="12"/>
      <c r="DD135" s="12"/>
      <c r="DE135" s="12"/>
      <c r="DF135" s="12"/>
      <c r="DG135" s="12"/>
      <c r="DH135" s="12"/>
      <c r="DI135" s="12"/>
      <c r="DJ135" s="12"/>
      <c r="DK135" s="12"/>
      <c r="DL135" s="12">
        <f t="shared" si="325"/>
        <v>0</v>
      </c>
      <c r="DM135" s="12">
        <f t="shared" si="326"/>
        <v>0</v>
      </c>
      <c r="DN135" s="12"/>
      <c r="DO135" s="12"/>
      <c r="DP135" s="12"/>
      <c r="DQ135" s="12"/>
      <c r="DR135" s="12"/>
      <c r="DS135" s="12"/>
      <c r="DT135" s="12"/>
      <c r="DU135" s="12"/>
      <c r="DV135" s="12"/>
      <c r="DW135" s="12">
        <f t="shared" si="315"/>
        <v>0</v>
      </c>
      <c r="DX135" s="12"/>
      <c r="DY135" s="12"/>
      <c r="DZ135" s="12"/>
      <c r="EA135" s="12"/>
      <c r="EB135" s="12"/>
      <c r="EC135" s="12"/>
      <c r="ED135" s="12"/>
      <c r="EE135" s="12"/>
      <c r="EF135" s="12"/>
      <c r="EG135" s="12">
        <f t="shared" si="321"/>
        <v>0</v>
      </c>
      <c r="EH135" s="12">
        <f t="shared" si="322"/>
        <v>0</v>
      </c>
      <c r="EI135" s="12"/>
      <c r="EJ135" s="15">
        <f t="shared" si="390"/>
        <v>0</v>
      </c>
      <c r="EK135" s="15">
        <f t="shared" si="391"/>
        <v>0</v>
      </c>
      <c r="EL135" s="15">
        <f t="shared" si="392"/>
        <v>0</v>
      </c>
      <c r="EM135" s="16">
        <f t="shared" si="261"/>
        <v>0</v>
      </c>
      <c r="EN135" s="16">
        <f t="shared" si="262"/>
        <v>0</v>
      </c>
      <c r="EO135" s="16">
        <f t="shared" si="263"/>
        <v>0</v>
      </c>
      <c r="EP135" s="16">
        <f t="shared" ref="EP135:EP198" si="403">IFERROR(CY135/CA135,0)</f>
        <v>0</v>
      </c>
      <c r="EQ135" s="16">
        <f t="shared" ref="EQ135:EQ198" si="404">IFERROR(CZ135/CA135,0)</f>
        <v>0</v>
      </c>
      <c r="ER135" s="16">
        <f t="shared" ref="ER135:ER198" si="405">+IFERROR(DA135/CA135,0)</f>
        <v>0</v>
      </c>
      <c r="ES135" s="16">
        <f t="shared" ref="ES135:ES198" si="406">IFERROR(DB135/CB135,0)</f>
        <v>0</v>
      </c>
      <c r="ET135" s="15">
        <f t="shared" si="327"/>
        <v>0</v>
      </c>
      <c r="EU135" s="15">
        <f t="shared" si="328"/>
        <v>0</v>
      </c>
      <c r="EV135" s="15">
        <f t="shared" si="329"/>
        <v>0</v>
      </c>
      <c r="EW135" s="15">
        <f t="shared" si="330"/>
        <v>0</v>
      </c>
      <c r="EX135" s="15">
        <f t="shared" si="331"/>
        <v>0</v>
      </c>
      <c r="EY135" s="15">
        <f t="shared" si="332"/>
        <v>0</v>
      </c>
      <c r="EZ135" s="15">
        <f t="shared" si="333"/>
        <v>0</v>
      </c>
      <c r="FA135" s="15">
        <f t="shared" si="334"/>
        <v>0</v>
      </c>
      <c r="FB135" s="15">
        <f t="shared" si="335"/>
        <v>0</v>
      </c>
      <c r="FC135" s="15">
        <f t="shared" si="336"/>
        <v>0</v>
      </c>
      <c r="FD135" s="15">
        <f t="shared" si="337"/>
        <v>0</v>
      </c>
      <c r="FE135" s="15">
        <f t="shared" si="349"/>
        <v>0</v>
      </c>
      <c r="FF135" s="15">
        <f t="shared" si="350"/>
        <v>0</v>
      </c>
      <c r="FG135" s="15">
        <f t="shared" si="351"/>
        <v>0</v>
      </c>
      <c r="FH135" s="15">
        <f t="shared" si="339"/>
        <v>0</v>
      </c>
      <c r="FI135" s="15">
        <f t="shared" si="340"/>
        <v>0</v>
      </c>
      <c r="FJ135" s="15">
        <f t="shared" si="341"/>
        <v>0</v>
      </c>
      <c r="FK135" s="15">
        <f t="shared" si="342"/>
        <v>0</v>
      </c>
      <c r="FL135" s="15">
        <f t="shared" si="343"/>
        <v>0</v>
      </c>
      <c r="FM135" s="15">
        <f t="shared" si="344"/>
        <v>0</v>
      </c>
      <c r="FN135" s="15">
        <f t="shared" si="345"/>
        <v>0</v>
      </c>
      <c r="FO135" s="15">
        <f t="shared" si="346"/>
        <v>0</v>
      </c>
      <c r="FP135" s="15">
        <f t="shared" si="347"/>
        <v>0</v>
      </c>
      <c r="FQ135" s="15">
        <f t="shared" si="348"/>
        <v>0</v>
      </c>
      <c r="FR135" s="17">
        <f t="shared" si="393"/>
        <v>0</v>
      </c>
      <c r="FS135" s="17">
        <f t="shared" si="394"/>
        <v>0</v>
      </c>
      <c r="FT135" s="17">
        <f t="shared" si="395"/>
        <v>0</v>
      </c>
      <c r="FU135" s="18">
        <f t="shared" si="396"/>
        <v>0</v>
      </c>
      <c r="FV135" s="18">
        <f t="shared" si="397"/>
        <v>0</v>
      </c>
      <c r="FW135" s="18">
        <f t="shared" si="398"/>
        <v>0</v>
      </c>
      <c r="FX135" s="18">
        <f t="shared" si="399"/>
        <v>0</v>
      </c>
      <c r="FY135" s="18">
        <f t="shared" si="400"/>
        <v>0</v>
      </c>
      <c r="FZ135" s="19"/>
      <c r="GA135" s="36" t="e">
        <v>#N/A</v>
      </c>
      <c r="GB135" s="36"/>
      <c r="GC135" s="37"/>
    </row>
    <row r="136" spans="1:185" hidden="1" x14ac:dyDescent="0.25">
      <c r="A136" s="8" t="s">
        <v>1264</v>
      </c>
      <c r="B136" s="8" t="s">
        <v>445</v>
      </c>
      <c r="C136" s="28" t="s">
        <v>446</v>
      </c>
      <c r="D136" s="9" t="s">
        <v>447</v>
      </c>
      <c r="E136" s="9" t="s">
        <v>52</v>
      </c>
      <c r="F136" s="28" t="s">
        <v>56</v>
      </c>
      <c r="G136" s="9" t="s">
        <v>57</v>
      </c>
      <c r="H136" s="11"/>
      <c r="I136" s="11"/>
      <c r="J136" s="11">
        <v>0.01</v>
      </c>
      <c r="K136" s="11">
        <v>0.01</v>
      </c>
      <c r="L136" s="11">
        <v>5.0000000000000001E-3</v>
      </c>
      <c r="M136" s="11">
        <v>5.0000000000000001E-3</v>
      </c>
      <c r="N136" s="11"/>
      <c r="O136" s="12">
        <f t="shared" si="352"/>
        <v>0</v>
      </c>
      <c r="P136" s="12">
        <f t="shared" si="302"/>
        <v>0</v>
      </c>
      <c r="Q136" s="12">
        <f t="shared" si="353"/>
        <v>0</v>
      </c>
      <c r="R136" s="12">
        <f t="shared" si="303"/>
        <v>0</v>
      </c>
      <c r="S136" s="12">
        <f t="shared" si="354"/>
        <v>0</v>
      </c>
      <c r="T136" s="12">
        <f t="shared" si="304"/>
        <v>0</v>
      </c>
      <c r="U136" s="12">
        <f t="shared" si="355"/>
        <v>0</v>
      </c>
      <c r="V136" s="12">
        <f t="shared" si="305"/>
        <v>0</v>
      </c>
      <c r="W136" s="12">
        <f t="shared" si="401"/>
        <v>0</v>
      </c>
      <c r="X136" s="12">
        <f t="shared" si="356"/>
        <v>0</v>
      </c>
      <c r="Y136" s="12">
        <f t="shared" si="306"/>
        <v>0</v>
      </c>
      <c r="Z136" s="12">
        <f t="shared" si="307"/>
        <v>0</v>
      </c>
      <c r="AA136" s="12">
        <f t="shared" si="308"/>
        <v>3012120</v>
      </c>
      <c r="AB136" s="12">
        <f t="shared" si="309"/>
        <v>1506060</v>
      </c>
      <c r="AC136" s="12"/>
      <c r="AD136" s="12"/>
      <c r="AE136" s="12"/>
      <c r="AF136" s="12">
        <f t="shared" si="357"/>
        <v>0</v>
      </c>
      <c r="AG136" s="12">
        <f t="shared" si="358"/>
        <v>0</v>
      </c>
      <c r="AH136" s="12">
        <f t="shared" si="359"/>
        <v>0</v>
      </c>
      <c r="AI136" s="12"/>
      <c r="AJ136" s="12"/>
      <c r="AK136" s="12"/>
      <c r="AL136" s="12">
        <f t="shared" si="360"/>
        <v>0</v>
      </c>
      <c r="AM136" s="12">
        <f t="shared" si="361"/>
        <v>0</v>
      </c>
      <c r="AN136" s="12">
        <f t="shared" si="362"/>
        <v>0</v>
      </c>
      <c r="AO136" s="12"/>
      <c r="AP136" s="12"/>
      <c r="AQ136" s="12"/>
      <c r="AR136" s="12">
        <f t="shared" si="363"/>
        <v>0</v>
      </c>
      <c r="AS136" s="12">
        <f t="shared" si="364"/>
        <v>0</v>
      </c>
      <c r="AT136" s="12">
        <f t="shared" si="365"/>
        <v>0</v>
      </c>
      <c r="AU136" s="12">
        <f t="shared" si="366"/>
        <v>2466360</v>
      </c>
      <c r="AV136" s="12">
        <f t="shared" si="367"/>
        <v>0</v>
      </c>
      <c r="AW136" s="12"/>
      <c r="AX136" s="12">
        <f t="shared" si="368"/>
        <v>0</v>
      </c>
      <c r="AY136" s="12">
        <f t="shared" si="369"/>
        <v>0</v>
      </c>
      <c r="AZ136" s="12">
        <f t="shared" si="370"/>
        <v>0</v>
      </c>
      <c r="BA136" s="12"/>
      <c r="BB136" s="12">
        <f t="shared" si="371"/>
        <v>0</v>
      </c>
      <c r="BC136" s="12">
        <f t="shared" si="372"/>
        <v>0</v>
      </c>
      <c r="BD136" s="12">
        <f t="shared" si="373"/>
        <v>0</v>
      </c>
      <c r="BE136" s="12"/>
      <c r="BF136" s="12">
        <f t="shared" si="374"/>
        <v>0</v>
      </c>
      <c r="BG136" s="12">
        <f t="shared" si="375"/>
        <v>0</v>
      </c>
      <c r="BH136" s="12">
        <f t="shared" si="376"/>
        <v>0</v>
      </c>
      <c r="BI136" s="12">
        <f t="shared" si="377"/>
        <v>0</v>
      </c>
      <c r="BJ136" s="12"/>
      <c r="BK136" s="12">
        <f t="shared" si="378"/>
        <v>0</v>
      </c>
      <c r="BL136" s="12">
        <f t="shared" si="379"/>
        <v>0</v>
      </c>
      <c r="BM136" s="12">
        <f t="shared" si="380"/>
        <v>0</v>
      </c>
      <c r="BN136" s="12"/>
      <c r="BO136" s="12">
        <f t="shared" si="381"/>
        <v>0</v>
      </c>
      <c r="BP136" s="12">
        <f t="shared" si="382"/>
        <v>0</v>
      </c>
      <c r="BQ136" s="12">
        <f t="shared" si="383"/>
        <v>0</v>
      </c>
      <c r="BR136" s="12"/>
      <c r="BS136" s="12">
        <f t="shared" si="384"/>
        <v>0</v>
      </c>
      <c r="BT136" s="12">
        <f t="shared" si="385"/>
        <v>0</v>
      </c>
      <c r="BU136" s="12">
        <f t="shared" si="386"/>
        <v>0</v>
      </c>
      <c r="BV136" s="12">
        <f t="shared" si="387"/>
        <v>0</v>
      </c>
      <c r="BW136" s="12">
        <f t="shared" si="388"/>
        <v>0</v>
      </c>
      <c r="BX136" s="12"/>
      <c r="BY136" s="12">
        <v>0</v>
      </c>
      <c r="BZ136" s="12">
        <v>0</v>
      </c>
      <c r="CA136" s="12">
        <f>SUMIFS('[1]TIẾN ĐỘ %'!$M$6:$M$1034,'[1]TIẾN ĐỘ %'!$G$6:$G$1034,$A136,'[1]TIẾN ĐỘ %'!$F$6:$F$1034,$E136)</f>
        <v>300000000</v>
      </c>
      <c r="CB136" s="12">
        <f t="shared" si="389"/>
        <v>300000000</v>
      </c>
      <c r="CC136" s="35"/>
      <c r="CD136" s="35"/>
      <c r="CE136" s="35"/>
      <c r="CF136" s="35">
        <v>490000000</v>
      </c>
      <c r="CG136" s="35">
        <v>930000000</v>
      </c>
      <c r="CH136" s="35"/>
      <c r="CI136" s="35"/>
      <c r="CJ136" s="35"/>
      <c r="CK136" s="35">
        <v>540000000</v>
      </c>
      <c r="CL136" s="12"/>
      <c r="CM136" s="12"/>
      <c r="CN136" s="12"/>
      <c r="CO136" s="12">
        <f t="shared" si="319"/>
        <v>0</v>
      </c>
      <c r="CP136" s="12">
        <f t="shared" si="320"/>
        <v>540000000</v>
      </c>
      <c r="CQ136" s="12"/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f>SUMIFS('[1]DATA THÔ IN'!$P$4:$P$12031,'[1]DATA THÔ IN'!$H$4:$H$12031,$A136,'[1]DATA THÔ IN'!$AC$4:$AC$12031,$E136,'[1]DATA THÔ IN'!$AH$4:$AH$12031,"Tiến độ 1")</f>
        <v>0</v>
      </c>
      <c r="CZ136" s="12">
        <f>SUMIFS('[1]DATA THÔ IN'!$P$4:$P$12031,'[1]DATA THÔ IN'!$H$4:$H$12031,$A136,'[1]DATA THÔ IN'!$AC$4:$AC$12031,$E136,'[1]DATA THÔ IN'!$AH$4:$AH$12031,"Tiến độ 2")</f>
        <v>0</v>
      </c>
      <c r="DA136" s="12">
        <f>SUMIFS('[1]TIẾN ĐỘ %'!$N$6:$N$1034,'[1]TIẾN ĐỘ %'!$G$6:$G$1034,A136,'[1]TIẾN ĐỘ %'!$F$6:$F$1034,$E136)</f>
        <v>301212000</v>
      </c>
      <c r="DB136" s="12">
        <f t="shared" si="402"/>
        <v>301212000</v>
      </c>
      <c r="DC136" s="35"/>
      <c r="DD136" s="35"/>
      <c r="DE136" s="35"/>
      <c r="DF136" s="35"/>
      <c r="DG136" s="35"/>
      <c r="DH136" s="35"/>
      <c r="DI136" s="35"/>
      <c r="DJ136" s="35"/>
      <c r="DK136" s="35"/>
      <c r="DL136" s="35">
        <v>493272000</v>
      </c>
      <c r="DM136" s="35">
        <v>861660000</v>
      </c>
      <c r="DN136" s="35"/>
      <c r="DO136" s="35"/>
      <c r="DP136" s="35"/>
      <c r="DQ136" s="35"/>
      <c r="DR136" s="35"/>
      <c r="DS136" s="35"/>
      <c r="DT136" s="35"/>
      <c r="DU136" s="35"/>
      <c r="DV136" s="35"/>
      <c r="DW136" s="35">
        <v>260058542</v>
      </c>
      <c r="DX136" s="12"/>
      <c r="DY136" s="12"/>
      <c r="DZ136" s="12"/>
      <c r="EA136" s="12"/>
      <c r="EB136" s="12"/>
      <c r="EC136" s="12"/>
      <c r="ED136" s="12"/>
      <c r="EE136" s="12"/>
      <c r="EF136" s="12"/>
      <c r="EG136" s="12">
        <f t="shared" si="321"/>
        <v>0</v>
      </c>
      <c r="EH136" s="12">
        <f t="shared" si="322"/>
        <v>260058542</v>
      </c>
      <c r="EI136" s="12"/>
      <c r="EJ136" s="15">
        <f t="shared" si="390"/>
        <v>0</v>
      </c>
      <c r="EK136" s="15">
        <f t="shared" si="391"/>
        <v>0</v>
      </c>
      <c r="EL136" s="15">
        <f t="shared" si="392"/>
        <v>0</v>
      </c>
      <c r="EM136" s="16">
        <f t="shared" si="261"/>
        <v>0</v>
      </c>
      <c r="EN136" s="16">
        <f t="shared" si="262"/>
        <v>0</v>
      </c>
      <c r="EO136" s="16">
        <f t="shared" si="263"/>
        <v>0</v>
      </c>
      <c r="EP136" s="16">
        <f t="shared" si="403"/>
        <v>0</v>
      </c>
      <c r="EQ136" s="16">
        <f t="shared" si="404"/>
        <v>0</v>
      </c>
      <c r="ER136" s="16">
        <f t="shared" si="405"/>
        <v>1.00404</v>
      </c>
      <c r="ES136" s="16">
        <f t="shared" si="406"/>
        <v>1.00404</v>
      </c>
      <c r="ET136" s="15">
        <f t="shared" si="327"/>
        <v>0</v>
      </c>
      <c r="EU136" s="15">
        <f t="shared" si="328"/>
        <v>0</v>
      </c>
      <c r="EV136" s="15">
        <f t="shared" si="329"/>
        <v>0</v>
      </c>
      <c r="EW136" s="15">
        <f t="shared" si="330"/>
        <v>0</v>
      </c>
      <c r="EX136" s="15">
        <f t="shared" si="331"/>
        <v>0</v>
      </c>
      <c r="EY136" s="15">
        <f t="shared" si="332"/>
        <v>0</v>
      </c>
      <c r="EZ136" s="15">
        <f t="shared" si="333"/>
        <v>0</v>
      </c>
      <c r="FA136" s="15">
        <f t="shared" si="334"/>
        <v>0</v>
      </c>
      <c r="FB136" s="15">
        <f t="shared" si="335"/>
        <v>0</v>
      </c>
      <c r="FC136" s="15">
        <f t="shared" si="336"/>
        <v>1.0066775510204082</v>
      </c>
      <c r="FD136" s="15">
        <f t="shared" si="337"/>
        <v>0.92651612903225811</v>
      </c>
      <c r="FE136" s="15">
        <f t="shared" si="349"/>
        <v>0</v>
      </c>
      <c r="FF136" s="15">
        <f t="shared" si="350"/>
        <v>0</v>
      </c>
      <c r="FG136" s="15">
        <f t="shared" si="351"/>
        <v>0</v>
      </c>
      <c r="FH136" s="15">
        <f t="shared" si="339"/>
        <v>0</v>
      </c>
      <c r="FI136" s="15">
        <f t="shared" si="340"/>
        <v>0</v>
      </c>
      <c r="FJ136" s="15">
        <f t="shared" si="341"/>
        <v>0</v>
      </c>
      <c r="FK136" s="15">
        <f t="shared" si="342"/>
        <v>0</v>
      </c>
      <c r="FL136" s="15">
        <f t="shared" si="343"/>
        <v>0</v>
      </c>
      <c r="FM136" s="15">
        <f t="shared" si="344"/>
        <v>0</v>
      </c>
      <c r="FN136" s="15">
        <f t="shared" si="345"/>
        <v>0.48158989259259261</v>
      </c>
      <c r="FO136" s="15">
        <f t="shared" si="346"/>
        <v>0</v>
      </c>
      <c r="FP136" s="15">
        <f t="shared" si="347"/>
        <v>0</v>
      </c>
      <c r="FQ136" s="15">
        <f t="shared" si="348"/>
        <v>0</v>
      </c>
      <c r="FR136" s="17">
        <f t="shared" si="393"/>
        <v>0</v>
      </c>
      <c r="FS136" s="17">
        <f t="shared" si="394"/>
        <v>0</v>
      </c>
      <c r="FT136" s="17">
        <f t="shared" si="395"/>
        <v>0</v>
      </c>
      <c r="FU136" s="18">
        <f t="shared" si="396"/>
        <v>0</v>
      </c>
      <c r="FV136" s="18">
        <f t="shared" si="397"/>
        <v>0</v>
      </c>
      <c r="FW136" s="18">
        <f t="shared" si="398"/>
        <v>0</v>
      </c>
      <c r="FX136" s="18">
        <f t="shared" si="399"/>
        <v>0</v>
      </c>
      <c r="FY136" s="18">
        <f t="shared" si="400"/>
        <v>0.48158989259259261</v>
      </c>
      <c r="FZ136" s="19"/>
      <c r="GA136" s="36" t="e">
        <v>#N/A</v>
      </c>
      <c r="GB136" s="36"/>
      <c r="GC136" s="37"/>
    </row>
    <row r="137" spans="1:185" hidden="1" x14ac:dyDescent="0.25">
      <c r="A137" s="8" t="s">
        <v>1294</v>
      </c>
      <c r="B137" s="8" t="s">
        <v>464</v>
      </c>
      <c r="C137" s="28" t="s">
        <v>465</v>
      </c>
      <c r="D137" s="9" t="s">
        <v>76</v>
      </c>
      <c r="E137" s="9" t="s">
        <v>52</v>
      </c>
      <c r="F137" s="28" t="s">
        <v>89</v>
      </c>
      <c r="G137" s="9" t="s">
        <v>57</v>
      </c>
      <c r="H137" s="11">
        <v>3.5000000000000003E-2</v>
      </c>
      <c r="I137" s="11"/>
      <c r="J137" s="11">
        <v>0.01</v>
      </c>
      <c r="K137" s="11">
        <v>0.01</v>
      </c>
      <c r="L137" s="11">
        <v>5.0000000000000001E-3</v>
      </c>
      <c r="M137" s="11">
        <v>5.0000000000000001E-3</v>
      </c>
      <c r="N137" s="11"/>
      <c r="O137" s="12">
        <f t="shared" si="352"/>
        <v>0</v>
      </c>
      <c r="P137" s="12">
        <f t="shared" ref="P137:P168" si="407">IF(EJ137&gt;=40%,CR137*J137*(100%-H137),0)</f>
        <v>1548453.4749999999</v>
      </c>
      <c r="Q137" s="12">
        <f t="shared" si="353"/>
        <v>2010519.5999999999</v>
      </c>
      <c r="R137" s="12">
        <f t="shared" si="303"/>
        <v>3829713.4750000001</v>
      </c>
      <c r="S137" s="12">
        <f t="shared" si="354"/>
        <v>0</v>
      </c>
      <c r="T137" s="12">
        <f t="shared" si="304"/>
        <v>2083821</v>
      </c>
      <c r="U137" s="12">
        <f t="shared" si="355"/>
        <v>900577</v>
      </c>
      <c r="V137" s="12">
        <f t="shared" si="305"/>
        <v>2984398</v>
      </c>
      <c r="W137" s="12">
        <f t="shared" si="401"/>
        <v>2159400</v>
      </c>
      <c r="X137" s="12">
        <f t="shared" si="356"/>
        <v>0</v>
      </c>
      <c r="Y137" s="12">
        <f t="shared" si="306"/>
        <v>1237438.8</v>
      </c>
      <c r="Z137" s="12">
        <f t="shared" si="307"/>
        <v>1665667.2</v>
      </c>
      <c r="AA137" s="12">
        <f t="shared" si="308"/>
        <v>2903106</v>
      </c>
      <c r="AB137" s="12">
        <f t="shared" si="309"/>
        <v>4858608.5374999996</v>
      </c>
      <c r="AC137" s="12"/>
      <c r="AD137" s="12"/>
      <c r="AE137" s="12"/>
      <c r="AF137" s="12">
        <f t="shared" si="357"/>
        <v>0</v>
      </c>
      <c r="AG137" s="12">
        <f t="shared" si="358"/>
        <v>0</v>
      </c>
      <c r="AH137" s="12">
        <f t="shared" si="359"/>
        <v>0</v>
      </c>
      <c r="AI137" s="12"/>
      <c r="AJ137" s="12"/>
      <c r="AK137" s="12"/>
      <c r="AL137" s="12">
        <f t="shared" si="360"/>
        <v>0</v>
      </c>
      <c r="AM137" s="12">
        <f t="shared" si="361"/>
        <v>0</v>
      </c>
      <c r="AN137" s="12">
        <f t="shared" si="362"/>
        <v>0</v>
      </c>
      <c r="AO137" s="12"/>
      <c r="AP137" s="12"/>
      <c r="AQ137" s="12"/>
      <c r="AR137" s="12">
        <f t="shared" si="363"/>
        <v>0</v>
      </c>
      <c r="AS137" s="12">
        <f t="shared" si="364"/>
        <v>0</v>
      </c>
      <c r="AT137" s="12">
        <f t="shared" si="365"/>
        <v>0</v>
      </c>
      <c r="AU137" s="12">
        <f t="shared" si="366"/>
        <v>2794369.8</v>
      </c>
      <c r="AV137" s="12">
        <f t="shared" si="367"/>
        <v>4992659.0999999996</v>
      </c>
      <c r="AW137" s="12"/>
      <c r="AX137" s="12">
        <f t="shared" si="368"/>
        <v>0</v>
      </c>
      <c r="AY137" s="12">
        <f t="shared" si="369"/>
        <v>0</v>
      </c>
      <c r="AZ137" s="12">
        <f t="shared" si="370"/>
        <v>0</v>
      </c>
      <c r="BA137" s="12"/>
      <c r="BB137" s="12">
        <f t="shared" si="371"/>
        <v>0</v>
      </c>
      <c r="BC137" s="12">
        <f t="shared" si="372"/>
        <v>0</v>
      </c>
      <c r="BD137" s="12">
        <f t="shared" si="373"/>
        <v>0</v>
      </c>
      <c r="BE137" s="12"/>
      <c r="BF137" s="12">
        <f t="shared" si="374"/>
        <v>0</v>
      </c>
      <c r="BG137" s="12">
        <f t="shared" si="375"/>
        <v>0</v>
      </c>
      <c r="BH137" s="12">
        <f t="shared" si="376"/>
        <v>0</v>
      </c>
      <c r="BI137" s="12">
        <f t="shared" si="377"/>
        <v>0</v>
      </c>
      <c r="BJ137" s="12"/>
      <c r="BK137" s="12">
        <f t="shared" si="378"/>
        <v>0</v>
      </c>
      <c r="BL137" s="12">
        <f t="shared" si="379"/>
        <v>0</v>
      </c>
      <c r="BM137" s="12">
        <f t="shared" si="380"/>
        <v>0</v>
      </c>
      <c r="BN137" s="12"/>
      <c r="BO137" s="12">
        <f t="shared" si="381"/>
        <v>0</v>
      </c>
      <c r="BP137" s="12">
        <f t="shared" si="382"/>
        <v>0</v>
      </c>
      <c r="BQ137" s="12">
        <f t="shared" si="383"/>
        <v>0</v>
      </c>
      <c r="BR137" s="12"/>
      <c r="BS137" s="12">
        <f t="shared" si="384"/>
        <v>0</v>
      </c>
      <c r="BT137" s="12">
        <f t="shared" si="385"/>
        <v>0</v>
      </c>
      <c r="BU137" s="12">
        <f t="shared" si="386"/>
        <v>0</v>
      </c>
      <c r="BV137" s="12">
        <f t="shared" si="387"/>
        <v>0</v>
      </c>
      <c r="BW137" s="12">
        <f t="shared" si="388"/>
        <v>0</v>
      </c>
      <c r="BX137" s="12"/>
      <c r="BY137" s="12">
        <v>350000000</v>
      </c>
      <c r="BZ137" s="12">
        <v>300000000</v>
      </c>
      <c r="CA137" s="12">
        <f>SUMIFS('[1]TIẾN ĐỘ %'!$M$6:$M$1034,'[1]TIẾN ĐỘ %'!$G$6:$G$1034,$A137,'[1]TIẾN ĐỘ %'!$F$6:$F$1034,$E137)</f>
        <v>300000000</v>
      </c>
      <c r="CB137" s="12">
        <f t="shared" si="389"/>
        <v>950000000</v>
      </c>
      <c r="CC137" s="35"/>
      <c r="CD137" s="35"/>
      <c r="CE137" s="35"/>
      <c r="CF137" s="35">
        <v>530000000</v>
      </c>
      <c r="CG137" s="35">
        <v>970000000</v>
      </c>
      <c r="CH137" s="35"/>
      <c r="CI137" s="35"/>
      <c r="CJ137" s="35"/>
      <c r="CK137" s="35">
        <v>450000000</v>
      </c>
      <c r="CL137" s="12"/>
      <c r="CM137" s="12"/>
      <c r="CN137" s="12"/>
      <c r="CO137" s="12">
        <f t="shared" si="319"/>
        <v>0</v>
      </c>
      <c r="CP137" s="12">
        <f t="shared" si="320"/>
        <v>450000000</v>
      </c>
      <c r="CQ137" s="12"/>
      <c r="CR137" s="12">
        <v>160461500</v>
      </c>
      <c r="CS137" s="12">
        <v>208344000</v>
      </c>
      <c r="CT137" s="12">
        <v>396861500</v>
      </c>
      <c r="CU137" s="12">
        <v>215940000</v>
      </c>
      <c r="CV137" s="12">
        <v>93324000</v>
      </c>
      <c r="CW137" s="12">
        <v>215940000</v>
      </c>
      <c r="CX137" s="12">
        <v>309264000</v>
      </c>
      <c r="CY137" s="12">
        <f>SUMIFS('[1]DATA THÔ IN'!$P$4:$P$12031,'[1]DATA THÔ IN'!$H$4:$H$12031,$A137,'[1]DATA THÔ IN'!$AC$4:$AC$12031,$E137,'[1]DATA THÔ IN'!$AH$4:$AH$12031,"Tiến độ 1")</f>
        <v>128232000</v>
      </c>
      <c r="CZ137" s="12">
        <f>SUMIFS('[1]DATA THÔ IN'!$P$4:$P$12031,'[1]DATA THÔ IN'!$H$4:$H$12031,$A137,'[1]DATA THÔ IN'!$AC$4:$AC$12031,$E137,'[1]DATA THÔ IN'!$AH$4:$AH$12031,"Tiến độ 2")</f>
        <v>172608000</v>
      </c>
      <c r="DA137" s="12">
        <f>SUMIFS('[1]TIẾN ĐỘ %'!$N$6:$N$1034,'[1]TIẾN ĐỘ %'!$G$6:$G$1034,A137,'[1]TIẾN ĐỘ %'!$F$6:$F$1034,$E137)</f>
        <v>300840000</v>
      </c>
      <c r="DB137" s="12">
        <f t="shared" si="402"/>
        <v>1006965500</v>
      </c>
      <c r="DC137" s="35"/>
      <c r="DD137" s="35"/>
      <c r="DE137" s="35"/>
      <c r="DF137" s="35"/>
      <c r="DG137" s="35"/>
      <c r="DH137" s="35"/>
      <c r="DI137" s="35"/>
      <c r="DJ137" s="35"/>
      <c r="DK137" s="35"/>
      <c r="DL137" s="35">
        <v>579144000</v>
      </c>
      <c r="DM137" s="35">
        <v>1034748000</v>
      </c>
      <c r="DN137" s="35"/>
      <c r="DO137" s="35"/>
      <c r="DP137" s="35"/>
      <c r="DQ137" s="35"/>
      <c r="DR137" s="35"/>
      <c r="DS137" s="35"/>
      <c r="DT137" s="35"/>
      <c r="DU137" s="35"/>
      <c r="DV137" s="35"/>
      <c r="DW137" s="35">
        <v>315132000</v>
      </c>
      <c r="DX137" s="12"/>
      <c r="DY137" s="12"/>
      <c r="DZ137" s="12"/>
      <c r="EA137" s="12"/>
      <c r="EB137" s="12"/>
      <c r="EC137" s="12"/>
      <c r="ED137" s="12"/>
      <c r="EE137" s="12"/>
      <c r="EF137" s="12"/>
      <c r="EG137" s="12">
        <f t="shared" si="321"/>
        <v>0</v>
      </c>
      <c r="EH137" s="12">
        <f t="shared" si="322"/>
        <v>315132000</v>
      </c>
      <c r="EI137" s="12"/>
      <c r="EJ137" s="15">
        <f t="shared" si="390"/>
        <v>0.45846142857142858</v>
      </c>
      <c r="EK137" s="15">
        <f t="shared" si="391"/>
        <v>0.59526857142857148</v>
      </c>
      <c r="EL137" s="15">
        <f t="shared" si="392"/>
        <v>1.1338900000000001</v>
      </c>
      <c r="EM137" s="16">
        <f t="shared" si="261"/>
        <v>0.7198</v>
      </c>
      <c r="EN137" s="16">
        <f t="shared" si="262"/>
        <v>0.31108000000000002</v>
      </c>
      <c r="EO137" s="16">
        <f t="shared" si="263"/>
        <v>1.03088</v>
      </c>
      <c r="EP137" s="16">
        <f t="shared" si="403"/>
        <v>0.42743999999999999</v>
      </c>
      <c r="EQ137" s="16">
        <f t="shared" si="404"/>
        <v>0.57535999999999998</v>
      </c>
      <c r="ER137" s="16">
        <f t="shared" si="405"/>
        <v>1.0027999999999999</v>
      </c>
      <c r="ES137" s="16">
        <f t="shared" si="406"/>
        <v>1.0599636842105262</v>
      </c>
      <c r="ET137" s="15">
        <f t="shared" si="327"/>
        <v>0</v>
      </c>
      <c r="EU137" s="15">
        <f t="shared" si="328"/>
        <v>0</v>
      </c>
      <c r="EV137" s="15">
        <f t="shared" si="329"/>
        <v>0</v>
      </c>
      <c r="EW137" s="15">
        <f t="shared" si="330"/>
        <v>0</v>
      </c>
      <c r="EX137" s="15">
        <f t="shared" si="331"/>
        <v>0</v>
      </c>
      <c r="EY137" s="15">
        <f t="shared" si="332"/>
        <v>0</v>
      </c>
      <c r="EZ137" s="15">
        <f t="shared" si="333"/>
        <v>0</v>
      </c>
      <c r="FA137" s="15">
        <f t="shared" si="334"/>
        <v>0</v>
      </c>
      <c r="FB137" s="15">
        <f t="shared" si="335"/>
        <v>0</v>
      </c>
      <c r="FC137" s="15">
        <f t="shared" si="336"/>
        <v>1.0927245283018867</v>
      </c>
      <c r="FD137" s="15">
        <f t="shared" si="337"/>
        <v>1.0667505154639176</v>
      </c>
      <c r="FE137" s="15">
        <f t="shared" si="349"/>
        <v>0</v>
      </c>
      <c r="FF137" s="15">
        <f t="shared" si="350"/>
        <v>0</v>
      </c>
      <c r="FG137" s="15">
        <f t="shared" si="351"/>
        <v>0</v>
      </c>
      <c r="FH137" s="15">
        <f t="shared" si="339"/>
        <v>0</v>
      </c>
      <c r="FI137" s="15">
        <f t="shared" si="340"/>
        <v>0</v>
      </c>
      <c r="FJ137" s="15">
        <f t="shared" si="341"/>
        <v>0</v>
      </c>
      <c r="FK137" s="15">
        <f t="shared" si="342"/>
        <v>0</v>
      </c>
      <c r="FL137" s="15">
        <f t="shared" si="343"/>
        <v>0</v>
      </c>
      <c r="FM137" s="15">
        <f t="shared" si="344"/>
        <v>0</v>
      </c>
      <c r="FN137" s="15">
        <f t="shared" si="345"/>
        <v>0.70029333333333332</v>
      </c>
      <c r="FO137" s="15">
        <f t="shared" si="346"/>
        <v>0</v>
      </c>
      <c r="FP137" s="15">
        <f t="shared" si="347"/>
        <v>0</v>
      </c>
      <c r="FQ137" s="15">
        <f t="shared" si="348"/>
        <v>0</v>
      </c>
      <c r="FR137" s="17">
        <f t="shared" si="393"/>
        <v>0</v>
      </c>
      <c r="FS137" s="17">
        <f t="shared" si="394"/>
        <v>0</v>
      </c>
      <c r="FT137" s="17">
        <f t="shared" si="395"/>
        <v>0</v>
      </c>
      <c r="FU137" s="18">
        <f t="shared" si="396"/>
        <v>0</v>
      </c>
      <c r="FV137" s="18">
        <f t="shared" si="397"/>
        <v>0</v>
      </c>
      <c r="FW137" s="18">
        <f t="shared" si="398"/>
        <v>0</v>
      </c>
      <c r="FX137" s="18">
        <f t="shared" si="399"/>
        <v>0</v>
      </c>
      <c r="FY137" s="18">
        <f t="shared" si="400"/>
        <v>0.70029333333333332</v>
      </c>
      <c r="FZ137" s="19"/>
      <c r="GA137" s="36" t="s">
        <v>76</v>
      </c>
      <c r="GB137" s="36"/>
      <c r="GC137" s="37"/>
    </row>
    <row r="138" spans="1:185" hidden="1" x14ac:dyDescent="0.25">
      <c r="A138" s="8" t="s">
        <v>1263</v>
      </c>
      <c r="B138" s="8" t="s">
        <v>191</v>
      </c>
      <c r="C138" s="32" t="s">
        <v>192</v>
      </c>
      <c r="D138" s="9" t="s">
        <v>49</v>
      </c>
      <c r="E138" s="9" t="s">
        <v>193</v>
      </c>
      <c r="F138" s="28" t="s">
        <v>50</v>
      </c>
      <c r="G138" s="32" t="s">
        <v>51</v>
      </c>
      <c r="H138" s="11">
        <v>3.5000000000000003E-2</v>
      </c>
      <c r="I138" s="11"/>
      <c r="J138" s="11">
        <v>0.01</v>
      </c>
      <c r="K138" s="11">
        <v>0.01</v>
      </c>
      <c r="L138" s="11">
        <v>5.0000000000000001E-3</v>
      </c>
      <c r="M138" s="11">
        <v>5.0000000000000001E-3</v>
      </c>
      <c r="N138" s="11"/>
      <c r="O138" s="12">
        <f t="shared" si="352"/>
        <v>0</v>
      </c>
      <c r="P138" s="12">
        <f t="shared" si="407"/>
        <v>0</v>
      </c>
      <c r="Q138" s="12">
        <f t="shared" si="353"/>
        <v>0</v>
      </c>
      <c r="R138" s="12">
        <f t="shared" si="303"/>
        <v>5504842.5</v>
      </c>
      <c r="S138" s="12">
        <f t="shared" si="354"/>
        <v>0</v>
      </c>
      <c r="T138" s="12">
        <f t="shared" ref="T138:T169" si="408">ROUND(IF(EM138&gt;=40%,CU138*J138*(100%-H138),0),0)</f>
        <v>0</v>
      </c>
      <c r="U138" s="12">
        <f t="shared" si="355"/>
        <v>0</v>
      </c>
      <c r="V138" s="12">
        <f t="shared" ref="V138:V169" si="409">ROUND(IF(EO138&gt;=100%,CX138*(100%-H138)*K138,0),0)</f>
        <v>2420124</v>
      </c>
      <c r="W138" s="12">
        <f t="shared" si="401"/>
        <v>0</v>
      </c>
      <c r="X138" s="12">
        <f t="shared" si="356"/>
        <v>0</v>
      </c>
      <c r="Y138" s="12">
        <f t="shared" ref="Y138:Y169" si="410">IF(EP138&gt;=40%,CY138*J138*(100%-H138),0)</f>
        <v>0</v>
      </c>
      <c r="Z138" s="12">
        <f t="shared" ref="Z138:Z169" si="411">IF(OR(EQ138&gt;=60%,(EP138+EQ138)&gt;=100%),CZ138*J138*(100%-H138),0)</f>
        <v>0</v>
      </c>
      <c r="AA138" s="12">
        <f t="shared" ref="AA138:AA169" si="412">IF(ER138&gt;=100%,DA138*K138*(100%-H138),0)</f>
        <v>0</v>
      </c>
      <c r="AB138" s="12">
        <f t="shared" si="309"/>
        <v>0</v>
      </c>
      <c r="AC138" s="12"/>
      <c r="AD138" s="12"/>
      <c r="AE138" s="12"/>
      <c r="AF138" s="12">
        <f t="shared" si="357"/>
        <v>0</v>
      </c>
      <c r="AG138" s="12">
        <f t="shared" si="358"/>
        <v>0</v>
      </c>
      <c r="AH138" s="12">
        <f t="shared" si="359"/>
        <v>0</v>
      </c>
      <c r="AI138" s="12"/>
      <c r="AJ138" s="12"/>
      <c r="AK138" s="12"/>
      <c r="AL138" s="12">
        <f t="shared" si="360"/>
        <v>0</v>
      </c>
      <c r="AM138" s="12">
        <f t="shared" si="361"/>
        <v>0</v>
      </c>
      <c r="AN138" s="12">
        <f t="shared" si="362"/>
        <v>0</v>
      </c>
      <c r="AO138" s="12"/>
      <c r="AP138" s="12"/>
      <c r="AQ138" s="12"/>
      <c r="AR138" s="12">
        <f t="shared" si="363"/>
        <v>0</v>
      </c>
      <c r="AS138" s="12">
        <f t="shared" si="364"/>
        <v>0</v>
      </c>
      <c r="AT138" s="12">
        <f t="shared" si="365"/>
        <v>0</v>
      </c>
      <c r="AU138" s="12">
        <f t="shared" si="366"/>
        <v>0</v>
      </c>
      <c r="AV138" s="12">
        <f t="shared" si="367"/>
        <v>0</v>
      </c>
      <c r="AW138" s="12"/>
      <c r="AX138" s="12">
        <f t="shared" si="368"/>
        <v>0</v>
      </c>
      <c r="AY138" s="12">
        <f t="shared" si="369"/>
        <v>0</v>
      </c>
      <c r="AZ138" s="12">
        <f t="shared" si="370"/>
        <v>0</v>
      </c>
      <c r="BA138" s="12"/>
      <c r="BB138" s="12">
        <f t="shared" si="371"/>
        <v>0</v>
      </c>
      <c r="BC138" s="12">
        <f t="shared" si="372"/>
        <v>0</v>
      </c>
      <c r="BD138" s="12">
        <f t="shared" si="373"/>
        <v>0</v>
      </c>
      <c r="BE138" s="12"/>
      <c r="BF138" s="12">
        <f t="shared" si="374"/>
        <v>0</v>
      </c>
      <c r="BG138" s="12">
        <f t="shared" si="375"/>
        <v>0</v>
      </c>
      <c r="BH138" s="12">
        <f t="shared" si="376"/>
        <v>0</v>
      </c>
      <c r="BI138" s="12">
        <f t="shared" si="377"/>
        <v>0</v>
      </c>
      <c r="BJ138" s="12"/>
      <c r="BK138" s="12">
        <f t="shared" si="378"/>
        <v>0</v>
      </c>
      <c r="BL138" s="12">
        <f t="shared" si="379"/>
        <v>0</v>
      </c>
      <c r="BM138" s="12">
        <f t="shared" si="380"/>
        <v>0</v>
      </c>
      <c r="BN138" s="12"/>
      <c r="BO138" s="12">
        <f t="shared" si="381"/>
        <v>0</v>
      </c>
      <c r="BP138" s="12">
        <f t="shared" si="382"/>
        <v>0</v>
      </c>
      <c r="BQ138" s="12">
        <f t="shared" si="383"/>
        <v>0</v>
      </c>
      <c r="BR138" s="12"/>
      <c r="BS138" s="12">
        <f t="shared" si="384"/>
        <v>0</v>
      </c>
      <c r="BT138" s="12">
        <f t="shared" si="385"/>
        <v>0</v>
      </c>
      <c r="BU138" s="12">
        <f t="shared" si="386"/>
        <v>0</v>
      </c>
      <c r="BV138" s="12">
        <f t="shared" si="387"/>
        <v>0</v>
      </c>
      <c r="BW138" s="12">
        <f t="shared" si="388"/>
        <v>0</v>
      </c>
      <c r="BX138" s="12"/>
      <c r="BY138" s="12">
        <v>500000000</v>
      </c>
      <c r="BZ138" s="12">
        <v>250000000</v>
      </c>
      <c r="CA138" s="12">
        <f>SUMIFS('[1]TIẾN ĐỘ %'!$M$6:$M$1034,'[1]TIẾN ĐỘ %'!$G$6:$G$1034,$A138,'[1]TIẾN ĐỘ %'!$F$6:$F$1034,$E138)</f>
        <v>340000000</v>
      </c>
      <c r="CB138" s="12">
        <f t="shared" si="389"/>
        <v>1090000000</v>
      </c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42"/>
      <c r="CO138" s="12">
        <f t="shared" si="319"/>
        <v>0</v>
      </c>
      <c r="CP138" s="12">
        <f t="shared" si="320"/>
        <v>0</v>
      </c>
      <c r="CQ138" s="12"/>
      <c r="CR138" s="12">
        <v>0</v>
      </c>
      <c r="CS138" s="12">
        <v>0</v>
      </c>
      <c r="CT138" s="12">
        <v>570450000</v>
      </c>
      <c r="CU138" s="12">
        <v>0</v>
      </c>
      <c r="CV138" s="12">
        <v>0</v>
      </c>
      <c r="CW138" s="12">
        <v>0</v>
      </c>
      <c r="CX138" s="12">
        <v>250790000</v>
      </c>
      <c r="CY138" s="12">
        <f>SUMIFS('[1]DATA THÔ IN'!$P$4:$P$12031,'[1]DATA THÔ IN'!$H$4:$H$12031,$A138,'[1]DATA THÔ IN'!$AC$4:$AC$12031,$E138,'[1]DATA THÔ IN'!$AH$4:$AH$12031,"Tiến độ 1")</f>
        <v>0</v>
      </c>
      <c r="CZ138" s="12">
        <f>SUMIFS('[1]DATA THÔ IN'!$P$4:$P$12031,'[1]DATA THÔ IN'!$H$4:$H$12031,$A138,'[1]DATA THÔ IN'!$AC$4:$AC$12031,$E138,'[1]DATA THÔ IN'!$AH$4:$AH$12031,"Tiến độ 2")</f>
        <v>0</v>
      </c>
      <c r="DA138" s="12">
        <f>SUMIFS('[1]TIẾN ĐỘ %'!$N$6:$N$1034,'[1]TIẾN ĐỘ %'!$G$6:$G$1034,A138,'[1]TIẾN ĐỘ %'!$F$6:$F$1034,$E138)</f>
        <v>0</v>
      </c>
      <c r="DB138" s="12">
        <f t="shared" si="402"/>
        <v>821240000</v>
      </c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43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12"/>
      <c r="EE138" s="12"/>
      <c r="EF138" s="12"/>
      <c r="EG138" s="12">
        <f t="shared" si="321"/>
        <v>0</v>
      </c>
      <c r="EH138" s="12">
        <f t="shared" si="322"/>
        <v>0</v>
      </c>
      <c r="EI138" s="12"/>
      <c r="EJ138" s="15">
        <f t="shared" si="390"/>
        <v>0</v>
      </c>
      <c r="EK138" s="15">
        <f t="shared" si="391"/>
        <v>0</v>
      </c>
      <c r="EL138" s="15">
        <f t="shared" si="392"/>
        <v>1.1409</v>
      </c>
      <c r="EM138" s="16">
        <f t="shared" si="261"/>
        <v>0</v>
      </c>
      <c r="EN138" s="16">
        <f t="shared" si="262"/>
        <v>0</v>
      </c>
      <c r="EO138" s="16">
        <f t="shared" si="263"/>
        <v>1.0031600000000001</v>
      </c>
      <c r="EP138" s="16">
        <f t="shared" si="403"/>
        <v>0</v>
      </c>
      <c r="EQ138" s="16">
        <f t="shared" si="404"/>
        <v>0</v>
      </c>
      <c r="ER138" s="16">
        <f t="shared" si="405"/>
        <v>0</v>
      </c>
      <c r="ES138" s="16">
        <f t="shared" si="406"/>
        <v>0.75343119266055048</v>
      </c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16"/>
      <c r="FF138" s="16"/>
      <c r="FG138" s="16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17">
        <f t="shared" si="393"/>
        <v>0</v>
      </c>
      <c r="FS138" s="17">
        <f t="shared" si="394"/>
        <v>0</v>
      </c>
      <c r="FT138" s="17">
        <f t="shared" si="395"/>
        <v>0</v>
      </c>
      <c r="FU138" s="18">
        <f t="shared" si="396"/>
        <v>0</v>
      </c>
      <c r="FV138" s="18">
        <f t="shared" si="397"/>
        <v>0</v>
      </c>
      <c r="FW138" s="18">
        <f t="shared" si="398"/>
        <v>0</v>
      </c>
      <c r="FX138" s="18">
        <f t="shared" si="399"/>
        <v>0</v>
      </c>
      <c r="FY138" s="18">
        <f t="shared" si="400"/>
        <v>0</v>
      </c>
      <c r="FZ138" s="19"/>
      <c r="GA138" s="36" t="s">
        <v>49</v>
      </c>
      <c r="GB138" s="36"/>
      <c r="GC138" s="37"/>
    </row>
    <row r="139" spans="1:185" hidden="1" x14ac:dyDescent="0.25">
      <c r="A139" s="8" t="s">
        <v>1281</v>
      </c>
      <c r="B139" s="8" t="s">
        <v>194</v>
      </c>
      <c r="C139" s="28" t="s">
        <v>195</v>
      </c>
      <c r="D139" s="28" t="s">
        <v>49</v>
      </c>
      <c r="E139" s="9" t="s">
        <v>193</v>
      </c>
      <c r="F139" s="28" t="s">
        <v>64</v>
      </c>
      <c r="G139" s="28" t="s">
        <v>51</v>
      </c>
      <c r="H139" s="11">
        <v>3.5000000000000003E-2</v>
      </c>
      <c r="I139" s="11"/>
      <c r="J139" s="11">
        <v>0.01</v>
      </c>
      <c r="K139" s="11">
        <v>0.01</v>
      </c>
      <c r="L139" s="11">
        <v>5.0000000000000001E-3</v>
      </c>
      <c r="M139" s="11">
        <v>5.0000000000000001E-3</v>
      </c>
      <c r="N139" s="11"/>
      <c r="O139" s="12">
        <f t="shared" si="352"/>
        <v>0</v>
      </c>
      <c r="P139" s="12">
        <f t="shared" si="407"/>
        <v>0</v>
      </c>
      <c r="Q139" s="12">
        <f t="shared" si="353"/>
        <v>0</v>
      </c>
      <c r="R139" s="12">
        <f t="shared" si="303"/>
        <v>0</v>
      </c>
      <c r="S139" s="12">
        <f t="shared" si="354"/>
        <v>0</v>
      </c>
      <c r="T139" s="12">
        <f t="shared" si="408"/>
        <v>475938</v>
      </c>
      <c r="U139" s="12">
        <f t="shared" si="355"/>
        <v>0</v>
      </c>
      <c r="V139" s="12">
        <f t="shared" si="409"/>
        <v>1107338</v>
      </c>
      <c r="W139" s="12">
        <f t="shared" si="401"/>
        <v>493200</v>
      </c>
      <c r="X139" s="12">
        <f t="shared" si="356"/>
        <v>0</v>
      </c>
      <c r="Y139" s="12">
        <f t="shared" si="410"/>
        <v>0</v>
      </c>
      <c r="Z139" s="12">
        <f t="shared" si="411"/>
        <v>0</v>
      </c>
      <c r="AA139" s="12">
        <f t="shared" si="412"/>
        <v>1450105.5</v>
      </c>
      <c r="AB139" s="12">
        <f t="shared" si="309"/>
        <v>0</v>
      </c>
      <c r="AC139" s="12"/>
      <c r="AD139" s="12"/>
      <c r="AE139" s="12"/>
      <c r="AF139" s="12">
        <f t="shared" si="357"/>
        <v>0</v>
      </c>
      <c r="AG139" s="12">
        <f t="shared" si="358"/>
        <v>0</v>
      </c>
      <c r="AH139" s="12">
        <f t="shared" si="359"/>
        <v>0</v>
      </c>
      <c r="AI139" s="12"/>
      <c r="AJ139" s="12"/>
      <c r="AK139" s="12"/>
      <c r="AL139" s="12">
        <f t="shared" si="360"/>
        <v>0</v>
      </c>
      <c r="AM139" s="12">
        <f t="shared" si="361"/>
        <v>0</v>
      </c>
      <c r="AN139" s="12">
        <f t="shared" si="362"/>
        <v>0</v>
      </c>
      <c r="AO139" s="12"/>
      <c r="AP139" s="12"/>
      <c r="AQ139" s="12"/>
      <c r="AR139" s="12">
        <f t="shared" si="363"/>
        <v>0</v>
      </c>
      <c r="AS139" s="12">
        <f t="shared" si="364"/>
        <v>0</v>
      </c>
      <c r="AT139" s="12">
        <f t="shared" si="365"/>
        <v>0</v>
      </c>
      <c r="AU139" s="12">
        <f t="shared" si="366"/>
        <v>0</v>
      </c>
      <c r="AV139" s="12">
        <f t="shared" si="367"/>
        <v>0</v>
      </c>
      <c r="AW139" s="12"/>
      <c r="AX139" s="12">
        <f t="shared" si="368"/>
        <v>0</v>
      </c>
      <c r="AY139" s="12">
        <f t="shared" si="369"/>
        <v>0</v>
      </c>
      <c r="AZ139" s="12">
        <f t="shared" si="370"/>
        <v>0</v>
      </c>
      <c r="BA139" s="12"/>
      <c r="BB139" s="12">
        <f t="shared" si="371"/>
        <v>0</v>
      </c>
      <c r="BC139" s="12">
        <f t="shared" si="372"/>
        <v>0</v>
      </c>
      <c r="BD139" s="12">
        <f t="shared" si="373"/>
        <v>0</v>
      </c>
      <c r="BE139" s="12"/>
      <c r="BF139" s="12">
        <f t="shared" si="374"/>
        <v>0</v>
      </c>
      <c r="BG139" s="12">
        <f t="shared" si="375"/>
        <v>0</v>
      </c>
      <c r="BH139" s="12">
        <f t="shared" si="376"/>
        <v>0</v>
      </c>
      <c r="BI139" s="12">
        <f t="shared" si="377"/>
        <v>0</v>
      </c>
      <c r="BJ139" s="12"/>
      <c r="BK139" s="12">
        <f t="shared" si="378"/>
        <v>0</v>
      </c>
      <c r="BL139" s="12">
        <f t="shared" si="379"/>
        <v>0</v>
      </c>
      <c r="BM139" s="12">
        <f t="shared" si="380"/>
        <v>0</v>
      </c>
      <c r="BN139" s="12"/>
      <c r="BO139" s="12">
        <f t="shared" si="381"/>
        <v>0</v>
      </c>
      <c r="BP139" s="12">
        <f t="shared" si="382"/>
        <v>0</v>
      </c>
      <c r="BQ139" s="12">
        <f t="shared" si="383"/>
        <v>0</v>
      </c>
      <c r="BR139" s="12"/>
      <c r="BS139" s="12">
        <f t="shared" si="384"/>
        <v>0</v>
      </c>
      <c r="BT139" s="12">
        <f t="shared" si="385"/>
        <v>0</v>
      </c>
      <c r="BU139" s="12">
        <f t="shared" si="386"/>
        <v>0</v>
      </c>
      <c r="BV139" s="12">
        <f t="shared" si="387"/>
        <v>0</v>
      </c>
      <c r="BW139" s="12">
        <f t="shared" si="388"/>
        <v>0</v>
      </c>
      <c r="BX139" s="12"/>
      <c r="BY139" s="12">
        <v>200000000</v>
      </c>
      <c r="BZ139" s="12">
        <v>100000000</v>
      </c>
      <c r="CA139" s="12">
        <f>SUMIFS('[1]TIẾN ĐỘ %'!$M$6:$M$1034,'[1]TIẾN ĐỘ %'!$G$6:$G$1034,$A139,'[1]TIẾN ĐỘ %'!$F$6:$F$1034,$E139)</f>
        <v>150000000</v>
      </c>
      <c r="CB139" s="12">
        <f t="shared" si="389"/>
        <v>450000000</v>
      </c>
      <c r="CC139" s="12"/>
      <c r="CD139" s="12"/>
      <c r="CE139" s="12"/>
      <c r="CF139" s="12">
        <f t="shared" ref="CF139:CF147" si="413">+SUM(CC139:CE139)</f>
        <v>0</v>
      </c>
      <c r="CG139" s="12">
        <f t="shared" ref="CG139:CG147" si="414">+CF139+CB139</f>
        <v>450000000</v>
      </c>
      <c r="CH139" s="12"/>
      <c r="CI139" s="12"/>
      <c r="CJ139" s="12"/>
      <c r="CK139" s="12">
        <f t="shared" ref="CK139:CK148" si="415">+SUM(CH139:CJ139)</f>
        <v>0</v>
      </c>
      <c r="CL139" s="12"/>
      <c r="CM139" s="12"/>
      <c r="CN139" s="12"/>
      <c r="CO139" s="12">
        <f t="shared" si="319"/>
        <v>0</v>
      </c>
      <c r="CP139" s="12">
        <f t="shared" si="320"/>
        <v>0</v>
      </c>
      <c r="CQ139" s="12"/>
      <c r="CR139" s="12">
        <v>35130000</v>
      </c>
      <c r="CS139" s="12">
        <v>0</v>
      </c>
      <c r="CT139" s="12">
        <v>107730000</v>
      </c>
      <c r="CU139" s="12">
        <v>49320000</v>
      </c>
      <c r="CV139" s="12">
        <v>48080000</v>
      </c>
      <c r="CW139" s="12">
        <v>49320000</v>
      </c>
      <c r="CX139" s="12">
        <v>114750000</v>
      </c>
      <c r="CY139" s="12">
        <f>SUMIFS('[1]DATA THÔ IN'!$P$4:$P$12031,'[1]DATA THÔ IN'!$H$4:$H$12031,$A139,'[1]DATA THÔ IN'!$AC$4:$AC$12031,$E139,'[1]DATA THÔ IN'!$AH$4:$AH$12031,"Tiến độ 1")</f>
        <v>37170000</v>
      </c>
      <c r="CZ139" s="12">
        <f>SUMIFS('[1]DATA THÔ IN'!$P$4:$P$12031,'[1]DATA THÔ IN'!$H$4:$H$12031,$A139,'[1]DATA THÔ IN'!$AC$4:$AC$12031,$E139,'[1]DATA THÔ IN'!$AH$4:$AH$12031,"Tiến độ 2")</f>
        <v>47700000</v>
      </c>
      <c r="DA139" s="12">
        <f>SUMIFS('[1]TIẾN ĐỘ %'!$N$6:$N$1034,'[1]TIẾN ĐỘ %'!$G$6:$G$1034,A139,'[1]TIẾN ĐỘ %'!$F$6:$F$1034,$E139)</f>
        <v>150270000</v>
      </c>
      <c r="DB139" s="12">
        <f t="shared" si="402"/>
        <v>372750000</v>
      </c>
      <c r="DC139" s="12"/>
      <c r="DD139" s="12"/>
      <c r="DE139" s="12"/>
      <c r="DF139" s="12"/>
      <c r="DG139" s="12"/>
      <c r="DH139" s="12"/>
      <c r="DI139" s="12"/>
      <c r="DJ139" s="12"/>
      <c r="DK139" s="12"/>
      <c r="DL139" s="12">
        <f t="shared" ref="DL139:DL147" si="416">+DK139+DH139+DE139</f>
        <v>0</v>
      </c>
      <c r="DM139" s="12">
        <f t="shared" ref="DM139:DM147" si="417">+DL139+DB139</f>
        <v>372750000</v>
      </c>
      <c r="DN139" s="12"/>
      <c r="DO139" s="12"/>
      <c r="DP139" s="12"/>
      <c r="DQ139" s="12"/>
      <c r="DR139" s="12"/>
      <c r="DS139" s="12"/>
      <c r="DT139" s="12"/>
      <c r="DU139" s="12"/>
      <c r="DV139" s="12"/>
      <c r="DW139" s="12">
        <f t="shared" ref="DW139:DW148" si="418">+DV139+DS139+DP139</f>
        <v>0</v>
      </c>
      <c r="DX139" s="12"/>
      <c r="DY139" s="12"/>
      <c r="DZ139" s="12"/>
      <c r="EA139" s="12"/>
      <c r="EB139" s="12"/>
      <c r="EC139" s="12"/>
      <c r="ED139" s="12"/>
      <c r="EE139" s="12"/>
      <c r="EF139" s="12"/>
      <c r="EG139" s="12">
        <f t="shared" si="321"/>
        <v>0</v>
      </c>
      <c r="EH139" s="12">
        <f t="shared" si="322"/>
        <v>0</v>
      </c>
      <c r="EI139" s="12"/>
      <c r="EJ139" s="15">
        <f t="shared" si="390"/>
        <v>0.17565</v>
      </c>
      <c r="EK139" s="15">
        <f t="shared" si="391"/>
        <v>0</v>
      </c>
      <c r="EL139" s="15">
        <f t="shared" si="392"/>
        <v>0.53864999999999996</v>
      </c>
      <c r="EM139" s="16">
        <f t="shared" si="261"/>
        <v>0.49320000000000003</v>
      </c>
      <c r="EN139" s="16">
        <f t="shared" si="262"/>
        <v>0.48080000000000001</v>
      </c>
      <c r="EO139" s="16">
        <f t="shared" si="263"/>
        <v>1.1475</v>
      </c>
      <c r="EP139" s="16">
        <f t="shared" si="403"/>
        <v>0.24779999999999999</v>
      </c>
      <c r="EQ139" s="16">
        <f t="shared" si="404"/>
        <v>0.318</v>
      </c>
      <c r="ER139" s="16">
        <f t="shared" si="405"/>
        <v>1.0018</v>
      </c>
      <c r="ES139" s="16">
        <f t="shared" si="406"/>
        <v>0.82833333333333337</v>
      </c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5">
        <f t="shared" ref="FO139:FO150" si="419">IFERROR(DX139/$CL139,0)</f>
        <v>0</v>
      </c>
      <c r="FP139" s="15">
        <f t="shared" ref="FP139:FP150" si="420">IFERROR(DY139/$CL139,0)</f>
        <v>0</v>
      </c>
      <c r="FQ139" s="15">
        <f t="shared" ref="FQ139:FQ150" si="421">IFERROR(DZ139/$CL139,0)</f>
        <v>0</v>
      </c>
      <c r="FR139" s="17">
        <f t="shared" si="393"/>
        <v>0</v>
      </c>
      <c r="FS139" s="17">
        <f t="shared" si="394"/>
        <v>0</v>
      </c>
      <c r="FT139" s="17">
        <f t="shared" si="395"/>
        <v>0</v>
      </c>
      <c r="FU139" s="18">
        <f t="shared" si="396"/>
        <v>0</v>
      </c>
      <c r="FV139" s="18">
        <f t="shared" si="397"/>
        <v>0</v>
      </c>
      <c r="FW139" s="18">
        <f t="shared" si="398"/>
        <v>0</v>
      </c>
      <c r="FX139" s="18">
        <f t="shared" si="399"/>
        <v>0</v>
      </c>
      <c r="FY139" s="18">
        <f t="shared" si="400"/>
        <v>0</v>
      </c>
      <c r="FZ139" s="19"/>
      <c r="GA139" s="36" t="s">
        <v>49</v>
      </c>
      <c r="GB139" s="36"/>
      <c r="GC139" s="37"/>
    </row>
    <row r="140" spans="1:185" hidden="1" x14ac:dyDescent="0.25">
      <c r="A140" s="8" t="s">
        <v>1266</v>
      </c>
      <c r="B140" s="8" t="s">
        <v>196</v>
      </c>
      <c r="C140" s="28" t="s">
        <v>197</v>
      </c>
      <c r="D140" s="28" t="s">
        <v>49</v>
      </c>
      <c r="E140" s="9" t="s">
        <v>193</v>
      </c>
      <c r="F140" s="28" t="s">
        <v>64</v>
      </c>
      <c r="G140" s="28" t="s">
        <v>51</v>
      </c>
      <c r="H140" s="11">
        <v>3.5000000000000003E-2</v>
      </c>
      <c r="I140" s="11"/>
      <c r="J140" s="11">
        <v>0.01</v>
      </c>
      <c r="K140" s="11">
        <v>0.01</v>
      </c>
      <c r="L140" s="11">
        <v>5.0000000000000001E-3</v>
      </c>
      <c r="M140" s="11">
        <v>5.0000000000000001E-3</v>
      </c>
      <c r="N140" s="11"/>
      <c r="O140" s="12">
        <f t="shared" si="352"/>
        <v>0</v>
      </c>
      <c r="P140" s="12">
        <f t="shared" si="407"/>
        <v>0</v>
      </c>
      <c r="Q140" s="12">
        <f t="shared" si="353"/>
        <v>0</v>
      </c>
      <c r="R140" s="12">
        <f t="shared" si="303"/>
        <v>0</v>
      </c>
      <c r="S140" s="12">
        <f t="shared" si="354"/>
        <v>0</v>
      </c>
      <c r="T140" s="12">
        <f t="shared" si="408"/>
        <v>0</v>
      </c>
      <c r="U140" s="12">
        <f t="shared" si="355"/>
        <v>0</v>
      </c>
      <c r="V140" s="12">
        <f t="shared" si="409"/>
        <v>0</v>
      </c>
      <c r="W140" s="12">
        <f t="shared" si="401"/>
        <v>0</v>
      </c>
      <c r="X140" s="12">
        <f t="shared" si="356"/>
        <v>0</v>
      </c>
      <c r="Y140" s="12">
        <f t="shared" si="410"/>
        <v>0</v>
      </c>
      <c r="Z140" s="12">
        <f t="shared" si="411"/>
        <v>0</v>
      </c>
      <c r="AA140" s="12">
        <f t="shared" si="412"/>
        <v>0</v>
      </c>
      <c r="AB140" s="12">
        <f t="shared" si="309"/>
        <v>0</v>
      </c>
      <c r="AC140" s="12"/>
      <c r="AD140" s="12"/>
      <c r="AE140" s="12"/>
      <c r="AF140" s="12">
        <f t="shared" si="357"/>
        <v>0</v>
      </c>
      <c r="AG140" s="12">
        <f t="shared" si="358"/>
        <v>0</v>
      </c>
      <c r="AH140" s="12">
        <f t="shared" si="359"/>
        <v>0</v>
      </c>
      <c r="AI140" s="12"/>
      <c r="AJ140" s="12"/>
      <c r="AK140" s="12"/>
      <c r="AL140" s="12">
        <f t="shared" si="360"/>
        <v>0</v>
      </c>
      <c r="AM140" s="12">
        <f t="shared" si="361"/>
        <v>0</v>
      </c>
      <c r="AN140" s="12">
        <f t="shared" si="362"/>
        <v>0</v>
      </c>
      <c r="AO140" s="12"/>
      <c r="AP140" s="12"/>
      <c r="AQ140" s="12"/>
      <c r="AR140" s="12">
        <f t="shared" si="363"/>
        <v>0</v>
      </c>
      <c r="AS140" s="12">
        <f t="shared" si="364"/>
        <v>0</v>
      </c>
      <c r="AT140" s="12">
        <f t="shared" si="365"/>
        <v>0</v>
      </c>
      <c r="AU140" s="12">
        <f t="shared" si="366"/>
        <v>0</v>
      </c>
      <c r="AV140" s="12">
        <f t="shared" si="367"/>
        <v>0</v>
      </c>
      <c r="AW140" s="12"/>
      <c r="AX140" s="12">
        <f t="shared" si="368"/>
        <v>0</v>
      </c>
      <c r="AY140" s="12">
        <f t="shared" si="369"/>
        <v>0</v>
      </c>
      <c r="AZ140" s="12">
        <f t="shared" si="370"/>
        <v>0</v>
      </c>
      <c r="BA140" s="12"/>
      <c r="BB140" s="12">
        <f t="shared" si="371"/>
        <v>0</v>
      </c>
      <c r="BC140" s="12">
        <f t="shared" si="372"/>
        <v>0</v>
      </c>
      <c r="BD140" s="12">
        <f t="shared" si="373"/>
        <v>0</v>
      </c>
      <c r="BE140" s="12"/>
      <c r="BF140" s="12">
        <f t="shared" si="374"/>
        <v>0</v>
      </c>
      <c r="BG140" s="12">
        <f t="shared" si="375"/>
        <v>0</v>
      </c>
      <c r="BH140" s="12">
        <f t="shared" si="376"/>
        <v>0</v>
      </c>
      <c r="BI140" s="12">
        <f t="shared" si="377"/>
        <v>0</v>
      </c>
      <c r="BJ140" s="12"/>
      <c r="BK140" s="12">
        <f t="shared" si="378"/>
        <v>0</v>
      </c>
      <c r="BL140" s="12">
        <f t="shared" si="379"/>
        <v>0</v>
      </c>
      <c r="BM140" s="12">
        <f t="shared" si="380"/>
        <v>0</v>
      </c>
      <c r="BN140" s="12"/>
      <c r="BO140" s="12">
        <f t="shared" si="381"/>
        <v>0</v>
      </c>
      <c r="BP140" s="12">
        <f t="shared" si="382"/>
        <v>0</v>
      </c>
      <c r="BQ140" s="12">
        <f t="shared" si="383"/>
        <v>0</v>
      </c>
      <c r="BR140" s="12"/>
      <c r="BS140" s="12">
        <f t="shared" si="384"/>
        <v>0</v>
      </c>
      <c r="BT140" s="12">
        <f t="shared" si="385"/>
        <v>0</v>
      </c>
      <c r="BU140" s="12">
        <f t="shared" si="386"/>
        <v>0</v>
      </c>
      <c r="BV140" s="12">
        <f t="shared" si="387"/>
        <v>0</v>
      </c>
      <c r="BW140" s="12">
        <f t="shared" si="388"/>
        <v>0</v>
      </c>
      <c r="BX140" s="12"/>
      <c r="BY140" s="12">
        <v>0</v>
      </c>
      <c r="BZ140" s="12">
        <v>0</v>
      </c>
      <c r="CA140" s="12">
        <f>SUMIFS('[1]TIẾN ĐỘ %'!$M$6:$M$1034,'[1]TIẾN ĐỘ %'!$G$6:$G$1034,$A140,'[1]TIẾN ĐỘ %'!$F$6:$F$1034,$E140)</f>
        <v>0</v>
      </c>
      <c r="CB140" s="12">
        <f t="shared" si="389"/>
        <v>0</v>
      </c>
      <c r="CC140" s="12"/>
      <c r="CD140" s="12"/>
      <c r="CE140" s="12"/>
      <c r="CF140" s="12">
        <f t="shared" si="413"/>
        <v>0</v>
      </c>
      <c r="CG140" s="12">
        <f t="shared" si="414"/>
        <v>0</v>
      </c>
      <c r="CH140" s="12"/>
      <c r="CI140" s="12"/>
      <c r="CJ140" s="12"/>
      <c r="CK140" s="12">
        <f t="shared" si="415"/>
        <v>0</v>
      </c>
      <c r="CL140" s="12"/>
      <c r="CM140" s="12"/>
      <c r="CN140" s="12"/>
      <c r="CO140" s="12">
        <f t="shared" si="319"/>
        <v>0</v>
      </c>
      <c r="CP140" s="12">
        <f t="shared" si="320"/>
        <v>0</v>
      </c>
      <c r="CQ140" s="12"/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f>SUMIFS('[1]DATA THÔ IN'!$P$4:$P$12031,'[1]DATA THÔ IN'!$H$4:$H$12031,$A140,'[1]DATA THÔ IN'!$AC$4:$AC$12031,$E140,'[1]DATA THÔ IN'!$AH$4:$AH$12031,"Tiến độ 1")</f>
        <v>0</v>
      </c>
      <c r="CZ140" s="12">
        <f>SUMIFS('[1]DATA THÔ IN'!$P$4:$P$12031,'[1]DATA THÔ IN'!$H$4:$H$12031,$A140,'[1]DATA THÔ IN'!$AC$4:$AC$12031,$E140,'[1]DATA THÔ IN'!$AH$4:$AH$12031,"Tiến độ 2")</f>
        <v>0</v>
      </c>
      <c r="DA140" s="12">
        <f>SUMIFS('[1]TIẾN ĐỘ %'!$N$6:$N$1034,'[1]TIẾN ĐỘ %'!$G$6:$G$1034,A140,'[1]TIẾN ĐỘ %'!$F$6:$F$1034,$E140)</f>
        <v>0</v>
      </c>
      <c r="DB140" s="12">
        <f t="shared" si="402"/>
        <v>0</v>
      </c>
      <c r="DC140" s="12"/>
      <c r="DD140" s="12"/>
      <c r="DE140" s="12"/>
      <c r="DF140" s="12"/>
      <c r="DG140" s="12"/>
      <c r="DH140" s="12"/>
      <c r="DI140" s="12"/>
      <c r="DJ140" s="12"/>
      <c r="DK140" s="12"/>
      <c r="DL140" s="12">
        <f t="shared" si="416"/>
        <v>0</v>
      </c>
      <c r="DM140" s="12">
        <f t="shared" si="417"/>
        <v>0</v>
      </c>
      <c r="DN140" s="12"/>
      <c r="DO140" s="12"/>
      <c r="DP140" s="12"/>
      <c r="DQ140" s="12"/>
      <c r="DR140" s="12"/>
      <c r="DS140" s="12"/>
      <c r="DT140" s="12"/>
      <c r="DU140" s="12"/>
      <c r="DV140" s="12"/>
      <c r="DW140" s="12">
        <f t="shared" si="418"/>
        <v>0</v>
      </c>
      <c r="DX140" s="12"/>
      <c r="DY140" s="12"/>
      <c r="DZ140" s="12"/>
      <c r="EA140" s="12"/>
      <c r="EB140" s="12"/>
      <c r="EC140" s="12"/>
      <c r="ED140" s="12"/>
      <c r="EE140" s="12"/>
      <c r="EF140" s="12"/>
      <c r="EG140" s="12">
        <f t="shared" si="321"/>
        <v>0</v>
      </c>
      <c r="EH140" s="12">
        <f t="shared" si="322"/>
        <v>0</v>
      </c>
      <c r="EI140" s="12"/>
      <c r="EJ140" s="15">
        <f t="shared" si="390"/>
        <v>0</v>
      </c>
      <c r="EK140" s="15">
        <f t="shared" si="391"/>
        <v>0</v>
      </c>
      <c r="EL140" s="15">
        <f t="shared" si="392"/>
        <v>0</v>
      </c>
      <c r="EM140" s="16">
        <f t="shared" si="261"/>
        <v>0</v>
      </c>
      <c r="EN140" s="16">
        <f t="shared" si="262"/>
        <v>0</v>
      </c>
      <c r="EO140" s="16">
        <f t="shared" si="263"/>
        <v>0</v>
      </c>
      <c r="EP140" s="16">
        <f t="shared" si="403"/>
        <v>0</v>
      </c>
      <c r="EQ140" s="16">
        <f t="shared" si="404"/>
        <v>0</v>
      </c>
      <c r="ER140" s="16">
        <f t="shared" si="405"/>
        <v>0</v>
      </c>
      <c r="ES140" s="16">
        <f t="shared" si="406"/>
        <v>0</v>
      </c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5">
        <f t="shared" si="419"/>
        <v>0</v>
      </c>
      <c r="FP140" s="15">
        <f t="shared" si="420"/>
        <v>0</v>
      </c>
      <c r="FQ140" s="15">
        <f t="shared" si="421"/>
        <v>0</v>
      </c>
      <c r="FR140" s="17">
        <f t="shared" si="393"/>
        <v>0</v>
      </c>
      <c r="FS140" s="17">
        <f t="shared" si="394"/>
        <v>0</v>
      </c>
      <c r="FT140" s="17">
        <f t="shared" si="395"/>
        <v>0</v>
      </c>
      <c r="FU140" s="18">
        <f t="shared" si="396"/>
        <v>0</v>
      </c>
      <c r="FV140" s="18">
        <f t="shared" si="397"/>
        <v>0</v>
      </c>
      <c r="FW140" s="18">
        <f t="shared" si="398"/>
        <v>0</v>
      </c>
      <c r="FX140" s="18">
        <f t="shared" si="399"/>
        <v>0</v>
      </c>
      <c r="FY140" s="18">
        <f t="shared" si="400"/>
        <v>0</v>
      </c>
      <c r="FZ140" s="19"/>
      <c r="GA140" s="36" t="e">
        <v>#N/A</v>
      </c>
      <c r="GB140" s="36"/>
      <c r="GC140" s="37"/>
    </row>
    <row r="141" spans="1:185" hidden="1" x14ac:dyDescent="0.25">
      <c r="A141" s="8" t="s">
        <v>1274</v>
      </c>
      <c r="B141" s="8" t="s">
        <v>206</v>
      </c>
      <c r="C141" s="28" t="s">
        <v>207</v>
      </c>
      <c r="D141" s="28" t="s">
        <v>60</v>
      </c>
      <c r="E141" s="9" t="s">
        <v>193</v>
      </c>
      <c r="F141" s="28" t="s">
        <v>88</v>
      </c>
      <c r="G141" s="28" t="s">
        <v>51</v>
      </c>
      <c r="H141" s="11">
        <v>3.5000000000000003E-2</v>
      </c>
      <c r="I141" s="11"/>
      <c r="J141" s="11">
        <v>0.01</v>
      </c>
      <c r="K141" s="11">
        <v>0.01</v>
      </c>
      <c r="L141" s="11">
        <v>5.0000000000000001E-3</v>
      </c>
      <c r="M141" s="11">
        <v>5.0000000000000001E-3</v>
      </c>
      <c r="N141" s="11"/>
      <c r="O141" s="12">
        <f t="shared" si="352"/>
        <v>0</v>
      </c>
      <c r="P141" s="12">
        <f t="shared" si="407"/>
        <v>0</v>
      </c>
      <c r="Q141" s="12">
        <f t="shared" si="353"/>
        <v>0</v>
      </c>
      <c r="R141" s="12">
        <f t="shared" si="303"/>
        <v>0</v>
      </c>
      <c r="S141" s="12">
        <f t="shared" si="354"/>
        <v>0</v>
      </c>
      <c r="T141" s="12">
        <f t="shared" si="408"/>
        <v>852172</v>
      </c>
      <c r="U141" s="12">
        <f t="shared" si="355"/>
        <v>4047123</v>
      </c>
      <c r="V141" s="12">
        <f t="shared" si="409"/>
        <v>4899295</v>
      </c>
      <c r="W141" s="12">
        <f t="shared" si="401"/>
        <v>883080</v>
      </c>
      <c r="X141" s="12">
        <f t="shared" si="356"/>
        <v>0</v>
      </c>
      <c r="Y141" s="12">
        <f t="shared" si="410"/>
        <v>0</v>
      </c>
      <c r="Z141" s="12">
        <f t="shared" si="411"/>
        <v>0</v>
      </c>
      <c r="AA141" s="12">
        <f t="shared" si="412"/>
        <v>2715510</v>
      </c>
      <c r="AB141" s="12">
        <f t="shared" si="309"/>
        <v>4085322.6749999998</v>
      </c>
      <c r="AC141" s="12"/>
      <c r="AD141" s="12"/>
      <c r="AE141" s="12"/>
      <c r="AF141" s="12">
        <f t="shared" si="357"/>
        <v>0</v>
      </c>
      <c r="AG141" s="12">
        <f t="shared" si="358"/>
        <v>0</v>
      </c>
      <c r="AH141" s="12">
        <f t="shared" si="359"/>
        <v>0</v>
      </c>
      <c r="AI141" s="12"/>
      <c r="AJ141" s="12"/>
      <c r="AK141" s="12"/>
      <c r="AL141" s="12">
        <f t="shared" si="360"/>
        <v>0</v>
      </c>
      <c r="AM141" s="12">
        <f t="shared" si="361"/>
        <v>0</v>
      </c>
      <c r="AN141" s="12">
        <f t="shared" si="362"/>
        <v>0</v>
      </c>
      <c r="AO141" s="12"/>
      <c r="AP141" s="12"/>
      <c r="AQ141" s="12"/>
      <c r="AR141" s="12">
        <f t="shared" si="363"/>
        <v>0</v>
      </c>
      <c r="AS141" s="12">
        <f t="shared" si="364"/>
        <v>0</v>
      </c>
      <c r="AT141" s="12">
        <f t="shared" si="365"/>
        <v>0</v>
      </c>
      <c r="AU141" s="12">
        <f t="shared" si="366"/>
        <v>0</v>
      </c>
      <c r="AV141" s="12">
        <f t="shared" si="367"/>
        <v>0</v>
      </c>
      <c r="AW141" s="12"/>
      <c r="AX141" s="12">
        <f t="shared" si="368"/>
        <v>0</v>
      </c>
      <c r="AY141" s="12">
        <f t="shared" si="369"/>
        <v>0</v>
      </c>
      <c r="AZ141" s="12">
        <f t="shared" si="370"/>
        <v>0</v>
      </c>
      <c r="BA141" s="12"/>
      <c r="BB141" s="12">
        <f t="shared" si="371"/>
        <v>0</v>
      </c>
      <c r="BC141" s="12">
        <f t="shared" si="372"/>
        <v>0</v>
      </c>
      <c r="BD141" s="12">
        <f t="shared" si="373"/>
        <v>0</v>
      </c>
      <c r="BE141" s="12"/>
      <c r="BF141" s="12">
        <f t="shared" si="374"/>
        <v>0</v>
      </c>
      <c r="BG141" s="12">
        <f t="shared" si="375"/>
        <v>0</v>
      </c>
      <c r="BH141" s="12">
        <f t="shared" si="376"/>
        <v>0</v>
      </c>
      <c r="BI141" s="12">
        <f t="shared" si="377"/>
        <v>0</v>
      </c>
      <c r="BJ141" s="12"/>
      <c r="BK141" s="12">
        <f t="shared" si="378"/>
        <v>0</v>
      </c>
      <c r="BL141" s="12">
        <f t="shared" si="379"/>
        <v>0</v>
      </c>
      <c r="BM141" s="12">
        <f t="shared" si="380"/>
        <v>0</v>
      </c>
      <c r="BN141" s="12"/>
      <c r="BO141" s="12">
        <f t="shared" si="381"/>
        <v>0</v>
      </c>
      <c r="BP141" s="12">
        <f t="shared" si="382"/>
        <v>0</v>
      </c>
      <c r="BQ141" s="12">
        <f t="shared" si="383"/>
        <v>0</v>
      </c>
      <c r="BR141" s="12"/>
      <c r="BS141" s="12">
        <f t="shared" si="384"/>
        <v>0</v>
      </c>
      <c r="BT141" s="12">
        <f t="shared" si="385"/>
        <v>0</v>
      </c>
      <c r="BU141" s="12">
        <f t="shared" si="386"/>
        <v>0</v>
      </c>
      <c r="BV141" s="12">
        <f t="shared" si="387"/>
        <v>0</v>
      </c>
      <c r="BW141" s="12">
        <f t="shared" si="388"/>
        <v>0</v>
      </c>
      <c r="BX141" s="12"/>
      <c r="BY141" s="12">
        <v>300000000</v>
      </c>
      <c r="BZ141" s="12">
        <v>200000000</v>
      </c>
      <c r="CA141" s="12">
        <f>SUMIFS('[1]TIẾN ĐỘ %'!$M$6:$M$1034,'[1]TIẾN ĐỘ %'!$G$6:$G$1034,$A141,'[1]TIẾN ĐỘ %'!$F$6:$F$1034,$E141)</f>
        <v>280000000</v>
      </c>
      <c r="CB141" s="12">
        <f t="shared" si="389"/>
        <v>780000000</v>
      </c>
      <c r="CC141" s="12"/>
      <c r="CD141" s="12"/>
      <c r="CE141" s="12"/>
      <c r="CF141" s="12">
        <f t="shared" si="413"/>
        <v>0</v>
      </c>
      <c r="CG141" s="12">
        <f t="shared" si="414"/>
        <v>780000000</v>
      </c>
      <c r="CH141" s="12"/>
      <c r="CI141" s="12"/>
      <c r="CJ141" s="12"/>
      <c r="CK141" s="12">
        <f t="shared" si="415"/>
        <v>0</v>
      </c>
      <c r="CL141" s="12"/>
      <c r="CM141" s="12"/>
      <c r="CN141" s="12"/>
      <c r="CO141" s="12">
        <f t="shared" si="319"/>
        <v>0</v>
      </c>
      <c r="CP141" s="12">
        <f t="shared" si="320"/>
        <v>0</v>
      </c>
      <c r="CQ141" s="12"/>
      <c r="CR141" s="12">
        <v>0</v>
      </c>
      <c r="CS141" s="12">
        <v>25020000</v>
      </c>
      <c r="CT141" s="12">
        <v>57600000</v>
      </c>
      <c r="CU141" s="12">
        <v>88308000</v>
      </c>
      <c r="CV141" s="12">
        <v>419391000</v>
      </c>
      <c r="CW141" s="12">
        <v>88308000</v>
      </c>
      <c r="CX141" s="12">
        <v>507699000</v>
      </c>
      <c r="CY141" s="12">
        <f>SUMIFS('[1]DATA THÔ IN'!$P$4:$P$12031,'[1]DATA THÔ IN'!$H$4:$H$12031,$A141,'[1]DATA THÔ IN'!$AC$4:$AC$12031,$E141,'[1]DATA THÔ IN'!$AH$4:$AH$12031,"Tiến độ 1")</f>
        <v>0</v>
      </c>
      <c r="CZ141" s="12">
        <f>SUMIFS('[1]DATA THÔ IN'!$P$4:$P$12031,'[1]DATA THÔ IN'!$H$4:$H$12031,$A141,'[1]DATA THÔ IN'!$AC$4:$AC$12031,$E141,'[1]DATA THÔ IN'!$AH$4:$AH$12031,"Tiến độ 2")</f>
        <v>0</v>
      </c>
      <c r="DA141" s="12">
        <f>SUMIFS('[1]TIẾN ĐỘ %'!$N$6:$N$1034,'[1]TIẾN ĐỘ %'!$G$6:$G$1034,A141,'[1]TIẾN ĐỘ %'!$F$6:$F$1034,$E141)</f>
        <v>281400000</v>
      </c>
      <c r="DB141" s="12">
        <f t="shared" si="402"/>
        <v>846699000</v>
      </c>
      <c r="DC141" s="12"/>
      <c r="DD141" s="12"/>
      <c r="DE141" s="12"/>
      <c r="DF141" s="12"/>
      <c r="DG141" s="12"/>
      <c r="DH141" s="12"/>
      <c r="DI141" s="12"/>
      <c r="DJ141" s="12"/>
      <c r="DK141" s="12"/>
      <c r="DL141" s="12">
        <f t="shared" si="416"/>
        <v>0</v>
      </c>
      <c r="DM141" s="12">
        <f t="shared" si="417"/>
        <v>846699000</v>
      </c>
      <c r="DN141" s="12"/>
      <c r="DO141" s="12"/>
      <c r="DP141" s="12"/>
      <c r="DQ141" s="12"/>
      <c r="DR141" s="12"/>
      <c r="DS141" s="12"/>
      <c r="DT141" s="12"/>
      <c r="DU141" s="12"/>
      <c r="DV141" s="12"/>
      <c r="DW141" s="12">
        <f t="shared" si="418"/>
        <v>0</v>
      </c>
      <c r="DX141" s="12"/>
      <c r="DY141" s="12"/>
      <c r="DZ141" s="12"/>
      <c r="EA141" s="12"/>
      <c r="EB141" s="12"/>
      <c r="EC141" s="12"/>
      <c r="ED141" s="12"/>
      <c r="EE141" s="12"/>
      <c r="EF141" s="12"/>
      <c r="EG141" s="12">
        <f t="shared" si="321"/>
        <v>0</v>
      </c>
      <c r="EH141" s="12">
        <f t="shared" si="322"/>
        <v>0</v>
      </c>
      <c r="EI141" s="12"/>
      <c r="EJ141" s="15">
        <f t="shared" si="390"/>
        <v>0</v>
      </c>
      <c r="EK141" s="15">
        <f t="shared" si="391"/>
        <v>8.3400000000000002E-2</v>
      </c>
      <c r="EL141" s="15">
        <f t="shared" si="392"/>
        <v>0.192</v>
      </c>
      <c r="EM141" s="16">
        <f t="shared" si="261"/>
        <v>0.44153999999999999</v>
      </c>
      <c r="EN141" s="16">
        <f t="shared" si="262"/>
        <v>2.0969549999999999</v>
      </c>
      <c r="EO141" s="16">
        <f t="shared" si="263"/>
        <v>2.5384950000000002</v>
      </c>
      <c r="EP141" s="16">
        <f t="shared" si="403"/>
        <v>0</v>
      </c>
      <c r="EQ141" s="16">
        <f t="shared" si="404"/>
        <v>0</v>
      </c>
      <c r="ER141" s="16">
        <f t="shared" si="405"/>
        <v>1.0049999999999999</v>
      </c>
      <c r="ES141" s="16">
        <f t="shared" si="406"/>
        <v>1.0855115384615384</v>
      </c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5">
        <f t="shared" si="419"/>
        <v>0</v>
      </c>
      <c r="FP141" s="15">
        <f t="shared" si="420"/>
        <v>0</v>
      </c>
      <c r="FQ141" s="15">
        <f t="shared" si="421"/>
        <v>0</v>
      </c>
      <c r="FR141" s="17">
        <f t="shared" si="393"/>
        <v>0</v>
      </c>
      <c r="FS141" s="17">
        <f t="shared" si="394"/>
        <v>0</v>
      </c>
      <c r="FT141" s="17">
        <f t="shared" si="395"/>
        <v>0</v>
      </c>
      <c r="FU141" s="18">
        <f t="shared" si="396"/>
        <v>0</v>
      </c>
      <c r="FV141" s="18">
        <f t="shared" si="397"/>
        <v>0</v>
      </c>
      <c r="FW141" s="18">
        <f t="shared" si="398"/>
        <v>0</v>
      </c>
      <c r="FX141" s="18">
        <f t="shared" si="399"/>
        <v>0</v>
      </c>
      <c r="FY141" s="18">
        <f t="shared" si="400"/>
        <v>0</v>
      </c>
      <c r="FZ141" s="19"/>
      <c r="GA141" s="36" t="s">
        <v>60</v>
      </c>
      <c r="GB141" s="36"/>
      <c r="GC141" s="37"/>
    </row>
    <row r="142" spans="1:185" hidden="1" x14ac:dyDescent="0.25">
      <c r="A142" s="8" t="s">
        <v>1275</v>
      </c>
      <c r="B142" s="8" t="s">
        <v>208</v>
      </c>
      <c r="C142" s="28" t="s">
        <v>209</v>
      </c>
      <c r="D142" s="28" t="s">
        <v>60</v>
      </c>
      <c r="E142" s="9" t="s">
        <v>193</v>
      </c>
      <c r="F142" s="28" t="s">
        <v>61</v>
      </c>
      <c r="G142" s="28" t="s">
        <v>51</v>
      </c>
      <c r="H142" s="11">
        <v>3.5000000000000003E-2</v>
      </c>
      <c r="I142" s="11"/>
      <c r="J142" s="11">
        <v>0.01</v>
      </c>
      <c r="K142" s="11">
        <v>0.01</v>
      </c>
      <c r="L142" s="11">
        <v>5.0000000000000001E-3</v>
      </c>
      <c r="M142" s="11">
        <v>5.0000000000000001E-3</v>
      </c>
      <c r="N142" s="11"/>
      <c r="O142" s="12">
        <f t="shared" si="352"/>
        <v>0</v>
      </c>
      <c r="P142" s="12">
        <f t="shared" si="407"/>
        <v>0</v>
      </c>
      <c r="Q142" s="12">
        <f t="shared" si="353"/>
        <v>0</v>
      </c>
      <c r="R142" s="12">
        <f t="shared" si="303"/>
        <v>0</v>
      </c>
      <c r="S142" s="12">
        <f t="shared" si="354"/>
        <v>0</v>
      </c>
      <c r="T142" s="12">
        <f t="shared" si="408"/>
        <v>0</v>
      </c>
      <c r="U142" s="12">
        <f t="shared" si="355"/>
        <v>0</v>
      </c>
      <c r="V142" s="12">
        <f t="shared" si="409"/>
        <v>0</v>
      </c>
      <c r="W142" s="12">
        <f t="shared" si="401"/>
        <v>0</v>
      </c>
      <c r="X142" s="12">
        <f t="shared" si="356"/>
        <v>0</v>
      </c>
      <c r="Y142" s="12">
        <f t="shared" si="410"/>
        <v>0</v>
      </c>
      <c r="Z142" s="12">
        <f t="shared" si="411"/>
        <v>0</v>
      </c>
      <c r="AA142" s="12">
        <f t="shared" si="412"/>
        <v>0</v>
      </c>
      <c r="AB142" s="12">
        <f t="shared" si="309"/>
        <v>0</v>
      </c>
      <c r="AC142" s="12"/>
      <c r="AD142" s="12"/>
      <c r="AE142" s="12"/>
      <c r="AF142" s="12">
        <f t="shared" si="357"/>
        <v>0</v>
      </c>
      <c r="AG142" s="12">
        <f t="shared" si="358"/>
        <v>0</v>
      </c>
      <c r="AH142" s="12">
        <f t="shared" si="359"/>
        <v>0</v>
      </c>
      <c r="AI142" s="12"/>
      <c r="AJ142" s="12"/>
      <c r="AK142" s="12"/>
      <c r="AL142" s="12">
        <f t="shared" si="360"/>
        <v>0</v>
      </c>
      <c r="AM142" s="12">
        <f t="shared" si="361"/>
        <v>0</v>
      </c>
      <c r="AN142" s="12">
        <f t="shared" si="362"/>
        <v>0</v>
      </c>
      <c r="AO142" s="12"/>
      <c r="AP142" s="12"/>
      <c r="AQ142" s="12"/>
      <c r="AR142" s="12">
        <f t="shared" si="363"/>
        <v>0</v>
      </c>
      <c r="AS142" s="12">
        <f t="shared" si="364"/>
        <v>0</v>
      </c>
      <c r="AT142" s="12">
        <f t="shared" si="365"/>
        <v>0</v>
      </c>
      <c r="AU142" s="12">
        <f t="shared" si="366"/>
        <v>0</v>
      </c>
      <c r="AV142" s="12">
        <f t="shared" si="367"/>
        <v>0</v>
      </c>
      <c r="AW142" s="12"/>
      <c r="AX142" s="12">
        <f t="shared" si="368"/>
        <v>0</v>
      </c>
      <c r="AY142" s="12">
        <f t="shared" si="369"/>
        <v>0</v>
      </c>
      <c r="AZ142" s="12">
        <f t="shared" si="370"/>
        <v>0</v>
      </c>
      <c r="BA142" s="12"/>
      <c r="BB142" s="12">
        <f t="shared" si="371"/>
        <v>0</v>
      </c>
      <c r="BC142" s="12">
        <f t="shared" si="372"/>
        <v>0</v>
      </c>
      <c r="BD142" s="12">
        <f t="shared" si="373"/>
        <v>0</v>
      </c>
      <c r="BE142" s="12"/>
      <c r="BF142" s="12">
        <f t="shared" si="374"/>
        <v>0</v>
      </c>
      <c r="BG142" s="12">
        <f t="shared" si="375"/>
        <v>0</v>
      </c>
      <c r="BH142" s="12">
        <f t="shared" si="376"/>
        <v>0</v>
      </c>
      <c r="BI142" s="12">
        <f t="shared" si="377"/>
        <v>0</v>
      </c>
      <c r="BJ142" s="12"/>
      <c r="BK142" s="12">
        <f t="shared" si="378"/>
        <v>0</v>
      </c>
      <c r="BL142" s="12">
        <f t="shared" si="379"/>
        <v>0</v>
      </c>
      <c r="BM142" s="12">
        <f t="shared" si="380"/>
        <v>0</v>
      </c>
      <c r="BN142" s="12"/>
      <c r="BO142" s="12">
        <f t="shared" si="381"/>
        <v>0</v>
      </c>
      <c r="BP142" s="12">
        <f t="shared" si="382"/>
        <v>0</v>
      </c>
      <c r="BQ142" s="12">
        <f t="shared" si="383"/>
        <v>0</v>
      </c>
      <c r="BR142" s="12"/>
      <c r="BS142" s="12">
        <f t="shared" si="384"/>
        <v>0</v>
      </c>
      <c r="BT142" s="12">
        <f t="shared" si="385"/>
        <v>0</v>
      </c>
      <c r="BU142" s="12">
        <f t="shared" si="386"/>
        <v>0</v>
      </c>
      <c r="BV142" s="12">
        <f t="shared" si="387"/>
        <v>0</v>
      </c>
      <c r="BW142" s="12">
        <f t="shared" si="388"/>
        <v>0</v>
      </c>
      <c r="BX142" s="12"/>
      <c r="BY142" s="12">
        <v>20000000</v>
      </c>
      <c r="BZ142" s="12">
        <v>20000000</v>
      </c>
      <c r="CA142" s="12">
        <f>SUMIFS('[1]TIẾN ĐỘ %'!$M$6:$M$1034,'[1]TIẾN ĐỘ %'!$G$6:$G$1034,$A142,'[1]TIẾN ĐỘ %'!$F$6:$F$1034,$E142)</f>
        <v>20000000</v>
      </c>
      <c r="CB142" s="12">
        <f t="shared" si="389"/>
        <v>60000000</v>
      </c>
      <c r="CC142" s="12"/>
      <c r="CD142" s="12"/>
      <c r="CE142" s="12"/>
      <c r="CF142" s="12">
        <f t="shared" si="413"/>
        <v>0</v>
      </c>
      <c r="CG142" s="12">
        <f t="shared" si="414"/>
        <v>60000000</v>
      </c>
      <c r="CH142" s="12"/>
      <c r="CI142" s="12"/>
      <c r="CJ142" s="12"/>
      <c r="CK142" s="12">
        <f t="shared" si="415"/>
        <v>0</v>
      </c>
      <c r="CL142" s="12"/>
      <c r="CM142" s="12"/>
      <c r="CN142" s="12"/>
      <c r="CO142" s="12">
        <f t="shared" si="319"/>
        <v>0</v>
      </c>
      <c r="CP142" s="12">
        <f t="shared" si="320"/>
        <v>0</v>
      </c>
      <c r="CQ142" s="12"/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f>SUMIFS('[1]DATA THÔ IN'!$P$4:$P$12031,'[1]DATA THÔ IN'!$H$4:$H$12031,$A142,'[1]DATA THÔ IN'!$AC$4:$AC$12031,$E142,'[1]DATA THÔ IN'!$AH$4:$AH$12031,"Tiến độ 1")</f>
        <v>0</v>
      </c>
      <c r="CZ142" s="12">
        <f>SUMIFS('[1]DATA THÔ IN'!$P$4:$P$12031,'[1]DATA THÔ IN'!$H$4:$H$12031,$A142,'[1]DATA THÔ IN'!$AC$4:$AC$12031,$E142,'[1]DATA THÔ IN'!$AH$4:$AH$12031,"Tiến độ 2")</f>
        <v>0</v>
      </c>
      <c r="DA142" s="12">
        <f>SUMIFS('[1]TIẾN ĐỘ %'!$N$6:$N$1034,'[1]TIẾN ĐỘ %'!$G$6:$G$1034,A142,'[1]TIẾN ĐỘ %'!$F$6:$F$1034,$E142)</f>
        <v>0</v>
      </c>
      <c r="DB142" s="12">
        <f t="shared" si="402"/>
        <v>0</v>
      </c>
      <c r="DC142" s="12"/>
      <c r="DD142" s="12"/>
      <c r="DE142" s="12"/>
      <c r="DF142" s="12"/>
      <c r="DG142" s="12"/>
      <c r="DH142" s="12"/>
      <c r="DI142" s="12"/>
      <c r="DJ142" s="12"/>
      <c r="DK142" s="12"/>
      <c r="DL142" s="12">
        <f t="shared" si="416"/>
        <v>0</v>
      </c>
      <c r="DM142" s="12">
        <f t="shared" si="417"/>
        <v>0</v>
      </c>
      <c r="DN142" s="12"/>
      <c r="DO142" s="12"/>
      <c r="DP142" s="12"/>
      <c r="DQ142" s="12"/>
      <c r="DR142" s="12"/>
      <c r="DS142" s="12"/>
      <c r="DT142" s="12"/>
      <c r="DU142" s="12"/>
      <c r="DV142" s="12"/>
      <c r="DW142" s="12">
        <f t="shared" si="418"/>
        <v>0</v>
      </c>
      <c r="DX142" s="12"/>
      <c r="DY142" s="12"/>
      <c r="DZ142" s="12"/>
      <c r="EA142" s="12"/>
      <c r="EB142" s="12"/>
      <c r="EC142" s="12"/>
      <c r="ED142" s="12"/>
      <c r="EE142" s="12"/>
      <c r="EF142" s="12"/>
      <c r="EG142" s="12">
        <f t="shared" si="321"/>
        <v>0</v>
      </c>
      <c r="EH142" s="12">
        <f t="shared" si="322"/>
        <v>0</v>
      </c>
      <c r="EI142" s="12"/>
      <c r="EJ142" s="15">
        <f t="shared" si="390"/>
        <v>0</v>
      </c>
      <c r="EK142" s="15">
        <f t="shared" si="391"/>
        <v>0</v>
      </c>
      <c r="EL142" s="15">
        <f t="shared" si="392"/>
        <v>0</v>
      </c>
      <c r="EM142" s="16">
        <f t="shared" si="261"/>
        <v>0</v>
      </c>
      <c r="EN142" s="16">
        <f t="shared" si="262"/>
        <v>0</v>
      </c>
      <c r="EO142" s="16">
        <f t="shared" si="263"/>
        <v>0</v>
      </c>
      <c r="EP142" s="16">
        <f t="shared" si="403"/>
        <v>0</v>
      </c>
      <c r="EQ142" s="16">
        <f t="shared" si="404"/>
        <v>0</v>
      </c>
      <c r="ER142" s="16">
        <f t="shared" si="405"/>
        <v>0</v>
      </c>
      <c r="ES142" s="16">
        <f t="shared" si="406"/>
        <v>0</v>
      </c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5">
        <f t="shared" si="419"/>
        <v>0</v>
      </c>
      <c r="FP142" s="15">
        <f t="shared" si="420"/>
        <v>0</v>
      </c>
      <c r="FQ142" s="15">
        <f t="shared" si="421"/>
        <v>0</v>
      </c>
      <c r="FR142" s="17">
        <f t="shared" si="393"/>
        <v>0</v>
      </c>
      <c r="FS142" s="17">
        <f t="shared" si="394"/>
        <v>0</v>
      </c>
      <c r="FT142" s="17">
        <f t="shared" si="395"/>
        <v>0</v>
      </c>
      <c r="FU142" s="18">
        <f t="shared" si="396"/>
        <v>0</v>
      </c>
      <c r="FV142" s="18">
        <f t="shared" si="397"/>
        <v>0</v>
      </c>
      <c r="FW142" s="18">
        <f t="shared" si="398"/>
        <v>0</v>
      </c>
      <c r="FX142" s="18">
        <f t="shared" si="399"/>
        <v>0</v>
      </c>
      <c r="FY142" s="18">
        <f t="shared" si="400"/>
        <v>0</v>
      </c>
      <c r="FZ142" s="19"/>
      <c r="GA142" s="36" t="str">
        <f>D142</f>
        <v>Nguyễn Đức Tài</v>
      </c>
      <c r="GB142" s="36"/>
      <c r="GC142" s="37"/>
    </row>
    <row r="143" spans="1:185" hidden="1" x14ac:dyDescent="0.25">
      <c r="A143" s="8" t="s">
        <v>1280</v>
      </c>
      <c r="B143" s="8" t="s">
        <v>210</v>
      </c>
      <c r="C143" s="28" t="s">
        <v>211</v>
      </c>
      <c r="D143" s="9" t="s">
        <v>60</v>
      </c>
      <c r="E143" s="9" t="s">
        <v>193</v>
      </c>
      <c r="F143" s="28" t="s">
        <v>73</v>
      </c>
      <c r="G143" s="28" t="s">
        <v>51</v>
      </c>
      <c r="H143" s="11">
        <v>3.5000000000000003E-2</v>
      </c>
      <c r="I143" s="11"/>
      <c r="J143" s="11">
        <v>0.01</v>
      </c>
      <c r="K143" s="11">
        <v>0.01</v>
      </c>
      <c r="L143" s="11">
        <v>5.0000000000000001E-3</v>
      </c>
      <c r="M143" s="11">
        <v>5.0000000000000001E-3</v>
      </c>
      <c r="N143" s="11"/>
      <c r="O143" s="12">
        <f t="shared" si="352"/>
        <v>0</v>
      </c>
      <c r="P143" s="12">
        <f t="shared" si="407"/>
        <v>2915496.6</v>
      </c>
      <c r="Q143" s="12">
        <f t="shared" si="353"/>
        <v>0</v>
      </c>
      <c r="R143" s="12">
        <f t="shared" si="303"/>
        <v>5973021.9000000004</v>
      </c>
      <c r="S143" s="12">
        <f t="shared" si="354"/>
        <v>0</v>
      </c>
      <c r="T143" s="12">
        <f t="shared" si="408"/>
        <v>4253537</v>
      </c>
      <c r="U143" s="12">
        <f t="shared" si="355"/>
        <v>704180</v>
      </c>
      <c r="V143" s="12">
        <f t="shared" si="409"/>
        <v>4957716</v>
      </c>
      <c r="W143" s="12">
        <f t="shared" si="401"/>
        <v>4407810</v>
      </c>
      <c r="X143" s="12">
        <f t="shared" si="356"/>
        <v>0</v>
      </c>
      <c r="Y143" s="12">
        <f t="shared" si="410"/>
        <v>3417258</v>
      </c>
      <c r="Z143" s="12">
        <f t="shared" si="411"/>
        <v>343057.5</v>
      </c>
      <c r="AA143" s="12">
        <f t="shared" si="412"/>
        <v>3760315.5</v>
      </c>
      <c r="AB143" s="12">
        <f t="shared" si="309"/>
        <v>7345526.9249999998</v>
      </c>
      <c r="AC143" s="12"/>
      <c r="AD143" s="12"/>
      <c r="AE143" s="12"/>
      <c r="AF143" s="12">
        <f t="shared" si="357"/>
        <v>0</v>
      </c>
      <c r="AG143" s="12">
        <f t="shared" si="358"/>
        <v>0</v>
      </c>
      <c r="AH143" s="12">
        <f t="shared" si="359"/>
        <v>0</v>
      </c>
      <c r="AI143" s="12"/>
      <c r="AJ143" s="12"/>
      <c r="AK143" s="12"/>
      <c r="AL143" s="12">
        <f t="shared" si="360"/>
        <v>0</v>
      </c>
      <c r="AM143" s="12">
        <f t="shared" si="361"/>
        <v>0</v>
      </c>
      <c r="AN143" s="12">
        <f t="shared" si="362"/>
        <v>0</v>
      </c>
      <c r="AO143" s="12"/>
      <c r="AP143" s="12"/>
      <c r="AQ143" s="12"/>
      <c r="AR143" s="12">
        <f t="shared" si="363"/>
        <v>0</v>
      </c>
      <c r="AS143" s="12">
        <f t="shared" si="364"/>
        <v>0</v>
      </c>
      <c r="AT143" s="12">
        <f t="shared" si="365"/>
        <v>0</v>
      </c>
      <c r="AU143" s="12">
        <f t="shared" si="366"/>
        <v>0</v>
      </c>
      <c r="AV143" s="12">
        <f t="shared" si="367"/>
        <v>0</v>
      </c>
      <c r="AW143" s="12"/>
      <c r="AX143" s="12">
        <f t="shared" si="368"/>
        <v>0</v>
      </c>
      <c r="AY143" s="12">
        <f t="shared" si="369"/>
        <v>0</v>
      </c>
      <c r="AZ143" s="12">
        <f t="shared" si="370"/>
        <v>0</v>
      </c>
      <c r="BA143" s="12"/>
      <c r="BB143" s="12">
        <f t="shared" si="371"/>
        <v>0</v>
      </c>
      <c r="BC143" s="12">
        <f t="shared" si="372"/>
        <v>0</v>
      </c>
      <c r="BD143" s="12">
        <f t="shared" si="373"/>
        <v>0</v>
      </c>
      <c r="BE143" s="12"/>
      <c r="BF143" s="12">
        <f t="shared" si="374"/>
        <v>0</v>
      </c>
      <c r="BG143" s="12">
        <f t="shared" si="375"/>
        <v>0</v>
      </c>
      <c r="BH143" s="12">
        <f t="shared" si="376"/>
        <v>0</v>
      </c>
      <c r="BI143" s="12">
        <f t="shared" si="377"/>
        <v>0</v>
      </c>
      <c r="BJ143" s="12"/>
      <c r="BK143" s="12">
        <f t="shared" si="378"/>
        <v>0</v>
      </c>
      <c r="BL143" s="12">
        <f t="shared" si="379"/>
        <v>0</v>
      </c>
      <c r="BM143" s="12">
        <f t="shared" si="380"/>
        <v>0</v>
      </c>
      <c r="BN143" s="12"/>
      <c r="BO143" s="12">
        <f t="shared" si="381"/>
        <v>0</v>
      </c>
      <c r="BP143" s="12">
        <f t="shared" si="382"/>
        <v>0</v>
      </c>
      <c r="BQ143" s="12">
        <f t="shared" si="383"/>
        <v>0</v>
      </c>
      <c r="BR143" s="12"/>
      <c r="BS143" s="12">
        <f t="shared" si="384"/>
        <v>0</v>
      </c>
      <c r="BT143" s="12">
        <f t="shared" si="385"/>
        <v>0</v>
      </c>
      <c r="BU143" s="12">
        <f t="shared" si="386"/>
        <v>0</v>
      </c>
      <c r="BV143" s="12">
        <f t="shared" si="387"/>
        <v>0</v>
      </c>
      <c r="BW143" s="12">
        <f t="shared" si="388"/>
        <v>0</v>
      </c>
      <c r="BX143" s="12"/>
      <c r="BY143" s="12">
        <v>575000000</v>
      </c>
      <c r="BZ143" s="12">
        <v>350000000</v>
      </c>
      <c r="CA143" s="12">
        <f>SUMIFS('[1]TIẾN ĐỘ %'!$M$6:$M$1034,'[1]TIẾN ĐỘ %'!$G$6:$G$1034,$A143,'[1]TIẾN ĐỘ %'!$F$6:$F$1034,$E143)</f>
        <v>350000000</v>
      </c>
      <c r="CB143" s="12">
        <f t="shared" si="389"/>
        <v>1275000000</v>
      </c>
      <c r="CC143" s="12"/>
      <c r="CD143" s="12"/>
      <c r="CE143" s="12"/>
      <c r="CF143" s="12">
        <f t="shared" si="413"/>
        <v>0</v>
      </c>
      <c r="CG143" s="12">
        <f t="shared" si="414"/>
        <v>1275000000</v>
      </c>
      <c r="CH143" s="12"/>
      <c r="CI143" s="12"/>
      <c r="CJ143" s="12"/>
      <c r="CK143" s="12">
        <f t="shared" si="415"/>
        <v>0</v>
      </c>
      <c r="CL143" s="12"/>
      <c r="CM143" s="12"/>
      <c r="CN143" s="12"/>
      <c r="CO143" s="12">
        <f t="shared" si="319"/>
        <v>0</v>
      </c>
      <c r="CP143" s="12">
        <f t="shared" si="320"/>
        <v>0</v>
      </c>
      <c r="CQ143" s="12"/>
      <c r="CR143" s="12">
        <v>302124000</v>
      </c>
      <c r="CS143" s="12">
        <v>73050000</v>
      </c>
      <c r="CT143" s="12">
        <v>618966000</v>
      </c>
      <c r="CU143" s="12">
        <v>440781000</v>
      </c>
      <c r="CV143" s="12">
        <v>72972000</v>
      </c>
      <c r="CW143" s="12">
        <v>440781000</v>
      </c>
      <c r="CX143" s="12">
        <v>513753000</v>
      </c>
      <c r="CY143" s="12">
        <f>SUMIFS('[1]DATA THÔ IN'!$P$4:$P$12031,'[1]DATA THÔ IN'!$H$4:$H$12031,$A143,'[1]DATA THÔ IN'!$AC$4:$AC$12031,$E143,'[1]DATA THÔ IN'!$AH$4:$AH$12031,"Tiến độ 1")</f>
        <v>354120000</v>
      </c>
      <c r="CZ143" s="12">
        <f>SUMIFS('[1]DATA THÔ IN'!$P$4:$P$12031,'[1]DATA THÔ IN'!$H$4:$H$12031,$A143,'[1]DATA THÔ IN'!$AC$4:$AC$12031,$E143,'[1]DATA THÔ IN'!$AH$4:$AH$12031,"Tiến độ 2")</f>
        <v>35550000</v>
      </c>
      <c r="DA143" s="12">
        <f>SUMIFS('[1]TIẾN ĐỘ %'!$N$6:$N$1034,'[1]TIẾN ĐỘ %'!$G$6:$G$1034,A143,'[1]TIẾN ĐỘ %'!$F$6:$F$1034,$E143)</f>
        <v>389670000</v>
      </c>
      <c r="DB143" s="12">
        <f t="shared" si="402"/>
        <v>1522389000</v>
      </c>
      <c r="DC143" s="12"/>
      <c r="DD143" s="12"/>
      <c r="DE143" s="12"/>
      <c r="DF143" s="12"/>
      <c r="DG143" s="12"/>
      <c r="DH143" s="12"/>
      <c r="DI143" s="12"/>
      <c r="DJ143" s="12"/>
      <c r="DK143" s="12"/>
      <c r="DL143" s="12">
        <f t="shared" si="416"/>
        <v>0</v>
      </c>
      <c r="DM143" s="12">
        <f t="shared" si="417"/>
        <v>1522389000</v>
      </c>
      <c r="DN143" s="12"/>
      <c r="DO143" s="12"/>
      <c r="DP143" s="12"/>
      <c r="DQ143" s="12"/>
      <c r="DR143" s="12"/>
      <c r="DS143" s="12"/>
      <c r="DT143" s="12"/>
      <c r="DU143" s="12"/>
      <c r="DV143" s="12"/>
      <c r="DW143" s="12">
        <f t="shared" si="418"/>
        <v>0</v>
      </c>
      <c r="DX143" s="12"/>
      <c r="DY143" s="12"/>
      <c r="DZ143" s="12"/>
      <c r="EA143" s="12"/>
      <c r="EB143" s="12"/>
      <c r="EC143" s="12"/>
      <c r="ED143" s="12"/>
      <c r="EE143" s="12"/>
      <c r="EF143" s="12"/>
      <c r="EG143" s="12">
        <f t="shared" si="321"/>
        <v>0</v>
      </c>
      <c r="EH143" s="12">
        <f t="shared" si="322"/>
        <v>0</v>
      </c>
      <c r="EI143" s="12"/>
      <c r="EJ143" s="15">
        <f t="shared" si="390"/>
        <v>0.52543304347826092</v>
      </c>
      <c r="EK143" s="15">
        <f t="shared" si="391"/>
        <v>0.12704347826086956</v>
      </c>
      <c r="EL143" s="15">
        <f t="shared" si="392"/>
        <v>1.0764626086956521</v>
      </c>
      <c r="EM143" s="16">
        <f t="shared" ref="EM143:EM205" si="422">IFERROR(CU143/BZ143,0)</f>
        <v>1.2593742857142858</v>
      </c>
      <c r="EN143" s="16">
        <f t="shared" ref="EN143:EN205" si="423">IFERROR(CV143/BZ143,0)</f>
        <v>0.20849142857142858</v>
      </c>
      <c r="EO143" s="16">
        <f t="shared" ref="EO143:EO205" si="424">IFERROR(CX143/BZ143,0)</f>
        <v>1.4678657142857143</v>
      </c>
      <c r="EP143" s="16">
        <f t="shared" si="403"/>
        <v>1.0117714285714285</v>
      </c>
      <c r="EQ143" s="16">
        <f t="shared" si="404"/>
        <v>0.10157142857142858</v>
      </c>
      <c r="ER143" s="16">
        <f t="shared" si="405"/>
        <v>1.1133428571428572</v>
      </c>
      <c r="ES143" s="16">
        <f t="shared" si="406"/>
        <v>1.1940305882352942</v>
      </c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5">
        <f t="shared" si="419"/>
        <v>0</v>
      </c>
      <c r="FP143" s="15">
        <f t="shared" si="420"/>
        <v>0</v>
      </c>
      <c r="FQ143" s="15">
        <f t="shared" si="421"/>
        <v>0</v>
      </c>
      <c r="FR143" s="17">
        <f t="shared" si="393"/>
        <v>0</v>
      </c>
      <c r="FS143" s="17">
        <f t="shared" si="394"/>
        <v>0</v>
      </c>
      <c r="FT143" s="17">
        <f t="shared" si="395"/>
        <v>0</v>
      </c>
      <c r="FU143" s="18">
        <f t="shared" si="396"/>
        <v>0</v>
      </c>
      <c r="FV143" s="18">
        <f t="shared" si="397"/>
        <v>0</v>
      </c>
      <c r="FW143" s="18">
        <f t="shared" si="398"/>
        <v>0</v>
      </c>
      <c r="FX143" s="18">
        <f t="shared" si="399"/>
        <v>0</v>
      </c>
      <c r="FY143" s="18">
        <f t="shared" si="400"/>
        <v>0</v>
      </c>
      <c r="FZ143" s="19"/>
      <c r="GA143" s="36" t="s">
        <v>1005</v>
      </c>
      <c r="GB143" s="36"/>
      <c r="GC143" s="37"/>
    </row>
    <row r="144" spans="1:185" hidden="1" x14ac:dyDescent="0.25">
      <c r="A144" s="8" t="s">
        <v>1282</v>
      </c>
      <c r="B144" s="8" t="s">
        <v>212</v>
      </c>
      <c r="C144" s="28" t="s">
        <v>213</v>
      </c>
      <c r="D144" s="28" t="s">
        <v>60</v>
      </c>
      <c r="E144" s="9" t="s">
        <v>193</v>
      </c>
      <c r="F144" s="28" t="s">
        <v>61</v>
      </c>
      <c r="G144" s="28" t="s">
        <v>51</v>
      </c>
      <c r="H144" s="11">
        <v>3.5000000000000003E-2</v>
      </c>
      <c r="I144" s="11"/>
      <c r="J144" s="11">
        <v>0.01</v>
      </c>
      <c r="K144" s="11">
        <v>0.01</v>
      </c>
      <c r="L144" s="11">
        <v>5.0000000000000001E-3</v>
      </c>
      <c r="M144" s="11">
        <v>5.0000000000000001E-3</v>
      </c>
      <c r="N144" s="11"/>
      <c r="O144" s="12">
        <f t="shared" si="352"/>
        <v>0</v>
      </c>
      <c r="P144" s="12">
        <f t="shared" si="407"/>
        <v>434539.5</v>
      </c>
      <c r="Q144" s="12">
        <f t="shared" si="353"/>
        <v>101759.25</v>
      </c>
      <c r="R144" s="12">
        <f t="shared" si="303"/>
        <v>536298.75</v>
      </c>
      <c r="S144" s="12">
        <f t="shared" si="354"/>
        <v>0</v>
      </c>
      <c r="T144" s="12">
        <f t="shared" si="408"/>
        <v>215388</v>
      </c>
      <c r="U144" s="12">
        <f t="shared" si="355"/>
        <v>321924</v>
      </c>
      <c r="V144" s="12">
        <f t="shared" si="409"/>
        <v>537312</v>
      </c>
      <c r="W144" s="12">
        <f t="shared" si="401"/>
        <v>223200</v>
      </c>
      <c r="X144" s="12">
        <f t="shared" si="356"/>
        <v>0</v>
      </c>
      <c r="Y144" s="12">
        <f t="shared" si="410"/>
        <v>256844.4</v>
      </c>
      <c r="Z144" s="12">
        <f t="shared" si="411"/>
        <v>279830.7</v>
      </c>
      <c r="AA144" s="12">
        <f t="shared" si="412"/>
        <v>536675.1</v>
      </c>
      <c r="AB144" s="12">
        <f t="shared" si="309"/>
        <v>805142.92499999993</v>
      </c>
      <c r="AC144" s="12"/>
      <c r="AD144" s="12"/>
      <c r="AE144" s="12"/>
      <c r="AF144" s="12">
        <f t="shared" si="357"/>
        <v>0</v>
      </c>
      <c r="AG144" s="12">
        <f t="shared" si="358"/>
        <v>0</v>
      </c>
      <c r="AH144" s="12">
        <f t="shared" si="359"/>
        <v>0</v>
      </c>
      <c r="AI144" s="12"/>
      <c r="AJ144" s="12"/>
      <c r="AK144" s="12"/>
      <c r="AL144" s="12">
        <f t="shared" si="360"/>
        <v>0</v>
      </c>
      <c r="AM144" s="12">
        <f t="shared" si="361"/>
        <v>0</v>
      </c>
      <c r="AN144" s="12">
        <f t="shared" si="362"/>
        <v>0</v>
      </c>
      <c r="AO144" s="12"/>
      <c r="AP144" s="12"/>
      <c r="AQ144" s="12"/>
      <c r="AR144" s="12">
        <f t="shared" si="363"/>
        <v>0</v>
      </c>
      <c r="AS144" s="12">
        <f t="shared" si="364"/>
        <v>0</v>
      </c>
      <c r="AT144" s="12">
        <f t="shared" si="365"/>
        <v>0</v>
      </c>
      <c r="AU144" s="12">
        <f t="shared" si="366"/>
        <v>0</v>
      </c>
      <c r="AV144" s="12">
        <f t="shared" si="367"/>
        <v>0</v>
      </c>
      <c r="AW144" s="12"/>
      <c r="AX144" s="12">
        <f t="shared" si="368"/>
        <v>0</v>
      </c>
      <c r="AY144" s="12">
        <f t="shared" si="369"/>
        <v>0</v>
      </c>
      <c r="AZ144" s="12">
        <f t="shared" si="370"/>
        <v>0</v>
      </c>
      <c r="BA144" s="12"/>
      <c r="BB144" s="12">
        <f t="shared" si="371"/>
        <v>0</v>
      </c>
      <c r="BC144" s="12">
        <f t="shared" si="372"/>
        <v>0</v>
      </c>
      <c r="BD144" s="12">
        <f t="shared" si="373"/>
        <v>0</v>
      </c>
      <c r="BE144" s="12"/>
      <c r="BF144" s="12">
        <f t="shared" si="374"/>
        <v>0</v>
      </c>
      <c r="BG144" s="12">
        <f t="shared" si="375"/>
        <v>0</v>
      </c>
      <c r="BH144" s="12">
        <f t="shared" si="376"/>
        <v>0</v>
      </c>
      <c r="BI144" s="12">
        <f t="shared" si="377"/>
        <v>0</v>
      </c>
      <c r="BJ144" s="12"/>
      <c r="BK144" s="12">
        <f t="shared" si="378"/>
        <v>0</v>
      </c>
      <c r="BL144" s="12">
        <f t="shared" si="379"/>
        <v>0</v>
      </c>
      <c r="BM144" s="12">
        <f t="shared" si="380"/>
        <v>0</v>
      </c>
      <c r="BN144" s="12"/>
      <c r="BO144" s="12">
        <f t="shared" si="381"/>
        <v>0</v>
      </c>
      <c r="BP144" s="12">
        <f t="shared" si="382"/>
        <v>0</v>
      </c>
      <c r="BQ144" s="12">
        <f t="shared" si="383"/>
        <v>0</v>
      </c>
      <c r="BR144" s="12"/>
      <c r="BS144" s="12">
        <f t="shared" si="384"/>
        <v>0</v>
      </c>
      <c r="BT144" s="12">
        <f t="shared" si="385"/>
        <v>0</v>
      </c>
      <c r="BU144" s="12">
        <f t="shared" si="386"/>
        <v>0</v>
      </c>
      <c r="BV144" s="12">
        <f t="shared" si="387"/>
        <v>0</v>
      </c>
      <c r="BW144" s="12">
        <f t="shared" si="388"/>
        <v>0</v>
      </c>
      <c r="BX144" s="12"/>
      <c r="BY144" s="12">
        <v>55000000</v>
      </c>
      <c r="BZ144" s="12">
        <v>55000000</v>
      </c>
      <c r="CA144" s="12">
        <f>SUMIFS('[1]TIẾN ĐỘ %'!$M$6:$M$1034,'[1]TIẾN ĐỘ %'!$G$6:$G$1034,$A144,'[1]TIẾN ĐỘ %'!$F$6:$F$1034,$E144)</f>
        <v>55000000</v>
      </c>
      <c r="CB144" s="12">
        <f t="shared" si="389"/>
        <v>165000000</v>
      </c>
      <c r="CC144" s="12"/>
      <c r="CD144" s="12"/>
      <c r="CE144" s="12"/>
      <c r="CF144" s="12">
        <f t="shared" si="413"/>
        <v>0</v>
      </c>
      <c r="CG144" s="12">
        <f t="shared" si="414"/>
        <v>165000000</v>
      </c>
      <c r="CH144" s="12"/>
      <c r="CI144" s="12"/>
      <c r="CJ144" s="12"/>
      <c r="CK144" s="12">
        <f t="shared" si="415"/>
        <v>0</v>
      </c>
      <c r="CL144" s="12"/>
      <c r="CM144" s="12"/>
      <c r="CN144" s="12"/>
      <c r="CO144" s="12">
        <f t="shared" si="319"/>
        <v>0</v>
      </c>
      <c r="CP144" s="12">
        <f t="shared" si="320"/>
        <v>0</v>
      </c>
      <c r="CQ144" s="12"/>
      <c r="CR144" s="12">
        <v>45030000</v>
      </c>
      <c r="CS144" s="12">
        <v>10545000</v>
      </c>
      <c r="CT144" s="12">
        <v>55575000</v>
      </c>
      <c r="CU144" s="12">
        <v>22320000</v>
      </c>
      <c r="CV144" s="12">
        <v>33360000</v>
      </c>
      <c r="CW144" s="12">
        <v>22320000</v>
      </c>
      <c r="CX144" s="12">
        <v>55680000</v>
      </c>
      <c r="CY144" s="12">
        <f>SUMIFS('[1]DATA THÔ IN'!$P$4:$P$12031,'[1]DATA THÔ IN'!$H$4:$H$12031,$A144,'[1]DATA THÔ IN'!$AC$4:$AC$12031,$E144,'[1]DATA THÔ IN'!$AH$4:$AH$12031,"Tiến độ 1")</f>
        <v>26616000</v>
      </c>
      <c r="CZ144" s="12">
        <f>SUMIFS('[1]DATA THÔ IN'!$P$4:$P$12031,'[1]DATA THÔ IN'!$H$4:$H$12031,$A144,'[1]DATA THÔ IN'!$AC$4:$AC$12031,$E144,'[1]DATA THÔ IN'!$AH$4:$AH$12031,"Tiến độ 2")</f>
        <v>28998000</v>
      </c>
      <c r="DA144" s="12">
        <f>SUMIFS('[1]TIẾN ĐỘ %'!$N$6:$N$1034,'[1]TIẾN ĐỘ %'!$G$6:$G$1034,A144,'[1]TIẾN ĐỘ %'!$F$6:$F$1034,$E144)</f>
        <v>55614000</v>
      </c>
      <c r="DB144" s="12">
        <f t="shared" si="402"/>
        <v>166869000</v>
      </c>
      <c r="DC144" s="12"/>
      <c r="DD144" s="12"/>
      <c r="DE144" s="12"/>
      <c r="DF144" s="12"/>
      <c r="DG144" s="12"/>
      <c r="DH144" s="12"/>
      <c r="DI144" s="12"/>
      <c r="DJ144" s="12"/>
      <c r="DK144" s="12"/>
      <c r="DL144" s="12">
        <f t="shared" si="416"/>
        <v>0</v>
      </c>
      <c r="DM144" s="12">
        <f t="shared" si="417"/>
        <v>166869000</v>
      </c>
      <c r="DN144" s="12"/>
      <c r="DO144" s="12"/>
      <c r="DP144" s="12"/>
      <c r="DQ144" s="12"/>
      <c r="DR144" s="12"/>
      <c r="DS144" s="12"/>
      <c r="DT144" s="12"/>
      <c r="DU144" s="12"/>
      <c r="DV144" s="12"/>
      <c r="DW144" s="12">
        <f t="shared" si="418"/>
        <v>0</v>
      </c>
      <c r="DX144" s="12"/>
      <c r="DY144" s="12"/>
      <c r="DZ144" s="12"/>
      <c r="EA144" s="12"/>
      <c r="EB144" s="12"/>
      <c r="EC144" s="12"/>
      <c r="ED144" s="12"/>
      <c r="EE144" s="12"/>
      <c r="EF144" s="12"/>
      <c r="EG144" s="12">
        <f t="shared" si="321"/>
        <v>0</v>
      </c>
      <c r="EH144" s="12">
        <f t="shared" si="322"/>
        <v>0</v>
      </c>
      <c r="EI144" s="12"/>
      <c r="EJ144" s="15">
        <f t="shared" si="390"/>
        <v>0.81872727272727275</v>
      </c>
      <c r="EK144" s="15">
        <f t="shared" si="391"/>
        <v>0.19172727272727272</v>
      </c>
      <c r="EL144" s="15">
        <f t="shared" si="392"/>
        <v>1.0104545454545455</v>
      </c>
      <c r="EM144" s="16">
        <f t="shared" si="422"/>
        <v>0.4058181818181818</v>
      </c>
      <c r="EN144" s="16">
        <f t="shared" si="423"/>
        <v>0.6065454545454545</v>
      </c>
      <c r="EO144" s="16">
        <f t="shared" si="424"/>
        <v>1.0123636363636364</v>
      </c>
      <c r="EP144" s="16">
        <f t="shared" si="403"/>
        <v>0.48392727272727271</v>
      </c>
      <c r="EQ144" s="16">
        <f t="shared" si="404"/>
        <v>0.52723636363636361</v>
      </c>
      <c r="ER144" s="16">
        <f t="shared" si="405"/>
        <v>1.0111636363636363</v>
      </c>
      <c r="ES144" s="16">
        <f t="shared" si="406"/>
        <v>1.0113272727272726</v>
      </c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5">
        <f t="shared" si="419"/>
        <v>0</v>
      </c>
      <c r="FP144" s="15">
        <f t="shared" si="420"/>
        <v>0</v>
      </c>
      <c r="FQ144" s="15">
        <f t="shared" si="421"/>
        <v>0</v>
      </c>
      <c r="FR144" s="17">
        <f t="shared" si="393"/>
        <v>0</v>
      </c>
      <c r="FS144" s="17">
        <f t="shared" si="394"/>
        <v>0</v>
      </c>
      <c r="FT144" s="17">
        <f t="shared" si="395"/>
        <v>0</v>
      </c>
      <c r="FU144" s="18">
        <f t="shared" si="396"/>
        <v>0</v>
      </c>
      <c r="FV144" s="18">
        <f t="shared" si="397"/>
        <v>0</v>
      </c>
      <c r="FW144" s="18">
        <f t="shared" si="398"/>
        <v>0</v>
      </c>
      <c r="FX144" s="18">
        <f t="shared" si="399"/>
        <v>0</v>
      </c>
      <c r="FY144" s="18">
        <f t="shared" si="400"/>
        <v>0</v>
      </c>
      <c r="FZ144" s="19"/>
      <c r="GA144" s="36" t="str">
        <f>D144</f>
        <v>Nguyễn Đức Tài</v>
      </c>
      <c r="GB144" s="36"/>
      <c r="GC144" s="37"/>
    </row>
    <row r="145" spans="1:185" hidden="1" x14ac:dyDescent="0.25">
      <c r="A145" s="8" t="s">
        <v>1290</v>
      </c>
      <c r="B145" s="8" t="s">
        <v>421</v>
      </c>
      <c r="C145" s="28" t="s">
        <v>422</v>
      </c>
      <c r="D145" s="28" t="s">
        <v>49</v>
      </c>
      <c r="E145" s="9" t="s">
        <v>193</v>
      </c>
      <c r="F145" s="28" t="s">
        <v>64</v>
      </c>
      <c r="G145" s="28" t="s">
        <v>51</v>
      </c>
      <c r="H145" s="11"/>
      <c r="I145" s="11"/>
      <c r="J145" s="11">
        <v>0</v>
      </c>
      <c r="K145" s="11">
        <v>0.03</v>
      </c>
      <c r="L145" s="11">
        <v>0</v>
      </c>
      <c r="M145" s="11">
        <v>0</v>
      </c>
      <c r="N145" s="11"/>
      <c r="O145" s="12">
        <f t="shared" si="352"/>
        <v>0</v>
      </c>
      <c r="P145" s="12">
        <f t="shared" si="407"/>
        <v>0</v>
      </c>
      <c r="Q145" s="12">
        <f t="shared" si="353"/>
        <v>0</v>
      </c>
      <c r="R145" s="12">
        <f t="shared" si="303"/>
        <v>0</v>
      </c>
      <c r="S145" s="12">
        <f t="shared" si="354"/>
        <v>0</v>
      </c>
      <c r="T145" s="12">
        <f t="shared" si="408"/>
        <v>0</v>
      </c>
      <c r="U145" s="12">
        <f t="shared" si="355"/>
        <v>0</v>
      </c>
      <c r="V145" s="12">
        <f t="shared" si="409"/>
        <v>0</v>
      </c>
      <c r="W145" s="12">
        <f t="shared" si="401"/>
        <v>0</v>
      </c>
      <c r="X145" s="12">
        <f t="shared" si="356"/>
        <v>0</v>
      </c>
      <c r="Y145" s="12">
        <f t="shared" si="410"/>
        <v>0</v>
      </c>
      <c r="Z145" s="12">
        <f t="shared" si="411"/>
        <v>0</v>
      </c>
      <c r="AA145" s="12">
        <f t="shared" si="412"/>
        <v>0</v>
      </c>
      <c r="AB145" s="12">
        <f t="shared" si="309"/>
        <v>0</v>
      </c>
      <c r="AC145" s="12"/>
      <c r="AD145" s="12"/>
      <c r="AE145" s="12"/>
      <c r="AF145" s="12">
        <f t="shared" si="357"/>
        <v>0</v>
      </c>
      <c r="AG145" s="12">
        <f t="shared" si="358"/>
        <v>0</v>
      </c>
      <c r="AH145" s="12">
        <f t="shared" si="359"/>
        <v>0</v>
      </c>
      <c r="AI145" s="12"/>
      <c r="AJ145" s="12"/>
      <c r="AK145" s="12"/>
      <c r="AL145" s="12">
        <f t="shared" si="360"/>
        <v>0</v>
      </c>
      <c r="AM145" s="12">
        <f t="shared" si="361"/>
        <v>0</v>
      </c>
      <c r="AN145" s="12">
        <f t="shared" si="362"/>
        <v>0</v>
      </c>
      <c r="AO145" s="12"/>
      <c r="AP145" s="12"/>
      <c r="AQ145" s="12"/>
      <c r="AR145" s="12">
        <f t="shared" si="363"/>
        <v>0</v>
      </c>
      <c r="AS145" s="12">
        <f t="shared" si="364"/>
        <v>0</v>
      </c>
      <c r="AT145" s="12">
        <f t="shared" si="365"/>
        <v>0</v>
      </c>
      <c r="AU145" s="12">
        <f t="shared" si="366"/>
        <v>0</v>
      </c>
      <c r="AV145" s="12">
        <f t="shared" si="367"/>
        <v>0</v>
      </c>
      <c r="AW145" s="12"/>
      <c r="AX145" s="12">
        <f t="shared" si="368"/>
        <v>0</v>
      </c>
      <c r="AY145" s="12">
        <f t="shared" si="369"/>
        <v>0</v>
      </c>
      <c r="AZ145" s="12">
        <f t="shared" si="370"/>
        <v>0</v>
      </c>
      <c r="BA145" s="12"/>
      <c r="BB145" s="12">
        <f t="shared" si="371"/>
        <v>0</v>
      </c>
      <c r="BC145" s="12">
        <f t="shared" si="372"/>
        <v>0</v>
      </c>
      <c r="BD145" s="12">
        <f t="shared" si="373"/>
        <v>0</v>
      </c>
      <c r="BE145" s="12"/>
      <c r="BF145" s="12">
        <f t="shared" si="374"/>
        <v>0</v>
      </c>
      <c r="BG145" s="12">
        <f t="shared" si="375"/>
        <v>0</v>
      </c>
      <c r="BH145" s="12">
        <f t="shared" si="376"/>
        <v>0</v>
      </c>
      <c r="BI145" s="12">
        <f t="shared" si="377"/>
        <v>0</v>
      </c>
      <c r="BJ145" s="12"/>
      <c r="BK145" s="12">
        <f t="shared" si="378"/>
        <v>0</v>
      </c>
      <c r="BL145" s="12">
        <f t="shared" si="379"/>
        <v>0</v>
      </c>
      <c r="BM145" s="12">
        <f t="shared" si="380"/>
        <v>0</v>
      </c>
      <c r="BN145" s="12"/>
      <c r="BO145" s="12">
        <f t="shared" si="381"/>
        <v>0</v>
      </c>
      <c r="BP145" s="12">
        <f t="shared" si="382"/>
        <v>0</v>
      </c>
      <c r="BQ145" s="12">
        <f t="shared" si="383"/>
        <v>0</v>
      </c>
      <c r="BR145" s="12"/>
      <c r="BS145" s="12">
        <f t="shared" si="384"/>
        <v>0</v>
      </c>
      <c r="BT145" s="12">
        <f t="shared" si="385"/>
        <v>0</v>
      </c>
      <c r="BU145" s="12">
        <f t="shared" si="386"/>
        <v>0</v>
      </c>
      <c r="BV145" s="12">
        <f t="shared" si="387"/>
        <v>0</v>
      </c>
      <c r="BW145" s="12">
        <f t="shared" si="388"/>
        <v>0</v>
      </c>
      <c r="BX145" s="12"/>
      <c r="BY145" s="12">
        <v>10000000</v>
      </c>
      <c r="BZ145" s="12">
        <v>5000000</v>
      </c>
      <c r="CA145" s="12">
        <f>SUMIFS('[1]TIẾN ĐỘ %'!$M$6:$M$1034,'[1]TIẾN ĐỘ %'!$G$6:$G$1034,$A145,'[1]TIẾN ĐỘ %'!$F$6:$F$1034,$E145)</f>
        <v>10000000</v>
      </c>
      <c r="CB145" s="12">
        <f t="shared" si="389"/>
        <v>25000000</v>
      </c>
      <c r="CC145" s="12"/>
      <c r="CD145" s="12"/>
      <c r="CE145" s="12"/>
      <c r="CF145" s="12">
        <f t="shared" si="413"/>
        <v>0</v>
      </c>
      <c r="CG145" s="12">
        <f t="shared" si="414"/>
        <v>25000000</v>
      </c>
      <c r="CH145" s="12"/>
      <c r="CI145" s="12"/>
      <c r="CJ145" s="12"/>
      <c r="CK145" s="12">
        <f t="shared" si="415"/>
        <v>0</v>
      </c>
      <c r="CL145" s="12"/>
      <c r="CM145" s="12"/>
      <c r="CN145" s="12"/>
      <c r="CO145" s="12">
        <f t="shared" si="319"/>
        <v>0</v>
      </c>
      <c r="CP145" s="12">
        <f t="shared" si="320"/>
        <v>0</v>
      </c>
      <c r="CQ145" s="12"/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f>SUMIFS('[1]DATA THÔ IN'!$P$4:$P$12031,'[1]DATA THÔ IN'!$H$4:$H$12031,$A145,'[1]DATA THÔ IN'!$AC$4:$AC$12031,$E145,'[1]DATA THÔ IN'!$AH$4:$AH$12031,"Tiến độ 1")</f>
        <v>0</v>
      </c>
      <c r="CZ145" s="12">
        <f>SUMIFS('[1]DATA THÔ IN'!$P$4:$P$12031,'[1]DATA THÔ IN'!$H$4:$H$12031,$A145,'[1]DATA THÔ IN'!$AC$4:$AC$12031,$E145,'[1]DATA THÔ IN'!$AH$4:$AH$12031,"Tiến độ 2")</f>
        <v>0</v>
      </c>
      <c r="DA145" s="12">
        <f>SUMIFS('[1]TIẾN ĐỘ %'!$N$6:$N$1034,'[1]TIẾN ĐỘ %'!$G$6:$G$1034,A145,'[1]TIẾN ĐỘ %'!$F$6:$F$1034,$E145)</f>
        <v>0</v>
      </c>
      <c r="DB145" s="12">
        <f t="shared" si="402"/>
        <v>0</v>
      </c>
      <c r="DC145" s="12"/>
      <c r="DD145" s="12"/>
      <c r="DE145" s="12"/>
      <c r="DF145" s="12"/>
      <c r="DG145" s="12"/>
      <c r="DH145" s="12"/>
      <c r="DI145" s="12"/>
      <c r="DJ145" s="12"/>
      <c r="DK145" s="12"/>
      <c r="DL145" s="12">
        <f t="shared" si="416"/>
        <v>0</v>
      </c>
      <c r="DM145" s="12">
        <f t="shared" si="417"/>
        <v>0</v>
      </c>
      <c r="DN145" s="12"/>
      <c r="DO145" s="12"/>
      <c r="DP145" s="12"/>
      <c r="DQ145" s="12"/>
      <c r="DR145" s="12"/>
      <c r="DS145" s="12"/>
      <c r="DT145" s="12"/>
      <c r="DU145" s="12"/>
      <c r="DV145" s="12"/>
      <c r="DW145" s="12">
        <f t="shared" si="418"/>
        <v>0</v>
      </c>
      <c r="DX145" s="12"/>
      <c r="DY145" s="12"/>
      <c r="DZ145" s="12"/>
      <c r="EA145" s="12"/>
      <c r="EB145" s="12"/>
      <c r="EC145" s="12"/>
      <c r="ED145" s="12"/>
      <c r="EE145" s="12"/>
      <c r="EF145" s="12"/>
      <c r="EG145" s="12">
        <f t="shared" si="321"/>
        <v>0</v>
      </c>
      <c r="EH145" s="12">
        <f t="shared" si="322"/>
        <v>0</v>
      </c>
      <c r="EI145" s="12"/>
      <c r="EJ145" s="15">
        <f t="shared" si="390"/>
        <v>0</v>
      </c>
      <c r="EK145" s="15">
        <f t="shared" si="391"/>
        <v>0</v>
      </c>
      <c r="EL145" s="15">
        <f t="shared" si="392"/>
        <v>0</v>
      </c>
      <c r="EM145" s="16">
        <f t="shared" si="422"/>
        <v>0</v>
      </c>
      <c r="EN145" s="16">
        <f t="shared" si="423"/>
        <v>0</v>
      </c>
      <c r="EO145" s="16">
        <f t="shared" si="424"/>
        <v>0</v>
      </c>
      <c r="EP145" s="16">
        <f t="shared" si="403"/>
        <v>0</v>
      </c>
      <c r="EQ145" s="16">
        <f t="shared" si="404"/>
        <v>0</v>
      </c>
      <c r="ER145" s="16">
        <f t="shared" si="405"/>
        <v>0</v>
      </c>
      <c r="ES145" s="16">
        <f t="shared" si="406"/>
        <v>0</v>
      </c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5">
        <f t="shared" si="419"/>
        <v>0</v>
      </c>
      <c r="FP145" s="15">
        <f t="shared" si="420"/>
        <v>0</v>
      </c>
      <c r="FQ145" s="15">
        <f t="shared" si="421"/>
        <v>0</v>
      </c>
      <c r="FR145" s="17">
        <f t="shared" si="393"/>
        <v>0</v>
      </c>
      <c r="FS145" s="17">
        <f t="shared" si="394"/>
        <v>0</v>
      </c>
      <c r="FT145" s="17">
        <f t="shared" si="395"/>
        <v>0</v>
      </c>
      <c r="FU145" s="18">
        <f t="shared" si="396"/>
        <v>0</v>
      </c>
      <c r="FV145" s="18">
        <f t="shared" si="397"/>
        <v>0</v>
      </c>
      <c r="FW145" s="18">
        <f t="shared" si="398"/>
        <v>0</v>
      </c>
      <c r="FX145" s="18">
        <f t="shared" si="399"/>
        <v>0</v>
      </c>
      <c r="FY145" s="18">
        <f t="shared" si="400"/>
        <v>0</v>
      </c>
      <c r="FZ145" s="19"/>
      <c r="GA145" s="36" t="s">
        <v>49</v>
      </c>
      <c r="GB145" s="36"/>
      <c r="GC145" s="37"/>
    </row>
    <row r="146" spans="1:185" hidden="1" x14ac:dyDescent="0.25">
      <c r="A146" s="8" t="s">
        <v>1292</v>
      </c>
      <c r="B146" s="8" t="s">
        <v>448</v>
      </c>
      <c r="C146" s="28" t="s">
        <v>449</v>
      </c>
      <c r="D146" s="28" t="s">
        <v>49</v>
      </c>
      <c r="E146" s="9" t="s">
        <v>193</v>
      </c>
      <c r="F146" s="28" t="s">
        <v>85</v>
      </c>
      <c r="G146" s="28" t="s">
        <v>51</v>
      </c>
      <c r="H146" s="11">
        <v>3.5000000000000003E-2</v>
      </c>
      <c r="I146" s="11"/>
      <c r="J146" s="11">
        <v>0.01</v>
      </c>
      <c r="K146" s="11">
        <v>0.01</v>
      </c>
      <c r="L146" s="11">
        <v>5.0000000000000001E-3</v>
      </c>
      <c r="M146" s="11">
        <v>5.0000000000000001E-3</v>
      </c>
      <c r="N146" s="11"/>
      <c r="O146" s="12">
        <f t="shared" si="352"/>
        <v>0</v>
      </c>
      <c r="P146" s="12">
        <f t="shared" si="407"/>
        <v>0</v>
      </c>
      <c r="Q146" s="12">
        <f t="shared" si="353"/>
        <v>0</v>
      </c>
      <c r="R146" s="12">
        <f t="shared" si="303"/>
        <v>0</v>
      </c>
      <c r="S146" s="12">
        <f t="shared" si="354"/>
        <v>0</v>
      </c>
      <c r="T146" s="12">
        <f t="shared" si="408"/>
        <v>0</v>
      </c>
      <c r="U146" s="12">
        <f t="shared" si="355"/>
        <v>0</v>
      </c>
      <c r="V146" s="12">
        <f t="shared" si="409"/>
        <v>0</v>
      </c>
      <c r="W146" s="12">
        <f t="shared" si="401"/>
        <v>0</v>
      </c>
      <c r="X146" s="12">
        <f t="shared" si="356"/>
        <v>0</v>
      </c>
      <c r="Y146" s="12">
        <f t="shared" si="410"/>
        <v>0</v>
      </c>
      <c r="Z146" s="12">
        <f t="shared" si="411"/>
        <v>0</v>
      </c>
      <c r="AA146" s="12">
        <f t="shared" si="412"/>
        <v>0</v>
      </c>
      <c r="AB146" s="12">
        <f t="shared" si="309"/>
        <v>0</v>
      </c>
      <c r="AC146" s="12"/>
      <c r="AD146" s="12"/>
      <c r="AE146" s="12"/>
      <c r="AF146" s="12">
        <f t="shared" si="357"/>
        <v>0</v>
      </c>
      <c r="AG146" s="12">
        <f t="shared" si="358"/>
        <v>0</v>
      </c>
      <c r="AH146" s="12">
        <f t="shared" si="359"/>
        <v>0</v>
      </c>
      <c r="AI146" s="12"/>
      <c r="AJ146" s="12"/>
      <c r="AK146" s="12"/>
      <c r="AL146" s="12">
        <f t="shared" si="360"/>
        <v>0</v>
      </c>
      <c r="AM146" s="12">
        <f t="shared" si="361"/>
        <v>0</v>
      </c>
      <c r="AN146" s="12">
        <f t="shared" si="362"/>
        <v>0</v>
      </c>
      <c r="AO146" s="12"/>
      <c r="AP146" s="12"/>
      <c r="AQ146" s="12"/>
      <c r="AR146" s="12">
        <f t="shared" si="363"/>
        <v>0</v>
      </c>
      <c r="AS146" s="12">
        <f t="shared" si="364"/>
        <v>0</v>
      </c>
      <c r="AT146" s="12">
        <f t="shared" si="365"/>
        <v>0</v>
      </c>
      <c r="AU146" s="12">
        <f t="shared" si="366"/>
        <v>0</v>
      </c>
      <c r="AV146" s="12">
        <f t="shared" si="367"/>
        <v>0</v>
      </c>
      <c r="AW146" s="12"/>
      <c r="AX146" s="12">
        <f t="shared" si="368"/>
        <v>0</v>
      </c>
      <c r="AY146" s="12">
        <f t="shared" si="369"/>
        <v>0</v>
      </c>
      <c r="AZ146" s="12">
        <f t="shared" si="370"/>
        <v>0</v>
      </c>
      <c r="BA146" s="12"/>
      <c r="BB146" s="12">
        <f t="shared" si="371"/>
        <v>0</v>
      </c>
      <c r="BC146" s="12">
        <f t="shared" si="372"/>
        <v>0</v>
      </c>
      <c r="BD146" s="12">
        <f t="shared" si="373"/>
        <v>0</v>
      </c>
      <c r="BE146" s="12"/>
      <c r="BF146" s="12">
        <f t="shared" si="374"/>
        <v>0</v>
      </c>
      <c r="BG146" s="12">
        <f t="shared" si="375"/>
        <v>0</v>
      </c>
      <c r="BH146" s="12">
        <f t="shared" si="376"/>
        <v>0</v>
      </c>
      <c r="BI146" s="12">
        <f t="shared" si="377"/>
        <v>0</v>
      </c>
      <c r="BJ146" s="12"/>
      <c r="BK146" s="12">
        <f t="shared" si="378"/>
        <v>0</v>
      </c>
      <c r="BL146" s="12">
        <f t="shared" si="379"/>
        <v>0</v>
      </c>
      <c r="BM146" s="12">
        <f t="shared" si="380"/>
        <v>0</v>
      </c>
      <c r="BN146" s="12"/>
      <c r="BO146" s="12">
        <f t="shared" si="381"/>
        <v>0</v>
      </c>
      <c r="BP146" s="12">
        <f t="shared" si="382"/>
        <v>0</v>
      </c>
      <c r="BQ146" s="12">
        <f t="shared" si="383"/>
        <v>0</v>
      </c>
      <c r="BR146" s="12"/>
      <c r="BS146" s="12">
        <f t="shared" si="384"/>
        <v>0</v>
      </c>
      <c r="BT146" s="12">
        <f t="shared" si="385"/>
        <v>0</v>
      </c>
      <c r="BU146" s="12">
        <f t="shared" si="386"/>
        <v>0</v>
      </c>
      <c r="BV146" s="12">
        <f t="shared" si="387"/>
        <v>0</v>
      </c>
      <c r="BW146" s="12">
        <f t="shared" si="388"/>
        <v>0</v>
      </c>
      <c r="BX146" s="12"/>
      <c r="BY146" s="12">
        <v>0</v>
      </c>
      <c r="BZ146" s="12">
        <v>0</v>
      </c>
      <c r="CA146" s="12">
        <f>SUMIFS('[1]TIẾN ĐỘ %'!$M$6:$M$1034,'[1]TIẾN ĐỘ %'!$G$6:$G$1034,$A146,'[1]TIẾN ĐỘ %'!$F$6:$F$1034,$E146)</f>
        <v>0</v>
      </c>
      <c r="CB146" s="12">
        <f t="shared" si="389"/>
        <v>0</v>
      </c>
      <c r="CC146" s="12"/>
      <c r="CD146" s="12"/>
      <c r="CE146" s="12"/>
      <c r="CF146" s="12">
        <f t="shared" si="413"/>
        <v>0</v>
      </c>
      <c r="CG146" s="12">
        <f t="shared" si="414"/>
        <v>0</v>
      </c>
      <c r="CH146" s="12"/>
      <c r="CI146" s="12"/>
      <c r="CJ146" s="12"/>
      <c r="CK146" s="12">
        <f t="shared" si="415"/>
        <v>0</v>
      </c>
      <c r="CL146" s="12"/>
      <c r="CM146" s="12"/>
      <c r="CN146" s="12"/>
      <c r="CO146" s="12">
        <f t="shared" si="319"/>
        <v>0</v>
      </c>
      <c r="CP146" s="12">
        <f t="shared" si="320"/>
        <v>0</v>
      </c>
      <c r="CQ146" s="12"/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f>SUMIFS('[1]DATA THÔ IN'!$P$4:$P$12031,'[1]DATA THÔ IN'!$H$4:$H$12031,$A146,'[1]DATA THÔ IN'!$AC$4:$AC$12031,$E146,'[1]DATA THÔ IN'!$AH$4:$AH$12031,"Tiến độ 1")</f>
        <v>0</v>
      </c>
      <c r="CZ146" s="12">
        <f>SUMIFS('[1]DATA THÔ IN'!$P$4:$P$12031,'[1]DATA THÔ IN'!$H$4:$H$12031,$A146,'[1]DATA THÔ IN'!$AC$4:$AC$12031,$E146,'[1]DATA THÔ IN'!$AH$4:$AH$12031,"Tiến độ 2")</f>
        <v>0</v>
      </c>
      <c r="DA146" s="12">
        <f>SUMIFS('[1]TIẾN ĐỘ %'!$N$6:$N$1034,'[1]TIẾN ĐỘ %'!$G$6:$G$1034,A146,'[1]TIẾN ĐỘ %'!$F$6:$F$1034,$E146)</f>
        <v>0</v>
      </c>
      <c r="DB146" s="12">
        <f t="shared" si="402"/>
        <v>0</v>
      </c>
      <c r="DC146" s="12"/>
      <c r="DD146" s="12"/>
      <c r="DE146" s="12"/>
      <c r="DF146" s="12"/>
      <c r="DG146" s="12"/>
      <c r="DH146" s="12"/>
      <c r="DI146" s="12"/>
      <c r="DJ146" s="12"/>
      <c r="DK146" s="12"/>
      <c r="DL146" s="12">
        <f t="shared" si="416"/>
        <v>0</v>
      </c>
      <c r="DM146" s="12">
        <f t="shared" si="417"/>
        <v>0</v>
      </c>
      <c r="DN146" s="12"/>
      <c r="DO146" s="12"/>
      <c r="DP146" s="12"/>
      <c r="DQ146" s="12"/>
      <c r="DR146" s="12"/>
      <c r="DS146" s="12"/>
      <c r="DT146" s="12"/>
      <c r="DU146" s="12"/>
      <c r="DV146" s="12"/>
      <c r="DW146" s="12">
        <f t="shared" si="418"/>
        <v>0</v>
      </c>
      <c r="DX146" s="12"/>
      <c r="DY146" s="12"/>
      <c r="DZ146" s="12"/>
      <c r="EA146" s="12"/>
      <c r="EB146" s="12"/>
      <c r="EC146" s="12"/>
      <c r="ED146" s="12"/>
      <c r="EE146" s="12"/>
      <c r="EF146" s="12"/>
      <c r="EG146" s="12">
        <f t="shared" si="321"/>
        <v>0</v>
      </c>
      <c r="EH146" s="12">
        <f t="shared" si="322"/>
        <v>0</v>
      </c>
      <c r="EI146" s="12"/>
      <c r="EJ146" s="15">
        <f t="shared" si="390"/>
        <v>0</v>
      </c>
      <c r="EK146" s="15">
        <f t="shared" si="391"/>
        <v>0</v>
      </c>
      <c r="EL146" s="15">
        <f t="shared" si="392"/>
        <v>0</v>
      </c>
      <c r="EM146" s="16">
        <f t="shared" si="422"/>
        <v>0</v>
      </c>
      <c r="EN146" s="16">
        <f t="shared" si="423"/>
        <v>0</v>
      </c>
      <c r="EO146" s="16">
        <f t="shared" si="424"/>
        <v>0</v>
      </c>
      <c r="EP146" s="16">
        <f t="shared" si="403"/>
        <v>0</v>
      </c>
      <c r="EQ146" s="16">
        <f t="shared" si="404"/>
        <v>0</v>
      </c>
      <c r="ER146" s="16">
        <f t="shared" si="405"/>
        <v>0</v>
      </c>
      <c r="ES146" s="16">
        <f t="shared" si="406"/>
        <v>0</v>
      </c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5">
        <f t="shared" si="419"/>
        <v>0</v>
      </c>
      <c r="FP146" s="15">
        <f t="shared" si="420"/>
        <v>0</v>
      </c>
      <c r="FQ146" s="15">
        <f t="shared" si="421"/>
        <v>0</v>
      </c>
      <c r="FR146" s="17">
        <f t="shared" si="393"/>
        <v>0</v>
      </c>
      <c r="FS146" s="17">
        <f t="shared" si="394"/>
        <v>0</v>
      </c>
      <c r="FT146" s="17">
        <f t="shared" si="395"/>
        <v>0</v>
      </c>
      <c r="FU146" s="18">
        <f t="shared" si="396"/>
        <v>0</v>
      </c>
      <c r="FV146" s="18">
        <f t="shared" si="397"/>
        <v>0</v>
      </c>
      <c r="FW146" s="18">
        <f t="shared" si="398"/>
        <v>0</v>
      </c>
      <c r="FX146" s="18">
        <f t="shared" si="399"/>
        <v>0</v>
      </c>
      <c r="FY146" s="18">
        <f t="shared" si="400"/>
        <v>0</v>
      </c>
      <c r="FZ146" s="19"/>
      <c r="GA146" s="36" t="s">
        <v>49</v>
      </c>
      <c r="GB146" s="36"/>
      <c r="GC146" s="37"/>
    </row>
    <row r="147" spans="1:185" hidden="1" x14ac:dyDescent="0.25">
      <c r="A147" s="8" t="s">
        <v>1295</v>
      </c>
      <c r="B147" s="8" t="s">
        <v>466</v>
      </c>
      <c r="C147" s="28" t="s">
        <v>467</v>
      </c>
      <c r="D147" s="28" t="s">
        <v>49</v>
      </c>
      <c r="E147" s="9" t="s">
        <v>193</v>
      </c>
      <c r="F147" s="28" t="s">
        <v>85</v>
      </c>
      <c r="G147" s="28" t="s">
        <v>51</v>
      </c>
      <c r="H147" s="11">
        <v>3.5000000000000003E-2</v>
      </c>
      <c r="I147" s="11"/>
      <c r="J147" s="11">
        <v>0.01</v>
      </c>
      <c r="K147" s="11">
        <v>0.01</v>
      </c>
      <c r="L147" s="11">
        <v>5.0000000000000001E-3</v>
      </c>
      <c r="M147" s="11">
        <v>5.0000000000000001E-3</v>
      </c>
      <c r="N147" s="11"/>
      <c r="O147" s="12">
        <f t="shared" si="352"/>
        <v>0</v>
      </c>
      <c r="P147" s="12">
        <f t="shared" si="407"/>
        <v>0</v>
      </c>
      <c r="Q147" s="12">
        <f t="shared" si="353"/>
        <v>0</v>
      </c>
      <c r="R147" s="12">
        <f t="shared" si="303"/>
        <v>0</v>
      </c>
      <c r="S147" s="12">
        <f t="shared" si="354"/>
        <v>0</v>
      </c>
      <c r="T147" s="12">
        <f t="shared" si="408"/>
        <v>0</v>
      </c>
      <c r="U147" s="12">
        <f t="shared" si="355"/>
        <v>839357</v>
      </c>
      <c r="V147" s="12">
        <f t="shared" si="409"/>
        <v>1015277</v>
      </c>
      <c r="W147" s="12">
        <f t="shared" si="401"/>
        <v>0</v>
      </c>
      <c r="X147" s="12">
        <f t="shared" si="356"/>
        <v>0</v>
      </c>
      <c r="Y147" s="12">
        <f t="shared" si="410"/>
        <v>0</v>
      </c>
      <c r="Z147" s="12">
        <f t="shared" si="411"/>
        <v>0</v>
      </c>
      <c r="AA147" s="12">
        <f t="shared" si="412"/>
        <v>0</v>
      </c>
      <c r="AB147" s="12">
        <f t="shared" si="309"/>
        <v>0</v>
      </c>
      <c r="AC147" s="12"/>
      <c r="AD147" s="12"/>
      <c r="AE147" s="12"/>
      <c r="AF147" s="12">
        <f t="shared" si="357"/>
        <v>0</v>
      </c>
      <c r="AG147" s="12">
        <f t="shared" si="358"/>
        <v>0</v>
      </c>
      <c r="AH147" s="12">
        <f t="shared" si="359"/>
        <v>0</v>
      </c>
      <c r="AI147" s="12"/>
      <c r="AJ147" s="12"/>
      <c r="AK147" s="12"/>
      <c r="AL147" s="12">
        <f t="shared" si="360"/>
        <v>0</v>
      </c>
      <c r="AM147" s="12">
        <f t="shared" si="361"/>
        <v>0</v>
      </c>
      <c r="AN147" s="12">
        <f t="shared" si="362"/>
        <v>0</v>
      </c>
      <c r="AO147" s="12"/>
      <c r="AP147" s="12"/>
      <c r="AQ147" s="12"/>
      <c r="AR147" s="12">
        <f t="shared" si="363"/>
        <v>0</v>
      </c>
      <c r="AS147" s="12">
        <f t="shared" si="364"/>
        <v>0</v>
      </c>
      <c r="AT147" s="12">
        <f t="shared" si="365"/>
        <v>0</v>
      </c>
      <c r="AU147" s="12">
        <f t="shared" si="366"/>
        <v>0</v>
      </c>
      <c r="AV147" s="12">
        <f t="shared" si="367"/>
        <v>0</v>
      </c>
      <c r="AW147" s="12"/>
      <c r="AX147" s="12">
        <f t="shared" si="368"/>
        <v>0</v>
      </c>
      <c r="AY147" s="12">
        <f t="shared" si="369"/>
        <v>0</v>
      </c>
      <c r="AZ147" s="12">
        <f t="shared" si="370"/>
        <v>0</v>
      </c>
      <c r="BA147" s="12"/>
      <c r="BB147" s="12">
        <f t="shared" si="371"/>
        <v>0</v>
      </c>
      <c r="BC147" s="12">
        <f t="shared" si="372"/>
        <v>0</v>
      </c>
      <c r="BD147" s="12">
        <f t="shared" si="373"/>
        <v>0</v>
      </c>
      <c r="BE147" s="12"/>
      <c r="BF147" s="12">
        <f t="shared" si="374"/>
        <v>0</v>
      </c>
      <c r="BG147" s="12">
        <f t="shared" si="375"/>
        <v>0</v>
      </c>
      <c r="BH147" s="12">
        <f t="shared" si="376"/>
        <v>0</v>
      </c>
      <c r="BI147" s="12">
        <f t="shared" si="377"/>
        <v>0</v>
      </c>
      <c r="BJ147" s="12"/>
      <c r="BK147" s="12">
        <f t="shared" si="378"/>
        <v>0</v>
      </c>
      <c r="BL147" s="12">
        <f t="shared" si="379"/>
        <v>0</v>
      </c>
      <c r="BM147" s="12">
        <f t="shared" si="380"/>
        <v>0</v>
      </c>
      <c r="BN147" s="12"/>
      <c r="BO147" s="12">
        <f t="shared" si="381"/>
        <v>0</v>
      </c>
      <c r="BP147" s="12">
        <f t="shared" si="382"/>
        <v>0</v>
      </c>
      <c r="BQ147" s="12">
        <f t="shared" si="383"/>
        <v>0</v>
      </c>
      <c r="BR147" s="12"/>
      <c r="BS147" s="12">
        <f t="shared" si="384"/>
        <v>0</v>
      </c>
      <c r="BT147" s="12">
        <f t="shared" si="385"/>
        <v>0</v>
      </c>
      <c r="BU147" s="12">
        <f t="shared" si="386"/>
        <v>0</v>
      </c>
      <c r="BV147" s="12">
        <f t="shared" si="387"/>
        <v>0</v>
      </c>
      <c r="BW147" s="12">
        <f t="shared" si="388"/>
        <v>0</v>
      </c>
      <c r="BX147" s="12"/>
      <c r="BY147" s="12">
        <v>200000000</v>
      </c>
      <c r="BZ147" s="12">
        <v>100000000</v>
      </c>
      <c r="CA147" s="12">
        <f>SUMIFS('[1]TIẾN ĐỘ %'!$M$6:$M$1034,'[1]TIẾN ĐỘ %'!$G$6:$G$1034,$A147,'[1]TIẾN ĐỘ %'!$F$6:$F$1034,$E147)</f>
        <v>80000000</v>
      </c>
      <c r="CB147" s="12">
        <f t="shared" si="389"/>
        <v>380000000</v>
      </c>
      <c r="CC147" s="12"/>
      <c r="CD147" s="12"/>
      <c r="CE147" s="12"/>
      <c r="CF147" s="12">
        <f t="shared" si="413"/>
        <v>0</v>
      </c>
      <c r="CG147" s="12">
        <f t="shared" si="414"/>
        <v>380000000</v>
      </c>
      <c r="CH147" s="12"/>
      <c r="CI147" s="12"/>
      <c r="CJ147" s="12"/>
      <c r="CK147" s="12">
        <f t="shared" si="415"/>
        <v>0</v>
      </c>
      <c r="CL147" s="12"/>
      <c r="CM147" s="12"/>
      <c r="CN147" s="12"/>
      <c r="CO147" s="12">
        <f t="shared" si="319"/>
        <v>0</v>
      </c>
      <c r="CP147" s="12">
        <f t="shared" si="320"/>
        <v>0</v>
      </c>
      <c r="CQ147" s="12"/>
      <c r="CR147" s="12">
        <v>11760000</v>
      </c>
      <c r="CS147" s="12">
        <v>64650000</v>
      </c>
      <c r="CT147" s="12">
        <v>140140000</v>
      </c>
      <c r="CU147" s="12">
        <v>0</v>
      </c>
      <c r="CV147" s="12">
        <v>86980000</v>
      </c>
      <c r="CW147" s="12">
        <v>0</v>
      </c>
      <c r="CX147" s="12">
        <v>105210000</v>
      </c>
      <c r="CY147" s="12">
        <f>SUMIFS('[1]DATA THÔ IN'!$P$4:$P$12031,'[1]DATA THÔ IN'!$H$4:$H$12031,$A147,'[1]DATA THÔ IN'!$AC$4:$AC$12031,$E147,'[1]DATA THÔ IN'!$AH$4:$AH$12031,"Tiến độ 1")</f>
        <v>0</v>
      </c>
      <c r="CZ147" s="12">
        <f>SUMIFS('[1]DATA THÔ IN'!$P$4:$P$12031,'[1]DATA THÔ IN'!$H$4:$H$12031,$A147,'[1]DATA THÔ IN'!$AC$4:$AC$12031,$E147,'[1]DATA THÔ IN'!$AH$4:$AH$12031,"Tiến độ 2")</f>
        <v>0</v>
      </c>
      <c r="DA147" s="12">
        <f>SUMIFS('[1]TIẾN ĐỘ %'!$N$6:$N$1034,'[1]TIẾN ĐỘ %'!$G$6:$G$1034,A147,'[1]TIẾN ĐỘ %'!$F$6:$F$1034,$E147)</f>
        <v>36750000</v>
      </c>
      <c r="DB147" s="12">
        <f t="shared" si="402"/>
        <v>282100000</v>
      </c>
      <c r="DC147" s="12"/>
      <c r="DD147" s="12"/>
      <c r="DE147" s="12"/>
      <c r="DF147" s="12"/>
      <c r="DG147" s="12"/>
      <c r="DH147" s="12"/>
      <c r="DI147" s="12"/>
      <c r="DJ147" s="12"/>
      <c r="DK147" s="12"/>
      <c r="DL147" s="12">
        <f t="shared" si="416"/>
        <v>0</v>
      </c>
      <c r="DM147" s="12">
        <f t="shared" si="417"/>
        <v>282100000</v>
      </c>
      <c r="DN147" s="12"/>
      <c r="DO147" s="12"/>
      <c r="DP147" s="12"/>
      <c r="DQ147" s="12"/>
      <c r="DR147" s="12"/>
      <c r="DS147" s="12"/>
      <c r="DT147" s="12"/>
      <c r="DU147" s="12"/>
      <c r="DV147" s="12"/>
      <c r="DW147" s="12">
        <f t="shared" si="418"/>
        <v>0</v>
      </c>
      <c r="DX147" s="12"/>
      <c r="DY147" s="12"/>
      <c r="DZ147" s="12"/>
      <c r="EA147" s="12"/>
      <c r="EB147" s="12"/>
      <c r="EC147" s="12"/>
      <c r="ED147" s="12"/>
      <c r="EE147" s="12"/>
      <c r="EF147" s="12"/>
      <c r="EG147" s="12">
        <f t="shared" si="321"/>
        <v>0</v>
      </c>
      <c r="EH147" s="12">
        <f t="shared" si="322"/>
        <v>0</v>
      </c>
      <c r="EI147" s="12"/>
      <c r="EJ147" s="15">
        <f t="shared" si="390"/>
        <v>5.8799999999999998E-2</v>
      </c>
      <c r="EK147" s="15">
        <f t="shared" si="391"/>
        <v>0.32324999999999998</v>
      </c>
      <c r="EL147" s="15">
        <f t="shared" si="392"/>
        <v>0.70069999999999999</v>
      </c>
      <c r="EM147" s="16">
        <f t="shared" si="422"/>
        <v>0</v>
      </c>
      <c r="EN147" s="16">
        <f t="shared" si="423"/>
        <v>0.86980000000000002</v>
      </c>
      <c r="EO147" s="16">
        <f t="shared" si="424"/>
        <v>1.0521</v>
      </c>
      <c r="EP147" s="16">
        <f t="shared" si="403"/>
        <v>0</v>
      </c>
      <c r="EQ147" s="16">
        <f t="shared" si="404"/>
        <v>0</v>
      </c>
      <c r="ER147" s="16">
        <f t="shared" si="405"/>
        <v>0.45937499999999998</v>
      </c>
      <c r="ES147" s="16">
        <f t="shared" si="406"/>
        <v>0.74236842105263157</v>
      </c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5">
        <f t="shared" si="419"/>
        <v>0</v>
      </c>
      <c r="FP147" s="15">
        <f t="shared" si="420"/>
        <v>0</v>
      </c>
      <c r="FQ147" s="15">
        <f t="shared" si="421"/>
        <v>0</v>
      </c>
      <c r="FR147" s="17">
        <f t="shared" si="393"/>
        <v>0</v>
      </c>
      <c r="FS147" s="17">
        <f t="shared" si="394"/>
        <v>0</v>
      </c>
      <c r="FT147" s="17">
        <f t="shared" si="395"/>
        <v>0</v>
      </c>
      <c r="FU147" s="18">
        <f t="shared" si="396"/>
        <v>0</v>
      </c>
      <c r="FV147" s="18">
        <f t="shared" si="397"/>
        <v>0</v>
      </c>
      <c r="FW147" s="18">
        <f t="shared" si="398"/>
        <v>0</v>
      </c>
      <c r="FX147" s="18">
        <f t="shared" si="399"/>
        <v>0</v>
      </c>
      <c r="FY147" s="18">
        <f t="shared" si="400"/>
        <v>0</v>
      </c>
      <c r="FZ147" s="19"/>
      <c r="GA147" s="36" t="s">
        <v>49</v>
      </c>
      <c r="GB147" s="36"/>
      <c r="GC147" s="37"/>
    </row>
    <row r="148" spans="1:185" hidden="1" x14ac:dyDescent="0.25">
      <c r="A148" s="8" t="s">
        <v>1298</v>
      </c>
      <c r="B148" s="8" t="s">
        <v>717</v>
      </c>
      <c r="C148" s="28" t="s">
        <v>718</v>
      </c>
      <c r="D148" s="28" t="s">
        <v>1459</v>
      </c>
      <c r="E148" s="9" t="s">
        <v>193</v>
      </c>
      <c r="F148" s="28" t="s">
        <v>488</v>
      </c>
      <c r="G148" s="28" t="s">
        <v>475</v>
      </c>
      <c r="H148" s="11">
        <v>3.5000000000000003E-2</v>
      </c>
      <c r="I148" s="11"/>
      <c r="J148" s="11">
        <v>0.01</v>
      </c>
      <c r="K148" s="11">
        <v>0.01</v>
      </c>
      <c r="L148" s="11">
        <v>5.0000000000000001E-3</v>
      </c>
      <c r="M148" s="11">
        <v>5.0000000000000001E-3</v>
      </c>
      <c r="N148" s="11"/>
      <c r="O148" s="12">
        <f t="shared" si="352"/>
        <v>0</v>
      </c>
      <c r="P148" s="12">
        <f t="shared" si="407"/>
        <v>0</v>
      </c>
      <c r="Q148" s="12">
        <f t="shared" si="353"/>
        <v>0</v>
      </c>
      <c r="R148" s="12">
        <f t="shared" si="303"/>
        <v>0</v>
      </c>
      <c r="S148" s="12">
        <f t="shared" si="354"/>
        <v>0</v>
      </c>
      <c r="T148" s="12">
        <f t="shared" si="408"/>
        <v>0</v>
      </c>
      <c r="U148" s="12">
        <f t="shared" si="355"/>
        <v>0</v>
      </c>
      <c r="V148" s="12">
        <f t="shared" si="409"/>
        <v>1585881</v>
      </c>
      <c r="W148" s="12">
        <f t="shared" si="401"/>
        <v>0</v>
      </c>
      <c r="X148" s="12">
        <f t="shared" si="356"/>
        <v>0</v>
      </c>
      <c r="Y148" s="12">
        <f t="shared" si="410"/>
        <v>0</v>
      </c>
      <c r="Z148" s="12">
        <f t="shared" si="411"/>
        <v>0</v>
      </c>
      <c r="AA148" s="12">
        <f t="shared" si="412"/>
        <v>0</v>
      </c>
      <c r="AB148" s="12">
        <f t="shared" si="309"/>
        <v>0</v>
      </c>
      <c r="AC148" s="12"/>
      <c r="AD148" s="12"/>
      <c r="AE148" s="12"/>
      <c r="AF148" s="12">
        <f t="shared" si="357"/>
        <v>0</v>
      </c>
      <c r="AG148" s="12">
        <f t="shared" si="358"/>
        <v>0</v>
      </c>
      <c r="AH148" s="12">
        <f t="shared" si="359"/>
        <v>0</v>
      </c>
      <c r="AI148" s="12"/>
      <c r="AJ148" s="12"/>
      <c r="AK148" s="12"/>
      <c r="AL148" s="12">
        <f t="shared" si="360"/>
        <v>0</v>
      </c>
      <c r="AM148" s="12">
        <f t="shared" si="361"/>
        <v>0</v>
      </c>
      <c r="AN148" s="12">
        <f t="shared" si="362"/>
        <v>0</v>
      </c>
      <c r="AO148" s="12"/>
      <c r="AP148" s="12"/>
      <c r="AQ148" s="12"/>
      <c r="AR148" s="12">
        <f t="shared" si="363"/>
        <v>0</v>
      </c>
      <c r="AS148" s="12">
        <f t="shared" si="364"/>
        <v>0</v>
      </c>
      <c r="AT148" s="12">
        <f t="shared" si="365"/>
        <v>0</v>
      </c>
      <c r="AU148" s="12">
        <f t="shared" si="366"/>
        <v>0</v>
      </c>
      <c r="AV148" s="12">
        <f t="shared" si="367"/>
        <v>0</v>
      </c>
      <c r="AW148" s="12"/>
      <c r="AX148" s="12">
        <f t="shared" si="368"/>
        <v>0</v>
      </c>
      <c r="AY148" s="12">
        <f t="shared" si="369"/>
        <v>0</v>
      </c>
      <c r="AZ148" s="12">
        <f t="shared" si="370"/>
        <v>0</v>
      </c>
      <c r="BA148" s="12"/>
      <c r="BB148" s="12">
        <f t="shared" si="371"/>
        <v>0</v>
      </c>
      <c r="BC148" s="12">
        <f t="shared" si="372"/>
        <v>0</v>
      </c>
      <c r="BD148" s="12">
        <f t="shared" si="373"/>
        <v>0</v>
      </c>
      <c r="BE148" s="12"/>
      <c r="BF148" s="12">
        <f t="shared" si="374"/>
        <v>0</v>
      </c>
      <c r="BG148" s="12">
        <f t="shared" si="375"/>
        <v>0</v>
      </c>
      <c r="BH148" s="12">
        <f t="shared" si="376"/>
        <v>0</v>
      </c>
      <c r="BI148" s="12">
        <f t="shared" si="377"/>
        <v>0</v>
      </c>
      <c r="BJ148" s="12"/>
      <c r="BK148" s="12">
        <f t="shared" si="378"/>
        <v>0</v>
      </c>
      <c r="BL148" s="12">
        <f t="shared" si="379"/>
        <v>0</v>
      </c>
      <c r="BM148" s="12">
        <f t="shared" si="380"/>
        <v>0</v>
      </c>
      <c r="BN148" s="12"/>
      <c r="BO148" s="12">
        <f t="shared" si="381"/>
        <v>0</v>
      </c>
      <c r="BP148" s="12">
        <f t="shared" si="382"/>
        <v>0</v>
      </c>
      <c r="BQ148" s="12">
        <f t="shared" si="383"/>
        <v>0</v>
      </c>
      <c r="BR148" s="12"/>
      <c r="BS148" s="12">
        <f t="shared" si="384"/>
        <v>0</v>
      </c>
      <c r="BT148" s="12">
        <f t="shared" si="385"/>
        <v>0</v>
      </c>
      <c r="BU148" s="12">
        <f t="shared" si="386"/>
        <v>0</v>
      </c>
      <c r="BV148" s="12">
        <f t="shared" si="387"/>
        <v>0</v>
      </c>
      <c r="BW148" s="12">
        <f t="shared" si="388"/>
        <v>0</v>
      </c>
      <c r="BX148" s="12"/>
      <c r="BY148" s="12">
        <v>164116000</v>
      </c>
      <c r="BZ148" s="12">
        <v>164116000</v>
      </c>
      <c r="CA148" s="12">
        <f>SUMIFS('[1]TIẾN ĐỘ %'!$M$6:$M$1034,'[1]TIẾN ĐỘ %'!$G$6:$G$1034,$A148,'[1]TIẾN ĐỘ %'!$F$6:$F$1034,$E148)</f>
        <v>160000000</v>
      </c>
      <c r="CB148" s="12">
        <f t="shared" si="389"/>
        <v>488232000</v>
      </c>
      <c r="CC148" s="12"/>
      <c r="CD148" s="12"/>
      <c r="CE148" s="12"/>
      <c r="CF148" s="12"/>
      <c r="CG148" s="12"/>
      <c r="CH148" s="12"/>
      <c r="CI148" s="12"/>
      <c r="CJ148" s="12"/>
      <c r="CK148" s="12">
        <f t="shared" si="415"/>
        <v>0</v>
      </c>
      <c r="CL148" s="12"/>
      <c r="CM148" s="12"/>
      <c r="CN148" s="12"/>
      <c r="CO148" s="12">
        <f t="shared" si="319"/>
        <v>0</v>
      </c>
      <c r="CP148" s="12">
        <f t="shared" si="320"/>
        <v>0</v>
      </c>
      <c r="CQ148" s="12"/>
      <c r="CR148" s="12">
        <v>0</v>
      </c>
      <c r="CS148" s="12">
        <v>0</v>
      </c>
      <c r="CT148" s="12">
        <v>0</v>
      </c>
      <c r="CU148" s="12">
        <v>0</v>
      </c>
      <c r="CV148" s="12">
        <v>86580000</v>
      </c>
      <c r="CW148" s="12">
        <v>0</v>
      </c>
      <c r="CX148" s="12">
        <v>164340000</v>
      </c>
      <c r="CY148" s="12">
        <f>SUMIFS('[1]DATA THÔ IN'!$P$4:$P$12031,'[1]DATA THÔ IN'!$H$4:$H$12031,$A148,'[1]DATA THÔ IN'!$AC$4:$AC$12031,$E148,'[1]DATA THÔ IN'!$AH$4:$AH$12031,"Tiến độ 1")</f>
        <v>0</v>
      </c>
      <c r="CZ148" s="12">
        <f>SUMIFS('[1]DATA THÔ IN'!$P$4:$P$12031,'[1]DATA THÔ IN'!$H$4:$H$12031,$A148,'[1]DATA THÔ IN'!$AC$4:$AC$12031,$E148,'[1]DATA THÔ IN'!$AH$4:$AH$12031,"Tiến độ 2")</f>
        <v>0</v>
      </c>
      <c r="DA148" s="12">
        <f>SUMIFS('[1]TIẾN ĐỘ %'!$N$6:$N$1034,'[1]TIẾN ĐỘ %'!$G$6:$G$1034,A148,'[1]TIẾN ĐỘ %'!$F$6:$F$1034,$E148)</f>
        <v>0</v>
      </c>
      <c r="DB148" s="12">
        <f t="shared" si="402"/>
        <v>164340000</v>
      </c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>
        <f t="shared" si="418"/>
        <v>0</v>
      </c>
      <c r="DX148" s="12"/>
      <c r="DY148" s="12"/>
      <c r="DZ148" s="12"/>
      <c r="EA148" s="12"/>
      <c r="EB148" s="12"/>
      <c r="EC148" s="12"/>
      <c r="ED148" s="12"/>
      <c r="EE148" s="12"/>
      <c r="EF148" s="12"/>
      <c r="EG148" s="12">
        <f t="shared" si="321"/>
        <v>0</v>
      </c>
      <c r="EH148" s="12">
        <f t="shared" si="322"/>
        <v>0</v>
      </c>
      <c r="EI148" s="12"/>
      <c r="EJ148" s="15">
        <f t="shared" si="390"/>
        <v>0</v>
      </c>
      <c r="EK148" s="15">
        <f t="shared" si="391"/>
        <v>0</v>
      </c>
      <c r="EL148" s="15">
        <f t="shared" si="392"/>
        <v>0</v>
      </c>
      <c r="EM148" s="16">
        <f t="shared" si="422"/>
        <v>0</v>
      </c>
      <c r="EN148" s="16">
        <f t="shared" si="423"/>
        <v>0.52755368154232374</v>
      </c>
      <c r="EO148" s="16">
        <f t="shared" si="424"/>
        <v>1.0013648882497745</v>
      </c>
      <c r="EP148" s="16">
        <f t="shared" si="403"/>
        <v>0</v>
      </c>
      <c r="EQ148" s="16">
        <f t="shared" si="404"/>
        <v>0</v>
      </c>
      <c r="ER148" s="16">
        <f t="shared" si="405"/>
        <v>0</v>
      </c>
      <c r="ES148" s="16">
        <f t="shared" si="406"/>
        <v>0.33660227105146734</v>
      </c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5">
        <f t="shared" si="419"/>
        <v>0</v>
      </c>
      <c r="FP148" s="15">
        <f t="shared" si="420"/>
        <v>0</v>
      </c>
      <c r="FQ148" s="15">
        <f t="shared" si="421"/>
        <v>0</v>
      </c>
      <c r="FR148" s="17">
        <f t="shared" si="393"/>
        <v>0</v>
      </c>
      <c r="FS148" s="17">
        <f t="shared" si="394"/>
        <v>0</v>
      </c>
      <c r="FT148" s="17">
        <f t="shared" si="395"/>
        <v>0</v>
      </c>
      <c r="FU148" s="18">
        <f t="shared" si="396"/>
        <v>0</v>
      </c>
      <c r="FV148" s="18">
        <f t="shared" si="397"/>
        <v>0</v>
      </c>
      <c r="FW148" s="18">
        <f t="shared" si="398"/>
        <v>0</v>
      </c>
      <c r="FX148" s="18">
        <f t="shared" si="399"/>
        <v>0</v>
      </c>
      <c r="FY148" s="18">
        <f t="shared" si="400"/>
        <v>0</v>
      </c>
      <c r="FZ148" s="19"/>
      <c r="GA148" s="36" t="s">
        <v>1483</v>
      </c>
      <c r="GB148" s="36"/>
      <c r="GC148" s="37"/>
    </row>
    <row r="149" spans="1:185" hidden="1" x14ac:dyDescent="0.25">
      <c r="A149" s="8" t="s">
        <v>1304</v>
      </c>
      <c r="B149" s="8" t="s">
        <v>725</v>
      </c>
      <c r="C149" s="28" t="s">
        <v>726</v>
      </c>
      <c r="D149" s="28" t="s">
        <v>1390</v>
      </c>
      <c r="E149" s="9" t="s">
        <v>193</v>
      </c>
      <c r="F149" s="28" t="s">
        <v>505</v>
      </c>
      <c r="G149" s="28" t="s">
        <v>475</v>
      </c>
      <c r="H149" s="11">
        <v>3.5000000000000003E-2</v>
      </c>
      <c r="I149" s="11"/>
      <c r="J149" s="11">
        <v>0.01</v>
      </c>
      <c r="K149" s="11">
        <v>0.01</v>
      </c>
      <c r="L149" s="11">
        <v>5.0000000000000001E-3</v>
      </c>
      <c r="M149" s="11">
        <v>5.0000000000000001E-3</v>
      </c>
      <c r="N149" s="11"/>
      <c r="O149" s="12">
        <f t="shared" si="352"/>
        <v>0</v>
      </c>
      <c r="P149" s="12">
        <f t="shared" si="407"/>
        <v>0</v>
      </c>
      <c r="Q149" s="12">
        <f t="shared" si="353"/>
        <v>0</v>
      </c>
      <c r="R149" s="12">
        <f t="shared" si="303"/>
        <v>1940171.1</v>
      </c>
      <c r="S149" s="12">
        <f t="shared" si="354"/>
        <v>0</v>
      </c>
      <c r="T149" s="12">
        <f t="shared" si="408"/>
        <v>0</v>
      </c>
      <c r="U149" s="12">
        <f t="shared" si="355"/>
        <v>0</v>
      </c>
      <c r="V149" s="12">
        <f t="shared" si="409"/>
        <v>1168712</v>
      </c>
      <c r="W149" s="12">
        <f t="shared" si="401"/>
        <v>0</v>
      </c>
      <c r="X149" s="12">
        <f t="shared" si="356"/>
        <v>0</v>
      </c>
      <c r="Y149" s="12">
        <f t="shared" si="410"/>
        <v>0</v>
      </c>
      <c r="Z149" s="12">
        <f t="shared" si="411"/>
        <v>0</v>
      </c>
      <c r="AA149" s="12">
        <f t="shared" si="412"/>
        <v>1953739</v>
      </c>
      <c r="AB149" s="12">
        <f t="shared" si="309"/>
        <v>2531310.7999999998</v>
      </c>
      <c r="AC149" s="12"/>
      <c r="AD149" s="12"/>
      <c r="AE149" s="12"/>
      <c r="AF149" s="12">
        <f t="shared" si="357"/>
        <v>0</v>
      </c>
      <c r="AG149" s="12">
        <f t="shared" si="358"/>
        <v>0</v>
      </c>
      <c r="AH149" s="12">
        <f t="shared" si="359"/>
        <v>0</v>
      </c>
      <c r="AI149" s="12"/>
      <c r="AJ149" s="12"/>
      <c r="AK149" s="12"/>
      <c r="AL149" s="12">
        <f t="shared" si="360"/>
        <v>0</v>
      </c>
      <c r="AM149" s="12">
        <f t="shared" si="361"/>
        <v>0</v>
      </c>
      <c r="AN149" s="12">
        <f t="shared" si="362"/>
        <v>0</v>
      </c>
      <c r="AO149" s="12"/>
      <c r="AP149" s="12"/>
      <c r="AQ149" s="12"/>
      <c r="AR149" s="12">
        <f t="shared" si="363"/>
        <v>0</v>
      </c>
      <c r="AS149" s="12">
        <f t="shared" si="364"/>
        <v>0</v>
      </c>
      <c r="AT149" s="12">
        <f t="shared" si="365"/>
        <v>0</v>
      </c>
      <c r="AU149" s="12">
        <f t="shared" si="366"/>
        <v>0</v>
      </c>
      <c r="AV149" s="12">
        <f t="shared" si="367"/>
        <v>0</v>
      </c>
      <c r="AW149" s="12"/>
      <c r="AX149" s="12">
        <f t="shared" si="368"/>
        <v>0</v>
      </c>
      <c r="AY149" s="12">
        <f t="shared" si="369"/>
        <v>0</v>
      </c>
      <c r="AZ149" s="12">
        <f t="shared" si="370"/>
        <v>0</v>
      </c>
      <c r="BA149" s="12"/>
      <c r="BB149" s="12">
        <f t="shared" si="371"/>
        <v>0</v>
      </c>
      <c r="BC149" s="12">
        <f t="shared" si="372"/>
        <v>0</v>
      </c>
      <c r="BD149" s="12">
        <f t="shared" si="373"/>
        <v>0</v>
      </c>
      <c r="BE149" s="12"/>
      <c r="BF149" s="12">
        <f t="shared" si="374"/>
        <v>0</v>
      </c>
      <c r="BG149" s="12">
        <f t="shared" si="375"/>
        <v>0</v>
      </c>
      <c r="BH149" s="12">
        <f t="shared" si="376"/>
        <v>0</v>
      </c>
      <c r="BI149" s="12">
        <f t="shared" si="377"/>
        <v>0</v>
      </c>
      <c r="BJ149" s="12"/>
      <c r="BK149" s="12">
        <f t="shared" si="378"/>
        <v>0</v>
      </c>
      <c r="BL149" s="12">
        <f t="shared" si="379"/>
        <v>0</v>
      </c>
      <c r="BM149" s="12">
        <f t="shared" si="380"/>
        <v>0</v>
      </c>
      <c r="BN149" s="12"/>
      <c r="BO149" s="12">
        <f t="shared" si="381"/>
        <v>0</v>
      </c>
      <c r="BP149" s="12">
        <f t="shared" si="382"/>
        <v>0</v>
      </c>
      <c r="BQ149" s="12">
        <f t="shared" si="383"/>
        <v>0</v>
      </c>
      <c r="BR149" s="12"/>
      <c r="BS149" s="12">
        <f t="shared" si="384"/>
        <v>0</v>
      </c>
      <c r="BT149" s="12">
        <f t="shared" si="385"/>
        <v>0</v>
      </c>
      <c r="BU149" s="12">
        <f t="shared" si="386"/>
        <v>0</v>
      </c>
      <c r="BV149" s="12">
        <f t="shared" si="387"/>
        <v>0</v>
      </c>
      <c r="BW149" s="12">
        <f t="shared" si="388"/>
        <v>0</v>
      </c>
      <c r="BX149" s="12"/>
      <c r="BY149" s="12">
        <v>200000000</v>
      </c>
      <c r="BZ149" s="12">
        <v>120000000</v>
      </c>
      <c r="CA149" s="12">
        <f>SUMIFS('[1]TIẾN ĐỘ %'!$M$6:$M$1034,'[1]TIẾN ĐỘ %'!$G$6:$G$1034,$A149,'[1]TIẾN ĐỘ %'!$F$6:$F$1034,$E149)</f>
        <v>200000000</v>
      </c>
      <c r="CB149" s="12">
        <f t="shared" si="389"/>
        <v>520000000</v>
      </c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>
        <f t="shared" si="319"/>
        <v>0</v>
      </c>
      <c r="CP149" s="12">
        <f t="shared" si="320"/>
        <v>0</v>
      </c>
      <c r="CQ149" s="12"/>
      <c r="CR149" s="12">
        <v>69894000</v>
      </c>
      <c r="CS149" s="12">
        <v>29850000</v>
      </c>
      <c r="CT149" s="12">
        <v>201054000</v>
      </c>
      <c r="CU149" s="12">
        <v>0</v>
      </c>
      <c r="CV149" s="12">
        <v>0</v>
      </c>
      <c r="CW149" s="12">
        <v>0</v>
      </c>
      <c r="CX149" s="12">
        <v>121110000</v>
      </c>
      <c r="CY149" s="12">
        <f>SUMIFS('[1]DATA THÔ IN'!$P$4:$P$12031,'[1]DATA THÔ IN'!$H$4:$H$12031,$A149,'[1]DATA THÔ IN'!$AC$4:$AC$12031,$E149,'[1]DATA THÔ IN'!$AH$4:$AH$12031,"Tiến độ 1")</f>
        <v>0</v>
      </c>
      <c r="CZ149" s="12">
        <f>SUMIFS('[1]DATA THÔ IN'!$P$4:$P$12031,'[1]DATA THÔ IN'!$H$4:$H$12031,$A149,'[1]DATA THÔ IN'!$AC$4:$AC$12031,$E149,'[1]DATA THÔ IN'!$AH$4:$AH$12031,"Tiến độ 2")</f>
        <v>54510000</v>
      </c>
      <c r="DA149" s="12">
        <f>SUMIFS('[1]TIẾN ĐỘ %'!$N$6:$N$1034,'[1]TIẾN ĐỘ %'!$G$6:$G$1034,A149,'[1]TIẾN ĐỘ %'!$F$6:$F$1034,$E149)</f>
        <v>202460000</v>
      </c>
      <c r="DB149" s="12">
        <f t="shared" si="402"/>
        <v>524624000</v>
      </c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>
        <f t="shared" si="321"/>
        <v>0</v>
      </c>
      <c r="EH149" s="12">
        <f t="shared" si="322"/>
        <v>0</v>
      </c>
      <c r="EI149" s="12"/>
      <c r="EJ149" s="15">
        <f t="shared" si="390"/>
        <v>0.34947</v>
      </c>
      <c r="EK149" s="15">
        <f t="shared" si="391"/>
        <v>0.14924999999999999</v>
      </c>
      <c r="EL149" s="15">
        <f t="shared" si="392"/>
        <v>1.0052700000000001</v>
      </c>
      <c r="EM149" s="16">
        <f t="shared" si="422"/>
        <v>0</v>
      </c>
      <c r="EN149" s="16">
        <f t="shared" si="423"/>
        <v>0</v>
      </c>
      <c r="EO149" s="16">
        <f t="shared" si="424"/>
        <v>1.00925</v>
      </c>
      <c r="EP149" s="16">
        <f t="shared" si="403"/>
        <v>0</v>
      </c>
      <c r="EQ149" s="16">
        <f t="shared" si="404"/>
        <v>0.27255000000000001</v>
      </c>
      <c r="ER149" s="16">
        <f t="shared" si="405"/>
        <v>1.0123</v>
      </c>
      <c r="ES149" s="16">
        <f t="shared" si="406"/>
        <v>1.0088923076923078</v>
      </c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5">
        <f t="shared" si="419"/>
        <v>0</v>
      </c>
      <c r="FP149" s="15">
        <f t="shared" si="420"/>
        <v>0</v>
      </c>
      <c r="FQ149" s="15">
        <f t="shared" si="421"/>
        <v>0</v>
      </c>
      <c r="FR149" s="17">
        <f t="shared" si="393"/>
        <v>0</v>
      </c>
      <c r="FS149" s="17">
        <f t="shared" si="394"/>
        <v>0</v>
      </c>
      <c r="FT149" s="17">
        <f t="shared" si="395"/>
        <v>0</v>
      </c>
      <c r="FU149" s="18">
        <f t="shared" si="396"/>
        <v>0</v>
      </c>
      <c r="FV149" s="18">
        <f t="shared" si="397"/>
        <v>0</v>
      </c>
      <c r="FW149" s="18">
        <f t="shared" si="398"/>
        <v>0</v>
      </c>
      <c r="FX149" s="18">
        <f t="shared" si="399"/>
        <v>0</v>
      </c>
      <c r="FY149" s="18">
        <f t="shared" si="400"/>
        <v>0</v>
      </c>
      <c r="FZ149" s="19"/>
      <c r="GA149" s="36" t="s">
        <v>492</v>
      </c>
      <c r="GB149" s="36"/>
      <c r="GC149" s="37"/>
    </row>
    <row r="150" spans="1:185" hidden="1" x14ac:dyDescent="0.25">
      <c r="A150" s="8" t="s">
        <v>1327</v>
      </c>
      <c r="B150" s="8" t="s">
        <v>731</v>
      </c>
      <c r="C150" s="28" t="s">
        <v>732</v>
      </c>
      <c r="D150" s="28" t="s">
        <v>1459</v>
      </c>
      <c r="E150" s="9" t="s">
        <v>193</v>
      </c>
      <c r="F150" s="28" t="s">
        <v>488</v>
      </c>
      <c r="G150" s="28" t="s">
        <v>475</v>
      </c>
      <c r="H150" s="11">
        <v>3.5000000000000003E-2</v>
      </c>
      <c r="I150" s="11"/>
      <c r="J150" s="11">
        <v>0.01</v>
      </c>
      <c r="K150" s="11">
        <v>0.01</v>
      </c>
      <c r="L150" s="11">
        <v>5.0000000000000001E-3</v>
      </c>
      <c r="M150" s="11">
        <v>5.0000000000000001E-3</v>
      </c>
      <c r="N150" s="11"/>
      <c r="O150" s="12">
        <f t="shared" si="352"/>
        <v>0</v>
      </c>
      <c r="P150" s="12">
        <f t="shared" si="407"/>
        <v>0</v>
      </c>
      <c r="Q150" s="12">
        <f t="shared" si="353"/>
        <v>0</v>
      </c>
      <c r="R150" s="12">
        <f t="shared" si="303"/>
        <v>0</v>
      </c>
      <c r="S150" s="12">
        <f t="shared" si="354"/>
        <v>0</v>
      </c>
      <c r="T150" s="12">
        <f t="shared" si="408"/>
        <v>0</v>
      </c>
      <c r="U150" s="12">
        <f t="shared" si="355"/>
        <v>0</v>
      </c>
      <c r="V150" s="12">
        <f t="shared" si="409"/>
        <v>0</v>
      </c>
      <c r="W150" s="12">
        <f t="shared" si="401"/>
        <v>0</v>
      </c>
      <c r="X150" s="12">
        <f t="shared" si="356"/>
        <v>0</v>
      </c>
      <c r="Y150" s="12">
        <f t="shared" si="410"/>
        <v>0</v>
      </c>
      <c r="Z150" s="12">
        <f t="shared" si="411"/>
        <v>0</v>
      </c>
      <c r="AA150" s="12">
        <f t="shared" si="412"/>
        <v>0</v>
      </c>
      <c r="AB150" s="12">
        <f t="shared" si="309"/>
        <v>0</v>
      </c>
      <c r="AC150" s="12"/>
      <c r="AD150" s="12"/>
      <c r="AE150" s="12"/>
      <c r="AF150" s="12">
        <f t="shared" si="357"/>
        <v>0</v>
      </c>
      <c r="AG150" s="12">
        <f t="shared" si="358"/>
        <v>0</v>
      </c>
      <c r="AH150" s="12">
        <f t="shared" si="359"/>
        <v>0</v>
      </c>
      <c r="AI150" s="12"/>
      <c r="AJ150" s="12"/>
      <c r="AK150" s="12"/>
      <c r="AL150" s="12">
        <f t="shared" si="360"/>
        <v>0</v>
      </c>
      <c r="AM150" s="12">
        <f t="shared" si="361"/>
        <v>0</v>
      </c>
      <c r="AN150" s="12">
        <f t="shared" si="362"/>
        <v>0</v>
      </c>
      <c r="AO150" s="12"/>
      <c r="AP150" s="12"/>
      <c r="AQ150" s="12"/>
      <c r="AR150" s="12">
        <f t="shared" si="363"/>
        <v>0</v>
      </c>
      <c r="AS150" s="12">
        <f t="shared" si="364"/>
        <v>0</v>
      </c>
      <c r="AT150" s="12">
        <f t="shared" si="365"/>
        <v>0</v>
      </c>
      <c r="AU150" s="12">
        <f t="shared" si="366"/>
        <v>0</v>
      </c>
      <c r="AV150" s="12">
        <f t="shared" si="367"/>
        <v>0</v>
      </c>
      <c r="AW150" s="12"/>
      <c r="AX150" s="12">
        <f t="shared" si="368"/>
        <v>0</v>
      </c>
      <c r="AY150" s="12">
        <f t="shared" si="369"/>
        <v>0</v>
      </c>
      <c r="AZ150" s="12">
        <f t="shared" si="370"/>
        <v>0</v>
      </c>
      <c r="BA150" s="12"/>
      <c r="BB150" s="12">
        <f t="shared" si="371"/>
        <v>0</v>
      </c>
      <c r="BC150" s="12">
        <f t="shared" si="372"/>
        <v>0</v>
      </c>
      <c r="BD150" s="12">
        <f t="shared" si="373"/>
        <v>0</v>
      </c>
      <c r="BE150" s="12"/>
      <c r="BF150" s="12">
        <f t="shared" si="374"/>
        <v>0</v>
      </c>
      <c r="BG150" s="12">
        <f t="shared" si="375"/>
        <v>0</v>
      </c>
      <c r="BH150" s="12">
        <f t="shared" si="376"/>
        <v>0</v>
      </c>
      <c r="BI150" s="12">
        <f t="shared" si="377"/>
        <v>0</v>
      </c>
      <c r="BJ150" s="12"/>
      <c r="BK150" s="12">
        <f t="shared" si="378"/>
        <v>0</v>
      </c>
      <c r="BL150" s="12">
        <f t="shared" si="379"/>
        <v>0</v>
      </c>
      <c r="BM150" s="12">
        <f t="shared" si="380"/>
        <v>0</v>
      </c>
      <c r="BN150" s="12"/>
      <c r="BO150" s="12">
        <f t="shared" si="381"/>
        <v>0</v>
      </c>
      <c r="BP150" s="12">
        <f t="shared" si="382"/>
        <v>0</v>
      </c>
      <c r="BQ150" s="12">
        <f t="shared" si="383"/>
        <v>0</v>
      </c>
      <c r="BR150" s="12"/>
      <c r="BS150" s="12">
        <f t="shared" si="384"/>
        <v>0</v>
      </c>
      <c r="BT150" s="12">
        <f t="shared" si="385"/>
        <v>0</v>
      </c>
      <c r="BU150" s="12">
        <f t="shared" si="386"/>
        <v>0</v>
      </c>
      <c r="BV150" s="12">
        <f t="shared" si="387"/>
        <v>0</v>
      </c>
      <c r="BW150" s="12">
        <f t="shared" si="388"/>
        <v>0</v>
      </c>
      <c r="BX150" s="12"/>
      <c r="BY150" s="12">
        <v>0</v>
      </c>
      <c r="BZ150" s="12">
        <v>0</v>
      </c>
      <c r="CA150" s="12">
        <f>SUMIFS('[1]TIẾN ĐỘ %'!$M$6:$M$1034,'[1]TIẾN ĐỘ %'!$G$6:$G$1034,$A150,'[1]TIẾN ĐỘ %'!$F$6:$F$1034,$E150)</f>
        <v>0</v>
      </c>
      <c r="CB150" s="12">
        <f t="shared" si="389"/>
        <v>0</v>
      </c>
      <c r="CC150" s="12"/>
      <c r="CD150" s="12"/>
      <c r="CE150" s="12"/>
      <c r="CF150" s="12"/>
      <c r="CG150" s="12"/>
      <c r="CH150" s="12"/>
      <c r="CI150" s="12"/>
      <c r="CJ150" s="12"/>
      <c r="CK150" s="12">
        <f t="shared" ref="CK150:CK165" si="425">+SUM(CH150:CJ150)</f>
        <v>0</v>
      </c>
      <c r="CL150" s="12"/>
      <c r="CM150" s="12"/>
      <c r="CN150" s="12"/>
      <c r="CO150" s="12">
        <f t="shared" si="319"/>
        <v>0</v>
      </c>
      <c r="CP150" s="12">
        <f t="shared" si="320"/>
        <v>0</v>
      </c>
      <c r="CQ150" s="12"/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f>SUMIFS('[1]DATA THÔ IN'!$P$4:$P$12031,'[1]DATA THÔ IN'!$H$4:$H$12031,$A150,'[1]DATA THÔ IN'!$AC$4:$AC$12031,$E150,'[1]DATA THÔ IN'!$AH$4:$AH$12031,"Tiến độ 1")</f>
        <v>0</v>
      </c>
      <c r="CZ150" s="12">
        <f>SUMIFS('[1]DATA THÔ IN'!$P$4:$P$12031,'[1]DATA THÔ IN'!$H$4:$H$12031,$A150,'[1]DATA THÔ IN'!$AC$4:$AC$12031,$E150,'[1]DATA THÔ IN'!$AH$4:$AH$12031,"Tiến độ 2")</f>
        <v>0</v>
      </c>
      <c r="DA150" s="12">
        <f>SUMIFS('[1]TIẾN ĐỘ %'!$N$6:$N$1034,'[1]TIẾN ĐỘ %'!$G$6:$G$1034,A150,'[1]TIẾN ĐỘ %'!$F$6:$F$1034,$E150)</f>
        <v>0</v>
      </c>
      <c r="DB150" s="12">
        <f t="shared" si="402"/>
        <v>0</v>
      </c>
      <c r="DC150" s="12"/>
      <c r="DD150" s="12"/>
      <c r="DE150" s="12"/>
      <c r="DF150" s="12"/>
      <c r="DG150" s="12"/>
      <c r="DH150" s="12"/>
      <c r="DI150" s="12"/>
      <c r="DJ150" s="12"/>
      <c r="DK150" s="12"/>
      <c r="DL150" s="12">
        <f t="shared" ref="DL150:DL163" si="426">+DK150+DH150+DE150</f>
        <v>0</v>
      </c>
      <c r="DM150" s="12">
        <f t="shared" ref="DM150:DM163" si="427">+DL150+DB150</f>
        <v>0</v>
      </c>
      <c r="DN150" s="12"/>
      <c r="DO150" s="12"/>
      <c r="DP150" s="12"/>
      <c r="DQ150" s="12"/>
      <c r="DR150" s="12"/>
      <c r="DS150" s="12"/>
      <c r="DT150" s="12"/>
      <c r="DU150" s="12"/>
      <c r="DV150" s="12"/>
      <c r="DW150" s="12">
        <f t="shared" ref="DW150:DW165" si="428">+DV150+DS150+DP150</f>
        <v>0</v>
      </c>
      <c r="DX150" s="12"/>
      <c r="DY150" s="12"/>
      <c r="DZ150" s="12"/>
      <c r="EA150" s="12"/>
      <c r="EB150" s="12"/>
      <c r="EC150" s="12"/>
      <c r="ED150" s="12"/>
      <c r="EE150" s="12"/>
      <c r="EF150" s="12"/>
      <c r="EG150" s="12">
        <f t="shared" si="321"/>
        <v>0</v>
      </c>
      <c r="EH150" s="12">
        <f t="shared" si="322"/>
        <v>0</v>
      </c>
      <c r="EI150" s="12"/>
      <c r="EJ150" s="15">
        <f t="shared" si="390"/>
        <v>0</v>
      </c>
      <c r="EK150" s="15">
        <f t="shared" si="391"/>
        <v>0</v>
      </c>
      <c r="EL150" s="15">
        <f t="shared" si="392"/>
        <v>0</v>
      </c>
      <c r="EM150" s="16">
        <f t="shared" si="422"/>
        <v>0</v>
      </c>
      <c r="EN150" s="16">
        <f t="shared" si="423"/>
        <v>0</v>
      </c>
      <c r="EO150" s="16">
        <f t="shared" si="424"/>
        <v>0</v>
      </c>
      <c r="EP150" s="16">
        <f t="shared" si="403"/>
        <v>0</v>
      </c>
      <c r="EQ150" s="16">
        <f t="shared" si="404"/>
        <v>0</v>
      </c>
      <c r="ER150" s="16">
        <f t="shared" si="405"/>
        <v>0</v>
      </c>
      <c r="ES150" s="16">
        <f t="shared" si="406"/>
        <v>0</v>
      </c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5">
        <f t="shared" si="419"/>
        <v>0</v>
      </c>
      <c r="FP150" s="15">
        <f t="shared" si="420"/>
        <v>0</v>
      </c>
      <c r="FQ150" s="15">
        <f t="shared" si="421"/>
        <v>0</v>
      </c>
      <c r="FR150" s="17">
        <f t="shared" si="393"/>
        <v>0</v>
      </c>
      <c r="FS150" s="17">
        <f t="shared" si="394"/>
        <v>0</v>
      </c>
      <c r="FT150" s="17">
        <f t="shared" si="395"/>
        <v>0</v>
      </c>
      <c r="FU150" s="18">
        <f t="shared" si="396"/>
        <v>0</v>
      </c>
      <c r="FV150" s="18">
        <f t="shared" si="397"/>
        <v>0</v>
      </c>
      <c r="FW150" s="18">
        <f t="shared" si="398"/>
        <v>0</v>
      </c>
      <c r="FX150" s="18">
        <f t="shared" si="399"/>
        <v>0</v>
      </c>
      <c r="FY150" s="18">
        <f t="shared" si="400"/>
        <v>0</v>
      </c>
      <c r="FZ150" s="19"/>
      <c r="GA150" s="36" t="e">
        <v>#N/A</v>
      </c>
      <c r="GB150" s="36"/>
      <c r="GC150" s="37"/>
    </row>
    <row r="151" spans="1:185" hidden="1" x14ac:dyDescent="0.25">
      <c r="A151" s="8" t="s">
        <v>1308</v>
      </c>
      <c r="B151" s="8" t="s">
        <v>735</v>
      </c>
      <c r="C151" s="9" t="s">
        <v>736</v>
      </c>
      <c r="D151" s="10" t="s">
        <v>515</v>
      </c>
      <c r="E151" s="9" t="s">
        <v>193</v>
      </c>
      <c r="F151" s="9" t="s">
        <v>506</v>
      </c>
      <c r="G151" s="9" t="s">
        <v>475</v>
      </c>
      <c r="H151" s="11">
        <v>3.5000000000000003E-2</v>
      </c>
      <c r="I151" s="11"/>
      <c r="J151" s="11">
        <v>0.01</v>
      </c>
      <c r="K151" s="11">
        <v>0.01</v>
      </c>
      <c r="L151" s="11">
        <v>5.0000000000000001E-3</v>
      </c>
      <c r="M151" s="11">
        <v>5.0000000000000001E-3</v>
      </c>
      <c r="N151" s="11"/>
      <c r="O151" s="12">
        <f t="shared" si="352"/>
        <v>0</v>
      </c>
      <c r="P151" s="12">
        <f t="shared" si="407"/>
        <v>391056.6</v>
      </c>
      <c r="Q151" s="12">
        <f t="shared" si="353"/>
        <v>0</v>
      </c>
      <c r="R151" s="12">
        <f t="shared" si="303"/>
        <v>0</v>
      </c>
      <c r="S151" s="12">
        <f t="shared" si="354"/>
        <v>0</v>
      </c>
      <c r="T151" s="12">
        <f t="shared" si="408"/>
        <v>391983</v>
      </c>
      <c r="U151" s="12">
        <f t="shared" si="355"/>
        <v>574764</v>
      </c>
      <c r="V151" s="12">
        <f t="shared" si="409"/>
        <v>966747</v>
      </c>
      <c r="W151" s="12">
        <f t="shared" si="401"/>
        <v>406200</v>
      </c>
      <c r="X151" s="12">
        <f t="shared" si="356"/>
        <v>0</v>
      </c>
      <c r="Y151" s="12">
        <f t="shared" si="410"/>
        <v>0</v>
      </c>
      <c r="Z151" s="12">
        <f t="shared" si="411"/>
        <v>0</v>
      </c>
      <c r="AA151" s="12">
        <f t="shared" si="412"/>
        <v>0</v>
      </c>
      <c r="AB151" s="12">
        <f t="shared" si="309"/>
        <v>0</v>
      </c>
      <c r="AC151" s="12"/>
      <c r="AD151" s="12"/>
      <c r="AE151" s="12"/>
      <c r="AF151" s="12" t="e">
        <f t="shared" si="357"/>
        <v>#DIV/0!</v>
      </c>
      <c r="AG151" s="12" t="e">
        <f t="shared" si="358"/>
        <v>#DIV/0!</v>
      </c>
      <c r="AH151" s="12">
        <f t="shared" si="359"/>
        <v>0</v>
      </c>
      <c r="AI151" s="12"/>
      <c r="AJ151" s="12"/>
      <c r="AK151" s="12"/>
      <c r="AL151" s="12" t="e">
        <f t="shared" si="360"/>
        <v>#DIV/0!</v>
      </c>
      <c r="AM151" s="12" t="e">
        <f t="shared" si="361"/>
        <v>#DIV/0!</v>
      </c>
      <c r="AN151" s="12">
        <f t="shared" si="362"/>
        <v>0</v>
      </c>
      <c r="AO151" s="12"/>
      <c r="AP151" s="12"/>
      <c r="AQ151" s="12"/>
      <c r="AR151" s="12" t="e">
        <f t="shared" si="363"/>
        <v>#DIV/0!</v>
      </c>
      <c r="AS151" s="12" t="e">
        <f t="shared" si="364"/>
        <v>#DIV/0!</v>
      </c>
      <c r="AT151" s="12" t="e">
        <f t="shared" si="365"/>
        <v>#DIV/0!</v>
      </c>
      <c r="AU151" s="12" t="e">
        <f t="shared" si="366"/>
        <v>#DIV/0!</v>
      </c>
      <c r="AV151" s="12">
        <f t="shared" si="367"/>
        <v>0</v>
      </c>
      <c r="AW151" s="12"/>
      <c r="AX151" s="12" t="e">
        <f t="shared" si="368"/>
        <v>#DIV/0!</v>
      </c>
      <c r="AY151" s="12" t="e">
        <f t="shared" si="369"/>
        <v>#DIV/0!</v>
      </c>
      <c r="AZ151" s="12" t="e">
        <f t="shared" si="370"/>
        <v>#DIV/0!</v>
      </c>
      <c r="BA151" s="12"/>
      <c r="BB151" s="12" t="e">
        <f t="shared" si="371"/>
        <v>#DIV/0!</v>
      </c>
      <c r="BC151" s="12" t="e">
        <f t="shared" si="372"/>
        <v>#DIV/0!</v>
      </c>
      <c r="BD151" s="12" t="e">
        <f t="shared" si="373"/>
        <v>#DIV/0!</v>
      </c>
      <c r="BE151" s="12"/>
      <c r="BF151" s="12" t="e">
        <f t="shared" si="374"/>
        <v>#DIV/0!</v>
      </c>
      <c r="BG151" s="12" t="e">
        <f t="shared" si="375"/>
        <v>#DIV/0!</v>
      </c>
      <c r="BH151" s="12" t="e">
        <f t="shared" si="376"/>
        <v>#DIV/0!</v>
      </c>
      <c r="BI151" s="12" t="e">
        <f t="shared" si="377"/>
        <v>#DIV/0!</v>
      </c>
      <c r="BJ151" s="12"/>
      <c r="BK151" s="12" t="e">
        <f t="shared" si="378"/>
        <v>#DIV/0!</v>
      </c>
      <c r="BL151" s="12" t="e">
        <f t="shared" si="379"/>
        <v>#DIV/0!</v>
      </c>
      <c r="BM151" s="12" t="e">
        <f t="shared" si="380"/>
        <v>#DIV/0!</v>
      </c>
      <c r="BN151" s="12"/>
      <c r="BO151" s="12">
        <f t="shared" si="381"/>
        <v>0</v>
      </c>
      <c r="BP151" s="12">
        <f t="shared" si="382"/>
        <v>0</v>
      </c>
      <c r="BQ151" s="12">
        <f t="shared" si="383"/>
        <v>0</v>
      </c>
      <c r="BR151" s="12"/>
      <c r="BS151" s="12">
        <f t="shared" si="384"/>
        <v>0</v>
      </c>
      <c r="BT151" s="12">
        <f t="shared" si="385"/>
        <v>0</v>
      </c>
      <c r="BU151" s="12">
        <f t="shared" si="386"/>
        <v>0</v>
      </c>
      <c r="BV151" s="12">
        <f t="shared" si="387"/>
        <v>0</v>
      </c>
      <c r="BW151" s="12">
        <f t="shared" si="388"/>
        <v>0</v>
      </c>
      <c r="BX151" s="12"/>
      <c r="BY151" s="12">
        <v>100000000</v>
      </c>
      <c r="BZ151" s="12">
        <v>100000000</v>
      </c>
      <c r="CA151" s="12">
        <f>SUMIFS('[1]TIẾN ĐỘ %'!$M$6:$M$1034,'[1]TIẾN ĐỘ %'!$G$6:$G$1034,$A151,'[1]TIẾN ĐỘ %'!$F$6:$F$1034,$E151)</f>
        <v>120000000</v>
      </c>
      <c r="CB151" s="12">
        <f t="shared" si="389"/>
        <v>320000000</v>
      </c>
      <c r="CC151" s="12"/>
      <c r="CD151" s="12"/>
      <c r="CE151" s="12"/>
      <c r="CF151" s="12">
        <f t="shared" ref="CF151:CF163" si="429">+SUM(CC151:CE151)</f>
        <v>0</v>
      </c>
      <c r="CG151" s="12">
        <f t="shared" ref="CG151:CG163" si="430">+CF151+CB151</f>
        <v>320000000</v>
      </c>
      <c r="CH151" s="12"/>
      <c r="CI151" s="14"/>
      <c r="CJ151" s="12"/>
      <c r="CK151" s="12">
        <f t="shared" si="425"/>
        <v>0</v>
      </c>
      <c r="CL151" s="12"/>
      <c r="CM151" s="12"/>
      <c r="CN151" s="12"/>
      <c r="CO151" s="12">
        <f t="shared" si="319"/>
        <v>0</v>
      </c>
      <c r="CP151" s="12">
        <f t="shared" si="320"/>
        <v>0</v>
      </c>
      <c r="CQ151" s="12"/>
      <c r="CR151" s="12">
        <v>40524000</v>
      </c>
      <c r="CS151" s="12">
        <v>0</v>
      </c>
      <c r="CT151" s="12">
        <v>40524000</v>
      </c>
      <c r="CU151" s="12">
        <v>40620000</v>
      </c>
      <c r="CV151" s="12">
        <v>59561000</v>
      </c>
      <c r="CW151" s="12">
        <v>40620000</v>
      </c>
      <c r="CX151" s="12">
        <v>100181000</v>
      </c>
      <c r="CY151" s="12">
        <f>SUMIFS('[1]DATA THÔ IN'!$P$4:$P$12031,'[1]DATA THÔ IN'!$H$4:$H$12031,$A151,'[1]DATA THÔ IN'!$AC$4:$AC$12031,$E151,'[1]DATA THÔ IN'!$AH$4:$AH$12031,"Tiến độ 1")</f>
        <v>15126000</v>
      </c>
      <c r="CZ151" s="12">
        <f>SUMIFS('[1]DATA THÔ IN'!$P$4:$P$12031,'[1]DATA THÔ IN'!$H$4:$H$12031,$A151,'[1]DATA THÔ IN'!$AC$4:$AC$12031,$E151,'[1]DATA THÔ IN'!$AH$4:$AH$12031,"Tiến độ 2")</f>
        <v>0</v>
      </c>
      <c r="DA151" s="12">
        <f>SUMIFS('[1]TIẾN ĐỘ %'!$N$6:$N$1034,'[1]TIẾN ĐỘ %'!$G$6:$G$1034,A151,'[1]TIẾN ĐỘ %'!$F$6:$F$1034,$E151)</f>
        <v>100086000</v>
      </c>
      <c r="DB151" s="12">
        <f t="shared" si="402"/>
        <v>240791000</v>
      </c>
      <c r="DC151" s="12"/>
      <c r="DD151" s="12"/>
      <c r="DE151" s="12"/>
      <c r="DF151" s="12"/>
      <c r="DG151" s="12"/>
      <c r="DH151" s="12"/>
      <c r="DI151" s="12"/>
      <c r="DJ151" s="12"/>
      <c r="DK151" s="12"/>
      <c r="DL151" s="12">
        <f t="shared" si="426"/>
        <v>0</v>
      </c>
      <c r="DM151" s="12">
        <f t="shared" si="427"/>
        <v>240791000</v>
      </c>
      <c r="DN151" s="12"/>
      <c r="DO151" s="12"/>
      <c r="DP151" s="13"/>
      <c r="DQ151" s="12"/>
      <c r="DR151" s="12"/>
      <c r="DS151" s="13"/>
      <c r="DT151" s="12"/>
      <c r="DU151" s="12"/>
      <c r="DV151" s="12"/>
      <c r="DW151" s="12">
        <f t="shared" si="428"/>
        <v>0</v>
      </c>
      <c r="DX151" s="12"/>
      <c r="DY151" s="12"/>
      <c r="DZ151" s="12"/>
      <c r="EA151" s="12"/>
      <c r="EB151" s="12"/>
      <c r="EC151" s="12"/>
      <c r="ED151" s="12"/>
      <c r="EE151" s="12"/>
      <c r="EF151" s="12"/>
      <c r="EG151" s="12">
        <f t="shared" si="321"/>
        <v>0</v>
      </c>
      <c r="EH151" s="12">
        <f t="shared" si="322"/>
        <v>0</v>
      </c>
      <c r="EI151" s="12"/>
      <c r="EJ151" s="15">
        <f t="shared" si="390"/>
        <v>0.40523999999999999</v>
      </c>
      <c r="EK151" s="15">
        <f t="shared" si="391"/>
        <v>0</v>
      </c>
      <c r="EL151" s="15">
        <f t="shared" si="392"/>
        <v>0.40523999999999999</v>
      </c>
      <c r="EM151" s="16">
        <f t="shared" si="422"/>
        <v>0.40620000000000001</v>
      </c>
      <c r="EN151" s="16">
        <f t="shared" si="423"/>
        <v>0.59560999999999997</v>
      </c>
      <c r="EO151" s="16">
        <f t="shared" si="424"/>
        <v>1.0018100000000001</v>
      </c>
      <c r="EP151" s="16">
        <f t="shared" si="403"/>
        <v>0.12605</v>
      </c>
      <c r="EQ151" s="16">
        <f t="shared" si="404"/>
        <v>0</v>
      </c>
      <c r="ER151" s="16">
        <f t="shared" si="405"/>
        <v>0.83404999999999996</v>
      </c>
      <c r="ES151" s="16">
        <f t="shared" si="406"/>
        <v>0.75247187500000001</v>
      </c>
      <c r="ET151" s="16" t="e">
        <f t="shared" ref="ET151:ET160" si="431">DC151/CC151</f>
        <v>#DIV/0!</v>
      </c>
      <c r="EU151" s="16" t="e">
        <f t="shared" ref="EU151:EU160" si="432">DD151/CC151</f>
        <v>#DIV/0!</v>
      </c>
      <c r="EV151" s="16" t="e">
        <f t="shared" ref="EV151:EV160" si="433">DE151/CC151</f>
        <v>#DIV/0!</v>
      </c>
      <c r="EW151" s="16" t="e">
        <f t="shared" ref="EW151:EW160" si="434">DF151/CD151</f>
        <v>#DIV/0!</v>
      </c>
      <c r="EX151" s="16" t="e">
        <f t="shared" ref="EX151:EX161" si="435">DG151/CD151</f>
        <v>#DIV/0!</v>
      </c>
      <c r="EY151" s="16" t="e">
        <f t="shared" ref="EY151:EY161" si="436">DH151/CD151</f>
        <v>#DIV/0!</v>
      </c>
      <c r="EZ151" s="16" t="e">
        <f t="shared" ref="EZ151:EZ156" si="437">+DI151/CE151</f>
        <v>#DIV/0!</v>
      </c>
      <c r="FA151" s="21" t="e">
        <f t="shared" ref="FA151:FA156" si="438">+DJ151/CE151</f>
        <v>#DIV/0!</v>
      </c>
      <c r="FB151" s="16" t="e">
        <f t="shared" ref="FB151:FE156" si="439">+DK151/CE151</f>
        <v>#DIV/0!</v>
      </c>
      <c r="FC151" s="16" t="e">
        <f t="shared" si="439"/>
        <v>#DIV/0!</v>
      </c>
      <c r="FD151" s="16">
        <f t="shared" si="439"/>
        <v>0.75247187500000001</v>
      </c>
      <c r="FE151" s="16" t="e">
        <f t="shared" si="439"/>
        <v>#DIV/0!</v>
      </c>
      <c r="FF151" s="16" t="e">
        <f t="shared" ref="FF151:FF156" si="440">+DO151/CH151</f>
        <v>#DIV/0!</v>
      </c>
      <c r="FG151" s="16" t="e">
        <f t="shared" ref="FG151:FH156" si="441">+DP151/CH151</f>
        <v>#DIV/0!</v>
      </c>
      <c r="FH151" s="16" t="e">
        <f t="shared" si="441"/>
        <v>#DIV/0!</v>
      </c>
      <c r="FI151" s="16" t="e">
        <f t="shared" ref="FI151:FI156" si="442">+DR151/CI151</f>
        <v>#DIV/0!</v>
      </c>
      <c r="FJ151" s="16" t="e">
        <f t="shared" ref="FJ151:FK156" si="443">+DS151/CI151</f>
        <v>#DIV/0!</v>
      </c>
      <c r="FK151" s="16" t="e">
        <f t="shared" si="443"/>
        <v>#DIV/0!</v>
      </c>
      <c r="FL151" s="16" t="e">
        <f t="shared" ref="FL151:FL156" si="444">+DU151/CJ151</f>
        <v>#DIV/0!</v>
      </c>
      <c r="FM151" s="16" t="e">
        <f t="shared" ref="FM151:FO156" si="445">+DV151/CJ151</f>
        <v>#DIV/0!</v>
      </c>
      <c r="FN151" s="16" t="e">
        <f t="shared" si="445"/>
        <v>#DIV/0!</v>
      </c>
      <c r="FO151" s="16" t="e">
        <f t="shared" si="445"/>
        <v>#DIV/0!</v>
      </c>
      <c r="FP151" s="16" t="e">
        <f t="shared" ref="FP151:FP156" si="446">+DY151/CL151</f>
        <v>#DIV/0!</v>
      </c>
      <c r="FQ151" s="16" t="e">
        <f t="shared" ref="FQ151:FQ156" si="447">+DZ151/CL151</f>
        <v>#DIV/0!</v>
      </c>
      <c r="FR151" s="17">
        <f t="shared" si="393"/>
        <v>0</v>
      </c>
      <c r="FS151" s="17">
        <f t="shared" si="394"/>
        <v>0</v>
      </c>
      <c r="FT151" s="17">
        <f t="shared" si="395"/>
        <v>0</v>
      </c>
      <c r="FU151" s="18">
        <f t="shared" si="396"/>
        <v>0</v>
      </c>
      <c r="FV151" s="18">
        <f t="shared" si="397"/>
        <v>0</v>
      </c>
      <c r="FW151" s="18">
        <f t="shared" si="398"/>
        <v>0</v>
      </c>
      <c r="FX151" s="18">
        <f t="shared" si="399"/>
        <v>0</v>
      </c>
      <c r="FY151" s="18">
        <f t="shared" si="400"/>
        <v>0</v>
      </c>
      <c r="FZ151" s="19"/>
      <c r="GA151" s="36" t="s">
        <v>515</v>
      </c>
      <c r="GB151" s="36"/>
      <c r="GC151" s="37"/>
    </row>
    <row r="152" spans="1:185" hidden="1" x14ac:dyDescent="0.25">
      <c r="A152" s="8" t="s">
        <v>1311</v>
      </c>
      <c r="B152" s="8" t="s">
        <v>741</v>
      </c>
      <c r="C152" s="9" t="s">
        <v>742</v>
      </c>
      <c r="D152" s="10" t="s">
        <v>515</v>
      </c>
      <c r="E152" s="9" t="s">
        <v>193</v>
      </c>
      <c r="F152" s="9" t="s">
        <v>506</v>
      </c>
      <c r="G152" s="9" t="s">
        <v>475</v>
      </c>
      <c r="H152" s="11">
        <v>3.5000000000000003E-2</v>
      </c>
      <c r="I152" s="11"/>
      <c r="J152" s="11">
        <v>0.01</v>
      </c>
      <c r="K152" s="11">
        <v>0.01</v>
      </c>
      <c r="L152" s="11">
        <v>5.0000000000000001E-3</v>
      </c>
      <c r="M152" s="11">
        <v>5.0000000000000001E-3</v>
      </c>
      <c r="N152" s="11"/>
      <c r="O152" s="12">
        <f t="shared" si="352"/>
        <v>0</v>
      </c>
      <c r="P152" s="12">
        <f t="shared" si="407"/>
        <v>0</v>
      </c>
      <c r="Q152" s="12">
        <f t="shared" si="353"/>
        <v>0</v>
      </c>
      <c r="R152" s="12">
        <f t="shared" si="303"/>
        <v>0</v>
      </c>
      <c r="S152" s="12">
        <f t="shared" si="354"/>
        <v>0</v>
      </c>
      <c r="T152" s="12">
        <f t="shared" si="408"/>
        <v>0</v>
      </c>
      <c r="U152" s="12">
        <f t="shared" si="355"/>
        <v>292974</v>
      </c>
      <c r="V152" s="12">
        <f t="shared" si="409"/>
        <v>292974</v>
      </c>
      <c r="W152" s="12">
        <f t="shared" si="401"/>
        <v>0</v>
      </c>
      <c r="X152" s="12">
        <f t="shared" si="356"/>
        <v>0</v>
      </c>
      <c r="Y152" s="12">
        <f t="shared" si="410"/>
        <v>0</v>
      </c>
      <c r="Z152" s="12">
        <f t="shared" si="411"/>
        <v>0</v>
      </c>
      <c r="AA152" s="12">
        <f t="shared" si="412"/>
        <v>0</v>
      </c>
      <c r="AB152" s="12">
        <f t="shared" si="309"/>
        <v>0</v>
      </c>
      <c r="AC152" s="12"/>
      <c r="AD152" s="12"/>
      <c r="AE152" s="12"/>
      <c r="AF152" s="12" t="e">
        <f t="shared" si="357"/>
        <v>#DIV/0!</v>
      </c>
      <c r="AG152" s="12" t="e">
        <f t="shared" si="358"/>
        <v>#DIV/0!</v>
      </c>
      <c r="AH152" s="12">
        <f t="shared" si="359"/>
        <v>0</v>
      </c>
      <c r="AI152" s="12"/>
      <c r="AJ152" s="12"/>
      <c r="AK152" s="12"/>
      <c r="AL152" s="12" t="e">
        <f t="shared" si="360"/>
        <v>#DIV/0!</v>
      </c>
      <c r="AM152" s="12" t="e">
        <f t="shared" si="361"/>
        <v>#DIV/0!</v>
      </c>
      <c r="AN152" s="12">
        <f t="shared" si="362"/>
        <v>0</v>
      </c>
      <c r="AO152" s="12"/>
      <c r="AP152" s="12"/>
      <c r="AQ152" s="12"/>
      <c r="AR152" s="12" t="e">
        <f t="shared" si="363"/>
        <v>#DIV/0!</v>
      </c>
      <c r="AS152" s="12" t="e">
        <f t="shared" si="364"/>
        <v>#DIV/0!</v>
      </c>
      <c r="AT152" s="12" t="e">
        <f t="shared" si="365"/>
        <v>#DIV/0!</v>
      </c>
      <c r="AU152" s="12" t="e">
        <f t="shared" si="366"/>
        <v>#DIV/0!</v>
      </c>
      <c r="AV152" s="12">
        <f t="shared" si="367"/>
        <v>0</v>
      </c>
      <c r="AW152" s="12"/>
      <c r="AX152" s="12" t="e">
        <f t="shared" si="368"/>
        <v>#DIV/0!</v>
      </c>
      <c r="AY152" s="12" t="e">
        <f t="shared" si="369"/>
        <v>#DIV/0!</v>
      </c>
      <c r="AZ152" s="12" t="e">
        <f t="shared" si="370"/>
        <v>#DIV/0!</v>
      </c>
      <c r="BA152" s="12"/>
      <c r="BB152" s="12" t="e">
        <f t="shared" si="371"/>
        <v>#DIV/0!</v>
      </c>
      <c r="BC152" s="12" t="e">
        <f t="shared" si="372"/>
        <v>#DIV/0!</v>
      </c>
      <c r="BD152" s="12" t="e">
        <f t="shared" si="373"/>
        <v>#DIV/0!</v>
      </c>
      <c r="BE152" s="12"/>
      <c r="BF152" s="12" t="e">
        <f t="shared" si="374"/>
        <v>#DIV/0!</v>
      </c>
      <c r="BG152" s="12" t="e">
        <f t="shared" si="375"/>
        <v>#DIV/0!</v>
      </c>
      <c r="BH152" s="12" t="e">
        <f t="shared" si="376"/>
        <v>#DIV/0!</v>
      </c>
      <c r="BI152" s="12" t="e">
        <f t="shared" si="377"/>
        <v>#DIV/0!</v>
      </c>
      <c r="BJ152" s="12"/>
      <c r="BK152" s="12" t="e">
        <f t="shared" si="378"/>
        <v>#DIV/0!</v>
      </c>
      <c r="BL152" s="12" t="e">
        <f t="shared" si="379"/>
        <v>#DIV/0!</v>
      </c>
      <c r="BM152" s="12" t="e">
        <f t="shared" si="380"/>
        <v>#DIV/0!</v>
      </c>
      <c r="BN152" s="12"/>
      <c r="BO152" s="12">
        <f t="shared" si="381"/>
        <v>0</v>
      </c>
      <c r="BP152" s="12">
        <f t="shared" si="382"/>
        <v>0</v>
      </c>
      <c r="BQ152" s="12">
        <f t="shared" si="383"/>
        <v>0</v>
      </c>
      <c r="BR152" s="12"/>
      <c r="BS152" s="12">
        <f t="shared" si="384"/>
        <v>0</v>
      </c>
      <c r="BT152" s="12">
        <f t="shared" si="385"/>
        <v>0</v>
      </c>
      <c r="BU152" s="12">
        <f t="shared" si="386"/>
        <v>0</v>
      </c>
      <c r="BV152" s="12">
        <f t="shared" si="387"/>
        <v>0</v>
      </c>
      <c r="BW152" s="12">
        <f t="shared" si="388"/>
        <v>0</v>
      </c>
      <c r="BX152" s="12"/>
      <c r="BY152" s="12">
        <v>40000000</v>
      </c>
      <c r="BZ152" s="12">
        <v>30000000</v>
      </c>
      <c r="CA152" s="12">
        <f>SUMIFS('[1]TIẾN ĐỘ %'!$M$6:$M$1034,'[1]TIẾN ĐỘ %'!$G$6:$G$1034,$A152,'[1]TIẾN ĐỘ %'!$F$6:$F$1034,$E152)</f>
        <v>40000000</v>
      </c>
      <c r="CB152" s="12">
        <f t="shared" si="389"/>
        <v>110000000</v>
      </c>
      <c r="CC152" s="12"/>
      <c r="CD152" s="12"/>
      <c r="CE152" s="12"/>
      <c r="CF152" s="12">
        <f t="shared" si="429"/>
        <v>0</v>
      </c>
      <c r="CG152" s="12">
        <f t="shared" si="430"/>
        <v>110000000</v>
      </c>
      <c r="CH152" s="12"/>
      <c r="CI152" s="14"/>
      <c r="CJ152" s="12"/>
      <c r="CK152" s="12">
        <f t="shared" si="425"/>
        <v>0</v>
      </c>
      <c r="CL152" s="12"/>
      <c r="CM152" s="12"/>
      <c r="CN152" s="12"/>
      <c r="CO152" s="12">
        <f t="shared" si="319"/>
        <v>0</v>
      </c>
      <c r="CP152" s="12">
        <f t="shared" si="320"/>
        <v>0</v>
      </c>
      <c r="CQ152" s="12"/>
      <c r="CR152" s="12">
        <v>0</v>
      </c>
      <c r="CS152" s="12">
        <v>18360000</v>
      </c>
      <c r="CT152" s="12">
        <v>18360000</v>
      </c>
      <c r="CU152" s="12">
        <v>0</v>
      </c>
      <c r="CV152" s="12">
        <v>30360000</v>
      </c>
      <c r="CW152" s="12">
        <v>0</v>
      </c>
      <c r="CX152" s="12">
        <v>30360000</v>
      </c>
      <c r="CY152" s="12">
        <f>SUMIFS('[1]DATA THÔ IN'!$P$4:$P$12031,'[1]DATA THÔ IN'!$H$4:$H$12031,$A152,'[1]DATA THÔ IN'!$AC$4:$AC$12031,$E152,'[1]DATA THÔ IN'!$AH$4:$AH$12031,"Tiến độ 1")</f>
        <v>0</v>
      </c>
      <c r="CZ152" s="12">
        <f>SUMIFS('[1]DATA THÔ IN'!$P$4:$P$12031,'[1]DATA THÔ IN'!$H$4:$H$12031,$A152,'[1]DATA THÔ IN'!$AC$4:$AC$12031,$E152,'[1]DATA THÔ IN'!$AH$4:$AH$12031,"Tiến độ 2")</f>
        <v>0</v>
      </c>
      <c r="DA152" s="12">
        <f>SUMIFS('[1]TIẾN ĐỘ %'!$N$6:$N$1034,'[1]TIẾN ĐỘ %'!$G$6:$G$1034,A152,'[1]TIẾN ĐỘ %'!$F$6:$F$1034,$E152)</f>
        <v>0</v>
      </c>
      <c r="DB152" s="12">
        <f t="shared" si="402"/>
        <v>48720000</v>
      </c>
      <c r="DC152" s="12"/>
      <c r="DD152" s="12"/>
      <c r="DE152" s="12"/>
      <c r="DF152" s="12"/>
      <c r="DG152" s="12"/>
      <c r="DH152" s="12"/>
      <c r="DI152" s="12"/>
      <c r="DJ152" s="12"/>
      <c r="DK152" s="12"/>
      <c r="DL152" s="12">
        <f t="shared" si="426"/>
        <v>0</v>
      </c>
      <c r="DM152" s="12">
        <f t="shared" si="427"/>
        <v>48720000</v>
      </c>
      <c r="DN152" s="12"/>
      <c r="DO152" s="12"/>
      <c r="DP152" s="13"/>
      <c r="DQ152" s="12"/>
      <c r="DR152" s="12"/>
      <c r="DS152" s="13"/>
      <c r="DT152" s="12"/>
      <c r="DU152" s="12"/>
      <c r="DV152" s="12"/>
      <c r="DW152" s="12">
        <f t="shared" si="428"/>
        <v>0</v>
      </c>
      <c r="DX152" s="12"/>
      <c r="DY152" s="12"/>
      <c r="DZ152" s="12"/>
      <c r="EA152" s="12"/>
      <c r="EB152" s="12"/>
      <c r="EC152" s="12"/>
      <c r="ED152" s="12"/>
      <c r="EE152" s="12"/>
      <c r="EF152" s="12"/>
      <c r="EG152" s="12">
        <f t="shared" si="321"/>
        <v>0</v>
      </c>
      <c r="EH152" s="12">
        <f t="shared" si="322"/>
        <v>0</v>
      </c>
      <c r="EI152" s="12"/>
      <c r="EJ152" s="15">
        <f t="shared" si="390"/>
        <v>0</v>
      </c>
      <c r="EK152" s="15">
        <f t="shared" si="391"/>
        <v>0.45900000000000002</v>
      </c>
      <c r="EL152" s="15">
        <f t="shared" si="392"/>
        <v>0.45900000000000002</v>
      </c>
      <c r="EM152" s="16">
        <f t="shared" si="422"/>
        <v>0</v>
      </c>
      <c r="EN152" s="16">
        <f t="shared" si="423"/>
        <v>1.012</v>
      </c>
      <c r="EO152" s="16">
        <f t="shared" si="424"/>
        <v>1.012</v>
      </c>
      <c r="EP152" s="16">
        <f t="shared" si="403"/>
        <v>0</v>
      </c>
      <c r="EQ152" s="16">
        <f t="shared" si="404"/>
        <v>0</v>
      </c>
      <c r="ER152" s="16">
        <f t="shared" si="405"/>
        <v>0</v>
      </c>
      <c r="ES152" s="16">
        <f t="shared" si="406"/>
        <v>0.44290909090909092</v>
      </c>
      <c r="ET152" s="16" t="e">
        <f t="shared" si="431"/>
        <v>#DIV/0!</v>
      </c>
      <c r="EU152" s="16" t="e">
        <f t="shared" si="432"/>
        <v>#DIV/0!</v>
      </c>
      <c r="EV152" s="16" t="e">
        <f t="shared" si="433"/>
        <v>#DIV/0!</v>
      </c>
      <c r="EW152" s="16" t="e">
        <f t="shared" si="434"/>
        <v>#DIV/0!</v>
      </c>
      <c r="EX152" s="16" t="e">
        <f t="shared" si="435"/>
        <v>#DIV/0!</v>
      </c>
      <c r="EY152" s="16" t="e">
        <f t="shared" si="436"/>
        <v>#DIV/0!</v>
      </c>
      <c r="EZ152" s="16" t="e">
        <f t="shared" si="437"/>
        <v>#DIV/0!</v>
      </c>
      <c r="FA152" s="16" t="e">
        <f t="shared" si="438"/>
        <v>#DIV/0!</v>
      </c>
      <c r="FB152" s="16" t="e">
        <f t="shared" si="439"/>
        <v>#DIV/0!</v>
      </c>
      <c r="FC152" s="16" t="e">
        <f t="shared" si="439"/>
        <v>#DIV/0!</v>
      </c>
      <c r="FD152" s="16">
        <f t="shared" si="439"/>
        <v>0.44290909090909092</v>
      </c>
      <c r="FE152" s="16" t="e">
        <f t="shared" si="439"/>
        <v>#DIV/0!</v>
      </c>
      <c r="FF152" s="16" t="e">
        <f t="shared" si="440"/>
        <v>#DIV/0!</v>
      </c>
      <c r="FG152" s="16" t="e">
        <f t="shared" si="441"/>
        <v>#DIV/0!</v>
      </c>
      <c r="FH152" s="16" t="e">
        <f t="shared" si="441"/>
        <v>#DIV/0!</v>
      </c>
      <c r="FI152" s="16" t="e">
        <f t="shared" si="442"/>
        <v>#DIV/0!</v>
      </c>
      <c r="FJ152" s="16" t="e">
        <f t="shared" si="443"/>
        <v>#DIV/0!</v>
      </c>
      <c r="FK152" s="16" t="e">
        <f t="shared" si="443"/>
        <v>#DIV/0!</v>
      </c>
      <c r="FL152" s="16" t="e">
        <f t="shared" si="444"/>
        <v>#DIV/0!</v>
      </c>
      <c r="FM152" s="16" t="e">
        <f t="shared" si="445"/>
        <v>#DIV/0!</v>
      </c>
      <c r="FN152" s="16" t="e">
        <f t="shared" si="445"/>
        <v>#DIV/0!</v>
      </c>
      <c r="FO152" s="16" t="e">
        <f t="shared" si="445"/>
        <v>#DIV/0!</v>
      </c>
      <c r="FP152" s="16" t="e">
        <f t="shared" si="446"/>
        <v>#DIV/0!</v>
      </c>
      <c r="FQ152" s="16" t="e">
        <f t="shared" si="447"/>
        <v>#DIV/0!</v>
      </c>
      <c r="FR152" s="17">
        <f t="shared" si="393"/>
        <v>0</v>
      </c>
      <c r="FS152" s="17">
        <f t="shared" si="394"/>
        <v>0</v>
      </c>
      <c r="FT152" s="17">
        <f t="shared" si="395"/>
        <v>0</v>
      </c>
      <c r="FU152" s="18">
        <f t="shared" si="396"/>
        <v>0</v>
      </c>
      <c r="FV152" s="18">
        <f t="shared" si="397"/>
        <v>0</v>
      </c>
      <c r="FW152" s="18">
        <f t="shared" si="398"/>
        <v>0</v>
      </c>
      <c r="FX152" s="18">
        <f t="shared" si="399"/>
        <v>0</v>
      </c>
      <c r="FY152" s="18">
        <f t="shared" si="400"/>
        <v>0</v>
      </c>
      <c r="FZ152" s="19"/>
      <c r="GA152" s="36" t="s">
        <v>515</v>
      </c>
      <c r="GB152" s="36"/>
      <c r="GC152" s="37"/>
    </row>
    <row r="153" spans="1:185" hidden="1" x14ac:dyDescent="0.25">
      <c r="A153" s="8" t="s">
        <v>1312</v>
      </c>
      <c r="B153" s="8" t="s">
        <v>743</v>
      </c>
      <c r="C153" s="9" t="s">
        <v>744</v>
      </c>
      <c r="D153" s="10" t="s">
        <v>1390</v>
      </c>
      <c r="E153" s="9" t="s">
        <v>193</v>
      </c>
      <c r="F153" s="9" t="s">
        <v>505</v>
      </c>
      <c r="G153" s="9" t="s">
        <v>475</v>
      </c>
      <c r="H153" s="11">
        <v>3.5000000000000003E-2</v>
      </c>
      <c r="I153" s="11"/>
      <c r="J153" s="11">
        <v>0.01</v>
      </c>
      <c r="K153" s="11">
        <v>0.01</v>
      </c>
      <c r="L153" s="11">
        <v>5.0000000000000001E-3</v>
      </c>
      <c r="M153" s="11">
        <v>5.0000000000000001E-3</v>
      </c>
      <c r="N153" s="11"/>
      <c r="O153" s="12">
        <f t="shared" si="352"/>
        <v>0</v>
      </c>
      <c r="P153" s="12">
        <f t="shared" si="407"/>
        <v>805147.75</v>
      </c>
      <c r="Q153" s="12">
        <f t="shared" si="353"/>
        <v>1129638.6499999999</v>
      </c>
      <c r="R153" s="12">
        <f t="shared" si="303"/>
        <v>1934786.4000000001</v>
      </c>
      <c r="S153" s="12">
        <f t="shared" si="354"/>
        <v>0</v>
      </c>
      <c r="T153" s="12">
        <f t="shared" si="408"/>
        <v>916557</v>
      </c>
      <c r="U153" s="12">
        <f t="shared" si="355"/>
        <v>0</v>
      </c>
      <c r="V153" s="12">
        <f t="shared" si="409"/>
        <v>0</v>
      </c>
      <c r="W153" s="12">
        <f t="shared" si="401"/>
        <v>949800</v>
      </c>
      <c r="X153" s="12">
        <f t="shared" si="356"/>
        <v>0</v>
      </c>
      <c r="Y153" s="12">
        <f t="shared" si="410"/>
        <v>634294.5</v>
      </c>
      <c r="Z153" s="12">
        <f t="shared" si="411"/>
        <v>291526.5</v>
      </c>
      <c r="AA153" s="12">
        <f t="shared" si="412"/>
        <v>925821</v>
      </c>
      <c r="AB153" s="12">
        <f t="shared" si="309"/>
        <v>1888582.2</v>
      </c>
      <c r="AC153" s="12"/>
      <c r="AD153" s="12"/>
      <c r="AE153" s="12"/>
      <c r="AF153" s="12" t="e">
        <f t="shared" si="357"/>
        <v>#DIV/0!</v>
      </c>
      <c r="AG153" s="12" t="e">
        <f t="shared" si="358"/>
        <v>#DIV/0!</v>
      </c>
      <c r="AH153" s="12">
        <f t="shared" si="359"/>
        <v>0</v>
      </c>
      <c r="AI153" s="12"/>
      <c r="AJ153" s="12"/>
      <c r="AK153" s="12"/>
      <c r="AL153" s="12" t="e">
        <f t="shared" si="360"/>
        <v>#DIV/0!</v>
      </c>
      <c r="AM153" s="12" t="e">
        <f t="shared" si="361"/>
        <v>#DIV/0!</v>
      </c>
      <c r="AN153" s="12">
        <f t="shared" si="362"/>
        <v>0</v>
      </c>
      <c r="AO153" s="12"/>
      <c r="AP153" s="12"/>
      <c r="AQ153" s="12"/>
      <c r="AR153" s="12" t="e">
        <f t="shared" si="363"/>
        <v>#DIV/0!</v>
      </c>
      <c r="AS153" s="12" t="e">
        <f t="shared" si="364"/>
        <v>#DIV/0!</v>
      </c>
      <c r="AT153" s="12" t="e">
        <f t="shared" si="365"/>
        <v>#DIV/0!</v>
      </c>
      <c r="AU153" s="12" t="e">
        <f t="shared" si="366"/>
        <v>#DIV/0!</v>
      </c>
      <c r="AV153" s="12">
        <f t="shared" si="367"/>
        <v>1888582.2</v>
      </c>
      <c r="AW153" s="12"/>
      <c r="AX153" s="12" t="e">
        <f t="shared" si="368"/>
        <v>#DIV/0!</v>
      </c>
      <c r="AY153" s="12" t="e">
        <f t="shared" si="369"/>
        <v>#DIV/0!</v>
      </c>
      <c r="AZ153" s="12" t="e">
        <f t="shared" si="370"/>
        <v>#DIV/0!</v>
      </c>
      <c r="BA153" s="12"/>
      <c r="BB153" s="12" t="e">
        <f t="shared" si="371"/>
        <v>#DIV/0!</v>
      </c>
      <c r="BC153" s="12" t="e">
        <f t="shared" si="372"/>
        <v>#DIV/0!</v>
      </c>
      <c r="BD153" s="12" t="e">
        <f t="shared" si="373"/>
        <v>#DIV/0!</v>
      </c>
      <c r="BE153" s="12"/>
      <c r="BF153" s="12" t="e">
        <f t="shared" si="374"/>
        <v>#DIV/0!</v>
      </c>
      <c r="BG153" s="12" t="e">
        <f t="shared" si="375"/>
        <v>#DIV/0!</v>
      </c>
      <c r="BH153" s="12" t="e">
        <f t="shared" si="376"/>
        <v>#DIV/0!</v>
      </c>
      <c r="BI153" s="12" t="e">
        <f t="shared" si="377"/>
        <v>#DIV/0!</v>
      </c>
      <c r="BJ153" s="12"/>
      <c r="BK153" s="12" t="e">
        <f t="shared" si="378"/>
        <v>#DIV/0!</v>
      </c>
      <c r="BL153" s="12" t="e">
        <f t="shared" si="379"/>
        <v>#DIV/0!</v>
      </c>
      <c r="BM153" s="12" t="e">
        <f t="shared" si="380"/>
        <v>#DIV/0!</v>
      </c>
      <c r="BN153" s="12"/>
      <c r="BO153" s="12">
        <f t="shared" si="381"/>
        <v>0</v>
      </c>
      <c r="BP153" s="12">
        <f t="shared" si="382"/>
        <v>0</v>
      </c>
      <c r="BQ153" s="12">
        <f t="shared" si="383"/>
        <v>0</v>
      </c>
      <c r="BR153" s="12"/>
      <c r="BS153" s="12">
        <f t="shared" si="384"/>
        <v>0</v>
      </c>
      <c r="BT153" s="12">
        <f t="shared" si="385"/>
        <v>0</v>
      </c>
      <c r="BU153" s="12">
        <f t="shared" si="386"/>
        <v>0</v>
      </c>
      <c r="BV153" s="12">
        <f t="shared" si="387"/>
        <v>0</v>
      </c>
      <c r="BW153" s="12">
        <f t="shared" si="388"/>
        <v>0</v>
      </c>
      <c r="BX153" s="12"/>
      <c r="BY153" s="12">
        <v>120000000</v>
      </c>
      <c r="BZ153" s="12">
        <v>100000000</v>
      </c>
      <c r="CA153" s="12">
        <f>SUMIFS('[1]TIẾN ĐỘ %'!$M$6:$M$1034,'[1]TIẾN ĐỘ %'!$G$6:$G$1034,$A153,'[1]TIẾN ĐỘ %'!$F$6:$F$1034,$E153)</f>
        <v>95000000</v>
      </c>
      <c r="CB153" s="12">
        <f t="shared" si="389"/>
        <v>315000000</v>
      </c>
      <c r="CC153" s="12"/>
      <c r="CD153" s="12"/>
      <c r="CE153" s="12"/>
      <c r="CF153" s="12">
        <f t="shared" si="429"/>
        <v>0</v>
      </c>
      <c r="CG153" s="12">
        <f t="shared" si="430"/>
        <v>315000000</v>
      </c>
      <c r="CH153" s="12"/>
      <c r="CI153" s="14"/>
      <c r="CJ153" s="12"/>
      <c r="CK153" s="12">
        <f t="shared" si="425"/>
        <v>0</v>
      </c>
      <c r="CL153" s="12"/>
      <c r="CM153" s="12"/>
      <c r="CN153" s="12"/>
      <c r="CO153" s="12">
        <f t="shared" si="319"/>
        <v>0</v>
      </c>
      <c r="CP153" s="12">
        <f t="shared" si="320"/>
        <v>0</v>
      </c>
      <c r="CQ153" s="12"/>
      <c r="CR153" s="12">
        <v>83435000</v>
      </c>
      <c r="CS153" s="12">
        <v>117061000</v>
      </c>
      <c r="CT153" s="12">
        <v>200496000</v>
      </c>
      <c r="CU153" s="12">
        <v>94980000</v>
      </c>
      <c r="CV153" s="12">
        <v>0</v>
      </c>
      <c r="CW153" s="12">
        <v>94980000</v>
      </c>
      <c r="CX153" s="12">
        <v>94980000</v>
      </c>
      <c r="CY153" s="12">
        <f>SUMIFS('[1]DATA THÔ IN'!$P$4:$P$12031,'[1]DATA THÔ IN'!$H$4:$H$12031,$A153,'[1]DATA THÔ IN'!$AC$4:$AC$12031,$E153,'[1]DATA THÔ IN'!$AH$4:$AH$12031,"Tiến độ 1")</f>
        <v>65730000</v>
      </c>
      <c r="CZ153" s="12">
        <f>SUMIFS('[1]DATA THÔ IN'!$P$4:$P$12031,'[1]DATA THÔ IN'!$H$4:$H$12031,$A153,'[1]DATA THÔ IN'!$AC$4:$AC$12031,$E153,'[1]DATA THÔ IN'!$AH$4:$AH$12031,"Tiến độ 2")</f>
        <v>30210000</v>
      </c>
      <c r="DA153" s="12">
        <f>SUMIFS('[1]TIẾN ĐỘ %'!$N$6:$N$1034,'[1]TIẾN ĐỘ %'!$G$6:$G$1034,A153,'[1]TIẾN ĐỘ %'!$F$6:$F$1034,$E153)</f>
        <v>95940000</v>
      </c>
      <c r="DB153" s="12">
        <f t="shared" si="402"/>
        <v>391416000</v>
      </c>
      <c r="DC153" s="12"/>
      <c r="DD153" s="12"/>
      <c r="DE153" s="12"/>
      <c r="DF153" s="12"/>
      <c r="DG153" s="12"/>
      <c r="DH153" s="12"/>
      <c r="DI153" s="12"/>
      <c r="DJ153" s="12"/>
      <c r="DK153" s="12"/>
      <c r="DL153" s="12">
        <f t="shared" si="426"/>
        <v>0</v>
      </c>
      <c r="DM153" s="12">
        <f t="shared" si="427"/>
        <v>391416000</v>
      </c>
      <c r="DN153" s="12"/>
      <c r="DO153" s="12"/>
      <c r="DP153" s="13"/>
      <c r="DQ153" s="12"/>
      <c r="DR153" s="12"/>
      <c r="DS153" s="13"/>
      <c r="DT153" s="12"/>
      <c r="DU153" s="12"/>
      <c r="DV153" s="12"/>
      <c r="DW153" s="12">
        <f t="shared" si="428"/>
        <v>0</v>
      </c>
      <c r="DX153" s="12"/>
      <c r="DY153" s="12"/>
      <c r="DZ153" s="12"/>
      <c r="EA153" s="12"/>
      <c r="EB153" s="12"/>
      <c r="EC153" s="12"/>
      <c r="ED153" s="12"/>
      <c r="EE153" s="12"/>
      <c r="EF153" s="12"/>
      <c r="EG153" s="12">
        <f t="shared" si="321"/>
        <v>0</v>
      </c>
      <c r="EH153" s="12">
        <f t="shared" si="322"/>
        <v>0</v>
      </c>
      <c r="EI153" s="12"/>
      <c r="EJ153" s="15">
        <f t="shared" si="390"/>
        <v>0.69529166666666664</v>
      </c>
      <c r="EK153" s="15">
        <f t="shared" si="391"/>
        <v>0.97550833333333331</v>
      </c>
      <c r="EL153" s="15">
        <f t="shared" si="392"/>
        <v>1.6708000000000001</v>
      </c>
      <c r="EM153" s="16">
        <f t="shared" si="422"/>
        <v>0.94979999999999998</v>
      </c>
      <c r="EN153" s="16">
        <f t="shared" si="423"/>
        <v>0</v>
      </c>
      <c r="EO153" s="16">
        <f t="shared" si="424"/>
        <v>0.94979999999999998</v>
      </c>
      <c r="EP153" s="16">
        <f t="shared" si="403"/>
        <v>0.69189473684210523</v>
      </c>
      <c r="EQ153" s="16">
        <f t="shared" si="404"/>
        <v>0.318</v>
      </c>
      <c r="ER153" s="16">
        <f t="shared" si="405"/>
        <v>1.0098947368421052</v>
      </c>
      <c r="ES153" s="16">
        <f t="shared" si="406"/>
        <v>1.2425904761904762</v>
      </c>
      <c r="ET153" s="16" t="e">
        <f t="shared" si="431"/>
        <v>#DIV/0!</v>
      </c>
      <c r="EU153" s="16" t="e">
        <f t="shared" si="432"/>
        <v>#DIV/0!</v>
      </c>
      <c r="EV153" s="16" t="e">
        <f t="shared" si="433"/>
        <v>#DIV/0!</v>
      </c>
      <c r="EW153" s="16" t="e">
        <f t="shared" si="434"/>
        <v>#DIV/0!</v>
      </c>
      <c r="EX153" s="16" t="e">
        <f t="shared" si="435"/>
        <v>#DIV/0!</v>
      </c>
      <c r="EY153" s="16" t="e">
        <f t="shared" si="436"/>
        <v>#DIV/0!</v>
      </c>
      <c r="EZ153" s="16" t="e">
        <f t="shared" si="437"/>
        <v>#DIV/0!</v>
      </c>
      <c r="FA153" s="21" t="e">
        <f t="shared" si="438"/>
        <v>#DIV/0!</v>
      </c>
      <c r="FB153" s="16" t="e">
        <f t="shared" si="439"/>
        <v>#DIV/0!</v>
      </c>
      <c r="FC153" s="16" t="e">
        <f t="shared" si="439"/>
        <v>#DIV/0!</v>
      </c>
      <c r="FD153" s="16">
        <f t="shared" si="439"/>
        <v>1.2425904761904762</v>
      </c>
      <c r="FE153" s="16" t="e">
        <f t="shared" si="439"/>
        <v>#DIV/0!</v>
      </c>
      <c r="FF153" s="16" t="e">
        <f t="shared" si="440"/>
        <v>#DIV/0!</v>
      </c>
      <c r="FG153" s="16" t="e">
        <f t="shared" si="441"/>
        <v>#DIV/0!</v>
      </c>
      <c r="FH153" s="16" t="e">
        <f t="shared" si="441"/>
        <v>#DIV/0!</v>
      </c>
      <c r="FI153" s="16" t="e">
        <f t="shared" si="442"/>
        <v>#DIV/0!</v>
      </c>
      <c r="FJ153" s="16" t="e">
        <f t="shared" si="443"/>
        <v>#DIV/0!</v>
      </c>
      <c r="FK153" s="16" t="e">
        <f t="shared" si="443"/>
        <v>#DIV/0!</v>
      </c>
      <c r="FL153" s="16" t="e">
        <f t="shared" si="444"/>
        <v>#DIV/0!</v>
      </c>
      <c r="FM153" s="16" t="e">
        <f t="shared" si="445"/>
        <v>#DIV/0!</v>
      </c>
      <c r="FN153" s="16" t="e">
        <f t="shared" si="445"/>
        <v>#DIV/0!</v>
      </c>
      <c r="FO153" s="16" t="e">
        <f t="shared" si="445"/>
        <v>#DIV/0!</v>
      </c>
      <c r="FP153" s="16" t="e">
        <f t="shared" si="446"/>
        <v>#DIV/0!</v>
      </c>
      <c r="FQ153" s="16" t="e">
        <f t="shared" si="447"/>
        <v>#DIV/0!</v>
      </c>
      <c r="FR153" s="17">
        <f t="shared" si="393"/>
        <v>0</v>
      </c>
      <c r="FS153" s="17">
        <f t="shared" si="394"/>
        <v>0</v>
      </c>
      <c r="FT153" s="17">
        <f t="shared" si="395"/>
        <v>0</v>
      </c>
      <c r="FU153" s="18">
        <f t="shared" si="396"/>
        <v>0</v>
      </c>
      <c r="FV153" s="18">
        <f t="shared" si="397"/>
        <v>0</v>
      </c>
      <c r="FW153" s="18">
        <f t="shared" si="398"/>
        <v>0</v>
      </c>
      <c r="FX153" s="18">
        <f t="shared" si="399"/>
        <v>0</v>
      </c>
      <c r="FY153" s="18">
        <f t="shared" si="400"/>
        <v>0</v>
      </c>
      <c r="FZ153" s="19"/>
      <c r="GA153" s="36" t="s">
        <v>492</v>
      </c>
      <c r="GB153" s="36"/>
      <c r="GC153" s="37"/>
    </row>
    <row r="154" spans="1:185" hidden="1" x14ac:dyDescent="0.25">
      <c r="A154" s="8" t="s">
        <v>1307</v>
      </c>
      <c r="B154" s="8" t="s">
        <v>745</v>
      </c>
      <c r="C154" s="9" t="s">
        <v>746</v>
      </c>
      <c r="D154" s="10" t="s">
        <v>1390</v>
      </c>
      <c r="E154" s="9" t="s">
        <v>193</v>
      </c>
      <c r="F154" s="9" t="s">
        <v>505</v>
      </c>
      <c r="G154" s="9" t="s">
        <v>475</v>
      </c>
      <c r="H154" s="11">
        <v>3.5000000000000003E-2</v>
      </c>
      <c r="I154" s="11"/>
      <c r="J154" s="11">
        <v>0.01</v>
      </c>
      <c r="K154" s="11">
        <v>0.01</v>
      </c>
      <c r="L154" s="11">
        <v>5.0000000000000001E-3</v>
      </c>
      <c r="M154" s="11">
        <v>5.0000000000000001E-3</v>
      </c>
      <c r="N154" s="11"/>
      <c r="O154" s="12">
        <f t="shared" si="352"/>
        <v>0</v>
      </c>
      <c r="P154" s="12">
        <f t="shared" si="407"/>
        <v>0</v>
      </c>
      <c r="Q154" s="12">
        <f t="shared" si="353"/>
        <v>0</v>
      </c>
      <c r="R154" s="12">
        <f t="shared" si="303"/>
        <v>0</v>
      </c>
      <c r="S154" s="12">
        <f t="shared" si="354"/>
        <v>0</v>
      </c>
      <c r="T154" s="12">
        <f t="shared" si="408"/>
        <v>0</v>
      </c>
      <c r="U154" s="12">
        <f t="shared" si="355"/>
        <v>0</v>
      </c>
      <c r="V154" s="12">
        <f t="shared" si="409"/>
        <v>0</v>
      </c>
      <c r="W154" s="12">
        <f t="shared" si="401"/>
        <v>0</v>
      </c>
      <c r="X154" s="12">
        <f t="shared" si="356"/>
        <v>0</v>
      </c>
      <c r="Y154" s="12">
        <f t="shared" si="410"/>
        <v>0</v>
      </c>
      <c r="Z154" s="12">
        <f t="shared" si="411"/>
        <v>0</v>
      </c>
      <c r="AA154" s="12">
        <f t="shared" si="412"/>
        <v>0</v>
      </c>
      <c r="AB154" s="12">
        <f t="shared" si="309"/>
        <v>0</v>
      </c>
      <c r="AC154" s="12"/>
      <c r="AD154" s="12"/>
      <c r="AE154" s="12"/>
      <c r="AF154" s="12" t="e">
        <f t="shared" si="357"/>
        <v>#DIV/0!</v>
      </c>
      <c r="AG154" s="12" t="e">
        <f t="shared" si="358"/>
        <v>#DIV/0!</v>
      </c>
      <c r="AH154" s="12">
        <f t="shared" si="359"/>
        <v>0</v>
      </c>
      <c r="AI154" s="12"/>
      <c r="AJ154" s="12"/>
      <c r="AK154" s="12"/>
      <c r="AL154" s="12" t="e">
        <f t="shared" si="360"/>
        <v>#DIV/0!</v>
      </c>
      <c r="AM154" s="12" t="e">
        <f t="shared" si="361"/>
        <v>#DIV/0!</v>
      </c>
      <c r="AN154" s="12">
        <f t="shared" si="362"/>
        <v>0</v>
      </c>
      <c r="AO154" s="12"/>
      <c r="AP154" s="12"/>
      <c r="AQ154" s="12"/>
      <c r="AR154" s="12" t="e">
        <f t="shared" si="363"/>
        <v>#DIV/0!</v>
      </c>
      <c r="AS154" s="12" t="e">
        <f t="shared" si="364"/>
        <v>#DIV/0!</v>
      </c>
      <c r="AT154" s="12" t="e">
        <f t="shared" si="365"/>
        <v>#DIV/0!</v>
      </c>
      <c r="AU154" s="12" t="e">
        <f t="shared" si="366"/>
        <v>#DIV/0!</v>
      </c>
      <c r="AV154" s="12" t="e">
        <f t="shared" si="367"/>
        <v>#DIV/0!</v>
      </c>
      <c r="AW154" s="12"/>
      <c r="AX154" s="12" t="e">
        <f t="shared" si="368"/>
        <v>#DIV/0!</v>
      </c>
      <c r="AY154" s="12" t="e">
        <f t="shared" si="369"/>
        <v>#DIV/0!</v>
      </c>
      <c r="AZ154" s="12" t="e">
        <f t="shared" si="370"/>
        <v>#DIV/0!</v>
      </c>
      <c r="BA154" s="12"/>
      <c r="BB154" s="12" t="e">
        <f t="shared" si="371"/>
        <v>#DIV/0!</v>
      </c>
      <c r="BC154" s="12" t="e">
        <f t="shared" si="372"/>
        <v>#DIV/0!</v>
      </c>
      <c r="BD154" s="12" t="e">
        <f t="shared" si="373"/>
        <v>#DIV/0!</v>
      </c>
      <c r="BE154" s="12"/>
      <c r="BF154" s="12" t="e">
        <f t="shared" si="374"/>
        <v>#DIV/0!</v>
      </c>
      <c r="BG154" s="12" t="e">
        <f t="shared" si="375"/>
        <v>#DIV/0!</v>
      </c>
      <c r="BH154" s="12" t="e">
        <f t="shared" si="376"/>
        <v>#DIV/0!</v>
      </c>
      <c r="BI154" s="12" t="e">
        <f t="shared" si="377"/>
        <v>#DIV/0!</v>
      </c>
      <c r="BJ154" s="12"/>
      <c r="BK154" s="12" t="e">
        <f t="shared" si="378"/>
        <v>#DIV/0!</v>
      </c>
      <c r="BL154" s="12" t="e">
        <f t="shared" si="379"/>
        <v>#DIV/0!</v>
      </c>
      <c r="BM154" s="12" t="e">
        <f t="shared" si="380"/>
        <v>#DIV/0!</v>
      </c>
      <c r="BN154" s="12"/>
      <c r="BO154" s="12">
        <f t="shared" si="381"/>
        <v>0</v>
      </c>
      <c r="BP154" s="12">
        <f t="shared" si="382"/>
        <v>0</v>
      </c>
      <c r="BQ154" s="12">
        <f t="shared" si="383"/>
        <v>0</v>
      </c>
      <c r="BR154" s="12"/>
      <c r="BS154" s="12">
        <f t="shared" si="384"/>
        <v>0</v>
      </c>
      <c r="BT154" s="12">
        <f t="shared" si="385"/>
        <v>0</v>
      </c>
      <c r="BU154" s="12">
        <f t="shared" si="386"/>
        <v>0</v>
      </c>
      <c r="BV154" s="12">
        <f t="shared" si="387"/>
        <v>0</v>
      </c>
      <c r="BW154" s="12">
        <f t="shared" si="388"/>
        <v>0</v>
      </c>
      <c r="BX154" s="12"/>
      <c r="BY154" s="12">
        <v>0</v>
      </c>
      <c r="BZ154" s="12">
        <v>0</v>
      </c>
      <c r="CA154" s="12">
        <f>SUMIFS('[1]TIẾN ĐỘ %'!$M$6:$M$1034,'[1]TIẾN ĐỘ %'!$G$6:$G$1034,$A154,'[1]TIẾN ĐỘ %'!$F$6:$F$1034,$E154)</f>
        <v>0</v>
      </c>
      <c r="CB154" s="12">
        <f t="shared" si="389"/>
        <v>0</v>
      </c>
      <c r="CC154" s="12"/>
      <c r="CD154" s="12"/>
      <c r="CE154" s="12"/>
      <c r="CF154" s="12">
        <f t="shared" si="429"/>
        <v>0</v>
      </c>
      <c r="CG154" s="12">
        <f t="shared" si="430"/>
        <v>0</v>
      </c>
      <c r="CH154" s="12"/>
      <c r="CI154" s="12"/>
      <c r="CJ154" s="12"/>
      <c r="CK154" s="12">
        <f t="shared" si="425"/>
        <v>0</v>
      </c>
      <c r="CL154" s="12"/>
      <c r="CM154" s="12"/>
      <c r="CN154" s="12"/>
      <c r="CO154" s="12">
        <f t="shared" si="319"/>
        <v>0</v>
      </c>
      <c r="CP154" s="12">
        <f t="shared" si="320"/>
        <v>0</v>
      </c>
      <c r="CQ154" s="12"/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f>SUMIFS('[1]DATA THÔ IN'!$P$4:$P$12031,'[1]DATA THÔ IN'!$H$4:$H$12031,$A154,'[1]DATA THÔ IN'!$AC$4:$AC$12031,$E154,'[1]DATA THÔ IN'!$AH$4:$AH$12031,"Tiến độ 1")</f>
        <v>0</v>
      </c>
      <c r="CZ154" s="12">
        <f>SUMIFS('[1]DATA THÔ IN'!$P$4:$P$12031,'[1]DATA THÔ IN'!$H$4:$H$12031,$A154,'[1]DATA THÔ IN'!$AC$4:$AC$12031,$E154,'[1]DATA THÔ IN'!$AH$4:$AH$12031,"Tiến độ 2")</f>
        <v>0</v>
      </c>
      <c r="DA154" s="12">
        <f>SUMIFS('[1]TIẾN ĐỘ %'!$N$6:$N$1034,'[1]TIẾN ĐỘ %'!$G$6:$G$1034,A154,'[1]TIẾN ĐỘ %'!$F$6:$F$1034,$E154)</f>
        <v>0</v>
      </c>
      <c r="DB154" s="12">
        <f t="shared" si="402"/>
        <v>0</v>
      </c>
      <c r="DC154" s="12"/>
      <c r="DD154" s="12"/>
      <c r="DE154" s="12"/>
      <c r="DF154" s="12"/>
      <c r="DG154" s="12"/>
      <c r="DH154" s="12"/>
      <c r="DI154" s="12"/>
      <c r="DJ154" s="12"/>
      <c r="DK154" s="12"/>
      <c r="DL154" s="12">
        <f t="shared" si="426"/>
        <v>0</v>
      </c>
      <c r="DM154" s="12">
        <f t="shared" si="427"/>
        <v>0</v>
      </c>
      <c r="DN154" s="12"/>
      <c r="DO154" s="12"/>
      <c r="DP154" s="13"/>
      <c r="DQ154" s="12"/>
      <c r="DR154" s="12"/>
      <c r="DS154" s="13"/>
      <c r="DT154" s="12"/>
      <c r="DU154" s="12"/>
      <c r="DV154" s="12"/>
      <c r="DW154" s="12">
        <f t="shared" si="428"/>
        <v>0</v>
      </c>
      <c r="DX154" s="12"/>
      <c r="DY154" s="12"/>
      <c r="DZ154" s="12"/>
      <c r="EA154" s="12"/>
      <c r="EB154" s="12"/>
      <c r="EC154" s="12"/>
      <c r="ED154" s="12"/>
      <c r="EE154" s="12"/>
      <c r="EF154" s="12"/>
      <c r="EG154" s="12">
        <f t="shared" si="321"/>
        <v>0</v>
      </c>
      <c r="EH154" s="12">
        <f t="shared" si="322"/>
        <v>0</v>
      </c>
      <c r="EI154" s="12"/>
      <c r="EJ154" s="15">
        <f t="shared" si="390"/>
        <v>0</v>
      </c>
      <c r="EK154" s="15">
        <f t="shared" si="391"/>
        <v>0</v>
      </c>
      <c r="EL154" s="15">
        <f t="shared" si="392"/>
        <v>0</v>
      </c>
      <c r="EM154" s="16">
        <f t="shared" si="422"/>
        <v>0</v>
      </c>
      <c r="EN154" s="16">
        <f t="shared" si="423"/>
        <v>0</v>
      </c>
      <c r="EO154" s="16">
        <f t="shared" si="424"/>
        <v>0</v>
      </c>
      <c r="EP154" s="16">
        <f t="shared" si="403"/>
        <v>0</v>
      </c>
      <c r="EQ154" s="16">
        <f t="shared" si="404"/>
        <v>0</v>
      </c>
      <c r="ER154" s="16">
        <f t="shared" si="405"/>
        <v>0</v>
      </c>
      <c r="ES154" s="16">
        <f t="shared" si="406"/>
        <v>0</v>
      </c>
      <c r="ET154" s="16" t="e">
        <f t="shared" si="431"/>
        <v>#DIV/0!</v>
      </c>
      <c r="EU154" s="16" t="e">
        <f t="shared" si="432"/>
        <v>#DIV/0!</v>
      </c>
      <c r="EV154" s="16" t="e">
        <f t="shared" si="433"/>
        <v>#DIV/0!</v>
      </c>
      <c r="EW154" s="16" t="e">
        <f t="shared" si="434"/>
        <v>#DIV/0!</v>
      </c>
      <c r="EX154" s="16" t="e">
        <f t="shared" si="435"/>
        <v>#DIV/0!</v>
      </c>
      <c r="EY154" s="16" t="e">
        <f t="shared" si="436"/>
        <v>#DIV/0!</v>
      </c>
      <c r="EZ154" s="16" t="e">
        <f t="shared" si="437"/>
        <v>#DIV/0!</v>
      </c>
      <c r="FA154" s="16" t="e">
        <f t="shared" si="438"/>
        <v>#DIV/0!</v>
      </c>
      <c r="FB154" s="16" t="e">
        <f t="shared" si="439"/>
        <v>#DIV/0!</v>
      </c>
      <c r="FC154" s="16" t="e">
        <f t="shared" si="439"/>
        <v>#DIV/0!</v>
      </c>
      <c r="FD154" s="16" t="e">
        <f t="shared" si="439"/>
        <v>#DIV/0!</v>
      </c>
      <c r="FE154" s="16" t="e">
        <f t="shared" si="439"/>
        <v>#DIV/0!</v>
      </c>
      <c r="FF154" s="16" t="e">
        <f t="shared" si="440"/>
        <v>#DIV/0!</v>
      </c>
      <c r="FG154" s="16" t="e">
        <f t="shared" si="441"/>
        <v>#DIV/0!</v>
      </c>
      <c r="FH154" s="16" t="e">
        <f t="shared" si="441"/>
        <v>#DIV/0!</v>
      </c>
      <c r="FI154" s="16" t="e">
        <f t="shared" si="442"/>
        <v>#DIV/0!</v>
      </c>
      <c r="FJ154" s="16" t="e">
        <f t="shared" si="443"/>
        <v>#DIV/0!</v>
      </c>
      <c r="FK154" s="16" t="e">
        <f t="shared" si="443"/>
        <v>#DIV/0!</v>
      </c>
      <c r="FL154" s="16" t="e">
        <f t="shared" si="444"/>
        <v>#DIV/0!</v>
      </c>
      <c r="FM154" s="16" t="e">
        <f t="shared" si="445"/>
        <v>#DIV/0!</v>
      </c>
      <c r="FN154" s="16" t="e">
        <f t="shared" si="445"/>
        <v>#DIV/0!</v>
      </c>
      <c r="FO154" s="16" t="e">
        <f t="shared" si="445"/>
        <v>#DIV/0!</v>
      </c>
      <c r="FP154" s="16" t="e">
        <f t="shared" si="446"/>
        <v>#DIV/0!</v>
      </c>
      <c r="FQ154" s="16" t="e">
        <f t="shared" si="447"/>
        <v>#DIV/0!</v>
      </c>
      <c r="FR154" s="17">
        <f t="shared" si="393"/>
        <v>0</v>
      </c>
      <c r="FS154" s="17">
        <f t="shared" si="394"/>
        <v>0</v>
      </c>
      <c r="FT154" s="17">
        <f t="shared" si="395"/>
        <v>0</v>
      </c>
      <c r="FU154" s="18">
        <f t="shared" si="396"/>
        <v>0</v>
      </c>
      <c r="FV154" s="18">
        <f t="shared" si="397"/>
        <v>0</v>
      </c>
      <c r="FW154" s="18">
        <f t="shared" si="398"/>
        <v>0</v>
      </c>
      <c r="FX154" s="18">
        <f t="shared" si="399"/>
        <v>0</v>
      </c>
      <c r="FY154" s="18">
        <f t="shared" si="400"/>
        <v>0</v>
      </c>
      <c r="FZ154" s="19"/>
      <c r="GA154" s="36" t="e">
        <v>#N/A</v>
      </c>
      <c r="GB154" s="36"/>
      <c r="GC154" s="37"/>
    </row>
    <row r="155" spans="1:185" hidden="1" x14ac:dyDescent="0.25">
      <c r="A155" s="8" t="s">
        <v>1314</v>
      </c>
      <c r="B155" s="8" t="s">
        <v>749</v>
      </c>
      <c r="C155" s="9" t="s">
        <v>750</v>
      </c>
      <c r="D155" s="28" t="s">
        <v>1459</v>
      </c>
      <c r="E155" s="9" t="s">
        <v>193</v>
      </c>
      <c r="F155" s="9" t="s">
        <v>474</v>
      </c>
      <c r="G155" s="9" t="s">
        <v>475</v>
      </c>
      <c r="H155" s="11">
        <v>3.5000000000000003E-2</v>
      </c>
      <c r="I155" s="11"/>
      <c r="J155" s="11">
        <v>0.01</v>
      </c>
      <c r="K155" s="11">
        <v>0.01</v>
      </c>
      <c r="L155" s="11">
        <v>5.0000000000000001E-3</v>
      </c>
      <c r="M155" s="11">
        <v>5.0000000000000001E-3</v>
      </c>
      <c r="N155" s="11"/>
      <c r="O155" s="12">
        <f t="shared" si="352"/>
        <v>0</v>
      </c>
      <c r="P155" s="12">
        <f t="shared" si="407"/>
        <v>841962.5</v>
      </c>
      <c r="Q155" s="12">
        <f t="shared" si="353"/>
        <v>0</v>
      </c>
      <c r="R155" s="12">
        <f t="shared" si="303"/>
        <v>2410570</v>
      </c>
      <c r="S155" s="12">
        <f t="shared" si="354"/>
        <v>0</v>
      </c>
      <c r="T155" s="12">
        <f t="shared" si="408"/>
        <v>1004469</v>
      </c>
      <c r="U155" s="12">
        <f t="shared" si="355"/>
        <v>0</v>
      </c>
      <c r="V155" s="12">
        <f t="shared" si="409"/>
        <v>0</v>
      </c>
      <c r="W155" s="12">
        <f t="shared" si="401"/>
        <v>1040900</v>
      </c>
      <c r="X155" s="12">
        <f t="shared" si="356"/>
        <v>0</v>
      </c>
      <c r="Y155" s="12">
        <f t="shared" si="410"/>
        <v>0</v>
      </c>
      <c r="Z155" s="12">
        <f t="shared" si="411"/>
        <v>0</v>
      </c>
      <c r="AA155" s="12">
        <f t="shared" si="412"/>
        <v>1482529.5</v>
      </c>
      <c r="AB155" s="12">
        <f t="shared" si="309"/>
        <v>0</v>
      </c>
      <c r="AC155" s="12"/>
      <c r="AD155" s="12"/>
      <c r="AE155" s="12"/>
      <c r="AF155" s="12" t="e">
        <f t="shared" si="357"/>
        <v>#DIV/0!</v>
      </c>
      <c r="AG155" s="12" t="e">
        <f t="shared" si="358"/>
        <v>#DIV/0!</v>
      </c>
      <c r="AH155" s="12">
        <f t="shared" si="359"/>
        <v>0</v>
      </c>
      <c r="AI155" s="12"/>
      <c r="AJ155" s="12"/>
      <c r="AK155" s="12"/>
      <c r="AL155" s="12" t="e">
        <f t="shared" si="360"/>
        <v>#DIV/0!</v>
      </c>
      <c r="AM155" s="12" t="e">
        <f t="shared" si="361"/>
        <v>#DIV/0!</v>
      </c>
      <c r="AN155" s="12">
        <f t="shared" si="362"/>
        <v>0</v>
      </c>
      <c r="AO155" s="12"/>
      <c r="AP155" s="12"/>
      <c r="AQ155" s="12"/>
      <c r="AR155" s="12" t="e">
        <f t="shared" si="363"/>
        <v>#DIV/0!</v>
      </c>
      <c r="AS155" s="12" t="e">
        <f t="shared" si="364"/>
        <v>#DIV/0!</v>
      </c>
      <c r="AT155" s="12" t="e">
        <f t="shared" si="365"/>
        <v>#DIV/0!</v>
      </c>
      <c r="AU155" s="12" t="e">
        <f t="shared" si="366"/>
        <v>#DIV/0!</v>
      </c>
      <c r="AV155" s="12">
        <f t="shared" si="367"/>
        <v>0</v>
      </c>
      <c r="AW155" s="12"/>
      <c r="AX155" s="12" t="e">
        <f t="shared" si="368"/>
        <v>#DIV/0!</v>
      </c>
      <c r="AY155" s="12" t="e">
        <f t="shared" si="369"/>
        <v>#DIV/0!</v>
      </c>
      <c r="AZ155" s="12" t="e">
        <f t="shared" si="370"/>
        <v>#DIV/0!</v>
      </c>
      <c r="BA155" s="12"/>
      <c r="BB155" s="12" t="e">
        <f t="shared" si="371"/>
        <v>#DIV/0!</v>
      </c>
      <c r="BC155" s="12" t="e">
        <f t="shared" si="372"/>
        <v>#DIV/0!</v>
      </c>
      <c r="BD155" s="12" t="e">
        <f t="shared" si="373"/>
        <v>#DIV/0!</v>
      </c>
      <c r="BE155" s="12"/>
      <c r="BF155" s="12" t="e">
        <f t="shared" si="374"/>
        <v>#DIV/0!</v>
      </c>
      <c r="BG155" s="12" t="e">
        <f t="shared" si="375"/>
        <v>#DIV/0!</v>
      </c>
      <c r="BH155" s="12" t="e">
        <f t="shared" si="376"/>
        <v>#DIV/0!</v>
      </c>
      <c r="BI155" s="12" t="e">
        <f t="shared" si="377"/>
        <v>#DIV/0!</v>
      </c>
      <c r="BJ155" s="12"/>
      <c r="BK155" s="12" t="e">
        <f t="shared" si="378"/>
        <v>#DIV/0!</v>
      </c>
      <c r="BL155" s="12" t="e">
        <f t="shared" si="379"/>
        <v>#DIV/0!</v>
      </c>
      <c r="BM155" s="12" t="e">
        <f t="shared" si="380"/>
        <v>#DIV/0!</v>
      </c>
      <c r="BN155" s="12"/>
      <c r="BO155" s="12">
        <f t="shared" si="381"/>
        <v>0</v>
      </c>
      <c r="BP155" s="12">
        <f t="shared" si="382"/>
        <v>0</v>
      </c>
      <c r="BQ155" s="12">
        <f t="shared" si="383"/>
        <v>0</v>
      </c>
      <c r="BR155" s="12"/>
      <c r="BS155" s="12">
        <f t="shared" si="384"/>
        <v>0</v>
      </c>
      <c r="BT155" s="12">
        <f t="shared" si="385"/>
        <v>0</v>
      </c>
      <c r="BU155" s="12">
        <f t="shared" si="386"/>
        <v>0</v>
      </c>
      <c r="BV155" s="12">
        <f t="shared" si="387"/>
        <v>0</v>
      </c>
      <c r="BW155" s="12">
        <f t="shared" si="388"/>
        <v>0</v>
      </c>
      <c r="BX155" s="12"/>
      <c r="BY155" s="12">
        <v>200000000</v>
      </c>
      <c r="BZ155" s="12">
        <v>200000000</v>
      </c>
      <c r="CA155" s="12">
        <f>SUMIFS('[1]TIẾN ĐỘ %'!$M$6:$M$1034,'[1]TIẾN ĐỘ %'!$G$6:$G$1034,$A155,'[1]TIẾN ĐỘ %'!$F$6:$F$1034,$E155)</f>
        <v>150000000</v>
      </c>
      <c r="CB155" s="12">
        <f t="shared" si="389"/>
        <v>550000000</v>
      </c>
      <c r="CC155" s="12"/>
      <c r="CD155" s="12"/>
      <c r="CE155" s="12"/>
      <c r="CF155" s="12">
        <f t="shared" si="429"/>
        <v>0</v>
      </c>
      <c r="CG155" s="12">
        <f t="shared" si="430"/>
        <v>550000000</v>
      </c>
      <c r="CH155" s="12"/>
      <c r="CI155" s="14"/>
      <c r="CJ155" s="12"/>
      <c r="CK155" s="12">
        <f t="shared" si="425"/>
        <v>0</v>
      </c>
      <c r="CL155" s="12"/>
      <c r="CM155" s="12"/>
      <c r="CN155" s="12"/>
      <c r="CO155" s="12">
        <f t="shared" si="319"/>
        <v>0</v>
      </c>
      <c r="CP155" s="12">
        <f t="shared" si="320"/>
        <v>0</v>
      </c>
      <c r="CQ155" s="12"/>
      <c r="CR155" s="12">
        <v>87250000</v>
      </c>
      <c r="CS155" s="12">
        <v>51040000</v>
      </c>
      <c r="CT155" s="12">
        <v>249800000</v>
      </c>
      <c r="CU155" s="12">
        <v>104090000</v>
      </c>
      <c r="CV155" s="12">
        <v>14070000</v>
      </c>
      <c r="CW155" s="12">
        <v>104090000</v>
      </c>
      <c r="CX155" s="12">
        <v>121520000</v>
      </c>
      <c r="CY155" s="12">
        <f>SUMIFS('[1]DATA THÔ IN'!$P$4:$P$12031,'[1]DATA THÔ IN'!$H$4:$H$12031,$A155,'[1]DATA THÔ IN'!$AC$4:$AC$12031,$E155,'[1]DATA THÔ IN'!$AH$4:$AH$12031,"Tiến độ 1")</f>
        <v>11910000</v>
      </c>
      <c r="CZ155" s="12">
        <f>SUMIFS('[1]DATA THÔ IN'!$P$4:$P$12031,'[1]DATA THÔ IN'!$H$4:$H$12031,$A155,'[1]DATA THÔ IN'!$AC$4:$AC$12031,$E155,'[1]DATA THÔ IN'!$AH$4:$AH$12031,"Tiến độ 2")</f>
        <v>15000000</v>
      </c>
      <c r="DA155" s="12">
        <f>SUMIFS('[1]TIẾN ĐỘ %'!$N$6:$N$1034,'[1]TIẾN ĐỘ %'!$G$6:$G$1034,A155,'[1]TIẾN ĐỘ %'!$F$6:$F$1034,$E155)</f>
        <v>153630000</v>
      </c>
      <c r="DB155" s="12">
        <f t="shared" si="402"/>
        <v>524950000</v>
      </c>
      <c r="DC155" s="12"/>
      <c r="DD155" s="12"/>
      <c r="DE155" s="12"/>
      <c r="DF155" s="12"/>
      <c r="DG155" s="12"/>
      <c r="DH155" s="12"/>
      <c r="DI155" s="12"/>
      <c r="DJ155" s="12"/>
      <c r="DK155" s="12"/>
      <c r="DL155" s="12">
        <f t="shared" si="426"/>
        <v>0</v>
      </c>
      <c r="DM155" s="12">
        <f t="shared" si="427"/>
        <v>524950000</v>
      </c>
      <c r="DN155" s="12"/>
      <c r="DO155" s="12"/>
      <c r="DP155" s="13"/>
      <c r="DQ155" s="12"/>
      <c r="DR155" s="12"/>
      <c r="DS155" s="13"/>
      <c r="DT155" s="12"/>
      <c r="DU155" s="12"/>
      <c r="DV155" s="12"/>
      <c r="DW155" s="12">
        <f t="shared" si="428"/>
        <v>0</v>
      </c>
      <c r="DX155" s="12"/>
      <c r="DY155" s="12"/>
      <c r="DZ155" s="12"/>
      <c r="EA155" s="12"/>
      <c r="EB155" s="12"/>
      <c r="EC155" s="12"/>
      <c r="ED155" s="12"/>
      <c r="EE155" s="12"/>
      <c r="EF155" s="12"/>
      <c r="EG155" s="12">
        <f t="shared" si="321"/>
        <v>0</v>
      </c>
      <c r="EH155" s="12">
        <f t="shared" si="322"/>
        <v>0</v>
      </c>
      <c r="EI155" s="12"/>
      <c r="EJ155" s="15">
        <f t="shared" si="390"/>
        <v>0.43625000000000003</v>
      </c>
      <c r="EK155" s="15">
        <f t="shared" si="391"/>
        <v>0.25519999999999998</v>
      </c>
      <c r="EL155" s="15">
        <f t="shared" si="392"/>
        <v>1.2490000000000001</v>
      </c>
      <c r="EM155" s="16">
        <f t="shared" si="422"/>
        <v>0.52044999999999997</v>
      </c>
      <c r="EN155" s="16">
        <f t="shared" si="423"/>
        <v>7.0349999999999996E-2</v>
      </c>
      <c r="EO155" s="16">
        <f t="shared" si="424"/>
        <v>0.60760000000000003</v>
      </c>
      <c r="EP155" s="16">
        <f t="shared" si="403"/>
        <v>7.9399999999999998E-2</v>
      </c>
      <c r="EQ155" s="16">
        <f t="shared" si="404"/>
        <v>0.1</v>
      </c>
      <c r="ER155" s="16">
        <f t="shared" si="405"/>
        <v>1.0242</v>
      </c>
      <c r="ES155" s="16">
        <f t="shared" si="406"/>
        <v>0.95445454545454544</v>
      </c>
      <c r="ET155" s="16" t="e">
        <f t="shared" si="431"/>
        <v>#DIV/0!</v>
      </c>
      <c r="EU155" s="16" t="e">
        <f t="shared" si="432"/>
        <v>#DIV/0!</v>
      </c>
      <c r="EV155" s="16" t="e">
        <f t="shared" si="433"/>
        <v>#DIV/0!</v>
      </c>
      <c r="EW155" s="16" t="e">
        <f t="shared" si="434"/>
        <v>#DIV/0!</v>
      </c>
      <c r="EX155" s="16" t="e">
        <f t="shared" si="435"/>
        <v>#DIV/0!</v>
      </c>
      <c r="EY155" s="16" t="e">
        <f t="shared" si="436"/>
        <v>#DIV/0!</v>
      </c>
      <c r="EZ155" s="16" t="e">
        <f t="shared" si="437"/>
        <v>#DIV/0!</v>
      </c>
      <c r="FA155" s="16" t="e">
        <f t="shared" si="438"/>
        <v>#DIV/0!</v>
      </c>
      <c r="FB155" s="16" t="e">
        <f t="shared" si="439"/>
        <v>#DIV/0!</v>
      </c>
      <c r="FC155" s="16" t="e">
        <f t="shared" si="439"/>
        <v>#DIV/0!</v>
      </c>
      <c r="FD155" s="16">
        <f t="shared" si="439"/>
        <v>0.95445454545454544</v>
      </c>
      <c r="FE155" s="16" t="e">
        <f t="shared" si="439"/>
        <v>#DIV/0!</v>
      </c>
      <c r="FF155" s="16" t="e">
        <f t="shared" si="440"/>
        <v>#DIV/0!</v>
      </c>
      <c r="FG155" s="16" t="e">
        <f t="shared" si="441"/>
        <v>#DIV/0!</v>
      </c>
      <c r="FH155" s="16" t="e">
        <f t="shared" si="441"/>
        <v>#DIV/0!</v>
      </c>
      <c r="FI155" s="16" t="e">
        <f t="shared" si="442"/>
        <v>#DIV/0!</v>
      </c>
      <c r="FJ155" s="16" t="e">
        <f t="shared" si="443"/>
        <v>#DIV/0!</v>
      </c>
      <c r="FK155" s="16" t="e">
        <f t="shared" si="443"/>
        <v>#DIV/0!</v>
      </c>
      <c r="FL155" s="16" t="e">
        <f t="shared" si="444"/>
        <v>#DIV/0!</v>
      </c>
      <c r="FM155" s="16" t="e">
        <f t="shared" si="445"/>
        <v>#DIV/0!</v>
      </c>
      <c r="FN155" s="16" t="e">
        <f t="shared" si="445"/>
        <v>#DIV/0!</v>
      </c>
      <c r="FO155" s="16" t="e">
        <f t="shared" si="445"/>
        <v>#DIV/0!</v>
      </c>
      <c r="FP155" s="16" t="e">
        <f t="shared" si="446"/>
        <v>#DIV/0!</v>
      </c>
      <c r="FQ155" s="16" t="e">
        <f t="shared" si="447"/>
        <v>#DIV/0!</v>
      </c>
      <c r="FR155" s="17">
        <f t="shared" si="393"/>
        <v>0</v>
      </c>
      <c r="FS155" s="17">
        <f t="shared" si="394"/>
        <v>0</v>
      </c>
      <c r="FT155" s="17">
        <f t="shared" si="395"/>
        <v>0</v>
      </c>
      <c r="FU155" s="18">
        <f t="shared" si="396"/>
        <v>0</v>
      </c>
      <c r="FV155" s="18">
        <f t="shared" si="397"/>
        <v>0</v>
      </c>
      <c r="FW155" s="18">
        <f t="shared" si="398"/>
        <v>0</v>
      </c>
      <c r="FX155" s="18">
        <f t="shared" si="399"/>
        <v>0</v>
      </c>
      <c r="FY155" s="18">
        <f t="shared" si="400"/>
        <v>0</v>
      </c>
      <c r="FZ155" s="19"/>
      <c r="GA155" s="36" t="s">
        <v>1483</v>
      </c>
      <c r="GB155" s="36"/>
      <c r="GC155" s="37"/>
    </row>
    <row r="156" spans="1:185" hidden="1" x14ac:dyDescent="0.25">
      <c r="A156" s="8" t="s">
        <v>1318</v>
      </c>
      <c r="B156" s="8" t="s">
        <v>757</v>
      </c>
      <c r="C156" s="9" t="s">
        <v>758</v>
      </c>
      <c r="D156" s="10" t="s">
        <v>1390</v>
      </c>
      <c r="E156" s="9" t="s">
        <v>193</v>
      </c>
      <c r="F156" s="9" t="s">
        <v>505</v>
      </c>
      <c r="G156" s="9" t="s">
        <v>475</v>
      </c>
      <c r="H156" s="11">
        <v>3.5000000000000003E-2</v>
      </c>
      <c r="I156" s="11"/>
      <c r="J156" s="11">
        <v>0.01</v>
      </c>
      <c r="K156" s="11">
        <v>0.01</v>
      </c>
      <c r="L156" s="11">
        <v>5.0000000000000001E-3</v>
      </c>
      <c r="M156" s="11">
        <v>5.0000000000000001E-3</v>
      </c>
      <c r="N156" s="11"/>
      <c r="O156" s="12">
        <f t="shared" si="352"/>
        <v>0</v>
      </c>
      <c r="P156" s="12">
        <f t="shared" si="407"/>
        <v>0</v>
      </c>
      <c r="Q156" s="12">
        <f t="shared" si="353"/>
        <v>0</v>
      </c>
      <c r="R156" s="12">
        <f t="shared" si="303"/>
        <v>0</v>
      </c>
      <c r="S156" s="12">
        <f t="shared" si="354"/>
        <v>0</v>
      </c>
      <c r="T156" s="12">
        <f t="shared" si="408"/>
        <v>0</v>
      </c>
      <c r="U156" s="12">
        <f t="shared" si="355"/>
        <v>0</v>
      </c>
      <c r="V156" s="12">
        <f t="shared" si="409"/>
        <v>0</v>
      </c>
      <c r="W156" s="12">
        <f t="shared" si="401"/>
        <v>0</v>
      </c>
      <c r="X156" s="12">
        <f t="shared" si="356"/>
        <v>0</v>
      </c>
      <c r="Y156" s="12">
        <f t="shared" si="410"/>
        <v>0</v>
      </c>
      <c r="Z156" s="12">
        <f t="shared" si="411"/>
        <v>0</v>
      </c>
      <c r="AA156" s="12">
        <f t="shared" si="412"/>
        <v>0</v>
      </c>
      <c r="AB156" s="12">
        <f t="shared" si="309"/>
        <v>0</v>
      </c>
      <c r="AC156" s="12"/>
      <c r="AD156" s="12"/>
      <c r="AE156" s="12"/>
      <c r="AF156" s="12" t="e">
        <f t="shared" si="357"/>
        <v>#DIV/0!</v>
      </c>
      <c r="AG156" s="12" t="e">
        <f t="shared" si="358"/>
        <v>#DIV/0!</v>
      </c>
      <c r="AH156" s="12">
        <f t="shared" si="359"/>
        <v>0</v>
      </c>
      <c r="AI156" s="12"/>
      <c r="AJ156" s="12"/>
      <c r="AK156" s="12"/>
      <c r="AL156" s="12" t="e">
        <f t="shared" si="360"/>
        <v>#DIV/0!</v>
      </c>
      <c r="AM156" s="12" t="e">
        <f t="shared" si="361"/>
        <v>#DIV/0!</v>
      </c>
      <c r="AN156" s="12">
        <f t="shared" si="362"/>
        <v>0</v>
      </c>
      <c r="AO156" s="12"/>
      <c r="AP156" s="12"/>
      <c r="AQ156" s="12"/>
      <c r="AR156" s="12" t="e">
        <f t="shared" si="363"/>
        <v>#DIV/0!</v>
      </c>
      <c r="AS156" s="12" t="e">
        <f t="shared" si="364"/>
        <v>#DIV/0!</v>
      </c>
      <c r="AT156" s="12" t="e">
        <f t="shared" si="365"/>
        <v>#DIV/0!</v>
      </c>
      <c r="AU156" s="12" t="e">
        <f t="shared" si="366"/>
        <v>#DIV/0!</v>
      </c>
      <c r="AV156" s="12">
        <f t="shared" si="367"/>
        <v>0</v>
      </c>
      <c r="AW156" s="12"/>
      <c r="AX156" s="12" t="e">
        <f t="shared" si="368"/>
        <v>#DIV/0!</v>
      </c>
      <c r="AY156" s="12" t="e">
        <f t="shared" si="369"/>
        <v>#DIV/0!</v>
      </c>
      <c r="AZ156" s="12" t="e">
        <f t="shared" si="370"/>
        <v>#DIV/0!</v>
      </c>
      <c r="BA156" s="12"/>
      <c r="BB156" s="12" t="e">
        <f t="shared" si="371"/>
        <v>#DIV/0!</v>
      </c>
      <c r="BC156" s="12" t="e">
        <f t="shared" si="372"/>
        <v>#DIV/0!</v>
      </c>
      <c r="BD156" s="12" t="e">
        <f t="shared" si="373"/>
        <v>#DIV/0!</v>
      </c>
      <c r="BE156" s="12"/>
      <c r="BF156" s="12" t="e">
        <f t="shared" si="374"/>
        <v>#DIV/0!</v>
      </c>
      <c r="BG156" s="12" t="e">
        <f t="shared" si="375"/>
        <v>#DIV/0!</v>
      </c>
      <c r="BH156" s="12" t="e">
        <f t="shared" si="376"/>
        <v>#DIV/0!</v>
      </c>
      <c r="BI156" s="12" t="e">
        <f t="shared" si="377"/>
        <v>#DIV/0!</v>
      </c>
      <c r="BJ156" s="12"/>
      <c r="BK156" s="12" t="e">
        <f t="shared" si="378"/>
        <v>#DIV/0!</v>
      </c>
      <c r="BL156" s="12" t="e">
        <f t="shared" si="379"/>
        <v>#DIV/0!</v>
      </c>
      <c r="BM156" s="12" t="e">
        <f t="shared" si="380"/>
        <v>#DIV/0!</v>
      </c>
      <c r="BN156" s="12"/>
      <c r="BO156" s="12">
        <f t="shared" si="381"/>
        <v>0</v>
      </c>
      <c r="BP156" s="12">
        <f t="shared" si="382"/>
        <v>0</v>
      </c>
      <c r="BQ156" s="12">
        <f t="shared" si="383"/>
        <v>0</v>
      </c>
      <c r="BR156" s="12"/>
      <c r="BS156" s="12">
        <f t="shared" si="384"/>
        <v>0</v>
      </c>
      <c r="BT156" s="12">
        <f t="shared" si="385"/>
        <v>0</v>
      </c>
      <c r="BU156" s="12">
        <f t="shared" si="386"/>
        <v>0</v>
      </c>
      <c r="BV156" s="12">
        <f t="shared" si="387"/>
        <v>0</v>
      </c>
      <c r="BW156" s="12">
        <f t="shared" si="388"/>
        <v>0</v>
      </c>
      <c r="BX156" s="12"/>
      <c r="BY156" s="12">
        <v>10000000</v>
      </c>
      <c r="BZ156" s="12">
        <v>15000000</v>
      </c>
      <c r="CA156" s="12">
        <f>SUMIFS('[1]TIẾN ĐỘ %'!$M$6:$M$1034,'[1]TIẾN ĐỘ %'!$G$6:$G$1034,$A156,'[1]TIẾN ĐỘ %'!$F$6:$F$1034,$E156)</f>
        <v>25000000</v>
      </c>
      <c r="CB156" s="12">
        <f t="shared" si="389"/>
        <v>50000000</v>
      </c>
      <c r="CC156" s="12"/>
      <c r="CD156" s="12"/>
      <c r="CE156" s="12"/>
      <c r="CF156" s="12">
        <f t="shared" si="429"/>
        <v>0</v>
      </c>
      <c r="CG156" s="12">
        <f t="shared" si="430"/>
        <v>50000000</v>
      </c>
      <c r="CH156" s="12"/>
      <c r="CI156" s="14"/>
      <c r="CJ156" s="12"/>
      <c r="CK156" s="12">
        <f t="shared" si="425"/>
        <v>0</v>
      </c>
      <c r="CL156" s="12"/>
      <c r="CM156" s="12"/>
      <c r="CN156" s="12"/>
      <c r="CO156" s="12">
        <f t="shared" si="319"/>
        <v>0</v>
      </c>
      <c r="CP156" s="12">
        <f t="shared" si="320"/>
        <v>0</v>
      </c>
      <c r="CQ156" s="12"/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f>SUMIFS('[1]DATA THÔ IN'!$P$4:$P$12031,'[1]DATA THÔ IN'!$H$4:$H$12031,$A156,'[1]DATA THÔ IN'!$AC$4:$AC$12031,$E156,'[1]DATA THÔ IN'!$AH$4:$AH$12031,"Tiến độ 1")</f>
        <v>0</v>
      </c>
      <c r="CZ156" s="12">
        <f>SUMIFS('[1]DATA THÔ IN'!$P$4:$P$12031,'[1]DATA THÔ IN'!$H$4:$H$12031,$A156,'[1]DATA THÔ IN'!$AC$4:$AC$12031,$E156,'[1]DATA THÔ IN'!$AH$4:$AH$12031,"Tiến độ 2")</f>
        <v>0</v>
      </c>
      <c r="DA156" s="12">
        <f>SUMIFS('[1]TIẾN ĐỘ %'!$N$6:$N$1034,'[1]TIẾN ĐỘ %'!$G$6:$G$1034,A156,'[1]TIẾN ĐỘ %'!$F$6:$F$1034,$E156)</f>
        <v>0</v>
      </c>
      <c r="DB156" s="12">
        <f t="shared" si="402"/>
        <v>0</v>
      </c>
      <c r="DC156" s="12"/>
      <c r="DD156" s="12"/>
      <c r="DE156" s="12"/>
      <c r="DF156" s="12"/>
      <c r="DG156" s="12"/>
      <c r="DH156" s="12"/>
      <c r="DI156" s="12"/>
      <c r="DJ156" s="12"/>
      <c r="DK156" s="12"/>
      <c r="DL156" s="12">
        <f t="shared" si="426"/>
        <v>0</v>
      </c>
      <c r="DM156" s="12">
        <f t="shared" si="427"/>
        <v>0</v>
      </c>
      <c r="DN156" s="14"/>
      <c r="DO156" s="14"/>
      <c r="DP156" s="13"/>
      <c r="DQ156" s="12"/>
      <c r="DR156" s="12"/>
      <c r="DS156" s="13"/>
      <c r="DT156" s="12"/>
      <c r="DU156" s="12"/>
      <c r="DV156" s="12"/>
      <c r="DW156" s="12">
        <f t="shared" si="428"/>
        <v>0</v>
      </c>
      <c r="DX156" s="12"/>
      <c r="DY156" s="12"/>
      <c r="DZ156" s="12"/>
      <c r="EA156" s="12"/>
      <c r="EB156" s="12"/>
      <c r="EC156" s="12"/>
      <c r="ED156" s="12"/>
      <c r="EE156" s="12"/>
      <c r="EF156" s="12"/>
      <c r="EG156" s="12">
        <f t="shared" si="321"/>
        <v>0</v>
      </c>
      <c r="EH156" s="12">
        <f t="shared" si="322"/>
        <v>0</v>
      </c>
      <c r="EI156" s="12"/>
      <c r="EJ156" s="15">
        <f t="shared" si="390"/>
        <v>0</v>
      </c>
      <c r="EK156" s="15">
        <f t="shared" si="391"/>
        <v>0</v>
      </c>
      <c r="EL156" s="15">
        <f t="shared" si="392"/>
        <v>0</v>
      </c>
      <c r="EM156" s="16">
        <f t="shared" si="422"/>
        <v>0</v>
      </c>
      <c r="EN156" s="16">
        <f t="shared" si="423"/>
        <v>0</v>
      </c>
      <c r="EO156" s="16">
        <f t="shared" si="424"/>
        <v>0</v>
      </c>
      <c r="EP156" s="16">
        <f t="shared" si="403"/>
        <v>0</v>
      </c>
      <c r="EQ156" s="16">
        <f t="shared" si="404"/>
        <v>0</v>
      </c>
      <c r="ER156" s="16">
        <f t="shared" si="405"/>
        <v>0</v>
      </c>
      <c r="ES156" s="16">
        <f t="shared" si="406"/>
        <v>0</v>
      </c>
      <c r="ET156" s="16" t="e">
        <f t="shared" si="431"/>
        <v>#DIV/0!</v>
      </c>
      <c r="EU156" s="16" t="e">
        <f t="shared" si="432"/>
        <v>#DIV/0!</v>
      </c>
      <c r="EV156" s="16" t="e">
        <f t="shared" si="433"/>
        <v>#DIV/0!</v>
      </c>
      <c r="EW156" s="16" t="e">
        <f t="shared" si="434"/>
        <v>#DIV/0!</v>
      </c>
      <c r="EX156" s="16" t="e">
        <f t="shared" si="435"/>
        <v>#DIV/0!</v>
      </c>
      <c r="EY156" s="16" t="e">
        <f t="shared" si="436"/>
        <v>#DIV/0!</v>
      </c>
      <c r="EZ156" s="21" t="e">
        <f t="shared" si="437"/>
        <v>#DIV/0!</v>
      </c>
      <c r="FA156" s="21" t="e">
        <f t="shared" si="438"/>
        <v>#DIV/0!</v>
      </c>
      <c r="FB156" s="16" t="e">
        <f t="shared" si="439"/>
        <v>#DIV/0!</v>
      </c>
      <c r="FC156" s="16" t="e">
        <f t="shared" si="439"/>
        <v>#DIV/0!</v>
      </c>
      <c r="FD156" s="16">
        <f t="shared" si="439"/>
        <v>0</v>
      </c>
      <c r="FE156" s="16" t="e">
        <f t="shared" si="439"/>
        <v>#DIV/0!</v>
      </c>
      <c r="FF156" s="16" t="e">
        <f t="shared" si="440"/>
        <v>#DIV/0!</v>
      </c>
      <c r="FG156" s="16" t="e">
        <f t="shared" si="441"/>
        <v>#DIV/0!</v>
      </c>
      <c r="FH156" s="16" t="e">
        <f t="shared" si="441"/>
        <v>#DIV/0!</v>
      </c>
      <c r="FI156" s="16" t="e">
        <f t="shared" si="442"/>
        <v>#DIV/0!</v>
      </c>
      <c r="FJ156" s="16" t="e">
        <f t="shared" si="443"/>
        <v>#DIV/0!</v>
      </c>
      <c r="FK156" s="16" t="e">
        <f t="shared" si="443"/>
        <v>#DIV/0!</v>
      </c>
      <c r="FL156" s="16" t="e">
        <f t="shared" si="444"/>
        <v>#DIV/0!</v>
      </c>
      <c r="FM156" s="16" t="e">
        <f t="shared" si="445"/>
        <v>#DIV/0!</v>
      </c>
      <c r="FN156" s="16" t="e">
        <f t="shared" si="445"/>
        <v>#DIV/0!</v>
      </c>
      <c r="FO156" s="16" t="e">
        <f t="shared" si="445"/>
        <v>#DIV/0!</v>
      </c>
      <c r="FP156" s="16" t="e">
        <f t="shared" si="446"/>
        <v>#DIV/0!</v>
      </c>
      <c r="FQ156" s="16" t="e">
        <f t="shared" si="447"/>
        <v>#DIV/0!</v>
      </c>
      <c r="FR156" s="17">
        <f t="shared" si="393"/>
        <v>0</v>
      </c>
      <c r="FS156" s="17">
        <f t="shared" si="394"/>
        <v>0</v>
      </c>
      <c r="FT156" s="17">
        <f t="shared" si="395"/>
        <v>0</v>
      </c>
      <c r="FU156" s="18">
        <f t="shared" si="396"/>
        <v>0</v>
      </c>
      <c r="FV156" s="18">
        <f t="shared" si="397"/>
        <v>0</v>
      </c>
      <c r="FW156" s="18">
        <f t="shared" si="398"/>
        <v>0</v>
      </c>
      <c r="FX156" s="18">
        <f t="shared" si="399"/>
        <v>0</v>
      </c>
      <c r="FY156" s="18">
        <f t="shared" si="400"/>
        <v>0</v>
      </c>
      <c r="FZ156" s="19"/>
      <c r="GA156" s="36" t="s">
        <v>492</v>
      </c>
      <c r="GB156" s="36"/>
      <c r="GC156" s="37"/>
    </row>
    <row r="157" spans="1:185" hidden="1" x14ac:dyDescent="0.25">
      <c r="A157" s="8" t="s">
        <v>1319</v>
      </c>
      <c r="B157" s="8" t="s">
        <v>759</v>
      </c>
      <c r="C157" s="9" t="s">
        <v>760</v>
      </c>
      <c r="D157" s="10" t="s">
        <v>1390</v>
      </c>
      <c r="E157" s="9" t="s">
        <v>193</v>
      </c>
      <c r="F157" s="9" t="s">
        <v>505</v>
      </c>
      <c r="G157" s="9" t="s">
        <v>475</v>
      </c>
      <c r="H157" s="11">
        <v>3.5000000000000003E-2</v>
      </c>
      <c r="I157" s="11"/>
      <c r="J157" s="11">
        <v>0.01</v>
      </c>
      <c r="K157" s="11">
        <v>0.01</v>
      </c>
      <c r="L157" s="11">
        <v>5.0000000000000001E-3</v>
      </c>
      <c r="M157" s="11">
        <v>5.0000000000000001E-3</v>
      </c>
      <c r="N157" s="11"/>
      <c r="O157" s="12">
        <f t="shared" si="352"/>
        <v>0</v>
      </c>
      <c r="P157" s="12">
        <f t="shared" si="407"/>
        <v>0</v>
      </c>
      <c r="Q157" s="12">
        <f t="shared" si="353"/>
        <v>0</v>
      </c>
      <c r="R157" s="12">
        <f t="shared" si="303"/>
        <v>0</v>
      </c>
      <c r="S157" s="12">
        <f t="shared" si="354"/>
        <v>0</v>
      </c>
      <c r="T157" s="12">
        <f t="shared" si="408"/>
        <v>0</v>
      </c>
      <c r="U157" s="12">
        <f t="shared" si="355"/>
        <v>0</v>
      </c>
      <c r="V157" s="12">
        <f t="shared" si="409"/>
        <v>0</v>
      </c>
      <c r="W157" s="12">
        <f t="shared" si="401"/>
        <v>78750</v>
      </c>
      <c r="X157" s="12">
        <f t="shared" si="356"/>
        <v>0</v>
      </c>
      <c r="Y157" s="12">
        <f t="shared" si="410"/>
        <v>478659.3</v>
      </c>
      <c r="Z157" s="12">
        <f t="shared" si="411"/>
        <v>0</v>
      </c>
      <c r="AA157" s="12">
        <f t="shared" si="412"/>
        <v>0</v>
      </c>
      <c r="AB157" s="12">
        <f t="shared" si="309"/>
        <v>0</v>
      </c>
      <c r="AC157" s="12"/>
      <c r="AD157" s="12"/>
      <c r="AE157" s="12"/>
      <c r="AF157" s="12" t="e">
        <f t="shared" si="357"/>
        <v>#DIV/0!</v>
      </c>
      <c r="AG157" s="12" t="e">
        <f t="shared" si="358"/>
        <v>#DIV/0!</v>
      </c>
      <c r="AH157" s="12">
        <f t="shared" si="359"/>
        <v>0</v>
      </c>
      <c r="AI157" s="12"/>
      <c r="AJ157" s="12"/>
      <c r="AK157" s="12"/>
      <c r="AL157" s="12" t="e">
        <f t="shared" si="360"/>
        <v>#DIV/0!</v>
      </c>
      <c r="AM157" s="12" t="e">
        <f t="shared" si="361"/>
        <v>#DIV/0!</v>
      </c>
      <c r="AN157" s="12">
        <f t="shared" si="362"/>
        <v>0</v>
      </c>
      <c r="AO157" s="12"/>
      <c r="AP157" s="12"/>
      <c r="AQ157" s="12"/>
      <c r="AR157" s="12">
        <f t="shared" si="363"/>
        <v>0</v>
      </c>
      <c r="AS157" s="12">
        <f t="shared" si="364"/>
        <v>0</v>
      </c>
      <c r="AT157" s="12">
        <f t="shared" si="365"/>
        <v>0</v>
      </c>
      <c r="AU157" s="12" t="e">
        <f t="shared" si="366"/>
        <v>#DIV/0!</v>
      </c>
      <c r="AV157" s="12">
        <f t="shared" si="367"/>
        <v>0</v>
      </c>
      <c r="AW157" s="12"/>
      <c r="AX157" s="12">
        <f t="shared" si="368"/>
        <v>0</v>
      </c>
      <c r="AY157" s="12">
        <f t="shared" si="369"/>
        <v>0</v>
      </c>
      <c r="AZ157" s="12">
        <f t="shared" si="370"/>
        <v>0</v>
      </c>
      <c r="BA157" s="12"/>
      <c r="BB157" s="12">
        <f t="shared" si="371"/>
        <v>0</v>
      </c>
      <c r="BC157" s="12">
        <f t="shared" si="372"/>
        <v>0</v>
      </c>
      <c r="BD157" s="12">
        <f t="shared" si="373"/>
        <v>0</v>
      </c>
      <c r="BE157" s="12"/>
      <c r="BF157" s="12">
        <f t="shared" si="374"/>
        <v>0</v>
      </c>
      <c r="BG157" s="12">
        <f t="shared" si="375"/>
        <v>0</v>
      </c>
      <c r="BH157" s="12">
        <f t="shared" si="376"/>
        <v>0</v>
      </c>
      <c r="BI157" s="12">
        <f t="shared" si="377"/>
        <v>0</v>
      </c>
      <c r="BJ157" s="12"/>
      <c r="BK157" s="12">
        <f t="shared" si="378"/>
        <v>0</v>
      </c>
      <c r="BL157" s="12">
        <f t="shared" si="379"/>
        <v>0</v>
      </c>
      <c r="BM157" s="12">
        <f t="shared" si="380"/>
        <v>0</v>
      </c>
      <c r="BN157" s="12"/>
      <c r="BO157" s="12">
        <f t="shared" si="381"/>
        <v>0</v>
      </c>
      <c r="BP157" s="12">
        <f t="shared" si="382"/>
        <v>0</v>
      </c>
      <c r="BQ157" s="12">
        <f t="shared" si="383"/>
        <v>0</v>
      </c>
      <c r="BR157" s="12"/>
      <c r="BS157" s="12">
        <f t="shared" si="384"/>
        <v>0</v>
      </c>
      <c r="BT157" s="12">
        <f t="shared" si="385"/>
        <v>0</v>
      </c>
      <c r="BU157" s="12">
        <f t="shared" si="386"/>
        <v>0</v>
      </c>
      <c r="BV157" s="12">
        <f t="shared" si="387"/>
        <v>0</v>
      </c>
      <c r="BW157" s="12">
        <f t="shared" si="388"/>
        <v>0</v>
      </c>
      <c r="BX157" s="12"/>
      <c r="BY157" s="12">
        <v>80000000</v>
      </c>
      <c r="BZ157" s="12">
        <v>50000000</v>
      </c>
      <c r="CA157" s="12">
        <f>SUMIFS('[1]TIẾN ĐỘ %'!$M$6:$M$1034,'[1]TIẾN ĐỘ %'!$G$6:$G$1034,$A157,'[1]TIẾN ĐỘ %'!$F$6:$F$1034,$E157)</f>
        <v>65000000</v>
      </c>
      <c r="CB157" s="12">
        <f t="shared" si="389"/>
        <v>195000000</v>
      </c>
      <c r="CC157" s="12"/>
      <c r="CD157" s="12"/>
      <c r="CE157" s="12"/>
      <c r="CF157" s="12">
        <f t="shared" si="429"/>
        <v>0</v>
      </c>
      <c r="CG157" s="12">
        <f t="shared" si="430"/>
        <v>195000000</v>
      </c>
      <c r="CH157" s="12"/>
      <c r="CI157" s="12"/>
      <c r="CJ157" s="12"/>
      <c r="CK157" s="12">
        <f t="shared" si="425"/>
        <v>0</v>
      </c>
      <c r="CL157" s="12"/>
      <c r="CM157" s="12"/>
      <c r="CN157" s="12"/>
      <c r="CO157" s="12">
        <f t="shared" si="319"/>
        <v>0</v>
      </c>
      <c r="CP157" s="12">
        <f t="shared" si="320"/>
        <v>0</v>
      </c>
      <c r="CQ157" s="12"/>
      <c r="CR157" s="12">
        <v>13680000</v>
      </c>
      <c r="CS157" s="12">
        <v>0</v>
      </c>
      <c r="CT157" s="12">
        <v>32100000</v>
      </c>
      <c r="CU157" s="12">
        <v>7875000</v>
      </c>
      <c r="CV157" s="12">
        <v>0</v>
      </c>
      <c r="CW157" s="12">
        <v>7875000</v>
      </c>
      <c r="CX157" s="12">
        <v>7875000</v>
      </c>
      <c r="CY157" s="12">
        <f>SUMIFS('[1]DATA THÔ IN'!$P$4:$P$12031,'[1]DATA THÔ IN'!$H$4:$H$12031,$A157,'[1]DATA THÔ IN'!$AC$4:$AC$12031,$E157,'[1]DATA THÔ IN'!$AH$4:$AH$12031,"Tiến độ 1")</f>
        <v>49602000</v>
      </c>
      <c r="CZ157" s="12">
        <f>SUMIFS('[1]DATA THÔ IN'!$P$4:$P$12031,'[1]DATA THÔ IN'!$H$4:$H$12031,$A157,'[1]DATA THÔ IN'!$AC$4:$AC$12031,$E157,'[1]DATA THÔ IN'!$AH$4:$AH$12031,"Tiến độ 2")</f>
        <v>0</v>
      </c>
      <c r="DA157" s="12">
        <f>SUMIFS('[1]TIẾN ĐỘ %'!$N$6:$N$1034,'[1]TIẾN ĐỘ %'!$G$6:$G$1034,A157,'[1]TIẾN ĐỘ %'!$F$6:$F$1034,$E157)</f>
        <v>50722000</v>
      </c>
      <c r="DB157" s="12">
        <f t="shared" si="402"/>
        <v>90697000</v>
      </c>
      <c r="DC157" s="12"/>
      <c r="DD157" s="12"/>
      <c r="DE157" s="12"/>
      <c r="DF157" s="12"/>
      <c r="DG157" s="12"/>
      <c r="DH157" s="12"/>
      <c r="DI157" s="12"/>
      <c r="DJ157" s="12"/>
      <c r="DK157" s="12"/>
      <c r="DL157" s="12">
        <f t="shared" si="426"/>
        <v>0</v>
      </c>
      <c r="DM157" s="12">
        <f t="shared" si="427"/>
        <v>90697000</v>
      </c>
      <c r="DN157" s="12"/>
      <c r="DO157" s="12"/>
      <c r="DP157" s="13"/>
      <c r="DQ157" s="12"/>
      <c r="DR157" s="12"/>
      <c r="DS157" s="13"/>
      <c r="DT157" s="12"/>
      <c r="DU157" s="12"/>
      <c r="DV157" s="12"/>
      <c r="DW157" s="12">
        <f t="shared" si="428"/>
        <v>0</v>
      </c>
      <c r="DX157" s="12"/>
      <c r="DY157" s="12"/>
      <c r="DZ157" s="12"/>
      <c r="EA157" s="12"/>
      <c r="EB157" s="12"/>
      <c r="EC157" s="12"/>
      <c r="ED157" s="12"/>
      <c r="EE157" s="12"/>
      <c r="EF157" s="12"/>
      <c r="EG157" s="12">
        <f t="shared" si="321"/>
        <v>0</v>
      </c>
      <c r="EH157" s="12">
        <f t="shared" si="322"/>
        <v>0</v>
      </c>
      <c r="EI157" s="12"/>
      <c r="EJ157" s="15">
        <f t="shared" si="390"/>
        <v>0.17100000000000001</v>
      </c>
      <c r="EK157" s="15">
        <f t="shared" si="391"/>
        <v>0</v>
      </c>
      <c r="EL157" s="15">
        <f t="shared" si="392"/>
        <v>0.40125</v>
      </c>
      <c r="EM157" s="16">
        <f t="shared" si="422"/>
        <v>0.1575</v>
      </c>
      <c r="EN157" s="16">
        <f t="shared" si="423"/>
        <v>0</v>
      </c>
      <c r="EO157" s="16">
        <f t="shared" si="424"/>
        <v>0.1575</v>
      </c>
      <c r="EP157" s="16">
        <f t="shared" si="403"/>
        <v>0.76310769230769226</v>
      </c>
      <c r="EQ157" s="16">
        <f t="shared" si="404"/>
        <v>0</v>
      </c>
      <c r="ER157" s="16">
        <f t="shared" si="405"/>
        <v>0.78033846153846154</v>
      </c>
      <c r="ES157" s="16">
        <f t="shared" si="406"/>
        <v>0.46511282051282049</v>
      </c>
      <c r="ET157" s="16" t="e">
        <f t="shared" si="431"/>
        <v>#DIV/0!</v>
      </c>
      <c r="EU157" s="16" t="e">
        <f t="shared" si="432"/>
        <v>#DIV/0!</v>
      </c>
      <c r="EV157" s="16" t="e">
        <f t="shared" si="433"/>
        <v>#DIV/0!</v>
      </c>
      <c r="EW157" s="16" t="e">
        <f t="shared" si="434"/>
        <v>#DIV/0!</v>
      </c>
      <c r="EX157" s="16" t="e">
        <f t="shared" si="435"/>
        <v>#DIV/0!</v>
      </c>
      <c r="EY157" s="16" t="e">
        <f t="shared" si="436"/>
        <v>#DIV/0!</v>
      </c>
      <c r="EZ157" s="21">
        <v>0</v>
      </c>
      <c r="FA157" s="21">
        <v>0</v>
      </c>
      <c r="FB157" s="21">
        <v>0</v>
      </c>
      <c r="FC157" s="16" t="e">
        <f t="shared" ref="FC157:FD161" si="448">+DL157/CF157</f>
        <v>#DIV/0!</v>
      </c>
      <c r="FD157" s="16">
        <f t="shared" si="448"/>
        <v>0.46511282051282049</v>
      </c>
      <c r="FE157" s="16">
        <v>0</v>
      </c>
      <c r="FF157" s="16">
        <v>0</v>
      </c>
      <c r="FG157" s="16">
        <v>0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  <c r="FM157" s="16">
        <v>0</v>
      </c>
      <c r="FN157" s="16">
        <v>0</v>
      </c>
      <c r="FO157" s="16">
        <v>0</v>
      </c>
      <c r="FP157" s="16">
        <v>0</v>
      </c>
      <c r="FQ157" s="16">
        <v>0</v>
      </c>
      <c r="FR157" s="17">
        <f t="shared" si="393"/>
        <v>0</v>
      </c>
      <c r="FS157" s="17">
        <f t="shared" si="394"/>
        <v>0</v>
      </c>
      <c r="FT157" s="17">
        <f t="shared" si="395"/>
        <v>0</v>
      </c>
      <c r="FU157" s="18">
        <f t="shared" si="396"/>
        <v>0</v>
      </c>
      <c r="FV157" s="18">
        <f t="shared" si="397"/>
        <v>0</v>
      </c>
      <c r="FW157" s="18">
        <f t="shared" si="398"/>
        <v>0</v>
      </c>
      <c r="FX157" s="18">
        <f t="shared" si="399"/>
        <v>0</v>
      </c>
      <c r="FY157" s="18">
        <f t="shared" si="400"/>
        <v>0</v>
      </c>
      <c r="FZ157" s="19"/>
      <c r="GA157" s="36" t="str">
        <f>D157</f>
        <v>Trần Thanh Hiền</v>
      </c>
      <c r="GB157" s="36"/>
      <c r="GC157" s="37"/>
    </row>
    <row r="158" spans="1:185" hidden="1" x14ac:dyDescent="0.25">
      <c r="A158" s="8" t="e">
        <v>#N/A</v>
      </c>
      <c r="B158" s="8" t="s">
        <v>767</v>
      </c>
      <c r="C158" s="9" t="s">
        <v>768</v>
      </c>
      <c r="D158" s="28" t="s">
        <v>1459</v>
      </c>
      <c r="E158" s="9" t="s">
        <v>193</v>
      </c>
      <c r="F158" s="9" t="s">
        <v>488</v>
      </c>
      <c r="G158" s="9" t="s">
        <v>475</v>
      </c>
      <c r="H158" s="11">
        <v>3.5000000000000003E-2</v>
      </c>
      <c r="I158" s="11"/>
      <c r="J158" s="11">
        <v>0.01</v>
      </c>
      <c r="K158" s="11">
        <v>0.01</v>
      </c>
      <c r="L158" s="11">
        <v>5.0000000000000001E-3</v>
      </c>
      <c r="M158" s="11">
        <v>5.0000000000000001E-3</v>
      </c>
      <c r="N158" s="11"/>
      <c r="O158" s="12">
        <f t="shared" si="352"/>
        <v>0</v>
      </c>
      <c r="P158" s="12">
        <f t="shared" si="407"/>
        <v>0</v>
      </c>
      <c r="Q158" s="12">
        <f t="shared" si="353"/>
        <v>0</v>
      </c>
      <c r="R158" s="12">
        <f t="shared" si="303"/>
        <v>0</v>
      </c>
      <c r="S158" s="12">
        <f t="shared" si="354"/>
        <v>0</v>
      </c>
      <c r="T158" s="12">
        <f t="shared" si="408"/>
        <v>0</v>
      </c>
      <c r="U158" s="12">
        <f t="shared" si="355"/>
        <v>0</v>
      </c>
      <c r="V158" s="12">
        <f t="shared" si="409"/>
        <v>0</v>
      </c>
      <c r="W158" s="12">
        <f t="shared" si="401"/>
        <v>0</v>
      </c>
      <c r="X158" s="12">
        <f t="shared" si="356"/>
        <v>0</v>
      </c>
      <c r="Y158" s="12">
        <f t="shared" si="410"/>
        <v>0</v>
      </c>
      <c r="Z158" s="12">
        <f t="shared" si="411"/>
        <v>0</v>
      </c>
      <c r="AA158" s="12">
        <f t="shared" si="412"/>
        <v>0</v>
      </c>
      <c r="AB158" s="12">
        <f t="shared" si="309"/>
        <v>0</v>
      </c>
      <c r="AC158" s="12"/>
      <c r="AD158" s="12"/>
      <c r="AE158" s="12"/>
      <c r="AF158" s="12" t="e">
        <f t="shared" si="357"/>
        <v>#DIV/0!</v>
      </c>
      <c r="AG158" s="12" t="e">
        <f t="shared" si="358"/>
        <v>#DIV/0!</v>
      </c>
      <c r="AH158" s="12">
        <f t="shared" si="359"/>
        <v>0</v>
      </c>
      <c r="AI158" s="12"/>
      <c r="AJ158" s="12"/>
      <c r="AK158" s="12"/>
      <c r="AL158" s="12" t="e">
        <f t="shared" si="360"/>
        <v>#DIV/0!</v>
      </c>
      <c r="AM158" s="12" t="e">
        <f t="shared" si="361"/>
        <v>#DIV/0!</v>
      </c>
      <c r="AN158" s="12">
        <f t="shared" si="362"/>
        <v>0</v>
      </c>
      <c r="AO158" s="12"/>
      <c r="AP158" s="12"/>
      <c r="AQ158" s="12"/>
      <c r="AR158" s="12" t="e">
        <f t="shared" si="363"/>
        <v>#DIV/0!</v>
      </c>
      <c r="AS158" s="12" t="e">
        <f t="shared" si="364"/>
        <v>#DIV/0!</v>
      </c>
      <c r="AT158" s="12" t="e">
        <f t="shared" si="365"/>
        <v>#DIV/0!</v>
      </c>
      <c r="AU158" s="12" t="e">
        <f t="shared" si="366"/>
        <v>#DIV/0!</v>
      </c>
      <c r="AV158" s="12" t="e">
        <f t="shared" si="367"/>
        <v>#DIV/0!</v>
      </c>
      <c r="AW158" s="12"/>
      <c r="AX158" s="12" t="e">
        <f t="shared" si="368"/>
        <v>#DIV/0!</v>
      </c>
      <c r="AY158" s="12" t="e">
        <f t="shared" si="369"/>
        <v>#DIV/0!</v>
      </c>
      <c r="AZ158" s="12" t="e">
        <f t="shared" si="370"/>
        <v>#DIV/0!</v>
      </c>
      <c r="BA158" s="12"/>
      <c r="BB158" s="12" t="e">
        <f t="shared" si="371"/>
        <v>#DIV/0!</v>
      </c>
      <c r="BC158" s="12" t="e">
        <f t="shared" si="372"/>
        <v>#DIV/0!</v>
      </c>
      <c r="BD158" s="12" t="e">
        <f t="shared" si="373"/>
        <v>#DIV/0!</v>
      </c>
      <c r="BE158" s="12"/>
      <c r="BF158" s="12" t="e">
        <f t="shared" si="374"/>
        <v>#DIV/0!</v>
      </c>
      <c r="BG158" s="12" t="e">
        <f t="shared" si="375"/>
        <v>#DIV/0!</v>
      </c>
      <c r="BH158" s="12" t="e">
        <f t="shared" si="376"/>
        <v>#DIV/0!</v>
      </c>
      <c r="BI158" s="12" t="e">
        <f t="shared" si="377"/>
        <v>#DIV/0!</v>
      </c>
      <c r="BJ158" s="12"/>
      <c r="BK158" s="12" t="e">
        <f t="shared" si="378"/>
        <v>#DIV/0!</v>
      </c>
      <c r="BL158" s="12" t="e">
        <f t="shared" si="379"/>
        <v>#DIV/0!</v>
      </c>
      <c r="BM158" s="12" t="e">
        <f t="shared" si="380"/>
        <v>#DIV/0!</v>
      </c>
      <c r="BN158" s="12"/>
      <c r="BO158" s="12">
        <f t="shared" si="381"/>
        <v>0</v>
      </c>
      <c r="BP158" s="12">
        <f t="shared" si="382"/>
        <v>0</v>
      </c>
      <c r="BQ158" s="12">
        <f t="shared" si="383"/>
        <v>0</v>
      </c>
      <c r="BR158" s="12"/>
      <c r="BS158" s="12">
        <f t="shared" si="384"/>
        <v>0</v>
      </c>
      <c r="BT158" s="12">
        <f t="shared" si="385"/>
        <v>0</v>
      </c>
      <c r="BU158" s="12">
        <f t="shared" si="386"/>
        <v>0</v>
      </c>
      <c r="BV158" s="12">
        <f t="shared" si="387"/>
        <v>0</v>
      </c>
      <c r="BW158" s="12">
        <f t="shared" si="388"/>
        <v>0</v>
      </c>
      <c r="BX158" s="12"/>
      <c r="BY158" s="12">
        <v>0</v>
      </c>
      <c r="BZ158" s="12">
        <v>0</v>
      </c>
      <c r="CA158" s="12">
        <f>SUMIFS('[1]TIẾN ĐỘ %'!$M$6:$M$1034,'[1]TIẾN ĐỘ %'!$G$6:$G$1034,$A158,'[1]TIẾN ĐỘ %'!$F$6:$F$1034,$E158)</f>
        <v>0</v>
      </c>
      <c r="CB158" s="12">
        <f t="shared" si="389"/>
        <v>0</v>
      </c>
      <c r="CC158" s="12"/>
      <c r="CD158" s="12"/>
      <c r="CE158" s="12"/>
      <c r="CF158" s="12">
        <f t="shared" si="429"/>
        <v>0</v>
      </c>
      <c r="CG158" s="12">
        <f t="shared" si="430"/>
        <v>0</v>
      </c>
      <c r="CH158" s="12"/>
      <c r="CI158" s="12"/>
      <c r="CJ158" s="12"/>
      <c r="CK158" s="12">
        <f t="shared" si="425"/>
        <v>0</v>
      </c>
      <c r="CL158" s="12"/>
      <c r="CM158" s="12"/>
      <c r="CN158" s="12"/>
      <c r="CO158" s="12">
        <f t="shared" si="319"/>
        <v>0</v>
      </c>
      <c r="CP158" s="12">
        <f t="shared" si="320"/>
        <v>0</v>
      </c>
      <c r="CQ158" s="12"/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f>SUMIFS('[1]DATA THÔ IN'!$P$4:$P$12031,'[1]DATA THÔ IN'!$H$4:$H$12031,$A158,'[1]DATA THÔ IN'!$AC$4:$AC$12031,$E158,'[1]DATA THÔ IN'!$AH$4:$AH$12031,"Tiến độ 1")</f>
        <v>0</v>
      </c>
      <c r="CZ158" s="12">
        <f>SUMIFS('[1]DATA THÔ IN'!$P$4:$P$12031,'[1]DATA THÔ IN'!$H$4:$H$12031,$A158,'[1]DATA THÔ IN'!$AC$4:$AC$12031,$E158,'[1]DATA THÔ IN'!$AH$4:$AH$12031,"Tiến độ 2")</f>
        <v>0</v>
      </c>
      <c r="DA158" s="12">
        <f>SUMIFS('[1]TIẾN ĐỘ %'!$N$6:$N$1034,'[1]TIẾN ĐỘ %'!$G$6:$G$1034,A158,'[1]TIẾN ĐỘ %'!$F$6:$F$1034,$E158)</f>
        <v>0</v>
      </c>
      <c r="DB158" s="12">
        <f t="shared" si="402"/>
        <v>0</v>
      </c>
      <c r="DC158" s="12"/>
      <c r="DD158" s="12"/>
      <c r="DE158" s="12"/>
      <c r="DF158" s="12"/>
      <c r="DG158" s="12"/>
      <c r="DH158" s="12"/>
      <c r="DI158" s="12"/>
      <c r="DJ158" s="12"/>
      <c r="DK158" s="12"/>
      <c r="DL158" s="12">
        <f t="shared" si="426"/>
        <v>0</v>
      </c>
      <c r="DM158" s="12">
        <f t="shared" si="427"/>
        <v>0</v>
      </c>
      <c r="DN158" s="12"/>
      <c r="DO158" s="14"/>
      <c r="DP158" s="13"/>
      <c r="DQ158" s="12"/>
      <c r="DR158" s="12"/>
      <c r="DS158" s="13"/>
      <c r="DT158" s="12"/>
      <c r="DU158" s="12"/>
      <c r="DV158" s="12"/>
      <c r="DW158" s="12">
        <f t="shared" si="428"/>
        <v>0</v>
      </c>
      <c r="DX158" s="12"/>
      <c r="DY158" s="12"/>
      <c r="DZ158" s="12"/>
      <c r="EA158" s="12"/>
      <c r="EB158" s="12"/>
      <c r="EC158" s="12"/>
      <c r="ED158" s="12"/>
      <c r="EE158" s="12"/>
      <c r="EF158" s="12"/>
      <c r="EG158" s="12">
        <f t="shared" si="321"/>
        <v>0</v>
      </c>
      <c r="EH158" s="12">
        <f t="shared" si="322"/>
        <v>0</v>
      </c>
      <c r="EI158" s="12"/>
      <c r="EJ158" s="15">
        <f t="shared" si="390"/>
        <v>0</v>
      </c>
      <c r="EK158" s="15">
        <f t="shared" si="391"/>
        <v>0</v>
      </c>
      <c r="EL158" s="15">
        <f t="shared" si="392"/>
        <v>0</v>
      </c>
      <c r="EM158" s="16">
        <f t="shared" si="422"/>
        <v>0</v>
      </c>
      <c r="EN158" s="16">
        <f t="shared" si="423"/>
        <v>0</v>
      </c>
      <c r="EO158" s="16">
        <f t="shared" si="424"/>
        <v>0</v>
      </c>
      <c r="EP158" s="16">
        <f t="shared" si="403"/>
        <v>0</v>
      </c>
      <c r="EQ158" s="16">
        <f t="shared" si="404"/>
        <v>0</v>
      </c>
      <c r="ER158" s="16">
        <f t="shared" si="405"/>
        <v>0</v>
      </c>
      <c r="ES158" s="16">
        <f t="shared" si="406"/>
        <v>0</v>
      </c>
      <c r="ET158" s="16" t="e">
        <f t="shared" si="431"/>
        <v>#DIV/0!</v>
      </c>
      <c r="EU158" s="16" t="e">
        <f t="shared" si="432"/>
        <v>#DIV/0!</v>
      </c>
      <c r="EV158" s="16" t="e">
        <f t="shared" si="433"/>
        <v>#DIV/0!</v>
      </c>
      <c r="EW158" s="16" t="e">
        <f t="shared" si="434"/>
        <v>#DIV/0!</v>
      </c>
      <c r="EX158" s="16" t="e">
        <f t="shared" si="435"/>
        <v>#DIV/0!</v>
      </c>
      <c r="EY158" s="16" t="e">
        <f t="shared" si="436"/>
        <v>#DIV/0!</v>
      </c>
      <c r="EZ158" s="16" t="e">
        <f>+DI158/CE158</f>
        <v>#DIV/0!</v>
      </c>
      <c r="FA158" s="16" t="e">
        <f>+DJ158/CE158</f>
        <v>#DIV/0!</v>
      </c>
      <c r="FB158" s="16" t="e">
        <f>+DK158/CE158</f>
        <v>#DIV/0!</v>
      </c>
      <c r="FC158" s="16" t="e">
        <f t="shared" si="448"/>
        <v>#DIV/0!</v>
      </c>
      <c r="FD158" s="16" t="e">
        <f t="shared" si="448"/>
        <v>#DIV/0!</v>
      </c>
      <c r="FE158" s="16" t="e">
        <f>+DN158/CH158</f>
        <v>#DIV/0!</v>
      </c>
      <c r="FF158" s="16" t="e">
        <f>+DO158/CH158</f>
        <v>#DIV/0!</v>
      </c>
      <c r="FG158" s="16" t="e">
        <f>+DP158/CH158</f>
        <v>#DIV/0!</v>
      </c>
      <c r="FH158" s="16" t="e">
        <f>+DQ158/CI158</f>
        <v>#DIV/0!</v>
      </c>
      <c r="FI158" s="16" t="e">
        <f>+DR158/CI158</f>
        <v>#DIV/0!</v>
      </c>
      <c r="FJ158" s="16" t="e">
        <f>+DS158/CI158</f>
        <v>#DIV/0!</v>
      </c>
      <c r="FK158" s="16" t="e">
        <f>+DT158/CJ158</f>
        <v>#DIV/0!</v>
      </c>
      <c r="FL158" s="16" t="e">
        <f>+DU158/CJ158</f>
        <v>#DIV/0!</v>
      </c>
      <c r="FM158" s="16" t="e">
        <f t="shared" ref="FM158:FO159" si="449">+DV158/CJ158</f>
        <v>#DIV/0!</v>
      </c>
      <c r="FN158" s="16" t="e">
        <f t="shared" si="449"/>
        <v>#DIV/0!</v>
      </c>
      <c r="FO158" s="16" t="e">
        <f t="shared" si="449"/>
        <v>#DIV/0!</v>
      </c>
      <c r="FP158" s="16" t="e">
        <f>+DY158/CL158</f>
        <v>#DIV/0!</v>
      </c>
      <c r="FQ158" s="16" t="e">
        <f>+DZ158/CL158</f>
        <v>#DIV/0!</v>
      </c>
      <c r="FR158" s="17">
        <f t="shared" si="393"/>
        <v>0</v>
      </c>
      <c r="FS158" s="17">
        <f t="shared" si="394"/>
        <v>0</v>
      </c>
      <c r="FT158" s="17">
        <f t="shared" si="395"/>
        <v>0</v>
      </c>
      <c r="FU158" s="18">
        <f t="shared" si="396"/>
        <v>0</v>
      </c>
      <c r="FV158" s="18">
        <f t="shared" si="397"/>
        <v>0</v>
      </c>
      <c r="FW158" s="18">
        <f t="shared" si="398"/>
        <v>0</v>
      </c>
      <c r="FX158" s="18">
        <f t="shared" si="399"/>
        <v>0</v>
      </c>
      <c r="FY158" s="18">
        <f t="shared" si="400"/>
        <v>0</v>
      </c>
      <c r="FZ158" s="19"/>
      <c r="GA158" s="36" t="e">
        <v>#N/A</v>
      </c>
      <c r="GB158" s="36"/>
      <c r="GC158" s="37"/>
    </row>
    <row r="159" spans="1:185" hidden="1" x14ac:dyDescent="0.25">
      <c r="A159" s="8" t="s">
        <v>1346</v>
      </c>
      <c r="B159" s="8" t="s">
        <v>1256</v>
      </c>
      <c r="C159" s="9" t="s">
        <v>1257</v>
      </c>
      <c r="D159" s="10" t="s">
        <v>483</v>
      </c>
      <c r="E159" s="9" t="s">
        <v>193</v>
      </c>
      <c r="F159" s="9" t="s">
        <v>516</v>
      </c>
      <c r="G159" s="9" t="s">
        <v>475</v>
      </c>
      <c r="H159" s="11">
        <v>3.5000000000000003E-2</v>
      </c>
      <c r="I159" s="11"/>
      <c r="J159" s="11">
        <v>0.01</v>
      </c>
      <c r="K159" s="11">
        <v>0.01</v>
      </c>
      <c r="L159" s="11">
        <v>5.0000000000000001E-3</v>
      </c>
      <c r="M159" s="11">
        <v>5.0000000000000001E-3</v>
      </c>
      <c r="N159" s="11"/>
      <c r="O159" s="12">
        <f t="shared" si="352"/>
        <v>0</v>
      </c>
      <c r="P159" s="12">
        <f t="shared" si="407"/>
        <v>0</v>
      </c>
      <c r="Q159" s="12">
        <f t="shared" si="353"/>
        <v>0</v>
      </c>
      <c r="R159" s="12">
        <f t="shared" si="303"/>
        <v>0</v>
      </c>
      <c r="S159" s="12">
        <f t="shared" si="354"/>
        <v>0</v>
      </c>
      <c r="T159" s="12">
        <f t="shared" si="408"/>
        <v>0</v>
      </c>
      <c r="U159" s="12">
        <f t="shared" si="355"/>
        <v>0</v>
      </c>
      <c r="V159" s="12">
        <f t="shared" si="409"/>
        <v>0</v>
      </c>
      <c r="W159" s="12">
        <f t="shared" si="401"/>
        <v>0</v>
      </c>
      <c r="X159" s="12">
        <f t="shared" si="356"/>
        <v>0</v>
      </c>
      <c r="Y159" s="12">
        <f t="shared" si="410"/>
        <v>554247.75</v>
      </c>
      <c r="Z159" s="12">
        <f t="shared" si="411"/>
        <v>0</v>
      </c>
      <c r="AA159" s="12">
        <f t="shared" si="412"/>
        <v>0</v>
      </c>
      <c r="AB159" s="12">
        <f t="shared" si="309"/>
        <v>0</v>
      </c>
      <c r="AC159" s="12"/>
      <c r="AD159" s="12"/>
      <c r="AE159" s="12"/>
      <c r="AF159" s="12" t="e">
        <f t="shared" si="357"/>
        <v>#DIV/0!</v>
      </c>
      <c r="AG159" s="12" t="e">
        <f t="shared" si="358"/>
        <v>#DIV/0!</v>
      </c>
      <c r="AH159" s="12">
        <f t="shared" si="359"/>
        <v>0</v>
      </c>
      <c r="AI159" s="12"/>
      <c r="AJ159" s="12"/>
      <c r="AK159" s="12"/>
      <c r="AL159" s="12" t="e">
        <f t="shared" si="360"/>
        <v>#DIV/0!</v>
      </c>
      <c r="AM159" s="12" t="e">
        <f t="shared" si="361"/>
        <v>#DIV/0!</v>
      </c>
      <c r="AN159" s="12">
        <f t="shared" si="362"/>
        <v>0</v>
      </c>
      <c r="AO159" s="12"/>
      <c r="AP159" s="12"/>
      <c r="AQ159" s="12"/>
      <c r="AR159" s="12" t="e">
        <f t="shared" si="363"/>
        <v>#DIV/0!</v>
      </c>
      <c r="AS159" s="12" t="e">
        <f t="shared" si="364"/>
        <v>#DIV/0!</v>
      </c>
      <c r="AT159" s="12" t="e">
        <f t="shared" si="365"/>
        <v>#DIV/0!</v>
      </c>
      <c r="AU159" s="12" t="e">
        <f t="shared" si="366"/>
        <v>#DIV/0!</v>
      </c>
      <c r="AV159" s="12">
        <f t="shared" si="367"/>
        <v>0</v>
      </c>
      <c r="AW159" s="12"/>
      <c r="AX159" s="12" t="e">
        <f t="shared" si="368"/>
        <v>#DIV/0!</v>
      </c>
      <c r="AY159" s="12" t="e">
        <f t="shared" si="369"/>
        <v>#DIV/0!</v>
      </c>
      <c r="AZ159" s="12" t="e">
        <f t="shared" si="370"/>
        <v>#DIV/0!</v>
      </c>
      <c r="BA159" s="12"/>
      <c r="BB159" s="12" t="e">
        <f t="shared" si="371"/>
        <v>#DIV/0!</v>
      </c>
      <c r="BC159" s="12" t="e">
        <f t="shared" si="372"/>
        <v>#DIV/0!</v>
      </c>
      <c r="BD159" s="12" t="e">
        <f t="shared" si="373"/>
        <v>#DIV/0!</v>
      </c>
      <c r="BE159" s="12"/>
      <c r="BF159" s="12" t="e">
        <f t="shared" si="374"/>
        <v>#DIV/0!</v>
      </c>
      <c r="BG159" s="12" t="e">
        <f t="shared" si="375"/>
        <v>#DIV/0!</v>
      </c>
      <c r="BH159" s="12" t="e">
        <f t="shared" si="376"/>
        <v>#DIV/0!</v>
      </c>
      <c r="BI159" s="12" t="e">
        <f t="shared" si="377"/>
        <v>#DIV/0!</v>
      </c>
      <c r="BJ159" s="12"/>
      <c r="BK159" s="12" t="e">
        <f t="shared" si="378"/>
        <v>#DIV/0!</v>
      </c>
      <c r="BL159" s="12" t="e">
        <f t="shared" si="379"/>
        <v>#DIV/0!</v>
      </c>
      <c r="BM159" s="12" t="e">
        <f t="shared" si="380"/>
        <v>#DIV/0!</v>
      </c>
      <c r="BN159" s="12"/>
      <c r="BO159" s="12">
        <f t="shared" si="381"/>
        <v>0</v>
      </c>
      <c r="BP159" s="12">
        <f t="shared" si="382"/>
        <v>0</v>
      </c>
      <c r="BQ159" s="12">
        <f t="shared" si="383"/>
        <v>0</v>
      </c>
      <c r="BR159" s="12"/>
      <c r="BS159" s="12">
        <f t="shared" si="384"/>
        <v>0</v>
      </c>
      <c r="BT159" s="12">
        <f t="shared" si="385"/>
        <v>0</v>
      </c>
      <c r="BU159" s="12">
        <f t="shared" si="386"/>
        <v>0</v>
      </c>
      <c r="BV159" s="12">
        <f t="shared" si="387"/>
        <v>0</v>
      </c>
      <c r="BW159" s="12">
        <f t="shared" si="388"/>
        <v>0</v>
      </c>
      <c r="BX159" s="12"/>
      <c r="BY159" s="12">
        <v>100000000</v>
      </c>
      <c r="BZ159" s="12">
        <v>70000000</v>
      </c>
      <c r="CA159" s="12">
        <f>SUMIFS('[1]TIẾN ĐỘ %'!$M$6:$M$1034,'[1]TIẾN ĐỘ %'!$G$6:$G$1034,$A159,'[1]TIẾN ĐỘ %'!$F$6:$F$1034,$E159)</f>
        <v>90000000</v>
      </c>
      <c r="CB159" s="12">
        <f t="shared" si="389"/>
        <v>260000000</v>
      </c>
      <c r="CC159" s="12"/>
      <c r="CD159" s="12"/>
      <c r="CE159" s="12"/>
      <c r="CF159" s="12">
        <f t="shared" si="429"/>
        <v>0</v>
      </c>
      <c r="CG159" s="12">
        <f t="shared" si="430"/>
        <v>260000000</v>
      </c>
      <c r="CH159" s="12"/>
      <c r="CI159" s="12"/>
      <c r="CJ159" s="12"/>
      <c r="CK159" s="12">
        <f t="shared" si="425"/>
        <v>0</v>
      </c>
      <c r="CL159" s="12"/>
      <c r="CM159" s="12"/>
      <c r="CN159" s="12"/>
      <c r="CO159" s="12">
        <f t="shared" si="319"/>
        <v>0</v>
      </c>
      <c r="CP159" s="12">
        <f t="shared" si="320"/>
        <v>0</v>
      </c>
      <c r="CQ159" s="12"/>
      <c r="CR159" s="12">
        <v>0</v>
      </c>
      <c r="CS159" s="12">
        <v>0</v>
      </c>
      <c r="CT159" s="12">
        <v>30000000</v>
      </c>
      <c r="CU159" s="12">
        <v>0</v>
      </c>
      <c r="CV159" s="12">
        <v>0</v>
      </c>
      <c r="CW159" s="12">
        <v>0</v>
      </c>
      <c r="CX159" s="12">
        <v>0</v>
      </c>
      <c r="CY159" s="12">
        <f>SUMIFS('[1]DATA THÔ IN'!$P$4:$P$12031,'[1]DATA THÔ IN'!$H$4:$H$12031,$A159,'[1]DATA THÔ IN'!$AC$4:$AC$12031,$E159,'[1]DATA THÔ IN'!$AH$4:$AH$12031,"Tiến độ 1")</f>
        <v>57435000</v>
      </c>
      <c r="CZ159" s="12">
        <f>SUMIFS('[1]DATA THÔ IN'!$P$4:$P$12031,'[1]DATA THÔ IN'!$H$4:$H$12031,$A159,'[1]DATA THÔ IN'!$AC$4:$AC$12031,$E159,'[1]DATA THÔ IN'!$AH$4:$AH$12031,"Tiến độ 2")</f>
        <v>0</v>
      </c>
      <c r="DA159" s="12">
        <f>SUMIFS('[1]TIẾN ĐỘ %'!$N$6:$N$1034,'[1]TIẾN ĐỘ %'!$G$6:$G$1034,A159,'[1]TIẾN ĐỘ %'!$F$6:$F$1034,$E159)</f>
        <v>57435000</v>
      </c>
      <c r="DB159" s="12">
        <f t="shared" si="402"/>
        <v>87435000</v>
      </c>
      <c r="DC159" s="12"/>
      <c r="DD159" s="12"/>
      <c r="DE159" s="12"/>
      <c r="DF159" s="12"/>
      <c r="DG159" s="12"/>
      <c r="DH159" s="12"/>
      <c r="DI159" s="12"/>
      <c r="DJ159" s="12"/>
      <c r="DK159" s="12"/>
      <c r="DL159" s="12">
        <f t="shared" si="426"/>
        <v>0</v>
      </c>
      <c r="DM159" s="12">
        <f t="shared" si="427"/>
        <v>87435000</v>
      </c>
      <c r="DN159" s="12"/>
      <c r="DO159" s="12"/>
      <c r="DP159" s="13"/>
      <c r="DQ159" s="12"/>
      <c r="DR159" s="12"/>
      <c r="DS159" s="13"/>
      <c r="DT159" s="12"/>
      <c r="DU159" s="12"/>
      <c r="DV159" s="12"/>
      <c r="DW159" s="12">
        <f t="shared" si="428"/>
        <v>0</v>
      </c>
      <c r="DX159" s="12"/>
      <c r="DY159" s="12"/>
      <c r="DZ159" s="12"/>
      <c r="EA159" s="12"/>
      <c r="EB159" s="12"/>
      <c r="EC159" s="12"/>
      <c r="ED159" s="12"/>
      <c r="EE159" s="12"/>
      <c r="EF159" s="12"/>
      <c r="EG159" s="12">
        <f t="shared" si="321"/>
        <v>0</v>
      </c>
      <c r="EH159" s="12">
        <f t="shared" si="322"/>
        <v>0</v>
      </c>
      <c r="EI159" s="12"/>
      <c r="EJ159" s="15">
        <f t="shared" si="390"/>
        <v>0</v>
      </c>
      <c r="EK159" s="15">
        <f t="shared" si="391"/>
        <v>0</v>
      </c>
      <c r="EL159" s="15">
        <f t="shared" si="392"/>
        <v>0.3</v>
      </c>
      <c r="EM159" s="16">
        <f t="shared" si="422"/>
        <v>0</v>
      </c>
      <c r="EN159" s="16">
        <f t="shared" si="423"/>
        <v>0</v>
      </c>
      <c r="EO159" s="16">
        <f t="shared" si="424"/>
        <v>0</v>
      </c>
      <c r="EP159" s="16">
        <f t="shared" si="403"/>
        <v>0.63816666666666666</v>
      </c>
      <c r="EQ159" s="16">
        <f t="shared" si="404"/>
        <v>0</v>
      </c>
      <c r="ER159" s="16">
        <f t="shared" si="405"/>
        <v>0.63816666666666666</v>
      </c>
      <c r="ES159" s="16">
        <f t="shared" si="406"/>
        <v>0.33628846153846154</v>
      </c>
      <c r="ET159" s="16" t="e">
        <f t="shared" si="431"/>
        <v>#DIV/0!</v>
      </c>
      <c r="EU159" s="16" t="e">
        <f t="shared" si="432"/>
        <v>#DIV/0!</v>
      </c>
      <c r="EV159" s="16" t="e">
        <f t="shared" si="433"/>
        <v>#DIV/0!</v>
      </c>
      <c r="EW159" s="16" t="e">
        <f t="shared" si="434"/>
        <v>#DIV/0!</v>
      </c>
      <c r="EX159" s="16" t="e">
        <f t="shared" si="435"/>
        <v>#DIV/0!</v>
      </c>
      <c r="EY159" s="16" t="e">
        <f t="shared" si="436"/>
        <v>#DIV/0!</v>
      </c>
      <c r="EZ159" s="16" t="e">
        <f>+DI159/CE159</f>
        <v>#DIV/0!</v>
      </c>
      <c r="FA159" s="16" t="e">
        <f>+DJ159/CE159</f>
        <v>#DIV/0!</v>
      </c>
      <c r="FB159" s="16" t="e">
        <f>+DK159/CE159</f>
        <v>#DIV/0!</v>
      </c>
      <c r="FC159" s="16" t="e">
        <f t="shared" si="448"/>
        <v>#DIV/0!</v>
      </c>
      <c r="FD159" s="16">
        <f t="shared" si="448"/>
        <v>0.33628846153846154</v>
      </c>
      <c r="FE159" s="16" t="e">
        <f>+DN159/CH159</f>
        <v>#DIV/0!</v>
      </c>
      <c r="FF159" s="16" t="e">
        <f>+DO159/CH159</f>
        <v>#DIV/0!</v>
      </c>
      <c r="FG159" s="16" t="e">
        <f>+DP159/CH159</f>
        <v>#DIV/0!</v>
      </c>
      <c r="FH159" s="16" t="e">
        <f>+DQ159/CI159</f>
        <v>#DIV/0!</v>
      </c>
      <c r="FI159" s="16" t="e">
        <f>+DR159/CI159</f>
        <v>#DIV/0!</v>
      </c>
      <c r="FJ159" s="16" t="e">
        <f>+DS159/CI159</f>
        <v>#DIV/0!</v>
      </c>
      <c r="FK159" s="16" t="e">
        <f>+DT159/CJ159</f>
        <v>#DIV/0!</v>
      </c>
      <c r="FL159" s="16" t="e">
        <f>+DU159/CJ159</f>
        <v>#DIV/0!</v>
      </c>
      <c r="FM159" s="16" t="e">
        <f t="shared" si="449"/>
        <v>#DIV/0!</v>
      </c>
      <c r="FN159" s="16" t="e">
        <f t="shared" si="449"/>
        <v>#DIV/0!</v>
      </c>
      <c r="FO159" s="16" t="e">
        <f t="shared" si="449"/>
        <v>#DIV/0!</v>
      </c>
      <c r="FP159" s="16" t="e">
        <f>+DY159/CL159</f>
        <v>#DIV/0!</v>
      </c>
      <c r="FQ159" s="16" t="e">
        <f>+DZ159/CL159</f>
        <v>#DIV/0!</v>
      </c>
      <c r="FR159" s="17">
        <f t="shared" si="393"/>
        <v>0</v>
      </c>
      <c r="FS159" s="17">
        <f t="shared" si="394"/>
        <v>0</v>
      </c>
      <c r="FT159" s="17">
        <f t="shared" si="395"/>
        <v>0</v>
      </c>
      <c r="FU159" s="18">
        <f t="shared" si="396"/>
        <v>0</v>
      </c>
      <c r="FV159" s="18">
        <f t="shared" si="397"/>
        <v>0</v>
      </c>
      <c r="FW159" s="18">
        <f t="shared" si="398"/>
        <v>0</v>
      </c>
      <c r="FX159" s="18">
        <f t="shared" si="399"/>
        <v>0</v>
      </c>
      <c r="FY159" s="18">
        <f t="shared" si="400"/>
        <v>0</v>
      </c>
      <c r="FZ159" s="19"/>
      <c r="GA159" s="36" t="s">
        <v>483</v>
      </c>
      <c r="GB159" s="36"/>
      <c r="GC159" s="37"/>
    </row>
    <row r="160" spans="1:185" hidden="1" x14ac:dyDescent="0.25">
      <c r="A160" s="8" t="s">
        <v>1297</v>
      </c>
      <c r="B160" s="8" t="s">
        <v>715</v>
      </c>
      <c r="C160" s="9" t="s">
        <v>716</v>
      </c>
      <c r="D160" s="10" t="s">
        <v>483</v>
      </c>
      <c r="E160" s="9" t="s">
        <v>193</v>
      </c>
      <c r="F160" s="9" t="s">
        <v>484</v>
      </c>
      <c r="G160" s="9" t="s">
        <v>485</v>
      </c>
      <c r="H160" s="11">
        <v>3.5000000000000003E-2</v>
      </c>
      <c r="I160" s="11"/>
      <c r="J160" s="11">
        <v>0.01</v>
      </c>
      <c r="K160" s="11">
        <v>0.01</v>
      </c>
      <c r="L160" s="11">
        <v>5.0000000000000001E-3</v>
      </c>
      <c r="M160" s="11">
        <v>5.0000000000000001E-3</v>
      </c>
      <c r="N160" s="11"/>
      <c r="O160" s="12">
        <f t="shared" si="352"/>
        <v>0</v>
      </c>
      <c r="P160" s="12">
        <f t="shared" si="407"/>
        <v>465564.25</v>
      </c>
      <c r="Q160" s="12">
        <f t="shared" si="353"/>
        <v>0</v>
      </c>
      <c r="R160" s="12">
        <f t="shared" si="303"/>
        <v>0</v>
      </c>
      <c r="S160" s="12">
        <f t="shared" si="354"/>
        <v>0</v>
      </c>
      <c r="T160" s="12">
        <f t="shared" si="408"/>
        <v>0</v>
      </c>
      <c r="U160" s="12">
        <f t="shared" si="355"/>
        <v>591449</v>
      </c>
      <c r="V160" s="12">
        <f t="shared" si="409"/>
        <v>976194</v>
      </c>
      <c r="W160" s="12">
        <f t="shared" si="401"/>
        <v>0</v>
      </c>
      <c r="X160" s="12">
        <f t="shared" si="356"/>
        <v>0</v>
      </c>
      <c r="Y160" s="12">
        <f t="shared" si="410"/>
        <v>0</v>
      </c>
      <c r="Z160" s="12">
        <f t="shared" si="411"/>
        <v>0</v>
      </c>
      <c r="AA160" s="12">
        <f t="shared" si="412"/>
        <v>0</v>
      </c>
      <c r="AB160" s="12">
        <f t="shared" si="309"/>
        <v>0</v>
      </c>
      <c r="AC160" s="12"/>
      <c r="AD160" s="12"/>
      <c r="AE160" s="12"/>
      <c r="AF160" s="12" t="e">
        <f t="shared" si="357"/>
        <v>#DIV/0!</v>
      </c>
      <c r="AG160" s="12" t="e">
        <f t="shared" si="358"/>
        <v>#DIV/0!</v>
      </c>
      <c r="AH160" s="12">
        <f t="shared" si="359"/>
        <v>0</v>
      </c>
      <c r="AI160" s="12"/>
      <c r="AJ160" s="12"/>
      <c r="AK160" s="12"/>
      <c r="AL160" s="12" t="e">
        <f t="shared" si="360"/>
        <v>#DIV/0!</v>
      </c>
      <c r="AM160" s="12" t="e">
        <f t="shared" si="361"/>
        <v>#DIV/0!</v>
      </c>
      <c r="AN160" s="12">
        <f t="shared" si="362"/>
        <v>0</v>
      </c>
      <c r="AO160" s="12"/>
      <c r="AP160" s="12"/>
      <c r="AQ160" s="12"/>
      <c r="AR160" s="12">
        <f t="shared" si="363"/>
        <v>0</v>
      </c>
      <c r="AS160" s="12">
        <f t="shared" si="364"/>
        <v>0</v>
      </c>
      <c r="AT160" s="12">
        <f t="shared" si="365"/>
        <v>0</v>
      </c>
      <c r="AU160" s="12" t="e">
        <f t="shared" si="366"/>
        <v>#DIV/0!</v>
      </c>
      <c r="AV160" s="12">
        <f t="shared" si="367"/>
        <v>0</v>
      </c>
      <c r="AW160" s="12"/>
      <c r="AX160" s="12">
        <f t="shared" si="368"/>
        <v>0</v>
      </c>
      <c r="AY160" s="12">
        <f t="shared" si="369"/>
        <v>0</v>
      </c>
      <c r="AZ160" s="12">
        <f t="shared" si="370"/>
        <v>0</v>
      </c>
      <c r="BA160" s="12"/>
      <c r="BB160" s="12">
        <f t="shared" si="371"/>
        <v>0</v>
      </c>
      <c r="BC160" s="12">
        <f t="shared" si="372"/>
        <v>0</v>
      </c>
      <c r="BD160" s="12">
        <f t="shared" si="373"/>
        <v>0</v>
      </c>
      <c r="BE160" s="12"/>
      <c r="BF160" s="12">
        <f t="shared" si="374"/>
        <v>0</v>
      </c>
      <c r="BG160" s="12">
        <f t="shared" si="375"/>
        <v>0</v>
      </c>
      <c r="BH160" s="12">
        <f t="shared" si="376"/>
        <v>0</v>
      </c>
      <c r="BI160" s="12">
        <f t="shared" si="377"/>
        <v>0</v>
      </c>
      <c r="BJ160" s="12"/>
      <c r="BK160" s="12">
        <f t="shared" si="378"/>
        <v>0</v>
      </c>
      <c r="BL160" s="12">
        <f t="shared" si="379"/>
        <v>0</v>
      </c>
      <c r="BM160" s="12">
        <f t="shared" si="380"/>
        <v>0</v>
      </c>
      <c r="BN160" s="12"/>
      <c r="BO160" s="12">
        <f t="shared" si="381"/>
        <v>0</v>
      </c>
      <c r="BP160" s="12">
        <f t="shared" si="382"/>
        <v>0</v>
      </c>
      <c r="BQ160" s="12">
        <f t="shared" si="383"/>
        <v>0</v>
      </c>
      <c r="BR160" s="12"/>
      <c r="BS160" s="12">
        <f t="shared" si="384"/>
        <v>0</v>
      </c>
      <c r="BT160" s="12">
        <f t="shared" si="385"/>
        <v>0</v>
      </c>
      <c r="BU160" s="12">
        <f t="shared" si="386"/>
        <v>0</v>
      </c>
      <c r="BV160" s="12">
        <f t="shared" si="387"/>
        <v>0</v>
      </c>
      <c r="BW160" s="12">
        <f t="shared" si="388"/>
        <v>0</v>
      </c>
      <c r="BX160" s="12"/>
      <c r="BY160" s="12">
        <v>100000000</v>
      </c>
      <c r="BZ160" s="12">
        <v>100000000</v>
      </c>
      <c r="CA160" s="12">
        <f>SUMIFS('[1]TIẾN ĐỘ %'!$M$6:$M$1034,'[1]TIẾN ĐỘ %'!$G$6:$G$1034,$A160,'[1]TIẾN ĐỘ %'!$F$6:$F$1034,$E160)</f>
        <v>150000000</v>
      </c>
      <c r="CB160" s="12">
        <f t="shared" si="389"/>
        <v>350000000</v>
      </c>
      <c r="CC160" s="12"/>
      <c r="CD160" s="12"/>
      <c r="CE160" s="12"/>
      <c r="CF160" s="12">
        <f t="shared" si="429"/>
        <v>0</v>
      </c>
      <c r="CG160" s="12">
        <f t="shared" si="430"/>
        <v>350000000</v>
      </c>
      <c r="CH160" s="12"/>
      <c r="CI160" s="12"/>
      <c r="CJ160" s="12"/>
      <c r="CK160" s="12">
        <f t="shared" si="425"/>
        <v>0</v>
      </c>
      <c r="CL160" s="12"/>
      <c r="CM160" s="12"/>
      <c r="CN160" s="12"/>
      <c r="CO160" s="12">
        <f t="shared" si="319"/>
        <v>0</v>
      </c>
      <c r="CP160" s="12">
        <f t="shared" si="320"/>
        <v>0</v>
      </c>
      <c r="CQ160" s="12"/>
      <c r="CR160" s="12">
        <v>48245000</v>
      </c>
      <c r="CS160" s="12">
        <v>10020000</v>
      </c>
      <c r="CT160" s="12">
        <v>73385000</v>
      </c>
      <c r="CU160" s="12">
        <v>0</v>
      </c>
      <c r="CV160" s="12">
        <v>61290000</v>
      </c>
      <c r="CW160" s="12">
        <v>0</v>
      </c>
      <c r="CX160" s="12">
        <v>101160000</v>
      </c>
      <c r="CY160" s="12">
        <f>SUMIFS('[1]DATA THÔ IN'!$P$4:$P$12031,'[1]DATA THÔ IN'!$H$4:$H$12031,$A160,'[1]DATA THÔ IN'!$AC$4:$AC$12031,$E160,'[1]DATA THÔ IN'!$AH$4:$AH$12031,"Tiến độ 1")</f>
        <v>5400000</v>
      </c>
      <c r="CZ160" s="12">
        <f>SUMIFS('[1]DATA THÔ IN'!$P$4:$P$12031,'[1]DATA THÔ IN'!$H$4:$H$12031,$A160,'[1]DATA THÔ IN'!$AC$4:$AC$12031,$E160,'[1]DATA THÔ IN'!$AH$4:$AH$12031,"Tiến độ 2")</f>
        <v>0</v>
      </c>
      <c r="DA160" s="12">
        <f>SUMIFS('[1]TIẾN ĐỘ %'!$N$6:$N$1034,'[1]TIẾN ĐỘ %'!$G$6:$G$1034,A160,'[1]TIẾN ĐỘ %'!$F$6:$F$1034,$E160)</f>
        <v>59945000</v>
      </c>
      <c r="DB160" s="12">
        <f t="shared" si="402"/>
        <v>234490000</v>
      </c>
      <c r="DC160" s="12"/>
      <c r="DD160" s="12"/>
      <c r="DE160" s="12"/>
      <c r="DF160" s="12"/>
      <c r="DG160" s="12"/>
      <c r="DH160" s="12"/>
      <c r="DI160" s="12"/>
      <c r="DJ160" s="12"/>
      <c r="DK160" s="12"/>
      <c r="DL160" s="12">
        <f t="shared" si="426"/>
        <v>0</v>
      </c>
      <c r="DM160" s="12">
        <f t="shared" si="427"/>
        <v>234490000</v>
      </c>
      <c r="DN160" s="12"/>
      <c r="DO160" s="12"/>
      <c r="DP160" s="13"/>
      <c r="DQ160" s="12"/>
      <c r="DR160" s="12"/>
      <c r="DS160" s="13"/>
      <c r="DT160" s="12"/>
      <c r="DU160" s="12"/>
      <c r="DV160" s="12"/>
      <c r="DW160" s="12">
        <f t="shared" si="428"/>
        <v>0</v>
      </c>
      <c r="DX160" s="12"/>
      <c r="DY160" s="12"/>
      <c r="DZ160" s="12"/>
      <c r="EA160" s="12"/>
      <c r="EB160" s="12"/>
      <c r="EC160" s="12"/>
      <c r="ED160" s="12"/>
      <c r="EE160" s="12"/>
      <c r="EF160" s="12"/>
      <c r="EG160" s="12">
        <f t="shared" si="321"/>
        <v>0</v>
      </c>
      <c r="EH160" s="12">
        <f t="shared" si="322"/>
        <v>0</v>
      </c>
      <c r="EI160" s="12"/>
      <c r="EJ160" s="15">
        <f t="shared" si="390"/>
        <v>0.48244999999999999</v>
      </c>
      <c r="EK160" s="15">
        <f t="shared" si="391"/>
        <v>0.1002</v>
      </c>
      <c r="EL160" s="15">
        <f t="shared" si="392"/>
        <v>0.73385</v>
      </c>
      <c r="EM160" s="16">
        <f t="shared" si="422"/>
        <v>0</v>
      </c>
      <c r="EN160" s="16">
        <f t="shared" si="423"/>
        <v>0.6129</v>
      </c>
      <c r="EO160" s="16">
        <f t="shared" si="424"/>
        <v>1.0116000000000001</v>
      </c>
      <c r="EP160" s="16">
        <f t="shared" si="403"/>
        <v>3.5999999999999997E-2</v>
      </c>
      <c r="EQ160" s="16">
        <f t="shared" si="404"/>
        <v>0</v>
      </c>
      <c r="ER160" s="16">
        <f t="shared" si="405"/>
        <v>0.39963333333333334</v>
      </c>
      <c r="ES160" s="16">
        <f t="shared" si="406"/>
        <v>0.66997142857142855</v>
      </c>
      <c r="ET160" s="16" t="e">
        <f t="shared" si="431"/>
        <v>#DIV/0!</v>
      </c>
      <c r="EU160" s="16" t="e">
        <f t="shared" si="432"/>
        <v>#DIV/0!</v>
      </c>
      <c r="EV160" s="16" t="e">
        <f t="shared" si="433"/>
        <v>#DIV/0!</v>
      </c>
      <c r="EW160" s="16" t="e">
        <f t="shared" si="434"/>
        <v>#DIV/0!</v>
      </c>
      <c r="EX160" s="16" t="e">
        <f t="shared" si="435"/>
        <v>#DIV/0!</v>
      </c>
      <c r="EY160" s="16" t="e">
        <f t="shared" si="436"/>
        <v>#DIV/0!</v>
      </c>
      <c r="EZ160" s="21">
        <v>0</v>
      </c>
      <c r="FA160" s="21">
        <v>0</v>
      </c>
      <c r="FB160" s="21">
        <v>0</v>
      </c>
      <c r="FC160" s="16" t="e">
        <f t="shared" si="448"/>
        <v>#DIV/0!</v>
      </c>
      <c r="FD160" s="16">
        <f t="shared" si="448"/>
        <v>0.66997142857142855</v>
      </c>
      <c r="FE160" s="16">
        <v>0</v>
      </c>
      <c r="FF160" s="16">
        <v>0</v>
      </c>
      <c r="FG160" s="16">
        <v>0</v>
      </c>
      <c r="FH160" s="16">
        <v>0</v>
      </c>
      <c r="FI160" s="16">
        <v>0</v>
      </c>
      <c r="FJ160" s="16">
        <v>0</v>
      </c>
      <c r="FK160" s="16">
        <v>0</v>
      </c>
      <c r="FL160" s="16">
        <v>0</v>
      </c>
      <c r="FM160" s="16">
        <v>0</v>
      </c>
      <c r="FN160" s="16">
        <v>0</v>
      </c>
      <c r="FO160" s="16">
        <v>0</v>
      </c>
      <c r="FP160" s="16">
        <v>0</v>
      </c>
      <c r="FQ160" s="16">
        <v>0</v>
      </c>
      <c r="FR160" s="17">
        <f t="shared" si="393"/>
        <v>0</v>
      </c>
      <c r="FS160" s="17">
        <f t="shared" si="394"/>
        <v>0</v>
      </c>
      <c r="FT160" s="17">
        <f t="shared" si="395"/>
        <v>0</v>
      </c>
      <c r="FU160" s="18">
        <f t="shared" si="396"/>
        <v>0</v>
      </c>
      <c r="FV160" s="18">
        <f t="shared" si="397"/>
        <v>0</v>
      </c>
      <c r="FW160" s="18">
        <f t="shared" si="398"/>
        <v>0</v>
      </c>
      <c r="FX160" s="18">
        <f t="shared" si="399"/>
        <v>0</v>
      </c>
      <c r="FY160" s="18">
        <f t="shared" si="400"/>
        <v>0</v>
      </c>
      <c r="FZ160" s="19"/>
      <c r="GA160" s="36" t="str">
        <f>D160</f>
        <v>Lê Văn Tuấn</v>
      </c>
      <c r="GB160" s="36"/>
      <c r="GC160" s="37"/>
    </row>
    <row r="161" spans="1:185" hidden="1" x14ac:dyDescent="0.25">
      <c r="A161" s="8" t="s">
        <v>1301</v>
      </c>
      <c r="B161" s="8" t="s">
        <v>721</v>
      </c>
      <c r="C161" s="9" t="s">
        <v>722</v>
      </c>
      <c r="D161" s="10" t="s">
        <v>497</v>
      </c>
      <c r="E161" s="9" t="s">
        <v>193</v>
      </c>
      <c r="F161" s="9" t="s">
        <v>498</v>
      </c>
      <c r="G161" s="9" t="s">
        <v>485</v>
      </c>
      <c r="H161" s="11">
        <v>3.5000000000000003E-2</v>
      </c>
      <c r="I161" s="11"/>
      <c r="J161" s="11">
        <v>0.01</v>
      </c>
      <c r="K161" s="11">
        <v>0.01</v>
      </c>
      <c r="L161" s="11">
        <v>5.0000000000000001E-3</v>
      </c>
      <c r="M161" s="11">
        <v>5.0000000000000001E-3</v>
      </c>
      <c r="N161" s="11"/>
      <c r="O161" s="12">
        <f t="shared" si="352"/>
        <v>0</v>
      </c>
      <c r="P161" s="12">
        <f t="shared" si="407"/>
        <v>583053</v>
      </c>
      <c r="Q161" s="12">
        <f t="shared" si="353"/>
        <v>0</v>
      </c>
      <c r="R161" s="12">
        <f t="shared" si="303"/>
        <v>1114864.5</v>
      </c>
      <c r="S161" s="12">
        <f t="shared" si="354"/>
        <v>0</v>
      </c>
      <c r="T161" s="12">
        <f t="shared" si="408"/>
        <v>632847</v>
      </c>
      <c r="U161" s="12">
        <f t="shared" si="355"/>
        <v>642217</v>
      </c>
      <c r="V161" s="12">
        <f t="shared" si="409"/>
        <v>1501164</v>
      </c>
      <c r="W161" s="12">
        <f t="shared" si="401"/>
        <v>655800</v>
      </c>
      <c r="X161" s="12">
        <f t="shared" si="356"/>
        <v>0</v>
      </c>
      <c r="Y161" s="12">
        <f t="shared" si="410"/>
        <v>0</v>
      </c>
      <c r="Z161" s="12">
        <f t="shared" si="411"/>
        <v>0</v>
      </c>
      <c r="AA161" s="12">
        <f t="shared" si="412"/>
        <v>686143.95</v>
      </c>
      <c r="AB161" s="12">
        <f t="shared" si="309"/>
        <v>1651086.05</v>
      </c>
      <c r="AC161" s="12"/>
      <c r="AD161" s="12"/>
      <c r="AE161" s="12"/>
      <c r="AF161" s="12">
        <f t="shared" si="357"/>
        <v>0</v>
      </c>
      <c r="AG161" s="12">
        <f t="shared" si="358"/>
        <v>0</v>
      </c>
      <c r="AH161" s="12">
        <f t="shared" si="359"/>
        <v>0</v>
      </c>
      <c r="AI161" s="12"/>
      <c r="AJ161" s="12"/>
      <c r="AK161" s="12"/>
      <c r="AL161" s="12" t="e">
        <f t="shared" si="360"/>
        <v>#DIV/0!</v>
      </c>
      <c r="AM161" s="12" t="e">
        <f t="shared" si="361"/>
        <v>#DIV/0!</v>
      </c>
      <c r="AN161" s="12">
        <f t="shared" si="362"/>
        <v>0</v>
      </c>
      <c r="AO161" s="12"/>
      <c r="AP161" s="12"/>
      <c r="AQ161" s="12"/>
      <c r="AR161" s="12" t="e">
        <f t="shared" si="363"/>
        <v>#DIV/0!</v>
      </c>
      <c r="AS161" s="12" t="e">
        <f t="shared" si="364"/>
        <v>#DIV/0!</v>
      </c>
      <c r="AT161" s="12" t="e">
        <f t="shared" si="365"/>
        <v>#DIV/0!</v>
      </c>
      <c r="AU161" s="12" t="e">
        <f t="shared" si="366"/>
        <v>#DIV/0!</v>
      </c>
      <c r="AV161" s="12">
        <f t="shared" si="367"/>
        <v>1651086.05</v>
      </c>
      <c r="AW161" s="12"/>
      <c r="AX161" s="12" t="e">
        <f t="shared" si="368"/>
        <v>#DIV/0!</v>
      </c>
      <c r="AY161" s="12" t="e">
        <f t="shared" si="369"/>
        <v>#DIV/0!</v>
      </c>
      <c r="AZ161" s="12" t="e">
        <f t="shared" si="370"/>
        <v>#DIV/0!</v>
      </c>
      <c r="BA161" s="12"/>
      <c r="BB161" s="12" t="e">
        <f t="shared" si="371"/>
        <v>#DIV/0!</v>
      </c>
      <c r="BC161" s="12" t="e">
        <f t="shared" si="372"/>
        <v>#DIV/0!</v>
      </c>
      <c r="BD161" s="12" t="e">
        <f t="shared" si="373"/>
        <v>#DIV/0!</v>
      </c>
      <c r="BE161" s="12"/>
      <c r="BF161" s="12" t="e">
        <f t="shared" si="374"/>
        <v>#DIV/0!</v>
      </c>
      <c r="BG161" s="12" t="e">
        <f t="shared" si="375"/>
        <v>#DIV/0!</v>
      </c>
      <c r="BH161" s="12" t="e">
        <f t="shared" si="376"/>
        <v>#DIV/0!</v>
      </c>
      <c r="BI161" s="12" t="e">
        <f t="shared" si="377"/>
        <v>#DIV/0!</v>
      </c>
      <c r="BJ161" s="12"/>
      <c r="BK161" s="12" t="e">
        <f t="shared" si="378"/>
        <v>#DIV/0!</v>
      </c>
      <c r="BL161" s="12" t="e">
        <f t="shared" si="379"/>
        <v>#DIV/0!</v>
      </c>
      <c r="BM161" s="12" t="e">
        <f t="shared" si="380"/>
        <v>#DIV/0!</v>
      </c>
      <c r="BN161" s="12"/>
      <c r="BO161" s="12">
        <f t="shared" si="381"/>
        <v>0</v>
      </c>
      <c r="BP161" s="12">
        <f t="shared" si="382"/>
        <v>0</v>
      </c>
      <c r="BQ161" s="12">
        <f t="shared" si="383"/>
        <v>0</v>
      </c>
      <c r="BR161" s="12"/>
      <c r="BS161" s="12">
        <f t="shared" si="384"/>
        <v>0</v>
      </c>
      <c r="BT161" s="12">
        <f t="shared" si="385"/>
        <v>0</v>
      </c>
      <c r="BU161" s="12">
        <f t="shared" si="386"/>
        <v>0</v>
      </c>
      <c r="BV161" s="12">
        <f t="shared" si="387"/>
        <v>0</v>
      </c>
      <c r="BW161" s="12">
        <f t="shared" si="388"/>
        <v>0</v>
      </c>
      <c r="BX161" s="12"/>
      <c r="BY161" s="12">
        <v>100000000</v>
      </c>
      <c r="BZ161" s="12">
        <v>80000000</v>
      </c>
      <c r="CA161" s="12">
        <f>SUMIFS('[1]TIẾN ĐỘ %'!$M$6:$M$1034,'[1]TIẾN ĐỘ %'!$G$6:$G$1034,$A161,'[1]TIẾN ĐỘ %'!$F$6:$F$1034,$E161)</f>
        <v>70000000</v>
      </c>
      <c r="CB161" s="12">
        <f t="shared" si="389"/>
        <v>250000000</v>
      </c>
      <c r="CC161" s="12"/>
      <c r="CD161" s="12"/>
      <c r="CE161" s="12"/>
      <c r="CF161" s="12">
        <f t="shared" si="429"/>
        <v>0</v>
      </c>
      <c r="CG161" s="12">
        <f t="shared" si="430"/>
        <v>250000000</v>
      </c>
      <c r="CH161" s="12"/>
      <c r="CI161" s="12"/>
      <c r="CJ161" s="12"/>
      <c r="CK161" s="12">
        <f t="shared" si="425"/>
        <v>0</v>
      </c>
      <c r="CL161" s="12"/>
      <c r="CM161" s="12"/>
      <c r="CN161" s="12"/>
      <c r="CO161" s="12">
        <f t="shared" si="319"/>
        <v>0</v>
      </c>
      <c r="CP161" s="12">
        <f t="shared" si="320"/>
        <v>0</v>
      </c>
      <c r="CQ161" s="12"/>
      <c r="CR161" s="12">
        <v>60420000</v>
      </c>
      <c r="CS161" s="12">
        <v>15240000</v>
      </c>
      <c r="CT161" s="12">
        <v>115530000</v>
      </c>
      <c r="CU161" s="12">
        <v>65580000</v>
      </c>
      <c r="CV161" s="12">
        <v>66551000</v>
      </c>
      <c r="CW161" s="12">
        <v>65580000</v>
      </c>
      <c r="CX161" s="12">
        <v>155561000</v>
      </c>
      <c r="CY161" s="12">
        <f>SUMIFS('[1]DATA THÔ IN'!$P$4:$P$12031,'[1]DATA THÔ IN'!$H$4:$H$12031,$A161,'[1]DATA THÔ IN'!$AC$4:$AC$12031,$E161,'[1]DATA THÔ IN'!$AH$4:$AH$12031,"Tiến độ 1")</f>
        <v>7350000</v>
      </c>
      <c r="CZ161" s="12">
        <f>SUMIFS('[1]DATA THÔ IN'!$P$4:$P$12031,'[1]DATA THÔ IN'!$H$4:$H$12031,$A161,'[1]DATA THÔ IN'!$AC$4:$AC$12031,$E161,'[1]DATA THÔ IN'!$AH$4:$AH$12031,"Tiến độ 2")</f>
        <v>24258000</v>
      </c>
      <c r="DA161" s="12">
        <f>SUMIFS('[1]TIẾN ĐỘ %'!$N$6:$N$1034,'[1]TIẾN ĐỘ %'!$G$6:$G$1034,A161,'[1]TIẾN ĐỘ %'!$F$6:$F$1034,$E161)</f>
        <v>71103000</v>
      </c>
      <c r="DB161" s="12">
        <f t="shared" si="402"/>
        <v>342194000</v>
      </c>
      <c r="DC161" s="12"/>
      <c r="DD161" s="12"/>
      <c r="DE161" s="12"/>
      <c r="DF161" s="12"/>
      <c r="DG161" s="12"/>
      <c r="DH161" s="12"/>
      <c r="DI161" s="12"/>
      <c r="DJ161" s="12"/>
      <c r="DK161" s="12"/>
      <c r="DL161" s="12">
        <f t="shared" si="426"/>
        <v>0</v>
      </c>
      <c r="DM161" s="12">
        <f t="shared" si="427"/>
        <v>342194000</v>
      </c>
      <c r="DN161" s="12"/>
      <c r="DO161" s="14"/>
      <c r="DP161" s="13"/>
      <c r="DQ161" s="12"/>
      <c r="DR161" s="12"/>
      <c r="DS161" s="13"/>
      <c r="DT161" s="12"/>
      <c r="DU161" s="12"/>
      <c r="DV161" s="12"/>
      <c r="DW161" s="12">
        <f t="shared" si="428"/>
        <v>0</v>
      </c>
      <c r="DX161" s="12"/>
      <c r="DY161" s="12"/>
      <c r="DZ161" s="12"/>
      <c r="EA161" s="12"/>
      <c r="EB161" s="12"/>
      <c r="EC161" s="12"/>
      <c r="ED161" s="12"/>
      <c r="EE161" s="12"/>
      <c r="EF161" s="12"/>
      <c r="EG161" s="12">
        <f t="shared" si="321"/>
        <v>0</v>
      </c>
      <c r="EH161" s="12">
        <f t="shared" si="322"/>
        <v>0</v>
      </c>
      <c r="EI161" s="12"/>
      <c r="EJ161" s="15">
        <f t="shared" si="390"/>
        <v>0.60419999999999996</v>
      </c>
      <c r="EK161" s="15">
        <f t="shared" si="391"/>
        <v>0.15240000000000001</v>
      </c>
      <c r="EL161" s="15">
        <f t="shared" si="392"/>
        <v>1.1553</v>
      </c>
      <c r="EM161" s="16">
        <f t="shared" si="422"/>
        <v>0.81974999999999998</v>
      </c>
      <c r="EN161" s="16">
        <f t="shared" si="423"/>
        <v>0.8318875</v>
      </c>
      <c r="EO161" s="16">
        <f t="shared" si="424"/>
        <v>1.9445125000000001</v>
      </c>
      <c r="EP161" s="16">
        <f t="shared" si="403"/>
        <v>0.105</v>
      </c>
      <c r="EQ161" s="16">
        <f t="shared" si="404"/>
        <v>0.34654285714285715</v>
      </c>
      <c r="ER161" s="16">
        <f t="shared" si="405"/>
        <v>1.0157571428571428</v>
      </c>
      <c r="ES161" s="16">
        <f t="shared" si="406"/>
        <v>1.368776</v>
      </c>
      <c r="ET161" s="16"/>
      <c r="EU161" s="16"/>
      <c r="EV161" s="16"/>
      <c r="EW161" s="16" t="e">
        <f>DF161/CD161</f>
        <v>#DIV/0!</v>
      </c>
      <c r="EX161" s="16" t="e">
        <f t="shared" si="435"/>
        <v>#DIV/0!</v>
      </c>
      <c r="EY161" s="16" t="e">
        <f t="shared" si="436"/>
        <v>#DIV/0!</v>
      </c>
      <c r="EZ161" s="16" t="e">
        <f>+DI161/CE161</f>
        <v>#DIV/0!</v>
      </c>
      <c r="FA161" s="16" t="e">
        <f>+DJ161/CE161</f>
        <v>#DIV/0!</v>
      </c>
      <c r="FB161" s="16" t="e">
        <f>+DK161/CE161</f>
        <v>#DIV/0!</v>
      </c>
      <c r="FC161" s="16" t="e">
        <f t="shared" si="448"/>
        <v>#DIV/0!</v>
      </c>
      <c r="FD161" s="16">
        <f t="shared" si="448"/>
        <v>1.368776</v>
      </c>
      <c r="FE161" s="16" t="e">
        <f>+DN161/CH161</f>
        <v>#DIV/0!</v>
      </c>
      <c r="FF161" s="16" t="e">
        <f>+DO161/CH161</f>
        <v>#DIV/0!</v>
      </c>
      <c r="FG161" s="16" t="e">
        <f>+DP161/CH161</f>
        <v>#DIV/0!</v>
      </c>
      <c r="FH161" s="16" t="e">
        <f>+DQ161/CI161</f>
        <v>#DIV/0!</v>
      </c>
      <c r="FI161" s="16" t="e">
        <f>+DR161/CI161</f>
        <v>#DIV/0!</v>
      </c>
      <c r="FJ161" s="16" t="e">
        <f>+DS161/CI161</f>
        <v>#DIV/0!</v>
      </c>
      <c r="FK161" s="16" t="e">
        <f>+DT161/CJ161</f>
        <v>#DIV/0!</v>
      </c>
      <c r="FL161" s="16" t="e">
        <f>+DU161/CJ161</f>
        <v>#DIV/0!</v>
      </c>
      <c r="FM161" s="16" t="e">
        <f t="shared" ref="FM161:FO162" si="450">+DV161/CJ161</f>
        <v>#DIV/0!</v>
      </c>
      <c r="FN161" s="16" t="e">
        <f t="shared" si="450"/>
        <v>#DIV/0!</v>
      </c>
      <c r="FO161" s="16" t="e">
        <f t="shared" si="450"/>
        <v>#DIV/0!</v>
      </c>
      <c r="FP161" s="16" t="e">
        <f>+DY161/CL161</f>
        <v>#DIV/0!</v>
      </c>
      <c r="FQ161" s="16" t="e">
        <f>+DZ161/CL161</f>
        <v>#DIV/0!</v>
      </c>
      <c r="FR161" s="17">
        <f t="shared" si="393"/>
        <v>0</v>
      </c>
      <c r="FS161" s="17">
        <f t="shared" si="394"/>
        <v>0</v>
      </c>
      <c r="FT161" s="17">
        <f t="shared" si="395"/>
        <v>0</v>
      </c>
      <c r="FU161" s="18">
        <f t="shared" si="396"/>
        <v>0</v>
      </c>
      <c r="FV161" s="18">
        <f t="shared" si="397"/>
        <v>0</v>
      </c>
      <c r="FW161" s="18">
        <f t="shared" si="398"/>
        <v>0</v>
      </c>
      <c r="FX161" s="18">
        <f t="shared" si="399"/>
        <v>0</v>
      </c>
      <c r="FY161" s="18">
        <f t="shared" si="400"/>
        <v>0</v>
      </c>
      <c r="FZ161" s="19"/>
      <c r="GA161" s="36" t="s">
        <v>497</v>
      </c>
      <c r="GB161" s="36"/>
      <c r="GC161" s="37"/>
    </row>
    <row r="162" spans="1:185" hidden="1" x14ac:dyDescent="0.25">
      <c r="A162" s="8" t="s">
        <v>1303</v>
      </c>
      <c r="B162" s="8" t="s">
        <v>723</v>
      </c>
      <c r="C162" s="9" t="s">
        <v>724</v>
      </c>
      <c r="D162" s="10" t="s">
        <v>492</v>
      </c>
      <c r="E162" s="9" t="s">
        <v>193</v>
      </c>
      <c r="F162" s="9" t="s">
        <v>484</v>
      </c>
      <c r="G162" s="9" t="s">
        <v>485</v>
      </c>
      <c r="H162" s="11">
        <v>3.5000000000000003E-2</v>
      </c>
      <c r="I162" s="11"/>
      <c r="J162" s="11">
        <v>0.01</v>
      </c>
      <c r="K162" s="11">
        <v>0.01</v>
      </c>
      <c r="L162" s="11">
        <v>5.0000000000000001E-3</v>
      </c>
      <c r="M162" s="11">
        <v>5.0000000000000001E-3</v>
      </c>
      <c r="N162" s="11"/>
      <c r="O162" s="12">
        <f t="shared" si="352"/>
        <v>0</v>
      </c>
      <c r="P162" s="12">
        <f t="shared" si="407"/>
        <v>0</v>
      </c>
      <c r="Q162" s="12">
        <f t="shared" si="353"/>
        <v>0</v>
      </c>
      <c r="R162" s="12">
        <f t="shared" si="303"/>
        <v>0</v>
      </c>
      <c r="S162" s="12">
        <f t="shared" si="354"/>
        <v>0</v>
      </c>
      <c r="T162" s="12">
        <f t="shared" si="408"/>
        <v>0</v>
      </c>
      <c r="U162" s="12">
        <f t="shared" si="355"/>
        <v>0</v>
      </c>
      <c r="V162" s="12">
        <f t="shared" si="409"/>
        <v>0</v>
      </c>
      <c r="W162" s="12">
        <f t="shared" si="401"/>
        <v>0</v>
      </c>
      <c r="X162" s="12">
        <f t="shared" si="356"/>
        <v>0</v>
      </c>
      <c r="Y162" s="12">
        <f t="shared" si="410"/>
        <v>0</v>
      </c>
      <c r="Z162" s="12">
        <f t="shared" si="411"/>
        <v>0</v>
      </c>
      <c r="AA162" s="12">
        <f t="shared" si="412"/>
        <v>0</v>
      </c>
      <c r="AB162" s="12">
        <f t="shared" si="309"/>
        <v>0</v>
      </c>
      <c r="AC162" s="12"/>
      <c r="AD162" s="12"/>
      <c r="AE162" s="12"/>
      <c r="AF162" s="12">
        <f t="shared" si="357"/>
        <v>0</v>
      </c>
      <c r="AG162" s="12">
        <f t="shared" si="358"/>
        <v>0</v>
      </c>
      <c r="AH162" s="12">
        <f t="shared" si="359"/>
        <v>0</v>
      </c>
      <c r="AI162" s="12"/>
      <c r="AJ162" s="12"/>
      <c r="AK162" s="12"/>
      <c r="AL162" s="12">
        <f t="shared" si="360"/>
        <v>0</v>
      </c>
      <c r="AM162" s="12">
        <f t="shared" si="361"/>
        <v>0</v>
      </c>
      <c r="AN162" s="12">
        <f t="shared" si="362"/>
        <v>0</v>
      </c>
      <c r="AO162" s="12"/>
      <c r="AP162" s="12"/>
      <c r="AQ162" s="12"/>
      <c r="AR162" s="12">
        <f t="shared" si="363"/>
        <v>0</v>
      </c>
      <c r="AS162" s="12">
        <f t="shared" si="364"/>
        <v>0</v>
      </c>
      <c r="AT162" s="12">
        <f t="shared" si="365"/>
        <v>0</v>
      </c>
      <c r="AU162" s="12">
        <f t="shared" si="366"/>
        <v>0</v>
      </c>
      <c r="AV162" s="12">
        <f t="shared" si="367"/>
        <v>0</v>
      </c>
      <c r="AW162" s="12"/>
      <c r="AX162" s="12" t="e">
        <f t="shared" si="368"/>
        <v>#DIV/0!</v>
      </c>
      <c r="AY162" s="12" t="e">
        <f t="shared" si="369"/>
        <v>#DIV/0!</v>
      </c>
      <c r="AZ162" s="12" t="e">
        <f t="shared" si="370"/>
        <v>#DIV/0!</v>
      </c>
      <c r="BA162" s="12"/>
      <c r="BB162" s="12" t="e">
        <f t="shared" si="371"/>
        <v>#DIV/0!</v>
      </c>
      <c r="BC162" s="12" t="e">
        <f t="shared" si="372"/>
        <v>#DIV/0!</v>
      </c>
      <c r="BD162" s="12" t="e">
        <f t="shared" si="373"/>
        <v>#DIV/0!</v>
      </c>
      <c r="BE162" s="12"/>
      <c r="BF162" s="12" t="e">
        <f t="shared" si="374"/>
        <v>#DIV/0!</v>
      </c>
      <c r="BG162" s="12" t="e">
        <f t="shared" si="375"/>
        <v>#DIV/0!</v>
      </c>
      <c r="BH162" s="12" t="e">
        <f t="shared" si="376"/>
        <v>#DIV/0!</v>
      </c>
      <c r="BI162" s="12" t="e">
        <f t="shared" si="377"/>
        <v>#DIV/0!</v>
      </c>
      <c r="BJ162" s="12"/>
      <c r="BK162" s="12" t="e">
        <f t="shared" si="378"/>
        <v>#DIV/0!</v>
      </c>
      <c r="BL162" s="12" t="e">
        <f t="shared" si="379"/>
        <v>#DIV/0!</v>
      </c>
      <c r="BM162" s="12" t="e">
        <f t="shared" si="380"/>
        <v>#DIV/0!</v>
      </c>
      <c r="BN162" s="12"/>
      <c r="BO162" s="12">
        <f t="shared" si="381"/>
        <v>0</v>
      </c>
      <c r="BP162" s="12">
        <f t="shared" si="382"/>
        <v>0</v>
      </c>
      <c r="BQ162" s="12">
        <f t="shared" si="383"/>
        <v>0</v>
      </c>
      <c r="BR162" s="12"/>
      <c r="BS162" s="12">
        <f t="shared" si="384"/>
        <v>0</v>
      </c>
      <c r="BT162" s="12">
        <f t="shared" si="385"/>
        <v>0</v>
      </c>
      <c r="BU162" s="12">
        <f t="shared" si="386"/>
        <v>0</v>
      </c>
      <c r="BV162" s="12">
        <f t="shared" si="387"/>
        <v>0</v>
      </c>
      <c r="BW162" s="12">
        <f t="shared" si="388"/>
        <v>0</v>
      </c>
      <c r="BX162" s="12"/>
      <c r="BY162" s="12">
        <v>180000000</v>
      </c>
      <c r="BZ162" s="12">
        <v>150000000</v>
      </c>
      <c r="CA162" s="12">
        <f>SUMIFS('[1]TIẾN ĐỘ %'!$M$6:$M$1034,'[1]TIẾN ĐỘ %'!$G$6:$G$1034,$A162,'[1]TIẾN ĐỘ %'!$F$6:$F$1034,$E162)</f>
        <v>190000000</v>
      </c>
      <c r="CB162" s="12">
        <f t="shared" si="389"/>
        <v>520000000</v>
      </c>
      <c r="CC162" s="12"/>
      <c r="CD162" s="12"/>
      <c r="CE162" s="12"/>
      <c r="CF162" s="12">
        <f t="shared" si="429"/>
        <v>0</v>
      </c>
      <c r="CG162" s="12">
        <f t="shared" si="430"/>
        <v>520000000</v>
      </c>
      <c r="CH162" s="12"/>
      <c r="CI162" s="14"/>
      <c r="CJ162" s="12"/>
      <c r="CK162" s="12">
        <f t="shared" si="425"/>
        <v>0</v>
      </c>
      <c r="CL162" s="12"/>
      <c r="CM162" s="12"/>
      <c r="CN162" s="12"/>
      <c r="CO162" s="12">
        <f t="shared" si="319"/>
        <v>0</v>
      </c>
      <c r="CP162" s="12">
        <f t="shared" si="320"/>
        <v>0</v>
      </c>
      <c r="CQ162" s="12"/>
      <c r="CR162" s="12">
        <v>12000000</v>
      </c>
      <c r="CS162" s="12">
        <v>16450000</v>
      </c>
      <c r="CT162" s="12">
        <v>122901000</v>
      </c>
      <c r="CU162" s="12">
        <v>0</v>
      </c>
      <c r="CV162" s="12">
        <v>0</v>
      </c>
      <c r="CW162" s="12">
        <v>0</v>
      </c>
      <c r="CX162" s="12">
        <v>0</v>
      </c>
      <c r="CY162" s="12">
        <f>SUMIFS('[1]DATA THÔ IN'!$P$4:$P$12031,'[1]DATA THÔ IN'!$H$4:$H$12031,$A162,'[1]DATA THÔ IN'!$AC$4:$AC$12031,$E162,'[1]DATA THÔ IN'!$AH$4:$AH$12031,"Tiến độ 1")</f>
        <v>39430000</v>
      </c>
      <c r="CZ162" s="12">
        <f>SUMIFS('[1]DATA THÔ IN'!$P$4:$P$12031,'[1]DATA THÔ IN'!$H$4:$H$12031,$A162,'[1]DATA THÔ IN'!$AC$4:$AC$12031,$E162,'[1]DATA THÔ IN'!$AH$4:$AH$12031,"Tiến độ 2")</f>
        <v>0</v>
      </c>
      <c r="DA162" s="12">
        <f>SUMIFS('[1]TIẾN ĐỘ %'!$N$6:$N$1034,'[1]TIẾN ĐỘ %'!$G$6:$G$1034,A162,'[1]TIẾN ĐỘ %'!$F$6:$F$1034,$E162)</f>
        <v>52250000</v>
      </c>
      <c r="DB162" s="12">
        <f t="shared" si="402"/>
        <v>175151000</v>
      </c>
      <c r="DC162" s="12"/>
      <c r="DD162" s="12"/>
      <c r="DE162" s="12"/>
      <c r="DF162" s="12"/>
      <c r="DG162" s="12"/>
      <c r="DH162" s="12"/>
      <c r="DI162" s="12"/>
      <c r="DJ162" s="12"/>
      <c r="DK162" s="12"/>
      <c r="DL162" s="12">
        <f t="shared" si="426"/>
        <v>0</v>
      </c>
      <c r="DM162" s="12">
        <f t="shared" si="427"/>
        <v>175151000</v>
      </c>
      <c r="DN162" s="12"/>
      <c r="DO162" s="12"/>
      <c r="DP162" s="13"/>
      <c r="DQ162" s="12"/>
      <c r="DR162" s="12"/>
      <c r="DS162" s="13"/>
      <c r="DT162" s="12"/>
      <c r="DU162" s="12"/>
      <c r="DV162" s="12"/>
      <c r="DW162" s="12">
        <f t="shared" si="428"/>
        <v>0</v>
      </c>
      <c r="DX162" s="12"/>
      <c r="DY162" s="12"/>
      <c r="DZ162" s="12"/>
      <c r="EA162" s="12"/>
      <c r="EB162" s="12"/>
      <c r="EC162" s="12"/>
      <c r="ED162" s="12"/>
      <c r="EE162" s="12"/>
      <c r="EF162" s="12"/>
      <c r="EG162" s="12">
        <f t="shared" si="321"/>
        <v>0</v>
      </c>
      <c r="EH162" s="12">
        <f t="shared" si="322"/>
        <v>0</v>
      </c>
      <c r="EI162" s="12"/>
      <c r="EJ162" s="15">
        <f t="shared" si="390"/>
        <v>6.6666666666666666E-2</v>
      </c>
      <c r="EK162" s="15">
        <f t="shared" si="391"/>
        <v>9.1388888888888895E-2</v>
      </c>
      <c r="EL162" s="15">
        <f t="shared" si="392"/>
        <v>0.6827833333333333</v>
      </c>
      <c r="EM162" s="16">
        <f t="shared" si="422"/>
        <v>0</v>
      </c>
      <c r="EN162" s="16">
        <f t="shared" si="423"/>
        <v>0</v>
      </c>
      <c r="EO162" s="16">
        <f t="shared" si="424"/>
        <v>0</v>
      </c>
      <c r="EP162" s="16">
        <f t="shared" si="403"/>
        <v>0.2075263157894737</v>
      </c>
      <c r="EQ162" s="16">
        <f t="shared" si="404"/>
        <v>0</v>
      </c>
      <c r="ER162" s="16">
        <f t="shared" si="405"/>
        <v>0.27500000000000002</v>
      </c>
      <c r="ES162" s="16">
        <f t="shared" si="406"/>
        <v>0.33682884615384617</v>
      </c>
      <c r="ET162" s="16"/>
      <c r="EU162" s="16"/>
      <c r="EV162" s="16"/>
      <c r="EW162" s="16"/>
      <c r="EX162" s="16"/>
      <c r="EY162" s="16"/>
      <c r="EZ162" s="21">
        <v>0</v>
      </c>
      <c r="FA162" s="21">
        <v>0</v>
      </c>
      <c r="FB162" s="21">
        <v>0</v>
      </c>
      <c r="FC162" s="21">
        <v>0</v>
      </c>
      <c r="FD162" s="21">
        <v>0</v>
      </c>
      <c r="FE162" s="16" t="e">
        <f>+DN162/CH162</f>
        <v>#DIV/0!</v>
      </c>
      <c r="FF162" s="16" t="e">
        <f>+DO162/CH162</f>
        <v>#DIV/0!</v>
      </c>
      <c r="FG162" s="16" t="e">
        <f>+DP162/CH162</f>
        <v>#DIV/0!</v>
      </c>
      <c r="FH162" s="16" t="e">
        <f>+DQ162/CI162</f>
        <v>#DIV/0!</v>
      </c>
      <c r="FI162" s="16" t="e">
        <f>+DR162/CI162</f>
        <v>#DIV/0!</v>
      </c>
      <c r="FJ162" s="16" t="e">
        <f>+DS162/CI162</f>
        <v>#DIV/0!</v>
      </c>
      <c r="FK162" s="16" t="e">
        <f>+DT162/CJ162</f>
        <v>#DIV/0!</v>
      </c>
      <c r="FL162" s="16" t="e">
        <f>+DU162/CJ162</f>
        <v>#DIV/0!</v>
      </c>
      <c r="FM162" s="16" t="e">
        <f t="shared" si="450"/>
        <v>#DIV/0!</v>
      </c>
      <c r="FN162" s="16" t="e">
        <f t="shared" si="450"/>
        <v>#DIV/0!</v>
      </c>
      <c r="FO162" s="16" t="e">
        <f t="shared" si="450"/>
        <v>#DIV/0!</v>
      </c>
      <c r="FP162" s="16" t="e">
        <f>+DY162/CL162</f>
        <v>#DIV/0!</v>
      </c>
      <c r="FQ162" s="16" t="e">
        <f>+DZ162/CL162</f>
        <v>#DIV/0!</v>
      </c>
      <c r="FR162" s="17">
        <f t="shared" si="393"/>
        <v>0</v>
      </c>
      <c r="FS162" s="17">
        <f t="shared" si="394"/>
        <v>0</v>
      </c>
      <c r="FT162" s="17">
        <f t="shared" si="395"/>
        <v>0</v>
      </c>
      <c r="FU162" s="18">
        <f t="shared" si="396"/>
        <v>0</v>
      </c>
      <c r="FV162" s="18">
        <f t="shared" si="397"/>
        <v>0</v>
      </c>
      <c r="FW162" s="18">
        <f t="shared" si="398"/>
        <v>0</v>
      </c>
      <c r="FX162" s="18">
        <f t="shared" si="399"/>
        <v>0</v>
      </c>
      <c r="FY162" s="18">
        <f t="shared" si="400"/>
        <v>0</v>
      </c>
      <c r="FZ162" s="19"/>
      <c r="GA162" s="36" t="s">
        <v>492</v>
      </c>
      <c r="GB162" s="36"/>
      <c r="GC162" s="37"/>
    </row>
    <row r="163" spans="1:185" hidden="1" x14ac:dyDescent="0.25">
      <c r="A163" s="8" t="s">
        <v>1305</v>
      </c>
      <c r="B163" s="8" t="s">
        <v>727</v>
      </c>
      <c r="C163" s="9" t="s">
        <v>728</v>
      </c>
      <c r="D163" s="10" t="s">
        <v>497</v>
      </c>
      <c r="E163" s="9" t="s">
        <v>193</v>
      </c>
      <c r="F163" s="9" t="s">
        <v>498</v>
      </c>
      <c r="G163" s="9" t="s">
        <v>485</v>
      </c>
      <c r="H163" s="11">
        <v>3.5000000000000003E-2</v>
      </c>
      <c r="I163" s="11"/>
      <c r="J163" s="11">
        <v>0.01</v>
      </c>
      <c r="K163" s="11">
        <v>0.01</v>
      </c>
      <c r="L163" s="11">
        <v>5.0000000000000001E-3</v>
      </c>
      <c r="M163" s="11">
        <v>5.0000000000000001E-3</v>
      </c>
      <c r="N163" s="11"/>
      <c r="O163" s="12">
        <f t="shared" si="352"/>
        <v>0</v>
      </c>
      <c r="P163" s="12">
        <f t="shared" si="407"/>
        <v>0</v>
      </c>
      <c r="Q163" s="12">
        <f t="shared" si="353"/>
        <v>0</v>
      </c>
      <c r="R163" s="12">
        <f t="shared" si="303"/>
        <v>0</v>
      </c>
      <c r="S163" s="12">
        <f t="shared" si="354"/>
        <v>0</v>
      </c>
      <c r="T163" s="12">
        <f t="shared" si="408"/>
        <v>206462</v>
      </c>
      <c r="U163" s="12">
        <f t="shared" si="355"/>
        <v>0</v>
      </c>
      <c r="V163" s="12">
        <f t="shared" si="409"/>
        <v>0</v>
      </c>
      <c r="W163" s="12">
        <f t="shared" si="401"/>
        <v>213950</v>
      </c>
      <c r="X163" s="12">
        <f t="shared" si="356"/>
        <v>0</v>
      </c>
      <c r="Y163" s="12">
        <f t="shared" si="410"/>
        <v>0</v>
      </c>
      <c r="Z163" s="12">
        <f t="shared" si="411"/>
        <v>0</v>
      </c>
      <c r="AA163" s="12">
        <f t="shared" si="412"/>
        <v>0</v>
      </c>
      <c r="AB163" s="12">
        <f t="shared" si="309"/>
        <v>0</v>
      </c>
      <c r="AC163" s="12"/>
      <c r="AD163" s="12"/>
      <c r="AE163" s="12"/>
      <c r="AF163" s="12">
        <f t="shared" si="357"/>
        <v>0</v>
      </c>
      <c r="AG163" s="12">
        <f t="shared" si="358"/>
        <v>0</v>
      </c>
      <c r="AH163" s="12">
        <f t="shared" si="359"/>
        <v>0</v>
      </c>
      <c r="AI163" s="12"/>
      <c r="AJ163" s="12"/>
      <c r="AK163" s="12"/>
      <c r="AL163" s="12">
        <f t="shared" si="360"/>
        <v>0</v>
      </c>
      <c r="AM163" s="12">
        <f t="shared" si="361"/>
        <v>0</v>
      </c>
      <c r="AN163" s="12">
        <f t="shared" si="362"/>
        <v>0</v>
      </c>
      <c r="AO163" s="12"/>
      <c r="AP163" s="12"/>
      <c r="AQ163" s="12"/>
      <c r="AR163" s="12" t="e">
        <f t="shared" si="363"/>
        <v>#DIV/0!</v>
      </c>
      <c r="AS163" s="12" t="e">
        <f t="shared" si="364"/>
        <v>#DIV/0!</v>
      </c>
      <c r="AT163" s="12" t="e">
        <f t="shared" si="365"/>
        <v>#DIV/0!</v>
      </c>
      <c r="AU163" s="12" t="e">
        <f t="shared" si="366"/>
        <v>#DIV/0!</v>
      </c>
      <c r="AV163" s="12">
        <f t="shared" si="367"/>
        <v>0</v>
      </c>
      <c r="AW163" s="12"/>
      <c r="AX163" s="12" t="e">
        <f t="shared" si="368"/>
        <v>#DIV/0!</v>
      </c>
      <c r="AY163" s="12" t="e">
        <f t="shared" si="369"/>
        <v>#DIV/0!</v>
      </c>
      <c r="AZ163" s="12" t="e">
        <f t="shared" si="370"/>
        <v>#DIV/0!</v>
      </c>
      <c r="BA163" s="12"/>
      <c r="BB163" s="12">
        <f t="shared" si="371"/>
        <v>0</v>
      </c>
      <c r="BC163" s="12">
        <f t="shared" si="372"/>
        <v>0</v>
      </c>
      <c r="BD163" s="12">
        <f t="shared" si="373"/>
        <v>0</v>
      </c>
      <c r="BE163" s="12"/>
      <c r="BF163" s="12">
        <f t="shared" si="374"/>
        <v>0</v>
      </c>
      <c r="BG163" s="12">
        <f t="shared" si="375"/>
        <v>0</v>
      </c>
      <c r="BH163" s="12">
        <f t="shared" si="376"/>
        <v>0</v>
      </c>
      <c r="BI163" s="12" t="e">
        <f t="shared" si="377"/>
        <v>#DIV/0!</v>
      </c>
      <c r="BJ163" s="12"/>
      <c r="BK163" s="12">
        <f t="shared" si="378"/>
        <v>0</v>
      </c>
      <c r="BL163" s="12">
        <f t="shared" si="379"/>
        <v>0</v>
      </c>
      <c r="BM163" s="12">
        <f t="shared" si="380"/>
        <v>0</v>
      </c>
      <c r="BN163" s="12"/>
      <c r="BO163" s="12">
        <f t="shared" si="381"/>
        <v>0</v>
      </c>
      <c r="BP163" s="12">
        <f t="shared" si="382"/>
        <v>0</v>
      </c>
      <c r="BQ163" s="12">
        <f t="shared" si="383"/>
        <v>0</v>
      </c>
      <c r="BR163" s="12"/>
      <c r="BS163" s="12">
        <f t="shared" si="384"/>
        <v>0</v>
      </c>
      <c r="BT163" s="12">
        <f t="shared" si="385"/>
        <v>0</v>
      </c>
      <c r="BU163" s="12">
        <f t="shared" si="386"/>
        <v>0</v>
      </c>
      <c r="BV163" s="12">
        <f t="shared" si="387"/>
        <v>0</v>
      </c>
      <c r="BW163" s="12">
        <f t="shared" si="388"/>
        <v>0</v>
      </c>
      <c r="BX163" s="12"/>
      <c r="BY163" s="12">
        <v>50000000</v>
      </c>
      <c r="BZ163" s="12">
        <v>40000000</v>
      </c>
      <c r="CA163" s="12">
        <f>SUMIFS('[1]TIẾN ĐỘ %'!$M$6:$M$1034,'[1]TIẾN ĐỘ %'!$G$6:$G$1034,$A163,'[1]TIẾN ĐỘ %'!$F$6:$F$1034,$E163)</f>
        <v>30000000</v>
      </c>
      <c r="CB163" s="12">
        <f t="shared" si="389"/>
        <v>120000000</v>
      </c>
      <c r="CC163" s="12"/>
      <c r="CD163" s="12"/>
      <c r="CE163" s="12"/>
      <c r="CF163" s="12">
        <f t="shared" si="429"/>
        <v>0</v>
      </c>
      <c r="CG163" s="12">
        <f t="shared" si="430"/>
        <v>120000000</v>
      </c>
      <c r="CH163" s="12"/>
      <c r="CI163" s="12"/>
      <c r="CJ163" s="12"/>
      <c r="CK163" s="12">
        <f t="shared" si="425"/>
        <v>0</v>
      </c>
      <c r="CL163" s="12"/>
      <c r="CM163" s="12"/>
      <c r="CN163" s="12"/>
      <c r="CO163" s="12">
        <f t="shared" si="319"/>
        <v>0</v>
      </c>
      <c r="CP163" s="12">
        <f t="shared" si="320"/>
        <v>0</v>
      </c>
      <c r="CQ163" s="12"/>
      <c r="CR163" s="12">
        <v>4927500</v>
      </c>
      <c r="CS163" s="12">
        <v>14760000</v>
      </c>
      <c r="CT163" s="12">
        <v>19687500</v>
      </c>
      <c r="CU163" s="12">
        <v>21395000</v>
      </c>
      <c r="CV163" s="12">
        <v>4550000</v>
      </c>
      <c r="CW163" s="12">
        <v>21395000</v>
      </c>
      <c r="CX163" s="12">
        <v>25945000</v>
      </c>
      <c r="CY163" s="12">
        <f>SUMIFS('[1]DATA THÔ IN'!$P$4:$P$12031,'[1]DATA THÔ IN'!$H$4:$H$12031,$A163,'[1]DATA THÔ IN'!$AC$4:$AC$12031,$E163,'[1]DATA THÔ IN'!$AH$4:$AH$12031,"Tiến độ 1")</f>
        <v>9360000</v>
      </c>
      <c r="CZ163" s="12">
        <f>SUMIFS('[1]DATA THÔ IN'!$P$4:$P$12031,'[1]DATA THÔ IN'!$H$4:$H$12031,$A163,'[1]DATA THÔ IN'!$AC$4:$AC$12031,$E163,'[1]DATA THÔ IN'!$AH$4:$AH$12031,"Tiến độ 2")</f>
        <v>3450000</v>
      </c>
      <c r="DA163" s="12">
        <f>SUMIFS('[1]TIẾN ĐỘ %'!$N$6:$N$1034,'[1]TIẾN ĐỘ %'!$G$6:$G$1034,A163,'[1]TIẾN ĐỘ %'!$F$6:$F$1034,$E163)</f>
        <v>20585000</v>
      </c>
      <c r="DB163" s="12">
        <f t="shared" si="402"/>
        <v>66217500</v>
      </c>
      <c r="DC163" s="12"/>
      <c r="DD163" s="12"/>
      <c r="DE163" s="12"/>
      <c r="DF163" s="12"/>
      <c r="DG163" s="12"/>
      <c r="DH163" s="12"/>
      <c r="DI163" s="12"/>
      <c r="DJ163" s="12"/>
      <c r="DK163" s="12"/>
      <c r="DL163" s="12">
        <f t="shared" si="426"/>
        <v>0</v>
      </c>
      <c r="DM163" s="12">
        <f t="shared" si="427"/>
        <v>66217500</v>
      </c>
      <c r="DN163" s="12"/>
      <c r="DO163" s="12"/>
      <c r="DP163" s="13"/>
      <c r="DQ163" s="12"/>
      <c r="DR163" s="12"/>
      <c r="DS163" s="13"/>
      <c r="DT163" s="12"/>
      <c r="DU163" s="12"/>
      <c r="DV163" s="12"/>
      <c r="DW163" s="12">
        <f t="shared" si="428"/>
        <v>0</v>
      </c>
      <c r="DX163" s="12"/>
      <c r="DY163" s="12"/>
      <c r="DZ163" s="12"/>
      <c r="EA163" s="12"/>
      <c r="EB163" s="12"/>
      <c r="EC163" s="12"/>
      <c r="ED163" s="12"/>
      <c r="EE163" s="12"/>
      <c r="EF163" s="12"/>
      <c r="EG163" s="12">
        <f t="shared" si="321"/>
        <v>0</v>
      </c>
      <c r="EH163" s="12">
        <f t="shared" si="322"/>
        <v>0</v>
      </c>
      <c r="EI163" s="12"/>
      <c r="EJ163" s="15">
        <f t="shared" si="390"/>
        <v>9.8549999999999999E-2</v>
      </c>
      <c r="EK163" s="15">
        <f t="shared" si="391"/>
        <v>0.29520000000000002</v>
      </c>
      <c r="EL163" s="15">
        <f t="shared" si="392"/>
        <v>0.39374999999999999</v>
      </c>
      <c r="EM163" s="16">
        <f t="shared" si="422"/>
        <v>0.53487499999999999</v>
      </c>
      <c r="EN163" s="16">
        <f t="shared" si="423"/>
        <v>0.11375</v>
      </c>
      <c r="EO163" s="16">
        <f t="shared" si="424"/>
        <v>0.64862500000000001</v>
      </c>
      <c r="EP163" s="16">
        <f t="shared" si="403"/>
        <v>0.312</v>
      </c>
      <c r="EQ163" s="16">
        <f t="shared" si="404"/>
        <v>0.115</v>
      </c>
      <c r="ER163" s="16">
        <f t="shared" si="405"/>
        <v>0.6861666666666667</v>
      </c>
      <c r="ES163" s="16">
        <f t="shared" si="406"/>
        <v>0.55181250000000004</v>
      </c>
      <c r="ET163" s="16"/>
      <c r="EU163" s="16"/>
      <c r="EV163" s="16"/>
      <c r="EW163" s="16"/>
      <c r="EX163" s="16"/>
      <c r="EY163" s="16"/>
      <c r="EZ163" s="21" t="e">
        <f>+DI163/CE163</f>
        <v>#DIV/0!</v>
      </c>
      <c r="FA163" s="21" t="e">
        <f>+DJ163/CE163</f>
        <v>#DIV/0!</v>
      </c>
      <c r="FB163" s="16" t="e">
        <f>+DK163/CE163</f>
        <v>#DIV/0!</v>
      </c>
      <c r="FC163" s="16" t="e">
        <f>+DL163/CF163</f>
        <v>#DIV/0!</v>
      </c>
      <c r="FD163" s="16">
        <f>+DM163/CG163</f>
        <v>0.55181250000000004</v>
      </c>
      <c r="FE163" s="16" t="e">
        <f>+DN163/CH163</f>
        <v>#DIV/0!</v>
      </c>
      <c r="FF163" s="16" t="e">
        <f>+DO163/CH163</f>
        <v>#DIV/0!</v>
      </c>
      <c r="FG163" s="16" t="e">
        <f>+DP163/CH163</f>
        <v>#DIV/0!</v>
      </c>
      <c r="FH163" s="16">
        <v>0</v>
      </c>
      <c r="FI163" s="16">
        <v>0</v>
      </c>
      <c r="FJ163" s="16">
        <v>0</v>
      </c>
      <c r="FK163" s="16">
        <v>0</v>
      </c>
      <c r="FL163" s="16">
        <v>0</v>
      </c>
      <c r="FM163" s="16">
        <v>0</v>
      </c>
      <c r="FN163" s="16" t="e">
        <f>+DW163/CK163</f>
        <v>#DIV/0!</v>
      </c>
      <c r="FO163" s="16">
        <v>0</v>
      </c>
      <c r="FP163" s="16">
        <v>0</v>
      </c>
      <c r="FQ163" s="16">
        <v>0</v>
      </c>
      <c r="FR163" s="17">
        <f t="shared" si="393"/>
        <v>0</v>
      </c>
      <c r="FS163" s="17">
        <f t="shared" si="394"/>
        <v>0</v>
      </c>
      <c r="FT163" s="17">
        <f t="shared" si="395"/>
        <v>0</v>
      </c>
      <c r="FU163" s="18">
        <f t="shared" si="396"/>
        <v>0</v>
      </c>
      <c r="FV163" s="18">
        <f t="shared" si="397"/>
        <v>0</v>
      </c>
      <c r="FW163" s="18">
        <f t="shared" si="398"/>
        <v>0</v>
      </c>
      <c r="FX163" s="18">
        <f t="shared" si="399"/>
        <v>0</v>
      </c>
      <c r="FY163" s="18">
        <f t="shared" si="400"/>
        <v>0</v>
      </c>
      <c r="FZ163" s="19"/>
      <c r="GA163" s="36" t="str">
        <f>D163</f>
        <v>Nguyễn Đức Bách</v>
      </c>
      <c r="GB163" s="36"/>
      <c r="GC163" s="37"/>
    </row>
    <row r="164" spans="1:185" hidden="1" x14ac:dyDescent="0.25">
      <c r="A164" s="8" t="s">
        <v>1306</v>
      </c>
      <c r="B164" s="8" t="s">
        <v>729</v>
      </c>
      <c r="C164" s="9" t="s">
        <v>730</v>
      </c>
      <c r="D164" s="10" t="s">
        <v>497</v>
      </c>
      <c r="E164" s="9" t="s">
        <v>193</v>
      </c>
      <c r="F164" s="9" t="s">
        <v>498</v>
      </c>
      <c r="G164" s="9" t="s">
        <v>485</v>
      </c>
      <c r="H164" s="11">
        <v>3.5000000000000003E-2</v>
      </c>
      <c r="I164" s="11"/>
      <c r="J164" s="11">
        <v>0.01</v>
      </c>
      <c r="K164" s="11">
        <v>0.01</v>
      </c>
      <c r="L164" s="11">
        <v>5.0000000000000001E-3</v>
      </c>
      <c r="M164" s="11">
        <v>5.0000000000000001E-3</v>
      </c>
      <c r="N164" s="11"/>
      <c r="O164" s="12">
        <f t="shared" si="352"/>
        <v>0</v>
      </c>
      <c r="P164" s="12">
        <f t="shared" si="407"/>
        <v>937806.29999999993</v>
      </c>
      <c r="Q164" s="12">
        <f t="shared" si="353"/>
        <v>483368.5</v>
      </c>
      <c r="R164" s="12">
        <f t="shared" si="303"/>
        <v>1655862.8</v>
      </c>
      <c r="S164" s="12">
        <f t="shared" si="354"/>
        <v>0</v>
      </c>
      <c r="T164" s="12">
        <f t="shared" si="408"/>
        <v>1307729</v>
      </c>
      <c r="U164" s="12">
        <f t="shared" si="355"/>
        <v>71217</v>
      </c>
      <c r="V164" s="12">
        <f t="shared" si="409"/>
        <v>1378946</v>
      </c>
      <c r="W164" s="12">
        <f t="shared" si="401"/>
        <v>1355160</v>
      </c>
      <c r="X164" s="12">
        <f t="shared" si="356"/>
        <v>0</v>
      </c>
      <c r="Y164" s="12">
        <f t="shared" si="410"/>
        <v>702862.57499999995</v>
      </c>
      <c r="Z164" s="12">
        <f t="shared" si="411"/>
        <v>847414.75</v>
      </c>
      <c r="AA164" s="12">
        <f t="shared" si="412"/>
        <v>1607598.325</v>
      </c>
      <c r="AB164" s="12">
        <f t="shared" si="309"/>
        <v>2321203.7624999997</v>
      </c>
      <c r="AC164" s="12"/>
      <c r="AD164" s="12"/>
      <c r="AE164" s="12"/>
      <c r="AF164" s="12">
        <f t="shared" si="357"/>
        <v>0</v>
      </c>
      <c r="AG164" s="12">
        <f t="shared" si="358"/>
        <v>0</v>
      </c>
      <c r="AH164" s="12">
        <f t="shared" si="359"/>
        <v>0</v>
      </c>
      <c r="AI164" s="12"/>
      <c r="AJ164" s="12"/>
      <c r="AK164" s="12"/>
      <c r="AL164" s="12">
        <f t="shared" si="360"/>
        <v>0</v>
      </c>
      <c r="AM164" s="12">
        <f t="shared" si="361"/>
        <v>0</v>
      </c>
      <c r="AN164" s="12">
        <f t="shared" si="362"/>
        <v>0</v>
      </c>
      <c r="AO164" s="12"/>
      <c r="AP164" s="12"/>
      <c r="AQ164" s="12"/>
      <c r="AR164" s="12">
        <f t="shared" si="363"/>
        <v>0</v>
      </c>
      <c r="AS164" s="12">
        <f t="shared" si="364"/>
        <v>0</v>
      </c>
      <c r="AT164" s="12">
        <f t="shared" si="365"/>
        <v>0</v>
      </c>
      <c r="AU164" s="12">
        <f t="shared" si="366"/>
        <v>0</v>
      </c>
      <c r="AV164" s="12">
        <f t="shared" si="367"/>
        <v>0</v>
      </c>
      <c r="AW164" s="12"/>
      <c r="AX164" s="12">
        <f t="shared" si="368"/>
        <v>0</v>
      </c>
      <c r="AY164" s="12">
        <f t="shared" si="369"/>
        <v>0</v>
      </c>
      <c r="AZ164" s="12">
        <f t="shared" si="370"/>
        <v>0</v>
      </c>
      <c r="BA164" s="12"/>
      <c r="BB164" s="12" t="e">
        <f t="shared" si="371"/>
        <v>#DIV/0!</v>
      </c>
      <c r="BC164" s="12" t="e">
        <f t="shared" si="372"/>
        <v>#DIV/0!</v>
      </c>
      <c r="BD164" s="12" t="e">
        <f t="shared" si="373"/>
        <v>#DIV/0!</v>
      </c>
      <c r="BE164" s="12"/>
      <c r="BF164" s="12">
        <f t="shared" si="374"/>
        <v>0</v>
      </c>
      <c r="BG164" s="12">
        <f t="shared" si="375"/>
        <v>0</v>
      </c>
      <c r="BH164" s="12">
        <f t="shared" si="376"/>
        <v>0</v>
      </c>
      <c r="BI164" s="12" t="e">
        <f t="shared" si="377"/>
        <v>#DIV/0!</v>
      </c>
      <c r="BJ164" s="12"/>
      <c r="BK164" s="12">
        <f t="shared" si="378"/>
        <v>0</v>
      </c>
      <c r="BL164" s="12">
        <f t="shared" si="379"/>
        <v>0</v>
      </c>
      <c r="BM164" s="12">
        <f t="shared" si="380"/>
        <v>0</v>
      </c>
      <c r="BN164" s="12"/>
      <c r="BO164" s="12">
        <f t="shared" si="381"/>
        <v>0</v>
      </c>
      <c r="BP164" s="12">
        <f t="shared" si="382"/>
        <v>0</v>
      </c>
      <c r="BQ164" s="12">
        <f t="shared" si="383"/>
        <v>0</v>
      </c>
      <c r="BR164" s="12"/>
      <c r="BS164" s="12">
        <f t="shared" si="384"/>
        <v>0</v>
      </c>
      <c r="BT164" s="12">
        <f t="shared" si="385"/>
        <v>0</v>
      </c>
      <c r="BU164" s="12">
        <f t="shared" si="386"/>
        <v>0</v>
      </c>
      <c r="BV164" s="12">
        <f t="shared" si="387"/>
        <v>0</v>
      </c>
      <c r="BW164" s="12">
        <f t="shared" si="388"/>
        <v>0</v>
      </c>
      <c r="BX164" s="12"/>
      <c r="BY164" s="12">
        <v>140000000</v>
      </c>
      <c r="BZ164" s="12">
        <v>140000000</v>
      </c>
      <c r="CA164" s="12">
        <f>SUMIFS('[1]TIẾN ĐỘ %'!$M$6:$M$1034,'[1]TIẾN ĐỘ %'!$G$6:$G$1034,$A164,'[1]TIẾN ĐỘ %'!$F$6:$F$1034,$E164)</f>
        <v>160000000</v>
      </c>
      <c r="CB164" s="12">
        <f t="shared" si="389"/>
        <v>440000000</v>
      </c>
      <c r="CC164" s="12"/>
      <c r="CD164" s="12"/>
      <c r="CE164" s="12"/>
      <c r="CF164" s="12"/>
      <c r="CG164" s="12"/>
      <c r="CH164" s="12"/>
      <c r="CI164" s="12"/>
      <c r="CJ164" s="12"/>
      <c r="CK164" s="12">
        <f t="shared" si="425"/>
        <v>0</v>
      </c>
      <c r="CL164" s="12"/>
      <c r="CM164" s="12"/>
      <c r="CN164" s="12"/>
      <c r="CO164" s="12">
        <f t="shared" si="319"/>
        <v>0</v>
      </c>
      <c r="CP164" s="12">
        <f t="shared" si="320"/>
        <v>0</v>
      </c>
      <c r="CQ164" s="12"/>
      <c r="CR164" s="12">
        <v>97182000</v>
      </c>
      <c r="CS164" s="12">
        <v>50090000</v>
      </c>
      <c r="CT164" s="12">
        <v>171592000</v>
      </c>
      <c r="CU164" s="12">
        <v>135516000</v>
      </c>
      <c r="CV164" s="12">
        <v>7380000</v>
      </c>
      <c r="CW164" s="12">
        <v>135516000</v>
      </c>
      <c r="CX164" s="12">
        <v>142896000</v>
      </c>
      <c r="CY164" s="12">
        <f>SUMIFS('[1]DATA THÔ IN'!$P$4:$P$12031,'[1]DATA THÔ IN'!$H$4:$H$12031,$A164,'[1]DATA THÔ IN'!$AC$4:$AC$12031,$E164,'[1]DATA THÔ IN'!$AH$4:$AH$12031,"Tiến độ 1")</f>
        <v>72835500</v>
      </c>
      <c r="CZ164" s="12">
        <f>SUMIFS('[1]DATA THÔ IN'!$P$4:$P$12031,'[1]DATA THÔ IN'!$H$4:$H$12031,$A164,'[1]DATA THÔ IN'!$AC$4:$AC$12031,$E164,'[1]DATA THÔ IN'!$AH$4:$AH$12031,"Tiến độ 2")</f>
        <v>87815000</v>
      </c>
      <c r="DA164" s="12">
        <f>SUMIFS('[1]TIẾN ĐỘ %'!$N$6:$N$1034,'[1]TIẾN ĐỘ %'!$G$6:$G$1034,A164,'[1]TIẾN ĐỘ %'!$F$6:$F$1034,$E164)</f>
        <v>166590500</v>
      </c>
      <c r="DB164" s="12">
        <f t="shared" si="402"/>
        <v>481078500</v>
      </c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3"/>
      <c r="DQ164" s="12"/>
      <c r="DR164" s="12"/>
      <c r="DS164" s="13"/>
      <c r="DT164" s="12"/>
      <c r="DU164" s="12"/>
      <c r="DV164" s="12"/>
      <c r="DW164" s="12">
        <f t="shared" si="428"/>
        <v>0</v>
      </c>
      <c r="DX164" s="12"/>
      <c r="DY164" s="12"/>
      <c r="DZ164" s="12"/>
      <c r="EA164" s="12"/>
      <c r="EB164" s="12"/>
      <c r="EC164" s="12"/>
      <c r="ED164" s="12"/>
      <c r="EE164" s="12"/>
      <c r="EF164" s="12"/>
      <c r="EG164" s="12">
        <f t="shared" si="321"/>
        <v>0</v>
      </c>
      <c r="EH164" s="12">
        <f t="shared" si="322"/>
        <v>0</v>
      </c>
      <c r="EI164" s="12"/>
      <c r="EJ164" s="15">
        <f t="shared" si="390"/>
        <v>0.69415714285714281</v>
      </c>
      <c r="EK164" s="15">
        <f t="shared" si="391"/>
        <v>0.35778571428571426</v>
      </c>
      <c r="EL164" s="15">
        <f t="shared" si="392"/>
        <v>1.2256571428571428</v>
      </c>
      <c r="EM164" s="16">
        <f t="shared" si="422"/>
        <v>0.96797142857142859</v>
      </c>
      <c r="EN164" s="16">
        <f t="shared" si="423"/>
        <v>5.2714285714285714E-2</v>
      </c>
      <c r="EO164" s="16">
        <f t="shared" si="424"/>
        <v>1.0206857142857142</v>
      </c>
      <c r="EP164" s="16">
        <f t="shared" si="403"/>
        <v>0.455221875</v>
      </c>
      <c r="EQ164" s="16">
        <f t="shared" si="404"/>
        <v>0.54884374999999996</v>
      </c>
      <c r="ER164" s="16">
        <f t="shared" si="405"/>
        <v>1.041190625</v>
      </c>
      <c r="ES164" s="16">
        <f t="shared" si="406"/>
        <v>1.0933602272727272</v>
      </c>
      <c r="ET164" s="16"/>
      <c r="EU164" s="16"/>
      <c r="EV164" s="16"/>
      <c r="EW164" s="16"/>
      <c r="EX164" s="16"/>
      <c r="EY164" s="16"/>
      <c r="EZ164" s="27"/>
      <c r="FA164" s="27"/>
      <c r="FB164" s="27"/>
      <c r="FC164" s="21"/>
      <c r="FD164" s="21"/>
      <c r="FE164" s="16"/>
      <c r="FF164" s="16"/>
      <c r="FG164" s="16"/>
      <c r="FH164" s="16" t="e">
        <f>+DQ164/CI164</f>
        <v>#DIV/0!</v>
      </c>
      <c r="FI164" s="16" t="e">
        <f>+DR164/CI164</f>
        <v>#DIV/0!</v>
      </c>
      <c r="FJ164" s="16" t="e">
        <f>+DS164/CI164</f>
        <v>#DIV/0!</v>
      </c>
      <c r="FK164" s="16">
        <v>0</v>
      </c>
      <c r="FL164" s="16">
        <v>0</v>
      </c>
      <c r="FM164" s="16">
        <v>0</v>
      </c>
      <c r="FN164" s="16" t="e">
        <f>+DW164/CK164</f>
        <v>#DIV/0!</v>
      </c>
      <c r="FO164" s="16">
        <v>0</v>
      </c>
      <c r="FP164" s="16">
        <v>0</v>
      </c>
      <c r="FQ164" s="16">
        <v>0</v>
      </c>
      <c r="FR164" s="17">
        <f t="shared" si="393"/>
        <v>0</v>
      </c>
      <c r="FS164" s="17">
        <f t="shared" si="394"/>
        <v>0</v>
      </c>
      <c r="FT164" s="17">
        <f t="shared" si="395"/>
        <v>0</v>
      </c>
      <c r="FU164" s="18">
        <f t="shared" si="396"/>
        <v>0</v>
      </c>
      <c r="FV164" s="18">
        <f t="shared" si="397"/>
        <v>0</v>
      </c>
      <c r="FW164" s="18">
        <f t="shared" si="398"/>
        <v>0</v>
      </c>
      <c r="FX164" s="18">
        <f t="shared" si="399"/>
        <v>0</v>
      </c>
      <c r="FY164" s="18">
        <f t="shared" si="400"/>
        <v>0</v>
      </c>
      <c r="FZ164" s="19"/>
      <c r="GA164" s="36" t="s">
        <v>497</v>
      </c>
      <c r="GB164" s="36"/>
      <c r="GC164" s="37"/>
    </row>
    <row r="165" spans="1:185" hidden="1" x14ac:dyDescent="0.25">
      <c r="A165" s="8" t="s">
        <v>1326</v>
      </c>
      <c r="B165" s="8" t="s">
        <v>733</v>
      </c>
      <c r="C165" s="9" t="s">
        <v>734</v>
      </c>
      <c r="D165" s="10" t="s">
        <v>483</v>
      </c>
      <c r="E165" s="9" t="s">
        <v>193</v>
      </c>
      <c r="F165" s="9" t="s">
        <v>484</v>
      </c>
      <c r="G165" s="9" t="s">
        <v>485</v>
      </c>
      <c r="H165" s="11">
        <v>3.5000000000000003E-2</v>
      </c>
      <c r="I165" s="11"/>
      <c r="J165" s="11">
        <v>0.01</v>
      </c>
      <c r="K165" s="11">
        <v>0.01</v>
      </c>
      <c r="L165" s="11">
        <v>5.0000000000000001E-3</v>
      </c>
      <c r="M165" s="11">
        <v>5.0000000000000001E-3</v>
      </c>
      <c r="N165" s="11"/>
      <c r="O165" s="12">
        <f t="shared" si="352"/>
        <v>0</v>
      </c>
      <c r="P165" s="12">
        <f t="shared" si="407"/>
        <v>833875.79999999993</v>
      </c>
      <c r="Q165" s="12">
        <f t="shared" si="353"/>
        <v>899573</v>
      </c>
      <c r="R165" s="12">
        <f t="shared" si="303"/>
        <v>1762398.8</v>
      </c>
      <c r="S165" s="12">
        <f t="shared" si="354"/>
        <v>0</v>
      </c>
      <c r="T165" s="12">
        <f t="shared" si="408"/>
        <v>0</v>
      </c>
      <c r="U165" s="12">
        <f t="shared" si="355"/>
        <v>1057254</v>
      </c>
      <c r="V165" s="12">
        <f t="shared" si="409"/>
        <v>1726578</v>
      </c>
      <c r="W165" s="12">
        <f t="shared" si="401"/>
        <v>259200</v>
      </c>
      <c r="X165" s="12">
        <f t="shared" si="356"/>
        <v>0</v>
      </c>
      <c r="Y165" s="12">
        <f t="shared" si="410"/>
        <v>0</v>
      </c>
      <c r="Z165" s="12">
        <f t="shared" si="411"/>
        <v>0</v>
      </c>
      <c r="AA165" s="12">
        <f t="shared" si="412"/>
        <v>0</v>
      </c>
      <c r="AB165" s="12">
        <f t="shared" si="309"/>
        <v>0</v>
      </c>
      <c r="AC165" s="12"/>
      <c r="AD165" s="12"/>
      <c r="AE165" s="12"/>
      <c r="AF165" s="12">
        <f t="shared" si="357"/>
        <v>0</v>
      </c>
      <c r="AG165" s="12">
        <f t="shared" si="358"/>
        <v>0</v>
      </c>
      <c r="AH165" s="12">
        <f t="shared" si="359"/>
        <v>0</v>
      </c>
      <c r="AI165" s="12"/>
      <c r="AJ165" s="12"/>
      <c r="AK165" s="12"/>
      <c r="AL165" s="12">
        <f t="shared" si="360"/>
        <v>0</v>
      </c>
      <c r="AM165" s="12">
        <f t="shared" si="361"/>
        <v>0</v>
      </c>
      <c r="AN165" s="12">
        <f t="shared" si="362"/>
        <v>0</v>
      </c>
      <c r="AO165" s="12"/>
      <c r="AP165" s="12"/>
      <c r="AQ165" s="12"/>
      <c r="AR165" s="12">
        <f t="shared" si="363"/>
        <v>0</v>
      </c>
      <c r="AS165" s="12">
        <f t="shared" si="364"/>
        <v>0</v>
      </c>
      <c r="AT165" s="12">
        <f t="shared" si="365"/>
        <v>0</v>
      </c>
      <c r="AU165" s="12">
        <f t="shared" si="366"/>
        <v>0</v>
      </c>
      <c r="AV165" s="12">
        <f t="shared" si="367"/>
        <v>0</v>
      </c>
      <c r="AW165" s="12"/>
      <c r="AX165" s="12">
        <f t="shared" si="368"/>
        <v>0</v>
      </c>
      <c r="AY165" s="12">
        <f t="shared" si="369"/>
        <v>0</v>
      </c>
      <c r="AZ165" s="12">
        <f t="shared" si="370"/>
        <v>0</v>
      </c>
      <c r="BA165" s="12"/>
      <c r="BB165" s="12">
        <f t="shared" si="371"/>
        <v>0</v>
      </c>
      <c r="BC165" s="12">
        <f t="shared" si="372"/>
        <v>0</v>
      </c>
      <c r="BD165" s="12">
        <f t="shared" si="373"/>
        <v>0</v>
      </c>
      <c r="BE165" s="12"/>
      <c r="BF165" s="12" t="e">
        <f t="shared" si="374"/>
        <v>#DIV/0!</v>
      </c>
      <c r="BG165" s="12" t="e">
        <f t="shared" si="375"/>
        <v>#DIV/0!</v>
      </c>
      <c r="BH165" s="12" t="e">
        <f t="shared" si="376"/>
        <v>#DIV/0!</v>
      </c>
      <c r="BI165" s="12" t="e">
        <f t="shared" si="377"/>
        <v>#DIV/0!</v>
      </c>
      <c r="BJ165" s="12"/>
      <c r="BK165" s="12" t="e">
        <f t="shared" si="378"/>
        <v>#DIV/0!</v>
      </c>
      <c r="BL165" s="12" t="e">
        <f t="shared" si="379"/>
        <v>#DIV/0!</v>
      </c>
      <c r="BM165" s="12" t="e">
        <f t="shared" si="380"/>
        <v>#DIV/0!</v>
      </c>
      <c r="BN165" s="12"/>
      <c r="BO165" s="12">
        <f t="shared" si="381"/>
        <v>0</v>
      </c>
      <c r="BP165" s="12">
        <f t="shared" si="382"/>
        <v>0</v>
      </c>
      <c r="BQ165" s="12">
        <f t="shared" si="383"/>
        <v>0</v>
      </c>
      <c r="BR165" s="12"/>
      <c r="BS165" s="12">
        <f t="shared" si="384"/>
        <v>0</v>
      </c>
      <c r="BT165" s="12">
        <f t="shared" si="385"/>
        <v>0</v>
      </c>
      <c r="BU165" s="12">
        <f t="shared" si="386"/>
        <v>0</v>
      </c>
      <c r="BV165" s="12">
        <f t="shared" si="387"/>
        <v>0</v>
      </c>
      <c r="BW165" s="12">
        <f t="shared" si="388"/>
        <v>0</v>
      </c>
      <c r="BX165" s="12"/>
      <c r="BY165" s="12">
        <v>170000000</v>
      </c>
      <c r="BZ165" s="12">
        <v>170000000</v>
      </c>
      <c r="CA165" s="12">
        <f>SUMIFS('[1]TIẾN ĐỘ %'!$M$6:$M$1034,'[1]TIẾN ĐỘ %'!$G$6:$G$1034,$A165,'[1]TIẾN ĐỘ %'!$F$6:$F$1034,$E165)</f>
        <v>200000000</v>
      </c>
      <c r="CB165" s="12">
        <f t="shared" si="389"/>
        <v>540000000</v>
      </c>
      <c r="CC165" s="12"/>
      <c r="CD165" s="12"/>
      <c r="CE165" s="12"/>
      <c r="CF165" s="12"/>
      <c r="CG165" s="12"/>
      <c r="CH165" s="12"/>
      <c r="CI165" s="12"/>
      <c r="CJ165" s="12"/>
      <c r="CK165" s="12">
        <f t="shared" si="425"/>
        <v>0</v>
      </c>
      <c r="CL165" s="12"/>
      <c r="CM165" s="12"/>
      <c r="CN165" s="12"/>
      <c r="CO165" s="12">
        <f t="shared" si="319"/>
        <v>0</v>
      </c>
      <c r="CP165" s="12">
        <f t="shared" si="320"/>
        <v>0</v>
      </c>
      <c r="CQ165" s="12"/>
      <c r="CR165" s="12">
        <v>86412000</v>
      </c>
      <c r="CS165" s="12">
        <v>93220000</v>
      </c>
      <c r="CT165" s="12">
        <v>182632000</v>
      </c>
      <c r="CU165" s="12">
        <v>25920000</v>
      </c>
      <c r="CV165" s="12">
        <v>109560000</v>
      </c>
      <c r="CW165" s="12">
        <v>25920000</v>
      </c>
      <c r="CX165" s="12">
        <v>178920000</v>
      </c>
      <c r="CY165" s="12">
        <f>SUMIFS('[1]DATA THÔ IN'!$P$4:$P$12031,'[1]DATA THÔ IN'!$H$4:$H$12031,$A165,'[1]DATA THÔ IN'!$AC$4:$AC$12031,$E165,'[1]DATA THÔ IN'!$AH$4:$AH$12031,"Tiến độ 1")</f>
        <v>24840000</v>
      </c>
      <c r="CZ165" s="12">
        <f>SUMIFS('[1]DATA THÔ IN'!$P$4:$P$12031,'[1]DATA THÔ IN'!$H$4:$H$12031,$A165,'[1]DATA THÔ IN'!$AC$4:$AC$12031,$E165,'[1]DATA THÔ IN'!$AH$4:$AH$12031,"Tiến độ 2")</f>
        <v>48540000</v>
      </c>
      <c r="DA165" s="12">
        <f>SUMIFS('[1]TIẾN ĐỘ %'!$N$6:$N$1034,'[1]TIẾN ĐỘ %'!$G$6:$G$1034,A165,'[1]TIẾN ĐỘ %'!$F$6:$F$1034,$E165)</f>
        <v>101520000</v>
      </c>
      <c r="DB165" s="12">
        <f t="shared" si="402"/>
        <v>463072000</v>
      </c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3"/>
      <c r="DQ165" s="12"/>
      <c r="DR165" s="12"/>
      <c r="DS165" s="13"/>
      <c r="DT165" s="12"/>
      <c r="DU165" s="12"/>
      <c r="DV165" s="12"/>
      <c r="DW165" s="12">
        <f t="shared" si="428"/>
        <v>0</v>
      </c>
      <c r="DX165" s="12"/>
      <c r="DY165" s="12"/>
      <c r="DZ165" s="12"/>
      <c r="EA165" s="12"/>
      <c r="EB165" s="12"/>
      <c r="EC165" s="12"/>
      <c r="ED165" s="12"/>
      <c r="EE165" s="12"/>
      <c r="EF165" s="12"/>
      <c r="EG165" s="12">
        <f t="shared" si="321"/>
        <v>0</v>
      </c>
      <c r="EH165" s="12">
        <f t="shared" si="322"/>
        <v>0</v>
      </c>
      <c r="EI165" s="12"/>
      <c r="EJ165" s="15">
        <f t="shared" si="390"/>
        <v>0.50830588235294116</v>
      </c>
      <c r="EK165" s="15">
        <f t="shared" si="391"/>
        <v>0.5483529411764706</v>
      </c>
      <c r="EL165" s="15">
        <f t="shared" si="392"/>
        <v>1.0743058823529412</v>
      </c>
      <c r="EM165" s="16">
        <f t="shared" si="422"/>
        <v>0.15247058823529411</v>
      </c>
      <c r="EN165" s="16">
        <f t="shared" si="423"/>
        <v>0.64447058823529413</v>
      </c>
      <c r="EO165" s="16">
        <f t="shared" si="424"/>
        <v>1.052470588235294</v>
      </c>
      <c r="EP165" s="16">
        <f t="shared" si="403"/>
        <v>0.1242</v>
      </c>
      <c r="EQ165" s="16">
        <f t="shared" si="404"/>
        <v>0.2427</v>
      </c>
      <c r="ER165" s="16">
        <f t="shared" si="405"/>
        <v>0.50760000000000005</v>
      </c>
      <c r="ES165" s="16">
        <f t="shared" si="406"/>
        <v>0.85754074074074071</v>
      </c>
      <c r="ET165" s="16"/>
      <c r="EU165" s="16"/>
      <c r="EV165" s="16"/>
      <c r="EW165" s="16"/>
      <c r="EX165" s="16"/>
      <c r="EY165" s="16"/>
      <c r="EZ165" s="27"/>
      <c r="FA165" s="27"/>
      <c r="FB165" s="27"/>
      <c r="FC165" s="21"/>
      <c r="FD165" s="21"/>
      <c r="FE165" s="16"/>
      <c r="FF165" s="16"/>
      <c r="FG165" s="16"/>
      <c r="FH165" s="16"/>
      <c r="FI165" s="16"/>
      <c r="FJ165" s="16"/>
      <c r="FK165" s="16" t="e">
        <f>+DT165/CJ165</f>
        <v>#DIV/0!</v>
      </c>
      <c r="FL165" s="16" t="e">
        <f>+DU165/CJ165</f>
        <v>#DIV/0!</v>
      </c>
      <c r="FM165" s="16" t="e">
        <f>+DV165/CJ165</f>
        <v>#DIV/0!</v>
      </c>
      <c r="FN165" s="16" t="e">
        <f>+DW165/CK165</f>
        <v>#DIV/0!</v>
      </c>
      <c r="FO165" s="16" t="e">
        <f>+DX165/CL165</f>
        <v>#DIV/0!</v>
      </c>
      <c r="FP165" s="16" t="e">
        <f>+DY165/CL165</f>
        <v>#DIV/0!</v>
      </c>
      <c r="FQ165" s="16" t="e">
        <f>+DZ165/CL165</f>
        <v>#DIV/0!</v>
      </c>
      <c r="FR165" s="17">
        <f t="shared" si="393"/>
        <v>0</v>
      </c>
      <c r="FS165" s="17">
        <f t="shared" si="394"/>
        <v>0</v>
      </c>
      <c r="FT165" s="17">
        <f t="shared" si="395"/>
        <v>0</v>
      </c>
      <c r="FU165" s="18">
        <f t="shared" si="396"/>
        <v>0</v>
      </c>
      <c r="FV165" s="18">
        <f t="shared" si="397"/>
        <v>0</v>
      </c>
      <c r="FW165" s="18">
        <f t="shared" si="398"/>
        <v>0</v>
      </c>
      <c r="FX165" s="18">
        <f t="shared" si="399"/>
        <v>0</v>
      </c>
      <c r="FY165" s="18">
        <f t="shared" si="400"/>
        <v>0</v>
      </c>
      <c r="FZ165" s="19"/>
      <c r="GA165" s="36" t="s">
        <v>483</v>
      </c>
      <c r="GB165" s="36"/>
      <c r="GC165" s="37"/>
    </row>
    <row r="166" spans="1:185" hidden="1" x14ac:dyDescent="0.25">
      <c r="A166" s="8" t="s">
        <v>1315</v>
      </c>
      <c r="B166" s="8" t="s">
        <v>751</v>
      </c>
      <c r="C166" s="9" t="s">
        <v>752</v>
      </c>
      <c r="D166" s="10" t="s">
        <v>492</v>
      </c>
      <c r="E166" s="9" t="s">
        <v>193</v>
      </c>
      <c r="F166" s="9" t="s">
        <v>493</v>
      </c>
      <c r="G166" s="9" t="s">
        <v>485</v>
      </c>
      <c r="H166" s="11">
        <v>3.5000000000000003E-2</v>
      </c>
      <c r="I166" s="11"/>
      <c r="J166" s="11">
        <v>0.01</v>
      </c>
      <c r="K166" s="11">
        <v>0.01</v>
      </c>
      <c r="L166" s="11">
        <v>5.0000000000000001E-3</v>
      </c>
      <c r="M166" s="11">
        <v>5.0000000000000001E-3</v>
      </c>
      <c r="N166" s="11"/>
      <c r="O166" s="12">
        <f t="shared" si="352"/>
        <v>0</v>
      </c>
      <c r="P166" s="12">
        <f t="shared" si="407"/>
        <v>352948.75</v>
      </c>
      <c r="Q166" s="12">
        <f t="shared" si="353"/>
        <v>0</v>
      </c>
      <c r="R166" s="12">
        <f t="shared" si="303"/>
        <v>910525.75</v>
      </c>
      <c r="S166" s="12">
        <f t="shared" si="354"/>
        <v>0</v>
      </c>
      <c r="T166" s="12">
        <f t="shared" si="408"/>
        <v>0</v>
      </c>
      <c r="U166" s="12">
        <f t="shared" si="355"/>
        <v>0</v>
      </c>
      <c r="V166" s="12">
        <f t="shared" si="409"/>
        <v>0</v>
      </c>
      <c r="W166" s="12">
        <f t="shared" si="401"/>
        <v>0</v>
      </c>
      <c r="X166" s="12">
        <f t="shared" si="356"/>
        <v>0</v>
      </c>
      <c r="Y166" s="12">
        <f t="shared" si="410"/>
        <v>0</v>
      </c>
      <c r="Z166" s="12">
        <f t="shared" si="411"/>
        <v>0</v>
      </c>
      <c r="AA166" s="12">
        <f t="shared" si="412"/>
        <v>0</v>
      </c>
      <c r="AB166" s="12">
        <f t="shared" si="309"/>
        <v>0</v>
      </c>
      <c r="AC166" s="12"/>
      <c r="AD166" s="12"/>
      <c r="AE166" s="12"/>
      <c r="AF166" s="12">
        <f t="shared" si="357"/>
        <v>0</v>
      </c>
      <c r="AG166" s="12">
        <f t="shared" si="358"/>
        <v>0</v>
      </c>
      <c r="AH166" s="12">
        <f t="shared" si="359"/>
        <v>0</v>
      </c>
      <c r="AI166" s="12"/>
      <c r="AJ166" s="12"/>
      <c r="AK166" s="12"/>
      <c r="AL166" s="12">
        <f t="shared" si="360"/>
        <v>0</v>
      </c>
      <c r="AM166" s="12">
        <f t="shared" si="361"/>
        <v>0</v>
      </c>
      <c r="AN166" s="12">
        <f t="shared" si="362"/>
        <v>0</v>
      </c>
      <c r="AO166" s="12"/>
      <c r="AP166" s="12"/>
      <c r="AQ166" s="12"/>
      <c r="AR166" s="12">
        <f t="shared" si="363"/>
        <v>0</v>
      </c>
      <c r="AS166" s="12">
        <f t="shared" si="364"/>
        <v>0</v>
      </c>
      <c r="AT166" s="12">
        <f t="shared" si="365"/>
        <v>0</v>
      </c>
      <c r="AU166" s="12">
        <f t="shared" si="366"/>
        <v>0</v>
      </c>
      <c r="AV166" s="12">
        <f t="shared" si="367"/>
        <v>0</v>
      </c>
      <c r="AW166" s="12"/>
      <c r="AX166" s="12">
        <f t="shared" si="368"/>
        <v>0</v>
      </c>
      <c r="AY166" s="12">
        <f t="shared" si="369"/>
        <v>0</v>
      </c>
      <c r="AZ166" s="12">
        <f t="shared" si="370"/>
        <v>0</v>
      </c>
      <c r="BA166" s="12"/>
      <c r="BB166" s="12">
        <f t="shared" si="371"/>
        <v>0</v>
      </c>
      <c r="BC166" s="12">
        <f t="shared" si="372"/>
        <v>0</v>
      </c>
      <c r="BD166" s="12">
        <f t="shared" si="373"/>
        <v>0</v>
      </c>
      <c r="BE166" s="12"/>
      <c r="BF166" s="12">
        <f t="shared" si="374"/>
        <v>0</v>
      </c>
      <c r="BG166" s="12">
        <f t="shared" si="375"/>
        <v>0</v>
      </c>
      <c r="BH166" s="12">
        <f t="shared" si="376"/>
        <v>0</v>
      </c>
      <c r="BI166" s="12">
        <f t="shared" si="377"/>
        <v>0</v>
      </c>
      <c r="BJ166" s="12"/>
      <c r="BK166" s="12" t="e">
        <f t="shared" si="378"/>
        <v>#DIV/0!</v>
      </c>
      <c r="BL166" s="12" t="e">
        <f t="shared" si="379"/>
        <v>#DIV/0!</v>
      </c>
      <c r="BM166" s="12" t="e">
        <f t="shared" si="380"/>
        <v>#DIV/0!</v>
      </c>
      <c r="BN166" s="12"/>
      <c r="BO166" s="12">
        <f t="shared" si="381"/>
        <v>0</v>
      </c>
      <c r="BP166" s="12">
        <f t="shared" si="382"/>
        <v>0</v>
      </c>
      <c r="BQ166" s="12">
        <f t="shared" si="383"/>
        <v>0</v>
      </c>
      <c r="BR166" s="12"/>
      <c r="BS166" s="12">
        <f t="shared" si="384"/>
        <v>0</v>
      </c>
      <c r="BT166" s="12">
        <f t="shared" si="385"/>
        <v>0</v>
      </c>
      <c r="BU166" s="12">
        <f t="shared" si="386"/>
        <v>0</v>
      </c>
      <c r="BV166" s="12">
        <f t="shared" si="387"/>
        <v>0</v>
      </c>
      <c r="BW166" s="12">
        <f t="shared" si="388"/>
        <v>0</v>
      </c>
      <c r="BX166" s="12"/>
      <c r="BY166" s="12">
        <v>90000000</v>
      </c>
      <c r="BZ166" s="12">
        <v>70000000</v>
      </c>
      <c r="CA166" s="12">
        <f>SUMIFS('[1]TIẾN ĐỘ %'!$M$6:$M$1034,'[1]TIẾN ĐỘ %'!$G$6:$G$1034,$A166,'[1]TIẾN ĐỘ %'!$F$6:$F$1034,$E166)</f>
        <v>90000000</v>
      </c>
      <c r="CB166" s="12">
        <f t="shared" si="389"/>
        <v>250000000</v>
      </c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>
        <f t="shared" si="319"/>
        <v>0</v>
      </c>
      <c r="CP166" s="12">
        <f t="shared" si="320"/>
        <v>0</v>
      </c>
      <c r="CQ166" s="12"/>
      <c r="CR166" s="12">
        <v>36575000</v>
      </c>
      <c r="CS166" s="12">
        <v>6440000</v>
      </c>
      <c r="CT166" s="12">
        <v>94355000</v>
      </c>
      <c r="CU166" s="12">
        <v>0</v>
      </c>
      <c r="CV166" s="12">
        <v>0</v>
      </c>
      <c r="CW166" s="12">
        <v>0</v>
      </c>
      <c r="CX166" s="12">
        <v>14010000</v>
      </c>
      <c r="CY166" s="12">
        <f>SUMIFS('[1]DATA THÔ IN'!$P$4:$P$12031,'[1]DATA THÔ IN'!$H$4:$H$12031,$A166,'[1]DATA THÔ IN'!$AC$4:$AC$12031,$E166,'[1]DATA THÔ IN'!$AH$4:$AH$12031,"Tiến độ 1")</f>
        <v>6825000</v>
      </c>
      <c r="CZ166" s="12">
        <f>SUMIFS('[1]DATA THÔ IN'!$P$4:$P$12031,'[1]DATA THÔ IN'!$H$4:$H$12031,$A166,'[1]DATA THÔ IN'!$AC$4:$AC$12031,$E166,'[1]DATA THÔ IN'!$AH$4:$AH$12031,"Tiến độ 2")</f>
        <v>21495000</v>
      </c>
      <c r="DA166" s="12">
        <f>SUMIFS('[1]TIẾN ĐỘ %'!$N$6:$N$1034,'[1]TIẾN ĐỘ %'!$G$6:$G$1034,A166,'[1]TIẾN ĐỘ %'!$F$6:$F$1034,$E166)</f>
        <v>28320000</v>
      </c>
      <c r="DB166" s="12">
        <f t="shared" si="402"/>
        <v>136685000</v>
      </c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3"/>
      <c r="DQ166" s="12"/>
      <c r="DR166" s="12"/>
      <c r="DS166" s="13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>
        <f t="shared" si="321"/>
        <v>0</v>
      </c>
      <c r="EH166" s="12">
        <f t="shared" si="322"/>
        <v>0</v>
      </c>
      <c r="EI166" s="12"/>
      <c r="EJ166" s="15">
        <f t="shared" si="390"/>
        <v>0.40638888888888891</v>
      </c>
      <c r="EK166" s="15">
        <f t="shared" si="391"/>
        <v>7.1555555555555553E-2</v>
      </c>
      <c r="EL166" s="15">
        <f t="shared" si="392"/>
        <v>1.0483888888888888</v>
      </c>
      <c r="EM166" s="16">
        <f t="shared" si="422"/>
        <v>0</v>
      </c>
      <c r="EN166" s="16">
        <f t="shared" si="423"/>
        <v>0</v>
      </c>
      <c r="EO166" s="16">
        <f t="shared" si="424"/>
        <v>0.20014285714285715</v>
      </c>
      <c r="EP166" s="16">
        <f t="shared" si="403"/>
        <v>7.5833333333333336E-2</v>
      </c>
      <c r="EQ166" s="16">
        <f t="shared" si="404"/>
        <v>0.23883333333333334</v>
      </c>
      <c r="ER166" s="16">
        <f t="shared" si="405"/>
        <v>0.31466666666666665</v>
      </c>
      <c r="ES166" s="16">
        <f t="shared" si="406"/>
        <v>0.54674</v>
      </c>
      <c r="ET166" s="16"/>
      <c r="EU166" s="16"/>
      <c r="EV166" s="16"/>
      <c r="EW166" s="16"/>
      <c r="EX166" s="16"/>
      <c r="EY166" s="16"/>
      <c r="EZ166" s="27"/>
      <c r="FA166" s="27"/>
      <c r="FB166" s="27"/>
      <c r="FC166" s="21"/>
      <c r="FD166" s="21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 t="e">
        <f>+DX166/CL166</f>
        <v>#DIV/0!</v>
      </c>
      <c r="FP166" s="16" t="e">
        <f>+DY166/CL166</f>
        <v>#DIV/0!</v>
      </c>
      <c r="FQ166" s="16" t="e">
        <f>+DZ166/CL166</f>
        <v>#DIV/0!</v>
      </c>
      <c r="FR166" s="17">
        <f t="shared" si="393"/>
        <v>0</v>
      </c>
      <c r="FS166" s="17">
        <f t="shared" si="394"/>
        <v>0</v>
      </c>
      <c r="FT166" s="17">
        <f t="shared" si="395"/>
        <v>0</v>
      </c>
      <c r="FU166" s="18">
        <f t="shared" si="396"/>
        <v>0</v>
      </c>
      <c r="FV166" s="18">
        <f t="shared" si="397"/>
        <v>0</v>
      </c>
      <c r="FW166" s="18">
        <f t="shared" si="398"/>
        <v>0</v>
      </c>
      <c r="FX166" s="18">
        <f t="shared" si="399"/>
        <v>0</v>
      </c>
      <c r="FY166" s="18">
        <f t="shared" si="400"/>
        <v>0</v>
      </c>
      <c r="FZ166" s="19"/>
      <c r="GA166" s="36" t="str">
        <f>D166</f>
        <v>Quách Học Hiếu</v>
      </c>
      <c r="GB166" s="36"/>
      <c r="GC166" s="37"/>
    </row>
    <row r="167" spans="1:185" hidden="1" x14ac:dyDescent="0.25">
      <c r="A167" s="8" t="s">
        <v>1316</v>
      </c>
      <c r="B167" s="8" t="s">
        <v>753</v>
      </c>
      <c r="C167" s="9" t="s">
        <v>754</v>
      </c>
      <c r="D167" s="10" t="s">
        <v>497</v>
      </c>
      <c r="E167" s="9" t="s">
        <v>193</v>
      </c>
      <c r="F167" s="9" t="s">
        <v>498</v>
      </c>
      <c r="G167" s="9" t="s">
        <v>485</v>
      </c>
      <c r="H167" s="11">
        <v>3.5000000000000003E-2</v>
      </c>
      <c r="I167" s="11"/>
      <c r="J167" s="26">
        <v>0.01</v>
      </c>
      <c r="K167" s="11">
        <v>0.01</v>
      </c>
      <c r="L167" s="11">
        <v>5.0000000000000001E-3</v>
      </c>
      <c r="M167" s="11">
        <v>5.0000000000000001E-3</v>
      </c>
      <c r="N167" s="11"/>
      <c r="O167" s="12">
        <f t="shared" si="352"/>
        <v>0</v>
      </c>
      <c r="P167" s="12">
        <f t="shared" si="407"/>
        <v>0</v>
      </c>
      <c r="Q167" s="12">
        <f t="shared" si="353"/>
        <v>0</v>
      </c>
      <c r="R167" s="12">
        <f t="shared" si="303"/>
        <v>0</v>
      </c>
      <c r="S167" s="12">
        <f t="shared" si="354"/>
        <v>0</v>
      </c>
      <c r="T167" s="12">
        <f t="shared" si="408"/>
        <v>0</v>
      </c>
      <c r="U167" s="12">
        <f t="shared" si="355"/>
        <v>0</v>
      </c>
      <c r="V167" s="12">
        <f t="shared" si="409"/>
        <v>0</v>
      </c>
      <c r="W167" s="12">
        <f t="shared" si="401"/>
        <v>132300</v>
      </c>
      <c r="X167" s="12">
        <f t="shared" si="356"/>
        <v>0</v>
      </c>
      <c r="Y167" s="12">
        <f t="shared" si="410"/>
        <v>0</v>
      </c>
      <c r="Z167" s="12">
        <f t="shared" si="411"/>
        <v>0</v>
      </c>
      <c r="AA167" s="12">
        <f t="shared" si="412"/>
        <v>0</v>
      </c>
      <c r="AB167" s="12">
        <f t="shared" si="309"/>
        <v>0</v>
      </c>
      <c r="AC167" s="12"/>
      <c r="AD167" s="12"/>
      <c r="AE167" s="12"/>
      <c r="AF167" s="12">
        <f t="shared" si="357"/>
        <v>0</v>
      </c>
      <c r="AG167" s="12">
        <f t="shared" si="358"/>
        <v>0</v>
      </c>
      <c r="AH167" s="12">
        <f t="shared" si="359"/>
        <v>0</v>
      </c>
      <c r="AI167" s="12"/>
      <c r="AJ167" s="12"/>
      <c r="AK167" s="12"/>
      <c r="AL167" s="12">
        <f t="shared" si="360"/>
        <v>0</v>
      </c>
      <c r="AM167" s="12">
        <f t="shared" si="361"/>
        <v>0</v>
      </c>
      <c r="AN167" s="12">
        <f t="shared" si="362"/>
        <v>0</v>
      </c>
      <c r="AO167" s="12"/>
      <c r="AP167" s="12"/>
      <c r="AQ167" s="12"/>
      <c r="AR167" s="12">
        <f t="shared" si="363"/>
        <v>0</v>
      </c>
      <c r="AS167" s="12">
        <f t="shared" si="364"/>
        <v>0</v>
      </c>
      <c r="AT167" s="12">
        <f t="shared" si="365"/>
        <v>0</v>
      </c>
      <c r="AU167" s="12">
        <f t="shared" si="366"/>
        <v>0</v>
      </c>
      <c r="AV167" s="12">
        <f t="shared" si="367"/>
        <v>0</v>
      </c>
      <c r="AW167" s="12"/>
      <c r="AX167" s="12">
        <f t="shared" si="368"/>
        <v>0</v>
      </c>
      <c r="AY167" s="12">
        <f t="shared" si="369"/>
        <v>0</v>
      </c>
      <c r="AZ167" s="12">
        <f t="shared" si="370"/>
        <v>0</v>
      </c>
      <c r="BA167" s="12"/>
      <c r="BB167" s="12">
        <f t="shared" si="371"/>
        <v>0</v>
      </c>
      <c r="BC167" s="12">
        <f t="shared" si="372"/>
        <v>0</v>
      </c>
      <c r="BD167" s="12">
        <f t="shared" si="373"/>
        <v>0</v>
      </c>
      <c r="BE167" s="12"/>
      <c r="BF167" s="12">
        <f t="shared" si="374"/>
        <v>0</v>
      </c>
      <c r="BG167" s="12">
        <f t="shared" si="375"/>
        <v>0</v>
      </c>
      <c r="BH167" s="12">
        <f t="shared" si="376"/>
        <v>0</v>
      </c>
      <c r="BI167" s="12">
        <f t="shared" si="377"/>
        <v>0</v>
      </c>
      <c r="BJ167" s="12"/>
      <c r="BK167" s="12">
        <f t="shared" si="378"/>
        <v>0</v>
      </c>
      <c r="BL167" s="12">
        <f t="shared" si="379"/>
        <v>0</v>
      </c>
      <c r="BM167" s="12">
        <f t="shared" si="380"/>
        <v>0</v>
      </c>
      <c r="BN167" s="12"/>
      <c r="BO167" s="12">
        <f t="shared" si="381"/>
        <v>0</v>
      </c>
      <c r="BP167" s="12">
        <f t="shared" si="382"/>
        <v>0</v>
      </c>
      <c r="BQ167" s="12">
        <f t="shared" si="383"/>
        <v>0</v>
      </c>
      <c r="BR167" s="12"/>
      <c r="BS167" s="12">
        <f t="shared" si="384"/>
        <v>0</v>
      </c>
      <c r="BT167" s="12">
        <f t="shared" si="385"/>
        <v>0</v>
      </c>
      <c r="BU167" s="12">
        <f t="shared" si="386"/>
        <v>0</v>
      </c>
      <c r="BV167" s="12">
        <f t="shared" si="387"/>
        <v>0</v>
      </c>
      <c r="BW167" s="12">
        <f t="shared" si="388"/>
        <v>0</v>
      </c>
      <c r="BX167" s="12"/>
      <c r="BY167" s="12">
        <v>50000000</v>
      </c>
      <c r="BZ167" s="12">
        <v>90000000</v>
      </c>
      <c r="CA167" s="12">
        <f>SUMIFS('[1]TIẾN ĐỘ %'!$M$6:$M$1034,'[1]TIẾN ĐỘ %'!$G$6:$G$1034,$A167,'[1]TIẾN ĐỘ %'!$F$6:$F$1034,$E167)</f>
        <v>60000000</v>
      </c>
      <c r="CB167" s="12">
        <f t="shared" si="389"/>
        <v>200000000</v>
      </c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>
        <f t="shared" si="319"/>
        <v>0</v>
      </c>
      <c r="CP167" s="12">
        <f t="shared" si="320"/>
        <v>0</v>
      </c>
      <c r="CQ167" s="12"/>
      <c r="CR167" s="12">
        <v>0</v>
      </c>
      <c r="CS167" s="12">
        <v>0</v>
      </c>
      <c r="CT167" s="12">
        <v>2940000</v>
      </c>
      <c r="CU167" s="12">
        <v>13230000</v>
      </c>
      <c r="CV167" s="12">
        <v>0</v>
      </c>
      <c r="CW167" s="12">
        <v>13230000</v>
      </c>
      <c r="CX167" s="12">
        <v>13230000</v>
      </c>
      <c r="CY167" s="12">
        <f>SUMIFS('[1]DATA THÔ IN'!$P$4:$P$12031,'[1]DATA THÔ IN'!$H$4:$H$12031,$A167,'[1]DATA THÔ IN'!$AC$4:$AC$12031,$E167,'[1]DATA THÔ IN'!$AH$4:$AH$12031,"Tiến độ 1")</f>
        <v>8740000</v>
      </c>
      <c r="CZ167" s="12">
        <f>SUMIFS('[1]DATA THÔ IN'!$P$4:$P$12031,'[1]DATA THÔ IN'!$H$4:$H$12031,$A167,'[1]DATA THÔ IN'!$AC$4:$AC$12031,$E167,'[1]DATA THÔ IN'!$AH$4:$AH$12031,"Tiến độ 2")</f>
        <v>0</v>
      </c>
      <c r="DA167" s="12">
        <f>SUMIFS('[1]TIẾN ĐỘ %'!$N$6:$N$1034,'[1]TIẾN ĐỘ %'!$G$6:$G$1034,A167,'[1]TIẾN ĐỘ %'!$F$6:$F$1034,$E167)</f>
        <v>8740000</v>
      </c>
      <c r="DB167" s="12">
        <f t="shared" si="402"/>
        <v>24910000</v>
      </c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3"/>
      <c r="DQ167" s="12"/>
      <c r="DR167" s="12"/>
      <c r="DS167" s="13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>
        <f t="shared" si="321"/>
        <v>0</v>
      </c>
      <c r="EH167" s="12">
        <f t="shared" si="322"/>
        <v>0</v>
      </c>
      <c r="EI167" s="12"/>
      <c r="EJ167" s="15">
        <f t="shared" si="390"/>
        <v>0</v>
      </c>
      <c r="EK167" s="15">
        <f t="shared" si="391"/>
        <v>0</v>
      </c>
      <c r="EL167" s="15">
        <f t="shared" si="392"/>
        <v>5.8799999999999998E-2</v>
      </c>
      <c r="EM167" s="16">
        <f t="shared" si="422"/>
        <v>0.14699999999999999</v>
      </c>
      <c r="EN167" s="16">
        <f t="shared" si="423"/>
        <v>0</v>
      </c>
      <c r="EO167" s="16">
        <f t="shared" si="424"/>
        <v>0.14699999999999999</v>
      </c>
      <c r="EP167" s="16">
        <f t="shared" si="403"/>
        <v>0.14566666666666667</v>
      </c>
      <c r="EQ167" s="16">
        <f t="shared" si="404"/>
        <v>0</v>
      </c>
      <c r="ER167" s="16">
        <f t="shared" si="405"/>
        <v>0.14566666666666667</v>
      </c>
      <c r="ES167" s="16">
        <f t="shared" si="406"/>
        <v>0.12454999999999999</v>
      </c>
      <c r="ET167" s="16"/>
      <c r="EU167" s="16"/>
      <c r="EV167" s="16"/>
      <c r="EW167" s="16"/>
      <c r="EX167" s="16"/>
      <c r="EY167" s="16"/>
      <c r="EZ167" s="27"/>
      <c r="FA167" s="27"/>
      <c r="FB167" s="27"/>
      <c r="FC167" s="21"/>
      <c r="FD167" s="21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>
        <v>0</v>
      </c>
      <c r="FP167" s="16">
        <v>0</v>
      </c>
      <c r="FQ167" s="16">
        <v>0</v>
      </c>
      <c r="FR167" s="17">
        <f t="shared" si="393"/>
        <v>0</v>
      </c>
      <c r="FS167" s="17">
        <f t="shared" si="394"/>
        <v>0</v>
      </c>
      <c r="FT167" s="17">
        <f t="shared" si="395"/>
        <v>0</v>
      </c>
      <c r="FU167" s="18">
        <f t="shared" si="396"/>
        <v>0</v>
      </c>
      <c r="FV167" s="18">
        <f t="shared" si="397"/>
        <v>0</v>
      </c>
      <c r="FW167" s="18">
        <f t="shared" si="398"/>
        <v>0</v>
      </c>
      <c r="FX167" s="18">
        <f t="shared" si="399"/>
        <v>0</v>
      </c>
      <c r="FY167" s="18">
        <f t="shared" si="400"/>
        <v>0</v>
      </c>
      <c r="FZ167" s="19"/>
      <c r="GA167" s="36" t="str">
        <f>D167</f>
        <v>Nguyễn Đức Bách</v>
      </c>
      <c r="GB167" s="36"/>
      <c r="GC167" s="37"/>
    </row>
    <row r="168" spans="1:185" hidden="1" x14ac:dyDescent="0.25">
      <c r="A168" s="8" t="s">
        <v>1317</v>
      </c>
      <c r="B168" s="8" t="s">
        <v>755</v>
      </c>
      <c r="C168" s="9" t="s">
        <v>756</v>
      </c>
      <c r="D168" s="10" t="s">
        <v>483</v>
      </c>
      <c r="E168" s="9" t="s">
        <v>193</v>
      </c>
      <c r="F168" s="9" t="s">
        <v>484</v>
      </c>
      <c r="G168" s="9" t="s">
        <v>485</v>
      </c>
      <c r="H168" s="11">
        <v>3.5000000000000003E-2</v>
      </c>
      <c r="I168" s="11"/>
      <c r="J168" s="11">
        <v>0.01</v>
      </c>
      <c r="K168" s="11">
        <v>0.01</v>
      </c>
      <c r="L168" s="11">
        <v>5.0000000000000001E-3</v>
      </c>
      <c r="M168" s="11">
        <v>5.0000000000000001E-3</v>
      </c>
      <c r="N168" s="11"/>
      <c r="O168" s="12">
        <f t="shared" si="352"/>
        <v>0</v>
      </c>
      <c r="P168" s="12">
        <f t="shared" si="407"/>
        <v>0</v>
      </c>
      <c r="Q168" s="12">
        <f t="shared" si="353"/>
        <v>0</v>
      </c>
      <c r="R168" s="12">
        <f t="shared" si="303"/>
        <v>0</v>
      </c>
      <c r="S168" s="12">
        <f t="shared" si="354"/>
        <v>0</v>
      </c>
      <c r="T168" s="12">
        <f t="shared" si="408"/>
        <v>0</v>
      </c>
      <c r="U168" s="12">
        <f t="shared" si="355"/>
        <v>0</v>
      </c>
      <c r="V168" s="12">
        <f t="shared" si="409"/>
        <v>0</v>
      </c>
      <c r="W168" s="12">
        <f t="shared" si="401"/>
        <v>0</v>
      </c>
      <c r="X168" s="12">
        <f t="shared" si="356"/>
        <v>0</v>
      </c>
      <c r="Y168" s="12">
        <f t="shared" si="410"/>
        <v>0</v>
      </c>
      <c r="Z168" s="12">
        <f t="shared" si="411"/>
        <v>0</v>
      </c>
      <c r="AA168" s="12">
        <f t="shared" si="412"/>
        <v>0</v>
      </c>
      <c r="AB168" s="12">
        <f t="shared" si="309"/>
        <v>0</v>
      </c>
      <c r="AC168" s="12"/>
      <c r="AD168" s="12"/>
      <c r="AE168" s="12"/>
      <c r="AF168" s="12">
        <f t="shared" si="357"/>
        <v>0</v>
      </c>
      <c r="AG168" s="12">
        <f t="shared" si="358"/>
        <v>0</v>
      </c>
      <c r="AH168" s="12">
        <f t="shared" si="359"/>
        <v>0</v>
      </c>
      <c r="AI168" s="12"/>
      <c r="AJ168" s="12"/>
      <c r="AK168" s="12"/>
      <c r="AL168" s="12">
        <f t="shared" si="360"/>
        <v>0</v>
      </c>
      <c r="AM168" s="12">
        <f t="shared" si="361"/>
        <v>0</v>
      </c>
      <c r="AN168" s="12">
        <f t="shared" si="362"/>
        <v>0</v>
      </c>
      <c r="AO168" s="12"/>
      <c r="AP168" s="12"/>
      <c r="AQ168" s="12"/>
      <c r="AR168" s="12">
        <f t="shared" si="363"/>
        <v>0</v>
      </c>
      <c r="AS168" s="12">
        <f t="shared" si="364"/>
        <v>0</v>
      </c>
      <c r="AT168" s="12">
        <f t="shared" si="365"/>
        <v>0</v>
      </c>
      <c r="AU168" s="12">
        <f t="shared" si="366"/>
        <v>0</v>
      </c>
      <c r="AV168" s="12">
        <f t="shared" si="367"/>
        <v>0</v>
      </c>
      <c r="AW168" s="12"/>
      <c r="AX168" s="12">
        <f t="shared" si="368"/>
        <v>0</v>
      </c>
      <c r="AY168" s="12">
        <f t="shared" si="369"/>
        <v>0</v>
      </c>
      <c r="AZ168" s="12">
        <f t="shared" si="370"/>
        <v>0</v>
      </c>
      <c r="BA168" s="12"/>
      <c r="BB168" s="12">
        <f t="shared" si="371"/>
        <v>0</v>
      </c>
      <c r="BC168" s="12">
        <f t="shared" si="372"/>
        <v>0</v>
      </c>
      <c r="BD168" s="12">
        <f t="shared" si="373"/>
        <v>0</v>
      </c>
      <c r="BE168" s="12"/>
      <c r="BF168" s="12">
        <f t="shared" si="374"/>
        <v>0</v>
      </c>
      <c r="BG168" s="12">
        <f t="shared" si="375"/>
        <v>0</v>
      </c>
      <c r="BH168" s="12">
        <f t="shared" si="376"/>
        <v>0</v>
      </c>
      <c r="BI168" s="12">
        <f t="shared" si="377"/>
        <v>0</v>
      </c>
      <c r="BJ168" s="12"/>
      <c r="BK168" s="12">
        <f t="shared" si="378"/>
        <v>0</v>
      </c>
      <c r="BL168" s="12">
        <f t="shared" si="379"/>
        <v>0</v>
      </c>
      <c r="BM168" s="12">
        <f t="shared" si="380"/>
        <v>0</v>
      </c>
      <c r="BN168" s="12"/>
      <c r="BO168" s="12">
        <f t="shared" si="381"/>
        <v>0</v>
      </c>
      <c r="BP168" s="12">
        <f t="shared" si="382"/>
        <v>0</v>
      </c>
      <c r="BQ168" s="12">
        <f t="shared" si="383"/>
        <v>0</v>
      </c>
      <c r="BR168" s="12"/>
      <c r="BS168" s="12">
        <f t="shared" si="384"/>
        <v>0</v>
      </c>
      <c r="BT168" s="12">
        <f t="shared" si="385"/>
        <v>0</v>
      </c>
      <c r="BU168" s="12">
        <f t="shared" si="386"/>
        <v>0</v>
      </c>
      <c r="BV168" s="12">
        <f t="shared" si="387"/>
        <v>0</v>
      </c>
      <c r="BW168" s="12">
        <f t="shared" si="388"/>
        <v>0</v>
      </c>
      <c r="BX168" s="12"/>
      <c r="BY168" s="12">
        <v>0</v>
      </c>
      <c r="BZ168" s="12">
        <v>0</v>
      </c>
      <c r="CA168" s="12">
        <f>SUMIFS('[1]TIẾN ĐỘ %'!$M$6:$M$1034,'[1]TIẾN ĐỘ %'!$G$6:$G$1034,$A168,'[1]TIẾN ĐỘ %'!$F$6:$F$1034,$E168)</f>
        <v>0</v>
      </c>
      <c r="CB168" s="12">
        <f t="shared" si="389"/>
        <v>0</v>
      </c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>
        <f t="shared" si="319"/>
        <v>0</v>
      </c>
      <c r="CP168" s="12">
        <f t="shared" si="320"/>
        <v>0</v>
      </c>
      <c r="CQ168" s="12"/>
      <c r="CR168" s="12">
        <v>-36677000</v>
      </c>
      <c r="CS168" s="12">
        <v>0</v>
      </c>
      <c r="CT168" s="12">
        <v>-36677000</v>
      </c>
      <c r="CU168" s="12">
        <v>0</v>
      </c>
      <c r="CV168" s="12">
        <v>0</v>
      </c>
      <c r="CW168" s="12">
        <v>0</v>
      </c>
      <c r="CX168" s="12">
        <v>0</v>
      </c>
      <c r="CY168" s="12">
        <f>SUMIFS('[1]DATA THÔ IN'!$P$4:$P$12031,'[1]DATA THÔ IN'!$H$4:$H$12031,$A168,'[1]DATA THÔ IN'!$AC$4:$AC$12031,$E168,'[1]DATA THÔ IN'!$AH$4:$AH$12031,"Tiến độ 1")</f>
        <v>0</v>
      </c>
      <c r="CZ168" s="12">
        <f>SUMIFS('[1]DATA THÔ IN'!$P$4:$P$12031,'[1]DATA THÔ IN'!$H$4:$H$12031,$A168,'[1]DATA THÔ IN'!$AC$4:$AC$12031,$E168,'[1]DATA THÔ IN'!$AH$4:$AH$12031,"Tiến độ 2")</f>
        <v>0</v>
      </c>
      <c r="DA168" s="12">
        <f>SUMIFS('[1]TIẾN ĐỘ %'!$N$6:$N$1034,'[1]TIẾN ĐỘ %'!$G$6:$G$1034,A168,'[1]TIẾN ĐỘ %'!$F$6:$F$1034,$E168)</f>
        <v>0</v>
      </c>
      <c r="DB168" s="12">
        <f t="shared" si="402"/>
        <v>-36677000</v>
      </c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3"/>
      <c r="DQ168" s="12"/>
      <c r="DR168" s="12"/>
      <c r="DS168" s="13"/>
      <c r="DT168" s="12"/>
      <c r="DU168" s="12"/>
      <c r="DV168" s="12"/>
      <c r="DW168" s="12"/>
      <c r="DX168" s="12"/>
      <c r="DY168" s="12"/>
      <c r="DZ168" s="12"/>
      <c r="EA168" s="12"/>
      <c r="EB168" s="12"/>
      <c r="EC168" s="14"/>
      <c r="ED168" s="12"/>
      <c r="EE168" s="12"/>
      <c r="EF168" s="12"/>
      <c r="EG168" s="12">
        <f t="shared" si="321"/>
        <v>0</v>
      </c>
      <c r="EH168" s="12">
        <f t="shared" si="322"/>
        <v>0</v>
      </c>
      <c r="EI168" s="12"/>
      <c r="EJ168" s="15">
        <f t="shared" si="390"/>
        <v>0</v>
      </c>
      <c r="EK168" s="11">
        <f t="shared" si="391"/>
        <v>0</v>
      </c>
      <c r="EL168" s="15">
        <f t="shared" si="392"/>
        <v>0</v>
      </c>
      <c r="EM168" s="16">
        <f t="shared" si="422"/>
        <v>0</v>
      </c>
      <c r="EN168" s="16">
        <f t="shared" si="423"/>
        <v>0</v>
      </c>
      <c r="EO168" s="16">
        <f t="shared" si="424"/>
        <v>0</v>
      </c>
      <c r="EP168" s="16">
        <f t="shared" si="403"/>
        <v>0</v>
      </c>
      <c r="EQ168" s="16">
        <f t="shared" si="404"/>
        <v>0</v>
      </c>
      <c r="ER168" s="16">
        <f t="shared" si="405"/>
        <v>0</v>
      </c>
      <c r="ES168" s="16">
        <f t="shared" si="406"/>
        <v>0</v>
      </c>
      <c r="ET168" s="16"/>
      <c r="EU168" s="16"/>
      <c r="EV168" s="16"/>
      <c r="EW168" s="16"/>
      <c r="EX168" s="16"/>
      <c r="EY168" s="16"/>
      <c r="EZ168" s="27"/>
      <c r="FA168" s="27"/>
      <c r="FB168" s="27"/>
      <c r="FC168" s="21"/>
      <c r="FD168" s="21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7">
        <f t="shared" si="393"/>
        <v>0</v>
      </c>
      <c r="FS168" s="17">
        <f t="shared" si="394"/>
        <v>0</v>
      </c>
      <c r="FT168" s="17">
        <f t="shared" si="395"/>
        <v>0</v>
      </c>
      <c r="FU168" s="18">
        <f t="shared" si="396"/>
        <v>0</v>
      </c>
      <c r="FV168" s="18">
        <f t="shared" si="397"/>
        <v>0</v>
      </c>
      <c r="FW168" s="18">
        <f t="shared" si="398"/>
        <v>0</v>
      </c>
      <c r="FX168" s="18">
        <f t="shared" si="399"/>
        <v>0</v>
      </c>
      <c r="FY168" s="18">
        <f t="shared" si="400"/>
        <v>0</v>
      </c>
      <c r="FZ168" s="19"/>
      <c r="GA168" s="36" t="e">
        <v>#N/A</v>
      </c>
      <c r="GB168" s="36"/>
      <c r="GC168" s="37"/>
    </row>
    <row r="169" spans="1:185" hidden="1" x14ac:dyDescent="0.25">
      <c r="A169" s="8" t="s">
        <v>1320</v>
      </c>
      <c r="B169" s="8" t="s">
        <v>761</v>
      </c>
      <c r="C169" s="9" t="s">
        <v>762</v>
      </c>
      <c r="D169" s="10" t="s">
        <v>492</v>
      </c>
      <c r="E169" s="9" t="s">
        <v>193</v>
      </c>
      <c r="F169" s="9" t="s">
        <v>493</v>
      </c>
      <c r="G169" s="9" t="s">
        <v>485</v>
      </c>
      <c r="H169" s="11">
        <v>3.5000000000000003E-2</v>
      </c>
      <c r="I169" s="11"/>
      <c r="J169" s="11">
        <v>0.01</v>
      </c>
      <c r="K169" s="11">
        <v>0.01</v>
      </c>
      <c r="L169" s="11">
        <v>5.0000000000000001E-3</v>
      </c>
      <c r="M169" s="11">
        <v>5.0000000000000001E-3</v>
      </c>
      <c r="N169" s="11"/>
      <c r="O169" s="12">
        <f t="shared" si="352"/>
        <v>0</v>
      </c>
      <c r="P169" s="12">
        <f t="shared" ref="P169:P200" si="451">IF(EJ169&gt;=40%,CR169*J169*(100%-H169),0)</f>
        <v>1951693.2</v>
      </c>
      <c r="Q169" s="12">
        <f t="shared" si="353"/>
        <v>0</v>
      </c>
      <c r="R169" s="12">
        <f t="shared" si="303"/>
        <v>2306620.2000000002</v>
      </c>
      <c r="S169" s="12">
        <f t="shared" si="354"/>
        <v>0</v>
      </c>
      <c r="T169" s="12">
        <f t="shared" si="408"/>
        <v>508459</v>
      </c>
      <c r="U169" s="12">
        <f t="shared" si="355"/>
        <v>0</v>
      </c>
      <c r="V169" s="12">
        <f t="shared" si="409"/>
        <v>0</v>
      </c>
      <c r="W169" s="12">
        <f t="shared" si="401"/>
        <v>526900</v>
      </c>
      <c r="X169" s="12">
        <f t="shared" si="356"/>
        <v>0</v>
      </c>
      <c r="Y169" s="12">
        <f t="shared" si="410"/>
        <v>0</v>
      </c>
      <c r="Z169" s="12">
        <f t="shared" si="411"/>
        <v>1106276</v>
      </c>
      <c r="AA169" s="12">
        <f t="shared" si="412"/>
        <v>1468826.5</v>
      </c>
      <c r="AB169" s="12">
        <f t="shared" si="309"/>
        <v>2278451.85</v>
      </c>
      <c r="AC169" s="12"/>
      <c r="AD169" s="12"/>
      <c r="AE169" s="12"/>
      <c r="AF169" s="12" t="e">
        <f t="shared" si="357"/>
        <v>#DIV/0!</v>
      </c>
      <c r="AG169" s="12" t="e">
        <f t="shared" si="358"/>
        <v>#DIV/0!</v>
      </c>
      <c r="AH169" s="12">
        <f t="shared" si="359"/>
        <v>0</v>
      </c>
      <c r="AI169" s="12"/>
      <c r="AJ169" s="12"/>
      <c r="AK169" s="12"/>
      <c r="AL169" s="12" t="e">
        <f t="shared" si="360"/>
        <v>#DIV/0!</v>
      </c>
      <c r="AM169" s="12" t="e">
        <f t="shared" si="361"/>
        <v>#DIV/0!</v>
      </c>
      <c r="AN169" s="12">
        <f t="shared" si="362"/>
        <v>0</v>
      </c>
      <c r="AO169" s="12"/>
      <c r="AP169" s="12"/>
      <c r="AQ169" s="12"/>
      <c r="AR169" s="12" t="e">
        <f t="shared" si="363"/>
        <v>#DIV/0!</v>
      </c>
      <c r="AS169" s="12" t="e">
        <f t="shared" si="364"/>
        <v>#DIV/0!</v>
      </c>
      <c r="AT169" s="12" t="e">
        <f t="shared" si="365"/>
        <v>#DIV/0!</v>
      </c>
      <c r="AU169" s="12" t="e">
        <f t="shared" si="366"/>
        <v>#DIV/0!</v>
      </c>
      <c r="AV169" s="12">
        <f t="shared" si="367"/>
        <v>2278451.85</v>
      </c>
      <c r="AW169" s="12"/>
      <c r="AX169" s="12" t="e">
        <f t="shared" si="368"/>
        <v>#DIV/0!</v>
      </c>
      <c r="AY169" s="12" t="e">
        <f t="shared" si="369"/>
        <v>#DIV/0!</v>
      </c>
      <c r="AZ169" s="12" t="e">
        <f t="shared" si="370"/>
        <v>#DIV/0!</v>
      </c>
      <c r="BA169" s="12"/>
      <c r="BB169" s="12" t="e">
        <f t="shared" si="371"/>
        <v>#DIV/0!</v>
      </c>
      <c r="BC169" s="12" t="e">
        <f t="shared" si="372"/>
        <v>#DIV/0!</v>
      </c>
      <c r="BD169" s="12" t="e">
        <f t="shared" si="373"/>
        <v>#DIV/0!</v>
      </c>
      <c r="BE169" s="12"/>
      <c r="BF169" s="12" t="e">
        <f t="shared" si="374"/>
        <v>#DIV/0!</v>
      </c>
      <c r="BG169" s="12" t="e">
        <f t="shared" si="375"/>
        <v>#DIV/0!</v>
      </c>
      <c r="BH169" s="12" t="e">
        <f t="shared" si="376"/>
        <v>#DIV/0!</v>
      </c>
      <c r="BI169" s="12" t="e">
        <f t="shared" si="377"/>
        <v>#DIV/0!</v>
      </c>
      <c r="BJ169" s="12"/>
      <c r="BK169" s="12" t="e">
        <f t="shared" si="378"/>
        <v>#DIV/0!</v>
      </c>
      <c r="BL169" s="12" t="e">
        <f t="shared" si="379"/>
        <v>#DIV/0!</v>
      </c>
      <c r="BM169" s="12" t="e">
        <f t="shared" si="380"/>
        <v>#DIV/0!</v>
      </c>
      <c r="BN169" s="12"/>
      <c r="BO169" s="12">
        <f t="shared" si="381"/>
        <v>0</v>
      </c>
      <c r="BP169" s="12">
        <f t="shared" si="382"/>
        <v>0</v>
      </c>
      <c r="BQ169" s="12">
        <f t="shared" si="383"/>
        <v>0</v>
      </c>
      <c r="BR169" s="12"/>
      <c r="BS169" s="12">
        <f t="shared" si="384"/>
        <v>0</v>
      </c>
      <c r="BT169" s="12">
        <f t="shared" si="385"/>
        <v>0</v>
      </c>
      <c r="BU169" s="12">
        <f t="shared" si="386"/>
        <v>0</v>
      </c>
      <c r="BV169" s="12">
        <f t="shared" si="387"/>
        <v>0</v>
      </c>
      <c r="BW169" s="12">
        <f t="shared" si="388"/>
        <v>0</v>
      </c>
      <c r="BX169" s="12"/>
      <c r="BY169" s="12">
        <v>150000000</v>
      </c>
      <c r="BZ169" s="12">
        <v>130000000</v>
      </c>
      <c r="CA169" s="12">
        <f>SUMIFS('[1]TIẾN ĐỘ %'!$M$6:$M$1034,'[1]TIẾN ĐỘ %'!$G$6:$G$1034,$A169,'[1]TIẾN ĐỘ %'!$F$6:$F$1034,$E169)</f>
        <v>150000000</v>
      </c>
      <c r="CB169" s="12">
        <f t="shared" si="389"/>
        <v>430000000</v>
      </c>
      <c r="CC169" s="12"/>
      <c r="CD169" s="12"/>
      <c r="CE169" s="12"/>
      <c r="CF169" s="12">
        <f t="shared" ref="CF169:CF177" si="452">+SUM(CC169:CE169)</f>
        <v>0</v>
      </c>
      <c r="CG169" s="12">
        <f t="shared" ref="CG169:CG177" si="453">+CF169+CB169</f>
        <v>430000000</v>
      </c>
      <c r="CH169" s="12"/>
      <c r="CI169" s="12"/>
      <c r="CJ169" s="12"/>
      <c r="CK169" s="12">
        <f t="shared" ref="CK169:CK177" si="454">+SUM(CH169:CJ169)</f>
        <v>0</v>
      </c>
      <c r="CL169" s="12"/>
      <c r="CM169" s="12"/>
      <c r="CN169" s="12"/>
      <c r="CO169" s="12">
        <f t="shared" si="319"/>
        <v>0</v>
      </c>
      <c r="CP169" s="12">
        <f t="shared" si="320"/>
        <v>0</v>
      </c>
      <c r="CQ169" s="12"/>
      <c r="CR169" s="12">
        <v>202248000</v>
      </c>
      <c r="CS169" s="12">
        <v>0</v>
      </c>
      <c r="CT169" s="12">
        <v>239028000</v>
      </c>
      <c r="CU169" s="12">
        <v>52690000</v>
      </c>
      <c r="CV169" s="12">
        <v>28290000</v>
      </c>
      <c r="CW169" s="12">
        <v>52690000</v>
      </c>
      <c r="CX169" s="12">
        <v>80980000</v>
      </c>
      <c r="CY169" s="12">
        <f>SUMIFS('[1]DATA THÔ IN'!$P$4:$P$12031,'[1]DATA THÔ IN'!$H$4:$H$12031,$A169,'[1]DATA THÔ IN'!$AC$4:$AC$12031,$E169,'[1]DATA THÔ IN'!$AH$4:$AH$12031,"Tiến độ 1")</f>
        <v>37570000</v>
      </c>
      <c r="CZ169" s="12">
        <f>SUMIFS('[1]DATA THÔ IN'!$P$4:$P$12031,'[1]DATA THÔ IN'!$H$4:$H$12031,$A169,'[1]DATA THÔ IN'!$AC$4:$AC$12031,$E169,'[1]DATA THÔ IN'!$AH$4:$AH$12031,"Tiến độ 2")</f>
        <v>114640000</v>
      </c>
      <c r="DA169" s="12">
        <f>SUMIFS('[1]TIẾN ĐỘ %'!$N$6:$N$1034,'[1]TIẾN ĐỘ %'!$G$6:$G$1034,A169,'[1]TIẾN ĐỘ %'!$F$6:$F$1034,$E169)</f>
        <v>152210000</v>
      </c>
      <c r="DB169" s="12">
        <f t="shared" si="402"/>
        <v>472218000</v>
      </c>
      <c r="DC169" s="12"/>
      <c r="DD169" s="12"/>
      <c r="DE169" s="12"/>
      <c r="DF169" s="12"/>
      <c r="DG169" s="12"/>
      <c r="DH169" s="12"/>
      <c r="DI169" s="12"/>
      <c r="DJ169" s="12"/>
      <c r="DK169" s="12"/>
      <c r="DL169" s="12">
        <f t="shared" ref="DL169:DL177" si="455">+DK169+DH169+DE169</f>
        <v>0</v>
      </c>
      <c r="DM169" s="12">
        <f t="shared" ref="DM169:DM177" si="456">+DL169+DB169</f>
        <v>472218000</v>
      </c>
      <c r="DN169" s="12"/>
      <c r="DO169" s="12"/>
      <c r="DP169" s="13"/>
      <c r="DQ169" s="12"/>
      <c r="DR169" s="12"/>
      <c r="DS169" s="13"/>
      <c r="DT169" s="12"/>
      <c r="DU169" s="12"/>
      <c r="DV169" s="12"/>
      <c r="DW169" s="12">
        <f t="shared" ref="DW169:DW178" si="457">+DV169+DS169+DP169</f>
        <v>0</v>
      </c>
      <c r="DX169" s="12"/>
      <c r="DY169" s="12"/>
      <c r="DZ169" s="12"/>
      <c r="EA169" s="12"/>
      <c r="EB169" s="12"/>
      <c r="EC169" s="12"/>
      <c r="ED169" s="12"/>
      <c r="EE169" s="12"/>
      <c r="EF169" s="12"/>
      <c r="EG169" s="12">
        <f t="shared" si="321"/>
        <v>0</v>
      </c>
      <c r="EH169" s="12">
        <f t="shared" si="322"/>
        <v>0</v>
      </c>
      <c r="EI169" s="12"/>
      <c r="EJ169" s="15">
        <f t="shared" si="390"/>
        <v>1.34832</v>
      </c>
      <c r="EK169" s="15">
        <f t="shared" si="391"/>
        <v>0</v>
      </c>
      <c r="EL169" s="15">
        <f t="shared" si="392"/>
        <v>1.59352</v>
      </c>
      <c r="EM169" s="16">
        <f t="shared" si="422"/>
        <v>0.40530769230769231</v>
      </c>
      <c r="EN169" s="16">
        <f t="shared" si="423"/>
        <v>0.21761538461538463</v>
      </c>
      <c r="EO169" s="16">
        <f t="shared" si="424"/>
        <v>0.62292307692307691</v>
      </c>
      <c r="EP169" s="16">
        <f t="shared" si="403"/>
        <v>0.25046666666666667</v>
      </c>
      <c r="EQ169" s="16">
        <f t="shared" si="404"/>
        <v>0.76426666666666665</v>
      </c>
      <c r="ER169" s="16">
        <f t="shared" si="405"/>
        <v>1.0147333333333333</v>
      </c>
      <c r="ES169" s="16">
        <f t="shared" si="406"/>
        <v>1.0981813953488373</v>
      </c>
      <c r="ET169" s="16" t="e">
        <f>DC169/CC169</f>
        <v>#DIV/0!</v>
      </c>
      <c r="EU169" s="16" t="e">
        <f>DD169/CC169</f>
        <v>#DIV/0!</v>
      </c>
      <c r="EV169" s="16" t="e">
        <f>DE169/CC169</f>
        <v>#DIV/0!</v>
      </c>
      <c r="EW169" s="16" t="e">
        <f>DF169/CD169</f>
        <v>#DIV/0!</v>
      </c>
      <c r="EX169" s="16" t="e">
        <f>DG169/CD169</f>
        <v>#DIV/0!</v>
      </c>
      <c r="EY169" s="16" t="e">
        <f>DH169/CD169</f>
        <v>#DIV/0!</v>
      </c>
      <c r="EZ169" s="16" t="e">
        <f>+DI169/CE169</f>
        <v>#DIV/0!</v>
      </c>
      <c r="FA169" s="16" t="e">
        <f>+DJ169/CE169</f>
        <v>#DIV/0!</v>
      </c>
      <c r="FB169" s="16" t="e">
        <f t="shared" ref="FB169:FE170" si="458">+DK169/CE169</f>
        <v>#DIV/0!</v>
      </c>
      <c r="FC169" s="16" t="e">
        <f t="shared" si="458"/>
        <v>#DIV/0!</v>
      </c>
      <c r="FD169" s="16">
        <f t="shared" si="458"/>
        <v>1.0981813953488373</v>
      </c>
      <c r="FE169" s="16" t="e">
        <f t="shared" si="458"/>
        <v>#DIV/0!</v>
      </c>
      <c r="FF169" s="16" t="e">
        <f>+DO169/CH169</f>
        <v>#DIV/0!</v>
      </c>
      <c r="FG169" s="16" t="e">
        <f>+DP169/CH169</f>
        <v>#DIV/0!</v>
      </c>
      <c r="FH169" s="16" t="e">
        <f>+DQ169/CI169</f>
        <v>#DIV/0!</v>
      </c>
      <c r="FI169" s="16" t="e">
        <f>+DR169/CI169</f>
        <v>#DIV/0!</v>
      </c>
      <c r="FJ169" s="16" t="e">
        <f>+DS169/CI169</f>
        <v>#DIV/0!</v>
      </c>
      <c r="FK169" s="16" t="e">
        <f>+DT169/CJ169</f>
        <v>#DIV/0!</v>
      </c>
      <c r="FL169" s="16" t="e">
        <f>+DU169/CJ169</f>
        <v>#DIV/0!</v>
      </c>
      <c r="FM169" s="16" t="e">
        <f t="shared" ref="FM169:FO170" si="459">+DV169/CJ169</f>
        <v>#DIV/0!</v>
      </c>
      <c r="FN169" s="16" t="e">
        <f t="shared" si="459"/>
        <v>#DIV/0!</v>
      </c>
      <c r="FO169" s="16" t="e">
        <f t="shared" si="459"/>
        <v>#DIV/0!</v>
      </c>
      <c r="FP169" s="16" t="e">
        <f>+DY169/CL169</f>
        <v>#DIV/0!</v>
      </c>
      <c r="FQ169" s="16" t="e">
        <f>+DZ169/CL169</f>
        <v>#DIV/0!</v>
      </c>
      <c r="FR169" s="17">
        <f t="shared" si="393"/>
        <v>0</v>
      </c>
      <c r="FS169" s="17">
        <f t="shared" si="394"/>
        <v>0</v>
      </c>
      <c r="FT169" s="17">
        <f t="shared" si="395"/>
        <v>0</v>
      </c>
      <c r="FU169" s="18">
        <f t="shared" si="396"/>
        <v>0</v>
      </c>
      <c r="FV169" s="18">
        <f t="shared" si="397"/>
        <v>0</v>
      </c>
      <c r="FW169" s="18">
        <f t="shared" si="398"/>
        <v>0</v>
      </c>
      <c r="FX169" s="18">
        <f t="shared" si="399"/>
        <v>0</v>
      </c>
      <c r="FY169" s="18">
        <f t="shared" si="400"/>
        <v>0</v>
      </c>
      <c r="FZ169" s="19"/>
      <c r="GA169" s="36" t="s">
        <v>492</v>
      </c>
      <c r="GB169" s="36"/>
      <c r="GC169" s="37"/>
    </row>
    <row r="170" spans="1:185" hidden="1" x14ac:dyDescent="0.25">
      <c r="A170" s="8" t="s">
        <v>1331</v>
      </c>
      <c r="B170" s="8" t="s">
        <v>1088</v>
      </c>
      <c r="C170" s="9" t="s">
        <v>1089</v>
      </c>
      <c r="D170" s="10" t="s">
        <v>1001</v>
      </c>
      <c r="E170" s="9" t="s">
        <v>193</v>
      </c>
      <c r="F170" s="9" t="s">
        <v>1002</v>
      </c>
      <c r="G170" s="9" t="s">
        <v>998</v>
      </c>
      <c r="H170" s="11">
        <v>3.5000000000000003E-2</v>
      </c>
      <c r="I170" s="11"/>
      <c r="J170" s="11">
        <v>0.01</v>
      </c>
      <c r="K170" s="11">
        <v>0.01</v>
      </c>
      <c r="L170" s="11">
        <v>5.0000000000000001E-3</v>
      </c>
      <c r="M170" s="11">
        <v>5.0000000000000001E-3</v>
      </c>
      <c r="N170" s="11"/>
      <c r="O170" s="12">
        <f t="shared" si="352"/>
        <v>0</v>
      </c>
      <c r="P170" s="12">
        <f t="shared" si="451"/>
        <v>686983.5</v>
      </c>
      <c r="Q170" s="12">
        <f t="shared" si="353"/>
        <v>971079.5</v>
      </c>
      <c r="R170" s="12">
        <f t="shared" ref="R170:R233" si="460">IF(EL170&gt;=100%,CT170*(100%-H170)*K170,0)</f>
        <v>1658063</v>
      </c>
      <c r="S170" s="12">
        <f t="shared" si="354"/>
        <v>0</v>
      </c>
      <c r="T170" s="12">
        <f t="shared" ref="T170:T201" si="461">ROUND(IF(EM170&gt;=40%,CU170*J170*(100%-H170),0),0)</f>
        <v>436566</v>
      </c>
      <c r="U170" s="12">
        <f t="shared" si="355"/>
        <v>449208</v>
      </c>
      <c r="V170" s="12">
        <f t="shared" ref="V170:V201" si="462">ROUND(IF(EO170&gt;=100%,CX170*(100%-H170)*K170,0),0)</f>
        <v>885774</v>
      </c>
      <c r="W170" s="12">
        <f t="shared" si="401"/>
        <v>452400</v>
      </c>
      <c r="X170" s="12">
        <f t="shared" si="356"/>
        <v>0</v>
      </c>
      <c r="Y170" s="12">
        <f t="shared" ref="Y170:Y201" si="463">IF(EP170&gt;=40%,CY170*J170*(100%-H170),0)</f>
        <v>0</v>
      </c>
      <c r="Z170" s="12">
        <f t="shared" ref="Z170:Z201" si="464">IF(OR(EQ170&gt;=60%,(EP170+EQ170)&gt;=100%),CZ170*J170*(100%-H170),0)</f>
        <v>0</v>
      </c>
      <c r="AA170" s="12">
        <f t="shared" ref="AA170:AA201" si="465">IF(ER170&gt;=100%,DA170*K170*(100%-H170),0)</f>
        <v>0</v>
      </c>
      <c r="AB170" s="12">
        <f t="shared" ref="AB170:AB233" si="466">IF(CB170=0,0,IF(DB170&gt;=CB170,DB170*L170*(100%-H170),0))</f>
        <v>0</v>
      </c>
      <c r="AC170" s="12"/>
      <c r="AD170" s="12"/>
      <c r="AE170" s="12"/>
      <c r="AF170" s="12" t="e">
        <f t="shared" si="357"/>
        <v>#DIV/0!</v>
      </c>
      <c r="AG170" s="12" t="e">
        <f t="shared" si="358"/>
        <v>#DIV/0!</v>
      </c>
      <c r="AH170" s="12">
        <f t="shared" si="359"/>
        <v>0</v>
      </c>
      <c r="AI170" s="12"/>
      <c r="AJ170" s="12"/>
      <c r="AK170" s="12"/>
      <c r="AL170" s="12" t="e">
        <f t="shared" si="360"/>
        <v>#DIV/0!</v>
      </c>
      <c r="AM170" s="12" t="e">
        <f t="shared" si="361"/>
        <v>#DIV/0!</v>
      </c>
      <c r="AN170" s="12">
        <f t="shared" si="362"/>
        <v>0</v>
      </c>
      <c r="AO170" s="12"/>
      <c r="AP170" s="12"/>
      <c r="AQ170" s="12"/>
      <c r="AR170" s="12" t="e">
        <f t="shared" si="363"/>
        <v>#DIV/0!</v>
      </c>
      <c r="AS170" s="12" t="e">
        <f t="shared" si="364"/>
        <v>#DIV/0!</v>
      </c>
      <c r="AT170" s="12" t="e">
        <f t="shared" si="365"/>
        <v>#DIV/0!</v>
      </c>
      <c r="AU170" s="12" t="e">
        <f t="shared" si="366"/>
        <v>#DIV/0!</v>
      </c>
      <c r="AV170" s="12">
        <f t="shared" si="367"/>
        <v>0</v>
      </c>
      <c r="AW170" s="12"/>
      <c r="AX170" s="12" t="e">
        <f t="shared" si="368"/>
        <v>#DIV/0!</v>
      </c>
      <c r="AY170" s="12" t="e">
        <f t="shared" si="369"/>
        <v>#DIV/0!</v>
      </c>
      <c r="AZ170" s="12" t="e">
        <f t="shared" si="370"/>
        <v>#DIV/0!</v>
      </c>
      <c r="BA170" s="12"/>
      <c r="BB170" s="12" t="e">
        <f t="shared" si="371"/>
        <v>#DIV/0!</v>
      </c>
      <c r="BC170" s="12" t="e">
        <f t="shared" si="372"/>
        <v>#DIV/0!</v>
      </c>
      <c r="BD170" s="12" t="e">
        <f t="shared" si="373"/>
        <v>#DIV/0!</v>
      </c>
      <c r="BE170" s="12"/>
      <c r="BF170" s="12" t="e">
        <f t="shared" si="374"/>
        <v>#DIV/0!</v>
      </c>
      <c r="BG170" s="12" t="e">
        <f t="shared" si="375"/>
        <v>#DIV/0!</v>
      </c>
      <c r="BH170" s="12" t="e">
        <f t="shared" si="376"/>
        <v>#DIV/0!</v>
      </c>
      <c r="BI170" s="12" t="e">
        <f t="shared" si="377"/>
        <v>#DIV/0!</v>
      </c>
      <c r="BJ170" s="12"/>
      <c r="BK170" s="12" t="e">
        <f t="shared" si="378"/>
        <v>#DIV/0!</v>
      </c>
      <c r="BL170" s="12" t="e">
        <f t="shared" si="379"/>
        <v>#DIV/0!</v>
      </c>
      <c r="BM170" s="12" t="e">
        <f t="shared" si="380"/>
        <v>#DIV/0!</v>
      </c>
      <c r="BN170" s="12"/>
      <c r="BO170" s="12">
        <f t="shared" si="381"/>
        <v>0</v>
      </c>
      <c r="BP170" s="12">
        <f t="shared" si="382"/>
        <v>0</v>
      </c>
      <c r="BQ170" s="12">
        <f t="shared" si="383"/>
        <v>0</v>
      </c>
      <c r="BR170" s="12"/>
      <c r="BS170" s="12">
        <f t="shared" si="384"/>
        <v>0</v>
      </c>
      <c r="BT170" s="12">
        <f t="shared" si="385"/>
        <v>0</v>
      </c>
      <c r="BU170" s="12">
        <f t="shared" si="386"/>
        <v>0</v>
      </c>
      <c r="BV170" s="12">
        <f t="shared" si="387"/>
        <v>0</v>
      </c>
      <c r="BW170" s="12">
        <f t="shared" si="388"/>
        <v>0</v>
      </c>
      <c r="BX170" s="12"/>
      <c r="BY170" s="12">
        <v>170000000</v>
      </c>
      <c r="BZ170" s="12">
        <v>90000000</v>
      </c>
      <c r="CA170" s="12">
        <f>SUMIFS('[1]TIẾN ĐỘ %'!$M$6:$M$1034,'[1]TIẾN ĐỘ %'!$G$6:$G$1034,$A170,'[1]TIẾN ĐỘ %'!$F$6:$F$1034,$E170)</f>
        <v>170000000</v>
      </c>
      <c r="CB170" s="12">
        <f t="shared" si="389"/>
        <v>430000000</v>
      </c>
      <c r="CC170" s="12"/>
      <c r="CD170" s="12"/>
      <c r="CE170" s="12"/>
      <c r="CF170" s="12">
        <f t="shared" si="452"/>
        <v>0</v>
      </c>
      <c r="CG170" s="12">
        <f t="shared" si="453"/>
        <v>430000000</v>
      </c>
      <c r="CH170" s="12"/>
      <c r="CI170" s="12"/>
      <c r="CJ170" s="12"/>
      <c r="CK170" s="12">
        <f t="shared" si="454"/>
        <v>0</v>
      </c>
      <c r="CL170" s="12"/>
      <c r="CM170" s="12"/>
      <c r="CN170" s="12"/>
      <c r="CO170" s="12">
        <f t="shared" si="319"/>
        <v>0</v>
      </c>
      <c r="CP170" s="12">
        <f t="shared" si="320"/>
        <v>0</v>
      </c>
      <c r="CQ170" s="12"/>
      <c r="CR170" s="12">
        <v>71190000</v>
      </c>
      <c r="CS170" s="12">
        <v>100630000</v>
      </c>
      <c r="CT170" s="12">
        <v>171820000</v>
      </c>
      <c r="CU170" s="12">
        <v>45240000</v>
      </c>
      <c r="CV170" s="12">
        <v>46550000</v>
      </c>
      <c r="CW170" s="12">
        <v>45240000</v>
      </c>
      <c r="CX170" s="12">
        <v>91790000</v>
      </c>
      <c r="CY170" s="12">
        <f>SUMIFS('[1]DATA THÔ IN'!$P$4:$P$12031,'[1]DATA THÔ IN'!$H$4:$H$12031,$A170,'[1]DATA THÔ IN'!$AC$4:$AC$12031,$E170,'[1]DATA THÔ IN'!$AH$4:$AH$12031,"Tiến độ 1")</f>
        <v>5700000</v>
      </c>
      <c r="CZ170" s="12">
        <f>SUMIFS('[1]DATA THÔ IN'!$P$4:$P$12031,'[1]DATA THÔ IN'!$H$4:$H$12031,$A170,'[1]DATA THÔ IN'!$AC$4:$AC$12031,$E170,'[1]DATA THÔ IN'!$AH$4:$AH$12031,"Tiến độ 2")</f>
        <v>0</v>
      </c>
      <c r="DA170" s="12">
        <f>SUMIFS('[1]TIẾN ĐỘ %'!$N$6:$N$1034,'[1]TIẾN ĐỘ %'!$G$6:$G$1034,A170,'[1]TIẾN ĐỘ %'!$F$6:$F$1034,$E170)</f>
        <v>5700000</v>
      </c>
      <c r="DB170" s="12">
        <f t="shared" si="402"/>
        <v>269310000</v>
      </c>
      <c r="DC170" s="12"/>
      <c r="DD170" s="12"/>
      <c r="DE170" s="12"/>
      <c r="DF170" s="12"/>
      <c r="DG170" s="12"/>
      <c r="DH170" s="12"/>
      <c r="DI170" s="12"/>
      <c r="DJ170" s="12"/>
      <c r="DK170" s="12"/>
      <c r="DL170" s="12">
        <f t="shared" si="455"/>
        <v>0</v>
      </c>
      <c r="DM170" s="12">
        <f t="shared" si="456"/>
        <v>269310000</v>
      </c>
      <c r="DN170" s="12"/>
      <c r="DO170" s="12"/>
      <c r="DP170" s="13"/>
      <c r="DQ170" s="12"/>
      <c r="DR170" s="12"/>
      <c r="DS170" s="13"/>
      <c r="DT170" s="12"/>
      <c r="DU170" s="12"/>
      <c r="DV170" s="12"/>
      <c r="DW170" s="12">
        <f t="shared" si="457"/>
        <v>0</v>
      </c>
      <c r="DX170" s="12"/>
      <c r="DY170" s="12"/>
      <c r="DZ170" s="12"/>
      <c r="EA170" s="12"/>
      <c r="EB170" s="12"/>
      <c r="EC170" s="12"/>
      <c r="ED170" s="12"/>
      <c r="EE170" s="12"/>
      <c r="EF170" s="12"/>
      <c r="EG170" s="12">
        <f t="shared" si="321"/>
        <v>0</v>
      </c>
      <c r="EH170" s="12">
        <f t="shared" si="322"/>
        <v>0</v>
      </c>
      <c r="EI170" s="12"/>
      <c r="EJ170" s="15">
        <f t="shared" si="390"/>
        <v>0.41876470588235293</v>
      </c>
      <c r="EK170" s="15">
        <f t="shared" si="391"/>
        <v>0.59194117647058819</v>
      </c>
      <c r="EL170" s="15">
        <f t="shared" si="392"/>
        <v>1.0107058823529411</v>
      </c>
      <c r="EM170" s="16">
        <f t="shared" si="422"/>
        <v>0.50266666666666671</v>
      </c>
      <c r="EN170" s="16">
        <f t="shared" si="423"/>
        <v>0.51722222222222225</v>
      </c>
      <c r="EO170" s="16">
        <f t="shared" si="424"/>
        <v>1.0198888888888888</v>
      </c>
      <c r="EP170" s="16">
        <f t="shared" si="403"/>
        <v>3.3529411764705884E-2</v>
      </c>
      <c r="EQ170" s="16">
        <f t="shared" si="404"/>
        <v>0</v>
      </c>
      <c r="ER170" s="16">
        <f t="shared" si="405"/>
        <v>3.3529411764705884E-2</v>
      </c>
      <c r="ES170" s="16">
        <f t="shared" si="406"/>
        <v>0.62630232558139531</v>
      </c>
      <c r="ET170" s="16" t="e">
        <f>DC170/CC170</f>
        <v>#DIV/0!</v>
      </c>
      <c r="EU170" s="16" t="e">
        <f>DD170/CC170</f>
        <v>#DIV/0!</v>
      </c>
      <c r="EV170" s="16" t="e">
        <f>DE170/CC170</f>
        <v>#DIV/0!</v>
      </c>
      <c r="EW170" s="16" t="e">
        <f>DF170/CD170</f>
        <v>#DIV/0!</v>
      </c>
      <c r="EX170" s="16" t="e">
        <f>DG170/CD170</f>
        <v>#DIV/0!</v>
      </c>
      <c r="EY170" s="16" t="e">
        <f>DH170/CD170</f>
        <v>#DIV/0!</v>
      </c>
      <c r="EZ170" s="16" t="e">
        <f>+DI170/CE170</f>
        <v>#DIV/0!</v>
      </c>
      <c r="FA170" s="16" t="e">
        <f>+DJ170/CE170</f>
        <v>#DIV/0!</v>
      </c>
      <c r="FB170" s="16" t="e">
        <f t="shared" si="458"/>
        <v>#DIV/0!</v>
      </c>
      <c r="FC170" s="16" t="e">
        <f t="shared" si="458"/>
        <v>#DIV/0!</v>
      </c>
      <c r="FD170" s="16">
        <f t="shared" si="458"/>
        <v>0.62630232558139531</v>
      </c>
      <c r="FE170" s="16" t="e">
        <f t="shared" si="458"/>
        <v>#DIV/0!</v>
      </c>
      <c r="FF170" s="16" t="e">
        <f>+DO170/CH170</f>
        <v>#DIV/0!</v>
      </c>
      <c r="FG170" s="16" t="e">
        <f>+DP170/CH170</f>
        <v>#DIV/0!</v>
      </c>
      <c r="FH170" s="16" t="e">
        <f>+DQ170/CI170</f>
        <v>#DIV/0!</v>
      </c>
      <c r="FI170" s="16" t="e">
        <f>+DR170/CI170</f>
        <v>#DIV/0!</v>
      </c>
      <c r="FJ170" s="16" t="e">
        <f>+DS170/CI170</f>
        <v>#DIV/0!</v>
      </c>
      <c r="FK170" s="16" t="e">
        <f>+DT170/CJ170</f>
        <v>#DIV/0!</v>
      </c>
      <c r="FL170" s="16" t="e">
        <f>+DU170/CJ170</f>
        <v>#DIV/0!</v>
      </c>
      <c r="FM170" s="16" t="e">
        <f t="shared" si="459"/>
        <v>#DIV/0!</v>
      </c>
      <c r="FN170" s="16" t="e">
        <f t="shared" si="459"/>
        <v>#DIV/0!</v>
      </c>
      <c r="FO170" s="16" t="e">
        <f t="shared" si="459"/>
        <v>#DIV/0!</v>
      </c>
      <c r="FP170" s="16" t="e">
        <f>+DY170/CL170</f>
        <v>#DIV/0!</v>
      </c>
      <c r="FQ170" s="16" t="e">
        <f>+DZ170/CL170</f>
        <v>#DIV/0!</v>
      </c>
      <c r="FR170" s="17">
        <f t="shared" si="393"/>
        <v>0</v>
      </c>
      <c r="FS170" s="17">
        <f t="shared" si="394"/>
        <v>0</v>
      </c>
      <c r="FT170" s="17">
        <f t="shared" si="395"/>
        <v>0</v>
      </c>
      <c r="FU170" s="18">
        <f t="shared" si="396"/>
        <v>0</v>
      </c>
      <c r="FV170" s="18">
        <f t="shared" si="397"/>
        <v>0</v>
      </c>
      <c r="FW170" s="18">
        <f t="shared" si="398"/>
        <v>0</v>
      </c>
      <c r="FX170" s="18">
        <f t="shared" si="399"/>
        <v>0</v>
      </c>
      <c r="FY170" s="18">
        <f t="shared" si="400"/>
        <v>0</v>
      </c>
      <c r="FZ170" s="19"/>
      <c r="GA170" s="36" t="s">
        <v>1001</v>
      </c>
      <c r="GB170" s="36"/>
      <c r="GC170" s="37"/>
    </row>
    <row r="171" spans="1:185" hidden="1" x14ac:dyDescent="0.25">
      <c r="A171" s="8" t="s">
        <v>1332</v>
      </c>
      <c r="B171" s="8" t="s">
        <v>1090</v>
      </c>
      <c r="C171" s="9" t="s">
        <v>1091</v>
      </c>
      <c r="D171" s="10" t="s">
        <v>1005</v>
      </c>
      <c r="E171" s="9" t="s">
        <v>193</v>
      </c>
      <c r="F171" s="9" t="s">
        <v>1006</v>
      </c>
      <c r="G171" s="9" t="s">
        <v>998</v>
      </c>
      <c r="H171" s="11">
        <v>3.5000000000000003E-2</v>
      </c>
      <c r="I171" s="11"/>
      <c r="J171" s="11">
        <v>0.01</v>
      </c>
      <c r="K171" s="11">
        <v>0.01</v>
      </c>
      <c r="L171" s="11">
        <v>5.0000000000000001E-3</v>
      </c>
      <c r="M171" s="11">
        <v>5.0000000000000001E-3</v>
      </c>
      <c r="N171" s="11"/>
      <c r="O171" s="12">
        <f t="shared" si="352"/>
        <v>0</v>
      </c>
      <c r="P171" s="12">
        <f t="shared" si="451"/>
        <v>3479500.5</v>
      </c>
      <c r="Q171" s="12">
        <f t="shared" si="353"/>
        <v>0</v>
      </c>
      <c r="R171" s="12">
        <f t="shared" si="460"/>
        <v>8717424</v>
      </c>
      <c r="S171" s="12">
        <f t="shared" si="354"/>
        <v>0</v>
      </c>
      <c r="T171" s="12">
        <f t="shared" si="461"/>
        <v>3671053</v>
      </c>
      <c r="U171" s="12">
        <f t="shared" si="355"/>
        <v>3085202</v>
      </c>
      <c r="V171" s="12">
        <f t="shared" si="462"/>
        <v>6756255</v>
      </c>
      <c r="W171" s="12">
        <f t="shared" si="401"/>
        <v>3804200</v>
      </c>
      <c r="X171" s="12">
        <f t="shared" si="356"/>
        <v>0</v>
      </c>
      <c r="Y171" s="12">
        <f t="shared" si="463"/>
        <v>3485290.5</v>
      </c>
      <c r="Z171" s="12">
        <f t="shared" si="464"/>
        <v>5202459.75</v>
      </c>
      <c r="AA171" s="12">
        <f t="shared" si="465"/>
        <v>8687750.25</v>
      </c>
      <c r="AB171" s="12">
        <f t="shared" si="466"/>
        <v>12080714.375</v>
      </c>
      <c r="AC171" s="12"/>
      <c r="AD171" s="12"/>
      <c r="AE171" s="12"/>
      <c r="AF171" s="12">
        <f t="shared" si="357"/>
        <v>0</v>
      </c>
      <c r="AG171" s="12">
        <f t="shared" si="358"/>
        <v>0</v>
      </c>
      <c r="AH171" s="12">
        <f t="shared" si="359"/>
        <v>0</v>
      </c>
      <c r="AI171" s="12"/>
      <c r="AJ171" s="12"/>
      <c r="AK171" s="12"/>
      <c r="AL171" s="12">
        <f t="shared" si="360"/>
        <v>0</v>
      </c>
      <c r="AM171" s="12">
        <f t="shared" si="361"/>
        <v>0</v>
      </c>
      <c r="AN171" s="12">
        <f t="shared" si="362"/>
        <v>0</v>
      </c>
      <c r="AO171" s="12"/>
      <c r="AP171" s="12"/>
      <c r="AQ171" s="12"/>
      <c r="AR171" s="12">
        <f t="shared" si="363"/>
        <v>0</v>
      </c>
      <c r="AS171" s="12">
        <f t="shared" si="364"/>
        <v>0</v>
      </c>
      <c r="AT171" s="12">
        <f t="shared" si="365"/>
        <v>0</v>
      </c>
      <c r="AU171" s="12">
        <f t="shared" si="366"/>
        <v>0</v>
      </c>
      <c r="AV171" s="12">
        <f t="shared" si="367"/>
        <v>0</v>
      </c>
      <c r="AW171" s="12"/>
      <c r="AX171" s="12">
        <f t="shared" si="368"/>
        <v>0</v>
      </c>
      <c r="AY171" s="12">
        <f t="shared" si="369"/>
        <v>0</v>
      </c>
      <c r="AZ171" s="12">
        <f t="shared" si="370"/>
        <v>0</v>
      </c>
      <c r="BA171" s="12"/>
      <c r="BB171" s="12">
        <f t="shared" si="371"/>
        <v>0</v>
      </c>
      <c r="BC171" s="12">
        <f t="shared" si="372"/>
        <v>0</v>
      </c>
      <c r="BD171" s="12">
        <f t="shared" si="373"/>
        <v>0</v>
      </c>
      <c r="BE171" s="12"/>
      <c r="BF171" s="12">
        <f t="shared" si="374"/>
        <v>0</v>
      </c>
      <c r="BG171" s="12">
        <f t="shared" si="375"/>
        <v>0</v>
      </c>
      <c r="BH171" s="12">
        <f t="shared" si="376"/>
        <v>0</v>
      </c>
      <c r="BI171" s="12">
        <f t="shared" si="377"/>
        <v>0</v>
      </c>
      <c r="BJ171" s="12"/>
      <c r="BK171" s="12">
        <f t="shared" si="378"/>
        <v>0</v>
      </c>
      <c r="BL171" s="12">
        <f t="shared" si="379"/>
        <v>0</v>
      </c>
      <c r="BM171" s="12">
        <f t="shared" si="380"/>
        <v>0</v>
      </c>
      <c r="BN171" s="12"/>
      <c r="BO171" s="12">
        <f t="shared" si="381"/>
        <v>0</v>
      </c>
      <c r="BP171" s="12">
        <f t="shared" si="382"/>
        <v>0</v>
      </c>
      <c r="BQ171" s="12">
        <f t="shared" si="383"/>
        <v>0</v>
      </c>
      <c r="BR171" s="12"/>
      <c r="BS171" s="12">
        <f t="shared" si="384"/>
        <v>0</v>
      </c>
      <c r="BT171" s="12">
        <f t="shared" si="385"/>
        <v>0</v>
      </c>
      <c r="BU171" s="12">
        <f t="shared" si="386"/>
        <v>0</v>
      </c>
      <c r="BV171" s="12">
        <f t="shared" si="387"/>
        <v>0</v>
      </c>
      <c r="BW171" s="12">
        <f t="shared" si="388"/>
        <v>0</v>
      </c>
      <c r="BX171" s="12"/>
      <c r="BY171" s="12">
        <v>900000000</v>
      </c>
      <c r="BZ171" s="12">
        <v>700000000</v>
      </c>
      <c r="CA171" s="12">
        <f>SUMIFS('[1]TIẾN ĐỘ %'!$M$6:$M$1034,'[1]TIẾN ĐỘ %'!$G$6:$G$1034,$A171,'[1]TIẾN ĐỘ %'!$F$6:$F$1034,$E171)</f>
        <v>900000000</v>
      </c>
      <c r="CB171" s="12">
        <f t="shared" si="389"/>
        <v>2500000000</v>
      </c>
      <c r="CC171" s="12"/>
      <c r="CD171" s="12"/>
      <c r="CE171" s="12"/>
      <c r="CF171" s="12">
        <f t="shared" si="452"/>
        <v>0</v>
      </c>
      <c r="CG171" s="12">
        <f t="shared" si="453"/>
        <v>2500000000</v>
      </c>
      <c r="CH171" s="12"/>
      <c r="CI171" s="12"/>
      <c r="CJ171" s="12"/>
      <c r="CK171" s="12">
        <f t="shared" si="454"/>
        <v>0</v>
      </c>
      <c r="CL171" s="12"/>
      <c r="CM171" s="12"/>
      <c r="CN171" s="12"/>
      <c r="CO171" s="12">
        <f t="shared" si="319"/>
        <v>0</v>
      </c>
      <c r="CP171" s="12">
        <f t="shared" si="320"/>
        <v>0</v>
      </c>
      <c r="CQ171" s="12"/>
      <c r="CR171" s="12">
        <v>360570000</v>
      </c>
      <c r="CS171" s="12">
        <v>3010000</v>
      </c>
      <c r="CT171" s="12">
        <v>903360000</v>
      </c>
      <c r="CU171" s="12">
        <v>380420000</v>
      </c>
      <c r="CV171" s="12">
        <v>319710000</v>
      </c>
      <c r="CW171" s="12">
        <v>380420000</v>
      </c>
      <c r="CX171" s="12">
        <v>700130000</v>
      </c>
      <c r="CY171" s="12">
        <f>SUMIFS('[1]DATA THÔ IN'!$P$4:$P$12031,'[1]DATA THÔ IN'!$H$4:$H$12031,$A171,'[1]DATA THÔ IN'!$AC$4:$AC$12031,$E171,'[1]DATA THÔ IN'!$AH$4:$AH$12031,"Tiến độ 1")</f>
        <v>361170000</v>
      </c>
      <c r="CZ171" s="12">
        <f>SUMIFS('[1]DATA THÔ IN'!$P$4:$P$12031,'[1]DATA THÔ IN'!$H$4:$H$12031,$A171,'[1]DATA THÔ IN'!$AC$4:$AC$12031,$E171,'[1]DATA THÔ IN'!$AH$4:$AH$12031,"Tiến độ 2")</f>
        <v>539115000</v>
      </c>
      <c r="DA171" s="12">
        <f>SUMIFS('[1]TIẾN ĐỘ %'!$N$6:$N$1034,'[1]TIẾN ĐỘ %'!$G$6:$G$1034,A171,'[1]TIẾN ĐỘ %'!$F$6:$F$1034,$E171)</f>
        <v>900285000</v>
      </c>
      <c r="DB171" s="12">
        <f t="shared" si="402"/>
        <v>2503775000</v>
      </c>
      <c r="DC171" s="12"/>
      <c r="DD171" s="12"/>
      <c r="DE171" s="12"/>
      <c r="DF171" s="12"/>
      <c r="DG171" s="12"/>
      <c r="DH171" s="12"/>
      <c r="DI171" s="12"/>
      <c r="DJ171" s="12"/>
      <c r="DK171" s="12"/>
      <c r="DL171" s="12">
        <f t="shared" si="455"/>
        <v>0</v>
      </c>
      <c r="DM171" s="12">
        <f t="shared" si="456"/>
        <v>2503775000</v>
      </c>
      <c r="DN171" s="12"/>
      <c r="DO171" s="12"/>
      <c r="DP171" s="13"/>
      <c r="DQ171" s="12"/>
      <c r="DR171" s="12"/>
      <c r="DS171" s="13"/>
      <c r="DT171" s="12"/>
      <c r="DU171" s="12"/>
      <c r="DV171" s="12"/>
      <c r="DW171" s="12">
        <f t="shared" si="457"/>
        <v>0</v>
      </c>
      <c r="DX171" s="12"/>
      <c r="DY171" s="12"/>
      <c r="DZ171" s="12"/>
      <c r="EA171" s="12"/>
      <c r="EB171" s="12"/>
      <c r="EC171" s="12"/>
      <c r="ED171" s="12"/>
      <c r="EE171" s="12"/>
      <c r="EF171" s="12"/>
      <c r="EG171" s="12">
        <f t="shared" si="321"/>
        <v>0</v>
      </c>
      <c r="EH171" s="12">
        <f t="shared" si="322"/>
        <v>0</v>
      </c>
      <c r="EI171" s="12"/>
      <c r="EJ171" s="15">
        <f t="shared" si="390"/>
        <v>0.40063333333333334</v>
      </c>
      <c r="EK171" s="15">
        <f t="shared" si="391"/>
        <v>3.3444444444444446E-3</v>
      </c>
      <c r="EL171" s="15">
        <f t="shared" si="392"/>
        <v>1.0037333333333334</v>
      </c>
      <c r="EM171" s="16">
        <f t="shared" si="422"/>
        <v>0.54345714285714286</v>
      </c>
      <c r="EN171" s="16">
        <f t="shared" si="423"/>
        <v>0.45672857142857143</v>
      </c>
      <c r="EO171" s="16">
        <f t="shared" si="424"/>
        <v>1.0001857142857142</v>
      </c>
      <c r="EP171" s="16">
        <f t="shared" si="403"/>
        <v>0.40129999999999999</v>
      </c>
      <c r="EQ171" s="16">
        <f t="shared" si="404"/>
        <v>0.59901666666666664</v>
      </c>
      <c r="ER171" s="16">
        <f t="shared" si="405"/>
        <v>1.0003166666666667</v>
      </c>
      <c r="ES171" s="16">
        <f t="shared" si="406"/>
        <v>1.0015099999999999</v>
      </c>
      <c r="ET171" s="16"/>
      <c r="EU171" s="16"/>
      <c r="EV171" s="16"/>
      <c r="EW171" s="16"/>
      <c r="EX171" s="16"/>
      <c r="EY171" s="16"/>
      <c r="EZ171" s="21">
        <v>0</v>
      </c>
      <c r="FA171" s="21">
        <v>0</v>
      </c>
      <c r="FB171" s="21">
        <v>0</v>
      </c>
      <c r="FC171" s="21">
        <v>0</v>
      </c>
      <c r="FD171" s="21">
        <v>0</v>
      </c>
      <c r="FE171" s="16">
        <v>0</v>
      </c>
      <c r="FF171" s="16">
        <v>0</v>
      </c>
      <c r="FG171" s="16">
        <v>0</v>
      </c>
      <c r="FH171" s="16">
        <v>0</v>
      </c>
      <c r="FI171" s="16">
        <v>0</v>
      </c>
      <c r="FJ171" s="16">
        <v>0</v>
      </c>
      <c r="FK171" s="16">
        <v>0</v>
      </c>
      <c r="FL171" s="16">
        <v>0</v>
      </c>
      <c r="FM171" s="16">
        <v>0</v>
      </c>
      <c r="FN171" s="16">
        <v>0</v>
      </c>
      <c r="FO171" s="16">
        <v>0</v>
      </c>
      <c r="FP171" s="16">
        <v>0</v>
      </c>
      <c r="FQ171" s="16">
        <v>0</v>
      </c>
      <c r="FR171" s="17">
        <f t="shared" si="393"/>
        <v>0</v>
      </c>
      <c r="FS171" s="17">
        <f t="shared" si="394"/>
        <v>0</v>
      </c>
      <c r="FT171" s="17">
        <f t="shared" si="395"/>
        <v>0</v>
      </c>
      <c r="FU171" s="18">
        <f t="shared" si="396"/>
        <v>0</v>
      </c>
      <c r="FV171" s="18">
        <f t="shared" si="397"/>
        <v>0</v>
      </c>
      <c r="FW171" s="18">
        <f t="shared" si="398"/>
        <v>0</v>
      </c>
      <c r="FX171" s="18">
        <f t="shared" si="399"/>
        <v>0</v>
      </c>
      <c r="FY171" s="18">
        <f t="shared" si="400"/>
        <v>0</v>
      </c>
      <c r="FZ171" s="19"/>
      <c r="GA171" s="36" t="str">
        <f>D171</f>
        <v>Phan Đình Tuyên</v>
      </c>
      <c r="GB171" s="36"/>
      <c r="GC171" s="37"/>
    </row>
    <row r="172" spans="1:185" hidden="1" x14ac:dyDescent="0.25">
      <c r="A172" s="8" t="s">
        <v>1333</v>
      </c>
      <c r="B172" s="8" t="s">
        <v>1092</v>
      </c>
      <c r="C172" s="9" t="s">
        <v>1093</v>
      </c>
      <c r="D172" s="10" t="s">
        <v>996</v>
      </c>
      <c r="E172" s="9" t="s">
        <v>193</v>
      </c>
      <c r="F172" s="9" t="s">
        <v>1009</v>
      </c>
      <c r="G172" s="9" t="s">
        <v>998</v>
      </c>
      <c r="H172" s="11">
        <v>3.5000000000000003E-2</v>
      </c>
      <c r="I172" s="11"/>
      <c r="J172" s="11">
        <v>0.01</v>
      </c>
      <c r="K172" s="11">
        <v>0.01</v>
      </c>
      <c r="L172" s="11">
        <v>5.0000000000000001E-3</v>
      </c>
      <c r="M172" s="11">
        <v>5.0000000000000001E-3</v>
      </c>
      <c r="N172" s="11"/>
      <c r="O172" s="12">
        <f t="shared" si="352"/>
        <v>0</v>
      </c>
      <c r="P172" s="12">
        <f t="shared" si="451"/>
        <v>0</v>
      </c>
      <c r="Q172" s="12">
        <f t="shared" si="353"/>
        <v>0</v>
      </c>
      <c r="R172" s="12">
        <f t="shared" si="460"/>
        <v>0</v>
      </c>
      <c r="S172" s="12">
        <f t="shared" si="354"/>
        <v>0</v>
      </c>
      <c r="T172" s="12">
        <f t="shared" si="461"/>
        <v>387930</v>
      </c>
      <c r="U172" s="12">
        <f t="shared" si="355"/>
        <v>391983</v>
      </c>
      <c r="V172" s="12">
        <f t="shared" si="462"/>
        <v>779913</v>
      </c>
      <c r="W172" s="12">
        <f t="shared" si="401"/>
        <v>402000</v>
      </c>
      <c r="X172" s="12">
        <f t="shared" si="356"/>
        <v>0</v>
      </c>
      <c r="Y172" s="12">
        <f t="shared" si="463"/>
        <v>484912.5</v>
      </c>
      <c r="Z172" s="12">
        <f t="shared" si="464"/>
        <v>0</v>
      </c>
      <c r="AA172" s="12">
        <f t="shared" si="465"/>
        <v>1163790</v>
      </c>
      <c r="AB172" s="12">
        <f t="shared" si="466"/>
        <v>0</v>
      </c>
      <c r="AC172" s="12"/>
      <c r="AD172" s="12"/>
      <c r="AE172" s="12"/>
      <c r="AF172" s="12" t="e">
        <f t="shared" si="357"/>
        <v>#DIV/0!</v>
      </c>
      <c r="AG172" s="12" t="e">
        <f t="shared" si="358"/>
        <v>#DIV/0!</v>
      </c>
      <c r="AH172" s="12">
        <f t="shared" si="359"/>
        <v>0</v>
      </c>
      <c r="AI172" s="12"/>
      <c r="AJ172" s="12"/>
      <c r="AK172" s="12"/>
      <c r="AL172" s="12" t="e">
        <f t="shared" si="360"/>
        <v>#DIV/0!</v>
      </c>
      <c r="AM172" s="12" t="e">
        <f t="shared" si="361"/>
        <v>#DIV/0!</v>
      </c>
      <c r="AN172" s="12">
        <f t="shared" si="362"/>
        <v>0</v>
      </c>
      <c r="AO172" s="12"/>
      <c r="AP172" s="12"/>
      <c r="AQ172" s="12"/>
      <c r="AR172" s="12" t="e">
        <f t="shared" si="363"/>
        <v>#DIV/0!</v>
      </c>
      <c r="AS172" s="12" t="e">
        <f t="shared" si="364"/>
        <v>#DIV/0!</v>
      </c>
      <c r="AT172" s="12" t="e">
        <f t="shared" si="365"/>
        <v>#DIV/0!</v>
      </c>
      <c r="AU172" s="12" t="e">
        <f t="shared" si="366"/>
        <v>#DIV/0!</v>
      </c>
      <c r="AV172" s="12">
        <f t="shared" si="367"/>
        <v>0</v>
      </c>
      <c r="AW172" s="12"/>
      <c r="AX172" s="12" t="e">
        <f t="shared" si="368"/>
        <v>#DIV/0!</v>
      </c>
      <c r="AY172" s="12" t="e">
        <f t="shared" si="369"/>
        <v>#DIV/0!</v>
      </c>
      <c r="AZ172" s="12" t="e">
        <f t="shared" si="370"/>
        <v>#DIV/0!</v>
      </c>
      <c r="BA172" s="12"/>
      <c r="BB172" s="12" t="e">
        <f t="shared" si="371"/>
        <v>#DIV/0!</v>
      </c>
      <c r="BC172" s="12" t="e">
        <f t="shared" si="372"/>
        <v>#DIV/0!</v>
      </c>
      <c r="BD172" s="12" t="e">
        <f t="shared" si="373"/>
        <v>#DIV/0!</v>
      </c>
      <c r="BE172" s="12"/>
      <c r="BF172" s="12" t="e">
        <f t="shared" si="374"/>
        <v>#DIV/0!</v>
      </c>
      <c r="BG172" s="12" t="e">
        <f t="shared" si="375"/>
        <v>#DIV/0!</v>
      </c>
      <c r="BH172" s="12" t="e">
        <f t="shared" si="376"/>
        <v>#DIV/0!</v>
      </c>
      <c r="BI172" s="12" t="e">
        <f t="shared" si="377"/>
        <v>#DIV/0!</v>
      </c>
      <c r="BJ172" s="12"/>
      <c r="BK172" s="12" t="e">
        <f t="shared" si="378"/>
        <v>#DIV/0!</v>
      </c>
      <c r="BL172" s="12" t="e">
        <f t="shared" si="379"/>
        <v>#DIV/0!</v>
      </c>
      <c r="BM172" s="12" t="e">
        <f t="shared" si="380"/>
        <v>#DIV/0!</v>
      </c>
      <c r="BN172" s="12"/>
      <c r="BO172" s="12">
        <f t="shared" si="381"/>
        <v>0</v>
      </c>
      <c r="BP172" s="12">
        <f t="shared" si="382"/>
        <v>0</v>
      </c>
      <c r="BQ172" s="12">
        <f t="shared" si="383"/>
        <v>0</v>
      </c>
      <c r="BR172" s="12"/>
      <c r="BS172" s="12">
        <f t="shared" si="384"/>
        <v>0</v>
      </c>
      <c r="BT172" s="12">
        <f t="shared" si="385"/>
        <v>0</v>
      </c>
      <c r="BU172" s="12">
        <f t="shared" si="386"/>
        <v>0</v>
      </c>
      <c r="BV172" s="12">
        <f t="shared" si="387"/>
        <v>0</v>
      </c>
      <c r="BW172" s="12">
        <f t="shared" si="388"/>
        <v>0</v>
      </c>
      <c r="BX172" s="12"/>
      <c r="BY172" s="12">
        <v>200000000</v>
      </c>
      <c r="BZ172" s="12">
        <v>80000000</v>
      </c>
      <c r="CA172" s="12">
        <f>SUMIFS('[1]TIẾN ĐỘ %'!$M$6:$M$1034,'[1]TIẾN ĐỘ %'!$G$6:$G$1034,$A172,'[1]TIẾN ĐỘ %'!$F$6:$F$1034,$E172)</f>
        <v>120000000</v>
      </c>
      <c r="CB172" s="12">
        <f t="shared" si="389"/>
        <v>400000000</v>
      </c>
      <c r="CC172" s="12"/>
      <c r="CD172" s="12"/>
      <c r="CE172" s="12"/>
      <c r="CF172" s="12">
        <f t="shared" si="452"/>
        <v>0</v>
      </c>
      <c r="CG172" s="12">
        <f t="shared" si="453"/>
        <v>400000000</v>
      </c>
      <c r="CH172" s="12"/>
      <c r="CI172" s="12"/>
      <c r="CJ172" s="12"/>
      <c r="CK172" s="12">
        <f t="shared" si="454"/>
        <v>0</v>
      </c>
      <c r="CL172" s="12"/>
      <c r="CM172" s="12"/>
      <c r="CN172" s="12"/>
      <c r="CO172" s="12">
        <f t="shared" si="319"/>
        <v>0</v>
      </c>
      <c r="CP172" s="12">
        <f t="shared" si="320"/>
        <v>0</v>
      </c>
      <c r="CQ172" s="12"/>
      <c r="CR172" s="12">
        <v>31110000</v>
      </c>
      <c r="CS172" s="12">
        <v>10050000</v>
      </c>
      <c r="CT172" s="12">
        <v>41160000</v>
      </c>
      <c r="CU172" s="12">
        <v>40200000</v>
      </c>
      <c r="CV172" s="12">
        <v>40620000</v>
      </c>
      <c r="CW172" s="12">
        <v>40200000</v>
      </c>
      <c r="CX172" s="12">
        <v>80820000</v>
      </c>
      <c r="CY172" s="12">
        <f>SUMIFS('[1]DATA THÔ IN'!$P$4:$P$12031,'[1]DATA THÔ IN'!$H$4:$H$12031,$A172,'[1]DATA THÔ IN'!$AC$4:$AC$12031,$E172,'[1]DATA THÔ IN'!$AH$4:$AH$12031,"Tiến độ 1")</f>
        <v>50250000</v>
      </c>
      <c r="CZ172" s="12">
        <f>SUMIFS('[1]DATA THÔ IN'!$P$4:$P$12031,'[1]DATA THÔ IN'!$H$4:$H$12031,$A172,'[1]DATA THÔ IN'!$AC$4:$AC$12031,$E172,'[1]DATA THÔ IN'!$AH$4:$AH$12031,"Tiến độ 2")</f>
        <v>18960000</v>
      </c>
      <c r="DA172" s="12">
        <f>SUMIFS('[1]TIẾN ĐỘ %'!$N$6:$N$1034,'[1]TIẾN ĐỘ %'!$G$6:$G$1034,A172,'[1]TIẾN ĐỘ %'!$F$6:$F$1034,$E172)</f>
        <v>120600000</v>
      </c>
      <c r="DB172" s="12">
        <f t="shared" si="402"/>
        <v>242580000</v>
      </c>
      <c r="DC172" s="12"/>
      <c r="DD172" s="12"/>
      <c r="DE172" s="12"/>
      <c r="DF172" s="12"/>
      <c r="DG172" s="12"/>
      <c r="DH172" s="12"/>
      <c r="DI172" s="12"/>
      <c r="DJ172" s="12"/>
      <c r="DK172" s="12"/>
      <c r="DL172" s="12">
        <f t="shared" si="455"/>
        <v>0</v>
      </c>
      <c r="DM172" s="12">
        <f t="shared" si="456"/>
        <v>242580000</v>
      </c>
      <c r="DN172" s="12"/>
      <c r="DO172" s="12"/>
      <c r="DP172" s="13"/>
      <c r="DQ172" s="12"/>
      <c r="DR172" s="12"/>
      <c r="DS172" s="13"/>
      <c r="DT172" s="12"/>
      <c r="DU172" s="12"/>
      <c r="DV172" s="12"/>
      <c r="DW172" s="12">
        <f t="shared" si="457"/>
        <v>0</v>
      </c>
      <c r="DX172" s="12"/>
      <c r="DY172" s="12"/>
      <c r="DZ172" s="12"/>
      <c r="EA172" s="12"/>
      <c r="EB172" s="12"/>
      <c r="EC172" s="12"/>
      <c r="ED172" s="12"/>
      <c r="EE172" s="12"/>
      <c r="EF172" s="12"/>
      <c r="EG172" s="12">
        <f t="shared" si="321"/>
        <v>0</v>
      </c>
      <c r="EH172" s="12">
        <f t="shared" si="322"/>
        <v>0</v>
      </c>
      <c r="EI172" s="12"/>
      <c r="EJ172" s="15">
        <f t="shared" si="390"/>
        <v>0.15554999999999999</v>
      </c>
      <c r="EK172" s="15">
        <f t="shared" si="391"/>
        <v>5.0250000000000003E-2</v>
      </c>
      <c r="EL172" s="15">
        <f t="shared" si="392"/>
        <v>0.20580000000000001</v>
      </c>
      <c r="EM172" s="16">
        <f t="shared" si="422"/>
        <v>0.50249999999999995</v>
      </c>
      <c r="EN172" s="16">
        <f t="shared" si="423"/>
        <v>0.50775000000000003</v>
      </c>
      <c r="EO172" s="16">
        <f t="shared" si="424"/>
        <v>1.0102500000000001</v>
      </c>
      <c r="EP172" s="16">
        <f t="shared" si="403"/>
        <v>0.41875000000000001</v>
      </c>
      <c r="EQ172" s="16">
        <f t="shared" si="404"/>
        <v>0.158</v>
      </c>
      <c r="ER172" s="16">
        <f t="shared" si="405"/>
        <v>1.0049999999999999</v>
      </c>
      <c r="ES172" s="16">
        <f t="shared" si="406"/>
        <v>0.60645000000000004</v>
      </c>
      <c r="ET172" s="16" t="e">
        <f t="shared" ref="ET172:ET177" si="467">DC172/CC172</f>
        <v>#DIV/0!</v>
      </c>
      <c r="EU172" s="16" t="e">
        <f t="shared" ref="EU172:EU177" si="468">DD172/CC172</f>
        <v>#DIV/0!</v>
      </c>
      <c r="EV172" s="16" t="e">
        <f t="shared" ref="EV172:EW177" si="469">DE172/CC172</f>
        <v>#DIV/0!</v>
      </c>
      <c r="EW172" s="16" t="e">
        <f t="shared" si="469"/>
        <v>#DIV/0!</v>
      </c>
      <c r="EX172" s="16" t="e">
        <f t="shared" ref="EX172:EX177" si="470">DG172/CD172</f>
        <v>#DIV/0!</v>
      </c>
      <c r="EY172" s="16" t="e">
        <f t="shared" ref="EY172:EY177" si="471">DH172/CD172</f>
        <v>#DIV/0!</v>
      </c>
      <c r="EZ172" s="21" t="e">
        <f t="shared" ref="EZ172:EZ177" si="472">+DI172/CE172</f>
        <v>#DIV/0!</v>
      </c>
      <c r="FA172" s="21" t="e">
        <f t="shared" ref="FA172:FA177" si="473">+DJ172/CE172</f>
        <v>#DIV/0!</v>
      </c>
      <c r="FB172" s="16" t="e">
        <f t="shared" ref="FB172:FE177" si="474">+DK172/CE172</f>
        <v>#DIV/0!</v>
      </c>
      <c r="FC172" s="16" t="e">
        <f t="shared" si="474"/>
        <v>#DIV/0!</v>
      </c>
      <c r="FD172" s="16">
        <f t="shared" si="474"/>
        <v>0.60645000000000004</v>
      </c>
      <c r="FE172" s="16" t="e">
        <f t="shared" si="474"/>
        <v>#DIV/0!</v>
      </c>
      <c r="FF172" s="16" t="e">
        <f t="shared" ref="FF172:FF177" si="475">+DO172/CH172</f>
        <v>#DIV/0!</v>
      </c>
      <c r="FG172" s="16" t="e">
        <f t="shared" ref="FG172:FH177" si="476">+DP172/CH172</f>
        <v>#DIV/0!</v>
      </c>
      <c r="FH172" s="16" t="e">
        <f t="shared" si="476"/>
        <v>#DIV/0!</v>
      </c>
      <c r="FI172" s="16" t="e">
        <f t="shared" ref="FI172:FI177" si="477">+DR172/CI172</f>
        <v>#DIV/0!</v>
      </c>
      <c r="FJ172" s="16" t="e">
        <f t="shared" ref="FJ172:FK177" si="478">+DS172/CI172</f>
        <v>#DIV/0!</v>
      </c>
      <c r="FK172" s="16" t="e">
        <f t="shared" si="478"/>
        <v>#DIV/0!</v>
      </c>
      <c r="FL172" s="16" t="e">
        <f t="shared" ref="FL172:FL178" si="479">+DU172/CJ172</f>
        <v>#DIV/0!</v>
      </c>
      <c r="FM172" s="16" t="e">
        <f t="shared" ref="FM172:FO177" si="480">+DV172/CJ172</f>
        <v>#DIV/0!</v>
      </c>
      <c r="FN172" s="16" t="e">
        <f t="shared" si="480"/>
        <v>#DIV/0!</v>
      </c>
      <c r="FO172" s="16" t="e">
        <f t="shared" si="480"/>
        <v>#DIV/0!</v>
      </c>
      <c r="FP172" s="16" t="e">
        <f t="shared" ref="FP172:FP178" si="481">+DY172/CL172</f>
        <v>#DIV/0!</v>
      </c>
      <c r="FQ172" s="16" t="e">
        <f t="shared" ref="FQ172:FQ178" si="482">+DZ172/CL172</f>
        <v>#DIV/0!</v>
      </c>
      <c r="FR172" s="17">
        <f t="shared" si="393"/>
        <v>0</v>
      </c>
      <c r="FS172" s="17">
        <f t="shared" si="394"/>
        <v>0</v>
      </c>
      <c r="FT172" s="17">
        <f t="shared" si="395"/>
        <v>0</v>
      </c>
      <c r="FU172" s="18">
        <f t="shared" si="396"/>
        <v>0</v>
      </c>
      <c r="FV172" s="18">
        <f t="shared" si="397"/>
        <v>0</v>
      </c>
      <c r="FW172" s="18">
        <f t="shared" si="398"/>
        <v>0</v>
      </c>
      <c r="FX172" s="18">
        <f t="shared" si="399"/>
        <v>0</v>
      </c>
      <c r="FY172" s="18">
        <f t="shared" si="400"/>
        <v>0</v>
      </c>
      <c r="FZ172" s="19"/>
      <c r="GA172" s="36" t="s">
        <v>996</v>
      </c>
      <c r="GB172" s="36"/>
      <c r="GC172" s="37"/>
    </row>
    <row r="173" spans="1:185" hidden="1" x14ac:dyDescent="0.25">
      <c r="A173" s="8" t="s">
        <v>1335</v>
      </c>
      <c r="B173" s="8" t="s">
        <v>1094</v>
      </c>
      <c r="C173" s="9" t="s">
        <v>1095</v>
      </c>
      <c r="D173" s="10" t="s">
        <v>1001</v>
      </c>
      <c r="E173" s="9" t="s">
        <v>193</v>
      </c>
      <c r="F173" s="9" t="s">
        <v>1015</v>
      </c>
      <c r="G173" s="9" t="s">
        <v>998</v>
      </c>
      <c r="H173" s="11">
        <v>3.5000000000000003E-2</v>
      </c>
      <c r="I173" s="11"/>
      <c r="J173" s="11">
        <v>0.01</v>
      </c>
      <c r="K173" s="11">
        <v>0.01</v>
      </c>
      <c r="L173" s="11">
        <v>5.0000000000000001E-3</v>
      </c>
      <c r="M173" s="11">
        <v>5.0000000000000001E-3</v>
      </c>
      <c r="N173" s="11"/>
      <c r="O173" s="12">
        <f t="shared" si="352"/>
        <v>0</v>
      </c>
      <c r="P173" s="12">
        <f t="shared" si="451"/>
        <v>0</v>
      </c>
      <c r="Q173" s="12">
        <f t="shared" si="353"/>
        <v>0</v>
      </c>
      <c r="R173" s="12">
        <f t="shared" si="460"/>
        <v>0</v>
      </c>
      <c r="S173" s="12">
        <f t="shared" si="354"/>
        <v>0</v>
      </c>
      <c r="T173" s="12">
        <f t="shared" si="461"/>
        <v>0</v>
      </c>
      <c r="U173" s="12">
        <f t="shared" si="355"/>
        <v>0</v>
      </c>
      <c r="V173" s="12">
        <f t="shared" si="462"/>
        <v>0</v>
      </c>
      <c r="W173" s="12">
        <f t="shared" si="401"/>
        <v>0</v>
      </c>
      <c r="X173" s="12">
        <f t="shared" si="356"/>
        <v>0</v>
      </c>
      <c r="Y173" s="12">
        <f t="shared" si="463"/>
        <v>0</v>
      </c>
      <c r="Z173" s="12">
        <f t="shared" si="464"/>
        <v>0</v>
      </c>
      <c r="AA173" s="12">
        <f t="shared" si="465"/>
        <v>0</v>
      </c>
      <c r="AB173" s="12">
        <f t="shared" si="466"/>
        <v>0</v>
      </c>
      <c r="AC173" s="12"/>
      <c r="AD173" s="12"/>
      <c r="AE173" s="12"/>
      <c r="AF173" s="12" t="e">
        <f t="shared" si="357"/>
        <v>#DIV/0!</v>
      </c>
      <c r="AG173" s="12" t="e">
        <f t="shared" si="358"/>
        <v>#DIV/0!</v>
      </c>
      <c r="AH173" s="12">
        <f t="shared" si="359"/>
        <v>0</v>
      </c>
      <c r="AI173" s="12"/>
      <c r="AJ173" s="12"/>
      <c r="AK173" s="12"/>
      <c r="AL173" s="12" t="e">
        <f t="shared" si="360"/>
        <v>#DIV/0!</v>
      </c>
      <c r="AM173" s="12" t="e">
        <f t="shared" si="361"/>
        <v>#DIV/0!</v>
      </c>
      <c r="AN173" s="12">
        <f t="shared" si="362"/>
        <v>0</v>
      </c>
      <c r="AO173" s="12"/>
      <c r="AP173" s="12"/>
      <c r="AQ173" s="12"/>
      <c r="AR173" s="12" t="e">
        <f t="shared" si="363"/>
        <v>#DIV/0!</v>
      </c>
      <c r="AS173" s="12" t="e">
        <f t="shared" si="364"/>
        <v>#DIV/0!</v>
      </c>
      <c r="AT173" s="12" t="e">
        <f t="shared" si="365"/>
        <v>#DIV/0!</v>
      </c>
      <c r="AU173" s="12" t="e">
        <f t="shared" si="366"/>
        <v>#DIV/0!</v>
      </c>
      <c r="AV173" s="12">
        <f t="shared" si="367"/>
        <v>0</v>
      </c>
      <c r="AW173" s="12"/>
      <c r="AX173" s="12" t="e">
        <f t="shared" si="368"/>
        <v>#DIV/0!</v>
      </c>
      <c r="AY173" s="12" t="e">
        <f t="shared" si="369"/>
        <v>#DIV/0!</v>
      </c>
      <c r="AZ173" s="12" t="e">
        <f t="shared" si="370"/>
        <v>#DIV/0!</v>
      </c>
      <c r="BA173" s="12"/>
      <c r="BB173" s="12" t="e">
        <f t="shared" si="371"/>
        <v>#DIV/0!</v>
      </c>
      <c r="BC173" s="12" t="e">
        <f t="shared" si="372"/>
        <v>#DIV/0!</v>
      </c>
      <c r="BD173" s="12" t="e">
        <f t="shared" si="373"/>
        <v>#DIV/0!</v>
      </c>
      <c r="BE173" s="12"/>
      <c r="BF173" s="12" t="e">
        <f t="shared" si="374"/>
        <v>#DIV/0!</v>
      </c>
      <c r="BG173" s="12" t="e">
        <f t="shared" si="375"/>
        <v>#DIV/0!</v>
      </c>
      <c r="BH173" s="12" t="e">
        <f t="shared" si="376"/>
        <v>#DIV/0!</v>
      </c>
      <c r="BI173" s="12" t="e">
        <f t="shared" si="377"/>
        <v>#DIV/0!</v>
      </c>
      <c r="BJ173" s="12"/>
      <c r="BK173" s="12" t="e">
        <f t="shared" si="378"/>
        <v>#DIV/0!</v>
      </c>
      <c r="BL173" s="12" t="e">
        <f t="shared" si="379"/>
        <v>#DIV/0!</v>
      </c>
      <c r="BM173" s="12" t="e">
        <f t="shared" si="380"/>
        <v>#DIV/0!</v>
      </c>
      <c r="BN173" s="12"/>
      <c r="BO173" s="12">
        <f t="shared" si="381"/>
        <v>0</v>
      </c>
      <c r="BP173" s="12">
        <f t="shared" si="382"/>
        <v>0</v>
      </c>
      <c r="BQ173" s="12">
        <f t="shared" si="383"/>
        <v>0</v>
      </c>
      <c r="BR173" s="12"/>
      <c r="BS173" s="12">
        <f t="shared" si="384"/>
        <v>0</v>
      </c>
      <c r="BT173" s="12">
        <f t="shared" si="385"/>
        <v>0</v>
      </c>
      <c r="BU173" s="12">
        <f t="shared" si="386"/>
        <v>0</v>
      </c>
      <c r="BV173" s="12">
        <f t="shared" si="387"/>
        <v>0</v>
      </c>
      <c r="BW173" s="12">
        <f t="shared" si="388"/>
        <v>0</v>
      </c>
      <c r="BX173" s="12"/>
      <c r="BY173" s="12">
        <v>40000000</v>
      </c>
      <c r="BZ173" s="12">
        <v>0</v>
      </c>
      <c r="CA173" s="12">
        <f>SUMIFS('[1]TIẾN ĐỘ %'!$M$6:$M$1034,'[1]TIẾN ĐỘ %'!$G$6:$G$1034,$A173,'[1]TIẾN ĐỘ %'!$F$6:$F$1034,$E173)</f>
        <v>0</v>
      </c>
      <c r="CB173" s="12">
        <f t="shared" si="389"/>
        <v>40000000</v>
      </c>
      <c r="CC173" s="12"/>
      <c r="CD173" s="12"/>
      <c r="CE173" s="12"/>
      <c r="CF173" s="12">
        <f t="shared" si="452"/>
        <v>0</v>
      </c>
      <c r="CG173" s="12">
        <f t="shared" si="453"/>
        <v>40000000</v>
      </c>
      <c r="CH173" s="12"/>
      <c r="CI173" s="12"/>
      <c r="CJ173" s="12"/>
      <c r="CK173" s="12">
        <f t="shared" si="454"/>
        <v>0</v>
      </c>
      <c r="CL173" s="12"/>
      <c r="CM173" s="12"/>
      <c r="CN173" s="12"/>
      <c r="CO173" s="12">
        <f t="shared" si="319"/>
        <v>0</v>
      </c>
      <c r="CP173" s="12">
        <f t="shared" si="320"/>
        <v>0</v>
      </c>
      <c r="CQ173" s="12"/>
      <c r="CR173" s="12">
        <v>0</v>
      </c>
      <c r="CS173" s="12">
        <v>0</v>
      </c>
      <c r="CT173" s="12">
        <v>0</v>
      </c>
      <c r="CU173" s="12">
        <v>0</v>
      </c>
      <c r="CV173" s="12">
        <v>-83770000</v>
      </c>
      <c r="CW173" s="12">
        <v>0</v>
      </c>
      <c r="CX173" s="12">
        <v>-83770000</v>
      </c>
      <c r="CY173" s="12">
        <f>SUMIFS('[1]DATA THÔ IN'!$P$4:$P$12031,'[1]DATA THÔ IN'!$H$4:$H$12031,$A173,'[1]DATA THÔ IN'!$AC$4:$AC$12031,$E173,'[1]DATA THÔ IN'!$AH$4:$AH$12031,"Tiến độ 1")</f>
        <v>0</v>
      </c>
      <c r="CZ173" s="12">
        <f>SUMIFS('[1]DATA THÔ IN'!$P$4:$P$12031,'[1]DATA THÔ IN'!$H$4:$H$12031,$A173,'[1]DATA THÔ IN'!$AC$4:$AC$12031,$E173,'[1]DATA THÔ IN'!$AH$4:$AH$12031,"Tiến độ 2")</f>
        <v>0</v>
      </c>
      <c r="DA173" s="12">
        <f>SUMIFS('[1]TIẾN ĐỘ %'!$N$6:$N$1034,'[1]TIẾN ĐỘ %'!$G$6:$G$1034,A173,'[1]TIẾN ĐỘ %'!$F$6:$F$1034,$E173)</f>
        <v>0</v>
      </c>
      <c r="DB173" s="12">
        <f t="shared" si="402"/>
        <v>-83770000</v>
      </c>
      <c r="DC173" s="12"/>
      <c r="DD173" s="12"/>
      <c r="DE173" s="12"/>
      <c r="DF173" s="12"/>
      <c r="DG173" s="12"/>
      <c r="DH173" s="12"/>
      <c r="DI173" s="12"/>
      <c r="DJ173" s="12"/>
      <c r="DK173" s="12"/>
      <c r="DL173" s="12">
        <f t="shared" si="455"/>
        <v>0</v>
      </c>
      <c r="DM173" s="12">
        <f t="shared" si="456"/>
        <v>-83770000</v>
      </c>
      <c r="DN173" s="12"/>
      <c r="DO173" s="12"/>
      <c r="DP173" s="13"/>
      <c r="DQ173" s="12"/>
      <c r="DR173" s="12"/>
      <c r="DS173" s="13"/>
      <c r="DT173" s="12"/>
      <c r="DU173" s="12"/>
      <c r="DV173" s="12"/>
      <c r="DW173" s="12">
        <f t="shared" si="457"/>
        <v>0</v>
      </c>
      <c r="DX173" s="12"/>
      <c r="DY173" s="12"/>
      <c r="DZ173" s="12"/>
      <c r="EA173" s="12"/>
      <c r="EB173" s="12"/>
      <c r="EC173" s="12"/>
      <c r="ED173" s="12"/>
      <c r="EE173" s="12"/>
      <c r="EF173" s="12"/>
      <c r="EG173" s="12">
        <f t="shared" si="321"/>
        <v>0</v>
      </c>
      <c r="EH173" s="12">
        <f t="shared" si="322"/>
        <v>0</v>
      </c>
      <c r="EI173" s="12"/>
      <c r="EJ173" s="15">
        <f t="shared" si="390"/>
        <v>0</v>
      </c>
      <c r="EK173" s="15">
        <f t="shared" si="391"/>
        <v>0</v>
      </c>
      <c r="EL173" s="15">
        <f t="shared" si="392"/>
        <v>0</v>
      </c>
      <c r="EM173" s="16">
        <f t="shared" si="422"/>
        <v>0</v>
      </c>
      <c r="EN173" s="16">
        <f t="shared" si="423"/>
        <v>0</v>
      </c>
      <c r="EO173" s="16">
        <f t="shared" si="424"/>
        <v>0</v>
      </c>
      <c r="EP173" s="16">
        <f t="shared" si="403"/>
        <v>0</v>
      </c>
      <c r="EQ173" s="16">
        <f t="shared" si="404"/>
        <v>0</v>
      </c>
      <c r="ER173" s="16">
        <f t="shared" si="405"/>
        <v>0</v>
      </c>
      <c r="ES173" s="16">
        <f t="shared" si="406"/>
        <v>-2.0942500000000002</v>
      </c>
      <c r="ET173" s="16" t="e">
        <f t="shared" si="467"/>
        <v>#DIV/0!</v>
      </c>
      <c r="EU173" s="16" t="e">
        <f t="shared" si="468"/>
        <v>#DIV/0!</v>
      </c>
      <c r="EV173" s="16" t="e">
        <f t="shared" si="469"/>
        <v>#DIV/0!</v>
      </c>
      <c r="EW173" s="16" t="e">
        <f t="shared" si="469"/>
        <v>#DIV/0!</v>
      </c>
      <c r="EX173" s="16" t="e">
        <f t="shared" si="470"/>
        <v>#DIV/0!</v>
      </c>
      <c r="EY173" s="16" t="e">
        <f t="shared" si="471"/>
        <v>#DIV/0!</v>
      </c>
      <c r="EZ173" s="16" t="e">
        <f t="shared" si="472"/>
        <v>#DIV/0!</v>
      </c>
      <c r="FA173" s="16" t="e">
        <f t="shared" si="473"/>
        <v>#DIV/0!</v>
      </c>
      <c r="FB173" s="16" t="e">
        <f t="shared" si="474"/>
        <v>#DIV/0!</v>
      </c>
      <c r="FC173" s="16" t="e">
        <f t="shared" si="474"/>
        <v>#DIV/0!</v>
      </c>
      <c r="FD173" s="16">
        <f t="shared" si="474"/>
        <v>-2.0942500000000002</v>
      </c>
      <c r="FE173" s="16" t="e">
        <f t="shared" si="474"/>
        <v>#DIV/0!</v>
      </c>
      <c r="FF173" s="16" t="e">
        <f t="shared" si="475"/>
        <v>#DIV/0!</v>
      </c>
      <c r="FG173" s="16" t="e">
        <f t="shared" si="476"/>
        <v>#DIV/0!</v>
      </c>
      <c r="FH173" s="16" t="e">
        <f t="shared" si="476"/>
        <v>#DIV/0!</v>
      </c>
      <c r="FI173" s="16" t="e">
        <f t="shared" si="477"/>
        <v>#DIV/0!</v>
      </c>
      <c r="FJ173" s="16" t="e">
        <f t="shared" si="478"/>
        <v>#DIV/0!</v>
      </c>
      <c r="FK173" s="16" t="e">
        <f t="shared" si="478"/>
        <v>#DIV/0!</v>
      </c>
      <c r="FL173" s="16" t="e">
        <f t="shared" si="479"/>
        <v>#DIV/0!</v>
      </c>
      <c r="FM173" s="16" t="e">
        <f t="shared" si="480"/>
        <v>#DIV/0!</v>
      </c>
      <c r="FN173" s="16" t="e">
        <f t="shared" si="480"/>
        <v>#DIV/0!</v>
      </c>
      <c r="FO173" s="16" t="e">
        <f t="shared" si="480"/>
        <v>#DIV/0!</v>
      </c>
      <c r="FP173" s="16" t="e">
        <f t="shared" si="481"/>
        <v>#DIV/0!</v>
      </c>
      <c r="FQ173" s="16" t="e">
        <f t="shared" si="482"/>
        <v>#DIV/0!</v>
      </c>
      <c r="FR173" s="17">
        <f t="shared" si="393"/>
        <v>0</v>
      </c>
      <c r="FS173" s="17">
        <f t="shared" si="394"/>
        <v>0</v>
      </c>
      <c r="FT173" s="17">
        <f t="shared" si="395"/>
        <v>0</v>
      </c>
      <c r="FU173" s="18">
        <f t="shared" si="396"/>
        <v>0</v>
      </c>
      <c r="FV173" s="18">
        <f t="shared" si="397"/>
        <v>0</v>
      </c>
      <c r="FW173" s="18">
        <f t="shared" si="398"/>
        <v>0</v>
      </c>
      <c r="FX173" s="18">
        <f t="shared" si="399"/>
        <v>0</v>
      </c>
      <c r="FY173" s="18">
        <f t="shared" si="400"/>
        <v>0</v>
      </c>
      <c r="FZ173" s="19"/>
      <c r="GA173" s="36" t="s">
        <v>1001</v>
      </c>
      <c r="GB173" s="36"/>
      <c r="GC173" s="37"/>
    </row>
    <row r="174" spans="1:185" hidden="1" x14ac:dyDescent="0.25">
      <c r="A174" s="8" t="s">
        <v>1336</v>
      </c>
      <c r="B174" s="8" t="s">
        <v>1096</v>
      </c>
      <c r="C174" s="9" t="s">
        <v>1097</v>
      </c>
      <c r="D174" s="10" t="s">
        <v>1018</v>
      </c>
      <c r="E174" s="9" t="s">
        <v>193</v>
      </c>
      <c r="F174" s="9" t="s">
        <v>1019</v>
      </c>
      <c r="G174" s="9" t="s">
        <v>998</v>
      </c>
      <c r="H174" s="11">
        <v>3.5000000000000003E-2</v>
      </c>
      <c r="I174" s="11"/>
      <c r="J174" s="11">
        <v>0.01</v>
      </c>
      <c r="K174" s="11">
        <v>0.01</v>
      </c>
      <c r="L174" s="11">
        <v>5.0000000000000001E-3</v>
      </c>
      <c r="M174" s="11">
        <v>5.0000000000000001E-3</v>
      </c>
      <c r="N174" s="11"/>
      <c r="O174" s="12">
        <f t="shared" si="352"/>
        <v>0</v>
      </c>
      <c r="P174" s="12">
        <f t="shared" si="451"/>
        <v>1570537.5</v>
      </c>
      <c r="Q174" s="12">
        <f t="shared" si="353"/>
        <v>0</v>
      </c>
      <c r="R174" s="12">
        <f t="shared" si="460"/>
        <v>3863377.5</v>
      </c>
      <c r="S174" s="12">
        <f t="shared" si="354"/>
        <v>0</v>
      </c>
      <c r="T174" s="12">
        <f t="shared" si="461"/>
        <v>1172475</v>
      </c>
      <c r="U174" s="12">
        <f t="shared" si="355"/>
        <v>0</v>
      </c>
      <c r="V174" s="12">
        <f t="shared" si="462"/>
        <v>0</v>
      </c>
      <c r="W174" s="12">
        <f t="shared" si="401"/>
        <v>1215000</v>
      </c>
      <c r="X174" s="12">
        <f t="shared" si="356"/>
        <v>0</v>
      </c>
      <c r="Y174" s="12">
        <f t="shared" si="463"/>
        <v>973588.5</v>
      </c>
      <c r="Z174" s="12">
        <f t="shared" si="464"/>
        <v>0</v>
      </c>
      <c r="AA174" s="12">
        <f t="shared" si="465"/>
        <v>2436432</v>
      </c>
      <c r="AB174" s="12">
        <f t="shared" si="466"/>
        <v>0</v>
      </c>
      <c r="AC174" s="12"/>
      <c r="AD174" s="12"/>
      <c r="AE174" s="12"/>
      <c r="AF174" s="12" t="e">
        <f t="shared" si="357"/>
        <v>#DIV/0!</v>
      </c>
      <c r="AG174" s="12" t="e">
        <f t="shared" si="358"/>
        <v>#DIV/0!</v>
      </c>
      <c r="AH174" s="12">
        <f t="shared" si="359"/>
        <v>0</v>
      </c>
      <c r="AI174" s="12"/>
      <c r="AJ174" s="12"/>
      <c r="AK174" s="12"/>
      <c r="AL174" s="12" t="e">
        <f t="shared" si="360"/>
        <v>#DIV/0!</v>
      </c>
      <c r="AM174" s="12" t="e">
        <f t="shared" si="361"/>
        <v>#DIV/0!</v>
      </c>
      <c r="AN174" s="12">
        <f t="shared" si="362"/>
        <v>0</v>
      </c>
      <c r="AO174" s="12"/>
      <c r="AP174" s="12"/>
      <c r="AQ174" s="12"/>
      <c r="AR174" s="12" t="e">
        <f t="shared" si="363"/>
        <v>#DIV/0!</v>
      </c>
      <c r="AS174" s="12" t="e">
        <f t="shared" si="364"/>
        <v>#DIV/0!</v>
      </c>
      <c r="AT174" s="12" t="e">
        <f t="shared" si="365"/>
        <v>#DIV/0!</v>
      </c>
      <c r="AU174" s="12" t="e">
        <f t="shared" si="366"/>
        <v>#DIV/0!</v>
      </c>
      <c r="AV174" s="12">
        <f t="shared" si="367"/>
        <v>0</v>
      </c>
      <c r="AW174" s="12"/>
      <c r="AX174" s="12" t="e">
        <f t="shared" si="368"/>
        <v>#DIV/0!</v>
      </c>
      <c r="AY174" s="12" t="e">
        <f t="shared" si="369"/>
        <v>#DIV/0!</v>
      </c>
      <c r="AZ174" s="12" t="e">
        <f t="shared" si="370"/>
        <v>#DIV/0!</v>
      </c>
      <c r="BA174" s="12"/>
      <c r="BB174" s="12" t="e">
        <f t="shared" si="371"/>
        <v>#DIV/0!</v>
      </c>
      <c r="BC174" s="12" t="e">
        <f t="shared" si="372"/>
        <v>#DIV/0!</v>
      </c>
      <c r="BD174" s="12" t="e">
        <f t="shared" si="373"/>
        <v>#DIV/0!</v>
      </c>
      <c r="BE174" s="12"/>
      <c r="BF174" s="12" t="e">
        <f t="shared" si="374"/>
        <v>#DIV/0!</v>
      </c>
      <c r="BG174" s="12" t="e">
        <f t="shared" si="375"/>
        <v>#DIV/0!</v>
      </c>
      <c r="BH174" s="12" t="e">
        <f t="shared" si="376"/>
        <v>#DIV/0!</v>
      </c>
      <c r="BI174" s="12" t="e">
        <f t="shared" si="377"/>
        <v>#DIV/0!</v>
      </c>
      <c r="BJ174" s="12"/>
      <c r="BK174" s="12" t="e">
        <f t="shared" si="378"/>
        <v>#DIV/0!</v>
      </c>
      <c r="BL174" s="12" t="e">
        <f t="shared" si="379"/>
        <v>#DIV/0!</v>
      </c>
      <c r="BM174" s="12" t="e">
        <f t="shared" si="380"/>
        <v>#DIV/0!</v>
      </c>
      <c r="BN174" s="12"/>
      <c r="BO174" s="12">
        <f t="shared" si="381"/>
        <v>0</v>
      </c>
      <c r="BP174" s="12">
        <f t="shared" si="382"/>
        <v>0</v>
      </c>
      <c r="BQ174" s="12">
        <f t="shared" si="383"/>
        <v>0</v>
      </c>
      <c r="BR174" s="12"/>
      <c r="BS174" s="12">
        <f t="shared" si="384"/>
        <v>0</v>
      </c>
      <c r="BT174" s="12">
        <f t="shared" si="385"/>
        <v>0</v>
      </c>
      <c r="BU174" s="12">
        <f t="shared" si="386"/>
        <v>0</v>
      </c>
      <c r="BV174" s="12">
        <f t="shared" si="387"/>
        <v>0</v>
      </c>
      <c r="BW174" s="12">
        <f t="shared" si="388"/>
        <v>0</v>
      </c>
      <c r="BX174" s="12"/>
      <c r="BY174" s="12">
        <v>400000000</v>
      </c>
      <c r="BZ174" s="12">
        <v>300000000</v>
      </c>
      <c r="CA174" s="12">
        <f>SUMIFS('[1]TIẾN ĐỘ %'!$M$6:$M$1034,'[1]TIẾN ĐỘ %'!$G$6:$G$1034,$A174,'[1]TIẾN ĐỘ %'!$F$6:$F$1034,$E174)</f>
        <v>250000000</v>
      </c>
      <c r="CB174" s="12">
        <f t="shared" si="389"/>
        <v>950000000</v>
      </c>
      <c r="CC174" s="12"/>
      <c r="CD174" s="12"/>
      <c r="CE174" s="12"/>
      <c r="CF174" s="12">
        <f t="shared" si="452"/>
        <v>0</v>
      </c>
      <c r="CG174" s="12">
        <f t="shared" si="453"/>
        <v>950000000</v>
      </c>
      <c r="CH174" s="12"/>
      <c r="CI174" s="12"/>
      <c r="CJ174" s="12"/>
      <c r="CK174" s="12">
        <f t="shared" si="454"/>
        <v>0</v>
      </c>
      <c r="CL174" s="12"/>
      <c r="CM174" s="12"/>
      <c r="CN174" s="12"/>
      <c r="CO174" s="12">
        <f t="shared" si="319"/>
        <v>0</v>
      </c>
      <c r="CP174" s="12">
        <f t="shared" si="320"/>
        <v>0</v>
      </c>
      <c r="CQ174" s="12"/>
      <c r="CR174" s="12">
        <v>162750000</v>
      </c>
      <c r="CS174" s="12">
        <v>0</v>
      </c>
      <c r="CT174" s="12">
        <v>400350000</v>
      </c>
      <c r="CU174" s="12">
        <v>121500000</v>
      </c>
      <c r="CV174" s="12">
        <v>0</v>
      </c>
      <c r="CW174" s="12">
        <v>121500000</v>
      </c>
      <c r="CX174" s="12">
        <v>121500000</v>
      </c>
      <c r="CY174" s="12">
        <f>SUMIFS('[1]DATA THÔ IN'!$P$4:$P$12031,'[1]DATA THÔ IN'!$H$4:$H$12031,$A174,'[1]DATA THÔ IN'!$AC$4:$AC$12031,$E174,'[1]DATA THÔ IN'!$AH$4:$AH$12031,"Tiến độ 1")</f>
        <v>100890000</v>
      </c>
      <c r="CZ174" s="12">
        <f>SUMIFS('[1]DATA THÔ IN'!$P$4:$P$12031,'[1]DATA THÔ IN'!$H$4:$H$12031,$A174,'[1]DATA THÔ IN'!$AC$4:$AC$12031,$E174,'[1]DATA THÔ IN'!$AH$4:$AH$12031,"Tiến độ 2")</f>
        <v>0</v>
      </c>
      <c r="DA174" s="12">
        <f>SUMIFS('[1]TIẾN ĐỘ %'!$N$6:$N$1034,'[1]TIẾN ĐỘ %'!$G$6:$G$1034,A174,'[1]TIẾN ĐỘ %'!$F$6:$F$1034,$E174)</f>
        <v>252480000</v>
      </c>
      <c r="DB174" s="12">
        <f t="shared" si="402"/>
        <v>774330000</v>
      </c>
      <c r="DC174" s="12"/>
      <c r="DD174" s="12"/>
      <c r="DE174" s="12"/>
      <c r="DF174" s="12"/>
      <c r="DG174" s="12"/>
      <c r="DH174" s="12"/>
      <c r="DI174" s="12"/>
      <c r="DJ174" s="12"/>
      <c r="DK174" s="12"/>
      <c r="DL174" s="12">
        <f t="shared" si="455"/>
        <v>0</v>
      </c>
      <c r="DM174" s="12">
        <f t="shared" si="456"/>
        <v>774330000</v>
      </c>
      <c r="DN174" s="12"/>
      <c r="DO174" s="12"/>
      <c r="DP174" s="13"/>
      <c r="DQ174" s="12"/>
      <c r="DR174" s="12"/>
      <c r="DS174" s="13"/>
      <c r="DT174" s="12"/>
      <c r="DU174" s="12"/>
      <c r="DV174" s="12"/>
      <c r="DW174" s="12">
        <f t="shared" si="457"/>
        <v>0</v>
      </c>
      <c r="DX174" s="12"/>
      <c r="DY174" s="12"/>
      <c r="DZ174" s="12"/>
      <c r="EA174" s="12"/>
      <c r="EB174" s="12"/>
      <c r="EC174" s="12"/>
      <c r="ED174" s="12"/>
      <c r="EE174" s="12"/>
      <c r="EF174" s="12"/>
      <c r="EG174" s="12">
        <f t="shared" si="321"/>
        <v>0</v>
      </c>
      <c r="EH174" s="12">
        <f t="shared" si="322"/>
        <v>0</v>
      </c>
      <c r="EI174" s="12"/>
      <c r="EJ174" s="15">
        <f t="shared" si="390"/>
        <v>0.40687499999999999</v>
      </c>
      <c r="EK174" s="15">
        <f t="shared" si="391"/>
        <v>0</v>
      </c>
      <c r="EL174" s="15">
        <f t="shared" si="392"/>
        <v>1.000875</v>
      </c>
      <c r="EM174" s="16">
        <f t="shared" si="422"/>
        <v>0.40500000000000003</v>
      </c>
      <c r="EN174" s="16">
        <f t="shared" si="423"/>
        <v>0</v>
      </c>
      <c r="EO174" s="16">
        <f t="shared" si="424"/>
        <v>0.40500000000000003</v>
      </c>
      <c r="EP174" s="16">
        <f t="shared" si="403"/>
        <v>0.40355999999999997</v>
      </c>
      <c r="EQ174" s="16">
        <f t="shared" si="404"/>
        <v>0</v>
      </c>
      <c r="ER174" s="16">
        <f t="shared" si="405"/>
        <v>1.0099199999999999</v>
      </c>
      <c r="ES174" s="16">
        <f t="shared" si="406"/>
        <v>0.81508421052631574</v>
      </c>
      <c r="ET174" s="16" t="e">
        <f t="shared" si="467"/>
        <v>#DIV/0!</v>
      </c>
      <c r="EU174" s="16" t="e">
        <f t="shared" si="468"/>
        <v>#DIV/0!</v>
      </c>
      <c r="EV174" s="16" t="e">
        <f t="shared" si="469"/>
        <v>#DIV/0!</v>
      </c>
      <c r="EW174" s="16" t="e">
        <f t="shared" si="469"/>
        <v>#DIV/0!</v>
      </c>
      <c r="EX174" s="16" t="e">
        <f t="shared" si="470"/>
        <v>#DIV/0!</v>
      </c>
      <c r="EY174" s="16" t="e">
        <f t="shared" si="471"/>
        <v>#DIV/0!</v>
      </c>
      <c r="EZ174" s="21" t="e">
        <f t="shared" si="472"/>
        <v>#DIV/0!</v>
      </c>
      <c r="FA174" s="16" t="e">
        <f t="shared" si="473"/>
        <v>#DIV/0!</v>
      </c>
      <c r="FB174" s="16" t="e">
        <f t="shared" si="474"/>
        <v>#DIV/0!</v>
      </c>
      <c r="FC174" s="16" t="e">
        <f t="shared" si="474"/>
        <v>#DIV/0!</v>
      </c>
      <c r="FD174" s="16">
        <f t="shared" si="474"/>
        <v>0.81508421052631574</v>
      </c>
      <c r="FE174" s="16" t="e">
        <f t="shared" si="474"/>
        <v>#DIV/0!</v>
      </c>
      <c r="FF174" s="16" t="e">
        <f t="shared" si="475"/>
        <v>#DIV/0!</v>
      </c>
      <c r="FG174" s="16" t="e">
        <f t="shared" si="476"/>
        <v>#DIV/0!</v>
      </c>
      <c r="FH174" s="16" t="e">
        <f t="shared" si="476"/>
        <v>#DIV/0!</v>
      </c>
      <c r="FI174" s="16" t="e">
        <f t="shared" si="477"/>
        <v>#DIV/0!</v>
      </c>
      <c r="FJ174" s="16" t="e">
        <f t="shared" si="478"/>
        <v>#DIV/0!</v>
      </c>
      <c r="FK174" s="16" t="e">
        <f t="shared" si="478"/>
        <v>#DIV/0!</v>
      </c>
      <c r="FL174" s="16" t="e">
        <f t="shared" si="479"/>
        <v>#DIV/0!</v>
      </c>
      <c r="FM174" s="16" t="e">
        <f t="shared" si="480"/>
        <v>#DIV/0!</v>
      </c>
      <c r="FN174" s="16" t="e">
        <f t="shared" si="480"/>
        <v>#DIV/0!</v>
      </c>
      <c r="FO174" s="16" t="e">
        <f t="shared" si="480"/>
        <v>#DIV/0!</v>
      </c>
      <c r="FP174" s="16" t="e">
        <f t="shared" si="481"/>
        <v>#DIV/0!</v>
      </c>
      <c r="FQ174" s="16" t="e">
        <f t="shared" si="482"/>
        <v>#DIV/0!</v>
      </c>
      <c r="FR174" s="17">
        <f t="shared" si="393"/>
        <v>0</v>
      </c>
      <c r="FS174" s="17">
        <f t="shared" si="394"/>
        <v>0</v>
      </c>
      <c r="FT174" s="17">
        <f t="shared" si="395"/>
        <v>0</v>
      </c>
      <c r="FU174" s="18">
        <f t="shared" si="396"/>
        <v>0</v>
      </c>
      <c r="FV174" s="18">
        <f t="shared" si="397"/>
        <v>0</v>
      </c>
      <c r="FW174" s="18">
        <f t="shared" si="398"/>
        <v>0</v>
      </c>
      <c r="FX174" s="18">
        <f t="shared" si="399"/>
        <v>0</v>
      </c>
      <c r="FY174" s="18">
        <f t="shared" si="400"/>
        <v>0</v>
      </c>
      <c r="FZ174" s="19"/>
      <c r="GA174" s="36" t="s">
        <v>1018</v>
      </c>
      <c r="GB174" s="36"/>
      <c r="GC174" s="37"/>
    </row>
    <row r="175" spans="1:185" hidden="1" x14ac:dyDescent="0.25">
      <c r="A175" s="8" t="s">
        <v>1337</v>
      </c>
      <c r="B175" s="8" t="s">
        <v>1098</v>
      </c>
      <c r="C175" s="9" t="s">
        <v>1099</v>
      </c>
      <c r="D175" s="10" t="s">
        <v>1001</v>
      </c>
      <c r="E175" s="9" t="s">
        <v>193</v>
      </c>
      <c r="F175" s="9" t="s">
        <v>1022</v>
      </c>
      <c r="G175" s="9" t="s">
        <v>998</v>
      </c>
      <c r="H175" s="11">
        <v>3.5000000000000003E-2</v>
      </c>
      <c r="I175" s="11"/>
      <c r="J175" s="11">
        <v>0.01</v>
      </c>
      <c r="K175" s="11">
        <v>0.01</v>
      </c>
      <c r="L175" s="11">
        <v>5.0000000000000001E-3</v>
      </c>
      <c r="M175" s="11">
        <v>5.0000000000000001E-3</v>
      </c>
      <c r="N175" s="11"/>
      <c r="O175" s="12">
        <f t="shared" si="352"/>
        <v>0</v>
      </c>
      <c r="P175" s="12">
        <f t="shared" si="451"/>
        <v>769587.5</v>
      </c>
      <c r="Q175" s="12">
        <f t="shared" si="353"/>
        <v>789756</v>
      </c>
      <c r="R175" s="12">
        <f t="shared" si="460"/>
        <v>1559343.5</v>
      </c>
      <c r="S175" s="12">
        <f t="shared" si="354"/>
        <v>0</v>
      </c>
      <c r="T175" s="12">
        <f t="shared" si="461"/>
        <v>973010</v>
      </c>
      <c r="U175" s="12">
        <f t="shared" si="355"/>
        <v>0</v>
      </c>
      <c r="V175" s="12">
        <f t="shared" si="462"/>
        <v>973010</v>
      </c>
      <c r="W175" s="12">
        <f t="shared" si="401"/>
        <v>1008300</v>
      </c>
      <c r="X175" s="12">
        <f t="shared" si="356"/>
        <v>0</v>
      </c>
      <c r="Y175" s="12">
        <f t="shared" si="463"/>
        <v>1899988.5</v>
      </c>
      <c r="Z175" s="12">
        <f t="shared" si="464"/>
        <v>129406.5</v>
      </c>
      <c r="AA175" s="12">
        <f t="shared" si="465"/>
        <v>2029395</v>
      </c>
      <c r="AB175" s="12">
        <f t="shared" si="466"/>
        <v>2280874</v>
      </c>
      <c r="AC175" s="12"/>
      <c r="AD175" s="12"/>
      <c r="AE175" s="12"/>
      <c r="AF175" s="12" t="e">
        <f t="shared" si="357"/>
        <v>#DIV/0!</v>
      </c>
      <c r="AG175" s="12" t="e">
        <f t="shared" si="358"/>
        <v>#DIV/0!</v>
      </c>
      <c r="AH175" s="12">
        <f t="shared" si="359"/>
        <v>0</v>
      </c>
      <c r="AI175" s="12"/>
      <c r="AJ175" s="12"/>
      <c r="AK175" s="12"/>
      <c r="AL175" s="12" t="e">
        <f t="shared" si="360"/>
        <v>#DIV/0!</v>
      </c>
      <c r="AM175" s="12" t="e">
        <f t="shared" si="361"/>
        <v>#DIV/0!</v>
      </c>
      <c r="AN175" s="12">
        <f t="shared" si="362"/>
        <v>0</v>
      </c>
      <c r="AO175" s="12"/>
      <c r="AP175" s="12"/>
      <c r="AQ175" s="12"/>
      <c r="AR175" s="12" t="e">
        <f t="shared" si="363"/>
        <v>#DIV/0!</v>
      </c>
      <c r="AS175" s="12" t="e">
        <f t="shared" si="364"/>
        <v>#DIV/0!</v>
      </c>
      <c r="AT175" s="12" t="e">
        <f t="shared" si="365"/>
        <v>#DIV/0!</v>
      </c>
      <c r="AU175" s="12" t="e">
        <f t="shared" si="366"/>
        <v>#DIV/0!</v>
      </c>
      <c r="AV175" s="12">
        <f t="shared" si="367"/>
        <v>2280874</v>
      </c>
      <c r="AW175" s="12"/>
      <c r="AX175" s="12" t="e">
        <f t="shared" si="368"/>
        <v>#DIV/0!</v>
      </c>
      <c r="AY175" s="12" t="e">
        <f t="shared" si="369"/>
        <v>#DIV/0!</v>
      </c>
      <c r="AZ175" s="12" t="e">
        <f t="shared" si="370"/>
        <v>#DIV/0!</v>
      </c>
      <c r="BA175" s="12"/>
      <c r="BB175" s="12" t="e">
        <f t="shared" si="371"/>
        <v>#DIV/0!</v>
      </c>
      <c r="BC175" s="12" t="e">
        <f t="shared" si="372"/>
        <v>#DIV/0!</v>
      </c>
      <c r="BD175" s="12" t="e">
        <f t="shared" si="373"/>
        <v>#DIV/0!</v>
      </c>
      <c r="BE175" s="12"/>
      <c r="BF175" s="12" t="e">
        <f t="shared" si="374"/>
        <v>#DIV/0!</v>
      </c>
      <c r="BG175" s="12" t="e">
        <f t="shared" si="375"/>
        <v>#DIV/0!</v>
      </c>
      <c r="BH175" s="12" t="e">
        <f t="shared" si="376"/>
        <v>#DIV/0!</v>
      </c>
      <c r="BI175" s="12" t="e">
        <f t="shared" si="377"/>
        <v>#DIV/0!</v>
      </c>
      <c r="BJ175" s="12"/>
      <c r="BK175" s="12" t="e">
        <f t="shared" si="378"/>
        <v>#DIV/0!</v>
      </c>
      <c r="BL175" s="12" t="e">
        <f t="shared" si="379"/>
        <v>#DIV/0!</v>
      </c>
      <c r="BM175" s="12" t="e">
        <f t="shared" si="380"/>
        <v>#DIV/0!</v>
      </c>
      <c r="BN175" s="12"/>
      <c r="BO175" s="12">
        <f t="shared" si="381"/>
        <v>0</v>
      </c>
      <c r="BP175" s="12">
        <f t="shared" si="382"/>
        <v>0</v>
      </c>
      <c r="BQ175" s="12">
        <f t="shared" si="383"/>
        <v>0</v>
      </c>
      <c r="BR175" s="12"/>
      <c r="BS175" s="12">
        <f t="shared" si="384"/>
        <v>0</v>
      </c>
      <c r="BT175" s="12">
        <f t="shared" si="385"/>
        <v>0</v>
      </c>
      <c r="BU175" s="12">
        <f t="shared" si="386"/>
        <v>0</v>
      </c>
      <c r="BV175" s="12">
        <f t="shared" si="387"/>
        <v>0</v>
      </c>
      <c r="BW175" s="12">
        <f t="shared" si="388"/>
        <v>0</v>
      </c>
      <c r="BX175" s="12"/>
      <c r="BY175" s="12">
        <v>160000000</v>
      </c>
      <c r="BZ175" s="12">
        <v>100000000</v>
      </c>
      <c r="CA175" s="12">
        <f>SUMIFS('[1]TIẾN ĐỘ %'!$M$6:$M$1034,'[1]TIẾN ĐỘ %'!$G$6:$G$1034,$A175,'[1]TIẾN ĐỘ %'!$F$6:$F$1034,$E175)</f>
        <v>210000000</v>
      </c>
      <c r="CB175" s="12">
        <f t="shared" si="389"/>
        <v>470000000</v>
      </c>
      <c r="CC175" s="12"/>
      <c r="CD175" s="12"/>
      <c r="CE175" s="12"/>
      <c r="CF175" s="12">
        <f t="shared" si="452"/>
        <v>0</v>
      </c>
      <c r="CG175" s="12">
        <f t="shared" si="453"/>
        <v>470000000</v>
      </c>
      <c r="CH175" s="12"/>
      <c r="CI175" s="12"/>
      <c r="CJ175" s="12"/>
      <c r="CK175" s="12">
        <f t="shared" si="454"/>
        <v>0</v>
      </c>
      <c r="CL175" s="12"/>
      <c r="CM175" s="12"/>
      <c r="CN175" s="12"/>
      <c r="CO175" s="12">
        <f t="shared" si="319"/>
        <v>0</v>
      </c>
      <c r="CP175" s="12">
        <f t="shared" si="320"/>
        <v>0</v>
      </c>
      <c r="CQ175" s="12"/>
      <c r="CR175" s="12">
        <v>79750000</v>
      </c>
      <c r="CS175" s="12">
        <v>81840000</v>
      </c>
      <c r="CT175" s="12">
        <v>161590000</v>
      </c>
      <c r="CU175" s="12">
        <v>100830000</v>
      </c>
      <c r="CV175" s="12">
        <v>0</v>
      </c>
      <c r="CW175" s="12">
        <v>100830000</v>
      </c>
      <c r="CX175" s="12">
        <v>100830000</v>
      </c>
      <c r="CY175" s="12">
        <f>SUMIFS('[1]DATA THÔ IN'!$P$4:$P$12031,'[1]DATA THÔ IN'!$H$4:$H$12031,$A175,'[1]DATA THÔ IN'!$AC$4:$AC$12031,$E175,'[1]DATA THÔ IN'!$AH$4:$AH$12031,"Tiến độ 1")</f>
        <v>196890000</v>
      </c>
      <c r="CZ175" s="12">
        <f>SUMIFS('[1]DATA THÔ IN'!$P$4:$P$12031,'[1]DATA THÔ IN'!$H$4:$H$12031,$A175,'[1]DATA THÔ IN'!$AC$4:$AC$12031,$E175,'[1]DATA THÔ IN'!$AH$4:$AH$12031,"Tiến độ 2")</f>
        <v>13410000</v>
      </c>
      <c r="DA175" s="12">
        <f>SUMIFS('[1]TIẾN ĐỘ %'!$N$6:$N$1034,'[1]TIẾN ĐỘ %'!$G$6:$G$1034,A175,'[1]TIẾN ĐỘ %'!$F$6:$F$1034,$E175)</f>
        <v>210300000</v>
      </c>
      <c r="DB175" s="12">
        <f t="shared" si="402"/>
        <v>472720000</v>
      </c>
      <c r="DC175" s="12"/>
      <c r="DD175" s="12"/>
      <c r="DE175" s="12"/>
      <c r="DF175" s="12"/>
      <c r="DG175" s="12"/>
      <c r="DH175" s="12"/>
      <c r="DI175" s="12"/>
      <c r="DJ175" s="12"/>
      <c r="DK175" s="12"/>
      <c r="DL175" s="12">
        <f t="shared" si="455"/>
        <v>0</v>
      </c>
      <c r="DM175" s="12">
        <f t="shared" si="456"/>
        <v>472720000</v>
      </c>
      <c r="DN175" s="12"/>
      <c r="DO175" s="12"/>
      <c r="DP175" s="13"/>
      <c r="DQ175" s="12"/>
      <c r="DR175" s="12"/>
      <c r="DS175" s="13"/>
      <c r="DT175" s="12"/>
      <c r="DU175" s="12"/>
      <c r="DV175" s="12"/>
      <c r="DW175" s="12">
        <f t="shared" si="457"/>
        <v>0</v>
      </c>
      <c r="DX175" s="12"/>
      <c r="DY175" s="12"/>
      <c r="DZ175" s="12"/>
      <c r="EA175" s="12"/>
      <c r="EB175" s="12"/>
      <c r="EC175" s="12"/>
      <c r="ED175" s="12"/>
      <c r="EE175" s="12"/>
      <c r="EF175" s="12"/>
      <c r="EG175" s="12">
        <f t="shared" si="321"/>
        <v>0</v>
      </c>
      <c r="EH175" s="12">
        <f t="shared" si="322"/>
        <v>0</v>
      </c>
      <c r="EI175" s="12"/>
      <c r="EJ175" s="15">
        <f t="shared" si="390"/>
        <v>0.49843749999999998</v>
      </c>
      <c r="EK175" s="15">
        <f t="shared" si="391"/>
        <v>0.51149999999999995</v>
      </c>
      <c r="EL175" s="15">
        <f t="shared" si="392"/>
        <v>1.0099374999999999</v>
      </c>
      <c r="EM175" s="16">
        <f t="shared" si="422"/>
        <v>1.0083</v>
      </c>
      <c r="EN175" s="16">
        <f t="shared" si="423"/>
        <v>0</v>
      </c>
      <c r="EO175" s="16">
        <f t="shared" si="424"/>
        <v>1.0083</v>
      </c>
      <c r="EP175" s="16">
        <f t="shared" si="403"/>
        <v>0.93757142857142861</v>
      </c>
      <c r="EQ175" s="16">
        <f t="shared" si="404"/>
        <v>6.3857142857142862E-2</v>
      </c>
      <c r="ER175" s="16">
        <f t="shared" si="405"/>
        <v>1.0014285714285713</v>
      </c>
      <c r="ES175" s="16">
        <f t="shared" si="406"/>
        <v>1.0057872340425531</v>
      </c>
      <c r="ET175" s="16" t="e">
        <f t="shared" si="467"/>
        <v>#DIV/0!</v>
      </c>
      <c r="EU175" s="16" t="e">
        <f t="shared" si="468"/>
        <v>#DIV/0!</v>
      </c>
      <c r="EV175" s="16" t="e">
        <f t="shared" si="469"/>
        <v>#DIV/0!</v>
      </c>
      <c r="EW175" s="16" t="e">
        <f t="shared" si="469"/>
        <v>#DIV/0!</v>
      </c>
      <c r="EX175" s="16" t="e">
        <f t="shared" si="470"/>
        <v>#DIV/0!</v>
      </c>
      <c r="EY175" s="16" t="e">
        <f t="shared" si="471"/>
        <v>#DIV/0!</v>
      </c>
      <c r="EZ175" s="16" t="e">
        <f t="shared" si="472"/>
        <v>#DIV/0!</v>
      </c>
      <c r="FA175" s="16" t="e">
        <f t="shared" si="473"/>
        <v>#DIV/0!</v>
      </c>
      <c r="FB175" s="16" t="e">
        <f t="shared" si="474"/>
        <v>#DIV/0!</v>
      </c>
      <c r="FC175" s="16" t="e">
        <f t="shared" si="474"/>
        <v>#DIV/0!</v>
      </c>
      <c r="FD175" s="16">
        <f t="shared" si="474"/>
        <v>1.0057872340425531</v>
      </c>
      <c r="FE175" s="16" t="e">
        <f t="shared" si="474"/>
        <v>#DIV/0!</v>
      </c>
      <c r="FF175" s="16" t="e">
        <f t="shared" si="475"/>
        <v>#DIV/0!</v>
      </c>
      <c r="FG175" s="16" t="e">
        <f t="shared" si="476"/>
        <v>#DIV/0!</v>
      </c>
      <c r="FH175" s="16" t="e">
        <f t="shared" si="476"/>
        <v>#DIV/0!</v>
      </c>
      <c r="FI175" s="16" t="e">
        <f t="shared" si="477"/>
        <v>#DIV/0!</v>
      </c>
      <c r="FJ175" s="16" t="e">
        <f t="shared" si="478"/>
        <v>#DIV/0!</v>
      </c>
      <c r="FK175" s="16" t="e">
        <f t="shared" si="478"/>
        <v>#DIV/0!</v>
      </c>
      <c r="FL175" s="16" t="e">
        <f t="shared" si="479"/>
        <v>#DIV/0!</v>
      </c>
      <c r="FM175" s="16" t="e">
        <f t="shared" si="480"/>
        <v>#DIV/0!</v>
      </c>
      <c r="FN175" s="16" t="e">
        <f t="shared" si="480"/>
        <v>#DIV/0!</v>
      </c>
      <c r="FO175" s="16" t="e">
        <f t="shared" si="480"/>
        <v>#DIV/0!</v>
      </c>
      <c r="FP175" s="16" t="e">
        <f t="shared" si="481"/>
        <v>#DIV/0!</v>
      </c>
      <c r="FQ175" s="16" t="e">
        <f t="shared" si="482"/>
        <v>#DIV/0!</v>
      </c>
      <c r="FR175" s="17">
        <f t="shared" si="393"/>
        <v>0</v>
      </c>
      <c r="FS175" s="17">
        <f t="shared" si="394"/>
        <v>0</v>
      </c>
      <c r="FT175" s="17">
        <f t="shared" si="395"/>
        <v>0</v>
      </c>
      <c r="FU175" s="18">
        <f t="shared" si="396"/>
        <v>0</v>
      </c>
      <c r="FV175" s="18">
        <f t="shared" si="397"/>
        <v>0</v>
      </c>
      <c r="FW175" s="18">
        <f t="shared" si="398"/>
        <v>0</v>
      </c>
      <c r="FX175" s="18">
        <f t="shared" si="399"/>
        <v>0</v>
      </c>
      <c r="FY175" s="18">
        <f t="shared" si="400"/>
        <v>0</v>
      </c>
      <c r="FZ175" s="19"/>
      <c r="GA175" s="36" t="s">
        <v>1001</v>
      </c>
      <c r="GB175" s="36"/>
      <c r="GC175" s="37"/>
    </row>
    <row r="176" spans="1:185" hidden="1" x14ac:dyDescent="0.25">
      <c r="A176" s="8" t="s">
        <v>1338</v>
      </c>
      <c r="B176" s="8" t="s">
        <v>1100</v>
      </c>
      <c r="C176" s="9" t="s">
        <v>1101</v>
      </c>
      <c r="D176" s="10" t="s">
        <v>1018</v>
      </c>
      <c r="E176" s="9" t="s">
        <v>193</v>
      </c>
      <c r="F176" s="9" t="s">
        <v>1025</v>
      </c>
      <c r="G176" s="9" t="s">
        <v>998</v>
      </c>
      <c r="H176" s="11">
        <v>3.5000000000000003E-2</v>
      </c>
      <c r="I176" s="11"/>
      <c r="J176" s="11">
        <v>0.01</v>
      </c>
      <c r="K176" s="11">
        <v>0.01</v>
      </c>
      <c r="L176" s="11">
        <v>5.0000000000000001E-3</v>
      </c>
      <c r="M176" s="11">
        <v>5.0000000000000001E-3</v>
      </c>
      <c r="N176" s="11"/>
      <c r="O176" s="12">
        <f t="shared" si="352"/>
        <v>0</v>
      </c>
      <c r="P176" s="12">
        <f t="shared" si="451"/>
        <v>0</v>
      </c>
      <c r="Q176" s="12">
        <f t="shared" si="353"/>
        <v>0</v>
      </c>
      <c r="R176" s="12">
        <f t="shared" si="460"/>
        <v>0</v>
      </c>
      <c r="S176" s="12">
        <f t="shared" si="354"/>
        <v>0</v>
      </c>
      <c r="T176" s="12">
        <f t="shared" si="461"/>
        <v>0</v>
      </c>
      <c r="U176" s="12">
        <f t="shared" si="355"/>
        <v>0</v>
      </c>
      <c r="V176" s="12">
        <f t="shared" si="462"/>
        <v>0</v>
      </c>
      <c r="W176" s="12">
        <f t="shared" si="401"/>
        <v>0</v>
      </c>
      <c r="X176" s="12">
        <f t="shared" si="356"/>
        <v>0</v>
      </c>
      <c r="Y176" s="12">
        <f t="shared" si="463"/>
        <v>0</v>
      </c>
      <c r="Z176" s="12">
        <f t="shared" si="464"/>
        <v>0</v>
      </c>
      <c r="AA176" s="12">
        <f t="shared" si="465"/>
        <v>0</v>
      </c>
      <c r="AB176" s="12">
        <f t="shared" si="466"/>
        <v>0</v>
      </c>
      <c r="AC176" s="12"/>
      <c r="AD176" s="12"/>
      <c r="AE176" s="12"/>
      <c r="AF176" s="12" t="e">
        <f t="shared" si="357"/>
        <v>#DIV/0!</v>
      </c>
      <c r="AG176" s="12" t="e">
        <f t="shared" si="358"/>
        <v>#DIV/0!</v>
      </c>
      <c r="AH176" s="12">
        <f t="shared" si="359"/>
        <v>0</v>
      </c>
      <c r="AI176" s="12"/>
      <c r="AJ176" s="12"/>
      <c r="AK176" s="12"/>
      <c r="AL176" s="12" t="e">
        <f t="shared" si="360"/>
        <v>#DIV/0!</v>
      </c>
      <c r="AM176" s="12" t="e">
        <f t="shared" si="361"/>
        <v>#DIV/0!</v>
      </c>
      <c r="AN176" s="12">
        <f t="shared" si="362"/>
        <v>0</v>
      </c>
      <c r="AO176" s="12"/>
      <c r="AP176" s="12"/>
      <c r="AQ176" s="12"/>
      <c r="AR176" s="12" t="e">
        <f t="shared" si="363"/>
        <v>#DIV/0!</v>
      </c>
      <c r="AS176" s="12" t="e">
        <f t="shared" si="364"/>
        <v>#DIV/0!</v>
      </c>
      <c r="AT176" s="12" t="e">
        <f t="shared" si="365"/>
        <v>#DIV/0!</v>
      </c>
      <c r="AU176" s="12" t="e">
        <f t="shared" si="366"/>
        <v>#DIV/0!</v>
      </c>
      <c r="AV176" s="12" t="e">
        <f t="shared" si="367"/>
        <v>#DIV/0!</v>
      </c>
      <c r="AW176" s="12"/>
      <c r="AX176" s="12" t="e">
        <f t="shared" si="368"/>
        <v>#DIV/0!</v>
      </c>
      <c r="AY176" s="12" t="e">
        <f t="shared" si="369"/>
        <v>#DIV/0!</v>
      </c>
      <c r="AZ176" s="12" t="e">
        <f t="shared" si="370"/>
        <v>#DIV/0!</v>
      </c>
      <c r="BA176" s="12"/>
      <c r="BB176" s="12" t="e">
        <f t="shared" si="371"/>
        <v>#DIV/0!</v>
      </c>
      <c r="BC176" s="12" t="e">
        <f t="shared" si="372"/>
        <v>#DIV/0!</v>
      </c>
      <c r="BD176" s="12" t="e">
        <f t="shared" si="373"/>
        <v>#DIV/0!</v>
      </c>
      <c r="BE176" s="12"/>
      <c r="BF176" s="12" t="e">
        <f t="shared" si="374"/>
        <v>#DIV/0!</v>
      </c>
      <c r="BG176" s="12" t="e">
        <f t="shared" si="375"/>
        <v>#DIV/0!</v>
      </c>
      <c r="BH176" s="12" t="e">
        <f t="shared" si="376"/>
        <v>#DIV/0!</v>
      </c>
      <c r="BI176" s="12" t="e">
        <f t="shared" si="377"/>
        <v>#DIV/0!</v>
      </c>
      <c r="BJ176" s="12"/>
      <c r="BK176" s="12" t="e">
        <f t="shared" si="378"/>
        <v>#DIV/0!</v>
      </c>
      <c r="BL176" s="12" t="e">
        <f t="shared" si="379"/>
        <v>#DIV/0!</v>
      </c>
      <c r="BM176" s="12" t="e">
        <f t="shared" si="380"/>
        <v>#DIV/0!</v>
      </c>
      <c r="BN176" s="12"/>
      <c r="BO176" s="12">
        <f t="shared" si="381"/>
        <v>0</v>
      </c>
      <c r="BP176" s="12">
        <f t="shared" si="382"/>
        <v>0</v>
      </c>
      <c r="BQ176" s="12">
        <f t="shared" si="383"/>
        <v>0</v>
      </c>
      <c r="BR176" s="12"/>
      <c r="BS176" s="12">
        <f t="shared" si="384"/>
        <v>0</v>
      </c>
      <c r="BT176" s="12">
        <f t="shared" si="385"/>
        <v>0</v>
      </c>
      <c r="BU176" s="12">
        <f t="shared" si="386"/>
        <v>0</v>
      </c>
      <c r="BV176" s="12">
        <f t="shared" si="387"/>
        <v>0</v>
      </c>
      <c r="BW176" s="12">
        <f t="shared" si="388"/>
        <v>0</v>
      </c>
      <c r="BX176" s="12"/>
      <c r="BY176" s="12">
        <v>0</v>
      </c>
      <c r="BZ176" s="12">
        <v>0</v>
      </c>
      <c r="CA176" s="12">
        <f>SUMIFS('[1]TIẾN ĐỘ %'!$M$6:$M$1034,'[1]TIẾN ĐỘ %'!$G$6:$G$1034,$A176,'[1]TIẾN ĐỘ %'!$F$6:$F$1034,$E176)</f>
        <v>0</v>
      </c>
      <c r="CB176" s="12">
        <f t="shared" si="389"/>
        <v>0</v>
      </c>
      <c r="CC176" s="12"/>
      <c r="CD176" s="12"/>
      <c r="CE176" s="12"/>
      <c r="CF176" s="12">
        <f t="shared" si="452"/>
        <v>0</v>
      </c>
      <c r="CG176" s="12">
        <f t="shared" si="453"/>
        <v>0</v>
      </c>
      <c r="CH176" s="12"/>
      <c r="CI176" s="12"/>
      <c r="CJ176" s="12"/>
      <c r="CK176" s="12">
        <f t="shared" si="454"/>
        <v>0</v>
      </c>
      <c r="CL176" s="12"/>
      <c r="CM176" s="12"/>
      <c r="CN176" s="12"/>
      <c r="CO176" s="12">
        <f t="shared" si="319"/>
        <v>0</v>
      </c>
      <c r="CP176" s="12">
        <f t="shared" si="320"/>
        <v>0</v>
      </c>
      <c r="CQ176" s="12"/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f>SUMIFS('[1]DATA THÔ IN'!$P$4:$P$12031,'[1]DATA THÔ IN'!$H$4:$H$12031,$A176,'[1]DATA THÔ IN'!$AC$4:$AC$12031,$E176,'[1]DATA THÔ IN'!$AH$4:$AH$12031,"Tiến độ 1")</f>
        <v>0</v>
      </c>
      <c r="CZ176" s="12">
        <f>SUMIFS('[1]DATA THÔ IN'!$P$4:$P$12031,'[1]DATA THÔ IN'!$H$4:$H$12031,$A176,'[1]DATA THÔ IN'!$AC$4:$AC$12031,$E176,'[1]DATA THÔ IN'!$AH$4:$AH$12031,"Tiến độ 2")</f>
        <v>0</v>
      </c>
      <c r="DA176" s="12">
        <f>SUMIFS('[1]TIẾN ĐỘ %'!$N$6:$N$1034,'[1]TIẾN ĐỘ %'!$G$6:$G$1034,A176,'[1]TIẾN ĐỘ %'!$F$6:$F$1034,$E176)</f>
        <v>0</v>
      </c>
      <c r="DB176" s="12">
        <f t="shared" si="402"/>
        <v>0</v>
      </c>
      <c r="DC176" s="12"/>
      <c r="DD176" s="12"/>
      <c r="DE176" s="12"/>
      <c r="DF176" s="12"/>
      <c r="DG176" s="12"/>
      <c r="DH176" s="12"/>
      <c r="DI176" s="12"/>
      <c r="DJ176" s="12"/>
      <c r="DK176" s="12"/>
      <c r="DL176" s="12">
        <f t="shared" si="455"/>
        <v>0</v>
      </c>
      <c r="DM176" s="12">
        <f t="shared" si="456"/>
        <v>0</v>
      </c>
      <c r="DN176" s="12"/>
      <c r="DO176" s="12"/>
      <c r="DP176" s="13"/>
      <c r="DQ176" s="12"/>
      <c r="DR176" s="12"/>
      <c r="DS176" s="13"/>
      <c r="DT176" s="12"/>
      <c r="DU176" s="12"/>
      <c r="DV176" s="12"/>
      <c r="DW176" s="12">
        <f t="shared" si="457"/>
        <v>0</v>
      </c>
      <c r="DX176" s="12"/>
      <c r="DY176" s="12"/>
      <c r="DZ176" s="12"/>
      <c r="EA176" s="12"/>
      <c r="EB176" s="12"/>
      <c r="EC176" s="12"/>
      <c r="ED176" s="12"/>
      <c r="EE176" s="12"/>
      <c r="EF176" s="12"/>
      <c r="EG176" s="12">
        <f t="shared" si="321"/>
        <v>0</v>
      </c>
      <c r="EH176" s="12">
        <f t="shared" si="322"/>
        <v>0</v>
      </c>
      <c r="EI176" s="12"/>
      <c r="EJ176" s="15">
        <f t="shared" si="390"/>
        <v>0</v>
      </c>
      <c r="EK176" s="15">
        <f t="shared" si="391"/>
        <v>0</v>
      </c>
      <c r="EL176" s="15">
        <f t="shared" si="392"/>
        <v>0</v>
      </c>
      <c r="EM176" s="16">
        <f t="shared" si="422"/>
        <v>0</v>
      </c>
      <c r="EN176" s="16">
        <f t="shared" si="423"/>
        <v>0</v>
      </c>
      <c r="EO176" s="16">
        <f t="shared" si="424"/>
        <v>0</v>
      </c>
      <c r="EP176" s="16">
        <f t="shared" si="403"/>
        <v>0</v>
      </c>
      <c r="EQ176" s="16">
        <f t="shared" si="404"/>
        <v>0</v>
      </c>
      <c r="ER176" s="16">
        <f t="shared" si="405"/>
        <v>0</v>
      </c>
      <c r="ES176" s="16">
        <f t="shared" si="406"/>
        <v>0</v>
      </c>
      <c r="ET176" s="16" t="e">
        <f t="shared" si="467"/>
        <v>#DIV/0!</v>
      </c>
      <c r="EU176" s="16" t="e">
        <f t="shared" si="468"/>
        <v>#DIV/0!</v>
      </c>
      <c r="EV176" s="16" t="e">
        <f t="shared" si="469"/>
        <v>#DIV/0!</v>
      </c>
      <c r="EW176" s="16" t="e">
        <f t="shared" si="469"/>
        <v>#DIV/0!</v>
      </c>
      <c r="EX176" s="16" t="e">
        <f t="shared" si="470"/>
        <v>#DIV/0!</v>
      </c>
      <c r="EY176" s="16" t="e">
        <f t="shared" si="471"/>
        <v>#DIV/0!</v>
      </c>
      <c r="EZ176" s="16" t="e">
        <f t="shared" si="472"/>
        <v>#DIV/0!</v>
      </c>
      <c r="FA176" s="16" t="e">
        <f t="shared" si="473"/>
        <v>#DIV/0!</v>
      </c>
      <c r="FB176" s="16" t="e">
        <f t="shared" si="474"/>
        <v>#DIV/0!</v>
      </c>
      <c r="FC176" s="16" t="e">
        <f t="shared" si="474"/>
        <v>#DIV/0!</v>
      </c>
      <c r="FD176" s="16" t="e">
        <f t="shared" si="474"/>
        <v>#DIV/0!</v>
      </c>
      <c r="FE176" s="16" t="e">
        <f t="shared" si="474"/>
        <v>#DIV/0!</v>
      </c>
      <c r="FF176" s="16" t="e">
        <f t="shared" si="475"/>
        <v>#DIV/0!</v>
      </c>
      <c r="FG176" s="16" t="e">
        <f t="shared" si="476"/>
        <v>#DIV/0!</v>
      </c>
      <c r="FH176" s="16" t="e">
        <f t="shared" si="476"/>
        <v>#DIV/0!</v>
      </c>
      <c r="FI176" s="16" t="e">
        <f t="shared" si="477"/>
        <v>#DIV/0!</v>
      </c>
      <c r="FJ176" s="16" t="e">
        <f t="shared" si="478"/>
        <v>#DIV/0!</v>
      </c>
      <c r="FK176" s="16" t="e">
        <f t="shared" si="478"/>
        <v>#DIV/0!</v>
      </c>
      <c r="FL176" s="16" t="e">
        <f t="shared" si="479"/>
        <v>#DIV/0!</v>
      </c>
      <c r="FM176" s="16" t="e">
        <f t="shared" si="480"/>
        <v>#DIV/0!</v>
      </c>
      <c r="FN176" s="16" t="e">
        <f t="shared" si="480"/>
        <v>#DIV/0!</v>
      </c>
      <c r="FO176" s="16" t="e">
        <f t="shared" si="480"/>
        <v>#DIV/0!</v>
      </c>
      <c r="FP176" s="16" t="e">
        <f t="shared" si="481"/>
        <v>#DIV/0!</v>
      </c>
      <c r="FQ176" s="16" t="e">
        <f t="shared" si="482"/>
        <v>#DIV/0!</v>
      </c>
      <c r="FR176" s="17">
        <f t="shared" si="393"/>
        <v>0</v>
      </c>
      <c r="FS176" s="17">
        <f t="shared" si="394"/>
        <v>0</v>
      </c>
      <c r="FT176" s="17">
        <f t="shared" si="395"/>
        <v>0</v>
      </c>
      <c r="FU176" s="18">
        <f t="shared" si="396"/>
        <v>0</v>
      </c>
      <c r="FV176" s="18">
        <f t="shared" si="397"/>
        <v>0</v>
      </c>
      <c r="FW176" s="18">
        <f t="shared" si="398"/>
        <v>0</v>
      </c>
      <c r="FX176" s="18">
        <f t="shared" si="399"/>
        <v>0</v>
      </c>
      <c r="FY176" s="18">
        <f t="shared" si="400"/>
        <v>0</v>
      </c>
      <c r="FZ176" s="19"/>
      <c r="GA176" s="36" t="e">
        <v>#N/A</v>
      </c>
      <c r="GB176" s="36"/>
      <c r="GC176" s="37"/>
    </row>
    <row r="177" spans="1:185" hidden="1" x14ac:dyDescent="0.25">
      <c r="A177" s="8" t="s">
        <v>1339</v>
      </c>
      <c r="B177" s="8" t="s">
        <v>1102</v>
      </c>
      <c r="C177" s="9" t="s">
        <v>1103</v>
      </c>
      <c r="D177" s="10" t="s">
        <v>996</v>
      </c>
      <c r="E177" s="9" t="s">
        <v>193</v>
      </c>
      <c r="F177" s="9" t="s">
        <v>1012</v>
      </c>
      <c r="G177" s="9" t="s">
        <v>998</v>
      </c>
      <c r="H177" s="11">
        <v>3.5000000000000003E-2</v>
      </c>
      <c r="I177" s="11"/>
      <c r="J177" s="11">
        <v>0.01</v>
      </c>
      <c r="K177" s="11">
        <v>0.01</v>
      </c>
      <c r="L177" s="11">
        <v>5.0000000000000001E-3</v>
      </c>
      <c r="M177" s="11">
        <v>5.0000000000000001E-3</v>
      </c>
      <c r="N177" s="11"/>
      <c r="O177" s="12">
        <f t="shared" si="352"/>
        <v>0</v>
      </c>
      <c r="P177" s="12">
        <f t="shared" si="451"/>
        <v>627636</v>
      </c>
      <c r="Q177" s="12">
        <f t="shared" si="353"/>
        <v>0</v>
      </c>
      <c r="R177" s="12">
        <f t="shared" si="460"/>
        <v>0</v>
      </c>
      <c r="S177" s="12">
        <f t="shared" si="354"/>
        <v>0</v>
      </c>
      <c r="T177" s="12">
        <f t="shared" si="461"/>
        <v>882107</v>
      </c>
      <c r="U177" s="12">
        <f t="shared" si="355"/>
        <v>216450</v>
      </c>
      <c r="V177" s="12">
        <f t="shared" si="462"/>
        <v>1098556</v>
      </c>
      <c r="W177" s="12">
        <f t="shared" si="401"/>
        <v>914100</v>
      </c>
      <c r="X177" s="12">
        <f t="shared" si="356"/>
        <v>0</v>
      </c>
      <c r="Y177" s="12">
        <f t="shared" si="463"/>
        <v>630627.5</v>
      </c>
      <c r="Z177" s="12">
        <f t="shared" si="464"/>
        <v>0</v>
      </c>
      <c r="AA177" s="12">
        <f t="shared" si="465"/>
        <v>0</v>
      </c>
      <c r="AB177" s="12">
        <f t="shared" si="466"/>
        <v>0</v>
      </c>
      <c r="AC177" s="12"/>
      <c r="AD177" s="12"/>
      <c r="AE177" s="12"/>
      <c r="AF177" s="12" t="e">
        <f t="shared" si="357"/>
        <v>#DIV/0!</v>
      </c>
      <c r="AG177" s="12" t="e">
        <f t="shared" si="358"/>
        <v>#DIV/0!</v>
      </c>
      <c r="AH177" s="12">
        <f t="shared" si="359"/>
        <v>0</v>
      </c>
      <c r="AI177" s="12"/>
      <c r="AJ177" s="12"/>
      <c r="AK177" s="12"/>
      <c r="AL177" s="12" t="e">
        <f t="shared" si="360"/>
        <v>#DIV/0!</v>
      </c>
      <c r="AM177" s="12" t="e">
        <f t="shared" si="361"/>
        <v>#DIV/0!</v>
      </c>
      <c r="AN177" s="12">
        <f t="shared" si="362"/>
        <v>0</v>
      </c>
      <c r="AO177" s="12"/>
      <c r="AP177" s="12"/>
      <c r="AQ177" s="12"/>
      <c r="AR177" s="12" t="e">
        <f t="shared" si="363"/>
        <v>#DIV/0!</v>
      </c>
      <c r="AS177" s="12" t="e">
        <f t="shared" si="364"/>
        <v>#DIV/0!</v>
      </c>
      <c r="AT177" s="12" t="e">
        <f t="shared" si="365"/>
        <v>#DIV/0!</v>
      </c>
      <c r="AU177" s="12" t="e">
        <f t="shared" si="366"/>
        <v>#DIV/0!</v>
      </c>
      <c r="AV177" s="12">
        <f t="shared" si="367"/>
        <v>0</v>
      </c>
      <c r="AW177" s="12"/>
      <c r="AX177" s="12" t="e">
        <f t="shared" si="368"/>
        <v>#DIV/0!</v>
      </c>
      <c r="AY177" s="12" t="e">
        <f t="shared" si="369"/>
        <v>#DIV/0!</v>
      </c>
      <c r="AZ177" s="12" t="e">
        <f t="shared" si="370"/>
        <v>#DIV/0!</v>
      </c>
      <c r="BA177" s="12"/>
      <c r="BB177" s="12" t="e">
        <f t="shared" si="371"/>
        <v>#DIV/0!</v>
      </c>
      <c r="BC177" s="12" t="e">
        <f t="shared" si="372"/>
        <v>#DIV/0!</v>
      </c>
      <c r="BD177" s="12" t="e">
        <f t="shared" si="373"/>
        <v>#DIV/0!</v>
      </c>
      <c r="BE177" s="12"/>
      <c r="BF177" s="12" t="e">
        <f t="shared" si="374"/>
        <v>#DIV/0!</v>
      </c>
      <c r="BG177" s="12" t="e">
        <f t="shared" si="375"/>
        <v>#DIV/0!</v>
      </c>
      <c r="BH177" s="12" t="e">
        <f t="shared" si="376"/>
        <v>#DIV/0!</v>
      </c>
      <c r="BI177" s="12" t="e">
        <f t="shared" si="377"/>
        <v>#DIV/0!</v>
      </c>
      <c r="BJ177" s="12"/>
      <c r="BK177" s="12" t="e">
        <f t="shared" si="378"/>
        <v>#DIV/0!</v>
      </c>
      <c r="BL177" s="12" t="e">
        <f t="shared" si="379"/>
        <v>#DIV/0!</v>
      </c>
      <c r="BM177" s="12" t="e">
        <f t="shared" si="380"/>
        <v>#DIV/0!</v>
      </c>
      <c r="BN177" s="12"/>
      <c r="BO177" s="12">
        <f t="shared" si="381"/>
        <v>0</v>
      </c>
      <c r="BP177" s="12">
        <f t="shared" si="382"/>
        <v>0</v>
      </c>
      <c r="BQ177" s="12">
        <f t="shared" si="383"/>
        <v>0</v>
      </c>
      <c r="BR177" s="12"/>
      <c r="BS177" s="12">
        <f t="shared" si="384"/>
        <v>0</v>
      </c>
      <c r="BT177" s="12">
        <f t="shared" si="385"/>
        <v>0</v>
      </c>
      <c r="BU177" s="12">
        <f t="shared" si="386"/>
        <v>0</v>
      </c>
      <c r="BV177" s="12">
        <f t="shared" si="387"/>
        <v>0</v>
      </c>
      <c r="BW177" s="12">
        <f t="shared" si="388"/>
        <v>0</v>
      </c>
      <c r="BX177" s="12"/>
      <c r="BY177" s="12">
        <v>160000000</v>
      </c>
      <c r="BZ177" s="12">
        <v>90000000</v>
      </c>
      <c r="CA177" s="12">
        <f>SUMIFS('[1]TIẾN ĐỘ %'!$M$6:$M$1034,'[1]TIẾN ĐỘ %'!$G$6:$G$1034,$A177,'[1]TIẾN ĐỘ %'!$F$6:$F$1034,$E177)</f>
        <v>155000000</v>
      </c>
      <c r="CB177" s="12">
        <f t="shared" si="389"/>
        <v>405000000</v>
      </c>
      <c r="CC177" s="12"/>
      <c r="CD177" s="12"/>
      <c r="CE177" s="12"/>
      <c r="CF177" s="12">
        <f t="shared" si="452"/>
        <v>0</v>
      </c>
      <c r="CG177" s="12">
        <f t="shared" si="453"/>
        <v>405000000</v>
      </c>
      <c r="CH177" s="12"/>
      <c r="CI177" s="12"/>
      <c r="CJ177" s="12"/>
      <c r="CK177" s="12">
        <f t="shared" si="454"/>
        <v>0</v>
      </c>
      <c r="CL177" s="12"/>
      <c r="CM177" s="12"/>
      <c r="CN177" s="12"/>
      <c r="CO177" s="12">
        <f t="shared" si="319"/>
        <v>0</v>
      </c>
      <c r="CP177" s="12">
        <f t="shared" si="320"/>
        <v>0</v>
      </c>
      <c r="CQ177" s="12"/>
      <c r="CR177" s="12">
        <v>65040000</v>
      </c>
      <c r="CS177" s="12">
        <v>0</v>
      </c>
      <c r="CT177" s="12">
        <v>110710000</v>
      </c>
      <c r="CU177" s="12">
        <v>91410000</v>
      </c>
      <c r="CV177" s="12">
        <v>22430000</v>
      </c>
      <c r="CW177" s="12">
        <v>91410000</v>
      </c>
      <c r="CX177" s="12">
        <v>113840000</v>
      </c>
      <c r="CY177" s="12">
        <f>SUMIFS('[1]DATA THÔ IN'!$P$4:$P$12031,'[1]DATA THÔ IN'!$H$4:$H$12031,$A177,'[1]DATA THÔ IN'!$AC$4:$AC$12031,$E177,'[1]DATA THÔ IN'!$AH$4:$AH$12031,"Tiến độ 1")</f>
        <v>65350000</v>
      </c>
      <c r="CZ177" s="12">
        <f>SUMIFS('[1]DATA THÔ IN'!$P$4:$P$12031,'[1]DATA THÔ IN'!$H$4:$H$12031,$A177,'[1]DATA THÔ IN'!$AC$4:$AC$12031,$E177,'[1]DATA THÔ IN'!$AH$4:$AH$12031,"Tiến độ 2")</f>
        <v>0</v>
      </c>
      <c r="DA177" s="12">
        <f>SUMIFS('[1]TIẾN ĐỘ %'!$N$6:$N$1034,'[1]TIẾN ĐỘ %'!$G$6:$G$1034,A177,'[1]TIẾN ĐỘ %'!$F$6:$F$1034,$E177)</f>
        <v>65350000</v>
      </c>
      <c r="DB177" s="12">
        <f t="shared" si="402"/>
        <v>289900000</v>
      </c>
      <c r="DC177" s="12"/>
      <c r="DD177" s="12"/>
      <c r="DE177" s="12"/>
      <c r="DF177" s="12"/>
      <c r="DG177" s="12"/>
      <c r="DH177" s="12"/>
      <c r="DI177" s="12"/>
      <c r="DJ177" s="12"/>
      <c r="DK177" s="12"/>
      <c r="DL177" s="12">
        <f t="shared" si="455"/>
        <v>0</v>
      </c>
      <c r="DM177" s="12">
        <f t="shared" si="456"/>
        <v>289900000</v>
      </c>
      <c r="DN177" s="12"/>
      <c r="DO177" s="12"/>
      <c r="DP177" s="13"/>
      <c r="DQ177" s="12"/>
      <c r="DR177" s="12"/>
      <c r="DS177" s="13"/>
      <c r="DT177" s="12"/>
      <c r="DU177" s="12"/>
      <c r="DV177" s="12"/>
      <c r="DW177" s="12">
        <f t="shared" si="457"/>
        <v>0</v>
      </c>
      <c r="DX177" s="12"/>
      <c r="DY177" s="12"/>
      <c r="DZ177" s="12"/>
      <c r="EA177" s="12"/>
      <c r="EB177" s="12"/>
      <c r="EC177" s="12"/>
      <c r="ED177" s="12"/>
      <c r="EE177" s="12"/>
      <c r="EF177" s="12"/>
      <c r="EG177" s="12">
        <f t="shared" si="321"/>
        <v>0</v>
      </c>
      <c r="EH177" s="12">
        <f t="shared" si="322"/>
        <v>0</v>
      </c>
      <c r="EI177" s="12"/>
      <c r="EJ177" s="15">
        <f t="shared" si="390"/>
        <v>0.40649999999999997</v>
      </c>
      <c r="EK177" s="15">
        <f t="shared" si="391"/>
        <v>0</v>
      </c>
      <c r="EL177" s="15">
        <f t="shared" si="392"/>
        <v>0.69193749999999998</v>
      </c>
      <c r="EM177" s="16">
        <f t="shared" si="422"/>
        <v>1.0156666666666667</v>
      </c>
      <c r="EN177" s="16">
        <f t="shared" si="423"/>
        <v>0.24922222222222223</v>
      </c>
      <c r="EO177" s="16">
        <f t="shared" si="424"/>
        <v>1.264888888888889</v>
      </c>
      <c r="EP177" s="16">
        <f t="shared" si="403"/>
        <v>0.42161290322580647</v>
      </c>
      <c r="EQ177" s="16">
        <f t="shared" si="404"/>
        <v>0</v>
      </c>
      <c r="ER177" s="16">
        <f t="shared" si="405"/>
        <v>0.42161290322580647</v>
      </c>
      <c r="ES177" s="16">
        <f t="shared" si="406"/>
        <v>0.71580246913580248</v>
      </c>
      <c r="ET177" s="16" t="e">
        <f t="shared" si="467"/>
        <v>#DIV/0!</v>
      </c>
      <c r="EU177" s="16" t="e">
        <f t="shared" si="468"/>
        <v>#DIV/0!</v>
      </c>
      <c r="EV177" s="16" t="e">
        <f t="shared" si="469"/>
        <v>#DIV/0!</v>
      </c>
      <c r="EW177" s="16" t="e">
        <f t="shared" si="469"/>
        <v>#DIV/0!</v>
      </c>
      <c r="EX177" s="16" t="e">
        <f t="shared" si="470"/>
        <v>#DIV/0!</v>
      </c>
      <c r="EY177" s="16" t="e">
        <f t="shared" si="471"/>
        <v>#DIV/0!</v>
      </c>
      <c r="EZ177" s="16" t="e">
        <f t="shared" si="472"/>
        <v>#DIV/0!</v>
      </c>
      <c r="FA177" s="16" t="e">
        <f t="shared" si="473"/>
        <v>#DIV/0!</v>
      </c>
      <c r="FB177" s="16" t="e">
        <f t="shared" si="474"/>
        <v>#DIV/0!</v>
      </c>
      <c r="FC177" s="16" t="e">
        <f t="shared" si="474"/>
        <v>#DIV/0!</v>
      </c>
      <c r="FD177" s="16">
        <f t="shared" si="474"/>
        <v>0.71580246913580248</v>
      </c>
      <c r="FE177" s="16" t="e">
        <f t="shared" si="474"/>
        <v>#DIV/0!</v>
      </c>
      <c r="FF177" s="16" t="e">
        <f t="shared" si="475"/>
        <v>#DIV/0!</v>
      </c>
      <c r="FG177" s="16" t="e">
        <f t="shared" si="476"/>
        <v>#DIV/0!</v>
      </c>
      <c r="FH177" s="16" t="e">
        <f t="shared" si="476"/>
        <v>#DIV/0!</v>
      </c>
      <c r="FI177" s="16" t="e">
        <f t="shared" si="477"/>
        <v>#DIV/0!</v>
      </c>
      <c r="FJ177" s="16" t="e">
        <f t="shared" si="478"/>
        <v>#DIV/0!</v>
      </c>
      <c r="FK177" s="16" t="e">
        <f t="shared" si="478"/>
        <v>#DIV/0!</v>
      </c>
      <c r="FL177" s="16" t="e">
        <f t="shared" si="479"/>
        <v>#DIV/0!</v>
      </c>
      <c r="FM177" s="16" t="e">
        <f t="shared" si="480"/>
        <v>#DIV/0!</v>
      </c>
      <c r="FN177" s="16" t="e">
        <f t="shared" si="480"/>
        <v>#DIV/0!</v>
      </c>
      <c r="FO177" s="16" t="e">
        <f t="shared" si="480"/>
        <v>#DIV/0!</v>
      </c>
      <c r="FP177" s="16" t="e">
        <f t="shared" si="481"/>
        <v>#DIV/0!</v>
      </c>
      <c r="FQ177" s="16" t="e">
        <f t="shared" si="482"/>
        <v>#DIV/0!</v>
      </c>
      <c r="FR177" s="17">
        <f t="shared" si="393"/>
        <v>0</v>
      </c>
      <c r="FS177" s="17">
        <f t="shared" si="394"/>
        <v>0</v>
      </c>
      <c r="FT177" s="17">
        <f t="shared" si="395"/>
        <v>0</v>
      </c>
      <c r="FU177" s="18">
        <f t="shared" si="396"/>
        <v>0</v>
      </c>
      <c r="FV177" s="18">
        <f t="shared" si="397"/>
        <v>0</v>
      </c>
      <c r="FW177" s="18">
        <f t="shared" si="398"/>
        <v>0</v>
      </c>
      <c r="FX177" s="18">
        <f t="shared" si="399"/>
        <v>0</v>
      </c>
      <c r="FY177" s="18">
        <f t="shared" si="400"/>
        <v>0</v>
      </c>
      <c r="FZ177" s="19"/>
      <c r="GA177" s="36" t="s">
        <v>996</v>
      </c>
      <c r="GB177" s="36"/>
      <c r="GC177" s="37"/>
    </row>
    <row r="178" spans="1:185" hidden="1" x14ac:dyDescent="0.25">
      <c r="A178" s="8" t="s">
        <v>1340</v>
      </c>
      <c r="B178" s="8" t="s">
        <v>1104</v>
      </c>
      <c r="C178" s="9" t="s">
        <v>1105</v>
      </c>
      <c r="D178" s="10" t="s">
        <v>996</v>
      </c>
      <c r="E178" s="9" t="s">
        <v>193</v>
      </c>
      <c r="F178" s="9" t="s">
        <v>997</v>
      </c>
      <c r="G178" s="9" t="s">
        <v>998</v>
      </c>
      <c r="H178" s="11">
        <v>3.5000000000000003E-2</v>
      </c>
      <c r="I178" s="11"/>
      <c r="J178" s="26">
        <v>0.01</v>
      </c>
      <c r="K178" s="11">
        <v>0.01</v>
      </c>
      <c r="L178" s="11">
        <v>5.0000000000000001E-3</v>
      </c>
      <c r="M178" s="11">
        <v>5.0000000000000001E-3</v>
      </c>
      <c r="N178" s="11"/>
      <c r="O178" s="12">
        <f t="shared" si="352"/>
        <v>0</v>
      </c>
      <c r="P178" s="12">
        <f t="shared" si="451"/>
        <v>3581404.5</v>
      </c>
      <c r="Q178" s="12">
        <f t="shared" si="353"/>
        <v>2517395.5</v>
      </c>
      <c r="R178" s="12">
        <f t="shared" si="460"/>
        <v>6594810</v>
      </c>
      <c r="S178" s="12">
        <f t="shared" si="354"/>
        <v>0</v>
      </c>
      <c r="T178" s="12">
        <f t="shared" si="461"/>
        <v>1039016</v>
      </c>
      <c r="U178" s="12">
        <f t="shared" si="355"/>
        <v>736585</v>
      </c>
      <c r="V178" s="12">
        <f t="shared" si="462"/>
        <v>1775600</v>
      </c>
      <c r="W178" s="12">
        <f t="shared" si="401"/>
        <v>1076700</v>
      </c>
      <c r="X178" s="12">
        <f t="shared" si="356"/>
        <v>0</v>
      </c>
      <c r="Y178" s="12">
        <f t="shared" si="463"/>
        <v>878632.5</v>
      </c>
      <c r="Z178" s="12">
        <f t="shared" si="464"/>
        <v>1075203</v>
      </c>
      <c r="AA178" s="12">
        <f t="shared" si="465"/>
        <v>1953835.5</v>
      </c>
      <c r="AB178" s="12">
        <f t="shared" si="466"/>
        <v>5162122.75</v>
      </c>
      <c r="AC178" s="12"/>
      <c r="AD178" s="12"/>
      <c r="AE178" s="12"/>
      <c r="AF178" s="12">
        <f t="shared" si="357"/>
        <v>0</v>
      </c>
      <c r="AG178" s="12">
        <f t="shared" si="358"/>
        <v>0</v>
      </c>
      <c r="AH178" s="12">
        <f t="shared" si="359"/>
        <v>0</v>
      </c>
      <c r="AI178" s="12"/>
      <c r="AJ178" s="12"/>
      <c r="AK178" s="12"/>
      <c r="AL178" s="12">
        <f t="shared" si="360"/>
        <v>0</v>
      </c>
      <c r="AM178" s="12">
        <f t="shared" si="361"/>
        <v>0</v>
      </c>
      <c r="AN178" s="12">
        <f t="shared" si="362"/>
        <v>0</v>
      </c>
      <c r="AO178" s="12"/>
      <c r="AP178" s="12"/>
      <c r="AQ178" s="12"/>
      <c r="AR178" s="12">
        <f t="shared" si="363"/>
        <v>0</v>
      </c>
      <c r="AS178" s="12">
        <f t="shared" si="364"/>
        <v>0</v>
      </c>
      <c r="AT178" s="12">
        <f t="shared" si="365"/>
        <v>0</v>
      </c>
      <c r="AU178" s="12">
        <f t="shared" si="366"/>
        <v>0</v>
      </c>
      <c r="AV178" s="12">
        <f t="shared" si="367"/>
        <v>0</v>
      </c>
      <c r="AW178" s="12"/>
      <c r="AX178" s="12">
        <f t="shared" si="368"/>
        <v>0</v>
      </c>
      <c r="AY178" s="12">
        <f t="shared" si="369"/>
        <v>0</v>
      </c>
      <c r="AZ178" s="12">
        <f t="shared" si="370"/>
        <v>0</v>
      </c>
      <c r="BA178" s="12"/>
      <c r="BB178" s="12">
        <f t="shared" si="371"/>
        <v>0</v>
      </c>
      <c r="BC178" s="12">
        <f t="shared" si="372"/>
        <v>0</v>
      </c>
      <c r="BD178" s="12">
        <f t="shared" si="373"/>
        <v>0</v>
      </c>
      <c r="BE178" s="12"/>
      <c r="BF178" s="12" t="e">
        <f t="shared" si="374"/>
        <v>#DIV/0!</v>
      </c>
      <c r="BG178" s="12" t="e">
        <f t="shared" si="375"/>
        <v>#DIV/0!</v>
      </c>
      <c r="BH178" s="12" t="e">
        <f t="shared" si="376"/>
        <v>#DIV/0!</v>
      </c>
      <c r="BI178" s="12">
        <f t="shared" si="377"/>
        <v>0</v>
      </c>
      <c r="BJ178" s="12"/>
      <c r="BK178" s="12" t="e">
        <f t="shared" si="378"/>
        <v>#DIV/0!</v>
      </c>
      <c r="BL178" s="12" t="e">
        <f t="shared" si="379"/>
        <v>#DIV/0!</v>
      </c>
      <c r="BM178" s="12" t="e">
        <f t="shared" si="380"/>
        <v>#DIV/0!</v>
      </c>
      <c r="BN178" s="12"/>
      <c r="BO178" s="12">
        <f t="shared" si="381"/>
        <v>0</v>
      </c>
      <c r="BP178" s="12">
        <f t="shared" si="382"/>
        <v>0</v>
      </c>
      <c r="BQ178" s="12">
        <f t="shared" si="383"/>
        <v>0</v>
      </c>
      <c r="BR178" s="12"/>
      <c r="BS178" s="12">
        <f t="shared" si="384"/>
        <v>0</v>
      </c>
      <c r="BT178" s="12">
        <f t="shared" si="385"/>
        <v>0</v>
      </c>
      <c r="BU178" s="12">
        <f t="shared" si="386"/>
        <v>0</v>
      </c>
      <c r="BV178" s="12">
        <f t="shared" si="387"/>
        <v>0</v>
      </c>
      <c r="BW178" s="12">
        <f t="shared" si="388"/>
        <v>0</v>
      </c>
      <c r="BX178" s="12"/>
      <c r="BY178" s="12">
        <v>400000000</v>
      </c>
      <c r="BZ178" s="12">
        <v>180000000</v>
      </c>
      <c r="CA178" s="12">
        <f>SUMIFS('[1]TIẾN ĐỘ %'!$M$6:$M$1034,'[1]TIẾN ĐỘ %'!$G$6:$G$1034,$A178,'[1]TIẾN ĐỘ %'!$F$6:$F$1034,$E178)</f>
        <v>200000000</v>
      </c>
      <c r="CB178" s="12">
        <f t="shared" si="389"/>
        <v>780000000</v>
      </c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>
        <f t="shared" si="319"/>
        <v>0</v>
      </c>
      <c r="CP178" s="12">
        <f t="shared" si="320"/>
        <v>0</v>
      </c>
      <c r="CQ178" s="12"/>
      <c r="CR178" s="12">
        <v>371130000</v>
      </c>
      <c r="CS178" s="12">
        <v>260870000</v>
      </c>
      <c r="CT178" s="12">
        <v>683400000</v>
      </c>
      <c r="CU178" s="12">
        <v>107670000</v>
      </c>
      <c r="CV178" s="12">
        <v>76330000</v>
      </c>
      <c r="CW178" s="12">
        <v>107670000</v>
      </c>
      <c r="CX178" s="12">
        <v>184000000</v>
      </c>
      <c r="CY178" s="12">
        <f>SUMIFS('[1]DATA THÔ IN'!$P$4:$P$12031,'[1]DATA THÔ IN'!$H$4:$H$12031,$A178,'[1]DATA THÔ IN'!$AC$4:$AC$12031,$E178,'[1]DATA THÔ IN'!$AH$4:$AH$12031,"Tiến độ 1")</f>
        <v>91050000</v>
      </c>
      <c r="CZ178" s="12">
        <f>SUMIFS('[1]DATA THÔ IN'!$P$4:$P$12031,'[1]DATA THÔ IN'!$H$4:$H$12031,$A178,'[1]DATA THÔ IN'!$AC$4:$AC$12031,$E178,'[1]DATA THÔ IN'!$AH$4:$AH$12031,"Tiến độ 2")</f>
        <v>111420000</v>
      </c>
      <c r="DA178" s="12">
        <f>SUMIFS('[1]TIẾN ĐỘ %'!$N$6:$N$1034,'[1]TIẾN ĐỘ %'!$G$6:$G$1034,A178,'[1]TIẾN ĐỘ %'!$F$6:$F$1034,$E178)</f>
        <v>202470000</v>
      </c>
      <c r="DB178" s="12">
        <f t="shared" si="402"/>
        <v>1069870000</v>
      </c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3"/>
      <c r="DQ178" s="12"/>
      <c r="DR178" s="12"/>
      <c r="DS178" s="13"/>
      <c r="DT178" s="12"/>
      <c r="DU178" s="12"/>
      <c r="DV178" s="12"/>
      <c r="DW178" s="12">
        <f t="shared" si="457"/>
        <v>0</v>
      </c>
      <c r="DX178" s="12"/>
      <c r="DY178" s="12"/>
      <c r="DZ178" s="12"/>
      <c r="EA178" s="12"/>
      <c r="EB178" s="12"/>
      <c r="EC178" s="12"/>
      <c r="ED178" s="12"/>
      <c r="EE178" s="12"/>
      <c r="EF178" s="12"/>
      <c r="EG178" s="12">
        <f t="shared" si="321"/>
        <v>0</v>
      </c>
      <c r="EH178" s="12">
        <f t="shared" si="322"/>
        <v>0</v>
      </c>
      <c r="EI178" s="12"/>
      <c r="EJ178" s="15">
        <f t="shared" si="390"/>
        <v>0.92782500000000001</v>
      </c>
      <c r="EK178" s="15">
        <f t="shared" si="391"/>
        <v>0.65217499999999995</v>
      </c>
      <c r="EL178" s="15">
        <f t="shared" si="392"/>
        <v>1.7084999999999999</v>
      </c>
      <c r="EM178" s="16">
        <f t="shared" si="422"/>
        <v>0.59816666666666662</v>
      </c>
      <c r="EN178" s="16">
        <f t="shared" si="423"/>
        <v>0.42405555555555557</v>
      </c>
      <c r="EO178" s="16">
        <f t="shared" si="424"/>
        <v>1.0222222222222221</v>
      </c>
      <c r="EP178" s="16">
        <f t="shared" si="403"/>
        <v>0.45524999999999999</v>
      </c>
      <c r="EQ178" s="16">
        <f t="shared" si="404"/>
        <v>0.55710000000000004</v>
      </c>
      <c r="ER178" s="16">
        <f t="shared" si="405"/>
        <v>1.0123500000000001</v>
      </c>
      <c r="ES178" s="16">
        <f t="shared" si="406"/>
        <v>1.3716282051282052</v>
      </c>
      <c r="ET178" s="16"/>
      <c r="EU178" s="16"/>
      <c r="EV178" s="16"/>
      <c r="EW178" s="16"/>
      <c r="EX178" s="16"/>
      <c r="EY178" s="16"/>
      <c r="EZ178" s="27"/>
      <c r="FA178" s="27"/>
      <c r="FB178" s="27"/>
      <c r="FC178" s="21"/>
      <c r="FD178" s="21"/>
      <c r="FE178" s="16"/>
      <c r="FF178" s="16"/>
      <c r="FG178" s="16"/>
      <c r="FH178" s="16"/>
      <c r="FI178" s="16"/>
      <c r="FJ178" s="16"/>
      <c r="FK178" s="16" t="e">
        <f>+DT178/CJ178</f>
        <v>#DIV/0!</v>
      </c>
      <c r="FL178" s="16" t="e">
        <f t="shared" si="479"/>
        <v>#DIV/0!</v>
      </c>
      <c r="FM178" s="16" t="e">
        <f>+DV178/CJ178</f>
        <v>#DIV/0!</v>
      </c>
      <c r="FN178" s="16">
        <v>0</v>
      </c>
      <c r="FO178" s="16" t="e">
        <f>+DX178/CL178</f>
        <v>#DIV/0!</v>
      </c>
      <c r="FP178" s="16" t="e">
        <f t="shared" si="481"/>
        <v>#DIV/0!</v>
      </c>
      <c r="FQ178" s="16" t="e">
        <f t="shared" si="482"/>
        <v>#DIV/0!</v>
      </c>
      <c r="FR178" s="17">
        <f t="shared" si="393"/>
        <v>0</v>
      </c>
      <c r="FS178" s="17">
        <f t="shared" si="394"/>
        <v>0</v>
      </c>
      <c r="FT178" s="17">
        <f t="shared" si="395"/>
        <v>0</v>
      </c>
      <c r="FU178" s="18">
        <f t="shared" si="396"/>
        <v>0</v>
      </c>
      <c r="FV178" s="18">
        <f t="shared" si="397"/>
        <v>0</v>
      </c>
      <c r="FW178" s="18">
        <f t="shared" si="398"/>
        <v>0</v>
      </c>
      <c r="FX178" s="18">
        <f t="shared" si="399"/>
        <v>0</v>
      </c>
      <c r="FY178" s="18">
        <f t="shared" si="400"/>
        <v>0</v>
      </c>
      <c r="FZ178" s="19"/>
      <c r="GA178" s="36" t="s">
        <v>996</v>
      </c>
      <c r="GB178" s="36"/>
      <c r="GC178" s="37"/>
    </row>
    <row r="179" spans="1:185" hidden="1" x14ac:dyDescent="0.25">
      <c r="A179" s="8" t="s">
        <v>1334</v>
      </c>
      <c r="B179" s="8" t="s">
        <v>1106</v>
      </c>
      <c r="C179" s="9" t="s">
        <v>1107</v>
      </c>
      <c r="D179" s="10" t="s">
        <v>996</v>
      </c>
      <c r="E179" s="9" t="s">
        <v>193</v>
      </c>
      <c r="F179" s="9" t="s">
        <v>1012</v>
      </c>
      <c r="G179" s="9" t="s">
        <v>998</v>
      </c>
      <c r="H179" s="11">
        <v>3.5000000000000003E-2</v>
      </c>
      <c r="I179" s="11"/>
      <c r="J179" s="11">
        <v>0.01</v>
      </c>
      <c r="K179" s="11">
        <v>0.01</v>
      </c>
      <c r="L179" s="11">
        <v>5.0000000000000001E-3</v>
      </c>
      <c r="M179" s="11">
        <v>5.0000000000000001E-3</v>
      </c>
      <c r="N179" s="11"/>
      <c r="O179" s="12">
        <f t="shared" si="352"/>
        <v>0</v>
      </c>
      <c r="P179" s="12">
        <f t="shared" si="451"/>
        <v>520578.89999999997</v>
      </c>
      <c r="Q179" s="12">
        <f t="shared" si="353"/>
        <v>378087</v>
      </c>
      <c r="R179" s="12">
        <f t="shared" si="460"/>
        <v>997674.9</v>
      </c>
      <c r="S179" s="12">
        <f t="shared" si="354"/>
        <v>0</v>
      </c>
      <c r="T179" s="12">
        <f t="shared" si="461"/>
        <v>0</v>
      </c>
      <c r="U179" s="12">
        <f t="shared" si="355"/>
        <v>563753</v>
      </c>
      <c r="V179" s="12">
        <f t="shared" si="462"/>
        <v>662762</v>
      </c>
      <c r="W179" s="12">
        <f t="shared" si="401"/>
        <v>0</v>
      </c>
      <c r="X179" s="12">
        <f t="shared" si="356"/>
        <v>0</v>
      </c>
      <c r="Y179" s="12">
        <f t="shared" si="463"/>
        <v>340259</v>
      </c>
      <c r="Z179" s="12">
        <f t="shared" si="464"/>
        <v>0</v>
      </c>
      <c r="AA179" s="12">
        <f t="shared" si="465"/>
        <v>0</v>
      </c>
      <c r="AB179" s="12">
        <f t="shared" si="466"/>
        <v>1204300.7</v>
      </c>
      <c r="AC179" s="12"/>
      <c r="AD179" s="12"/>
      <c r="AE179" s="12"/>
      <c r="AF179" s="12">
        <f t="shared" si="357"/>
        <v>0</v>
      </c>
      <c r="AG179" s="12">
        <f t="shared" si="358"/>
        <v>0</v>
      </c>
      <c r="AH179" s="12">
        <f t="shared" si="359"/>
        <v>0</v>
      </c>
      <c r="AI179" s="12"/>
      <c r="AJ179" s="12"/>
      <c r="AK179" s="12"/>
      <c r="AL179" s="12">
        <f t="shared" si="360"/>
        <v>0</v>
      </c>
      <c r="AM179" s="12">
        <f t="shared" si="361"/>
        <v>0</v>
      </c>
      <c r="AN179" s="12">
        <f t="shared" si="362"/>
        <v>0</v>
      </c>
      <c r="AO179" s="12"/>
      <c r="AP179" s="12"/>
      <c r="AQ179" s="12"/>
      <c r="AR179" s="12">
        <f t="shared" si="363"/>
        <v>0</v>
      </c>
      <c r="AS179" s="12">
        <f t="shared" si="364"/>
        <v>0</v>
      </c>
      <c r="AT179" s="12">
        <f t="shared" si="365"/>
        <v>0</v>
      </c>
      <c r="AU179" s="12">
        <f t="shared" si="366"/>
        <v>0</v>
      </c>
      <c r="AV179" s="12">
        <f t="shared" si="367"/>
        <v>0</v>
      </c>
      <c r="AW179" s="12"/>
      <c r="AX179" s="12">
        <f t="shared" si="368"/>
        <v>0</v>
      </c>
      <c r="AY179" s="12">
        <f t="shared" si="369"/>
        <v>0</v>
      </c>
      <c r="AZ179" s="12">
        <f t="shared" si="370"/>
        <v>0</v>
      </c>
      <c r="BA179" s="12"/>
      <c r="BB179" s="12">
        <f t="shared" si="371"/>
        <v>0</v>
      </c>
      <c r="BC179" s="12">
        <f t="shared" si="372"/>
        <v>0</v>
      </c>
      <c r="BD179" s="12">
        <f t="shared" si="373"/>
        <v>0</v>
      </c>
      <c r="BE179" s="12"/>
      <c r="BF179" s="12">
        <f t="shared" si="374"/>
        <v>0</v>
      </c>
      <c r="BG179" s="12">
        <f t="shared" si="375"/>
        <v>0</v>
      </c>
      <c r="BH179" s="12">
        <f t="shared" si="376"/>
        <v>0</v>
      </c>
      <c r="BI179" s="12">
        <f t="shared" si="377"/>
        <v>0</v>
      </c>
      <c r="BJ179" s="12"/>
      <c r="BK179" s="12">
        <f t="shared" si="378"/>
        <v>0</v>
      </c>
      <c r="BL179" s="12">
        <f t="shared" si="379"/>
        <v>0</v>
      </c>
      <c r="BM179" s="12">
        <f t="shared" si="380"/>
        <v>0</v>
      </c>
      <c r="BN179" s="12"/>
      <c r="BO179" s="12">
        <f t="shared" si="381"/>
        <v>0</v>
      </c>
      <c r="BP179" s="12">
        <f t="shared" si="382"/>
        <v>0</v>
      </c>
      <c r="BQ179" s="12">
        <f t="shared" si="383"/>
        <v>0</v>
      </c>
      <c r="BR179" s="12"/>
      <c r="BS179" s="12">
        <f t="shared" si="384"/>
        <v>0</v>
      </c>
      <c r="BT179" s="12">
        <f t="shared" si="385"/>
        <v>0</v>
      </c>
      <c r="BU179" s="12">
        <f t="shared" si="386"/>
        <v>0</v>
      </c>
      <c r="BV179" s="12">
        <f t="shared" si="387"/>
        <v>0</v>
      </c>
      <c r="BW179" s="12">
        <f t="shared" si="388"/>
        <v>0</v>
      </c>
      <c r="BX179" s="12"/>
      <c r="BY179" s="12">
        <v>70000000</v>
      </c>
      <c r="BZ179" s="12">
        <v>30000000</v>
      </c>
      <c r="CA179" s="12">
        <f>SUMIFS('[1]TIẾN ĐỘ %'!$M$6:$M$1034,'[1]TIẾN ĐỘ %'!$G$6:$G$1034,$A179,'[1]TIẾN ĐỘ %'!$F$6:$F$1034,$E179)</f>
        <v>80000000</v>
      </c>
      <c r="CB179" s="12">
        <f t="shared" si="389"/>
        <v>180000000</v>
      </c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>
        <f t="shared" si="319"/>
        <v>0</v>
      </c>
      <c r="CP179" s="12">
        <f t="shared" si="320"/>
        <v>0</v>
      </c>
      <c r="CQ179" s="12"/>
      <c r="CR179" s="12">
        <v>53946000</v>
      </c>
      <c r="CS179" s="12">
        <v>39180000</v>
      </c>
      <c r="CT179" s="12">
        <v>103386000</v>
      </c>
      <c r="CU179" s="12">
        <v>10260000</v>
      </c>
      <c r="CV179" s="12">
        <v>58420000</v>
      </c>
      <c r="CW179" s="12">
        <v>0</v>
      </c>
      <c r="CX179" s="12">
        <v>68680000</v>
      </c>
      <c r="CY179" s="12">
        <f>SUMIFS('[1]DATA THÔ IN'!$P$4:$P$12031,'[1]DATA THÔ IN'!$H$4:$H$12031,$A179,'[1]DATA THÔ IN'!$AC$4:$AC$12031,$E179,'[1]DATA THÔ IN'!$AH$4:$AH$12031,"Tiến độ 1")</f>
        <v>35260000</v>
      </c>
      <c r="CZ179" s="12">
        <f>SUMIFS('[1]DATA THÔ IN'!$P$4:$P$12031,'[1]DATA THÔ IN'!$H$4:$H$12031,$A179,'[1]DATA THÔ IN'!$AC$4:$AC$12031,$E179,'[1]DATA THÔ IN'!$AH$4:$AH$12031,"Tiến độ 2")</f>
        <v>20910000</v>
      </c>
      <c r="DA179" s="12">
        <f>SUMIFS('[1]TIẾN ĐỘ %'!$N$6:$N$1034,'[1]TIẾN ĐỘ %'!$G$6:$G$1034,A179,'[1]TIẾN ĐỘ %'!$F$6:$F$1034,$E179)</f>
        <v>77530000</v>
      </c>
      <c r="DB179" s="12">
        <f t="shared" si="402"/>
        <v>249596000</v>
      </c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3"/>
      <c r="DQ179" s="12"/>
      <c r="DR179" s="12"/>
      <c r="DS179" s="13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>
        <f t="shared" si="321"/>
        <v>0</v>
      </c>
      <c r="EH179" s="12">
        <f t="shared" si="322"/>
        <v>0</v>
      </c>
      <c r="EI179" s="12"/>
      <c r="EJ179" s="15">
        <f t="shared" si="390"/>
        <v>0.77065714285714282</v>
      </c>
      <c r="EK179" s="15">
        <f t="shared" si="391"/>
        <v>0.55971428571428572</v>
      </c>
      <c r="EL179" s="15">
        <f t="shared" si="392"/>
        <v>1.4769428571428571</v>
      </c>
      <c r="EM179" s="16">
        <f t="shared" si="422"/>
        <v>0.34200000000000003</v>
      </c>
      <c r="EN179" s="16">
        <f t="shared" si="423"/>
        <v>1.9473333333333334</v>
      </c>
      <c r="EO179" s="16">
        <f t="shared" si="424"/>
        <v>2.2893333333333334</v>
      </c>
      <c r="EP179" s="16">
        <f t="shared" si="403"/>
        <v>0.44074999999999998</v>
      </c>
      <c r="EQ179" s="16">
        <f t="shared" si="404"/>
        <v>0.26137500000000002</v>
      </c>
      <c r="ER179" s="16">
        <f t="shared" si="405"/>
        <v>0.96912500000000001</v>
      </c>
      <c r="ES179" s="16">
        <f t="shared" si="406"/>
        <v>1.3866444444444443</v>
      </c>
      <c r="ET179" s="16"/>
      <c r="EU179" s="16"/>
      <c r="EV179" s="16"/>
      <c r="EW179" s="16"/>
      <c r="EX179" s="16"/>
      <c r="EY179" s="16"/>
      <c r="EZ179" s="27"/>
      <c r="FA179" s="27"/>
      <c r="FB179" s="27"/>
      <c r="FC179" s="21"/>
      <c r="FD179" s="21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>
        <v>0</v>
      </c>
      <c r="FP179" s="16">
        <v>0</v>
      </c>
      <c r="FQ179" s="16">
        <v>0</v>
      </c>
      <c r="FR179" s="17">
        <f t="shared" si="393"/>
        <v>0</v>
      </c>
      <c r="FS179" s="17">
        <f t="shared" si="394"/>
        <v>0</v>
      </c>
      <c r="FT179" s="17">
        <f t="shared" si="395"/>
        <v>0</v>
      </c>
      <c r="FU179" s="18">
        <f t="shared" si="396"/>
        <v>0</v>
      </c>
      <c r="FV179" s="18">
        <f t="shared" si="397"/>
        <v>0</v>
      </c>
      <c r="FW179" s="18">
        <f t="shared" si="398"/>
        <v>0</v>
      </c>
      <c r="FX179" s="18">
        <f t="shared" si="399"/>
        <v>0</v>
      </c>
      <c r="FY179" s="18">
        <f t="shared" si="400"/>
        <v>0</v>
      </c>
      <c r="FZ179" s="19"/>
      <c r="GA179" s="36" t="s">
        <v>996</v>
      </c>
      <c r="GB179" s="36"/>
      <c r="GC179" s="37"/>
    </row>
    <row r="180" spans="1:185" hidden="1" x14ac:dyDescent="0.25">
      <c r="A180" s="8" t="s">
        <v>1341</v>
      </c>
      <c r="B180" s="8" t="s">
        <v>1116</v>
      </c>
      <c r="C180" s="9" t="s">
        <v>1117</v>
      </c>
      <c r="D180" s="10" t="s">
        <v>1018</v>
      </c>
      <c r="E180" s="9" t="s">
        <v>193</v>
      </c>
      <c r="F180" s="9" t="s">
        <v>1025</v>
      </c>
      <c r="G180" s="9" t="s">
        <v>998</v>
      </c>
      <c r="H180" s="11">
        <v>3.5000000000000003E-2</v>
      </c>
      <c r="I180" s="11"/>
      <c r="J180" s="11">
        <v>0.01</v>
      </c>
      <c r="K180" s="11">
        <v>0.01</v>
      </c>
      <c r="L180" s="11">
        <v>5.0000000000000001E-3</v>
      </c>
      <c r="M180" s="11">
        <v>5.0000000000000001E-3</v>
      </c>
      <c r="N180" s="11"/>
      <c r="O180" s="12">
        <f t="shared" si="352"/>
        <v>0</v>
      </c>
      <c r="P180" s="12">
        <f t="shared" si="451"/>
        <v>0</v>
      </c>
      <c r="Q180" s="12">
        <f t="shared" si="353"/>
        <v>0</v>
      </c>
      <c r="R180" s="12">
        <f t="shared" si="460"/>
        <v>2895868.5</v>
      </c>
      <c r="S180" s="12">
        <f t="shared" si="354"/>
        <v>0</v>
      </c>
      <c r="T180" s="12">
        <f t="shared" si="461"/>
        <v>0</v>
      </c>
      <c r="U180" s="12">
        <f t="shared" si="355"/>
        <v>0</v>
      </c>
      <c r="V180" s="12">
        <f t="shared" si="462"/>
        <v>2420027</v>
      </c>
      <c r="W180" s="12">
        <f t="shared" si="401"/>
        <v>0</v>
      </c>
      <c r="X180" s="12">
        <f t="shared" si="356"/>
        <v>0</v>
      </c>
      <c r="Y180" s="12">
        <f t="shared" si="463"/>
        <v>970404</v>
      </c>
      <c r="Z180" s="12">
        <f t="shared" si="464"/>
        <v>0</v>
      </c>
      <c r="AA180" s="12">
        <f t="shared" si="465"/>
        <v>2424562.5</v>
      </c>
      <c r="AB180" s="12">
        <f t="shared" si="466"/>
        <v>3870229</v>
      </c>
      <c r="AC180" s="12"/>
      <c r="AD180" s="12"/>
      <c r="AE180" s="12"/>
      <c r="AF180" s="12">
        <f t="shared" si="357"/>
        <v>0</v>
      </c>
      <c r="AG180" s="12">
        <f t="shared" si="358"/>
        <v>0</v>
      </c>
      <c r="AH180" s="12">
        <f t="shared" si="359"/>
        <v>0</v>
      </c>
      <c r="AI180" s="12"/>
      <c r="AJ180" s="12"/>
      <c r="AK180" s="12"/>
      <c r="AL180" s="12">
        <f t="shared" si="360"/>
        <v>0</v>
      </c>
      <c r="AM180" s="12">
        <f t="shared" si="361"/>
        <v>0</v>
      </c>
      <c r="AN180" s="12">
        <f t="shared" si="362"/>
        <v>0</v>
      </c>
      <c r="AO180" s="12"/>
      <c r="AP180" s="12"/>
      <c r="AQ180" s="12"/>
      <c r="AR180" s="12">
        <f t="shared" si="363"/>
        <v>0</v>
      </c>
      <c r="AS180" s="12">
        <f t="shared" si="364"/>
        <v>0</v>
      </c>
      <c r="AT180" s="12">
        <f t="shared" si="365"/>
        <v>0</v>
      </c>
      <c r="AU180" s="12">
        <f t="shared" si="366"/>
        <v>0</v>
      </c>
      <c r="AV180" s="12">
        <f t="shared" si="367"/>
        <v>0</v>
      </c>
      <c r="AW180" s="12"/>
      <c r="AX180" s="12">
        <f t="shared" si="368"/>
        <v>0</v>
      </c>
      <c r="AY180" s="12">
        <f t="shared" si="369"/>
        <v>0</v>
      </c>
      <c r="AZ180" s="12">
        <f t="shared" si="370"/>
        <v>0</v>
      </c>
      <c r="BA180" s="12"/>
      <c r="BB180" s="12">
        <f t="shared" si="371"/>
        <v>0</v>
      </c>
      <c r="BC180" s="12">
        <f t="shared" si="372"/>
        <v>0</v>
      </c>
      <c r="BD180" s="12">
        <f t="shared" si="373"/>
        <v>0</v>
      </c>
      <c r="BE180" s="12"/>
      <c r="BF180" s="12">
        <f t="shared" si="374"/>
        <v>0</v>
      </c>
      <c r="BG180" s="12">
        <f t="shared" si="375"/>
        <v>0</v>
      </c>
      <c r="BH180" s="12">
        <f t="shared" si="376"/>
        <v>0</v>
      </c>
      <c r="BI180" s="12">
        <f t="shared" si="377"/>
        <v>0</v>
      </c>
      <c r="BJ180" s="12"/>
      <c r="BK180" s="12">
        <f t="shared" si="378"/>
        <v>0</v>
      </c>
      <c r="BL180" s="12">
        <f t="shared" si="379"/>
        <v>0</v>
      </c>
      <c r="BM180" s="12">
        <f t="shared" si="380"/>
        <v>0</v>
      </c>
      <c r="BN180" s="12"/>
      <c r="BO180" s="12">
        <f t="shared" si="381"/>
        <v>0</v>
      </c>
      <c r="BP180" s="12">
        <f t="shared" si="382"/>
        <v>0</v>
      </c>
      <c r="BQ180" s="12">
        <f t="shared" si="383"/>
        <v>0</v>
      </c>
      <c r="BR180" s="12"/>
      <c r="BS180" s="12">
        <f t="shared" si="384"/>
        <v>0</v>
      </c>
      <c r="BT180" s="12">
        <f t="shared" si="385"/>
        <v>0</v>
      </c>
      <c r="BU180" s="12">
        <f t="shared" si="386"/>
        <v>0</v>
      </c>
      <c r="BV180" s="12">
        <f t="shared" si="387"/>
        <v>0</v>
      </c>
      <c r="BW180" s="12">
        <f t="shared" si="388"/>
        <v>0</v>
      </c>
      <c r="BX180" s="12"/>
      <c r="BY180" s="12">
        <v>300000000</v>
      </c>
      <c r="BZ180" s="12">
        <v>250000000</v>
      </c>
      <c r="CA180" s="12">
        <f>SUMIFS('[1]TIẾN ĐỘ %'!$M$6:$M$1034,'[1]TIẾN ĐỘ %'!$G$6:$G$1034,$A180,'[1]TIẾN ĐỘ %'!$F$6:$F$1034,$E180)</f>
        <v>250000000</v>
      </c>
      <c r="CB180" s="12">
        <f t="shared" si="389"/>
        <v>800000000</v>
      </c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>
        <f t="shared" si="319"/>
        <v>0</v>
      </c>
      <c r="CP180" s="12">
        <f t="shared" si="320"/>
        <v>0</v>
      </c>
      <c r="CQ180" s="12"/>
      <c r="CR180" s="12">
        <v>48000000</v>
      </c>
      <c r="CS180" s="12">
        <v>9500000</v>
      </c>
      <c r="CT180" s="12">
        <v>300090000</v>
      </c>
      <c r="CU180" s="12">
        <v>0</v>
      </c>
      <c r="CV180" s="12">
        <v>20520000</v>
      </c>
      <c r="CW180" s="12">
        <v>0</v>
      </c>
      <c r="CX180" s="12">
        <v>250780000</v>
      </c>
      <c r="CY180" s="12">
        <f>SUMIFS('[1]DATA THÔ IN'!$P$4:$P$12031,'[1]DATA THÔ IN'!$H$4:$H$12031,$A180,'[1]DATA THÔ IN'!$AC$4:$AC$12031,$E180,'[1]DATA THÔ IN'!$AH$4:$AH$12031,"Tiến độ 1")</f>
        <v>100560000</v>
      </c>
      <c r="CZ180" s="12">
        <f>SUMIFS('[1]DATA THÔ IN'!$P$4:$P$12031,'[1]DATA THÔ IN'!$H$4:$H$12031,$A180,'[1]DATA THÔ IN'!$AC$4:$AC$12031,$E180,'[1]DATA THÔ IN'!$AH$4:$AH$12031,"Tiến độ 2")</f>
        <v>0</v>
      </c>
      <c r="DA180" s="12">
        <f>SUMIFS('[1]TIẾN ĐỘ %'!$N$6:$N$1034,'[1]TIẾN ĐỘ %'!$G$6:$G$1034,A180,'[1]TIẾN ĐỘ %'!$F$6:$F$1034,$E180)</f>
        <v>251250000</v>
      </c>
      <c r="DB180" s="12">
        <f t="shared" si="402"/>
        <v>802120000</v>
      </c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3"/>
      <c r="DQ180" s="12"/>
      <c r="DR180" s="12"/>
      <c r="DS180" s="13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>
        <f t="shared" si="321"/>
        <v>0</v>
      </c>
      <c r="EH180" s="12">
        <f t="shared" si="322"/>
        <v>0</v>
      </c>
      <c r="EI180" s="12"/>
      <c r="EJ180" s="15">
        <f t="shared" si="390"/>
        <v>0.16</v>
      </c>
      <c r="EK180" s="15">
        <f t="shared" si="391"/>
        <v>3.1666666666666669E-2</v>
      </c>
      <c r="EL180" s="15">
        <f t="shared" si="392"/>
        <v>1.0003</v>
      </c>
      <c r="EM180" s="16">
        <f t="shared" si="422"/>
        <v>0</v>
      </c>
      <c r="EN180" s="16">
        <f t="shared" si="423"/>
        <v>8.208E-2</v>
      </c>
      <c r="EO180" s="16">
        <f t="shared" si="424"/>
        <v>1.00312</v>
      </c>
      <c r="EP180" s="16">
        <f t="shared" si="403"/>
        <v>0.40223999999999999</v>
      </c>
      <c r="EQ180" s="16">
        <f t="shared" si="404"/>
        <v>0</v>
      </c>
      <c r="ER180" s="16">
        <f t="shared" si="405"/>
        <v>1.0049999999999999</v>
      </c>
      <c r="ES180" s="16">
        <f t="shared" si="406"/>
        <v>1.00265</v>
      </c>
      <c r="ET180" s="16"/>
      <c r="EU180" s="16"/>
      <c r="EV180" s="16"/>
      <c r="EW180" s="16"/>
      <c r="EX180" s="16"/>
      <c r="EY180" s="16"/>
      <c r="EZ180" s="27"/>
      <c r="FA180" s="27"/>
      <c r="FB180" s="27"/>
      <c r="FC180" s="21"/>
      <c r="FD180" s="21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7">
        <f t="shared" si="393"/>
        <v>0</v>
      </c>
      <c r="FS180" s="17">
        <f t="shared" si="394"/>
        <v>0</v>
      </c>
      <c r="FT180" s="17">
        <f t="shared" si="395"/>
        <v>0</v>
      </c>
      <c r="FU180" s="18">
        <f t="shared" si="396"/>
        <v>0</v>
      </c>
      <c r="FV180" s="18">
        <f t="shared" si="397"/>
        <v>0</v>
      </c>
      <c r="FW180" s="18">
        <f t="shared" si="398"/>
        <v>0</v>
      </c>
      <c r="FX180" s="18">
        <f t="shared" si="399"/>
        <v>0</v>
      </c>
      <c r="FY180" s="18">
        <f t="shared" si="400"/>
        <v>0</v>
      </c>
      <c r="FZ180" s="19"/>
      <c r="GA180" s="36" t="s">
        <v>1018</v>
      </c>
      <c r="GB180" s="36"/>
      <c r="GC180" s="37"/>
    </row>
    <row r="181" spans="1:185" hidden="1" x14ac:dyDescent="0.25">
      <c r="A181" s="8" t="s">
        <v>1342</v>
      </c>
      <c r="B181" s="8" t="s">
        <v>1192</v>
      </c>
      <c r="C181" s="28" t="s">
        <v>1193</v>
      </c>
      <c r="D181" s="28" t="s">
        <v>996</v>
      </c>
      <c r="E181" s="9" t="s">
        <v>193</v>
      </c>
      <c r="F181" s="28" t="s">
        <v>1185</v>
      </c>
      <c r="G181" s="28" t="s">
        <v>998</v>
      </c>
      <c r="H181" s="11">
        <v>3.5000000000000003E-2</v>
      </c>
      <c r="I181" s="11"/>
      <c r="J181" s="11">
        <v>0.01</v>
      </c>
      <c r="K181" s="11">
        <v>0.01</v>
      </c>
      <c r="L181" s="11">
        <v>5.0000000000000001E-3</v>
      </c>
      <c r="M181" s="11">
        <v>5.0000000000000001E-3</v>
      </c>
      <c r="N181" s="11"/>
      <c r="O181" s="12">
        <f t="shared" si="352"/>
        <v>0</v>
      </c>
      <c r="P181" s="12">
        <f t="shared" si="451"/>
        <v>0</v>
      </c>
      <c r="Q181" s="12">
        <f t="shared" si="353"/>
        <v>0</v>
      </c>
      <c r="R181" s="12">
        <f t="shared" si="460"/>
        <v>0</v>
      </c>
      <c r="S181" s="12">
        <f t="shared" si="354"/>
        <v>0</v>
      </c>
      <c r="T181" s="12">
        <f t="shared" si="461"/>
        <v>0</v>
      </c>
      <c r="U181" s="12">
        <f t="shared" si="355"/>
        <v>0</v>
      </c>
      <c r="V181" s="12">
        <f t="shared" si="462"/>
        <v>0</v>
      </c>
      <c r="W181" s="12">
        <f t="shared" si="401"/>
        <v>0</v>
      </c>
      <c r="X181" s="12">
        <f t="shared" si="356"/>
        <v>0</v>
      </c>
      <c r="Y181" s="12">
        <f t="shared" si="463"/>
        <v>0</v>
      </c>
      <c r="Z181" s="12">
        <f t="shared" si="464"/>
        <v>0</v>
      </c>
      <c r="AA181" s="12">
        <f t="shared" si="465"/>
        <v>0</v>
      </c>
      <c r="AB181" s="12">
        <f t="shared" si="466"/>
        <v>0</v>
      </c>
      <c r="AC181" s="12"/>
      <c r="AD181" s="12"/>
      <c r="AE181" s="12"/>
      <c r="AF181" s="12">
        <f t="shared" si="357"/>
        <v>0</v>
      </c>
      <c r="AG181" s="12">
        <f t="shared" si="358"/>
        <v>0</v>
      </c>
      <c r="AH181" s="12">
        <f t="shared" si="359"/>
        <v>0</v>
      </c>
      <c r="AI181" s="12"/>
      <c r="AJ181" s="12"/>
      <c r="AK181" s="12"/>
      <c r="AL181" s="12">
        <f t="shared" si="360"/>
        <v>0</v>
      </c>
      <c r="AM181" s="12">
        <f t="shared" si="361"/>
        <v>0</v>
      </c>
      <c r="AN181" s="12">
        <f t="shared" si="362"/>
        <v>0</v>
      </c>
      <c r="AO181" s="12"/>
      <c r="AP181" s="12"/>
      <c r="AQ181" s="12"/>
      <c r="AR181" s="12">
        <f t="shared" si="363"/>
        <v>0</v>
      </c>
      <c r="AS181" s="12">
        <f t="shared" si="364"/>
        <v>0</v>
      </c>
      <c r="AT181" s="12">
        <f t="shared" si="365"/>
        <v>0</v>
      </c>
      <c r="AU181" s="12">
        <f t="shared" si="366"/>
        <v>0</v>
      </c>
      <c r="AV181" s="12">
        <f t="shared" si="367"/>
        <v>0</v>
      </c>
      <c r="AW181" s="12"/>
      <c r="AX181" s="12">
        <f t="shared" si="368"/>
        <v>0</v>
      </c>
      <c r="AY181" s="12">
        <f t="shared" si="369"/>
        <v>0</v>
      </c>
      <c r="AZ181" s="12">
        <f t="shared" si="370"/>
        <v>0</v>
      </c>
      <c r="BA181" s="12"/>
      <c r="BB181" s="12">
        <f t="shared" si="371"/>
        <v>0</v>
      </c>
      <c r="BC181" s="12">
        <f t="shared" si="372"/>
        <v>0</v>
      </c>
      <c r="BD181" s="12">
        <f t="shared" si="373"/>
        <v>0</v>
      </c>
      <c r="BE181" s="12"/>
      <c r="BF181" s="12">
        <f t="shared" si="374"/>
        <v>0</v>
      </c>
      <c r="BG181" s="12">
        <f t="shared" si="375"/>
        <v>0</v>
      </c>
      <c r="BH181" s="12">
        <f t="shared" si="376"/>
        <v>0</v>
      </c>
      <c r="BI181" s="12">
        <f t="shared" si="377"/>
        <v>0</v>
      </c>
      <c r="BJ181" s="12"/>
      <c r="BK181" s="12">
        <f t="shared" si="378"/>
        <v>0</v>
      </c>
      <c r="BL181" s="12">
        <f t="shared" si="379"/>
        <v>0</v>
      </c>
      <c r="BM181" s="12">
        <f t="shared" si="380"/>
        <v>0</v>
      </c>
      <c r="BN181" s="12"/>
      <c r="BO181" s="12">
        <f t="shared" si="381"/>
        <v>0</v>
      </c>
      <c r="BP181" s="12">
        <f t="shared" si="382"/>
        <v>0</v>
      </c>
      <c r="BQ181" s="12">
        <f t="shared" si="383"/>
        <v>0</v>
      </c>
      <c r="BR181" s="12"/>
      <c r="BS181" s="12">
        <f t="shared" si="384"/>
        <v>0</v>
      </c>
      <c r="BT181" s="12">
        <f t="shared" si="385"/>
        <v>0</v>
      </c>
      <c r="BU181" s="12">
        <f t="shared" si="386"/>
        <v>0</v>
      </c>
      <c r="BV181" s="12">
        <f t="shared" si="387"/>
        <v>0</v>
      </c>
      <c r="BW181" s="12">
        <f t="shared" si="388"/>
        <v>0</v>
      </c>
      <c r="BX181" s="12"/>
      <c r="BY181" s="12">
        <v>0</v>
      </c>
      <c r="BZ181" s="12">
        <v>0</v>
      </c>
      <c r="CA181" s="12">
        <f>SUMIFS('[1]TIẾN ĐỘ %'!$M$6:$M$1034,'[1]TIẾN ĐỘ %'!$G$6:$G$1034,$A181,'[1]TIẾN ĐỘ %'!$F$6:$F$1034,$E181)</f>
        <v>0</v>
      </c>
      <c r="CB181" s="12">
        <f t="shared" si="389"/>
        <v>0</v>
      </c>
      <c r="CC181" s="12"/>
      <c r="CD181" s="12"/>
      <c r="CE181" s="12"/>
      <c r="CF181" s="12">
        <f t="shared" ref="CF181:CF193" si="483">+SUM(CC181:CE181)</f>
        <v>0</v>
      </c>
      <c r="CG181" s="12">
        <f t="shared" ref="CG181:CG193" si="484">+CF181+CB181</f>
        <v>0</v>
      </c>
      <c r="CH181" s="12"/>
      <c r="CI181" s="12"/>
      <c r="CJ181" s="12"/>
      <c r="CK181" s="12">
        <f t="shared" ref="CK181:CK195" si="485">+SUM(CH181:CJ181)</f>
        <v>0</v>
      </c>
      <c r="CL181" s="12"/>
      <c r="CM181" s="12"/>
      <c r="CN181" s="12"/>
      <c r="CO181" s="12">
        <f t="shared" si="319"/>
        <v>0</v>
      </c>
      <c r="CP181" s="12">
        <f t="shared" si="320"/>
        <v>0</v>
      </c>
      <c r="CQ181" s="12"/>
      <c r="CR181" s="12">
        <v>0</v>
      </c>
      <c r="CS181" s="12">
        <v>-3010000</v>
      </c>
      <c r="CT181" s="12">
        <v>-3010000</v>
      </c>
      <c r="CU181" s="12">
        <v>0</v>
      </c>
      <c r="CV181" s="12">
        <v>0</v>
      </c>
      <c r="CW181" s="12">
        <v>0</v>
      </c>
      <c r="CX181" s="12">
        <v>0</v>
      </c>
      <c r="CY181" s="12">
        <f>SUMIFS('[1]DATA THÔ IN'!$P$4:$P$12031,'[1]DATA THÔ IN'!$H$4:$H$12031,$A181,'[1]DATA THÔ IN'!$AC$4:$AC$12031,$E181,'[1]DATA THÔ IN'!$AH$4:$AH$12031,"Tiến độ 1")</f>
        <v>0</v>
      </c>
      <c r="CZ181" s="12">
        <f>SUMIFS('[1]DATA THÔ IN'!$P$4:$P$12031,'[1]DATA THÔ IN'!$H$4:$H$12031,$A181,'[1]DATA THÔ IN'!$AC$4:$AC$12031,$E181,'[1]DATA THÔ IN'!$AH$4:$AH$12031,"Tiến độ 2")</f>
        <v>0</v>
      </c>
      <c r="DA181" s="12">
        <f>SUMIFS('[1]TIẾN ĐỘ %'!$N$6:$N$1034,'[1]TIẾN ĐỘ %'!$G$6:$G$1034,A181,'[1]TIẾN ĐỘ %'!$F$6:$F$1034,$E181)</f>
        <v>0</v>
      </c>
      <c r="DB181" s="12">
        <f t="shared" si="402"/>
        <v>-3010000</v>
      </c>
      <c r="DC181" s="12"/>
      <c r="DD181" s="12"/>
      <c r="DE181" s="12"/>
      <c r="DF181" s="12"/>
      <c r="DG181" s="12"/>
      <c r="DH181" s="12"/>
      <c r="DI181" s="12"/>
      <c r="DJ181" s="12"/>
      <c r="DK181" s="12"/>
      <c r="DL181" s="12">
        <f t="shared" ref="DL181:DL193" si="486">+DK181+DH181+DE181</f>
        <v>0</v>
      </c>
      <c r="DM181" s="12">
        <f t="shared" ref="DM181:DM193" si="487">+DL181+DB181</f>
        <v>-3010000</v>
      </c>
      <c r="DN181" s="12"/>
      <c r="DO181" s="12"/>
      <c r="DP181" s="12"/>
      <c r="DQ181" s="12"/>
      <c r="DR181" s="12"/>
      <c r="DS181" s="12"/>
      <c r="DT181" s="12"/>
      <c r="DU181" s="12"/>
      <c r="DV181" s="12"/>
      <c r="DW181" s="12">
        <f t="shared" ref="DW181:DW195" si="488">+DV181+DS181+DP181</f>
        <v>0</v>
      </c>
      <c r="DX181" s="12"/>
      <c r="DY181" s="12"/>
      <c r="DZ181" s="12"/>
      <c r="EA181" s="12"/>
      <c r="EB181" s="12"/>
      <c r="EC181" s="12"/>
      <c r="ED181" s="12"/>
      <c r="EE181" s="12"/>
      <c r="EF181" s="12"/>
      <c r="EG181" s="12">
        <f t="shared" si="321"/>
        <v>0</v>
      </c>
      <c r="EH181" s="12">
        <f t="shared" si="322"/>
        <v>0</v>
      </c>
      <c r="EI181" s="12"/>
      <c r="EJ181" s="15">
        <f t="shared" si="390"/>
        <v>0</v>
      </c>
      <c r="EK181" s="15">
        <f t="shared" si="391"/>
        <v>0</v>
      </c>
      <c r="EL181" s="15">
        <f t="shared" si="392"/>
        <v>0</v>
      </c>
      <c r="EM181" s="16">
        <f t="shared" si="422"/>
        <v>0</v>
      </c>
      <c r="EN181" s="16">
        <f t="shared" si="423"/>
        <v>0</v>
      </c>
      <c r="EO181" s="16">
        <f t="shared" si="424"/>
        <v>0</v>
      </c>
      <c r="EP181" s="16">
        <f t="shared" si="403"/>
        <v>0</v>
      </c>
      <c r="EQ181" s="16">
        <f t="shared" si="404"/>
        <v>0</v>
      </c>
      <c r="ER181" s="16">
        <f t="shared" si="405"/>
        <v>0</v>
      </c>
      <c r="ES181" s="16">
        <f t="shared" si="406"/>
        <v>0</v>
      </c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5">
        <f t="shared" ref="FO181:FO196" si="489">IFERROR(DX181/$CL181,0)</f>
        <v>0</v>
      </c>
      <c r="FP181" s="15">
        <f t="shared" ref="FP181:FP196" si="490">IFERROR(DY181/$CL181,0)</f>
        <v>0</v>
      </c>
      <c r="FQ181" s="15">
        <f t="shared" ref="FQ181:FQ196" si="491">IFERROR(DZ181/$CL181,0)</f>
        <v>0</v>
      </c>
      <c r="FR181" s="17">
        <f t="shared" si="393"/>
        <v>0</v>
      </c>
      <c r="FS181" s="17">
        <f t="shared" si="394"/>
        <v>0</v>
      </c>
      <c r="FT181" s="17">
        <f t="shared" si="395"/>
        <v>0</v>
      </c>
      <c r="FU181" s="18">
        <f t="shared" si="396"/>
        <v>0</v>
      </c>
      <c r="FV181" s="18">
        <f t="shared" si="397"/>
        <v>0</v>
      </c>
      <c r="FW181" s="18">
        <f t="shared" si="398"/>
        <v>0</v>
      </c>
      <c r="FX181" s="18">
        <f t="shared" si="399"/>
        <v>0</v>
      </c>
      <c r="FY181" s="18">
        <f t="shared" si="400"/>
        <v>0</v>
      </c>
      <c r="FZ181" s="19"/>
      <c r="GA181" s="36" t="str">
        <f>D181</f>
        <v>Phan Minh Đạt</v>
      </c>
      <c r="GB181" s="36"/>
      <c r="GC181" s="37"/>
    </row>
    <row r="182" spans="1:185" hidden="1" x14ac:dyDescent="0.25">
      <c r="A182" s="8" t="s">
        <v>1343</v>
      </c>
      <c r="B182" s="8" t="s">
        <v>1211</v>
      </c>
      <c r="C182" s="28" t="s">
        <v>1212</v>
      </c>
      <c r="D182" s="28" t="s">
        <v>996</v>
      </c>
      <c r="E182" s="9" t="s">
        <v>193</v>
      </c>
      <c r="F182" s="28" t="s">
        <v>1204</v>
      </c>
      <c r="G182" s="28" t="s">
        <v>998</v>
      </c>
      <c r="H182" s="11">
        <v>3.5000000000000003E-2</v>
      </c>
      <c r="I182" s="11">
        <v>0.02</v>
      </c>
      <c r="J182" s="11">
        <v>0.01</v>
      </c>
      <c r="K182" s="11">
        <v>0.01</v>
      </c>
      <c r="L182" s="11">
        <v>5.0000000000000001E-3</v>
      </c>
      <c r="M182" s="11">
        <v>5.0000000000000001E-3</v>
      </c>
      <c r="N182" s="11"/>
      <c r="O182" s="12">
        <f t="shared" si="352"/>
        <v>205800</v>
      </c>
      <c r="P182" s="12">
        <f t="shared" si="451"/>
        <v>0</v>
      </c>
      <c r="Q182" s="12">
        <f t="shared" si="353"/>
        <v>0</v>
      </c>
      <c r="R182" s="12">
        <f t="shared" si="460"/>
        <v>0</v>
      </c>
      <c r="S182" s="12">
        <f t="shared" si="354"/>
        <v>790500</v>
      </c>
      <c r="T182" s="12">
        <f t="shared" si="461"/>
        <v>0</v>
      </c>
      <c r="U182" s="12">
        <f t="shared" si="355"/>
        <v>295869</v>
      </c>
      <c r="V182" s="12">
        <f t="shared" si="462"/>
        <v>0</v>
      </c>
      <c r="W182" s="12">
        <f t="shared" si="401"/>
        <v>29400</v>
      </c>
      <c r="X182" s="12">
        <f t="shared" si="356"/>
        <v>141600</v>
      </c>
      <c r="Y182" s="12">
        <f t="shared" si="463"/>
        <v>0</v>
      </c>
      <c r="Z182" s="12">
        <f t="shared" si="464"/>
        <v>0</v>
      </c>
      <c r="AA182" s="12">
        <f t="shared" si="465"/>
        <v>0</v>
      </c>
      <c r="AB182" s="12">
        <f t="shared" si="466"/>
        <v>0</v>
      </c>
      <c r="AC182" s="12"/>
      <c r="AD182" s="12"/>
      <c r="AE182" s="12"/>
      <c r="AF182" s="12">
        <f t="shared" si="357"/>
        <v>0</v>
      </c>
      <c r="AG182" s="12">
        <f t="shared" si="358"/>
        <v>0</v>
      </c>
      <c r="AH182" s="12">
        <f t="shared" si="359"/>
        <v>0</v>
      </c>
      <c r="AI182" s="12"/>
      <c r="AJ182" s="12"/>
      <c r="AK182" s="12"/>
      <c r="AL182" s="12">
        <f t="shared" si="360"/>
        <v>0</v>
      </c>
      <c r="AM182" s="12">
        <f t="shared" si="361"/>
        <v>0</v>
      </c>
      <c r="AN182" s="12">
        <f t="shared" si="362"/>
        <v>0</v>
      </c>
      <c r="AO182" s="12"/>
      <c r="AP182" s="12"/>
      <c r="AQ182" s="12"/>
      <c r="AR182" s="12">
        <f t="shared" si="363"/>
        <v>0</v>
      </c>
      <c r="AS182" s="12">
        <f t="shared" si="364"/>
        <v>0</v>
      </c>
      <c r="AT182" s="12">
        <f t="shared" si="365"/>
        <v>0</v>
      </c>
      <c r="AU182" s="12">
        <f t="shared" si="366"/>
        <v>0</v>
      </c>
      <c r="AV182" s="12">
        <f t="shared" si="367"/>
        <v>0</v>
      </c>
      <c r="AW182" s="12"/>
      <c r="AX182" s="12">
        <f t="shared" si="368"/>
        <v>0</v>
      </c>
      <c r="AY182" s="12">
        <f t="shared" si="369"/>
        <v>0</v>
      </c>
      <c r="AZ182" s="12">
        <f t="shared" si="370"/>
        <v>0</v>
      </c>
      <c r="BA182" s="12"/>
      <c r="BB182" s="12">
        <f t="shared" si="371"/>
        <v>0</v>
      </c>
      <c r="BC182" s="12">
        <f t="shared" si="372"/>
        <v>0</v>
      </c>
      <c r="BD182" s="12">
        <f t="shared" si="373"/>
        <v>0</v>
      </c>
      <c r="BE182" s="12"/>
      <c r="BF182" s="12">
        <f t="shared" si="374"/>
        <v>0</v>
      </c>
      <c r="BG182" s="12">
        <f t="shared" si="375"/>
        <v>0</v>
      </c>
      <c r="BH182" s="12">
        <f t="shared" si="376"/>
        <v>0</v>
      </c>
      <c r="BI182" s="12">
        <f t="shared" si="377"/>
        <v>0</v>
      </c>
      <c r="BJ182" s="12"/>
      <c r="BK182" s="12">
        <f t="shared" si="378"/>
        <v>0</v>
      </c>
      <c r="BL182" s="12">
        <f t="shared" si="379"/>
        <v>0</v>
      </c>
      <c r="BM182" s="12">
        <f t="shared" si="380"/>
        <v>0</v>
      </c>
      <c r="BN182" s="12"/>
      <c r="BO182" s="12">
        <f t="shared" si="381"/>
        <v>0</v>
      </c>
      <c r="BP182" s="12">
        <f t="shared" si="382"/>
        <v>0</v>
      </c>
      <c r="BQ182" s="12">
        <f t="shared" si="383"/>
        <v>0</v>
      </c>
      <c r="BR182" s="12"/>
      <c r="BS182" s="12">
        <f t="shared" si="384"/>
        <v>0</v>
      </c>
      <c r="BT182" s="12">
        <f t="shared" si="385"/>
        <v>0</v>
      </c>
      <c r="BU182" s="12">
        <f t="shared" si="386"/>
        <v>0</v>
      </c>
      <c r="BV182" s="12">
        <f t="shared" si="387"/>
        <v>0</v>
      </c>
      <c r="BW182" s="12">
        <f t="shared" si="388"/>
        <v>0</v>
      </c>
      <c r="BX182" s="12"/>
      <c r="BY182" s="12">
        <v>50000000</v>
      </c>
      <c r="BZ182" s="12">
        <v>40000000</v>
      </c>
      <c r="CA182" s="12">
        <f>SUMIFS('[1]TIẾN ĐỘ %'!$M$6:$M$1034,'[1]TIẾN ĐỘ %'!$G$6:$G$1034,$A182,'[1]TIẾN ĐỘ %'!$F$6:$F$1034,$E182)</f>
        <v>70000000</v>
      </c>
      <c r="CB182" s="12">
        <f t="shared" si="389"/>
        <v>160000000</v>
      </c>
      <c r="CC182" s="12"/>
      <c r="CD182" s="12"/>
      <c r="CE182" s="12"/>
      <c r="CF182" s="12">
        <f t="shared" si="483"/>
        <v>0</v>
      </c>
      <c r="CG182" s="12">
        <f t="shared" si="484"/>
        <v>160000000</v>
      </c>
      <c r="CH182" s="12"/>
      <c r="CI182" s="12"/>
      <c r="CJ182" s="12"/>
      <c r="CK182" s="12">
        <f t="shared" si="485"/>
        <v>0</v>
      </c>
      <c r="CL182" s="12"/>
      <c r="CM182" s="12"/>
      <c r="CN182" s="12"/>
      <c r="CO182" s="12">
        <f t="shared" si="319"/>
        <v>0</v>
      </c>
      <c r="CP182" s="12">
        <f t="shared" si="320"/>
        <v>0</v>
      </c>
      <c r="CQ182" s="12"/>
      <c r="CR182" s="12">
        <v>8820000</v>
      </c>
      <c r="CS182" s="12">
        <v>0</v>
      </c>
      <c r="CT182" s="12">
        <v>10290000</v>
      </c>
      <c r="CU182" s="12">
        <v>2940000</v>
      </c>
      <c r="CV182" s="12">
        <v>30660000</v>
      </c>
      <c r="CW182" s="12">
        <v>2940000</v>
      </c>
      <c r="CX182" s="12">
        <v>39525000</v>
      </c>
      <c r="CY182" s="12">
        <f>SUMIFS('[1]DATA THÔ IN'!$P$4:$P$12031,'[1]DATA THÔ IN'!$H$4:$H$12031,$A182,'[1]DATA THÔ IN'!$AC$4:$AC$12031,$E182,'[1]DATA THÔ IN'!$AH$4:$AH$12031,"Tiến độ 1")</f>
        <v>0</v>
      </c>
      <c r="CZ182" s="12">
        <f>SUMIFS('[1]DATA THÔ IN'!$P$4:$P$12031,'[1]DATA THÔ IN'!$H$4:$H$12031,$A182,'[1]DATA THÔ IN'!$AC$4:$AC$12031,$E182,'[1]DATA THÔ IN'!$AH$4:$AH$12031,"Tiến độ 2")</f>
        <v>0</v>
      </c>
      <c r="DA182" s="12">
        <f>SUMIFS('[1]TIẾN ĐỘ %'!$N$6:$N$1034,'[1]TIẾN ĐỘ %'!$G$6:$G$1034,A182,'[1]TIẾN ĐỘ %'!$F$6:$F$1034,$E182)</f>
        <v>7080000</v>
      </c>
      <c r="DB182" s="12">
        <f t="shared" si="402"/>
        <v>56895000</v>
      </c>
      <c r="DC182" s="12"/>
      <c r="DD182" s="12"/>
      <c r="DE182" s="12"/>
      <c r="DF182" s="12"/>
      <c r="DG182" s="12"/>
      <c r="DH182" s="12"/>
      <c r="DI182" s="12"/>
      <c r="DJ182" s="12"/>
      <c r="DK182" s="12"/>
      <c r="DL182" s="12">
        <f t="shared" si="486"/>
        <v>0</v>
      </c>
      <c r="DM182" s="12">
        <f t="shared" si="487"/>
        <v>56895000</v>
      </c>
      <c r="DN182" s="12"/>
      <c r="DO182" s="12"/>
      <c r="DP182" s="12"/>
      <c r="DQ182" s="12"/>
      <c r="DR182" s="12"/>
      <c r="DS182" s="12"/>
      <c r="DT182" s="12"/>
      <c r="DU182" s="12"/>
      <c r="DV182" s="12"/>
      <c r="DW182" s="12">
        <f t="shared" si="488"/>
        <v>0</v>
      </c>
      <c r="DX182" s="12"/>
      <c r="DY182" s="12"/>
      <c r="DZ182" s="12"/>
      <c r="EA182" s="12"/>
      <c r="EB182" s="12"/>
      <c r="EC182" s="12"/>
      <c r="ED182" s="12"/>
      <c r="EE182" s="12"/>
      <c r="EF182" s="12"/>
      <c r="EG182" s="12">
        <f t="shared" si="321"/>
        <v>0</v>
      </c>
      <c r="EH182" s="12">
        <f t="shared" si="322"/>
        <v>0</v>
      </c>
      <c r="EI182" s="12"/>
      <c r="EJ182" s="15">
        <f t="shared" si="390"/>
        <v>0.1764</v>
      </c>
      <c r="EK182" s="15">
        <f t="shared" si="391"/>
        <v>0</v>
      </c>
      <c r="EL182" s="15">
        <f t="shared" si="392"/>
        <v>0.20580000000000001</v>
      </c>
      <c r="EM182" s="16">
        <f t="shared" si="422"/>
        <v>7.3499999999999996E-2</v>
      </c>
      <c r="EN182" s="16">
        <f t="shared" si="423"/>
        <v>0.76649999999999996</v>
      </c>
      <c r="EO182" s="16">
        <f t="shared" si="424"/>
        <v>0.98812500000000003</v>
      </c>
      <c r="EP182" s="16">
        <f t="shared" si="403"/>
        <v>0</v>
      </c>
      <c r="EQ182" s="16">
        <f t="shared" si="404"/>
        <v>0</v>
      </c>
      <c r="ER182" s="16">
        <f t="shared" si="405"/>
        <v>0.10114285714285715</v>
      </c>
      <c r="ES182" s="16">
        <f t="shared" si="406"/>
        <v>0.35559374999999999</v>
      </c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5">
        <f t="shared" si="489"/>
        <v>0</v>
      </c>
      <c r="FP182" s="15">
        <f t="shared" si="490"/>
        <v>0</v>
      </c>
      <c r="FQ182" s="15">
        <f t="shared" si="491"/>
        <v>0</v>
      </c>
      <c r="FR182" s="17">
        <f t="shared" si="393"/>
        <v>0</v>
      </c>
      <c r="FS182" s="17">
        <f t="shared" si="394"/>
        <v>0</v>
      </c>
      <c r="FT182" s="17">
        <f t="shared" si="395"/>
        <v>0</v>
      </c>
      <c r="FU182" s="18">
        <f t="shared" si="396"/>
        <v>0</v>
      </c>
      <c r="FV182" s="18">
        <f t="shared" si="397"/>
        <v>0</v>
      </c>
      <c r="FW182" s="18">
        <f t="shared" si="398"/>
        <v>0</v>
      </c>
      <c r="FX182" s="18">
        <f t="shared" si="399"/>
        <v>0</v>
      </c>
      <c r="FY182" s="18">
        <f t="shared" si="400"/>
        <v>0</v>
      </c>
      <c r="FZ182" s="19"/>
      <c r="GA182" s="36" t="str">
        <f>D182</f>
        <v>Phan Minh Đạt</v>
      </c>
      <c r="GB182" s="36"/>
      <c r="GC182" s="37"/>
    </row>
    <row r="183" spans="1:185" x14ac:dyDescent="0.25">
      <c r="A183" s="8" t="s">
        <v>1345</v>
      </c>
      <c r="B183" s="8" t="s">
        <v>1227</v>
      </c>
      <c r="C183" s="28" t="s">
        <v>1228</v>
      </c>
      <c r="D183" s="28" t="s">
        <v>996</v>
      </c>
      <c r="E183" s="9" t="s">
        <v>193</v>
      </c>
      <c r="F183" s="28" t="s">
        <v>1185</v>
      </c>
      <c r="G183" s="28" t="s">
        <v>998</v>
      </c>
      <c r="H183" s="11">
        <v>3.5000000000000003E-2</v>
      </c>
      <c r="I183" s="11"/>
      <c r="J183" s="11">
        <v>0.01</v>
      </c>
      <c r="K183" s="11">
        <v>0.01</v>
      </c>
      <c r="L183" s="11">
        <v>5.0000000000000001E-3</v>
      </c>
      <c r="M183" s="11">
        <v>5.0000000000000001E-3</v>
      </c>
      <c r="N183" s="11"/>
      <c r="O183" s="12">
        <f t="shared" si="352"/>
        <v>0</v>
      </c>
      <c r="P183" s="12">
        <f t="shared" si="451"/>
        <v>0</v>
      </c>
      <c r="Q183" s="12">
        <f t="shared" si="353"/>
        <v>0</v>
      </c>
      <c r="R183" s="12">
        <f t="shared" si="460"/>
        <v>0</v>
      </c>
      <c r="S183" s="12">
        <f t="shared" si="354"/>
        <v>0</v>
      </c>
      <c r="T183" s="12">
        <f t="shared" si="461"/>
        <v>0</v>
      </c>
      <c r="U183" s="12">
        <f t="shared" si="355"/>
        <v>0</v>
      </c>
      <c r="V183" s="12">
        <f t="shared" si="462"/>
        <v>0</v>
      </c>
      <c r="W183" s="12">
        <f t="shared" si="401"/>
        <v>0</v>
      </c>
      <c r="X183" s="12">
        <f t="shared" si="356"/>
        <v>0</v>
      </c>
      <c r="Y183" s="12">
        <f t="shared" si="463"/>
        <v>0</v>
      </c>
      <c r="Z183" s="12">
        <f t="shared" si="464"/>
        <v>0</v>
      </c>
      <c r="AA183" s="12">
        <f t="shared" si="465"/>
        <v>0</v>
      </c>
      <c r="AB183" s="12">
        <f t="shared" si="466"/>
        <v>0</v>
      </c>
      <c r="AC183" s="12"/>
      <c r="AD183" s="12"/>
      <c r="AE183" s="12"/>
      <c r="AF183" s="12">
        <f t="shared" si="357"/>
        <v>0</v>
      </c>
      <c r="AG183" s="12">
        <f t="shared" si="358"/>
        <v>0</v>
      </c>
      <c r="AH183" s="12">
        <f t="shared" si="359"/>
        <v>0</v>
      </c>
      <c r="AI183" s="12"/>
      <c r="AJ183" s="12"/>
      <c r="AK183" s="12"/>
      <c r="AL183" s="12">
        <f t="shared" si="360"/>
        <v>0</v>
      </c>
      <c r="AM183" s="12">
        <f t="shared" si="361"/>
        <v>0</v>
      </c>
      <c r="AN183" s="12">
        <f t="shared" si="362"/>
        <v>0</v>
      </c>
      <c r="AO183" s="12"/>
      <c r="AP183" s="12"/>
      <c r="AQ183" s="12"/>
      <c r="AR183" s="12">
        <f t="shared" si="363"/>
        <v>0</v>
      </c>
      <c r="AS183" s="12">
        <f t="shared" si="364"/>
        <v>0</v>
      </c>
      <c r="AT183" s="12">
        <f t="shared" si="365"/>
        <v>0</v>
      </c>
      <c r="AU183" s="12">
        <f t="shared" si="366"/>
        <v>0</v>
      </c>
      <c r="AV183" s="12">
        <f t="shared" si="367"/>
        <v>0</v>
      </c>
      <c r="AW183" s="12"/>
      <c r="AX183" s="12">
        <f t="shared" si="368"/>
        <v>0</v>
      </c>
      <c r="AY183" s="12">
        <f t="shared" si="369"/>
        <v>0</v>
      </c>
      <c r="AZ183" s="12">
        <f t="shared" si="370"/>
        <v>0</v>
      </c>
      <c r="BA183" s="12"/>
      <c r="BB183" s="12">
        <f t="shared" si="371"/>
        <v>0</v>
      </c>
      <c r="BC183" s="12">
        <f t="shared" si="372"/>
        <v>0</v>
      </c>
      <c r="BD183" s="12">
        <f t="shared" si="373"/>
        <v>0</v>
      </c>
      <c r="BE183" s="12"/>
      <c r="BF183" s="12">
        <f t="shared" si="374"/>
        <v>0</v>
      </c>
      <c r="BG183" s="12">
        <f t="shared" si="375"/>
        <v>0</v>
      </c>
      <c r="BH183" s="12">
        <f t="shared" si="376"/>
        <v>0</v>
      </c>
      <c r="BI183" s="12">
        <f t="shared" si="377"/>
        <v>0</v>
      </c>
      <c r="BJ183" s="12"/>
      <c r="BK183" s="12">
        <f t="shared" si="378"/>
        <v>0</v>
      </c>
      <c r="BL183" s="12">
        <f t="shared" si="379"/>
        <v>0</v>
      </c>
      <c r="BM183" s="12">
        <f t="shared" si="380"/>
        <v>0</v>
      </c>
      <c r="BN183" s="12"/>
      <c r="BO183" s="12">
        <f t="shared" si="381"/>
        <v>0</v>
      </c>
      <c r="BP183" s="12">
        <f t="shared" si="382"/>
        <v>0</v>
      </c>
      <c r="BQ183" s="12">
        <f t="shared" si="383"/>
        <v>0</v>
      </c>
      <c r="BR183" s="12"/>
      <c r="BS183" s="12">
        <f t="shared" si="384"/>
        <v>0</v>
      </c>
      <c r="BT183" s="12">
        <f t="shared" si="385"/>
        <v>0</v>
      </c>
      <c r="BU183" s="12">
        <f t="shared" si="386"/>
        <v>0</v>
      </c>
      <c r="BV183" s="12">
        <f t="shared" si="387"/>
        <v>0</v>
      </c>
      <c r="BW183" s="12">
        <f t="shared" si="388"/>
        <v>0</v>
      </c>
      <c r="BX183" s="12"/>
      <c r="BY183" s="12">
        <v>30000000</v>
      </c>
      <c r="BZ183" s="12">
        <v>20000000</v>
      </c>
      <c r="CA183" s="12">
        <f>SUMIFS('[1]TIẾN ĐỘ %'!$M$6:$M$1034,'[1]TIẾN ĐỘ %'!$G$6:$G$1034,$A183,'[1]TIẾN ĐỘ %'!$F$6:$F$1034,$E183)</f>
        <v>30000000</v>
      </c>
      <c r="CB183" s="12">
        <f t="shared" si="389"/>
        <v>80000000</v>
      </c>
      <c r="CC183" s="12"/>
      <c r="CD183" s="12"/>
      <c r="CE183" s="12"/>
      <c r="CF183" s="12">
        <f t="shared" si="483"/>
        <v>0</v>
      </c>
      <c r="CG183" s="12">
        <f t="shared" si="484"/>
        <v>80000000</v>
      </c>
      <c r="CH183" s="12"/>
      <c r="CI183" s="12"/>
      <c r="CJ183" s="12"/>
      <c r="CK183" s="12">
        <f t="shared" si="485"/>
        <v>0</v>
      </c>
      <c r="CL183" s="12"/>
      <c r="CM183" s="12"/>
      <c r="CN183" s="12"/>
      <c r="CO183" s="12">
        <f t="shared" si="319"/>
        <v>0</v>
      </c>
      <c r="CP183" s="12">
        <f t="shared" si="320"/>
        <v>0</v>
      </c>
      <c r="CQ183" s="12"/>
      <c r="CR183" s="12">
        <v>0</v>
      </c>
      <c r="CS183" s="12">
        <v>0</v>
      </c>
      <c r="CT183" s="12">
        <v>4500000</v>
      </c>
      <c r="CU183" s="12">
        <v>0</v>
      </c>
      <c r="CV183" s="12">
        <v>0</v>
      </c>
      <c r="CW183" s="12">
        <v>0</v>
      </c>
      <c r="CX183" s="12">
        <v>0</v>
      </c>
      <c r="CY183" s="12">
        <f>SUMIFS('[1]DATA THÔ IN'!$P$4:$P$12031,'[1]DATA THÔ IN'!$H$4:$H$12031,$A183,'[1]DATA THÔ IN'!$AC$4:$AC$12031,$E183,'[1]DATA THÔ IN'!$AH$4:$AH$12031,"Tiến độ 1")</f>
        <v>0</v>
      </c>
      <c r="CZ183" s="12">
        <f>SUMIFS('[1]DATA THÔ IN'!$P$4:$P$12031,'[1]DATA THÔ IN'!$H$4:$H$12031,$A183,'[1]DATA THÔ IN'!$AC$4:$AC$12031,$E183,'[1]DATA THÔ IN'!$AH$4:$AH$12031,"Tiến độ 2")</f>
        <v>0</v>
      </c>
      <c r="DA183" s="12">
        <f>SUMIFS('[1]TIẾN ĐỘ %'!$N$6:$N$1034,'[1]TIẾN ĐỘ %'!$G$6:$G$1034,A183,'[1]TIẾN ĐỘ %'!$F$6:$F$1034,$E183)</f>
        <v>0</v>
      </c>
      <c r="DB183" s="12">
        <f t="shared" si="402"/>
        <v>4500000</v>
      </c>
      <c r="DC183" s="12"/>
      <c r="DD183" s="12"/>
      <c r="DE183" s="12"/>
      <c r="DF183" s="12"/>
      <c r="DG183" s="12"/>
      <c r="DH183" s="12"/>
      <c r="DI183" s="12"/>
      <c r="DJ183" s="12"/>
      <c r="DK183" s="12"/>
      <c r="DL183" s="12">
        <f t="shared" si="486"/>
        <v>0</v>
      </c>
      <c r="DM183" s="12">
        <f t="shared" si="487"/>
        <v>4500000</v>
      </c>
      <c r="DN183" s="12"/>
      <c r="DO183" s="12"/>
      <c r="DP183" s="12"/>
      <c r="DQ183" s="12"/>
      <c r="DR183" s="12"/>
      <c r="DS183" s="12"/>
      <c r="DT183" s="12"/>
      <c r="DU183" s="12"/>
      <c r="DV183" s="12"/>
      <c r="DW183" s="12">
        <f t="shared" si="488"/>
        <v>0</v>
      </c>
      <c r="DX183" s="12"/>
      <c r="DY183" s="12"/>
      <c r="DZ183" s="12"/>
      <c r="EA183" s="12"/>
      <c r="EB183" s="12"/>
      <c r="EC183" s="12"/>
      <c r="ED183" s="12"/>
      <c r="EE183" s="12"/>
      <c r="EF183" s="12"/>
      <c r="EG183" s="12">
        <f t="shared" si="321"/>
        <v>0</v>
      </c>
      <c r="EH183" s="12">
        <f t="shared" si="322"/>
        <v>0</v>
      </c>
      <c r="EI183" s="12"/>
      <c r="EJ183" s="15">
        <f t="shared" si="390"/>
        <v>0</v>
      </c>
      <c r="EK183" s="15">
        <f t="shared" si="391"/>
        <v>0</v>
      </c>
      <c r="EL183" s="15">
        <f t="shared" si="392"/>
        <v>0.15</v>
      </c>
      <c r="EM183" s="16">
        <f t="shared" si="422"/>
        <v>0</v>
      </c>
      <c r="EN183" s="16">
        <f t="shared" si="423"/>
        <v>0</v>
      </c>
      <c r="EO183" s="16">
        <f t="shared" si="424"/>
        <v>0</v>
      </c>
      <c r="EP183" s="16">
        <f t="shared" si="403"/>
        <v>0</v>
      </c>
      <c r="EQ183" s="16">
        <f t="shared" si="404"/>
        <v>0</v>
      </c>
      <c r="ER183" s="16">
        <f t="shared" si="405"/>
        <v>0</v>
      </c>
      <c r="ES183" s="16">
        <f t="shared" si="406"/>
        <v>5.6250000000000001E-2</v>
      </c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5">
        <f t="shared" si="489"/>
        <v>0</v>
      </c>
      <c r="FP183" s="15">
        <f t="shared" si="490"/>
        <v>0</v>
      </c>
      <c r="FQ183" s="15">
        <f t="shared" si="491"/>
        <v>0</v>
      </c>
      <c r="FR183" s="17">
        <f t="shared" si="393"/>
        <v>0</v>
      </c>
      <c r="FS183" s="17">
        <f t="shared" si="394"/>
        <v>0</v>
      </c>
      <c r="FT183" s="17">
        <f t="shared" si="395"/>
        <v>0</v>
      </c>
      <c r="FU183" s="18">
        <f t="shared" si="396"/>
        <v>0</v>
      </c>
      <c r="FV183" s="18">
        <f t="shared" si="397"/>
        <v>0</v>
      </c>
      <c r="FW183" s="18">
        <f t="shared" si="398"/>
        <v>0</v>
      </c>
      <c r="FX183" s="18">
        <f t="shared" si="399"/>
        <v>0</v>
      </c>
      <c r="FY183" s="18">
        <f t="shared" si="400"/>
        <v>0</v>
      </c>
      <c r="FZ183" s="19"/>
      <c r="GA183" s="36" t="s">
        <v>996</v>
      </c>
      <c r="GB183" s="36"/>
      <c r="GC183" s="37"/>
    </row>
    <row r="184" spans="1:185" hidden="1" x14ac:dyDescent="0.25">
      <c r="A184" s="8" t="s">
        <v>1296</v>
      </c>
      <c r="B184" s="8" t="s">
        <v>713</v>
      </c>
      <c r="C184" s="28" t="s">
        <v>714</v>
      </c>
      <c r="D184" s="28" t="s">
        <v>478</v>
      </c>
      <c r="E184" s="9" t="s">
        <v>193</v>
      </c>
      <c r="F184" s="28" t="s">
        <v>479</v>
      </c>
      <c r="G184" s="28" t="s">
        <v>480</v>
      </c>
      <c r="H184" s="11">
        <v>3.5000000000000003E-2</v>
      </c>
      <c r="I184" s="11"/>
      <c r="J184" s="11">
        <v>0.01</v>
      </c>
      <c r="K184" s="11">
        <v>0.01</v>
      </c>
      <c r="L184" s="11">
        <v>5.0000000000000001E-3</v>
      </c>
      <c r="M184" s="11">
        <v>5.0000000000000001E-3</v>
      </c>
      <c r="N184" s="11"/>
      <c r="O184" s="12">
        <f t="shared" si="352"/>
        <v>0</v>
      </c>
      <c r="P184" s="12">
        <f t="shared" si="451"/>
        <v>0</v>
      </c>
      <c r="Q184" s="12">
        <f t="shared" si="353"/>
        <v>0</v>
      </c>
      <c r="R184" s="12">
        <f t="shared" si="460"/>
        <v>0</v>
      </c>
      <c r="S184" s="12">
        <f t="shared" si="354"/>
        <v>0</v>
      </c>
      <c r="T184" s="12">
        <f t="shared" si="461"/>
        <v>0</v>
      </c>
      <c r="U184" s="12">
        <f t="shared" si="355"/>
        <v>0</v>
      </c>
      <c r="V184" s="12">
        <f t="shared" si="462"/>
        <v>0</v>
      </c>
      <c r="W184" s="12">
        <f t="shared" si="401"/>
        <v>0</v>
      </c>
      <c r="X184" s="12">
        <f t="shared" si="356"/>
        <v>0</v>
      </c>
      <c r="Y184" s="12">
        <f t="shared" si="463"/>
        <v>0</v>
      </c>
      <c r="Z184" s="12">
        <f t="shared" si="464"/>
        <v>0</v>
      </c>
      <c r="AA184" s="12">
        <f t="shared" si="465"/>
        <v>0</v>
      </c>
      <c r="AB184" s="12">
        <f t="shared" si="466"/>
        <v>0</v>
      </c>
      <c r="AC184" s="12"/>
      <c r="AD184" s="12"/>
      <c r="AE184" s="12"/>
      <c r="AF184" s="12">
        <f t="shared" si="357"/>
        <v>0</v>
      </c>
      <c r="AG184" s="12">
        <f t="shared" si="358"/>
        <v>0</v>
      </c>
      <c r="AH184" s="12">
        <f t="shared" si="359"/>
        <v>0</v>
      </c>
      <c r="AI184" s="12"/>
      <c r="AJ184" s="12"/>
      <c r="AK184" s="12"/>
      <c r="AL184" s="12">
        <f t="shared" si="360"/>
        <v>0</v>
      </c>
      <c r="AM184" s="12">
        <f t="shared" si="361"/>
        <v>0</v>
      </c>
      <c r="AN184" s="12">
        <f t="shared" si="362"/>
        <v>0</v>
      </c>
      <c r="AO184" s="12"/>
      <c r="AP184" s="12"/>
      <c r="AQ184" s="12"/>
      <c r="AR184" s="12">
        <f t="shared" si="363"/>
        <v>0</v>
      </c>
      <c r="AS184" s="12">
        <f t="shared" si="364"/>
        <v>0</v>
      </c>
      <c r="AT184" s="12">
        <f t="shared" si="365"/>
        <v>0</v>
      </c>
      <c r="AU184" s="12">
        <f t="shared" si="366"/>
        <v>0</v>
      </c>
      <c r="AV184" s="12">
        <f t="shared" si="367"/>
        <v>0</v>
      </c>
      <c r="AW184" s="12"/>
      <c r="AX184" s="12">
        <f t="shared" si="368"/>
        <v>0</v>
      </c>
      <c r="AY184" s="12">
        <f t="shared" si="369"/>
        <v>0</v>
      </c>
      <c r="AZ184" s="12">
        <f t="shared" si="370"/>
        <v>0</v>
      </c>
      <c r="BA184" s="12"/>
      <c r="BB184" s="12">
        <f t="shared" si="371"/>
        <v>0</v>
      </c>
      <c r="BC184" s="12">
        <f t="shared" si="372"/>
        <v>0</v>
      </c>
      <c r="BD184" s="12">
        <f t="shared" si="373"/>
        <v>0</v>
      </c>
      <c r="BE184" s="12"/>
      <c r="BF184" s="12">
        <f t="shared" si="374"/>
        <v>0</v>
      </c>
      <c r="BG184" s="12">
        <f t="shared" si="375"/>
        <v>0</v>
      </c>
      <c r="BH184" s="12">
        <f t="shared" si="376"/>
        <v>0</v>
      </c>
      <c r="BI184" s="12">
        <f t="shared" si="377"/>
        <v>0</v>
      </c>
      <c r="BJ184" s="12"/>
      <c r="BK184" s="12">
        <f t="shared" si="378"/>
        <v>0</v>
      </c>
      <c r="BL184" s="12">
        <f t="shared" si="379"/>
        <v>0</v>
      </c>
      <c r="BM184" s="12">
        <f t="shared" si="380"/>
        <v>0</v>
      </c>
      <c r="BN184" s="12"/>
      <c r="BO184" s="12">
        <f t="shared" si="381"/>
        <v>0</v>
      </c>
      <c r="BP184" s="12">
        <f t="shared" si="382"/>
        <v>0</v>
      </c>
      <c r="BQ184" s="12">
        <f t="shared" si="383"/>
        <v>0</v>
      </c>
      <c r="BR184" s="12"/>
      <c r="BS184" s="12">
        <f t="shared" si="384"/>
        <v>0</v>
      </c>
      <c r="BT184" s="12">
        <f t="shared" si="385"/>
        <v>0</v>
      </c>
      <c r="BU184" s="12">
        <f t="shared" si="386"/>
        <v>0</v>
      </c>
      <c r="BV184" s="12">
        <f t="shared" si="387"/>
        <v>0</v>
      </c>
      <c r="BW184" s="12">
        <f t="shared" si="388"/>
        <v>0</v>
      </c>
      <c r="BX184" s="12"/>
      <c r="BY184" s="12">
        <v>100000000</v>
      </c>
      <c r="BZ184" s="12">
        <v>100000000</v>
      </c>
      <c r="CA184" s="12">
        <f>SUMIFS('[1]TIẾN ĐỘ %'!$M$6:$M$1034,'[1]TIẾN ĐỘ %'!$G$6:$G$1034,$A184,'[1]TIẾN ĐỘ %'!$F$6:$F$1034,$E184)</f>
        <v>100000000</v>
      </c>
      <c r="CB184" s="12">
        <f t="shared" si="389"/>
        <v>300000000</v>
      </c>
      <c r="CC184" s="12"/>
      <c r="CD184" s="12"/>
      <c r="CE184" s="12"/>
      <c r="CF184" s="12">
        <f t="shared" si="483"/>
        <v>0</v>
      </c>
      <c r="CG184" s="12">
        <f t="shared" si="484"/>
        <v>300000000</v>
      </c>
      <c r="CH184" s="12"/>
      <c r="CI184" s="12"/>
      <c r="CJ184" s="12"/>
      <c r="CK184" s="12">
        <f t="shared" si="485"/>
        <v>0</v>
      </c>
      <c r="CL184" s="12"/>
      <c r="CM184" s="12"/>
      <c r="CN184" s="12"/>
      <c r="CO184" s="12">
        <f t="shared" si="319"/>
        <v>0</v>
      </c>
      <c r="CP184" s="12">
        <f t="shared" si="320"/>
        <v>0</v>
      </c>
      <c r="CQ184" s="12"/>
      <c r="CR184" s="12">
        <v>18000000</v>
      </c>
      <c r="CS184" s="12">
        <v>0</v>
      </c>
      <c r="CT184" s="12">
        <v>62930000</v>
      </c>
      <c r="CU184" s="12">
        <v>0</v>
      </c>
      <c r="CV184" s="12">
        <v>0</v>
      </c>
      <c r="CW184" s="12">
        <v>0</v>
      </c>
      <c r="CX184" s="12">
        <v>0</v>
      </c>
      <c r="CY184" s="12">
        <f>SUMIFS('[1]DATA THÔ IN'!$P$4:$P$12031,'[1]DATA THÔ IN'!$H$4:$H$12031,$A184,'[1]DATA THÔ IN'!$AC$4:$AC$12031,$E184,'[1]DATA THÔ IN'!$AH$4:$AH$12031,"Tiến độ 1")</f>
        <v>0</v>
      </c>
      <c r="CZ184" s="12">
        <f>SUMIFS('[1]DATA THÔ IN'!$P$4:$P$12031,'[1]DATA THÔ IN'!$H$4:$H$12031,$A184,'[1]DATA THÔ IN'!$AC$4:$AC$12031,$E184,'[1]DATA THÔ IN'!$AH$4:$AH$12031,"Tiến độ 2")</f>
        <v>0</v>
      </c>
      <c r="DA184" s="12">
        <f>SUMIFS('[1]TIẾN ĐỘ %'!$N$6:$N$1034,'[1]TIẾN ĐỘ %'!$G$6:$G$1034,A184,'[1]TIẾN ĐỘ %'!$F$6:$F$1034,$E184)</f>
        <v>0</v>
      </c>
      <c r="DB184" s="12">
        <f t="shared" si="402"/>
        <v>62930000</v>
      </c>
      <c r="DC184" s="12"/>
      <c r="DD184" s="12"/>
      <c r="DE184" s="12"/>
      <c r="DF184" s="12"/>
      <c r="DG184" s="12"/>
      <c r="DH184" s="12"/>
      <c r="DI184" s="12"/>
      <c r="DJ184" s="12"/>
      <c r="DK184" s="12"/>
      <c r="DL184" s="12">
        <f t="shared" si="486"/>
        <v>0</v>
      </c>
      <c r="DM184" s="12">
        <f t="shared" si="487"/>
        <v>62930000</v>
      </c>
      <c r="DN184" s="12"/>
      <c r="DO184" s="12"/>
      <c r="DP184" s="12"/>
      <c r="DQ184" s="12"/>
      <c r="DR184" s="12"/>
      <c r="DS184" s="12"/>
      <c r="DT184" s="12"/>
      <c r="DU184" s="12"/>
      <c r="DV184" s="12"/>
      <c r="DW184" s="12">
        <f t="shared" si="488"/>
        <v>0</v>
      </c>
      <c r="DX184" s="12"/>
      <c r="DY184" s="12"/>
      <c r="DZ184" s="12"/>
      <c r="EA184" s="12"/>
      <c r="EB184" s="12"/>
      <c r="EC184" s="12"/>
      <c r="ED184" s="12"/>
      <c r="EE184" s="12"/>
      <c r="EF184" s="12"/>
      <c r="EG184" s="12">
        <f t="shared" si="321"/>
        <v>0</v>
      </c>
      <c r="EH184" s="12">
        <f t="shared" si="322"/>
        <v>0</v>
      </c>
      <c r="EI184" s="12"/>
      <c r="EJ184" s="15">
        <f t="shared" si="390"/>
        <v>0.18</v>
      </c>
      <c r="EK184" s="15">
        <f t="shared" si="391"/>
        <v>0</v>
      </c>
      <c r="EL184" s="15">
        <f t="shared" si="392"/>
        <v>0.62929999999999997</v>
      </c>
      <c r="EM184" s="16">
        <f t="shared" si="422"/>
        <v>0</v>
      </c>
      <c r="EN184" s="16">
        <f t="shared" si="423"/>
        <v>0</v>
      </c>
      <c r="EO184" s="16">
        <f t="shared" si="424"/>
        <v>0</v>
      </c>
      <c r="EP184" s="16">
        <f t="shared" si="403"/>
        <v>0</v>
      </c>
      <c r="EQ184" s="16">
        <f t="shared" si="404"/>
        <v>0</v>
      </c>
      <c r="ER184" s="16">
        <f t="shared" si="405"/>
        <v>0</v>
      </c>
      <c r="ES184" s="16">
        <f t="shared" si="406"/>
        <v>0.20976666666666666</v>
      </c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5">
        <f t="shared" si="489"/>
        <v>0</v>
      </c>
      <c r="FP184" s="15">
        <f t="shared" si="490"/>
        <v>0</v>
      </c>
      <c r="FQ184" s="15">
        <f t="shared" si="491"/>
        <v>0</v>
      </c>
      <c r="FR184" s="17">
        <f t="shared" si="393"/>
        <v>0</v>
      </c>
      <c r="FS184" s="17">
        <f t="shared" si="394"/>
        <v>0</v>
      </c>
      <c r="FT184" s="17">
        <f t="shared" si="395"/>
        <v>0</v>
      </c>
      <c r="FU184" s="18">
        <f t="shared" si="396"/>
        <v>0</v>
      </c>
      <c r="FV184" s="18">
        <f t="shared" si="397"/>
        <v>0</v>
      </c>
      <c r="FW184" s="18">
        <f t="shared" si="398"/>
        <v>0</v>
      </c>
      <c r="FX184" s="18">
        <f t="shared" si="399"/>
        <v>0</v>
      </c>
      <c r="FY184" s="18">
        <f t="shared" si="400"/>
        <v>0</v>
      </c>
      <c r="FZ184" s="19"/>
      <c r="GA184" s="36" t="s">
        <v>478</v>
      </c>
      <c r="GB184" s="36"/>
      <c r="GC184" s="37"/>
    </row>
    <row r="185" spans="1:185" hidden="1" x14ac:dyDescent="0.25">
      <c r="A185" s="8" t="s">
        <v>1299</v>
      </c>
      <c r="B185" s="8" t="s">
        <v>719</v>
      </c>
      <c r="C185" s="28" t="s">
        <v>720</v>
      </c>
      <c r="D185" s="28" t="s">
        <v>478</v>
      </c>
      <c r="E185" s="9" t="s">
        <v>193</v>
      </c>
      <c r="F185" s="28" t="s">
        <v>491</v>
      </c>
      <c r="G185" s="28" t="s">
        <v>480</v>
      </c>
      <c r="H185" s="11">
        <v>3.5000000000000003E-2</v>
      </c>
      <c r="I185" s="11">
        <v>0.02</v>
      </c>
      <c r="J185" s="11">
        <v>0.01</v>
      </c>
      <c r="K185" s="11">
        <v>0.01</v>
      </c>
      <c r="L185" s="11">
        <v>5.0000000000000001E-3</v>
      </c>
      <c r="M185" s="11">
        <v>5.0000000000000001E-3</v>
      </c>
      <c r="N185" s="11"/>
      <c r="O185" s="12">
        <f t="shared" si="352"/>
        <v>0</v>
      </c>
      <c r="P185" s="12">
        <f t="shared" si="451"/>
        <v>0</v>
      </c>
      <c r="Q185" s="12">
        <f t="shared" si="353"/>
        <v>0</v>
      </c>
      <c r="R185" s="12">
        <f t="shared" si="460"/>
        <v>0</v>
      </c>
      <c r="S185" s="12">
        <f t="shared" si="354"/>
        <v>0</v>
      </c>
      <c r="T185" s="12">
        <f t="shared" si="461"/>
        <v>0</v>
      </c>
      <c r="U185" s="12">
        <f t="shared" si="355"/>
        <v>0</v>
      </c>
      <c r="V185" s="12">
        <f t="shared" si="462"/>
        <v>0</v>
      </c>
      <c r="W185" s="12">
        <f t="shared" si="401"/>
        <v>0</v>
      </c>
      <c r="X185" s="12">
        <f t="shared" si="356"/>
        <v>0</v>
      </c>
      <c r="Y185" s="12">
        <f t="shared" si="463"/>
        <v>0</v>
      </c>
      <c r="Z185" s="12">
        <f t="shared" si="464"/>
        <v>0</v>
      </c>
      <c r="AA185" s="12">
        <f t="shared" si="465"/>
        <v>0</v>
      </c>
      <c r="AB185" s="12">
        <f t="shared" si="466"/>
        <v>0</v>
      </c>
      <c r="AC185" s="12"/>
      <c r="AD185" s="12"/>
      <c r="AE185" s="12"/>
      <c r="AF185" s="12">
        <f t="shared" si="357"/>
        <v>0</v>
      </c>
      <c r="AG185" s="12">
        <f t="shared" si="358"/>
        <v>0</v>
      </c>
      <c r="AH185" s="12">
        <f t="shared" si="359"/>
        <v>0</v>
      </c>
      <c r="AI185" s="12"/>
      <c r="AJ185" s="12"/>
      <c r="AK185" s="12"/>
      <c r="AL185" s="12">
        <f t="shared" si="360"/>
        <v>0</v>
      </c>
      <c r="AM185" s="12">
        <f t="shared" si="361"/>
        <v>0</v>
      </c>
      <c r="AN185" s="12">
        <f t="shared" si="362"/>
        <v>0</v>
      </c>
      <c r="AO185" s="12"/>
      <c r="AP185" s="12"/>
      <c r="AQ185" s="12"/>
      <c r="AR185" s="12">
        <f t="shared" si="363"/>
        <v>0</v>
      </c>
      <c r="AS185" s="12">
        <f t="shared" si="364"/>
        <v>0</v>
      </c>
      <c r="AT185" s="12">
        <f t="shared" si="365"/>
        <v>0</v>
      </c>
      <c r="AU185" s="12">
        <f t="shared" si="366"/>
        <v>0</v>
      </c>
      <c r="AV185" s="12">
        <f t="shared" si="367"/>
        <v>0</v>
      </c>
      <c r="AW185" s="12"/>
      <c r="AX185" s="12">
        <f t="shared" si="368"/>
        <v>0</v>
      </c>
      <c r="AY185" s="12">
        <f t="shared" si="369"/>
        <v>0</v>
      </c>
      <c r="AZ185" s="12">
        <f t="shared" si="370"/>
        <v>0</v>
      </c>
      <c r="BA185" s="12"/>
      <c r="BB185" s="12">
        <f t="shared" si="371"/>
        <v>0</v>
      </c>
      <c r="BC185" s="12">
        <f t="shared" si="372"/>
        <v>0</v>
      </c>
      <c r="BD185" s="12">
        <f t="shared" si="373"/>
        <v>0</v>
      </c>
      <c r="BE185" s="12"/>
      <c r="BF185" s="12">
        <f t="shared" si="374"/>
        <v>0</v>
      </c>
      <c r="BG185" s="12">
        <f t="shared" si="375"/>
        <v>0</v>
      </c>
      <c r="BH185" s="12">
        <f t="shared" si="376"/>
        <v>0</v>
      </c>
      <c r="BI185" s="12">
        <f t="shared" si="377"/>
        <v>0</v>
      </c>
      <c r="BJ185" s="12"/>
      <c r="BK185" s="12">
        <f t="shared" si="378"/>
        <v>0</v>
      </c>
      <c r="BL185" s="12">
        <f t="shared" si="379"/>
        <v>0</v>
      </c>
      <c r="BM185" s="12">
        <f t="shared" si="380"/>
        <v>0</v>
      </c>
      <c r="BN185" s="12"/>
      <c r="BO185" s="12">
        <f t="shared" si="381"/>
        <v>0</v>
      </c>
      <c r="BP185" s="12">
        <f t="shared" si="382"/>
        <v>0</v>
      </c>
      <c r="BQ185" s="12">
        <f t="shared" si="383"/>
        <v>0</v>
      </c>
      <c r="BR185" s="12"/>
      <c r="BS185" s="12">
        <f t="shared" si="384"/>
        <v>0</v>
      </c>
      <c r="BT185" s="12">
        <f t="shared" si="385"/>
        <v>0</v>
      </c>
      <c r="BU185" s="12">
        <f t="shared" si="386"/>
        <v>0</v>
      </c>
      <c r="BV185" s="12">
        <f t="shared" si="387"/>
        <v>0</v>
      </c>
      <c r="BW185" s="12">
        <f t="shared" si="388"/>
        <v>0</v>
      </c>
      <c r="BX185" s="12"/>
      <c r="BY185" s="12">
        <v>0</v>
      </c>
      <c r="BZ185" s="12">
        <v>0</v>
      </c>
      <c r="CA185" s="12">
        <f>SUMIFS('[1]TIẾN ĐỘ %'!$M$6:$M$1034,'[1]TIẾN ĐỘ %'!$G$6:$G$1034,$A185,'[1]TIẾN ĐỘ %'!$F$6:$F$1034,$E185)</f>
        <v>0</v>
      </c>
      <c r="CB185" s="12">
        <f t="shared" si="389"/>
        <v>0</v>
      </c>
      <c r="CC185" s="12"/>
      <c r="CD185" s="12"/>
      <c r="CE185" s="12"/>
      <c r="CF185" s="12">
        <f t="shared" si="483"/>
        <v>0</v>
      </c>
      <c r="CG185" s="12">
        <f t="shared" si="484"/>
        <v>0</v>
      </c>
      <c r="CH185" s="12"/>
      <c r="CI185" s="12"/>
      <c r="CJ185" s="12"/>
      <c r="CK185" s="12">
        <f t="shared" si="485"/>
        <v>0</v>
      </c>
      <c r="CL185" s="12"/>
      <c r="CM185" s="12"/>
      <c r="CN185" s="12"/>
      <c r="CO185" s="12">
        <f t="shared" si="319"/>
        <v>0</v>
      </c>
      <c r="CP185" s="12">
        <f t="shared" si="320"/>
        <v>0</v>
      </c>
      <c r="CQ185" s="12"/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f>SUMIFS('[1]DATA THÔ IN'!$P$4:$P$12031,'[1]DATA THÔ IN'!$H$4:$H$12031,$A185,'[1]DATA THÔ IN'!$AC$4:$AC$12031,$E185,'[1]DATA THÔ IN'!$AH$4:$AH$12031,"Tiến độ 1")</f>
        <v>0</v>
      </c>
      <c r="CZ185" s="12">
        <f>SUMIFS('[1]DATA THÔ IN'!$P$4:$P$12031,'[1]DATA THÔ IN'!$H$4:$H$12031,$A185,'[1]DATA THÔ IN'!$AC$4:$AC$12031,$E185,'[1]DATA THÔ IN'!$AH$4:$AH$12031,"Tiến độ 2")</f>
        <v>0</v>
      </c>
      <c r="DA185" s="12">
        <f>SUMIFS('[1]TIẾN ĐỘ %'!$N$6:$N$1034,'[1]TIẾN ĐỘ %'!$G$6:$G$1034,A185,'[1]TIẾN ĐỘ %'!$F$6:$F$1034,$E185)</f>
        <v>0</v>
      </c>
      <c r="DB185" s="12">
        <f t="shared" si="402"/>
        <v>0</v>
      </c>
      <c r="DC185" s="12"/>
      <c r="DD185" s="12"/>
      <c r="DE185" s="12"/>
      <c r="DF185" s="12"/>
      <c r="DG185" s="12"/>
      <c r="DH185" s="12"/>
      <c r="DI185" s="12"/>
      <c r="DJ185" s="12"/>
      <c r="DK185" s="12"/>
      <c r="DL185" s="12">
        <f t="shared" si="486"/>
        <v>0</v>
      </c>
      <c r="DM185" s="12">
        <f t="shared" si="487"/>
        <v>0</v>
      </c>
      <c r="DN185" s="12"/>
      <c r="DO185" s="12"/>
      <c r="DP185" s="12"/>
      <c r="DQ185" s="12"/>
      <c r="DR185" s="12"/>
      <c r="DS185" s="12"/>
      <c r="DT185" s="12"/>
      <c r="DU185" s="12"/>
      <c r="DV185" s="12"/>
      <c r="DW185" s="12">
        <f t="shared" si="488"/>
        <v>0</v>
      </c>
      <c r="DX185" s="12"/>
      <c r="DY185" s="12"/>
      <c r="DZ185" s="12"/>
      <c r="EA185" s="12"/>
      <c r="EB185" s="12"/>
      <c r="EC185" s="12"/>
      <c r="ED185" s="12"/>
      <c r="EE185" s="12"/>
      <c r="EF185" s="12"/>
      <c r="EG185" s="12">
        <f t="shared" si="321"/>
        <v>0</v>
      </c>
      <c r="EH185" s="12">
        <f t="shared" si="322"/>
        <v>0</v>
      </c>
      <c r="EI185" s="12"/>
      <c r="EJ185" s="15">
        <f t="shared" si="390"/>
        <v>0</v>
      </c>
      <c r="EK185" s="15">
        <f t="shared" si="391"/>
        <v>0</v>
      </c>
      <c r="EL185" s="15">
        <f t="shared" si="392"/>
        <v>0</v>
      </c>
      <c r="EM185" s="16">
        <f t="shared" si="422"/>
        <v>0</v>
      </c>
      <c r="EN185" s="16">
        <f t="shared" si="423"/>
        <v>0</v>
      </c>
      <c r="EO185" s="16">
        <f t="shared" si="424"/>
        <v>0</v>
      </c>
      <c r="EP185" s="16">
        <f t="shared" si="403"/>
        <v>0</v>
      </c>
      <c r="EQ185" s="16">
        <f t="shared" si="404"/>
        <v>0</v>
      </c>
      <c r="ER185" s="16">
        <f t="shared" si="405"/>
        <v>0</v>
      </c>
      <c r="ES185" s="16">
        <f t="shared" si="406"/>
        <v>0</v>
      </c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5">
        <f t="shared" si="489"/>
        <v>0</v>
      </c>
      <c r="FP185" s="15">
        <f t="shared" si="490"/>
        <v>0</v>
      </c>
      <c r="FQ185" s="15">
        <f t="shared" si="491"/>
        <v>0</v>
      </c>
      <c r="FR185" s="17">
        <f t="shared" si="393"/>
        <v>0</v>
      </c>
      <c r="FS185" s="17">
        <f t="shared" si="394"/>
        <v>0</v>
      </c>
      <c r="FT185" s="17">
        <f t="shared" si="395"/>
        <v>0</v>
      </c>
      <c r="FU185" s="18">
        <f t="shared" si="396"/>
        <v>0</v>
      </c>
      <c r="FV185" s="18">
        <f t="shared" si="397"/>
        <v>0</v>
      </c>
      <c r="FW185" s="18">
        <f t="shared" si="398"/>
        <v>0</v>
      </c>
      <c r="FX185" s="18">
        <f t="shared" si="399"/>
        <v>0</v>
      </c>
      <c r="FY185" s="18">
        <f t="shared" si="400"/>
        <v>0</v>
      </c>
      <c r="FZ185" s="19"/>
      <c r="GA185" s="36" t="str">
        <f>D185</f>
        <v>Đặng Hữu Mến</v>
      </c>
      <c r="GB185" s="36"/>
      <c r="GC185" s="37"/>
    </row>
    <row r="186" spans="1:185" hidden="1" x14ac:dyDescent="0.25">
      <c r="A186" s="8" t="s">
        <v>1309</v>
      </c>
      <c r="B186" s="8" t="s">
        <v>737</v>
      </c>
      <c r="C186" s="28" t="s">
        <v>738</v>
      </c>
      <c r="D186" s="28" t="s">
        <v>483</v>
      </c>
      <c r="E186" s="9" t="s">
        <v>193</v>
      </c>
      <c r="F186" s="28" t="s">
        <v>516</v>
      </c>
      <c r="G186" s="28" t="s">
        <v>480</v>
      </c>
      <c r="H186" s="11">
        <v>3.5000000000000003E-2</v>
      </c>
      <c r="I186" s="11"/>
      <c r="J186" s="11">
        <v>0.01</v>
      </c>
      <c r="K186" s="11">
        <v>0.01</v>
      </c>
      <c r="L186" s="11">
        <v>5.0000000000000001E-3</v>
      </c>
      <c r="M186" s="11">
        <v>5.0000000000000001E-3</v>
      </c>
      <c r="N186" s="11"/>
      <c r="O186" s="12">
        <f t="shared" si="352"/>
        <v>0</v>
      </c>
      <c r="P186" s="12">
        <f t="shared" si="451"/>
        <v>0</v>
      </c>
      <c r="Q186" s="12">
        <f t="shared" si="353"/>
        <v>0</v>
      </c>
      <c r="R186" s="12">
        <f t="shared" si="460"/>
        <v>0</v>
      </c>
      <c r="S186" s="12">
        <f t="shared" si="354"/>
        <v>0</v>
      </c>
      <c r="T186" s="12">
        <f t="shared" si="461"/>
        <v>0</v>
      </c>
      <c r="U186" s="12">
        <f t="shared" si="355"/>
        <v>0</v>
      </c>
      <c r="V186" s="12">
        <f t="shared" si="462"/>
        <v>0</v>
      </c>
      <c r="W186" s="12">
        <f t="shared" si="401"/>
        <v>0</v>
      </c>
      <c r="X186" s="12">
        <f t="shared" si="356"/>
        <v>0</v>
      </c>
      <c r="Y186" s="12">
        <f t="shared" si="463"/>
        <v>0</v>
      </c>
      <c r="Z186" s="12">
        <f t="shared" si="464"/>
        <v>0</v>
      </c>
      <c r="AA186" s="12">
        <f t="shared" si="465"/>
        <v>0</v>
      </c>
      <c r="AB186" s="12">
        <f t="shared" si="466"/>
        <v>0</v>
      </c>
      <c r="AC186" s="12"/>
      <c r="AD186" s="12"/>
      <c r="AE186" s="12"/>
      <c r="AF186" s="12">
        <f t="shared" si="357"/>
        <v>0</v>
      </c>
      <c r="AG186" s="12">
        <f t="shared" si="358"/>
        <v>0</v>
      </c>
      <c r="AH186" s="12">
        <f t="shared" si="359"/>
        <v>0</v>
      </c>
      <c r="AI186" s="12"/>
      <c r="AJ186" s="12"/>
      <c r="AK186" s="12"/>
      <c r="AL186" s="12">
        <f t="shared" si="360"/>
        <v>0</v>
      </c>
      <c r="AM186" s="12">
        <f t="shared" si="361"/>
        <v>0</v>
      </c>
      <c r="AN186" s="12">
        <f t="shared" si="362"/>
        <v>0</v>
      </c>
      <c r="AO186" s="12"/>
      <c r="AP186" s="12"/>
      <c r="AQ186" s="12"/>
      <c r="AR186" s="12">
        <f t="shared" si="363"/>
        <v>0</v>
      </c>
      <c r="AS186" s="12">
        <f t="shared" si="364"/>
        <v>0</v>
      </c>
      <c r="AT186" s="12">
        <f t="shared" si="365"/>
        <v>0</v>
      </c>
      <c r="AU186" s="12">
        <f t="shared" si="366"/>
        <v>0</v>
      </c>
      <c r="AV186" s="12">
        <f t="shared" si="367"/>
        <v>0</v>
      </c>
      <c r="AW186" s="12"/>
      <c r="AX186" s="12">
        <f t="shared" si="368"/>
        <v>0</v>
      </c>
      <c r="AY186" s="12">
        <f t="shared" si="369"/>
        <v>0</v>
      </c>
      <c r="AZ186" s="12">
        <f t="shared" si="370"/>
        <v>0</v>
      </c>
      <c r="BA186" s="12"/>
      <c r="BB186" s="12">
        <f t="shared" si="371"/>
        <v>0</v>
      </c>
      <c r="BC186" s="12">
        <f t="shared" si="372"/>
        <v>0</v>
      </c>
      <c r="BD186" s="12">
        <f t="shared" si="373"/>
        <v>0</v>
      </c>
      <c r="BE186" s="12"/>
      <c r="BF186" s="12">
        <f t="shared" si="374"/>
        <v>0</v>
      </c>
      <c r="BG186" s="12">
        <f t="shared" si="375"/>
        <v>0</v>
      </c>
      <c r="BH186" s="12">
        <f t="shared" si="376"/>
        <v>0</v>
      </c>
      <c r="BI186" s="12">
        <f t="shared" si="377"/>
        <v>0</v>
      </c>
      <c r="BJ186" s="12"/>
      <c r="BK186" s="12">
        <f t="shared" si="378"/>
        <v>0</v>
      </c>
      <c r="BL186" s="12">
        <f t="shared" si="379"/>
        <v>0</v>
      </c>
      <c r="BM186" s="12">
        <f t="shared" si="380"/>
        <v>0</v>
      </c>
      <c r="BN186" s="12"/>
      <c r="BO186" s="12">
        <f t="shared" si="381"/>
        <v>0</v>
      </c>
      <c r="BP186" s="12">
        <f t="shared" si="382"/>
        <v>0</v>
      </c>
      <c r="BQ186" s="12">
        <f t="shared" si="383"/>
        <v>0</v>
      </c>
      <c r="BR186" s="12"/>
      <c r="BS186" s="12">
        <f t="shared" si="384"/>
        <v>0</v>
      </c>
      <c r="BT186" s="12">
        <f t="shared" si="385"/>
        <v>0</v>
      </c>
      <c r="BU186" s="12">
        <f t="shared" si="386"/>
        <v>0</v>
      </c>
      <c r="BV186" s="12">
        <f t="shared" si="387"/>
        <v>0</v>
      </c>
      <c r="BW186" s="12">
        <f t="shared" si="388"/>
        <v>0</v>
      </c>
      <c r="BX186" s="12"/>
      <c r="BY186" s="12">
        <v>0</v>
      </c>
      <c r="BZ186" s="12">
        <v>0</v>
      </c>
      <c r="CA186" s="12">
        <f>SUMIFS('[1]TIẾN ĐỘ %'!$M$6:$M$1034,'[1]TIẾN ĐỘ %'!$G$6:$G$1034,$A186,'[1]TIẾN ĐỘ %'!$F$6:$F$1034,$E186)</f>
        <v>0</v>
      </c>
      <c r="CB186" s="12">
        <f t="shared" si="389"/>
        <v>0</v>
      </c>
      <c r="CC186" s="12"/>
      <c r="CD186" s="12"/>
      <c r="CE186" s="12"/>
      <c r="CF186" s="12">
        <f t="shared" si="483"/>
        <v>0</v>
      </c>
      <c r="CG186" s="12">
        <f t="shared" si="484"/>
        <v>0</v>
      </c>
      <c r="CH186" s="12"/>
      <c r="CI186" s="12"/>
      <c r="CJ186" s="12"/>
      <c r="CK186" s="12">
        <f t="shared" si="485"/>
        <v>0</v>
      </c>
      <c r="CL186" s="12"/>
      <c r="CM186" s="12"/>
      <c r="CN186" s="12"/>
      <c r="CO186" s="12">
        <f t="shared" ref="CO186:CO243" si="492">+SUM(CL186:CN186)</f>
        <v>0</v>
      </c>
      <c r="CP186" s="12">
        <f t="shared" ref="CP186:CP243" si="493">+CK186+CO186</f>
        <v>0</v>
      </c>
      <c r="CQ186" s="12"/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f>SUMIFS('[1]DATA THÔ IN'!$P$4:$P$12031,'[1]DATA THÔ IN'!$H$4:$H$12031,$A186,'[1]DATA THÔ IN'!$AC$4:$AC$12031,$E186,'[1]DATA THÔ IN'!$AH$4:$AH$12031,"Tiến độ 1")</f>
        <v>0</v>
      </c>
      <c r="CZ186" s="12">
        <f>SUMIFS('[1]DATA THÔ IN'!$P$4:$P$12031,'[1]DATA THÔ IN'!$H$4:$H$12031,$A186,'[1]DATA THÔ IN'!$AC$4:$AC$12031,$E186,'[1]DATA THÔ IN'!$AH$4:$AH$12031,"Tiến độ 2")</f>
        <v>0</v>
      </c>
      <c r="DA186" s="12">
        <f>SUMIFS('[1]TIẾN ĐỘ %'!$N$6:$N$1034,'[1]TIẾN ĐỘ %'!$G$6:$G$1034,A186,'[1]TIẾN ĐỘ %'!$F$6:$F$1034,$E186)</f>
        <v>0</v>
      </c>
      <c r="DB186" s="12">
        <f t="shared" si="402"/>
        <v>0</v>
      </c>
      <c r="DC186" s="12"/>
      <c r="DD186" s="12"/>
      <c r="DE186" s="12"/>
      <c r="DF186" s="12"/>
      <c r="DG186" s="12"/>
      <c r="DH186" s="12"/>
      <c r="DI186" s="12"/>
      <c r="DJ186" s="12"/>
      <c r="DK186" s="12"/>
      <c r="DL186" s="12">
        <f t="shared" si="486"/>
        <v>0</v>
      </c>
      <c r="DM186" s="12">
        <f t="shared" si="487"/>
        <v>0</v>
      </c>
      <c r="DN186" s="12"/>
      <c r="DO186" s="12"/>
      <c r="DP186" s="12"/>
      <c r="DQ186" s="12"/>
      <c r="DR186" s="12"/>
      <c r="DS186" s="12"/>
      <c r="DT186" s="12"/>
      <c r="DU186" s="12"/>
      <c r="DV186" s="12"/>
      <c r="DW186" s="12">
        <f t="shared" si="488"/>
        <v>0</v>
      </c>
      <c r="DX186" s="12"/>
      <c r="DY186" s="12"/>
      <c r="DZ186" s="12"/>
      <c r="EA186" s="12"/>
      <c r="EB186" s="12"/>
      <c r="EC186" s="12"/>
      <c r="ED186" s="12"/>
      <c r="EE186" s="12"/>
      <c r="EF186" s="12"/>
      <c r="EG186" s="12">
        <f t="shared" ref="EG186:EG243" si="494">+EF186+EC186+DZ186</f>
        <v>0</v>
      </c>
      <c r="EH186" s="12">
        <f t="shared" ref="EH186:EH243" si="495">+EG186+DW186</f>
        <v>0</v>
      </c>
      <c r="EI186" s="12"/>
      <c r="EJ186" s="15">
        <f t="shared" si="390"/>
        <v>0</v>
      </c>
      <c r="EK186" s="15">
        <f t="shared" si="391"/>
        <v>0</v>
      </c>
      <c r="EL186" s="15">
        <f t="shared" si="392"/>
        <v>0</v>
      </c>
      <c r="EM186" s="16">
        <f t="shared" si="422"/>
        <v>0</v>
      </c>
      <c r="EN186" s="16">
        <f t="shared" si="423"/>
        <v>0</v>
      </c>
      <c r="EO186" s="16">
        <f t="shared" si="424"/>
        <v>0</v>
      </c>
      <c r="EP186" s="16">
        <f t="shared" si="403"/>
        <v>0</v>
      </c>
      <c r="EQ186" s="16">
        <f t="shared" si="404"/>
        <v>0</v>
      </c>
      <c r="ER186" s="16">
        <f t="shared" si="405"/>
        <v>0</v>
      </c>
      <c r="ES186" s="16">
        <f t="shared" si="406"/>
        <v>0</v>
      </c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5">
        <f t="shared" si="489"/>
        <v>0</v>
      </c>
      <c r="FP186" s="15">
        <f t="shared" si="490"/>
        <v>0</v>
      </c>
      <c r="FQ186" s="15">
        <f t="shared" si="491"/>
        <v>0</v>
      </c>
      <c r="FR186" s="17">
        <f t="shared" si="393"/>
        <v>0</v>
      </c>
      <c r="FS186" s="17">
        <f t="shared" si="394"/>
        <v>0</v>
      </c>
      <c r="FT186" s="17">
        <f t="shared" si="395"/>
        <v>0</v>
      </c>
      <c r="FU186" s="18">
        <f t="shared" si="396"/>
        <v>0</v>
      </c>
      <c r="FV186" s="18">
        <f t="shared" si="397"/>
        <v>0</v>
      </c>
      <c r="FW186" s="18">
        <f t="shared" si="398"/>
        <v>0</v>
      </c>
      <c r="FX186" s="18">
        <f t="shared" si="399"/>
        <v>0</v>
      </c>
      <c r="FY186" s="18">
        <f t="shared" si="400"/>
        <v>0</v>
      </c>
      <c r="FZ186" s="19"/>
      <c r="GA186" s="36" t="str">
        <f>D186</f>
        <v>Lê Văn Tuấn</v>
      </c>
      <c r="GB186" s="36"/>
      <c r="GC186" s="37"/>
    </row>
    <row r="187" spans="1:185" hidden="1" x14ac:dyDescent="0.25">
      <c r="A187" s="8" t="s">
        <v>1310</v>
      </c>
      <c r="B187" s="8" t="s">
        <v>739</v>
      </c>
      <c r="C187" s="28" t="s">
        <v>740</v>
      </c>
      <c r="D187" s="28" t="s">
        <v>483</v>
      </c>
      <c r="E187" s="9" t="s">
        <v>193</v>
      </c>
      <c r="F187" s="28" t="s">
        <v>516</v>
      </c>
      <c r="G187" s="28" t="s">
        <v>480</v>
      </c>
      <c r="H187" s="11">
        <v>3.5000000000000003E-2</v>
      </c>
      <c r="I187" s="11"/>
      <c r="J187" s="11">
        <v>0.01</v>
      </c>
      <c r="K187" s="11">
        <v>0.01</v>
      </c>
      <c r="L187" s="11">
        <v>5.0000000000000001E-3</v>
      </c>
      <c r="M187" s="11">
        <v>5.0000000000000001E-3</v>
      </c>
      <c r="N187" s="11"/>
      <c r="O187" s="12">
        <f t="shared" si="352"/>
        <v>0</v>
      </c>
      <c r="P187" s="12">
        <f t="shared" si="451"/>
        <v>0</v>
      </c>
      <c r="Q187" s="12">
        <f t="shared" si="353"/>
        <v>0</v>
      </c>
      <c r="R187" s="12">
        <f t="shared" si="460"/>
        <v>0</v>
      </c>
      <c r="S187" s="12">
        <f t="shared" si="354"/>
        <v>0</v>
      </c>
      <c r="T187" s="12">
        <f t="shared" si="461"/>
        <v>0</v>
      </c>
      <c r="U187" s="12">
        <f t="shared" si="355"/>
        <v>0</v>
      </c>
      <c r="V187" s="12">
        <f t="shared" si="462"/>
        <v>0</v>
      </c>
      <c r="W187" s="12">
        <f t="shared" si="401"/>
        <v>0</v>
      </c>
      <c r="X187" s="12">
        <f t="shared" si="356"/>
        <v>0</v>
      </c>
      <c r="Y187" s="12">
        <f t="shared" si="463"/>
        <v>0</v>
      </c>
      <c r="Z187" s="12">
        <f t="shared" si="464"/>
        <v>0</v>
      </c>
      <c r="AA187" s="12">
        <f t="shared" si="465"/>
        <v>0</v>
      </c>
      <c r="AB187" s="12">
        <f t="shared" si="466"/>
        <v>0</v>
      </c>
      <c r="AC187" s="12"/>
      <c r="AD187" s="12"/>
      <c r="AE187" s="12"/>
      <c r="AF187" s="12">
        <f t="shared" si="357"/>
        <v>0</v>
      </c>
      <c r="AG187" s="12">
        <f t="shared" si="358"/>
        <v>0</v>
      </c>
      <c r="AH187" s="12">
        <f t="shared" si="359"/>
        <v>0</v>
      </c>
      <c r="AI187" s="12"/>
      <c r="AJ187" s="12"/>
      <c r="AK187" s="12"/>
      <c r="AL187" s="12">
        <f t="shared" si="360"/>
        <v>0</v>
      </c>
      <c r="AM187" s="12">
        <f t="shared" si="361"/>
        <v>0</v>
      </c>
      <c r="AN187" s="12">
        <f t="shared" si="362"/>
        <v>0</v>
      </c>
      <c r="AO187" s="12"/>
      <c r="AP187" s="12"/>
      <c r="AQ187" s="12"/>
      <c r="AR187" s="12">
        <f t="shared" si="363"/>
        <v>0</v>
      </c>
      <c r="AS187" s="12">
        <f t="shared" si="364"/>
        <v>0</v>
      </c>
      <c r="AT187" s="12">
        <f t="shared" si="365"/>
        <v>0</v>
      </c>
      <c r="AU187" s="12">
        <f t="shared" si="366"/>
        <v>0</v>
      </c>
      <c r="AV187" s="12">
        <f t="shared" si="367"/>
        <v>0</v>
      </c>
      <c r="AW187" s="12"/>
      <c r="AX187" s="12">
        <f t="shared" si="368"/>
        <v>0</v>
      </c>
      <c r="AY187" s="12">
        <f t="shared" si="369"/>
        <v>0</v>
      </c>
      <c r="AZ187" s="12">
        <f t="shared" si="370"/>
        <v>0</v>
      </c>
      <c r="BA187" s="12"/>
      <c r="BB187" s="12">
        <f t="shared" si="371"/>
        <v>0</v>
      </c>
      <c r="BC187" s="12">
        <f t="shared" si="372"/>
        <v>0</v>
      </c>
      <c r="BD187" s="12">
        <f t="shared" si="373"/>
        <v>0</v>
      </c>
      <c r="BE187" s="12"/>
      <c r="BF187" s="12">
        <f t="shared" si="374"/>
        <v>0</v>
      </c>
      <c r="BG187" s="12">
        <f t="shared" si="375"/>
        <v>0</v>
      </c>
      <c r="BH187" s="12">
        <f t="shared" si="376"/>
        <v>0</v>
      </c>
      <c r="BI187" s="12">
        <f t="shared" si="377"/>
        <v>0</v>
      </c>
      <c r="BJ187" s="12"/>
      <c r="BK187" s="12">
        <f t="shared" si="378"/>
        <v>0</v>
      </c>
      <c r="BL187" s="12">
        <f t="shared" si="379"/>
        <v>0</v>
      </c>
      <c r="BM187" s="12">
        <f t="shared" si="380"/>
        <v>0</v>
      </c>
      <c r="BN187" s="12"/>
      <c r="BO187" s="12">
        <f t="shared" si="381"/>
        <v>0</v>
      </c>
      <c r="BP187" s="12">
        <f t="shared" si="382"/>
        <v>0</v>
      </c>
      <c r="BQ187" s="12">
        <f t="shared" si="383"/>
        <v>0</v>
      </c>
      <c r="BR187" s="12"/>
      <c r="BS187" s="12">
        <f t="shared" si="384"/>
        <v>0</v>
      </c>
      <c r="BT187" s="12">
        <f t="shared" si="385"/>
        <v>0</v>
      </c>
      <c r="BU187" s="12">
        <f t="shared" si="386"/>
        <v>0</v>
      </c>
      <c r="BV187" s="12">
        <f t="shared" si="387"/>
        <v>0</v>
      </c>
      <c r="BW187" s="12">
        <f t="shared" si="388"/>
        <v>0</v>
      </c>
      <c r="BX187" s="12"/>
      <c r="BY187" s="12">
        <v>70000000</v>
      </c>
      <c r="BZ187" s="12">
        <v>100000000</v>
      </c>
      <c r="CA187" s="12">
        <f>SUMIFS('[1]TIẾN ĐỘ %'!$M$6:$M$1034,'[1]TIẾN ĐỘ %'!$G$6:$G$1034,$A187,'[1]TIẾN ĐỘ %'!$F$6:$F$1034,$E187)</f>
        <v>130000000</v>
      </c>
      <c r="CB187" s="12">
        <f t="shared" si="389"/>
        <v>300000000</v>
      </c>
      <c r="CC187" s="12"/>
      <c r="CD187" s="12"/>
      <c r="CE187" s="12"/>
      <c r="CF187" s="12">
        <f t="shared" si="483"/>
        <v>0</v>
      </c>
      <c r="CG187" s="12">
        <f t="shared" si="484"/>
        <v>300000000</v>
      </c>
      <c r="CH187" s="12"/>
      <c r="CI187" s="12"/>
      <c r="CJ187" s="12"/>
      <c r="CK187" s="12">
        <f t="shared" si="485"/>
        <v>0</v>
      </c>
      <c r="CL187" s="12"/>
      <c r="CM187" s="12"/>
      <c r="CN187" s="12"/>
      <c r="CO187" s="12">
        <f t="shared" si="492"/>
        <v>0</v>
      </c>
      <c r="CP187" s="12">
        <f t="shared" si="493"/>
        <v>0</v>
      </c>
      <c r="CQ187" s="12"/>
      <c r="CR187" s="12">
        <v>0</v>
      </c>
      <c r="CS187" s="12">
        <v>16488000</v>
      </c>
      <c r="CT187" s="12">
        <v>41818000</v>
      </c>
      <c r="CU187" s="12">
        <v>0</v>
      </c>
      <c r="CV187" s="12">
        <v>8820000</v>
      </c>
      <c r="CW187" s="12">
        <v>0</v>
      </c>
      <c r="CX187" s="12">
        <v>8820000</v>
      </c>
      <c r="CY187" s="12">
        <f>SUMIFS('[1]DATA THÔ IN'!$P$4:$P$12031,'[1]DATA THÔ IN'!$H$4:$H$12031,$A187,'[1]DATA THÔ IN'!$AC$4:$AC$12031,$E187,'[1]DATA THÔ IN'!$AH$4:$AH$12031,"Tiến độ 1")</f>
        <v>0</v>
      </c>
      <c r="CZ187" s="12">
        <f>SUMIFS('[1]DATA THÔ IN'!$P$4:$P$12031,'[1]DATA THÔ IN'!$H$4:$H$12031,$A187,'[1]DATA THÔ IN'!$AC$4:$AC$12031,$E187,'[1]DATA THÔ IN'!$AH$4:$AH$12031,"Tiến độ 2")</f>
        <v>0</v>
      </c>
      <c r="DA187" s="12">
        <f>SUMIFS('[1]TIẾN ĐỘ %'!$N$6:$N$1034,'[1]TIẾN ĐỘ %'!$G$6:$G$1034,A187,'[1]TIẾN ĐỘ %'!$F$6:$F$1034,$E187)</f>
        <v>0</v>
      </c>
      <c r="DB187" s="12">
        <f t="shared" si="402"/>
        <v>50638000</v>
      </c>
      <c r="DC187" s="12"/>
      <c r="DD187" s="12"/>
      <c r="DE187" s="12"/>
      <c r="DF187" s="12"/>
      <c r="DG187" s="12"/>
      <c r="DH187" s="12"/>
      <c r="DI187" s="12"/>
      <c r="DJ187" s="12"/>
      <c r="DK187" s="12"/>
      <c r="DL187" s="12">
        <f t="shared" si="486"/>
        <v>0</v>
      </c>
      <c r="DM187" s="12">
        <f t="shared" si="487"/>
        <v>50638000</v>
      </c>
      <c r="DN187" s="12"/>
      <c r="DO187" s="12"/>
      <c r="DP187" s="12"/>
      <c r="DQ187" s="12"/>
      <c r="DR187" s="12"/>
      <c r="DS187" s="12"/>
      <c r="DT187" s="12"/>
      <c r="DU187" s="12"/>
      <c r="DV187" s="12"/>
      <c r="DW187" s="12">
        <f t="shared" si="488"/>
        <v>0</v>
      </c>
      <c r="DX187" s="12"/>
      <c r="DY187" s="12"/>
      <c r="DZ187" s="12"/>
      <c r="EA187" s="12"/>
      <c r="EB187" s="12"/>
      <c r="EC187" s="12"/>
      <c r="ED187" s="12"/>
      <c r="EE187" s="12"/>
      <c r="EF187" s="12"/>
      <c r="EG187" s="12">
        <f t="shared" si="494"/>
        <v>0</v>
      </c>
      <c r="EH187" s="12">
        <f t="shared" si="495"/>
        <v>0</v>
      </c>
      <c r="EI187" s="12"/>
      <c r="EJ187" s="15">
        <f t="shared" si="390"/>
        <v>0</v>
      </c>
      <c r="EK187" s="15">
        <f t="shared" si="391"/>
        <v>0.23554285714285714</v>
      </c>
      <c r="EL187" s="15">
        <f t="shared" si="392"/>
        <v>0.59740000000000004</v>
      </c>
      <c r="EM187" s="16">
        <f t="shared" si="422"/>
        <v>0</v>
      </c>
      <c r="EN187" s="16">
        <f t="shared" si="423"/>
        <v>8.8200000000000001E-2</v>
      </c>
      <c r="EO187" s="16">
        <f t="shared" si="424"/>
        <v>8.8200000000000001E-2</v>
      </c>
      <c r="EP187" s="16">
        <f t="shared" si="403"/>
        <v>0</v>
      </c>
      <c r="EQ187" s="16">
        <f t="shared" si="404"/>
        <v>0</v>
      </c>
      <c r="ER187" s="16">
        <f t="shared" si="405"/>
        <v>0</v>
      </c>
      <c r="ES187" s="16">
        <f t="shared" si="406"/>
        <v>0.16879333333333332</v>
      </c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5">
        <f t="shared" si="489"/>
        <v>0</v>
      </c>
      <c r="FP187" s="15">
        <f t="shared" si="490"/>
        <v>0</v>
      </c>
      <c r="FQ187" s="15">
        <f t="shared" si="491"/>
        <v>0</v>
      </c>
      <c r="FR187" s="17">
        <f t="shared" si="393"/>
        <v>0</v>
      </c>
      <c r="FS187" s="17">
        <f t="shared" si="394"/>
        <v>0</v>
      </c>
      <c r="FT187" s="17">
        <f t="shared" si="395"/>
        <v>0</v>
      </c>
      <c r="FU187" s="18">
        <f t="shared" si="396"/>
        <v>0</v>
      </c>
      <c r="FV187" s="18">
        <f t="shared" si="397"/>
        <v>0</v>
      </c>
      <c r="FW187" s="18">
        <f t="shared" si="398"/>
        <v>0</v>
      </c>
      <c r="FX187" s="18">
        <f t="shared" si="399"/>
        <v>0</v>
      </c>
      <c r="FY187" s="18">
        <f t="shared" si="400"/>
        <v>0</v>
      </c>
      <c r="FZ187" s="19"/>
      <c r="GA187" s="36" t="str">
        <f>D187</f>
        <v>Lê Văn Tuấn</v>
      </c>
      <c r="GB187" s="36"/>
      <c r="GC187" s="37"/>
    </row>
    <row r="188" spans="1:185" hidden="1" x14ac:dyDescent="0.25">
      <c r="A188" s="8" t="s">
        <v>1313</v>
      </c>
      <c r="B188" s="8" t="s">
        <v>747</v>
      </c>
      <c r="C188" s="28" t="s">
        <v>748</v>
      </c>
      <c r="D188" s="28" t="s">
        <v>478</v>
      </c>
      <c r="E188" s="9" t="s">
        <v>193</v>
      </c>
      <c r="F188" s="28" t="s">
        <v>494</v>
      </c>
      <c r="G188" s="28" t="s">
        <v>480</v>
      </c>
      <c r="H188" s="11">
        <v>3.5000000000000003E-2</v>
      </c>
      <c r="I188" s="11"/>
      <c r="J188" s="11">
        <v>0.01</v>
      </c>
      <c r="K188" s="11">
        <v>0.01</v>
      </c>
      <c r="L188" s="11">
        <v>5.0000000000000001E-3</v>
      </c>
      <c r="M188" s="11">
        <v>5.0000000000000001E-3</v>
      </c>
      <c r="N188" s="11"/>
      <c r="O188" s="12">
        <f t="shared" si="352"/>
        <v>0</v>
      </c>
      <c r="P188" s="12">
        <f t="shared" si="451"/>
        <v>0</v>
      </c>
      <c r="Q188" s="12">
        <f t="shared" si="353"/>
        <v>0</v>
      </c>
      <c r="R188" s="12">
        <f t="shared" si="460"/>
        <v>0</v>
      </c>
      <c r="S188" s="12">
        <f t="shared" si="354"/>
        <v>0</v>
      </c>
      <c r="T188" s="12">
        <f t="shared" si="461"/>
        <v>0</v>
      </c>
      <c r="U188" s="12">
        <f t="shared" si="355"/>
        <v>0</v>
      </c>
      <c r="V188" s="12">
        <f t="shared" si="462"/>
        <v>0</v>
      </c>
      <c r="W188" s="12">
        <f t="shared" si="401"/>
        <v>0</v>
      </c>
      <c r="X188" s="12">
        <f t="shared" si="356"/>
        <v>0</v>
      </c>
      <c r="Y188" s="12">
        <f t="shared" si="463"/>
        <v>0</v>
      </c>
      <c r="Z188" s="12">
        <f t="shared" si="464"/>
        <v>0</v>
      </c>
      <c r="AA188" s="12">
        <f t="shared" si="465"/>
        <v>0</v>
      </c>
      <c r="AB188" s="12">
        <f t="shared" si="466"/>
        <v>0</v>
      </c>
      <c r="AC188" s="12"/>
      <c r="AD188" s="12"/>
      <c r="AE188" s="12"/>
      <c r="AF188" s="12">
        <f t="shared" si="357"/>
        <v>0</v>
      </c>
      <c r="AG188" s="12">
        <f t="shared" si="358"/>
        <v>0</v>
      </c>
      <c r="AH188" s="12">
        <f t="shared" si="359"/>
        <v>0</v>
      </c>
      <c r="AI188" s="12"/>
      <c r="AJ188" s="12"/>
      <c r="AK188" s="12"/>
      <c r="AL188" s="12">
        <f t="shared" si="360"/>
        <v>0</v>
      </c>
      <c r="AM188" s="12">
        <f t="shared" si="361"/>
        <v>0</v>
      </c>
      <c r="AN188" s="12">
        <f t="shared" si="362"/>
        <v>0</v>
      </c>
      <c r="AO188" s="12"/>
      <c r="AP188" s="12"/>
      <c r="AQ188" s="12"/>
      <c r="AR188" s="12">
        <f t="shared" si="363"/>
        <v>0</v>
      </c>
      <c r="AS188" s="12">
        <f t="shared" si="364"/>
        <v>0</v>
      </c>
      <c r="AT188" s="12">
        <f t="shared" si="365"/>
        <v>0</v>
      </c>
      <c r="AU188" s="12">
        <f t="shared" si="366"/>
        <v>0</v>
      </c>
      <c r="AV188" s="12">
        <f t="shared" si="367"/>
        <v>0</v>
      </c>
      <c r="AW188" s="12"/>
      <c r="AX188" s="12">
        <f t="shared" si="368"/>
        <v>0</v>
      </c>
      <c r="AY188" s="12">
        <f t="shared" si="369"/>
        <v>0</v>
      </c>
      <c r="AZ188" s="12">
        <f t="shared" si="370"/>
        <v>0</v>
      </c>
      <c r="BA188" s="12"/>
      <c r="BB188" s="12">
        <f t="shared" si="371"/>
        <v>0</v>
      </c>
      <c r="BC188" s="12">
        <f t="shared" si="372"/>
        <v>0</v>
      </c>
      <c r="BD188" s="12">
        <f t="shared" si="373"/>
        <v>0</v>
      </c>
      <c r="BE188" s="12"/>
      <c r="BF188" s="12">
        <f t="shared" si="374"/>
        <v>0</v>
      </c>
      <c r="BG188" s="12">
        <f t="shared" si="375"/>
        <v>0</v>
      </c>
      <c r="BH188" s="12">
        <f t="shared" si="376"/>
        <v>0</v>
      </c>
      <c r="BI188" s="12">
        <f t="shared" si="377"/>
        <v>0</v>
      </c>
      <c r="BJ188" s="12"/>
      <c r="BK188" s="12">
        <f t="shared" si="378"/>
        <v>0</v>
      </c>
      <c r="BL188" s="12">
        <f t="shared" si="379"/>
        <v>0</v>
      </c>
      <c r="BM188" s="12">
        <f t="shared" si="380"/>
        <v>0</v>
      </c>
      <c r="BN188" s="12"/>
      <c r="BO188" s="12">
        <f t="shared" si="381"/>
        <v>0</v>
      </c>
      <c r="BP188" s="12">
        <f t="shared" si="382"/>
        <v>0</v>
      </c>
      <c r="BQ188" s="12">
        <f t="shared" si="383"/>
        <v>0</v>
      </c>
      <c r="BR188" s="12"/>
      <c r="BS188" s="12">
        <f t="shared" si="384"/>
        <v>0</v>
      </c>
      <c r="BT188" s="12">
        <f t="shared" si="385"/>
        <v>0</v>
      </c>
      <c r="BU188" s="12">
        <f t="shared" si="386"/>
        <v>0</v>
      </c>
      <c r="BV188" s="12">
        <f t="shared" si="387"/>
        <v>0</v>
      </c>
      <c r="BW188" s="12">
        <f t="shared" si="388"/>
        <v>0</v>
      </c>
      <c r="BX188" s="12"/>
      <c r="BY188" s="12">
        <v>0</v>
      </c>
      <c r="BZ188" s="12">
        <v>0</v>
      </c>
      <c r="CA188" s="12">
        <f>SUMIFS('[1]TIẾN ĐỘ %'!$M$6:$M$1034,'[1]TIẾN ĐỘ %'!$G$6:$G$1034,$A188,'[1]TIẾN ĐỘ %'!$F$6:$F$1034,$E188)</f>
        <v>0</v>
      </c>
      <c r="CB188" s="12">
        <f t="shared" si="389"/>
        <v>0</v>
      </c>
      <c r="CC188" s="12"/>
      <c r="CD188" s="12"/>
      <c r="CE188" s="12"/>
      <c r="CF188" s="12">
        <f t="shared" si="483"/>
        <v>0</v>
      </c>
      <c r="CG188" s="12">
        <f t="shared" si="484"/>
        <v>0</v>
      </c>
      <c r="CH188" s="12"/>
      <c r="CI188" s="12"/>
      <c r="CJ188" s="12"/>
      <c r="CK188" s="12">
        <f t="shared" si="485"/>
        <v>0</v>
      </c>
      <c r="CL188" s="12"/>
      <c r="CM188" s="12"/>
      <c r="CN188" s="12"/>
      <c r="CO188" s="12">
        <f t="shared" si="492"/>
        <v>0</v>
      </c>
      <c r="CP188" s="12">
        <f t="shared" si="493"/>
        <v>0</v>
      </c>
      <c r="CQ188" s="12"/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f>SUMIFS('[1]DATA THÔ IN'!$P$4:$P$12031,'[1]DATA THÔ IN'!$H$4:$H$12031,$A188,'[1]DATA THÔ IN'!$AC$4:$AC$12031,$E188,'[1]DATA THÔ IN'!$AH$4:$AH$12031,"Tiến độ 1")</f>
        <v>0</v>
      </c>
      <c r="CZ188" s="12">
        <f>SUMIFS('[1]DATA THÔ IN'!$P$4:$P$12031,'[1]DATA THÔ IN'!$H$4:$H$12031,$A188,'[1]DATA THÔ IN'!$AC$4:$AC$12031,$E188,'[1]DATA THÔ IN'!$AH$4:$AH$12031,"Tiến độ 2")</f>
        <v>0</v>
      </c>
      <c r="DA188" s="12">
        <f>SUMIFS('[1]TIẾN ĐỘ %'!$N$6:$N$1034,'[1]TIẾN ĐỘ %'!$G$6:$G$1034,A188,'[1]TIẾN ĐỘ %'!$F$6:$F$1034,$E188)</f>
        <v>0</v>
      </c>
      <c r="DB188" s="12">
        <f t="shared" si="402"/>
        <v>0</v>
      </c>
      <c r="DC188" s="12"/>
      <c r="DD188" s="12"/>
      <c r="DE188" s="12"/>
      <c r="DF188" s="12"/>
      <c r="DG188" s="12"/>
      <c r="DH188" s="12"/>
      <c r="DI188" s="12"/>
      <c r="DJ188" s="12"/>
      <c r="DK188" s="12"/>
      <c r="DL188" s="12">
        <f t="shared" si="486"/>
        <v>0</v>
      </c>
      <c r="DM188" s="12">
        <f t="shared" si="487"/>
        <v>0</v>
      </c>
      <c r="DN188" s="12"/>
      <c r="DO188" s="12"/>
      <c r="DP188" s="12"/>
      <c r="DQ188" s="12"/>
      <c r="DR188" s="12"/>
      <c r="DS188" s="12"/>
      <c r="DT188" s="12"/>
      <c r="DU188" s="12"/>
      <c r="DV188" s="12"/>
      <c r="DW188" s="12">
        <f t="shared" si="488"/>
        <v>0</v>
      </c>
      <c r="DX188" s="12"/>
      <c r="DY188" s="12"/>
      <c r="DZ188" s="12"/>
      <c r="EA188" s="12"/>
      <c r="EB188" s="12"/>
      <c r="EC188" s="12"/>
      <c r="ED188" s="12"/>
      <c r="EE188" s="12"/>
      <c r="EF188" s="12"/>
      <c r="EG188" s="12">
        <f t="shared" si="494"/>
        <v>0</v>
      </c>
      <c r="EH188" s="12">
        <f t="shared" si="495"/>
        <v>0</v>
      </c>
      <c r="EI188" s="12"/>
      <c r="EJ188" s="15">
        <f t="shared" si="390"/>
        <v>0</v>
      </c>
      <c r="EK188" s="15">
        <f t="shared" si="391"/>
        <v>0</v>
      </c>
      <c r="EL188" s="15">
        <f t="shared" si="392"/>
        <v>0</v>
      </c>
      <c r="EM188" s="16">
        <f t="shared" si="422"/>
        <v>0</v>
      </c>
      <c r="EN188" s="16">
        <f t="shared" si="423"/>
        <v>0</v>
      </c>
      <c r="EO188" s="16">
        <f t="shared" si="424"/>
        <v>0</v>
      </c>
      <c r="EP188" s="16">
        <f t="shared" si="403"/>
        <v>0</v>
      </c>
      <c r="EQ188" s="16">
        <f t="shared" si="404"/>
        <v>0</v>
      </c>
      <c r="ER188" s="16">
        <f t="shared" si="405"/>
        <v>0</v>
      </c>
      <c r="ES188" s="16">
        <f t="shared" si="406"/>
        <v>0</v>
      </c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5">
        <f t="shared" si="489"/>
        <v>0</v>
      </c>
      <c r="FP188" s="15">
        <f t="shared" si="490"/>
        <v>0</v>
      </c>
      <c r="FQ188" s="15">
        <f t="shared" si="491"/>
        <v>0</v>
      </c>
      <c r="FR188" s="17">
        <f t="shared" si="393"/>
        <v>0</v>
      </c>
      <c r="FS188" s="17">
        <f t="shared" si="394"/>
        <v>0</v>
      </c>
      <c r="FT188" s="17">
        <f t="shared" si="395"/>
        <v>0</v>
      </c>
      <c r="FU188" s="18">
        <f t="shared" si="396"/>
        <v>0</v>
      </c>
      <c r="FV188" s="18">
        <f t="shared" si="397"/>
        <v>0</v>
      </c>
      <c r="FW188" s="18">
        <f t="shared" si="398"/>
        <v>0</v>
      </c>
      <c r="FX188" s="18">
        <f t="shared" si="399"/>
        <v>0</v>
      </c>
      <c r="FY188" s="18">
        <f t="shared" si="400"/>
        <v>0</v>
      </c>
      <c r="FZ188" s="19"/>
      <c r="GA188" s="36" t="e">
        <v>#N/A</v>
      </c>
      <c r="GB188" s="36"/>
      <c r="GC188" s="37"/>
    </row>
    <row r="189" spans="1:185" hidden="1" x14ac:dyDescent="0.25">
      <c r="A189" s="8" t="s">
        <v>1321</v>
      </c>
      <c r="B189" s="8" t="s">
        <v>763</v>
      </c>
      <c r="C189" s="28" t="s">
        <v>764</v>
      </c>
      <c r="D189" s="28" t="s">
        <v>478</v>
      </c>
      <c r="E189" s="9" t="s">
        <v>193</v>
      </c>
      <c r="F189" s="28" t="s">
        <v>494</v>
      </c>
      <c r="G189" s="28" t="s">
        <v>480</v>
      </c>
      <c r="H189" s="11">
        <v>3.5000000000000003E-2</v>
      </c>
      <c r="I189" s="11"/>
      <c r="J189" s="11">
        <v>0.01</v>
      </c>
      <c r="K189" s="11">
        <v>0.01</v>
      </c>
      <c r="L189" s="11">
        <v>5.0000000000000001E-3</v>
      </c>
      <c r="M189" s="11">
        <v>5.0000000000000001E-3</v>
      </c>
      <c r="N189" s="11"/>
      <c r="O189" s="12">
        <f t="shared" si="352"/>
        <v>0</v>
      </c>
      <c r="P189" s="12">
        <f t="shared" si="451"/>
        <v>0</v>
      </c>
      <c r="Q189" s="12">
        <f t="shared" si="353"/>
        <v>0</v>
      </c>
      <c r="R189" s="12">
        <f t="shared" si="460"/>
        <v>0</v>
      </c>
      <c r="S189" s="12">
        <f t="shared" si="354"/>
        <v>0</v>
      </c>
      <c r="T189" s="12">
        <f t="shared" si="461"/>
        <v>902951</v>
      </c>
      <c r="U189" s="12">
        <f t="shared" si="355"/>
        <v>0</v>
      </c>
      <c r="V189" s="12">
        <f t="shared" si="462"/>
        <v>2233203</v>
      </c>
      <c r="W189" s="12">
        <f t="shared" si="401"/>
        <v>935700</v>
      </c>
      <c r="X189" s="12">
        <f t="shared" si="356"/>
        <v>0</v>
      </c>
      <c r="Y189" s="12">
        <f t="shared" si="463"/>
        <v>0</v>
      </c>
      <c r="Z189" s="12">
        <f t="shared" si="464"/>
        <v>0</v>
      </c>
      <c r="AA189" s="12">
        <f t="shared" si="465"/>
        <v>0</v>
      </c>
      <c r="AB189" s="12">
        <f t="shared" si="466"/>
        <v>0</v>
      </c>
      <c r="AC189" s="12"/>
      <c r="AD189" s="12"/>
      <c r="AE189" s="12"/>
      <c r="AF189" s="12">
        <f t="shared" si="357"/>
        <v>0</v>
      </c>
      <c r="AG189" s="12">
        <f t="shared" si="358"/>
        <v>0</v>
      </c>
      <c r="AH189" s="12">
        <f t="shared" si="359"/>
        <v>0</v>
      </c>
      <c r="AI189" s="12"/>
      <c r="AJ189" s="12"/>
      <c r="AK189" s="12"/>
      <c r="AL189" s="12">
        <f t="shared" si="360"/>
        <v>0</v>
      </c>
      <c r="AM189" s="12">
        <f t="shared" si="361"/>
        <v>0</v>
      </c>
      <c r="AN189" s="12">
        <f t="shared" si="362"/>
        <v>0</v>
      </c>
      <c r="AO189" s="12"/>
      <c r="AP189" s="12"/>
      <c r="AQ189" s="12"/>
      <c r="AR189" s="12">
        <f t="shared" si="363"/>
        <v>0</v>
      </c>
      <c r="AS189" s="12">
        <f t="shared" si="364"/>
        <v>0</v>
      </c>
      <c r="AT189" s="12">
        <f t="shared" si="365"/>
        <v>0</v>
      </c>
      <c r="AU189" s="12">
        <f t="shared" si="366"/>
        <v>0</v>
      </c>
      <c r="AV189" s="12">
        <f t="shared" si="367"/>
        <v>0</v>
      </c>
      <c r="AW189" s="12"/>
      <c r="AX189" s="12">
        <f t="shared" si="368"/>
        <v>0</v>
      </c>
      <c r="AY189" s="12">
        <f t="shared" si="369"/>
        <v>0</v>
      </c>
      <c r="AZ189" s="12">
        <f t="shared" si="370"/>
        <v>0</v>
      </c>
      <c r="BA189" s="12"/>
      <c r="BB189" s="12">
        <f t="shared" si="371"/>
        <v>0</v>
      </c>
      <c r="BC189" s="12">
        <f t="shared" si="372"/>
        <v>0</v>
      </c>
      <c r="BD189" s="12">
        <f t="shared" si="373"/>
        <v>0</v>
      </c>
      <c r="BE189" s="12"/>
      <c r="BF189" s="12">
        <f t="shared" si="374"/>
        <v>0</v>
      </c>
      <c r="BG189" s="12">
        <f t="shared" si="375"/>
        <v>0</v>
      </c>
      <c r="BH189" s="12">
        <f t="shared" si="376"/>
        <v>0</v>
      </c>
      <c r="BI189" s="12">
        <f t="shared" si="377"/>
        <v>0</v>
      </c>
      <c r="BJ189" s="12"/>
      <c r="BK189" s="12">
        <f t="shared" si="378"/>
        <v>0</v>
      </c>
      <c r="BL189" s="12">
        <f t="shared" si="379"/>
        <v>0</v>
      </c>
      <c r="BM189" s="12">
        <f t="shared" si="380"/>
        <v>0</v>
      </c>
      <c r="BN189" s="12"/>
      <c r="BO189" s="12">
        <f t="shared" si="381"/>
        <v>0</v>
      </c>
      <c r="BP189" s="12">
        <f t="shared" si="382"/>
        <v>0</v>
      </c>
      <c r="BQ189" s="12">
        <f t="shared" si="383"/>
        <v>0</v>
      </c>
      <c r="BR189" s="12"/>
      <c r="BS189" s="12">
        <f t="shared" si="384"/>
        <v>0</v>
      </c>
      <c r="BT189" s="12">
        <f t="shared" si="385"/>
        <v>0</v>
      </c>
      <c r="BU189" s="12">
        <f t="shared" si="386"/>
        <v>0</v>
      </c>
      <c r="BV189" s="12">
        <f t="shared" si="387"/>
        <v>0</v>
      </c>
      <c r="BW189" s="12">
        <f t="shared" si="388"/>
        <v>0</v>
      </c>
      <c r="BX189" s="12"/>
      <c r="BY189" s="12">
        <v>220000000</v>
      </c>
      <c r="BZ189" s="12">
        <v>220000000</v>
      </c>
      <c r="CA189" s="12">
        <f>SUMIFS('[1]TIẾN ĐỘ %'!$M$6:$M$1034,'[1]TIẾN ĐỘ %'!$G$6:$G$1034,$A189,'[1]TIẾN ĐỘ %'!$F$6:$F$1034,$E189)</f>
        <v>280000000</v>
      </c>
      <c r="CB189" s="12">
        <f t="shared" si="389"/>
        <v>720000000</v>
      </c>
      <c r="CC189" s="12"/>
      <c r="CD189" s="12"/>
      <c r="CE189" s="12"/>
      <c r="CF189" s="12">
        <f t="shared" si="483"/>
        <v>0</v>
      </c>
      <c r="CG189" s="12">
        <f t="shared" si="484"/>
        <v>720000000</v>
      </c>
      <c r="CH189" s="12"/>
      <c r="CI189" s="12"/>
      <c r="CJ189" s="12"/>
      <c r="CK189" s="12">
        <f t="shared" si="485"/>
        <v>0</v>
      </c>
      <c r="CL189" s="12"/>
      <c r="CM189" s="12"/>
      <c r="CN189" s="12"/>
      <c r="CO189" s="12">
        <f t="shared" si="492"/>
        <v>0</v>
      </c>
      <c r="CP189" s="12">
        <f t="shared" si="493"/>
        <v>0</v>
      </c>
      <c r="CQ189" s="12"/>
      <c r="CR189" s="12">
        <v>-85000</v>
      </c>
      <c r="CS189" s="12">
        <v>0</v>
      </c>
      <c r="CT189" s="12">
        <v>86195000</v>
      </c>
      <c r="CU189" s="12">
        <v>93570000</v>
      </c>
      <c r="CV189" s="12">
        <v>0</v>
      </c>
      <c r="CW189" s="12">
        <v>93570000</v>
      </c>
      <c r="CX189" s="12">
        <v>231420000</v>
      </c>
      <c r="CY189" s="12">
        <f>SUMIFS('[1]DATA THÔ IN'!$P$4:$P$12031,'[1]DATA THÔ IN'!$H$4:$H$12031,$A189,'[1]DATA THÔ IN'!$AC$4:$AC$12031,$E189,'[1]DATA THÔ IN'!$AH$4:$AH$12031,"Tiến độ 1")</f>
        <v>0</v>
      </c>
      <c r="CZ189" s="12">
        <f>SUMIFS('[1]DATA THÔ IN'!$P$4:$P$12031,'[1]DATA THÔ IN'!$H$4:$H$12031,$A189,'[1]DATA THÔ IN'!$AC$4:$AC$12031,$E189,'[1]DATA THÔ IN'!$AH$4:$AH$12031,"Tiến độ 2")</f>
        <v>0</v>
      </c>
      <c r="DA189" s="12">
        <f>SUMIFS('[1]TIẾN ĐỘ %'!$N$6:$N$1034,'[1]TIẾN ĐỘ %'!$G$6:$G$1034,A189,'[1]TIẾN ĐỘ %'!$F$6:$F$1034,$E189)</f>
        <v>84590000</v>
      </c>
      <c r="DB189" s="12">
        <f t="shared" si="402"/>
        <v>402205000</v>
      </c>
      <c r="DC189" s="12"/>
      <c r="DD189" s="12"/>
      <c r="DE189" s="12"/>
      <c r="DF189" s="12"/>
      <c r="DG189" s="12"/>
      <c r="DH189" s="12"/>
      <c r="DI189" s="12"/>
      <c r="DJ189" s="12"/>
      <c r="DK189" s="12"/>
      <c r="DL189" s="12">
        <f t="shared" si="486"/>
        <v>0</v>
      </c>
      <c r="DM189" s="12">
        <f t="shared" si="487"/>
        <v>402205000</v>
      </c>
      <c r="DN189" s="12"/>
      <c r="DO189" s="12"/>
      <c r="DP189" s="12"/>
      <c r="DQ189" s="12"/>
      <c r="DR189" s="12"/>
      <c r="DS189" s="12"/>
      <c r="DT189" s="12"/>
      <c r="DU189" s="12"/>
      <c r="DV189" s="12"/>
      <c r="DW189" s="12">
        <f t="shared" si="488"/>
        <v>0</v>
      </c>
      <c r="DX189" s="12"/>
      <c r="DY189" s="12"/>
      <c r="DZ189" s="12"/>
      <c r="EA189" s="12"/>
      <c r="EB189" s="12"/>
      <c r="EC189" s="12"/>
      <c r="ED189" s="12"/>
      <c r="EE189" s="12"/>
      <c r="EF189" s="12"/>
      <c r="EG189" s="12">
        <f t="shared" si="494"/>
        <v>0</v>
      </c>
      <c r="EH189" s="12">
        <f t="shared" si="495"/>
        <v>0</v>
      </c>
      <c r="EI189" s="12"/>
      <c r="EJ189" s="15">
        <f t="shared" si="390"/>
        <v>-3.8636363636363635E-4</v>
      </c>
      <c r="EK189" s="15">
        <f t="shared" si="391"/>
        <v>0</v>
      </c>
      <c r="EL189" s="15">
        <f t="shared" si="392"/>
        <v>0.39179545454545456</v>
      </c>
      <c r="EM189" s="16">
        <f t="shared" si="422"/>
        <v>0.42531818181818182</v>
      </c>
      <c r="EN189" s="16">
        <f t="shared" si="423"/>
        <v>0</v>
      </c>
      <c r="EO189" s="16">
        <f t="shared" si="424"/>
        <v>1.0519090909090909</v>
      </c>
      <c r="EP189" s="16">
        <f t="shared" si="403"/>
        <v>0</v>
      </c>
      <c r="EQ189" s="16">
        <f t="shared" si="404"/>
        <v>0</v>
      </c>
      <c r="ER189" s="16">
        <f t="shared" si="405"/>
        <v>0.30210714285714285</v>
      </c>
      <c r="ES189" s="16">
        <f t="shared" si="406"/>
        <v>0.55861805555555555</v>
      </c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5">
        <f t="shared" si="489"/>
        <v>0</v>
      </c>
      <c r="FP189" s="15">
        <f t="shared" si="490"/>
        <v>0</v>
      </c>
      <c r="FQ189" s="15">
        <f t="shared" si="491"/>
        <v>0</v>
      </c>
      <c r="FR189" s="17">
        <f t="shared" si="393"/>
        <v>0</v>
      </c>
      <c r="FS189" s="17">
        <f t="shared" si="394"/>
        <v>0</v>
      </c>
      <c r="FT189" s="17">
        <f t="shared" si="395"/>
        <v>0</v>
      </c>
      <c r="FU189" s="18">
        <f t="shared" si="396"/>
        <v>0</v>
      </c>
      <c r="FV189" s="18">
        <f t="shared" si="397"/>
        <v>0</v>
      </c>
      <c r="FW189" s="18">
        <f t="shared" si="398"/>
        <v>0</v>
      </c>
      <c r="FX189" s="18">
        <f t="shared" si="399"/>
        <v>0</v>
      </c>
      <c r="FY189" s="18">
        <f t="shared" si="400"/>
        <v>0</v>
      </c>
      <c r="FZ189" s="19"/>
      <c r="GA189" s="36" t="str">
        <f>D189</f>
        <v>Đặng Hữu Mến</v>
      </c>
      <c r="GB189" s="36"/>
      <c r="GC189" s="37"/>
    </row>
    <row r="190" spans="1:185" hidden="1" x14ac:dyDescent="0.25">
      <c r="A190" s="8" t="s">
        <v>1329</v>
      </c>
      <c r="B190" s="8" t="s">
        <v>765</v>
      </c>
      <c r="C190" s="28" t="s">
        <v>766</v>
      </c>
      <c r="D190" s="28" t="s">
        <v>478</v>
      </c>
      <c r="E190" s="9" t="s">
        <v>193</v>
      </c>
      <c r="F190" s="28" t="s">
        <v>491</v>
      </c>
      <c r="G190" s="28" t="s">
        <v>480</v>
      </c>
      <c r="H190" s="11">
        <v>3.5000000000000003E-2</v>
      </c>
      <c r="I190" s="11"/>
      <c r="J190" s="11">
        <v>0.01</v>
      </c>
      <c r="K190" s="11">
        <v>0.01</v>
      </c>
      <c r="L190" s="11">
        <v>5.0000000000000001E-3</v>
      </c>
      <c r="M190" s="11">
        <v>5.0000000000000001E-3</v>
      </c>
      <c r="N190" s="11"/>
      <c r="O190" s="12">
        <f t="shared" si="352"/>
        <v>0</v>
      </c>
      <c r="P190" s="12">
        <f t="shared" si="451"/>
        <v>463923.75</v>
      </c>
      <c r="Q190" s="12">
        <f t="shared" si="353"/>
        <v>700011</v>
      </c>
      <c r="R190" s="12">
        <f t="shared" si="460"/>
        <v>1163934.75</v>
      </c>
      <c r="S190" s="12">
        <f t="shared" si="354"/>
        <v>0</v>
      </c>
      <c r="T190" s="12">
        <f t="shared" si="461"/>
        <v>0</v>
      </c>
      <c r="U190" s="12">
        <f t="shared" si="355"/>
        <v>0</v>
      </c>
      <c r="V190" s="12">
        <f t="shared" si="462"/>
        <v>0</v>
      </c>
      <c r="W190" s="12">
        <f t="shared" si="401"/>
        <v>0</v>
      </c>
      <c r="X190" s="12">
        <f t="shared" si="356"/>
        <v>0</v>
      </c>
      <c r="Y190" s="12">
        <f t="shared" si="463"/>
        <v>0</v>
      </c>
      <c r="Z190" s="12">
        <f t="shared" si="464"/>
        <v>0</v>
      </c>
      <c r="AA190" s="12">
        <f t="shared" si="465"/>
        <v>0</v>
      </c>
      <c r="AB190" s="12">
        <f t="shared" si="466"/>
        <v>0</v>
      </c>
      <c r="AC190" s="12"/>
      <c r="AD190" s="12"/>
      <c r="AE190" s="12"/>
      <c r="AF190" s="12">
        <f t="shared" si="357"/>
        <v>0</v>
      </c>
      <c r="AG190" s="12">
        <f t="shared" si="358"/>
        <v>0</v>
      </c>
      <c r="AH190" s="12">
        <f t="shared" si="359"/>
        <v>0</v>
      </c>
      <c r="AI190" s="12"/>
      <c r="AJ190" s="12"/>
      <c r="AK190" s="12"/>
      <c r="AL190" s="12">
        <f t="shared" si="360"/>
        <v>0</v>
      </c>
      <c r="AM190" s="12">
        <f t="shared" si="361"/>
        <v>0</v>
      </c>
      <c r="AN190" s="12">
        <f t="shared" si="362"/>
        <v>0</v>
      </c>
      <c r="AO190" s="12"/>
      <c r="AP190" s="12"/>
      <c r="AQ190" s="12"/>
      <c r="AR190" s="12">
        <f t="shared" si="363"/>
        <v>0</v>
      </c>
      <c r="AS190" s="12">
        <f t="shared" si="364"/>
        <v>0</v>
      </c>
      <c r="AT190" s="12">
        <f t="shared" si="365"/>
        <v>0</v>
      </c>
      <c r="AU190" s="12">
        <f t="shared" si="366"/>
        <v>0</v>
      </c>
      <c r="AV190" s="12">
        <f t="shared" si="367"/>
        <v>0</v>
      </c>
      <c r="AW190" s="12"/>
      <c r="AX190" s="12">
        <f t="shared" si="368"/>
        <v>0</v>
      </c>
      <c r="AY190" s="12">
        <f t="shared" si="369"/>
        <v>0</v>
      </c>
      <c r="AZ190" s="12">
        <f t="shared" si="370"/>
        <v>0</v>
      </c>
      <c r="BA190" s="12"/>
      <c r="BB190" s="12">
        <f t="shared" si="371"/>
        <v>0</v>
      </c>
      <c r="BC190" s="12">
        <f t="shared" si="372"/>
        <v>0</v>
      </c>
      <c r="BD190" s="12">
        <f t="shared" si="373"/>
        <v>0</v>
      </c>
      <c r="BE190" s="12"/>
      <c r="BF190" s="12">
        <f t="shared" si="374"/>
        <v>0</v>
      </c>
      <c r="BG190" s="12">
        <f t="shared" si="375"/>
        <v>0</v>
      </c>
      <c r="BH190" s="12">
        <f t="shared" si="376"/>
        <v>0</v>
      </c>
      <c r="BI190" s="12">
        <f t="shared" si="377"/>
        <v>0</v>
      </c>
      <c r="BJ190" s="12"/>
      <c r="BK190" s="12">
        <f t="shared" si="378"/>
        <v>0</v>
      </c>
      <c r="BL190" s="12">
        <f t="shared" si="379"/>
        <v>0</v>
      </c>
      <c r="BM190" s="12">
        <f t="shared" si="380"/>
        <v>0</v>
      </c>
      <c r="BN190" s="12"/>
      <c r="BO190" s="12">
        <f t="shared" si="381"/>
        <v>0</v>
      </c>
      <c r="BP190" s="12">
        <f t="shared" si="382"/>
        <v>0</v>
      </c>
      <c r="BQ190" s="12">
        <f t="shared" si="383"/>
        <v>0</v>
      </c>
      <c r="BR190" s="12"/>
      <c r="BS190" s="12">
        <f t="shared" si="384"/>
        <v>0</v>
      </c>
      <c r="BT190" s="12">
        <f t="shared" si="385"/>
        <v>0</v>
      </c>
      <c r="BU190" s="12">
        <f t="shared" si="386"/>
        <v>0</v>
      </c>
      <c r="BV190" s="12">
        <f t="shared" si="387"/>
        <v>0</v>
      </c>
      <c r="BW190" s="12">
        <f t="shared" si="388"/>
        <v>0</v>
      </c>
      <c r="BX190" s="12"/>
      <c r="BY190" s="12">
        <v>120000000</v>
      </c>
      <c r="BZ190" s="12">
        <v>120000000</v>
      </c>
      <c r="CA190" s="12">
        <f>SUMIFS('[1]TIẾN ĐỘ %'!$M$6:$M$1034,'[1]TIẾN ĐỘ %'!$G$6:$G$1034,$A190,'[1]TIẾN ĐỘ %'!$F$6:$F$1034,$E190)</f>
        <v>140000000</v>
      </c>
      <c r="CB190" s="12">
        <f t="shared" si="389"/>
        <v>380000000</v>
      </c>
      <c r="CC190" s="12"/>
      <c r="CD190" s="12"/>
      <c r="CE190" s="12"/>
      <c r="CF190" s="12">
        <f t="shared" si="483"/>
        <v>0</v>
      </c>
      <c r="CG190" s="12">
        <f t="shared" si="484"/>
        <v>380000000</v>
      </c>
      <c r="CH190" s="12"/>
      <c r="CI190" s="12"/>
      <c r="CJ190" s="12"/>
      <c r="CK190" s="12">
        <f t="shared" si="485"/>
        <v>0</v>
      </c>
      <c r="CL190" s="12"/>
      <c r="CM190" s="12"/>
      <c r="CN190" s="12"/>
      <c r="CO190" s="12">
        <f t="shared" si="492"/>
        <v>0</v>
      </c>
      <c r="CP190" s="12">
        <f t="shared" si="493"/>
        <v>0</v>
      </c>
      <c r="CQ190" s="12"/>
      <c r="CR190" s="12">
        <v>48075000</v>
      </c>
      <c r="CS190" s="12">
        <v>72540000</v>
      </c>
      <c r="CT190" s="12">
        <v>120615000</v>
      </c>
      <c r="CU190" s="12">
        <v>0</v>
      </c>
      <c r="CV190" s="12">
        <v>0</v>
      </c>
      <c r="CW190" s="12">
        <v>0</v>
      </c>
      <c r="CX190" s="12">
        <v>0</v>
      </c>
      <c r="CY190" s="12">
        <f>SUMIFS('[1]DATA THÔ IN'!$P$4:$P$12031,'[1]DATA THÔ IN'!$H$4:$H$12031,$A190,'[1]DATA THÔ IN'!$AC$4:$AC$12031,$E190,'[1]DATA THÔ IN'!$AH$4:$AH$12031,"Tiến độ 1")</f>
        <v>0</v>
      </c>
      <c r="CZ190" s="12">
        <f>SUMIFS('[1]DATA THÔ IN'!$P$4:$P$12031,'[1]DATA THÔ IN'!$H$4:$H$12031,$A190,'[1]DATA THÔ IN'!$AC$4:$AC$12031,$E190,'[1]DATA THÔ IN'!$AH$4:$AH$12031,"Tiến độ 2")</f>
        <v>0</v>
      </c>
      <c r="DA190" s="12">
        <f>SUMIFS('[1]TIẾN ĐỘ %'!$N$6:$N$1034,'[1]TIẾN ĐỘ %'!$G$6:$G$1034,A190,'[1]TIẾN ĐỘ %'!$F$6:$F$1034,$E190)</f>
        <v>0</v>
      </c>
      <c r="DB190" s="12">
        <f t="shared" si="402"/>
        <v>120615000</v>
      </c>
      <c r="DC190" s="12"/>
      <c r="DD190" s="12"/>
      <c r="DE190" s="12"/>
      <c r="DF190" s="12"/>
      <c r="DG190" s="12"/>
      <c r="DH190" s="12"/>
      <c r="DI190" s="12"/>
      <c r="DJ190" s="12"/>
      <c r="DK190" s="12"/>
      <c r="DL190" s="12">
        <f t="shared" si="486"/>
        <v>0</v>
      </c>
      <c r="DM190" s="12">
        <f t="shared" si="487"/>
        <v>120615000</v>
      </c>
      <c r="DN190" s="12"/>
      <c r="DO190" s="12"/>
      <c r="DP190" s="12"/>
      <c r="DQ190" s="12"/>
      <c r="DR190" s="12"/>
      <c r="DS190" s="12"/>
      <c r="DT190" s="12"/>
      <c r="DU190" s="12"/>
      <c r="DV190" s="12"/>
      <c r="DW190" s="12">
        <f t="shared" si="488"/>
        <v>0</v>
      </c>
      <c r="DX190" s="12"/>
      <c r="DY190" s="12"/>
      <c r="DZ190" s="12"/>
      <c r="EA190" s="12"/>
      <c r="EB190" s="12"/>
      <c r="EC190" s="12"/>
      <c r="ED190" s="12"/>
      <c r="EE190" s="12"/>
      <c r="EF190" s="12"/>
      <c r="EG190" s="12">
        <f t="shared" si="494"/>
        <v>0</v>
      </c>
      <c r="EH190" s="12">
        <f t="shared" si="495"/>
        <v>0</v>
      </c>
      <c r="EI190" s="12"/>
      <c r="EJ190" s="15">
        <f t="shared" si="390"/>
        <v>0.40062500000000001</v>
      </c>
      <c r="EK190" s="15">
        <f t="shared" si="391"/>
        <v>0.60450000000000004</v>
      </c>
      <c r="EL190" s="15">
        <f t="shared" si="392"/>
        <v>1.005125</v>
      </c>
      <c r="EM190" s="16">
        <f t="shared" si="422"/>
        <v>0</v>
      </c>
      <c r="EN190" s="16">
        <f t="shared" si="423"/>
        <v>0</v>
      </c>
      <c r="EO190" s="16">
        <f t="shared" si="424"/>
        <v>0</v>
      </c>
      <c r="EP190" s="16">
        <f t="shared" si="403"/>
        <v>0</v>
      </c>
      <c r="EQ190" s="16">
        <f t="shared" si="404"/>
        <v>0</v>
      </c>
      <c r="ER190" s="16">
        <f t="shared" si="405"/>
        <v>0</v>
      </c>
      <c r="ES190" s="16">
        <f t="shared" si="406"/>
        <v>0.31740789473684211</v>
      </c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5">
        <f t="shared" si="489"/>
        <v>0</v>
      </c>
      <c r="FP190" s="15">
        <f t="shared" si="490"/>
        <v>0</v>
      </c>
      <c r="FQ190" s="15">
        <f t="shared" si="491"/>
        <v>0</v>
      </c>
      <c r="FR190" s="17">
        <f t="shared" si="393"/>
        <v>0</v>
      </c>
      <c r="FS190" s="17">
        <f t="shared" si="394"/>
        <v>0</v>
      </c>
      <c r="FT190" s="17">
        <f t="shared" si="395"/>
        <v>0</v>
      </c>
      <c r="FU190" s="18">
        <f t="shared" si="396"/>
        <v>0</v>
      </c>
      <c r="FV190" s="18">
        <f t="shared" si="397"/>
        <v>0</v>
      </c>
      <c r="FW190" s="18">
        <f t="shared" si="398"/>
        <v>0</v>
      </c>
      <c r="FX190" s="18">
        <f t="shared" si="399"/>
        <v>0</v>
      </c>
      <c r="FY190" s="18">
        <f t="shared" si="400"/>
        <v>0</v>
      </c>
      <c r="FZ190" s="19"/>
      <c r="GA190" s="36" t="s">
        <v>478</v>
      </c>
      <c r="GB190" s="36"/>
      <c r="GC190" s="37"/>
    </row>
    <row r="191" spans="1:185" hidden="1" x14ac:dyDescent="0.25">
      <c r="A191" s="8" t="s">
        <v>1324</v>
      </c>
      <c r="B191" s="8" t="s">
        <v>769</v>
      </c>
      <c r="C191" s="28" t="s">
        <v>770</v>
      </c>
      <c r="D191" s="28" t="s">
        <v>478</v>
      </c>
      <c r="E191" s="9" t="s">
        <v>193</v>
      </c>
      <c r="F191" s="28" t="s">
        <v>479</v>
      </c>
      <c r="G191" s="28" t="s">
        <v>480</v>
      </c>
      <c r="H191" s="11">
        <v>3.5000000000000003E-2</v>
      </c>
      <c r="I191" s="11"/>
      <c r="J191" s="11">
        <v>0.01</v>
      </c>
      <c r="K191" s="11">
        <v>0.01</v>
      </c>
      <c r="L191" s="11">
        <v>5.0000000000000001E-3</v>
      </c>
      <c r="M191" s="11">
        <v>5.0000000000000001E-3</v>
      </c>
      <c r="N191" s="11"/>
      <c r="O191" s="12">
        <f t="shared" si="352"/>
        <v>0</v>
      </c>
      <c r="P191" s="12">
        <f t="shared" si="451"/>
        <v>347834.25</v>
      </c>
      <c r="Q191" s="12">
        <f t="shared" si="353"/>
        <v>0</v>
      </c>
      <c r="R191" s="12">
        <f t="shared" si="460"/>
        <v>0</v>
      </c>
      <c r="S191" s="12">
        <f t="shared" si="354"/>
        <v>0</v>
      </c>
      <c r="T191" s="12">
        <f t="shared" si="461"/>
        <v>0</v>
      </c>
      <c r="U191" s="12">
        <f t="shared" si="355"/>
        <v>0</v>
      </c>
      <c r="V191" s="12">
        <f t="shared" si="462"/>
        <v>0</v>
      </c>
      <c r="W191" s="12">
        <f t="shared" si="401"/>
        <v>0</v>
      </c>
      <c r="X191" s="12">
        <f t="shared" si="356"/>
        <v>0</v>
      </c>
      <c r="Y191" s="12">
        <f t="shared" si="463"/>
        <v>0</v>
      </c>
      <c r="Z191" s="12">
        <f t="shared" si="464"/>
        <v>0</v>
      </c>
      <c r="AA191" s="12">
        <f t="shared" si="465"/>
        <v>0</v>
      </c>
      <c r="AB191" s="12">
        <f t="shared" si="466"/>
        <v>0</v>
      </c>
      <c r="AC191" s="12"/>
      <c r="AD191" s="12"/>
      <c r="AE191" s="12"/>
      <c r="AF191" s="12">
        <f t="shared" si="357"/>
        <v>0</v>
      </c>
      <c r="AG191" s="12">
        <f t="shared" si="358"/>
        <v>0</v>
      </c>
      <c r="AH191" s="12">
        <f t="shared" si="359"/>
        <v>0</v>
      </c>
      <c r="AI191" s="12"/>
      <c r="AJ191" s="12"/>
      <c r="AK191" s="12"/>
      <c r="AL191" s="12">
        <f t="shared" si="360"/>
        <v>0</v>
      </c>
      <c r="AM191" s="12">
        <f t="shared" si="361"/>
        <v>0</v>
      </c>
      <c r="AN191" s="12">
        <f t="shared" si="362"/>
        <v>0</v>
      </c>
      <c r="AO191" s="12"/>
      <c r="AP191" s="12"/>
      <c r="AQ191" s="12"/>
      <c r="AR191" s="12">
        <f t="shared" si="363"/>
        <v>0</v>
      </c>
      <c r="AS191" s="12">
        <f t="shared" si="364"/>
        <v>0</v>
      </c>
      <c r="AT191" s="12">
        <f t="shared" si="365"/>
        <v>0</v>
      </c>
      <c r="AU191" s="12">
        <f t="shared" si="366"/>
        <v>0</v>
      </c>
      <c r="AV191" s="12">
        <f t="shared" si="367"/>
        <v>0</v>
      </c>
      <c r="AW191" s="12"/>
      <c r="AX191" s="12">
        <f t="shared" si="368"/>
        <v>0</v>
      </c>
      <c r="AY191" s="12">
        <f t="shared" si="369"/>
        <v>0</v>
      </c>
      <c r="AZ191" s="12">
        <f t="shared" si="370"/>
        <v>0</v>
      </c>
      <c r="BA191" s="12"/>
      <c r="BB191" s="12">
        <f t="shared" si="371"/>
        <v>0</v>
      </c>
      <c r="BC191" s="12">
        <f t="shared" si="372"/>
        <v>0</v>
      </c>
      <c r="BD191" s="12">
        <f t="shared" si="373"/>
        <v>0</v>
      </c>
      <c r="BE191" s="12"/>
      <c r="BF191" s="12">
        <f t="shared" si="374"/>
        <v>0</v>
      </c>
      <c r="BG191" s="12">
        <f t="shared" si="375"/>
        <v>0</v>
      </c>
      <c r="BH191" s="12">
        <f t="shared" si="376"/>
        <v>0</v>
      </c>
      <c r="BI191" s="12">
        <f t="shared" si="377"/>
        <v>0</v>
      </c>
      <c r="BJ191" s="12"/>
      <c r="BK191" s="12">
        <f t="shared" si="378"/>
        <v>0</v>
      </c>
      <c r="BL191" s="12">
        <f t="shared" si="379"/>
        <v>0</v>
      </c>
      <c r="BM191" s="12">
        <f t="shared" si="380"/>
        <v>0</v>
      </c>
      <c r="BN191" s="12"/>
      <c r="BO191" s="12">
        <f t="shared" si="381"/>
        <v>0</v>
      </c>
      <c r="BP191" s="12">
        <f t="shared" si="382"/>
        <v>0</v>
      </c>
      <c r="BQ191" s="12">
        <f t="shared" si="383"/>
        <v>0</v>
      </c>
      <c r="BR191" s="12"/>
      <c r="BS191" s="12">
        <f t="shared" si="384"/>
        <v>0</v>
      </c>
      <c r="BT191" s="12">
        <f t="shared" si="385"/>
        <v>0</v>
      </c>
      <c r="BU191" s="12">
        <f t="shared" si="386"/>
        <v>0</v>
      </c>
      <c r="BV191" s="12">
        <f t="shared" si="387"/>
        <v>0</v>
      </c>
      <c r="BW191" s="12">
        <f t="shared" si="388"/>
        <v>0</v>
      </c>
      <c r="BX191" s="12"/>
      <c r="BY191" s="12">
        <v>70000000</v>
      </c>
      <c r="BZ191" s="12">
        <v>70000000</v>
      </c>
      <c r="CA191" s="12">
        <f>SUMIFS('[1]TIẾN ĐỘ %'!$M$6:$M$1034,'[1]TIẾN ĐỘ %'!$G$6:$G$1034,$A191,'[1]TIẾN ĐỘ %'!$F$6:$F$1034,$E191)</f>
        <v>100000000</v>
      </c>
      <c r="CB191" s="12">
        <f t="shared" si="389"/>
        <v>240000000</v>
      </c>
      <c r="CC191" s="12"/>
      <c r="CD191" s="12"/>
      <c r="CE191" s="12"/>
      <c r="CF191" s="12">
        <f t="shared" si="483"/>
        <v>0</v>
      </c>
      <c r="CG191" s="12">
        <f t="shared" si="484"/>
        <v>240000000</v>
      </c>
      <c r="CH191" s="12"/>
      <c r="CI191" s="12"/>
      <c r="CJ191" s="12"/>
      <c r="CK191" s="12">
        <f t="shared" si="485"/>
        <v>0</v>
      </c>
      <c r="CL191" s="12"/>
      <c r="CM191" s="12"/>
      <c r="CN191" s="12"/>
      <c r="CO191" s="12">
        <f t="shared" si="492"/>
        <v>0</v>
      </c>
      <c r="CP191" s="12">
        <f t="shared" si="493"/>
        <v>0</v>
      </c>
      <c r="CQ191" s="12"/>
      <c r="CR191" s="12">
        <v>36045000</v>
      </c>
      <c r="CS191" s="12">
        <v>0</v>
      </c>
      <c r="CT191" s="12">
        <v>36045000</v>
      </c>
      <c r="CU191" s="12">
        <v>0</v>
      </c>
      <c r="CV191" s="12">
        <v>0</v>
      </c>
      <c r="CW191" s="12">
        <v>0</v>
      </c>
      <c r="CX191" s="12">
        <v>0</v>
      </c>
      <c r="CY191" s="12">
        <f>SUMIFS('[1]DATA THÔ IN'!$P$4:$P$12031,'[1]DATA THÔ IN'!$H$4:$H$12031,$A191,'[1]DATA THÔ IN'!$AC$4:$AC$12031,$E191,'[1]DATA THÔ IN'!$AH$4:$AH$12031,"Tiến độ 1")</f>
        <v>0</v>
      </c>
      <c r="CZ191" s="12">
        <f>SUMIFS('[1]DATA THÔ IN'!$P$4:$P$12031,'[1]DATA THÔ IN'!$H$4:$H$12031,$A191,'[1]DATA THÔ IN'!$AC$4:$AC$12031,$E191,'[1]DATA THÔ IN'!$AH$4:$AH$12031,"Tiến độ 2")</f>
        <v>0</v>
      </c>
      <c r="DA191" s="12">
        <f>SUMIFS('[1]TIẾN ĐỘ %'!$N$6:$N$1034,'[1]TIẾN ĐỘ %'!$G$6:$G$1034,A191,'[1]TIẾN ĐỘ %'!$F$6:$F$1034,$E191)</f>
        <v>0</v>
      </c>
      <c r="DB191" s="12">
        <f t="shared" si="402"/>
        <v>36045000</v>
      </c>
      <c r="DC191" s="12"/>
      <c r="DD191" s="12"/>
      <c r="DE191" s="12"/>
      <c r="DF191" s="12"/>
      <c r="DG191" s="12"/>
      <c r="DH191" s="12"/>
      <c r="DI191" s="12"/>
      <c r="DJ191" s="12"/>
      <c r="DK191" s="12"/>
      <c r="DL191" s="12">
        <f t="shared" si="486"/>
        <v>0</v>
      </c>
      <c r="DM191" s="12">
        <f t="shared" si="487"/>
        <v>36045000</v>
      </c>
      <c r="DN191" s="12"/>
      <c r="DO191" s="12"/>
      <c r="DP191" s="12"/>
      <c r="DQ191" s="12"/>
      <c r="DR191" s="12"/>
      <c r="DS191" s="12"/>
      <c r="DT191" s="12"/>
      <c r="DU191" s="12"/>
      <c r="DV191" s="12"/>
      <c r="DW191" s="12">
        <f t="shared" si="488"/>
        <v>0</v>
      </c>
      <c r="DX191" s="12"/>
      <c r="DY191" s="12"/>
      <c r="DZ191" s="12"/>
      <c r="EA191" s="12"/>
      <c r="EB191" s="12"/>
      <c r="EC191" s="12"/>
      <c r="ED191" s="12"/>
      <c r="EE191" s="12"/>
      <c r="EF191" s="12"/>
      <c r="EG191" s="12">
        <f t="shared" si="494"/>
        <v>0</v>
      </c>
      <c r="EH191" s="12">
        <f t="shared" si="495"/>
        <v>0</v>
      </c>
      <c r="EI191" s="12"/>
      <c r="EJ191" s="15">
        <f t="shared" si="390"/>
        <v>0.5149285714285714</v>
      </c>
      <c r="EK191" s="15">
        <f t="shared" si="391"/>
        <v>0</v>
      </c>
      <c r="EL191" s="15">
        <f t="shared" si="392"/>
        <v>0.5149285714285714</v>
      </c>
      <c r="EM191" s="16">
        <f t="shared" si="422"/>
        <v>0</v>
      </c>
      <c r="EN191" s="16">
        <f t="shared" si="423"/>
        <v>0</v>
      </c>
      <c r="EO191" s="16">
        <f t="shared" si="424"/>
        <v>0</v>
      </c>
      <c r="EP191" s="16">
        <f t="shared" si="403"/>
        <v>0</v>
      </c>
      <c r="EQ191" s="16">
        <f t="shared" si="404"/>
        <v>0</v>
      </c>
      <c r="ER191" s="16">
        <f t="shared" si="405"/>
        <v>0</v>
      </c>
      <c r="ES191" s="16">
        <f t="shared" si="406"/>
        <v>0.1501875</v>
      </c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5">
        <f t="shared" si="489"/>
        <v>0</v>
      </c>
      <c r="FP191" s="15">
        <f t="shared" si="490"/>
        <v>0</v>
      </c>
      <c r="FQ191" s="15">
        <f t="shared" si="491"/>
        <v>0</v>
      </c>
      <c r="FR191" s="17">
        <f t="shared" si="393"/>
        <v>0</v>
      </c>
      <c r="FS191" s="17">
        <f t="shared" si="394"/>
        <v>0</v>
      </c>
      <c r="FT191" s="17">
        <f t="shared" si="395"/>
        <v>0</v>
      </c>
      <c r="FU191" s="18">
        <f t="shared" si="396"/>
        <v>0</v>
      </c>
      <c r="FV191" s="18">
        <f t="shared" si="397"/>
        <v>0</v>
      </c>
      <c r="FW191" s="18">
        <f t="shared" si="398"/>
        <v>0</v>
      </c>
      <c r="FX191" s="18">
        <f t="shared" si="399"/>
        <v>0</v>
      </c>
      <c r="FY191" s="18">
        <f t="shared" si="400"/>
        <v>0</v>
      </c>
      <c r="FZ191" s="19"/>
      <c r="GA191" s="36" t="s">
        <v>478</v>
      </c>
      <c r="GB191" s="36"/>
      <c r="GC191" s="37"/>
    </row>
    <row r="192" spans="1:185" hidden="1" x14ac:dyDescent="0.25">
      <c r="A192" s="8" t="s">
        <v>1267</v>
      </c>
      <c r="B192" s="8" t="s">
        <v>198</v>
      </c>
      <c r="C192" s="28" t="s">
        <v>199</v>
      </c>
      <c r="D192" s="28" t="s">
        <v>55</v>
      </c>
      <c r="E192" s="9" t="s">
        <v>193</v>
      </c>
      <c r="F192" s="28" t="s">
        <v>67</v>
      </c>
      <c r="G192" s="28" t="s">
        <v>57</v>
      </c>
      <c r="H192" s="11">
        <v>3.5000000000000003E-2</v>
      </c>
      <c r="I192" s="11"/>
      <c r="J192" s="11">
        <v>0.01</v>
      </c>
      <c r="K192" s="11">
        <v>0.01</v>
      </c>
      <c r="L192" s="11">
        <v>5.0000000000000001E-3</v>
      </c>
      <c r="M192" s="11">
        <v>5.0000000000000001E-3</v>
      </c>
      <c r="N192" s="11"/>
      <c r="O192" s="12">
        <f t="shared" si="352"/>
        <v>0</v>
      </c>
      <c r="P192" s="12">
        <f t="shared" si="451"/>
        <v>0</v>
      </c>
      <c r="Q192" s="12">
        <f t="shared" si="353"/>
        <v>0</v>
      </c>
      <c r="R192" s="12">
        <f t="shared" si="460"/>
        <v>0</v>
      </c>
      <c r="S192" s="12">
        <f t="shared" si="354"/>
        <v>0</v>
      </c>
      <c r="T192" s="12">
        <f t="shared" si="461"/>
        <v>0</v>
      </c>
      <c r="U192" s="12">
        <f t="shared" si="355"/>
        <v>0</v>
      </c>
      <c r="V192" s="12">
        <f t="shared" si="462"/>
        <v>0</v>
      </c>
      <c r="W192" s="12">
        <f t="shared" si="401"/>
        <v>0</v>
      </c>
      <c r="X192" s="12">
        <f t="shared" si="356"/>
        <v>0</v>
      </c>
      <c r="Y192" s="12">
        <f t="shared" si="463"/>
        <v>0</v>
      </c>
      <c r="Z192" s="12">
        <f t="shared" si="464"/>
        <v>0</v>
      </c>
      <c r="AA192" s="12">
        <f t="shared" si="465"/>
        <v>0</v>
      </c>
      <c r="AB192" s="12">
        <f t="shared" si="466"/>
        <v>0</v>
      </c>
      <c r="AC192" s="12"/>
      <c r="AD192" s="12"/>
      <c r="AE192" s="12"/>
      <c r="AF192" s="12">
        <f t="shared" si="357"/>
        <v>0</v>
      </c>
      <c r="AG192" s="12">
        <f t="shared" si="358"/>
        <v>0</v>
      </c>
      <c r="AH192" s="12">
        <f t="shared" si="359"/>
        <v>0</v>
      </c>
      <c r="AI192" s="12"/>
      <c r="AJ192" s="12"/>
      <c r="AK192" s="12"/>
      <c r="AL192" s="12">
        <f t="shared" si="360"/>
        <v>0</v>
      </c>
      <c r="AM192" s="12">
        <f t="shared" si="361"/>
        <v>0</v>
      </c>
      <c r="AN192" s="12">
        <f t="shared" si="362"/>
        <v>0</v>
      </c>
      <c r="AO192" s="12"/>
      <c r="AP192" s="12"/>
      <c r="AQ192" s="12"/>
      <c r="AR192" s="12">
        <f t="shared" si="363"/>
        <v>0</v>
      </c>
      <c r="AS192" s="12">
        <f t="shared" si="364"/>
        <v>0</v>
      </c>
      <c r="AT192" s="12">
        <f t="shared" si="365"/>
        <v>0</v>
      </c>
      <c r="AU192" s="12">
        <f t="shared" si="366"/>
        <v>0</v>
      </c>
      <c r="AV192" s="12">
        <f t="shared" si="367"/>
        <v>0</v>
      </c>
      <c r="AW192" s="12"/>
      <c r="AX192" s="12">
        <f t="shared" si="368"/>
        <v>0</v>
      </c>
      <c r="AY192" s="12">
        <f t="shared" si="369"/>
        <v>0</v>
      </c>
      <c r="AZ192" s="12">
        <f t="shared" si="370"/>
        <v>0</v>
      </c>
      <c r="BA192" s="12"/>
      <c r="BB192" s="12">
        <f t="shared" si="371"/>
        <v>0</v>
      </c>
      <c r="BC192" s="12">
        <f t="shared" si="372"/>
        <v>0</v>
      </c>
      <c r="BD192" s="12">
        <f t="shared" si="373"/>
        <v>0</v>
      </c>
      <c r="BE192" s="12"/>
      <c r="BF192" s="12">
        <f t="shared" si="374"/>
        <v>0</v>
      </c>
      <c r="BG192" s="12">
        <f t="shared" si="375"/>
        <v>0</v>
      </c>
      <c r="BH192" s="12">
        <f t="shared" si="376"/>
        <v>0</v>
      </c>
      <c r="BI192" s="12">
        <f t="shared" si="377"/>
        <v>0</v>
      </c>
      <c r="BJ192" s="12"/>
      <c r="BK192" s="12">
        <f t="shared" si="378"/>
        <v>0</v>
      </c>
      <c r="BL192" s="12">
        <f t="shared" si="379"/>
        <v>0</v>
      </c>
      <c r="BM192" s="12">
        <f t="shared" si="380"/>
        <v>0</v>
      </c>
      <c r="BN192" s="12"/>
      <c r="BO192" s="12">
        <f t="shared" si="381"/>
        <v>0</v>
      </c>
      <c r="BP192" s="12">
        <f t="shared" si="382"/>
        <v>0</v>
      </c>
      <c r="BQ192" s="12">
        <f t="shared" si="383"/>
        <v>0</v>
      </c>
      <c r="BR192" s="12"/>
      <c r="BS192" s="12">
        <f t="shared" si="384"/>
        <v>0</v>
      </c>
      <c r="BT192" s="12">
        <f t="shared" si="385"/>
        <v>0</v>
      </c>
      <c r="BU192" s="12">
        <f t="shared" si="386"/>
        <v>0</v>
      </c>
      <c r="BV192" s="12">
        <f t="shared" si="387"/>
        <v>0</v>
      </c>
      <c r="BW192" s="12">
        <f t="shared" si="388"/>
        <v>0</v>
      </c>
      <c r="BX192" s="12"/>
      <c r="BY192" s="12">
        <v>0</v>
      </c>
      <c r="BZ192" s="12">
        <v>0</v>
      </c>
      <c r="CA192" s="12">
        <f>SUMIFS('[1]TIẾN ĐỘ %'!$M$6:$M$1034,'[1]TIẾN ĐỘ %'!$G$6:$G$1034,$A192,'[1]TIẾN ĐỘ %'!$F$6:$F$1034,$E192)</f>
        <v>0</v>
      </c>
      <c r="CB192" s="12">
        <f t="shared" si="389"/>
        <v>0</v>
      </c>
      <c r="CC192" s="12"/>
      <c r="CD192" s="12"/>
      <c r="CE192" s="12"/>
      <c r="CF192" s="12">
        <f t="shared" si="483"/>
        <v>0</v>
      </c>
      <c r="CG192" s="12">
        <f t="shared" si="484"/>
        <v>0</v>
      </c>
      <c r="CH192" s="12"/>
      <c r="CI192" s="12"/>
      <c r="CJ192" s="12"/>
      <c r="CK192" s="12">
        <f t="shared" si="485"/>
        <v>0</v>
      </c>
      <c r="CL192" s="12"/>
      <c r="CM192" s="12"/>
      <c r="CN192" s="12"/>
      <c r="CO192" s="12">
        <f t="shared" si="492"/>
        <v>0</v>
      </c>
      <c r="CP192" s="12">
        <f t="shared" si="493"/>
        <v>0</v>
      </c>
      <c r="CQ192" s="12"/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f>SUMIFS('[1]DATA THÔ IN'!$P$4:$P$12031,'[1]DATA THÔ IN'!$H$4:$H$12031,$A192,'[1]DATA THÔ IN'!$AC$4:$AC$12031,$E192,'[1]DATA THÔ IN'!$AH$4:$AH$12031,"Tiến độ 1")</f>
        <v>0</v>
      </c>
      <c r="CZ192" s="12">
        <f>SUMIFS('[1]DATA THÔ IN'!$P$4:$P$12031,'[1]DATA THÔ IN'!$H$4:$H$12031,$A192,'[1]DATA THÔ IN'!$AC$4:$AC$12031,$E192,'[1]DATA THÔ IN'!$AH$4:$AH$12031,"Tiến độ 2")</f>
        <v>0</v>
      </c>
      <c r="DA192" s="12">
        <f>SUMIFS('[1]TIẾN ĐỘ %'!$N$6:$N$1034,'[1]TIẾN ĐỘ %'!$G$6:$G$1034,A192,'[1]TIẾN ĐỘ %'!$F$6:$F$1034,$E192)</f>
        <v>0</v>
      </c>
      <c r="DB192" s="12">
        <f t="shared" si="402"/>
        <v>0</v>
      </c>
      <c r="DC192" s="12"/>
      <c r="DD192" s="12"/>
      <c r="DE192" s="12"/>
      <c r="DF192" s="12"/>
      <c r="DG192" s="12"/>
      <c r="DH192" s="12"/>
      <c r="DI192" s="12"/>
      <c r="DJ192" s="12"/>
      <c r="DK192" s="12"/>
      <c r="DL192" s="12">
        <f t="shared" si="486"/>
        <v>0</v>
      </c>
      <c r="DM192" s="12">
        <f t="shared" si="487"/>
        <v>0</v>
      </c>
      <c r="DN192" s="12"/>
      <c r="DO192" s="12"/>
      <c r="DP192" s="12"/>
      <c r="DQ192" s="12"/>
      <c r="DR192" s="12"/>
      <c r="DS192" s="12"/>
      <c r="DT192" s="12"/>
      <c r="DU192" s="12"/>
      <c r="DV192" s="12"/>
      <c r="DW192" s="12">
        <f t="shared" si="488"/>
        <v>0</v>
      </c>
      <c r="DX192" s="12"/>
      <c r="DY192" s="12"/>
      <c r="DZ192" s="12"/>
      <c r="EA192" s="12"/>
      <c r="EB192" s="12"/>
      <c r="EC192" s="12"/>
      <c r="ED192" s="12"/>
      <c r="EE192" s="12"/>
      <c r="EF192" s="12"/>
      <c r="EG192" s="12">
        <f t="shared" si="494"/>
        <v>0</v>
      </c>
      <c r="EH192" s="12">
        <f t="shared" si="495"/>
        <v>0</v>
      </c>
      <c r="EI192" s="12"/>
      <c r="EJ192" s="15">
        <f t="shared" si="390"/>
        <v>0</v>
      </c>
      <c r="EK192" s="15">
        <f t="shared" si="391"/>
        <v>0</v>
      </c>
      <c r="EL192" s="15">
        <f t="shared" si="392"/>
        <v>0</v>
      </c>
      <c r="EM192" s="16">
        <f t="shared" si="422"/>
        <v>0</v>
      </c>
      <c r="EN192" s="16">
        <f t="shared" si="423"/>
        <v>0</v>
      </c>
      <c r="EO192" s="16">
        <f t="shared" si="424"/>
        <v>0</v>
      </c>
      <c r="EP192" s="16">
        <f t="shared" si="403"/>
        <v>0</v>
      </c>
      <c r="EQ192" s="16">
        <f t="shared" si="404"/>
        <v>0</v>
      </c>
      <c r="ER192" s="16">
        <f t="shared" si="405"/>
        <v>0</v>
      </c>
      <c r="ES192" s="16">
        <f t="shared" si="406"/>
        <v>0</v>
      </c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5">
        <f t="shared" si="489"/>
        <v>0</v>
      </c>
      <c r="FP192" s="15">
        <f t="shared" si="490"/>
        <v>0</v>
      </c>
      <c r="FQ192" s="15">
        <f t="shared" si="491"/>
        <v>0</v>
      </c>
      <c r="FR192" s="17">
        <f t="shared" si="393"/>
        <v>0</v>
      </c>
      <c r="FS192" s="17">
        <f t="shared" si="394"/>
        <v>0</v>
      </c>
      <c r="FT192" s="17">
        <f t="shared" si="395"/>
        <v>0</v>
      </c>
      <c r="FU192" s="18">
        <f t="shared" si="396"/>
        <v>0</v>
      </c>
      <c r="FV192" s="18">
        <f t="shared" si="397"/>
        <v>0</v>
      </c>
      <c r="FW192" s="18">
        <f t="shared" si="398"/>
        <v>0</v>
      </c>
      <c r="FX192" s="18">
        <f t="shared" si="399"/>
        <v>0</v>
      </c>
      <c r="FY192" s="18">
        <f t="shared" si="400"/>
        <v>0</v>
      </c>
      <c r="FZ192" s="19"/>
      <c r="GA192" s="36" t="str">
        <f>D192</f>
        <v>Phan Thiện Đương</v>
      </c>
      <c r="GB192" s="36"/>
      <c r="GC192" s="37"/>
    </row>
    <row r="193" spans="1:185" hidden="1" x14ac:dyDescent="0.25">
      <c r="A193" s="8" t="s">
        <v>1270</v>
      </c>
      <c r="B193" s="8" t="s">
        <v>200</v>
      </c>
      <c r="C193" s="28" t="s">
        <v>201</v>
      </c>
      <c r="D193" s="28" t="s">
        <v>76</v>
      </c>
      <c r="E193" s="9" t="s">
        <v>193</v>
      </c>
      <c r="F193" s="28" t="s">
        <v>77</v>
      </c>
      <c r="G193" s="28" t="s">
        <v>57</v>
      </c>
      <c r="H193" s="11">
        <v>3.5000000000000003E-2</v>
      </c>
      <c r="I193" s="11"/>
      <c r="J193" s="11">
        <v>0.01</v>
      </c>
      <c r="K193" s="11">
        <v>0.01</v>
      </c>
      <c r="L193" s="11">
        <v>5.0000000000000001E-3</v>
      </c>
      <c r="M193" s="11">
        <v>5.0000000000000001E-3</v>
      </c>
      <c r="N193" s="11"/>
      <c r="O193" s="12">
        <f t="shared" si="352"/>
        <v>0</v>
      </c>
      <c r="P193" s="12">
        <f t="shared" si="451"/>
        <v>0</v>
      </c>
      <c r="Q193" s="12">
        <f t="shared" si="353"/>
        <v>1908152.4</v>
      </c>
      <c r="R193" s="12">
        <f t="shared" si="460"/>
        <v>2090537.4000000001</v>
      </c>
      <c r="S193" s="12">
        <f t="shared" si="354"/>
        <v>0</v>
      </c>
      <c r="T193" s="12">
        <f t="shared" si="461"/>
        <v>0</v>
      </c>
      <c r="U193" s="12">
        <f t="shared" si="355"/>
        <v>2221623</v>
      </c>
      <c r="V193" s="12">
        <f t="shared" si="462"/>
        <v>2221623</v>
      </c>
      <c r="W193" s="12">
        <f t="shared" si="401"/>
        <v>0</v>
      </c>
      <c r="X193" s="12">
        <f t="shared" si="356"/>
        <v>0</v>
      </c>
      <c r="Y193" s="12">
        <f t="shared" si="463"/>
        <v>581644.1</v>
      </c>
      <c r="Z193" s="12">
        <f t="shared" si="464"/>
        <v>0</v>
      </c>
      <c r="AA193" s="12">
        <f t="shared" si="465"/>
        <v>1465101.5999999999</v>
      </c>
      <c r="AB193" s="12">
        <f t="shared" si="466"/>
        <v>2888631</v>
      </c>
      <c r="AC193" s="12"/>
      <c r="AD193" s="12"/>
      <c r="AE193" s="12"/>
      <c r="AF193" s="12">
        <f t="shared" si="357"/>
        <v>0</v>
      </c>
      <c r="AG193" s="12">
        <f t="shared" si="358"/>
        <v>0</v>
      </c>
      <c r="AH193" s="12">
        <f t="shared" si="359"/>
        <v>0</v>
      </c>
      <c r="AI193" s="12"/>
      <c r="AJ193" s="12"/>
      <c r="AK193" s="12"/>
      <c r="AL193" s="12">
        <f t="shared" si="360"/>
        <v>0</v>
      </c>
      <c r="AM193" s="12">
        <f t="shared" si="361"/>
        <v>0</v>
      </c>
      <c r="AN193" s="12">
        <f t="shared" si="362"/>
        <v>0</v>
      </c>
      <c r="AO193" s="12"/>
      <c r="AP193" s="12"/>
      <c r="AQ193" s="12"/>
      <c r="AR193" s="12">
        <f t="shared" si="363"/>
        <v>0</v>
      </c>
      <c r="AS193" s="12">
        <f t="shared" si="364"/>
        <v>0</v>
      </c>
      <c r="AT193" s="12">
        <f t="shared" si="365"/>
        <v>0</v>
      </c>
      <c r="AU193" s="12">
        <f t="shared" si="366"/>
        <v>0</v>
      </c>
      <c r="AV193" s="12">
        <f t="shared" si="367"/>
        <v>0</v>
      </c>
      <c r="AW193" s="12"/>
      <c r="AX193" s="12">
        <f t="shared" si="368"/>
        <v>0</v>
      </c>
      <c r="AY193" s="12">
        <f t="shared" si="369"/>
        <v>0</v>
      </c>
      <c r="AZ193" s="12">
        <f t="shared" si="370"/>
        <v>0</v>
      </c>
      <c r="BA193" s="12"/>
      <c r="BB193" s="12">
        <f t="shared" si="371"/>
        <v>0</v>
      </c>
      <c r="BC193" s="12">
        <f t="shared" si="372"/>
        <v>0</v>
      </c>
      <c r="BD193" s="12">
        <f t="shared" si="373"/>
        <v>0</v>
      </c>
      <c r="BE193" s="12"/>
      <c r="BF193" s="12">
        <f t="shared" si="374"/>
        <v>0</v>
      </c>
      <c r="BG193" s="12">
        <f t="shared" si="375"/>
        <v>0</v>
      </c>
      <c r="BH193" s="12">
        <f t="shared" si="376"/>
        <v>0</v>
      </c>
      <c r="BI193" s="12">
        <f t="shared" si="377"/>
        <v>0</v>
      </c>
      <c r="BJ193" s="12"/>
      <c r="BK193" s="12">
        <f t="shared" si="378"/>
        <v>0</v>
      </c>
      <c r="BL193" s="12">
        <f t="shared" si="379"/>
        <v>0</v>
      </c>
      <c r="BM193" s="12">
        <f t="shared" si="380"/>
        <v>0</v>
      </c>
      <c r="BN193" s="12"/>
      <c r="BO193" s="12">
        <f t="shared" si="381"/>
        <v>0</v>
      </c>
      <c r="BP193" s="12">
        <f t="shared" si="382"/>
        <v>0</v>
      </c>
      <c r="BQ193" s="12">
        <f t="shared" si="383"/>
        <v>0</v>
      </c>
      <c r="BR193" s="12"/>
      <c r="BS193" s="12">
        <f t="shared" si="384"/>
        <v>0</v>
      </c>
      <c r="BT193" s="12">
        <f t="shared" si="385"/>
        <v>0</v>
      </c>
      <c r="BU193" s="12">
        <f t="shared" si="386"/>
        <v>0</v>
      </c>
      <c r="BV193" s="12">
        <f t="shared" si="387"/>
        <v>0</v>
      </c>
      <c r="BW193" s="12">
        <f t="shared" si="388"/>
        <v>0</v>
      </c>
      <c r="BX193" s="12"/>
      <c r="BY193" s="12">
        <v>200000000</v>
      </c>
      <c r="BZ193" s="12">
        <v>150000000</v>
      </c>
      <c r="CA193" s="12">
        <f>SUMIFS('[1]TIẾN ĐỘ %'!$M$6:$M$1034,'[1]TIẾN ĐỘ %'!$G$6:$G$1034,$A193,'[1]TIẾN ĐỘ %'!$F$6:$F$1034,$E193)</f>
        <v>150000000</v>
      </c>
      <c r="CB193" s="12">
        <f t="shared" si="389"/>
        <v>500000000</v>
      </c>
      <c r="CC193" s="12"/>
      <c r="CD193" s="12"/>
      <c r="CE193" s="12"/>
      <c r="CF193" s="12">
        <f t="shared" si="483"/>
        <v>0</v>
      </c>
      <c r="CG193" s="12">
        <f t="shared" si="484"/>
        <v>500000000</v>
      </c>
      <c r="CH193" s="12"/>
      <c r="CI193" s="12"/>
      <c r="CJ193" s="12"/>
      <c r="CK193" s="12">
        <f t="shared" si="485"/>
        <v>0</v>
      </c>
      <c r="CL193" s="12"/>
      <c r="CM193" s="12"/>
      <c r="CN193" s="12"/>
      <c r="CO193" s="12">
        <f t="shared" si="492"/>
        <v>0</v>
      </c>
      <c r="CP193" s="12">
        <f t="shared" si="493"/>
        <v>0</v>
      </c>
      <c r="CQ193" s="12"/>
      <c r="CR193" s="12">
        <v>0</v>
      </c>
      <c r="CS193" s="12">
        <v>197736000</v>
      </c>
      <c r="CT193" s="12">
        <v>216636000</v>
      </c>
      <c r="CU193" s="12">
        <v>0</v>
      </c>
      <c r="CV193" s="12">
        <v>230220000</v>
      </c>
      <c r="CW193" s="12">
        <v>0</v>
      </c>
      <c r="CX193" s="12">
        <v>230220000</v>
      </c>
      <c r="CY193" s="12">
        <f>SUMIFS('[1]DATA THÔ IN'!$P$4:$P$12031,'[1]DATA THÔ IN'!$H$4:$H$12031,$A193,'[1]DATA THÔ IN'!$AC$4:$AC$12031,$E193,'[1]DATA THÔ IN'!$AH$4:$AH$12031,"Tiến độ 1")</f>
        <v>60274000</v>
      </c>
      <c r="CZ193" s="12">
        <f>SUMIFS('[1]DATA THÔ IN'!$P$4:$P$12031,'[1]DATA THÔ IN'!$H$4:$H$12031,$A193,'[1]DATA THÔ IN'!$AC$4:$AC$12031,$E193,'[1]DATA THÔ IN'!$AH$4:$AH$12031,"Tiến độ 2")</f>
        <v>0</v>
      </c>
      <c r="DA193" s="12">
        <f>SUMIFS('[1]TIẾN ĐỘ %'!$N$6:$N$1034,'[1]TIẾN ĐỘ %'!$G$6:$G$1034,A193,'[1]TIẾN ĐỘ %'!$F$6:$F$1034,$E193)</f>
        <v>151824000</v>
      </c>
      <c r="DB193" s="12">
        <f t="shared" si="402"/>
        <v>598680000</v>
      </c>
      <c r="DC193" s="12"/>
      <c r="DD193" s="12"/>
      <c r="DE193" s="12"/>
      <c r="DF193" s="12"/>
      <c r="DG193" s="12"/>
      <c r="DH193" s="12"/>
      <c r="DI193" s="12"/>
      <c r="DJ193" s="12"/>
      <c r="DK193" s="12"/>
      <c r="DL193" s="12">
        <f t="shared" si="486"/>
        <v>0</v>
      </c>
      <c r="DM193" s="12">
        <f t="shared" si="487"/>
        <v>598680000</v>
      </c>
      <c r="DN193" s="12"/>
      <c r="DO193" s="12"/>
      <c r="DP193" s="12"/>
      <c r="DQ193" s="12"/>
      <c r="DR193" s="12"/>
      <c r="DS193" s="12"/>
      <c r="DT193" s="12"/>
      <c r="DU193" s="12"/>
      <c r="DV193" s="12"/>
      <c r="DW193" s="12">
        <f t="shared" si="488"/>
        <v>0</v>
      </c>
      <c r="DX193" s="12"/>
      <c r="DY193" s="12"/>
      <c r="DZ193" s="12"/>
      <c r="EA193" s="12"/>
      <c r="EB193" s="12"/>
      <c r="EC193" s="12"/>
      <c r="ED193" s="12"/>
      <c r="EE193" s="12"/>
      <c r="EF193" s="12"/>
      <c r="EG193" s="12">
        <f t="shared" si="494"/>
        <v>0</v>
      </c>
      <c r="EH193" s="12">
        <f t="shared" si="495"/>
        <v>0</v>
      </c>
      <c r="EI193" s="12"/>
      <c r="EJ193" s="15">
        <f t="shared" si="390"/>
        <v>0</v>
      </c>
      <c r="EK193" s="15">
        <f t="shared" si="391"/>
        <v>0.98868</v>
      </c>
      <c r="EL193" s="15">
        <f t="shared" si="392"/>
        <v>1.08318</v>
      </c>
      <c r="EM193" s="16">
        <f t="shared" si="422"/>
        <v>0</v>
      </c>
      <c r="EN193" s="16">
        <f t="shared" si="423"/>
        <v>1.5347999999999999</v>
      </c>
      <c r="EO193" s="16">
        <f t="shared" si="424"/>
        <v>1.5347999999999999</v>
      </c>
      <c r="EP193" s="16">
        <f t="shared" si="403"/>
        <v>0.40182666666666667</v>
      </c>
      <c r="EQ193" s="16">
        <f t="shared" si="404"/>
        <v>0</v>
      </c>
      <c r="ER193" s="16">
        <f t="shared" si="405"/>
        <v>1.0121599999999999</v>
      </c>
      <c r="ES193" s="16">
        <f t="shared" si="406"/>
        <v>1.19736</v>
      </c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5">
        <f t="shared" si="489"/>
        <v>0</v>
      </c>
      <c r="FP193" s="15">
        <f t="shared" si="490"/>
        <v>0</v>
      </c>
      <c r="FQ193" s="15">
        <f t="shared" si="491"/>
        <v>0</v>
      </c>
      <c r="FR193" s="17">
        <f t="shared" si="393"/>
        <v>0</v>
      </c>
      <c r="FS193" s="17">
        <f t="shared" si="394"/>
        <v>0</v>
      </c>
      <c r="FT193" s="17">
        <f t="shared" si="395"/>
        <v>0</v>
      </c>
      <c r="FU193" s="18">
        <f t="shared" si="396"/>
        <v>0</v>
      </c>
      <c r="FV193" s="18">
        <f t="shared" si="397"/>
        <v>0</v>
      </c>
      <c r="FW193" s="18">
        <f t="shared" si="398"/>
        <v>0</v>
      </c>
      <c r="FX193" s="18">
        <f t="shared" si="399"/>
        <v>0</v>
      </c>
      <c r="FY193" s="18">
        <f t="shared" si="400"/>
        <v>0</v>
      </c>
      <c r="FZ193" s="19"/>
      <c r="GA193" s="36" t="s">
        <v>76</v>
      </c>
      <c r="GB193" s="36"/>
      <c r="GC193" s="37"/>
    </row>
    <row r="194" spans="1:185" hidden="1" x14ac:dyDescent="0.25">
      <c r="A194" s="8" t="s">
        <v>1271</v>
      </c>
      <c r="B194" s="8" t="s">
        <v>202</v>
      </c>
      <c r="C194" s="28" t="s">
        <v>203</v>
      </c>
      <c r="D194" s="28" t="s">
        <v>1392</v>
      </c>
      <c r="E194" s="9" t="s">
        <v>193</v>
      </c>
      <c r="F194" s="28" t="s">
        <v>80</v>
      </c>
      <c r="G194" s="28" t="s">
        <v>57</v>
      </c>
      <c r="H194" s="11">
        <v>3.5000000000000003E-2</v>
      </c>
      <c r="I194" s="11"/>
      <c r="J194" s="11">
        <v>0.01</v>
      </c>
      <c r="K194" s="11">
        <v>0.01</v>
      </c>
      <c r="L194" s="11">
        <v>5.0000000000000001E-3</v>
      </c>
      <c r="M194" s="11">
        <v>5.0000000000000001E-3</v>
      </c>
      <c r="N194" s="11"/>
      <c r="O194" s="12">
        <f t="shared" si="352"/>
        <v>0</v>
      </c>
      <c r="P194" s="12">
        <f t="shared" si="451"/>
        <v>0</v>
      </c>
      <c r="Q194" s="12">
        <f t="shared" si="353"/>
        <v>0</v>
      </c>
      <c r="R194" s="12">
        <f t="shared" si="460"/>
        <v>0</v>
      </c>
      <c r="S194" s="12">
        <f t="shared" si="354"/>
        <v>0</v>
      </c>
      <c r="T194" s="12">
        <f t="shared" si="461"/>
        <v>198018</v>
      </c>
      <c r="U194" s="12">
        <f t="shared" si="355"/>
        <v>0</v>
      </c>
      <c r="V194" s="12">
        <f t="shared" si="462"/>
        <v>198018</v>
      </c>
      <c r="W194" s="12">
        <f t="shared" si="401"/>
        <v>205200</v>
      </c>
      <c r="X194" s="12">
        <f t="shared" si="356"/>
        <v>0</v>
      </c>
      <c r="Y194" s="12">
        <f t="shared" si="463"/>
        <v>220888.5</v>
      </c>
      <c r="Z194" s="12">
        <f t="shared" si="464"/>
        <v>272998.5</v>
      </c>
      <c r="AA194" s="12">
        <f t="shared" si="465"/>
        <v>493887</v>
      </c>
      <c r="AB194" s="12">
        <f t="shared" si="466"/>
        <v>0</v>
      </c>
      <c r="AC194" s="12"/>
      <c r="AD194" s="12"/>
      <c r="AE194" s="12"/>
      <c r="AF194" s="12">
        <f t="shared" si="357"/>
        <v>0</v>
      </c>
      <c r="AG194" s="12">
        <f t="shared" si="358"/>
        <v>0</v>
      </c>
      <c r="AH194" s="12">
        <f t="shared" si="359"/>
        <v>0</v>
      </c>
      <c r="AI194" s="12"/>
      <c r="AJ194" s="12"/>
      <c r="AK194" s="12"/>
      <c r="AL194" s="12">
        <f t="shared" si="360"/>
        <v>0</v>
      </c>
      <c r="AM194" s="12">
        <f t="shared" si="361"/>
        <v>0</v>
      </c>
      <c r="AN194" s="12">
        <f t="shared" si="362"/>
        <v>0</v>
      </c>
      <c r="AO194" s="12"/>
      <c r="AP194" s="12"/>
      <c r="AQ194" s="12"/>
      <c r="AR194" s="12">
        <f t="shared" si="363"/>
        <v>0</v>
      </c>
      <c r="AS194" s="12">
        <f t="shared" si="364"/>
        <v>0</v>
      </c>
      <c r="AT194" s="12">
        <f t="shared" si="365"/>
        <v>0</v>
      </c>
      <c r="AU194" s="12">
        <f t="shared" si="366"/>
        <v>0</v>
      </c>
      <c r="AV194" s="12">
        <f t="shared" si="367"/>
        <v>0</v>
      </c>
      <c r="AW194" s="12"/>
      <c r="AX194" s="12">
        <f t="shared" si="368"/>
        <v>0</v>
      </c>
      <c r="AY194" s="12">
        <f t="shared" si="369"/>
        <v>0</v>
      </c>
      <c r="AZ194" s="12">
        <f t="shared" si="370"/>
        <v>0</v>
      </c>
      <c r="BA194" s="12"/>
      <c r="BB194" s="12">
        <f t="shared" si="371"/>
        <v>0</v>
      </c>
      <c r="BC194" s="12">
        <f t="shared" si="372"/>
        <v>0</v>
      </c>
      <c r="BD194" s="12">
        <f t="shared" si="373"/>
        <v>0</v>
      </c>
      <c r="BE194" s="12"/>
      <c r="BF194" s="12">
        <f t="shared" si="374"/>
        <v>0</v>
      </c>
      <c r="BG194" s="12">
        <f t="shared" si="375"/>
        <v>0</v>
      </c>
      <c r="BH194" s="12">
        <f t="shared" si="376"/>
        <v>0</v>
      </c>
      <c r="BI194" s="12">
        <f t="shared" si="377"/>
        <v>0</v>
      </c>
      <c r="BJ194" s="12"/>
      <c r="BK194" s="12">
        <f t="shared" si="378"/>
        <v>0</v>
      </c>
      <c r="BL194" s="12">
        <f t="shared" si="379"/>
        <v>0</v>
      </c>
      <c r="BM194" s="12">
        <f t="shared" si="380"/>
        <v>0</v>
      </c>
      <c r="BN194" s="12"/>
      <c r="BO194" s="12">
        <f t="shared" si="381"/>
        <v>0</v>
      </c>
      <c r="BP194" s="12">
        <f t="shared" si="382"/>
        <v>0</v>
      </c>
      <c r="BQ194" s="12">
        <f t="shared" si="383"/>
        <v>0</v>
      </c>
      <c r="BR194" s="12"/>
      <c r="BS194" s="12">
        <f t="shared" si="384"/>
        <v>0</v>
      </c>
      <c r="BT194" s="12">
        <f t="shared" si="385"/>
        <v>0</v>
      </c>
      <c r="BU194" s="12">
        <f t="shared" si="386"/>
        <v>0</v>
      </c>
      <c r="BV194" s="12">
        <f t="shared" si="387"/>
        <v>0</v>
      </c>
      <c r="BW194" s="12">
        <f t="shared" si="388"/>
        <v>0</v>
      </c>
      <c r="BX194" s="12"/>
      <c r="BY194" s="12">
        <v>100000000</v>
      </c>
      <c r="BZ194" s="12">
        <v>20000000</v>
      </c>
      <c r="CA194" s="12">
        <f>SUMIFS('[1]TIẾN ĐỘ %'!$M$6:$M$1034,'[1]TIẾN ĐỘ %'!$G$6:$G$1034,$A194,'[1]TIẾN ĐỘ %'!$F$6:$F$1034,$E194)</f>
        <v>50000000</v>
      </c>
      <c r="CB194" s="12">
        <f t="shared" si="389"/>
        <v>170000000</v>
      </c>
      <c r="CC194" s="12"/>
      <c r="CD194" s="12"/>
      <c r="CE194" s="12"/>
      <c r="CF194" s="12"/>
      <c r="CG194" s="12"/>
      <c r="CH194" s="12"/>
      <c r="CI194" s="12"/>
      <c r="CJ194" s="12"/>
      <c r="CK194" s="12">
        <f t="shared" si="485"/>
        <v>0</v>
      </c>
      <c r="CL194" s="12"/>
      <c r="CM194" s="12"/>
      <c r="CN194" s="12"/>
      <c r="CO194" s="12">
        <f t="shared" si="492"/>
        <v>0</v>
      </c>
      <c r="CP194" s="12">
        <f t="shared" si="493"/>
        <v>0</v>
      </c>
      <c r="CQ194" s="12"/>
      <c r="CR194" s="12">
        <v>0</v>
      </c>
      <c r="CS194" s="12">
        <v>0</v>
      </c>
      <c r="CT194" s="12">
        <v>0</v>
      </c>
      <c r="CU194" s="12">
        <v>20520000</v>
      </c>
      <c r="CV194" s="12">
        <v>0</v>
      </c>
      <c r="CW194" s="12">
        <v>20520000</v>
      </c>
      <c r="CX194" s="12">
        <v>20520000</v>
      </c>
      <c r="CY194" s="12">
        <f>SUMIFS('[1]DATA THÔ IN'!$P$4:$P$12031,'[1]DATA THÔ IN'!$H$4:$H$12031,$A194,'[1]DATA THÔ IN'!$AC$4:$AC$12031,$E194,'[1]DATA THÔ IN'!$AH$4:$AH$12031,"Tiến độ 1")</f>
        <v>22890000</v>
      </c>
      <c r="CZ194" s="12">
        <f>SUMIFS('[1]DATA THÔ IN'!$P$4:$P$12031,'[1]DATA THÔ IN'!$H$4:$H$12031,$A194,'[1]DATA THÔ IN'!$AC$4:$AC$12031,$E194,'[1]DATA THÔ IN'!$AH$4:$AH$12031,"Tiến độ 2")</f>
        <v>28290000</v>
      </c>
      <c r="DA194" s="12">
        <f>SUMIFS('[1]TIẾN ĐỘ %'!$N$6:$N$1034,'[1]TIẾN ĐỘ %'!$G$6:$G$1034,A194,'[1]TIẾN ĐỘ %'!$F$6:$F$1034,$E194)</f>
        <v>51180000</v>
      </c>
      <c r="DB194" s="12">
        <f t="shared" si="402"/>
        <v>71700000</v>
      </c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>
        <f t="shared" si="488"/>
        <v>0</v>
      </c>
      <c r="DX194" s="12"/>
      <c r="DY194" s="12"/>
      <c r="DZ194" s="12"/>
      <c r="EA194" s="12"/>
      <c r="EB194" s="12"/>
      <c r="EC194" s="12"/>
      <c r="ED194" s="12"/>
      <c r="EE194" s="12"/>
      <c r="EF194" s="12"/>
      <c r="EG194" s="12">
        <f t="shared" si="494"/>
        <v>0</v>
      </c>
      <c r="EH194" s="12">
        <f t="shared" si="495"/>
        <v>0</v>
      </c>
      <c r="EI194" s="12"/>
      <c r="EJ194" s="15">
        <f t="shared" si="390"/>
        <v>0</v>
      </c>
      <c r="EK194" s="15">
        <f t="shared" si="391"/>
        <v>0</v>
      </c>
      <c r="EL194" s="15">
        <f t="shared" si="392"/>
        <v>0</v>
      </c>
      <c r="EM194" s="16">
        <f t="shared" si="422"/>
        <v>1.026</v>
      </c>
      <c r="EN194" s="16">
        <f t="shared" si="423"/>
        <v>0</v>
      </c>
      <c r="EO194" s="16">
        <f t="shared" si="424"/>
        <v>1.026</v>
      </c>
      <c r="EP194" s="16">
        <f t="shared" si="403"/>
        <v>0.45779999999999998</v>
      </c>
      <c r="EQ194" s="16">
        <f t="shared" si="404"/>
        <v>0.56579999999999997</v>
      </c>
      <c r="ER194" s="16">
        <f t="shared" si="405"/>
        <v>1.0236000000000001</v>
      </c>
      <c r="ES194" s="16">
        <f t="shared" si="406"/>
        <v>0.42176470588235293</v>
      </c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5">
        <f t="shared" si="489"/>
        <v>0</v>
      </c>
      <c r="FP194" s="15">
        <f t="shared" si="490"/>
        <v>0</v>
      </c>
      <c r="FQ194" s="15">
        <f t="shared" si="491"/>
        <v>0</v>
      </c>
      <c r="FR194" s="17">
        <f t="shared" si="393"/>
        <v>0</v>
      </c>
      <c r="FS194" s="17">
        <f t="shared" si="394"/>
        <v>0</v>
      </c>
      <c r="FT194" s="17">
        <f t="shared" si="395"/>
        <v>0</v>
      </c>
      <c r="FU194" s="18">
        <f t="shared" si="396"/>
        <v>0</v>
      </c>
      <c r="FV194" s="18">
        <f t="shared" si="397"/>
        <v>0</v>
      </c>
      <c r="FW194" s="18">
        <f t="shared" si="398"/>
        <v>0</v>
      </c>
      <c r="FX194" s="18">
        <f t="shared" si="399"/>
        <v>0</v>
      </c>
      <c r="FY194" s="18">
        <f t="shared" si="400"/>
        <v>0</v>
      </c>
      <c r="FZ194" s="19"/>
      <c r="GA194" s="36" t="s">
        <v>1392</v>
      </c>
      <c r="GB194" s="36"/>
      <c r="GC194" s="37"/>
    </row>
    <row r="195" spans="1:185" hidden="1" x14ac:dyDescent="0.25">
      <c r="A195" s="8" t="s">
        <v>1272</v>
      </c>
      <c r="B195" s="8" t="s">
        <v>204</v>
      </c>
      <c r="C195" s="28" t="s">
        <v>205</v>
      </c>
      <c r="D195" s="28" t="s">
        <v>1391</v>
      </c>
      <c r="E195" s="9" t="s">
        <v>193</v>
      </c>
      <c r="F195" s="28" t="s">
        <v>67</v>
      </c>
      <c r="G195" s="28" t="s">
        <v>57</v>
      </c>
      <c r="H195" s="11">
        <v>3.5000000000000003E-2</v>
      </c>
      <c r="I195" s="11"/>
      <c r="J195" s="11">
        <v>0.01</v>
      </c>
      <c r="K195" s="11">
        <v>0.01</v>
      </c>
      <c r="L195" s="11">
        <v>5.0000000000000001E-3</v>
      </c>
      <c r="M195" s="11">
        <v>5.0000000000000001E-3</v>
      </c>
      <c r="N195" s="11"/>
      <c r="O195" s="12">
        <f t="shared" si="352"/>
        <v>0</v>
      </c>
      <c r="P195" s="12">
        <f t="shared" si="451"/>
        <v>526311</v>
      </c>
      <c r="Q195" s="12">
        <f t="shared" si="353"/>
        <v>464647.5</v>
      </c>
      <c r="R195" s="12">
        <f t="shared" si="460"/>
        <v>1395583</v>
      </c>
      <c r="S195" s="12">
        <f t="shared" si="354"/>
        <v>0</v>
      </c>
      <c r="T195" s="12">
        <f t="shared" si="461"/>
        <v>0</v>
      </c>
      <c r="U195" s="12">
        <f t="shared" si="355"/>
        <v>0</v>
      </c>
      <c r="V195" s="12">
        <f t="shared" si="462"/>
        <v>1161957</v>
      </c>
      <c r="W195" s="12">
        <f t="shared" si="401"/>
        <v>0</v>
      </c>
      <c r="X195" s="12">
        <f t="shared" si="356"/>
        <v>0</v>
      </c>
      <c r="Y195" s="12">
        <f t="shared" si="463"/>
        <v>0</v>
      </c>
      <c r="Z195" s="12">
        <f t="shared" si="464"/>
        <v>0</v>
      </c>
      <c r="AA195" s="12">
        <f t="shared" si="465"/>
        <v>0</v>
      </c>
      <c r="AB195" s="12">
        <f t="shared" si="466"/>
        <v>1375607.5</v>
      </c>
      <c r="AC195" s="12"/>
      <c r="AD195" s="12"/>
      <c r="AE195" s="12"/>
      <c r="AF195" s="12">
        <f t="shared" si="357"/>
        <v>0</v>
      </c>
      <c r="AG195" s="12">
        <f t="shared" si="358"/>
        <v>0</v>
      </c>
      <c r="AH195" s="12">
        <f t="shared" si="359"/>
        <v>0</v>
      </c>
      <c r="AI195" s="12"/>
      <c r="AJ195" s="12"/>
      <c r="AK195" s="12"/>
      <c r="AL195" s="12">
        <f t="shared" si="360"/>
        <v>0</v>
      </c>
      <c r="AM195" s="12">
        <f t="shared" si="361"/>
        <v>0</v>
      </c>
      <c r="AN195" s="12">
        <f t="shared" si="362"/>
        <v>0</v>
      </c>
      <c r="AO195" s="12"/>
      <c r="AP195" s="12"/>
      <c r="AQ195" s="12"/>
      <c r="AR195" s="12">
        <f t="shared" si="363"/>
        <v>0</v>
      </c>
      <c r="AS195" s="12">
        <f t="shared" si="364"/>
        <v>0</v>
      </c>
      <c r="AT195" s="12">
        <f t="shared" si="365"/>
        <v>0</v>
      </c>
      <c r="AU195" s="12">
        <f t="shared" si="366"/>
        <v>0</v>
      </c>
      <c r="AV195" s="12">
        <f t="shared" si="367"/>
        <v>0</v>
      </c>
      <c r="AW195" s="12"/>
      <c r="AX195" s="12">
        <f t="shared" si="368"/>
        <v>0</v>
      </c>
      <c r="AY195" s="12">
        <f t="shared" si="369"/>
        <v>0</v>
      </c>
      <c r="AZ195" s="12">
        <f t="shared" si="370"/>
        <v>0</v>
      </c>
      <c r="BA195" s="12"/>
      <c r="BB195" s="12">
        <f t="shared" si="371"/>
        <v>0</v>
      </c>
      <c r="BC195" s="12">
        <f t="shared" si="372"/>
        <v>0</v>
      </c>
      <c r="BD195" s="12">
        <f t="shared" si="373"/>
        <v>0</v>
      </c>
      <c r="BE195" s="12"/>
      <c r="BF195" s="12">
        <f t="shared" si="374"/>
        <v>0</v>
      </c>
      <c r="BG195" s="12">
        <f t="shared" si="375"/>
        <v>0</v>
      </c>
      <c r="BH195" s="12">
        <f t="shared" si="376"/>
        <v>0</v>
      </c>
      <c r="BI195" s="12">
        <f t="shared" si="377"/>
        <v>0</v>
      </c>
      <c r="BJ195" s="12"/>
      <c r="BK195" s="12">
        <f t="shared" si="378"/>
        <v>0</v>
      </c>
      <c r="BL195" s="12">
        <f t="shared" si="379"/>
        <v>0</v>
      </c>
      <c r="BM195" s="12">
        <f t="shared" si="380"/>
        <v>0</v>
      </c>
      <c r="BN195" s="12"/>
      <c r="BO195" s="12">
        <f t="shared" si="381"/>
        <v>0</v>
      </c>
      <c r="BP195" s="12">
        <f t="shared" si="382"/>
        <v>0</v>
      </c>
      <c r="BQ195" s="12">
        <f t="shared" si="383"/>
        <v>0</v>
      </c>
      <c r="BR195" s="12"/>
      <c r="BS195" s="12">
        <f t="shared" si="384"/>
        <v>0</v>
      </c>
      <c r="BT195" s="12">
        <f t="shared" si="385"/>
        <v>0</v>
      </c>
      <c r="BU195" s="12">
        <f t="shared" si="386"/>
        <v>0</v>
      </c>
      <c r="BV195" s="12">
        <f t="shared" si="387"/>
        <v>0</v>
      </c>
      <c r="BW195" s="12">
        <f t="shared" si="388"/>
        <v>0</v>
      </c>
      <c r="BX195" s="12"/>
      <c r="BY195" s="12">
        <v>50000000</v>
      </c>
      <c r="BZ195" s="12">
        <v>100000000</v>
      </c>
      <c r="CA195" s="12">
        <f>SUMIFS('[1]TIẾN ĐỘ %'!$M$6:$M$1034,'[1]TIẾN ĐỘ %'!$G$6:$G$1034,$A195,'[1]TIẾN ĐỘ %'!$F$6:$F$1034,$E195)</f>
        <v>90000000</v>
      </c>
      <c r="CB195" s="12">
        <f t="shared" si="389"/>
        <v>240000000</v>
      </c>
      <c r="CC195" s="12"/>
      <c r="CD195" s="12"/>
      <c r="CE195" s="12"/>
      <c r="CF195" s="12"/>
      <c r="CG195" s="12"/>
      <c r="CH195" s="12"/>
      <c r="CI195" s="12"/>
      <c r="CJ195" s="12"/>
      <c r="CK195" s="12">
        <f t="shared" si="485"/>
        <v>0</v>
      </c>
      <c r="CL195" s="12"/>
      <c r="CM195" s="12"/>
      <c r="CN195" s="12"/>
      <c r="CO195" s="12">
        <f t="shared" si="492"/>
        <v>0</v>
      </c>
      <c r="CP195" s="12">
        <f t="shared" si="493"/>
        <v>0</v>
      </c>
      <c r="CQ195" s="12"/>
      <c r="CR195" s="12">
        <v>54540000</v>
      </c>
      <c r="CS195" s="12">
        <v>48150000</v>
      </c>
      <c r="CT195" s="12">
        <v>144620000</v>
      </c>
      <c r="CU195" s="12">
        <v>8400000</v>
      </c>
      <c r="CV195" s="12">
        <v>50060000</v>
      </c>
      <c r="CW195" s="12">
        <v>0</v>
      </c>
      <c r="CX195" s="12">
        <v>120410000</v>
      </c>
      <c r="CY195" s="12">
        <f>SUMIFS('[1]DATA THÔ IN'!$P$4:$P$12031,'[1]DATA THÔ IN'!$H$4:$H$12031,$A195,'[1]DATA THÔ IN'!$AC$4:$AC$12031,$E195,'[1]DATA THÔ IN'!$AH$4:$AH$12031,"Tiến độ 1")</f>
        <v>20070000</v>
      </c>
      <c r="CZ195" s="12">
        <f>SUMIFS('[1]DATA THÔ IN'!$P$4:$P$12031,'[1]DATA THÔ IN'!$H$4:$H$12031,$A195,'[1]DATA THÔ IN'!$AC$4:$AC$12031,$E195,'[1]DATA THÔ IN'!$AH$4:$AH$12031,"Tiến độ 2")</f>
        <v>0</v>
      </c>
      <c r="DA195" s="12">
        <f>SUMIFS('[1]TIẾN ĐỘ %'!$N$6:$N$1034,'[1]TIẾN ĐỘ %'!$G$6:$G$1034,A195,'[1]TIẾN ĐỘ %'!$F$6:$F$1034,$E195)</f>
        <v>20070000</v>
      </c>
      <c r="DB195" s="12">
        <f t="shared" si="402"/>
        <v>285100000</v>
      </c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>
        <f t="shared" si="488"/>
        <v>0</v>
      </c>
      <c r="DX195" s="12"/>
      <c r="DY195" s="12"/>
      <c r="DZ195" s="12"/>
      <c r="EA195" s="12"/>
      <c r="EB195" s="12"/>
      <c r="EC195" s="12"/>
      <c r="ED195" s="12"/>
      <c r="EE195" s="12"/>
      <c r="EF195" s="12"/>
      <c r="EG195" s="12">
        <f t="shared" si="494"/>
        <v>0</v>
      </c>
      <c r="EH195" s="12">
        <f t="shared" si="495"/>
        <v>0</v>
      </c>
      <c r="EI195" s="12"/>
      <c r="EJ195" s="15">
        <f t="shared" si="390"/>
        <v>1.0908</v>
      </c>
      <c r="EK195" s="15">
        <f t="shared" si="391"/>
        <v>0.96299999999999997</v>
      </c>
      <c r="EL195" s="15">
        <f t="shared" si="392"/>
        <v>2.8923999999999999</v>
      </c>
      <c r="EM195" s="16">
        <f t="shared" si="422"/>
        <v>8.4000000000000005E-2</v>
      </c>
      <c r="EN195" s="16">
        <f t="shared" si="423"/>
        <v>0.50060000000000004</v>
      </c>
      <c r="EO195" s="16">
        <f t="shared" si="424"/>
        <v>1.2040999999999999</v>
      </c>
      <c r="EP195" s="16">
        <f t="shared" si="403"/>
        <v>0.223</v>
      </c>
      <c r="EQ195" s="16">
        <f t="shared" si="404"/>
        <v>0</v>
      </c>
      <c r="ER195" s="16">
        <f t="shared" si="405"/>
        <v>0.223</v>
      </c>
      <c r="ES195" s="16">
        <f t="shared" si="406"/>
        <v>1.1879166666666667</v>
      </c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5">
        <f t="shared" si="489"/>
        <v>0</v>
      </c>
      <c r="FP195" s="15">
        <f t="shared" si="490"/>
        <v>0</v>
      </c>
      <c r="FQ195" s="15">
        <f t="shared" si="491"/>
        <v>0</v>
      </c>
      <c r="FR195" s="17">
        <f t="shared" si="393"/>
        <v>0</v>
      </c>
      <c r="FS195" s="17">
        <f t="shared" si="394"/>
        <v>0</v>
      </c>
      <c r="FT195" s="17">
        <f t="shared" si="395"/>
        <v>0</v>
      </c>
      <c r="FU195" s="18">
        <f t="shared" si="396"/>
        <v>0</v>
      </c>
      <c r="FV195" s="18">
        <f t="shared" si="397"/>
        <v>0</v>
      </c>
      <c r="FW195" s="18">
        <f t="shared" si="398"/>
        <v>0</v>
      </c>
      <c r="FX195" s="18">
        <f t="shared" si="399"/>
        <v>0</v>
      </c>
      <c r="FY195" s="18">
        <f t="shared" si="400"/>
        <v>0</v>
      </c>
      <c r="FZ195" s="19"/>
      <c r="GA195" s="36" t="s">
        <v>1391</v>
      </c>
      <c r="GB195" s="36"/>
      <c r="GC195" s="37"/>
    </row>
    <row r="196" spans="1:185" hidden="1" x14ac:dyDescent="0.25">
      <c r="A196" s="8" t="s">
        <v>1283</v>
      </c>
      <c r="B196" s="8" t="s">
        <v>243</v>
      </c>
      <c r="C196" s="28" t="s">
        <v>244</v>
      </c>
      <c r="D196" s="28" t="s">
        <v>55</v>
      </c>
      <c r="E196" s="9" t="s">
        <v>193</v>
      </c>
      <c r="F196" s="28" t="s">
        <v>67</v>
      </c>
      <c r="G196" s="28" t="s">
        <v>57</v>
      </c>
      <c r="H196" s="11">
        <v>3.5000000000000003E-2</v>
      </c>
      <c r="I196" s="11"/>
      <c r="J196" s="11">
        <v>0.01</v>
      </c>
      <c r="K196" s="11">
        <v>0.01</v>
      </c>
      <c r="L196" s="11">
        <v>5.0000000000000001E-3</v>
      </c>
      <c r="M196" s="11">
        <v>5.0000000000000001E-3</v>
      </c>
      <c r="N196" s="11"/>
      <c r="O196" s="12">
        <f t="shared" si="352"/>
        <v>0</v>
      </c>
      <c r="P196" s="12">
        <f t="shared" si="451"/>
        <v>0</v>
      </c>
      <c r="Q196" s="12">
        <f t="shared" si="353"/>
        <v>0</v>
      </c>
      <c r="R196" s="12">
        <f t="shared" si="460"/>
        <v>0</v>
      </c>
      <c r="S196" s="12">
        <f t="shared" si="354"/>
        <v>0</v>
      </c>
      <c r="T196" s="12">
        <f t="shared" si="461"/>
        <v>0</v>
      </c>
      <c r="U196" s="12">
        <f t="shared" si="355"/>
        <v>0</v>
      </c>
      <c r="V196" s="12">
        <f t="shared" si="462"/>
        <v>0</v>
      </c>
      <c r="W196" s="12">
        <f t="shared" si="401"/>
        <v>0</v>
      </c>
      <c r="X196" s="12">
        <f t="shared" si="356"/>
        <v>0</v>
      </c>
      <c r="Y196" s="12">
        <f t="shared" si="463"/>
        <v>0</v>
      </c>
      <c r="Z196" s="12">
        <f t="shared" si="464"/>
        <v>0</v>
      </c>
      <c r="AA196" s="12">
        <f t="shared" si="465"/>
        <v>0</v>
      </c>
      <c r="AB196" s="12">
        <f t="shared" si="466"/>
        <v>0</v>
      </c>
      <c r="AC196" s="12"/>
      <c r="AD196" s="12"/>
      <c r="AE196" s="12"/>
      <c r="AF196" s="12">
        <f t="shared" si="357"/>
        <v>0</v>
      </c>
      <c r="AG196" s="12">
        <f t="shared" si="358"/>
        <v>0</v>
      </c>
      <c r="AH196" s="12">
        <f t="shared" si="359"/>
        <v>0</v>
      </c>
      <c r="AI196" s="12"/>
      <c r="AJ196" s="12"/>
      <c r="AK196" s="12"/>
      <c r="AL196" s="12">
        <f t="shared" si="360"/>
        <v>0</v>
      </c>
      <c r="AM196" s="12">
        <f t="shared" si="361"/>
        <v>0</v>
      </c>
      <c r="AN196" s="12">
        <f t="shared" si="362"/>
        <v>0</v>
      </c>
      <c r="AO196" s="12"/>
      <c r="AP196" s="12"/>
      <c r="AQ196" s="12"/>
      <c r="AR196" s="12">
        <f t="shared" si="363"/>
        <v>0</v>
      </c>
      <c r="AS196" s="12">
        <f t="shared" si="364"/>
        <v>0</v>
      </c>
      <c r="AT196" s="12">
        <f t="shared" si="365"/>
        <v>0</v>
      </c>
      <c r="AU196" s="12">
        <f t="shared" si="366"/>
        <v>0</v>
      </c>
      <c r="AV196" s="12">
        <f t="shared" si="367"/>
        <v>0</v>
      </c>
      <c r="AW196" s="12"/>
      <c r="AX196" s="12">
        <f t="shared" si="368"/>
        <v>0</v>
      </c>
      <c r="AY196" s="12">
        <f t="shared" si="369"/>
        <v>0</v>
      </c>
      <c r="AZ196" s="12">
        <f t="shared" si="370"/>
        <v>0</v>
      </c>
      <c r="BA196" s="12"/>
      <c r="BB196" s="12">
        <f t="shared" si="371"/>
        <v>0</v>
      </c>
      <c r="BC196" s="12">
        <f t="shared" si="372"/>
        <v>0</v>
      </c>
      <c r="BD196" s="12">
        <f t="shared" si="373"/>
        <v>0</v>
      </c>
      <c r="BE196" s="12"/>
      <c r="BF196" s="12">
        <f t="shared" si="374"/>
        <v>0</v>
      </c>
      <c r="BG196" s="12">
        <f t="shared" si="375"/>
        <v>0</v>
      </c>
      <c r="BH196" s="12">
        <f t="shared" si="376"/>
        <v>0</v>
      </c>
      <c r="BI196" s="12">
        <f t="shared" si="377"/>
        <v>0</v>
      </c>
      <c r="BJ196" s="12"/>
      <c r="BK196" s="12">
        <f t="shared" si="378"/>
        <v>0</v>
      </c>
      <c r="BL196" s="12">
        <f t="shared" si="379"/>
        <v>0</v>
      </c>
      <c r="BM196" s="12">
        <f t="shared" si="380"/>
        <v>0</v>
      </c>
      <c r="BN196" s="12"/>
      <c r="BO196" s="12">
        <f t="shared" si="381"/>
        <v>0</v>
      </c>
      <c r="BP196" s="12">
        <f t="shared" si="382"/>
        <v>0</v>
      </c>
      <c r="BQ196" s="12">
        <f t="shared" si="383"/>
        <v>0</v>
      </c>
      <c r="BR196" s="12"/>
      <c r="BS196" s="12">
        <f t="shared" si="384"/>
        <v>0</v>
      </c>
      <c r="BT196" s="12">
        <f t="shared" si="385"/>
        <v>0</v>
      </c>
      <c r="BU196" s="12">
        <f t="shared" si="386"/>
        <v>0</v>
      </c>
      <c r="BV196" s="12">
        <f t="shared" si="387"/>
        <v>0</v>
      </c>
      <c r="BW196" s="12">
        <f t="shared" si="388"/>
        <v>0</v>
      </c>
      <c r="BX196" s="12"/>
      <c r="BY196" s="12">
        <v>0</v>
      </c>
      <c r="BZ196" s="12">
        <v>0</v>
      </c>
      <c r="CA196" s="12">
        <f>SUMIFS('[1]TIẾN ĐỘ %'!$M$6:$M$1034,'[1]TIẾN ĐỘ %'!$G$6:$G$1034,$A196,'[1]TIẾN ĐỘ %'!$F$6:$F$1034,$E196)</f>
        <v>0</v>
      </c>
      <c r="CB196" s="12">
        <f t="shared" si="389"/>
        <v>0</v>
      </c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>
        <f t="shared" si="492"/>
        <v>0</v>
      </c>
      <c r="CP196" s="12">
        <f t="shared" si="493"/>
        <v>0</v>
      </c>
      <c r="CQ196" s="12"/>
      <c r="CR196" s="12">
        <v>0</v>
      </c>
      <c r="CS196" s="12">
        <v>-102634500</v>
      </c>
      <c r="CT196" s="12">
        <v>-102634500</v>
      </c>
      <c r="CU196" s="12">
        <v>0</v>
      </c>
      <c r="CV196" s="12">
        <v>0</v>
      </c>
      <c r="CW196" s="12">
        <v>0</v>
      </c>
      <c r="CX196" s="12">
        <v>0</v>
      </c>
      <c r="CY196" s="12">
        <f>SUMIFS('[1]DATA THÔ IN'!$P$4:$P$12031,'[1]DATA THÔ IN'!$H$4:$H$12031,$A196,'[1]DATA THÔ IN'!$AC$4:$AC$12031,$E196,'[1]DATA THÔ IN'!$AH$4:$AH$12031,"Tiến độ 1")</f>
        <v>0</v>
      </c>
      <c r="CZ196" s="12">
        <f>SUMIFS('[1]DATA THÔ IN'!$P$4:$P$12031,'[1]DATA THÔ IN'!$H$4:$H$12031,$A196,'[1]DATA THÔ IN'!$AC$4:$AC$12031,$E196,'[1]DATA THÔ IN'!$AH$4:$AH$12031,"Tiến độ 2")</f>
        <v>0</v>
      </c>
      <c r="DA196" s="12">
        <f>SUMIFS('[1]TIẾN ĐỘ %'!$N$6:$N$1034,'[1]TIẾN ĐỘ %'!$G$6:$G$1034,A196,'[1]TIẾN ĐỘ %'!$F$6:$F$1034,$E196)</f>
        <v>0</v>
      </c>
      <c r="DB196" s="12">
        <f t="shared" si="402"/>
        <v>-102634500</v>
      </c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>
        <f t="shared" si="494"/>
        <v>0</v>
      </c>
      <c r="EH196" s="12">
        <f t="shared" si="495"/>
        <v>0</v>
      </c>
      <c r="EI196" s="12"/>
      <c r="EJ196" s="15">
        <f t="shared" si="390"/>
        <v>0</v>
      </c>
      <c r="EK196" s="15">
        <f t="shared" si="391"/>
        <v>0</v>
      </c>
      <c r="EL196" s="15">
        <f t="shared" si="392"/>
        <v>0</v>
      </c>
      <c r="EM196" s="16">
        <f t="shared" si="422"/>
        <v>0</v>
      </c>
      <c r="EN196" s="16">
        <f t="shared" si="423"/>
        <v>0</v>
      </c>
      <c r="EO196" s="16">
        <f t="shared" si="424"/>
        <v>0</v>
      </c>
      <c r="EP196" s="16">
        <f t="shared" si="403"/>
        <v>0</v>
      </c>
      <c r="EQ196" s="16">
        <f t="shared" si="404"/>
        <v>0</v>
      </c>
      <c r="ER196" s="16">
        <f t="shared" si="405"/>
        <v>0</v>
      </c>
      <c r="ES196" s="16">
        <f t="shared" si="406"/>
        <v>0</v>
      </c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5">
        <f t="shared" si="489"/>
        <v>0</v>
      </c>
      <c r="FP196" s="15">
        <f t="shared" si="490"/>
        <v>0</v>
      </c>
      <c r="FQ196" s="15">
        <f t="shared" si="491"/>
        <v>0</v>
      </c>
      <c r="FR196" s="17">
        <f t="shared" si="393"/>
        <v>0</v>
      </c>
      <c r="FS196" s="17">
        <f t="shared" si="394"/>
        <v>0</v>
      </c>
      <c r="FT196" s="17">
        <f t="shared" si="395"/>
        <v>0</v>
      </c>
      <c r="FU196" s="18">
        <f t="shared" si="396"/>
        <v>0</v>
      </c>
      <c r="FV196" s="18">
        <f t="shared" si="397"/>
        <v>0</v>
      </c>
      <c r="FW196" s="18">
        <f t="shared" si="398"/>
        <v>0</v>
      </c>
      <c r="FX196" s="18">
        <f t="shared" si="399"/>
        <v>0</v>
      </c>
      <c r="FY196" s="18">
        <f t="shared" si="400"/>
        <v>0</v>
      </c>
      <c r="FZ196" s="19"/>
      <c r="GA196" s="36" t="s">
        <v>55</v>
      </c>
      <c r="GB196" s="36"/>
      <c r="GC196" s="37"/>
    </row>
    <row r="197" spans="1:185" hidden="1" x14ac:dyDescent="0.25">
      <c r="A197" s="8" t="s">
        <v>1277</v>
      </c>
      <c r="B197" s="8" t="s">
        <v>271</v>
      </c>
      <c r="C197" s="32" t="s">
        <v>272</v>
      </c>
      <c r="D197" s="32" t="s">
        <v>76</v>
      </c>
      <c r="E197" s="9" t="s">
        <v>193</v>
      </c>
      <c r="F197" s="28" t="s">
        <v>96</v>
      </c>
      <c r="G197" s="28" t="s">
        <v>57</v>
      </c>
      <c r="H197" s="17">
        <v>3.5000000000000003E-2</v>
      </c>
      <c r="I197" s="17"/>
      <c r="J197" s="11">
        <v>0.01</v>
      </c>
      <c r="K197" s="11">
        <v>0.01</v>
      </c>
      <c r="L197" s="11">
        <v>5.0000000000000001E-3</v>
      </c>
      <c r="M197" s="11">
        <v>5.0000000000000001E-3</v>
      </c>
      <c r="N197" s="11"/>
      <c r="O197" s="12">
        <f t="shared" si="352"/>
        <v>0</v>
      </c>
      <c r="P197" s="12">
        <f t="shared" si="451"/>
        <v>0</v>
      </c>
      <c r="Q197" s="12">
        <f t="shared" si="353"/>
        <v>0</v>
      </c>
      <c r="R197" s="12">
        <f t="shared" si="460"/>
        <v>0</v>
      </c>
      <c r="S197" s="12">
        <f t="shared" si="354"/>
        <v>0</v>
      </c>
      <c r="T197" s="12">
        <f t="shared" si="461"/>
        <v>0</v>
      </c>
      <c r="U197" s="12">
        <f t="shared" si="355"/>
        <v>0</v>
      </c>
      <c r="V197" s="12">
        <f t="shared" si="462"/>
        <v>0</v>
      </c>
      <c r="W197" s="12">
        <f t="shared" si="401"/>
        <v>0</v>
      </c>
      <c r="X197" s="12">
        <f t="shared" si="356"/>
        <v>0</v>
      </c>
      <c r="Y197" s="12">
        <f t="shared" si="463"/>
        <v>0</v>
      </c>
      <c r="Z197" s="12">
        <f t="shared" si="464"/>
        <v>0</v>
      </c>
      <c r="AA197" s="12">
        <f t="shared" si="465"/>
        <v>0</v>
      </c>
      <c r="AB197" s="12">
        <f t="shared" si="466"/>
        <v>0</v>
      </c>
      <c r="AC197" s="12"/>
      <c r="AD197" s="12"/>
      <c r="AE197" s="12"/>
      <c r="AF197" s="12">
        <f t="shared" si="357"/>
        <v>0</v>
      </c>
      <c r="AG197" s="12">
        <f t="shared" si="358"/>
        <v>0</v>
      </c>
      <c r="AH197" s="12">
        <f t="shared" si="359"/>
        <v>0</v>
      </c>
      <c r="AI197" s="12"/>
      <c r="AJ197" s="12"/>
      <c r="AK197" s="12"/>
      <c r="AL197" s="12">
        <f t="shared" ref="AL197:AL259" si="496">IF(EW197&gt;=40%,DF197*$J197*(100%-$H197),0)</f>
        <v>0</v>
      </c>
      <c r="AM197" s="12">
        <f t="shared" ref="AM197:AM259" si="497">IF(OR(EX197&gt;=60%,(EW197+EX197)&gt;=100%),DG197*$J197*(100%-$H197),0)</f>
        <v>0</v>
      </c>
      <c r="AN197" s="12">
        <f t="shared" ref="AN197:AN259" si="498">IF(DH197&gt;=CD197,DH197*$K197*(100%-$H197),0)</f>
        <v>0</v>
      </c>
      <c r="AO197" s="12"/>
      <c r="AP197" s="12"/>
      <c r="AQ197" s="12"/>
      <c r="AR197" s="12">
        <f t="shared" ref="AR197:AR259" si="499">IF(EZ197&gt;=40%,DI197*$J197*(100%-$H197),0)</f>
        <v>0</v>
      </c>
      <c r="AS197" s="12">
        <f t="shared" ref="AS197:AS259" si="500">IF(OR(FA197&gt;=60%,(FA197+EZ197)&gt;=100%),DJ197*$J197*(100%-$H197),0)</f>
        <v>0</v>
      </c>
      <c r="AT197" s="12">
        <f t="shared" ref="AT197:AT259" si="501">IF(FB197&gt;=100%,DK197*$K197*(100%-$H197),0)</f>
        <v>0</v>
      </c>
      <c r="AU197" s="12">
        <f t="shared" ref="AU197:AU259" si="502">+IF(FC197&gt;=100%,DL197*$L197*(100%-$H197),0)</f>
        <v>0</v>
      </c>
      <c r="AV197" s="12">
        <f t="shared" si="367"/>
        <v>0</v>
      </c>
      <c r="AW197" s="12"/>
      <c r="AX197" s="12">
        <f t="shared" ref="AX197:AX259" si="503">IF(FE197&gt;=40%,DN197*$J197*(100%-$H197),0)</f>
        <v>0</v>
      </c>
      <c r="AY197" s="12">
        <f t="shared" ref="AY197:AY259" si="504">IF(OR(FF197&gt;=60%,(FE197+FF197)&gt;=100%),DO197*$J197*(100%-$H197),0)</f>
        <v>0</v>
      </c>
      <c r="AZ197" s="12">
        <f t="shared" ref="AZ197:AZ259" si="505">IF(FG197&gt;=100%,DP197*$K197*(100%-$H197),0)</f>
        <v>0</v>
      </c>
      <c r="BA197" s="12"/>
      <c r="BB197" s="12">
        <f t="shared" ref="BB197:BB259" si="506">IF(FH197&gt;=40%,DQ197*$J197*(100%-$H197),0)</f>
        <v>0</v>
      </c>
      <c r="BC197" s="12">
        <f t="shared" ref="BC197:BC259" si="507">IF(OR(FI197&gt;=60%,(FH197+FI197)&gt;=100%),DR197*$J197*(100%-$H197),0)</f>
        <v>0</v>
      </c>
      <c r="BD197" s="12">
        <f t="shared" ref="BD197:BD259" si="508">IF(FJ197&gt;=100%,DS197*$K197*(100%-$H197),0)</f>
        <v>0</v>
      </c>
      <c r="BE197" s="12"/>
      <c r="BF197" s="12">
        <f t="shared" ref="BF197:BF259" si="509">IF(FK197&gt;=40%,DT197*$J197*(100%-$H197),0)</f>
        <v>0</v>
      </c>
      <c r="BG197" s="12">
        <f t="shared" si="375"/>
        <v>0</v>
      </c>
      <c r="BH197" s="12">
        <f t="shared" ref="BH197:BH259" si="510">IF(FM197&gt;=100%,DV197*$K197*(100%-$H197),0)</f>
        <v>0</v>
      </c>
      <c r="BI197" s="12">
        <f t="shared" ref="BI197:BI259" si="511">+IF(FN197&gt;=100%,DW197*$L197*(100%-$H197),0)</f>
        <v>0</v>
      </c>
      <c r="BJ197" s="12"/>
      <c r="BK197" s="12">
        <f t="shared" ref="BK197:BK259" si="512">IF(FO197&gt;=40%,DX197*$J197*(100%-$H197),0)</f>
        <v>0</v>
      </c>
      <c r="BL197" s="12">
        <f t="shared" si="379"/>
        <v>0</v>
      </c>
      <c r="BM197" s="12">
        <f t="shared" ref="BM197:BM259" si="513">IF(FQ197&gt;=100%,DZ197*$K197*(100%-$H197),0)</f>
        <v>0</v>
      </c>
      <c r="BN197" s="12"/>
      <c r="BO197" s="12">
        <f t="shared" ref="BO197:BO259" si="514">IF(FR197&gt;=40%,EA197*$J197*(100%-$H197),0)</f>
        <v>0</v>
      </c>
      <c r="BP197" s="12">
        <f t="shared" ref="BP197:BP259" si="515">IF(OR(FS197&gt;=60%,(FS197+FR197)&gt;=100%),EB197*$J197*(100%-$H197),0)</f>
        <v>0</v>
      </c>
      <c r="BQ197" s="12">
        <f t="shared" ref="BQ197:BQ259" si="516">IF(FT197&gt;=100%,EC197*$K197*(100%-$H197),0)</f>
        <v>0</v>
      </c>
      <c r="BR197" s="12"/>
      <c r="BS197" s="12">
        <f t="shared" ref="BS197:BS259" si="517">IF(FU197&gt;=40%,ED197*$J197*(100%-$H197),0)</f>
        <v>0</v>
      </c>
      <c r="BT197" s="12">
        <f t="shared" ref="BT197:BT259" si="518">IF(OR(FV197&gt;=60%,(FU197+FV197)&gt;=100%),EE197*$J197*(100%-$H197),0)</f>
        <v>0</v>
      </c>
      <c r="BU197" s="12">
        <f t="shared" ref="BU197:BU259" si="519">IF(FW197&gt;=100%,EF197*$K197*(100%-$H197),0)</f>
        <v>0</v>
      </c>
      <c r="BV197" s="12">
        <f t="shared" ref="BV197:BV259" si="520">+IF(FX197&gt;=100%,EG197*$L197*(100%-$H197),0)</f>
        <v>0</v>
      </c>
      <c r="BW197" s="12">
        <f t="shared" ref="BW197:BW259" si="521">+IF(FY197&gt;=100%,EH197*$M197*(100%-$H197),0)</f>
        <v>0</v>
      </c>
      <c r="BX197" s="12"/>
      <c r="BY197" s="12">
        <v>200000000</v>
      </c>
      <c r="BZ197" s="12">
        <v>150000000</v>
      </c>
      <c r="CA197" s="12">
        <f>SUMIFS('[1]TIẾN ĐỘ %'!$M$6:$M$1034,'[1]TIẾN ĐỘ %'!$G$6:$G$1034,$A197,'[1]TIẾN ĐỘ %'!$F$6:$F$1034,$E197)</f>
        <v>200000000</v>
      </c>
      <c r="CB197" s="12">
        <f t="shared" si="389"/>
        <v>550000000</v>
      </c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12"/>
      <c r="CO197" s="12">
        <f t="shared" si="492"/>
        <v>0</v>
      </c>
      <c r="CP197" s="12">
        <f t="shared" si="493"/>
        <v>0</v>
      </c>
      <c r="CQ197" s="12"/>
      <c r="CR197" s="12">
        <v>0</v>
      </c>
      <c r="CS197" s="12">
        <v>0</v>
      </c>
      <c r="CT197" s="12">
        <v>42130000</v>
      </c>
      <c r="CU197" s="12">
        <v>49110000</v>
      </c>
      <c r="CV197" s="12">
        <v>0</v>
      </c>
      <c r="CW197" s="12">
        <v>0</v>
      </c>
      <c r="CX197" s="12">
        <v>49110000</v>
      </c>
      <c r="CY197" s="12">
        <f>SUMIFS('[1]DATA THÔ IN'!$P$4:$P$12031,'[1]DATA THÔ IN'!$H$4:$H$12031,$A197,'[1]DATA THÔ IN'!$AC$4:$AC$12031,$E197,'[1]DATA THÔ IN'!$AH$4:$AH$12031,"Tiến độ 1")</f>
        <v>0</v>
      </c>
      <c r="CZ197" s="12">
        <f>SUMIFS('[1]DATA THÔ IN'!$P$4:$P$12031,'[1]DATA THÔ IN'!$H$4:$H$12031,$A197,'[1]DATA THÔ IN'!$AC$4:$AC$12031,$E197,'[1]DATA THÔ IN'!$AH$4:$AH$12031,"Tiến độ 2")</f>
        <v>0</v>
      </c>
      <c r="DA197" s="12">
        <f>SUMIFS('[1]TIẾN ĐỘ %'!$N$6:$N$1034,'[1]TIẾN ĐỘ %'!$G$6:$G$1034,A197,'[1]TIẾN ĐỘ %'!$F$6:$F$1034,$E197)</f>
        <v>37120000</v>
      </c>
      <c r="DB197" s="12">
        <f t="shared" si="402"/>
        <v>128360000</v>
      </c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43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42"/>
      <c r="EE197" s="42"/>
      <c r="EF197" s="42"/>
      <c r="EG197" s="12">
        <f t="shared" si="494"/>
        <v>0</v>
      </c>
      <c r="EH197" s="12">
        <f t="shared" si="495"/>
        <v>0</v>
      </c>
      <c r="EI197" s="12"/>
      <c r="EJ197" s="15">
        <f t="shared" ref="EJ197:EJ259" si="522">IFERROR(CR197/BY197,0)</f>
        <v>0</v>
      </c>
      <c r="EK197" s="15">
        <f t="shared" ref="EK197:EK259" si="523">+IFERROR(CS197/BY197,0)</f>
        <v>0</v>
      </c>
      <c r="EL197" s="15">
        <f t="shared" ref="EL197:EL259" si="524">+IFERROR(CT197/BY197,0)</f>
        <v>0.21065</v>
      </c>
      <c r="EM197" s="16">
        <f t="shared" si="422"/>
        <v>0.32740000000000002</v>
      </c>
      <c r="EN197" s="16">
        <f t="shared" si="423"/>
        <v>0</v>
      </c>
      <c r="EO197" s="16">
        <f t="shared" si="424"/>
        <v>0.32740000000000002</v>
      </c>
      <c r="EP197" s="16">
        <f t="shared" si="403"/>
        <v>0</v>
      </c>
      <c r="EQ197" s="16">
        <f t="shared" si="404"/>
        <v>0</v>
      </c>
      <c r="ER197" s="16">
        <f t="shared" si="405"/>
        <v>0.18559999999999999</v>
      </c>
      <c r="ES197" s="16">
        <f t="shared" si="406"/>
        <v>0.23338181818181819</v>
      </c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16"/>
      <c r="FF197" s="16"/>
      <c r="FG197" s="16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9">
        <f t="shared" ref="FR197:FR259" si="525">IFERROR(EA197/CM197,0)</f>
        <v>0</v>
      </c>
      <c r="FS197" s="29">
        <f t="shared" ref="FS197:FS259" si="526">IFERROR(EB197/CM197,0)</f>
        <v>0</v>
      </c>
      <c r="FT197" s="29">
        <f t="shared" ref="FT197:FT259" si="527">IFERROR(EC197/CM197,0)</f>
        <v>0</v>
      </c>
      <c r="FU197" s="18">
        <f t="shared" ref="FU197:FU259" si="528">IFERROR(ED197/CN197,0)</f>
        <v>0</v>
      </c>
      <c r="FV197" s="18">
        <f t="shared" ref="FV197:FV259" si="529">IFERROR(EE197/CN197,0)</f>
        <v>0</v>
      </c>
      <c r="FW197" s="18">
        <f t="shared" ref="FW197:FW259" si="530">IFERROR(EF197/CN197,0)</f>
        <v>0</v>
      </c>
      <c r="FX197" s="18">
        <f t="shared" ref="FX197:FX259" si="531">IFERROR(EG197/CO197,0)</f>
        <v>0</v>
      </c>
      <c r="FY197" s="18">
        <f t="shared" ref="FY197:FY259" si="532">IFERROR(EH197/CP197,0)</f>
        <v>0</v>
      </c>
      <c r="FZ197" s="19"/>
      <c r="GA197" s="36" t="s">
        <v>76</v>
      </c>
      <c r="GB197" s="36"/>
      <c r="GC197" s="37"/>
    </row>
    <row r="198" spans="1:185" hidden="1" x14ac:dyDescent="0.25">
      <c r="A198" s="8" t="s">
        <v>1285</v>
      </c>
      <c r="B198" s="8" t="s">
        <v>287</v>
      </c>
      <c r="C198" s="28" t="s">
        <v>288</v>
      </c>
      <c r="D198" s="28" t="s">
        <v>76</v>
      </c>
      <c r="E198" s="9" t="s">
        <v>193</v>
      </c>
      <c r="F198" s="28" t="s">
        <v>89</v>
      </c>
      <c r="G198" s="28" t="s">
        <v>57</v>
      </c>
      <c r="H198" s="11">
        <v>3.5000000000000003E-2</v>
      </c>
      <c r="I198" s="11"/>
      <c r="J198" s="11">
        <v>0.01</v>
      </c>
      <c r="K198" s="11">
        <v>0.01</v>
      </c>
      <c r="L198" s="11">
        <v>5.0000000000000001E-3</v>
      </c>
      <c r="M198" s="11">
        <v>5.0000000000000001E-3</v>
      </c>
      <c r="N198" s="11"/>
      <c r="O198" s="12">
        <f t="shared" ref="O198:O261" si="533">$CT198*I198</f>
        <v>0</v>
      </c>
      <c r="P198" s="12">
        <f t="shared" si="451"/>
        <v>0</v>
      </c>
      <c r="Q198" s="12">
        <f t="shared" ref="Q198:Q261" si="534">IF(OR(EK198&gt;=60%,(EJ198+EK198)&gt;=100%),CS198*J198*(100%-H198),0)</f>
        <v>0</v>
      </c>
      <c r="R198" s="12">
        <f t="shared" si="460"/>
        <v>0</v>
      </c>
      <c r="S198" s="12">
        <f t="shared" ref="S198:S261" si="535">ROUND(CX198*I198,0)</f>
        <v>0</v>
      </c>
      <c r="T198" s="12">
        <f t="shared" si="461"/>
        <v>0</v>
      </c>
      <c r="U198" s="12">
        <f t="shared" ref="U198:U261" si="536">ROUND(IF(OR(EN198&gt;=60%,(EM198+EN198)&gt;=100%),CV198*J198*(100%-H198),0),0)</f>
        <v>0</v>
      </c>
      <c r="V198" s="12">
        <f t="shared" si="462"/>
        <v>0</v>
      </c>
      <c r="W198" s="12">
        <f t="shared" si="401"/>
        <v>0</v>
      </c>
      <c r="X198" s="12">
        <f t="shared" ref="X198:X261" si="537">DA198*I198</f>
        <v>0</v>
      </c>
      <c r="Y198" s="12">
        <f t="shared" si="463"/>
        <v>0</v>
      </c>
      <c r="Z198" s="12">
        <f t="shared" si="464"/>
        <v>0</v>
      </c>
      <c r="AA198" s="12">
        <f t="shared" si="465"/>
        <v>0</v>
      </c>
      <c r="AB198" s="12">
        <f t="shared" si="466"/>
        <v>0</v>
      </c>
      <c r="AC198" s="12"/>
      <c r="AD198" s="12"/>
      <c r="AE198" s="12"/>
      <c r="AF198" s="12">
        <f t="shared" ref="AF198:AF261" si="538">IF(ET198&gt;=40%,DC198*J198*(100%-H198),0)</f>
        <v>0</v>
      </c>
      <c r="AG198" s="12">
        <f t="shared" ref="AG198:AG261" si="539">IF(OR(EU198&gt;=60%,(ET198+EU198)&gt;=100%),DD198*J198*(100%-H198),0)</f>
        <v>0</v>
      </c>
      <c r="AH198" s="12">
        <f t="shared" ref="AH198:AH261" si="540">IF(DE198&gt;=CC198,DE198*K198*(100%-H198),0)</f>
        <v>0</v>
      </c>
      <c r="AI198" s="12"/>
      <c r="AJ198" s="12"/>
      <c r="AK198" s="12"/>
      <c r="AL198" s="12">
        <f t="shared" si="496"/>
        <v>0</v>
      </c>
      <c r="AM198" s="12">
        <f t="shared" si="497"/>
        <v>0</v>
      </c>
      <c r="AN198" s="12">
        <f t="shared" si="498"/>
        <v>0</v>
      </c>
      <c r="AO198" s="12"/>
      <c r="AP198" s="12"/>
      <c r="AQ198" s="12"/>
      <c r="AR198" s="12">
        <f t="shared" si="499"/>
        <v>0</v>
      </c>
      <c r="AS198" s="12">
        <f t="shared" si="500"/>
        <v>0</v>
      </c>
      <c r="AT198" s="12">
        <f t="shared" si="501"/>
        <v>0</v>
      </c>
      <c r="AU198" s="12">
        <f t="shared" si="502"/>
        <v>0</v>
      </c>
      <c r="AV198" s="12">
        <f t="shared" ref="AV198:AV261" si="541">+IF(FD198&gt;=100%,DM198*M198*(100%-$H198),0)</f>
        <v>0</v>
      </c>
      <c r="AW198" s="12"/>
      <c r="AX198" s="12">
        <f t="shared" si="503"/>
        <v>0</v>
      </c>
      <c r="AY198" s="12">
        <f t="shared" si="504"/>
        <v>0</v>
      </c>
      <c r="AZ198" s="12">
        <f t="shared" si="505"/>
        <v>0</v>
      </c>
      <c r="BA198" s="12"/>
      <c r="BB198" s="12">
        <f t="shared" si="506"/>
        <v>0</v>
      </c>
      <c r="BC198" s="12">
        <f t="shared" si="507"/>
        <v>0</v>
      </c>
      <c r="BD198" s="12">
        <f t="shared" si="508"/>
        <v>0</v>
      </c>
      <c r="BE198" s="12"/>
      <c r="BF198" s="12">
        <f t="shared" si="509"/>
        <v>0</v>
      </c>
      <c r="BG198" s="12">
        <f t="shared" ref="BG198:BG261" si="542">IF(OR(FL198&gt;=60%,(FK198+FL198)&gt;=100%),DU198*J198*(100%-H198),0)</f>
        <v>0</v>
      </c>
      <c r="BH198" s="12">
        <f t="shared" si="510"/>
        <v>0</v>
      </c>
      <c r="BI198" s="12">
        <f t="shared" si="511"/>
        <v>0</v>
      </c>
      <c r="BJ198" s="12"/>
      <c r="BK198" s="12">
        <f t="shared" si="512"/>
        <v>0</v>
      </c>
      <c r="BL198" s="12">
        <f t="shared" ref="BL198:BL261" si="543">IF(OR(FP198&gt;=60%,(FO198+FP198)&gt;=100%),DY198*J198*(100%-H198),0)</f>
        <v>0</v>
      </c>
      <c r="BM198" s="12">
        <f t="shared" si="513"/>
        <v>0</v>
      </c>
      <c r="BN198" s="12"/>
      <c r="BO198" s="12">
        <f t="shared" si="514"/>
        <v>0</v>
      </c>
      <c r="BP198" s="12">
        <f t="shared" si="515"/>
        <v>0</v>
      </c>
      <c r="BQ198" s="12">
        <f t="shared" si="516"/>
        <v>0</v>
      </c>
      <c r="BR198" s="12"/>
      <c r="BS198" s="12">
        <f t="shared" si="517"/>
        <v>0</v>
      </c>
      <c r="BT198" s="12">
        <f t="shared" si="518"/>
        <v>0</v>
      </c>
      <c r="BU198" s="12">
        <f t="shared" si="519"/>
        <v>0</v>
      </c>
      <c r="BV198" s="12">
        <f t="shared" si="520"/>
        <v>0</v>
      </c>
      <c r="BW198" s="12">
        <f t="shared" si="521"/>
        <v>0</v>
      </c>
      <c r="BX198" s="12"/>
      <c r="BY198" s="12">
        <v>0</v>
      </c>
      <c r="BZ198" s="12">
        <v>0</v>
      </c>
      <c r="CA198" s="12">
        <f>SUMIFS('[1]TIẾN ĐỘ %'!$M$6:$M$1034,'[1]TIẾN ĐỘ %'!$G$6:$G$1034,$A198,'[1]TIẾN ĐỘ %'!$F$6:$F$1034,$E198)</f>
        <v>0</v>
      </c>
      <c r="CB198" s="12">
        <f t="shared" ref="CB198:CB261" si="544">+SUM(BY198:CA198)</f>
        <v>0</v>
      </c>
      <c r="CC198" s="12"/>
      <c r="CD198" s="12"/>
      <c r="CE198" s="12"/>
      <c r="CF198" s="12">
        <f t="shared" ref="CF198:CF206" si="545">+SUM(CC198:CE198)</f>
        <v>0</v>
      </c>
      <c r="CG198" s="12">
        <f t="shared" ref="CG198:CG206" si="546">+CF198+CB198</f>
        <v>0</v>
      </c>
      <c r="CH198" s="12"/>
      <c r="CI198" s="12"/>
      <c r="CJ198" s="12"/>
      <c r="CK198" s="12">
        <f t="shared" ref="CK198:CK218" si="547">+SUM(CH198:CJ198)</f>
        <v>0</v>
      </c>
      <c r="CL198" s="12"/>
      <c r="CM198" s="12"/>
      <c r="CN198" s="12"/>
      <c r="CO198" s="12">
        <f t="shared" si="492"/>
        <v>0</v>
      </c>
      <c r="CP198" s="12">
        <f t="shared" si="493"/>
        <v>0</v>
      </c>
      <c r="CQ198" s="12"/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f>SUMIFS('[1]DATA THÔ IN'!$P$4:$P$12031,'[1]DATA THÔ IN'!$H$4:$H$12031,$A198,'[1]DATA THÔ IN'!$AC$4:$AC$12031,$E198,'[1]DATA THÔ IN'!$AH$4:$AH$12031,"Tiến độ 1")</f>
        <v>0</v>
      </c>
      <c r="CZ198" s="12">
        <f>SUMIFS('[1]DATA THÔ IN'!$P$4:$P$12031,'[1]DATA THÔ IN'!$H$4:$H$12031,$A198,'[1]DATA THÔ IN'!$AC$4:$AC$12031,$E198,'[1]DATA THÔ IN'!$AH$4:$AH$12031,"Tiến độ 2")</f>
        <v>0</v>
      </c>
      <c r="DA198" s="12">
        <f>SUMIFS('[1]TIẾN ĐỘ %'!$N$6:$N$1034,'[1]TIẾN ĐỘ %'!$G$6:$G$1034,A198,'[1]TIẾN ĐỘ %'!$F$6:$F$1034,$E198)</f>
        <v>0</v>
      </c>
      <c r="DB198" s="12">
        <f t="shared" si="402"/>
        <v>0</v>
      </c>
      <c r="DC198" s="12"/>
      <c r="DD198" s="12"/>
      <c r="DE198" s="12"/>
      <c r="DF198" s="12"/>
      <c r="DG198" s="12"/>
      <c r="DH198" s="12"/>
      <c r="DI198" s="12"/>
      <c r="DJ198" s="12"/>
      <c r="DK198" s="12"/>
      <c r="DL198" s="12">
        <f t="shared" ref="DL198:DL206" si="548">+DK198+DH198+DE198</f>
        <v>0</v>
      </c>
      <c r="DM198" s="12">
        <f t="shared" ref="DM198:DM206" si="549">+DL198+DB198</f>
        <v>0</v>
      </c>
      <c r="DN198" s="12"/>
      <c r="DO198" s="12"/>
      <c r="DP198" s="12"/>
      <c r="DQ198" s="12"/>
      <c r="DR198" s="12"/>
      <c r="DS198" s="12"/>
      <c r="DT198" s="12"/>
      <c r="DU198" s="12"/>
      <c r="DV198" s="12"/>
      <c r="DW198" s="12">
        <f t="shared" ref="DW198:DW218" si="550">+DV198+DS198+DP198</f>
        <v>0</v>
      </c>
      <c r="DX198" s="12"/>
      <c r="DY198" s="12"/>
      <c r="DZ198" s="12"/>
      <c r="EA198" s="12"/>
      <c r="EB198" s="12"/>
      <c r="EC198" s="12"/>
      <c r="ED198" s="12"/>
      <c r="EE198" s="12"/>
      <c r="EF198" s="12"/>
      <c r="EG198" s="12">
        <f t="shared" si="494"/>
        <v>0</v>
      </c>
      <c r="EH198" s="12">
        <f t="shared" si="495"/>
        <v>0</v>
      </c>
      <c r="EI198" s="12"/>
      <c r="EJ198" s="15">
        <f t="shared" si="522"/>
        <v>0</v>
      </c>
      <c r="EK198" s="15">
        <f t="shared" si="523"/>
        <v>0</v>
      </c>
      <c r="EL198" s="15">
        <f t="shared" si="524"/>
        <v>0</v>
      </c>
      <c r="EM198" s="16">
        <f t="shared" si="422"/>
        <v>0</v>
      </c>
      <c r="EN198" s="16">
        <f t="shared" si="423"/>
        <v>0</v>
      </c>
      <c r="EO198" s="16">
        <f t="shared" si="424"/>
        <v>0</v>
      </c>
      <c r="EP198" s="16">
        <f t="shared" si="403"/>
        <v>0</v>
      </c>
      <c r="EQ198" s="16">
        <f t="shared" si="404"/>
        <v>0</v>
      </c>
      <c r="ER198" s="16">
        <f t="shared" si="405"/>
        <v>0</v>
      </c>
      <c r="ES198" s="16">
        <f t="shared" si="406"/>
        <v>0</v>
      </c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5">
        <f t="shared" ref="FO198:FO207" si="551">IFERROR(DX198/$CL198,0)</f>
        <v>0</v>
      </c>
      <c r="FP198" s="15">
        <f t="shared" ref="FP198:FP207" si="552">IFERROR(DY198/$CL198,0)</f>
        <v>0</v>
      </c>
      <c r="FQ198" s="15">
        <f t="shared" ref="FQ198:FQ207" si="553">IFERROR(DZ198/$CL198,0)</f>
        <v>0</v>
      </c>
      <c r="FR198" s="17">
        <f t="shared" si="525"/>
        <v>0</v>
      </c>
      <c r="FS198" s="17">
        <f t="shared" si="526"/>
        <v>0</v>
      </c>
      <c r="FT198" s="17">
        <f t="shared" si="527"/>
        <v>0</v>
      </c>
      <c r="FU198" s="18">
        <f t="shared" si="528"/>
        <v>0</v>
      </c>
      <c r="FV198" s="18">
        <f t="shared" si="529"/>
        <v>0</v>
      </c>
      <c r="FW198" s="18">
        <f t="shared" si="530"/>
        <v>0</v>
      </c>
      <c r="FX198" s="18">
        <f t="shared" si="531"/>
        <v>0</v>
      </c>
      <c r="FY198" s="18">
        <f t="shared" si="532"/>
        <v>0</v>
      </c>
      <c r="FZ198" s="19"/>
      <c r="GA198" s="36" t="s">
        <v>76</v>
      </c>
      <c r="GB198" s="36"/>
      <c r="GC198" s="37"/>
    </row>
    <row r="199" spans="1:185" hidden="1" x14ac:dyDescent="0.25">
      <c r="A199" s="8" t="s">
        <v>1286</v>
      </c>
      <c r="B199" s="8" t="s">
        <v>297</v>
      </c>
      <c r="C199" s="28" t="s">
        <v>298</v>
      </c>
      <c r="D199" s="28" t="s">
        <v>55</v>
      </c>
      <c r="E199" s="9" t="s">
        <v>193</v>
      </c>
      <c r="F199" s="28" t="s">
        <v>56</v>
      </c>
      <c r="G199" s="28" t="s">
        <v>57</v>
      </c>
      <c r="H199" s="11">
        <v>3.5000000000000003E-2</v>
      </c>
      <c r="I199" s="11"/>
      <c r="J199" s="11">
        <v>0.01</v>
      </c>
      <c r="K199" s="11">
        <v>0.01</v>
      </c>
      <c r="L199" s="11">
        <v>5.0000000000000001E-3</v>
      </c>
      <c r="M199" s="11">
        <v>5.0000000000000001E-3</v>
      </c>
      <c r="N199" s="11"/>
      <c r="O199" s="12">
        <f t="shared" si="533"/>
        <v>0</v>
      </c>
      <c r="P199" s="12">
        <f t="shared" si="451"/>
        <v>1042200</v>
      </c>
      <c r="Q199" s="12">
        <f t="shared" si="534"/>
        <v>0</v>
      </c>
      <c r="R199" s="12">
        <f t="shared" si="460"/>
        <v>4990111.5</v>
      </c>
      <c r="S199" s="12">
        <f t="shared" si="535"/>
        <v>0</v>
      </c>
      <c r="T199" s="12">
        <f t="shared" si="461"/>
        <v>818127</v>
      </c>
      <c r="U199" s="12">
        <f t="shared" si="536"/>
        <v>1821881</v>
      </c>
      <c r="V199" s="12">
        <f t="shared" si="462"/>
        <v>2640008</v>
      </c>
      <c r="W199" s="12">
        <f t="shared" ref="W199:W262" si="554">ROUND(CW199*1%,0)</f>
        <v>847800</v>
      </c>
      <c r="X199" s="12">
        <f t="shared" si="537"/>
        <v>0</v>
      </c>
      <c r="Y199" s="12">
        <f t="shared" si="463"/>
        <v>0</v>
      </c>
      <c r="Z199" s="12">
        <f t="shared" si="464"/>
        <v>293581.95</v>
      </c>
      <c r="AA199" s="12">
        <f t="shared" si="465"/>
        <v>293581.95</v>
      </c>
      <c r="AB199" s="12">
        <f t="shared" si="466"/>
        <v>3961850.9249999998</v>
      </c>
      <c r="AC199" s="12"/>
      <c r="AD199" s="12"/>
      <c r="AE199" s="12"/>
      <c r="AF199" s="12">
        <f t="shared" si="538"/>
        <v>0</v>
      </c>
      <c r="AG199" s="12">
        <f t="shared" si="539"/>
        <v>0</v>
      </c>
      <c r="AH199" s="12">
        <f t="shared" si="540"/>
        <v>0</v>
      </c>
      <c r="AI199" s="12"/>
      <c r="AJ199" s="12"/>
      <c r="AK199" s="12"/>
      <c r="AL199" s="12">
        <f t="shared" si="496"/>
        <v>0</v>
      </c>
      <c r="AM199" s="12">
        <f t="shared" si="497"/>
        <v>0</v>
      </c>
      <c r="AN199" s="12">
        <f t="shared" si="498"/>
        <v>0</v>
      </c>
      <c r="AO199" s="12"/>
      <c r="AP199" s="12"/>
      <c r="AQ199" s="12"/>
      <c r="AR199" s="12">
        <f t="shared" si="499"/>
        <v>0</v>
      </c>
      <c r="AS199" s="12">
        <f t="shared" si="500"/>
        <v>0</v>
      </c>
      <c r="AT199" s="12">
        <f t="shared" si="501"/>
        <v>0</v>
      </c>
      <c r="AU199" s="12">
        <f t="shared" si="502"/>
        <v>0</v>
      </c>
      <c r="AV199" s="12">
        <f t="shared" si="541"/>
        <v>0</v>
      </c>
      <c r="AW199" s="12"/>
      <c r="AX199" s="12">
        <f t="shared" si="503"/>
        <v>0</v>
      </c>
      <c r="AY199" s="12">
        <f t="shared" si="504"/>
        <v>0</v>
      </c>
      <c r="AZ199" s="12">
        <f t="shared" si="505"/>
        <v>0</v>
      </c>
      <c r="BA199" s="12"/>
      <c r="BB199" s="12">
        <f t="shared" si="506"/>
        <v>0</v>
      </c>
      <c r="BC199" s="12">
        <f t="shared" si="507"/>
        <v>0</v>
      </c>
      <c r="BD199" s="12">
        <f t="shared" si="508"/>
        <v>0</v>
      </c>
      <c r="BE199" s="12"/>
      <c r="BF199" s="12">
        <f t="shared" si="509"/>
        <v>0</v>
      </c>
      <c r="BG199" s="12">
        <f t="shared" si="542"/>
        <v>0</v>
      </c>
      <c r="BH199" s="12">
        <f t="shared" si="510"/>
        <v>0</v>
      </c>
      <c r="BI199" s="12">
        <f t="shared" si="511"/>
        <v>0</v>
      </c>
      <c r="BJ199" s="12"/>
      <c r="BK199" s="12">
        <f t="shared" si="512"/>
        <v>0</v>
      </c>
      <c r="BL199" s="12">
        <f t="shared" si="543"/>
        <v>0</v>
      </c>
      <c r="BM199" s="12">
        <f t="shared" si="513"/>
        <v>0</v>
      </c>
      <c r="BN199" s="12"/>
      <c r="BO199" s="12">
        <f t="shared" si="514"/>
        <v>0</v>
      </c>
      <c r="BP199" s="12">
        <f t="shared" si="515"/>
        <v>0</v>
      </c>
      <c r="BQ199" s="12">
        <f t="shared" si="516"/>
        <v>0</v>
      </c>
      <c r="BR199" s="12"/>
      <c r="BS199" s="12">
        <f t="shared" si="517"/>
        <v>0</v>
      </c>
      <c r="BT199" s="12">
        <f t="shared" si="518"/>
        <v>0</v>
      </c>
      <c r="BU199" s="12">
        <f t="shared" si="519"/>
        <v>0</v>
      </c>
      <c r="BV199" s="12">
        <f t="shared" si="520"/>
        <v>0</v>
      </c>
      <c r="BW199" s="12">
        <f t="shared" si="521"/>
        <v>0</v>
      </c>
      <c r="BX199" s="12"/>
      <c r="BY199" s="12">
        <v>260000000</v>
      </c>
      <c r="BZ199" s="12">
        <v>200000000</v>
      </c>
      <c r="CA199" s="12">
        <f>SUMIFS('[1]TIẾN ĐỘ %'!$M$6:$M$1034,'[1]TIẾN ĐỘ %'!$G$6:$G$1034,$A199,'[1]TIẾN ĐỘ %'!$F$6:$F$1034,$E199)</f>
        <v>10000000</v>
      </c>
      <c r="CB199" s="12">
        <f t="shared" si="544"/>
        <v>470000000</v>
      </c>
      <c r="CC199" s="12"/>
      <c r="CD199" s="12"/>
      <c r="CE199" s="12"/>
      <c r="CF199" s="12">
        <f t="shared" si="545"/>
        <v>0</v>
      </c>
      <c r="CG199" s="12">
        <f t="shared" si="546"/>
        <v>470000000</v>
      </c>
      <c r="CH199" s="12"/>
      <c r="CI199" s="12"/>
      <c r="CJ199" s="12"/>
      <c r="CK199" s="12">
        <f t="shared" si="547"/>
        <v>0</v>
      </c>
      <c r="CL199" s="12"/>
      <c r="CM199" s="12"/>
      <c r="CN199" s="12"/>
      <c r="CO199" s="12">
        <f t="shared" si="492"/>
        <v>0</v>
      </c>
      <c r="CP199" s="12">
        <f t="shared" si="493"/>
        <v>0</v>
      </c>
      <c r="CQ199" s="12"/>
      <c r="CR199" s="12">
        <v>108000000</v>
      </c>
      <c r="CS199" s="12">
        <v>87360000</v>
      </c>
      <c r="CT199" s="12">
        <v>517110000</v>
      </c>
      <c r="CU199" s="12">
        <v>84780000</v>
      </c>
      <c r="CV199" s="12">
        <v>188796000</v>
      </c>
      <c r="CW199" s="12">
        <v>84780000</v>
      </c>
      <c r="CX199" s="12">
        <v>273576000</v>
      </c>
      <c r="CY199" s="12">
        <f>SUMIFS('[1]DATA THÔ IN'!$P$4:$P$12031,'[1]DATA THÔ IN'!$H$4:$H$12031,$A199,'[1]DATA THÔ IN'!$AC$4:$AC$12031,$E199,'[1]DATA THÔ IN'!$AH$4:$AH$12031,"Tiến độ 1")</f>
        <v>0</v>
      </c>
      <c r="CZ199" s="12">
        <f>SUMIFS('[1]DATA THÔ IN'!$P$4:$P$12031,'[1]DATA THÔ IN'!$H$4:$H$12031,$A199,'[1]DATA THÔ IN'!$AC$4:$AC$12031,$E199,'[1]DATA THÔ IN'!$AH$4:$AH$12031,"Tiến độ 2")</f>
        <v>30423000</v>
      </c>
      <c r="DA199" s="12">
        <f>SUMIFS('[1]TIẾN ĐỘ %'!$N$6:$N$1034,'[1]TIẾN ĐỘ %'!$G$6:$G$1034,A199,'[1]TIẾN ĐỘ %'!$F$6:$F$1034,$E199)</f>
        <v>30423000</v>
      </c>
      <c r="DB199" s="12">
        <f t="shared" ref="DB199:DB262" si="555">+DA199+CX199+CT199</f>
        <v>821109000</v>
      </c>
      <c r="DC199" s="12"/>
      <c r="DD199" s="12"/>
      <c r="DE199" s="12"/>
      <c r="DF199" s="12"/>
      <c r="DG199" s="12"/>
      <c r="DH199" s="12"/>
      <c r="DI199" s="12"/>
      <c r="DJ199" s="12"/>
      <c r="DK199" s="12"/>
      <c r="DL199" s="12">
        <f t="shared" si="548"/>
        <v>0</v>
      </c>
      <c r="DM199" s="12">
        <f t="shared" si="549"/>
        <v>821109000</v>
      </c>
      <c r="DN199" s="12"/>
      <c r="DO199" s="12"/>
      <c r="DP199" s="12"/>
      <c r="DQ199" s="12"/>
      <c r="DR199" s="12"/>
      <c r="DS199" s="12"/>
      <c r="DT199" s="12"/>
      <c r="DU199" s="12"/>
      <c r="DV199" s="12"/>
      <c r="DW199" s="12">
        <f t="shared" si="550"/>
        <v>0</v>
      </c>
      <c r="DX199" s="12"/>
      <c r="DY199" s="12"/>
      <c r="DZ199" s="12"/>
      <c r="EA199" s="12"/>
      <c r="EB199" s="12"/>
      <c r="EC199" s="12"/>
      <c r="ED199" s="12"/>
      <c r="EE199" s="12"/>
      <c r="EF199" s="12"/>
      <c r="EG199" s="12">
        <f t="shared" si="494"/>
        <v>0</v>
      </c>
      <c r="EH199" s="12">
        <f t="shared" si="495"/>
        <v>0</v>
      </c>
      <c r="EI199" s="12"/>
      <c r="EJ199" s="15">
        <f t="shared" si="522"/>
        <v>0.41538461538461541</v>
      </c>
      <c r="EK199" s="15">
        <f t="shared" si="523"/>
        <v>0.33600000000000002</v>
      </c>
      <c r="EL199" s="15">
        <f t="shared" si="524"/>
        <v>1.9888846153846154</v>
      </c>
      <c r="EM199" s="16">
        <f t="shared" si="422"/>
        <v>0.4239</v>
      </c>
      <c r="EN199" s="16">
        <f t="shared" si="423"/>
        <v>0.94398000000000004</v>
      </c>
      <c r="EO199" s="16">
        <f t="shared" si="424"/>
        <v>1.36788</v>
      </c>
      <c r="EP199" s="16">
        <f t="shared" ref="EP199:EP262" si="556">IFERROR(CY199/CA199,0)</f>
        <v>0</v>
      </c>
      <c r="EQ199" s="16">
        <f t="shared" ref="EQ199:EQ262" si="557">IFERROR(CZ199/CA199,0)</f>
        <v>3.0423</v>
      </c>
      <c r="ER199" s="16">
        <f t="shared" ref="ER199:ER262" si="558">+IFERROR(DA199/CA199,0)</f>
        <v>3.0423</v>
      </c>
      <c r="ES199" s="16">
        <f t="shared" ref="ES199:ES262" si="559">IFERROR(DB199/CB199,0)</f>
        <v>1.747040425531915</v>
      </c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5">
        <f t="shared" si="551"/>
        <v>0</v>
      </c>
      <c r="FP199" s="15">
        <f t="shared" si="552"/>
        <v>0</v>
      </c>
      <c r="FQ199" s="15">
        <f t="shared" si="553"/>
        <v>0</v>
      </c>
      <c r="FR199" s="17">
        <f t="shared" si="525"/>
        <v>0</v>
      </c>
      <c r="FS199" s="17">
        <f t="shared" si="526"/>
        <v>0</v>
      </c>
      <c r="FT199" s="17">
        <f t="shared" si="527"/>
        <v>0</v>
      </c>
      <c r="FU199" s="18">
        <f t="shared" si="528"/>
        <v>0</v>
      </c>
      <c r="FV199" s="18">
        <f t="shared" si="529"/>
        <v>0</v>
      </c>
      <c r="FW199" s="18">
        <f t="shared" si="530"/>
        <v>0</v>
      </c>
      <c r="FX199" s="18">
        <f t="shared" si="531"/>
        <v>0</v>
      </c>
      <c r="FY199" s="18">
        <f t="shared" si="532"/>
        <v>0</v>
      </c>
      <c r="FZ199" s="19"/>
      <c r="GA199" s="36" t="s">
        <v>55</v>
      </c>
      <c r="GB199" s="36"/>
      <c r="GC199" s="37"/>
    </row>
    <row r="200" spans="1:185" hidden="1" x14ac:dyDescent="0.25">
      <c r="A200" s="8" t="s">
        <v>1288</v>
      </c>
      <c r="B200" s="8" t="s">
        <v>363</v>
      </c>
      <c r="C200" s="28" t="s">
        <v>364</v>
      </c>
      <c r="D200" s="28" t="s">
        <v>55</v>
      </c>
      <c r="E200" s="9" t="s">
        <v>193</v>
      </c>
      <c r="F200" s="28" t="s">
        <v>70</v>
      </c>
      <c r="G200" s="28" t="s">
        <v>57</v>
      </c>
      <c r="H200" s="11">
        <v>3.5000000000000003E-2</v>
      </c>
      <c r="I200" s="11"/>
      <c r="J200" s="11">
        <v>0.01</v>
      </c>
      <c r="K200" s="11">
        <v>0.01</v>
      </c>
      <c r="L200" s="11">
        <v>5.0000000000000001E-3</v>
      </c>
      <c r="M200" s="11">
        <v>5.0000000000000001E-3</v>
      </c>
      <c r="N200" s="11"/>
      <c r="O200" s="12">
        <f t="shared" si="533"/>
        <v>0</v>
      </c>
      <c r="P200" s="12">
        <f t="shared" si="451"/>
        <v>0</v>
      </c>
      <c r="Q200" s="12">
        <f t="shared" si="534"/>
        <v>0</v>
      </c>
      <c r="R200" s="12">
        <f t="shared" si="460"/>
        <v>0</v>
      </c>
      <c r="S200" s="12">
        <f t="shared" si="535"/>
        <v>0</v>
      </c>
      <c r="T200" s="12">
        <f t="shared" si="461"/>
        <v>0</v>
      </c>
      <c r="U200" s="12">
        <f t="shared" si="536"/>
        <v>0</v>
      </c>
      <c r="V200" s="12">
        <f t="shared" si="462"/>
        <v>0</v>
      </c>
      <c r="W200" s="12">
        <v>0</v>
      </c>
      <c r="X200" s="12">
        <f t="shared" si="537"/>
        <v>0</v>
      </c>
      <c r="Y200" s="12">
        <f t="shared" si="463"/>
        <v>0</v>
      </c>
      <c r="Z200" s="12">
        <f t="shared" si="464"/>
        <v>0</v>
      </c>
      <c r="AA200" s="12">
        <f t="shared" si="465"/>
        <v>0</v>
      </c>
      <c r="AB200" s="12">
        <f t="shared" si="466"/>
        <v>0</v>
      </c>
      <c r="AC200" s="12"/>
      <c r="AD200" s="12"/>
      <c r="AE200" s="12"/>
      <c r="AF200" s="12">
        <f t="shared" si="538"/>
        <v>0</v>
      </c>
      <c r="AG200" s="12">
        <f t="shared" si="539"/>
        <v>0</v>
      </c>
      <c r="AH200" s="12">
        <f t="shared" si="540"/>
        <v>0</v>
      </c>
      <c r="AI200" s="12"/>
      <c r="AJ200" s="12"/>
      <c r="AK200" s="12"/>
      <c r="AL200" s="12">
        <f t="shared" si="496"/>
        <v>0</v>
      </c>
      <c r="AM200" s="12">
        <f t="shared" si="497"/>
        <v>0</v>
      </c>
      <c r="AN200" s="12">
        <f t="shared" si="498"/>
        <v>0</v>
      </c>
      <c r="AO200" s="12"/>
      <c r="AP200" s="12"/>
      <c r="AQ200" s="12"/>
      <c r="AR200" s="12">
        <f t="shared" si="499"/>
        <v>0</v>
      </c>
      <c r="AS200" s="12">
        <f t="shared" si="500"/>
        <v>0</v>
      </c>
      <c r="AT200" s="12">
        <f t="shared" si="501"/>
        <v>0</v>
      </c>
      <c r="AU200" s="12">
        <f t="shared" si="502"/>
        <v>0</v>
      </c>
      <c r="AV200" s="12">
        <f t="shared" si="541"/>
        <v>0</v>
      </c>
      <c r="AW200" s="12"/>
      <c r="AX200" s="12">
        <f t="shared" si="503"/>
        <v>0</v>
      </c>
      <c r="AY200" s="12">
        <f t="shared" si="504"/>
        <v>0</v>
      </c>
      <c r="AZ200" s="12">
        <f t="shared" si="505"/>
        <v>0</v>
      </c>
      <c r="BA200" s="12"/>
      <c r="BB200" s="12">
        <f t="shared" si="506"/>
        <v>0</v>
      </c>
      <c r="BC200" s="12">
        <f t="shared" si="507"/>
        <v>0</v>
      </c>
      <c r="BD200" s="12">
        <f t="shared" si="508"/>
        <v>0</v>
      </c>
      <c r="BE200" s="12"/>
      <c r="BF200" s="12">
        <f t="shared" si="509"/>
        <v>0</v>
      </c>
      <c r="BG200" s="12">
        <f t="shared" si="542"/>
        <v>0</v>
      </c>
      <c r="BH200" s="12">
        <f t="shared" si="510"/>
        <v>0</v>
      </c>
      <c r="BI200" s="12">
        <f t="shared" si="511"/>
        <v>0</v>
      </c>
      <c r="BJ200" s="12"/>
      <c r="BK200" s="12">
        <f t="shared" si="512"/>
        <v>0</v>
      </c>
      <c r="BL200" s="12">
        <f t="shared" si="543"/>
        <v>0</v>
      </c>
      <c r="BM200" s="12">
        <f t="shared" si="513"/>
        <v>0</v>
      </c>
      <c r="BN200" s="12"/>
      <c r="BO200" s="12">
        <f t="shared" si="514"/>
        <v>0</v>
      </c>
      <c r="BP200" s="12">
        <f t="shared" si="515"/>
        <v>0</v>
      </c>
      <c r="BQ200" s="12">
        <f t="shared" si="516"/>
        <v>0</v>
      </c>
      <c r="BR200" s="12"/>
      <c r="BS200" s="12">
        <f t="shared" si="517"/>
        <v>0</v>
      </c>
      <c r="BT200" s="12">
        <f t="shared" si="518"/>
        <v>0</v>
      </c>
      <c r="BU200" s="12">
        <f t="shared" si="519"/>
        <v>0</v>
      </c>
      <c r="BV200" s="12">
        <f t="shared" si="520"/>
        <v>0</v>
      </c>
      <c r="BW200" s="12">
        <f t="shared" si="521"/>
        <v>0</v>
      </c>
      <c r="BX200" s="12"/>
      <c r="BY200" s="12">
        <v>80000000</v>
      </c>
      <c r="BZ200" s="12">
        <v>0</v>
      </c>
      <c r="CA200" s="12">
        <f>SUMIFS('[1]TIẾN ĐỘ %'!$M$6:$M$1034,'[1]TIẾN ĐỘ %'!$G$6:$G$1034,$A200,'[1]TIẾN ĐỘ %'!$F$6:$F$1034,$E200)</f>
        <v>0</v>
      </c>
      <c r="CB200" s="12">
        <f t="shared" si="544"/>
        <v>80000000</v>
      </c>
      <c r="CC200" s="12"/>
      <c r="CD200" s="12"/>
      <c r="CE200" s="12"/>
      <c r="CF200" s="12">
        <f t="shared" si="545"/>
        <v>0</v>
      </c>
      <c r="CG200" s="12">
        <f t="shared" si="546"/>
        <v>80000000</v>
      </c>
      <c r="CH200" s="12"/>
      <c r="CI200" s="12"/>
      <c r="CJ200" s="12"/>
      <c r="CK200" s="12">
        <f t="shared" si="547"/>
        <v>0</v>
      </c>
      <c r="CL200" s="12"/>
      <c r="CM200" s="12"/>
      <c r="CN200" s="12"/>
      <c r="CO200" s="12">
        <f t="shared" si="492"/>
        <v>0</v>
      </c>
      <c r="CP200" s="12">
        <f t="shared" si="493"/>
        <v>0</v>
      </c>
      <c r="CQ200" s="12"/>
      <c r="CR200" s="12">
        <v>1148000</v>
      </c>
      <c r="CS200" s="12">
        <v>0</v>
      </c>
      <c r="CT200" s="12">
        <v>1148000</v>
      </c>
      <c r="CU200" s="12">
        <v>-77617000</v>
      </c>
      <c r="CV200" s="12">
        <v>0</v>
      </c>
      <c r="CW200" s="12">
        <v>-77617000</v>
      </c>
      <c r="CX200" s="12">
        <v>-77617000</v>
      </c>
      <c r="CY200" s="12">
        <f>SUMIFS('[1]DATA THÔ IN'!$P$4:$P$12031,'[1]DATA THÔ IN'!$H$4:$H$12031,$A200,'[1]DATA THÔ IN'!$AC$4:$AC$12031,$E200,'[1]DATA THÔ IN'!$AH$4:$AH$12031,"Tiến độ 1")</f>
        <v>0</v>
      </c>
      <c r="CZ200" s="12">
        <f>SUMIFS('[1]DATA THÔ IN'!$P$4:$P$12031,'[1]DATA THÔ IN'!$H$4:$H$12031,$A200,'[1]DATA THÔ IN'!$AC$4:$AC$12031,$E200,'[1]DATA THÔ IN'!$AH$4:$AH$12031,"Tiến độ 2")</f>
        <v>0</v>
      </c>
      <c r="DA200" s="12">
        <f>SUMIFS('[1]TIẾN ĐỘ %'!$N$6:$N$1034,'[1]TIẾN ĐỘ %'!$G$6:$G$1034,A200,'[1]TIẾN ĐỘ %'!$F$6:$F$1034,$E200)</f>
        <v>0</v>
      </c>
      <c r="DB200" s="12">
        <f t="shared" si="555"/>
        <v>-76469000</v>
      </c>
      <c r="DC200" s="12"/>
      <c r="DD200" s="12"/>
      <c r="DE200" s="12"/>
      <c r="DF200" s="12"/>
      <c r="DG200" s="12"/>
      <c r="DH200" s="12"/>
      <c r="DI200" s="12"/>
      <c r="DJ200" s="12"/>
      <c r="DK200" s="12"/>
      <c r="DL200" s="12">
        <f t="shared" si="548"/>
        <v>0</v>
      </c>
      <c r="DM200" s="12">
        <f t="shared" si="549"/>
        <v>-76469000</v>
      </c>
      <c r="DN200" s="12"/>
      <c r="DO200" s="12"/>
      <c r="DP200" s="12"/>
      <c r="DQ200" s="12"/>
      <c r="DR200" s="12"/>
      <c r="DS200" s="12"/>
      <c r="DT200" s="12"/>
      <c r="DU200" s="12"/>
      <c r="DV200" s="12"/>
      <c r="DW200" s="12">
        <f t="shared" si="550"/>
        <v>0</v>
      </c>
      <c r="DX200" s="12"/>
      <c r="DY200" s="12"/>
      <c r="DZ200" s="12"/>
      <c r="EA200" s="12"/>
      <c r="EB200" s="12"/>
      <c r="EC200" s="12"/>
      <c r="ED200" s="12"/>
      <c r="EE200" s="12"/>
      <c r="EF200" s="12"/>
      <c r="EG200" s="12">
        <f t="shared" si="494"/>
        <v>0</v>
      </c>
      <c r="EH200" s="12">
        <f t="shared" si="495"/>
        <v>0</v>
      </c>
      <c r="EI200" s="12"/>
      <c r="EJ200" s="15">
        <f t="shared" si="522"/>
        <v>1.435E-2</v>
      </c>
      <c r="EK200" s="15">
        <f t="shared" si="523"/>
        <v>0</v>
      </c>
      <c r="EL200" s="15">
        <f t="shared" si="524"/>
        <v>1.435E-2</v>
      </c>
      <c r="EM200" s="16">
        <f t="shared" si="422"/>
        <v>0</v>
      </c>
      <c r="EN200" s="16">
        <f t="shared" si="423"/>
        <v>0</v>
      </c>
      <c r="EO200" s="16">
        <f t="shared" si="424"/>
        <v>0</v>
      </c>
      <c r="EP200" s="16">
        <f t="shared" si="556"/>
        <v>0</v>
      </c>
      <c r="EQ200" s="16">
        <f t="shared" si="557"/>
        <v>0</v>
      </c>
      <c r="ER200" s="16">
        <f t="shared" si="558"/>
        <v>0</v>
      </c>
      <c r="ES200" s="16">
        <f t="shared" si="559"/>
        <v>-0.95586249999999995</v>
      </c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5">
        <f t="shared" si="551"/>
        <v>0</v>
      </c>
      <c r="FP200" s="15">
        <f t="shared" si="552"/>
        <v>0</v>
      </c>
      <c r="FQ200" s="15">
        <f t="shared" si="553"/>
        <v>0</v>
      </c>
      <c r="FR200" s="17">
        <f t="shared" si="525"/>
        <v>0</v>
      </c>
      <c r="FS200" s="17">
        <f t="shared" si="526"/>
        <v>0</v>
      </c>
      <c r="FT200" s="17">
        <f t="shared" si="527"/>
        <v>0</v>
      </c>
      <c r="FU200" s="18">
        <f t="shared" si="528"/>
        <v>0</v>
      </c>
      <c r="FV200" s="18">
        <f t="shared" si="529"/>
        <v>0</v>
      </c>
      <c r="FW200" s="18">
        <f t="shared" si="530"/>
        <v>0</v>
      </c>
      <c r="FX200" s="18">
        <f t="shared" si="531"/>
        <v>0</v>
      </c>
      <c r="FY200" s="18">
        <f t="shared" si="532"/>
        <v>0</v>
      </c>
      <c r="FZ200" s="19"/>
      <c r="GA200" s="36" t="s">
        <v>55</v>
      </c>
      <c r="GB200" s="36"/>
      <c r="GC200" s="37"/>
    </row>
    <row r="201" spans="1:185" hidden="1" x14ac:dyDescent="0.25">
      <c r="A201" s="8" t="s">
        <v>1264</v>
      </c>
      <c r="B201" s="8" t="s">
        <v>431</v>
      </c>
      <c r="C201" s="28" t="s">
        <v>432</v>
      </c>
      <c r="D201" s="28" t="s">
        <v>55</v>
      </c>
      <c r="E201" s="9" t="s">
        <v>193</v>
      </c>
      <c r="F201" s="28" t="s">
        <v>56</v>
      </c>
      <c r="G201" s="28" t="s">
        <v>57</v>
      </c>
      <c r="H201" s="11">
        <v>3.5000000000000003E-2</v>
      </c>
      <c r="I201" s="11"/>
      <c r="J201" s="11">
        <v>0.01</v>
      </c>
      <c r="K201" s="11">
        <v>0.01</v>
      </c>
      <c r="L201" s="11">
        <v>5.0000000000000001E-3</v>
      </c>
      <c r="M201" s="11">
        <v>5.0000000000000001E-3</v>
      </c>
      <c r="N201" s="11"/>
      <c r="O201" s="12">
        <f t="shared" si="533"/>
        <v>0</v>
      </c>
      <c r="P201" s="12">
        <f t="shared" ref="P201:P219" si="560">IF(EJ201&gt;=40%,CR201*J201*(100%-H201),0)</f>
        <v>0</v>
      </c>
      <c r="Q201" s="12">
        <f t="shared" si="534"/>
        <v>0</v>
      </c>
      <c r="R201" s="12">
        <f t="shared" si="460"/>
        <v>0</v>
      </c>
      <c r="S201" s="12">
        <f t="shared" si="535"/>
        <v>0</v>
      </c>
      <c r="T201" s="12">
        <f t="shared" si="461"/>
        <v>0</v>
      </c>
      <c r="U201" s="12">
        <f t="shared" si="536"/>
        <v>0</v>
      </c>
      <c r="V201" s="12">
        <f t="shared" si="462"/>
        <v>0</v>
      </c>
      <c r="W201" s="12">
        <f t="shared" si="554"/>
        <v>0</v>
      </c>
      <c r="X201" s="12">
        <f t="shared" si="537"/>
        <v>0</v>
      </c>
      <c r="Y201" s="12">
        <f t="shared" si="463"/>
        <v>0</v>
      </c>
      <c r="Z201" s="12">
        <f t="shared" si="464"/>
        <v>0</v>
      </c>
      <c r="AA201" s="12">
        <f t="shared" si="465"/>
        <v>0</v>
      </c>
      <c r="AB201" s="12">
        <f t="shared" si="466"/>
        <v>0</v>
      </c>
      <c r="AC201" s="12"/>
      <c r="AD201" s="12"/>
      <c r="AE201" s="12"/>
      <c r="AF201" s="12">
        <f t="shared" si="538"/>
        <v>0</v>
      </c>
      <c r="AG201" s="12">
        <f t="shared" si="539"/>
        <v>0</v>
      </c>
      <c r="AH201" s="12">
        <f t="shared" si="540"/>
        <v>0</v>
      </c>
      <c r="AI201" s="12"/>
      <c r="AJ201" s="12"/>
      <c r="AK201" s="12"/>
      <c r="AL201" s="12">
        <f t="shared" si="496"/>
        <v>0</v>
      </c>
      <c r="AM201" s="12">
        <f t="shared" si="497"/>
        <v>0</v>
      </c>
      <c r="AN201" s="12">
        <f t="shared" si="498"/>
        <v>0</v>
      </c>
      <c r="AO201" s="12"/>
      <c r="AP201" s="12"/>
      <c r="AQ201" s="12"/>
      <c r="AR201" s="12">
        <f t="shared" si="499"/>
        <v>0</v>
      </c>
      <c r="AS201" s="12">
        <f t="shared" si="500"/>
        <v>0</v>
      </c>
      <c r="AT201" s="12">
        <f t="shared" si="501"/>
        <v>0</v>
      </c>
      <c r="AU201" s="12">
        <f t="shared" si="502"/>
        <v>0</v>
      </c>
      <c r="AV201" s="12">
        <f t="shared" si="541"/>
        <v>0</v>
      </c>
      <c r="AW201" s="12"/>
      <c r="AX201" s="12">
        <f t="shared" si="503"/>
        <v>0</v>
      </c>
      <c r="AY201" s="12">
        <f t="shared" si="504"/>
        <v>0</v>
      </c>
      <c r="AZ201" s="12">
        <f t="shared" si="505"/>
        <v>0</v>
      </c>
      <c r="BA201" s="12"/>
      <c r="BB201" s="12">
        <f t="shared" si="506"/>
        <v>0</v>
      </c>
      <c r="BC201" s="12">
        <f t="shared" si="507"/>
        <v>0</v>
      </c>
      <c r="BD201" s="12">
        <f t="shared" si="508"/>
        <v>0</v>
      </c>
      <c r="BE201" s="12"/>
      <c r="BF201" s="12">
        <f t="shared" si="509"/>
        <v>0</v>
      </c>
      <c r="BG201" s="12">
        <f t="shared" si="542"/>
        <v>0</v>
      </c>
      <c r="BH201" s="12">
        <f t="shared" si="510"/>
        <v>0</v>
      </c>
      <c r="BI201" s="12">
        <f t="shared" si="511"/>
        <v>0</v>
      </c>
      <c r="BJ201" s="12"/>
      <c r="BK201" s="12">
        <f t="shared" si="512"/>
        <v>0</v>
      </c>
      <c r="BL201" s="12">
        <f t="shared" si="543"/>
        <v>0</v>
      </c>
      <c r="BM201" s="12">
        <f t="shared" si="513"/>
        <v>0</v>
      </c>
      <c r="BN201" s="12"/>
      <c r="BO201" s="12">
        <f t="shared" si="514"/>
        <v>0</v>
      </c>
      <c r="BP201" s="12">
        <f t="shared" si="515"/>
        <v>0</v>
      </c>
      <c r="BQ201" s="12">
        <f t="shared" si="516"/>
        <v>0</v>
      </c>
      <c r="BR201" s="12"/>
      <c r="BS201" s="12">
        <f t="shared" si="517"/>
        <v>0</v>
      </c>
      <c r="BT201" s="12">
        <f t="shared" si="518"/>
        <v>0</v>
      </c>
      <c r="BU201" s="12">
        <f t="shared" si="519"/>
        <v>0</v>
      </c>
      <c r="BV201" s="12">
        <f t="shared" si="520"/>
        <v>0</v>
      </c>
      <c r="BW201" s="12">
        <f t="shared" si="521"/>
        <v>0</v>
      </c>
      <c r="BX201" s="12"/>
      <c r="BY201" s="12">
        <v>0</v>
      </c>
      <c r="BZ201" s="12">
        <v>0</v>
      </c>
      <c r="CA201" s="12">
        <f>SUMIFS('[1]TIẾN ĐỘ %'!$M$6:$M$1034,'[1]TIẾN ĐỘ %'!$G$6:$G$1034,$A201,'[1]TIẾN ĐỘ %'!$F$6:$F$1034,$E201)</f>
        <v>0</v>
      </c>
      <c r="CB201" s="12">
        <f t="shared" si="544"/>
        <v>0</v>
      </c>
      <c r="CC201" s="12"/>
      <c r="CD201" s="12"/>
      <c r="CE201" s="12"/>
      <c r="CF201" s="12">
        <f t="shared" si="545"/>
        <v>0</v>
      </c>
      <c r="CG201" s="12">
        <f t="shared" si="546"/>
        <v>0</v>
      </c>
      <c r="CH201" s="12"/>
      <c r="CI201" s="12"/>
      <c r="CJ201" s="12"/>
      <c r="CK201" s="12">
        <f t="shared" si="547"/>
        <v>0</v>
      </c>
      <c r="CL201" s="12"/>
      <c r="CM201" s="12"/>
      <c r="CN201" s="12"/>
      <c r="CO201" s="12">
        <f t="shared" si="492"/>
        <v>0</v>
      </c>
      <c r="CP201" s="12">
        <f t="shared" si="493"/>
        <v>0</v>
      </c>
      <c r="CQ201" s="12"/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f>SUMIFS('[1]DATA THÔ IN'!$P$4:$P$12031,'[1]DATA THÔ IN'!$H$4:$H$12031,$A201,'[1]DATA THÔ IN'!$AC$4:$AC$12031,$E201,'[1]DATA THÔ IN'!$AH$4:$AH$12031,"Tiến độ 1")</f>
        <v>0</v>
      </c>
      <c r="CZ201" s="12">
        <f>SUMIFS('[1]DATA THÔ IN'!$P$4:$P$12031,'[1]DATA THÔ IN'!$H$4:$H$12031,$A201,'[1]DATA THÔ IN'!$AC$4:$AC$12031,$E201,'[1]DATA THÔ IN'!$AH$4:$AH$12031,"Tiến độ 2")</f>
        <v>0</v>
      </c>
      <c r="DA201" s="12">
        <f>SUMIFS('[1]TIẾN ĐỘ %'!$N$6:$N$1034,'[1]TIẾN ĐỘ %'!$G$6:$G$1034,A201,'[1]TIẾN ĐỘ %'!$F$6:$F$1034,$E201)</f>
        <v>0</v>
      </c>
      <c r="DB201" s="12">
        <f t="shared" si="555"/>
        <v>0</v>
      </c>
      <c r="DC201" s="12"/>
      <c r="DD201" s="12"/>
      <c r="DE201" s="12"/>
      <c r="DF201" s="12"/>
      <c r="DG201" s="12"/>
      <c r="DH201" s="12"/>
      <c r="DI201" s="12"/>
      <c r="DJ201" s="12"/>
      <c r="DK201" s="12"/>
      <c r="DL201" s="12">
        <f t="shared" si="548"/>
        <v>0</v>
      </c>
      <c r="DM201" s="12">
        <f t="shared" si="549"/>
        <v>0</v>
      </c>
      <c r="DN201" s="12"/>
      <c r="DO201" s="12"/>
      <c r="DP201" s="12"/>
      <c r="DQ201" s="12"/>
      <c r="DR201" s="12"/>
      <c r="DS201" s="12"/>
      <c r="DT201" s="12"/>
      <c r="DU201" s="12"/>
      <c r="DV201" s="12"/>
      <c r="DW201" s="12">
        <f t="shared" si="550"/>
        <v>0</v>
      </c>
      <c r="DX201" s="12"/>
      <c r="DY201" s="12"/>
      <c r="DZ201" s="12"/>
      <c r="EA201" s="12"/>
      <c r="EB201" s="12"/>
      <c r="EC201" s="12"/>
      <c r="ED201" s="12"/>
      <c r="EE201" s="12"/>
      <c r="EF201" s="12"/>
      <c r="EG201" s="12">
        <f t="shared" si="494"/>
        <v>0</v>
      </c>
      <c r="EH201" s="12">
        <f t="shared" si="495"/>
        <v>0</v>
      </c>
      <c r="EI201" s="12"/>
      <c r="EJ201" s="15">
        <f t="shared" si="522"/>
        <v>0</v>
      </c>
      <c r="EK201" s="15">
        <f t="shared" si="523"/>
        <v>0</v>
      </c>
      <c r="EL201" s="15">
        <f t="shared" si="524"/>
        <v>0</v>
      </c>
      <c r="EM201" s="16">
        <f t="shared" si="422"/>
        <v>0</v>
      </c>
      <c r="EN201" s="16">
        <f t="shared" si="423"/>
        <v>0</v>
      </c>
      <c r="EO201" s="16">
        <f t="shared" si="424"/>
        <v>0</v>
      </c>
      <c r="EP201" s="16">
        <f t="shared" si="556"/>
        <v>0</v>
      </c>
      <c r="EQ201" s="16">
        <f t="shared" si="557"/>
        <v>0</v>
      </c>
      <c r="ER201" s="16">
        <f t="shared" si="558"/>
        <v>0</v>
      </c>
      <c r="ES201" s="16">
        <f t="shared" si="559"/>
        <v>0</v>
      </c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5">
        <f t="shared" si="551"/>
        <v>0</v>
      </c>
      <c r="FP201" s="15">
        <f t="shared" si="552"/>
        <v>0</v>
      </c>
      <c r="FQ201" s="15">
        <f t="shared" si="553"/>
        <v>0</v>
      </c>
      <c r="FR201" s="17">
        <f t="shared" si="525"/>
        <v>0</v>
      </c>
      <c r="FS201" s="17">
        <f t="shared" si="526"/>
        <v>0</v>
      </c>
      <c r="FT201" s="17">
        <f t="shared" si="527"/>
        <v>0</v>
      </c>
      <c r="FU201" s="18">
        <f t="shared" si="528"/>
        <v>0</v>
      </c>
      <c r="FV201" s="18">
        <f t="shared" si="529"/>
        <v>0</v>
      </c>
      <c r="FW201" s="18">
        <f t="shared" si="530"/>
        <v>0</v>
      </c>
      <c r="FX201" s="18">
        <f t="shared" si="531"/>
        <v>0</v>
      </c>
      <c r="FY201" s="18">
        <f t="shared" si="532"/>
        <v>0</v>
      </c>
      <c r="FZ201" s="19"/>
      <c r="GA201" s="36" t="s">
        <v>55</v>
      </c>
      <c r="GB201" s="36"/>
      <c r="GC201" s="37"/>
    </row>
    <row r="202" spans="1:185" hidden="1" x14ac:dyDescent="0.25">
      <c r="A202" s="8" t="s">
        <v>1293</v>
      </c>
      <c r="B202" s="8" t="s">
        <v>456</v>
      </c>
      <c r="C202" s="28" t="s">
        <v>457</v>
      </c>
      <c r="D202" s="28" t="s">
        <v>55</v>
      </c>
      <c r="E202" s="9" t="s">
        <v>193</v>
      </c>
      <c r="F202" s="28" t="s">
        <v>56</v>
      </c>
      <c r="G202" s="28" t="s">
        <v>57</v>
      </c>
      <c r="H202" s="11">
        <v>3.5000000000000003E-2</v>
      </c>
      <c r="I202" s="11"/>
      <c r="J202" s="11">
        <v>0.01</v>
      </c>
      <c r="K202" s="11">
        <v>0.01</v>
      </c>
      <c r="L202" s="11">
        <v>5.0000000000000001E-3</v>
      </c>
      <c r="M202" s="11">
        <v>5.0000000000000001E-3</v>
      </c>
      <c r="N202" s="11"/>
      <c r="O202" s="12">
        <f t="shared" si="533"/>
        <v>0</v>
      </c>
      <c r="P202" s="12">
        <f t="shared" si="560"/>
        <v>0</v>
      </c>
      <c r="Q202" s="12">
        <f t="shared" si="534"/>
        <v>0</v>
      </c>
      <c r="R202" s="12">
        <f t="shared" si="460"/>
        <v>0</v>
      </c>
      <c r="S202" s="12">
        <f t="shared" si="535"/>
        <v>0</v>
      </c>
      <c r="T202" s="12">
        <f t="shared" ref="T202:T235" si="561">ROUND(IF(EM202&gt;=40%,CU202*J202*(100%-H202),0),0)</f>
        <v>0</v>
      </c>
      <c r="U202" s="12">
        <f t="shared" si="536"/>
        <v>0</v>
      </c>
      <c r="V202" s="12">
        <f t="shared" ref="V202:V235" si="562">ROUND(IF(EO202&gt;=100%,CX202*(100%-H202)*K202,0),0)</f>
        <v>0</v>
      </c>
      <c r="W202" s="12">
        <f t="shared" si="554"/>
        <v>0</v>
      </c>
      <c r="X202" s="12">
        <f t="shared" si="537"/>
        <v>0</v>
      </c>
      <c r="Y202" s="12">
        <f t="shared" ref="Y202:Y235" si="563">IF(EP202&gt;=40%,CY202*J202*(100%-H202),0)</f>
        <v>0</v>
      </c>
      <c r="Z202" s="12">
        <f t="shared" ref="Z202:Z235" si="564">IF(OR(EQ202&gt;=60%,(EP202+EQ202)&gt;=100%),CZ202*J202*(100%-H202),0)</f>
        <v>0</v>
      </c>
      <c r="AA202" s="12">
        <f t="shared" ref="AA202:AA235" si="565">IF(ER202&gt;=100%,DA202*K202*(100%-H202),0)</f>
        <v>0</v>
      </c>
      <c r="AB202" s="12">
        <f t="shared" si="466"/>
        <v>0</v>
      </c>
      <c r="AC202" s="12"/>
      <c r="AD202" s="12"/>
      <c r="AE202" s="12"/>
      <c r="AF202" s="12">
        <f t="shared" si="538"/>
        <v>0</v>
      </c>
      <c r="AG202" s="12">
        <f t="shared" si="539"/>
        <v>0</v>
      </c>
      <c r="AH202" s="12">
        <f t="shared" si="540"/>
        <v>0</v>
      </c>
      <c r="AI202" s="12"/>
      <c r="AJ202" s="12"/>
      <c r="AK202" s="12"/>
      <c r="AL202" s="12">
        <f t="shared" si="496"/>
        <v>0</v>
      </c>
      <c r="AM202" s="12">
        <f t="shared" si="497"/>
        <v>0</v>
      </c>
      <c r="AN202" s="12">
        <f t="shared" si="498"/>
        <v>0</v>
      </c>
      <c r="AO202" s="12"/>
      <c r="AP202" s="12"/>
      <c r="AQ202" s="12"/>
      <c r="AR202" s="12">
        <f t="shared" si="499"/>
        <v>0</v>
      </c>
      <c r="AS202" s="12">
        <f t="shared" si="500"/>
        <v>0</v>
      </c>
      <c r="AT202" s="12">
        <f t="shared" si="501"/>
        <v>0</v>
      </c>
      <c r="AU202" s="12">
        <f t="shared" si="502"/>
        <v>0</v>
      </c>
      <c r="AV202" s="12">
        <f t="shared" si="541"/>
        <v>0</v>
      </c>
      <c r="AW202" s="12"/>
      <c r="AX202" s="12">
        <f t="shared" si="503"/>
        <v>0</v>
      </c>
      <c r="AY202" s="12">
        <f t="shared" si="504"/>
        <v>0</v>
      </c>
      <c r="AZ202" s="12">
        <f t="shared" si="505"/>
        <v>0</v>
      </c>
      <c r="BA202" s="12"/>
      <c r="BB202" s="12">
        <f t="shared" si="506"/>
        <v>0</v>
      </c>
      <c r="BC202" s="12">
        <f t="shared" si="507"/>
        <v>0</v>
      </c>
      <c r="BD202" s="12">
        <f t="shared" si="508"/>
        <v>0</v>
      </c>
      <c r="BE202" s="12"/>
      <c r="BF202" s="12">
        <f t="shared" si="509"/>
        <v>0</v>
      </c>
      <c r="BG202" s="12">
        <f t="shared" si="542"/>
        <v>0</v>
      </c>
      <c r="BH202" s="12">
        <f t="shared" si="510"/>
        <v>0</v>
      </c>
      <c r="BI202" s="12">
        <f t="shared" si="511"/>
        <v>0</v>
      </c>
      <c r="BJ202" s="12"/>
      <c r="BK202" s="12">
        <f t="shared" si="512"/>
        <v>0</v>
      </c>
      <c r="BL202" s="12">
        <f t="shared" si="543"/>
        <v>0</v>
      </c>
      <c r="BM202" s="12">
        <f t="shared" si="513"/>
        <v>0</v>
      </c>
      <c r="BN202" s="12"/>
      <c r="BO202" s="12">
        <f t="shared" si="514"/>
        <v>0</v>
      </c>
      <c r="BP202" s="12">
        <f t="shared" si="515"/>
        <v>0</v>
      </c>
      <c r="BQ202" s="12">
        <f t="shared" si="516"/>
        <v>0</v>
      </c>
      <c r="BR202" s="12"/>
      <c r="BS202" s="12">
        <f t="shared" si="517"/>
        <v>0</v>
      </c>
      <c r="BT202" s="12">
        <f t="shared" si="518"/>
        <v>0</v>
      </c>
      <c r="BU202" s="12">
        <f t="shared" si="519"/>
        <v>0</v>
      </c>
      <c r="BV202" s="12">
        <f t="shared" si="520"/>
        <v>0</v>
      </c>
      <c r="BW202" s="12">
        <f t="shared" si="521"/>
        <v>0</v>
      </c>
      <c r="BX202" s="12"/>
      <c r="BY202" s="12">
        <v>80000000</v>
      </c>
      <c r="BZ202" s="12">
        <v>0</v>
      </c>
      <c r="CA202" s="12">
        <f>SUMIFS('[1]TIẾN ĐỘ %'!$M$6:$M$1034,'[1]TIẾN ĐỘ %'!$G$6:$G$1034,$A202,'[1]TIẾN ĐỘ %'!$F$6:$F$1034,$E202)</f>
        <v>0</v>
      </c>
      <c r="CB202" s="12">
        <f t="shared" si="544"/>
        <v>80000000</v>
      </c>
      <c r="CC202" s="12"/>
      <c r="CD202" s="12"/>
      <c r="CE202" s="12"/>
      <c r="CF202" s="12">
        <f t="shared" si="545"/>
        <v>0</v>
      </c>
      <c r="CG202" s="12">
        <f t="shared" si="546"/>
        <v>80000000</v>
      </c>
      <c r="CH202" s="12"/>
      <c r="CI202" s="12"/>
      <c r="CJ202" s="12"/>
      <c r="CK202" s="12">
        <f t="shared" si="547"/>
        <v>0</v>
      </c>
      <c r="CL202" s="12"/>
      <c r="CM202" s="12"/>
      <c r="CN202" s="12"/>
      <c r="CO202" s="12">
        <f t="shared" si="492"/>
        <v>0</v>
      </c>
      <c r="CP202" s="12">
        <f t="shared" si="493"/>
        <v>0</v>
      </c>
      <c r="CQ202" s="12"/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f>SUMIFS('[1]DATA THÔ IN'!$P$4:$P$12031,'[1]DATA THÔ IN'!$H$4:$H$12031,$A202,'[1]DATA THÔ IN'!$AC$4:$AC$12031,$E202,'[1]DATA THÔ IN'!$AH$4:$AH$12031,"Tiến độ 1")</f>
        <v>0</v>
      </c>
      <c r="CZ202" s="12">
        <f>SUMIFS('[1]DATA THÔ IN'!$P$4:$P$12031,'[1]DATA THÔ IN'!$H$4:$H$12031,$A202,'[1]DATA THÔ IN'!$AC$4:$AC$12031,$E202,'[1]DATA THÔ IN'!$AH$4:$AH$12031,"Tiến độ 2")</f>
        <v>-71271500</v>
      </c>
      <c r="DA202" s="12">
        <f>SUMIFS('[1]TIẾN ĐỘ %'!$N$6:$N$1034,'[1]TIẾN ĐỘ %'!$G$6:$G$1034,A202,'[1]TIẾN ĐỘ %'!$F$6:$F$1034,$E202)</f>
        <v>-71271500</v>
      </c>
      <c r="DB202" s="12">
        <f t="shared" si="555"/>
        <v>-71271500</v>
      </c>
      <c r="DC202" s="12"/>
      <c r="DD202" s="12"/>
      <c r="DE202" s="12"/>
      <c r="DF202" s="12"/>
      <c r="DG202" s="12"/>
      <c r="DH202" s="12"/>
      <c r="DI202" s="12"/>
      <c r="DJ202" s="12"/>
      <c r="DK202" s="12"/>
      <c r="DL202" s="12">
        <f t="shared" si="548"/>
        <v>0</v>
      </c>
      <c r="DM202" s="12">
        <f t="shared" si="549"/>
        <v>-71271500</v>
      </c>
      <c r="DN202" s="12"/>
      <c r="DO202" s="12"/>
      <c r="DP202" s="12"/>
      <c r="DQ202" s="12"/>
      <c r="DR202" s="12"/>
      <c r="DS202" s="12"/>
      <c r="DT202" s="12"/>
      <c r="DU202" s="12"/>
      <c r="DV202" s="12"/>
      <c r="DW202" s="12">
        <f t="shared" si="550"/>
        <v>0</v>
      </c>
      <c r="DX202" s="12"/>
      <c r="DY202" s="12"/>
      <c r="DZ202" s="12"/>
      <c r="EA202" s="12"/>
      <c r="EB202" s="12"/>
      <c r="EC202" s="12"/>
      <c r="ED202" s="12"/>
      <c r="EE202" s="12"/>
      <c r="EF202" s="12"/>
      <c r="EG202" s="12">
        <f t="shared" si="494"/>
        <v>0</v>
      </c>
      <c r="EH202" s="12">
        <f t="shared" si="495"/>
        <v>0</v>
      </c>
      <c r="EI202" s="12"/>
      <c r="EJ202" s="15">
        <f t="shared" si="522"/>
        <v>0</v>
      </c>
      <c r="EK202" s="15">
        <f t="shared" si="523"/>
        <v>0</v>
      </c>
      <c r="EL202" s="15">
        <f t="shared" si="524"/>
        <v>0</v>
      </c>
      <c r="EM202" s="16">
        <f t="shared" si="422"/>
        <v>0</v>
      </c>
      <c r="EN202" s="16">
        <f t="shared" si="423"/>
        <v>0</v>
      </c>
      <c r="EO202" s="16">
        <f t="shared" si="424"/>
        <v>0</v>
      </c>
      <c r="EP202" s="16">
        <f t="shared" si="556"/>
        <v>0</v>
      </c>
      <c r="EQ202" s="16">
        <f t="shared" si="557"/>
        <v>0</v>
      </c>
      <c r="ER202" s="16">
        <f t="shared" si="558"/>
        <v>0</v>
      </c>
      <c r="ES202" s="16">
        <f t="shared" si="559"/>
        <v>-0.89089375000000004</v>
      </c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5">
        <f t="shared" si="551"/>
        <v>0</v>
      </c>
      <c r="FP202" s="15">
        <f t="shared" si="552"/>
        <v>0</v>
      </c>
      <c r="FQ202" s="15">
        <f t="shared" si="553"/>
        <v>0</v>
      </c>
      <c r="FR202" s="17">
        <f t="shared" si="525"/>
        <v>0</v>
      </c>
      <c r="FS202" s="17">
        <f t="shared" si="526"/>
        <v>0</v>
      </c>
      <c r="FT202" s="17">
        <f t="shared" si="527"/>
        <v>0</v>
      </c>
      <c r="FU202" s="18">
        <f t="shared" si="528"/>
        <v>0</v>
      </c>
      <c r="FV202" s="18">
        <f t="shared" si="529"/>
        <v>0</v>
      </c>
      <c r="FW202" s="18">
        <f t="shared" si="530"/>
        <v>0</v>
      </c>
      <c r="FX202" s="18">
        <f t="shared" si="531"/>
        <v>0</v>
      </c>
      <c r="FY202" s="18">
        <f t="shared" si="532"/>
        <v>0</v>
      </c>
      <c r="FZ202" s="19"/>
      <c r="GA202" s="36" t="s">
        <v>55</v>
      </c>
      <c r="GB202" s="36"/>
      <c r="GC202" s="37"/>
    </row>
    <row r="203" spans="1:185" hidden="1" x14ac:dyDescent="0.25">
      <c r="A203" s="8" t="s">
        <v>1274</v>
      </c>
      <c r="B203" s="8" t="s">
        <v>107</v>
      </c>
      <c r="C203" s="28" t="s">
        <v>108</v>
      </c>
      <c r="D203" s="28" t="s">
        <v>60</v>
      </c>
      <c r="E203" s="9" t="s">
        <v>102</v>
      </c>
      <c r="F203" s="28" t="s">
        <v>88</v>
      </c>
      <c r="G203" s="28" t="s">
        <v>51</v>
      </c>
      <c r="H203" s="11">
        <v>3.5000000000000003E-2</v>
      </c>
      <c r="I203" s="11"/>
      <c r="J203" s="11">
        <v>0.01</v>
      </c>
      <c r="K203" s="11">
        <v>0.01</v>
      </c>
      <c r="L203" s="11">
        <v>5.0000000000000001E-3</v>
      </c>
      <c r="M203" s="11">
        <v>5.0000000000000001E-3</v>
      </c>
      <c r="N203" s="11"/>
      <c r="O203" s="12">
        <f t="shared" si="533"/>
        <v>0</v>
      </c>
      <c r="P203" s="12">
        <f t="shared" si="560"/>
        <v>0</v>
      </c>
      <c r="Q203" s="12">
        <f t="shared" si="534"/>
        <v>0</v>
      </c>
      <c r="R203" s="12">
        <f t="shared" si="460"/>
        <v>2920244.4</v>
      </c>
      <c r="S203" s="12">
        <f t="shared" si="535"/>
        <v>0</v>
      </c>
      <c r="T203" s="12">
        <f t="shared" si="561"/>
        <v>914820</v>
      </c>
      <c r="U203" s="12">
        <f t="shared" si="536"/>
        <v>2064598</v>
      </c>
      <c r="V203" s="12">
        <f t="shared" si="562"/>
        <v>2979418</v>
      </c>
      <c r="W203" s="12">
        <f t="shared" si="554"/>
        <v>948000</v>
      </c>
      <c r="X203" s="12">
        <f t="shared" si="537"/>
        <v>0</v>
      </c>
      <c r="Y203" s="12">
        <f t="shared" si="563"/>
        <v>1394811</v>
      </c>
      <c r="Z203" s="12">
        <f t="shared" si="564"/>
        <v>0</v>
      </c>
      <c r="AA203" s="12">
        <f t="shared" si="565"/>
        <v>3403362</v>
      </c>
      <c r="AB203" s="12">
        <f t="shared" si="466"/>
        <v>4651512.3</v>
      </c>
      <c r="AC203" s="12"/>
      <c r="AD203" s="12"/>
      <c r="AE203" s="12"/>
      <c r="AF203" s="12">
        <f t="shared" si="538"/>
        <v>0</v>
      </c>
      <c r="AG203" s="12">
        <f t="shared" si="539"/>
        <v>0</v>
      </c>
      <c r="AH203" s="12">
        <f t="shared" si="540"/>
        <v>0</v>
      </c>
      <c r="AI203" s="12"/>
      <c r="AJ203" s="12"/>
      <c r="AK203" s="12"/>
      <c r="AL203" s="12">
        <f t="shared" si="496"/>
        <v>0</v>
      </c>
      <c r="AM203" s="12">
        <f t="shared" si="497"/>
        <v>0</v>
      </c>
      <c r="AN203" s="12">
        <f t="shared" si="498"/>
        <v>0</v>
      </c>
      <c r="AO203" s="12"/>
      <c r="AP203" s="12"/>
      <c r="AQ203" s="12"/>
      <c r="AR203" s="12">
        <f t="shared" si="499"/>
        <v>0</v>
      </c>
      <c r="AS203" s="12">
        <f t="shared" si="500"/>
        <v>0</v>
      </c>
      <c r="AT203" s="12">
        <f t="shared" si="501"/>
        <v>0</v>
      </c>
      <c r="AU203" s="12">
        <f t="shared" si="502"/>
        <v>0</v>
      </c>
      <c r="AV203" s="12">
        <f t="shared" si="541"/>
        <v>0</v>
      </c>
      <c r="AW203" s="12"/>
      <c r="AX203" s="12">
        <f t="shared" si="503"/>
        <v>0</v>
      </c>
      <c r="AY203" s="12">
        <f t="shared" si="504"/>
        <v>0</v>
      </c>
      <c r="AZ203" s="12">
        <f t="shared" si="505"/>
        <v>0</v>
      </c>
      <c r="BA203" s="12"/>
      <c r="BB203" s="12">
        <f t="shared" si="506"/>
        <v>0</v>
      </c>
      <c r="BC203" s="12">
        <f t="shared" si="507"/>
        <v>0</v>
      </c>
      <c r="BD203" s="12">
        <f t="shared" si="508"/>
        <v>0</v>
      </c>
      <c r="BE203" s="12"/>
      <c r="BF203" s="12">
        <f t="shared" si="509"/>
        <v>0</v>
      </c>
      <c r="BG203" s="12">
        <f t="shared" si="542"/>
        <v>0</v>
      </c>
      <c r="BH203" s="12">
        <f t="shared" si="510"/>
        <v>0</v>
      </c>
      <c r="BI203" s="12">
        <f t="shared" si="511"/>
        <v>0</v>
      </c>
      <c r="BJ203" s="12"/>
      <c r="BK203" s="12">
        <f t="shared" si="512"/>
        <v>0</v>
      </c>
      <c r="BL203" s="12">
        <f t="shared" si="543"/>
        <v>0</v>
      </c>
      <c r="BM203" s="12">
        <f t="shared" si="513"/>
        <v>0</v>
      </c>
      <c r="BN203" s="12"/>
      <c r="BO203" s="12">
        <f t="shared" si="514"/>
        <v>0</v>
      </c>
      <c r="BP203" s="12">
        <f t="shared" si="515"/>
        <v>0</v>
      </c>
      <c r="BQ203" s="12">
        <f t="shared" si="516"/>
        <v>0</v>
      </c>
      <c r="BR203" s="12"/>
      <c r="BS203" s="12">
        <f t="shared" si="517"/>
        <v>0</v>
      </c>
      <c r="BT203" s="12">
        <f t="shared" si="518"/>
        <v>0</v>
      </c>
      <c r="BU203" s="12">
        <f t="shared" si="519"/>
        <v>0</v>
      </c>
      <c r="BV203" s="12">
        <f t="shared" si="520"/>
        <v>0</v>
      </c>
      <c r="BW203" s="12">
        <f t="shared" si="521"/>
        <v>0</v>
      </c>
      <c r="BX203" s="12"/>
      <c r="BY203" s="12">
        <v>300000000</v>
      </c>
      <c r="BZ203" s="12">
        <v>235000000</v>
      </c>
      <c r="CA203" s="12">
        <f>SUMIFS('[1]TIẾN ĐỘ %'!$M$6:$M$1034,'[1]TIẾN ĐỘ %'!$G$6:$G$1034,$A203,'[1]TIẾN ĐỘ %'!$F$6:$F$1034,$E203)</f>
        <v>350000000</v>
      </c>
      <c r="CB203" s="12">
        <f t="shared" si="544"/>
        <v>885000000</v>
      </c>
      <c r="CC203" s="12"/>
      <c r="CD203" s="12"/>
      <c r="CE203" s="12"/>
      <c r="CF203" s="12">
        <f t="shared" si="545"/>
        <v>0</v>
      </c>
      <c r="CG203" s="12">
        <f t="shared" si="546"/>
        <v>885000000</v>
      </c>
      <c r="CH203" s="12"/>
      <c r="CI203" s="12"/>
      <c r="CJ203" s="12"/>
      <c r="CK203" s="12">
        <f t="shared" si="547"/>
        <v>0</v>
      </c>
      <c r="CL203" s="12"/>
      <c r="CM203" s="12"/>
      <c r="CN203" s="12"/>
      <c r="CO203" s="12">
        <f t="shared" si="492"/>
        <v>0</v>
      </c>
      <c r="CP203" s="12">
        <f t="shared" si="493"/>
        <v>0</v>
      </c>
      <c r="CQ203" s="12"/>
      <c r="CR203" s="12">
        <v>0</v>
      </c>
      <c r="CS203" s="12">
        <v>0</v>
      </c>
      <c r="CT203" s="12">
        <v>302616000</v>
      </c>
      <c r="CU203" s="12">
        <v>94800000</v>
      </c>
      <c r="CV203" s="12">
        <v>213948000</v>
      </c>
      <c r="CW203" s="12">
        <v>94800000</v>
      </c>
      <c r="CX203" s="12">
        <v>308748000</v>
      </c>
      <c r="CY203" s="12">
        <f>SUMIFS('[1]DATA THÔ IN'!$P$4:$P$12031,'[1]DATA THÔ IN'!$H$4:$H$12031,$A203,'[1]DATA THÔ IN'!$AC$4:$AC$12031,$E203,'[1]DATA THÔ IN'!$AH$4:$AH$12031,"Tiến độ 1")</f>
        <v>144540000</v>
      </c>
      <c r="CZ203" s="12">
        <f>SUMIFS('[1]DATA THÔ IN'!$P$4:$P$12031,'[1]DATA THÔ IN'!$H$4:$H$12031,$A203,'[1]DATA THÔ IN'!$AC$4:$AC$12031,$E203,'[1]DATA THÔ IN'!$AH$4:$AH$12031,"Tiến độ 2")</f>
        <v>6480000</v>
      </c>
      <c r="DA203" s="12">
        <f>SUMIFS('[1]TIẾN ĐỘ %'!$N$6:$N$1034,'[1]TIẾN ĐỘ %'!$G$6:$G$1034,A203,'[1]TIẾN ĐỘ %'!$F$6:$F$1034,$E203)</f>
        <v>352680000</v>
      </c>
      <c r="DB203" s="12">
        <f t="shared" si="555"/>
        <v>964044000</v>
      </c>
      <c r="DC203" s="12"/>
      <c r="DD203" s="12"/>
      <c r="DE203" s="12"/>
      <c r="DF203" s="12"/>
      <c r="DG203" s="12"/>
      <c r="DH203" s="12"/>
      <c r="DI203" s="12"/>
      <c r="DJ203" s="12"/>
      <c r="DK203" s="12"/>
      <c r="DL203" s="12">
        <f t="shared" si="548"/>
        <v>0</v>
      </c>
      <c r="DM203" s="12">
        <f t="shared" si="549"/>
        <v>964044000</v>
      </c>
      <c r="DN203" s="12"/>
      <c r="DO203" s="12"/>
      <c r="DP203" s="12"/>
      <c r="DQ203" s="12"/>
      <c r="DR203" s="12"/>
      <c r="DS203" s="12"/>
      <c r="DT203" s="12"/>
      <c r="DU203" s="12"/>
      <c r="DV203" s="12"/>
      <c r="DW203" s="12">
        <f t="shared" si="550"/>
        <v>0</v>
      </c>
      <c r="DX203" s="12"/>
      <c r="DY203" s="12"/>
      <c r="DZ203" s="12"/>
      <c r="EA203" s="12"/>
      <c r="EB203" s="12"/>
      <c r="EC203" s="12"/>
      <c r="ED203" s="12"/>
      <c r="EE203" s="12"/>
      <c r="EF203" s="12"/>
      <c r="EG203" s="12">
        <f t="shared" si="494"/>
        <v>0</v>
      </c>
      <c r="EH203" s="12">
        <f t="shared" si="495"/>
        <v>0</v>
      </c>
      <c r="EI203" s="12"/>
      <c r="EJ203" s="15">
        <f t="shared" si="522"/>
        <v>0</v>
      </c>
      <c r="EK203" s="15">
        <f t="shared" si="523"/>
        <v>0</v>
      </c>
      <c r="EL203" s="15">
        <f t="shared" si="524"/>
        <v>1.0087200000000001</v>
      </c>
      <c r="EM203" s="16">
        <f t="shared" si="422"/>
        <v>0.40340425531914892</v>
      </c>
      <c r="EN203" s="16">
        <f t="shared" si="423"/>
        <v>0.91041702127659574</v>
      </c>
      <c r="EO203" s="16">
        <f t="shared" si="424"/>
        <v>1.3138212765957447</v>
      </c>
      <c r="EP203" s="16">
        <f t="shared" si="556"/>
        <v>0.41297142857142854</v>
      </c>
      <c r="EQ203" s="16">
        <f t="shared" si="557"/>
        <v>1.8514285714285716E-2</v>
      </c>
      <c r="ER203" s="16">
        <f t="shared" si="558"/>
        <v>1.0076571428571428</v>
      </c>
      <c r="ES203" s="16">
        <f t="shared" si="559"/>
        <v>1.0893152542372881</v>
      </c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5">
        <f t="shared" si="551"/>
        <v>0</v>
      </c>
      <c r="FP203" s="15">
        <f t="shared" si="552"/>
        <v>0</v>
      </c>
      <c r="FQ203" s="15">
        <f t="shared" si="553"/>
        <v>0</v>
      </c>
      <c r="FR203" s="17">
        <f t="shared" si="525"/>
        <v>0</v>
      </c>
      <c r="FS203" s="17">
        <f t="shared" si="526"/>
        <v>0</v>
      </c>
      <c r="FT203" s="17">
        <f t="shared" si="527"/>
        <v>0</v>
      </c>
      <c r="FU203" s="18">
        <f t="shared" si="528"/>
        <v>0</v>
      </c>
      <c r="FV203" s="18">
        <f t="shared" si="529"/>
        <v>0</v>
      </c>
      <c r="FW203" s="18">
        <f t="shared" si="530"/>
        <v>0</v>
      </c>
      <c r="FX203" s="18">
        <f t="shared" si="531"/>
        <v>0</v>
      </c>
      <c r="FY203" s="18">
        <f t="shared" si="532"/>
        <v>0</v>
      </c>
      <c r="FZ203" s="19"/>
      <c r="GA203" s="36" t="s">
        <v>60</v>
      </c>
      <c r="GB203" s="36"/>
      <c r="GC203" s="37"/>
    </row>
    <row r="204" spans="1:185" hidden="1" x14ac:dyDescent="0.25">
      <c r="A204" s="8" t="s">
        <v>1263</v>
      </c>
      <c r="B204" s="8" t="s">
        <v>109</v>
      </c>
      <c r="C204" s="28" t="s">
        <v>110</v>
      </c>
      <c r="D204" s="28" t="s">
        <v>49</v>
      </c>
      <c r="E204" s="9" t="s">
        <v>102</v>
      </c>
      <c r="F204" s="28" t="s">
        <v>50</v>
      </c>
      <c r="G204" s="28" t="s">
        <v>51</v>
      </c>
      <c r="H204" s="11">
        <v>3.5000000000000003E-2</v>
      </c>
      <c r="I204" s="11"/>
      <c r="J204" s="11">
        <v>0.01</v>
      </c>
      <c r="K204" s="11">
        <v>0.01</v>
      </c>
      <c r="L204" s="11">
        <v>5.0000000000000001E-3</v>
      </c>
      <c r="M204" s="11">
        <v>5.0000000000000001E-3</v>
      </c>
      <c r="N204" s="11"/>
      <c r="O204" s="12">
        <f t="shared" si="533"/>
        <v>0</v>
      </c>
      <c r="P204" s="12">
        <f t="shared" si="560"/>
        <v>0</v>
      </c>
      <c r="Q204" s="12">
        <f t="shared" si="534"/>
        <v>0</v>
      </c>
      <c r="R204" s="12">
        <f t="shared" si="460"/>
        <v>2997714.6</v>
      </c>
      <c r="S204" s="12">
        <f t="shared" si="535"/>
        <v>0</v>
      </c>
      <c r="T204" s="12">
        <f t="shared" si="561"/>
        <v>0</v>
      </c>
      <c r="U204" s="12">
        <f t="shared" si="536"/>
        <v>0</v>
      </c>
      <c r="V204" s="12">
        <f t="shared" si="562"/>
        <v>2043175</v>
      </c>
      <c r="W204" s="12">
        <f t="shared" si="554"/>
        <v>0</v>
      </c>
      <c r="X204" s="12">
        <f t="shared" si="537"/>
        <v>0</v>
      </c>
      <c r="Y204" s="12">
        <f t="shared" si="563"/>
        <v>0</v>
      </c>
      <c r="Z204" s="12">
        <f t="shared" si="564"/>
        <v>1772319</v>
      </c>
      <c r="AA204" s="12">
        <f t="shared" si="565"/>
        <v>5890167</v>
      </c>
      <c r="AB204" s="12">
        <f t="shared" si="466"/>
        <v>5465528.3999999994</v>
      </c>
      <c r="AC204" s="12"/>
      <c r="AD204" s="12"/>
      <c r="AE204" s="12"/>
      <c r="AF204" s="12">
        <f t="shared" si="538"/>
        <v>0</v>
      </c>
      <c r="AG204" s="12">
        <f t="shared" si="539"/>
        <v>0</v>
      </c>
      <c r="AH204" s="12">
        <f t="shared" si="540"/>
        <v>0</v>
      </c>
      <c r="AI204" s="12"/>
      <c r="AJ204" s="12"/>
      <c r="AK204" s="12"/>
      <c r="AL204" s="12">
        <f t="shared" si="496"/>
        <v>0</v>
      </c>
      <c r="AM204" s="12">
        <f t="shared" si="497"/>
        <v>0</v>
      </c>
      <c r="AN204" s="12">
        <f t="shared" si="498"/>
        <v>0</v>
      </c>
      <c r="AO204" s="12"/>
      <c r="AP204" s="12"/>
      <c r="AQ204" s="12"/>
      <c r="AR204" s="12">
        <f t="shared" si="499"/>
        <v>0</v>
      </c>
      <c r="AS204" s="12">
        <f t="shared" si="500"/>
        <v>0</v>
      </c>
      <c r="AT204" s="12">
        <f t="shared" si="501"/>
        <v>0</v>
      </c>
      <c r="AU204" s="12">
        <f t="shared" si="502"/>
        <v>0</v>
      </c>
      <c r="AV204" s="12">
        <f t="shared" si="541"/>
        <v>0</v>
      </c>
      <c r="AW204" s="12"/>
      <c r="AX204" s="12">
        <f t="shared" si="503"/>
        <v>0</v>
      </c>
      <c r="AY204" s="12">
        <f t="shared" si="504"/>
        <v>0</v>
      </c>
      <c r="AZ204" s="12">
        <f t="shared" si="505"/>
        <v>0</v>
      </c>
      <c r="BA204" s="12"/>
      <c r="BB204" s="12">
        <f t="shared" si="506"/>
        <v>0</v>
      </c>
      <c r="BC204" s="12">
        <f t="shared" si="507"/>
        <v>0</v>
      </c>
      <c r="BD204" s="12">
        <f t="shared" si="508"/>
        <v>0</v>
      </c>
      <c r="BE204" s="12"/>
      <c r="BF204" s="12">
        <f t="shared" si="509"/>
        <v>0</v>
      </c>
      <c r="BG204" s="12">
        <f t="shared" si="542"/>
        <v>0</v>
      </c>
      <c r="BH204" s="12">
        <f t="shared" si="510"/>
        <v>0</v>
      </c>
      <c r="BI204" s="12">
        <f t="shared" si="511"/>
        <v>0</v>
      </c>
      <c r="BJ204" s="12"/>
      <c r="BK204" s="12">
        <f t="shared" si="512"/>
        <v>0</v>
      </c>
      <c r="BL204" s="12">
        <f t="shared" si="543"/>
        <v>0</v>
      </c>
      <c r="BM204" s="12">
        <f t="shared" si="513"/>
        <v>0</v>
      </c>
      <c r="BN204" s="12"/>
      <c r="BO204" s="12">
        <f t="shared" si="514"/>
        <v>0</v>
      </c>
      <c r="BP204" s="12">
        <f t="shared" si="515"/>
        <v>0</v>
      </c>
      <c r="BQ204" s="12">
        <f t="shared" si="516"/>
        <v>0</v>
      </c>
      <c r="BR204" s="12"/>
      <c r="BS204" s="12">
        <f t="shared" si="517"/>
        <v>0</v>
      </c>
      <c r="BT204" s="12">
        <f t="shared" si="518"/>
        <v>0</v>
      </c>
      <c r="BU204" s="12">
        <f t="shared" si="519"/>
        <v>0</v>
      </c>
      <c r="BV204" s="12">
        <f t="shared" si="520"/>
        <v>0</v>
      </c>
      <c r="BW204" s="12">
        <f t="shared" si="521"/>
        <v>0</v>
      </c>
      <c r="BX204" s="12"/>
      <c r="BY204" s="12">
        <v>300000000</v>
      </c>
      <c r="BZ204" s="12">
        <v>210000000</v>
      </c>
      <c r="CA204" s="12">
        <f>SUMIFS('[1]TIẾN ĐỘ %'!$M$6:$M$1034,'[1]TIẾN ĐỘ %'!$G$6:$G$1034,$A204,'[1]TIẾN ĐỘ %'!$F$6:$F$1034,$E204)</f>
        <v>300000000</v>
      </c>
      <c r="CB204" s="12">
        <f t="shared" si="544"/>
        <v>810000000</v>
      </c>
      <c r="CC204" s="12"/>
      <c r="CD204" s="12"/>
      <c r="CE204" s="12"/>
      <c r="CF204" s="12">
        <f t="shared" si="545"/>
        <v>0</v>
      </c>
      <c r="CG204" s="12">
        <f t="shared" si="546"/>
        <v>810000000</v>
      </c>
      <c r="CH204" s="12"/>
      <c r="CI204" s="12"/>
      <c r="CJ204" s="12"/>
      <c r="CK204" s="12">
        <f t="shared" si="547"/>
        <v>0</v>
      </c>
      <c r="CL204" s="12"/>
      <c r="CM204" s="12"/>
      <c r="CN204" s="12"/>
      <c r="CO204" s="12">
        <f t="shared" si="492"/>
        <v>0</v>
      </c>
      <c r="CP204" s="12">
        <f t="shared" si="493"/>
        <v>0</v>
      </c>
      <c r="CQ204" s="12"/>
      <c r="CR204" s="12">
        <v>0</v>
      </c>
      <c r="CS204" s="12">
        <v>0</v>
      </c>
      <c r="CT204" s="12">
        <v>310644000</v>
      </c>
      <c r="CU204" s="12">
        <v>0</v>
      </c>
      <c r="CV204" s="12">
        <v>0</v>
      </c>
      <c r="CW204" s="12">
        <v>0</v>
      </c>
      <c r="CX204" s="12">
        <v>211728000</v>
      </c>
      <c r="CY204" s="12">
        <f>SUMIFS('[1]DATA THÔ IN'!$P$4:$P$12031,'[1]DATA THÔ IN'!$H$4:$H$12031,$A204,'[1]DATA THÔ IN'!$AC$4:$AC$12031,$E204,'[1]DATA THÔ IN'!$AH$4:$AH$12031,"Tiến độ 1")</f>
        <v>0</v>
      </c>
      <c r="CZ204" s="12">
        <f>SUMIFS('[1]DATA THÔ IN'!$P$4:$P$12031,'[1]DATA THÔ IN'!$H$4:$H$12031,$A204,'[1]DATA THÔ IN'!$AC$4:$AC$12031,$E204,'[1]DATA THÔ IN'!$AH$4:$AH$12031,"Tiến độ 2")</f>
        <v>183660000</v>
      </c>
      <c r="DA204" s="12">
        <f>SUMIFS('[1]TIẾN ĐỘ %'!$N$6:$N$1034,'[1]TIẾN ĐỘ %'!$G$6:$G$1034,A204,'[1]TIẾN ĐỘ %'!$F$6:$F$1034,$E204)</f>
        <v>610380000</v>
      </c>
      <c r="DB204" s="12">
        <f t="shared" si="555"/>
        <v>1132752000</v>
      </c>
      <c r="DC204" s="12"/>
      <c r="DD204" s="12"/>
      <c r="DE204" s="12"/>
      <c r="DF204" s="12"/>
      <c r="DG204" s="12"/>
      <c r="DH204" s="12"/>
      <c r="DI204" s="12"/>
      <c r="DJ204" s="12"/>
      <c r="DK204" s="12"/>
      <c r="DL204" s="12">
        <f t="shared" si="548"/>
        <v>0</v>
      </c>
      <c r="DM204" s="12">
        <f t="shared" si="549"/>
        <v>1132752000</v>
      </c>
      <c r="DN204" s="12"/>
      <c r="DO204" s="12"/>
      <c r="DP204" s="12"/>
      <c r="DQ204" s="12"/>
      <c r="DR204" s="12"/>
      <c r="DS204" s="12"/>
      <c r="DT204" s="12"/>
      <c r="DU204" s="12"/>
      <c r="DV204" s="12"/>
      <c r="DW204" s="12">
        <f t="shared" si="550"/>
        <v>0</v>
      </c>
      <c r="DX204" s="12"/>
      <c r="DY204" s="12"/>
      <c r="DZ204" s="12"/>
      <c r="EA204" s="12"/>
      <c r="EB204" s="12"/>
      <c r="EC204" s="12"/>
      <c r="ED204" s="12"/>
      <c r="EE204" s="12"/>
      <c r="EF204" s="12"/>
      <c r="EG204" s="12">
        <f t="shared" si="494"/>
        <v>0</v>
      </c>
      <c r="EH204" s="12">
        <f t="shared" si="495"/>
        <v>0</v>
      </c>
      <c r="EI204" s="12"/>
      <c r="EJ204" s="15">
        <f t="shared" si="522"/>
        <v>0</v>
      </c>
      <c r="EK204" s="15">
        <f t="shared" si="523"/>
        <v>0</v>
      </c>
      <c r="EL204" s="15">
        <f t="shared" si="524"/>
        <v>1.03548</v>
      </c>
      <c r="EM204" s="16">
        <f t="shared" si="422"/>
        <v>0</v>
      </c>
      <c r="EN204" s="16">
        <f t="shared" si="423"/>
        <v>0</v>
      </c>
      <c r="EO204" s="16">
        <f t="shared" si="424"/>
        <v>1.0082285714285715</v>
      </c>
      <c r="EP204" s="16">
        <f t="shared" si="556"/>
        <v>0</v>
      </c>
      <c r="EQ204" s="16">
        <f t="shared" si="557"/>
        <v>0.61219999999999997</v>
      </c>
      <c r="ER204" s="16">
        <f t="shared" si="558"/>
        <v>2.0346000000000002</v>
      </c>
      <c r="ES204" s="16">
        <f t="shared" si="559"/>
        <v>1.3984592592592593</v>
      </c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5">
        <f t="shared" si="551"/>
        <v>0</v>
      </c>
      <c r="FP204" s="15">
        <f t="shared" si="552"/>
        <v>0</v>
      </c>
      <c r="FQ204" s="15">
        <f t="shared" si="553"/>
        <v>0</v>
      </c>
      <c r="FR204" s="17">
        <f t="shared" si="525"/>
        <v>0</v>
      </c>
      <c r="FS204" s="17">
        <f t="shared" si="526"/>
        <v>0</v>
      </c>
      <c r="FT204" s="17">
        <f t="shared" si="527"/>
        <v>0</v>
      </c>
      <c r="FU204" s="18">
        <f t="shared" si="528"/>
        <v>0</v>
      </c>
      <c r="FV204" s="18">
        <f t="shared" si="529"/>
        <v>0</v>
      </c>
      <c r="FW204" s="18">
        <f t="shared" si="530"/>
        <v>0</v>
      </c>
      <c r="FX204" s="18">
        <f t="shared" si="531"/>
        <v>0</v>
      </c>
      <c r="FY204" s="18">
        <f t="shared" si="532"/>
        <v>0</v>
      </c>
      <c r="FZ204" s="19"/>
      <c r="GA204" s="36" t="s">
        <v>49</v>
      </c>
      <c r="GB204" s="36"/>
      <c r="GC204" s="37"/>
    </row>
    <row r="205" spans="1:185" hidden="1" x14ac:dyDescent="0.25">
      <c r="A205" s="8" t="s">
        <v>1275</v>
      </c>
      <c r="B205" s="8" t="s">
        <v>113</v>
      </c>
      <c r="C205" s="28" t="s">
        <v>114</v>
      </c>
      <c r="D205" s="28" t="s">
        <v>60</v>
      </c>
      <c r="E205" s="9" t="s">
        <v>102</v>
      </c>
      <c r="F205" s="28" t="s">
        <v>61</v>
      </c>
      <c r="G205" s="28" t="s">
        <v>51</v>
      </c>
      <c r="H205" s="11">
        <v>3.5000000000000003E-2</v>
      </c>
      <c r="I205" s="11"/>
      <c r="J205" s="11">
        <v>0.01</v>
      </c>
      <c r="K205" s="11">
        <v>0.01</v>
      </c>
      <c r="L205" s="11">
        <v>5.0000000000000001E-3</v>
      </c>
      <c r="M205" s="11">
        <v>5.0000000000000001E-3</v>
      </c>
      <c r="N205" s="11"/>
      <c r="O205" s="12">
        <f t="shared" si="533"/>
        <v>0</v>
      </c>
      <c r="P205" s="12">
        <f t="shared" si="560"/>
        <v>0</v>
      </c>
      <c r="Q205" s="12">
        <f t="shared" si="534"/>
        <v>0</v>
      </c>
      <c r="R205" s="12">
        <f t="shared" si="460"/>
        <v>0</v>
      </c>
      <c r="S205" s="12">
        <f t="shared" si="535"/>
        <v>0</v>
      </c>
      <c r="T205" s="12">
        <f t="shared" si="561"/>
        <v>0</v>
      </c>
      <c r="U205" s="12">
        <f t="shared" si="536"/>
        <v>490529</v>
      </c>
      <c r="V205" s="12">
        <f t="shared" si="562"/>
        <v>521795</v>
      </c>
      <c r="W205" s="12">
        <f t="shared" si="554"/>
        <v>32400</v>
      </c>
      <c r="X205" s="12">
        <f t="shared" si="537"/>
        <v>0</v>
      </c>
      <c r="Y205" s="12">
        <f t="shared" si="563"/>
        <v>0</v>
      </c>
      <c r="Z205" s="12">
        <f t="shared" si="564"/>
        <v>295521.59999999998</v>
      </c>
      <c r="AA205" s="12">
        <f t="shared" si="565"/>
        <v>0</v>
      </c>
      <c r="AB205" s="12">
        <f t="shared" si="466"/>
        <v>0</v>
      </c>
      <c r="AC205" s="12"/>
      <c r="AD205" s="12"/>
      <c r="AE205" s="12"/>
      <c r="AF205" s="12">
        <f t="shared" si="538"/>
        <v>0</v>
      </c>
      <c r="AG205" s="12">
        <f t="shared" si="539"/>
        <v>0</v>
      </c>
      <c r="AH205" s="12">
        <f t="shared" si="540"/>
        <v>0</v>
      </c>
      <c r="AI205" s="12"/>
      <c r="AJ205" s="12"/>
      <c r="AK205" s="12"/>
      <c r="AL205" s="12">
        <f t="shared" si="496"/>
        <v>0</v>
      </c>
      <c r="AM205" s="12">
        <f t="shared" si="497"/>
        <v>0</v>
      </c>
      <c r="AN205" s="12">
        <f t="shared" si="498"/>
        <v>0</v>
      </c>
      <c r="AO205" s="12"/>
      <c r="AP205" s="12"/>
      <c r="AQ205" s="12"/>
      <c r="AR205" s="12">
        <f t="shared" si="499"/>
        <v>0</v>
      </c>
      <c r="AS205" s="12">
        <f t="shared" si="500"/>
        <v>0</v>
      </c>
      <c r="AT205" s="12">
        <f t="shared" si="501"/>
        <v>0</v>
      </c>
      <c r="AU205" s="12">
        <f t="shared" si="502"/>
        <v>0</v>
      </c>
      <c r="AV205" s="12">
        <f t="shared" si="541"/>
        <v>0</v>
      </c>
      <c r="AW205" s="12"/>
      <c r="AX205" s="12">
        <f t="shared" si="503"/>
        <v>0</v>
      </c>
      <c r="AY205" s="12">
        <f t="shared" si="504"/>
        <v>0</v>
      </c>
      <c r="AZ205" s="12">
        <f t="shared" si="505"/>
        <v>0</v>
      </c>
      <c r="BA205" s="12"/>
      <c r="BB205" s="12">
        <f t="shared" si="506"/>
        <v>0</v>
      </c>
      <c r="BC205" s="12">
        <f t="shared" si="507"/>
        <v>0</v>
      </c>
      <c r="BD205" s="12">
        <f t="shared" si="508"/>
        <v>0</v>
      </c>
      <c r="BE205" s="12"/>
      <c r="BF205" s="12">
        <f t="shared" si="509"/>
        <v>0</v>
      </c>
      <c r="BG205" s="12">
        <f t="shared" si="542"/>
        <v>0</v>
      </c>
      <c r="BH205" s="12">
        <f t="shared" si="510"/>
        <v>0</v>
      </c>
      <c r="BI205" s="12">
        <f t="shared" si="511"/>
        <v>0</v>
      </c>
      <c r="BJ205" s="12"/>
      <c r="BK205" s="12">
        <f t="shared" si="512"/>
        <v>0</v>
      </c>
      <c r="BL205" s="12">
        <f t="shared" si="543"/>
        <v>0</v>
      </c>
      <c r="BM205" s="12">
        <f t="shared" si="513"/>
        <v>0</v>
      </c>
      <c r="BN205" s="12"/>
      <c r="BO205" s="12">
        <f t="shared" si="514"/>
        <v>0</v>
      </c>
      <c r="BP205" s="12">
        <f t="shared" si="515"/>
        <v>0</v>
      </c>
      <c r="BQ205" s="12">
        <f t="shared" si="516"/>
        <v>0</v>
      </c>
      <c r="BR205" s="12"/>
      <c r="BS205" s="12">
        <f t="shared" si="517"/>
        <v>0</v>
      </c>
      <c r="BT205" s="12">
        <f t="shared" si="518"/>
        <v>0</v>
      </c>
      <c r="BU205" s="12">
        <f t="shared" si="519"/>
        <v>0</v>
      </c>
      <c r="BV205" s="12">
        <f t="shared" si="520"/>
        <v>0</v>
      </c>
      <c r="BW205" s="12">
        <f t="shared" si="521"/>
        <v>0</v>
      </c>
      <c r="BX205" s="12"/>
      <c r="BY205" s="12">
        <v>100000000</v>
      </c>
      <c r="BZ205" s="12">
        <v>50000000</v>
      </c>
      <c r="CA205" s="12">
        <f>SUMIFS('[1]TIẾN ĐỘ %'!$M$6:$M$1034,'[1]TIẾN ĐỘ %'!$G$6:$G$1034,$A205,'[1]TIẾN ĐỘ %'!$F$6:$F$1034,$E205)</f>
        <v>50000000</v>
      </c>
      <c r="CB205" s="12">
        <f t="shared" si="544"/>
        <v>200000000</v>
      </c>
      <c r="CC205" s="12"/>
      <c r="CD205" s="12"/>
      <c r="CE205" s="12"/>
      <c r="CF205" s="12">
        <f t="shared" si="545"/>
        <v>0</v>
      </c>
      <c r="CG205" s="12">
        <f t="shared" si="546"/>
        <v>200000000</v>
      </c>
      <c r="CH205" s="12"/>
      <c r="CI205" s="12"/>
      <c r="CJ205" s="12"/>
      <c r="CK205" s="12">
        <f t="shared" si="547"/>
        <v>0</v>
      </c>
      <c r="CL205" s="12"/>
      <c r="CM205" s="12"/>
      <c r="CN205" s="12"/>
      <c r="CO205" s="12">
        <f t="shared" si="492"/>
        <v>0</v>
      </c>
      <c r="CP205" s="12">
        <f t="shared" si="493"/>
        <v>0</v>
      </c>
      <c r="CQ205" s="12"/>
      <c r="CR205" s="12">
        <v>0</v>
      </c>
      <c r="CS205" s="12">
        <v>0</v>
      </c>
      <c r="CT205" s="12">
        <v>0</v>
      </c>
      <c r="CU205" s="12">
        <v>3240000</v>
      </c>
      <c r="CV205" s="12">
        <v>50832000</v>
      </c>
      <c r="CW205" s="12">
        <v>3240000</v>
      </c>
      <c r="CX205" s="12">
        <v>54072000</v>
      </c>
      <c r="CY205" s="12">
        <f>SUMIFS('[1]DATA THÔ IN'!$P$4:$P$12031,'[1]DATA THÔ IN'!$H$4:$H$12031,$A205,'[1]DATA THÔ IN'!$AC$4:$AC$12031,$E205,'[1]DATA THÔ IN'!$AH$4:$AH$12031,"Tiến độ 1")</f>
        <v>0</v>
      </c>
      <c r="CZ205" s="12">
        <f>SUMIFS('[1]DATA THÔ IN'!$P$4:$P$12031,'[1]DATA THÔ IN'!$H$4:$H$12031,$A205,'[1]DATA THÔ IN'!$AC$4:$AC$12031,$E205,'[1]DATA THÔ IN'!$AH$4:$AH$12031,"Tiến độ 2")</f>
        <v>30624000</v>
      </c>
      <c r="DA205" s="12">
        <f>SUMIFS('[1]TIẾN ĐỘ %'!$N$6:$N$1034,'[1]TIẾN ĐỘ %'!$G$6:$G$1034,A205,'[1]TIẾN ĐỘ %'!$F$6:$F$1034,$E205)</f>
        <v>30624000</v>
      </c>
      <c r="DB205" s="12">
        <f t="shared" si="555"/>
        <v>84696000</v>
      </c>
      <c r="DC205" s="12"/>
      <c r="DD205" s="12"/>
      <c r="DE205" s="12"/>
      <c r="DF205" s="12"/>
      <c r="DG205" s="12"/>
      <c r="DH205" s="12"/>
      <c r="DI205" s="12"/>
      <c r="DJ205" s="12"/>
      <c r="DK205" s="12"/>
      <c r="DL205" s="12">
        <f t="shared" si="548"/>
        <v>0</v>
      </c>
      <c r="DM205" s="12">
        <f t="shared" si="549"/>
        <v>84696000</v>
      </c>
      <c r="DN205" s="12"/>
      <c r="DO205" s="12"/>
      <c r="DP205" s="12"/>
      <c r="DQ205" s="12"/>
      <c r="DR205" s="12"/>
      <c r="DS205" s="12"/>
      <c r="DT205" s="12"/>
      <c r="DU205" s="12"/>
      <c r="DV205" s="12"/>
      <c r="DW205" s="12">
        <f t="shared" si="550"/>
        <v>0</v>
      </c>
      <c r="DX205" s="12"/>
      <c r="DY205" s="12"/>
      <c r="DZ205" s="12"/>
      <c r="EA205" s="12"/>
      <c r="EB205" s="12"/>
      <c r="EC205" s="12"/>
      <c r="ED205" s="12"/>
      <c r="EE205" s="12"/>
      <c r="EF205" s="12"/>
      <c r="EG205" s="12">
        <f t="shared" si="494"/>
        <v>0</v>
      </c>
      <c r="EH205" s="12">
        <f t="shared" si="495"/>
        <v>0</v>
      </c>
      <c r="EI205" s="12"/>
      <c r="EJ205" s="15">
        <f t="shared" si="522"/>
        <v>0</v>
      </c>
      <c r="EK205" s="15">
        <f t="shared" si="523"/>
        <v>0</v>
      </c>
      <c r="EL205" s="15">
        <f t="shared" si="524"/>
        <v>0</v>
      </c>
      <c r="EM205" s="16">
        <f t="shared" si="422"/>
        <v>6.4799999999999996E-2</v>
      </c>
      <c r="EN205" s="16">
        <f t="shared" si="423"/>
        <v>1.01664</v>
      </c>
      <c r="EO205" s="16">
        <f t="shared" si="424"/>
        <v>1.08144</v>
      </c>
      <c r="EP205" s="16">
        <f t="shared" si="556"/>
        <v>0</v>
      </c>
      <c r="EQ205" s="16">
        <f t="shared" si="557"/>
        <v>0.61248000000000002</v>
      </c>
      <c r="ER205" s="16">
        <f t="shared" si="558"/>
        <v>0.61248000000000002</v>
      </c>
      <c r="ES205" s="16">
        <f t="shared" si="559"/>
        <v>0.42348000000000002</v>
      </c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5">
        <f t="shared" si="551"/>
        <v>0</v>
      </c>
      <c r="FP205" s="15">
        <f t="shared" si="552"/>
        <v>0</v>
      </c>
      <c r="FQ205" s="15">
        <f t="shared" si="553"/>
        <v>0</v>
      </c>
      <c r="FR205" s="17">
        <f t="shared" si="525"/>
        <v>0</v>
      </c>
      <c r="FS205" s="17">
        <f t="shared" si="526"/>
        <v>0</v>
      </c>
      <c r="FT205" s="17">
        <f t="shared" si="527"/>
        <v>0</v>
      </c>
      <c r="FU205" s="18">
        <f t="shared" si="528"/>
        <v>0</v>
      </c>
      <c r="FV205" s="18">
        <f t="shared" si="529"/>
        <v>0</v>
      </c>
      <c r="FW205" s="18">
        <f t="shared" si="530"/>
        <v>0</v>
      </c>
      <c r="FX205" s="18">
        <f t="shared" si="531"/>
        <v>0</v>
      </c>
      <c r="FY205" s="18">
        <f t="shared" si="532"/>
        <v>0</v>
      </c>
      <c r="FZ205" s="19"/>
      <c r="GA205" s="36" t="s">
        <v>60</v>
      </c>
      <c r="GB205" s="36"/>
      <c r="GC205" s="37"/>
    </row>
    <row r="206" spans="1:185" hidden="1" x14ac:dyDescent="0.25">
      <c r="A206" s="8" t="s">
        <v>1280</v>
      </c>
      <c r="B206" s="8" t="s">
        <v>115</v>
      </c>
      <c r="C206" s="28" t="s">
        <v>116</v>
      </c>
      <c r="D206" s="28" t="s">
        <v>60</v>
      </c>
      <c r="E206" s="9" t="s">
        <v>102</v>
      </c>
      <c r="F206" s="28" t="s">
        <v>73</v>
      </c>
      <c r="G206" s="28" t="s">
        <v>51</v>
      </c>
      <c r="H206" s="11">
        <v>3.5000000000000003E-2</v>
      </c>
      <c r="I206" s="11"/>
      <c r="J206" s="11">
        <v>0.01</v>
      </c>
      <c r="K206" s="11">
        <v>0.01</v>
      </c>
      <c r="L206" s="11">
        <v>5.0000000000000001E-3</v>
      </c>
      <c r="M206" s="11">
        <v>5.0000000000000001E-3</v>
      </c>
      <c r="N206" s="11"/>
      <c r="O206" s="12">
        <f t="shared" si="533"/>
        <v>0</v>
      </c>
      <c r="P206" s="12">
        <f t="shared" si="560"/>
        <v>3130710.9</v>
      </c>
      <c r="Q206" s="12">
        <f t="shared" si="534"/>
        <v>0</v>
      </c>
      <c r="R206" s="12">
        <f t="shared" si="460"/>
        <v>7746151.5</v>
      </c>
      <c r="S206" s="12">
        <f t="shared" si="535"/>
        <v>0</v>
      </c>
      <c r="T206" s="12">
        <f t="shared" si="561"/>
        <v>6808480</v>
      </c>
      <c r="U206" s="12">
        <f t="shared" si="536"/>
        <v>2152838</v>
      </c>
      <c r="V206" s="12">
        <f t="shared" si="562"/>
        <v>8961318</v>
      </c>
      <c r="W206" s="12">
        <f t="shared" si="554"/>
        <v>7055420</v>
      </c>
      <c r="X206" s="12">
        <f t="shared" si="537"/>
        <v>0</v>
      </c>
      <c r="Y206" s="12">
        <f t="shared" si="563"/>
        <v>5693075.3999999994</v>
      </c>
      <c r="Z206" s="12">
        <f t="shared" si="564"/>
        <v>3266023.1999999997</v>
      </c>
      <c r="AA206" s="12">
        <f t="shared" si="565"/>
        <v>9632475.5999999996</v>
      </c>
      <c r="AB206" s="12">
        <f t="shared" si="466"/>
        <v>13169972.6</v>
      </c>
      <c r="AC206" s="12"/>
      <c r="AD206" s="12"/>
      <c r="AE206" s="12"/>
      <c r="AF206" s="12">
        <f t="shared" si="538"/>
        <v>0</v>
      </c>
      <c r="AG206" s="12">
        <f t="shared" si="539"/>
        <v>0</v>
      </c>
      <c r="AH206" s="12">
        <f t="shared" si="540"/>
        <v>0</v>
      </c>
      <c r="AI206" s="12"/>
      <c r="AJ206" s="12"/>
      <c r="AK206" s="12"/>
      <c r="AL206" s="12">
        <f t="shared" si="496"/>
        <v>0</v>
      </c>
      <c r="AM206" s="12">
        <f t="shared" si="497"/>
        <v>0</v>
      </c>
      <c r="AN206" s="12">
        <f t="shared" si="498"/>
        <v>0</v>
      </c>
      <c r="AO206" s="12"/>
      <c r="AP206" s="12"/>
      <c r="AQ206" s="12"/>
      <c r="AR206" s="12">
        <f t="shared" si="499"/>
        <v>0</v>
      </c>
      <c r="AS206" s="12">
        <f t="shared" si="500"/>
        <v>0</v>
      </c>
      <c r="AT206" s="12">
        <f t="shared" si="501"/>
        <v>0</v>
      </c>
      <c r="AU206" s="12">
        <f t="shared" si="502"/>
        <v>0</v>
      </c>
      <c r="AV206" s="12">
        <f t="shared" si="541"/>
        <v>0</v>
      </c>
      <c r="AW206" s="12"/>
      <c r="AX206" s="12">
        <f t="shared" si="503"/>
        <v>0</v>
      </c>
      <c r="AY206" s="12">
        <f t="shared" si="504"/>
        <v>0</v>
      </c>
      <c r="AZ206" s="12">
        <f t="shared" si="505"/>
        <v>0</v>
      </c>
      <c r="BA206" s="12"/>
      <c r="BB206" s="12">
        <f t="shared" si="506"/>
        <v>0</v>
      </c>
      <c r="BC206" s="12">
        <f t="shared" si="507"/>
        <v>0</v>
      </c>
      <c r="BD206" s="12">
        <f t="shared" si="508"/>
        <v>0</v>
      </c>
      <c r="BE206" s="12"/>
      <c r="BF206" s="12">
        <f t="shared" si="509"/>
        <v>0</v>
      </c>
      <c r="BG206" s="12">
        <f t="shared" si="542"/>
        <v>0</v>
      </c>
      <c r="BH206" s="12">
        <f t="shared" si="510"/>
        <v>0</v>
      </c>
      <c r="BI206" s="12">
        <f t="shared" si="511"/>
        <v>0</v>
      </c>
      <c r="BJ206" s="12"/>
      <c r="BK206" s="12">
        <f t="shared" si="512"/>
        <v>0</v>
      </c>
      <c r="BL206" s="12">
        <f t="shared" si="543"/>
        <v>0</v>
      </c>
      <c r="BM206" s="12">
        <f t="shared" si="513"/>
        <v>0</v>
      </c>
      <c r="BN206" s="12"/>
      <c r="BO206" s="12">
        <f t="shared" si="514"/>
        <v>0</v>
      </c>
      <c r="BP206" s="12">
        <f t="shared" si="515"/>
        <v>0</v>
      </c>
      <c r="BQ206" s="12">
        <f t="shared" si="516"/>
        <v>0</v>
      </c>
      <c r="BR206" s="12"/>
      <c r="BS206" s="12">
        <f t="shared" si="517"/>
        <v>0</v>
      </c>
      <c r="BT206" s="12">
        <f t="shared" si="518"/>
        <v>0</v>
      </c>
      <c r="BU206" s="12">
        <f t="shared" si="519"/>
        <v>0</v>
      </c>
      <c r="BV206" s="12">
        <f t="shared" si="520"/>
        <v>0</v>
      </c>
      <c r="BW206" s="12">
        <f t="shared" si="521"/>
        <v>0</v>
      </c>
      <c r="BX206" s="12"/>
      <c r="BY206" s="12">
        <v>800000000</v>
      </c>
      <c r="BZ206" s="12">
        <v>700000000</v>
      </c>
      <c r="CA206" s="12">
        <f>SUMIFS('[1]TIẾN ĐỘ %'!$M$6:$M$1034,'[1]TIẾN ĐỘ %'!$G$6:$G$1034,$A206,'[1]TIẾN ĐỘ %'!$F$6:$F$1034,$E206)</f>
        <v>800000000</v>
      </c>
      <c r="CB206" s="12">
        <f t="shared" si="544"/>
        <v>2300000000</v>
      </c>
      <c r="CC206" s="12"/>
      <c r="CD206" s="12"/>
      <c r="CE206" s="12"/>
      <c r="CF206" s="12">
        <f t="shared" si="545"/>
        <v>0</v>
      </c>
      <c r="CG206" s="12">
        <f t="shared" si="546"/>
        <v>2300000000</v>
      </c>
      <c r="CH206" s="12"/>
      <c r="CI206" s="12"/>
      <c r="CJ206" s="12"/>
      <c r="CK206" s="12">
        <f t="shared" si="547"/>
        <v>0</v>
      </c>
      <c r="CL206" s="12"/>
      <c r="CM206" s="12"/>
      <c r="CN206" s="12"/>
      <c r="CO206" s="12">
        <f t="shared" si="492"/>
        <v>0</v>
      </c>
      <c r="CP206" s="12">
        <f t="shared" si="493"/>
        <v>0</v>
      </c>
      <c r="CQ206" s="12"/>
      <c r="CR206" s="12">
        <v>324426000</v>
      </c>
      <c r="CS206" s="12">
        <v>0</v>
      </c>
      <c r="CT206" s="12">
        <v>802710000</v>
      </c>
      <c r="CU206" s="12">
        <v>705542000</v>
      </c>
      <c r="CV206" s="12">
        <v>223092000</v>
      </c>
      <c r="CW206" s="12">
        <v>705542000</v>
      </c>
      <c r="CX206" s="12">
        <v>928634000</v>
      </c>
      <c r="CY206" s="12">
        <f>SUMIFS('[1]DATA THÔ IN'!$P$4:$P$12031,'[1]DATA THÔ IN'!$H$4:$H$12031,$A206,'[1]DATA THÔ IN'!$AC$4:$AC$12031,$E206,'[1]DATA THÔ IN'!$AH$4:$AH$12031,"Tiến độ 1")</f>
        <v>589956000</v>
      </c>
      <c r="CZ206" s="12">
        <f>SUMIFS('[1]DATA THÔ IN'!$P$4:$P$12031,'[1]DATA THÔ IN'!$H$4:$H$12031,$A206,'[1]DATA THÔ IN'!$AC$4:$AC$12031,$E206,'[1]DATA THÔ IN'!$AH$4:$AH$12031,"Tiến độ 2")</f>
        <v>338448000</v>
      </c>
      <c r="DA206" s="12">
        <f>SUMIFS('[1]TIẾN ĐỘ %'!$N$6:$N$1034,'[1]TIẾN ĐỘ %'!$G$6:$G$1034,A206,'[1]TIẾN ĐỘ %'!$F$6:$F$1034,$E206)</f>
        <v>998184000</v>
      </c>
      <c r="DB206" s="12">
        <f t="shared" si="555"/>
        <v>2729528000</v>
      </c>
      <c r="DC206" s="12"/>
      <c r="DD206" s="12"/>
      <c r="DE206" s="12"/>
      <c r="DF206" s="12"/>
      <c r="DG206" s="12"/>
      <c r="DH206" s="12"/>
      <c r="DI206" s="12"/>
      <c r="DJ206" s="12"/>
      <c r="DK206" s="12"/>
      <c r="DL206" s="12">
        <f t="shared" si="548"/>
        <v>0</v>
      </c>
      <c r="DM206" s="12">
        <f t="shared" si="549"/>
        <v>2729528000</v>
      </c>
      <c r="DN206" s="12"/>
      <c r="DO206" s="12"/>
      <c r="DP206" s="12"/>
      <c r="DQ206" s="12"/>
      <c r="DR206" s="12"/>
      <c r="DS206" s="12"/>
      <c r="DT206" s="12"/>
      <c r="DU206" s="12"/>
      <c r="DV206" s="12"/>
      <c r="DW206" s="12">
        <f t="shared" si="550"/>
        <v>0</v>
      </c>
      <c r="DX206" s="12"/>
      <c r="DY206" s="12"/>
      <c r="DZ206" s="12"/>
      <c r="EA206" s="12"/>
      <c r="EB206" s="12"/>
      <c r="EC206" s="12"/>
      <c r="ED206" s="12"/>
      <c r="EE206" s="12"/>
      <c r="EF206" s="12"/>
      <c r="EG206" s="12">
        <f t="shared" si="494"/>
        <v>0</v>
      </c>
      <c r="EH206" s="12">
        <f t="shared" si="495"/>
        <v>0</v>
      </c>
      <c r="EI206" s="12"/>
      <c r="EJ206" s="15">
        <f t="shared" si="522"/>
        <v>0.40553250000000002</v>
      </c>
      <c r="EK206" s="15">
        <f t="shared" si="523"/>
        <v>0</v>
      </c>
      <c r="EL206" s="15">
        <f t="shared" si="524"/>
        <v>1.0033875000000001</v>
      </c>
      <c r="EM206" s="16">
        <f t="shared" ref="EM206:EM268" si="566">IFERROR(CU206/BZ206,0)</f>
        <v>1.007917142857143</v>
      </c>
      <c r="EN206" s="16">
        <f t="shared" ref="EN206:EN268" si="567">IFERROR(CV206/BZ206,0)</f>
        <v>0.31870285714285712</v>
      </c>
      <c r="EO206" s="16">
        <f t="shared" ref="EO206:EO268" si="568">IFERROR(CX206/BZ206,0)</f>
        <v>1.3266199999999999</v>
      </c>
      <c r="EP206" s="16">
        <f t="shared" si="556"/>
        <v>0.73744500000000002</v>
      </c>
      <c r="EQ206" s="16">
        <f t="shared" si="557"/>
        <v>0.42305999999999999</v>
      </c>
      <c r="ER206" s="16">
        <f t="shared" si="558"/>
        <v>1.24773</v>
      </c>
      <c r="ES206" s="16">
        <f t="shared" si="559"/>
        <v>1.1867513043478262</v>
      </c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5">
        <f t="shared" si="551"/>
        <v>0</v>
      </c>
      <c r="FP206" s="15">
        <f t="shared" si="552"/>
        <v>0</v>
      </c>
      <c r="FQ206" s="15">
        <f t="shared" si="553"/>
        <v>0</v>
      </c>
      <c r="FR206" s="17">
        <f t="shared" si="525"/>
        <v>0</v>
      </c>
      <c r="FS206" s="17">
        <f t="shared" si="526"/>
        <v>0</v>
      </c>
      <c r="FT206" s="17">
        <f t="shared" si="527"/>
        <v>0</v>
      </c>
      <c r="FU206" s="18">
        <f t="shared" si="528"/>
        <v>0</v>
      </c>
      <c r="FV206" s="18">
        <f t="shared" si="529"/>
        <v>0</v>
      </c>
      <c r="FW206" s="18">
        <f t="shared" si="530"/>
        <v>0</v>
      </c>
      <c r="FX206" s="18">
        <f t="shared" si="531"/>
        <v>0</v>
      </c>
      <c r="FY206" s="18">
        <f t="shared" si="532"/>
        <v>0</v>
      </c>
      <c r="FZ206" s="19"/>
      <c r="GA206" s="36" t="str">
        <f>D206</f>
        <v>Nguyễn Đức Tài</v>
      </c>
      <c r="GB206" s="36"/>
      <c r="GC206" s="37"/>
    </row>
    <row r="207" spans="1:185" hidden="1" x14ac:dyDescent="0.25">
      <c r="A207" s="8" t="s">
        <v>1281</v>
      </c>
      <c r="B207" s="8" t="s">
        <v>117</v>
      </c>
      <c r="C207" s="28" t="s">
        <v>118</v>
      </c>
      <c r="D207" s="28" t="s">
        <v>49</v>
      </c>
      <c r="E207" s="9" t="s">
        <v>102</v>
      </c>
      <c r="F207" s="28" t="s">
        <v>64</v>
      </c>
      <c r="G207" s="28" t="s">
        <v>51</v>
      </c>
      <c r="H207" s="11">
        <v>3.5000000000000003E-2</v>
      </c>
      <c r="I207" s="11"/>
      <c r="J207" s="11">
        <v>0.01</v>
      </c>
      <c r="K207" s="11">
        <v>0.01</v>
      </c>
      <c r="L207" s="11">
        <v>5.0000000000000001E-3</v>
      </c>
      <c r="M207" s="11">
        <v>5.0000000000000001E-3</v>
      </c>
      <c r="N207" s="11"/>
      <c r="O207" s="12">
        <f t="shared" si="533"/>
        <v>0</v>
      </c>
      <c r="P207" s="12">
        <f t="shared" si="560"/>
        <v>0</v>
      </c>
      <c r="Q207" s="12">
        <f t="shared" si="534"/>
        <v>0</v>
      </c>
      <c r="R207" s="12">
        <f t="shared" si="460"/>
        <v>0</v>
      </c>
      <c r="S207" s="12">
        <f t="shared" si="535"/>
        <v>0</v>
      </c>
      <c r="T207" s="12">
        <f t="shared" si="561"/>
        <v>0</v>
      </c>
      <c r="U207" s="12">
        <f t="shared" si="536"/>
        <v>0</v>
      </c>
      <c r="V207" s="12">
        <f t="shared" si="562"/>
        <v>0</v>
      </c>
      <c r="W207" s="12">
        <f t="shared" si="554"/>
        <v>0</v>
      </c>
      <c r="X207" s="12">
        <f t="shared" si="537"/>
        <v>0</v>
      </c>
      <c r="Y207" s="12">
        <f t="shared" si="563"/>
        <v>0</v>
      </c>
      <c r="Z207" s="12">
        <f t="shared" si="564"/>
        <v>0</v>
      </c>
      <c r="AA207" s="12">
        <f t="shared" si="565"/>
        <v>1566310.8</v>
      </c>
      <c r="AB207" s="12">
        <f t="shared" si="466"/>
        <v>0</v>
      </c>
      <c r="AC207" s="12"/>
      <c r="AD207" s="12"/>
      <c r="AE207" s="12"/>
      <c r="AF207" s="12">
        <f t="shared" si="538"/>
        <v>0</v>
      </c>
      <c r="AG207" s="12">
        <f t="shared" si="539"/>
        <v>0</v>
      </c>
      <c r="AH207" s="12">
        <f t="shared" si="540"/>
        <v>0</v>
      </c>
      <c r="AI207" s="12"/>
      <c r="AJ207" s="12"/>
      <c r="AK207" s="12"/>
      <c r="AL207" s="12">
        <f t="shared" si="496"/>
        <v>0</v>
      </c>
      <c r="AM207" s="12">
        <f t="shared" si="497"/>
        <v>0</v>
      </c>
      <c r="AN207" s="12">
        <f t="shared" si="498"/>
        <v>0</v>
      </c>
      <c r="AO207" s="12"/>
      <c r="AP207" s="12"/>
      <c r="AQ207" s="12"/>
      <c r="AR207" s="12">
        <f t="shared" si="499"/>
        <v>0</v>
      </c>
      <c r="AS207" s="12">
        <f t="shared" si="500"/>
        <v>0</v>
      </c>
      <c r="AT207" s="12">
        <f t="shared" si="501"/>
        <v>0</v>
      </c>
      <c r="AU207" s="12">
        <f t="shared" si="502"/>
        <v>0</v>
      </c>
      <c r="AV207" s="12">
        <f t="shared" si="541"/>
        <v>0</v>
      </c>
      <c r="AW207" s="12"/>
      <c r="AX207" s="12">
        <f t="shared" si="503"/>
        <v>0</v>
      </c>
      <c r="AY207" s="12">
        <f t="shared" si="504"/>
        <v>0</v>
      </c>
      <c r="AZ207" s="12">
        <f t="shared" si="505"/>
        <v>0</v>
      </c>
      <c r="BA207" s="12"/>
      <c r="BB207" s="12">
        <f t="shared" si="506"/>
        <v>0</v>
      </c>
      <c r="BC207" s="12">
        <f t="shared" si="507"/>
        <v>0</v>
      </c>
      <c r="BD207" s="12">
        <f t="shared" si="508"/>
        <v>0</v>
      </c>
      <c r="BE207" s="12"/>
      <c r="BF207" s="12">
        <f t="shared" si="509"/>
        <v>0</v>
      </c>
      <c r="BG207" s="12">
        <f t="shared" si="542"/>
        <v>0</v>
      </c>
      <c r="BH207" s="12">
        <f t="shared" si="510"/>
        <v>0</v>
      </c>
      <c r="BI207" s="12">
        <f t="shared" si="511"/>
        <v>0</v>
      </c>
      <c r="BJ207" s="12"/>
      <c r="BK207" s="12">
        <f t="shared" si="512"/>
        <v>0</v>
      </c>
      <c r="BL207" s="12">
        <f t="shared" si="543"/>
        <v>0</v>
      </c>
      <c r="BM207" s="12">
        <f t="shared" si="513"/>
        <v>0</v>
      </c>
      <c r="BN207" s="12"/>
      <c r="BO207" s="12">
        <f t="shared" si="514"/>
        <v>0</v>
      </c>
      <c r="BP207" s="12">
        <f t="shared" si="515"/>
        <v>0</v>
      </c>
      <c r="BQ207" s="12">
        <f t="shared" si="516"/>
        <v>0</v>
      </c>
      <c r="BR207" s="12"/>
      <c r="BS207" s="12">
        <f t="shared" si="517"/>
        <v>0</v>
      </c>
      <c r="BT207" s="12">
        <f t="shared" si="518"/>
        <v>0</v>
      </c>
      <c r="BU207" s="12">
        <f t="shared" si="519"/>
        <v>0</v>
      </c>
      <c r="BV207" s="12">
        <f t="shared" si="520"/>
        <v>0</v>
      </c>
      <c r="BW207" s="12">
        <f t="shared" si="521"/>
        <v>0</v>
      </c>
      <c r="BX207" s="12"/>
      <c r="BY207" s="12">
        <v>180000000</v>
      </c>
      <c r="BZ207" s="12">
        <v>125000000</v>
      </c>
      <c r="CA207" s="12">
        <f>SUMIFS('[1]TIẾN ĐỘ %'!$M$6:$M$1034,'[1]TIẾN ĐỘ %'!$G$6:$G$1034,$A207,'[1]TIẾN ĐỘ %'!$F$6:$F$1034,$E207)</f>
        <v>150000000</v>
      </c>
      <c r="CB207" s="12">
        <f t="shared" si="544"/>
        <v>455000000</v>
      </c>
      <c r="CC207" s="12"/>
      <c r="CD207" s="12"/>
      <c r="CE207" s="12"/>
      <c r="CF207" s="12"/>
      <c r="CG207" s="12"/>
      <c r="CH207" s="12"/>
      <c r="CI207" s="12"/>
      <c r="CJ207" s="12"/>
      <c r="CK207" s="12">
        <f t="shared" si="547"/>
        <v>0</v>
      </c>
      <c r="CL207" s="12"/>
      <c r="CM207" s="12"/>
      <c r="CN207" s="12"/>
      <c r="CO207" s="12">
        <f t="shared" si="492"/>
        <v>0</v>
      </c>
      <c r="CP207" s="12">
        <f t="shared" si="493"/>
        <v>0</v>
      </c>
      <c r="CQ207" s="12"/>
      <c r="CR207" s="12">
        <v>0</v>
      </c>
      <c r="CS207" s="12">
        <v>0</v>
      </c>
      <c r="CT207" s="12">
        <v>20016000</v>
      </c>
      <c r="CU207" s="12">
        <v>12960000</v>
      </c>
      <c r="CV207" s="12">
        <v>16560000</v>
      </c>
      <c r="CW207" s="12">
        <v>0</v>
      </c>
      <c r="CX207" s="12">
        <v>103092000</v>
      </c>
      <c r="CY207" s="12">
        <f>SUMIFS('[1]DATA THÔ IN'!$P$4:$P$12031,'[1]DATA THÔ IN'!$H$4:$H$12031,$A207,'[1]DATA THÔ IN'!$AC$4:$AC$12031,$E207,'[1]DATA THÔ IN'!$AH$4:$AH$12031,"Tiến độ 1")</f>
        <v>53616000</v>
      </c>
      <c r="CZ207" s="12">
        <f>SUMIFS('[1]DATA THÔ IN'!$P$4:$P$12031,'[1]DATA THÔ IN'!$H$4:$H$12031,$A207,'[1]DATA THÔ IN'!$AC$4:$AC$12031,$E207,'[1]DATA THÔ IN'!$AH$4:$AH$12031,"Tiến độ 2")</f>
        <v>0</v>
      </c>
      <c r="DA207" s="12">
        <f>SUMIFS('[1]TIẾN ĐỘ %'!$N$6:$N$1034,'[1]TIẾN ĐỘ %'!$G$6:$G$1034,A207,'[1]TIẾN ĐỘ %'!$F$6:$F$1034,$E207)</f>
        <v>162312000</v>
      </c>
      <c r="DB207" s="12">
        <f t="shared" si="555"/>
        <v>285420000</v>
      </c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>
        <f t="shared" si="550"/>
        <v>0</v>
      </c>
      <c r="DX207" s="12"/>
      <c r="DY207" s="12"/>
      <c r="DZ207" s="12"/>
      <c r="EA207" s="12"/>
      <c r="EB207" s="12"/>
      <c r="EC207" s="12"/>
      <c r="ED207" s="12"/>
      <c r="EE207" s="12"/>
      <c r="EF207" s="12"/>
      <c r="EG207" s="12">
        <f t="shared" si="494"/>
        <v>0</v>
      </c>
      <c r="EH207" s="12">
        <f t="shared" si="495"/>
        <v>0</v>
      </c>
      <c r="EI207" s="12"/>
      <c r="EJ207" s="15">
        <f t="shared" si="522"/>
        <v>0</v>
      </c>
      <c r="EK207" s="15">
        <f t="shared" si="523"/>
        <v>0</v>
      </c>
      <c r="EL207" s="15">
        <f t="shared" si="524"/>
        <v>0.11119999999999999</v>
      </c>
      <c r="EM207" s="16">
        <f t="shared" si="566"/>
        <v>0.10367999999999999</v>
      </c>
      <c r="EN207" s="16">
        <f t="shared" si="567"/>
        <v>0.13247999999999999</v>
      </c>
      <c r="EO207" s="16">
        <f t="shared" si="568"/>
        <v>0.82473600000000002</v>
      </c>
      <c r="EP207" s="16">
        <f t="shared" si="556"/>
        <v>0.35743999999999998</v>
      </c>
      <c r="EQ207" s="16">
        <f t="shared" si="557"/>
        <v>0</v>
      </c>
      <c r="ER207" s="16">
        <f t="shared" si="558"/>
        <v>1.0820799999999999</v>
      </c>
      <c r="ES207" s="16">
        <f t="shared" si="559"/>
        <v>0.62729670329670328</v>
      </c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5">
        <f t="shared" si="551"/>
        <v>0</v>
      </c>
      <c r="FP207" s="15">
        <f t="shared" si="552"/>
        <v>0</v>
      </c>
      <c r="FQ207" s="15">
        <f t="shared" si="553"/>
        <v>0</v>
      </c>
      <c r="FR207" s="17">
        <f t="shared" si="525"/>
        <v>0</v>
      </c>
      <c r="FS207" s="17">
        <f t="shared" si="526"/>
        <v>0</v>
      </c>
      <c r="FT207" s="17">
        <f t="shared" si="527"/>
        <v>0</v>
      </c>
      <c r="FU207" s="18">
        <f t="shared" si="528"/>
        <v>0</v>
      </c>
      <c r="FV207" s="18">
        <f t="shared" si="529"/>
        <v>0</v>
      </c>
      <c r="FW207" s="18">
        <f t="shared" si="530"/>
        <v>0</v>
      </c>
      <c r="FX207" s="18">
        <f t="shared" si="531"/>
        <v>0</v>
      </c>
      <c r="FY207" s="18">
        <f t="shared" si="532"/>
        <v>0</v>
      </c>
      <c r="FZ207" s="19"/>
      <c r="GA207" s="36" t="s">
        <v>49</v>
      </c>
      <c r="GB207" s="36"/>
      <c r="GC207" s="37"/>
    </row>
    <row r="208" spans="1:185" hidden="1" x14ac:dyDescent="0.25">
      <c r="A208" s="8" t="s">
        <v>1282</v>
      </c>
      <c r="B208" s="8" t="s">
        <v>121</v>
      </c>
      <c r="C208" s="9" t="s">
        <v>122</v>
      </c>
      <c r="D208" s="9" t="s">
        <v>60</v>
      </c>
      <c r="E208" s="9" t="s">
        <v>102</v>
      </c>
      <c r="F208" s="9" t="s">
        <v>61</v>
      </c>
      <c r="G208" s="9" t="s">
        <v>51</v>
      </c>
      <c r="H208" s="11">
        <v>3.5000000000000003E-2</v>
      </c>
      <c r="I208" s="11"/>
      <c r="J208" s="11">
        <v>0.01</v>
      </c>
      <c r="K208" s="11">
        <v>0.01</v>
      </c>
      <c r="L208" s="11">
        <v>5.0000000000000001E-3</v>
      </c>
      <c r="M208" s="11">
        <v>5.0000000000000001E-3</v>
      </c>
      <c r="N208" s="11"/>
      <c r="O208" s="12">
        <f t="shared" si="533"/>
        <v>0</v>
      </c>
      <c r="P208" s="12">
        <f t="shared" si="560"/>
        <v>625551.6</v>
      </c>
      <c r="Q208" s="12">
        <f t="shared" si="534"/>
        <v>357243</v>
      </c>
      <c r="R208" s="12">
        <f t="shared" si="460"/>
        <v>982794.6</v>
      </c>
      <c r="S208" s="12">
        <f t="shared" si="535"/>
        <v>0</v>
      </c>
      <c r="T208" s="12">
        <f t="shared" si="561"/>
        <v>976020</v>
      </c>
      <c r="U208" s="12">
        <f t="shared" si="536"/>
        <v>190491</v>
      </c>
      <c r="V208" s="12">
        <f t="shared" si="562"/>
        <v>1166511</v>
      </c>
      <c r="W208" s="12">
        <f t="shared" si="554"/>
        <v>1011420</v>
      </c>
      <c r="X208" s="12">
        <f t="shared" si="537"/>
        <v>0</v>
      </c>
      <c r="Y208" s="12">
        <f t="shared" si="563"/>
        <v>956334.29999999993</v>
      </c>
      <c r="Z208" s="12">
        <f t="shared" si="564"/>
        <v>220830.6</v>
      </c>
      <c r="AA208" s="12">
        <f t="shared" si="565"/>
        <v>1177164.8999999999</v>
      </c>
      <c r="AB208" s="12">
        <f t="shared" si="466"/>
        <v>1663235.4</v>
      </c>
      <c r="AC208" s="12"/>
      <c r="AD208" s="12"/>
      <c r="AE208" s="12"/>
      <c r="AF208" s="12">
        <f t="shared" si="538"/>
        <v>0</v>
      </c>
      <c r="AG208" s="12">
        <f t="shared" si="539"/>
        <v>0</v>
      </c>
      <c r="AH208" s="12">
        <f t="shared" si="540"/>
        <v>0</v>
      </c>
      <c r="AI208" s="12"/>
      <c r="AJ208" s="12"/>
      <c r="AK208" s="12"/>
      <c r="AL208" s="12">
        <f t="shared" si="496"/>
        <v>0</v>
      </c>
      <c r="AM208" s="12">
        <f t="shared" si="497"/>
        <v>0</v>
      </c>
      <c r="AN208" s="12">
        <f t="shared" si="498"/>
        <v>0</v>
      </c>
      <c r="AO208" s="12"/>
      <c r="AP208" s="12"/>
      <c r="AQ208" s="12"/>
      <c r="AR208" s="12">
        <f t="shared" si="499"/>
        <v>0</v>
      </c>
      <c r="AS208" s="12">
        <f t="shared" si="500"/>
        <v>0</v>
      </c>
      <c r="AT208" s="12">
        <f t="shared" si="501"/>
        <v>0</v>
      </c>
      <c r="AU208" s="12">
        <f t="shared" si="502"/>
        <v>0</v>
      </c>
      <c r="AV208" s="12">
        <f t="shared" si="541"/>
        <v>1663235.4</v>
      </c>
      <c r="AW208" s="12"/>
      <c r="AX208" s="12">
        <f t="shared" si="503"/>
        <v>0</v>
      </c>
      <c r="AY208" s="12">
        <f t="shared" si="504"/>
        <v>0</v>
      </c>
      <c r="AZ208" s="12">
        <f t="shared" si="505"/>
        <v>0</v>
      </c>
      <c r="BA208" s="12"/>
      <c r="BB208" s="12">
        <f t="shared" si="506"/>
        <v>0</v>
      </c>
      <c r="BC208" s="12">
        <f t="shared" si="507"/>
        <v>0</v>
      </c>
      <c r="BD208" s="12">
        <f t="shared" si="508"/>
        <v>0</v>
      </c>
      <c r="BE208" s="12"/>
      <c r="BF208" s="12">
        <f t="shared" si="509"/>
        <v>0</v>
      </c>
      <c r="BG208" s="12">
        <f t="shared" si="542"/>
        <v>0</v>
      </c>
      <c r="BH208" s="12">
        <f t="shared" si="510"/>
        <v>0</v>
      </c>
      <c r="BI208" s="12">
        <f t="shared" si="511"/>
        <v>0</v>
      </c>
      <c r="BJ208" s="12"/>
      <c r="BK208" s="12">
        <f t="shared" si="512"/>
        <v>0</v>
      </c>
      <c r="BL208" s="12">
        <f t="shared" si="543"/>
        <v>0</v>
      </c>
      <c r="BM208" s="12">
        <f t="shared" si="513"/>
        <v>0</v>
      </c>
      <c r="BN208" s="12"/>
      <c r="BO208" s="12">
        <f t="shared" si="514"/>
        <v>0</v>
      </c>
      <c r="BP208" s="12">
        <f t="shared" si="515"/>
        <v>0</v>
      </c>
      <c r="BQ208" s="12">
        <f t="shared" si="516"/>
        <v>0</v>
      </c>
      <c r="BR208" s="12"/>
      <c r="BS208" s="12">
        <f t="shared" si="517"/>
        <v>0</v>
      </c>
      <c r="BT208" s="12">
        <f t="shared" si="518"/>
        <v>0</v>
      </c>
      <c r="BU208" s="12">
        <f t="shared" si="519"/>
        <v>0</v>
      </c>
      <c r="BV208" s="12">
        <f t="shared" si="520"/>
        <v>0</v>
      </c>
      <c r="BW208" s="12">
        <f t="shared" si="521"/>
        <v>0</v>
      </c>
      <c r="BX208" s="12"/>
      <c r="BY208" s="12">
        <v>100000000</v>
      </c>
      <c r="BZ208" s="12">
        <v>100000000</v>
      </c>
      <c r="CA208" s="12">
        <f>SUMIFS('[1]TIẾN ĐỘ %'!$M$6:$M$1034,'[1]TIẾN ĐỘ %'!$G$6:$G$1034,$A208,'[1]TIẾN ĐỘ %'!$F$6:$F$1034,$E208)</f>
        <v>100000000</v>
      </c>
      <c r="CB208" s="12">
        <f t="shared" si="544"/>
        <v>300000000</v>
      </c>
      <c r="CC208" s="12"/>
      <c r="CD208" s="12"/>
      <c r="CE208" s="12"/>
      <c r="CF208" s="12">
        <f t="shared" ref="CF208:CF218" si="569">+SUM(CC208:CE208)</f>
        <v>0</v>
      </c>
      <c r="CG208" s="12">
        <f t="shared" ref="CG208:CG218" si="570">+CF208+CB208</f>
        <v>300000000</v>
      </c>
      <c r="CH208" s="12"/>
      <c r="CI208" s="12"/>
      <c r="CJ208" s="12"/>
      <c r="CK208" s="12">
        <f t="shared" si="547"/>
        <v>0</v>
      </c>
      <c r="CL208" s="12"/>
      <c r="CM208" s="12"/>
      <c r="CN208" s="12"/>
      <c r="CO208" s="12">
        <f t="shared" si="492"/>
        <v>0</v>
      </c>
      <c r="CP208" s="12">
        <f t="shared" si="493"/>
        <v>0</v>
      </c>
      <c r="CQ208" s="12"/>
      <c r="CR208" s="12">
        <v>64824000</v>
      </c>
      <c r="CS208" s="12">
        <v>37020000</v>
      </c>
      <c r="CT208" s="12">
        <v>101844000</v>
      </c>
      <c r="CU208" s="12">
        <v>101142000</v>
      </c>
      <c r="CV208" s="12">
        <v>19740000</v>
      </c>
      <c r="CW208" s="12">
        <v>101142000</v>
      </c>
      <c r="CX208" s="12">
        <v>120882000</v>
      </c>
      <c r="CY208" s="12">
        <f>SUMIFS('[1]DATA THÔ IN'!$P$4:$P$12031,'[1]DATA THÔ IN'!$H$4:$H$12031,$A208,'[1]DATA THÔ IN'!$AC$4:$AC$12031,$E208,'[1]DATA THÔ IN'!$AH$4:$AH$12031,"Tiến độ 1")</f>
        <v>99102000</v>
      </c>
      <c r="CZ208" s="12">
        <f>SUMIFS('[1]DATA THÔ IN'!$P$4:$P$12031,'[1]DATA THÔ IN'!$H$4:$H$12031,$A208,'[1]DATA THÔ IN'!$AC$4:$AC$12031,$E208,'[1]DATA THÔ IN'!$AH$4:$AH$12031,"Tiến độ 2")</f>
        <v>22884000</v>
      </c>
      <c r="DA208" s="12">
        <f>SUMIFS('[1]TIẾN ĐỘ %'!$N$6:$N$1034,'[1]TIẾN ĐỘ %'!$G$6:$G$1034,A208,'[1]TIẾN ĐỘ %'!$F$6:$F$1034,$E208)</f>
        <v>121986000</v>
      </c>
      <c r="DB208" s="12">
        <f t="shared" si="555"/>
        <v>344712000</v>
      </c>
      <c r="DC208" s="12"/>
      <c r="DD208" s="12"/>
      <c r="DE208" s="12"/>
      <c r="DF208" s="12"/>
      <c r="DG208" s="12"/>
      <c r="DH208" s="12"/>
      <c r="DI208" s="12"/>
      <c r="DJ208" s="12"/>
      <c r="DK208" s="12"/>
      <c r="DL208" s="12">
        <f t="shared" ref="DL208:DL218" si="571">+DK208+DH208+DE208</f>
        <v>0</v>
      </c>
      <c r="DM208" s="12">
        <f t="shared" ref="DM208:DM218" si="572">+DL208+DB208</f>
        <v>344712000</v>
      </c>
      <c r="DN208" s="12"/>
      <c r="DO208" s="12"/>
      <c r="DP208" s="12"/>
      <c r="DQ208" s="12"/>
      <c r="DR208" s="12"/>
      <c r="DS208" s="12"/>
      <c r="DT208" s="12"/>
      <c r="DU208" s="12"/>
      <c r="DV208" s="12"/>
      <c r="DW208" s="12">
        <f t="shared" si="550"/>
        <v>0</v>
      </c>
      <c r="DX208" s="12"/>
      <c r="DY208" s="12"/>
      <c r="DZ208" s="12"/>
      <c r="EA208" s="12"/>
      <c r="EB208" s="12"/>
      <c r="EC208" s="12"/>
      <c r="ED208" s="12"/>
      <c r="EE208" s="12"/>
      <c r="EF208" s="12"/>
      <c r="EG208" s="12">
        <f t="shared" si="494"/>
        <v>0</v>
      </c>
      <c r="EH208" s="12">
        <f t="shared" si="495"/>
        <v>0</v>
      </c>
      <c r="EI208" s="12"/>
      <c r="EJ208" s="15">
        <f t="shared" si="522"/>
        <v>0.64824000000000004</v>
      </c>
      <c r="EK208" s="15">
        <f t="shared" si="523"/>
        <v>0.37019999999999997</v>
      </c>
      <c r="EL208" s="15">
        <f t="shared" si="524"/>
        <v>1.01844</v>
      </c>
      <c r="EM208" s="16">
        <f t="shared" si="566"/>
        <v>1.01142</v>
      </c>
      <c r="EN208" s="16">
        <f t="shared" si="567"/>
        <v>0.19739999999999999</v>
      </c>
      <c r="EO208" s="16">
        <f t="shared" si="568"/>
        <v>1.20882</v>
      </c>
      <c r="EP208" s="16">
        <f t="shared" si="556"/>
        <v>0.99102000000000001</v>
      </c>
      <c r="EQ208" s="16">
        <f t="shared" si="557"/>
        <v>0.22883999999999999</v>
      </c>
      <c r="ER208" s="16">
        <f t="shared" si="558"/>
        <v>1.2198599999999999</v>
      </c>
      <c r="ES208" s="16">
        <f t="shared" si="559"/>
        <v>1.1490400000000001</v>
      </c>
      <c r="ET208" s="15">
        <f t="shared" ref="ET208:ET220" si="573">IFERROR((DC208/CC208),0)</f>
        <v>0</v>
      </c>
      <c r="EU208" s="15">
        <f t="shared" ref="EU208:EU220" si="574">IFERROR(DD208/CC208,0)</f>
        <v>0</v>
      </c>
      <c r="EV208" s="15">
        <f t="shared" ref="EV208:EV220" si="575">IFERROR(DE208/CC208,0)</f>
        <v>0</v>
      </c>
      <c r="EW208" s="15">
        <f t="shared" ref="EW208:EW220" si="576">IFERROR(DF208/CD208,0)</f>
        <v>0</v>
      </c>
      <c r="EX208" s="15">
        <f t="shared" ref="EX208:EX220" si="577">IFERROR(DG208/CD208,0)</f>
        <v>0</v>
      </c>
      <c r="EY208" s="15">
        <f t="shared" ref="EY208:EY220" si="578">IFERROR(DH208/CD208,0)</f>
        <v>0</v>
      </c>
      <c r="EZ208" s="15">
        <f t="shared" ref="EZ208:EZ220" si="579">IFERROR(DI208/$CD208,0)</f>
        <v>0</v>
      </c>
      <c r="FA208" s="15">
        <f t="shared" ref="FA208:FA220" si="580">IFERROR(DJ208/$CD208,0)</f>
        <v>0</v>
      </c>
      <c r="FB208" s="15">
        <f t="shared" ref="FB208:FB220" si="581">IFERROR(DK208/$CD208,0)</f>
        <v>0</v>
      </c>
      <c r="FC208" s="15">
        <f t="shared" ref="FC208:FC220" si="582">IFERROR(DL208/CF208,0)</f>
        <v>0</v>
      </c>
      <c r="FD208" s="15">
        <f t="shared" ref="FD208:FD220" si="583">IFERROR(DM208/CG208,0)</f>
        <v>1.1490400000000001</v>
      </c>
      <c r="FE208" s="15">
        <f t="shared" ref="FE208:FE220" si="584">IFERROR(DN208/$CG208,0)</f>
        <v>0</v>
      </c>
      <c r="FF208" s="15">
        <f t="shared" ref="FF208:FF220" si="585">IFERROR(DO208/$CG208,0)</f>
        <v>0</v>
      </c>
      <c r="FG208" s="15">
        <f t="shared" ref="FG208:FG220" si="586">IFERROR(DP208/$CG208,0)</f>
        <v>0</v>
      </c>
      <c r="FH208" s="15">
        <f t="shared" ref="FH208:FH220" si="587">IFERROR(DQ208/$CH208,0)</f>
        <v>0</v>
      </c>
      <c r="FI208" s="15">
        <f t="shared" ref="FI208:FI220" si="588">IFERROR(DR208/$CH208,0)</f>
        <v>0</v>
      </c>
      <c r="FJ208" s="15">
        <f t="shared" ref="FJ208:FJ220" si="589">IFERROR(DS208/$CH208,0)</f>
        <v>0</v>
      </c>
      <c r="FK208" s="15">
        <f t="shared" ref="FK208:FK220" si="590">IFERROR(DT208/$CI208,0)</f>
        <v>0</v>
      </c>
      <c r="FL208" s="15">
        <f t="shared" ref="FL208:FL220" si="591">IFERROR(DU208/$CI208,0)</f>
        <v>0</v>
      </c>
      <c r="FM208" s="15">
        <f t="shared" ref="FM208:FM220" si="592">IFERROR(DV208/$CI208,0)</f>
        <v>0</v>
      </c>
      <c r="FN208" s="15">
        <f t="shared" ref="FN208:FN220" si="593">IFERROR(DW208/CK208,0)</f>
        <v>0</v>
      </c>
      <c r="FO208" s="15">
        <f t="shared" ref="FO208:FO220" si="594">IFERROR(DX208/$CK208,0)</f>
        <v>0</v>
      </c>
      <c r="FP208" s="15">
        <f t="shared" ref="FP208:FP220" si="595">IFERROR(DY208/$CK208,0)</f>
        <v>0</v>
      </c>
      <c r="FQ208" s="15">
        <f t="shared" ref="FQ208:FQ220" si="596">IFERROR(DZ208/$CK208,0)</f>
        <v>0</v>
      </c>
      <c r="FR208" s="17">
        <f t="shared" si="525"/>
        <v>0</v>
      </c>
      <c r="FS208" s="17">
        <f t="shared" si="526"/>
        <v>0</v>
      </c>
      <c r="FT208" s="17">
        <f t="shared" si="527"/>
        <v>0</v>
      </c>
      <c r="FU208" s="18">
        <f t="shared" si="528"/>
        <v>0</v>
      </c>
      <c r="FV208" s="18">
        <f t="shared" si="529"/>
        <v>0</v>
      </c>
      <c r="FW208" s="18">
        <f t="shared" si="530"/>
        <v>0</v>
      </c>
      <c r="FX208" s="18">
        <f t="shared" si="531"/>
        <v>0</v>
      </c>
      <c r="FY208" s="18">
        <f t="shared" si="532"/>
        <v>0</v>
      </c>
      <c r="FZ208" s="19"/>
      <c r="GA208" s="36" t="s">
        <v>60</v>
      </c>
      <c r="GB208" s="36"/>
      <c r="GC208" s="37"/>
    </row>
    <row r="209" spans="1:185" hidden="1" x14ac:dyDescent="0.25">
      <c r="A209" s="8" t="s">
        <v>1290</v>
      </c>
      <c r="B209" s="8" t="s">
        <v>415</v>
      </c>
      <c r="C209" s="9" t="s">
        <v>416</v>
      </c>
      <c r="D209" s="9" t="s">
        <v>49</v>
      </c>
      <c r="E209" s="9" t="s">
        <v>102</v>
      </c>
      <c r="F209" s="9" t="s">
        <v>64</v>
      </c>
      <c r="G209" s="9" t="s">
        <v>51</v>
      </c>
      <c r="H209" s="11"/>
      <c r="I209" s="11"/>
      <c r="J209" s="11">
        <v>0</v>
      </c>
      <c r="K209" s="11">
        <v>0.03</v>
      </c>
      <c r="L209" s="11">
        <v>0</v>
      </c>
      <c r="M209" s="11">
        <v>0</v>
      </c>
      <c r="N209" s="11"/>
      <c r="O209" s="12">
        <f t="shared" si="533"/>
        <v>0</v>
      </c>
      <c r="P209" s="12">
        <f t="shared" si="560"/>
        <v>0</v>
      </c>
      <c r="Q209" s="12">
        <f t="shared" si="534"/>
        <v>0</v>
      </c>
      <c r="R209" s="12">
        <f t="shared" si="460"/>
        <v>0</v>
      </c>
      <c r="S209" s="12">
        <f t="shared" si="535"/>
        <v>0</v>
      </c>
      <c r="T209" s="12">
        <f t="shared" si="561"/>
        <v>0</v>
      </c>
      <c r="U209" s="12">
        <f t="shared" si="536"/>
        <v>0</v>
      </c>
      <c r="V209" s="12">
        <f t="shared" si="562"/>
        <v>0</v>
      </c>
      <c r="W209" s="12">
        <f t="shared" si="554"/>
        <v>0</v>
      </c>
      <c r="X209" s="12">
        <f t="shared" si="537"/>
        <v>0</v>
      </c>
      <c r="Y209" s="12">
        <f t="shared" si="563"/>
        <v>0</v>
      </c>
      <c r="Z209" s="12">
        <f t="shared" si="564"/>
        <v>0</v>
      </c>
      <c r="AA209" s="12">
        <f t="shared" si="565"/>
        <v>0</v>
      </c>
      <c r="AB209" s="12">
        <f t="shared" si="466"/>
        <v>0</v>
      </c>
      <c r="AC209" s="12"/>
      <c r="AD209" s="12"/>
      <c r="AE209" s="12"/>
      <c r="AF209" s="12">
        <f t="shared" si="538"/>
        <v>0</v>
      </c>
      <c r="AG209" s="12">
        <f t="shared" si="539"/>
        <v>0</v>
      </c>
      <c r="AH209" s="12">
        <f t="shared" si="540"/>
        <v>0</v>
      </c>
      <c r="AI209" s="12"/>
      <c r="AJ209" s="12"/>
      <c r="AK209" s="12"/>
      <c r="AL209" s="12">
        <f t="shared" si="496"/>
        <v>0</v>
      </c>
      <c r="AM209" s="12">
        <f t="shared" si="497"/>
        <v>0</v>
      </c>
      <c r="AN209" s="12">
        <f t="shared" si="498"/>
        <v>0</v>
      </c>
      <c r="AO209" s="12"/>
      <c r="AP209" s="12"/>
      <c r="AQ209" s="12"/>
      <c r="AR209" s="12">
        <f t="shared" si="499"/>
        <v>0</v>
      </c>
      <c r="AS209" s="12">
        <f t="shared" si="500"/>
        <v>0</v>
      </c>
      <c r="AT209" s="12">
        <f t="shared" si="501"/>
        <v>0</v>
      </c>
      <c r="AU209" s="12">
        <f t="shared" si="502"/>
        <v>0</v>
      </c>
      <c r="AV209" s="12">
        <f t="shared" si="541"/>
        <v>0</v>
      </c>
      <c r="AW209" s="12"/>
      <c r="AX209" s="12">
        <f t="shared" si="503"/>
        <v>0</v>
      </c>
      <c r="AY209" s="12">
        <f t="shared" si="504"/>
        <v>0</v>
      </c>
      <c r="AZ209" s="12">
        <f t="shared" si="505"/>
        <v>0</v>
      </c>
      <c r="BA209" s="12"/>
      <c r="BB209" s="12">
        <f t="shared" si="506"/>
        <v>0</v>
      </c>
      <c r="BC209" s="12">
        <f t="shared" si="507"/>
        <v>0</v>
      </c>
      <c r="BD209" s="12">
        <f t="shared" si="508"/>
        <v>0</v>
      </c>
      <c r="BE209" s="12"/>
      <c r="BF209" s="12">
        <f t="shared" si="509"/>
        <v>0</v>
      </c>
      <c r="BG209" s="12">
        <f t="shared" si="542"/>
        <v>0</v>
      </c>
      <c r="BH209" s="12">
        <f t="shared" si="510"/>
        <v>0</v>
      </c>
      <c r="BI209" s="12">
        <f t="shared" si="511"/>
        <v>0</v>
      </c>
      <c r="BJ209" s="12"/>
      <c r="BK209" s="12">
        <f t="shared" si="512"/>
        <v>0</v>
      </c>
      <c r="BL209" s="12">
        <f t="shared" si="543"/>
        <v>0</v>
      </c>
      <c r="BM209" s="12">
        <f t="shared" si="513"/>
        <v>0</v>
      </c>
      <c r="BN209" s="12"/>
      <c r="BO209" s="12">
        <f t="shared" si="514"/>
        <v>0</v>
      </c>
      <c r="BP209" s="12">
        <f t="shared" si="515"/>
        <v>0</v>
      </c>
      <c r="BQ209" s="12">
        <f t="shared" si="516"/>
        <v>0</v>
      </c>
      <c r="BR209" s="12"/>
      <c r="BS209" s="12">
        <f t="shared" si="517"/>
        <v>0</v>
      </c>
      <c r="BT209" s="12">
        <f t="shared" si="518"/>
        <v>0</v>
      </c>
      <c r="BU209" s="12">
        <f t="shared" si="519"/>
        <v>0</v>
      </c>
      <c r="BV209" s="12">
        <f t="shared" si="520"/>
        <v>0</v>
      </c>
      <c r="BW209" s="12">
        <f t="shared" si="521"/>
        <v>0</v>
      </c>
      <c r="BX209" s="12"/>
      <c r="BY209" s="12">
        <v>0</v>
      </c>
      <c r="BZ209" s="12">
        <v>0</v>
      </c>
      <c r="CA209" s="12">
        <f>SUMIFS('[1]TIẾN ĐỘ %'!$M$6:$M$1034,'[1]TIẾN ĐỘ %'!$G$6:$G$1034,$A209,'[1]TIẾN ĐỘ %'!$F$6:$F$1034,$E209)</f>
        <v>0</v>
      </c>
      <c r="CB209" s="12">
        <f t="shared" si="544"/>
        <v>0</v>
      </c>
      <c r="CC209" s="12"/>
      <c r="CD209" s="12"/>
      <c r="CE209" s="12"/>
      <c r="CF209" s="12">
        <f t="shared" si="569"/>
        <v>0</v>
      </c>
      <c r="CG209" s="12">
        <f t="shared" si="570"/>
        <v>0</v>
      </c>
      <c r="CH209" s="12"/>
      <c r="CI209" s="12"/>
      <c r="CJ209" s="12"/>
      <c r="CK209" s="12">
        <f t="shared" si="547"/>
        <v>0</v>
      </c>
      <c r="CL209" s="12"/>
      <c r="CM209" s="12"/>
      <c r="CN209" s="12"/>
      <c r="CO209" s="12">
        <f t="shared" si="492"/>
        <v>0</v>
      </c>
      <c r="CP209" s="12">
        <f t="shared" si="493"/>
        <v>0</v>
      </c>
      <c r="CQ209" s="12"/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f>SUMIFS('[1]DATA THÔ IN'!$P$4:$P$12031,'[1]DATA THÔ IN'!$H$4:$H$12031,$A209,'[1]DATA THÔ IN'!$AC$4:$AC$12031,$E209,'[1]DATA THÔ IN'!$AH$4:$AH$12031,"Tiến độ 1")</f>
        <v>6480000</v>
      </c>
      <c r="CZ209" s="12">
        <f>SUMIFS('[1]DATA THÔ IN'!$P$4:$P$12031,'[1]DATA THÔ IN'!$H$4:$H$12031,$A209,'[1]DATA THÔ IN'!$AC$4:$AC$12031,$E209,'[1]DATA THÔ IN'!$AH$4:$AH$12031,"Tiến độ 2")</f>
        <v>0</v>
      </c>
      <c r="DA209" s="12">
        <f>SUMIFS('[1]TIẾN ĐỘ %'!$N$6:$N$1034,'[1]TIẾN ĐỘ %'!$G$6:$G$1034,A209,'[1]TIẾN ĐỘ %'!$F$6:$F$1034,$E209)</f>
        <v>6480000</v>
      </c>
      <c r="DB209" s="12">
        <f t="shared" si="555"/>
        <v>6480000</v>
      </c>
      <c r="DC209" s="12"/>
      <c r="DD209" s="12"/>
      <c r="DE209" s="12"/>
      <c r="DF209" s="12"/>
      <c r="DG209" s="12"/>
      <c r="DH209" s="12"/>
      <c r="DI209" s="12"/>
      <c r="DJ209" s="12"/>
      <c r="DK209" s="12"/>
      <c r="DL209" s="12">
        <f t="shared" si="571"/>
        <v>0</v>
      </c>
      <c r="DM209" s="12">
        <f t="shared" si="572"/>
        <v>6480000</v>
      </c>
      <c r="DN209" s="12"/>
      <c r="DO209" s="12"/>
      <c r="DP209" s="12"/>
      <c r="DQ209" s="12"/>
      <c r="DR209" s="12"/>
      <c r="DS209" s="12"/>
      <c r="DT209" s="12"/>
      <c r="DU209" s="12"/>
      <c r="DV209" s="12"/>
      <c r="DW209" s="12">
        <f t="shared" si="550"/>
        <v>0</v>
      </c>
      <c r="DX209" s="12"/>
      <c r="DY209" s="12"/>
      <c r="DZ209" s="12"/>
      <c r="EA209" s="12"/>
      <c r="EB209" s="12"/>
      <c r="EC209" s="12"/>
      <c r="ED209" s="12"/>
      <c r="EE209" s="12"/>
      <c r="EF209" s="12"/>
      <c r="EG209" s="12">
        <f t="shared" si="494"/>
        <v>0</v>
      </c>
      <c r="EH209" s="12">
        <f t="shared" si="495"/>
        <v>0</v>
      </c>
      <c r="EI209" s="12"/>
      <c r="EJ209" s="15">
        <f t="shared" si="522"/>
        <v>0</v>
      </c>
      <c r="EK209" s="15">
        <f t="shared" si="523"/>
        <v>0</v>
      </c>
      <c r="EL209" s="15">
        <f t="shared" si="524"/>
        <v>0</v>
      </c>
      <c r="EM209" s="16">
        <f t="shared" si="566"/>
        <v>0</v>
      </c>
      <c r="EN209" s="16">
        <f t="shared" si="567"/>
        <v>0</v>
      </c>
      <c r="EO209" s="16">
        <f t="shared" si="568"/>
        <v>0</v>
      </c>
      <c r="EP209" s="16">
        <f t="shared" si="556"/>
        <v>0</v>
      </c>
      <c r="EQ209" s="16">
        <f t="shared" si="557"/>
        <v>0</v>
      </c>
      <c r="ER209" s="16">
        <f t="shared" si="558"/>
        <v>0</v>
      </c>
      <c r="ES209" s="16">
        <f t="shared" si="559"/>
        <v>0</v>
      </c>
      <c r="ET209" s="15">
        <f t="shared" si="573"/>
        <v>0</v>
      </c>
      <c r="EU209" s="15">
        <f t="shared" si="574"/>
        <v>0</v>
      </c>
      <c r="EV209" s="15">
        <f t="shared" si="575"/>
        <v>0</v>
      </c>
      <c r="EW209" s="15">
        <f t="shared" si="576"/>
        <v>0</v>
      </c>
      <c r="EX209" s="15">
        <f t="shared" si="577"/>
        <v>0</v>
      </c>
      <c r="EY209" s="15">
        <f t="shared" si="578"/>
        <v>0</v>
      </c>
      <c r="EZ209" s="15">
        <f t="shared" si="579"/>
        <v>0</v>
      </c>
      <c r="FA209" s="15">
        <f t="shared" si="580"/>
        <v>0</v>
      </c>
      <c r="FB209" s="15">
        <f t="shared" si="581"/>
        <v>0</v>
      </c>
      <c r="FC209" s="15">
        <f t="shared" si="582"/>
        <v>0</v>
      </c>
      <c r="FD209" s="15">
        <f t="shared" si="583"/>
        <v>0</v>
      </c>
      <c r="FE209" s="15">
        <f t="shared" si="584"/>
        <v>0</v>
      </c>
      <c r="FF209" s="15">
        <f t="shared" si="585"/>
        <v>0</v>
      </c>
      <c r="FG209" s="15">
        <f t="shared" si="586"/>
        <v>0</v>
      </c>
      <c r="FH209" s="15">
        <f t="shared" si="587"/>
        <v>0</v>
      </c>
      <c r="FI209" s="15">
        <f t="shared" si="588"/>
        <v>0</v>
      </c>
      <c r="FJ209" s="15">
        <f t="shared" si="589"/>
        <v>0</v>
      </c>
      <c r="FK209" s="15">
        <f t="shared" si="590"/>
        <v>0</v>
      </c>
      <c r="FL209" s="15">
        <f t="shared" si="591"/>
        <v>0</v>
      </c>
      <c r="FM209" s="15">
        <f t="shared" si="592"/>
        <v>0</v>
      </c>
      <c r="FN209" s="15">
        <f t="shared" si="593"/>
        <v>0</v>
      </c>
      <c r="FO209" s="15">
        <f t="shared" si="594"/>
        <v>0</v>
      </c>
      <c r="FP209" s="15">
        <f t="shared" si="595"/>
        <v>0</v>
      </c>
      <c r="FQ209" s="15">
        <f t="shared" si="596"/>
        <v>0</v>
      </c>
      <c r="FR209" s="17">
        <f t="shared" si="525"/>
        <v>0</v>
      </c>
      <c r="FS209" s="17">
        <f t="shared" si="526"/>
        <v>0</v>
      </c>
      <c r="FT209" s="17">
        <f t="shared" si="527"/>
        <v>0</v>
      </c>
      <c r="FU209" s="18">
        <f t="shared" si="528"/>
        <v>0</v>
      </c>
      <c r="FV209" s="18">
        <f t="shared" si="529"/>
        <v>0</v>
      </c>
      <c r="FW209" s="18">
        <f t="shared" si="530"/>
        <v>0</v>
      </c>
      <c r="FX209" s="18">
        <f t="shared" si="531"/>
        <v>0</v>
      </c>
      <c r="FY209" s="18">
        <f t="shared" si="532"/>
        <v>0</v>
      </c>
      <c r="FZ209" s="19"/>
      <c r="GA209" s="36" t="s">
        <v>49</v>
      </c>
      <c r="GB209" s="36"/>
      <c r="GC209" s="37"/>
    </row>
    <row r="210" spans="1:185" hidden="1" x14ac:dyDescent="0.25">
      <c r="A210" s="8" t="s">
        <v>1291</v>
      </c>
      <c r="B210" s="8" t="s">
        <v>435</v>
      </c>
      <c r="C210" s="9" t="s">
        <v>436</v>
      </c>
      <c r="D210" s="9" t="s">
        <v>49</v>
      </c>
      <c r="E210" s="9" t="s">
        <v>102</v>
      </c>
      <c r="F210" s="9" t="s">
        <v>64</v>
      </c>
      <c r="G210" s="9" t="s">
        <v>51</v>
      </c>
      <c r="H210" s="11"/>
      <c r="I210" s="11"/>
      <c r="J210" s="11">
        <v>0.01</v>
      </c>
      <c r="K210" s="11">
        <v>0.01</v>
      </c>
      <c r="L210" s="11">
        <v>5.0000000000000001E-3</v>
      </c>
      <c r="M210" s="11">
        <v>5.0000000000000001E-3</v>
      </c>
      <c r="N210" s="11"/>
      <c r="O210" s="12">
        <f t="shared" si="533"/>
        <v>0</v>
      </c>
      <c r="P210" s="12">
        <f t="shared" si="560"/>
        <v>0</v>
      </c>
      <c r="Q210" s="12">
        <f t="shared" si="534"/>
        <v>0</v>
      </c>
      <c r="R210" s="12">
        <f t="shared" si="460"/>
        <v>0</v>
      </c>
      <c r="S210" s="12">
        <f t="shared" si="535"/>
        <v>0</v>
      </c>
      <c r="T210" s="12">
        <f t="shared" si="561"/>
        <v>0</v>
      </c>
      <c r="U210" s="12">
        <f t="shared" si="536"/>
        <v>0</v>
      </c>
      <c r="V210" s="12">
        <f t="shared" si="562"/>
        <v>0</v>
      </c>
      <c r="W210" s="12">
        <f t="shared" si="554"/>
        <v>0</v>
      </c>
      <c r="X210" s="12">
        <f t="shared" si="537"/>
        <v>0</v>
      </c>
      <c r="Y210" s="12">
        <f t="shared" si="563"/>
        <v>0</v>
      </c>
      <c r="Z210" s="12">
        <f t="shared" si="564"/>
        <v>0</v>
      </c>
      <c r="AA210" s="12">
        <f t="shared" si="565"/>
        <v>0</v>
      </c>
      <c r="AB210" s="12">
        <f t="shared" si="466"/>
        <v>0</v>
      </c>
      <c r="AC210" s="12"/>
      <c r="AD210" s="12"/>
      <c r="AE210" s="12"/>
      <c r="AF210" s="12">
        <f t="shared" si="538"/>
        <v>0</v>
      </c>
      <c r="AG210" s="12">
        <f t="shared" si="539"/>
        <v>0</v>
      </c>
      <c r="AH210" s="12">
        <f t="shared" si="540"/>
        <v>0</v>
      </c>
      <c r="AI210" s="12"/>
      <c r="AJ210" s="12"/>
      <c r="AK210" s="12"/>
      <c r="AL210" s="12">
        <f t="shared" si="496"/>
        <v>0</v>
      </c>
      <c r="AM210" s="12">
        <f t="shared" si="497"/>
        <v>0</v>
      </c>
      <c r="AN210" s="12">
        <f t="shared" si="498"/>
        <v>0</v>
      </c>
      <c r="AO210" s="12"/>
      <c r="AP210" s="12"/>
      <c r="AQ210" s="12"/>
      <c r="AR210" s="12">
        <f t="shared" si="499"/>
        <v>0</v>
      </c>
      <c r="AS210" s="12">
        <f t="shared" si="500"/>
        <v>0</v>
      </c>
      <c r="AT210" s="12">
        <f t="shared" si="501"/>
        <v>0</v>
      </c>
      <c r="AU210" s="12">
        <f t="shared" si="502"/>
        <v>0</v>
      </c>
      <c r="AV210" s="12">
        <f t="shared" si="541"/>
        <v>0</v>
      </c>
      <c r="AW210" s="12"/>
      <c r="AX210" s="12">
        <f t="shared" si="503"/>
        <v>0</v>
      </c>
      <c r="AY210" s="12">
        <f t="shared" si="504"/>
        <v>0</v>
      </c>
      <c r="AZ210" s="12">
        <f t="shared" si="505"/>
        <v>0</v>
      </c>
      <c r="BA210" s="12"/>
      <c r="BB210" s="12">
        <f t="shared" si="506"/>
        <v>0</v>
      </c>
      <c r="BC210" s="12">
        <f t="shared" si="507"/>
        <v>0</v>
      </c>
      <c r="BD210" s="12">
        <f t="shared" si="508"/>
        <v>0</v>
      </c>
      <c r="BE210" s="12"/>
      <c r="BF210" s="12">
        <f t="shared" si="509"/>
        <v>0</v>
      </c>
      <c r="BG210" s="12">
        <f t="shared" si="542"/>
        <v>0</v>
      </c>
      <c r="BH210" s="12">
        <f t="shared" si="510"/>
        <v>0</v>
      </c>
      <c r="BI210" s="12">
        <f t="shared" si="511"/>
        <v>0</v>
      </c>
      <c r="BJ210" s="12"/>
      <c r="BK210" s="12">
        <f t="shared" si="512"/>
        <v>0</v>
      </c>
      <c r="BL210" s="12">
        <f t="shared" si="543"/>
        <v>0</v>
      </c>
      <c r="BM210" s="12">
        <f t="shared" si="513"/>
        <v>0</v>
      </c>
      <c r="BN210" s="12"/>
      <c r="BO210" s="12">
        <f t="shared" si="514"/>
        <v>0</v>
      </c>
      <c r="BP210" s="12">
        <f t="shared" si="515"/>
        <v>0</v>
      </c>
      <c r="BQ210" s="12">
        <f t="shared" si="516"/>
        <v>0</v>
      </c>
      <c r="BR210" s="12"/>
      <c r="BS210" s="12">
        <f t="shared" si="517"/>
        <v>0</v>
      </c>
      <c r="BT210" s="12">
        <f t="shared" si="518"/>
        <v>0</v>
      </c>
      <c r="BU210" s="12">
        <f t="shared" si="519"/>
        <v>0</v>
      </c>
      <c r="BV210" s="12">
        <f t="shared" si="520"/>
        <v>0</v>
      </c>
      <c r="BW210" s="12">
        <f t="shared" si="521"/>
        <v>0</v>
      </c>
      <c r="BX210" s="12"/>
      <c r="BY210" s="12">
        <v>0</v>
      </c>
      <c r="BZ210" s="12">
        <v>0</v>
      </c>
      <c r="CA210" s="12">
        <f>SUMIFS('[1]TIẾN ĐỘ %'!$M$6:$M$1034,'[1]TIẾN ĐỘ %'!$G$6:$G$1034,$A210,'[1]TIẾN ĐỘ %'!$F$6:$F$1034,$E210)</f>
        <v>0</v>
      </c>
      <c r="CB210" s="12">
        <f t="shared" si="544"/>
        <v>0</v>
      </c>
      <c r="CC210" s="12"/>
      <c r="CD210" s="12"/>
      <c r="CE210" s="12"/>
      <c r="CF210" s="12">
        <f t="shared" si="569"/>
        <v>0</v>
      </c>
      <c r="CG210" s="12">
        <f t="shared" si="570"/>
        <v>0</v>
      </c>
      <c r="CH210" s="12"/>
      <c r="CI210" s="12"/>
      <c r="CJ210" s="12"/>
      <c r="CK210" s="12">
        <f t="shared" si="547"/>
        <v>0</v>
      </c>
      <c r="CL210" s="12"/>
      <c r="CM210" s="12"/>
      <c r="CN210" s="12"/>
      <c r="CO210" s="12">
        <f t="shared" si="492"/>
        <v>0</v>
      </c>
      <c r="CP210" s="12">
        <f t="shared" si="493"/>
        <v>0</v>
      </c>
      <c r="CQ210" s="12"/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f>SUMIFS('[1]DATA THÔ IN'!$P$4:$P$12031,'[1]DATA THÔ IN'!$H$4:$H$12031,$A210,'[1]DATA THÔ IN'!$AC$4:$AC$12031,$E210,'[1]DATA THÔ IN'!$AH$4:$AH$12031,"Tiến độ 1")</f>
        <v>0</v>
      </c>
      <c r="CZ210" s="12">
        <f>SUMIFS('[1]DATA THÔ IN'!$P$4:$P$12031,'[1]DATA THÔ IN'!$H$4:$H$12031,$A210,'[1]DATA THÔ IN'!$AC$4:$AC$12031,$E210,'[1]DATA THÔ IN'!$AH$4:$AH$12031,"Tiến độ 2")</f>
        <v>0</v>
      </c>
      <c r="DA210" s="12">
        <f>SUMIFS('[1]TIẾN ĐỘ %'!$N$6:$N$1034,'[1]TIẾN ĐỘ %'!$G$6:$G$1034,A210,'[1]TIẾN ĐỘ %'!$F$6:$F$1034,$E210)</f>
        <v>0</v>
      </c>
      <c r="DB210" s="12">
        <f t="shared" si="555"/>
        <v>0</v>
      </c>
      <c r="DC210" s="12"/>
      <c r="DD210" s="12"/>
      <c r="DE210" s="12"/>
      <c r="DF210" s="12"/>
      <c r="DG210" s="12"/>
      <c r="DH210" s="12"/>
      <c r="DI210" s="12"/>
      <c r="DJ210" s="12"/>
      <c r="DK210" s="12"/>
      <c r="DL210" s="12">
        <f t="shared" si="571"/>
        <v>0</v>
      </c>
      <c r="DM210" s="12">
        <f t="shared" si="572"/>
        <v>0</v>
      </c>
      <c r="DN210" s="12"/>
      <c r="DO210" s="12"/>
      <c r="DP210" s="12"/>
      <c r="DQ210" s="12"/>
      <c r="DR210" s="12"/>
      <c r="DS210" s="12"/>
      <c r="DT210" s="12"/>
      <c r="DU210" s="12"/>
      <c r="DV210" s="12"/>
      <c r="DW210" s="12">
        <f t="shared" si="550"/>
        <v>0</v>
      </c>
      <c r="DX210" s="12"/>
      <c r="DY210" s="12"/>
      <c r="DZ210" s="12"/>
      <c r="EA210" s="12"/>
      <c r="EB210" s="12"/>
      <c r="EC210" s="12"/>
      <c r="ED210" s="12"/>
      <c r="EE210" s="12"/>
      <c r="EF210" s="12"/>
      <c r="EG210" s="12">
        <f t="shared" si="494"/>
        <v>0</v>
      </c>
      <c r="EH210" s="12">
        <f t="shared" si="495"/>
        <v>0</v>
      </c>
      <c r="EI210" s="12"/>
      <c r="EJ210" s="15">
        <f t="shared" si="522"/>
        <v>0</v>
      </c>
      <c r="EK210" s="15">
        <f t="shared" si="523"/>
        <v>0</v>
      </c>
      <c r="EL210" s="15">
        <f t="shared" si="524"/>
        <v>0</v>
      </c>
      <c r="EM210" s="16">
        <f t="shared" si="566"/>
        <v>0</v>
      </c>
      <c r="EN210" s="16">
        <f t="shared" si="567"/>
        <v>0</v>
      </c>
      <c r="EO210" s="16">
        <f t="shared" si="568"/>
        <v>0</v>
      </c>
      <c r="EP210" s="16">
        <f t="shared" si="556"/>
        <v>0</v>
      </c>
      <c r="EQ210" s="16">
        <f t="shared" si="557"/>
        <v>0</v>
      </c>
      <c r="ER210" s="16">
        <f t="shared" si="558"/>
        <v>0</v>
      </c>
      <c r="ES210" s="16">
        <f t="shared" si="559"/>
        <v>0</v>
      </c>
      <c r="ET210" s="15">
        <f t="shared" si="573"/>
        <v>0</v>
      </c>
      <c r="EU210" s="15">
        <f t="shared" si="574"/>
        <v>0</v>
      </c>
      <c r="EV210" s="15">
        <f t="shared" si="575"/>
        <v>0</v>
      </c>
      <c r="EW210" s="15">
        <f t="shared" si="576"/>
        <v>0</v>
      </c>
      <c r="EX210" s="15">
        <f t="shared" si="577"/>
        <v>0</v>
      </c>
      <c r="EY210" s="15">
        <f t="shared" si="578"/>
        <v>0</v>
      </c>
      <c r="EZ210" s="15">
        <f t="shared" si="579"/>
        <v>0</v>
      </c>
      <c r="FA210" s="15">
        <f t="shared" si="580"/>
        <v>0</v>
      </c>
      <c r="FB210" s="15">
        <f t="shared" si="581"/>
        <v>0</v>
      </c>
      <c r="FC210" s="15">
        <f t="shared" si="582"/>
        <v>0</v>
      </c>
      <c r="FD210" s="15">
        <f t="shared" si="583"/>
        <v>0</v>
      </c>
      <c r="FE210" s="15">
        <f t="shared" si="584"/>
        <v>0</v>
      </c>
      <c r="FF210" s="15">
        <f t="shared" si="585"/>
        <v>0</v>
      </c>
      <c r="FG210" s="15">
        <f t="shared" si="586"/>
        <v>0</v>
      </c>
      <c r="FH210" s="15">
        <f t="shared" si="587"/>
        <v>0</v>
      </c>
      <c r="FI210" s="15">
        <f t="shared" si="588"/>
        <v>0</v>
      </c>
      <c r="FJ210" s="15">
        <f t="shared" si="589"/>
        <v>0</v>
      </c>
      <c r="FK210" s="15">
        <f t="shared" si="590"/>
        <v>0</v>
      </c>
      <c r="FL210" s="15">
        <f t="shared" si="591"/>
        <v>0</v>
      </c>
      <c r="FM210" s="15">
        <f t="shared" si="592"/>
        <v>0</v>
      </c>
      <c r="FN210" s="15">
        <f t="shared" si="593"/>
        <v>0</v>
      </c>
      <c r="FO210" s="15">
        <f t="shared" si="594"/>
        <v>0</v>
      </c>
      <c r="FP210" s="15">
        <f t="shared" si="595"/>
        <v>0</v>
      </c>
      <c r="FQ210" s="15">
        <f t="shared" si="596"/>
        <v>0</v>
      </c>
      <c r="FR210" s="17">
        <f t="shared" si="525"/>
        <v>0</v>
      </c>
      <c r="FS210" s="17">
        <f t="shared" si="526"/>
        <v>0</v>
      </c>
      <c r="FT210" s="17">
        <f t="shared" si="527"/>
        <v>0</v>
      </c>
      <c r="FU210" s="18">
        <f t="shared" si="528"/>
        <v>0</v>
      </c>
      <c r="FV210" s="18">
        <f t="shared" si="529"/>
        <v>0</v>
      </c>
      <c r="FW210" s="18">
        <f t="shared" si="530"/>
        <v>0</v>
      </c>
      <c r="FX210" s="18">
        <f t="shared" si="531"/>
        <v>0</v>
      </c>
      <c r="FY210" s="18">
        <f t="shared" si="532"/>
        <v>0</v>
      </c>
      <c r="FZ210" s="19"/>
      <c r="GA210" s="36" t="s">
        <v>49</v>
      </c>
      <c r="GB210" s="36"/>
      <c r="GC210" s="37"/>
    </row>
    <row r="211" spans="1:185" hidden="1" x14ac:dyDescent="0.25">
      <c r="A211" s="8" t="s">
        <v>1292</v>
      </c>
      <c r="B211" s="8" t="s">
        <v>452</v>
      </c>
      <c r="C211" s="9" t="s">
        <v>453</v>
      </c>
      <c r="D211" s="9" t="s">
        <v>49</v>
      </c>
      <c r="E211" s="9" t="s">
        <v>102</v>
      </c>
      <c r="F211" s="9" t="s">
        <v>85</v>
      </c>
      <c r="G211" s="9" t="s">
        <v>51</v>
      </c>
      <c r="H211" s="11">
        <v>3.5000000000000003E-2</v>
      </c>
      <c r="I211" s="11"/>
      <c r="J211" s="11">
        <v>0.01</v>
      </c>
      <c r="K211" s="11">
        <v>0.01</v>
      </c>
      <c r="L211" s="11">
        <v>5.0000000000000001E-3</v>
      </c>
      <c r="M211" s="11">
        <v>5.0000000000000001E-3</v>
      </c>
      <c r="N211" s="11"/>
      <c r="O211" s="12">
        <f t="shared" si="533"/>
        <v>0</v>
      </c>
      <c r="P211" s="12">
        <f t="shared" si="560"/>
        <v>0</v>
      </c>
      <c r="Q211" s="12">
        <f t="shared" si="534"/>
        <v>0</v>
      </c>
      <c r="R211" s="12">
        <f t="shared" si="460"/>
        <v>0</v>
      </c>
      <c r="S211" s="12">
        <f t="shared" si="535"/>
        <v>0</v>
      </c>
      <c r="T211" s="12">
        <f t="shared" si="561"/>
        <v>0</v>
      </c>
      <c r="U211" s="12">
        <f t="shared" si="536"/>
        <v>0</v>
      </c>
      <c r="V211" s="12">
        <f t="shared" si="562"/>
        <v>0</v>
      </c>
      <c r="W211" s="12">
        <f t="shared" si="554"/>
        <v>0</v>
      </c>
      <c r="X211" s="12">
        <f t="shared" si="537"/>
        <v>0</v>
      </c>
      <c r="Y211" s="12">
        <f t="shared" si="563"/>
        <v>0</v>
      </c>
      <c r="Z211" s="12">
        <f t="shared" si="564"/>
        <v>0</v>
      </c>
      <c r="AA211" s="12">
        <f t="shared" si="565"/>
        <v>0</v>
      </c>
      <c r="AB211" s="12">
        <f t="shared" si="466"/>
        <v>0</v>
      </c>
      <c r="AC211" s="12"/>
      <c r="AD211" s="12"/>
      <c r="AE211" s="12"/>
      <c r="AF211" s="12">
        <f t="shared" si="538"/>
        <v>0</v>
      </c>
      <c r="AG211" s="12">
        <f t="shared" si="539"/>
        <v>0</v>
      </c>
      <c r="AH211" s="12">
        <f t="shared" si="540"/>
        <v>0</v>
      </c>
      <c r="AI211" s="12"/>
      <c r="AJ211" s="12"/>
      <c r="AK211" s="12"/>
      <c r="AL211" s="12">
        <f t="shared" si="496"/>
        <v>0</v>
      </c>
      <c r="AM211" s="12">
        <f t="shared" si="497"/>
        <v>0</v>
      </c>
      <c r="AN211" s="12">
        <f t="shared" si="498"/>
        <v>0</v>
      </c>
      <c r="AO211" s="12"/>
      <c r="AP211" s="12"/>
      <c r="AQ211" s="12"/>
      <c r="AR211" s="12">
        <f t="shared" si="499"/>
        <v>0</v>
      </c>
      <c r="AS211" s="12">
        <f t="shared" si="500"/>
        <v>0</v>
      </c>
      <c r="AT211" s="12">
        <f t="shared" si="501"/>
        <v>0</v>
      </c>
      <c r="AU211" s="12">
        <f t="shared" si="502"/>
        <v>0</v>
      </c>
      <c r="AV211" s="12">
        <f t="shared" si="541"/>
        <v>0</v>
      </c>
      <c r="AW211" s="12"/>
      <c r="AX211" s="12">
        <f t="shared" si="503"/>
        <v>0</v>
      </c>
      <c r="AY211" s="12">
        <f t="shared" si="504"/>
        <v>0</v>
      </c>
      <c r="AZ211" s="12">
        <f t="shared" si="505"/>
        <v>0</v>
      </c>
      <c r="BA211" s="12"/>
      <c r="BB211" s="12">
        <f t="shared" si="506"/>
        <v>0</v>
      </c>
      <c r="BC211" s="12">
        <f t="shared" si="507"/>
        <v>0</v>
      </c>
      <c r="BD211" s="12">
        <f t="shared" si="508"/>
        <v>0</v>
      </c>
      <c r="BE211" s="12"/>
      <c r="BF211" s="12">
        <f t="shared" si="509"/>
        <v>0</v>
      </c>
      <c r="BG211" s="12">
        <f t="shared" si="542"/>
        <v>0</v>
      </c>
      <c r="BH211" s="12">
        <f t="shared" si="510"/>
        <v>0</v>
      </c>
      <c r="BI211" s="12">
        <f t="shared" si="511"/>
        <v>0</v>
      </c>
      <c r="BJ211" s="12"/>
      <c r="BK211" s="12">
        <f t="shared" si="512"/>
        <v>0</v>
      </c>
      <c r="BL211" s="12">
        <f t="shared" si="543"/>
        <v>0</v>
      </c>
      <c r="BM211" s="12">
        <f t="shared" si="513"/>
        <v>0</v>
      </c>
      <c r="BN211" s="12"/>
      <c r="BO211" s="12">
        <f t="shared" si="514"/>
        <v>0</v>
      </c>
      <c r="BP211" s="12">
        <f t="shared" si="515"/>
        <v>0</v>
      </c>
      <c r="BQ211" s="12">
        <f t="shared" si="516"/>
        <v>0</v>
      </c>
      <c r="BR211" s="12"/>
      <c r="BS211" s="12">
        <f t="shared" si="517"/>
        <v>0</v>
      </c>
      <c r="BT211" s="12">
        <f t="shared" si="518"/>
        <v>0</v>
      </c>
      <c r="BU211" s="12">
        <f t="shared" si="519"/>
        <v>0</v>
      </c>
      <c r="BV211" s="12">
        <f t="shared" si="520"/>
        <v>0</v>
      </c>
      <c r="BW211" s="12">
        <f t="shared" si="521"/>
        <v>0</v>
      </c>
      <c r="BX211" s="12"/>
      <c r="BY211" s="12">
        <v>0</v>
      </c>
      <c r="BZ211" s="12">
        <v>0</v>
      </c>
      <c r="CA211" s="12">
        <f>SUMIFS('[1]TIẾN ĐỘ %'!$M$6:$M$1034,'[1]TIẾN ĐỘ %'!$G$6:$G$1034,$A211,'[1]TIẾN ĐỘ %'!$F$6:$F$1034,$E211)</f>
        <v>0</v>
      </c>
      <c r="CB211" s="12">
        <f t="shared" si="544"/>
        <v>0</v>
      </c>
      <c r="CC211" s="12"/>
      <c r="CD211" s="12"/>
      <c r="CE211" s="12"/>
      <c r="CF211" s="12">
        <f t="shared" si="569"/>
        <v>0</v>
      </c>
      <c r="CG211" s="12">
        <f t="shared" si="570"/>
        <v>0</v>
      </c>
      <c r="CH211" s="12"/>
      <c r="CI211" s="12"/>
      <c r="CJ211" s="12"/>
      <c r="CK211" s="12">
        <f t="shared" si="547"/>
        <v>0</v>
      </c>
      <c r="CL211" s="12"/>
      <c r="CM211" s="12"/>
      <c r="CN211" s="12"/>
      <c r="CO211" s="12">
        <f t="shared" si="492"/>
        <v>0</v>
      </c>
      <c r="CP211" s="12">
        <f t="shared" si="493"/>
        <v>0</v>
      </c>
      <c r="CQ211" s="12"/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f>SUMIFS('[1]DATA THÔ IN'!$P$4:$P$12031,'[1]DATA THÔ IN'!$H$4:$H$12031,$A211,'[1]DATA THÔ IN'!$AC$4:$AC$12031,$E211,'[1]DATA THÔ IN'!$AH$4:$AH$12031,"Tiến độ 1")</f>
        <v>0</v>
      </c>
      <c r="CZ211" s="12">
        <f>SUMIFS('[1]DATA THÔ IN'!$P$4:$P$12031,'[1]DATA THÔ IN'!$H$4:$H$12031,$A211,'[1]DATA THÔ IN'!$AC$4:$AC$12031,$E211,'[1]DATA THÔ IN'!$AH$4:$AH$12031,"Tiến độ 2")</f>
        <v>0</v>
      </c>
      <c r="DA211" s="12">
        <f>SUMIFS('[1]TIẾN ĐỘ %'!$N$6:$N$1034,'[1]TIẾN ĐỘ %'!$G$6:$G$1034,A211,'[1]TIẾN ĐỘ %'!$F$6:$F$1034,$E211)</f>
        <v>0</v>
      </c>
      <c r="DB211" s="12">
        <f t="shared" si="555"/>
        <v>0</v>
      </c>
      <c r="DC211" s="12"/>
      <c r="DD211" s="12"/>
      <c r="DE211" s="12"/>
      <c r="DF211" s="12"/>
      <c r="DG211" s="12"/>
      <c r="DH211" s="12"/>
      <c r="DI211" s="12"/>
      <c r="DJ211" s="12"/>
      <c r="DK211" s="12"/>
      <c r="DL211" s="12">
        <f t="shared" si="571"/>
        <v>0</v>
      </c>
      <c r="DM211" s="12">
        <f t="shared" si="572"/>
        <v>0</v>
      </c>
      <c r="DN211" s="12"/>
      <c r="DO211" s="12"/>
      <c r="DP211" s="12"/>
      <c r="DQ211" s="12"/>
      <c r="DR211" s="12"/>
      <c r="DS211" s="12"/>
      <c r="DT211" s="12"/>
      <c r="DU211" s="12"/>
      <c r="DV211" s="12"/>
      <c r="DW211" s="12">
        <f t="shared" si="550"/>
        <v>0</v>
      </c>
      <c r="DX211" s="12"/>
      <c r="DY211" s="12"/>
      <c r="DZ211" s="12"/>
      <c r="EA211" s="12"/>
      <c r="EB211" s="12"/>
      <c r="EC211" s="12"/>
      <c r="ED211" s="12"/>
      <c r="EE211" s="12"/>
      <c r="EF211" s="12"/>
      <c r="EG211" s="12">
        <f t="shared" si="494"/>
        <v>0</v>
      </c>
      <c r="EH211" s="12">
        <f t="shared" si="495"/>
        <v>0</v>
      </c>
      <c r="EI211" s="12"/>
      <c r="EJ211" s="15">
        <f t="shared" si="522"/>
        <v>0</v>
      </c>
      <c r="EK211" s="15">
        <f t="shared" si="523"/>
        <v>0</v>
      </c>
      <c r="EL211" s="15">
        <f t="shared" si="524"/>
        <v>0</v>
      </c>
      <c r="EM211" s="16">
        <f t="shared" si="566"/>
        <v>0</v>
      </c>
      <c r="EN211" s="16">
        <f t="shared" si="567"/>
        <v>0</v>
      </c>
      <c r="EO211" s="16">
        <f t="shared" si="568"/>
        <v>0</v>
      </c>
      <c r="EP211" s="16">
        <f t="shared" si="556"/>
        <v>0</v>
      </c>
      <c r="EQ211" s="16">
        <f t="shared" si="557"/>
        <v>0</v>
      </c>
      <c r="ER211" s="16">
        <f t="shared" si="558"/>
        <v>0</v>
      </c>
      <c r="ES211" s="16">
        <f t="shared" si="559"/>
        <v>0</v>
      </c>
      <c r="ET211" s="15">
        <f t="shared" si="573"/>
        <v>0</v>
      </c>
      <c r="EU211" s="15">
        <f t="shared" si="574"/>
        <v>0</v>
      </c>
      <c r="EV211" s="15">
        <f t="shared" si="575"/>
        <v>0</v>
      </c>
      <c r="EW211" s="15">
        <f t="shared" si="576"/>
        <v>0</v>
      </c>
      <c r="EX211" s="15">
        <f t="shared" si="577"/>
        <v>0</v>
      </c>
      <c r="EY211" s="15">
        <f t="shared" si="578"/>
        <v>0</v>
      </c>
      <c r="EZ211" s="15">
        <f t="shared" si="579"/>
        <v>0</v>
      </c>
      <c r="FA211" s="15">
        <f t="shared" si="580"/>
        <v>0</v>
      </c>
      <c r="FB211" s="15">
        <f t="shared" si="581"/>
        <v>0</v>
      </c>
      <c r="FC211" s="15">
        <f t="shared" si="582"/>
        <v>0</v>
      </c>
      <c r="FD211" s="15">
        <f t="shared" si="583"/>
        <v>0</v>
      </c>
      <c r="FE211" s="15">
        <f t="shared" si="584"/>
        <v>0</v>
      </c>
      <c r="FF211" s="15">
        <f t="shared" si="585"/>
        <v>0</v>
      </c>
      <c r="FG211" s="15">
        <f t="shared" si="586"/>
        <v>0</v>
      </c>
      <c r="FH211" s="15">
        <f t="shared" si="587"/>
        <v>0</v>
      </c>
      <c r="FI211" s="15">
        <f t="shared" si="588"/>
        <v>0</v>
      </c>
      <c r="FJ211" s="15">
        <f t="shared" si="589"/>
        <v>0</v>
      </c>
      <c r="FK211" s="15">
        <f t="shared" si="590"/>
        <v>0</v>
      </c>
      <c r="FL211" s="15">
        <f t="shared" si="591"/>
        <v>0</v>
      </c>
      <c r="FM211" s="15">
        <f t="shared" si="592"/>
        <v>0</v>
      </c>
      <c r="FN211" s="15">
        <f t="shared" si="593"/>
        <v>0</v>
      </c>
      <c r="FO211" s="15">
        <f t="shared" si="594"/>
        <v>0</v>
      </c>
      <c r="FP211" s="15">
        <f t="shared" si="595"/>
        <v>0</v>
      </c>
      <c r="FQ211" s="15">
        <f t="shared" si="596"/>
        <v>0</v>
      </c>
      <c r="FR211" s="17">
        <f t="shared" si="525"/>
        <v>0</v>
      </c>
      <c r="FS211" s="17">
        <f t="shared" si="526"/>
        <v>0</v>
      </c>
      <c r="FT211" s="17">
        <f t="shared" si="527"/>
        <v>0</v>
      </c>
      <c r="FU211" s="18">
        <f t="shared" si="528"/>
        <v>0</v>
      </c>
      <c r="FV211" s="18">
        <f t="shared" si="529"/>
        <v>0</v>
      </c>
      <c r="FW211" s="18">
        <f t="shared" si="530"/>
        <v>0</v>
      </c>
      <c r="FX211" s="18">
        <f t="shared" si="531"/>
        <v>0</v>
      </c>
      <c r="FY211" s="18">
        <f t="shared" si="532"/>
        <v>0</v>
      </c>
      <c r="FZ211" s="19"/>
      <c r="GA211" s="36" t="s">
        <v>49</v>
      </c>
      <c r="GB211" s="36"/>
      <c r="GC211" s="37"/>
    </row>
    <row r="212" spans="1:185" hidden="1" x14ac:dyDescent="0.25">
      <c r="A212" s="8" t="s">
        <v>1295</v>
      </c>
      <c r="B212" s="8" t="s">
        <v>462</v>
      </c>
      <c r="C212" s="9" t="s">
        <v>463</v>
      </c>
      <c r="D212" s="9" t="s">
        <v>49</v>
      </c>
      <c r="E212" s="9" t="s">
        <v>102</v>
      </c>
      <c r="F212" s="9" t="s">
        <v>85</v>
      </c>
      <c r="G212" s="9" t="s">
        <v>51</v>
      </c>
      <c r="H212" s="11">
        <v>3.5000000000000003E-2</v>
      </c>
      <c r="I212" s="11"/>
      <c r="J212" s="11">
        <v>0.01</v>
      </c>
      <c r="K212" s="11">
        <v>0.01</v>
      </c>
      <c r="L212" s="11">
        <v>5.0000000000000001E-3</v>
      </c>
      <c r="M212" s="11">
        <v>5.0000000000000001E-3</v>
      </c>
      <c r="N212" s="11"/>
      <c r="O212" s="12">
        <f t="shared" si="533"/>
        <v>0</v>
      </c>
      <c r="P212" s="12">
        <f t="shared" si="560"/>
        <v>0</v>
      </c>
      <c r="Q212" s="12">
        <f t="shared" si="534"/>
        <v>0</v>
      </c>
      <c r="R212" s="12">
        <f t="shared" si="460"/>
        <v>0</v>
      </c>
      <c r="S212" s="12">
        <f t="shared" si="535"/>
        <v>0</v>
      </c>
      <c r="T212" s="12">
        <f t="shared" si="561"/>
        <v>0</v>
      </c>
      <c r="U212" s="12">
        <f t="shared" si="536"/>
        <v>0</v>
      </c>
      <c r="V212" s="12">
        <f t="shared" si="562"/>
        <v>0</v>
      </c>
      <c r="W212" s="12">
        <f t="shared" si="554"/>
        <v>0</v>
      </c>
      <c r="X212" s="12">
        <f t="shared" si="537"/>
        <v>0</v>
      </c>
      <c r="Y212" s="12">
        <f t="shared" si="563"/>
        <v>765495.9</v>
      </c>
      <c r="Z212" s="12">
        <f t="shared" si="564"/>
        <v>0</v>
      </c>
      <c r="AA212" s="12">
        <f t="shared" si="565"/>
        <v>1062870.3</v>
      </c>
      <c r="AB212" s="12">
        <f t="shared" si="466"/>
        <v>0</v>
      </c>
      <c r="AC212" s="12"/>
      <c r="AD212" s="12"/>
      <c r="AE212" s="12"/>
      <c r="AF212" s="12">
        <f t="shared" si="538"/>
        <v>0</v>
      </c>
      <c r="AG212" s="12">
        <f t="shared" si="539"/>
        <v>0</v>
      </c>
      <c r="AH212" s="12">
        <f t="shared" si="540"/>
        <v>0</v>
      </c>
      <c r="AI212" s="12"/>
      <c r="AJ212" s="12"/>
      <c r="AK212" s="12"/>
      <c r="AL212" s="12">
        <f t="shared" si="496"/>
        <v>0</v>
      </c>
      <c r="AM212" s="12">
        <f t="shared" si="497"/>
        <v>0</v>
      </c>
      <c r="AN212" s="12">
        <f t="shared" si="498"/>
        <v>0</v>
      </c>
      <c r="AO212" s="12"/>
      <c r="AP212" s="12"/>
      <c r="AQ212" s="12"/>
      <c r="AR212" s="12">
        <f t="shared" si="499"/>
        <v>0</v>
      </c>
      <c r="AS212" s="12">
        <f t="shared" si="500"/>
        <v>0</v>
      </c>
      <c r="AT212" s="12">
        <f t="shared" si="501"/>
        <v>0</v>
      </c>
      <c r="AU212" s="12">
        <f t="shared" si="502"/>
        <v>0</v>
      </c>
      <c r="AV212" s="12">
        <f t="shared" si="541"/>
        <v>0</v>
      </c>
      <c r="AW212" s="12"/>
      <c r="AX212" s="12">
        <f t="shared" si="503"/>
        <v>0</v>
      </c>
      <c r="AY212" s="12">
        <f t="shared" si="504"/>
        <v>0</v>
      </c>
      <c r="AZ212" s="12">
        <f t="shared" si="505"/>
        <v>0</v>
      </c>
      <c r="BA212" s="12"/>
      <c r="BB212" s="12">
        <f t="shared" si="506"/>
        <v>0</v>
      </c>
      <c r="BC212" s="12">
        <f t="shared" si="507"/>
        <v>0</v>
      </c>
      <c r="BD212" s="12">
        <f t="shared" si="508"/>
        <v>0</v>
      </c>
      <c r="BE212" s="12"/>
      <c r="BF212" s="12">
        <f t="shared" si="509"/>
        <v>0</v>
      </c>
      <c r="BG212" s="12">
        <f t="shared" si="542"/>
        <v>0</v>
      </c>
      <c r="BH212" s="12">
        <f t="shared" si="510"/>
        <v>0</v>
      </c>
      <c r="BI212" s="12">
        <f t="shared" si="511"/>
        <v>0</v>
      </c>
      <c r="BJ212" s="12"/>
      <c r="BK212" s="12">
        <f t="shared" si="512"/>
        <v>0</v>
      </c>
      <c r="BL212" s="12">
        <f t="shared" si="543"/>
        <v>0</v>
      </c>
      <c r="BM212" s="12">
        <f t="shared" si="513"/>
        <v>0</v>
      </c>
      <c r="BN212" s="12"/>
      <c r="BO212" s="12">
        <f t="shared" si="514"/>
        <v>0</v>
      </c>
      <c r="BP212" s="12">
        <f t="shared" si="515"/>
        <v>0</v>
      </c>
      <c r="BQ212" s="12">
        <f t="shared" si="516"/>
        <v>0</v>
      </c>
      <c r="BR212" s="12"/>
      <c r="BS212" s="12">
        <f t="shared" si="517"/>
        <v>0</v>
      </c>
      <c r="BT212" s="12">
        <f t="shared" si="518"/>
        <v>0</v>
      </c>
      <c r="BU212" s="12">
        <f t="shared" si="519"/>
        <v>0</v>
      </c>
      <c r="BV212" s="12">
        <f t="shared" si="520"/>
        <v>0</v>
      </c>
      <c r="BW212" s="12">
        <f t="shared" si="521"/>
        <v>0</v>
      </c>
      <c r="BX212" s="12"/>
      <c r="BY212" s="12">
        <v>85000000</v>
      </c>
      <c r="BZ212" s="12">
        <v>59000000</v>
      </c>
      <c r="CA212" s="12">
        <f>SUMIFS('[1]TIẾN ĐỘ %'!$M$6:$M$1034,'[1]TIẾN ĐỘ %'!$G$6:$G$1034,$A212,'[1]TIẾN ĐỘ %'!$F$6:$F$1034,$E212)</f>
        <v>70000000</v>
      </c>
      <c r="CB212" s="12">
        <f t="shared" si="544"/>
        <v>214000000</v>
      </c>
      <c r="CC212" s="12"/>
      <c r="CD212" s="12"/>
      <c r="CE212" s="12"/>
      <c r="CF212" s="12">
        <f t="shared" si="569"/>
        <v>0</v>
      </c>
      <c r="CG212" s="12">
        <f t="shared" si="570"/>
        <v>214000000</v>
      </c>
      <c r="CH212" s="12"/>
      <c r="CI212" s="12"/>
      <c r="CJ212" s="12"/>
      <c r="CK212" s="12">
        <f t="shared" si="547"/>
        <v>0</v>
      </c>
      <c r="CL212" s="12"/>
      <c r="CM212" s="12"/>
      <c r="CN212" s="12"/>
      <c r="CO212" s="12">
        <f t="shared" si="492"/>
        <v>0</v>
      </c>
      <c r="CP212" s="12">
        <f t="shared" si="493"/>
        <v>0</v>
      </c>
      <c r="CQ212" s="12"/>
      <c r="CR212" s="12">
        <v>19440000</v>
      </c>
      <c r="CS212" s="12">
        <v>0</v>
      </c>
      <c r="CT212" s="12">
        <v>53868000</v>
      </c>
      <c r="CU212" s="12">
        <v>0</v>
      </c>
      <c r="CV212" s="12">
        <v>0</v>
      </c>
      <c r="CW212" s="12">
        <v>0</v>
      </c>
      <c r="CX212" s="12">
        <v>33444000</v>
      </c>
      <c r="CY212" s="12">
        <f>SUMIFS('[1]DATA THÔ IN'!$P$4:$P$12031,'[1]DATA THÔ IN'!$H$4:$H$12031,$A212,'[1]DATA THÔ IN'!$AC$4:$AC$12031,$E212,'[1]DATA THÔ IN'!$AH$4:$AH$12031,"Tiến độ 1")</f>
        <v>79326000</v>
      </c>
      <c r="CZ212" s="12">
        <f>SUMIFS('[1]DATA THÔ IN'!$P$4:$P$12031,'[1]DATA THÔ IN'!$H$4:$H$12031,$A212,'[1]DATA THÔ IN'!$AC$4:$AC$12031,$E212,'[1]DATA THÔ IN'!$AH$4:$AH$12031,"Tiến độ 2")</f>
        <v>0</v>
      </c>
      <c r="DA212" s="12">
        <f>SUMIFS('[1]TIẾN ĐỘ %'!$N$6:$N$1034,'[1]TIẾN ĐỘ %'!$G$6:$G$1034,A212,'[1]TIẾN ĐỘ %'!$F$6:$F$1034,$E212)</f>
        <v>110142000</v>
      </c>
      <c r="DB212" s="12">
        <f t="shared" si="555"/>
        <v>197454000</v>
      </c>
      <c r="DC212" s="12"/>
      <c r="DD212" s="12"/>
      <c r="DE212" s="12"/>
      <c r="DF212" s="12"/>
      <c r="DG212" s="12"/>
      <c r="DH212" s="12"/>
      <c r="DI212" s="12"/>
      <c r="DJ212" s="12"/>
      <c r="DK212" s="12"/>
      <c r="DL212" s="12">
        <f t="shared" si="571"/>
        <v>0</v>
      </c>
      <c r="DM212" s="12">
        <f t="shared" si="572"/>
        <v>197454000</v>
      </c>
      <c r="DN212" s="12"/>
      <c r="DO212" s="12"/>
      <c r="DP212" s="12"/>
      <c r="DQ212" s="12"/>
      <c r="DR212" s="12"/>
      <c r="DS212" s="12"/>
      <c r="DT212" s="12"/>
      <c r="DU212" s="12"/>
      <c r="DV212" s="12"/>
      <c r="DW212" s="12">
        <f t="shared" si="550"/>
        <v>0</v>
      </c>
      <c r="DX212" s="12"/>
      <c r="DY212" s="12"/>
      <c r="DZ212" s="12"/>
      <c r="EA212" s="12"/>
      <c r="EB212" s="12"/>
      <c r="EC212" s="12"/>
      <c r="ED212" s="12"/>
      <c r="EE212" s="12"/>
      <c r="EF212" s="12"/>
      <c r="EG212" s="12">
        <f t="shared" si="494"/>
        <v>0</v>
      </c>
      <c r="EH212" s="12">
        <f t="shared" si="495"/>
        <v>0</v>
      </c>
      <c r="EI212" s="12"/>
      <c r="EJ212" s="15">
        <f t="shared" si="522"/>
        <v>0.22870588235294118</v>
      </c>
      <c r="EK212" s="15">
        <f t="shared" si="523"/>
        <v>0</v>
      </c>
      <c r="EL212" s="15">
        <f t="shared" si="524"/>
        <v>0.63374117647058825</v>
      </c>
      <c r="EM212" s="16">
        <f t="shared" si="566"/>
        <v>0</v>
      </c>
      <c r="EN212" s="16">
        <f t="shared" si="567"/>
        <v>0</v>
      </c>
      <c r="EO212" s="16">
        <f t="shared" si="568"/>
        <v>0.56684745762711863</v>
      </c>
      <c r="EP212" s="16">
        <f t="shared" si="556"/>
        <v>1.1332285714285715</v>
      </c>
      <c r="EQ212" s="16">
        <f t="shared" si="557"/>
        <v>0</v>
      </c>
      <c r="ER212" s="16">
        <f t="shared" si="558"/>
        <v>1.5734571428571429</v>
      </c>
      <c r="ES212" s="16">
        <f t="shared" si="559"/>
        <v>0.92268224299065416</v>
      </c>
      <c r="ET212" s="15">
        <f t="shared" si="573"/>
        <v>0</v>
      </c>
      <c r="EU212" s="15">
        <f t="shared" si="574"/>
        <v>0</v>
      </c>
      <c r="EV212" s="15">
        <f t="shared" si="575"/>
        <v>0</v>
      </c>
      <c r="EW212" s="15">
        <f t="shared" si="576"/>
        <v>0</v>
      </c>
      <c r="EX212" s="15">
        <f t="shared" si="577"/>
        <v>0</v>
      </c>
      <c r="EY212" s="15">
        <f t="shared" si="578"/>
        <v>0</v>
      </c>
      <c r="EZ212" s="15">
        <f t="shared" si="579"/>
        <v>0</v>
      </c>
      <c r="FA212" s="15">
        <f t="shared" si="580"/>
        <v>0</v>
      </c>
      <c r="FB212" s="15">
        <f t="shared" si="581"/>
        <v>0</v>
      </c>
      <c r="FC212" s="15">
        <f t="shared" si="582"/>
        <v>0</v>
      </c>
      <c r="FD212" s="15">
        <f t="shared" si="583"/>
        <v>0.92268224299065416</v>
      </c>
      <c r="FE212" s="15">
        <f t="shared" si="584"/>
        <v>0</v>
      </c>
      <c r="FF212" s="15">
        <f t="shared" si="585"/>
        <v>0</v>
      </c>
      <c r="FG212" s="15">
        <f t="shared" si="586"/>
        <v>0</v>
      </c>
      <c r="FH212" s="15">
        <f t="shared" si="587"/>
        <v>0</v>
      </c>
      <c r="FI212" s="15">
        <f t="shared" si="588"/>
        <v>0</v>
      </c>
      <c r="FJ212" s="15">
        <f t="shared" si="589"/>
        <v>0</v>
      </c>
      <c r="FK212" s="15">
        <f t="shared" si="590"/>
        <v>0</v>
      </c>
      <c r="FL212" s="15">
        <f t="shared" si="591"/>
        <v>0</v>
      </c>
      <c r="FM212" s="15">
        <f t="shared" si="592"/>
        <v>0</v>
      </c>
      <c r="FN212" s="15">
        <f t="shared" si="593"/>
        <v>0</v>
      </c>
      <c r="FO212" s="15">
        <f t="shared" si="594"/>
        <v>0</v>
      </c>
      <c r="FP212" s="15">
        <f t="shared" si="595"/>
        <v>0</v>
      </c>
      <c r="FQ212" s="15">
        <f t="shared" si="596"/>
        <v>0</v>
      </c>
      <c r="FR212" s="17">
        <f t="shared" si="525"/>
        <v>0</v>
      </c>
      <c r="FS212" s="17">
        <f t="shared" si="526"/>
        <v>0</v>
      </c>
      <c r="FT212" s="17">
        <f t="shared" si="527"/>
        <v>0</v>
      </c>
      <c r="FU212" s="18">
        <f t="shared" si="528"/>
        <v>0</v>
      </c>
      <c r="FV212" s="18">
        <f t="shared" si="529"/>
        <v>0</v>
      </c>
      <c r="FW212" s="18">
        <f t="shared" si="530"/>
        <v>0</v>
      </c>
      <c r="FX212" s="18">
        <f t="shared" si="531"/>
        <v>0</v>
      </c>
      <c r="FY212" s="18">
        <f t="shared" si="532"/>
        <v>0</v>
      </c>
      <c r="FZ212" s="19"/>
      <c r="GA212" s="36" t="s">
        <v>49</v>
      </c>
      <c r="GB212" s="36"/>
      <c r="GC212" s="37"/>
    </row>
    <row r="213" spans="1:185" hidden="1" x14ac:dyDescent="0.25">
      <c r="A213" s="8" t="s">
        <v>1298</v>
      </c>
      <c r="B213" s="8" t="s">
        <v>555</v>
      </c>
      <c r="C213" s="9" t="s">
        <v>556</v>
      </c>
      <c r="D213" s="28" t="s">
        <v>1459</v>
      </c>
      <c r="E213" s="9" t="s">
        <v>102</v>
      </c>
      <c r="F213" s="9" t="s">
        <v>488</v>
      </c>
      <c r="G213" s="9" t="s">
        <v>475</v>
      </c>
      <c r="H213" s="11">
        <v>3.5000000000000003E-2</v>
      </c>
      <c r="I213" s="11"/>
      <c r="J213" s="11">
        <v>0.01</v>
      </c>
      <c r="K213" s="11">
        <v>0.01</v>
      </c>
      <c r="L213" s="11">
        <v>5.0000000000000001E-3</v>
      </c>
      <c r="M213" s="11">
        <v>5.0000000000000001E-3</v>
      </c>
      <c r="N213" s="11"/>
      <c r="O213" s="12">
        <f t="shared" si="533"/>
        <v>0</v>
      </c>
      <c r="P213" s="12">
        <f t="shared" si="560"/>
        <v>742046.4</v>
      </c>
      <c r="Q213" s="12">
        <f t="shared" si="534"/>
        <v>705569.4</v>
      </c>
      <c r="R213" s="12">
        <f t="shared" si="460"/>
        <v>1447615.8</v>
      </c>
      <c r="S213" s="12">
        <f t="shared" si="535"/>
        <v>0</v>
      </c>
      <c r="T213" s="12">
        <f t="shared" si="561"/>
        <v>0</v>
      </c>
      <c r="U213" s="12">
        <f t="shared" si="536"/>
        <v>0</v>
      </c>
      <c r="V213" s="12">
        <f t="shared" si="562"/>
        <v>1450742</v>
      </c>
      <c r="W213" s="12">
        <f t="shared" si="554"/>
        <v>0</v>
      </c>
      <c r="X213" s="12">
        <f t="shared" si="537"/>
        <v>0</v>
      </c>
      <c r="Y213" s="12">
        <f t="shared" si="563"/>
        <v>0</v>
      </c>
      <c r="Z213" s="12">
        <f t="shared" si="564"/>
        <v>1642275.5999999999</v>
      </c>
      <c r="AA213" s="12">
        <f t="shared" si="565"/>
        <v>1642275.5999999999</v>
      </c>
      <c r="AB213" s="12">
        <f t="shared" si="466"/>
        <v>2270316.9</v>
      </c>
      <c r="AC213" s="12"/>
      <c r="AD213" s="12"/>
      <c r="AE213" s="12"/>
      <c r="AF213" s="12">
        <f t="shared" si="538"/>
        <v>0</v>
      </c>
      <c r="AG213" s="12">
        <f t="shared" si="539"/>
        <v>0</v>
      </c>
      <c r="AH213" s="12">
        <f t="shared" si="540"/>
        <v>0</v>
      </c>
      <c r="AI213" s="12"/>
      <c r="AJ213" s="12"/>
      <c r="AK213" s="12"/>
      <c r="AL213" s="12">
        <f t="shared" si="496"/>
        <v>0</v>
      </c>
      <c r="AM213" s="12">
        <f t="shared" si="497"/>
        <v>0</v>
      </c>
      <c r="AN213" s="12">
        <f t="shared" si="498"/>
        <v>0</v>
      </c>
      <c r="AO213" s="12"/>
      <c r="AP213" s="12"/>
      <c r="AQ213" s="12"/>
      <c r="AR213" s="12">
        <f t="shared" si="499"/>
        <v>0</v>
      </c>
      <c r="AS213" s="12">
        <f t="shared" si="500"/>
        <v>0</v>
      </c>
      <c r="AT213" s="12">
        <f t="shared" si="501"/>
        <v>0</v>
      </c>
      <c r="AU213" s="12">
        <f t="shared" si="502"/>
        <v>0</v>
      </c>
      <c r="AV213" s="12">
        <f t="shared" si="541"/>
        <v>2270316.9</v>
      </c>
      <c r="AW213" s="12"/>
      <c r="AX213" s="12">
        <f t="shared" si="503"/>
        <v>0</v>
      </c>
      <c r="AY213" s="12">
        <f t="shared" si="504"/>
        <v>0</v>
      </c>
      <c r="AZ213" s="12">
        <f t="shared" si="505"/>
        <v>0</v>
      </c>
      <c r="BA213" s="12"/>
      <c r="BB213" s="12">
        <f t="shared" si="506"/>
        <v>0</v>
      </c>
      <c r="BC213" s="12">
        <f t="shared" si="507"/>
        <v>0</v>
      </c>
      <c r="BD213" s="12">
        <f t="shared" si="508"/>
        <v>0</v>
      </c>
      <c r="BE213" s="12"/>
      <c r="BF213" s="12">
        <f t="shared" si="509"/>
        <v>0</v>
      </c>
      <c r="BG213" s="12">
        <f t="shared" si="542"/>
        <v>0</v>
      </c>
      <c r="BH213" s="12">
        <f t="shared" si="510"/>
        <v>0</v>
      </c>
      <c r="BI213" s="12">
        <f t="shared" si="511"/>
        <v>0</v>
      </c>
      <c r="BJ213" s="12"/>
      <c r="BK213" s="12">
        <f t="shared" si="512"/>
        <v>0</v>
      </c>
      <c r="BL213" s="12">
        <f t="shared" si="543"/>
        <v>0</v>
      </c>
      <c r="BM213" s="12">
        <f t="shared" si="513"/>
        <v>0</v>
      </c>
      <c r="BN213" s="12"/>
      <c r="BO213" s="12">
        <f t="shared" si="514"/>
        <v>0</v>
      </c>
      <c r="BP213" s="12">
        <f t="shared" si="515"/>
        <v>0</v>
      </c>
      <c r="BQ213" s="12">
        <f t="shared" si="516"/>
        <v>0</v>
      </c>
      <c r="BR213" s="12"/>
      <c r="BS213" s="12">
        <f t="shared" si="517"/>
        <v>0</v>
      </c>
      <c r="BT213" s="12">
        <f t="shared" si="518"/>
        <v>0</v>
      </c>
      <c r="BU213" s="12">
        <f t="shared" si="519"/>
        <v>0</v>
      </c>
      <c r="BV213" s="12">
        <f t="shared" si="520"/>
        <v>0</v>
      </c>
      <c r="BW213" s="12">
        <f t="shared" si="521"/>
        <v>0</v>
      </c>
      <c r="BX213" s="12"/>
      <c r="BY213" s="12">
        <v>150000000</v>
      </c>
      <c r="BZ213" s="12">
        <v>150000000</v>
      </c>
      <c r="CA213" s="12">
        <f>SUMIFS('[1]TIẾN ĐỘ %'!$M$6:$M$1034,'[1]TIẾN ĐỘ %'!$G$6:$G$1034,$A213,'[1]TIẾN ĐỘ %'!$F$6:$F$1034,$E213)</f>
        <v>170000000</v>
      </c>
      <c r="CB213" s="12">
        <f t="shared" si="544"/>
        <v>470000000</v>
      </c>
      <c r="CC213" s="12"/>
      <c r="CD213" s="12"/>
      <c r="CE213" s="12"/>
      <c r="CF213" s="12">
        <f t="shared" si="569"/>
        <v>0</v>
      </c>
      <c r="CG213" s="12">
        <f t="shared" si="570"/>
        <v>470000000</v>
      </c>
      <c r="CH213" s="12"/>
      <c r="CI213" s="12"/>
      <c r="CJ213" s="12"/>
      <c r="CK213" s="12">
        <f t="shared" si="547"/>
        <v>0</v>
      </c>
      <c r="CL213" s="12"/>
      <c r="CM213" s="12"/>
      <c r="CN213" s="12"/>
      <c r="CO213" s="12">
        <f t="shared" si="492"/>
        <v>0</v>
      </c>
      <c r="CP213" s="12">
        <f t="shared" si="493"/>
        <v>0</v>
      </c>
      <c r="CQ213" s="12"/>
      <c r="CR213" s="12">
        <v>76896000</v>
      </c>
      <c r="CS213" s="12">
        <v>73116000</v>
      </c>
      <c r="CT213" s="12">
        <v>150012000</v>
      </c>
      <c r="CU213" s="12">
        <v>0</v>
      </c>
      <c r="CV213" s="12">
        <v>77928000</v>
      </c>
      <c r="CW213" s="12">
        <v>0</v>
      </c>
      <c r="CX213" s="12">
        <v>150336000</v>
      </c>
      <c r="CY213" s="12">
        <f>SUMIFS('[1]DATA THÔ IN'!$P$4:$P$12031,'[1]DATA THÔ IN'!$H$4:$H$12031,$A213,'[1]DATA THÔ IN'!$AC$4:$AC$12031,$E213,'[1]DATA THÔ IN'!$AH$4:$AH$12031,"Tiến độ 1")</f>
        <v>0</v>
      </c>
      <c r="CZ213" s="12">
        <f>SUMIFS('[1]DATA THÔ IN'!$P$4:$P$12031,'[1]DATA THÔ IN'!$H$4:$H$12031,$A213,'[1]DATA THÔ IN'!$AC$4:$AC$12031,$E213,'[1]DATA THÔ IN'!$AH$4:$AH$12031,"Tiến độ 2")</f>
        <v>170184000</v>
      </c>
      <c r="DA213" s="12">
        <f>SUMIFS('[1]TIẾN ĐỘ %'!$N$6:$N$1034,'[1]TIẾN ĐỘ %'!$G$6:$G$1034,A213,'[1]TIẾN ĐỘ %'!$F$6:$F$1034,$E213)</f>
        <v>170184000</v>
      </c>
      <c r="DB213" s="12">
        <f t="shared" si="555"/>
        <v>470532000</v>
      </c>
      <c r="DC213" s="12"/>
      <c r="DD213" s="12"/>
      <c r="DE213" s="12"/>
      <c r="DF213" s="12"/>
      <c r="DG213" s="12"/>
      <c r="DH213" s="12"/>
      <c r="DI213" s="12"/>
      <c r="DJ213" s="12"/>
      <c r="DK213" s="12"/>
      <c r="DL213" s="12">
        <f t="shared" si="571"/>
        <v>0</v>
      </c>
      <c r="DM213" s="12">
        <f t="shared" si="572"/>
        <v>470532000</v>
      </c>
      <c r="DN213" s="12"/>
      <c r="DO213" s="12"/>
      <c r="DP213" s="12"/>
      <c r="DQ213" s="12"/>
      <c r="DR213" s="12"/>
      <c r="DS213" s="12"/>
      <c r="DT213" s="12"/>
      <c r="DU213" s="12"/>
      <c r="DV213" s="12"/>
      <c r="DW213" s="12">
        <f t="shared" si="550"/>
        <v>0</v>
      </c>
      <c r="DX213" s="12"/>
      <c r="DY213" s="12"/>
      <c r="DZ213" s="12"/>
      <c r="EA213" s="12"/>
      <c r="EB213" s="12"/>
      <c r="EC213" s="12"/>
      <c r="ED213" s="12"/>
      <c r="EE213" s="12"/>
      <c r="EF213" s="12"/>
      <c r="EG213" s="12">
        <f t="shared" si="494"/>
        <v>0</v>
      </c>
      <c r="EH213" s="12">
        <f t="shared" si="495"/>
        <v>0</v>
      </c>
      <c r="EI213" s="12"/>
      <c r="EJ213" s="15">
        <f t="shared" si="522"/>
        <v>0.51263999999999998</v>
      </c>
      <c r="EK213" s="15">
        <f t="shared" si="523"/>
        <v>0.48743999999999998</v>
      </c>
      <c r="EL213" s="15">
        <f t="shared" si="524"/>
        <v>1.0000800000000001</v>
      </c>
      <c r="EM213" s="16">
        <f t="shared" si="566"/>
        <v>0</v>
      </c>
      <c r="EN213" s="16">
        <f t="shared" si="567"/>
        <v>0.51951999999999998</v>
      </c>
      <c r="EO213" s="16">
        <f t="shared" si="568"/>
        <v>1.00224</v>
      </c>
      <c r="EP213" s="16">
        <f t="shared" si="556"/>
        <v>0</v>
      </c>
      <c r="EQ213" s="16">
        <f t="shared" si="557"/>
        <v>1.0010823529411765</v>
      </c>
      <c r="ER213" s="16">
        <f t="shared" si="558"/>
        <v>1.0010823529411765</v>
      </c>
      <c r="ES213" s="16">
        <f t="shared" si="559"/>
        <v>1.0011319148936171</v>
      </c>
      <c r="ET213" s="15">
        <f t="shared" si="573"/>
        <v>0</v>
      </c>
      <c r="EU213" s="15">
        <f t="shared" si="574"/>
        <v>0</v>
      </c>
      <c r="EV213" s="15">
        <f t="shared" si="575"/>
        <v>0</v>
      </c>
      <c r="EW213" s="15">
        <f t="shared" si="576"/>
        <v>0</v>
      </c>
      <c r="EX213" s="15">
        <f t="shared" si="577"/>
        <v>0</v>
      </c>
      <c r="EY213" s="15">
        <f t="shared" si="578"/>
        <v>0</v>
      </c>
      <c r="EZ213" s="15">
        <f t="shared" si="579"/>
        <v>0</v>
      </c>
      <c r="FA213" s="15">
        <f t="shared" si="580"/>
        <v>0</v>
      </c>
      <c r="FB213" s="15">
        <f t="shared" si="581"/>
        <v>0</v>
      </c>
      <c r="FC213" s="15">
        <f t="shared" si="582"/>
        <v>0</v>
      </c>
      <c r="FD213" s="15">
        <f t="shared" si="583"/>
        <v>1.0011319148936171</v>
      </c>
      <c r="FE213" s="15">
        <f t="shared" si="584"/>
        <v>0</v>
      </c>
      <c r="FF213" s="15">
        <f t="shared" si="585"/>
        <v>0</v>
      </c>
      <c r="FG213" s="15">
        <f t="shared" si="586"/>
        <v>0</v>
      </c>
      <c r="FH213" s="15">
        <f t="shared" si="587"/>
        <v>0</v>
      </c>
      <c r="FI213" s="15">
        <f t="shared" si="588"/>
        <v>0</v>
      </c>
      <c r="FJ213" s="15">
        <f t="shared" si="589"/>
        <v>0</v>
      </c>
      <c r="FK213" s="15">
        <f t="shared" si="590"/>
        <v>0</v>
      </c>
      <c r="FL213" s="15">
        <f t="shared" si="591"/>
        <v>0</v>
      </c>
      <c r="FM213" s="15">
        <f t="shared" si="592"/>
        <v>0</v>
      </c>
      <c r="FN213" s="15">
        <f t="shared" si="593"/>
        <v>0</v>
      </c>
      <c r="FO213" s="15">
        <f t="shared" si="594"/>
        <v>0</v>
      </c>
      <c r="FP213" s="15">
        <f t="shared" si="595"/>
        <v>0</v>
      </c>
      <c r="FQ213" s="15">
        <f t="shared" si="596"/>
        <v>0</v>
      </c>
      <c r="FR213" s="17">
        <f t="shared" si="525"/>
        <v>0</v>
      </c>
      <c r="FS213" s="17">
        <f t="shared" si="526"/>
        <v>0</v>
      </c>
      <c r="FT213" s="17">
        <f t="shared" si="527"/>
        <v>0</v>
      </c>
      <c r="FU213" s="18">
        <f t="shared" si="528"/>
        <v>0</v>
      </c>
      <c r="FV213" s="18">
        <f t="shared" si="529"/>
        <v>0</v>
      </c>
      <c r="FW213" s="18">
        <f t="shared" si="530"/>
        <v>0</v>
      </c>
      <c r="FX213" s="18">
        <f t="shared" si="531"/>
        <v>0</v>
      </c>
      <c r="FY213" s="18">
        <f t="shared" si="532"/>
        <v>0</v>
      </c>
      <c r="FZ213" s="19"/>
      <c r="GA213" s="36" t="s">
        <v>1483</v>
      </c>
      <c r="GB213" s="36"/>
      <c r="GC213" s="37"/>
    </row>
    <row r="214" spans="1:185" hidden="1" x14ac:dyDescent="0.25">
      <c r="A214" s="8" t="s">
        <v>1304</v>
      </c>
      <c r="B214" s="8" t="s">
        <v>565</v>
      </c>
      <c r="C214" s="9" t="s">
        <v>566</v>
      </c>
      <c r="D214" s="9" t="s">
        <v>1390</v>
      </c>
      <c r="E214" s="9" t="s">
        <v>102</v>
      </c>
      <c r="F214" s="9" t="s">
        <v>505</v>
      </c>
      <c r="G214" s="9" t="s">
        <v>475</v>
      </c>
      <c r="H214" s="11">
        <v>3.5000000000000003E-2</v>
      </c>
      <c r="I214" s="11"/>
      <c r="J214" s="11">
        <v>0.01</v>
      </c>
      <c r="K214" s="11">
        <v>0.01</v>
      </c>
      <c r="L214" s="11">
        <v>5.0000000000000001E-3</v>
      </c>
      <c r="M214" s="11">
        <v>5.0000000000000001E-3</v>
      </c>
      <c r="N214" s="11"/>
      <c r="O214" s="12">
        <f t="shared" si="533"/>
        <v>0</v>
      </c>
      <c r="P214" s="12">
        <f t="shared" si="560"/>
        <v>0</v>
      </c>
      <c r="Q214" s="12">
        <f t="shared" si="534"/>
        <v>0</v>
      </c>
      <c r="R214" s="12">
        <f t="shared" si="460"/>
        <v>1931659.8</v>
      </c>
      <c r="S214" s="12">
        <f t="shared" si="535"/>
        <v>0</v>
      </c>
      <c r="T214" s="12">
        <f t="shared" si="561"/>
        <v>0</v>
      </c>
      <c r="U214" s="12">
        <f t="shared" si="536"/>
        <v>991846</v>
      </c>
      <c r="V214" s="12">
        <f t="shared" si="562"/>
        <v>1325119</v>
      </c>
      <c r="W214" s="12">
        <f t="shared" si="554"/>
        <v>345360</v>
      </c>
      <c r="X214" s="12">
        <f t="shared" si="537"/>
        <v>0</v>
      </c>
      <c r="Y214" s="12">
        <f t="shared" si="563"/>
        <v>0</v>
      </c>
      <c r="Z214" s="12">
        <f t="shared" si="564"/>
        <v>0</v>
      </c>
      <c r="AA214" s="12">
        <f t="shared" si="565"/>
        <v>1940113.2</v>
      </c>
      <c r="AB214" s="12">
        <f t="shared" si="466"/>
        <v>2598445.85</v>
      </c>
      <c r="AC214" s="12"/>
      <c r="AD214" s="12"/>
      <c r="AE214" s="12"/>
      <c r="AF214" s="12">
        <f t="shared" si="538"/>
        <v>0</v>
      </c>
      <c r="AG214" s="12">
        <f t="shared" si="539"/>
        <v>0</v>
      </c>
      <c r="AH214" s="12">
        <f t="shared" si="540"/>
        <v>0</v>
      </c>
      <c r="AI214" s="12"/>
      <c r="AJ214" s="12"/>
      <c r="AK214" s="12"/>
      <c r="AL214" s="12">
        <f t="shared" si="496"/>
        <v>0</v>
      </c>
      <c r="AM214" s="12">
        <f t="shared" si="497"/>
        <v>0</v>
      </c>
      <c r="AN214" s="12">
        <f t="shared" si="498"/>
        <v>0</v>
      </c>
      <c r="AO214" s="12"/>
      <c r="AP214" s="12"/>
      <c r="AQ214" s="12"/>
      <c r="AR214" s="12">
        <f t="shared" si="499"/>
        <v>0</v>
      </c>
      <c r="AS214" s="12">
        <f t="shared" si="500"/>
        <v>0</v>
      </c>
      <c r="AT214" s="12">
        <f t="shared" si="501"/>
        <v>0</v>
      </c>
      <c r="AU214" s="12">
        <f t="shared" si="502"/>
        <v>0</v>
      </c>
      <c r="AV214" s="12">
        <f t="shared" si="541"/>
        <v>2598445.85</v>
      </c>
      <c r="AW214" s="12"/>
      <c r="AX214" s="12">
        <f t="shared" si="503"/>
        <v>0</v>
      </c>
      <c r="AY214" s="12">
        <f t="shared" si="504"/>
        <v>0</v>
      </c>
      <c r="AZ214" s="12">
        <f t="shared" si="505"/>
        <v>0</v>
      </c>
      <c r="BA214" s="12"/>
      <c r="BB214" s="12">
        <f t="shared" si="506"/>
        <v>0</v>
      </c>
      <c r="BC214" s="12">
        <f t="shared" si="507"/>
        <v>0</v>
      </c>
      <c r="BD214" s="12">
        <f t="shared" si="508"/>
        <v>0</v>
      </c>
      <c r="BE214" s="12"/>
      <c r="BF214" s="12">
        <f t="shared" si="509"/>
        <v>0</v>
      </c>
      <c r="BG214" s="12">
        <f t="shared" si="542"/>
        <v>0</v>
      </c>
      <c r="BH214" s="12">
        <f t="shared" si="510"/>
        <v>0</v>
      </c>
      <c r="BI214" s="12">
        <f t="shared" si="511"/>
        <v>0</v>
      </c>
      <c r="BJ214" s="12"/>
      <c r="BK214" s="12">
        <f t="shared" si="512"/>
        <v>0</v>
      </c>
      <c r="BL214" s="12">
        <f t="shared" si="543"/>
        <v>0</v>
      </c>
      <c r="BM214" s="12">
        <f t="shared" si="513"/>
        <v>0</v>
      </c>
      <c r="BN214" s="12"/>
      <c r="BO214" s="12">
        <f t="shared" si="514"/>
        <v>0</v>
      </c>
      <c r="BP214" s="12">
        <f t="shared" si="515"/>
        <v>0</v>
      </c>
      <c r="BQ214" s="12">
        <f t="shared" si="516"/>
        <v>0</v>
      </c>
      <c r="BR214" s="12"/>
      <c r="BS214" s="12">
        <f t="shared" si="517"/>
        <v>0</v>
      </c>
      <c r="BT214" s="12">
        <f t="shared" si="518"/>
        <v>0</v>
      </c>
      <c r="BU214" s="12">
        <f t="shared" si="519"/>
        <v>0</v>
      </c>
      <c r="BV214" s="12">
        <f t="shared" si="520"/>
        <v>0</v>
      </c>
      <c r="BW214" s="12">
        <f t="shared" si="521"/>
        <v>0</v>
      </c>
      <c r="BX214" s="12"/>
      <c r="BY214" s="12">
        <v>200000000</v>
      </c>
      <c r="BZ214" s="12">
        <v>130000000</v>
      </c>
      <c r="CA214" s="12">
        <f>SUMIFS('[1]TIẾN ĐỘ %'!$M$6:$M$1034,'[1]TIẾN ĐỘ %'!$G$6:$G$1034,$A214,'[1]TIẾN ĐỘ %'!$F$6:$F$1034,$E214)</f>
        <v>200000000</v>
      </c>
      <c r="CB214" s="12">
        <f t="shared" si="544"/>
        <v>530000000</v>
      </c>
      <c r="CC214" s="12"/>
      <c r="CD214" s="12"/>
      <c r="CE214" s="12"/>
      <c r="CF214" s="12">
        <f t="shared" si="569"/>
        <v>0</v>
      </c>
      <c r="CG214" s="12">
        <f t="shared" si="570"/>
        <v>530000000</v>
      </c>
      <c r="CH214" s="12"/>
      <c r="CI214" s="12"/>
      <c r="CJ214" s="12"/>
      <c r="CK214" s="12">
        <f t="shared" si="547"/>
        <v>0</v>
      </c>
      <c r="CL214" s="12"/>
      <c r="CM214" s="12"/>
      <c r="CN214" s="12"/>
      <c r="CO214" s="12">
        <f t="shared" si="492"/>
        <v>0</v>
      </c>
      <c r="CP214" s="12">
        <f t="shared" si="493"/>
        <v>0</v>
      </c>
      <c r="CQ214" s="12"/>
      <c r="CR214" s="12">
        <v>0</v>
      </c>
      <c r="CS214" s="12">
        <v>80124000</v>
      </c>
      <c r="CT214" s="12">
        <v>200172000</v>
      </c>
      <c r="CU214" s="12">
        <v>34536000</v>
      </c>
      <c r="CV214" s="12">
        <v>102782000</v>
      </c>
      <c r="CW214" s="12">
        <v>34536000</v>
      </c>
      <c r="CX214" s="12">
        <v>137318000</v>
      </c>
      <c r="CY214" s="12">
        <f>SUMIFS('[1]DATA THÔ IN'!$P$4:$P$12031,'[1]DATA THÔ IN'!$H$4:$H$12031,$A214,'[1]DATA THÔ IN'!$AC$4:$AC$12031,$E214,'[1]DATA THÔ IN'!$AH$4:$AH$12031,"Tiến độ 1")</f>
        <v>16080000</v>
      </c>
      <c r="CZ214" s="12">
        <f>SUMIFS('[1]DATA THÔ IN'!$P$4:$P$12031,'[1]DATA THÔ IN'!$H$4:$H$12031,$A214,'[1]DATA THÔ IN'!$AC$4:$AC$12031,$E214,'[1]DATA THÔ IN'!$AH$4:$AH$12031,"Tiến độ 2")</f>
        <v>11040000</v>
      </c>
      <c r="DA214" s="12">
        <f>SUMIFS('[1]TIẾN ĐỘ %'!$N$6:$N$1034,'[1]TIẾN ĐỘ %'!$G$6:$G$1034,A214,'[1]TIẾN ĐỘ %'!$F$6:$F$1034,$E214)</f>
        <v>201048000</v>
      </c>
      <c r="DB214" s="12">
        <f t="shared" si="555"/>
        <v>538538000</v>
      </c>
      <c r="DC214" s="12"/>
      <c r="DD214" s="12"/>
      <c r="DE214" s="12"/>
      <c r="DF214" s="12"/>
      <c r="DG214" s="12"/>
      <c r="DH214" s="12"/>
      <c r="DI214" s="12"/>
      <c r="DJ214" s="12"/>
      <c r="DK214" s="12"/>
      <c r="DL214" s="12">
        <f t="shared" si="571"/>
        <v>0</v>
      </c>
      <c r="DM214" s="12">
        <f t="shared" si="572"/>
        <v>538538000</v>
      </c>
      <c r="DN214" s="12"/>
      <c r="DO214" s="12"/>
      <c r="DP214" s="12"/>
      <c r="DQ214" s="12"/>
      <c r="DR214" s="12"/>
      <c r="DS214" s="12"/>
      <c r="DT214" s="12"/>
      <c r="DU214" s="12"/>
      <c r="DV214" s="12"/>
      <c r="DW214" s="12">
        <f t="shared" si="550"/>
        <v>0</v>
      </c>
      <c r="DX214" s="12"/>
      <c r="DY214" s="12"/>
      <c r="DZ214" s="12"/>
      <c r="EA214" s="12"/>
      <c r="EB214" s="12"/>
      <c r="EC214" s="12"/>
      <c r="ED214" s="12"/>
      <c r="EE214" s="12"/>
      <c r="EF214" s="12"/>
      <c r="EG214" s="12">
        <f t="shared" si="494"/>
        <v>0</v>
      </c>
      <c r="EH214" s="12">
        <f t="shared" si="495"/>
        <v>0</v>
      </c>
      <c r="EI214" s="12"/>
      <c r="EJ214" s="15">
        <f t="shared" si="522"/>
        <v>0</v>
      </c>
      <c r="EK214" s="15">
        <f t="shared" si="523"/>
        <v>0.40061999999999998</v>
      </c>
      <c r="EL214" s="15">
        <f t="shared" si="524"/>
        <v>1.0008600000000001</v>
      </c>
      <c r="EM214" s="16">
        <f t="shared" si="566"/>
        <v>0.26566153846153845</v>
      </c>
      <c r="EN214" s="16">
        <f t="shared" si="567"/>
        <v>0.79063076923076925</v>
      </c>
      <c r="EO214" s="16">
        <f t="shared" si="568"/>
        <v>1.0562923076923076</v>
      </c>
      <c r="EP214" s="16">
        <f t="shared" si="556"/>
        <v>8.0399999999999999E-2</v>
      </c>
      <c r="EQ214" s="16">
        <f t="shared" si="557"/>
        <v>5.5199999999999999E-2</v>
      </c>
      <c r="ER214" s="16">
        <f t="shared" si="558"/>
        <v>1.0052399999999999</v>
      </c>
      <c r="ES214" s="16">
        <f t="shared" si="559"/>
        <v>1.0161094339622641</v>
      </c>
      <c r="ET214" s="15">
        <f t="shared" si="573"/>
        <v>0</v>
      </c>
      <c r="EU214" s="15">
        <f t="shared" si="574"/>
        <v>0</v>
      </c>
      <c r="EV214" s="15">
        <f t="shared" si="575"/>
        <v>0</v>
      </c>
      <c r="EW214" s="15">
        <f t="shared" si="576"/>
        <v>0</v>
      </c>
      <c r="EX214" s="15">
        <f t="shared" si="577"/>
        <v>0</v>
      </c>
      <c r="EY214" s="15">
        <f t="shared" si="578"/>
        <v>0</v>
      </c>
      <c r="EZ214" s="15">
        <f t="shared" si="579"/>
        <v>0</v>
      </c>
      <c r="FA214" s="15">
        <f t="shared" si="580"/>
        <v>0</v>
      </c>
      <c r="FB214" s="15">
        <f t="shared" si="581"/>
        <v>0</v>
      </c>
      <c r="FC214" s="15">
        <f t="shared" si="582"/>
        <v>0</v>
      </c>
      <c r="FD214" s="15">
        <f t="shared" si="583"/>
        <v>1.0161094339622641</v>
      </c>
      <c r="FE214" s="15">
        <f t="shared" si="584"/>
        <v>0</v>
      </c>
      <c r="FF214" s="15">
        <f t="shared" si="585"/>
        <v>0</v>
      </c>
      <c r="FG214" s="15">
        <f t="shared" si="586"/>
        <v>0</v>
      </c>
      <c r="FH214" s="15">
        <f t="shared" si="587"/>
        <v>0</v>
      </c>
      <c r="FI214" s="15">
        <f t="shared" si="588"/>
        <v>0</v>
      </c>
      <c r="FJ214" s="15">
        <f t="shared" si="589"/>
        <v>0</v>
      </c>
      <c r="FK214" s="15">
        <f t="shared" si="590"/>
        <v>0</v>
      </c>
      <c r="FL214" s="15">
        <f t="shared" si="591"/>
        <v>0</v>
      </c>
      <c r="FM214" s="15">
        <f t="shared" si="592"/>
        <v>0</v>
      </c>
      <c r="FN214" s="15">
        <f t="shared" si="593"/>
        <v>0</v>
      </c>
      <c r="FO214" s="15">
        <f t="shared" si="594"/>
        <v>0</v>
      </c>
      <c r="FP214" s="15">
        <f t="shared" si="595"/>
        <v>0</v>
      </c>
      <c r="FQ214" s="15">
        <f t="shared" si="596"/>
        <v>0</v>
      </c>
      <c r="FR214" s="17">
        <f t="shared" si="525"/>
        <v>0</v>
      </c>
      <c r="FS214" s="17">
        <f t="shared" si="526"/>
        <v>0</v>
      </c>
      <c r="FT214" s="17">
        <f t="shared" si="527"/>
        <v>0</v>
      </c>
      <c r="FU214" s="18">
        <f t="shared" si="528"/>
        <v>0</v>
      </c>
      <c r="FV214" s="18">
        <f t="shared" si="529"/>
        <v>0</v>
      </c>
      <c r="FW214" s="18">
        <f t="shared" si="530"/>
        <v>0</v>
      </c>
      <c r="FX214" s="18">
        <f t="shared" si="531"/>
        <v>0</v>
      </c>
      <c r="FY214" s="18">
        <f t="shared" si="532"/>
        <v>0</v>
      </c>
      <c r="FZ214" s="19"/>
      <c r="GA214" s="36" t="str">
        <f>D214</f>
        <v>Trần Thanh Hiền</v>
      </c>
      <c r="GB214" s="36"/>
      <c r="GC214" s="37"/>
    </row>
    <row r="215" spans="1:185" hidden="1" x14ac:dyDescent="0.25">
      <c r="A215" s="8" t="s">
        <v>1327</v>
      </c>
      <c r="B215" s="8" t="s">
        <v>573</v>
      </c>
      <c r="C215" s="9" t="s">
        <v>574</v>
      </c>
      <c r="D215" s="28" t="s">
        <v>1459</v>
      </c>
      <c r="E215" s="9" t="s">
        <v>102</v>
      </c>
      <c r="F215" s="9" t="s">
        <v>488</v>
      </c>
      <c r="G215" s="9" t="s">
        <v>475</v>
      </c>
      <c r="H215" s="11">
        <v>3.5000000000000003E-2</v>
      </c>
      <c r="I215" s="11"/>
      <c r="J215" s="11">
        <v>0.01</v>
      </c>
      <c r="K215" s="11">
        <v>0.01</v>
      </c>
      <c r="L215" s="11">
        <v>5.0000000000000001E-3</v>
      </c>
      <c r="M215" s="11">
        <v>5.0000000000000001E-3</v>
      </c>
      <c r="N215" s="11"/>
      <c r="O215" s="12">
        <f t="shared" si="533"/>
        <v>0</v>
      </c>
      <c r="P215" s="12">
        <f t="shared" si="560"/>
        <v>0</v>
      </c>
      <c r="Q215" s="12">
        <f t="shared" si="534"/>
        <v>0</v>
      </c>
      <c r="R215" s="12">
        <f t="shared" si="460"/>
        <v>0</v>
      </c>
      <c r="S215" s="12">
        <f t="shared" si="535"/>
        <v>0</v>
      </c>
      <c r="T215" s="12">
        <f t="shared" si="561"/>
        <v>0</v>
      </c>
      <c r="U215" s="12">
        <f t="shared" si="536"/>
        <v>0</v>
      </c>
      <c r="V215" s="12">
        <f t="shared" si="562"/>
        <v>0</v>
      </c>
      <c r="W215" s="12">
        <f t="shared" si="554"/>
        <v>0</v>
      </c>
      <c r="X215" s="12">
        <f t="shared" si="537"/>
        <v>0</v>
      </c>
      <c r="Y215" s="12">
        <f t="shared" si="563"/>
        <v>0</v>
      </c>
      <c r="Z215" s="12">
        <f t="shared" si="564"/>
        <v>0</v>
      </c>
      <c r="AA215" s="12">
        <f t="shared" si="565"/>
        <v>0</v>
      </c>
      <c r="AB215" s="12">
        <f t="shared" si="466"/>
        <v>0</v>
      </c>
      <c r="AC215" s="12"/>
      <c r="AD215" s="12"/>
      <c r="AE215" s="12"/>
      <c r="AF215" s="12">
        <f t="shared" si="538"/>
        <v>0</v>
      </c>
      <c r="AG215" s="12">
        <f t="shared" si="539"/>
        <v>0</v>
      </c>
      <c r="AH215" s="12">
        <f t="shared" si="540"/>
        <v>0</v>
      </c>
      <c r="AI215" s="12"/>
      <c r="AJ215" s="12"/>
      <c r="AK215" s="12"/>
      <c r="AL215" s="12">
        <f t="shared" si="496"/>
        <v>0</v>
      </c>
      <c r="AM215" s="12">
        <f t="shared" si="497"/>
        <v>0</v>
      </c>
      <c r="AN215" s="12">
        <f t="shared" si="498"/>
        <v>0</v>
      </c>
      <c r="AO215" s="12"/>
      <c r="AP215" s="12"/>
      <c r="AQ215" s="12"/>
      <c r="AR215" s="12">
        <f t="shared" si="499"/>
        <v>0</v>
      </c>
      <c r="AS215" s="12">
        <f t="shared" si="500"/>
        <v>0</v>
      </c>
      <c r="AT215" s="12">
        <f t="shared" si="501"/>
        <v>0</v>
      </c>
      <c r="AU215" s="12">
        <f t="shared" si="502"/>
        <v>0</v>
      </c>
      <c r="AV215" s="12">
        <f t="shared" si="541"/>
        <v>0</v>
      </c>
      <c r="AW215" s="12"/>
      <c r="AX215" s="12">
        <f t="shared" si="503"/>
        <v>0</v>
      </c>
      <c r="AY215" s="12">
        <f t="shared" si="504"/>
        <v>0</v>
      </c>
      <c r="AZ215" s="12">
        <f t="shared" si="505"/>
        <v>0</v>
      </c>
      <c r="BA215" s="12"/>
      <c r="BB215" s="12">
        <f t="shared" si="506"/>
        <v>0</v>
      </c>
      <c r="BC215" s="12">
        <f t="shared" si="507"/>
        <v>0</v>
      </c>
      <c r="BD215" s="12">
        <f t="shared" si="508"/>
        <v>0</v>
      </c>
      <c r="BE215" s="12"/>
      <c r="BF215" s="12">
        <f t="shared" si="509"/>
        <v>0</v>
      </c>
      <c r="BG215" s="12">
        <f t="shared" si="542"/>
        <v>0</v>
      </c>
      <c r="BH215" s="12">
        <f t="shared" si="510"/>
        <v>0</v>
      </c>
      <c r="BI215" s="12">
        <f t="shared" si="511"/>
        <v>0</v>
      </c>
      <c r="BJ215" s="12"/>
      <c r="BK215" s="12">
        <f t="shared" si="512"/>
        <v>0</v>
      </c>
      <c r="BL215" s="12">
        <f t="shared" si="543"/>
        <v>0</v>
      </c>
      <c r="BM215" s="12">
        <f t="shared" si="513"/>
        <v>0</v>
      </c>
      <c r="BN215" s="12"/>
      <c r="BO215" s="12">
        <f t="shared" si="514"/>
        <v>0</v>
      </c>
      <c r="BP215" s="12">
        <f t="shared" si="515"/>
        <v>0</v>
      </c>
      <c r="BQ215" s="12">
        <f t="shared" si="516"/>
        <v>0</v>
      </c>
      <c r="BR215" s="12"/>
      <c r="BS215" s="12">
        <f t="shared" si="517"/>
        <v>0</v>
      </c>
      <c r="BT215" s="12">
        <f t="shared" si="518"/>
        <v>0</v>
      </c>
      <c r="BU215" s="12">
        <f t="shared" si="519"/>
        <v>0</v>
      </c>
      <c r="BV215" s="12">
        <f t="shared" si="520"/>
        <v>0</v>
      </c>
      <c r="BW215" s="12">
        <f t="shared" si="521"/>
        <v>0</v>
      </c>
      <c r="BX215" s="12"/>
      <c r="BY215" s="12">
        <v>0</v>
      </c>
      <c r="BZ215" s="12">
        <v>0</v>
      </c>
      <c r="CA215" s="12">
        <f>SUMIFS('[1]TIẾN ĐỘ %'!$M$6:$M$1034,'[1]TIẾN ĐỘ %'!$G$6:$G$1034,$A215,'[1]TIẾN ĐỘ %'!$F$6:$F$1034,$E215)</f>
        <v>0</v>
      </c>
      <c r="CB215" s="12">
        <f t="shared" si="544"/>
        <v>0</v>
      </c>
      <c r="CC215" s="12"/>
      <c r="CD215" s="12"/>
      <c r="CE215" s="12"/>
      <c r="CF215" s="12">
        <f t="shared" si="569"/>
        <v>0</v>
      </c>
      <c r="CG215" s="12">
        <f t="shared" si="570"/>
        <v>0</v>
      </c>
      <c r="CH215" s="12"/>
      <c r="CI215" s="12"/>
      <c r="CJ215" s="12"/>
      <c r="CK215" s="12">
        <f t="shared" si="547"/>
        <v>0</v>
      </c>
      <c r="CL215" s="12"/>
      <c r="CM215" s="12"/>
      <c r="CN215" s="12"/>
      <c r="CO215" s="12">
        <f t="shared" si="492"/>
        <v>0</v>
      </c>
      <c r="CP215" s="12">
        <f t="shared" si="493"/>
        <v>0</v>
      </c>
      <c r="CQ215" s="12"/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f>SUMIFS('[1]DATA THÔ IN'!$P$4:$P$12031,'[1]DATA THÔ IN'!$H$4:$H$12031,$A215,'[1]DATA THÔ IN'!$AC$4:$AC$12031,$E215,'[1]DATA THÔ IN'!$AH$4:$AH$12031,"Tiến độ 1")</f>
        <v>0</v>
      </c>
      <c r="CZ215" s="12">
        <f>SUMIFS('[1]DATA THÔ IN'!$P$4:$P$12031,'[1]DATA THÔ IN'!$H$4:$H$12031,$A215,'[1]DATA THÔ IN'!$AC$4:$AC$12031,$E215,'[1]DATA THÔ IN'!$AH$4:$AH$12031,"Tiến độ 2")</f>
        <v>0</v>
      </c>
      <c r="DA215" s="12">
        <f>SUMIFS('[1]TIẾN ĐỘ %'!$N$6:$N$1034,'[1]TIẾN ĐỘ %'!$G$6:$G$1034,A215,'[1]TIẾN ĐỘ %'!$F$6:$F$1034,$E215)</f>
        <v>0</v>
      </c>
      <c r="DB215" s="12">
        <f t="shared" si="555"/>
        <v>0</v>
      </c>
      <c r="DC215" s="12"/>
      <c r="DD215" s="12"/>
      <c r="DE215" s="12"/>
      <c r="DF215" s="12"/>
      <c r="DG215" s="12"/>
      <c r="DH215" s="12"/>
      <c r="DI215" s="12"/>
      <c r="DJ215" s="12"/>
      <c r="DK215" s="12"/>
      <c r="DL215" s="12">
        <f t="shared" si="571"/>
        <v>0</v>
      </c>
      <c r="DM215" s="12">
        <f t="shared" si="572"/>
        <v>0</v>
      </c>
      <c r="DN215" s="12"/>
      <c r="DO215" s="12"/>
      <c r="DP215" s="12"/>
      <c r="DQ215" s="12"/>
      <c r="DR215" s="12"/>
      <c r="DS215" s="12"/>
      <c r="DT215" s="12"/>
      <c r="DU215" s="12"/>
      <c r="DV215" s="12"/>
      <c r="DW215" s="12">
        <f t="shared" si="550"/>
        <v>0</v>
      </c>
      <c r="DX215" s="12"/>
      <c r="DY215" s="12"/>
      <c r="DZ215" s="12"/>
      <c r="EA215" s="12"/>
      <c r="EB215" s="12"/>
      <c r="EC215" s="12"/>
      <c r="ED215" s="12"/>
      <c r="EE215" s="12"/>
      <c r="EF215" s="12"/>
      <c r="EG215" s="12">
        <f t="shared" si="494"/>
        <v>0</v>
      </c>
      <c r="EH215" s="12">
        <f t="shared" si="495"/>
        <v>0</v>
      </c>
      <c r="EI215" s="12"/>
      <c r="EJ215" s="15">
        <f t="shared" si="522"/>
        <v>0</v>
      </c>
      <c r="EK215" s="15">
        <f t="shared" si="523"/>
        <v>0</v>
      </c>
      <c r="EL215" s="15">
        <f t="shared" si="524"/>
        <v>0</v>
      </c>
      <c r="EM215" s="16">
        <f t="shared" si="566"/>
        <v>0</v>
      </c>
      <c r="EN215" s="16">
        <f t="shared" si="567"/>
        <v>0</v>
      </c>
      <c r="EO215" s="16">
        <f t="shared" si="568"/>
        <v>0</v>
      </c>
      <c r="EP215" s="16">
        <f t="shared" si="556"/>
        <v>0</v>
      </c>
      <c r="EQ215" s="16">
        <f t="shared" si="557"/>
        <v>0</v>
      </c>
      <c r="ER215" s="16">
        <f t="shared" si="558"/>
        <v>0</v>
      </c>
      <c r="ES215" s="16">
        <f t="shared" si="559"/>
        <v>0</v>
      </c>
      <c r="ET215" s="15">
        <f t="shared" si="573"/>
        <v>0</v>
      </c>
      <c r="EU215" s="15">
        <f t="shared" si="574"/>
        <v>0</v>
      </c>
      <c r="EV215" s="15">
        <f t="shared" si="575"/>
        <v>0</v>
      </c>
      <c r="EW215" s="15">
        <f t="shared" si="576"/>
        <v>0</v>
      </c>
      <c r="EX215" s="15">
        <f t="shared" si="577"/>
        <v>0</v>
      </c>
      <c r="EY215" s="15">
        <f t="shared" si="578"/>
        <v>0</v>
      </c>
      <c r="EZ215" s="15">
        <f t="shared" si="579"/>
        <v>0</v>
      </c>
      <c r="FA215" s="15">
        <f t="shared" si="580"/>
        <v>0</v>
      </c>
      <c r="FB215" s="15">
        <f t="shared" si="581"/>
        <v>0</v>
      </c>
      <c r="FC215" s="15">
        <f t="shared" si="582"/>
        <v>0</v>
      </c>
      <c r="FD215" s="15">
        <f t="shared" si="583"/>
        <v>0</v>
      </c>
      <c r="FE215" s="15">
        <f t="shared" si="584"/>
        <v>0</v>
      </c>
      <c r="FF215" s="15">
        <f t="shared" si="585"/>
        <v>0</v>
      </c>
      <c r="FG215" s="15">
        <f t="shared" si="586"/>
        <v>0</v>
      </c>
      <c r="FH215" s="15">
        <f t="shared" si="587"/>
        <v>0</v>
      </c>
      <c r="FI215" s="15">
        <f t="shared" si="588"/>
        <v>0</v>
      </c>
      <c r="FJ215" s="15">
        <f t="shared" si="589"/>
        <v>0</v>
      </c>
      <c r="FK215" s="15">
        <f t="shared" si="590"/>
        <v>0</v>
      </c>
      <c r="FL215" s="15">
        <f t="shared" si="591"/>
        <v>0</v>
      </c>
      <c r="FM215" s="15">
        <f t="shared" si="592"/>
        <v>0</v>
      </c>
      <c r="FN215" s="15">
        <f t="shared" si="593"/>
        <v>0</v>
      </c>
      <c r="FO215" s="15">
        <f t="shared" si="594"/>
        <v>0</v>
      </c>
      <c r="FP215" s="15">
        <f t="shared" si="595"/>
        <v>0</v>
      </c>
      <c r="FQ215" s="15">
        <f t="shared" si="596"/>
        <v>0</v>
      </c>
      <c r="FR215" s="17">
        <f t="shared" si="525"/>
        <v>0</v>
      </c>
      <c r="FS215" s="17">
        <f t="shared" si="526"/>
        <v>0</v>
      </c>
      <c r="FT215" s="17">
        <f t="shared" si="527"/>
        <v>0</v>
      </c>
      <c r="FU215" s="18">
        <f t="shared" si="528"/>
        <v>0</v>
      </c>
      <c r="FV215" s="18">
        <f t="shared" si="529"/>
        <v>0</v>
      </c>
      <c r="FW215" s="18">
        <f t="shared" si="530"/>
        <v>0</v>
      </c>
      <c r="FX215" s="18">
        <f t="shared" si="531"/>
        <v>0</v>
      </c>
      <c r="FY215" s="18">
        <f t="shared" si="532"/>
        <v>0</v>
      </c>
      <c r="FZ215" s="19"/>
      <c r="GA215" s="36" t="e">
        <v>#N/A</v>
      </c>
      <c r="GB215" s="36"/>
      <c r="GC215" s="37"/>
    </row>
    <row r="216" spans="1:185" hidden="1" x14ac:dyDescent="0.25">
      <c r="A216" s="8" t="s">
        <v>1307</v>
      </c>
      <c r="B216" s="8" t="s">
        <v>575</v>
      </c>
      <c r="C216" s="9" t="s">
        <v>576</v>
      </c>
      <c r="D216" s="9" t="s">
        <v>1390</v>
      </c>
      <c r="E216" s="9" t="s">
        <v>102</v>
      </c>
      <c r="F216" s="9" t="s">
        <v>505</v>
      </c>
      <c r="G216" s="9" t="s">
        <v>475</v>
      </c>
      <c r="H216" s="11">
        <v>3.5000000000000003E-2</v>
      </c>
      <c r="I216" s="11"/>
      <c r="J216" s="11">
        <v>0.01</v>
      </c>
      <c r="K216" s="11">
        <v>0.01</v>
      </c>
      <c r="L216" s="11">
        <v>5.0000000000000001E-3</v>
      </c>
      <c r="M216" s="11">
        <v>5.0000000000000001E-3</v>
      </c>
      <c r="N216" s="11"/>
      <c r="O216" s="12">
        <f t="shared" si="533"/>
        <v>0</v>
      </c>
      <c r="P216" s="12">
        <f t="shared" si="560"/>
        <v>0</v>
      </c>
      <c r="Q216" s="12">
        <f t="shared" si="534"/>
        <v>0</v>
      </c>
      <c r="R216" s="12">
        <f t="shared" si="460"/>
        <v>0</v>
      </c>
      <c r="S216" s="12">
        <f t="shared" si="535"/>
        <v>0</v>
      </c>
      <c r="T216" s="12">
        <f t="shared" si="561"/>
        <v>0</v>
      </c>
      <c r="U216" s="12">
        <f t="shared" si="536"/>
        <v>0</v>
      </c>
      <c r="V216" s="12">
        <f t="shared" si="562"/>
        <v>0</v>
      </c>
      <c r="W216" s="12">
        <f t="shared" si="554"/>
        <v>0</v>
      </c>
      <c r="X216" s="12">
        <f t="shared" si="537"/>
        <v>0</v>
      </c>
      <c r="Y216" s="12">
        <f t="shared" si="563"/>
        <v>0</v>
      </c>
      <c r="Z216" s="12">
        <f t="shared" si="564"/>
        <v>0</v>
      </c>
      <c r="AA216" s="12">
        <f t="shared" si="565"/>
        <v>0</v>
      </c>
      <c r="AB216" s="12">
        <f t="shared" si="466"/>
        <v>0</v>
      </c>
      <c r="AC216" s="12"/>
      <c r="AD216" s="12"/>
      <c r="AE216" s="12"/>
      <c r="AF216" s="12">
        <f t="shared" si="538"/>
        <v>0</v>
      </c>
      <c r="AG216" s="12">
        <f t="shared" si="539"/>
        <v>0</v>
      </c>
      <c r="AH216" s="12">
        <f t="shared" si="540"/>
        <v>0</v>
      </c>
      <c r="AI216" s="12"/>
      <c r="AJ216" s="12"/>
      <c r="AK216" s="12"/>
      <c r="AL216" s="12">
        <f t="shared" si="496"/>
        <v>0</v>
      </c>
      <c r="AM216" s="12">
        <f t="shared" si="497"/>
        <v>0</v>
      </c>
      <c r="AN216" s="12">
        <f t="shared" si="498"/>
        <v>0</v>
      </c>
      <c r="AO216" s="12"/>
      <c r="AP216" s="12"/>
      <c r="AQ216" s="12"/>
      <c r="AR216" s="12">
        <f t="shared" si="499"/>
        <v>0</v>
      </c>
      <c r="AS216" s="12">
        <f t="shared" si="500"/>
        <v>0</v>
      </c>
      <c r="AT216" s="12">
        <f t="shared" si="501"/>
        <v>0</v>
      </c>
      <c r="AU216" s="12">
        <f t="shared" si="502"/>
        <v>0</v>
      </c>
      <c r="AV216" s="12">
        <f t="shared" si="541"/>
        <v>0</v>
      </c>
      <c r="AW216" s="12"/>
      <c r="AX216" s="12">
        <f t="shared" si="503"/>
        <v>0</v>
      </c>
      <c r="AY216" s="12">
        <f t="shared" si="504"/>
        <v>0</v>
      </c>
      <c r="AZ216" s="12">
        <f t="shared" si="505"/>
        <v>0</v>
      </c>
      <c r="BA216" s="12"/>
      <c r="BB216" s="12">
        <f t="shared" si="506"/>
        <v>0</v>
      </c>
      <c r="BC216" s="12">
        <f t="shared" si="507"/>
        <v>0</v>
      </c>
      <c r="BD216" s="12">
        <f t="shared" si="508"/>
        <v>0</v>
      </c>
      <c r="BE216" s="12"/>
      <c r="BF216" s="12">
        <f t="shared" si="509"/>
        <v>0</v>
      </c>
      <c r="BG216" s="12">
        <f t="shared" si="542"/>
        <v>0</v>
      </c>
      <c r="BH216" s="12">
        <f t="shared" si="510"/>
        <v>0</v>
      </c>
      <c r="BI216" s="12">
        <f t="shared" si="511"/>
        <v>0</v>
      </c>
      <c r="BJ216" s="12"/>
      <c r="BK216" s="12">
        <f t="shared" si="512"/>
        <v>0</v>
      </c>
      <c r="BL216" s="12">
        <f t="shared" si="543"/>
        <v>0</v>
      </c>
      <c r="BM216" s="12">
        <f t="shared" si="513"/>
        <v>0</v>
      </c>
      <c r="BN216" s="12"/>
      <c r="BO216" s="12">
        <f t="shared" si="514"/>
        <v>0</v>
      </c>
      <c r="BP216" s="12">
        <f t="shared" si="515"/>
        <v>0</v>
      </c>
      <c r="BQ216" s="12">
        <f t="shared" si="516"/>
        <v>0</v>
      </c>
      <c r="BR216" s="12"/>
      <c r="BS216" s="12">
        <f t="shared" si="517"/>
        <v>0</v>
      </c>
      <c r="BT216" s="12">
        <f t="shared" si="518"/>
        <v>0</v>
      </c>
      <c r="BU216" s="12">
        <f t="shared" si="519"/>
        <v>0</v>
      </c>
      <c r="BV216" s="12">
        <f t="shared" si="520"/>
        <v>0</v>
      </c>
      <c r="BW216" s="12">
        <f t="shared" si="521"/>
        <v>0</v>
      </c>
      <c r="BX216" s="12"/>
      <c r="BY216" s="12">
        <v>0</v>
      </c>
      <c r="BZ216" s="12">
        <v>0</v>
      </c>
      <c r="CA216" s="12">
        <f>SUMIFS('[1]TIẾN ĐỘ %'!$M$6:$M$1034,'[1]TIẾN ĐỘ %'!$G$6:$G$1034,$A216,'[1]TIẾN ĐỘ %'!$F$6:$F$1034,$E216)</f>
        <v>0</v>
      </c>
      <c r="CB216" s="12">
        <f t="shared" si="544"/>
        <v>0</v>
      </c>
      <c r="CC216" s="12"/>
      <c r="CD216" s="12"/>
      <c r="CE216" s="12"/>
      <c r="CF216" s="12">
        <f t="shared" si="569"/>
        <v>0</v>
      </c>
      <c r="CG216" s="12">
        <f t="shared" si="570"/>
        <v>0</v>
      </c>
      <c r="CH216" s="12"/>
      <c r="CI216" s="12"/>
      <c r="CJ216" s="12"/>
      <c r="CK216" s="12">
        <f t="shared" si="547"/>
        <v>0</v>
      </c>
      <c r="CL216" s="12"/>
      <c r="CM216" s="12"/>
      <c r="CN216" s="12"/>
      <c r="CO216" s="12">
        <f t="shared" si="492"/>
        <v>0</v>
      </c>
      <c r="CP216" s="12">
        <f t="shared" si="493"/>
        <v>0</v>
      </c>
      <c r="CQ216" s="12"/>
      <c r="CR216" s="12">
        <v>-2016000</v>
      </c>
      <c r="CS216" s="12">
        <v>0</v>
      </c>
      <c r="CT216" s="12">
        <v>-2016000</v>
      </c>
      <c r="CU216" s="12">
        <v>0</v>
      </c>
      <c r="CV216" s="12">
        <v>0</v>
      </c>
      <c r="CW216" s="12">
        <v>0</v>
      </c>
      <c r="CX216" s="12">
        <v>0</v>
      </c>
      <c r="CY216" s="12">
        <f>SUMIFS('[1]DATA THÔ IN'!$P$4:$P$12031,'[1]DATA THÔ IN'!$H$4:$H$12031,$A216,'[1]DATA THÔ IN'!$AC$4:$AC$12031,$E216,'[1]DATA THÔ IN'!$AH$4:$AH$12031,"Tiến độ 1")</f>
        <v>0</v>
      </c>
      <c r="CZ216" s="12">
        <f>SUMIFS('[1]DATA THÔ IN'!$P$4:$P$12031,'[1]DATA THÔ IN'!$H$4:$H$12031,$A216,'[1]DATA THÔ IN'!$AC$4:$AC$12031,$E216,'[1]DATA THÔ IN'!$AH$4:$AH$12031,"Tiến độ 2")</f>
        <v>0</v>
      </c>
      <c r="DA216" s="12">
        <f>SUMIFS('[1]TIẾN ĐỘ %'!$N$6:$N$1034,'[1]TIẾN ĐỘ %'!$G$6:$G$1034,A216,'[1]TIẾN ĐỘ %'!$F$6:$F$1034,$E216)</f>
        <v>0</v>
      </c>
      <c r="DB216" s="12">
        <f t="shared" si="555"/>
        <v>-2016000</v>
      </c>
      <c r="DC216" s="12"/>
      <c r="DD216" s="12"/>
      <c r="DE216" s="12"/>
      <c r="DF216" s="12"/>
      <c r="DG216" s="12"/>
      <c r="DH216" s="12"/>
      <c r="DI216" s="12"/>
      <c r="DJ216" s="12"/>
      <c r="DK216" s="12"/>
      <c r="DL216" s="12">
        <f t="shared" si="571"/>
        <v>0</v>
      </c>
      <c r="DM216" s="12">
        <f t="shared" si="572"/>
        <v>-2016000</v>
      </c>
      <c r="DN216" s="12"/>
      <c r="DO216" s="12"/>
      <c r="DP216" s="12"/>
      <c r="DQ216" s="12"/>
      <c r="DR216" s="12"/>
      <c r="DS216" s="12"/>
      <c r="DT216" s="12"/>
      <c r="DU216" s="12"/>
      <c r="DV216" s="12"/>
      <c r="DW216" s="12">
        <f t="shared" si="550"/>
        <v>0</v>
      </c>
      <c r="DX216" s="12"/>
      <c r="DY216" s="12"/>
      <c r="DZ216" s="12"/>
      <c r="EA216" s="12"/>
      <c r="EB216" s="12"/>
      <c r="EC216" s="12"/>
      <c r="ED216" s="12"/>
      <c r="EE216" s="12"/>
      <c r="EF216" s="12"/>
      <c r="EG216" s="12">
        <f t="shared" si="494"/>
        <v>0</v>
      </c>
      <c r="EH216" s="12">
        <f t="shared" si="495"/>
        <v>0</v>
      </c>
      <c r="EI216" s="12"/>
      <c r="EJ216" s="15">
        <f t="shared" si="522"/>
        <v>0</v>
      </c>
      <c r="EK216" s="15">
        <f t="shared" si="523"/>
        <v>0</v>
      </c>
      <c r="EL216" s="15">
        <f t="shared" si="524"/>
        <v>0</v>
      </c>
      <c r="EM216" s="16">
        <f t="shared" si="566"/>
        <v>0</v>
      </c>
      <c r="EN216" s="16">
        <f t="shared" si="567"/>
        <v>0</v>
      </c>
      <c r="EO216" s="16">
        <f t="shared" si="568"/>
        <v>0</v>
      </c>
      <c r="EP216" s="16">
        <f t="shared" si="556"/>
        <v>0</v>
      </c>
      <c r="EQ216" s="16">
        <f t="shared" si="557"/>
        <v>0</v>
      </c>
      <c r="ER216" s="16">
        <f t="shared" si="558"/>
        <v>0</v>
      </c>
      <c r="ES216" s="16">
        <f t="shared" si="559"/>
        <v>0</v>
      </c>
      <c r="ET216" s="15">
        <f t="shared" si="573"/>
        <v>0</v>
      </c>
      <c r="EU216" s="15">
        <f t="shared" si="574"/>
        <v>0</v>
      </c>
      <c r="EV216" s="15">
        <f t="shared" si="575"/>
        <v>0</v>
      </c>
      <c r="EW216" s="15">
        <f t="shared" si="576"/>
        <v>0</v>
      </c>
      <c r="EX216" s="15">
        <f t="shared" si="577"/>
        <v>0</v>
      </c>
      <c r="EY216" s="15">
        <f t="shared" si="578"/>
        <v>0</v>
      </c>
      <c r="EZ216" s="15">
        <f t="shared" si="579"/>
        <v>0</v>
      </c>
      <c r="FA216" s="15">
        <f t="shared" si="580"/>
        <v>0</v>
      </c>
      <c r="FB216" s="15">
        <f t="shared" si="581"/>
        <v>0</v>
      </c>
      <c r="FC216" s="15">
        <f t="shared" si="582"/>
        <v>0</v>
      </c>
      <c r="FD216" s="15">
        <f t="shared" si="583"/>
        <v>0</v>
      </c>
      <c r="FE216" s="15">
        <f t="shared" si="584"/>
        <v>0</v>
      </c>
      <c r="FF216" s="15">
        <f t="shared" si="585"/>
        <v>0</v>
      </c>
      <c r="FG216" s="15">
        <f t="shared" si="586"/>
        <v>0</v>
      </c>
      <c r="FH216" s="15">
        <f t="shared" si="587"/>
        <v>0</v>
      </c>
      <c r="FI216" s="15">
        <f t="shared" si="588"/>
        <v>0</v>
      </c>
      <c r="FJ216" s="15">
        <f t="shared" si="589"/>
        <v>0</v>
      </c>
      <c r="FK216" s="15">
        <f t="shared" si="590"/>
        <v>0</v>
      </c>
      <c r="FL216" s="15">
        <f t="shared" si="591"/>
        <v>0</v>
      </c>
      <c r="FM216" s="15">
        <f t="shared" si="592"/>
        <v>0</v>
      </c>
      <c r="FN216" s="15">
        <f t="shared" si="593"/>
        <v>0</v>
      </c>
      <c r="FO216" s="15">
        <f t="shared" si="594"/>
        <v>0</v>
      </c>
      <c r="FP216" s="15">
        <f t="shared" si="595"/>
        <v>0</v>
      </c>
      <c r="FQ216" s="15">
        <f t="shared" si="596"/>
        <v>0</v>
      </c>
      <c r="FR216" s="17">
        <f t="shared" si="525"/>
        <v>0</v>
      </c>
      <c r="FS216" s="17">
        <f t="shared" si="526"/>
        <v>0</v>
      </c>
      <c r="FT216" s="17">
        <f t="shared" si="527"/>
        <v>0</v>
      </c>
      <c r="FU216" s="18">
        <f t="shared" si="528"/>
        <v>0</v>
      </c>
      <c r="FV216" s="18">
        <f t="shared" si="529"/>
        <v>0</v>
      </c>
      <c r="FW216" s="18">
        <f t="shared" si="530"/>
        <v>0</v>
      </c>
      <c r="FX216" s="18">
        <f t="shared" si="531"/>
        <v>0</v>
      </c>
      <c r="FY216" s="18">
        <f t="shared" si="532"/>
        <v>0</v>
      </c>
      <c r="FZ216" s="19"/>
      <c r="GA216" s="36" t="e">
        <v>#N/A</v>
      </c>
      <c r="GB216" s="36"/>
      <c r="GC216" s="37"/>
    </row>
    <row r="217" spans="1:185" hidden="1" x14ac:dyDescent="0.25">
      <c r="A217" s="8" t="s">
        <v>1308</v>
      </c>
      <c r="B217" s="8" t="s">
        <v>577</v>
      </c>
      <c r="C217" s="9" t="s">
        <v>578</v>
      </c>
      <c r="D217" s="9" t="s">
        <v>515</v>
      </c>
      <c r="E217" s="9" t="s">
        <v>102</v>
      </c>
      <c r="F217" s="9" t="s">
        <v>506</v>
      </c>
      <c r="G217" s="9" t="s">
        <v>475</v>
      </c>
      <c r="H217" s="11">
        <v>3.5000000000000003E-2</v>
      </c>
      <c r="I217" s="11"/>
      <c r="J217" s="11">
        <v>0.01</v>
      </c>
      <c r="K217" s="11">
        <v>0.01</v>
      </c>
      <c r="L217" s="11">
        <v>5.0000000000000001E-3</v>
      </c>
      <c r="M217" s="11">
        <v>5.0000000000000001E-3</v>
      </c>
      <c r="N217" s="11"/>
      <c r="O217" s="12">
        <f t="shared" si="533"/>
        <v>0</v>
      </c>
      <c r="P217" s="12">
        <f t="shared" si="560"/>
        <v>0</v>
      </c>
      <c r="Q217" s="12">
        <f t="shared" si="534"/>
        <v>1186255.2</v>
      </c>
      <c r="R217" s="12">
        <f t="shared" si="460"/>
        <v>1941869.5</v>
      </c>
      <c r="S217" s="12">
        <f t="shared" si="535"/>
        <v>0</v>
      </c>
      <c r="T217" s="12">
        <f t="shared" si="561"/>
        <v>1218100</v>
      </c>
      <c r="U217" s="12">
        <f t="shared" si="536"/>
        <v>721511</v>
      </c>
      <c r="V217" s="12">
        <f t="shared" si="562"/>
        <v>1939611</v>
      </c>
      <c r="W217" s="12">
        <f t="shared" si="554"/>
        <v>1262280</v>
      </c>
      <c r="X217" s="12">
        <f t="shared" si="537"/>
        <v>0</v>
      </c>
      <c r="Y217" s="12">
        <f t="shared" si="563"/>
        <v>0</v>
      </c>
      <c r="Z217" s="12">
        <f t="shared" si="564"/>
        <v>0</v>
      </c>
      <c r="AA217" s="12">
        <f t="shared" si="565"/>
        <v>0</v>
      </c>
      <c r="AB217" s="12">
        <f t="shared" si="466"/>
        <v>0</v>
      </c>
      <c r="AC217" s="12"/>
      <c r="AD217" s="12"/>
      <c r="AE217" s="12"/>
      <c r="AF217" s="12">
        <f t="shared" si="538"/>
        <v>0</v>
      </c>
      <c r="AG217" s="12">
        <f t="shared" si="539"/>
        <v>0</v>
      </c>
      <c r="AH217" s="12">
        <f t="shared" si="540"/>
        <v>0</v>
      </c>
      <c r="AI217" s="12"/>
      <c r="AJ217" s="12"/>
      <c r="AK217" s="12"/>
      <c r="AL217" s="12">
        <f t="shared" si="496"/>
        <v>0</v>
      </c>
      <c r="AM217" s="12">
        <f t="shared" si="497"/>
        <v>0</v>
      </c>
      <c r="AN217" s="12">
        <f t="shared" si="498"/>
        <v>0</v>
      </c>
      <c r="AO217" s="12"/>
      <c r="AP217" s="12"/>
      <c r="AQ217" s="12"/>
      <c r="AR217" s="12">
        <f t="shared" si="499"/>
        <v>0</v>
      </c>
      <c r="AS217" s="12">
        <f t="shared" si="500"/>
        <v>0</v>
      </c>
      <c r="AT217" s="12">
        <f t="shared" si="501"/>
        <v>0</v>
      </c>
      <c r="AU217" s="12">
        <f t="shared" si="502"/>
        <v>0</v>
      </c>
      <c r="AV217" s="12">
        <f t="shared" si="541"/>
        <v>0</v>
      </c>
      <c r="AW217" s="12"/>
      <c r="AX217" s="12">
        <f t="shared" si="503"/>
        <v>0</v>
      </c>
      <c r="AY217" s="12">
        <f t="shared" si="504"/>
        <v>0</v>
      </c>
      <c r="AZ217" s="12">
        <f t="shared" si="505"/>
        <v>0</v>
      </c>
      <c r="BA217" s="12"/>
      <c r="BB217" s="12">
        <f t="shared" si="506"/>
        <v>0</v>
      </c>
      <c r="BC217" s="12">
        <f t="shared" si="507"/>
        <v>0</v>
      </c>
      <c r="BD217" s="12">
        <f t="shared" si="508"/>
        <v>0</v>
      </c>
      <c r="BE217" s="12"/>
      <c r="BF217" s="12">
        <f t="shared" si="509"/>
        <v>0</v>
      </c>
      <c r="BG217" s="12">
        <f t="shared" si="542"/>
        <v>0</v>
      </c>
      <c r="BH217" s="12">
        <f t="shared" si="510"/>
        <v>0</v>
      </c>
      <c r="BI217" s="12">
        <f t="shared" si="511"/>
        <v>0</v>
      </c>
      <c r="BJ217" s="12"/>
      <c r="BK217" s="12">
        <f t="shared" si="512"/>
        <v>0</v>
      </c>
      <c r="BL217" s="12">
        <f t="shared" si="543"/>
        <v>0</v>
      </c>
      <c r="BM217" s="12">
        <f t="shared" si="513"/>
        <v>0</v>
      </c>
      <c r="BN217" s="12"/>
      <c r="BO217" s="12">
        <f t="shared" si="514"/>
        <v>0</v>
      </c>
      <c r="BP217" s="12">
        <f t="shared" si="515"/>
        <v>0</v>
      </c>
      <c r="BQ217" s="12">
        <f t="shared" si="516"/>
        <v>0</v>
      </c>
      <c r="BR217" s="12"/>
      <c r="BS217" s="12">
        <f t="shared" si="517"/>
        <v>0</v>
      </c>
      <c r="BT217" s="12">
        <f t="shared" si="518"/>
        <v>0</v>
      </c>
      <c r="BU217" s="12">
        <f t="shared" si="519"/>
        <v>0</v>
      </c>
      <c r="BV217" s="12">
        <f t="shared" si="520"/>
        <v>0</v>
      </c>
      <c r="BW217" s="12">
        <f t="shared" si="521"/>
        <v>0</v>
      </c>
      <c r="BX217" s="12"/>
      <c r="BY217" s="12">
        <v>200000000</v>
      </c>
      <c r="BZ217" s="12">
        <v>200000000</v>
      </c>
      <c r="CA217" s="12">
        <f>SUMIFS('[1]TIẾN ĐỘ %'!$M$6:$M$1034,'[1]TIẾN ĐỘ %'!$G$6:$G$1034,$A217,'[1]TIẾN ĐỘ %'!$F$6:$F$1034,$E217)</f>
        <v>260000000</v>
      </c>
      <c r="CB217" s="12">
        <f t="shared" si="544"/>
        <v>660000000</v>
      </c>
      <c r="CC217" s="12"/>
      <c r="CD217" s="12"/>
      <c r="CE217" s="12"/>
      <c r="CF217" s="12">
        <f t="shared" si="569"/>
        <v>0</v>
      </c>
      <c r="CG217" s="12">
        <f t="shared" si="570"/>
        <v>660000000</v>
      </c>
      <c r="CH217" s="12"/>
      <c r="CI217" s="12"/>
      <c r="CJ217" s="12"/>
      <c r="CK217" s="12">
        <f t="shared" si="547"/>
        <v>0</v>
      </c>
      <c r="CL217" s="12"/>
      <c r="CM217" s="12"/>
      <c r="CN217" s="12"/>
      <c r="CO217" s="12">
        <f t="shared" si="492"/>
        <v>0</v>
      </c>
      <c r="CP217" s="12">
        <f t="shared" si="493"/>
        <v>0</v>
      </c>
      <c r="CQ217" s="12"/>
      <c r="CR217" s="12">
        <v>1974000</v>
      </c>
      <c r="CS217" s="12">
        <v>122928000</v>
      </c>
      <c r="CT217" s="12">
        <v>201230000</v>
      </c>
      <c r="CU217" s="12">
        <v>126228000</v>
      </c>
      <c r="CV217" s="12">
        <v>74768000</v>
      </c>
      <c r="CW217" s="12">
        <v>126228000</v>
      </c>
      <c r="CX217" s="12">
        <v>200996000</v>
      </c>
      <c r="CY217" s="12">
        <f>SUMIFS('[1]DATA THÔ IN'!$P$4:$P$12031,'[1]DATA THÔ IN'!$H$4:$H$12031,$A217,'[1]DATA THÔ IN'!$AC$4:$AC$12031,$E217,'[1]DATA THÔ IN'!$AH$4:$AH$12031,"Tiến độ 1")</f>
        <v>84324000</v>
      </c>
      <c r="CZ217" s="12">
        <f>SUMIFS('[1]DATA THÔ IN'!$P$4:$P$12031,'[1]DATA THÔ IN'!$H$4:$H$12031,$A217,'[1]DATA THÔ IN'!$AC$4:$AC$12031,$E217,'[1]DATA THÔ IN'!$AH$4:$AH$12031,"Tiến độ 2")</f>
        <v>116106000</v>
      </c>
      <c r="DA217" s="12">
        <f>SUMIFS('[1]TIẾN ĐỘ %'!$N$6:$N$1034,'[1]TIẾN ĐỘ %'!$G$6:$G$1034,A217,'[1]TIẾN ĐỘ %'!$F$6:$F$1034,$E217)</f>
        <v>200430000</v>
      </c>
      <c r="DB217" s="12">
        <f t="shared" si="555"/>
        <v>602656000</v>
      </c>
      <c r="DC217" s="12"/>
      <c r="DD217" s="12"/>
      <c r="DE217" s="12"/>
      <c r="DF217" s="12"/>
      <c r="DG217" s="12"/>
      <c r="DH217" s="12"/>
      <c r="DI217" s="12"/>
      <c r="DJ217" s="12"/>
      <c r="DK217" s="12"/>
      <c r="DL217" s="12">
        <f t="shared" si="571"/>
        <v>0</v>
      </c>
      <c r="DM217" s="12">
        <f t="shared" si="572"/>
        <v>602656000</v>
      </c>
      <c r="DN217" s="12"/>
      <c r="DO217" s="12"/>
      <c r="DP217" s="12"/>
      <c r="DQ217" s="12"/>
      <c r="DR217" s="12"/>
      <c r="DS217" s="12"/>
      <c r="DT217" s="12"/>
      <c r="DU217" s="12"/>
      <c r="DV217" s="12"/>
      <c r="DW217" s="12">
        <f t="shared" si="550"/>
        <v>0</v>
      </c>
      <c r="DX217" s="12"/>
      <c r="DY217" s="12"/>
      <c r="DZ217" s="12"/>
      <c r="EA217" s="12"/>
      <c r="EB217" s="12"/>
      <c r="EC217" s="12"/>
      <c r="ED217" s="12"/>
      <c r="EE217" s="12"/>
      <c r="EF217" s="12"/>
      <c r="EG217" s="12">
        <f t="shared" si="494"/>
        <v>0</v>
      </c>
      <c r="EH217" s="12">
        <f t="shared" si="495"/>
        <v>0</v>
      </c>
      <c r="EI217" s="12"/>
      <c r="EJ217" s="15">
        <f t="shared" si="522"/>
        <v>9.8700000000000003E-3</v>
      </c>
      <c r="EK217" s="15">
        <f t="shared" si="523"/>
        <v>0.61463999999999996</v>
      </c>
      <c r="EL217" s="15">
        <f t="shared" si="524"/>
        <v>1.0061500000000001</v>
      </c>
      <c r="EM217" s="16">
        <f t="shared" si="566"/>
        <v>0.63114000000000003</v>
      </c>
      <c r="EN217" s="16">
        <f t="shared" si="567"/>
        <v>0.37384000000000001</v>
      </c>
      <c r="EO217" s="16">
        <f t="shared" si="568"/>
        <v>1.00498</v>
      </c>
      <c r="EP217" s="16">
        <f t="shared" si="556"/>
        <v>0.32432307692307694</v>
      </c>
      <c r="EQ217" s="16">
        <f t="shared" si="557"/>
        <v>0.44656153846153845</v>
      </c>
      <c r="ER217" s="16">
        <f t="shared" si="558"/>
        <v>0.77088461538461539</v>
      </c>
      <c r="ES217" s="16">
        <f t="shared" si="559"/>
        <v>0.91311515151515155</v>
      </c>
      <c r="ET217" s="15">
        <f t="shared" si="573"/>
        <v>0</v>
      </c>
      <c r="EU217" s="15">
        <f t="shared" si="574"/>
        <v>0</v>
      </c>
      <c r="EV217" s="15">
        <f t="shared" si="575"/>
        <v>0</v>
      </c>
      <c r="EW217" s="15">
        <f t="shared" si="576"/>
        <v>0</v>
      </c>
      <c r="EX217" s="15">
        <f t="shared" si="577"/>
        <v>0</v>
      </c>
      <c r="EY217" s="15">
        <f t="shared" si="578"/>
        <v>0</v>
      </c>
      <c r="EZ217" s="15">
        <f t="shared" si="579"/>
        <v>0</v>
      </c>
      <c r="FA217" s="15">
        <f t="shared" si="580"/>
        <v>0</v>
      </c>
      <c r="FB217" s="15">
        <f t="shared" si="581"/>
        <v>0</v>
      </c>
      <c r="FC217" s="15">
        <f t="shared" si="582"/>
        <v>0</v>
      </c>
      <c r="FD217" s="15">
        <f t="shared" si="583"/>
        <v>0.91311515151515155</v>
      </c>
      <c r="FE217" s="15">
        <f t="shared" si="584"/>
        <v>0</v>
      </c>
      <c r="FF217" s="15">
        <f t="shared" si="585"/>
        <v>0</v>
      </c>
      <c r="FG217" s="15">
        <f t="shared" si="586"/>
        <v>0</v>
      </c>
      <c r="FH217" s="15">
        <f t="shared" si="587"/>
        <v>0</v>
      </c>
      <c r="FI217" s="15">
        <f t="shared" si="588"/>
        <v>0</v>
      </c>
      <c r="FJ217" s="15">
        <f t="shared" si="589"/>
        <v>0</v>
      </c>
      <c r="FK217" s="15">
        <f t="shared" si="590"/>
        <v>0</v>
      </c>
      <c r="FL217" s="15">
        <f t="shared" si="591"/>
        <v>0</v>
      </c>
      <c r="FM217" s="15">
        <f t="shared" si="592"/>
        <v>0</v>
      </c>
      <c r="FN217" s="15">
        <f t="shared" si="593"/>
        <v>0</v>
      </c>
      <c r="FO217" s="15">
        <f t="shared" si="594"/>
        <v>0</v>
      </c>
      <c r="FP217" s="15">
        <f t="shared" si="595"/>
        <v>0</v>
      </c>
      <c r="FQ217" s="15">
        <f t="shared" si="596"/>
        <v>0</v>
      </c>
      <c r="FR217" s="17">
        <f t="shared" si="525"/>
        <v>0</v>
      </c>
      <c r="FS217" s="17">
        <f t="shared" si="526"/>
        <v>0</v>
      </c>
      <c r="FT217" s="17">
        <f t="shared" si="527"/>
        <v>0</v>
      </c>
      <c r="FU217" s="18">
        <f t="shared" si="528"/>
        <v>0</v>
      </c>
      <c r="FV217" s="18">
        <f t="shared" si="529"/>
        <v>0</v>
      </c>
      <c r="FW217" s="18">
        <f t="shared" si="530"/>
        <v>0</v>
      </c>
      <c r="FX217" s="18">
        <f t="shared" si="531"/>
        <v>0</v>
      </c>
      <c r="FY217" s="18">
        <f t="shared" si="532"/>
        <v>0</v>
      </c>
      <c r="FZ217" s="19"/>
      <c r="GA217" s="36" t="s">
        <v>515</v>
      </c>
      <c r="GB217" s="36"/>
      <c r="GC217" s="37"/>
    </row>
    <row r="218" spans="1:185" hidden="1" x14ac:dyDescent="0.25">
      <c r="A218" s="8" t="s">
        <v>1311</v>
      </c>
      <c r="B218" s="8" t="s">
        <v>581</v>
      </c>
      <c r="C218" s="9" t="s">
        <v>582</v>
      </c>
      <c r="D218" s="9" t="s">
        <v>515</v>
      </c>
      <c r="E218" s="9" t="s">
        <v>102</v>
      </c>
      <c r="F218" s="9" t="s">
        <v>506</v>
      </c>
      <c r="G218" s="9" t="s">
        <v>475</v>
      </c>
      <c r="H218" s="11">
        <v>3.5000000000000003E-2</v>
      </c>
      <c r="I218" s="11"/>
      <c r="J218" s="11">
        <v>0.01</v>
      </c>
      <c r="K218" s="11">
        <v>0.01</v>
      </c>
      <c r="L218" s="11">
        <v>5.0000000000000001E-3</v>
      </c>
      <c r="M218" s="11">
        <v>5.0000000000000001E-3</v>
      </c>
      <c r="N218" s="11"/>
      <c r="O218" s="12">
        <f t="shared" si="533"/>
        <v>0</v>
      </c>
      <c r="P218" s="12">
        <f t="shared" si="560"/>
        <v>0</v>
      </c>
      <c r="Q218" s="12">
        <f t="shared" si="534"/>
        <v>502340.39999999997</v>
      </c>
      <c r="R218" s="12">
        <f t="shared" si="460"/>
        <v>1045905.6</v>
      </c>
      <c r="S218" s="12">
        <f t="shared" si="535"/>
        <v>0</v>
      </c>
      <c r="T218" s="12">
        <f t="shared" si="561"/>
        <v>491803</v>
      </c>
      <c r="U218" s="12">
        <f t="shared" si="536"/>
        <v>0</v>
      </c>
      <c r="V218" s="12">
        <f t="shared" si="562"/>
        <v>491803</v>
      </c>
      <c r="W218" s="12">
        <f t="shared" si="554"/>
        <v>509640</v>
      </c>
      <c r="X218" s="12">
        <f t="shared" si="537"/>
        <v>0</v>
      </c>
      <c r="Y218" s="12">
        <f t="shared" si="563"/>
        <v>0</v>
      </c>
      <c r="Z218" s="12">
        <f t="shared" si="564"/>
        <v>0</v>
      </c>
      <c r="AA218" s="12">
        <f t="shared" si="565"/>
        <v>0</v>
      </c>
      <c r="AB218" s="12">
        <f t="shared" si="466"/>
        <v>768854.1</v>
      </c>
      <c r="AC218" s="12"/>
      <c r="AD218" s="12"/>
      <c r="AE218" s="12"/>
      <c r="AF218" s="12">
        <f t="shared" si="538"/>
        <v>0</v>
      </c>
      <c r="AG218" s="12">
        <f t="shared" si="539"/>
        <v>0</v>
      </c>
      <c r="AH218" s="12">
        <f t="shared" si="540"/>
        <v>0</v>
      </c>
      <c r="AI218" s="12"/>
      <c r="AJ218" s="12"/>
      <c r="AK218" s="12"/>
      <c r="AL218" s="12">
        <f t="shared" si="496"/>
        <v>0</v>
      </c>
      <c r="AM218" s="12">
        <f t="shared" si="497"/>
        <v>0</v>
      </c>
      <c r="AN218" s="12">
        <f t="shared" si="498"/>
        <v>0</v>
      </c>
      <c r="AO218" s="12"/>
      <c r="AP218" s="12"/>
      <c r="AQ218" s="12"/>
      <c r="AR218" s="12">
        <f t="shared" si="499"/>
        <v>0</v>
      </c>
      <c r="AS218" s="12">
        <f t="shared" si="500"/>
        <v>0</v>
      </c>
      <c r="AT218" s="12">
        <f t="shared" si="501"/>
        <v>0</v>
      </c>
      <c r="AU218" s="12">
        <f t="shared" si="502"/>
        <v>0</v>
      </c>
      <c r="AV218" s="12">
        <f t="shared" si="541"/>
        <v>768854.1</v>
      </c>
      <c r="AW218" s="12"/>
      <c r="AX218" s="12">
        <f t="shared" si="503"/>
        <v>0</v>
      </c>
      <c r="AY218" s="12">
        <f t="shared" si="504"/>
        <v>0</v>
      </c>
      <c r="AZ218" s="12">
        <f t="shared" si="505"/>
        <v>0</v>
      </c>
      <c r="BA218" s="12"/>
      <c r="BB218" s="12">
        <f t="shared" si="506"/>
        <v>0</v>
      </c>
      <c r="BC218" s="12">
        <f t="shared" si="507"/>
        <v>0</v>
      </c>
      <c r="BD218" s="12">
        <f t="shared" si="508"/>
        <v>0</v>
      </c>
      <c r="BE218" s="12"/>
      <c r="BF218" s="12">
        <f t="shared" si="509"/>
        <v>0</v>
      </c>
      <c r="BG218" s="12">
        <f t="shared" si="542"/>
        <v>0</v>
      </c>
      <c r="BH218" s="12">
        <f t="shared" si="510"/>
        <v>0</v>
      </c>
      <c r="BI218" s="12">
        <f t="shared" si="511"/>
        <v>0</v>
      </c>
      <c r="BJ218" s="12"/>
      <c r="BK218" s="12">
        <f t="shared" si="512"/>
        <v>0</v>
      </c>
      <c r="BL218" s="12">
        <f t="shared" si="543"/>
        <v>0</v>
      </c>
      <c r="BM218" s="12">
        <f t="shared" si="513"/>
        <v>0</v>
      </c>
      <c r="BN218" s="12"/>
      <c r="BO218" s="12">
        <f t="shared" si="514"/>
        <v>0</v>
      </c>
      <c r="BP218" s="12">
        <f t="shared" si="515"/>
        <v>0</v>
      </c>
      <c r="BQ218" s="12">
        <f t="shared" si="516"/>
        <v>0</v>
      </c>
      <c r="BR218" s="12"/>
      <c r="BS218" s="12">
        <f t="shared" si="517"/>
        <v>0</v>
      </c>
      <c r="BT218" s="12">
        <f t="shared" si="518"/>
        <v>0</v>
      </c>
      <c r="BU218" s="12">
        <f t="shared" si="519"/>
        <v>0</v>
      </c>
      <c r="BV218" s="12">
        <f t="shared" si="520"/>
        <v>0</v>
      </c>
      <c r="BW218" s="12">
        <f t="shared" si="521"/>
        <v>0</v>
      </c>
      <c r="BX218" s="12"/>
      <c r="BY218" s="12">
        <v>30000000</v>
      </c>
      <c r="BZ218" s="12">
        <v>50000000</v>
      </c>
      <c r="CA218" s="12">
        <f>SUMIFS('[1]TIẾN ĐỘ %'!$M$6:$M$1034,'[1]TIẾN ĐỘ %'!$G$6:$G$1034,$A218,'[1]TIẾN ĐỘ %'!$F$6:$F$1034,$E218)</f>
        <v>60000000</v>
      </c>
      <c r="CB218" s="12">
        <f t="shared" si="544"/>
        <v>140000000</v>
      </c>
      <c r="CC218" s="12"/>
      <c r="CD218" s="12"/>
      <c r="CE218" s="12"/>
      <c r="CF218" s="12">
        <f t="shared" si="569"/>
        <v>0</v>
      </c>
      <c r="CG218" s="12">
        <f t="shared" si="570"/>
        <v>140000000</v>
      </c>
      <c r="CH218" s="12"/>
      <c r="CI218" s="12"/>
      <c r="CJ218" s="12"/>
      <c r="CK218" s="12">
        <f t="shared" si="547"/>
        <v>0</v>
      </c>
      <c r="CL218" s="12"/>
      <c r="CM218" s="12"/>
      <c r="CN218" s="12"/>
      <c r="CO218" s="12">
        <f t="shared" si="492"/>
        <v>0</v>
      </c>
      <c r="CP218" s="12">
        <f t="shared" si="493"/>
        <v>0</v>
      </c>
      <c r="CQ218" s="12"/>
      <c r="CR218" s="12">
        <v>0</v>
      </c>
      <c r="CS218" s="12">
        <v>52056000</v>
      </c>
      <c r="CT218" s="12">
        <v>108384000</v>
      </c>
      <c r="CU218" s="12">
        <v>50964000</v>
      </c>
      <c r="CV218" s="12">
        <v>0</v>
      </c>
      <c r="CW218" s="12">
        <v>50964000</v>
      </c>
      <c r="CX218" s="12">
        <v>50964000</v>
      </c>
      <c r="CY218" s="12">
        <f>SUMIFS('[1]DATA THÔ IN'!$P$4:$P$12031,'[1]DATA THÔ IN'!$H$4:$H$12031,$A218,'[1]DATA THÔ IN'!$AC$4:$AC$12031,$E218,'[1]DATA THÔ IN'!$AH$4:$AH$12031,"Tiến độ 1")</f>
        <v>0</v>
      </c>
      <c r="CZ218" s="12">
        <f>SUMIFS('[1]DATA THÔ IN'!$P$4:$P$12031,'[1]DATA THÔ IN'!$H$4:$H$12031,$A218,'[1]DATA THÔ IN'!$AC$4:$AC$12031,$E218,'[1]DATA THÔ IN'!$AH$4:$AH$12031,"Tiến độ 2")</f>
        <v>0</v>
      </c>
      <c r="DA218" s="12">
        <f>SUMIFS('[1]TIẾN ĐỘ %'!$N$6:$N$1034,'[1]TIẾN ĐỘ %'!$G$6:$G$1034,A218,'[1]TIẾN ĐỘ %'!$F$6:$F$1034,$E218)</f>
        <v>0</v>
      </c>
      <c r="DB218" s="12">
        <f t="shared" si="555"/>
        <v>159348000</v>
      </c>
      <c r="DC218" s="12"/>
      <c r="DD218" s="12"/>
      <c r="DE218" s="12"/>
      <c r="DF218" s="12"/>
      <c r="DG218" s="12"/>
      <c r="DH218" s="12"/>
      <c r="DI218" s="12"/>
      <c r="DJ218" s="12"/>
      <c r="DK218" s="12"/>
      <c r="DL218" s="12">
        <f t="shared" si="571"/>
        <v>0</v>
      </c>
      <c r="DM218" s="12">
        <f t="shared" si="572"/>
        <v>159348000</v>
      </c>
      <c r="DN218" s="12"/>
      <c r="DO218" s="12"/>
      <c r="DP218" s="12"/>
      <c r="DQ218" s="12"/>
      <c r="DR218" s="12"/>
      <c r="DS218" s="12"/>
      <c r="DT218" s="12"/>
      <c r="DU218" s="12"/>
      <c r="DV218" s="12"/>
      <c r="DW218" s="12">
        <f t="shared" si="550"/>
        <v>0</v>
      </c>
      <c r="DX218" s="12"/>
      <c r="DY218" s="12"/>
      <c r="DZ218" s="12"/>
      <c r="EA218" s="12"/>
      <c r="EB218" s="12"/>
      <c r="EC218" s="12"/>
      <c r="ED218" s="12"/>
      <c r="EE218" s="12"/>
      <c r="EF218" s="12"/>
      <c r="EG218" s="12">
        <f t="shared" si="494"/>
        <v>0</v>
      </c>
      <c r="EH218" s="12">
        <f t="shared" si="495"/>
        <v>0</v>
      </c>
      <c r="EI218" s="12"/>
      <c r="EJ218" s="15">
        <f t="shared" si="522"/>
        <v>0</v>
      </c>
      <c r="EK218" s="15">
        <f t="shared" si="523"/>
        <v>1.7352000000000001</v>
      </c>
      <c r="EL218" s="15">
        <f t="shared" si="524"/>
        <v>3.6128</v>
      </c>
      <c r="EM218" s="16">
        <f t="shared" si="566"/>
        <v>1.01928</v>
      </c>
      <c r="EN218" s="16">
        <f t="shared" si="567"/>
        <v>0</v>
      </c>
      <c r="EO218" s="16">
        <f t="shared" si="568"/>
        <v>1.01928</v>
      </c>
      <c r="EP218" s="16">
        <f t="shared" si="556"/>
        <v>0</v>
      </c>
      <c r="EQ218" s="16">
        <f t="shared" si="557"/>
        <v>0</v>
      </c>
      <c r="ER218" s="16">
        <f t="shared" si="558"/>
        <v>0</v>
      </c>
      <c r="ES218" s="16">
        <f t="shared" si="559"/>
        <v>1.1382000000000001</v>
      </c>
      <c r="ET218" s="15">
        <f t="shared" si="573"/>
        <v>0</v>
      </c>
      <c r="EU218" s="15">
        <f t="shared" si="574"/>
        <v>0</v>
      </c>
      <c r="EV218" s="15">
        <f t="shared" si="575"/>
        <v>0</v>
      </c>
      <c r="EW218" s="15">
        <f t="shared" si="576"/>
        <v>0</v>
      </c>
      <c r="EX218" s="15">
        <f t="shared" si="577"/>
        <v>0</v>
      </c>
      <c r="EY218" s="15">
        <f t="shared" si="578"/>
        <v>0</v>
      </c>
      <c r="EZ218" s="15">
        <f t="shared" si="579"/>
        <v>0</v>
      </c>
      <c r="FA218" s="15">
        <f t="shared" si="580"/>
        <v>0</v>
      </c>
      <c r="FB218" s="15">
        <f t="shared" si="581"/>
        <v>0</v>
      </c>
      <c r="FC218" s="15">
        <f t="shared" si="582"/>
        <v>0</v>
      </c>
      <c r="FD218" s="15">
        <f t="shared" si="583"/>
        <v>1.1382000000000001</v>
      </c>
      <c r="FE218" s="15">
        <f t="shared" si="584"/>
        <v>0</v>
      </c>
      <c r="FF218" s="15">
        <f t="shared" si="585"/>
        <v>0</v>
      </c>
      <c r="FG218" s="15">
        <f t="shared" si="586"/>
        <v>0</v>
      </c>
      <c r="FH218" s="15">
        <f t="shared" si="587"/>
        <v>0</v>
      </c>
      <c r="FI218" s="15">
        <f t="shared" si="588"/>
        <v>0</v>
      </c>
      <c r="FJ218" s="15">
        <f t="shared" si="589"/>
        <v>0</v>
      </c>
      <c r="FK218" s="15">
        <f t="shared" si="590"/>
        <v>0</v>
      </c>
      <c r="FL218" s="15">
        <f t="shared" si="591"/>
        <v>0</v>
      </c>
      <c r="FM218" s="15">
        <f t="shared" si="592"/>
        <v>0</v>
      </c>
      <c r="FN218" s="15">
        <f t="shared" si="593"/>
        <v>0</v>
      </c>
      <c r="FO218" s="15">
        <f t="shared" si="594"/>
        <v>0</v>
      </c>
      <c r="FP218" s="15">
        <f t="shared" si="595"/>
        <v>0</v>
      </c>
      <c r="FQ218" s="15">
        <f t="shared" si="596"/>
        <v>0</v>
      </c>
      <c r="FR218" s="17">
        <f t="shared" si="525"/>
        <v>0</v>
      </c>
      <c r="FS218" s="17">
        <f t="shared" si="526"/>
        <v>0</v>
      </c>
      <c r="FT218" s="17">
        <f t="shared" si="527"/>
        <v>0</v>
      </c>
      <c r="FU218" s="18">
        <f t="shared" si="528"/>
        <v>0</v>
      </c>
      <c r="FV218" s="18">
        <f t="shared" si="529"/>
        <v>0</v>
      </c>
      <c r="FW218" s="18">
        <f t="shared" si="530"/>
        <v>0</v>
      </c>
      <c r="FX218" s="18">
        <f t="shared" si="531"/>
        <v>0</v>
      </c>
      <c r="FY218" s="18">
        <f t="shared" si="532"/>
        <v>0</v>
      </c>
      <c r="FZ218" s="19"/>
      <c r="GA218" s="36" t="s">
        <v>515</v>
      </c>
      <c r="GB218" s="36"/>
      <c r="GC218" s="37"/>
    </row>
    <row r="219" spans="1:185" hidden="1" x14ac:dyDescent="0.25">
      <c r="A219" s="8" t="s">
        <v>1312</v>
      </c>
      <c r="B219" s="8" t="s">
        <v>583</v>
      </c>
      <c r="C219" s="28" t="s">
        <v>584</v>
      </c>
      <c r="D219" s="9" t="s">
        <v>1390</v>
      </c>
      <c r="E219" s="9" t="s">
        <v>102</v>
      </c>
      <c r="F219" s="28" t="s">
        <v>505</v>
      </c>
      <c r="G219" s="9" t="s">
        <v>475</v>
      </c>
      <c r="H219" s="11">
        <v>3.5000000000000003E-2</v>
      </c>
      <c r="I219" s="11"/>
      <c r="J219" s="11">
        <v>0.01</v>
      </c>
      <c r="K219" s="11">
        <v>0.01</v>
      </c>
      <c r="L219" s="11">
        <v>5.0000000000000001E-3</v>
      </c>
      <c r="M219" s="11">
        <v>5.0000000000000001E-3</v>
      </c>
      <c r="N219" s="11"/>
      <c r="O219" s="12">
        <f t="shared" si="533"/>
        <v>0</v>
      </c>
      <c r="P219" s="12">
        <f t="shared" si="560"/>
        <v>426491.39999999997</v>
      </c>
      <c r="Q219" s="12">
        <f t="shared" si="534"/>
        <v>573760.04999999993</v>
      </c>
      <c r="R219" s="12">
        <f t="shared" si="460"/>
        <v>1000251.4500000001</v>
      </c>
      <c r="S219" s="12">
        <f t="shared" si="535"/>
        <v>0</v>
      </c>
      <c r="T219" s="12">
        <f t="shared" si="561"/>
        <v>780724</v>
      </c>
      <c r="U219" s="12">
        <f t="shared" si="536"/>
        <v>25476</v>
      </c>
      <c r="V219" s="12">
        <f t="shared" si="562"/>
        <v>806200</v>
      </c>
      <c r="W219" s="12">
        <f t="shared" si="554"/>
        <v>809040</v>
      </c>
      <c r="X219" s="12">
        <f t="shared" si="537"/>
        <v>0</v>
      </c>
      <c r="Y219" s="12">
        <f t="shared" si="563"/>
        <v>699663.6</v>
      </c>
      <c r="Z219" s="12">
        <f t="shared" si="564"/>
        <v>275488.2</v>
      </c>
      <c r="AA219" s="12">
        <f t="shared" si="565"/>
        <v>975151.79999999993</v>
      </c>
      <c r="AB219" s="12">
        <f t="shared" si="466"/>
        <v>1390801.425</v>
      </c>
      <c r="AC219" s="12"/>
      <c r="AD219" s="12"/>
      <c r="AE219" s="12"/>
      <c r="AF219" s="12">
        <f t="shared" si="538"/>
        <v>0</v>
      </c>
      <c r="AG219" s="12">
        <f t="shared" si="539"/>
        <v>0</v>
      </c>
      <c r="AH219" s="12">
        <f t="shared" si="540"/>
        <v>0</v>
      </c>
      <c r="AI219" s="12"/>
      <c r="AJ219" s="12"/>
      <c r="AK219" s="12"/>
      <c r="AL219" s="12">
        <f t="shared" si="496"/>
        <v>0</v>
      </c>
      <c r="AM219" s="12">
        <f t="shared" si="497"/>
        <v>0</v>
      </c>
      <c r="AN219" s="12">
        <f t="shared" si="498"/>
        <v>0</v>
      </c>
      <c r="AO219" s="12"/>
      <c r="AP219" s="12"/>
      <c r="AQ219" s="12"/>
      <c r="AR219" s="12">
        <f t="shared" si="499"/>
        <v>0</v>
      </c>
      <c r="AS219" s="12">
        <f t="shared" si="500"/>
        <v>0</v>
      </c>
      <c r="AT219" s="12">
        <f t="shared" si="501"/>
        <v>0</v>
      </c>
      <c r="AU219" s="12">
        <f t="shared" si="502"/>
        <v>0</v>
      </c>
      <c r="AV219" s="12">
        <f t="shared" si="541"/>
        <v>0</v>
      </c>
      <c r="AW219" s="12"/>
      <c r="AX219" s="12">
        <f t="shared" si="503"/>
        <v>0</v>
      </c>
      <c r="AY219" s="12">
        <f t="shared" si="504"/>
        <v>0</v>
      </c>
      <c r="AZ219" s="12">
        <f t="shared" si="505"/>
        <v>0</v>
      </c>
      <c r="BA219" s="12"/>
      <c r="BB219" s="12">
        <f t="shared" si="506"/>
        <v>0</v>
      </c>
      <c r="BC219" s="12">
        <f t="shared" si="507"/>
        <v>0</v>
      </c>
      <c r="BD219" s="12">
        <f t="shared" si="508"/>
        <v>0</v>
      </c>
      <c r="BE219" s="12"/>
      <c r="BF219" s="12">
        <f t="shared" si="509"/>
        <v>0</v>
      </c>
      <c r="BG219" s="12">
        <f t="shared" si="542"/>
        <v>0</v>
      </c>
      <c r="BH219" s="12">
        <f t="shared" si="510"/>
        <v>0</v>
      </c>
      <c r="BI219" s="12">
        <f t="shared" si="511"/>
        <v>0</v>
      </c>
      <c r="BJ219" s="12"/>
      <c r="BK219" s="12">
        <f t="shared" si="512"/>
        <v>0</v>
      </c>
      <c r="BL219" s="12">
        <f t="shared" si="543"/>
        <v>0</v>
      </c>
      <c r="BM219" s="12">
        <f t="shared" si="513"/>
        <v>0</v>
      </c>
      <c r="BN219" s="12"/>
      <c r="BO219" s="12">
        <f t="shared" si="514"/>
        <v>0</v>
      </c>
      <c r="BP219" s="12">
        <f t="shared" si="515"/>
        <v>0</v>
      </c>
      <c r="BQ219" s="12">
        <f t="shared" si="516"/>
        <v>0</v>
      </c>
      <c r="BR219" s="12"/>
      <c r="BS219" s="12">
        <f t="shared" si="517"/>
        <v>0</v>
      </c>
      <c r="BT219" s="12">
        <f t="shared" si="518"/>
        <v>0</v>
      </c>
      <c r="BU219" s="12">
        <f t="shared" si="519"/>
        <v>0</v>
      </c>
      <c r="BV219" s="12">
        <f t="shared" si="520"/>
        <v>0</v>
      </c>
      <c r="BW219" s="12">
        <f t="shared" si="521"/>
        <v>0</v>
      </c>
      <c r="BX219" s="12"/>
      <c r="BY219" s="12">
        <v>100000000</v>
      </c>
      <c r="BZ219" s="12">
        <v>80000000</v>
      </c>
      <c r="CA219" s="12">
        <f>SUMIFS('[1]TIẾN ĐỘ %'!$M$6:$M$1034,'[1]TIẾN ĐỘ %'!$G$6:$G$1034,$A219,'[1]TIẾN ĐỘ %'!$F$6:$F$1034,$E219)</f>
        <v>100000000</v>
      </c>
      <c r="CB219" s="12">
        <f t="shared" si="544"/>
        <v>280000000</v>
      </c>
      <c r="CC219" s="35"/>
      <c r="CD219" s="35"/>
      <c r="CE219" s="35"/>
      <c r="CF219" s="35">
        <v>80000000</v>
      </c>
      <c r="CG219" s="35">
        <v>211000000</v>
      </c>
      <c r="CH219" s="35"/>
      <c r="CI219" s="35"/>
      <c r="CJ219" s="35"/>
      <c r="CK219" s="35">
        <v>300000000</v>
      </c>
      <c r="CL219" s="12"/>
      <c r="CM219" s="12"/>
      <c r="CN219" s="12"/>
      <c r="CO219" s="12">
        <f t="shared" si="492"/>
        <v>0</v>
      </c>
      <c r="CP219" s="12">
        <f t="shared" si="493"/>
        <v>300000000</v>
      </c>
      <c r="CQ219" s="12"/>
      <c r="CR219" s="12">
        <v>44196000</v>
      </c>
      <c r="CS219" s="12">
        <v>59457000</v>
      </c>
      <c r="CT219" s="12">
        <v>103653000</v>
      </c>
      <c r="CU219" s="12">
        <v>80904000</v>
      </c>
      <c r="CV219" s="12">
        <v>2640000</v>
      </c>
      <c r="CW219" s="12">
        <v>80904000</v>
      </c>
      <c r="CX219" s="12">
        <v>83544000</v>
      </c>
      <c r="CY219" s="12">
        <f>SUMIFS('[1]DATA THÔ IN'!$P$4:$P$12031,'[1]DATA THÔ IN'!$H$4:$H$12031,$A219,'[1]DATA THÔ IN'!$AC$4:$AC$12031,$E219,'[1]DATA THÔ IN'!$AH$4:$AH$12031,"Tiến độ 1")</f>
        <v>72504000</v>
      </c>
      <c r="CZ219" s="12">
        <f>SUMIFS('[1]DATA THÔ IN'!$P$4:$P$12031,'[1]DATA THÔ IN'!$H$4:$H$12031,$A219,'[1]DATA THÔ IN'!$AC$4:$AC$12031,$E219,'[1]DATA THÔ IN'!$AH$4:$AH$12031,"Tiến độ 2")</f>
        <v>28548000</v>
      </c>
      <c r="DA219" s="12">
        <f>SUMIFS('[1]TIẾN ĐỘ %'!$N$6:$N$1034,'[1]TIẾN ĐỘ %'!$G$6:$G$1034,A219,'[1]TIẾN ĐỘ %'!$F$6:$F$1034,$E219)</f>
        <v>101052000</v>
      </c>
      <c r="DB219" s="12">
        <f t="shared" si="555"/>
        <v>288249000</v>
      </c>
      <c r="DC219" s="35"/>
      <c r="DD219" s="35"/>
      <c r="DE219" s="35"/>
      <c r="DF219" s="35"/>
      <c r="DG219" s="35"/>
      <c r="DH219" s="35"/>
      <c r="DI219" s="35"/>
      <c r="DJ219" s="35"/>
      <c r="DK219" s="35"/>
      <c r="DL219" s="35">
        <v>20208000</v>
      </c>
      <c r="DM219" s="35">
        <v>38052000</v>
      </c>
      <c r="DN219" s="35"/>
      <c r="DO219" s="35"/>
      <c r="DP219" s="35"/>
      <c r="DQ219" s="35"/>
      <c r="DR219" s="35"/>
      <c r="DS219" s="35"/>
      <c r="DT219" s="35"/>
      <c r="DU219" s="35"/>
      <c r="DV219" s="35"/>
      <c r="DW219" s="35">
        <v>20565400</v>
      </c>
      <c r="DX219" s="12"/>
      <c r="DY219" s="12"/>
      <c r="DZ219" s="12"/>
      <c r="EA219" s="12"/>
      <c r="EB219" s="12"/>
      <c r="EC219" s="12"/>
      <c r="ED219" s="12"/>
      <c r="EE219" s="12"/>
      <c r="EF219" s="12"/>
      <c r="EG219" s="12">
        <f t="shared" si="494"/>
        <v>0</v>
      </c>
      <c r="EH219" s="12">
        <f t="shared" si="495"/>
        <v>20565400</v>
      </c>
      <c r="EI219" s="12"/>
      <c r="EJ219" s="15">
        <f t="shared" si="522"/>
        <v>0.44196000000000002</v>
      </c>
      <c r="EK219" s="15">
        <f t="shared" si="523"/>
        <v>0.59457000000000004</v>
      </c>
      <c r="EL219" s="15">
        <f t="shared" si="524"/>
        <v>1.03653</v>
      </c>
      <c r="EM219" s="16">
        <f t="shared" si="566"/>
        <v>1.0113000000000001</v>
      </c>
      <c r="EN219" s="16">
        <f t="shared" si="567"/>
        <v>3.3000000000000002E-2</v>
      </c>
      <c r="EO219" s="16">
        <f t="shared" si="568"/>
        <v>1.0443</v>
      </c>
      <c r="EP219" s="16">
        <f t="shared" si="556"/>
        <v>0.72504000000000002</v>
      </c>
      <c r="EQ219" s="16">
        <f t="shared" si="557"/>
        <v>0.28548000000000001</v>
      </c>
      <c r="ER219" s="16">
        <f t="shared" si="558"/>
        <v>1.0105200000000001</v>
      </c>
      <c r="ES219" s="16">
        <f t="shared" si="559"/>
        <v>1.0294607142857144</v>
      </c>
      <c r="ET219" s="15">
        <f t="shared" si="573"/>
        <v>0</v>
      </c>
      <c r="EU219" s="15">
        <f t="shared" si="574"/>
        <v>0</v>
      </c>
      <c r="EV219" s="15">
        <f t="shared" si="575"/>
        <v>0</v>
      </c>
      <c r="EW219" s="15">
        <f t="shared" si="576"/>
        <v>0</v>
      </c>
      <c r="EX219" s="15">
        <f t="shared" si="577"/>
        <v>0</v>
      </c>
      <c r="EY219" s="15">
        <f t="shared" si="578"/>
        <v>0</v>
      </c>
      <c r="EZ219" s="15">
        <f t="shared" si="579"/>
        <v>0</v>
      </c>
      <c r="FA219" s="15">
        <f t="shared" si="580"/>
        <v>0</v>
      </c>
      <c r="FB219" s="15">
        <f t="shared" si="581"/>
        <v>0</v>
      </c>
      <c r="FC219" s="15">
        <f t="shared" si="582"/>
        <v>0.25259999999999999</v>
      </c>
      <c r="FD219" s="15">
        <f t="shared" si="583"/>
        <v>0.18034123222748816</v>
      </c>
      <c r="FE219" s="15">
        <f t="shared" si="584"/>
        <v>0</v>
      </c>
      <c r="FF219" s="15">
        <f t="shared" si="585"/>
        <v>0</v>
      </c>
      <c r="FG219" s="15">
        <f t="shared" si="586"/>
        <v>0</v>
      </c>
      <c r="FH219" s="15">
        <f t="shared" si="587"/>
        <v>0</v>
      </c>
      <c r="FI219" s="15">
        <f t="shared" si="588"/>
        <v>0</v>
      </c>
      <c r="FJ219" s="15">
        <f t="shared" si="589"/>
        <v>0</v>
      </c>
      <c r="FK219" s="15">
        <f t="shared" si="590"/>
        <v>0</v>
      </c>
      <c r="FL219" s="15">
        <f t="shared" si="591"/>
        <v>0</v>
      </c>
      <c r="FM219" s="15">
        <f t="shared" si="592"/>
        <v>0</v>
      </c>
      <c r="FN219" s="15">
        <f t="shared" si="593"/>
        <v>6.8551333333333339E-2</v>
      </c>
      <c r="FO219" s="15">
        <f t="shared" si="594"/>
        <v>0</v>
      </c>
      <c r="FP219" s="15">
        <f t="shared" si="595"/>
        <v>0</v>
      </c>
      <c r="FQ219" s="15">
        <f t="shared" si="596"/>
        <v>0</v>
      </c>
      <c r="FR219" s="17">
        <f t="shared" si="525"/>
        <v>0</v>
      </c>
      <c r="FS219" s="17">
        <f t="shared" si="526"/>
        <v>0</v>
      </c>
      <c r="FT219" s="17">
        <f t="shared" si="527"/>
        <v>0</v>
      </c>
      <c r="FU219" s="18">
        <f t="shared" si="528"/>
        <v>0</v>
      </c>
      <c r="FV219" s="18">
        <f t="shared" si="529"/>
        <v>0</v>
      </c>
      <c r="FW219" s="18">
        <f t="shared" si="530"/>
        <v>0</v>
      </c>
      <c r="FX219" s="18">
        <f t="shared" si="531"/>
        <v>0</v>
      </c>
      <c r="FY219" s="18">
        <f t="shared" si="532"/>
        <v>6.8551333333333339E-2</v>
      </c>
      <c r="FZ219" s="19"/>
      <c r="GA219" s="36" t="s">
        <v>492</v>
      </c>
      <c r="GB219" s="36"/>
      <c r="GC219" s="37"/>
    </row>
    <row r="220" spans="1:185" hidden="1" x14ac:dyDescent="0.25">
      <c r="A220" s="8" t="s">
        <v>1314</v>
      </c>
      <c r="B220" s="8" t="s">
        <v>587</v>
      </c>
      <c r="C220" s="28" t="s">
        <v>588</v>
      </c>
      <c r="D220" s="28" t="s">
        <v>1459</v>
      </c>
      <c r="E220" s="9" t="s">
        <v>102</v>
      </c>
      <c r="F220" s="28" t="s">
        <v>474</v>
      </c>
      <c r="G220" s="9" t="s">
        <v>475</v>
      </c>
      <c r="H220" s="11">
        <v>3.5000000000000003E-2</v>
      </c>
      <c r="I220" s="11"/>
      <c r="J220" s="11">
        <v>0.01</v>
      </c>
      <c r="K220" s="11">
        <v>0.01</v>
      </c>
      <c r="L220" s="11">
        <v>5.0000000000000001E-3</v>
      </c>
      <c r="M220" s="11">
        <v>5.0000000000000001E-3</v>
      </c>
      <c r="N220" s="11"/>
      <c r="O220" s="12">
        <f t="shared" si="533"/>
        <v>0</v>
      </c>
      <c r="P220" s="12">
        <f>IF(EJ220&gt;=40%,CR220*J220*(100%-H220),0)-163562</f>
        <v>840221.35</v>
      </c>
      <c r="Q220" s="12">
        <f t="shared" si="534"/>
        <v>0</v>
      </c>
      <c r="R220" s="12">
        <f t="shared" si="460"/>
        <v>2127274.9500000002</v>
      </c>
      <c r="S220" s="12">
        <f t="shared" si="535"/>
        <v>0</v>
      </c>
      <c r="T220" s="12">
        <f t="shared" si="561"/>
        <v>762601</v>
      </c>
      <c r="U220" s="12">
        <f t="shared" si="536"/>
        <v>1181604</v>
      </c>
      <c r="V220" s="12">
        <f t="shared" si="562"/>
        <v>1944205</v>
      </c>
      <c r="W220" s="12">
        <f t="shared" si="554"/>
        <v>790260</v>
      </c>
      <c r="X220" s="12">
        <f t="shared" si="537"/>
        <v>0</v>
      </c>
      <c r="Y220" s="12">
        <f t="shared" si="563"/>
        <v>0</v>
      </c>
      <c r="Z220" s="12">
        <f t="shared" si="564"/>
        <v>0</v>
      </c>
      <c r="AA220" s="12">
        <f t="shared" si="565"/>
        <v>2009824.8</v>
      </c>
      <c r="AB220" s="12">
        <f t="shared" si="466"/>
        <v>3040652.2749999999</v>
      </c>
      <c r="AC220" s="12"/>
      <c r="AD220" s="12"/>
      <c r="AE220" s="12"/>
      <c r="AF220" s="12">
        <f t="shared" si="538"/>
        <v>0</v>
      </c>
      <c r="AG220" s="12">
        <f t="shared" si="539"/>
        <v>0</v>
      </c>
      <c r="AH220" s="12">
        <f t="shared" si="540"/>
        <v>0</v>
      </c>
      <c r="AI220" s="12"/>
      <c r="AJ220" s="12"/>
      <c r="AK220" s="12"/>
      <c r="AL220" s="12">
        <f t="shared" si="496"/>
        <v>0</v>
      </c>
      <c r="AM220" s="12">
        <f t="shared" si="497"/>
        <v>0</v>
      </c>
      <c r="AN220" s="12">
        <f t="shared" si="498"/>
        <v>0</v>
      </c>
      <c r="AO220" s="12"/>
      <c r="AP220" s="12"/>
      <c r="AQ220" s="12"/>
      <c r="AR220" s="12">
        <f t="shared" si="499"/>
        <v>0</v>
      </c>
      <c r="AS220" s="12">
        <f t="shared" si="500"/>
        <v>0</v>
      </c>
      <c r="AT220" s="12">
        <f t="shared" si="501"/>
        <v>0</v>
      </c>
      <c r="AU220" s="12">
        <f t="shared" si="502"/>
        <v>0</v>
      </c>
      <c r="AV220" s="12">
        <f t="shared" si="541"/>
        <v>0</v>
      </c>
      <c r="AW220" s="12"/>
      <c r="AX220" s="12">
        <f t="shared" si="503"/>
        <v>0</v>
      </c>
      <c r="AY220" s="12">
        <f t="shared" si="504"/>
        <v>0</v>
      </c>
      <c r="AZ220" s="12">
        <f t="shared" si="505"/>
        <v>0</v>
      </c>
      <c r="BA220" s="12"/>
      <c r="BB220" s="12">
        <f t="shared" si="506"/>
        <v>0</v>
      </c>
      <c r="BC220" s="12">
        <f t="shared" si="507"/>
        <v>0</v>
      </c>
      <c r="BD220" s="12">
        <f t="shared" si="508"/>
        <v>0</v>
      </c>
      <c r="BE220" s="12"/>
      <c r="BF220" s="12">
        <f t="shared" si="509"/>
        <v>0</v>
      </c>
      <c r="BG220" s="12">
        <f t="shared" si="542"/>
        <v>0</v>
      </c>
      <c r="BH220" s="12">
        <f t="shared" si="510"/>
        <v>0</v>
      </c>
      <c r="BI220" s="12">
        <f t="shared" si="511"/>
        <v>0</v>
      </c>
      <c r="BJ220" s="12"/>
      <c r="BK220" s="12">
        <f t="shared" si="512"/>
        <v>0</v>
      </c>
      <c r="BL220" s="12">
        <f t="shared" si="543"/>
        <v>0</v>
      </c>
      <c r="BM220" s="12">
        <f t="shared" si="513"/>
        <v>0</v>
      </c>
      <c r="BN220" s="12"/>
      <c r="BO220" s="12">
        <f t="shared" si="514"/>
        <v>0</v>
      </c>
      <c r="BP220" s="12">
        <f t="shared" si="515"/>
        <v>0</v>
      </c>
      <c r="BQ220" s="12">
        <f t="shared" si="516"/>
        <v>0</v>
      </c>
      <c r="BR220" s="12"/>
      <c r="BS220" s="12">
        <f t="shared" si="517"/>
        <v>0</v>
      </c>
      <c r="BT220" s="12">
        <f t="shared" si="518"/>
        <v>0</v>
      </c>
      <c r="BU220" s="12">
        <f t="shared" si="519"/>
        <v>0</v>
      </c>
      <c r="BV220" s="12">
        <f t="shared" si="520"/>
        <v>0</v>
      </c>
      <c r="BW220" s="12">
        <f t="shared" si="521"/>
        <v>0</v>
      </c>
      <c r="BX220" s="12"/>
      <c r="BY220" s="12">
        <v>150000000</v>
      </c>
      <c r="BZ220" s="12">
        <v>150000000</v>
      </c>
      <c r="CA220" s="12">
        <f>SUMIFS('[1]TIẾN ĐỘ %'!$M$6:$M$1034,'[1]TIẾN ĐỘ %'!$G$6:$G$1034,$A220,'[1]TIẾN ĐỘ %'!$F$6:$F$1034,$E220)</f>
        <v>200000000</v>
      </c>
      <c r="CB220" s="12">
        <f t="shared" si="544"/>
        <v>500000000</v>
      </c>
      <c r="CC220" s="35"/>
      <c r="CD220" s="35"/>
      <c r="CE220" s="35"/>
      <c r="CF220" s="35">
        <v>120000000</v>
      </c>
      <c r="CG220" s="35">
        <v>242000000</v>
      </c>
      <c r="CH220" s="35"/>
      <c r="CI220" s="35"/>
      <c r="CJ220" s="35"/>
      <c r="CK220" s="35">
        <v>90000000</v>
      </c>
      <c r="CL220" s="12"/>
      <c r="CM220" s="12"/>
      <c r="CN220" s="12"/>
      <c r="CO220" s="12">
        <f t="shared" si="492"/>
        <v>0</v>
      </c>
      <c r="CP220" s="12">
        <f t="shared" si="493"/>
        <v>90000000</v>
      </c>
      <c r="CQ220" s="12"/>
      <c r="CR220" s="12">
        <v>104019000</v>
      </c>
      <c r="CS220" s="12">
        <v>24456000</v>
      </c>
      <c r="CT220" s="12">
        <v>220443000</v>
      </c>
      <c r="CU220" s="12">
        <v>79026000</v>
      </c>
      <c r="CV220" s="12">
        <v>122446000</v>
      </c>
      <c r="CW220" s="12">
        <v>79026000</v>
      </c>
      <c r="CX220" s="12">
        <v>201472000</v>
      </c>
      <c r="CY220" s="12">
        <f>SUMIFS('[1]DATA THÔ IN'!$P$4:$P$12031,'[1]DATA THÔ IN'!$H$4:$H$12031,$A220,'[1]DATA THÔ IN'!$AC$4:$AC$12031,$E220,'[1]DATA THÔ IN'!$AH$4:$AH$12031,"Tiến độ 1")</f>
        <v>78648000</v>
      </c>
      <c r="CZ220" s="12">
        <f>SUMIFS('[1]DATA THÔ IN'!$P$4:$P$12031,'[1]DATA THÔ IN'!$H$4:$H$12031,$A220,'[1]DATA THÔ IN'!$AC$4:$AC$12031,$E220,'[1]DATA THÔ IN'!$AH$4:$AH$12031,"Tiến độ 2")</f>
        <v>38844000</v>
      </c>
      <c r="DA220" s="12">
        <f>SUMIFS('[1]TIẾN ĐỘ %'!$N$6:$N$1034,'[1]TIẾN ĐỘ %'!$G$6:$G$1034,A220,'[1]TIẾN ĐỘ %'!$F$6:$F$1034,$E220)</f>
        <v>208272000</v>
      </c>
      <c r="DB220" s="12">
        <f t="shared" si="555"/>
        <v>630187000</v>
      </c>
      <c r="DC220" s="35"/>
      <c r="DD220" s="35"/>
      <c r="DE220" s="35"/>
      <c r="DF220" s="35"/>
      <c r="DG220" s="35"/>
      <c r="DH220" s="35"/>
      <c r="DI220" s="35"/>
      <c r="DJ220" s="35"/>
      <c r="DK220" s="35"/>
      <c r="DL220" s="35">
        <v>60924000</v>
      </c>
      <c r="DM220" s="35">
        <v>134904000</v>
      </c>
      <c r="DN220" s="35"/>
      <c r="DO220" s="35"/>
      <c r="DP220" s="35"/>
      <c r="DQ220" s="35"/>
      <c r="DR220" s="35"/>
      <c r="DS220" s="35"/>
      <c r="DT220" s="35"/>
      <c r="DU220" s="35"/>
      <c r="DV220" s="35"/>
      <c r="DW220" s="35">
        <v>56070000</v>
      </c>
      <c r="DX220" s="12"/>
      <c r="DY220" s="12"/>
      <c r="DZ220" s="12"/>
      <c r="EA220" s="12"/>
      <c r="EB220" s="12"/>
      <c r="EC220" s="12"/>
      <c r="ED220" s="12"/>
      <c r="EE220" s="12"/>
      <c r="EF220" s="12"/>
      <c r="EG220" s="12">
        <f t="shared" si="494"/>
        <v>0</v>
      </c>
      <c r="EH220" s="12">
        <f t="shared" si="495"/>
        <v>56070000</v>
      </c>
      <c r="EI220" s="12"/>
      <c r="EJ220" s="15">
        <f t="shared" si="522"/>
        <v>0.69345999999999997</v>
      </c>
      <c r="EK220" s="15">
        <f t="shared" si="523"/>
        <v>0.16303999999999999</v>
      </c>
      <c r="EL220" s="15">
        <f t="shared" si="524"/>
        <v>1.4696199999999999</v>
      </c>
      <c r="EM220" s="16">
        <f t="shared" si="566"/>
        <v>0.52683999999999997</v>
      </c>
      <c r="EN220" s="16">
        <f t="shared" si="567"/>
        <v>0.81630666666666662</v>
      </c>
      <c r="EO220" s="16">
        <f t="shared" si="568"/>
        <v>1.3431466666666667</v>
      </c>
      <c r="EP220" s="16">
        <f t="shared" si="556"/>
        <v>0.39323999999999998</v>
      </c>
      <c r="EQ220" s="16">
        <f t="shared" si="557"/>
        <v>0.19422</v>
      </c>
      <c r="ER220" s="16">
        <f t="shared" si="558"/>
        <v>1.0413600000000001</v>
      </c>
      <c r="ES220" s="16">
        <f t="shared" si="559"/>
        <v>1.2603740000000001</v>
      </c>
      <c r="ET220" s="15">
        <f t="shared" si="573"/>
        <v>0</v>
      </c>
      <c r="EU220" s="15">
        <f t="shared" si="574"/>
        <v>0</v>
      </c>
      <c r="EV220" s="15">
        <f t="shared" si="575"/>
        <v>0</v>
      </c>
      <c r="EW220" s="15">
        <f t="shared" si="576"/>
        <v>0</v>
      </c>
      <c r="EX220" s="15">
        <f t="shared" si="577"/>
        <v>0</v>
      </c>
      <c r="EY220" s="15">
        <f t="shared" si="578"/>
        <v>0</v>
      </c>
      <c r="EZ220" s="15">
        <f t="shared" si="579"/>
        <v>0</v>
      </c>
      <c r="FA220" s="15">
        <f t="shared" si="580"/>
        <v>0</v>
      </c>
      <c r="FB220" s="15">
        <f t="shared" si="581"/>
        <v>0</v>
      </c>
      <c r="FC220" s="15">
        <f t="shared" si="582"/>
        <v>0.50770000000000004</v>
      </c>
      <c r="FD220" s="15">
        <f t="shared" si="583"/>
        <v>0.55745454545454542</v>
      </c>
      <c r="FE220" s="15">
        <f t="shared" si="584"/>
        <v>0</v>
      </c>
      <c r="FF220" s="15">
        <f t="shared" si="585"/>
        <v>0</v>
      </c>
      <c r="FG220" s="15">
        <f t="shared" si="586"/>
        <v>0</v>
      </c>
      <c r="FH220" s="15">
        <f t="shared" si="587"/>
        <v>0</v>
      </c>
      <c r="FI220" s="15">
        <f t="shared" si="588"/>
        <v>0</v>
      </c>
      <c r="FJ220" s="15">
        <f t="shared" si="589"/>
        <v>0</v>
      </c>
      <c r="FK220" s="15">
        <f t="shared" si="590"/>
        <v>0</v>
      </c>
      <c r="FL220" s="15">
        <f t="shared" si="591"/>
        <v>0</v>
      </c>
      <c r="FM220" s="15">
        <f t="shared" si="592"/>
        <v>0</v>
      </c>
      <c r="FN220" s="15">
        <f t="shared" si="593"/>
        <v>0.623</v>
      </c>
      <c r="FO220" s="15">
        <f t="shared" si="594"/>
        <v>0</v>
      </c>
      <c r="FP220" s="15">
        <f t="shared" si="595"/>
        <v>0</v>
      </c>
      <c r="FQ220" s="15">
        <f t="shared" si="596"/>
        <v>0</v>
      </c>
      <c r="FR220" s="17">
        <f t="shared" si="525"/>
        <v>0</v>
      </c>
      <c r="FS220" s="17">
        <f t="shared" si="526"/>
        <v>0</v>
      </c>
      <c r="FT220" s="17">
        <f t="shared" si="527"/>
        <v>0</v>
      </c>
      <c r="FU220" s="18">
        <f t="shared" si="528"/>
        <v>0</v>
      </c>
      <c r="FV220" s="18">
        <f t="shared" si="529"/>
        <v>0</v>
      </c>
      <c r="FW220" s="18">
        <f t="shared" si="530"/>
        <v>0</v>
      </c>
      <c r="FX220" s="18">
        <f t="shared" si="531"/>
        <v>0</v>
      </c>
      <c r="FY220" s="18">
        <f t="shared" si="532"/>
        <v>0.623</v>
      </c>
      <c r="FZ220" s="19"/>
      <c r="GA220" s="36" t="s">
        <v>1483</v>
      </c>
      <c r="GB220" s="36"/>
      <c r="GC220" s="37"/>
    </row>
    <row r="221" spans="1:185" hidden="1" x14ac:dyDescent="0.25">
      <c r="A221" s="8" t="s">
        <v>1318</v>
      </c>
      <c r="B221" s="8" t="s">
        <v>595</v>
      </c>
      <c r="C221" s="32" t="s">
        <v>596</v>
      </c>
      <c r="D221" s="9" t="s">
        <v>1390</v>
      </c>
      <c r="E221" s="9" t="s">
        <v>102</v>
      </c>
      <c r="F221" s="28" t="s">
        <v>505</v>
      </c>
      <c r="G221" s="32" t="s">
        <v>475</v>
      </c>
      <c r="H221" s="11">
        <v>3.5000000000000003E-2</v>
      </c>
      <c r="I221" s="11"/>
      <c r="J221" s="11">
        <v>0.01</v>
      </c>
      <c r="K221" s="11">
        <v>0.01</v>
      </c>
      <c r="L221" s="11">
        <v>5.0000000000000001E-3</v>
      </c>
      <c r="M221" s="11">
        <v>5.0000000000000001E-3</v>
      </c>
      <c r="N221" s="11"/>
      <c r="O221" s="12">
        <f t="shared" si="533"/>
        <v>0</v>
      </c>
      <c r="P221" s="12">
        <f t="shared" ref="P221:P252" si="597">IF(EJ221&gt;=40%,CR221*J221*(100%-H221),0)</f>
        <v>0</v>
      </c>
      <c r="Q221" s="12">
        <f t="shared" si="534"/>
        <v>0</v>
      </c>
      <c r="R221" s="12">
        <f t="shared" si="460"/>
        <v>0</v>
      </c>
      <c r="S221" s="12">
        <f t="shared" si="535"/>
        <v>0</v>
      </c>
      <c r="T221" s="12">
        <f t="shared" si="561"/>
        <v>0</v>
      </c>
      <c r="U221" s="12">
        <f t="shared" si="536"/>
        <v>0</v>
      </c>
      <c r="V221" s="12">
        <f t="shared" si="562"/>
        <v>0</v>
      </c>
      <c r="W221" s="12">
        <f t="shared" si="554"/>
        <v>0</v>
      </c>
      <c r="X221" s="12">
        <f t="shared" si="537"/>
        <v>0</v>
      </c>
      <c r="Y221" s="12">
        <f t="shared" si="563"/>
        <v>0</v>
      </c>
      <c r="Z221" s="12">
        <f t="shared" si="564"/>
        <v>0</v>
      </c>
      <c r="AA221" s="12">
        <f t="shared" si="565"/>
        <v>0</v>
      </c>
      <c r="AB221" s="12">
        <f t="shared" si="466"/>
        <v>0</v>
      </c>
      <c r="AC221" s="12"/>
      <c r="AD221" s="12"/>
      <c r="AE221" s="12"/>
      <c r="AF221" s="12">
        <f t="shared" si="538"/>
        <v>0</v>
      </c>
      <c r="AG221" s="12">
        <f t="shared" si="539"/>
        <v>0</v>
      </c>
      <c r="AH221" s="12">
        <f t="shared" si="540"/>
        <v>0</v>
      </c>
      <c r="AI221" s="12"/>
      <c r="AJ221" s="12"/>
      <c r="AK221" s="12"/>
      <c r="AL221" s="12">
        <f t="shared" si="496"/>
        <v>0</v>
      </c>
      <c r="AM221" s="12">
        <f t="shared" si="497"/>
        <v>0</v>
      </c>
      <c r="AN221" s="12">
        <f t="shared" si="498"/>
        <v>0</v>
      </c>
      <c r="AO221" s="12"/>
      <c r="AP221" s="12"/>
      <c r="AQ221" s="12"/>
      <c r="AR221" s="12">
        <f t="shared" si="499"/>
        <v>0</v>
      </c>
      <c r="AS221" s="12">
        <f t="shared" si="500"/>
        <v>0</v>
      </c>
      <c r="AT221" s="12">
        <f t="shared" si="501"/>
        <v>0</v>
      </c>
      <c r="AU221" s="12">
        <f t="shared" si="502"/>
        <v>0</v>
      </c>
      <c r="AV221" s="12">
        <f t="shared" si="541"/>
        <v>0</v>
      </c>
      <c r="AW221" s="12"/>
      <c r="AX221" s="12">
        <f t="shared" si="503"/>
        <v>0</v>
      </c>
      <c r="AY221" s="12">
        <f t="shared" si="504"/>
        <v>0</v>
      </c>
      <c r="AZ221" s="12">
        <f t="shared" si="505"/>
        <v>0</v>
      </c>
      <c r="BA221" s="12"/>
      <c r="BB221" s="12">
        <f t="shared" si="506"/>
        <v>0</v>
      </c>
      <c r="BC221" s="12">
        <f t="shared" si="507"/>
        <v>0</v>
      </c>
      <c r="BD221" s="12">
        <f t="shared" si="508"/>
        <v>0</v>
      </c>
      <c r="BE221" s="12"/>
      <c r="BF221" s="12">
        <f t="shared" si="509"/>
        <v>0</v>
      </c>
      <c r="BG221" s="12">
        <f t="shared" si="542"/>
        <v>0</v>
      </c>
      <c r="BH221" s="12">
        <f t="shared" si="510"/>
        <v>0</v>
      </c>
      <c r="BI221" s="12">
        <f t="shared" si="511"/>
        <v>0</v>
      </c>
      <c r="BJ221" s="12"/>
      <c r="BK221" s="12">
        <f t="shared" si="512"/>
        <v>0</v>
      </c>
      <c r="BL221" s="12">
        <f t="shared" si="543"/>
        <v>0</v>
      </c>
      <c r="BM221" s="12">
        <f t="shared" si="513"/>
        <v>0</v>
      </c>
      <c r="BN221" s="12"/>
      <c r="BO221" s="12">
        <f t="shared" si="514"/>
        <v>0</v>
      </c>
      <c r="BP221" s="12">
        <f t="shared" si="515"/>
        <v>0</v>
      </c>
      <c r="BQ221" s="12">
        <f t="shared" si="516"/>
        <v>0</v>
      </c>
      <c r="BR221" s="12"/>
      <c r="BS221" s="12">
        <f t="shared" si="517"/>
        <v>0</v>
      </c>
      <c r="BT221" s="12">
        <f t="shared" si="518"/>
        <v>0</v>
      </c>
      <c r="BU221" s="12">
        <f t="shared" si="519"/>
        <v>0</v>
      </c>
      <c r="BV221" s="12">
        <f t="shared" si="520"/>
        <v>0</v>
      </c>
      <c r="BW221" s="12">
        <f t="shared" si="521"/>
        <v>0</v>
      </c>
      <c r="BX221" s="12"/>
      <c r="BY221" s="12">
        <v>30000000</v>
      </c>
      <c r="BZ221" s="12">
        <v>20000000</v>
      </c>
      <c r="CA221" s="12">
        <f>SUMIFS('[1]TIẾN ĐỘ %'!$M$6:$M$1034,'[1]TIẾN ĐỘ %'!$G$6:$G$1034,$A221,'[1]TIẾN ĐỘ %'!$F$6:$F$1034,$E221)</f>
        <v>30000000</v>
      </c>
      <c r="CB221" s="12">
        <f t="shared" si="544"/>
        <v>80000000</v>
      </c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42"/>
      <c r="CO221" s="12">
        <f t="shared" si="492"/>
        <v>0</v>
      </c>
      <c r="CP221" s="12">
        <f t="shared" si="493"/>
        <v>0</v>
      </c>
      <c r="CQ221" s="12"/>
      <c r="CR221" s="12">
        <v>0</v>
      </c>
      <c r="CS221" s="12">
        <v>0</v>
      </c>
      <c r="CT221" s="12">
        <v>0</v>
      </c>
      <c r="CU221" s="12">
        <v>0</v>
      </c>
      <c r="CV221" s="12">
        <v>2640000</v>
      </c>
      <c r="CW221" s="12">
        <v>0</v>
      </c>
      <c r="CX221" s="12">
        <v>2640000</v>
      </c>
      <c r="CY221" s="12">
        <f>SUMIFS('[1]DATA THÔ IN'!$P$4:$P$12031,'[1]DATA THÔ IN'!$H$4:$H$12031,$A221,'[1]DATA THÔ IN'!$AC$4:$AC$12031,$E221,'[1]DATA THÔ IN'!$AH$4:$AH$12031,"Tiến độ 1")</f>
        <v>0</v>
      </c>
      <c r="CZ221" s="12">
        <f>SUMIFS('[1]DATA THÔ IN'!$P$4:$P$12031,'[1]DATA THÔ IN'!$H$4:$H$12031,$A221,'[1]DATA THÔ IN'!$AC$4:$AC$12031,$E221,'[1]DATA THÔ IN'!$AH$4:$AH$12031,"Tiến độ 2")</f>
        <v>0</v>
      </c>
      <c r="DA221" s="12">
        <f>SUMIFS('[1]TIẾN ĐỘ %'!$N$6:$N$1034,'[1]TIẾN ĐỘ %'!$G$6:$G$1034,A221,'[1]TIẾN ĐỘ %'!$F$6:$F$1034,$E221)</f>
        <v>0</v>
      </c>
      <c r="DB221" s="12">
        <f t="shared" si="555"/>
        <v>2640000</v>
      </c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43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12"/>
      <c r="EE221" s="12"/>
      <c r="EF221" s="12"/>
      <c r="EG221" s="12">
        <f t="shared" si="494"/>
        <v>0</v>
      </c>
      <c r="EH221" s="12">
        <f t="shared" si="495"/>
        <v>0</v>
      </c>
      <c r="EI221" s="12"/>
      <c r="EJ221" s="15">
        <f t="shared" si="522"/>
        <v>0</v>
      </c>
      <c r="EK221" s="15">
        <f t="shared" si="523"/>
        <v>0</v>
      </c>
      <c r="EL221" s="15">
        <f t="shared" si="524"/>
        <v>0</v>
      </c>
      <c r="EM221" s="16">
        <f t="shared" si="566"/>
        <v>0</v>
      </c>
      <c r="EN221" s="16">
        <f t="shared" si="567"/>
        <v>0.13200000000000001</v>
      </c>
      <c r="EO221" s="16">
        <f t="shared" si="568"/>
        <v>0.13200000000000001</v>
      </c>
      <c r="EP221" s="16">
        <f t="shared" si="556"/>
        <v>0</v>
      </c>
      <c r="EQ221" s="16">
        <f t="shared" si="557"/>
        <v>0</v>
      </c>
      <c r="ER221" s="16">
        <f t="shared" si="558"/>
        <v>0</v>
      </c>
      <c r="ES221" s="16">
        <f t="shared" si="559"/>
        <v>3.3000000000000002E-2</v>
      </c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16"/>
      <c r="FF221" s="16"/>
      <c r="FG221" s="16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17">
        <f t="shared" si="525"/>
        <v>0</v>
      </c>
      <c r="FS221" s="17">
        <f t="shared" si="526"/>
        <v>0</v>
      </c>
      <c r="FT221" s="17">
        <f t="shared" si="527"/>
        <v>0</v>
      </c>
      <c r="FU221" s="18">
        <f t="shared" si="528"/>
        <v>0</v>
      </c>
      <c r="FV221" s="18">
        <f t="shared" si="529"/>
        <v>0</v>
      </c>
      <c r="FW221" s="18">
        <f t="shared" si="530"/>
        <v>0</v>
      </c>
      <c r="FX221" s="18">
        <f t="shared" si="531"/>
        <v>0</v>
      </c>
      <c r="FY221" s="18">
        <f t="shared" si="532"/>
        <v>0</v>
      </c>
      <c r="FZ221" s="19"/>
      <c r="GA221" s="36" t="s">
        <v>492</v>
      </c>
      <c r="GB221" s="36"/>
      <c r="GC221" s="37"/>
    </row>
    <row r="222" spans="1:185" hidden="1" x14ac:dyDescent="0.25">
      <c r="A222" s="8" t="s">
        <v>1319</v>
      </c>
      <c r="B222" s="8" t="s">
        <v>597</v>
      </c>
      <c r="C222" s="28" t="s">
        <v>598</v>
      </c>
      <c r="D222" s="28" t="s">
        <v>1390</v>
      </c>
      <c r="E222" s="9" t="s">
        <v>102</v>
      </c>
      <c r="F222" s="28" t="s">
        <v>505</v>
      </c>
      <c r="G222" s="28" t="s">
        <v>475</v>
      </c>
      <c r="H222" s="11">
        <v>3.5000000000000003E-2</v>
      </c>
      <c r="I222" s="11"/>
      <c r="J222" s="11">
        <v>0.01</v>
      </c>
      <c r="K222" s="11">
        <v>0.01</v>
      </c>
      <c r="L222" s="11">
        <v>5.0000000000000001E-3</v>
      </c>
      <c r="M222" s="11">
        <v>5.0000000000000001E-3</v>
      </c>
      <c r="N222" s="11"/>
      <c r="O222" s="12">
        <f t="shared" si="533"/>
        <v>0</v>
      </c>
      <c r="P222" s="12">
        <f t="shared" si="597"/>
        <v>377122</v>
      </c>
      <c r="Q222" s="12">
        <f t="shared" si="534"/>
        <v>210756</v>
      </c>
      <c r="R222" s="12">
        <f t="shared" si="460"/>
        <v>587878</v>
      </c>
      <c r="S222" s="12">
        <f t="shared" si="535"/>
        <v>0</v>
      </c>
      <c r="T222" s="12">
        <f t="shared" si="561"/>
        <v>0</v>
      </c>
      <c r="U222" s="12">
        <f t="shared" si="536"/>
        <v>0</v>
      </c>
      <c r="V222" s="12">
        <f t="shared" si="562"/>
        <v>0</v>
      </c>
      <c r="W222" s="12">
        <f t="shared" si="554"/>
        <v>0</v>
      </c>
      <c r="X222" s="12">
        <f t="shared" si="537"/>
        <v>0</v>
      </c>
      <c r="Y222" s="12">
        <f t="shared" si="563"/>
        <v>0</v>
      </c>
      <c r="Z222" s="12">
        <f t="shared" si="564"/>
        <v>0</v>
      </c>
      <c r="AA222" s="12">
        <f t="shared" si="565"/>
        <v>0</v>
      </c>
      <c r="AB222" s="12">
        <f t="shared" si="466"/>
        <v>0</v>
      </c>
      <c r="AC222" s="12"/>
      <c r="AD222" s="12"/>
      <c r="AE222" s="12"/>
      <c r="AF222" s="12">
        <f t="shared" si="538"/>
        <v>0</v>
      </c>
      <c r="AG222" s="12">
        <f t="shared" si="539"/>
        <v>0</v>
      </c>
      <c r="AH222" s="12">
        <f t="shared" si="540"/>
        <v>0</v>
      </c>
      <c r="AI222" s="12"/>
      <c r="AJ222" s="12"/>
      <c r="AK222" s="12"/>
      <c r="AL222" s="12">
        <f t="shared" si="496"/>
        <v>0</v>
      </c>
      <c r="AM222" s="12">
        <f t="shared" si="497"/>
        <v>0</v>
      </c>
      <c r="AN222" s="12">
        <f t="shared" si="498"/>
        <v>0</v>
      </c>
      <c r="AO222" s="12"/>
      <c r="AP222" s="12"/>
      <c r="AQ222" s="12"/>
      <c r="AR222" s="12">
        <f t="shared" si="499"/>
        <v>0</v>
      </c>
      <c r="AS222" s="12">
        <f t="shared" si="500"/>
        <v>0</v>
      </c>
      <c r="AT222" s="12">
        <f t="shared" si="501"/>
        <v>0</v>
      </c>
      <c r="AU222" s="12">
        <f t="shared" si="502"/>
        <v>0</v>
      </c>
      <c r="AV222" s="12">
        <f t="shared" si="541"/>
        <v>0</v>
      </c>
      <c r="AW222" s="12"/>
      <c r="AX222" s="12">
        <f t="shared" si="503"/>
        <v>0</v>
      </c>
      <c r="AY222" s="12">
        <f t="shared" si="504"/>
        <v>0</v>
      </c>
      <c r="AZ222" s="12">
        <f t="shared" si="505"/>
        <v>0</v>
      </c>
      <c r="BA222" s="12"/>
      <c r="BB222" s="12">
        <f t="shared" si="506"/>
        <v>0</v>
      </c>
      <c r="BC222" s="12">
        <f t="shared" si="507"/>
        <v>0</v>
      </c>
      <c r="BD222" s="12">
        <f t="shared" si="508"/>
        <v>0</v>
      </c>
      <c r="BE222" s="12"/>
      <c r="BF222" s="12">
        <f t="shared" si="509"/>
        <v>0</v>
      </c>
      <c r="BG222" s="12">
        <f t="shared" si="542"/>
        <v>0</v>
      </c>
      <c r="BH222" s="12">
        <f t="shared" si="510"/>
        <v>0</v>
      </c>
      <c r="BI222" s="12">
        <f t="shared" si="511"/>
        <v>0</v>
      </c>
      <c r="BJ222" s="12"/>
      <c r="BK222" s="12">
        <f t="shared" si="512"/>
        <v>0</v>
      </c>
      <c r="BL222" s="12">
        <f t="shared" si="543"/>
        <v>0</v>
      </c>
      <c r="BM222" s="12">
        <f t="shared" si="513"/>
        <v>0</v>
      </c>
      <c r="BN222" s="12"/>
      <c r="BO222" s="12">
        <f t="shared" si="514"/>
        <v>0</v>
      </c>
      <c r="BP222" s="12">
        <f t="shared" si="515"/>
        <v>0</v>
      </c>
      <c r="BQ222" s="12">
        <f t="shared" si="516"/>
        <v>0</v>
      </c>
      <c r="BR222" s="12"/>
      <c r="BS222" s="12">
        <f t="shared" si="517"/>
        <v>0</v>
      </c>
      <c r="BT222" s="12">
        <f t="shared" si="518"/>
        <v>0</v>
      </c>
      <c r="BU222" s="12">
        <f t="shared" si="519"/>
        <v>0</v>
      </c>
      <c r="BV222" s="12">
        <f t="shared" si="520"/>
        <v>0</v>
      </c>
      <c r="BW222" s="12">
        <f t="shared" si="521"/>
        <v>0</v>
      </c>
      <c r="BX222" s="12"/>
      <c r="BY222" s="12">
        <v>60000000</v>
      </c>
      <c r="BZ222" s="12">
        <v>50000000</v>
      </c>
      <c r="CA222" s="12">
        <f>SUMIFS('[1]TIẾN ĐỘ %'!$M$6:$M$1034,'[1]TIẾN ĐỘ %'!$G$6:$G$1034,$A222,'[1]TIẾN ĐỘ %'!$F$6:$F$1034,$E222)</f>
        <v>80000000</v>
      </c>
      <c r="CB222" s="12">
        <f t="shared" si="544"/>
        <v>190000000</v>
      </c>
      <c r="CC222" s="12"/>
      <c r="CD222" s="12"/>
      <c r="CE222" s="12"/>
      <c r="CF222" s="12">
        <f t="shared" ref="CF222:CF231" si="598">+SUM(CC222:CE222)</f>
        <v>0</v>
      </c>
      <c r="CG222" s="12">
        <f t="shared" ref="CG222:CG231" si="599">+CF222+CB222</f>
        <v>190000000</v>
      </c>
      <c r="CH222" s="12"/>
      <c r="CI222" s="12"/>
      <c r="CJ222" s="12"/>
      <c r="CK222" s="12">
        <f t="shared" ref="CK222:CK233" si="600">+SUM(CH222:CJ222)</f>
        <v>0</v>
      </c>
      <c r="CL222" s="12"/>
      <c r="CM222" s="12"/>
      <c r="CN222" s="12"/>
      <c r="CO222" s="12">
        <f t="shared" si="492"/>
        <v>0</v>
      </c>
      <c r="CP222" s="12">
        <f t="shared" si="493"/>
        <v>0</v>
      </c>
      <c r="CQ222" s="12"/>
      <c r="CR222" s="12">
        <v>39080000</v>
      </c>
      <c r="CS222" s="12">
        <v>21840000</v>
      </c>
      <c r="CT222" s="12">
        <v>60920000</v>
      </c>
      <c r="CU222" s="12">
        <v>0</v>
      </c>
      <c r="CV222" s="12">
        <v>0</v>
      </c>
      <c r="CW222" s="12">
        <v>0</v>
      </c>
      <c r="CX222" s="12">
        <v>0</v>
      </c>
      <c r="CY222" s="12">
        <f>SUMIFS('[1]DATA THÔ IN'!$P$4:$P$12031,'[1]DATA THÔ IN'!$H$4:$H$12031,$A222,'[1]DATA THÔ IN'!$AC$4:$AC$12031,$E222,'[1]DATA THÔ IN'!$AH$4:$AH$12031,"Tiến độ 1")</f>
        <v>0</v>
      </c>
      <c r="CZ222" s="12">
        <f>SUMIFS('[1]DATA THÔ IN'!$P$4:$P$12031,'[1]DATA THÔ IN'!$H$4:$H$12031,$A222,'[1]DATA THÔ IN'!$AC$4:$AC$12031,$E222,'[1]DATA THÔ IN'!$AH$4:$AH$12031,"Tiến độ 2")</f>
        <v>0</v>
      </c>
      <c r="DA222" s="12">
        <f>SUMIFS('[1]TIẾN ĐỘ %'!$N$6:$N$1034,'[1]TIẾN ĐỘ %'!$G$6:$G$1034,A222,'[1]TIẾN ĐỘ %'!$F$6:$F$1034,$E222)</f>
        <v>0</v>
      </c>
      <c r="DB222" s="12">
        <f t="shared" si="555"/>
        <v>60920000</v>
      </c>
      <c r="DC222" s="12"/>
      <c r="DD222" s="12"/>
      <c r="DE222" s="12"/>
      <c r="DF222" s="12"/>
      <c r="DG222" s="12"/>
      <c r="DH222" s="12"/>
      <c r="DI222" s="12"/>
      <c r="DJ222" s="12"/>
      <c r="DK222" s="12"/>
      <c r="DL222" s="12">
        <f t="shared" ref="DL222:DL231" si="601">+DK222+DH222+DE222</f>
        <v>0</v>
      </c>
      <c r="DM222" s="12">
        <f t="shared" ref="DM222:DM231" si="602">+DL222+DB222</f>
        <v>60920000</v>
      </c>
      <c r="DN222" s="12"/>
      <c r="DO222" s="12"/>
      <c r="DP222" s="12"/>
      <c r="DQ222" s="12"/>
      <c r="DR222" s="12"/>
      <c r="DS222" s="12"/>
      <c r="DT222" s="12"/>
      <c r="DU222" s="12"/>
      <c r="DV222" s="12"/>
      <c r="DW222" s="12">
        <f t="shared" ref="DW222:DW232" si="603">+DV222+DS222+DP222</f>
        <v>0</v>
      </c>
      <c r="DX222" s="12"/>
      <c r="DY222" s="12"/>
      <c r="DZ222" s="12"/>
      <c r="EA222" s="12"/>
      <c r="EB222" s="12"/>
      <c r="EC222" s="12"/>
      <c r="ED222" s="12"/>
      <c r="EE222" s="12"/>
      <c r="EF222" s="12"/>
      <c r="EG222" s="12">
        <f t="shared" si="494"/>
        <v>0</v>
      </c>
      <c r="EH222" s="12">
        <f t="shared" si="495"/>
        <v>0</v>
      </c>
      <c r="EI222" s="12"/>
      <c r="EJ222" s="15">
        <f t="shared" si="522"/>
        <v>0.65133333333333332</v>
      </c>
      <c r="EK222" s="15">
        <f t="shared" si="523"/>
        <v>0.36399999999999999</v>
      </c>
      <c r="EL222" s="15">
        <f t="shared" si="524"/>
        <v>1.0153333333333334</v>
      </c>
      <c r="EM222" s="16">
        <f t="shared" si="566"/>
        <v>0</v>
      </c>
      <c r="EN222" s="16">
        <f t="shared" si="567"/>
        <v>0</v>
      </c>
      <c r="EO222" s="16">
        <f t="shared" si="568"/>
        <v>0</v>
      </c>
      <c r="EP222" s="16">
        <f t="shared" si="556"/>
        <v>0</v>
      </c>
      <c r="EQ222" s="16">
        <f t="shared" si="557"/>
        <v>0</v>
      </c>
      <c r="ER222" s="16">
        <f t="shared" si="558"/>
        <v>0</v>
      </c>
      <c r="ES222" s="16">
        <f t="shared" si="559"/>
        <v>0.32063157894736843</v>
      </c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5">
        <f t="shared" ref="FO222:FO234" si="604">IFERROR(DX222/$CL222,0)</f>
        <v>0</v>
      </c>
      <c r="FP222" s="15">
        <f t="shared" ref="FP222:FP234" si="605">IFERROR(DY222/$CL222,0)</f>
        <v>0</v>
      </c>
      <c r="FQ222" s="15">
        <f t="shared" ref="FQ222:FQ234" si="606">IFERROR(DZ222/$CL222,0)</f>
        <v>0</v>
      </c>
      <c r="FR222" s="17">
        <f t="shared" si="525"/>
        <v>0</v>
      </c>
      <c r="FS222" s="17">
        <f t="shared" si="526"/>
        <v>0</v>
      </c>
      <c r="FT222" s="17">
        <f t="shared" si="527"/>
        <v>0</v>
      </c>
      <c r="FU222" s="18">
        <f t="shared" si="528"/>
        <v>0</v>
      </c>
      <c r="FV222" s="18">
        <f t="shared" si="529"/>
        <v>0</v>
      </c>
      <c r="FW222" s="18">
        <f t="shared" si="530"/>
        <v>0</v>
      </c>
      <c r="FX222" s="18">
        <f t="shared" si="531"/>
        <v>0</v>
      </c>
      <c r="FY222" s="18">
        <f t="shared" si="532"/>
        <v>0</v>
      </c>
      <c r="FZ222" s="19"/>
      <c r="GA222" s="36" t="s">
        <v>492</v>
      </c>
      <c r="GB222" s="36"/>
      <c r="GC222" s="37"/>
    </row>
    <row r="223" spans="1:185" hidden="1" x14ac:dyDescent="0.25">
      <c r="A223" s="8" t="s">
        <v>1322</v>
      </c>
      <c r="B223" s="8" t="s">
        <v>601</v>
      </c>
      <c r="C223" s="28" t="s">
        <v>602</v>
      </c>
      <c r="D223" s="28" t="s">
        <v>1459</v>
      </c>
      <c r="E223" s="9" t="s">
        <v>102</v>
      </c>
      <c r="F223" s="28" t="s">
        <v>488</v>
      </c>
      <c r="G223" s="28" t="s">
        <v>475</v>
      </c>
      <c r="H223" s="11">
        <v>3.5000000000000003E-2</v>
      </c>
      <c r="I223" s="11"/>
      <c r="J223" s="11">
        <v>0.01</v>
      </c>
      <c r="K223" s="11">
        <v>0.01</v>
      </c>
      <c r="L223" s="11">
        <v>5.0000000000000001E-3</v>
      </c>
      <c r="M223" s="11">
        <v>5.0000000000000001E-3</v>
      </c>
      <c r="N223" s="11"/>
      <c r="O223" s="12">
        <f t="shared" si="533"/>
        <v>0</v>
      </c>
      <c r="P223" s="12">
        <f t="shared" si="597"/>
        <v>267845.39999999997</v>
      </c>
      <c r="Q223" s="12">
        <f t="shared" si="534"/>
        <v>348442.2</v>
      </c>
      <c r="R223" s="12">
        <f t="shared" si="460"/>
        <v>616287.6</v>
      </c>
      <c r="S223" s="12">
        <f t="shared" si="535"/>
        <v>0</v>
      </c>
      <c r="T223" s="12">
        <f t="shared" si="561"/>
        <v>463200</v>
      </c>
      <c r="U223" s="12">
        <f t="shared" si="536"/>
        <v>344852</v>
      </c>
      <c r="V223" s="12">
        <f t="shared" si="562"/>
        <v>808052</v>
      </c>
      <c r="W223" s="12">
        <f t="shared" si="554"/>
        <v>480000</v>
      </c>
      <c r="X223" s="12">
        <f t="shared" si="537"/>
        <v>0</v>
      </c>
      <c r="Y223" s="12">
        <f t="shared" si="563"/>
        <v>0</v>
      </c>
      <c r="Z223" s="12">
        <f t="shared" si="564"/>
        <v>0</v>
      </c>
      <c r="AA223" s="12">
        <f t="shared" si="565"/>
        <v>0</v>
      </c>
      <c r="AB223" s="12">
        <f t="shared" si="466"/>
        <v>967219.5</v>
      </c>
      <c r="AC223" s="12"/>
      <c r="AD223" s="12"/>
      <c r="AE223" s="12"/>
      <c r="AF223" s="12">
        <f t="shared" si="538"/>
        <v>0</v>
      </c>
      <c r="AG223" s="12">
        <f t="shared" si="539"/>
        <v>0</v>
      </c>
      <c r="AH223" s="12">
        <f t="shared" si="540"/>
        <v>0</v>
      </c>
      <c r="AI223" s="12"/>
      <c r="AJ223" s="12"/>
      <c r="AK223" s="12"/>
      <c r="AL223" s="12">
        <f t="shared" si="496"/>
        <v>0</v>
      </c>
      <c r="AM223" s="12">
        <f t="shared" si="497"/>
        <v>0</v>
      </c>
      <c r="AN223" s="12">
        <f t="shared" si="498"/>
        <v>0</v>
      </c>
      <c r="AO223" s="12"/>
      <c r="AP223" s="12"/>
      <c r="AQ223" s="12"/>
      <c r="AR223" s="12">
        <f t="shared" si="499"/>
        <v>0</v>
      </c>
      <c r="AS223" s="12">
        <f t="shared" si="500"/>
        <v>0</v>
      </c>
      <c r="AT223" s="12">
        <f t="shared" si="501"/>
        <v>0</v>
      </c>
      <c r="AU223" s="12">
        <f t="shared" si="502"/>
        <v>0</v>
      </c>
      <c r="AV223" s="12">
        <f t="shared" si="541"/>
        <v>0</v>
      </c>
      <c r="AW223" s="12"/>
      <c r="AX223" s="12">
        <f t="shared" si="503"/>
        <v>0</v>
      </c>
      <c r="AY223" s="12">
        <f t="shared" si="504"/>
        <v>0</v>
      </c>
      <c r="AZ223" s="12">
        <f t="shared" si="505"/>
        <v>0</v>
      </c>
      <c r="BA223" s="12"/>
      <c r="BB223" s="12">
        <f t="shared" si="506"/>
        <v>0</v>
      </c>
      <c r="BC223" s="12">
        <f t="shared" si="507"/>
        <v>0</v>
      </c>
      <c r="BD223" s="12">
        <f t="shared" si="508"/>
        <v>0</v>
      </c>
      <c r="BE223" s="12"/>
      <c r="BF223" s="12">
        <f t="shared" si="509"/>
        <v>0</v>
      </c>
      <c r="BG223" s="12">
        <f t="shared" si="542"/>
        <v>0</v>
      </c>
      <c r="BH223" s="12">
        <f t="shared" si="510"/>
        <v>0</v>
      </c>
      <c r="BI223" s="12">
        <f t="shared" si="511"/>
        <v>0</v>
      </c>
      <c r="BJ223" s="12"/>
      <c r="BK223" s="12">
        <f t="shared" si="512"/>
        <v>0</v>
      </c>
      <c r="BL223" s="12">
        <f t="shared" si="543"/>
        <v>0</v>
      </c>
      <c r="BM223" s="12">
        <f t="shared" si="513"/>
        <v>0</v>
      </c>
      <c r="BN223" s="12"/>
      <c r="BO223" s="12">
        <f t="shared" si="514"/>
        <v>0</v>
      </c>
      <c r="BP223" s="12">
        <f t="shared" si="515"/>
        <v>0</v>
      </c>
      <c r="BQ223" s="12">
        <f t="shared" si="516"/>
        <v>0</v>
      </c>
      <c r="BR223" s="12"/>
      <c r="BS223" s="12">
        <f t="shared" si="517"/>
        <v>0</v>
      </c>
      <c r="BT223" s="12">
        <f t="shared" si="518"/>
        <v>0</v>
      </c>
      <c r="BU223" s="12">
        <f t="shared" si="519"/>
        <v>0</v>
      </c>
      <c r="BV223" s="12">
        <f t="shared" si="520"/>
        <v>0</v>
      </c>
      <c r="BW223" s="12">
        <f t="shared" si="521"/>
        <v>0</v>
      </c>
      <c r="BX223" s="12"/>
      <c r="BY223" s="12">
        <v>62537000</v>
      </c>
      <c r="BZ223" s="12">
        <v>62537000</v>
      </c>
      <c r="CA223" s="12">
        <f>SUMIFS('[1]TIẾN ĐỘ %'!$M$6:$M$1034,'[1]TIẾN ĐỘ %'!$G$6:$G$1034,$A223,'[1]TIẾN ĐỘ %'!$F$6:$F$1034,$E223)</f>
        <v>0</v>
      </c>
      <c r="CB223" s="12">
        <f t="shared" si="544"/>
        <v>125074000</v>
      </c>
      <c r="CC223" s="12"/>
      <c r="CD223" s="12"/>
      <c r="CE223" s="12"/>
      <c r="CF223" s="12">
        <f t="shared" si="598"/>
        <v>0</v>
      </c>
      <c r="CG223" s="12">
        <f t="shared" si="599"/>
        <v>125074000</v>
      </c>
      <c r="CH223" s="12"/>
      <c r="CI223" s="12"/>
      <c r="CJ223" s="12"/>
      <c r="CK223" s="12">
        <f t="shared" si="600"/>
        <v>0</v>
      </c>
      <c r="CL223" s="12"/>
      <c r="CM223" s="12"/>
      <c r="CN223" s="12"/>
      <c r="CO223" s="12">
        <f t="shared" si="492"/>
        <v>0</v>
      </c>
      <c r="CP223" s="12">
        <f t="shared" si="493"/>
        <v>0</v>
      </c>
      <c r="CQ223" s="12"/>
      <c r="CR223" s="12">
        <v>27756000</v>
      </c>
      <c r="CS223" s="12">
        <v>36108000</v>
      </c>
      <c r="CT223" s="12">
        <v>63864000</v>
      </c>
      <c r="CU223" s="12">
        <v>48000000</v>
      </c>
      <c r="CV223" s="12">
        <v>35736000</v>
      </c>
      <c r="CW223" s="12">
        <v>48000000</v>
      </c>
      <c r="CX223" s="12">
        <v>83736000</v>
      </c>
      <c r="CY223" s="12">
        <f>SUMIFS('[1]DATA THÔ IN'!$P$4:$P$12031,'[1]DATA THÔ IN'!$H$4:$H$12031,$A223,'[1]DATA THÔ IN'!$AC$4:$AC$12031,$E223,'[1]DATA THÔ IN'!$AH$4:$AH$12031,"Tiến độ 1")</f>
        <v>24456000</v>
      </c>
      <c r="CZ223" s="12">
        <f>SUMIFS('[1]DATA THÔ IN'!$P$4:$P$12031,'[1]DATA THÔ IN'!$H$4:$H$12031,$A223,'[1]DATA THÔ IN'!$AC$4:$AC$12031,$E223,'[1]DATA THÔ IN'!$AH$4:$AH$12031,"Tiến độ 2")</f>
        <v>28404000</v>
      </c>
      <c r="DA223" s="12">
        <f>SUMIFS('[1]TIẾN ĐỘ %'!$N$6:$N$1034,'[1]TIẾN ĐỘ %'!$G$6:$G$1034,A223,'[1]TIẾN ĐỘ %'!$F$6:$F$1034,$E223)</f>
        <v>52860000</v>
      </c>
      <c r="DB223" s="12">
        <f t="shared" si="555"/>
        <v>200460000</v>
      </c>
      <c r="DC223" s="12"/>
      <c r="DD223" s="12"/>
      <c r="DE223" s="12"/>
      <c r="DF223" s="12"/>
      <c r="DG223" s="12"/>
      <c r="DH223" s="12"/>
      <c r="DI223" s="12"/>
      <c r="DJ223" s="12"/>
      <c r="DK223" s="12"/>
      <c r="DL223" s="12">
        <f t="shared" si="601"/>
        <v>0</v>
      </c>
      <c r="DM223" s="12">
        <f t="shared" si="602"/>
        <v>200460000</v>
      </c>
      <c r="DN223" s="12"/>
      <c r="DO223" s="12"/>
      <c r="DP223" s="12"/>
      <c r="DQ223" s="12"/>
      <c r="DR223" s="12"/>
      <c r="DS223" s="12"/>
      <c r="DT223" s="12"/>
      <c r="DU223" s="12"/>
      <c r="DV223" s="12"/>
      <c r="DW223" s="12">
        <f t="shared" si="603"/>
        <v>0</v>
      </c>
      <c r="DX223" s="12"/>
      <c r="DY223" s="12"/>
      <c r="DZ223" s="12"/>
      <c r="EA223" s="12"/>
      <c r="EB223" s="12"/>
      <c r="EC223" s="12"/>
      <c r="ED223" s="12"/>
      <c r="EE223" s="12"/>
      <c r="EF223" s="12"/>
      <c r="EG223" s="12">
        <f t="shared" si="494"/>
        <v>0</v>
      </c>
      <c r="EH223" s="12">
        <f t="shared" si="495"/>
        <v>0</v>
      </c>
      <c r="EI223" s="12"/>
      <c r="EJ223" s="15">
        <f t="shared" si="522"/>
        <v>0.44383325071557639</v>
      </c>
      <c r="EK223" s="15">
        <f t="shared" si="523"/>
        <v>0.57738618737707281</v>
      </c>
      <c r="EL223" s="15">
        <f t="shared" si="524"/>
        <v>1.0212194380926491</v>
      </c>
      <c r="EM223" s="16">
        <f t="shared" si="566"/>
        <v>0.76754561299710566</v>
      </c>
      <c r="EN223" s="16">
        <f t="shared" si="567"/>
        <v>0.57143770887634515</v>
      </c>
      <c r="EO223" s="16">
        <f t="shared" si="568"/>
        <v>1.3389833218734508</v>
      </c>
      <c r="EP223" s="16">
        <f t="shared" si="556"/>
        <v>0</v>
      </c>
      <c r="EQ223" s="16">
        <f t="shared" si="557"/>
        <v>0</v>
      </c>
      <c r="ER223" s="16">
        <f t="shared" si="558"/>
        <v>0</v>
      </c>
      <c r="ES223" s="16">
        <f t="shared" si="559"/>
        <v>1.6027311831395814</v>
      </c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5">
        <f t="shared" si="604"/>
        <v>0</v>
      </c>
      <c r="FP223" s="15">
        <f t="shared" si="605"/>
        <v>0</v>
      </c>
      <c r="FQ223" s="15">
        <f t="shared" si="606"/>
        <v>0</v>
      </c>
      <c r="FR223" s="17">
        <f t="shared" si="525"/>
        <v>0</v>
      </c>
      <c r="FS223" s="17">
        <f t="shared" si="526"/>
        <v>0</v>
      </c>
      <c r="FT223" s="17">
        <f t="shared" si="527"/>
        <v>0</v>
      </c>
      <c r="FU223" s="18">
        <f t="shared" si="528"/>
        <v>0</v>
      </c>
      <c r="FV223" s="18">
        <f t="shared" si="529"/>
        <v>0</v>
      </c>
      <c r="FW223" s="18">
        <f t="shared" si="530"/>
        <v>0</v>
      </c>
      <c r="FX223" s="18">
        <f t="shared" si="531"/>
        <v>0</v>
      </c>
      <c r="FY223" s="18">
        <f t="shared" si="532"/>
        <v>0</v>
      </c>
      <c r="FZ223" s="19"/>
      <c r="GA223" s="36" t="str">
        <f>D223</f>
        <v>Nguyễn Thành An</v>
      </c>
      <c r="GB223" s="36"/>
      <c r="GC223" s="37"/>
    </row>
    <row r="224" spans="1:185" hidden="1" x14ac:dyDescent="0.25">
      <c r="A224" s="8" t="s">
        <v>1346</v>
      </c>
      <c r="B224" s="8" t="s">
        <v>1252</v>
      </c>
      <c r="C224" s="28" t="s">
        <v>1253</v>
      </c>
      <c r="D224" s="28" t="s">
        <v>483</v>
      </c>
      <c r="E224" s="9" t="s">
        <v>102</v>
      </c>
      <c r="F224" s="28" t="s">
        <v>516</v>
      </c>
      <c r="G224" s="28" t="s">
        <v>475</v>
      </c>
      <c r="H224" s="11">
        <v>3.5000000000000003E-2</v>
      </c>
      <c r="I224" s="11"/>
      <c r="J224" s="11">
        <v>0.01</v>
      </c>
      <c r="K224" s="11">
        <v>0.01</v>
      </c>
      <c r="L224" s="11">
        <v>5.0000000000000001E-3</v>
      </c>
      <c r="M224" s="11">
        <v>5.0000000000000001E-3</v>
      </c>
      <c r="N224" s="11"/>
      <c r="O224" s="12">
        <f t="shared" si="533"/>
        <v>0</v>
      </c>
      <c r="P224" s="12">
        <f t="shared" si="597"/>
        <v>0</v>
      </c>
      <c r="Q224" s="12">
        <f t="shared" si="534"/>
        <v>0</v>
      </c>
      <c r="R224" s="12">
        <f t="shared" si="460"/>
        <v>0</v>
      </c>
      <c r="S224" s="12">
        <f t="shared" si="535"/>
        <v>0</v>
      </c>
      <c r="T224" s="12">
        <f t="shared" si="561"/>
        <v>0</v>
      </c>
      <c r="U224" s="12">
        <f t="shared" si="536"/>
        <v>0</v>
      </c>
      <c r="V224" s="12">
        <f t="shared" si="562"/>
        <v>0</v>
      </c>
      <c r="W224" s="12">
        <f t="shared" si="554"/>
        <v>0</v>
      </c>
      <c r="X224" s="12">
        <f t="shared" si="537"/>
        <v>0</v>
      </c>
      <c r="Y224" s="12">
        <f t="shared" si="563"/>
        <v>0</v>
      </c>
      <c r="Z224" s="12">
        <f t="shared" si="564"/>
        <v>329219.39999999997</v>
      </c>
      <c r="AA224" s="12">
        <f t="shared" si="565"/>
        <v>329219.39999999997</v>
      </c>
      <c r="AB224" s="12">
        <f t="shared" si="466"/>
        <v>0</v>
      </c>
      <c r="AC224" s="12"/>
      <c r="AD224" s="12"/>
      <c r="AE224" s="12"/>
      <c r="AF224" s="12">
        <f t="shared" si="538"/>
        <v>0</v>
      </c>
      <c r="AG224" s="12">
        <f t="shared" si="539"/>
        <v>0</v>
      </c>
      <c r="AH224" s="12">
        <f t="shared" si="540"/>
        <v>0</v>
      </c>
      <c r="AI224" s="12"/>
      <c r="AJ224" s="12"/>
      <c r="AK224" s="12"/>
      <c r="AL224" s="12">
        <f t="shared" si="496"/>
        <v>0</v>
      </c>
      <c r="AM224" s="12">
        <f t="shared" si="497"/>
        <v>0</v>
      </c>
      <c r="AN224" s="12">
        <f t="shared" si="498"/>
        <v>0</v>
      </c>
      <c r="AO224" s="12"/>
      <c r="AP224" s="12"/>
      <c r="AQ224" s="12"/>
      <c r="AR224" s="12">
        <f t="shared" si="499"/>
        <v>0</v>
      </c>
      <c r="AS224" s="12">
        <f t="shared" si="500"/>
        <v>0</v>
      </c>
      <c r="AT224" s="12">
        <f t="shared" si="501"/>
        <v>0</v>
      </c>
      <c r="AU224" s="12">
        <f t="shared" si="502"/>
        <v>0</v>
      </c>
      <c r="AV224" s="12">
        <f t="shared" si="541"/>
        <v>0</v>
      </c>
      <c r="AW224" s="12"/>
      <c r="AX224" s="12">
        <f t="shared" si="503"/>
        <v>0</v>
      </c>
      <c r="AY224" s="12">
        <f t="shared" si="504"/>
        <v>0</v>
      </c>
      <c r="AZ224" s="12">
        <f t="shared" si="505"/>
        <v>0</v>
      </c>
      <c r="BA224" s="12"/>
      <c r="BB224" s="12">
        <f t="shared" si="506"/>
        <v>0</v>
      </c>
      <c r="BC224" s="12">
        <f t="shared" si="507"/>
        <v>0</v>
      </c>
      <c r="BD224" s="12">
        <f t="shared" si="508"/>
        <v>0</v>
      </c>
      <c r="BE224" s="12"/>
      <c r="BF224" s="12">
        <f t="shared" si="509"/>
        <v>0</v>
      </c>
      <c r="BG224" s="12">
        <f t="shared" si="542"/>
        <v>0</v>
      </c>
      <c r="BH224" s="12">
        <f t="shared" si="510"/>
        <v>0</v>
      </c>
      <c r="BI224" s="12">
        <f t="shared" si="511"/>
        <v>0</v>
      </c>
      <c r="BJ224" s="12"/>
      <c r="BK224" s="12">
        <f t="shared" si="512"/>
        <v>0</v>
      </c>
      <c r="BL224" s="12">
        <f t="shared" si="543"/>
        <v>0</v>
      </c>
      <c r="BM224" s="12">
        <f t="shared" si="513"/>
        <v>0</v>
      </c>
      <c r="BN224" s="12"/>
      <c r="BO224" s="12">
        <f t="shared" si="514"/>
        <v>0</v>
      </c>
      <c r="BP224" s="12">
        <f t="shared" si="515"/>
        <v>0</v>
      </c>
      <c r="BQ224" s="12">
        <f t="shared" si="516"/>
        <v>0</v>
      </c>
      <c r="BR224" s="12"/>
      <c r="BS224" s="12">
        <f t="shared" si="517"/>
        <v>0</v>
      </c>
      <c r="BT224" s="12">
        <f t="shared" si="518"/>
        <v>0</v>
      </c>
      <c r="BU224" s="12">
        <f t="shared" si="519"/>
        <v>0</v>
      </c>
      <c r="BV224" s="12">
        <f t="shared" si="520"/>
        <v>0</v>
      </c>
      <c r="BW224" s="12">
        <f t="shared" si="521"/>
        <v>0</v>
      </c>
      <c r="BX224" s="12"/>
      <c r="BY224" s="12">
        <v>50000000</v>
      </c>
      <c r="BZ224" s="12">
        <v>30000000</v>
      </c>
      <c r="CA224" s="12">
        <f>SUMIFS('[1]TIẾN ĐỘ %'!$M$6:$M$1034,'[1]TIẾN ĐỘ %'!$G$6:$G$1034,$A224,'[1]TIẾN ĐỘ %'!$F$6:$F$1034,$E224)</f>
        <v>30000000</v>
      </c>
      <c r="CB224" s="12">
        <f t="shared" si="544"/>
        <v>110000000</v>
      </c>
      <c r="CC224" s="12"/>
      <c r="CD224" s="12"/>
      <c r="CE224" s="12"/>
      <c r="CF224" s="12">
        <f t="shared" si="598"/>
        <v>0</v>
      </c>
      <c r="CG224" s="12">
        <f t="shared" si="599"/>
        <v>110000000</v>
      </c>
      <c r="CH224" s="12"/>
      <c r="CI224" s="12"/>
      <c r="CJ224" s="12"/>
      <c r="CK224" s="12">
        <f t="shared" si="600"/>
        <v>0</v>
      </c>
      <c r="CL224" s="12"/>
      <c r="CM224" s="12"/>
      <c r="CN224" s="12"/>
      <c r="CO224" s="12">
        <f t="shared" si="492"/>
        <v>0</v>
      </c>
      <c r="CP224" s="12">
        <f t="shared" si="493"/>
        <v>0</v>
      </c>
      <c r="CQ224" s="12"/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f>SUMIFS('[1]DATA THÔ IN'!$P$4:$P$12031,'[1]DATA THÔ IN'!$H$4:$H$12031,$A224,'[1]DATA THÔ IN'!$AC$4:$AC$12031,$E224,'[1]DATA THÔ IN'!$AH$4:$AH$12031,"Tiến độ 1")</f>
        <v>0</v>
      </c>
      <c r="CZ224" s="12">
        <f>SUMIFS('[1]DATA THÔ IN'!$P$4:$P$12031,'[1]DATA THÔ IN'!$H$4:$H$12031,$A224,'[1]DATA THÔ IN'!$AC$4:$AC$12031,$E224,'[1]DATA THÔ IN'!$AH$4:$AH$12031,"Tiến độ 2")</f>
        <v>34116000</v>
      </c>
      <c r="DA224" s="12">
        <f>SUMIFS('[1]TIẾN ĐỘ %'!$N$6:$N$1034,'[1]TIẾN ĐỘ %'!$G$6:$G$1034,A224,'[1]TIẾN ĐỘ %'!$F$6:$F$1034,$E224)</f>
        <v>34116000</v>
      </c>
      <c r="DB224" s="12">
        <f t="shared" si="555"/>
        <v>34116000</v>
      </c>
      <c r="DC224" s="12"/>
      <c r="DD224" s="12"/>
      <c r="DE224" s="12"/>
      <c r="DF224" s="12"/>
      <c r="DG224" s="12"/>
      <c r="DH224" s="12"/>
      <c r="DI224" s="12"/>
      <c r="DJ224" s="12"/>
      <c r="DK224" s="12"/>
      <c r="DL224" s="12">
        <f t="shared" si="601"/>
        <v>0</v>
      </c>
      <c r="DM224" s="12">
        <f t="shared" si="602"/>
        <v>34116000</v>
      </c>
      <c r="DN224" s="12"/>
      <c r="DO224" s="12"/>
      <c r="DP224" s="12"/>
      <c r="DQ224" s="12"/>
      <c r="DR224" s="12"/>
      <c r="DS224" s="12"/>
      <c r="DT224" s="12"/>
      <c r="DU224" s="12"/>
      <c r="DV224" s="12"/>
      <c r="DW224" s="12">
        <f t="shared" si="603"/>
        <v>0</v>
      </c>
      <c r="DX224" s="12"/>
      <c r="DY224" s="12"/>
      <c r="DZ224" s="12"/>
      <c r="EA224" s="12"/>
      <c r="EB224" s="12"/>
      <c r="EC224" s="12"/>
      <c r="ED224" s="12"/>
      <c r="EE224" s="12"/>
      <c r="EF224" s="12"/>
      <c r="EG224" s="12">
        <f t="shared" si="494"/>
        <v>0</v>
      </c>
      <c r="EH224" s="12">
        <f t="shared" si="495"/>
        <v>0</v>
      </c>
      <c r="EI224" s="12"/>
      <c r="EJ224" s="15">
        <f t="shared" si="522"/>
        <v>0</v>
      </c>
      <c r="EK224" s="15">
        <f t="shared" si="523"/>
        <v>0</v>
      </c>
      <c r="EL224" s="15">
        <f t="shared" si="524"/>
        <v>0</v>
      </c>
      <c r="EM224" s="16">
        <f t="shared" si="566"/>
        <v>0</v>
      </c>
      <c r="EN224" s="16">
        <f t="shared" si="567"/>
        <v>0</v>
      </c>
      <c r="EO224" s="16">
        <f t="shared" si="568"/>
        <v>0</v>
      </c>
      <c r="EP224" s="16">
        <f t="shared" si="556"/>
        <v>0</v>
      </c>
      <c r="EQ224" s="16">
        <f t="shared" si="557"/>
        <v>1.1372</v>
      </c>
      <c r="ER224" s="16">
        <f t="shared" si="558"/>
        <v>1.1372</v>
      </c>
      <c r="ES224" s="16">
        <f t="shared" si="559"/>
        <v>0.31014545454545456</v>
      </c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5">
        <f t="shared" si="604"/>
        <v>0</v>
      </c>
      <c r="FP224" s="15">
        <f t="shared" si="605"/>
        <v>0</v>
      </c>
      <c r="FQ224" s="15">
        <f t="shared" si="606"/>
        <v>0</v>
      </c>
      <c r="FR224" s="17">
        <f t="shared" si="525"/>
        <v>0</v>
      </c>
      <c r="FS224" s="17">
        <f t="shared" si="526"/>
        <v>0</v>
      </c>
      <c r="FT224" s="17">
        <f t="shared" si="527"/>
        <v>0</v>
      </c>
      <c r="FU224" s="18">
        <f t="shared" si="528"/>
        <v>0</v>
      </c>
      <c r="FV224" s="18">
        <f t="shared" si="529"/>
        <v>0</v>
      </c>
      <c r="FW224" s="18">
        <f t="shared" si="530"/>
        <v>0</v>
      </c>
      <c r="FX224" s="18">
        <f t="shared" si="531"/>
        <v>0</v>
      </c>
      <c r="FY224" s="18">
        <f t="shared" si="532"/>
        <v>0</v>
      </c>
      <c r="FZ224" s="19"/>
      <c r="GA224" s="36" t="s">
        <v>483</v>
      </c>
      <c r="GB224" s="36"/>
      <c r="GC224" s="37"/>
    </row>
    <row r="225" spans="1:185" hidden="1" x14ac:dyDescent="0.25">
      <c r="A225" s="8" t="s">
        <v>1297</v>
      </c>
      <c r="B225" s="8" t="s">
        <v>553</v>
      </c>
      <c r="C225" s="28" t="s">
        <v>554</v>
      </c>
      <c r="D225" s="28" t="s">
        <v>483</v>
      </c>
      <c r="E225" s="9" t="s">
        <v>102</v>
      </c>
      <c r="F225" s="28" t="s">
        <v>484</v>
      </c>
      <c r="G225" s="28" t="s">
        <v>485</v>
      </c>
      <c r="H225" s="11">
        <v>3.5000000000000003E-2</v>
      </c>
      <c r="I225" s="11"/>
      <c r="J225" s="11">
        <v>0.01</v>
      </c>
      <c r="K225" s="11">
        <v>0.01</v>
      </c>
      <c r="L225" s="11">
        <v>5.0000000000000001E-3</v>
      </c>
      <c r="M225" s="11">
        <v>5.0000000000000001E-3</v>
      </c>
      <c r="N225" s="11"/>
      <c r="O225" s="12">
        <f t="shared" si="533"/>
        <v>0</v>
      </c>
      <c r="P225" s="12">
        <f t="shared" si="597"/>
        <v>0</v>
      </c>
      <c r="Q225" s="12">
        <f t="shared" si="534"/>
        <v>0</v>
      </c>
      <c r="R225" s="12">
        <f t="shared" si="460"/>
        <v>0</v>
      </c>
      <c r="S225" s="12">
        <f t="shared" si="535"/>
        <v>0</v>
      </c>
      <c r="T225" s="12">
        <f t="shared" si="561"/>
        <v>620920</v>
      </c>
      <c r="U225" s="12">
        <f t="shared" si="536"/>
        <v>69480</v>
      </c>
      <c r="V225" s="12">
        <f t="shared" si="562"/>
        <v>690400</v>
      </c>
      <c r="W225" s="12">
        <f t="shared" si="554"/>
        <v>643440</v>
      </c>
      <c r="X225" s="12">
        <f t="shared" si="537"/>
        <v>0</v>
      </c>
      <c r="Y225" s="12">
        <f t="shared" si="563"/>
        <v>0</v>
      </c>
      <c r="Z225" s="12">
        <f t="shared" si="564"/>
        <v>0</v>
      </c>
      <c r="AA225" s="12">
        <f t="shared" si="565"/>
        <v>684879.79999999993</v>
      </c>
      <c r="AB225" s="12">
        <f t="shared" si="466"/>
        <v>0</v>
      </c>
      <c r="AC225" s="12"/>
      <c r="AD225" s="12"/>
      <c r="AE225" s="12"/>
      <c r="AF225" s="12">
        <f t="shared" si="538"/>
        <v>0</v>
      </c>
      <c r="AG225" s="12">
        <f t="shared" si="539"/>
        <v>0</v>
      </c>
      <c r="AH225" s="12">
        <f t="shared" si="540"/>
        <v>0</v>
      </c>
      <c r="AI225" s="12"/>
      <c r="AJ225" s="12"/>
      <c r="AK225" s="12"/>
      <c r="AL225" s="12">
        <f t="shared" si="496"/>
        <v>0</v>
      </c>
      <c r="AM225" s="12">
        <f t="shared" si="497"/>
        <v>0</v>
      </c>
      <c r="AN225" s="12">
        <f t="shared" si="498"/>
        <v>0</v>
      </c>
      <c r="AO225" s="12"/>
      <c r="AP225" s="12"/>
      <c r="AQ225" s="12"/>
      <c r="AR225" s="12">
        <f t="shared" si="499"/>
        <v>0</v>
      </c>
      <c r="AS225" s="12">
        <f t="shared" si="500"/>
        <v>0</v>
      </c>
      <c r="AT225" s="12">
        <f t="shared" si="501"/>
        <v>0</v>
      </c>
      <c r="AU225" s="12">
        <f t="shared" si="502"/>
        <v>0</v>
      </c>
      <c r="AV225" s="12">
        <f t="shared" si="541"/>
        <v>0</v>
      </c>
      <c r="AW225" s="12"/>
      <c r="AX225" s="12">
        <f t="shared" si="503"/>
        <v>0</v>
      </c>
      <c r="AY225" s="12">
        <f t="shared" si="504"/>
        <v>0</v>
      </c>
      <c r="AZ225" s="12">
        <f t="shared" si="505"/>
        <v>0</v>
      </c>
      <c r="BA225" s="12"/>
      <c r="BB225" s="12">
        <f t="shared" si="506"/>
        <v>0</v>
      </c>
      <c r="BC225" s="12">
        <f t="shared" si="507"/>
        <v>0</v>
      </c>
      <c r="BD225" s="12">
        <f t="shared" si="508"/>
        <v>0</v>
      </c>
      <c r="BE225" s="12"/>
      <c r="BF225" s="12">
        <f t="shared" si="509"/>
        <v>0</v>
      </c>
      <c r="BG225" s="12">
        <f t="shared" si="542"/>
        <v>0</v>
      </c>
      <c r="BH225" s="12">
        <f t="shared" si="510"/>
        <v>0</v>
      </c>
      <c r="BI225" s="12">
        <f t="shared" si="511"/>
        <v>0</v>
      </c>
      <c r="BJ225" s="12"/>
      <c r="BK225" s="12">
        <f t="shared" si="512"/>
        <v>0</v>
      </c>
      <c r="BL225" s="12">
        <f t="shared" si="543"/>
        <v>0</v>
      </c>
      <c r="BM225" s="12">
        <f t="shared" si="513"/>
        <v>0</v>
      </c>
      <c r="BN225" s="12"/>
      <c r="BO225" s="12">
        <f t="shared" si="514"/>
        <v>0</v>
      </c>
      <c r="BP225" s="12">
        <f t="shared" si="515"/>
        <v>0</v>
      </c>
      <c r="BQ225" s="12">
        <f t="shared" si="516"/>
        <v>0</v>
      </c>
      <c r="BR225" s="12"/>
      <c r="BS225" s="12">
        <f t="shared" si="517"/>
        <v>0</v>
      </c>
      <c r="BT225" s="12">
        <f t="shared" si="518"/>
        <v>0</v>
      </c>
      <c r="BU225" s="12">
        <f t="shared" si="519"/>
        <v>0</v>
      </c>
      <c r="BV225" s="12">
        <f t="shared" si="520"/>
        <v>0</v>
      </c>
      <c r="BW225" s="12">
        <f t="shared" si="521"/>
        <v>0</v>
      </c>
      <c r="BX225" s="12"/>
      <c r="BY225" s="12">
        <v>100000000</v>
      </c>
      <c r="BZ225" s="12">
        <v>50000000</v>
      </c>
      <c r="CA225" s="12">
        <f>SUMIFS('[1]TIẾN ĐỘ %'!$M$6:$M$1034,'[1]TIẾN ĐỘ %'!$G$6:$G$1034,$A225,'[1]TIẾN ĐỘ %'!$F$6:$F$1034,$E225)</f>
        <v>70000000</v>
      </c>
      <c r="CB225" s="12">
        <f t="shared" si="544"/>
        <v>220000000</v>
      </c>
      <c r="CC225" s="12"/>
      <c r="CD225" s="12"/>
      <c r="CE225" s="12"/>
      <c r="CF225" s="12">
        <f t="shared" si="598"/>
        <v>0</v>
      </c>
      <c r="CG225" s="12">
        <f t="shared" si="599"/>
        <v>220000000</v>
      </c>
      <c r="CH225" s="12"/>
      <c r="CI225" s="12"/>
      <c r="CJ225" s="12"/>
      <c r="CK225" s="12">
        <f t="shared" si="600"/>
        <v>0</v>
      </c>
      <c r="CL225" s="12"/>
      <c r="CM225" s="12"/>
      <c r="CN225" s="12"/>
      <c r="CO225" s="12">
        <f t="shared" si="492"/>
        <v>0</v>
      </c>
      <c r="CP225" s="12">
        <f t="shared" si="493"/>
        <v>0</v>
      </c>
      <c r="CQ225" s="12"/>
      <c r="CR225" s="12">
        <v>11207000</v>
      </c>
      <c r="CS225" s="12">
        <v>7974000</v>
      </c>
      <c r="CT225" s="12">
        <v>19181000</v>
      </c>
      <c r="CU225" s="12">
        <v>64344000</v>
      </c>
      <c r="CV225" s="12">
        <v>7200000</v>
      </c>
      <c r="CW225" s="12">
        <v>64344000</v>
      </c>
      <c r="CX225" s="12">
        <v>71544000</v>
      </c>
      <c r="CY225" s="12">
        <f>SUMIFS('[1]DATA THÔ IN'!$P$4:$P$12031,'[1]DATA THÔ IN'!$H$4:$H$12031,$A225,'[1]DATA THÔ IN'!$AC$4:$AC$12031,$E225,'[1]DATA THÔ IN'!$AH$4:$AH$12031,"Tiến độ 1")</f>
        <v>7270000</v>
      </c>
      <c r="CZ225" s="12">
        <f>SUMIFS('[1]DATA THÔ IN'!$P$4:$P$12031,'[1]DATA THÔ IN'!$H$4:$H$12031,$A225,'[1]DATA THÔ IN'!$AC$4:$AC$12031,$E225,'[1]DATA THÔ IN'!$AH$4:$AH$12031,"Tiến độ 2")</f>
        <v>2340000</v>
      </c>
      <c r="DA225" s="12">
        <f>SUMIFS('[1]TIẾN ĐỘ %'!$N$6:$N$1034,'[1]TIẾN ĐỘ %'!$G$6:$G$1034,A225,'[1]TIẾN ĐỘ %'!$F$6:$F$1034,$E225)</f>
        <v>70972000</v>
      </c>
      <c r="DB225" s="12">
        <f t="shared" si="555"/>
        <v>161697000</v>
      </c>
      <c r="DC225" s="12"/>
      <c r="DD225" s="12"/>
      <c r="DE225" s="12"/>
      <c r="DF225" s="12"/>
      <c r="DG225" s="12"/>
      <c r="DH225" s="12"/>
      <c r="DI225" s="12"/>
      <c r="DJ225" s="12"/>
      <c r="DK225" s="12"/>
      <c r="DL225" s="12">
        <f t="shared" si="601"/>
        <v>0</v>
      </c>
      <c r="DM225" s="12">
        <f t="shared" si="602"/>
        <v>161697000</v>
      </c>
      <c r="DN225" s="12"/>
      <c r="DO225" s="12"/>
      <c r="DP225" s="12"/>
      <c r="DQ225" s="12"/>
      <c r="DR225" s="12"/>
      <c r="DS225" s="12"/>
      <c r="DT225" s="12"/>
      <c r="DU225" s="12"/>
      <c r="DV225" s="12"/>
      <c r="DW225" s="12">
        <f t="shared" si="603"/>
        <v>0</v>
      </c>
      <c r="DX225" s="12"/>
      <c r="DY225" s="12"/>
      <c r="DZ225" s="12"/>
      <c r="EA225" s="12"/>
      <c r="EB225" s="12"/>
      <c r="EC225" s="12"/>
      <c r="ED225" s="12"/>
      <c r="EE225" s="12"/>
      <c r="EF225" s="12"/>
      <c r="EG225" s="12">
        <f t="shared" si="494"/>
        <v>0</v>
      </c>
      <c r="EH225" s="12">
        <f t="shared" si="495"/>
        <v>0</v>
      </c>
      <c r="EI225" s="12"/>
      <c r="EJ225" s="15">
        <f t="shared" si="522"/>
        <v>0.11207</v>
      </c>
      <c r="EK225" s="15">
        <f t="shared" si="523"/>
        <v>7.9740000000000005E-2</v>
      </c>
      <c r="EL225" s="15">
        <f t="shared" si="524"/>
        <v>0.19181000000000001</v>
      </c>
      <c r="EM225" s="16">
        <f t="shared" si="566"/>
        <v>1.28688</v>
      </c>
      <c r="EN225" s="16">
        <f t="shared" si="567"/>
        <v>0.14399999999999999</v>
      </c>
      <c r="EO225" s="16">
        <f t="shared" si="568"/>
        <v>1.4308799999999999</v>
      </c>
      <c r="EP225" s="16">
        <f t="shared" si="556"/>
        <v>0.10385714285714286</v>
      </c>
      <c r="EQ225" s="16">
        <f t="shared" si="557"/>
        <v>3.3428571428571426E-2</v>
      </c>
      <c r="ER225" s="16">
        <f t="shared" si="558"/>
        <v>1.0138857142857143</v>
      </c>
      <c r="ES225" s="16">
        <f t="shared" si="559"/>
        <v>0.7349863636363636</v>
      </c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5">
        <f t="shared" si="604"/>
        <v>0</v>
      </c>
      <c r="FP225" s="15">
        <f t="shared" si="605"/>
        <v>0</v>
      </c>
      <c r="FQ225" s="15">
        <f t="shared" si="606"/>
        <v>0</v>
      </c>
      <c r="FR225" s="17">
        <f t="shared" si="525"/>
        <v>0</v>
      </c>
      <c r="FS225" s="17">
        <f t="shared" si="526"/>
        <v>0</v>
      </c>
      <c r="FT225" s="17">
        <f t="shared" si="527"/>
        <v>0</v>
      </c>
      <c r="FU225" s="18">
        <f t="shared" si="528"/>
        <v>0</v>
      </c>
      <c r="FV225" s="18">
        <f t="shared" si="529"/>
        <v>0</v>
      </c>
      <c r="FW225" s="18">
        <f t="shared" si="530"/>
        <v>0</v>
      </c>
      <c r="FX225" s="18">
        <f t="shared" si="531"/>
        <v>0</v>
      </c>
      <c r="FY225" s="18">
        <f t="shared" si="532"/>
        <v>0</v>
      </c>
      <c r="FZ225" s="19"/>
      <c r="GA225" s="36" t="str">
        <f>D225</f>
        <v>Lê Văn Tuấn</v>
      </c>
      <c r="GB225" s="36"/>
      <c r="GC225" s="37"/>
    </row>
    <row r="226" spans="1:185" hidden="1" x14ac:dyDescent="0.25">
      <c r="A226" s="8" t="s">
        <v>1301</v>
      </c>
      <c r="B226" s="8" t="s">
        <v>559</v>
      </c>
      <c r="C226" s="28" t="s">
        <v>560</v>
      </c>
      <c r="D226" s="28" t="s">
        <v>497</v>
      </c>
      <c r="E226" s="9" t="s">
        <v>102</v>
      </c>
      <c r="F226" s="28" t="s">
        <v>498</v>
      </c>
      <c r="G226" s="28" t="s">
        <v>485</v>
      </c>
      <c r="H226" s="11">
        <v>3.5000000000000003E-2</v>
      </c>
      <c r="I226" s="11"/>
      <c r="J226" s="11">
        <v>0.01</v>
      </c>
      <c r="K226" s="11">
        <v>0.01</v>
      </c>
      <c r="L226" s="11">
        <v>5.0000000000000001E-3</v>
      </c>
      <c r="M226" s="11">
        <v>5.0000000000000001E-3</v>
      </c>
      <c r="N226" s="11"/>
      <c r="O226" s="12">
        <f t="shared" si="533"/>
        <v>0</v>
      </c>
      <c r="P226" s="12">
        <f t="shared" si="597"/>
        <v>312544.2</v>
      </c>
      <c r="Q226" s="12">
        <f t="shared" si="534"/>
        <v>0</v>
      </c>
      <c r="R226" s="12">
        <f t="shared" si="460"/>
        <v>821253.6</v>
      </c>
      <c r="S226" s="12">
        <f t="shared" si="535"/>
        <v>0</v>
      </c>
      <c r="T226" s="12">
        <f t="shared" si="561"/>
        <v>401826</v>
      </c>
      <c r="U226" s="12">
        <f t="shared" si="536"/>
        <v>302701</v>
      </c>
      <c r="V226" s="12">
        <f t="shared" si="562"/>
        <v>959171</v>
      </c>
      <c r="W226" s="12">
        <f t="shared" si="554"/>
        <v>416400</v>
      </c>
      <c r="X226" s="12">
        <f t="shared" si="537"/>
        <v>0</v>
      </c>
      <c r="Y226" s="12">
        <f t="shared" si="563"/>
        <v>437376.6</v>
      </c>
      <c r="Z226" s="12">
        <f t="shared" si="564"/>
        <v>447045.89999999997</v>
      </c>
      <c r="AA226" s="12">
        <f t="shared" si="565"/>
        <v>935374.5</v>
      </c>
      <c r="AB226" s="12">
        <f t="shared" si="466"/>
        <v>1357899.75</v>
      </c>
      <c r="AC226" s="12"/>
      <c r="AD226" s="12"/>
      <c r="AE226" s="12"/>
      <c r="AF226" s="12">
        <f t="shared" si="538"/>
        <v>0</v>
      </c>
      <c r="AG226" s="12">
        <f t="shared" si="539"/>
        <v>0</v>
      </c>
      <c r="AH226" s="12">
        <f t="shared" si="540"/>
        <v>0</v>
      </c>
      <c r="AI226" s="12"/>
      <c r="AJ226" s="12"/>
      <c r="AK226" s="12"/>
      <c r="AL226" s="12">
        <f t="shared" si="496"/>
        <v>0</v>
      </c>
      <c r="AM226" s="12">
        <f t="shared" si="497"/>
        <v>0</v>
      </c>
      <c r="AN226" s="12">
        <f t="shared" si="498"/>
        <v>0</v>
      </c>
      <c r="AO226" s="12"/>
      <c r="AP226" s="12"/>
      <c r="AQ226" s="12"/>
      <c r="AR226" s="12">
        <f t="shared" si="499"/>
        <v>0</v>
      </c>
      <c r="AS226" s="12">
        <f t="shared" si="500"/>
        <v>0</v>
      </c>
      <c r="AT226" s="12">
        <f t="shared" si="501"/>
        <v>0</v>
      </c>
      <c r="AU226" s="12">
        <f t="shared" si="502"/>
        <v>0</v>
      </c>
      <c r="AV226" s="12">
        <f t="shared" si="541"/>
        <v>0</v>
      </c>
      <c r="AW226" s="12"/>
      <c r="AX226" s="12">
        <f t="shared" si="503"/>
        <v>0</v>
      </c>
      <c r="AY226" s="12">
        <f t="shared" si="504"/>
        <v>0</v>
      </c>
      <c r="AZ226" s="12">
        <f t="shared" si="505"/>
        <v>0</v>
      </c>
      <c r="BA226" s="12"/>
      <c r="BB226" s="12">
        <f t="shared" si="506"/>
        <v>0</v>
      </c>
      <c r="BC226" s="12">
        <f t="shared" si="507"/>
        <v>0</v>
      </c>
      <c r="BD226" s="12">
        <f t="shared" si="508"/>
        <v>0</v>
      </c>
      <c r="BE226" s="12"/>
      <c r="BF226" s="12">
        <f t="shared" si="509"/>
        <v>0</v>
      </c>
      <c r="BG226" s="12">
        <f t="shared" si="542"/>
        <v>0</v>
      </c>
      <c r="BH226" s="12">
        <f t="shared" si="510"/>
        <v>0</v>
      </c>
      <c r="BI226" s="12">
        <f t="shared" si="511"/>
        <v>0</v>
      </c>
      <c r="BJ226" s="12"/>
      <c r="BK226" s="12">
        <f t="shared" si="512"/>
        <v>0</v>
      </c>
      <c r="BL226" s="12">
        <f t="shared" si="543"/>
        <v>0</v>
      </c>
      <c r="BM226" s="12">
        <f t="shared" si="513"/>
        <v>0</v>
      </c>
      <c r="BN226" s="12"/>
      <c r="BO226" s="12">
        <f t="shared" si="514"/>
        <v>0</v>
      </c>
      <c r="BP226" s="12">
        <f t="shared" si="515"/>
        <v>0</v>
      </c>
      <c r="BQ226" s="12">
        <f t="shared" si="516"/>
        <v>0</v>
      </c>
      <c r="BR226" s="12"/>
      <c r="BS226" s="12">
        <f t="shared" si="517"/>
        <v>0</v>
      </c>
      <c r="BT226" s="12">
        <f t="shared" si="518"/>
        <v>0</v>
      </c>
      <c r="BU226" s="12">
        <f t="shared" si="519"/>
        <v>0</v>
      </c>
      <c r="BV226" s="12">
        <f t="shared" si="520"/>
        <v>0</v>
      </c>
      <c r="BW226" s="12">
        <f t="shared" si="521"/>
        <v>0</v>
      </c>
      <c r="BX226" s="12"/>
      <c r="BY226" s="12">
        <v>80000000</v>
      </c>
      <c r="BZ226" s="12">
        <v>70000000</v>
      </c>
      <c r="CA226" s="12">
        <f>SUMIFS('[1]TIẾN ĐỘ %'!$M$6:$M$1034,'[1]TIẾN ĐỘ %'!$G$6:$G$1034,$A226,'[1]TIẾN ĐỘ %'!$F$6:$F$1034,$E226)</f>
        <v>90000000</v>
      </c>
      <c r="CB226" s="12">
        <f t="shared" si="544"/>
        <v>240000000</v>
      </c>
      <c r="CC226" s="12"/>
      <c r="CD226" s="12"/>
      <c r="CE226" s="12"/>
      <c r="CF226" s="12">
        <f t="shared" si="598"/>
        <v>0</v>
      </c>
      <c r="CG226" s="12">
        <f t="shared" si="599"/>
        <v>240000000</v>
      </c>
      <c r="CH226" s="12"/>
      <c r="CI226" s="12"/>
      <c r="CJ226" s="12"/>
      <c r="CK226" s="12">
        <f t="shared" si="600"/>
        <v>0</v>
      </c>
      <c r="CL226" s="12"/>
      <c r="CM226" s="12"/>
      <c r="CN226" s="12"/>
      <c r="CO226" s="12">
        <f t="shared" si="492"/>
        <v>0</v>
      </c>
      <c r="CP226" s="12">
        <f t="shared" si="493"/>
        <v>0</v>
      </c>
      <c r="CQ226" s="12"/>
      <c r="CR226" s="12">
        <v>32388000</v>
      </c>
      <c r="CS226" s="12">
        <v>15588000</v>
      </c>
      <c r="CT226" s="12">
        <v>85104000</v>
      </c>
      <c r="CU226" s="12">
        <v>41640000</v>
      </c>
      <c r="CV226" s="12">
        <v>31368000</v>
      </c>
      <c r="CW226" s="12">
        <v>41640000</v>
      </c>
      <c r="CX226" s="12">
        <v>99396000</v>
      </c>
      <c r="CY226" s="12">
        <f>SUMIFS('[1]DATA THÔ IN'!$P$4:$P$12031,'[1]DATA THÔ IN'!$H$4:$H$12031,$A226,'[1]DATA THÔ IN'!$AC$4:$AC$12031,$E226,'[1]DATA THÔ IN'!$AH$4:$AH$12031,"Tiến độ 1")</f>
        <v>45324000</v>
      </c>
      <c r="CZ226" s="12">
        <f>SUMIFS('[1]DATA THÔ IN'!$P$4:$P$12031,'[1]DATA THÔ IN'!$H$4:$H$12031,$A226,'[1]DATA THÔ IN'!$AC$4:$AC$12031,$E226,'[1]DATA THÔ IN'!$AH$4:$AH$12031,"Tiến độ 2")</f>
        <v>46326000</v>
      </c>
      <c r="DA226" s="12">
        <f>SUMIFS('[1]TIẾN ĐỘ %'!$N$6:$N$1034,'[1]TIẾN ĐỘ %'!$G$6:$G$1034,A226,'[1]TIẾN ĐỘ %'!$F$6:$F$1034,$E226)</f>
        <v>96930000</v>
      </c>
      <c r="DB226" s="12">
        <f t="shared" si="555"/>
        <v>281430000</v>
      </c>
      <c r="DC226" s="12"/>
      <c r="DD226" s="12"/>
      <c r="DE226" s="12"/>
      <c r="DF226" s="12"/>
      <c r="DG226" s="12"/>
      <c r="DH226" s="12"/>
      <c r="DI226" s="12"/>
      <c r="DJ226" s="12"/>
      <c r="DK226" s="12"/>
      <c r="DL226" s="12">
        <f t="shared" si="601"/>
        <v>0</v>
      </c>
      <c r="DM226" s="12">
        <f t="shared" si="602"/>
        <v>281430000</v>
      </c>
      <c r="DN226" s="12"/>
      <c r="DO226" s="12"/>
      <c r="DP226" s="12"/>
      <c r="DQ226" s="12"/>
      <c r="DR226" s="12"/>
      <c r="DS226" s="12"/>
      <c r="DT226" s="12"/>
      <c r="DU226" s="12"/>
      <c r="DV226" s="12"/>
      <c r="DW226" s="12">
        <f t="shared" si="603"/>
        <v>0</v>
      </c>
      <c r="DX226" s="12"/>
      <c r="DY226" s="12"/>
      <c r="DZ226" s="12"/>
      <c r="EA226" s="12"/>
      <c r="EB226" s="12"/>
      <c r="EC226" s="12"/>
      <c r="ED226" s="12"/>
      <c r="EE226" s="12"/>
      <c r="EF226" s="12"/>
      <c r="EG226" s="12">
        <f t="shared" si="494"/>
        <v>0</v>
      </c>
      <c r="EH226" s="12">
        <f t="shared" si="495"/>
        <v>0</v>
      </c>
      <c r="EI226" s="12"/>
      <c r="EJ226" s="15">
        <f t="shared" si="522"/>
        <v>0.40484999999999999</v>
      </c>
      <c r="EK226" s="15">
        <f t="shared" si="523"/>
        <v>0.19485</v>
      </c>
      <c r="EL226" s="15">
        <f t="shared" si="524"/>
        <v>1.0638000000000001</v>
      </c>
      <c r="EM226" s="16">
        <f t="shared" si="566"/>
        <v>0.59485714285714286</v>
      </c>
      <c r="EN226" s="16">
        <f t="shared" si="567"/>
        <v>0.44811428571428569</v>
      </c>
      <c r="EO226" s="16">
        <f t="shared" si="568"/>
        <v>1.4199428571428572</v>
      </c>
      <c r="EP226" s="16">
        <f t="shared" si="556"/>
        <v>0.50360000000000005</v>
      </c>
      <c r="EQ226" s="16">
        <f t="shared" si="557"/>
        <v>0.51473333333333338</v>
      </c>
      <c r="ER226" s="16">
        <f t="shared" si="558"/>
        <v>1.077</v>
      </c>
      <c r="ES226" s="16">
        <f t="shared" si="559"/>
        <v>1.172625</v>
      </c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5">
        <f t="shared" si="604"/>
        <v>0</v>
      </c>
      <c r="FP226" s="15">
        <f t="shared" si="605"/>
        <v>0</v>
      </c>
      <c r="FQ226" s="15">
        <f t="shared" si="606"/>
        <v>0</v>
      </c>
      <c r="FR226" s="17">
        <f t="shared" si="525"/>
        <v>0</v>
      </c>
      <c r="FS226" s="17">
        <f t="shared" si="526"/>
        <v>0</v>
      </c>
      <c r="FT226" s="17">
        <f t="shared" si="527"/>
        <v>0</v>
      </c>
      <c r="FU226" s="18">
        <f t="shared" si="528"/>
        <v>0</v>
      </c>
      <c r="FV226" s="18">
        <f t="shared" si="529"/>
        <v>0</v>
      </c>
      <c r="FW226" s="18">
        <f t="shared" si="530"/>
        <v>0</v>
      </c>
      <c r="FX226" s="18">
        <f t="shared" si="531"/>
        <v>0</v>
      </c>
      <c r="FY226" s="18">
        <f t="shared" si="532"/>
        <v>0</v>
      </c>
      <c r="FZ226" s="19"/>
      <c r="GA226" s="36" t="str">
        <f>D226</f>
        <v>Nguyễn Đức Bách</v>
      </c>
      <c r="GB226" s="36"/>
      <c r="GC226" s="37"/>
    </row>
    <row r="227" spans="1:185" hidden="1" x14ac:dyDescent="0.25">
      <c r="A227" s="8" t="s">
        <v>1303</v>
      </c>
      <c r="B227" s="8" t="s">
        <v>561</v>
      </c>
      <c r="C227" s="28" t="s">
        <v>562</v>
      </c>
      <c r="D227" s="9" t="s">
        <v>492</v>
      </c>
      <c r="E227" s="9" t="s">
        <v>102</v>
      </c>
      <c r="F227" s="28" t="s">
        <v>484</v>
      </c>
      <c r="G227" s="28" t="s">
        <v>485</v>
      </c>
      <c r="H227" s="11">
        <v>3.5000000000000003E-2</v>
      </c>
      <c r="I227" s="11"/>
      <c r="J227" s="11">
        <v>0.01</v>
      </c>
      <c r="K227" s="11">
        <v>0.01</v>
      </c>
      <c r="L227" s="11">
        <v>5.0000000000000001E-3</v>
      </c>
      <c r="M227" s="11">
        <v>5.0000000000000001E-3</v>
      </c>
      <c r="N227" s="11"/>
      <c r="O227" s="12">
        <f t="shared" si="533"/>
        <v>0</v>
      </c>
      <c r="P227" s="12">
        <f t="shared" si="597"/>
        <v>1000714.65</v>
      </c>
      <c r="Q227" s="12">
        <f t="shared" si="534"/>
        <v>743484.25</v>
      </c>
      <c r="R227" s="12">
        <f t="shared" si="460"/>
        <v>1744198.9000000001</v>
      </c>
      <c r="S227" s="12">
        <f t="shared" si="535"/>
        <v>0</v>
      </c>
      <c r="T227" s="12">
        <f t="shared" si="561"/>
        <v>1737444</v>
      </c>
      <c r="U227" s="12">
        <f t="shared" si="536"/>
        <v>510562</v>
      </c>
      <c r="V227" s="12">
        <f t="shared" si="562"/>
        <v>2248006</v>
      </c>
      <c r="W227" s="12">
        <f t="shared" si="554"/>
        <v>1800460</v>
      </c>
      <c r="X227" s="12">
        <f t="shared" si="537"/>
        <v>0</v>
      </c>
      <c r="Y227" s="12">
        <f t="shared" si="563"/>
        <v>1982283.7</v>
      </c>
      <c r="Z227" s="12">
        <f t="shared" si="564"/>
        <v>0</v>
      </c>
      <c r="AA227" s="12">
        <f t="shared" si="565"/>
        <v>1982283.7</v>
      </c>
      <c r="AB227" s="12">
        <f t="shared" si="466"/>
        <v>2987244.35</v>
      </c>
      <c r="AC227" s="12"/>
      <c r="AD227" s="12"/>
      <c r="AE227" s="12"/>
      <c r="AF227" s="12">
        <f t="shared" si="538"/>
        <v>0</v>
      </c>
      <c r="AG227" s="12">
        <f t="shared" si="539"/>
        <v>0</v>
      </c>
      <c r="AH227" s="12">
        <f t="shared" si="540"/>
        <v>0</v>
      </c>
      <c r="AI227" s="12"/>
      <c r="AJ227" s="12"/>
      <c r="AK227" s="12"/>
      <c r="AL227" s="12">
        <f t="shared" si="496"/>
        <v>0</v>
      </c>
      <c r="AM227" s="12">
        <f t="shared" si="497"/>
        <v>0</v>
      </c>
      <c r="AN227" s="12">
        <f t="shared" si="498"/>
        <v>0</v>
      </c>
      <c r="AO227" s="12"/>
      <c r="AP227" s="12"/>
      <c r="AQ227" s="12"/>
      <c r="AR227" s="12">
        <f t="shared" si="499"/>
        <v>0</v>
      </c>
      <c r="AS227" s="12">
        <f t="shared" si="500"/>
        <v>0</v>
      </c>
      <c r="AT227" s="12">
        <f t="shared" si="501"/>
        <v>0</v>
      </c>
      <c r="AU227" s="12">
        <f t="shared" si="502"/>
        <v>0</v>
      </c>
      <c r="AV227" s="12">
        <f t="shared" si="541"/>
        <v>0</v>
      </c>
      <c r="AW227" s="12"/>
      <c r="AX227" s="12">
        <f t="shared" si="503"/>
        <v>0</v>
      </c>
      <c r="AY227" s="12">
        <f t="shared" si="504"/>
        <v>0</v>
      </c>
      <c r="AZ227" s="12">
        <f t="shared" si="505"/>
        <v>0</v>
      </c>
      <c r="BA227" s="12"/>
      <c r="BB227" s="12">
        <f t="shared" si="506"/>
        <v>0</v>
      </c>
      <c r="BC227" s="12">
        <f t="shared" si="507"/>
        <v>0</v>
      </c>
      <c r="BD227" s="12">
        <f t="shared" si="508"/>
        <v>0</v>
      </c>
      <c r="BE227" s="12"/>
      <c r="BF227" s="12">
        <f t="shared" si="509"/>
        <v>0</v>
      </c>
      <c r="BG227" s="12">
        <f t="shared" si="542"/>
        <v>0</v>
      </c>
      <c r="BH227" s="12">
        <f t="shared" si="510"/>
        <v>0</v>
      </c>
      <c r="BI227" s="12">
        <f t="shared" si="511"/>
        <v>0</v>
      </c>
      <c r="BJ227" s="12"/>
      <c r="BK227" s="12">
        <f t="shared" si="512"/>
        <v>0</v>
      </c>
      <c r="BL227" s="12">
        <f t="shared" si="543"/>
        <v>0</v>
      </c>
      <c r="BM227" s="12">
        <f t="shared" si="513"/>
        <v>0</v>
      </c>
      <c r="BN227" s="12"/>
      <c r="BO227" s="12">
        <f t="shared" si="514"/>
        <v>0</v>
      </c>
      <c r="BP227" s="12">
        <f t="shared" si="515"/>
        <v>0</v>
      </c>
      <c r="BQ227" s="12">
        <f t="shared" si="516"/>
        <v>0</v>
      </c>
      <c r="BR227" s="12"/>
      <c r="BS227" s="12">
        <f t="shared" si="517"/>
        <v>0</v>
      </c>
      <c r="BT227" s="12">
        <f t="shared" si="518"/>
        <v>0</v>
      </c>
      <c r="BU227" s="12">
        <f t="shared" si="519"/>
        <v>0</v>
      </c>
      <c r="BV227" s="12">
        <f t="shared" si="520"/>
        <v>0</v>
      </c>
      <c r="BW227" s="12">
        <f t="shared" si="521"/>
        <v>0</v>
      </c>
      <c r="BX227" s="12"/>
      <c r="BY227" s="12">
        <v>165000000</v>
      </c>
      <c r="BZ227" s="12">
        <v>180000000</v>
      </c>
      <c r="CA227" s="12">
        <f>SUMIFS('[1]TIẾN ĐỘ %'!$M$6:$M$1034,'[1]TIẾN ĐỘ %'!$G$6:$G$1034,$A227,'[1]TIẾN ĐỘ %'!$F$6:$F$1034,$E227)</f>
        <v>190000000</v>
      </c>
      <c r="CB227" s="12">
        <f t="shared" si="544"/>
        <v>535000000</v>
      </c>
      <c r="CC227" s="12"/>
      <c r="CD227" s="12"/>
      <c r="CE227" s="12"/>
      <c r="CF227" s="12">
        <f t="shared" si="598"/>
        <v>0</v>
      </c>
      <c r="CG227" s="12">
        <f t="shared" si="599"/>
        <v>535000000</v>
      </c>
      <c r="CH227" s="12"/>
      <c r="CI227" s="12"/>
      <c r="CJ227" s="12"/>
      <c r="CK227" s="12">
        <f t="shared" si="600"/>
        <v>0</v>
      </c>
      <c r="CL227" s="12"/>
      <c r="CM227" s="12"/>
      <c r="CN227" s="12"/>
      <c r="CO227" s="12">
        <f t="shared" si="492"/>
        <v>0</v>
      </c>
      <c r="CP227" s="12">
        <f t="shared" si="493"/>
        <v>0</v>
      </c>
      <c r="CQ227" s="12"/>
      <c r="CR227" s="12">
        <v>103701000</v>
      </c>
      <c r="CS227" s="12">
        <v>77045000</v>
      </c>
      <c r="CT227" s="12">
        <v>180746000</v>
      </c>
      <c r="CU227" s="12">
        <v>180046000</v>
      </c>
      <c r="CV227" s="12">
        <v>52908000</v>
      </c>
      <c r="CW227" s="12">
        <v>180046000</v>
      </c>
      <c r="CX227" s="12">
        <v>232954000</v>
      </c>
      <c r="CY227" s="12">
        <f>SUMIFS('[1]DATA THÔ IN'!$P$4:$P$12031,'[1]DATA THÔ IN'!$H$4:$H$12031,$A227,'[1]DATA THÔ IN'!$AC$4:$AC$12031,$E227,'[1]DATA THÔ IN'!$AH$4:$AH$12031,"Tiến độ 1")</f>
        <v>205418000</v>
      </c>
      <c r="CZ227" s="12">
        <f>SUMIFS('[1]DATA THÔ IN'!$P$4:$P$12031,'[1]DATA THÔ IN'!$H$4:$H$12031,$A227,'[1]DATA THÔ IN'!$AC$4:$AC$12031,$E227,'[1]DATA THÔ IN'!$AH$4:$AH$12031,"Tiến độ 2")</f>
        <v>0</v>
      </c>
      <c r="DA227" s="12">
        <f>SUMIFS('[1]TIẾN ĐỘ %'!$N$6:$N$1034,'[1]TIẾN ĐỘ %'!$G$6:$G$1034,A227,'[1]TIẾN ĐỘ %'!$F$6:$F$1034,$E227)</f>
        <v>205418000</v>
      </c>
      <c r="DB227" s="12">
        <f t="shared" si="555"/>
        <v>619118000</v>
      </c>
      <c r="DC227" s="12"/>
      <c r="DD227" s="12"/>
      <c r="DE227" s="12"/>
      <c r="DF227" s="12"/>
      <c r="DG227" s="12"/>
      <c r="DH227" s="12"/>
      <c r="DI227" s="12"/>
      <c r="DJ227" s="12"/>
      <c r="DK227" s="12"/>
      <c r="DL227" s="12">
        <f t="shared" si="601"/>
        <v>0</v>
      </c>
      <c r="DM227" s="12">
        <f t="shared" si="602"/>
        <v>619118000</v>
      </c>
      <c r="DN227" s="12"/>
      <c r="DO227" s="12"/>
      <c r="DP227" s="12"/>
      <c r="DQ227" s="12"/>
      <c r="DR227" s="12"/>
      <c r="DS227" s="12"/>
      <c r="DT227" s="12"/>
      <c r="DU227" s="12"/>
      <c r="DV227" s="12"/>
      <c r="DW227" s="12">
        <f t="shared" si="603"/>
        <v>0</v>
      </c>
      <c r="DX227" s="12"/>
      <c r="DY227" s="12"/>
      <c r="DZ227" s="12"/>
      <c r="EA227" s="12"/>
      <c r="EB227" s="12"/>
      <c r="EC227" s="12"/>
      <c r="ED227" s="12"/>
      <c r="EE227" s="12"/>
      <c r="EF227" s="12"/>
      <c r="EG227" s="12">
        <f t="shared" si="494"/>
        <v>0</v>
      </c>
      <c r="EH227" s="12">
        <f t="shared" si="495"/>
        <v>0</v>
      </c>
      <c r="EI227" s="12"/>
      <c r="EJ227" s="15">
        <f t="shared" si="522"/>
        <v>0.6284909090909091</v>
      </c>
      <c r="EK227" s="15">
        <f t="shared" si="523"/>
        <v>0.46693939393939393</v>
      </c>
      <c r="EL227" s="15">
        <f t="shared" si="524"/>
        <v>1.095430303030303</v>
      </c>
      <c r="EM227" s="16">
        <f t="shared" si="566"/>
        <v>1.0002555555555555</v>
      </c>
      <c r="EN227" s="16">
        <f t="shared" si="567"/>
        <v>0.29393333333333332</v>
      </c>
      <c r="EO227" s="16">
        <f t="shared" si="568"/>
        <v>1.2941888888888888</v>
      </c>
      <c r="EP227" s="16">
        <f t="shared" si="556"/>
        <v>1.0811473684210526</v>
      </c>
      <c r="EQ227" s="16">
        <f t="shared" si="557"/>
        <v>0</v>
      </c>
      <c r="ER227" s="16">
        <f t="shared" si="558"/>
        <v>1.0811473684210526</v>
      </c>
      <c r="ES227" s="16">
        <f t="shared" si="559"/>
        <v>1.1572299065420562</v>
      </c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5">
        <f t="shared" si="604"/>
        <v>0</v>
      </c>
      <c r="FP227" s="15">
        <f t="shared" si="605"/>
        <v>0</v>
      </c>
      <c r="FQ227" s="15">
        <f t="shared" si="606"/>
        <v>0</v>
      </c>
      <c r="FR227" s="17">
        <f t="shared" si="525"/>
        <v>0</v>
      </c>
      <c r="FS227" s="17">
        <f t="shared" si="526"/>
        <v>0</v>
      </c>
      <c r="FT227" s="17">
        <f t="shared" si="527"/>
        <v>0</v>
      </c>
      <c r="FU227" s="18">
        <f t="shared" si="528"/>
        <v>0</v>
      </c>
      <c r="FV227" s="18">
        <f t="shared" si="529"/>
        <v>0</v>
      </c>
      <c r="FW227" s="18">
        <f t="shared" si="530"/>
        <v>0</v>
      </c>
      <c r="FX227" s="18">
        <f t="shared" si="531"/>
        <v>0</v>
      </c>
      <c r="FY227" s="18">
        <f t="shared" si="532"/>
        <v>0</v>
      </c>
      <c r="FZ227" s="19"/>
      <c r="GA227" s="36" t="s">
        <v>1005</v>
      </c>
      <c r="GB227" s="36"/>
      <c r="GC227" s="37"/>
    </row>
    <row r="228" spans="1:185" hidden="1" x14ac:dyDescent="0.25">
      <c r="A228" s="8" t="s">
        <v>1305</v>
      </c>
      <c r="B228" s="8" t="s">
        <v>567</v>
      </c>
      <c r="C228" s="28" t="s">
        <v>568</v>
      </c>
      <c r="D228" s="28" t="s">
        <v>497</v>
      </c>
      <c r="E228" s="9" t="s">
        <v>102</v>
      </c>
      <c r="F228" s="28" t="s">
        <v>498</v>
      </c>
      <c r="G228" s="28" t="s">
        <v>485</v>
      </c>
      <c r="H228" s="11">
        <v>3.5000000000000003E-2</v>
      </c>
      <c r="I228" s="11"/>
      <c r="J228" s="11">
        <v>0.01</v>
      </c>
      <c r="K228" s="11">
        <v>0.01</v>
      </c>
      <c r="L228" s="11">
        <v>5.0000000000000001E-3</v>
      </c>
      <c r="M228" s="11">
        <v>5.0000000000000001E-3</v>
      </c>
      <c r="N228" s="11"/>
      <c r="O228" s="12">
        <f t="shared" si="533"/>
        <v>0</v>
      </c>
      <c r="P228" s="12">
        <f t="shared" si="597"/>
        <v>200141</v>
      </c>
      <c r="Q228" s="12">
        <f t="shared" si="534"/>
        <v>0</v>
      </c>
      <c r="R228" s="12">
        <f t="shared" si="460"/>
        <v>395727.2</v>
      </c>
      <c r="S228" s="12">
        <f t="shared" si="535"/>
        <v>0</v>
      </c>
      <c r="T228" s="12">
        <f t="shared" si="561"/>
        <v>256574</v>
      </c>
      <c r="U228" s="12">
        <f t="shared" si="536"/>
        <v>129696</v>
      </c>
      <c r="V228" s="12">
        <f t="shared" si="562"/>
        <v>386270</v>
      </c>
      <c r="W228" s="12">
        <f t="shared" si="554"/>
        <v>265880</v>
      </c>
      <c r="X228" s="12">
        <f t="shared" si="537"/>
        <v>0</v>
      </c>
      <c r="Y228" s="12">
        <f t="shared" si="563"/>
        <v>523647.6</v>
      </c>
      <c r="Z228" s="12">
        <f t="shared" si="564"/>
        <v>177116.1</v>
      </c>
      <c r="AA228" s="12">
        <f t="shared" si="565"/>
        <v>906656.1</v>
      </c>
      <c r="AB228" s="12">
        <f t="shared" si="466"/>
        <v>844326.75</v>
      </c>
      <c r="AC228" s="12"/>
      <c r="AD228" s="12"/>
      <c r="AE228" s="12"/>
      <c r="AF228" s="12">
        <f t="shared" si="538"/>
        <v>0</v>
      </c>
      <c r="AG228" s="12">
        <f t="shared" si="539"/>
        <v>0</v>
      </c>
      <c r="AH228" s="12">
        <f t="shared" si="540"/>
        <v>0</v>
      </c>
      <c r="AI228" s="12"/>
      <c r="AJ228" s="12"/>
      <c r="AK228" s="12"/>
      <c r="AL228" s="12">
        <f t="shared" si="496"/>
        <v>0</v>
      </c>
      <c r="AM228" s="12">
        <f t="shared" si="497"/>
        <v>0</v>
      </c>
      <c r="AN228" s="12">
        <f t="shared" si="498"/>
        <v>0</v>
      </c>
      <c r="AO228" s="12"/>
      <c r="AP228" s="12"/>
      <c r="AQ228" s="12"/>
      <c r="AR228" s="12">
        <f t="shared" si="499"/>
        <v>0</v>
      </c>
      <c r="AS228" s="12">
        <f t="shared" si="500"/>
        <v>0</v>
      </c>
      <c r="AT228" s="12">
        <f t="shared" si="501"/>
        <v>0</v>
      </c>
      <c r="AU228" s="12">
        <f t="shared" si="502"/>
        <v>0</v>
      </c>
      <c r="AV228" s="12">
        <f t="shared" si="541"/>
        <v>0</v>
      </c>
      <c r="AW228" s="12"/>
      <c r="AX228" s="12">
        <f t="shared" si="503"/>
        <v>0</v>
      </c>
      <c r="AY228" s="12">
        <f t="shared" si="504"/>
        <v>0</v>
      </c>
      <c r="AZ228" s="12">
        <f t="shared" si="505"/>
        <v>0</v>
      </c>
      <c r="BA228" s="12"/>
      <c r="BB228" s="12">
        <f t="shared" si="506"/>
        <v>0</v>
      </c>
      <c r="BC228" s="12">
        <f t="shared" si="507"/>
        <v>0</v>
      </c>
      <c r="BD228" s="12">
        <f t="shared" si="508"/>
        <v>0</v>
      </c>
      <c r="BE228" s="12"/>
      <c r="BF228" s="12">
        <f t="shared" si="509"/>
        <v>0</v>
      </c>
      <c r="BG228" s="12">
        <f t="shared" si="542"/>
        <v>0</v>
      </c>
      <c r="BH228" s="12">
        <f t="shared" si="510"/>
        <v>0</v>
      </c>
      <c r="BI228" s="12">
        <f t="shared" si="511"/>
        <v>0</v>
      </c>
      <c r="BJ228" s="12"/>
      <c r="BK228" s="12">
        <f t="shared" si="512"/>
        <v>0</v>
      </c>
      <c r="BL228" s="12">
        <f t="shared" si="543"/>
        <v>0</v>
      </c>
      <c r="BM228" s="12">
        <f t="shared" si="513"/>
        <v>0</v>
      </c>
      <c r="BN228" s="12"/>
      <c r="BO228" s="12">
        <f t="shared" si="514"/>
        <v>0</v>
      </c>
      <c r="BP228" s="12">
        <f t="shared" si="515"/>
        <v>0</v>
      </c>
      <c r="BQ228" s="12">
        <f t="shared" si="516"/>
        <v>0</v>
      </c>
      <c r="BR228" s="12"/>
      <c r="BS228" s="12">
        <f t="shared" si="517"/>
        <v>0</v>
      </c>
      <c r="BT228" s="12">
        <f t="shared" si="518"/>
        <v>0</v>
      </c>
      <c r="BU228" s="12">
        <f t="shared" si="519"/>
        <v>0</v>
      </c>
      <c r="BV228" s="12">
        <f t="shared" si="520"/>
        <v>0</v>
      </c>
      <c r="BW228" s="12">
        <f t="shared" si="521"/>
        <v>0</v>
      </c>
      <c r="BX228" s="12"/>
      <c r="BY228" s="12">
        <v>40000000</v>
      </c>
      <c r="BZ228" s="12">
        <v>40000000</v>
      </c>
      <c r="CA228" s="12">
        <f>SUMIFS('[1]TIẾN ĐỘ %'!$M$6:$M$1034,'[1]TIẾN ĐỘ %'!$G$6:$G$1034,$A228,'[1]TIẾN ĐỘ %'!$F$6:$F$1034,$E228)</f>
        <v>60000000</v>
      </c>
      <c r="CB228" s="12">
        <f t="shared" si="544"/>
        <v>140000000</v>
      </c>
      <c r="CC228" s="12"/>
      <c r="CD228" s="12"/>
      <c r="CE228" s="12"/>
      <c r="CF228" s="12">
        <f t="shared" si="598"/>
        <v>0</v>
      </c>
      <c r="CG228" s="12">
        <f t="shared" si="599"/>
        <v>140000000</v>
      </c>
      <c r="CH228" s="12"/>
      <c r="CI228" s="12"/>
      <c r="CJ228" s="12"/>
      <c r="CK228" s="12">
        <f t="shared" si="600"/>
        <v>0</v>
      </c>
      <c r="CL228" s="12"/>
      <c r="CM228" s="12"/>
      <c r="CN228" s="12"/>
      <c r="CO228" s="12">
        <f t="shared" si="492"/>
        <v>0</v>
      </c>
      <c r="CP228" s="12">
        <f t="shared" si="493"/>
        <v>0</v>
      </c>
      <c r="CQ228" s="12"/>
      <c r="CR228" s="12">
        <v>20740000</v>
      </c>
      <c r="CS228" s="12">
        <v>2640000</v>
      </c>
      <c r="CT228" s="12">
        <v>41008000</v>
      </c>
      <c r="CU228" s="12">
        <v>26588000</v>
      </c>
      <c r="CV228" s="12">
        <v>13440000</v>
      </c>
      <c r="CW228" s="12">
        <v>26588000</v>
      </c>
      <c r="CX228" s="12">
        <v>40028000</v>
      </c>
      <c r="CY228" s="12">
        <f>SUMIFS('[1]DATA THÔ IN'!$P$4:$P$12031,'[1]DATA THÔ IN'!$H$4:$H$12031,$A228,'[1]DATA THÔ IN'!$AC$4:$AC$12031,$E228,'[1]DATA THÔ IN'!$AH$4:$AH$12031,"Tiến độ 1")</f>
        <v>54264000</v>
      </c>
      <c r="CZ228" s="12">
        <f>SUMIFS('[1]DATA THÔ IN'!$P$4:$P$12031,'[1]DATA THÔ IN'!$H$4:$H$12031,$A228,'[1]DATA THÔ IN'!$AC$4:$AC$12031,$E228,'[1]DATA THÔ IN'!$AH$4:$AH$12031,"Tiến độ 2")</f>
        <v>18354000</v>
      </c>
      <c r="DA228" s="12">
        <f>SUMIFS('[1]TIẾN ĐỘ %'!$N$6:$N$1034,'[1]TIẾN ĐỘ %'!$G$6:$G$1034,A228,'[1]TIẾN ĐỘ %'!$F$6:$F$1034,$E228)</f>
        <v>93954000</v>
      </c>
      <c r="DB228" s="12">
        <f t="shared" si="555"/>
        <v>174990000</v>
      </c>
      <c r="DC228" s="12"/>
      <c r="DD228" s="12"/>
      <c r="DE228" s="12"/>
      <c r="DF228" s="12"/>
      <c r="DG228" s="12"/>
      <c r="DH228" s="12"/>
      <c r="DI228" s="12"/>
      <c r="DJ228" s="12"/>
      <c r="DK228" s="12"/>
      <c r="DL228" s="12">
        <f t="shared" si="601"/>
        <v>0</v>
      </c>
      <c r="DM228" s="12">
        <f t="shared" si="602"/>
        <v>174990000</v>
      </c>
      <c r="DN228" s="12"/>
      <c r="DO228" s="12"/>
      <c r="DP228" s="12"/>
      <c r="DQ228" s="12"/>
      <c r="DR228" s="12"/>
      <c r="DS228" s="12"/>
      <c r="DT228" s="12"/>
      <c r="DU228" s="12"/>
      <c r="DV228" s="12"/>
      <c r="DW228" s="12">
        <f t="shared" si="603"/>
        <v>0</v>
      </c>
      <c r="DX228" s="12"/>
      <c r="DY228" s="12"/>
      <c r="DZ228" s="12"/>
      <c r="EA228" s="12"/>
      <c r="EB228" s="12"/>
      <c r="EC228" s="12"/>
      <c r="ED228" s="12"/>
      <c r="EE228" s="12"/>
      <c r="EF228" s="12"/>
      <c r="EG228" s="12">
        <f t="shared" si="494"/>
        <v>0</v>
      </c>
      <c r="EH228" s="12">
        <f t="shared" si="495"/>
        <v>0</v>
      </c>
      <c r="EI228" s="12"/>
      <c r="EJ228" s="15">
        <f t="shared" si="522"/>
        <v>0.51849999999999996</v>
      </c>
      <c r="EK228" s="15">
        <f t="shared" si="523"/>
        <v>6.6000000000000003E-2</v>
      </c>
      <c r="EL228" s="15">
        <f t="shared" si="524"/>
        <v>1.0251999999999999</v>
      </c>
      <c r="EM228" s="16">
        <f t="shared" si="566"/>
        <v>0.66469999999999996</v>
      </c>
      <c r="EN228" s="16">
        <f t="shared" si="567"/>
        <v>0.33600000000000002</v>
      </c>
      <c r="EO228" s="16">
        <f t="shared" si="568"/>
        <v>1.0006999999999999</v>
      </c>
      <c r="EP228" s="16">
        <f t="shared" si="556"/>
        <v>0.90439999999999998</v>
      </c>
      <c r="EQ228" s="16">
        <f t="shared" si="557"/>
        <v>0.30590000000000001</v>
      </c>
      <c r="ER228" s="16">
        <f t="shared" si="558"/>
        <v>1.5659000000000001</v>
      </c>
      <c r="ES228" s="16">
        <f t="shared" si="559"/>
        <v>1.2499285714285715</v>
      </c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5">
        <f t="shared" si="604"/>
        <v>0</v>
      </c>
      <c r="FP228" s="15">
        <f t="shared" si="605"/>
        <v>0</v>
      </c>
      <c r="FQ228" s="15">
        <f t="shared" si="606"/>
        <v>0</v>
      </c>
      <c r="FR228" s="17">
        <f t="shared" si="525"/>
        <v>0</v>
      </c>
      <c r="FS228" s="17">
        <f t="shared" si="526"/>
        <v>0</v>
      </c>
      <c r="FT228" s="17">
        <f t="shared" si="527"/>
        <v>0</v>
      </c>
      <c r="FU228" s="18">
        <f t="shared" si="528"/>
        <v>0</v>
      </c>
      <c r="FV228" s="18">
        <f t="shared" si="529"/>
        <v>0</v>
      </c>
      <c r="FW228" s="18">
        <f t="shared" si="530"/>
        <v>0</v>
      </c>
      <c r="FX228" s="18">
        <f t="shared" si="531"/>
        <v>0</v>
      </c>
      <c r="FY228" s="18">
        <f t="shared" si="532"/>
        <v>0</v>
      </c>
      <c r="FZ228" s="19"/>
      <c r="GA228" s="36" t="str">
        <f>D228</f>
        <v>Nguyễn Đức Bách</v>
      </c>
      <c r="GB228" s="36"/>
      <c r="GC228" s="37"/>
    </row>
    <row r="229" spans="1:185" hidden="1" x14ac:dyDescent="0.25">
      <c r="A229" s="8" t="s">
        <v>1306</v>
      </c>
      <c r="B229" s="8" t="s">
        <v>569</v>
      </c>
      <c r="C229" s="28" t="s">
        <v>570</v>
      </c>
      <c r="D229" s="28" t="s">
        <v>497</v>
      </c>
      <c r="E229" s="9" t="s">
        <v>102</v>
      </c>
      <c r="F229" s="28" t="s">
        <v>498</v>
      </c>
      <c r="G229" s="28" t="s">
        <v>485</v>
      </c>
      <c r="H229" s="11">
        <v>3.5000000000000003E-2</v>
      </c>
      <c r="I229" s="11"/>
      <c r="J229" s="11">
        <v>0.01</v>
      </c>
      <c r="K229" s="11">
        <v>0.01</v>
      </c>
      <c r="L229" s="11">
        <v>5.0000000000000001E-3</v>
      </c>
      <c r="M229" s="11">
        <v>5.0000000000000001E-3</v>
      </c>
      <c r="N229" s="11"/>
      <c r="O229" s="12">
        <f t="shared" si="533"/>
        <v>0</v>
      </c>
      <c r="P229" s="12">
        <f t="shared" si="597"/>
        <v>238490.1</v>
      </c>
      <c r="Q229" s="12">
        <f t="shared" si="534"/>
        <v>346242</v>
      </c>
      <c r="R229" s="12">
        <f t="shared" si="460"/>
        <v>584732.1</v>
      </c>
      <c r="S229" s="12">
        <f t="shared" si="535"/>
        <v>0</v>
      </c>
      <c r="T229" s="12">
        <f t="shared" si="561"/>
        <v>276415</v>
      </c>
      <c r="U229" s="12">
        <f t="shared" si="536"/>
        <v>223320</v>
      </c>
      <c r="V229" s="12">
        <f t="shared" si="562"/>
        <v>499735</v>
      </c>
      <c r="W229" s="12">
        <f t="shared" si="554"/>
        <v>286440</v>
      </c>
      <c r="X229" s="12">
        <f t="shared" si="537"/>
        <v>0</v>
      </c>
      <c r="Y229" s="12">
        <f t="shared" si="563"/>
        <v>401044.35</v>
      </c>
      <c r="Z229" s="12">
        <f t="shared" si="564"/>
        <v>385150.8</v>
      </c>
      <c r="AA229" s="12">
        <f t="shared" si="565"/>
        <v>786195.15</v>
      </c>
      <c r="AB229" s="12">
        <f t="shared" si="466"/>
        <v>935331.07499999995</v>
      </c>
      <c r="AC229" s="12"/>
      <c r="AD229" s="12"/>
      <c r="AE229" s="12"/>
      <c r="AF229" s="12">
        <f t="shared" si="538"/>
        <v>0</v>
      </c>
      <c r="AG229" s="12">
        <f t="shared" si="539"/>
        <v>0</v>
      </c>
      <c r="AH229" s="12">
        <f t="shared" si="540"/>
        <v>0</v>
      </c>
      <c r="AI229" s="12"/>
      <c r="AJ229" s="12"/>
      <c r="AK229" s="12"/>
      <c r="AL229" s="12">
        <f t="shared" si="496"/>
        <v>0</v>
      </c>
      <c r="AM229" s="12">
        <f t="shared" si="497"/>
        <v>0</v>
      </c>
      <c r="AN229" s="12">
        <f t="shared" si="498"/>
        <v>0</v>
      </c>
      <c r="AO229" s="12"/>
      <c r="AP229" s="12"/>
      <c r="AQ229" s="12"/>
      <c r="AR229" s="12">
        <f t="shared" si="499"/>
        <v>0</v>
      </c>
      <c r="AS229" s="12">
        <f t="shared" si="500"/>
        <v>0</v>
      </c>
      <c r="AT229" s="12">
        <f t="shared" si="501"/>
        <v>0</v>
      </c>
      <c r="AU229" s="12">
        <f t="shared" si="502"/>
        <v>0</v>
      </c>
      <c r="AV229" s="12">
        <f t="shared" si="541"/>
        <v>0</v>
      </c>
      <c r="AW229" s="12"/>
      <c r="AX229" s="12">
        <f t="shared" si="503"/>
        <v>0</v>
      </c>
      <c r="AY229" s="12">
        <f t="shared" si="504"/>
        <v>0</v>
      </c>
      <c r="AZ229" s="12">
        <f t="shared" si="505"/>
        <v>0</v>
      </c>
      <c r="BA229" s="12"/>
      <c r="BB229" s="12">
        <f t="shared" si="506"/>
        <v>0</v>
      </c>
      <c r="BC229" s="12">
        <f t="shared" si="507"/>
        <v>0</v>
      </c>
      <c r="BD229" s="12">
        <f t="shared" si="508"/>
        <v>0</v>
      </c>
      <c r="BE229" s="12"/>
      <c r="BF229" s="12">
        <f t="shared" si="509"/>
        <v>0</v>
      </c>
      <c r="BG229" s="12">
        <f t="shared" si="542"/>
        <v>0</v>
      </c>
      <c r="BH229" s="12">
        <f t="shared" si="510"/>
        <v>0</v>
      </c>
      <c r="BI229" s="12">
        <f t="shared" si="511"/>
        <v>0</v>
      </c>
      <c r="BJ229" s="12"/>
      <c r="BK229" s="12">
        <f t="shared" si="512"/>
        <v>0</v>
      </c>
      <c r="BL229" s="12">
        <f t="shared" si="543"/>
        <v>0</v>
      </c>
      <c r="BM229" s="12">
        <f t="shared" si="513"/>
        <v>0</v>
      </c>
      <c r="BN229" s="12"/>
      <c r="BO229" s="12">
        <f t="shared" si="514"/>
        <v>0</v>
      </c>
      <c r="BP229" s="12">
        <f t="shared" si="515"/>
        <v>0</v>
      </c>
      <c r="BQ229" s="12">
        <f t="shared" si="516"/>
        <v>0</v>
      </c>
      <c r="BR229" s="12"/>
      <c r="BS229" s="12">
        <f t="shared" si="517"/>
        <v>0</v>
      </c>
      <c r="BT229" s="12">
        <f t="shared" si="518"/>
        <v>0</v>
      </c>
      <c r="BU229" s="12">
        <f t="shared" si="519"/>
        <v>0</v>
      </c>
      <c r="BV229" s="12">
        <f t="shared" si="520"/>
        <v>0</v>
      </c>
      <c r="BW229" s="12">
        <f t="shared" si="521"/>
        <v>0</v>
      </c>
      <c r="BX229" s="12"/>
      <c r="BY229" s="12">
        <v>60000000</v>
      </c>
      <c r="BZ229" s="12">
        <v>50000000</v>
      </c>
      <c r="CA229" s="12">
        <f>SUMIFS('[1]TIẾN ĐỘ %'!$M$6:$M$1034,'[1]TIẾN ĐỘ %'!$G$6:$G$1034,$A229,'[1]TIẾN ĐỘ %'!$F$6:$F$1034,$E229)</f>
        <v>80000000</v>
      </c>
      <c r="CB229" s="12">
        <f t="shared" si="544"/>
        <v>190000000</v>
      </c>
      <c r="CC229" s="12"/>
      <c r="CD229" s="12"/>
      <c r="CE229" s="12"/>
      <c r="CF229" s="12">
        <f t="shared" si="598"/>
        <v>0</v>
      </c>
      <c r="CG229" s="12">
        <f t="shared" si="599"/>
        <v>190000000</v>
      </c>
      <c r="CH229" s="12"/>
      <c r="CI229" s="12"/>
      <c r="CJ229" s="12"/>
      <c r="CK229" s="12">
        <f t="shared" si="600"/>
        <v>0</v>
      </c>
      <c r="CL229" s="12"/>
      <c r="CM229" s="12"/>
      <c r="CN229" s="12"/>
      <c r="CO229" s="12">
        <f t="shared" si="492"/>
        <v>0</v>
      </c>
      <c r="CP229" s="12">
        <f t="shared" si="493"/>
        <v>0</v>
      </c>
      <c r="CQ229" s="12"/>
      <c r="CR229" s="12">
        <v>24714000</v>
      </c>
      <c r="CS229" s="12">
        <v>35880000</v>
      </c>
      <c r="CT229" s="12">
        <v>60594000</v>
      </c>
      <c r="CU229" s="12">
        <v>28644000</v>
      </c>
      <c r="CV229" s="12">
        <v>23142000</v>
      </c>
      <c r="CW229" s="12">
        <v>28644000</v>
      </c>
      <c r="CX229" s="12">
        <v>51786000</v>
      </c>
      <c r="CY229" s="12">
        <f>SUMIFS('[1]DATA THÔ IN'!$P$4:$P$12031,'[1]DATA THÔ IN'!$H$4:$H$12031,$A229,'[1]DATA THÔ IN'!$AC$4:$AC$12031,$E229,'[1]DATA THÔ IN'!$AH$4:$AH$12031,"Tiến độ 1")</f>
        <v>41559000</v>
      </c>
      <c r="CZ229" s="12">
        <f>SUMIFS('[1]DATA THÔ IN'!$P$4:$P$12031,'[1]DATA THÔ IN'!$H$4:$H$12031,$A229,'[1]DATA THÔ IN'!$AC$4:$AC$12031,$E229,'[1]DATA THÔ IN'!$AH$4:$AH$12031,"Tiến độ 2")</f>
        <v>39912000</v>
      </c>
      <c r="DA229" s="12">
        <f>SUMIFS('[1]TIẾN ĐỘ %'!$N$6:$N$1034,'[1]TIẾN ĐỘ %'!$G$6:$G$1034,A229,'[1]TIẾN ĐỘ %'!$F$6:$F$1034,$E229)</f>
        <v>81471000</v>
      </c>
      <c r="DB229" s="12">
        <f t="shared" si="555"/>
        <v>193851000</v>
      </c>
      <c r="DC229" s="12"/>
      <c r="DD229" s="12"/>
      <c r="DE229" s="12"/>
      <c r="DF229" s="12"/>
      <c r="DG229" s="12"/>
      <c r="DH229" s="12"/>
      <c r="DI229" s="12"/>
      <c r="DJ229" s="12"/>
      <c r="DK229" s="12"/>
      <c r="DL229" s="12">
        <f t="shared" si="601"/>
        <v>0</v>
      </c>
      <c r="DM229" s="12">
        <f t="shared" si="602"/>
        <v>193851000</v>
      </c>
      <c r="DN229" s="12"/>
      <c r="DO229" s="12"/>
      <c r="DP229" s="12"/>
      <c r="DQ229" s="12"/>
      <c r="DR229" s="12"/>
      <c r="DS229" s="12"/>
      <c r="DT229" s="12"/>
      <c r="DU229" s="12"/>
      <c r="DV229" s="12"/>
      <c r="DW229" s="12">
        <f t="shared" si="603"/>
        <v>0</v>
      </c>
      <c r="DX229" s="12"/>
      <c r="DY229" s="12"/>
      <c r="DZ229" s="12"/>
      <c r="EA229" s="12"/>
      <c r="EB229" s="12"/>
      <c r="EC229" s="12"/>
      <c r="ED229" s="12"/>
      <c r="EE229" s="12"/>
      <c r="EF229" s="12"/>
      <c r="EG229" s="12">
        <f t="shared" si="494"/>
        <v>0</v>
      </c>
      <c r="EH229" s="12">
        <f t="shared" si="495"/>
        <v>0</v>
      </c>
      <c r="EI229" s="12"/>
      <c r="EJ229" s="15">
        <f t="shared" si="522"/>
        <v>0.41189999999999999</v>
      </c>
      <c r="EK229" s="15">
        <f t="shared" si="523"/>
        <v>0.59799999999999998</v>
      </c>
      <c r="EL229" s="15">
        <f t="shared" si="524"/>
        <v>1.0099</v>
      </c>
      <c r="EM229" s="16">
        <f t="shared" si="566"/>
        <v>0.57287999999999994</v>
      </c>
      <c r="EN229" s="16">
        <f t="shared" si="567"/>
        <v>0.46283999999999997</v>
      </c>
      <c r="EO229" s="16">
        <f t="shared" si="568"/>
        <v>1.03572</v>
      </c>
      <c r="EP229" s="16">
        <f t="shared" si="556"/>
        <v>0.51948749999999999</v>
      </c>
      <c r="EQ229" s="16">
        <f t="shared" si="557"/>
        <v>0.49890000000000001</v>
      </c>
      <c r="ER229" s="16">
        <f t="shared" si="558"/>
        <v>1.0183875</v>
      </c>
      <c r="ES229" s="16">
        <f t="shared" si="559"/>
        <v>1.0202684210526316</v>
      </c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5">
        <f t="shared" si="604"/>
        <v>0</v>
      </c>
      <c r="FP229" s="15">
        <f t="shared" si="605"/>
        <v>0</v>
      </c>
      <c r="FQ229" s="15">
        <f t="shared" si="606"/>
        <v>0</v>
      </c>
      <c r="FR229" s="17">
        <f t="shared" si="525"/>
        <v>0</v>
      </c>
      <c r="FS229" s="17">
        <f t="shared" si="526"/>
        <v>0</v>
      </c>
      <c r="FT229" s="17">
        <f t="shared" si="527"/>
        <v>0</v>
      </c>
      <c r="FU229" s="18">
        <f t="shared" si="528"/>
        <v>0</v>
      </c>
      <c r="FV229" s="18">
        <f t="shared" si="529"/>
        <v>0</v>
      </c>
      <c r="FW229" s="18">
        <f t="shared" si="530"/>
        <v>0</v>
      </c>
      <c r="FX229" s="18">
        <f t="shared" si="531"/>
        <v>0</v>
      </c>
      <c r="FY229" s="18">
        <f t="shared" si="532"/>
        <v>0</v>
      </c>
      <c r="FZ229" s="19"/>
      <c r="GA229" s="36" t="s">
        <v>497</v>
      </c>
      <c r="GB229" s="36"/>
      <c r="GC229" s="37"/>
    </row>
    <row r="230" spans="1:185" hidden="1" x14ac:dyDescent="0.25">
      <c r="A230" s="8" t="s">
        <v>1326</v>
      </c>
      <c r="B230" s="8" t="s">
        <v>571</v>
      </c>
      <c r="C230" s="28" t="s">
        <v>572</v>
      </c>
      <c r="D230" s="28" t="s">
        <v>483</v>
      </c>
      <c r="E230" s="9" t="s">
        <v>102</v>
      </c>
      <c r="F230" s="28" t="s">
        <v>484</v>
      </c>
      <c r="G230" s="28" t="s">
        <v>485</v>
      </c>
      <c r="H230" s="11">
        <v>3.5000000000000003E-2</v>
      </c>
      <c r="I230" s="11"/>
      <c r="J230" s="11">
        <v>0.01</v>
      </c>
      <c r="K230" s="11">
        <v>0.01</v>
      </c>
      <c r="L230" s="11">
        <v>5.0000000000000001E-3</v>
      </c>
      <c r="M230" s="11">
        <v>5.0000000000000001E-3</v>
      </c>
      <c r="N230" s="11"/>
      <c r="O230" s="12">
        <f t="shared" si="533"/>
        <v>0</v>
      </c>
      <c r="P230" s="12">
        <f t="shared" si="597"/>
        <v>985805.4</v>
      </c>
      <c r="Q230" s="12">
        <f t="shared" si="534"/>
        <v>0</v>
      </c>
      <c r="R230" s="12">
        <f t="shared" si="460"/>
        <v>2472445.8000000003</v>
      </c>
      <c r="S230" s="12">
        <f t="shared" si="535"/>
        <v>0</v>
      </c>
      <c r="T230" s="12">
        <f t="shared" si="561"/>
        <v>0</v>
      </c>
      <c r="U230" s="12">
        <f t="shared" si="536"/>
        <v>1478303</v>
      </c>
      <c r="V230" s="12">
        <f t="shared" si="562"/>
        <v>2425778</v>
      </c>
      <c r="W230" s="12">
        <f t="shared" si="554"/>
        <v>498600</v>
      </c>
      <c r="X230" s="12">
        <f t="shared" si="537"/>
        <v>0</v>
      </c>
      <c r="Y230" s="12">
        <f t="shared" si="563"/>
        <v>1038494.4</v>
      </c>
      <c r="Z230" s="12">
        <f t="shared" si="564"/>
        <v>0</v>
      </c>
      <c r="AA230" s="12">
        <f t="shared" si="565"/>
        <v>2522876.6999999997</v>
      </c>
      <c r="AB230" s="12">
        <f t="shared" si="466"/>
        <v>3710550.4499999997</v>
      </c>
      <c r="AC230" s="12"/>
      <c r="AD230" s="12"/>
      <c r="AE230" s="12"/>
      <c r="AF230" s="12">
        <f t="shared" si="538"/>
        <v>0</v>
      </c>
      <c r="AG230" s="12">
        <f t="shared" si="539"/>
        <v>0</v>
      </c>
      <c r="AH230" s="12">
        <f t="shared" si="540"/>
        <v>0</v>
      </c>
      <c r="AI230" s="12"/>
      <c r="AJ230" s="12"/>
      <c r="AK230" s="12"/>
      <c r="AL230" s="12">
        <f t="shared" si="496"/>
        <v>0</v>
      </c>
      <c r="AM230" s="12">
        <f t="shared" si="497"/>
        <v>0</v>
      </c>
      <c r="AN230" s="12">
        <f t="shared" si="498"/>
        <v>0</v>
      </c>
      <c r="AO230" s="12"/>
      <c r="AP230" s="12"/>
      <c r="AQ230" s="12"/>
      <c r="AR230" s="12">
        <f t="shared" si="499"/>
        <v>0</v>
      </c>
      <c r="AS230" s="12">
        <f t="shared" si="500"/>
        <v>0</v>
      </c>
      <c r="AT230" s="12">
        <f t="shared" si="501"/>
        <v>0</v>
      </c>
      <c r="AU230" s="12">
        <f t="shared" si="502"/>
        <v>0</v>
      </c>
      <c r="AV230" s="12">
        <f t="shared" si="541"/>
        <v>0</v>
      </c>
      <c r="AW230" s="12"/>
      <c r="AX230" s="12">
        <f t="shared" si="503"/>
        <v>0</v>
      </c>
      <c r="AY230" s="12">
        <f t="shared" si="504"/>
        <v>0</v>
      </c>
      <c r="AZ230" s="12">
        <f t="shared" si="505"/>
        <v>0</v>
      </c>
      <c r="BA230" s="12"/>
      <c r="BB230" s="12">
        <f t="shared" si="506"/>
        <v>0</v>
      </c>
      <c r="BC230" s="12">
        <f t="shared" si="507"/>
        <v>0</v>
      </c>
      <c r="BD230" s="12">
        <f t="shared" si="508"/>
        <v>0</v>
      </c>
      <c r="BE230" s="12"/>
      <c r="BF230" s="12">
        <f t="shared" si="509"/>
        <v>0</v>
      </c>
      <c r="BG230" s="12">
        <f t="shared" si="542"/>
        <v>0</v>
      </c>
      <c r="BH230" s="12">
        <f t="shared" si="510"/>
        <v>0</v>
      </c>
      <c r="BI230" s="12">
        <f t="shared" si="511"/>
        <v>0</v>
      </c>
      <c r="BJ230" s="12"/>
      <c r="BK230" s="12">
        <f t="shared" si="512"/>
        <v>0</v>
      </c>
      <c r="BL230" s="12">
        <f t="shared" si="543"/>
        <v>0</v>
      </c>
      <c r="BM230" s="12">
        <f t="shared" si="513"/>
        <v>0</v>
      </c>
      <c r="BN230" s="12"/>
      <c r="BO230" s="12">
        <f t="shared" si="514"/>
        <v>0</v>
      </c>
      <c r="BP230" s="12">
        <f t="shared" si="515"/>
        <v>0</v>
      </c>
      <c r="BQ230" s="12">
        <f t="shared" si="516"/>
        <v>0</v>
      </c>
      <c r="BR230" s="12"/>
      <c r="BS230" s="12">
        <f t="shared" si="517"/>
        <v>0</v>
      </c>
      <c r="BT230" s="12">
        <f t="shared" si="518"/>
        <v>0</v>
      </c>
      <c r="BU230" s="12">
        <f t="shared" si="519"/>
        <v>0</v>
      </c>
      <c r="BV230" s="12">
        <f t="shared" si="520"/>
        <v>0</v>
      </c>
      <c r="BW230" s="12">
        <f t="shared" si="521"/>
        <v>0</v>
      </c>
      <c r="BX230" s="12"/>
      <c r="BY230" s="12">
        <v>240000000</v>
      </c>
      <c r="BZ230" s="12">
        <v>200000000</v>
      </c>
      <c r="CA230" s="12">
        <f>SUMIFS('[1]TIẾN ĐỘ %'!$M$6:$M$1034,'[1]TIẾN ĐỘ %'!$G$6:$G$1034,$A230,'[1]TIẾN ĐỘ %'!$F$6:$F$1034,$E230)</f>
        <v>260000000</v>
      </c>
      <c r="CB230" s="12">
        <f t="shared" si="544"/>
        <v>700000000</v>
      </c>
      <c r="CC230" s="12"/>
      <c r="CD230" s="12"/>
      <c r="CE230" s="12"/>
      <c r="CF230" s="12">
        <f t="shared" si="598"/>
        <v>0</v>
      </c>
      <c r="CG230" s="12">
        <f t="shared" si="599"/>
        <v>700000000</v>
      </c>
      <c r="CH230" s="12"/>
      <c r="CI230" s="12"/>
      <c r="CJ230" s="12"/>
      <c r="CK230" s="12">
        <f t="shared" si="600"/>
        <v>0</v>
      </c>
      <c r="CL230" s="12"/>
      <c r="CM230" s="12"/>
      <c r="CN230" s="12"/>
      <c r="CO230" s="12">
        <f t="shared" si="492"/>
        <v>0</v>
      </c>
      <c r="CP230" s="12">
        <f t="shared" si="493"/>
        <v>0</v>
      </c>
      <c r="CQ230" s="12"/>
      <c r="CR230" s="12">
        <v>102156000</v>
      </c>
      <c r="CS230" s="12">
        <v>23688000</v>
      </c>
      <c r="CT230" s="12">
        <v>256212000</v>
      </c>
      <c r="CU230" s="12">
        <v>49860000</v>
      </c>
      <c r="CV230" s="12">
        <v>153192000</v>
      </c>
      <c r="CW230" s="12">
        <v>49860000</v>
      </c>
      <c r="CX230" s="12">
        <v>251376000</v>
      </c>
      <c r="CY230" s="12">
        <f>SUMIFS('[1]DATA THÔ IN'!$P$4:$P$12031,'[1]DATA THÔ IN'!$H$4:$H$12031,$A230,'[1]DATA THÔ IN'!$AC$4:$AC$12031,$E230,'[1]DATA THÔ IN'!$AH$4:$AH$12031,"Tiến độ 1")</f>
        <v>107616000</v>
      </c>
      <c r="CZ230" s="12">
        <f>SUMIFS('[1]DATA THÔ IN'!$P$4:$P$12031,'[1]DATA THÔ IN'!$H$4:$H$12031,$A230,'[1]DATA THÔ IN'!$AC$4:$AC$12031,$E230,'[1]DATA THÔ IN'!$AH$4:$AH$12031,"Tiến độ 2")</f>
        <v>4518000</v>
      </c>
      <c r="DA230" s="12">
        <f>SUMIFS('[1]TIẾN ĐỘ %'!$N$6:$N$1034,'[1]TIẾN ĐỘ %'!$G$6:$G$1034,A230,'[1]TIẾN ĐỘ %'!$F$6:$F$1034,$E230)</f>
        <v>261438000</v>
      </c>
      <c r="DB230" s="12">
        <f t="shared" si="555"/>
        <v>769026000</v>
      </c>
      <c r="DC230" s="12"/>
      <c r="DD230" s="12"/>
      <c r="DE230" s="12"/>
      <c r="DF230" s="12"/>
      <c r="DG230" s="12"/>
      <c r="DH230" s="12"/>
      <c r="DI230" s="12"/>
      <c r="DJ230" s="12"/>
      <c r="DK230" s="12"/>
      <c r="DL230" s="12">
        <f t="shared" si="601"/>
        <v>0</v>
      </c>
      <c r="DM230" s="12">
        <f t="shared" si="602"/>
        <v>769026000</v>
      </c>
      <c r="DN230" s="12"/>
      <c r="DO230" s="12"/>
      <c r="DP230" s="12"/>
      <c r="DQ230" s="12"/>
      <c r="DR230" s="12"/>
      <c r="DS230" s="12"/>
      <c r="DT230" s="12"/>
      <c r="DU230" s="12"/>
      <c r="DV230" s="12"/>
      <c r="DW230" s="12">
        <f t="shared" si="603"/>
        <v>0</v>
      </c>
      <c r="DX230" s="12"/>
      <c r="DY230" s="12"/>
      <c r="DZ230" s="12"/>
      <c r="EA230" s="12"/>
      <c r="EB230" s="12"/>
      <c r="EC230" s="12"/>
      <c r="ED230" s="12"/>
      <c r="EE230" s="12"/>
      <c r="EF230" s="12"/>
      <c r="EG230" s="12">
        <f t="shared" si="494"/>
        <v>0</v>
      </c>
      <c r="EH230" s="12">
        <f t="shared" si="495"/>
        <v>0</v>
      </c>
      <c r="EI230" s="12"/>
      <c r="EJ230" s="15">
        <f t="shared" si="522"/>
        <v>0.42564999999999997</v>
      </c>
      <c r="EK230" s="15">
        <f t="shared" si="523"/>
        <v>9.8699999999999996E-2</v>
      </c>
      <c r="EL230" s="15">
        <f t="shared" si="524"/>
        <v>1.06755</v>
      </c>
      <c r="EM230" s="16">
        <f t="shared" si="566"/>
        <v>0.24929999999999999</v>
      </c>
      <c r="EN230" s="16">
        <f t="shared" si="567"/>
        <v>0.76595999999999997</v>
      </c>
      <c r="EO230" s="16">
        <f t="shared" si="568"/>
        <v>1.25688</v>
      </c>
      <c r="EP230" s="16">
        <f t="shared" si="556"/>
        <v>0.41390769230769231</v>
      </c>
      <c r="EQ230" s="16">
        <f t="shared" si="557"/>
        <v>1.7376923076923078E-2</v>
      </c>
      <c r="ER230" s="16">
        <f t="shared" si="558"/>
        <v>1.0055307692307693</v>
      </c>
      <c r="ES230" s="16">
        <f t="shared" si="559"/>
        <v>1.0986085714285714</v>
      </c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5">
        <f t="shared" si="604"/>
        <v>0</v>
      </c>
      <c r="FP230" s="15">
        <f t="shared" si="605"/>
        <v>0</v>
      </c>
      <c r="FQ230" s="15">
        <f t="shared" si="606"/>
        <v>0</v>
      </c>
      <c r="FR230" s="17">
        <f t="shared" si="525"/>
        <v>0</v>
      </c>
      <c r="FS230" s="17">
        <f t="shared" si="526"/>
        <v>0</v>
      </c>
      <c r="FT230" s="17">
        <f t="shared" si="527"/>
        <v>0</v>
      </c>
      <c r="FU230" s="18">
        <f t="shared" si="528"/>
        <v>0</v>
      </c>
      <c r="FV230" s="18">
        <f t="shared" si="529"/>
        <v>0</v>
      </c>
      <c r="FW230" s="18">
        <f t="shared" si="530"/>
        <v>0</v>
      </c>
      <c r="FX230" s="18">
        <f t="shared" si="531"/>
        <v>0</v>
      </c>
      <c r="FY230" s="18">
        <f t="shared" si="532"/>
        <v>0</v>
      </c>
      <c r="FZ230" s="19"/>
      <c r="GA230" s="36" t="s">
        <v>483</v>
      </c>
      <c r="GB230" s="36"/>
      <c r="GC230" s="37"/>
    </row>
    <row r="231" spans="1:185" hidden="1" x14ac:dyDescent="0.25">
      <c r="A231" s="8" t="s">
        <v>1315</v>
      </c>
      <c r="B231" s="8" t="s">
        <v>589</v>
      </c>
      <c r="C231" s="28" t="s">
        <v>590</v>
      </c>
      <c r="D231" s="28" t="s">
        <v>492</v>
      </c>
      <c r="E231" s="9" t="s">
        <v>102</v>
      </c>
      <c r="F231" s="28" t="s">
        <v>493</v>
      </c>
      <c r="G231" s="28" t="s">
        <v>485</v>
      </c>
      <c r="H231" s="11">
        <v>3.5000000000000003E-2</v>
      </c>
      <c r="I231" s="11"/>
      <c r="J231" s="11">
        <v>0.01</v>
      </c>
      <c r="K231" s="11">
        <v>0.01</v>
      </c>
      <c r="L231" s="11">
        <v>5.0000000000000001E-3</v>
      </c>
      <c r="M231" s="11">
        <v>5.0000000000000001E-3</v>
      </c>
      <c r="N231" s="11"/>
      <c r="O231" s="12">
        <f t="shared" si="533"/>
        <v>0</v>
      </c>
      <c r="P231" s="12">
        <f t="shared" si="597"/>
        <v>0</v>
      </c>
      <c r="Q231" s="12">
        <f t="shared" si="534"/>
        <v>0</v>
      </c>
      <c r="R231" s="12">
        <f t="shared" si="460"/>
        <v>0</v>
      </c>
      <c r="S231" s="12">
        <f t="shared" si="535"/>
        <v>0</v>
      </c>
      <c r="T231" s="12">
        <f t="shared" si="561"/>
        <v>0</v>
      </c>
      <c r="U231" s="12">
        <f t="shared" si="536"/>
        <v>0</v>
      </c>
      <c r="V231" s="12">
        <f t="shared" si="562"/>
        <v>0</v>
      </c>
      <c r="W231" s="12">
        <f t="shared" si="554"/>
        <v>0</v>
      </c>
      <c r="X231" s="12">
        <f t="shared" si="537"/>
        <v>0</v>
      </c>
      <c r="Y231" s="12">
        <f t="shared" si="563"/>
        <v>407500.2</v>
      </c>
      <c r="Z231" s="12">
        <f t="shared" si="564"/>
        <v>0</v>
      </c>
      <c r="AA231" s="12">
        <f t="shared" si="565"/>
        <v>1104037.2</v>
      </c>
      <c r="AB231" s="12">
        <f t="shared" si="466"/>
        <v>0</v>
      </c>
      <c r="AC231" s="12"/>
      <c r="AD231" s="12"/>
      <c r="AE231" s="12"/>
      <c r="AF231" s="12">
        <f t="shared" si="538"/>
        <v>0</v>
      </c>
      <c r="AG231" s="12">
        <f t="shared" si="539"/>
        <v>0</v>
      </c>
      <c r="AH231" s="12">
        <f t="shared" si="540"/>
        <v>0</v>
      </c>
      <c r="AI231" s="12"/>
      <c r="AJ231" s="12"/>
      <c r="AK231" s="12"/>
      <c r="AL231" s="12">
        <f t="shared" si="496"/>
        <v>0</v>
      </c>
      <c r="AM231" s="12">
        <f t="shared" si="497"/>
        <v>0</v>
      </c>
      <c r="AN231" s="12">
        <f t="shared" si="498"/>
        <v>0</v>
      </c>
      <c r="AO231" s="12"/>
      <c r="AP231" s="12"/>
      <c r="AQ231" s="12"/>
      <c r="AR231" s="12">
        <f t="shared" si="499"/>
        <v>0</v>
      </c>
      <c r="AS231" s="12">
        <f t="shared" si="500"/>
        <v>0</v>
      </c>
      <c r="AT231" s="12">
        <f t="shared" si="501"/>
        <v>0</v>
      </c>
      <c r="AU231" s="12">
        <f t="shared" si="502"/>
        <v>0</v>
      </c>
      <c r="AV231" s="12">
        <f t="shared" si="541"/>
        <v>0</v>
      </c>
      <c r="AW231" s="12"/>
      <c r="AX231" s="12">
        <f t="shared" si="503"/>
        <v>0</v>
      </c>
      <c r="AY231" s="12">
        <f t="shared" si="504"/>
        <v>0</v>
      </c>
      <c r="AZ231" s="12">
        <f t="shared" si="505"/>
        <v>0</v>
      </c>
      <c r="BA231" s="12"/>
      <c r="BB231" s="12">
        <f t="shared" si="506"/>
        <v>0</v>
      </c>
      <c r="BC231" s="12">
        <f t="shared" si="507"/>
        <v>0</v>
      </c>
      <c r="BD231" s="12">
        <f t="shared" si="508"/>
        <v>0</v>
      </c>
      <c r="BE231" s="12"/>
      <c r="BF231" s="12">
        <f t="shared" si="509"/>
        <v>0</v>
      </c>
      <c r="BG231" s="12">
        <f t="shared" si="542"/>
        <v>0</v>
      </c>
      <c r="BH231" s="12">
        <f t="shared" si="510"/>
        <v>0</v>
      </c>
      <c r="BI231" s="12">
        <f t="shared" si="511"/>
        <v>0</v>
      </c>
      <c r="BJ231" s="12"/>
      <c r="BK231" s="12">
        <f t="shared" si="512"/>
        <v>0</v>
      </c>
      <c r="BL231" s="12">
        <f t="shared" si="543"/>
        <v>0</v>
      </c>
      <c r="BM231" s="12">
        <f t="shared" si="513"/>
        <v>0</v>
      </c>
      <c r="BN231" s="12"/>
      <c r="BO231" s="12">
        <f t="shared" si="514"/>
        <v>0</v>
      </c>
      <c r="BP231" s="12">
        <f t="shared" si="515"/>
        <v>0</v>
      </c>
      <c r="BQ231" s="12">
        <f t="shared" si="516"/>
        <v>0</v>
      </c>
      <c r="BR231" s="12"/>
      <c r="BS231" s="12">
        <f t="shared" si="517"/>
        <v>0</v>
      </c>
      <c r="BT231" s="12">
        <f t="shared" si="518"/>
        <v>0</v>
      </c>
      <c r="BU231" s="12">
        <f t="shared" si="519"/>
        <v>0</v>
      </c>
      <c r="BV231" s="12">
        <f t="shared" si="520"/>
        <v>0</v>
      </c>
      <c r="BW231" s="12">
        <f t="shared" si="521"/>
        <v>0</v>
      </c>
      <c r="BX231" s="12"/>
      <c r="BY231" s="12">
        <v>90000000</v>
      </c>
      <c r="BZ231" s="12">
        <v>70000000</v>
      </c>
      <c r="CA231" s="12">
        <f>SUMIFS('[1]TIẾN ĐỘ %'!$M$6:$M$1034,'[1]TIẾN ĐỘ %'!$G$6:$G$1034,$A231,'[1]TIẾN ĐỘ %'!$F$6:$F$1034,$E231)</f>
        <v>100000000</v>
      </c>
      <c r="CB231" s="12">
        <f t="shared" si="544"/>
        <v>260000000</v>
      </c>
      <c r="CC231" s="12"/>
      <c r="CD231" s="12"/>
      <c r="CE231" s="12"/>
      <c r="CF231" s="12">
        <f t="shared" si="598"/>
        <v>0</v>
      </c>
      <c r="CG231" s="12">
        <f t="shared" si="599"/>
        <v>260000000</v>
      </c>
      <c r="CH231" s="12"/>
      <c r="CI231" s="12"/>
      <c r="CJ231" s="12"/>
      <c r="CK231" s="12">
        <f t="shared" si="600"/>
        <v>0</v>
      </c>
      <c r="CL231" s="12"/>
      <c r="CM231" s="12"/>
      <c r="CN231" s="12"/>
      <c r="CO231" s="12">
        <f t="shared" si="492"/>
        <v>0</v>
      </c>
      <c r="CP231" s="12">
        <f t="shared" si="493"/>
        <v>0</v>
      </c>
      <c r="CQ231" s="12"/>
      <c r="CR231" s="12">
        <v>11280000</v>
      </c>
      <c r="CS231" s="12">
        <v>6540000</v>
      </c>
      <c r="CT231" s="12">
        <v>77532000</v>
      </c>
      <c r="CU231" s="12">
        <v>0</v>
      </c>
      <c r="CV231" s="12">
        <v>14628000</v>
      </c>
      <c r="CW231" s="12">
        <v>0</v>
      </c>
      <c r="CX231" s="12">
        <v>14628000</v>
      </c>
      <c r="CY231" s="12">
        <f>SUMIFS('[1]DATA THÔ IN'!$P$4:$P$12031,'[1]DATA THÔ IN'!$H$4:$H$12031,$A231,'[1]DATA THÔ IN'!$AC$4:$AC$12031,$E231,'[1]DATA THÔ IN'!$AH$4:$AH$12031,"Tiến độ 1")</f>
        <v>42228000</v>
      </c>
      <c r="CZ231" s="12">
        <f>SUMIFS('[1]DATA THÔ IN'!$P$4:$P$12031,'[1]DATA THÔ IN'!$H$4:$H$12031,$A231,'[1]DATA THÔ IN'!$AC$4:$AC$12031,$E231,'[1]DATA THÔ IN'!$AH$4:$AH$12031,"Tiến độ 2")</f>
        <v>3720000</v>
      </c>
      <c r="DA231" s="12">
        <f>SUMIFS('[1]TIẾN ĐỘ %'!$N$6:$N$1034,'[1]TIẾN ĐỘ %'!$G$6:$G$1034,A231,'[1]TIẾN ĐỘ %'!$F$6:$F$1034,$E231)</f>
        <v>114408000</v>
      </c>
      <c r="DB231" s="12">
        <f t="shared" si="555"/>
        <v>206568000</v>
      </c>
      <c r="DC231" s="12"/>
      <c r="DD231" s="12"/>
      <c r="DE231" s="12"/>
      <c r="DF231" s="12"/>
      <c r="DG231" s="12"/>
      <c r="DH231" s="12"/>
      <c r="DI231" s="12"/>
      <c r="DJ231" s="12"/>
      <c r="DK231" s="12"/>
      <c r="DL231" s="12">
        <f t="shared" si="601"/>
        <v>0</v>
      </c>
      <c r="DM231" s="12">
        <f t="shared" si="602"/>
        <v>206568000</v>
      </c>
      <c r="DN231" s="12"/>
      <c r="DO231" s="12"/>
      <c r="DP231" s="12"/>
      <c r="DQ231" s="12"/>
      <c r="DR231" s="12"/>
      <c r="DS231" s="12"/>
      <c r="DT231" s="12"/>
      <c r="DU231" s="12"/>
      <c r="DV231" s="12"/>
      <c r="DW231" s="12">
        <f t="shared" si="603"/>
        <v>0</v>
      </c>
      <c r="DX231" s="12"/>
      <c r="DY231" s="12"/>
      <c r="DZ231" s="12"/>
      <c r="EA231" s="12"/>
      <c r="EB231" s="12"/>
      <c r="EC231" s="12"/>
      <c r="ED231" s="12"/>
      <c r="EE231" s="12"/>
      <c r="EF231" s="12"/>
      <c r="EG231" s="12">
        <f t="shared" si="494"/>
        <v>0</v>
      </c>
      <c r="EH231" s="12">
        <f t="shared" si="495"/>
        <v>0</v>
      </c>
      <c r="EI231" s="12"/>
      <c r="EJ231" s="15">
        <f t="shared" si="522"/>
        <v>0.12533333333333332</v>
      </c>
      <c r="EK231" s="15">
        <f t="shared" si="523"/>
        <v>7.2666666666666671E-2</v>
      </c>
      <c r="EL231" s="15">
        <f t="shared" si="524"/>
        <v>0.86146666666666671</v>
      </c>
      <c r="EM231" s="16">
        <f t="shared" si="566"/>
        <v>0</v>
      </c>
      <c r="EN231" s="16">
        <f t="shared" si="567"/>
        <v>0.20897142857142856</v>
      </c>
      <c r="EO231" s="16">
        <f t="shared" si="568"/>
        <v>0.20897142857142856</v>
      </c>
      <c r="EP231" s="16">
        <f t="shared" si="556"/>
        <v>0.42227999999999999</v>
      </c>
      <c r="EQ231" s="16">
        <f t="shared" si="557"/>
        <v>3.7199999999999997E-2</v>
      </c>
      <c r="ER231" s="16">
        <f t="shared" si="558"/>
        <v>1.14408</v>
      </c>
      <c r="ES231" s="16">
        <f t="shared" si="559"/>
        <v>0.79449230769230772</v>
      </c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5">
        <f t="shared" si="604"/>
        <v>0</v>
      </c>
      <c r="FP231" s="15">
        <f t="shared" si="605"/>
        <v>0</v>
      </c>
      <c r="FQ231" s="15">
        <f t="shared" si="606"/>
        <v>0</v>
      </c>
      <c r="FR231" s="17">
        <f t="shared" si="525"/>
        <v>0</v>
      </c>
      <c r="FS231" s="17">
        <f t="shared" si="526"/>
        <v>0</v>
      </c>
      <c r="FT231" s="17">
        <f t="shared" si="527"/>
        <v>0</v>
      </c>
      <c r="FU231" s="18">
        <f t="shared" si="528"/>
        <v>0</v>
      </c>
      <c r="FV231" s="18">
        <f t="shared" si="529"/>
        <v>0</v>
      </c>
      <c r="FW231" s="18">
        <f t="shared" si="530"/>
        <v>0</v>
      </c>
      <c r="FX231" s="18">
        <f t="shared" si="531"/>
        <v>0</v>
      </c>
      <c r="FY231" s="18">
        <f t="shared" si="532"/>
        <v>0</v>
      </c>
      <c r="FZ231" s="19"/>
      <c r="GA231" s="36" t="str">
        <f>D231</f>
        <v>Quách Học Hiếu</v>
      </c>
      <c r="GB231" s="36"/>
      <c r="GC231" s="37"/>
    </row>
    <row r="232" spans="1:185" hidden="1" x14ac:dyDescent="0.25">
      <c r="A232" s="8" t="s">
        <v>1316</v>
      </c>
      <c r="B232" s="8" t="s">
        <v>591</v>
      </c>
      <c r="C232" s="28" t="s">
        <v>592</v>
      </c>
      <c r="D232" s="28" t="s">
        <v>497</v>
      </c>
      <c r="E232" s="9" t="s">
        <v>102</v>
      </c>
      <c r="F232" s="28" t="s">
        <v>498</v>
      </c>
      <c r="G232" s="28" t="s">
        <v>485</v>
      </c>
      <c r="H232" s="11">
        <v>3.5000000000000003E-2</v>
      </c>
      <c r="I232" s="11"/>
      <c r="J232" s="11">
        <v>0.01</v>
      </c>
      <c r="K232" s="11">
        <v>0.01</v>
      </c>
      <c r="L232" s="11">
        <v>5.0000000000000001E-3</v>
      </c>
      <c r="M232" s="11">
        <v>5.0000000000000001E-3</v>
      </c>
      <c r="N232" s="11"/>
      <c r="O232" s="12">
        <f t="shared" si="533"/>
        <v>0</v>
      </c>
      <c r="P232" s="12">
        <f t="shared" si="597"/>
        <v>0</v>
      </c>
      <c r="Q232" s="12">
        <f t="shared" si="534"/>
        <v>0</v>
      </c>
      <c r="R232" s="12">
        <f t="shared" si="460"/>
        <v>0</v>
      </c>
      <c r="S232" s="12">
        <f t="shared" si="535"/>
        <v>0</v>
      </c>
      <c r="T232" s="12">
        <f t="shared" si="561"/>
        <v>0</v>
      </c>
      <c r="U232" s="12">
        <f t="shared" si="536"/>
        <v>0</v>
      </c>
      <c r="V232" s="12">
        <f t="shared" si="562"/>
        <v>0</v>
      </c>
      <c r="W232" s="12">
        <f t="shared" si="554"/>
        <v>0</v>
      </c>
      <c r="X232" s="12">
        <f t="shared" si="537"/>
        <v>0</v>
      </c>
      <c r="Y232" s="12">
        <f t="shared" si="563"/>
        <v>0</v>
      </c>
      <c r="Z232" s="12">
        <f t="shared" si="564"/>
        <v>0</v>
      </c>
      <c r="AA232" s="12">
        <f t="shared" si="565"/>
        <v>0</v>
      </c>
      <c r="AB232" s="12">
        <f t="shared" si="466"/>
        <v>0</v>
      </c>
      <c r="AC232" s="12"/>
      <c r="AD232" s="12"/>
      <c r="AE232" s="12"/>
      <c r="AF232" s="12">
        <f t="shared" si="538"/>
        <v>0</v>
      </c>
      <c r="AG232" s="12">
        <f t="shared" si="539"/>
        <v>0</v>
      </c>
      <c r="AH232" s="12">
        <f t="shared" si="540"/>
        <v>0</v>
      </c>
      <c r="AI232" s="12"/>
      <c r="AJ232" s="12"/>
      <c r="AK232" s="12"/>
      <c r="AL232" s="12">
        <f t="shared" si="496"/>
        <v>0</v>
      </c>
      <c r="AM232" s="12">
        <f t="shared" si="497"/>
        <v>0</v>
      </c>
      <c r="AN232" s="12">
        <f t="shared" si="498"/>
        <v>0</v>
      </c>
      <c r="AO232" s="12"/>
      <c r="AP232" s="12"/>
      <c r="AQ232" s="12"/>
      <c r="AR232" s="12">
        <f t="shared" si="499"/>
        <v>0</v>
      </c>
      <c r="AS232" s="12">
        <f t="shared" si="500"/>
        <v>0</v>
      </c>
      <c r="AT232" s="12">
        <f t="shared" si="501"/>
        <v>0</v>
      </c>
      <c r="AU232" s="12">
        <f t="shared" si="502"/>
        <v>0</v>
      </c>
      <c r="AV232" s="12">
        <f t="shared" si="541"/>
        <v>0</v>
      </c>
      <c r="AW232" s="12"/>
      <c r="AX232" s="12">
        <f t="shared" si="503"/>
        <v>0</v>
      </c>
      <c r="AY232" s="12">
        <f t="shared" si="504"/>
        <v>0</v>
      </c>
      <c r="AZ232" s="12">
        <f t="shared" si="505"/>
        <v>0</v>
      </c>
      <c r="BA232" s="12"/>
      <c r="BB232" s="12">
        <f t="shared" si="506"/>
        <v>0</v>
      </c>
      <c r="BC232" s="12">
        <f t="shared" si="507"/>
        <v>0</v>
      </c>
      <c r="BD232" s="12">
        <f t="shared" si="508"/>
        <v>0</v>
      </c>
      <c r="BE232" s="12"/>
      <c r="BF232" s="12">
        <f t="shared" si="509"/>
        <v>0</v>
      </c>
      <c r="BG232" s="12">
        <f t="shared" si="542"/>
        <v>0</v>
      </c>
      <c r="BH232" s="12">
        <f t="shared" si="510"/>
        <v>0</v>
      </c>
      <c r="BI232" s="12">
        <f t="shared" si="511"/>
        <v>0</v>
      </c>
      <c r="BJ232" s="12"/>
      <c r="BK232" s="12">
        <f t="shared" si="512"/>
        <v>0</v>
      </c>
      <c r="BL232" s="12">
        <f t="shared" si="543"/>
        <v>0</v>
      </c>
      <c r="BM232" s="12">
        <f t="shared" si="513"/>
        <v>0</v>
      </c>
      <c r="BN232" s="12"/>
      <c r="BO232" s="12">
        <f t="shared" si="514"/>
        <v>0</v>
      </c>
      <c r="BP232" s="12">
        <f t="shared" si="515"/>
        <v>0</v>
      </c>
      <c r="BQ232" s="12">
        <f t="shared" si="516"/>
        <v>0</v>
      </c>
      <c r="BR232" s="12"/>
      <c r="BS232" s="12">
        <f t="shared" si="517"/>
        <v>0</v>
      </c>
      <c r="BT232" s="12">
        <f t="shared" si="518"/>
        <v>0</v>
      </c>
      <c r="BU232" s="12">
        <f t="shared" si="519"/>
        <v>0</v>
      </c>
      <c r="BV232" s="12">
        <f t="shared" si="520"/>
        <v>0</v>
      </c>
      <c r="BW232" s="12">
        <f t="shared" si="521"/>
        <v>0</v>
      </c>
      <c r="BX232" s="12"/>
      <c r="BY232" s="12">
        <v>10000000</v>
      </c>
      <c r="BZ232" s="12">
        <v>10000000</v>
      </c>
      <c r="CA232" s="12">
        <f>SUMIFS('[1]TIẾN ĐỘ %'!$M$6:$M$1034,'[1]TIẾN ĐỘ %'!$G$6:$G$1034,$A232,'[1]TIẾN ĐỘ %'!$F$6:$F$1034,$E232)</f>
        <v>30000000</v>
      </c>
      <c r="CB232" s="12">
        <f t="shared" si="544"/>
        <v>50000000</v>
      </c>
      <c r="CC232" s="12"/>
      <c r="CD232" s="12"/>
      <c r="CE232" s="12"/>
      <c r="CF232" s="12"/>
      <c r="CG232" s="12"/>
      <c r="CH232" s="12"/>
      <c r="CI232" s="12"/>
      <c r="CJ232" s="12"/>
      <c r="CK232" s="12">
        <f t="shared" si="600"/>
        <v>0</v>
      </c>
      <c r="CL232" s="12"/>
      <c r="CM232" s="12"/>
      <c r="CN232" s="12"/>
      <c r="CO232" s="12">
        <f t="shared" si="492"/>
        <v>0</v>
      </c>
      <c r="CP232" s="12">
        <f t="shared" si="493"/>
        <v>0</v>
      </c>
      <c r="CQ232" s="12"/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f>SUMIFS('[1]DATA THÔ IN'!$P$4:$P$12031,'[1]DATA THÔ IN'!$H$4:$H$12031,$A232,'[1]DATA THÔ IN'!$AC$4:$AC$12031,$E232,'[1]DATA THÔ IN'!$AH$4:$AH$12031,"Tiến độ 1")</f>
        <v>0</v>
      </c>
      <c r="CZ232" s="12">
        <f>SUMIFS('[1]DATA THÔ IN'!$P$4:$P$12031,'[1]DATA THÔ IN'!$H$4:$H$12031,$A232,'[1]DATA THÔ IN'!$AC$4:$AC$12031,$E232,'[1]DATA THÔ IN'!$AH$4:$AH$12031,"Tiến độ 2")</f>
        <v>0</v>
      </c>
      <c r="DA232" s="12">
        <f>SUMIFS('[1]TIẾN ĐỘ %'!$N$6:$N$1034,'[1]TIẾN ĐỘ %'!$G$6:$G$1034,A232,'[1]TIẾN ĐỘ %'!$F$6:$F$1034,$E232)</f>
        <v>0</v>
      </c>
      <c r="DB232" s="12">
        <f t="shared" si="555"/>
        <v>0</v>
      </c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>
        <f t="shared" si="603"/>
        <v>0</v>
      </c>
      <c r="DX232" s="12"/>
      <c r="DY232" s="12"/>
      <c r="DZ232" s="12"/>
      <c r="EA232" s="12"/>
      <c r="EB232" s="12"/>
      <c r="EC232" s="12"/>
      <c r="ED232" s="12"/>
      <c r="EE232" s="12"/>
      <c r="EF232" s="12"/>
      <c r="EG232" s="12">
        <f t="shared" si="494"/>
        <v>0</v>
      </c>
      <c r="EH232" s="12">
        <f t="shared" si="495"/>
        <v>0</v>
      </c>
      <c r="EI232" s="12"/>
      <c r="EJ232" s="15">
        <f t="shared" si="522"/>
        <v>0</v>
      </c>
      <c r="EK232" s="15">
        <f t="shared" si="523"/>
        <v>0</v>
      </c>
      <c r="EL232" s="15">
        <f t="shared" si="524"/>
        <v>0</v>
      </c>
      <c r="EM232" s="16">
        <f t="shared" si="566"/>
        <v>0</v>
      </c>
      <c r="EN232" s="16">
        <f t="shared" si="567"/>
        <v>0</v>
      </c>
      <c r="EO232" s="16">
        <f t="shared" si="568"/>
        <v>0</v>
      </c>
      <c r="EP232" s="16">
        <f t="shared" si="556"/>
        <v>0</v>
      </c>
      <c r="EQ232" s="16">
        <f t="shared" si="557"/>
        <v>0</v>
      </c>
      <c r="ER232" s="16">
        <f t="shared" si="558"/>
        <v>0</v>
      </c>
      <c r="ES232" s="16">
        <f t="shared" si="559"/>
        <v>0</v>
      </c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5">
        <f t="shared" si="604"/>
        <v>0</v>
      </c>
      <c r="FP232" s="15">
        <f t="shared" si="605"/>
        <v>0</v>
      </c>
      <c r="FQ232" s="15">
        <f t="shared" si="606"/>
        <v>0</v>
      </c>
      <c r="FR232" s="17">
        <f t="shared" si="525"/>
        <v>0</v>
      </c>
      <c r="FS232" s="17">
        <f t="shared" si="526"/>
        <v>0</v>
      </c>
      <c r="FT232" s="17">
        <f t="shared" si="527"/>
        <v>0</v>
      </c>
      <c r="FU232" s="18">
        <f t="shared" si="528"/>
        <v>0</v>
      </c>
      <c r="FV232" s="18">
        <f t="shared" si="529"/>
        <v>0</v>
      </c>
      <c r="FW232" s="18">
        <f t="shared" si="530"/>
        <v>0</v>
      </c>
      <c r="FX232" s="18">
        <f t="shared" si="531"/>
        <v>0</v>
      </c>
      <c r="FY232" s="18">
        <f t="shared" si="532"/>
        <v>0</v>
      </c>
      <c r="FZ232" s="19"/>
      <c r="GA232" s="36" t="s">
        <v>497</v>
      </c>
      <c r="GB232" s="36"/>
      <c r="GC232" s="37"/>
    </row>
    <row r="233" spans="1:185" hidden="1" x14ac:dyDescent="0.25">
      <c r="A233" s="8" t="s">
        <v>1317</v>
      </c>
      <c r="B233" s="8" t="s">
        <v>593</v>
      </c>
      <c r="C233" s="28" t="s">
        <v>594</v>
      </c>
      <c r="D233" s="28" t="s">
        <v>483</v>
      </c>
      <c r="E233" s="9" t="s">
        <v>102</v>
      </c>
      <c r="F233" s="28" t="s">
        <v>484</v>
      </c>
      <c r="G233" s="28" t="s">
        <v>485</v>
      </c>
      <c r="H233" s="11">
        <v>3.5000000000000003E-2</v>
      </c>
      <c r="I233" s="11"/>
      <c r="J233" s="11">
        <v>0.01</v>
      </c>
      <c r="K233" s="11">
        <v>0.01</v>
      </c>
      <c r="L233" s="11">
        <v>5.0000000000000001E-3</v>
      </c>
      <c r="M233" s="11">
        <v>5.0000000000000001E-3</v>
      </c>
      <c r="N233" s="11"/>
      <c r="O233" s="12">
        <f t="shared" si="533"/>
        <v>0</v>
      </c>
      <c r="P233" s="12">
        <f t="shared" si="597"/>
        <v>0</v>
      </c>
      <c r="Q233" s="12">
        <f t="shared" si="534"/>
        <v>0</v>
      </c>
      <c r="R233" s="12">
        <f t="shared" si="460"/>
        <v>0</v>
      </c>
      <c r="S233" s="12">
        <f t="shared" si="535"/>
        <v>0</v>
      </c>
      <c r="T233" s="12">
        <f t="shared" si="561"/>
        <v>0</v>
      </c>
      <c r="U233" s="12">
        <f t="shared" si="536"/>
        <v>0</v>
      </c>
      <c r="V233" s="12">
        <f t="shared" si="562"/>
        <v>0</v>
      </c>
      <c r="W233" s="12">
        <f t="shared" si="554"/>
        <v>0</v>
      </c>
      <c r="X233" s="12">
        <f t="shared" si="537"/>
        <v>0</v>
      </c>
      <c r="Y233" s="12">
        <f t="shared" si="563"/>
        <v>0</v>
      </c>
      <c r="Z233" s="12">
        <f t="shared" si="564"/>
        <v>0</v>
      </c>
      <c r="AA233" s="12">
        <f t="shared" si="565"/>
        <v>0</v>
      </c>
      <c r="AB233" s="12">
        <f t="shared" si="466"/>
        <v>0</v>
      </c>
      <c r="AC233" s="12"/>
      <c r="AD233" s="12"/>
      <c r="AE233" s="12"/>
      <c r="AF233" s="12">
        <f t="shared" si="538"/>
        <v>0</v>
      </c>
      <c r="AG233" s="12">
        <f t="shared" si="539"/>
        <v>0</v>
      </c>
      <c r="AH233" s="12">
        <f t="shared" si="540"/>
        <v>0</v>
      </c>
      <c r="AI233" s="12"/>
      <c r="AJ233" s="12"/>
      <c r="AK233" s="12"/>
      <c r="AL233" s="12">
        <f t="shared" si="496"/>
        <v>0</v>
      </c>
      <c r="AM233" s="12">
        <f t="shared" si="497"/>
        <v>0</v>
      </c>
      <c r="AN233" s="12">
        <f t="shared" si="498"/>
        <v>0</v>
      </c>
      <c r="AO233" s="12"/>
      <c r="AP233" s="12"/>
      <c r="AQ233" s="12"/>
      <c r="AR233" s="12">
        <f t="shared" si="499"/>
        <v>0</v>
      </c>
      <c r="AS233" s="12">
        <f t="shared" si="500"/>
        <v>0</v>
      </c>
      <c r="AT233" s="12">
        <f t="shared" si="501"/>
        <v>0</v>
      </c>
      <c r="AU233" s="12">
        <f t="shared" si="502"/>
        <v>0</v>
      </c>
      <c r="AV233" s="12">
        <f t="shared" si="541"/>
        <v>0</v>
      </c>
      <c r="AW233" s="12"/>
      <c r="AX233" s="12">
        <f t="shared" si="503"/>
        <v>0</v>
      </c>
      <c r="AY233" s="12">
        <f t="shared" si="504"/>
        <v>0</v>
      </c>
      <c r="AZ233" s="12">
        <f t="shared" si="505"/>
        <v>0</v>
      </c>
      <c r="BA233" s="12"/>
      <c r="BB233" s="12">
        <f t="shared" si="506"/>
        <v>0</v>
      </c>
      <c r="BC233" s="12">
        <f t="shared" si="507"/>
        <v>0</v>
      </c>
      <c r="BD233" s="12">
        <f t="shared" si="508"/>
        <v>0</v>
      </c>
      <c r="BE233" s="12"/>
      <c r="BF233" s="12">
        <f t="shared" si="509"/>
        <v>0</v>
      </c>
      <c r="BG233" s="12">
        <f t="shared" si="542"/>
        <v>0</v>
      </c>
      <c r="BH233" s="12">
        <f t="shared" si="510"/>
        <v>0</v>
      </c>
      <c r="BI233" s="12">
        <f t="shared" si="511"/>
        <v>0</v>
      </c>
      <c r="BJ233" s="12"/>
      <c r="BK233" s="12">
        <f t="shared" si="512"/>
        <v>0</v>
      </c>
      <c r="BL233" s="12">
        <f t="shared" si="543"/>
        <v>0</v>
      </c>
      <c r="BM233" s="12">
        <f t="shared" si="513"/>
        <v>0</v>
      </c>
      <c r="BN233" s="12"/>
      <c r="BO233" s="12">
        <f t="shared" si="514"/>
        <v>0</v>
      </c>
      <c r="BP233" s="12">
        <f t="shared" si="515"/>
        <v>0</v>
      </c>
      <c r="BQ233" s="12">
        <f t="shared" si="516"/>
        <v>0</v>
      </c>
      <c r="BR233" s="12"/>
      <c r="BS233" s="12">
        <f t="shared" si="517"/>
        <v>0</v>
      </c>
      <c r="BT233" s="12">
        <f t="shared" si="518"/>
        <v>0</v>
      </c>
      <c r="BU233" s="12">
        <f t="shared" si="519"/>
        <v>0</v>
      </c>
      <c r="BV233" s="12">
        <f t="shared" si="520"/>
        <v>0</v>
      </c>
      <c r="BW233" s="12">
        <f t="shared" si="521"/>
        <v>0</v>
      </c>
      <c r="BX233" s="12"/>
      <c r="BY233" s="12">
        <v>0</v>
      </c>
      <c r="BZ233" s="12">
        <v>0</v>
      </c>
      <c r="CA233" s="12">
        <f>SUMIFS('[1]TIẾN ĐỘ %'!$M$6:$M$1034,'[1]TIẾN ĐỘ %'!$G$6:$G$1034,$A233,'[1]TIẾN ĐỘ %'!$F$6:$F$1034,$E233)</f>
        <v>0</v>
      </c>
      <c r="CB233" s="12">
        <f t="shared" si="544"/>
        <v>0</v>
      </c>
      <c r="CC233" s="12"/>
      <c r="CD233" s="12"/>
      <c r="CE233" s="12"/>
      <c r="CF233" s="12"/>
      <c r="CG233" s="12"/>
      <c r="CH233" s="12"/>
      <c r="CI233" s="12"/>
      <c r="CJ233" s="12"/>
      <c r="CK233" s="12">
        <f t="shared" si="600"/>
        <v>0</v>
      </c>
      <c r="CL233" s="12"/>
      <c r="CM233" s="12"/>
      <c r="CN233" s="12"/>
      <c r="CO233" s="12">
        <f t="shared" si="492"/>
        <v>0</v>
      </c>
      <c r="CP233" s="12">
        <f t="shared" si="493"/>
        <v>0</v>
      </c>
      <c r="CQ233" s="12"/>
      <c r="CR233" s="12">
        <v>-55224000</v>
      </c>
      <c r="CS233" s="12">
        <v>0</v>
      </c>
      <c r="CT233" s="12">
        <v>-55224000</v>
      </c>
      <c r="CU233" s="12">
        <v>0</v>
      </c>
      <c r="CV233" s="12">
        <v>0</v>
      </c>
      <c r="CW233" s="12">
        <v>0</v>
      </c>
      <c r="CX233" s="12">
        <v>0</v>
      </c>
      <c r="CY233" s="12">
        <f>SUMIFS('[1]DATA THÔ IN'!$P$4:$P$12031,'[1]DATA THÔ IN'!$H$4:$H$12031,$A233,'[1]DATA THÔ IN'!$AC$4:$AC$12031,$E233,'[1]DATA THÔ IN'!$AH$4:$AH$12031,"Tiến độ 1")</f>
        <v>0</v>
      </c>
      <c r="CZ233" s="12">
        <f>SUMIFS('[1]DATA THÔ IN'!$P$4:$P$12031,'[1]DATA THÔ IN'!$H$4:$H$12031,$A233,'[1]DATA THÔ IN'!$AC$4:$AC$12031,$E233,'[1]DATA THÔ IN'!$AH$4:$AH$12031,"Tiến độ 2")</f>
        <v>0</v>
      </c>
      <c r="DA233" s="12">
        <f>SUMIFS('[1]TIẾN ĐỘ %'!$N$6:$N$1034,'[1]TIẾN ĐỘ %'!$G$6:$G$1034,A233,'[1]TIẾN ĐỘ %'!$F$6:$F$1034,$E233)</f>
        <v>0</v>
      </c>
      <c r="DB233" s="12">
        <f t="shared" si="555"/>
        <v>-55224000</v>
      </c>
      <c r="DC233" s="12"/>
      <c r="DD233" s="12"/>
      <c r="DE233" s="12"/>
      <c r="DF233" s="12"/>
      <c r="DG233" s="12"/>
      <c r="DH233" s="12"/>
      <c r="DI233" s="12"/>
      <c r="DJ233" s="12"/>
      <c r="DK233" s="12"/>
      <c r="DL233" s="12">
        <f>+DK233+DH233+DE233</f>
        <v>0</v>
      </c>
      <c r="DM233" s="12">
        <f>+DL233+DB233</f>
        <v>-55224000</v>
      </c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>
        <f t="shared" si="494"/>
        <v>0</v>
      </c>
      <c r="EH233" s="12">
        <f t="shared" si="495"/>
        <v>0</v>
      </c>
      <c r="EI233" s="12"/>
      <c r="EJ233" s="15">
        <f t="shared" si="522"/>
        <v>0</v>
      </c>
      <c r="EK233" s="11">
        <f t="shared" si="523"/>
        <v>0</v>
      </c>
      <c r="EL233" s="15">
        <f t="shared" si="524"/>
        <v>0</v>
      </c>
      <c r="EM233" s="16">
        <f t="shared" si="566"/>
        <v>0</v>
      </c>
      <c r="EN233" s="16">
        <f t="shared" si="567"/>
        <v>0</v>
      </c>
      <c r="EO233" s="16">
        <f t="shared" si="568"/>
        <v>0</v>
      </c>
      <c r="EP233" s="16">
        <f t="shared" si="556"/>
        <v>0</v>
      </c>
      <c r="EQ233" s="16">
        <f t="shared" si="557"/>
        <v>0</v>
      </c>
      <c r="ER233" s="16">
        <f t="shared" si="558"/>
        <v>0</v>
      </c>
      <c r="ES233" s="16">
        <f t="shared" si="559"/>
        <v>0</v>
      </c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5">
        <f t="shared" si="604"/>
        <v>0</v>
      </c>
      <c r="FP233" s="15">
        <f t="shared" si="605"/>
        <v>0</v>
      </c>
      <c r="FQ233" s="15">
        <f t="shared" si="606"/>
        <v>0</v>
      </c>
      <c r="FR233" s="17">
        <f t="shared" si="525"/>
        <v>0</v>
      </c>
      <c r="FS233" s="17">
        <f t="shared" si="526"/>
        <v>0</v>
      </c>
      <c r="FT233" s="17">
        <f t="shared" si="527"/>
        <v>0</v>
      </c>
      <c r="FU233" s="18">
        <f t="shared" si="528"/>
        <v>0</v>
      </c>
      <c r="FV233" s="18">
        <f t="shared" si="529"/>
        <v>0</v>
      </c>
      <c r="FW233" s="18">
        <f t="shared" si="530"/>
        <v>0</v>
      </c>
      <c r="FX233" s="18">
        <f t="shared" si="531"/>
        <v>0</v>
      </c>
      <c r="FY233" s="18">
        <f t="shared" si="532"/>
        <v>0</v>
      </c>
      <c r="FZ233" s="19"/>
      <c r="GA233" s="36" t="e">
        <v>#N/A</v>
      </c>
      <c r="GB233" s="36"/>
      <c r="GC233" s="37"/>
    </row>
    <row r="234" spans="1:185" hidden="1" x14ac:dyDescent="0.25">
      <c r="A234" s="8" t="s">
        <v>1320</v>
      </c>
      <c r="B234" s="8" t="s">
        <v>599</v>
      </c>
      <c r="C234" s="28" t="s">
        <v>600</v>
      </c>
      <c r="D234" s="28" t="s">
        <v>492</v>
      </c>
      <c r="E234" s="9" t="s">
        <v>102</v>
      </c>
      <c r="F234" s="28" t="s">
        <v>493</v>
      </c>
      <c r="G234" s="28" t="s">
        <v>485</v>
      </c>
      <c r="H234" s="11">
        <v>3.5000000000000003E-2</v>
      </c>
      <c r="I234" s="11"/>
      <c r="J234" s="11">
        <v>0.01</v>
      </c>
      <c r="K234" s="11">
        <v>0.01</v>
      </c>
      <c r="L234" s="11">
        <v>5.0000000000000001E-3</v>
      </c>
      <c r="M234" s="11">
        <v>5.0000000000000001E-3</v>
      </c>
      <c r="N234" s="11"/>
      <c r="O234" s="12">
        <f t="shared" si="533"/>
        <v>0</v>
      </c>
      <c r="P234" s="12">
        <f t="shared" si="597"/>
        <v>0</v>
      </c>
      <c r="Q234" s="12">
        <f t="shared" si="534"/>
        <v>0</v>
      </c>
      <c r="R234" s="12">
        <f t="shared" ref="R234:R297" si="607">IF(EL234&gt;=100%,CT234*(100%-H234)*K234,0)</f>
        <v>0</v>
      </c>
      <c r="S234" s="12">
        <f t="shared" si="535"/>
        <v>0</v>
      </c>
      <c r="T234" s="12">
        <f t="shared" si="561"/>
        <v>0</v>
      </c>
      <c r="U234" s="12">
        <f t="shared" si="536"/>
        <v>0</v>
      </c>
      <c r="V234" s="12">
        <f t="shared" si="562"/>
        <v>0</v>
      </c>
      <c r="W234" s="12">
        <f t="shared" si="554"/>
        <v>0</v>
      </c>
      <c r="X234" s="12">
        <f t="shared" si="537"/>
        <v>0</v>
      </c>
      <c r="Y234" s="12">
        <f t="shared" si="563"/>
        <v>0</v>
      </c>
      <c r="Z234" s="12">
        <f t="shared" si="564"/>
        <v>0</v>
      </c>
      <c r="AA234" s="12">
        <f t="shared" si="565"/>
        <v>0</v>
      </c>
      <c r="AB234" s="12">
        <f t="shared" ref="AB234:AB297" si="608">IF(CB234=0,0,IF(DB234&gt;=CB234,DB234*L234*(100%-H234),0))</f>
        <v>0</v>
      </c>
      <c r="AC234" s="12"/>
      <c r="AD234" s="12"/>
      <c r="AE234" s="12"/>
      <c r="AF234" s="12">
        <f t="shared" si="538"/>
        <v>0</v>
      </c>
      <c r="AG234" s="12">
        <f t="shared" si="539"/>
        <v>0</v>
      </c>
      <c r="AH234" s="12">
        <f t="shared" si="540"/>
        <v>0</v>
      </c>
      <c r="AI234" s="12"/>
      <c r="AJ234" s="12"/>
      <c r="AK234" s="12"/>
      <c r="AL234" s="12">
        <f t="shared" si="496"/>
        <v>0</v>
      </c>
      <c r="AM234" s="12">
        <f t="shared" si="497"/>
        <v>0</v>
      </c>
      <c r="AN234" s="12">
        <f t="shared" si="498"/>
        <v>0</v>
      </c>
      <c r="AO234" s="12"/>
      <c r="AP234" s="12"/>
      <c r="AQ234" s="12"/>
      <c r="AR234" s="12">
        <f t="shared" si="499"/>
        <v>0</v>
      </c>
      <c r="AS234" s="12">
        <f t="shared" si="500"/>
        <v>0</v>
      </c>
      <c r="AT234" s="12">
        <f t="shared" si="501"/>
        <v>0</v>
      </c>
      <c r="AU234" s="12">
        <f t="shared" si="502"/>
        <v>0</v>
      </c>
      <c r="AV234" s="12">
        <f t="shared" si="541"/>
        <v>0</v>
      </c>
      <c r="AW234" s="12"/>
      <c r="AX234" s="12">
        <f t="shared" si="503"/>
        <v>0</v>
      </c>
      <c r="AY234" s="12">
        <f t="shared" si="504"/>
        <v>0</v>
      </c>
      <c r="AZ234" s="12">
        <f t="shared" si="505"/>
        <v>0</v>
      </c>
      <c r="BA234" s="12"/>
      <c r="BB234" s="12">
        <f t="shared" si="506"/>
        <v>0</v>
      </c>
      <c r="BC234" s="12">
        <f t="shared" si="507"/>
        <v>0</v>
      </c>
      <c r="BD234" s="12">
        <f t="shared" si="508"/>
        <v>0</v>
      </c>
      <c r="BE234" s="12"/>
      <c r="BF234" s="12">
        <f t="shared" si="509"/>
        <v>0</v>
      </c>
      <c r="BG234" s="12">
        <f t="shared" si="542"/>
        <v>0</v>
      </c>
      <c r="BH234" s="12">
        <f t="shared" si="510"/>
        <v>0</v>
      </c>
      <c r="BI234" s="12">
        <f t="shared" si="511"/>
        <v>0</v>
      </c>
      <c r="BJ234" s="12"/>
      <c r="BK234" s="12">
        <f t="shared" si="512"/>
        <v>0</v>
      </c>
      <c r="BL234" s="12">
        <f t="shared" si="543"/>
        <v>0</v>
      </c>
      <c r="BM234" s="12">
        <f t="shared" si="513"/>
        <v>0</v>
      </c>
      <c r="BN234" s="12"/>
      <c r="BO234" s="12">
        <f t="shared" si="514"/>
        <v>0</v>
      </c>
      <c r="BP234" s="12">
        <f t="shared" si="515"/>
        <v>0</v>
      </c>
      <c r="BQ234" s="12">
        <f t="shared" si="516"/>
        <v>0</v>
      </c>
      <c r="BR234" s="12"/>
      <c r="BS234" s="12">
        <f t="shared" si="517"/>
        <v>0</v>
      </c>
      <c r="BT234" s="12">
        <f t="shared" si="518"/>
        <v>0</v>
      </c>
      <c r="BU234" s="12">
        <f t="shared" si="519"/>
        <v>0</v>
      </c>
      <c r="BV234" s="12">
        <f t="shared" si="520"/>
        <v>0</v>
      </c>
      <c r="BW234" s="12">
        <f t="shared" si="521"/>
        <v>0</v>
      </c>
      <c r="BX234" s="12"/>
      <c r="BY234" s="12">
        <v>70000000</v>
      </c>
      <c r="BZ234" s="12">
        <v>60000000</v>
      </c>
      <c r="CA234" s="12">
        <f>SUMIFS('[1]TIẾN ĐỘ %'!$M$6:$M$1034,'[1]TIẾN ĐỘ %'!$G$6:$G$1034,$A234,'[1]TIẾN ĐỘ %'!$F$6:$F$1034,$E234)</f>
        <v>70000000</v>
      </c>
      <c r="CB234" s="12">
        <f t="shared" si="544"/>
        <v>200000000</v>
      </c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>
        <f t="shared" si="492"/>
        <v>0</v>
      </c>
      <c r="CP234" s="12">
        <f t="shared" si="493"/>
        <v>0</v>
      </c>
      <c r="CQ234" s="12"/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f>SUMIFS('[1]DATA THÔ IN'!$P$4:$P$12031,'[1]DATA THÔ IN'!$H$4:$H$12031,$A234,'[1]DATA THÔ IN'!$AC$4:$AC$12031,$E234,'[1]DATA THÔ IN'!$AH$4:$AH$12031,"Tiến độ 1")</f>
        <v>13624000</v>
      </c>
      <c r="CZ234" s="12">
        <f>SUMIFS('[1]DATA THÔ IN'!$P$4:$P$12031,'[1]DATA THÔ IN'!$H$4:$H$12031,$A234,'[1]DATA THÔ IN'!$AC$4:$AC$12031,$E234,'[1]DATA THÔ IN'!$AH$4:$AH$12031,"Tiến độ 2")</f>
        <v>3948000</v>
      </c>
      <c r="DA234" s="12">
        <f>SUMIFS('[1]TIẾN ĐỘ %'!$N$6:$N$1034,'[1]TIẾN ĐỘ %'!$G$6:$G$1034,A234,'[1]TIẾN ĐỘ %'!$F$6:$F$1034,$E234)</f>
        <v>17572000</v>
      </c>
      <c r="DB234" s="12">
        <f t="shared" si="555"/>
        <v>17572000</v>
      </c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>
        <f t="shared" si="494"/>
        <v>0</v>
      </c>
      <c r="EH234" s="12">
        <f t="shared" si="495"/>
        <v>0</v>
      </c>
      <c r="EI234" s="12"/>
      <c r="EJ234" s="15">
        <f t="shared" si="522"/>
        <v>0</v>
      </c>
      <c r="EK234" s="15">
        <f t="shared" si="523"/>
        <v>0</v>
      </c>
      <c r="EL234" s="15">
        <f t="shared" si="524"/>
        <v>0</v>
      </c>
      <c r="EM234" s="16">
        <f t="shared" si="566"/>
        <v>0</v>
      </c>
      <c r="EN234" s="16">
        <f t="shared" si="567"/>
        <v>0</v>
      </c>
      <c r="EO234" s="16">
        <f t="shared" si="568"/>
        <v>0</v>
      </c>
      <c r="EP234" s="16">
        <f t="shared" si="556"/>
        <v>0.19462857142857143</v>
      </c>
      <c r="EQ234" s="16">
        <f t="shared" si="557"/>
        <v>5.6399999999999999E-2</v>
      </c>
      <c r="ER234" s="16">
        <f t="shared" si="558"/>
        <v>0.25102857142857143</v>
      </c>
      <c r="ES234" s="16">
        <f t="shared" si="559"/>
        <v>8.7859999999999994E-2</v>
      </c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5">
        <f t="shared" si="604"/>
        <v>0</v>
      </c>
      <c r="FP234" s="15">
        <f t="shared" si="605"/>
        <v>0</v>
      </c>
      <c r="FQ234" s="15">
        <f t="shared" si="606"/>
        <v>0</v>
      </c>
      <c r="FR234" s="17">
        <f t="shared" si="525"/>
        <v>0</v>
      </c>
      <c r="FS234" s="17">
        <f t="shared" si="526"/>
        <v>0</v>
      </c>
      <c r="FT234" s="17">
        <f t="shared" si="527"/>
        <v>0</v>
      </c>
      <c r="FU234" s="18">
        <f t="shared" si="528"/>
        <v>0</v>
      </c>
      <c r="FV234" s="18">
        <f t="shared" si="529"/>
        <v>0</v>
      </c>
      <c r="FW234" s="18">
        <f t="shared" si="530"/>
        <v>0</v>
      </c>
      <c r="FX234" s="18">
        <f t="shared" si="531"/>
        <v>0</v>
      </c>
      <c r="FY234" s="18">
        <f t="shared" si="532"/>
        <v>0</v>
      </c>
      <c r="FZ234" s="19"/>
      <c r="GA234" s="36" t="s">
        <v>492</v>
      </c>
      <c r="GB234" s="36"/>
      <c r="GC234" s="37"/>
    </row>
    <row r="235" spans="1:185" hidden="1" x14ac:dyDescent="0.25">
      <c r="A235" s="8" t="s">
        <v>1331</v>
      </c>
      <c r="B235" s="8" t="s">
        <v>1028</v>
      </c>
      <c r="C235" s="9" t="s">
        <v>1029</v>
      </c>
      <c r="D235" s="10" t="s">
        <v>1001</v>
      </c>
      <c r="E235" s="9" t="s">
        <v>102</v>
      </c>
      <c r="F235" s="9" t="s">
        <v>1002</v>
      </c>
      <c r="G235" s="9" t="s">
        <v>998</v>
      </c>
      <c r="H235" s="11">
        <v>3.5000000000000003E-2</v>
      </c>
      <c r="I235" s="11"/>
      <c r="J235" s="11">
        <v>0.01</v>
      </c>
      <c r="K235" s="11">
        <v>0.01</v>
      </c>
      <c r="L235" s="11">
        <v>5.0000000000000001E-3</v>
      </c>
      <c r="M235" s="11">
        <v>5.0000000000000001E-3</v>
      </c>
      <c r="N235" s="11"/>
      <c r="O235" s="12">
        <f t="shared" si="533"/>
        <v>0</v>
      </c>
      <c r="P235" s="12">
        <f t="shared" si="597"/>
        <v>466095</v>
      </c>
      <c r="Q235" s="12">
        <f t="shared" si="534"/>
        <v>723518.4</v>
      </c>
      <c r="R235" s="12">
        <f t="shared" si="607"/>
        <v>1189613.4000000001</v>
      </c>
      <c r="S235" s="12">
        <f t="shared" si="535"/>
        <v>0</v>
      </c>
      <c r="T235" s="12">
        <f t="shared" si="561"/>
        <v>732782</v>
      </c>
      <c r="U235" s="12">
        <f t="shared" si="536"/>
        <v>152393</v>
      </c>
      <c r="V235" s="12">
        <f t="shared" si="562"/>
        <v>885175</v>
      </c>
      <c r="W235" s="12">
        <f t="shared" si="554"/>
        <v>759360</v>
      </c>
      <c r="X235" s="12">
        <f t="shared" si="537"/>
        <v>0</v>
      </c>
      <c r="Y235" s="12">
        <f t="shared" si="563"/>
        <v>487518</v>
      </c>
      <c r="Z235" s="12">
        <f t="shared" si="564"/>
        <v>680788.2</v>
      </c>
      <c r="AA235" s="12">
        <f t="shared" si="565"/>
        <v>1168306.2</v>
      </c>
      <c r="AB235" s="12">
        <f t="shared" si="608"/>
        <v>1621547.4</v>
      </c>
      <c r="AC235" s="12"/>
      <c r="AD235" s="12"/>
      <c r="AE235" s="12"/>
      <c r="AF235" s="12">
        <f t="shared" si="538"/>
        <v>0</v>
      </c>
      <c r="AG235" s="12">
        <f t="shared" si="539"/>
        <v>0</v>
      </c>
      <c r="AH235" s="12">
        <f t="shared" si="540"/>
        <v>0</v>
      </c>
      <c r="AI235" s="12"/>
      <c r="AJ235" s="12"/>
      <c r="AK235" s="12"/>
      <c r="AL235" s="12">
        <f t="shared" si="496"/>
        <v>0</v>
      </c>
      <c r="AM235" s="12">
        <f t="shared" si="497"/>
        <v>0</v>
      </c>
      <c r="AN235" s="12">
        <f t="shared" si="498"/>
        <v>0</v>
      </c>
      <c r="AO235" s="12"/>
      <c r="AP235" s="12"/>
      <c r="AQ235" s="12"/>
      <c r="AR235" s="12">
        <f t="shared" si="499"/>
        <v>0</v>
      </c>
      <c r="AS235" s="12">
        <f t="shared" si="500"/>
        <v>0</v>
      </c>
      <c r="AT235" s="12">
        <f t="shared" si="501"/>
        <v>0</v>
      </c>
      <c r="AU235" s="12">
        <f t="shared" si="502"/>
        <v>0</v>
      </c>
      <c r="AV235" s="12">
        <f t="shared" si="541"/>
        <v>0</v>
      </c>
      <c r="AW235" s="12"/>
      <c r="AX235" s="12">
        <f t="shared" si="503"/>
        <v>0</v>
      </c>
      <c r="AY235" s="12">
        <f t="shared" si="504"/>
        <v>0</v>
      </c>
      <c r="AZ235" s="12">
        <f t="shared" si="505"/>
        <v>0</v>
      </c>
      <c r="BA235" s="12"/>
      <c r="BB235" s="12">
        <f t="shared" si="506"/>
        <v>0</v>
      </c>
      <c r="BC235" s="12">
        <f t="shared" si="507"/>
        <v>0</v>
      </c>
      <c r="BD235" s="12">
        <f t="shared" si="508"/>
        <v>0</v>
      </c>
      <c r="BE235" s="12"/>
      <c r="BF235" s="12">
        <f t="shared" si="509"/>
        <v>0</v>
      </c>
      <c r="BG235" s="12">
        <f t="shared" si="542"/>
        <v>0</v>
      </c>
      <c r="BH235" s="12">
        <f t="shared" si="510"/>
        <v>0</v>
      </c>
      <c r="BI235" s="12">
        <f t="shared" si="511"/>
        <v>0</v>
      </c>
      <c r="BJ235" s="12"/>
      <c r="BK235" s="12">
        <f t="shared" si="512"/>
        <v>0</v>
      </c>
      <c r="BL235" s="12">
        <f t="shared" si="543"/>
        <v>0</v>
      </c>
      <c r="BM235" s="12">
        <f t="shared" si="513"/>
        <v>0</v>
      </c>
      <c r="BN235" s="12"/>
      <c r="BO235" s="12">
        <f t="shared" si="514"/>
        <v>0</v>
      </c>
      <c r="BP235" s="12">
        <f t="shared" si="515"/>
        <v>0</v>
      </c>
      <c r="BQ235" s="12">
        <f t="shared" si="516"/>
        <v>0</v>
      </c>
      <c r="BR235" s="12"/>
      <c r="BS235" s="12">
        <f t="shared" si="517"/>
        <v>0</v>
      </c>
      <c r="BT235" s="12">
        <f t="shared" si="518"/>
        <v>0</v>
      </c>
      <c r="BU235" s="12">
        <f t="shared" si="519"/>
        <v>0</v>
      </c>
      <c r="BV235" s="12">
        <f t="shared" si="520"/>
        <v>0</v>
      </c>
      <c r="BW235" s="12">
        <f t="shared" si="521"/>
        <v>0</v>
      </c>
      <c r="BX235" s="12"/>
      <c r="BY235" s="12">
        <v>120000000</v>
      </c>
      <c r="BZ235" s="12">
        <v>90000000</v>
      </c>
      <c r="CA235" s="12">
        <f>SUMIFS('[1]TIẾN ĐỘ %'!$M$6:$M$1034,'[1]TIẾN ĐỘ %'!$G$6:$G$1034,$A235,'[1]TIẾN ĐỘ %'!$F$6:$F$1034,$E235)</f>
        <v>120000000</v>
      </c>
      <c r="CB235" s="12">
        <f t="shared" si="544"/>
        <v>330000000</v>
      </c>
      <c r="CC235" s="12"/>
      <c r="CD235" s="12"/>
      <c r="CE235" s="12"/>
      <c r="CF235" s="12">
        <f t="shared" ref="CF235:CF245" si="609">+SUM(CC235:CE235)</f>
        <v>0</v>
      </c>
      <c r="CG235" s="12">
        <f t="shared" ref="CG235:CG245" si="610">+CF235+CB235</f>
        <v>330000000</v>
      </c>
      <c r="CH235" s="12"/>
      <c r="CI235" s="12"/>
      <c r="CJ235" s="12"/>
      <c r="CK235" s="12">
        <f t="shared" ref="CK235:CK246" si="611">+SUM(CH235:CJ235)</f>
        <v>0</v>
      </c>
      <c r="CL235" s="12"/>
      <c r="CM235" s="12"/>
      <c r="CN235" s="12"/>
      <c r="CO235" s="12">
        <f t="shared" si="492"/>
        <v>0</v>
      </c>
      <c r="CP235" s="12">
        <f t="shared" si="493"/>
        <v>0</v>
      </c>
      <c r="CQ235" s="12"/>
      <c r="CR235" s="12">
        <v>48300000</v>
      </c>
      <c r="CS235" s="12">
        <v>74976000</v>
      </c>
      <c r="CT235" s="12">
        <v>123276000</v>
      </c>
      <c r="CU235" s="12">
        <v>75936000</v>
      </c>
      <c r="CV235" s="12">
        <v>15792000</v>
      </c>
      <c r="CW235" s="12">
        <v>75936000</v>
      </c>
      <c r="CX235" s="12">
        <v>91728000</v>
      </c>
      <c r="CY235" s="12">
        <f>SUMIFS('[1]DATA THÔ IN'!$P$4:$P$12031,'[1]DATA THÔ IN'!$H$4:$H$12031,$A235,'[1]DATA THÔ IN'!$AC$4:$AC$12031,$E235,'[1]DATA THÔ IN'!$AH$4:$AH$12031,"Tiến độ 1")</f>
        <v>50520000</v>
      </c>
      <c r="CZ235" s="12">
        <f>SUMIFS('[1]DATA THÔ IN'!$P$4:$P$12031,'[1]DATA THÔ IN'!$H$4:$H$12031,$A235,'[1]DATA THÔ IN'!$AC$4:$AC$12031,$E235,'[1]DATA THÔ IN'!$AH$4:$AH$12031,"Tiến độ 2")</f>
        <v>70548000</v>
      </c>
      <c r="DA235" s="12">
        <f>SUMIFS('[1]TIẾN ĐỘ %'!$N$6:$N$1034,'[1]TIẾN ĐỘ %'!$G$6:$G$1034,A235,'[1]TIẾN ĐỘ %'!$F$6:$F$1034,$E235)</f>
        <v>121068000</v>
      </c>
      <c r="DB235" s="12">
        <f t="shared" si="555"/>
        <v>336072000</v>
      </c>
      <c r="DC235" s="12"/>
      <c r="DD235" s="12"/>
      <c r="DE235" s="12"/>
      <c r="DF235" s="12"/>
      <c r="DG235" s="12"/>
      <c r="DH235" s="12"/>
      <c r="DI235" s="12"/>
      <c r="DJ235" s="12"/>
      <c r="DK235" s="12"/>
      <c r="DL235" s="12">
        <f t="shared" ref="DL235:DL245" si="612">+DK235+DH235+DE235</f>
        <v>0</v>
      </c>
      <c r="DM235" s="12">
        <f t="shared" ref="DM235:DM245" si="613">+DL235+DB235</f>
        <v>336072000</v>
      </c>
      <c r="DN235" s="12"/>
      <c r="DO235" s="12"/>
      <c r="DP235" s="13"/>
      <c r="DQ235" s="12"/>
      <c r="DR235" s="12"/>
      <c r="DS235" s="13"/>
      <c r="DT235" s="12"/>
      <c r="DU235" s="12"/>
      <c r="DV235" s="12"/>
      <c r="DW235" s="12">
        <f t="shared" ref="DW235:DW246" si="614">+DV235+DS235+DP235</f>
        <v>0</v>
      </c>
      <c r="DX235" s="12"/>
      <c r="DY235" s="12"/>
      <c r="DZ235" s="12"/>
      <c r="EA235" s="12"/>
      <c r="EB235" s="12"/>
      <c r="EC235" s="12"/>
      <c r="ED235" s="12"/>
      <c r="EE235" s="12"/>
      <c r="EF235" s="12"/>
      <c r="EG235" s="12">
        <f t="shared" si="494"/>
        <v>0</v>
      </c>
      <c r="EH235" s="12">
        <f t="shared" si="495"/>
        <v>0</v>
      </c>
      <c r="EI235" s="12"/>
      <c r="EJ235" s="15">
        <f t="shared" si="522"/>
        <v>0.40250000000000002</v>
      </c>
      <c r="EK235" s="15">
        <f t="shared" si="523"/>
        <v>0.62480000000000002</v>
      </c>
      <c r="EL235" s="15">
        <f t="shared" si="524"/>
        <v>1.0273000000000001</v>
      </c>
      <c r="EM235" s="16">
        <f t="shared" si="566"/>
        <v>0.84373333333333334</v>
      </c>
      <c r="EN235" s="16">
        <f t="shared" si="567"/>
        <v>0.17546666666666666</v>
      </c>
      <c r="EO235" s="16">
        <f t="shared" si="568"/>
        <v>1.0192000000000001</v>
      </c>
      <c r="EP235" s="16">
        <f t="shared" si="556"/>
        <v>0.42099999999999999</v>
      </c>
      <c r="EQ235" s="16">
        <f t="shared" si="557"/>
        <v>0.58789999999999998</v>
      </c>
      <c r="ER235" s="16">
        <f t="shared" si="558"/>
        <v>1.0088999999999999</v>
      </c>
      <c r="ES235" s="16">
        <f t="shared" si="559"/>
        <v>1.0184</v>
      </c>
      <c r="ET235" s="16"/>
      <c r="EU235" s="16"/>
      <c r="EV235" s="16"/>
      <c r="EW235" s="16"/>
      <c r="EX235" s="16"/>
      <c r="EY235" s="16"/>
      <c r="EZ235" s="21">
        <v>0</v>
      </c>
      <c r="FA235" s="21">
        <v>0</v>
      </c>
      <c r="FB235" s="21">
        <v>0</v>
      </c>
      <c r="FC235" s="21">
        <v>0</v>
      </c>
      <c r="FD235" s="21">
        <v>0</v>
      </c>
      <c r="FE235" s="16">
        <v>0</v>
      </c>
      <c r="FF235" s="16">
        <v>0</v>
      </c>
      <c r="FG235" s="16">
        <v>0</v>
      </c>
      <c r="FH235" s="16">
        <v>0</v>
      </c>
      <c r="FI235" s="16">
        <v>0</v>
      </c>
      <c r="FJ235" s="16">
        <v>0</v>
      </c>
      <c r="FK235" s="16">
        <v>0</v>
      </c>
      <c r="FL235" s="16">
        <v>0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7">
        <f t="shared" si="525"/>
        <v>0</v>
      </c>
      <c r="FS235" s="17">
        <f t="shared" si="526"/>
        <v>0</v>
      </c>
      <c r="FT235" s="17">
        <f t="shared" si="527"/>
        <v>0</v>
      </c>
      <c r="FU235" s="18">
        <f t="shared" si="528"/>
        <v>0</v>
      </c>
      <c r="FV235" s="18">
        <f t="shared" si="529"/>
        <v>0</v>
      </c>
      <c r="FW235" s="18">
        <f t="shared" si="530"/>
        <v>0</v>
      </c>
      <c r="FX235" s="18">
        <f t="shared" si="531"/>
        <v>0</v>
      </c>
      <c r="FY235" s="18">
        <f t="shared" si="532"/>
        <v>0</v>
      </c>
      <c r="FZ235" s="19"/>
      <c r="GA235" s="36" t="str">
        <f>D235</f>
        <v>Trần Nam Anh</v>
      </c>
      <c r="GB235" s="36"/>
      <c r="GC235" s="37"/>
    </row>
    <row r="236" spans="1:185" hidden="1" x14ac:dyDescent="0.25">
      <c r="A236" s="8" t="s">
        <v>1332</v>
      </c>
      <c r="B236" s="8" t="s">
        <v>1030</v>
      </c>
      <c r="C236" s="9" t="s">
        <v>1031</v>
      </c>
      <c r="D236" s="10" t="s">
        <v>1005</v>
      </c>
      <c r="E236" s="9" t="s">
        <v>102</v>
      </c>
      <c r="F236" s="9" t="s">
        <v>1006</v>
      </c>
      <c r="G236" s="9" t="s">
        <v>998</v>
      </c>
      <c r="H236" s="11">
        <v>3.5000000000000003E-2</v>
      </c>
      <c r="I236" s="11"/>
      <c r="J236" s="11">
        <v>0.01</v>
      </c>
      <c r="K236" s="11">
        <v>0.01</v>
      </c>
      <c r="L236" s="11">
        <v>5.0000000000000001E-3</v>
      </c>
      <c r="M236" s="11">
        <v>5.0000000000000001E-3</v>
      </c>
      <c r="N236" s="11"/>
      <c r="O236" s="12">
        <f t="shared" si="533"/>
        <v>0</v>
      </c>
      <c r="P236" s="12">
        <f t="shared" si="597"/>
        <v>0</v>
      </c>
      <c r="Q236" s="12">
        <f t="shared" si="534"/>
        <v>0</v>
      </c>
      <c r="R236" s="12">
        <f t="shared" si="607"/>
        <v>0</v>
      </c>
      <c r="S236" s="12">
        <f t="shared" si="535"/>
        <v>0</v>
      </c>
      <c r="T236" s="12">
        <f>ROUND(IF(EM236&gt;=40%,(CU236-CU589)*J236*(100%-H236),0),0)</f>
        <v>4238280</v>
      </c>
      <c r="U236" s="12">
        <f t="shared" si="536"/>
        <v>0</v>
      </c>
      <c r="V236" s="12">
        <f>ROUND(IF(EO236&gt;=100%,(CX236-CX589)*(100%-H236)*K236,0),0)</f>
        <v>4238280</v>
      </c>
      <c r="W236" s="12">
        <f>ROUND((CW236-CW589)*1%,0)</f>
        <v>4392000</v>
      </c>
      <c r="X236" s="12">
        <f t="shared" si="537"/>
        <v>0</v>
      </c>
      <c r="Y236" s="12">
        <f>IF(EP236&gt;=40%,(CY236-CY589)*J236*(100%-H236),0)</f>
        <v>2813824.1999999997</v>
      </c>
      <c r="Z236" s="12">
        <f>IF(OR(EQ236&gt;=60%,(EP236+EQ236)&gt;=100%),(CZ236-CZ589)*J236*(100%-H236),0)</f>
        <v>4018260</v>
      </c>
      <c r="AA236" s="12">
        <f>IF(ER236&gt;=100%,(DA236-DA589)*K236*(100%-H236),0)</f>
        <v>6832084.2000000002</v>
      </c>
      <c r="AB236" s="12">
        <f t="shared" si="608"/>
        <v>0</v>
      </c>
      <c r="AC236" s="12"/>
      <c r="AD236" s="12"/>
      <c r="AE236" s="12"/>
      <c r="AF236" s="12" t="e">
        <f t="shared" si="538"/>
        <v>#DIV/0!</v>
      </c>
      <c r="AG236" s="12" t="e">
        <f t="shared" si="539"/>
        <v>#DIV/0!</v>
      </c>
      <c r="AH236" s="12">
        <f t="shared" si="540"/>
        <v>0</v>
      </c>
      <c r="AI236" s="12"/>
      <c r="AJ236" s="12"/>
      <c r="AK236" s="12"/>
      <c r="AL236" s="12" t="e">
        <f t="shared" si="496"/>
        <v>#DIV/0!</v>
      </c>
      <c r="AM236" s="12" t="e">
        <f t="shared" si="497"/>
        <v>#DIV/0!</v>
      </c>
      <c r="AN236" s="12">
        <f t="shared" si="498"/>
        <v>0</v>
      </c>
      <c r="AO236" s="12"/>
      <c r="AP236" s="12"/>
      <c r="AQ236" s="12"/>
      <c r="AR236" s="12" t="e">
        <f t="shared" si="499"/>
        <v>#DIV/0!</v>
      </c>
      <c r="AS236" s="12" t="e">
        <f t="shared" si="500"/>
        <v>#DIV/0!</v>
      </c>
      <c r="AT236" s="12" t="e">
        <f t="shared" si="501"/>
        <v>#DIV/0!</v>
      </c>
      <c r="AU236" s="12" t="e">
        <f t="shared" si="502"/>
        <v>#DIV/0!</v>
      </c>
      <c r="AV236" s="12">
        <f t="shared" si="541"/>
        <v>0</v>
      </c>
      <c r="AW236" s="12"/>
      <c r="AX236" s="12" t="e">
        <f t="shared" si="503"/>
        <v>#DIV/0!</v>
      </c>
      <c r="AY236" s="12" t="e">
        <f t="shared" si="504"/>
        <v>#DIV/0!</v>
      </c>
      <c r="AZ236" s="12" t="e">
        <f t="shared" si="505"/>
        <v>#DIV/0!</v>
      </c>
      <c r="BA236" s="12"/>
      <c r="BB236" s="12" t="e">
        <f t="shared" si="506"/>
        <v>#DIV/0!</v>
      </c>
      <c r="BC236" s="12" t="e">
        <f t="shared" si="507"/>
        <v>#DIV/0!</v>
      </c>
      <c r="BD236" s="12" t="e">
        <f t="shared" si="508"/>
        <v>#DIV/0!</v>
      </c>
      <c r="BE236" s="12"/>
      <c r="BF236" s="12" t="e">
        <f t="shared" si="509"/>
        <v>#DIV/0!</v>
      </c>
      <c r="BG236" s="12" t="e">
        <f t="shared" si="542"/>
        <v>#DIV/0!</v>
      </c>
      <c r="BH236" s="12" t="e">
        <f t="shared" si="510"/>
        <v>#DIV/0!</v>
      </c>
      <c r="BI236" s="12" t="e">
        <f t="shared" si="511"/>
        <v>#DIV/0!</v>
      </c>
      <c r="BJ236" s="12"/>
      <c r="BK236" s="12" t="e">
        <f t="shared" si="512"/>
        <v>#DIV/0!</v>
      </c>
      <c r="BL236" s="12" t="e">
        <f t="shared" si="543"/>
        <v>#DIV/0!</v>
      </c>
      <c r="BM236" s="12" t="e">
        <f t="shared" si="513"/>
        <v>#DIV/0!</v>
      </c>
      <c r="BN236" s="12"/>
      <c r="BO236" s="12">
        <f t="shared" si="514"/>
        <v>0</v>
      </c>
      <c r="BP236" s="12">
        <f t="shared" si="515"/>
        <v>0</v>
      </c>
      <c r="BQ236" s="12">
        <f t="shared" si="516"/>
        <v>0</v>
      </c>
      <c r="BR236" s="12"/>
      <c r="BS236" s="12">
        <f t="shared" si="517"/>
        <v>0</v>
      </c>
      <c r="BT236" s="12">
        <f t="shared" si="518"/>
        <v>0</v>
      </c>
      <c r="BU236" s="12">
        <f t="shared" si="519"/>
        <v>0</v>
      </c>
      <c r="BV236" s="12">
        <f t="shared" si="520"/>
        <v>0</v>
      </c>
      <c r="BW236" s="12">
        <f t="shared" si="521"/>
        <v>0</v>
      </c>
      <c r="BX236" s="12"/>
      <c r="BY236" s="12">
        <v>750000000</v>
      </c>
      <c r="BZ236" s="12">
        <v>512000000</v>
      </c>
      <c r="CA236" s="12">
        <f>SUMIFS('[1]TIẾN ĐỘ %'!$M$6:$M$1034,'[1]TIẾN ĐỘ %'!$G$6:$G$1034,$A236,'[1]TIẾN ĐỘ %'!$F$6:$F$1034,$E236)</f>
        <v>750000000</v>
      </c>
      <c r="CB236" s="12">
        <f t="shared" si="544"/>
        <v>2012000000</v>
      </c>
      <c r="CC236" s="12"/>
      <c r="CD236" s="12"/>
      <c r="CE236" s="12"/>
      <c r="CF236" s="12">
        <f t="shared" si="609"/>
        <v>0</v>
      </c>
      <c r="CG236" s="12">
        <f t="shared" si="610"/>
        <v>2012000000</v>
      </c>
      <c r="CH236" s="12"/>
      <c r="CI236" s="12"/>
      <c r="CJ236" s="12"/>
      <c r="CK236" s="12">
        <f t="shared" si="611"/>
        <v>0</v>
      </c>
      <c r="CL236" s="12"/>
      <c r="CM236" s="12"/>
      <c r="CN236" s="12"/>
      <c r="CO236" s="12">
        <f t="shared" si="492"/>
        <v>0</v>
      </c>
      <c r="CP236" s="12">
        <f t="shared" si="493"/>
        <v>0</v>
      </c>
      <c r="CQ236" s="12"/>
      <c r="CR236" s="12">
        <v>263208000</v>
      </c>
      <c r="CS236" s="12">
        <v>0</v>
      </c>
      <c r="CT236" s="12">
        <v>678114000</v>
      </c>
      <c r="CU236" s="12">
        <v>513816000</v>
      </c>
      <c r="CV236" s="12">
        <v>0</v>
      </c>
      <c r="CW236" s="12">
        <v>513816000</v>
      </c>
      <c r="CX236" s="12">
        <v>513816000</v>
      </c>
      <c r="CY236" s="12">
        <f>SUMIFS('[1]DATA THÔ IN'!$P$4:$P$12031,'[1]DATA THÔ IN'!$H$4:$H$12031,$A236,'[1]DATA THÔ IN'!$AC$4:$AC$12031,$E236,'[1]DATA THÔ IN'!$AH$4:$AH$12031,"Tiến độ 1")+CY589</f>
        <v>302016000</v>
      </c>
      <c r="CZ236" s="12">
        <f>SUMIFS('[1]DATA THÔ IN'!$P$4:$P$12031,'[1]DATA THÔ IN'!$H$4:$H$12031,$A236,'[1]DATA THÔ IN'!$AC$4:$AC$12031,$E236,'[1]DATA THÔ IN'!$AH$4:$AH$12031,"Tiến độ 2")+CZ589</f>
        <v>448800000</v>
      </c>
      <c r="DA236" s="12">
        <f>SUMIFS('[1]TIẾN ĐỘ %'!$N$6:$N$1034,'[1]TIẾN ĐỘ %'!$G$6:$G$1034,A236,'[1]TIẾN ĐỘ %'!$F$6:$F$1034,$E236)+DA589</f>
        <v>750816000</v>
      </c>
      <c r="DB236" s="12">
        <f t="shared" si="555"/>
        <v>1942746000</v>
      </c>
      <c r="DC236" s="12"/>
      <c r="DD236" s="12"/>
      <c r="DE236" s="12"/>
      <c r="DF236" s="12"/>
      <c r="DG236" s="12"/>
      <c r="DH236" s="12"/>
      <c r="DI236" s="12"/>
      <c r="DJ236" s="12"/>
      <c r="DK236" s="12"/>
      <c r="DL236" s="12">
        <f t="shared" si="612"/>
        <v>0</v>
      </c>
      <c r="DM236" s="12">
        <f t="shared" si="613"/>
        <v>1942746000</v>
      </c>
      <c r="DN236" s="12"/>
      <c r="DO236" s="12"/>
      <c r="DP236" s="13"/>
      <c r="DQ236" s="12"/>
      <c r="DR236" s="12"/>
      <c r="DS236" s="13"/>
      <c r="DT236" s="12"/>
      <c r="DU236" s="12"/>
      <c r="DV236" s="12"/>
      <c r="DW236" s="12">
        <f t="shared" si="614"/>
        <v>0</v>
      </c>
      <c r="DX236" s="12"/>
      <c r="DY236" s="12"/>
      <c r="DZ236" s="12"/>
      <c r="EA236" s="12"/>
      <c r="EB236" s="12"/>
      <c r="EC236" s="12"/>
      <c r="ED236" s="12"/>
      <c r="EE236" s="12"/>
      <c r="EF236" s="12"/>
      <c r="EG236" s="12">
        <f t="shared" si="494"/>
        <v>0</v>
      </c>
      <c r="EH236" s="12">
        <f t="shared" si="495"/>
        <v>0</v>
      </c>
      <c r="EI236" s="12"/>
      <c r="EJ236" s="15">
        <f t="shared" si="522"/>
        <v>0.35094399999999998</v>
      </c>
      <c r="EK236" s="15">
        <f t="shared" si="523"/>
        <v>0</v>
      </c>
      <c r="EL236" s="15">
        <f t="shared" si="524"/>
        <v>0.90415199999999996</v>
      </c>
      <c r="EM236" s="16">
        <f t="shared" si="566"/>
        <v>1.0035468750000001</v>
      </c>
      <c r="EN236" s="16">
        <f t="shared" si="567"/>
        <v>0</v>
      </c>
      <c r="EO236" s="16">
        <f t="shared" si="568"/>
        <v>1.0035468750000001</v>
      </c>
      <c r="EP236" s="16">
        <f t="shared" si="556"/>
        <v>0.40268799999999999</v>
      </c>
      <c r="EQ236" s="16">
        <f t="shared" si="557"/>
        <v>0.59840000000000004</v>
      </c>
      <c r="ER236" s="16">
        <f t="shared" si="558"/>
        <v>1.001088</v>
      </c>
      <c r="ES236" s="16">
        <f t="shared" si="559"/>
        <v>0.96557952286282311</v>
      </c>
      <c r="ET236" s="16" t="e">
        <f>DC236/CC236</f>
        <v>#DIV/0!</v>
      </c>
      <c r="EU236" s="16" t="e">
        <f>DD236/CC236</f>
        <v>#DIV/0!</v>
      </c>
      <c r="EV236" s="16" t="e">
        <f t="shared" ref="EV236:EW238" si="615">DE236/CC236</f>
        <v>#DIV/0!</v>
      </c>
      <c r="EW236" s="16" t="e">
        <f t="shared" si="615"/>
        <v>#DIV/0!</v>
      </c>
      <c r="EX236" s="16" t="e">
        <f>DG236/CD236</f>
        <v>#DIV/0!</v>
      </c>
      <c r="EY236" s="16" t="e">
        <f>DH236/CD236</f>
        <v>#DIV/0!</v>
      </c>
      <c r="EZ236" s="16" t="e">
        <f>+DI236/CE236</f>
        <v>#DIV/0!</v>
      </c>
      <c r="FA236" s="16" t="e">
        <f>+DJ236/CE236</f>
        <v>#DIV/0!</v>
      </c>
      <c r="FB236" s="16" t="e">
        <f t="shared" ref="FB236:FE238" si="616">+DK236/CE236</f>
        <v>#DIV/0!</v>
      </c>
      <c r="FC236" s="16" t="e">
        <f t="shared" si="616"/>
        <v>#DIV/0!</v>
      </c>
      <c r="FD236" s="16">
        <f t="shared" si="616"/>
        <v>0.96557952286282311</v>
      </c>
      <c r="FE236" s="16" t="e">
        <f t="shared" si="616"/>
        <v>#DIV/0!</v>
      </c>
      <c r="FF236" s="16" t="e">
        <f>+DO236/CH236</f>
        <v>#DIV/0!</v>
      </c>
      <c r="FG236" s="16" t="e">
        <f t="shared" ref="FG236:FH238" si="617">+DP236/CH236</f>
        <v>#DIV/0!</v>
      </c>
      <c r="FH236" s="16" t="e">
        <f t="shared" si="617"/>
        <v>#DIV/0!</v>
      </c>
      <c r="FI236" s="16" t="e">
        <f>+DR236/CI236</f>
        <v>#DIV/0!</v>
      </c>
      <c r="FJ236" s="16" t="e">
        <f t="shared" ref="FJ236:FK238" si="618">+DS236/CI236</f>
        <v>#DIV/0!</v>
      </c>
      <c r="FK236" s="16" t="e">
        <f t="shared" si="618"/>
        <v>#DIV/0!</v>
      </c>
      <c r="FL236" s="16" t="e">
        <f>+DU236/CJ236</f>
        <v>#DIV/0!</v>
      </c>
      <c r="FM236" s="16" t="e">
        <f t="shared" ref="FM236:FO238" si="619">+DV236/CJ236</f>
        <v>#DIV/0!</v>
      </c>
      <c r="FN236" s="16" t="e">
        <f t="shared" si="619"/>
        <v>#DIV/0!</v>
      </c>
      <c r="FO236" s="16" t="e">
        <f t="shared" si="619"/>
        <v>#DIV/0!</v>
      </c>
      <c r="FP236" s="16" t="e">
        <f>+DY236/CL236</f>
        <v>#DIV/0!</v>
      </c>
      <c r="FQ236" s="16" t="e">
        <f>+DZ236/CL236</f>
        <v>#DIV/0!</v>
      </c>
      <c r="FR236" s="17">
        <f t="shared" si="525"/>
        <v>0</v>
      </c>
      <c r="FS236" s="17">
        <f t="shared" si="526"/>
        <v>0</v>
      </c>
      <c r="FT236" s="17">
        <f t="shared" si="527"/>
        <v>0</v>
      </c>
      <c r="FU236" s="18">
        <f t="shared" si="528"/>
        <v>0</v>
      </c>
      <c r="FV236" s="18">
        <f t="shared" si="529"/>
        <v>0</v>
      </c>
      <c r="FW236" s="18">
        <f t="shared" si="530"/>
        <v>0</v>
      </c>
      <c r="FX236" s="18">
        <f t="shared" si="531"/>
        <v>0</v>
      </c>
      <c r="FY236" s="18">
        <f t="shared" si="532"/>
        <v>0</v>
      </c>
      <c r="FZ236" s="19"/>
      <c r="GA236" s="36" t="s">
        <v>1005</v>
      </c>
      <c r="GB236" s="36"/>
      <c r="GC236" s="37"/>
    </row>
    <row r="237" spans="1:185" hidden="1" x14ac:dyDescent="0.25">
      <c r="A237" s="8" t="s">
        <v>1333</v>
      </c>
      <c r="B237" s="8" t="s">
        <v>1032</v>
      </c>
      <c r="C237" s="9" t="s">
        <v>1033</v>
      </c>
      <c r="D237" s="10" t="s">
        <v>996</v>
      </c>
      <c r="E237" s="9" t="s">
        <v>102</v>
      </c>
      <c r="F237" s="9" t="s">
        <v>1009</v>
      </c>
      <c r="G237" s="9" t="s">
        <v>998</v>
      </c>
      <c r="H237" s="11">
        <v>3.5000000000000003E-2</v>
      </c>
      <c r="I237" s="11"/>
      <c r="J237" s="11">
        <v>0.01</v>
      </c>
      <c r="K237" s="11">
        <v>0.01</v>
      </c>
      <c r="L237" s="11">
        <v>5.0000000000000001E-3</v>
      </c>
      <c r="M237" s="11">
        <v>5.0000000000000001E-3</v>
      </c>
      <c r="N237" s="11"/>
      <c r="O237" s="12">
        <f t="shared" si="533"/>
        <v>0</v>
      </c>
      <c r="P237" s="12">
        <f t="shared" si="597"/>
        <v>0</v>
      </c>
      <c r="Q237" s="12">
        <f t="shared" si="534"/>
        <v>0</v>
      </c>
      <c r="R237" s="12">
        <f t="shared" si="607"/>
        <v>0</v>
      </c>
      <c r="S237" s="12">
        <f t="shared" si="535"/>
        <v>0</v>
      </c>
      <c r="T237" s="12">
        <f t="shared" ref="T237:T268" si="620">ROUND(IF(EM237&gt;=40%,CU237*J237*(100%-H237),0),0)</f>
        <v>0</v>
      </c>
      <c r="U237" s="12">
        <f t="shared" si="536"/>
        <v>783445</v>
      </c>
      <c r="V237" s="12">
        <f t="shared" ref="V237:V268" si="621">ROUND(IF(EO237&gt;=100%,CX237*(100%-H237)*K237,0),0)</f>
        <v>783445</v>
      </c>
      <c r="W237" s="12">
        <f t="shared" si="554"/>
        <v>0</v>
      </c>
      <c r="X237" s="12">
        <f t="shared" si="537"/>
        <v>0</v>
      </c>
      <c r="Y237" s="12">
        <f t="shared" ref="Y237:Y268" si="622">IF(EP237&gt;=40%,CY237*J237*(100%-H237),0)</f>
        <v>0</v>
      </c>
      <c r="Z237" s="12">
        <f t="shared" ref="Z237:Z268" si="623">IF(OR(EQ237&gt;=60%,(EP237+EQ237)&gt;=100%),CZ237*J237*(100%-H237),0)</f>
        <v>0</v>
      </c>
      <c r="AA237" s="12">
        <f t="shared" ref="AA237:AA268" si="624">IF(ER237&gt;=100%,DA237*K237*(100%-H237),0)</f>
        <v>0</v>
      </c>
      <c r="AB237" s="12">
        <f t="shared" si="608"/>
        <v>0</v>
      </c>
      <c r="AC237" s="12"/>
      <c r="AD237" s="12"/>
      <c r="AE237" s="12"/>
      <c r="AF237" s="12" t="e">
        <f t="shared" si="538"/>
        <v>#DIV/0!</v>
      </c>
      <c r="AG237" s="12" t="e">
        <f t="shared" si="539"/>
        <v>#DIV/0!</v>
      </c>
      <c r="AH237" s="12">
        <f t="shared" si="540"/>
        <v>0</v>
      </c>
      <c r="AI237" s="12"/>
      <c r="AJ237" s="12"/>
      <c r="AK237" s="12"/>
      <c r="AL237" s="12" t="e">
        <f t="shared" si="496"/>
        <v>#DIV/0!</v>
      </c>
      <c r="AM237" s="12" t="e">
        <f t="shared" si="497"/>
        <v>#DIV/0!</v>
      </c>
      <c r="AN237" s="12">
        <f t="shared" si="498"/>
        <v>0</v>
      </c>
      <c r="AO237" s="12"/>
      <c r="AP237" s="12"/>
      <c r="AQ237" s="12"/>
      <c r="AR237" s="12" t="e">
        <f t="shared" si="499"/>
        <v>#DIV/0!</v>
      </c>
      <c r="AS237" s="12" t="e">
        <f t="shared" si="500"/>
        <v>#DIV/0!</v>
      </c>
      <c r="AT237" s="12" t="e">
        <f t="shared" si="501"/>
        <v>#DIV/0!</v>
      </c>
      <c r="AU237" s="12" t="e">
        <f t="shared" si="502"/>
        <v>#DIV/0!</v>
      </c>
      <c r="AV237" s="12">
        <f t="shared" si="541"/>
        <v>0</v>
      </c>
      <c r="AW237" s="12"/>
      <c r="AX237" s="12" t="e">
        <f t="shared" si="503"/>
        <v>#DIV/0!</v>
      </c>
      <c r="AY237" s="12" t="e">
        <f t="shared" si="504"/>
        <v>#DIV/0!</v>
      </c>
      <c r="AZ237" s="12" t="e">
        <f t="shared" si="505"/>
        <v>#DIV/0!</v>
      </c>
      <c r="BA237" s="12"/>
      <c r="BB237" s="12" t="e">
        <f t="shared" si="506"/>
        <v>#DIV/0!</v>
      </c>
      <c r="BC237" s="12" t="e">
        <f t="shared" si="507"/>
        <v>#DIV/0!</v>
      </c>
      <c r="BD237" s="12" t="e">
        <f t="shared" si="508"/>
        <v>#DIV/0!</v>
      </c>
      <c r="BE237" s="12"/>
      <c r="BF237" s="12" t="e">
        <f t="shared" si="509"/>
        <v>#DIV/0!</v>
      </c>
      <c r="BG237" s="12" t="e">
        <f t="shared" si="542"/>
        <v>#DIV/0!</v>
      </c>
      <c r="BH237" s="12" t="e">
        <f t="shared" si="510"/>
        <v>#DIV/0!</v>
      </c>
      <c r="BI237" s="12" t="e">
        <f t="shared" si="511"/>
        <v>#DIV/0!</v>
      </c>
      <c r="BJ237" s="12"/>
      <c r="BK237" s="12" t="e">
        <f t="shared" si="512"/>
        <v>#DIV/0!</v>
      </c>
      <c r="BL237" s="12" t="e">
        <f t="shared" si="543"/>
        <v>#DIV/0!</v>
      </c>
      <c r="BM237" s="12" t="e">
        <f t="shared" si="513"/>
        <v>#DIV/0!</v>
      </c>
      <c r="BN237" s="12"/>
      <c r="BO237" s="12">
        <f t="shared" si="514"/>
        <v>0</v>
      </c>
      <c r="BP237" s="12">
        <f t="shared" si="515"/>
        <v>0</v>
      </c>
      <c r="BQ237" s="12">
        <f t="shared" si="516"/>
        <v>0</v>
      </c>
      <c r="BR237" s="12"/>
      <c r="BS237" s="12">
        <f t="shared" si="517"/>
        <v>0</v>
      </c>
      <c r="BT237" s="12">
        <f t="shared" si="518"/>
        <v>0</v>
      </c>
      <c r="BU237" s="12">
        <f t="shared" si="519"/>
        <v>0</v>
      </c>
      <c r="BV237" s="12">
        <f t="shared" si="520"/>
        <v>0</v>
      </c>
      <c r="BW237" s="12">
        <f t="shared" si="521"/>
        <v>0</v>
      </c>
      <c r="BX237" s="12"/>
      <c r="BY237" s="12">
        <v>100000000</v>
      </c>
      <c r="BZ237" s="12">
        <v>60000000</v>
      </c>
      <c r="CA237" s="12">
        <f>SUMIFS('[1]TIẾN ĐỘ %'!$M$6:$M$1034,'[1]TIẾN ĐỘ %'!$G$6:$G$1034,$A237,'[1]TIẾN ĐỘ %'!$F$6:$F$1034,$E237)</f>
        <v>120000000</v>
      </c>
      <c r="CB237" s="12">
        <f t="shared" si="544"/>
        <v>280000000</v>
      </c>
      <c r="CC237" s="12"/>
      <c r="CD237" s="12"/>
      <c r="CE237" s="12"/>
      <c r="CF237" s="12">
        <f t="shared" si="609"/>
        <v>0</v>
      </c>
      <c r="CG237" s="12">
        <f t="shared" si="610"/>
        <v>280000000</v>
      </c>
      <c r="CH237" s="12"/>
      <c r="CI237" s="12"/>
      <c r="CJ237" s="12"/>
      <c r="CK237" s="12">
        <f t="shared" si="611"/>
        <v>0</v>
      </c>
      <c r="CL237" s="12"/>
      <c r="CM237" s="12"/>
      <c r="CN237" s="12"/>
      <c r="CO237" s="12">
        <f t="shared" si="492"/>
        <v>0</v>
      </c>
      <c r="CP237" s="12">
        <f t="shared" si="493"/>
        <v>0</v>
      </c>
      <c r="CQ237" s="12"/>
      <c r="CR237" s="12">
        <v>0</v>
      </c>
      <c r="CS237" s="12">
        <v>25296000</v>
      </c>
      <c r="CT237" s="12">
        <v>37140000</v>
      </c>
      <c r="CU237" s="12">
        <v>0</v>
      </c>
      <c r="CV237" s="12">
        <v>81186000</v>
      </c>
      <c r="CW237" s="12">
        <v>0</v>
      </c>
      <c r="CX237" s="12">
        <v>81186000</v>
      </c>
      <c r="CY237" s="12">
        <f>SUMIFS('[1]DATA THÔ IN'!$P$4:$P$12031,'[1]DATA THÔ IN'!$H$4:$H$12031,$A237,'[1]DATA THÔ IN'!$AC$4:$AC$12031,$E237,'[1]DATA THÔ IN'!$AH$4:$AH$12031,"Tiến độ 1")</f>
        <v>0</v>
      </c>
      <c r="CZ237" s="12">
        <f>SUMIFS('[1]DATA THÔ IN'!$P$4:$P$12031,'[1]DATA THÔ IN'!$H$4:$H$12031,$A237,'[1]DATA THÔ IN'!$AC$4:$AC$12031,$E237,'[1]DATA THÔ IN'!$AH$4:$AH$12031,"Tiến độ 2")</f>
        <v>0</v>
      </c>
      <c r="DA237" s="12">
        <f>SUMIFS('[1]TIẾN ĐỘ %'!$N$6:$N$1034,'[1]TIẾN ĐỘ %'!$G$6:$G$1034,A237,'[1]TIẾN ĐỘ %'!$F$6:$F$1034,$E237)</f>
        <v>0</v>
      </c>
      <c r="DB237" s="12">
        <f t="shared" si="555"/>
        <v>118326000</v>
      </c>
      <c r="DC237" s="12"/>
      <c r="DD237" s="12"/>
      <c r="DE237" s="12"/>
      <c r="DF237" s="12"/>
      <c r="DG237" s="12"/>
      <c r="DH237" s="12"/>
      <c r="DI237" s="12"/>
      <c r="DJ237" s="12"/>
      <c r="DK237" s="12"/>
      <c r="DL237" s="12">
        <f t="shared" si="612"/>
        <v>0</v>
      </c>
      <c r="DM237" s="12">
        <f t="shared" si="613"/>
        <v>118326000</v>
      </c>
      <c r="DN237" s="12"/>
      <c r="DO237" s="12"/>
      <c r="DP237" s="13"/>
      <c r="DQ237" s="12"/>
      <c r="DR237" s="12"/>
      <c r="DS237" s="13"/>
      <c r="DT237" s="12"/>
      <c r="DU237" s="12"/>
      <c r="DV237" s="12"/>
      <c r="DW237" s="12">
        <f t="shared" si="614"/>
        <v>0</v>
      </c>
      <c r="DX237" s="12"/>
      <c r="DY237" s="12"/>
      <c r="DZ237" s="12"/>
      <c r="EA237" s="12"/>
      <c r="EB237" s="12"/>
      <c r="EC237" s="12"/>
      <c r="ED237" s="12"/>
      <c r="EE237" s="12"/>
      <c r="EF237" s="12"/>
      <c r="EG237" s="12">
        <f t="shared" si="494"/>
        <v>0</v>
      </c>
      <c r="EH237" s="12">
        <f t="shared" si="495"/>
        <v>0</v>
      </c>
      <c r="EI237" s="12"/>
      <c r="EJ237" s="15">
        <f t="shared" si="522"/>
        <v>0</v>
      </c>
      <c r="EK237" s="15">
        <f t="shared" si="523"/>
        <v>0.25296000000000002</v>
      </c>
      <c r="EL237" s="15">
        <f t="shared" si="524"/>
        <v>0.37140000000000001</v>
      </c>
      <c r="EM237" s="16">
        <f t="shared" si="566"/>
        <v>0</v>
      </c>
      <c r="EN237" s="16">
        <f t="shared" si="567"/>
        <v>1.3531</v>
      </c>
      <c r="EO237" s="16">
        <f t="shared" si="568"/>
        <v>1.3531</v>
      </c>
      <c r="EP237" s="16">
        <f t="shared" si="556"/>
        <v>0</v>
      </c>
      <c r="EQ237" s="16">
        <f t="shared" si="557"/>
        <v>0</v>
      </c>
      <c r="ER237" s="16">
        <f t="shared" si="558"/>
        <v>0</v>
      </c>
      <c r="ES237" s="16">
        <f t="shared" si="559"/>
        <v>0.42259285714285716</v>
      </c>
      <c r="ET237" s="16" t="e">
        <f>DC237/CC237</f>
        <v>#DIV/0!</v>
      </c>
      <c r="EU237" s="16" t="e">
        <f>DD237/CC237</f>
        <v>#DIV/0!</v>
      </c>
      <c r="EV237" s="16" t="e">
        <f t="shared" si="615"/>
        <v>#DIV/0!</v>
      </c>
      <c r="EW237" s="16" t="e">
        <f t="shared" si="615"/>
        <v>#DIV/0!</v>
      </c>
      <c r="EX237" s="16" t="e">
        <f>DG237/CD237</f>
        <v>#DIV/0!</v>
      </c>
      <c r="EY237" s="16" t="e">
        <f>DH237/CD237</f>
        <v>#DIV/0!</v>
      </c>
      <c r="EZ237" s="16" t="e">
        <f>+DI237/CE237</f>
        <v>#DIV/0!</v>
      </c>
      <c r="FA237" s="21" t="e">
        <f>+DJ237/CE237</f>
        <v>#DIV/0!</v>
      </c>
      <c r="FB237" s="16" t="e">
        <f t="shared" si="616"/>
        <v>#DIV/0!</v>
      </c>
      <c r="FC237" s="16" t="e">
        <f t="shared" si="616"/>
        <v>#DIV/0!</v>
      </c>
      <c r="FD237" s="16">
        <f t="shared" si="616"/>
        <v>0.42259285714285716</v>
      </c>
      <c r="FE237" s="16" t="e">
        <f t="shared" si="616"/>
        <v>#DIV/0!</v>
      </c>
      <c r="FF237" s="16" t="e">
        <f>+DO237/CH237</f>
        <v>#DIV/0!</v>
      </c>
      <c r="FG237" s="16" t="e">
        <f t="shared" si="617"/>
        <v>#DIV/0!</v>
      </c>
      <c r="FH237" s="16" t="e">
        <f t="shared" si="617"/>
        <v>#DIV/0!</v>
      </c>
      <c r="FI237" s="16" t="e">
        <f>+DR237/CI237</f>
        <v>#DIV/0!</v>
      </c>
      <c r="FJ237" s="16" t="e">
        <f t="shared" si="618"/>
        <v>#DIV/0!</v>
      </c>
      <c r="FK237" s="16" t="e">
        <f t="shared" si="618"/>
        <v>#DIV/0!</v>
      </c>
      <c r="FL237" s="16" t="e">
        <f>+DU237/CJ237</f>
        <v>#DIV/0!</v>
      </c>
      <c r="FM237" s="16" t="e">
        <f t="shared" si="619"/>
        <v>#DIV/0!</v>
      </c>
      <c r="FN237" s="16" t="e">
        <f t="shared" si="619"/>
        <v>#DIV/0!</v>
      </c>
      <c r="FO237" s="16" t="e">
        <f t="shared" si="619"/>
        <v>#DIV/0!</v>
      </c>
      <c r="FP237" s="16" t="e">
        <f>+DY237/CL237</f>
        <v>#DIV/0!</v>
      </c>
      <c r="FQ237" s="16" t="e">
        <f>+DZ237/CL237</f>
        <v>#DIV/0!</v>
      </c>
      <c r="FR237" s="17">
        <f t="shared" si="525"/>
        <v>0</v>
      </c>
      <c r="FS237" s="17">
        <f t="shared" si="526"/>
        <v>0</v>
      </c>
      <c r="FT237" s="17">
        <f t="shared" si="527"/>
        <v>0</v>
      </c>
      <c r="FU237" s="18">
        <f t="shared" si="528"/>
        <v>0</v>
      </c>
      <c r="FV237" s="18">
        <f t="shared" si="529"/>
        <v>0</v>
      </c>
      <c r="FW237" s="18">
        <f t="shared" si="530"/>
        <v>0</v>
      </c>
      <c r="FX237" s="18">
        <f t="shared" si="531"/>
        <v>0</v>
      </c>
      <c r="FY237" s="18">
        <f t="shared" si="532"/>
        <v>0</v>
      </c>
      <c r="FZ237" s="19"/>
      <c r="GA237" s="36" t="s">
        <v>996</v>
      </c>
      <c r="GB237" s="36"/>
      <c r="GC237" s="37"/>
    </row>
    <row r="238" spans="1:185" hidden="1" x14ac:dyDescent="0.25">
      <c r="A238" s="8" t="s">
        <v>1335</v>
      </c>
      <c r="B238" s="8" t="s">
        <v>1034</v>
      </c>
      <c r="C238" s="9" t="s">
        <v>1035</v>
      </c>
      <c r="D238" s="10" t="s">
        <v>1001</v>
      </c>
      <c r="E238" s="9" t="s">
        <v>102</v>
      </c>
      <c r="F238" s="9" t="s">
        <v>1015</v>
      </c>
      <c r="G238" s="9" t="s">
        <v>998</v>
      </c>
      <c r="H238" s="11">
        <v>3.5000000000000003E-2</v>
      </c>
      <c r="I238" s="11"/>
      <c r="J238" s="11">
        <v>0.01</v>
      </c>
      <c r="K238" s="11">
        <v>0.01</v>
      </c>
      <c r="L238" s="11">
        <v>5.0000000000000001E-3</v>
      </c>
      <c r="M238" s="11">
        <v>5.0000000000000001E-3</v>
      </c>
      <c r="N238" s="11"/>
      <c r="O238" s="12">
        <f t="shared" si="533"/>
        <v>0</v>
      </c>
      <c r="P238" s="12">
        <f t="shared" si="597"/>
        <v>330493.2</v>
      </c>
      <c r="Q238" s="12">
        <f t="shared" si="534"/>
        <v>0</v>
      </c>
      <c r="R238" s="12">
        <f t="shared" si="607"/>
        <v>330493.2</v>
      </c>
      <c r="S238" s="12">
        <f t="shared" si="535"/>
        <v>0</v>
      </c>
      <c r="T238" s="12">
        <f t="shared" si="620"/>
        <v>0</v>
      </c>
      <c r="U238" s="12">
        <f t="shared" si="536"/>
        <v>0</v>
      </c>
      <c r="V238" s="12">
        <f t="shared" si="621"/>
        <v>0</v>
      </c>
      <c r="W238" s="12">
        <f t="shared" si="554"/>
        <v>0</v>
      </c>
      <c r="X238" s="12">
        <f t="shared" si="537"/>
        <v>0</v>
      </c>
      <c r="Y238" s="12">
        <f t="shared" si="622"/>
        <v>0</v>
      </c>
      <c r="Z238" s="12">
        <f t="shared" si="623"/>
        <v>0</v>
      </c>
      <c r="AA238" s="12">
        <f t="shared" si="624"/>
        <v>0</v>
      </c>
      <c r="AB238" s="12">
        <f t="shared" si="608"/>
        <v>0</v>
      </c>
      <c r="AC238" s="12"/>
      <c r="AD238" s="12"/>
      <c r="AE238" s="12"/>
      <c r="AF238" s="12" t="e">
        <f t="shared" si="538"/>
        <v>#DIV/0!</v>
      </c>
      <c r="AG238" s="12" t="e">
        <f t="shared" si="539"/>
        <v>#DIV/0!</v>
      </c>
      <c r="AH238" s="12">
        <f t="shared" si="540"/>
        <v>0</v>
      </c>
      <c r="AI238" s="12"/>
      <c r="AJ238" s="12"/>
      <c r="AK238" s="12"/>
      <c r="AL238" s="12" t="e">
        <f t="shared" si="496"/>
        <v>#DIV/0!</v>
      </c>
      <c r="AM238" s="12" t="e">
        <f t="shared" si="497"/>
        <v>#DIV/0!</v>
      </c>
      <c r="AN238" s="12">
        <f t="shared" si="498"/>
        <v>0</v>
      </c>
      <c r="AO238" s="12"/>
      <c r="AP238" s="12"/>
      <c r="AQ238" s="12"/>
      <c r="AR238" s="12" t="e">
        <f t="shared" si="499"/>
        <v>#DIV/0!</v>
      </c>
      <c r="AS238" s="12" t="e">
        <f t="shared" si="500"/>
        <v>#DIV/0!</v>
      </c>
      <c r="AT238" s="12" t="e">
        <f t="shared" si="501"/>
        <v>#DIV/0!</v>
      </c>
      <c r="AU238" s="12" t="e">
        <f t="shared" si="502"/>
        <v>#DIV/0!</v>
      </c>
      <c r="AV238" s="12">
        <f t="shared" si="541"/>
        <v>0</v>
      </c>
      <c r="AW238" s="12"/>
      <c r="AX238" s="12" t="e">
        <f t="shared" si="503"/>
        <v>#DIV/0!</v>
      </c>
      <c r="AY238" s="12" t="e">
        <f t="shared" si="504"/>
        <v>#DIV/0!</v>
      </c>
      <c r="AZ238" s="12" t="e">
        <f t="shared" si="505"/>
        <v>#DIV/0!</v>
      </c>
      <c r="BA238" s="12"/>
      <c r="BB238" s="12" t="e">
        <f t="shared" si="506"/>
        <v>#DIV/0!</v>
      </c>
      <c r="BC238" s="12" t="e">
        <f t="shared" si="507"/>
        <v>#DIV/0!</v>
      </c>
      <c r="BD238" s="12" t="e">
        <f t="shared" si="508"/>
        <v>#DIV/0!</v>
      </c>
      <c r="BE238" s="12"/>
      <c r="BF238" s="12" t="e">
        <f t="shared" si="509"/>
        <v>#DIV/0!</v>
      </c>
      <c r="BG238" s="12" t="e">
        <f t="shared" si="542"/>
        <v>#DIV/0!</v>
      </c>
      <c r="BH238" s="12" t="e">
        <f t="shared" si="510"/>
        <v>#DIV/0!</v>
      </c>
      <c r="BI238" s="12" t="e">
        <f t="shared" si="511"/>
        <v>#DIV/0!</v>
      </c>
      <c r="BJ238" s="12"/>
      <c r="BK238" s="12" t="e">
        <f t="shared" si="512"/>
        <v>#DIV/0!</v>
      </c>
      <c r="BL238" s="12" t="e">
        <f t="shared" si="543"/>
        <v>#DIV/0!</v>
      </c>
      <c r="BM238" s="12" t="e">
        <f t="shared" si="513"/>
        <v>#DIV/0!</v>
      </c>
      <c r="BN238" s="12"/>
      <c r="BO238" s="12">
        <f t="shared" si="514"/>
        <v>0</v>
      </c>
      <c r="BP238" s="12">
        <f t="shared" si="515"/>
        <v>0</v>
      </c>
      <c r="BQ238" s="12">
        <f t="shared" si="516"/>
        <v>0</v>
      </c>
      <c r="BR238" s="12"/>
      <c r="BS238" s="12">
        <f t="shared" si="517"/>
        <v>0</v>
      </c>
      <c r="BT238" s="12">
        <f t="shared" si="518"/>
        <v>0</v>
      </c>
      <c r="BU238" s="12">
        <f t="shared" si="519"/>
        <v>0</v>
      </c>
      <c r="BV238" s="12">
        <f t="shared" si="520"/>
        <v>0</v>
      </c>
      <c r="BW238" s="12">
        <f t="shared" si="521"/>
        <v>0</v>
      </c>
      <c r="BX238" s="12"/>
      <c r="BY238" s="12">
        <v>10000000</v>
      </c>
      <c r="BZ238" s="12">
        <v>0</v>
      </c>
      <c r="CA238" s="12">
        <f>SUMIFS('[1]TIẾN ĐỘ %'!$M$6:$M$1034,'[1]TIẾN ĐỘ %'!$G$6:$G$1034,$A238,'[1]TIẾN ĐỘ %'!$F$6:$F$1034,$E238)</f>
        <v>0</v>
      </c>
      <c r="CB238" s="12">
        <f t="shared" si="544"/>
        <v>10000000</v>
      </c>
      <c r="CC238" s="12"/>
      <c r="CD238" s="12"/>
      <c r="CE238" s="12"/>
      <c r="CF238" s="12">
        <f t="shared" si="609"/>
        <v>0</v>
      </c>
      <c r="CG238" s="12">
        <f t="shared" si="610"/>
        <v>10000000</v>
      </c>
      <c r="CH238" s="12"/>
      <c r="CI238" s="12"/>
      <c r="CJ238" s="12"/>
      <c r="CK238" s="12">
        <f t="shared" si="611"/>
        <v>0</v>
      </c>
      <c r="CL238" s="12"/>
      <c r="CM238" s="12"/>
      <c r="CN238" s="12"/>
      <c r="CO238" s="12">
        <f t="shared" si="492"/>
        <v>0</v>
      </c>
      <c r="CP238" s="12">
        <f t="shared" si="493"/>
        <v>0</v>
      </c>
      <c r="CQ238" s="12"/>
      <c r="CR238" s="12">
        <v>34248000</v>
      </c>
      <c r="CS238" s="12">
        <v>0</v>
      </c>
      <c r="CT238" s="12">
        <v>34248000</v>
      </c>
      <c r="CU238" s="12">
        <v>0</v>
      </c>
      <c r="CV238" s="12">
        <v>-91764500</v>
      </c>
      <c r="CW238" s="12">
        <v>0</v>
      </c>
      <c r="CX238" s="12">
        <v>-91764500</v>
      </c>
      <c r="CY238" s="12">
        <f>SUMIFS('[1]DATA THÔ IN'!$P$4:$P$12031,'[1]DATA THÔ IN'!$H$4:$H$12031,$A238,'[1]DATA THÔ IN'!$AC$4:$AC$12031,$E238,'[1]DATA THÔ IN'!$AH$4:$AH$12031,"Tiến độ 1")</f>
        <v>0</v>
      </c>
      <c r="CZ238" s="12">
        <f>SUMIFS('[1]DATA THÔ IN'!$P$4:$P$12031,'[1]DATA THÔ IN'!$H$4:$H$12031,$A238,'[1]DATA THÔ IN'!$AC$4:$AC$12031,$E238,'[1]DATA THÔ IN'!$AH$4:$AH$12031,"Tiến độ 2")</f>
        <v>0</v>
      </c>
      <c r="DA238" s="12">
        <f>SUMIFS('[1]TIẾN ĐỘ %'!$N$6:$N$1034,'[1]TIẾN ĐỘ %'!$G$6:$G$1034,A238,'[1]TIẾN ĐỘ %'!$F$6:$F$1034,$E238)</f>
        <v>0</v>
      </c>
      <c r="DB238" s="12">
        <f t="shared" si="555"/>
        <v>-57516500</v>
      </c>
      <c r="DC238" s="12"/>
      <c r="DD238" s="12"/>
      <c r="DE238" s="12"/>
      <c r="DF238" s="12"/>
      <c r="DG238" s="12"/>
      <c r="DH238" s="12"/>
      <c r="DI238" s="12"/>
      <c r="DJ238" s="12"/>
      <c r="DK238" s="12"/>
      <c r="DL238" s="12">
        <f t="shared" si="612"/>
        <v>0</v>
      </c>
      <c r="DM238" s="12">
        <f t="shared" si="613"/>
        <v>-57516500</v>
      </c>
      <c r="DN238" s="12"/>
      <c r="DO238" s="12"/>
      <c r="DP238" s="13"/>
      <c r="DQ238" s="12"/>
      <c r="DR238" s="12"/>
      <c r="DS238" s="13"/>
      <c r="DT238" s="12"/>
      <c r="DU238" s="12"/>
      <c r="DV238" s="12"/>
      <c r="DW238" s="12">
        <f t="shared" si="614"/>
        <v>0</v>
      </c>
      <c r="DX238" s="12"/>
      <c r="DY238" s="12"/>
      <c r="DZ238" s="12"/>
      <c r="EA238" s="12"/>
      <c r="EB238" s="12"/>
      <c r="EC238" s="12"/>
      <c r="ED238" s="12"/>
      <c r="EE238" s="12"/>
      <c r="EF238" s="12"/>
      <c r="EG238" s="12">
        <f t="shared" si="494"/>
        <v>0</v>
      </c>
      <c r="EH238" s="12">
        <f t="shared" si="495"/>
        <v>0</v>
      </c>
      <c r="EI238" s="12"/>
      <c r="EJ238" s="15">
        <f t="shared" si="522"/>
        <v>3.4247999999999998</v>
      </c>
      <c r="EK238" s="15">
        <f t="shared" si="523"/>
        <v>0</v>
      </c>
      <c r="EL238" s="15">
        <f t="shared" si="524"/>
        <v>3.4247999999999998</v>
      </c>
      <c r="EM238" s="16">
        <f t="shared" si="566"/>
        <v>0</v>
      </c>
      <c r="EN238" s="16">
        <f t="shared" si="567"/>
        <v>0</v>
      </c>
      <c r="EO238" s="16">
        <f t="shared" si="568"/>
        <v>0</v>
      </c>
      <c r="EP238" s="16">
        <f t="shared" si="556"/>
        <v>0</v>
      </c>
      <c r="EQ238" s="16">
        <f t="shared" si="557"/>
        <v>0</v>
      </c>
      <c r="ER238" s="16">
        <f t="shared" si="558"/>
        <v>0</v>
      </c>
      <c r="ES238" s="16">
        <f t="shared" si="559"/>
        <v>-5.7516499999999997</v>
      </c>
      <c r="ET238" s="16" t="e">
        <f>DC238/CC238</f>
        <v>#DIV/0!</v>
      </c>
      <c r="EU238" s="16" t="e">
        <f>DD238/CC238</f>
        <v>#DIV/0!</v>
      </c>
      <c r="EV238" s="16" t="e">
        <f t="shared" si="615"/>
        <v>#DIV/0!</v>
      </c>
      <c r="EW238" s="16" t="e">
        <f t="shared" si="615"/>
        <v>#DIV/0!</v>
      </c>
      <c r="EX238" s="16" t="e">
        <f>DG238/CD238</f>
        <v>#DIV/0!</v>
      </c>
      <c r="EY238" s="16" t="e">
        <f>DH238/CD238</f>
        <v>#DIV/0!</v>
      </c>
      <c r="EZ238" s="21" t="e">
        <f>+DI238/CE238</f>
        <v>#DIV/0!</v>
      </c>
      <c r="FA238" s="16" t="e">
        <f>+DJ238/CE238</f>
        <v>#DIV/0!</v>
      </c>
      <c r="FB238" s="16" t="e">
        <f t="shared" si="616"/>
        <v>#DIV/0!</v>
      </c>
      <c r="FC238" s="16" t="e">
        <f t="shared" si="616"/>
        <v>#DIV/0!</v>
      </c>
      <c r="FD238" s="16">
        <f t="shared" si="616"/>
        <v>-5.7516499999999997</v>
      </c>
      <c r="FE238" s="16" t="e">
        <f t="shared" si="616"/>
        <v>#DIV/0!</v>
      </c>
      <c r="FF238" s="16" t="e">
        <f>+DO238/CH238</f>
        <v>#DIV/0!</v>
      </c>
      <c r="FG238" s="16" t="e">
        <f t="shared" si="617"/>
        <v>#DIV/0!</v>
      </c>
      <c r="FH238" s="16" t="e">
        <f t="shared" si="617"/>
        <v>#DIV/0!</v>
      </c>
      <c r="FI238" s="16" t="e">
        <f>+DR238/CI238</f>
        <v>#DIV/0!</v>
      </c>
      <c r="FJ238" s="16" t="e">
        <f t="shared" si="618"/>
        <v>#DIV/0!</v>
      </c>
      <c r="FK238" s="16" t="e">
        <f t="shared" si="618"/>
        <v>#DIV/0!</v>
      </c>
      <c r="FL238" s="16" t="e">
        <f>+DU238/CJ238</f>
        <v>#DIV/0!</v>
      </c>
      <c r="FM238" s="16" t="e">
        <f t="shared" si="619"/>
        <v>#DIV/0!</v>
      </c>
      <c r="FN238" s="16" t="e">
        <f t="shared" si="619"/>
        <v>#DIV/0!</v>
      </c>
      <c r="FO238" s="16" t="e">
        <f t="shared" si="619"/>
        <v>#DIV/0!</v>
      </c>
      <c r="FP238" s="16" t="e">
        <f>+DY238/CL238</f>
        <v>#DIV/0!</v>
      </c>
      <c r="FQ238" s="16" t="e">
        <f>+DZ238/CL238</f>
        <v>#DIV/0!</v>
      </c>
      <c r="FR238" s="17">
        <f t="shared" si="525"/>
        <v>0</v>
      </c>
      <c r="FS238" s="17">
        <f t="shared" si="526"/>
        <v>0</v>
      </c>
      <c r="FT238" s="17">
        <f t="shared" si="527"/>
        <v>0</v>
      </c>
      <c r="FU238" s="18">
        <f t="shared" si="528"/>
        <v>0</v>
      </c>
      <c r="FV238" s="18">
        <f t="shared" si="529"/>
        <v>0</v>
      </c>
      <c r="FW238" s="18">
        <f t="shared" si="530"/>
        <v>0</v>
      </c>
      <c r="FX238" s="18">
        <f t="shared" si="531"/>
        <v>0</v>
      </c>
      <c r="FY238" s="18">
        <f t="shared" si="532"/>
        <v>0</v>
      </c>
      <c r="FZ238" s="19"/>
      <c r="GA238" s="36" t="s">
        <v>1001</v>
      </c>
      <c r="GB238" s="36"/>
      <c r="GC238" s="37"/>
    </row>
    <row r="239" spans="1:185" hidden="1" x14ac:dyDescent="0.25">
      <c r="A239" s="8" t="s">
        <v>1336</v>
      </c>
      <c r="B239" s="8" t="s">
        <v>1036</v>
      </c>
      <c r="C239" s="9" t="s">
        <v>1037</v>
      </c>
      <c r="D239" s="10" t="s">
        <v>1018</v>
      </c>
      <c r="E239" s="9" t="s">
        <v>102</v>
      </c>
      <c r="F239" s="9" t="s">
        <v>1019</v>
      </c>
      <c r="G239" s="9" t="s">
        <v>998</v>
      </c>
      <c r="H239" s="11">
        <v>3.5000000000000003E-2</v>
      </c>
      <c r="I239" s="11"/>
      <c r="J239" s="11">
        <v>0.01</v>
      </c>
      <c r="K239" s="11">
        <v>0.01</v>
      </c>
      <c r="L239" s="11">
        <v>5.0000000000000001E-3</v>
      </c>
      <c r="M239" s="11">
        <v>5.0000000000000001E-3</v>
      </c>
      <c r="N239" s="11"/>
      <c r="O239" s="12">
        <f t="shared" si="533"/>
        <v>0</v>
      </c>
      <c r="P239" s="12">
        <f t="shared" si="597"/>
        <v>2020362.5999999999</v>
      </c>
      <c r="Q239" s="12">
        <f t="shared" si="534"/>
        <v>0</v>
      </c>
      <c r="R239" s="12">
        <f t="shared" si="607"/>
        <v>3393634.8000000003</v>
      </c>
      <c r="S239" s="12">
        <f t="shared" si="535"/>
        <v>0</v>
      </c>
      <c r="T239" s="12">
        <f t="shared" si="620"/>
        <v>2395091</v>
      </c>
      <c r="U239" s="12">
        <f t="shared" si="536"/>
        <v>1135998</v>
      </c>
      <c r="V239" s="12">
        <f t="shared" si="621"/>
        <v>3690893</v>
      </c>
      <c r="W239" s="12">
        <f t="shared" si="554"/>
        <v>2481960</v>
      </c>
      <c r="X239" s="12">
        <f t="shared" si="537"/>
        <v>0</v>
      </c>
      <c r="Y239" s="12">
        <f t="shared" si="622"/>
        <v>1562489.4</v>
      </c>
      <c r="Z239" s="12">
        <f t="shared" si="623"/>
        <v>0</v>
      </c>
      <c r="AA239" s="12">
        <f t="shared" si="624"/>
        <v>4862789.3999999994</v>
      </c>
      <c r="AB239" s="12">
        <f t="shared" si="608"/>
        <v>5973658.7999999998</v>
      </c>
      <c r="AC239" s="12"/>
      <c r="AD239" s="12"/>
      <c r="AE239" s="12"/>
      <c r="AF239" s="12">
        <f t="shared" si="538"/>
        <v>0</v>
      </c>
      <c r="AG239" s="12">
        <f t="shared" si="539"/>
        <v>0</v>
      </c>
      <c r="AH239" s="12">
        <f t="shared" si="540"/>
        <v>0</v>
      </c>
      <c r="AI239" s="12"/>
      <c r="AJ239" s="12"/>
      <c r="AK239" s="12"/>
      <c r="AL239" s="12">
        <f t="shared" si="496"/>
        <v>0</v>
      </c>
      <c r="AM239" s="12">
        <f t="shared" si="497"/>
        <v>0</v>
      </c>
      <c r="AN239" s="12">
        <f t="shared" si="498"/>
        <v>0</v>
      </c>
      <c r="AO239" s="12"/>
      <c r="AP239" s="12"/>
      <c r="AQ239" s="12"/>
      <c r="AR239" s="12">
        <f t="shared" si="499"/>
        <v>0</v>
      </c>
      <c r="AS239" s="12">
        <f t="shared" si="500"/>
        <v>0</v>
      </c>
      <c r="AT239" s="12">
        <f t="shared" si="501"/>
        <v>0</v>
      </c>
      <c r="AU239" s="12">
        <f t="shared" si="502"/>
        <v>0</v>
      </c>
      <c r="AV239" s="12">
        <f t="shared" si="541"/>
        <v>0</v>
      </c>
      <c r="AW239" s="12"/>
      <c r="AX239" s="12">
        <f t="shared" si="503"/>
        <v>0</v>
      </c>
      <c r="AY239" s="12">
        <f t="shared" si="504"/>
        <v>0</v>
      </c>
      <c r="AZ239" s="12">
        <f t="shared" si="505"/>
        <v>0</v>
      </c>
      <c r="BA239" s="12"/>
      <c r="BB239" s="12">
        <f t="shared" si="506"/>
        <v>0</v>
      </c>
      <c r="BC239" s="12">
        <f t="shared" si="507"/>
        <v>0</v>
      </c>
      <c r="BD239" s="12">
        <f t="shared" si="508"/>
        <v>0</v>
      </c>
      <c r="BE239" s="12"/>
      <c r="BF239" s="12">
        <f t="shared" si="509"/>
        <v>0</v>
      </c>
      <c r="BG239" s="12">
        <f t="shared" si="542"/>
        <v>0</v>
      </c>
      <c r="BH239" s="12">
        <f t="shared" si="510"/>
        <v>0</v>
      </c>
      <c r="BI239" s="12">
        <f t="shared" si="511"/>
        <v>0</v>
      </c>
      <c r="BJ239" s="12"/>
      <c r="BK239" s="12">
        <f t="shared" si="512"/>
        <v>0</v>
      </c>
      <c r="BL239" s="12">
        <f t="shared" si="543"/>
        <v>0</v>
      </c>
      <c r="BM239" s="12">
        <f t="shared" si="513"/>
        <v>0</v>
      </c>
      <c r="BN239" s="12"/>
      <c r="BO239" s="12">
        <f t="shared" si="514"/>
        <v>0</v>
      </c>
      <c r="BP239" s="12">
        <f t="shared" si="515"/>
        <v>0</v>
      </c>
      <c r="BQ239" s="12">
        <f t="shared" si="516"/>
        <v>0</v>
      </c>
      <c r="BR239" s="12"/>
      <c r="BS239" s="12">
        <f t="shared" si="517"/>
        <v>0</v>
      </c>
      <c r="BT239" s="12">
        <f t="shared" si="518"/>
        <v>0</v>
      </c>
      <c r="BU239" s="12">
        <f t="shared" si="519"/>
        <v>0</v>
      </c>
      <c r="BV239" s="12">
        <f t="shared" si="520"/>
        <v>0</v>
      </c>
      <c r="BW239" s="12">
        <f t="shared" si="521"/>
        <v>0</v>
      </c>
      <c r="BX239" s="12"/>
      <c r="BY239" s="12">
        <v>340000000</v>
      </c>
      <c r="BZ239" s="12">
        <v>300000000</v>
      </c>
      <c r="CA239" s="12">
        <f>SUMIFS('[1]TIẾN ĐỘ %'!$M$6:$M$1034,'[1]TIẾN ĐỘ %'!$G$6:$G$1034,$A239,'[1]TIẾN ĐỘ %'!$F$6:$F$1034,$E239)</f>
        <v>400000000</v>
      </c>
      <c r="CB239" s="12">
        <f t="shared" si="544"/>
        <v>1040000000</v>
      </c>
      <c r="CC239" s="12"/>
      <c r="CD239" s="12"/>
      <c r="CE239" s="12"/>
      <c r="CF239" s="12">
        <f t="shared" si="609"/>
        <v>0</v>
      </c>
      <c r="CG239" s="12">
        <f t="shared" si="610"/>
        <v>1040000000</v>
      </c>
      <c r="CH239" s="12"/>
      <c r="CI239" s="12"/>
      <c r="CJ239" s="12"/>
      <c r="CK239" s="12">
        <f t="shared" si="611"/>
        <v>0</v>
      </c>
      <c r="CL239" s="12"/>
      <c r="CM239" s="12"/>
      <c r="CN239" s="12"/>
      <c r="CO239" s="12">
        <f t="shared" si="492"/>
        <v>0</v>
      </c>
      <c r="CP239" s="12">
        <f t="shared" si="493"/>
        <v>0</v>
      </c>
      <c r="CQ239" s="12"/>
      <c r="CR239" s="12">
        <v>209364000</v>
      </c>
      <c r="CS239" s="12">
        <v>27204000</v>
      </c>
      <c r="CT239" s="12">
        <v>351672000</v>
      </c>
      <c r="CU239" s="12">
        <v>248196000</v>
      </c>
      <c r="CV239" s="12">
        <v>117720000</v>
      </c>
      <c r="CW239" s="12">
        <v>248196000</v>
      </c>
      <c r="CX239" s="12">
        <v>382476000</v>
      </c>
      <c r="CY239" s="12">
        <f>SUMIFS('[1]DATA THÔ IN'!$P$4:$P$12031,'[1]DATA THÔ IN'!$H$4:$H$12031,$A239,'[1]DATA THÔ IN'!$AC$4:$AC$12031,$E239,'[1]DATA THÔ IN'!$AH$4:$AH$12031,"Tiến độ 1")</f>
        <v>161916000</v>
      </c>
      <c r="CZ239" s="12">
        <f>SUMIFS('[1]DATA THÔ IN'!$P$4:$P$12031,'[1]DATA THÔ IN'!$H$4:$H$12031,$A239,'[1]DATA THÔ IN'!$AC$4:$AC$12031,$E239,'[1]DATA THÔ IN'!$AH$4:$AH$12031,"Tiến độ 2")</f>
        <v>104760000</v>
      </c>
      <c r="DA239" s="12">
        <f>SUMIFS('[1]TIẾN ĐỘ %'!$N$6:$N$1034,'[1]TIẾN ĐỘ %'!$G$6:$G$1034,A239,'[1]TIẾN ĐỘ %'!$F$6:$F$1034,$E239)</f>
        <v>503916000</v>
      </c>
      <c r="DB239" s="12">
        <f t="shared" si="555"/>
        <v>1238064000</v>
      </c>
      <c r="DC239" s="12"/>
      <c r="DD239" s="12"/>
      <c r="DE239" s="12"/>
      <c r="DF239" s="12"/>
      <c r="DG239" s="12"/>
      <c r="DH239" s="12"/>
      <c r="DI239" s="12"/>
      <c r="DJ239" s="12"/>
      <c r="DK239" s="12"/>
      <c r="DL239" s="12">
        <f t="shared" si="612"/>
        <v>0</v>
      </c>
      <c r="DM239" s="12">
        <f t="shared" si="613"/>
        <v>1238064000</v>
      </c>
      <c r="DN239" s="12"/>
      <c r="DO239" s="12"/>
      <c r="DP239" s="13"/>
      <c r="DQ239" s="12"/>
      <c r="DR239" s="12"/>
      <c r="DS239" s="13"/>
      <c r="DT239" s="12"/>
      <c r="DU239" s="12"/>
      <c r="DV239" s="12"/>
      <c r="DW239" s="12">
        <f t="shared" si="614"/>
        <v>0</v>
      </c>
      <c r="DX239" s="12"/>
      <c r="DY239" s="12"/>
      <c r="DZ239" s="12"/>
      <c r="EA239" s="12"/>
      <c r="EB239" s="12"/>
      <c r="EC239" s="12"/>
      <c r="ED239" s="12"/>
      <c r="EE239" s="12"/>
      <c r="EF239" s="12"/>
      <c r="EG239" s="12">
        <f t="shared" si="494"/>
        <v>0</v>
      </c>
      <c r="EH239" s="12">
        <f t="shared" si="495"/>
        <v>0</v>
      </c>
      <c r="EI239" s="12"/>
      <c r="EJ239" s="15">
        <f t="shared" si="522"/>
        <v>0.61577647058823526</v>
      </c>
      <c r="EK239" s="15">
        <f t="shared" si="523"/>
        <v>8.0011764705882352E-2</v>
      </c>
      <c r="EL239" s="15">
        <f t="shared" si="524"/>
        <v>1.0343294117647059</v>
      </c>
      <c r="EM239" s="16">
        <f t="shared" si="566"/>
        <v>0.82732000000000006</v>
      </c>
      <c r="EN239" s="16">
        <f t="shared" si="567"/>
        <v>0.39240000000000003</v>
      </c>
      <c r="EO239" s="16">
        <f t="shared" si="568"/>
        <v>1.2749200000000001</v>
      </c>
      <c r="EP239" s="16">
        <f t="shared" si="556"/>
        <v>0.40478999999999998</v>
      </c>
      <c r="EQ239" s="16">
        <f t="shared" si="557"/>
        <v>0.26190000000000002</v>
      </c>
      <c r="ER239" s="16">
        <f t="shared" si="558"/>
        <v>1.25979</v>
      </c>
      <c r="ES239" s="16">
        <f t="shared" si="559"/>
        <v>1.1904461538461539</v>
      </c>
      <c r="ET239" s="16"/>
      <c r="EU239" s="16"/>
      <c r="EV239" s="16"/>
      <c r="EW239" s="16"/>
      <c r="EX239" s="16"/>
      <c r="EY239" s="16"/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16">
        <v>0</v>
      </c>
      <c r="FF239" s="16">
        <v>0</v>
      </c>
      <c r="FG239" s="16">
        <v>0</v>
      </c>
      <c r="FH239" s="16">
        <v>0</v>
      </c>
      <c r="FI239" s="16">
        <v>0</v>
      </c>
      <c r="FJ239" s="16">
        <v>0</v>
      </c>
      <c r="FK239" s="16">
        <v>0</v>
      </c>
      <c r="FL239" s="16">
        <v>0</v>
      </c>
      <c r="FM239" s="16">
        <v>0</v>
      </c>
      <c r="FN239" s="16">
        <v>0</v>
      </c>
      <c r="FO239" s="16">
        <v>0</v>
      </c>
      <c r="FP239" s="16">
        <v>0</v>
      </c>
      <c r="FQ239" s="16">
        <v>0</v>
      </c>
      <c r="FR239" s="17">
        <f t="shared" si="525"/>
        <v>0</v>
      </c>
      <c r="FS239" s="17">
        <f t="shared" si="526"/>
        <v>0</v>
      </c>
      <c r="FT239" s="17">
        <f t="shared" si="527"/>
        <v>0</v>
      </c>
      <c r="FU239" s="18">
        <f t="shared" si="528"/>
        <v>0</v>
      </c>
      <c r="FV239" s="18">
        <f t="shared" si="529"/>
        <v>0</v>
      </c>
      <c r="FW239" s="18">
        <f t="shared" si="530"/>
        <v>0</v>
      </c>
      <c r="FX239" s="18">
        <f t="shared" si="531"/>
        <v>0</v>
      </c>
      <c r="FY239" s="18">
        <f t="shared" si="532"/>
        <v>0</v>
      </c>
      <c r="FZ239" s="19"/>
      <c r="GA239" s="36" t="str">
        <f>D239</f>
        <v>Nguyễn Khắc Liệu</v>
      </c>
      <c r="GB239" s="36"/>
      <c r="GC239" s="37"/>
    </row>
    <row r="240" spans="1:185" hidden="1" x14ac:dyDescent="0.25">
      <c r="A240" s="8" t="s">
        <v>1337</v>
      </c>
      <c r="B240" s="8" t="s">
        <v>1038</v>
      </c>
      <c r="C240" s="9" t="s">
        <v>1039</v>
      </c>
      <c r="D240" s="10" t="s">
        <v>1001</v>
      </c>
      <c r="E240" s="9" t="s">
        <v>102</v>
      </c>
      <c r="F240" s="9" t="s">
        <v>1022</v>
      </c>
      <c r="G240" s="9" t="s">
        <v>998</v>
      </c>
      <c r="H240" s="11">
        <v>3.5000000000000003E-2</v>
      </c>
      <c r="I240" s="11"/>
      <c r="J240" s="11">
        <v>0.01</v>
      </c>
      <c r="K240" s="11">
        <v>0.01</v>
      </c>
      <c r="L240" s="11">
        <v>5.0000000000000001E-3</v>
      </c>
      <c r="M240" s="11">
        <v>5.0000000000000001E-3</v>
      </c>
      <c r="N240" s="11"/>
      <c r="O240" s="12">
        <f t="shared" si="533"/>
        <v>0</v>
      </c>
      <c r="P240" s="12">
        <f t="shared" si="597"/>
        <v>1511884.8</v>
      </c>
      <c r="Q240" s="12">
        <f t="shared" si="534"/>
        <v>0</v>
      </c>
      <c r="R240" s="12">
        <f t="shared" si="607"/>
        <v>1671688.8</v>
      </c>
      <c r="S240" s="12">
        <f t="shared" si="535"/>
        <v>0</v>
      </c>
      <c r="T240" s="12">
        <f t="shared" si="620"/>
        <v>1097900</v>
      </c>
      <c r="U240" s="12">
        <f t="shared" si="536"/>
        <v>0</v>
      </c>
      <c r="V240" s="12">
        <f t="shared" si="621"/>
        <v>1097900</v>
      </c>
      <c r="W240" s="12">
        <f t="shared" si="554"/>
        <v>1137720</v>
      </c>
      <c r="X240" s="12">
        <f t="shared" si="537"/>
        <v>0</v>
      </c>
      <c r="Y240" s="12">
        <f t="shared" si="622"/>
        <v>1009312.7999999999</v>
      </c>
      <c r="Z240" s="12">
        <f t="shared" si="623"/>
        <v>447798.6</v>
      </c>
      <c r="AA240" s="12">
        <f t="shared" si="624"/>
        <v>1457111.4</v>
      </c>
      <c r="AB240" s="12">
        <f t="shared" si="608"/>
        <v>2113350</v>
      </c>
      <c r="AC240" s="12"/>
      <c r="AD240" s="12"/>
      <c r="AE240" s="12"/>
      <c r="AF240" s="12" t="e">
        <f t="shared" si="538"/>
        <v>#DIV/0!</v>
      </c>
      <c r="AG240" s="12" t="e">
        <f t="shared" si="539"/>
        <v>#DIV/0!</v>
      </c>
      <c r="AH240" s="12">
        <f t="shared" si="540"/>
        <v>0</v>
      </c>
      <c r="AI240" s="12"/>
      <c r="AJ240" s="12"/>
      <c r="AK240" s="12"/>
      <c r="AL240" s="12" t="e">
        <f t="shared" si="496"/>
        <v>#DIV/0!</v>
      </c>
      <c r="AM240" s="12" t="e">
        <f t="shared" si="497"/>
        <v>#DIV/0!</v>
      </c>
      <c r="AN240" s="12">
        <f t="shared" si="498"/>
        <v>0</v>
      </c>
      <c r="AO240" s="12"/>
      <c r="AP240" s="12"/>
      <c r="AQ240" s="12"/>
      <c r="AR240" s="12">
        <f t="shared" si="499"/>
        <v>0</v>
      </c>
      <c r="AS240" s="12">
        <f t="shared" si="500"/>
        <v>0</v>
      </c>
      <c r="AT240" s="12">
        <f t="shared" si="501"/>
        <v>0</v>
      </c>
      <c r="AU240" s="12" t="e">
        <f t="shared" si="502"/>
        <v>#DIV/0!</v>
      </c>
      <c r="AV240" s="12">
        <f t="shared" si="541"/>
        <v>2113350</v>
      </c>
      <c r="AW240" s="12"/>
      <c r="AX240" s="12">
        <f t="shared" si="503"/>
        <v>0</v>
      </c>
      <c r="AY240" s="12">
        <f t="shared" si="504"/>
        <v>0</v>
      </c>
      <c r="AZ240" s="12">
        <f t="shared" si="505"/>
        <v>0</v>
      </c>
      <c r="BA240" s="12"/>
      <c r="BB240" s="12">
        <f t="shared" si="506"/>
        <v>0</v>
      </c>
      <c r="BC240" s="12">
        <f t="shared" si="507"/>
        <v>0</v>
      </c>
      <c r="BD240" s="12">
        <f t="shared" si="508"/>
        <v>0</v>
      </c>
      <c r="BE240" s="12"/>
      <c r="BF240" s="12">
        <f t="shared" si="509"/>
        <v>0</v>
      </c>
      <c r="BG240" s="12">
        <f t="shared" si="542"/>
        <v>0</v>
      </c>
      <c r="BH240" s="12">
        <f t="shared" si="510"/>
        <v>0</v>
      </c>
      <c r="BI240" s="12">
        <f t="shared" si="511"/>
        <v>0</v>
      </c>
      <c r="BJ240" s="12"/>
      <c r="BK240" s="12">
        <f t="shared" si="512"/>
        <v>0</v>
      </c>
      <c r="BL240" s="12">
        <f t="shared" si="543"/>
        <v>0</v>
      </c>
      <c r="BM240" s="12">
        <f t="shared" si="513"/>
        <v>0</v>
      </c>
      <c r="BN240" s="12"/>
      <c r="BO240" s="12">
        <f t="shared" si="514"/>
        <v>0</v>
      </c>
      <c r="BP240" s="12">
        <f t="shared" si="515"/>
        <v>0</v>
      </c>
      <c r="BQ240" s="12">
        <f t="shared" si="516"/>
        <v>0</v>
      </c>
      <c r="BR240" s="12"/>
      <c r="BS240" s="12">
        <f t="shared" si="517"/>
        <v>0</v>
      </c>
      <c r="BT240" s="12">
        <f t="shared" si="518"/>
        <v>0</v>
      </c>
      <c r="BU240" s="12">
        <f t="shared" si="519"/>
        <v>0</v>
      </c>
      <c r="BV240" s="12">
        <f t="shared" si="520"/>
        <v>0</v>
      </c>
      <c r="BW240" s="12">
        <f t="shared" si="521"/>
        <v>0</v>
      </c>
      <c r="BX240" s="12"/>
      <c r="BY240" s="12">
        <v>150000000</v>
      </c>
      <c r="BZ240" s="12">
        <v>110000000</v>
      </c>
      <c r="CA240" s="12">
        <f>SUMIFS('[1]TIẾN ĐỘ %'!$M$6:$M$1034,'[1]TIẾN ĐỘ %'!$G$6:$G$1034,$A240,'[1]TIẾN ĐỘ %'!$F$6:$F$1034,$E240)</f>
        <v>150000000</v>
      </c>
      <c r="CB240" s="12">
        <f t="shared" si="544"/>
        <v>410000000</v>
      </c>
      <c r="CC240" s="12"/>
      <c r="CD240" s="12"/>
      <c r="CE240" s="12"/>
      <c r="CF240" s="12">
        <f t="shared" si="609"/>
        <v>0</v>
      </c>
      <c r="CG240" s="12">
        <f t="shared" si="610"/>
        <v>410000000</v>
      </c>
      <c r="CH240" s="12"/>
      <c r="CI240" s="12"/>
      <c r="CJ240" s="12"/>
      <c r="CK240" s="12">
        <f t="shared" si="611"/>
        <v>0</v>
      </c>
      <c r="CL240" s="12"/>
      <c r="CM240" s="12"/>
      <c r="CN240" s="12"/>
      <c r="CO240" s="12">
        <f t="shared" si="492"/>
        <v>0</v>
      </c>
      <c r="CP240" s="12">
        <f t="shared" si="493"/>
        <v>0</v>
      </c>
      <c r="CQ240" s="12"/>
      <c r="CR240" s="12">
        <v>156672000</v>
      </c>
      <c r="CS240" s="12">
        <v>0</v>
      </c>
      <c r="CT240" s="12">
        <v>173232000</v>
      </c>
      <c r="CU240" s="12">
        <v>113772000</v>
      </c>
      <c r="CV240" s="12">
        <v>0</v>
      </c>
      <c r="CW240" s="12">
        <v>113772000</v>
      </c>
      <c r="CX240" s="12">
        <v>113772000</v>
      </c>
      <c r="CY240" s="12">
        <f>SUMIFS('[1]DATA THÔ IN'!$P$4:$P$12031,'[1]DATA THÔ IN'!$H$4:$H$12031,$A240,'[1]DATA THÔ IN'!$AC$4:$AC$12031,$E240,'[1]DATA THÔ IN'!$AH$4:$AH$12031,"Tiến độ 1")</f>
        <v>104592000</v>
      </c>
      <c r="CZ240" s="12">
        <f>SUMIFS('[1]DATA THÔ IN'!$P$4:$P$12031,'[1]DATA THÔ IN'!$H$4:$H$12031,$A240,'[1]DATA THÔ IN'!$AC$4:$AC$12031,$E240,'[1]DATA THÔ IN'!$AH$4:$AH$12031,"Tiến độ 2")</f>
        <v>46404000</v>
      </c>
      <c r="DA240" s="12">
        <f>SUMIFS('[1]TIẾN ĐỘ %'!$N$6:$N$1034,'[1]TIẾN ĐỘ %'!$G$6:$G$1034,A240,'[1]TIẾN ĐỘ %'!$F$6:$F$1034,$E240)</f>
        <v>150996000</v>
      </c>
      <c r="DB240" s="12">
        <f t="shared" si="555"/>
        <v>438000000</v>
      </c>
      <c r="DC240" s="12"/>
      <c r="DD240" s="12"/>
      <c r="DE240" s="12"/>
      <c r="DF240" s="12"/>
      <c r="DG240" s="12"/>
      <c r="DH240" s="12"/>
      <c r="DI240" s="12"/>
      <c r="DJ240" s="12"/>
      <c r="DK240" s="12"/>
      <c r="DL240" s="12">
        <f t="shared" si="612"/>
        <v>0</v>
      </c>
      <c r="DM240" s="12">
        <f t="shared" si="613"/>
        <v>438000000</v>
      </c>
      <c r="DN240" s="12"/>
      <c r="DO240" s="12"/>
      <c r="DP240" s="13"/>
      <c r="DQ240" s="12"/>
      <c r="DR240" s="12"/>
      <c r="DS240" s="13"/>
      <c r="DT240" s="12"/>
      <c r="DU240" s="12"/>
      <c r="DV240" s="12"/>
      <c r="DW240" s="12">
        <f t="shared" si="614"/>
        <v>0</v>
      </c>
      <c r="DX240" s="12"/>
      <c r="DY240" s="12"/>
      <c r="DZ240" s="12"/>
      <c r="EA240" s="12"/>
      <c r="EB240" s="12"/>
      <c r="EC240" s="12"/>
      <c r="ED240" s="12"/>
      <c r="EE240" s="12"/>
      <c r="EF240" s="12"/>
      <c r="EG240" s="12">
        <f t="shared" si="494"/>
        <v>0</v>
      </c>
      <c r="EH240" s="12">
        <f t="shared" si="495"/>
        <v>0</v>
      </c>
      <c r="EI240" s="12"/>
      <c r="EJ240" s="15">
        <f t="shared" si="522"/>
        <v>1.0444800000000001</v>
      </c>
      <c r="EK240" s="15">
        <f t="shared" si="523"/>
        <v>0</v>
      </c>
      <c r="EL240" s="15">
        <f t="shared" si="524"/>
        <v>1.1548799999999999</v>
      </c>
      <c r="EM240" s="16">
        <f t="shared" si="566"/>
        <v>1.0342909090909091</v>
      </c>
      <c r="EN240" s="16">
        <f t="shared" si="567"/>
        <v>0</v>
      </c>
      <c r="EO240" s="16">
        <f t="shared" si="568"/>
        <v>1.0342909090909091</v>
      </c>
      <c r="EP240" s="16">
        <f t="shared" si="556"/>
        <v>0.69728000000000001</v>
      </c>
      <c r="EQ240" s="16">
        <f t="shared" si="557"/>
        <v>0.30936000000000002</v>
      </c>
      <c r="ER240" s="16">
        <f t="shared" si="558"/>
        <v>1.00664</v>
      </c>
      <c r="ES240" s="16">
        <f t="shared" si="559"/>
        <v>1.0682926829268293</v>
      </c>
      <c r="ET240" s="16" t="e">
        <f>DC240/CC240</f>
        <v>#DIV/0!</v>
      </c>
      <c r="EU240" s="16" t="e">
        <f>DD240/CC240</f>
        <v>#DIV/0!</v>
      </c>
      <c r="EV240" s="16" t="e">
        <f t="shared" ref="EV240:EW242" si="625">DE240/CC240</f>
        <v>#DIV/0!</v>
      </c>
      <c r="EW240" s="16" t="e">
        <f t="shared" si="625"/>
        <v>#DIV/0!</v>
      </c>
      <c r="EX240" s="16" t="e">
        <f>DG240/CD240</f>
        <v>#DIV/0!</v>
      </c>
      <c r="EY240" s="16" t="e">
        <f>DH240/CD240</f>
        <v>#DIV/0!</v>
      </c>
      <c r="EZ240" s="21">
        <v>0</v>
      </c>
      <c r="FA240" s="21">
        <v>0</v>
      </c>
      <c r="FB240" s="21">
        <v>0</v>
      </c>
      <c r="FC240" s="16" t="e">
        <f t="shared" ref="FC240:FD245" si="626">+DL240/CF240</f>
        <v>#DIV/0!</v>
      </c>
      <c r="FD240" s="16">
        <f t="shared" si="626"/>
        <v>1.0682926829268293</v>
      </c>
      <c r="FE240" s="16">
        <v>0</v>
      </c>
      <c r="FF240" s="16">
        <v>0</v>
      </c>
      <c r="FG240" s="16">
        <v>0</v>
      </c>
      <c r="FH240" s="16">
        <v>0</v>
      </c>
      <c r="FI240" s="16">
        <v>0</v>
      </c>
      <c r="FJ240" s="16">
        <v>0</v>
      </c>
      <c r="FK240" s="16">
        <v>0</v>
      </c>
      <c r="FL240" s="16">
        <v>0</v>
      </c>
      <c r="FM240" s="16">
        <v>0</v>
      </c>
      <c r="FN240" s="16">
        <v>0</v>
      </c>
      <c r="FO240" s="16">
        <v>0</v>
      </c>
      <c r="FP240" s="16">
        <v>0</v>
      </c>
      <c r="FQ240" s="16">
        <v>0</v>
      </c>
      <c r="FR240" s="17">
        <f t="shared" si="525"/>
        <v>0</v>
      </c>
      <c r="FS240" s="17">
        <f t="shared" si="526"/>
        <v>0</v>
      </c>
      <c r="FT240" s="17">
        <f t="shared" si="527"/>
        <v>0</v>
      </c>
      <c r="FU240" s="18">
        <f t="shared" si="528"/>
        <v>0</v>
      </c>
      <c r="FV240" s="18">
        <f t="shared" si="529"/>
        <v>0</v>
      </c>
      <c r="FW240" s="18">
        <f t="shared" si="530"/>
        <v>0</v>
      </c>
      <c r="FX240" s="18">
        <f t="shared" si="531"/>
        <v>0</v>
      </c>
      <c r="FY240" s="18">
        <f t="shared" si="532"/>
        <v>0</v>
      </c>
      <c r="FZ240" s="19"/>
      <c r="GA240" s="36" t="str">
        <f>D240</f>
        <v>Trần Nam Anh</v>
      </c>
      <c r="GB240" s="36"/>
      <c r="GC240" s="37"/>
    </row>
    <row r="241" spans="1:185" hidden="1" x14ac:dyDescent="0.25">
      <c r="A241" s="8" t="s">
        <v>1338</v>
      </c>
      <c r="B241" s="8" t="s">
        <v>1040</v>
      </c>
      <c r="C241" s="9" t="s">
        <v>1041</v>
      </c>
      <c r="D241" s="10" t="s">
        <v>1018</v>
      </c>
      <c r="E241" s="9" t="s">
        <v>102</v>
      </c>
      <c r="F241" s="9" t="s">
        <v>1025</v>
      </c>
      <c r="G241" s="9" t="s">
        <v>998</v>
      </c>
      <c r="H241" s="11">
        <v>3.5000000000000003E-2</v>
      </c>
      <c r="I241" s="11"/>
      <c r="J241" s="11">
        <v>0.01</v>
      </c>
      <c r="K241" s="11">
        <v>0.01</v>
      </c>
      <c r="L241" s="11">
        <v>5.0000000000000001E-3</v>
      </c>
      <c r="M241" s="11">
        <v>5.0000000000000001E-3</v>
      </c>
      <c r="N241" s="11"/>
      <c r="O241" s="12">
        <f t="shared" si="533"/>
        <v>0</v>
      </c>
      <c r="P241" s="12">
        <f t="shared" si="597"/>
        <v>0</v>
      </c>
      <c r="Q241" s="12">
        <f t="shared" si="534"/>
        <v>0</v>
      </c>
      <c r="R241" s="12">
        <f t="shared" si="607"/>
        <v>0</v>
      </c>
      <c r="S241" s="12">
        <f t="shared" si="535"/>
        <v>0</v>
      </c>
      <c r="T241" s="12">
        <f t="shared" si="620"/>
        <v>0</v>
      </c>
      <c r="U241" s="12">
        <f t="shared" si="536"/>
        <v>0</v>
      </c>
      <c r="V241" s="12">
        <f t="shared" si="621"/>
        <v>0</v>
      </c>
      <c r="W241" s="12">
        <f t="shared" si="554"/>
        <v>0</v>
      </c>
      <c r="X241" s="12">
        <f t="shared" si="537"/>
        <v>0</v>
      </c>
      <c r="Y241" s="12">
        <f t="shared" si="622"/>
        <v>0</v>
      </c>
      <c r="Z241" s="12">
        <f t="shared" si="623"/>
        <v>0</v>
      </c>
      <c r="AA241" s="12">
        <f t="shared" si="624"/>
        <v>0</v>
      </c>
      <c r="AB241" s="12">
        <f t="shared" si="608"/>
        <v>0</v>
      </c>
      <c r="AC241" s="12"/>
      <c r="AD241" s="12"/>
      <c r="AE241" s="12"/>
      <c r="AF241" s="12" t="e">
        <f t="shared" si="538"/>
        <v>#DIV/0!</v>
      </c>
      <c r="AG241" s="12" t="e">
        <f t="shared" si="539"/>
        <v>#DIV/0!</v>
      </c>
      <c r="AH241" s="12">
        <f t="shared" si="540"/>
        <v>0</v>
      </c>
      <c r="AI241" s="12"/>
      <c r="AJ241" s="12"/>
      <c r="AK241" s="12"/>
      <c r="AL241" s="12" t="e">
        <f t="shared" si="496"/>
        <v>#DIV/0!</v>
      </c>
      <c r="AM241" s="12" t="e">
        <f t="shared" si="497"/>
        <v>#DIV/0!</v>
      </c>
      <c r="AN241" s="12">
        <f t="shared" si="498"/>
        <v>0</v>
      </c>
      <c r="AO241" s="12"/>
      <c r="AP241" s="12"/>
      <c r="AQ241" s="12"/>
      <c r="AR241" s="12" t="e">
        <f t="shared" si="499"/>
        <v>#DIV/0!</v>
      </c>
      <c r="AS241" s="12" t="e">
        <f t="shared" si="500"/>
        <v>#DIV/0!</v>
      </c>
      <c r="AT241" s="12" t="e">
        <f t="shared" si="501"/>
        <v>#DIV/0!</v>
      </c>
      <c r="AU241" s="12" t="e">
        <f t="shared" si="502"/>
        <v>#DIV/0!</v>
      </c>
      <c r="AV241" s="12" t="e">
        <f t="shared" si="541"/>
        <v>#DIV/0!</v>
      </c>
      <c r="AW241" s="12"/>
      <c r="AX241" s="12" t="e">
        <f t="shared" si="503"/>
        <v>#DIV/0!</v>
      </c>
      <c r="AY241" s="12" t="e">
        <f t="shared" si="504"/>
        <v>#DIV/0!</v>
      </c>
      <c r="AZ241" s="12" t="e">
        <f t="shared" si="505"/>
        <v>#DIV/0!</v>
      </c>
      <c r="BA241" s="12"/>
      <c r="BB241" s="12" t="e">
        <f t="shared" si="506"/>
        <v>#DIV/0!</v>
      </c>
      <c r="BC241" s="12" t="e">
        <f t="shared" si="507"/>
        <v>#DIV/0!</v>
      </c>
      <c r="BD241" s="12" t="e">
        <f t="shared" si="508"/>
        <v>#DIV/0!</v>
      </c>
      <c r="BE241" s="12"/>
      <c r="BF241" s="12" t="e">
        <f t="shared" si="509"/>
        <v>#DIV/0!</v>
      </c>
      <c r="BG241" s="12" t="e">
        <f t="shared" si="542"/>
        <v>#DIV/0!</v>
      </c>
      <c r="BH241" s="12" t="e">
        <f t="shared" si="510"/>
        <v>#DIV/0!</v>
      </c>
      <c r="BI241" s="12" t="e">
        <f t="shared" si="511"/>
        <v>#DIV/0!</v>
      </c>
      <c r="BJ241" s="12"/>
      <c r="BK241" s="12" t="e">
        <f t="shared" si="512"/>
        <v>#DIV/0!</v>
      </c>
      <c r="BL241" s="12" t="e">
        <f t="shared" si="543"/>
        <v>#DIV/0!</v>
      </c>
      <c r="BM241" s="12" t="e">
        <f t="shared" si="513"/>
        <v>#DIV/0!</v>
      </c>
      <c r="BN241" s="12"/>
      <c r="BO241" s="12">
        <f t="shared" si="514"/>
        <v>0</v>
      </c>
      <c r="BP241" s="12">
        <f t="shared" si="515"/>
        <v>0</v>
      </c>
      <c r="BQ241" s="12">
        <f t="shared" si="516"/>
        <v>0</v>
      </c>
      <c r="BR241" s="12"/>
      <c r="BS241" s="12">
        <f t="shared" si="517"/>
        <v>0</v>
      </c>
      <c r="BT241" s="12">
        <f t="shared" si="518"/>
        <v>0</v>
      </c>
      <c r="BU241" s="12">
        <f t="shared" si="519"/>
        <v>0</v>
      </c>
      <c r="BV241" s="12">
        <f t="shared" si="520"/>
        <v>0</v>
      </c>
      <c r="BW241" s="12">
        <f t="shared" si="521"/>
        <v>0</v>
      </c>
      <c r="BX241" s="12"/>
      <c r="BY241" s="12">
        <v>0</v>
      </c>
      <c r="BZ241" s="12">
        <v>0</v>
      </c>
      <c r="CA241" s="12">
        <f>SUMIFS('[1]TIẾN ĐỘ %'!$M$6:$M$1034,'[1]TIẾN ĐỘ %'!$G$6:$G$1034,$A241,'[1]TIẾN ĐỘ %'!$F$6:$F$1034,$E241)</f>
        <v>0</v>
      </c>
      <c r="CB241" s="12">
        <f t="shared" si="544"/>
        <v>0</v>
      </c>
      <c r="CC241" s="12"/>
      <c r="CD241" s="12"/>
      <c r="CE241" s="12"/>
      <c r="CF241" s="12">
        <f t="shared" si="609"/>
        <v>0</v>
      </c>
      <c r="CG241" s="12">
        <f t="shared" si="610"/>
        <v>0</v>
      </c>
      <c r="CH241" s="12"/>
      <c r="CI241" s="12"/>
      <c r="CJ241" s="12"/>
      <c r="CK241" s="12">
        <f t="shared" si="611"/>
        <v>0</v>
      </c>
      <c r="CL241" s="12"/>
      <c r="CM241" s="12"/>
      <c r="CN241" s="12"/>
      <c r="CO241" s="12">
        <f t="shared" si="492"/>
        <v>0</v>
      </c>
      <c r="CP241" s="12">
        <f t="shared" si="493"/>
        <v>0</v>
      </c>
      <c r="CQ241" s="12"/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f>SUMIFS('[1]DATA THÔ IN'!$P$4:$P$12031,'[1]DATA THÔ IN'!$H$4:$H$12031,$A241,'[1]DATA THÔ IN'!$AC$4:$AC$12031,$E241,'[1]DATA THÔ IN'!$AH$4:$AH$12031,"Tiến độ 1")</f>
        <v>0</v>
      </c>
      <c r="CZ241" s="12">
        <f>SUMIFS('[1]DATA THÔ IN'!$P$4:$P$12031,'[1]DATA THÔ IN'!$H$4:$H$12031,$A241,'[1]DATA THÔ IN'!$AC$4:$AC$12031,$E241,'[1]DATA THÔ IN'!$AH$4:$AH$12031,"Tiến độ 2")</f>
        <v>0</v>
      </c>
      <c r="DA241" s="12">
        <f>SUMIFS('[1]TIẾN ĐỘ %'!$N$6:$N$1034,'[1]TIẾN ĐỘ %'!$G$6:$G$1034,A241,'[1]TIẾN ĐỘ %'!$F$6:$F$1034,$E241)</f>
        <v>0</v>
      </c>
      <c r="DB241" s="12">
        <f t="shared" si="555"/>
        <v>0</v>
      </c>
      <c r="DC241" s="12"/>
      <c r="DD241" s="12"/>
      <c r="DE241" s="12"/>
      <c r="DF241" s="12"/>
      <c r="DG241" s="12"/>
      <c r="DH241" s="12"/>
      <c r="DI241" s="12"/>
      <c r="DJ241" s="12"/>
      <c r="DK241" s="12"/>
      <c r="DL241" s="12">
        <f t="shared" si="612"/>
        <v>0</v>
      </c>
      <c r="DM241" s="12">
        <f t="shared" si="613"/>
        <v>0</v>
      </c>
      <c r="DN241" s="12"/>
      <c r="DO241" s="12"/>
      <c r="DP241" s="13"/>
      <c r="DQ241" s="12"/>
      <c r="DR241" s="12"/>
      <c r="DS241" s="13"/>
      <c r="DT241" s="12"/>
      <c r="DU241" s="12"/>
      <c r="DV241" s="12"/>
      <c r="DW241" s="12">
        <f t="shared" si="614"/>
        <v>0</v>
      </c>
      <c r="DX241" s="12"/>
      <c r="DY241" s="12"/>
      <c r="DZ241" s="12"/>
      <c r="EA241" s="12"/>
      <c r="EB241" s="12"/>
      <c r="EC241" s="12"/>
      <c r="ED241" s="12"/>
      <c r="EE241" s="12"/>
      <c r="EF241" s="12"/>
      <c r="EG241" s="12">
        <f t="shared" si="494"/>
        <v>0</v>
      </c>
      <c r="EH241" s="12">
        <f t="shared" si="495"/>
        <v>0</v>
      </c>
      <c r="EI241" s="12"/>
      <c r="EJ241" s="15">
        <f t="shared" si="522"/>
        <v>0</v>
      </c>
      <c r="EK241" s="15">
        <f t="shared" si="523"/>
        <v>0</v>
      </c>
      <c r="EL241" s="15">
        <f t="shared" si="524"/>
        <v>0</v>
      </c>
      <c r="EM241" s="16">
        <f t="shared" si="566"/>
        <v>0</v>
      </c>
      <c r="EN241" s="16">
        <f t="shared" si="567"/>
        <v>0</v>
      </c>
      <c r="EO241" s="16">
        <f t="shared" si="568"/>
        <v>0</v>
      </c>
      <c r="EP241" s="16">
        <f t="shared" si="556"/>
        <v>0</v>
      </c>
      <c r="EQ241" s="16">
        <f t="shared" si="557"/>
        <v>0</v>
      </c>
      <c r="ER241" s="16">
        <f t="shared" si="558"/>
        <v>0</v>
      </c>
      <c r="ES241" s="16">
        <f t="shared" si="559"/>
        <v>0</v>
      </c>
      <c r="ET241" s="16" t="e">
        <f>DC241/CC241</f>
        <v>#DIV/0!</v>
      </c>
      <c r="EU241" s="16" t="e">
        <f>DD241/CC241</f>
        <v>#DIV/0!</v>
      </c>
      <c r="EV241" s="16" t="e">
        <f t="shared" si="625"/>
        <v>#DIV/0!</v>
      </c>
      <c r="EW241" s="16" t="e">
        <f t="shared" si="625"/>
        <v>#DIV/0!</v>
      </c>
      <c r="EX241" s="16" t="e">
        <f>DG241/CD241</f>
        <v>#DIV/0!</v>
      </c>
      <c r="EY241" s="16" t="e">
        <f>DH241/CD241</f>
        <v>#DIV/0!</v>
      </c>
      <c r="EZ241" s="16" t="e">
        <f>+DI241/CE241</f>
        <v>#DIV/0!</v>
      </c>
      <c r="FA241" s="16" t="e">
        <f>+DJ241/CE241</f>
        <v>#DIV/0!</v>
      </c>
      <c r="FB241" s="16" t="e">
        <f>+DK241/CE241</f>
        <v>#DIV/0!</v>
      </c>
      <c r="FC241" s="16" t="e">
        <f t="shared" si="626"/>
        <v>#DIV/0!</v>
      </c>
      <c r="FD241" s="16" t="e">
        <f t="shared" si="626"/>
        <v>#DIV/0!</v>
      </c>
      <c r="FE241" s="16" t="e">
        <f>+DN241/CH241</f>
        <v>#DIV/0!</v>
      </c>
      <c r="FF241" s="16" t="e">
        <f>+DO241/CH241</f>
        <v>#DIV/0!</v>
      </c>
      <c r="FG241" s="16" t="e">
        <f t="shared" ref="FG241:FH243" si="627">+DP241/CH241</f>
        <v>#DIV/0!</v>
      </c>
      <c r="FH241" s="16" t="e">
        <f t="shared" si="627"/>
        <v>#DIV/0!</v>
      </c>
      <c r="FI241" s="16" t="e">
        <f>+DR241/CI241</f>
        <v>#DIV/0!</v>
      </c>
      <c r="FJ241" s="16" t="e">
        <f t="shared" ref="FJ241:FK243" si="628">+DS241/CI241</f>
        <v>#DIV/0!</v>
      </c>
      <c r="FK241" s="16" t="e">
        <f t="shared" si="628"/>
        <v>#DIV/0!</v>
      </c>
      <c r="FL241" s="16" t="e">
        <f>+DU241/CJ241</f>
        <v>#DIV/0!</v>
      </c>
      <c r="FM241" s="16" t="e">
        <f t="shared" ref="FM241:FO243" si="629">+DV241/CJ241</f>
        <v>#DIV/0!</v>
      </c>
      <c r="FN241" s="16" t="e">
        <f t="shared" si="629"/>
        <v>#DIV/0!</v>
      </c>
      <c r="FO241" s="16" t="e">
        <f t="shared" si="629"/>
        <v>#DIV/0!</v>
      </c>
      <c r="FP241" s="16" t="e">
        <f>+DY241/CL241</f>
        <v>#DIV/0!</v>
      </c>
      <c r="FQ241" s="16" t="e">
        <f>+DZ241/CL241</f>
        <v>#DIV/0!</v>
      </c>
      <c r="FR241" s="17">
        <f t="shared" si="525"/>
        <v>0</v>
      </c>
      <c r="FS241" s="17">
        <f t="shared" si="526"/>
        <v>0</v>
      </c>
      <c r="FT241" s="17">
        <f t="shared" si="527"/>
        <v>0</v>
      </c>
      <c r="FU241" s="18">
        <f t="shared" si="528"/>
        <v>0</v>
      </c>
      <c r="FV241" s="18">
        <f t="shared" si="529"/>
        <v>0</v>
      </c>
      <c r="FW241" s="18">
        <f t="shared" si="530"/>
        <v>0</v>
      </c>
      <c r="FX241" s="18">
        <f t="shared" si="531"/>
        <v>0</v>
      </c>
      <c r="FY241" s="18">
        <f t="shared" si="532"/>
        <v>0</v>
      </c>
      <c r="FZ241" s="19"/>
      <c r="GA241" s="36" t="e">
        <v>#N/A</v>
      </c>
      <c r="GB241" s="36"/>
      <c r="GC241" s="37"/>
    </row>
    <row r="242" spans="1:185" hidden="1" x14ac:dyDescent="0.25">
      <c r="A242" s="8" t="s">
        <v>1339</v>
      </c>
      <c r="B242" s="8" t="s">
        <v>1042</v>
      </c>
      <c r="C242" s="9" t="s">
        <v>1043</v>
      </c>
      <c r="D242" s="10" t="s">
        <v>996</v>
      </c>
      <c r="E242" s="9" t="s">
        <v>102</v>
      </c>
      <c r="F242" s="9" t="s">
        <v>1012</v>
      </c>
      <c r="G242" s="9" t="s">
        <v>998</v>
      </c>
      <c r="H242" s="11">
        <v>3.5000000000000003E-2</v>
      </c>
      <c r="I242" s="11"/>
      <c r="J242" s="11">
        <v>0.01</v>
      </c>
      <c r="K242" s="11">
        <v>0.01</v>
      </c>
      <c r="L242" s="11">
        <v>5.0000000000000001E-3</v>
      </c>
      <c r="M242" s="11">
        <v>5.0000000000000001E-3</v>
      </c>
      <c r="N242" s="11"/>
      <c r="O242" s="12">
        <f t="shared" si="533"/>
        <v>0</v>
      </c>
      <c r="P242" s="12">
        <f t="shared" si="597"/>
        <v>0</v>
      </c>
      <c r="Q242" s="12">
        <f t="shared" si="534"/>
        <v>0</v>
      </c>
      <c r="R242" s="12">
        <f t="shared" si="607"/>
        <v>0</v>
      </c>
      <c r="S242" s="12">
        <f t="shared" si="535"/>
        <v>0</v>
      </c>
      <c r="T242" s="12">
        <f t="shared" si="620"/>
        <v>499561</v>
      </c>
      <c r="U242" s="12">
        <f t="shared" si="536"/>
        <v>0</v>
      </c>
      <c r="V242" s="12">
        <f t="shared" si="621"/>
        <v>499561</v>
      </c>
      <c r="W242" s="12">
        <f t="shared" si="554"/>
        <v>517680</v>
      </c>
      <c r="X242" s="12">
        <f t="shared" si="537"/>
        <v>0</v>
      </c>
      <c r="Y242" s="12">
        <f t="shared" si="622"/>
        <v>417632.7</v>
      </c>
      <c r="Z242" s="12">
        <f t="shared" si="623"/>
        <v>342189</v>
      </c>
      <c r="AA242" s="12">
        <f t="shared" si="624"/>
        <v>759821.7</v>
      </c>
      <c r="AB242" s="12">
        <f t="shared" si="608"/>
        <v>0</v>
      </c>
      <c r="AC242" s="12"/>
      <c r="AD242" s="12"/>
      <c r="AE242" s="12"/>
      <c r="AF242" s="12" t="e">
        <f t="shared" si="538"/>
        <v>#DIV/0!</v>
      </c>
      <c r="AG242" s="12" t="e">
        <f t="shared" si="539"/>
        <v>#DIV/0!</v>
      </c>
      <c r="AH242" s="12">
        <f t="shared" si="540"/>
        <v>0</v>
      </c>
      <c r="AI242" s="12"/>
      <c r="AJ242" s="12"/>
      <c r="AK242" s="12"/>
      <c r="AL242" s="12" t="e">
        <f t="shared" si="496"/>
        <v>#DIV/0!</v>
      </c>
      <c r="AM242" s="12" t="e">
        <f t="shared" si="497"/>
        <v>#DIV/0!</v>
      </c>
      <c r="AN242" s="12">
        <f t="shared" si="498"/>
        <v>0</v>
      </c>
      <c r="AO242" s="12"/>
      <c r="AP242" s="12"/>
      <c r="AQ242" s="12"/>
      <c r="AR242" s="12" t="e">
        <f t="shared" si="499"/>
        <v>#DIV/0!</v>
      </c>
      <c r="AS242" s="12" t="e">
        <f t="shared" si="500"/>
        <v>#DIV/0!</v>
      </c>
      <c r="AT242" s="12" t="e">
        <f t="shared" si="501"/>
        <v>#DIV/0!</v>
      </c>
      <c r="AU242" s="12" t="e">
        <f t="shared" si="502"/>
        <v>#DIV/0!</v>
      </c>
      <c r="AV242" s="12">
        <f t="shared" si="541"/>
        <v>0</v>
      </c>
      <c r="AW242" s="12"/>
      <c r="AX242" s="12" t="e">
        <f t="shared" si="503"/>
        <v>#DIV/0!</v>
      </c>
      <c r="AY242" s="12" t="e">
        <f t="shared" si="504"/>
        <v>#DIV/0!</v>
      </c>
      <c r="AZ242" s="12" t="e">
        <f t="shared" si="505"/>
        <v>#DIV/0!</v>
      </c>
      <c r="BA242" s="12"/>
      <c r="BB242" s="12" t="e">
        <f t="shared" si="506"/>
        <v>#DIV/0!</v>
      </c>
      <c r="BC242" s="12" t="e">
        <f t="shared" si="507"/>
        <v>#DIV/0!</v>
      </c>
      <c r="BD242" s="12" t="e">
        <f t="shared" si="508"/>
        <v>#DIV/0!</v>
      </c>
      <c r="BE242" s="12"/>
      <c r="BF242" s="12" t="e">
        <f t="shared" si="509"/>
        <v>#DIV/0!</v>
      </c>
      <c r="BG242" s="12" t="e">
        <f t="shared" si="542"/>
        <v>#DIV/0!</v>
      </c>
      <c r="BH242" s="12" t="e">
        <f t="shared" si="510"/>
        <v>#DIV/0!</v>
      </c>
      <c r="BI242" s="12" t="e">
        <f t="shared" si="511"/>
        <v>#DIV/0!</v>
      </c>
      <c r="BJ242" s="12"/>
      <c r="BK242" s="12" t="e">
        <f t="shared" si="512"/>
        <v>#DIV/0!</v>
      </c>
      <c r="BL242" s="12" t="e">
        <f t="shared" si="543"/>
        <v>#DIV/0!</v>
      </c>
      <c r="BM242" s="12" t="e">
        <f t="shared" si="513"/>
        <v>#DIV/0!</v>
      </c>
      <c r="BN242" s="12"/>
      <c r="BO242" s="12">
        <f t="shared" si="514"/>
        <v>0</v>
      </c>
      <c r="BP242" s="12">
        <f t="shared" si="515"/>
        <v>0</v>
      </c>
      <c r="BQ242" s="12">
        <f t="shared" si="516"/>
        <v>0</v>
      </c>
      <c r="BR242" s="12"/>
      <c r="BS242" s="12">
        <f t="shared" si="517"/>
        <v>0</v>
      </c>
      <c r="BT242" s="12">
        <f t="shared" si="518"/>
        <v>0</v>
      </c>
      <c r="BU242" s="12">
        <f t="shared" si="519"/>
        <v>0</v>
      </c>
      <c r="BV242" s="12">
        <f t="shared" si="520"/>
        <v>0</v>
      </c>
      <c r="BW242" s="12">
        <f t="shared" si="521"/>
        <v>0</v>
      </c>
      <c r="BX242" s="12"/>
      <c r="BY242" s="12">
        <v>100000000</v>
      </c>
      <c r="BZ242" s="12">
        <v>50000000</v>
      </c>
      <c r="CA242" s="12">
        <f>SUMIFS('[1]TIẾN ĐỘ %'!$M$6:$M$1034,'[1]TIẾN ĐỘ %'!$G$6:$G$1034,$A242,'[1]TIẾN ĐỘ %'!$F$6:$F$1034,$E242)</f>
        <v>70000000</v>
      </c>
      <c r="CB242" s="12">
        <f t="shared" si="544"/>
        <v>220000000</v>
      </c>
      <c r="CC242" s="12"/>
      <c r="CD242" s="12"/>
      <c r="CE242" s="12"/>
      <c r="CF242" s="12">
        <f t="shared" si="609"/>
        <v>0</v>
      </c>
      <c r="CG242" s="12">
        <f t="shared" si="610"/>
        <v>220000000</v>
      </c>
      <c r="CH242" s="12"/>
      <c r="CI242" s="12"/>
      <c r="CJ242" s="12"/>
      <c r="CK242" s="12">
        <f t="shared" si="611"/>
        <v>0</v>
      </c>
      <c r="CL242" s="12"/>
      <c r="CM242" s="12"/>
      <c r="CN242" s="12"/>
      <c r="CO242" s="12">
        <f t="shared" si="492"/>
        <v>0</v>
      </c>
      <c r="CP242" s="12">
        <f t="shared" si="493"/>
        <v>0</v>
      </c>
      <c r="CQ242" s="12"/>
      <c r="CR242" s="12">
        <v>7896000</v>
      </c>
      <c r="CS242" s="12">
        <v>7896000</v>
      </c>
      <c r="CT242" s="12">
        <v>15792000</v>
      </c>
      <c r="CU242" s="12">
        <v>51768000</v>
      </c>
      <c r="CV242" s="12">
        <v>0</v>
      </c>
      <c r="CW242" s="12">
        <v>51768000</v>
      </c>
      <c r="CX242" s="12">
        <v>51768000</v>
      </c>
      <c r="CY242" s="12">
        <f>SUMIFS('[1]DATA THÔ IN'!$P$4:$P$12031,'[1]DATA THÔ IN'!$H$4:$H$12031,$A242,'[1]DATA THÔ IN'!$AC$4:$AC$12031,$E242,'[1]DATA THÔ IN'!$AH$4:$AH$12031,"Tiến độ 1")</f>
        <v>43278000</v>
      </c>
      <c r="CZ242" s="12">
        <f>SUMIFS('[1]DATA THÔ IN'!$P$4:$P$12031,'[1]DATA THÔ IN'!$H$4:$H$12031,$A242,'[1]DATA THÔ IN'!$AC$4:$AC$12031,$E242,'[1]DATA THÔ IN'!$AH$4:$AH$12031,"Tiến độ 2")</f>
        <v>35460000</v>
      </c>
      <c r="DA242" s="12">
        <f>SUMIFS('[1]TIẾN ĐỘ %'!$N$6:$N$1034,'[1]TIẾN ĐỘ %'!$G$6:$G$1034,A242,'[1]TIẾN ĐỘ %'!$F$6:$F$1034,$E242)</f>
        <v>78738000</v>
      </c>
      <c r="DB242" s="12">
        <f t="shared" si="555"/>
        <v>146298000</v>
      </c>
      <c r="DC242" s="12"/>
      <c r="DD242" s="12"/>
      <c r="DE242" s="12"/>
      <c r="DF242" s="12"/>
      <c r="DG242" s="12"/>
      <c r="DH242" s="12"/>
      <c r="DI242" s="12"/>
      <c r="DJ242" s="12"/>
      <c r="DK242" s="12"/>
      <c r="DL242" s="12">
        <f t="shared" si="612"/>
        <v>0</v>
      </c>
      <c r="DM242" s="12">
        <f t="shared" si="613"/>
        <v>146298000</v>
      </c>
      <c r="DN242" s="12"/>
      <c r="DO242" s="12"/>
      <c r="DP242" s="13"/>
      <c r="DQ242" s="12"/>
      <c r="DR242" s="12"/>
      <c r="DS242" s="13"/>
      <c r="DT242" s="12"/>
      <c r="DU242" s="12"/>
      <c r="DV242" s="12"/>
      <c r="DW242" s="12">
        <f t="shared" si="614"/>
        <v>0</v>
      </c>
      <c r="DX242" s="12"/>
      <c r="DY242" s="12"/>
      <c r="DZ242" s="12"/>
      <c r="EA242" s="12"/>
      <c r="EB242" s="12"/>
      <c r="EC242" s="12"/>
      <c r="ED242" s="12"/>
      <c r="EE242" s="12"/>
      <c r="EF242" s="12"/>
      <c r="EG242" s="12">
        <f t="shared" si="494"/>
        <v>0</v>
      </c>
      <c r="EH242" s="12">
        <f t="shared" si="495"/>
        <v>0</v>
      </c>
      <c r="EI242" s="12"/>
      <c r="EJ242" s="15">
        <f t="shared" si="522"/>
        <v>7.8960000000000002E-2</v>
      </c>
      <c r="EK242" s="15">
        <f t="shared" si="523"/>
        <v>7.8960000000000002E-2</v>
      </c>
      <c r="EL242" s="15">
        <f t="shared" si="524"/>
        <v>0.15792</v>
      </c>
      <c r="EM242" s="16">
        <f t="shared" si="566"/>
        <v>1.0353600000000001</v>
      </c>
      <c r="EN242" s="16">
        <f t="shared" si="567"/>
        <v>0</v>
      </c>
      <c r="EO242" s="16">
        <f t="shared" si="568"/>
        <v>1.0353600000000001</v>
      </c>
      <c r="EP242" s="16">
        <f t="shared" si="556"/>
        <v>0.61825714285714284</v>
      </c>
      <c r="EQ242" s="16">
        <f t="shared" si="557"/>
        <v>0.50657142857142856</v>
      </c>
      <c r="ER242" s="16">
        <f t="shared" si="558"/>
        <v>1.1248285714285715</v>
      </c>
      <c r="ES242" s="16">
        <f t="shared" si="559"/>
        <v>0.66499090909090908</v>
      </c>
      <c r="ET242" s="16" t="e">
        <f>DC242/CC242</f>
        <v>#DIV/0!</v>
      </c>
      <c r="EU242" s="16" t="e">
        <f>DD242/CC242</f>
        <v>#DIV/0!</v>
      </c>
      <c r="EV242" s="16" t="e">
        <f t="shared" si="625"/>
        <v>#DIV/0!</v>
      </c>
      <c r="EW242" s="16" t="e">
        <f t="shared" si="625"/>
        <v>#DIV/0!</v>
      </c>
      <c r="EX242" s="16" t="e">
        <f>DG242/CD242</f>
        <v>#DIV/0!</v>
      </c>
      <c r="EY242" s="16" t="e">
        <f>DH242/CD242</f>
        <v>#DIV/0!</v>
      </c>
      <c r="EZ242" s="16" t="e">
        <f>+DI242/CE242</f>
        <v>#DIV/0!</v>
      </c>
      <c r="FA242" s="16" t="e">
        <f>+DJ242/CE242</f>
        <v>#DIV/0!</v>
      </c>
      <c r="FB242" s="16" t="e">
        <f>+DK242/CE242</f>
        <v>#DIV/0!</v>
      </c>
      <c r="FC242" s="16" t="e">
        <f t="shared" si="626"/>
        <v>#DIV/0!</v>
      </c>
      <c r="FD242" s="16">
        <f t="shared" si="626"/>
        <v>0.66499090909090908</v>
      </c>
      <c r="FE242" s="16" t="e">
        <f>+DN242/CH242</f>
        <v>#DIV/0!</v>
      </c>
      <c r="FF242" s="16" t="e">
        <f>+DO242/CH242</f>
        <v>#DIV/0!</v>
      </c>
      <c r="FG242" s="16" t="e">
        <f t="shared" si="627"/>
        <v>#DIV/0!</v>
      </c>
      <c r="FH242" s="16" t="e">
        <f t="shared" si="627"/>
        <v>#DIV/0!</v>
      </c>
      <c r="FI242" s="16" t="e">
        <f>+DR242/CI242</f>
        <v>#DIV/0!</v>
      </c>
      <c r="FJ242" s="16" t="e">
        <f t="shared" si="628"/>
        <v>#DIV/0!</v>
      </c>
      <c r="FK242" s="16" t="e">
        <f t="shared" si="628"/>
        <v>#DIV/0!</v>
      </c>
      <c r="FL242" s="16" t="e">
        <f>+DU242/CJ242</f>
        <v>#DIV/0!</v>
      </c>
      <c r="FM242" s="16" t="e">
        <f t="shared" si="629"/>
        <v>#DIV/0!</v>
      </c>
      <c r="FN242" s="16" t="e">
        <f t="shared" si="629"/>
        <v>#DIV/0!</v>
      </c>
      <c r="FO242" s="16" t="e">
        <f t="shared" si="629"/>
        <v>#DIV/0!</v>
      </c>
      <c r="FP242" s="16" t="e">
        <f>+DY242/CL242</f>
        <v>#DIV/0!</v>
      </c>
      <c r="FQ242" s="16" t="e">
        <f>+DZ242/CL242</f>
        <v>#DIV/0!</v>
      </c>
      <c r="FR242" s="17">
        <f t="shared" si="525"/>
        <v>0</v>
      </c>
      <c r="FS242" s="17">
        <f t="shared" si="526"/>
        <v>0</v>
      </c>
      <c r="FT242" s="17">
        <f t="shared" si="527"/>
        <v>0</v>
      </c>
      <c r="FU242" s="18">
        <f t="shared" si="528"/>
        <v>0</v>
      </c>
      <c r="FV242" s="18">
        <f t="shared" si="529"/>
        <v>0</v>
      </c>
      <c r="FW242" s="18">
        <f t="shared" si="530"/>
        <v>0</v>
      </c>
      <c r="FX242" s="18">
        <f t="shared" si="531"/>
        <v>0</v>
      </c>
      <c r="FY242" s="18">
        <f t="shared" si="532"/>
        <v>0</v>
      </c>
      <c r="FZ242" s="19"/>
      <c r="GA242" s="36" t="s">
        <v>996</v>
      </c>
      <c r="GB242" s="36"/>
      <c r="GC242" s="37"/>
    </row>
    <row r="243" spans="1:185" hidden="1" x14ac:dyDescent="0.25">
      <c r="A243" s="8" t="s">
        <v>1334</v>
      </c>
      <c r="B243" s="8" t="s">
        <v>1044</v>
      </c>
      <c r="C243" s="9" t="s">
        <v>1045</v>
      </c>
      <c r="D243" s="10" t="s">
        <v>996</v>
      </c>
      <c r="E243" s="9" t="s">
        <v>102</v>
      </c>
      <c r="F243" s="9" t="s">
        <v>1012</v>
      </c>
      <c r="G243" s="9" t="s">
        <v>998</v>
      </c>
      <c r="H243" s="11">
        <v>3.5000000000000003E-2</v>
      </c>
      <c r="I243" s="11"/>
      <c r="J243" s="11">
        <v>0.01</v>
      </c>
      <c r="K243" s="11">
        <v>0.01</v>
      </c>
      <c r="L243" s="11">
        <v>5.0000000000000001E-3</v>
      </c>
      <c r="M243" s="11">
        <v>5.0000000000000001E-3</v>
      </c>
      <c r="N243" s="11"/>
      <c r="O243" s="12">
        <f t="shared" si="533"/>
        <v>0</v>
      </c>
      <c r="P243" s="12">
        <f t="shared" si="597"/>
        <v>0</v>
      </c>
      <c r="Q243" s="12">
        <f t="shared" si="534"/>
        <v>285562.8</v>
      </c>
      <c r="R243" s="12">
        <f t="shared" si="607"/>
        <v>336514.8</v>
      </c>
      <c r="S243" s="12">
        <f t="shared" si="535"/>
        <v>0</v>
      </c>
      <c r="T243" s="12">
        <f t="shared" si="620"/>
        <v>167563</v>
      </c>
      <c r="U243" s="12">
        <f t="shared" si="536"/>
        <v>0</v>
      </c>
      <c r="V243" s="12">
        <f t="shared" si="621"/>
        <v>0</v>
      </c>
      <c r="W243" s="12">
        <f t="shared" si="554"/>
        <v>0</v>
      </c>
      <c r="X243" s="12">
        <f t="shared" si="537"/>
        <v>0</v>
      </c>
      <c r="Y243" s="12">
        <f t="shared" si="622"/>
        <v>0</v>
      </c>
      <c r="Z243" s="12">
        <f t="shared" si="623"/>
        <v>0</v>
      </c>
      <c r="AA243" s="12">
        <f t="shared" si="624"/>
        <v>341783.7</v>
      </c>
      <c r="AB243" s="12">
        <f t="shared" si="608"/>
        <v>422930.55</v>
      </c>
      <c r="AC243" s="12"/>
      <c r="AD243" s="12"/>
      <c r="AE243" s="12"/>
      <c r="AF243" s="12">
        <f t="shared" si="538"/>
        <v>0</v>
      </c>
      <c r="AG243" s="12">
        <f t="shared" si="539"/>
        <v>0</v>
      </c>
      <c r="AH243" s="12">
        <f t="shared" si="540"/>
        <v>0</v>
      </c>
      <c r="AI243" s="12"/>
      <c r="AJ243" s="12"/>
      <c r="AK243" s="12"/>
      <c r="AL243" s="12">
        <f t="shared" si="496"/>
        <v>0</v>
      </c>
      <c r="AM243" s="12">
        <f t="shared" si="497"/>
        <v>0</v>
      </c>
      <c r="AN243" s="12">
        <f t="shared" si="498"/>
        <v>0</v>
      </c>
      <c r="AO243" s="12"/>
      <c r="AP243" s="12"/>
      <c r="AQ243" s="12"/>
      <c r="AR243" s="12" t="e">
        <f t="shared" si="499"/>
        <v>#DIV/0!</v>
      </c>
      <c r="AS243" s="12" t="e">
        <f t="shared" si="500"/>
        <v>#DIV/0!</v>
      </c>
      <c r="AT243" s="12" t="e">
        <f t="shared" si="501"/>
        <v>#DIV/0!</v>
      </c>
      <c r="AU243" s="12" t="e">
        <f t="shared" si="502"/>
        <v>#DIV/0!</v>
      </c>
      <c r="AV243" s="12">
        <f t="shared" si="541"/>
        <v>422930.55</v>
      </c>
      <c r="AW243" s="12"/>
      <c r="AX243" s="12" t="e">
        <f t="shared" si="503"/>
        <v>#DIV/0!</v>
      </c>
      <c r="AY243" s="12" t="e">
        <f t="shared" si="504"/>
        <v>#DIV/0!</v>
      </c>
      <c r="AZ243" s="12" t="e">
        <f t="shared" si="505"/>
        <v>#DIV/0!</v>
      </c>
      <c r="BA243" s="12"/>
      <c r="BB243" s="12" t="e">
        <f t="shared" si="506"/>
        <v>#DIV/0!</v>
      </c>
      <c r="BC243" s="12" t="e">
        <f t="shared" si="507"/>
        <v>#DIV/0!</v>
      </c>
      <c r="BD243" s="12" t="e">
        <f t="shared" si="508"/>
        <v>#DIV/0!</v>
      </c>
      <c r="BE243" s="12"/>
      <c r="BF243" s="12" t="e">
        <f t="shared" si="509"/>
        <v>#DIV/0!</v>
      </c>
      <c r="BG243" s="12" t="e">
        <f t="shared" si="542"/>
        <v>#DIV/0!</v>
      </c>
      <c r="BH243" s="12" t="e">
        <f t="shared" si="510"/>
        <v>#DIV/0!</v>
      </c>
      <c r="BI243" s="12" t="e">
        <f t="shared" si="511"/>
        <v>#DIV/0!</v>
      </c>
      <c r="BJ243" s="12"/>
      <c r="BK243" s="12" t="e">
        <f t="shared" si="512"/>
        <v>#DIV/0!</v>
      </c>
      <c r="BL243" s="12" t="e">
        <f t="shared" si="543"/>
        <v>#DIV/0!</v>
      </c>
      <c r="BM243" s="12" t="e">
        <f t="shared" si="513"/>
        <v>#DIV/0!</v>
      </c>
      <c r="BN243" s="12"/>
      <c r="BO243" s="12">
        <f t="shared" si="514"/>
        <v>0</v>
      </c>
      <c r="BP243" s="12">
        <f t="shared" si="515"/>
        <v>0</v>
      </c>
      <c r="BQ243" s="12">
        <f t="shared" si="516"/>
        <v>0</v>
      </c>
      <c r="BR243" s="12"/>
      <c r="BS243" s="12">
        <f t="shared" si="517"/>
        <v>0</v>
      </c>
      <c r="BT243" s="12">
        <f t="shared" si="518"/>
        <v>0</v>
      </c>
      <c r="BU243" s="12">
        <f t="shared" si="519"/>
        <v>0</v>
      </c>
      <c r="BV243" s="12">
        <f t="shared" si="520"/>
        <v>0</v>
      </c>
      <c r="BW243" s="12">
        <f t="shared" si="521"/>
        <v>0</v>
      </c>
      <c r="BX243" s="12"/>
      <c r="BY243" s="12">
        <v>25000000</v>
      </c>
      <c r="BZ243" s="12">
        <v>20000000</v>
      </c>
      <c r="CA243" s="12">
        <f>SUMIFS('[1]TIẾN ĐỘ %'!$M$6:$M$1034,'[1]TIẾN ĐỘ %'!$G$6:$G$1034,$A243,'[1]TIẾN ĐỘ %'!$F$6:$F$1034,$E243)</f>
        <v>25000000</v>
      </c>
      <c r="CB243" s="12">
        <f t="shared" si="544"/>
        <v>70000000</v>
      </c>
      <c r="CC243" s="12"/>
      <c r="CD243" s="12"/>
      <c r="CE243" s="12"/>
      <c r="CF243" s="12">
        <f t="shared" si="609"/>
        <v>0</v>
      </c>
      <c r="CG243" s="12">
        <f t="shared" si="610"/>
        <v>70000000</v>
      </c>
      <c r="CH243" s="12"/>
      <c r="CI243" s="12"/>
      <c r="CJ243" s="12"/>
      <c r="CK243" s="12">
        <f t="shared" si="611"/>
        <v>0</v>
      </c>
      <c r="CL243" s="12"/>
      <c r="CM243" s="12"/>
      <c r="CN243" s="12"/>
      <c r="CO243" s="12">
        <f t="shared" si="492"/>
        <v>0</v>
      </c>
      <c r="CP243" s="12">
        <f t="shared" si="493"/>
        <v>0</v>
      </c>
      <c r="CQ243" s="12"/>
      <c r="CR243" s="12">
        <v>5280000</v>
      </c>
      <c r="CS243" s="12">
        <v>29592000</v>
      </c>
      <c r="CT243" s="12">
        <v>34872000</v>
      </c>
      <c r="CU243" s="12">
        <v>17364000</v>
      </c>
      <c r="CV243" s="12">
        <v>0</v>
      </c>
      <c r="CW243" s="12">
        <v>0</v>
      </c>
      <c r="CX243" s="12">
        <v>17364000</v>
      </c>
      <c r="CY243" s="12">
        <f>SUMIFS('[1]DATA THÔ IN'!$P$4:$P$12031,'[1]DATA THÔ IN'!$H$4:$H$12031,$A243,'[1]DATA THÔ IN'!$AC$4:$AC$12031,$E243,'[1]DATA THÔ IN'!$AH$4:$AH$12031,"Tiến độ 1")</f>
        <v>5280000</v>
      </c>
      <c r="CZ243" s="12">
        <f>SUMIFS('[1]DATA THÔ IN'!$P$4:$P$12031,'[1]DATA THÔ IN'!$H$4:$H$12031,$A243,'[1]DATA THÔ IN'!$AC$4:$AC$12031,$E243,'[1]DATA THÔ IN'!$AH$4:$AH$12031,"Tiến độ 2")</f>
        <v>3948000</v>
      </c>
      <c r="DA243" s="12">
        <f>SUMIFS('[1]TIẾN ĐỘ %'!$N$6:$N$1034,'[1]TIẾN ĐỘ %'!$G$6:$G$1034,A243,'[1]TIẾN ĐỘ %'!$F$6:$F$1034,$E243)</f>
        <v>35418000</v>
      </c>
      <c r="DB243" s="12">
        <f t="shared" si="555"/>
        <v>87654000</v>
      </c>
      <c r="DC243" s="12"/>
      <c r="DD243" s="12"/>
      <c r="DE243" s="12"/>
      <c r="DF243" s="12"/>
      <c r="DG243" s="12"/>
      <c r="DH243" s="12"/>
      <c r="DI243" s="12"/>
      <c r="DJ243" s="12"/>
      <c r="DK243" s="12"/>
      <c r="DL243" s="12">
        <f t="shared" si="612"/>
        <v>0</v>
      </c>
      <c r="DM243" s="12">
        <f t="shared" si="613"/>
        <v>87654000</v>
      </c>
      <c r="DN243" s="12"/>
      <c r="DO243" s="12"/>
      <c r="DP243" s="13"/>
      <c r="DQ243" s="12"/>
      <c r="DR243" s="12"/>
      <c r="DS243" s="13"/>
      <c r="DT243" s="12"/>
      <c r="DU243" s="12"/>
      <c r="DV243" s="12"/>
      <c r="DW243" s="12">
        <f t="shared" si="614"/>
        <v>0</v>
      </c>
      <c r="DX243" s="12"/>
      <c r="DY243" s="12"/>
      <c r="DZ243" s="12"/>
      <c r="EA243" s="12"/>
      <c r="EB243" s="12"/>
      <c r="EC243" s="12"/>
      <c r="ED243" s="12"/>
      <c r="EE243" s="12"/>
      <c r="EF243" s="12"/>
      <c r="EG243" s="12">
        <f t="shared" si="494"/>
        <v>0</v>
      </c>
      <c r="EH243" s="12">
        <f t="shared" si="495"/>
        <v>0</v>
      </c>
      <c r="EI243" s="12"/>
      <c r="EJ243" s="15">
        <f t="shared" si="522"/>
        <v>0.2112</v>
      </c>
      <c r="EK243" s="15">
        <f t="shared" si="523"/>
        <v>1.1836800000000001</v>
      </c>
      <c r="EL243" s="15">
        <f t="shared" si="524"/>
        <v>1.3948799999999999</v>
      </c>
      <c r="EM243" s="16">
        <f t="shared" si="566"/>
        <v>0.86819999999999997</v>
      </c>
      <c r="EN243" s="16">
        <f t="shared" si="567"/>
        <v>0</v>
      </c>
      <c r="EO243" s="16">
        <f t="shared" si="568"/>
        <v>0.86819999999999997</v>
      </c>
      <c r="EP243" s="16">
        <f t="shared" si="556"/>
        <v>0.2112</v>
      </c>
      <c r="EQ243" s="16">
        <f t="shared" si="557"/>
        <v>0.15792</v>
      </c>
      <c r="ER243" s="16">
        <f t="shared" si="558"/>
        <v>1.41672</v>
      </c>
      <c r="ES243" s="16">
        <f t="shared" si="559"/>
        <v>1.2522</v>
      </c>
      <c r="ET243" s="16"/>
      <c r="EU243" s="16"/>
      <c r="EV243" s="16"/>
      <c r="EW243" s="16"/>
      <c r="EX243" s="16"/>
      <c r="EY243" s="16"/>
      <c r="EZ243" s="16" t="e">
        <f>+DI243/CE243</f>
        <v>#DIV/0!</v>
      </c>
      <c r="FA243" s="21" t="e">
        <f>+DJ243/CE243</f>
        <v>#DIV/0!</v>
      </c>
      <c r="FB243" s="16" t="e">
        <f>+DK243/CE243</f>
        <v>#DIV/0!</v>
      </c>
      <c r="FC243" s="16" t="e">
        <f t="shared" si="626"/>
        <v>#DIV/0!</v>
      </c>
      <c r="FD243" s="16">
        <f t="shared" si="626"/>
        <v>1.2522</v>
      </c>
      <c r="FE243" s="16" t="e">
        <f>+DN243/CH243</f>
        <v>#DIV/0!</v>
      </c>
      <c r="FF243" s="16" t="e">
        <f>+DO243/CH243</f>
        <v>#DIV/0!</v>
      </c>
      <c r="FG243" s="16" t="e">
        <f t="shared" si="627"/>
        <v>#DIV/0!</v>
      </c>
      <c r="FH243" s="16" t="e">
        <f t="shared" si="627"/>
        <v>#DIV/0!</v>
      </c>
      <c r="FI243" s="16" t="e">
        <f>+DR243/CI243</f>
        <v>#DIV/0!</v>
      </c>
      <c r="FJ243" s="16" t="e">
        <f t="shared" si="628"/>
        <v>#DIV/0!</v>
      </c>
      <c r="FK243" s="16" t="e">
        <f t="shared" si="628"/>
        <v>#DIV/0!</v>
      </c>
      <c r="FL243" s="16" t="e">
        <f>+DU243/CJ243</f>
        <v>#DIV/0!</v>
      </c>
      <c r="FM243" s="16" t="e">
        <f t="shared" si="629"/>
        <v>#DIV/0!</v>
      </c>
      <c r="FN243" s="16" t="e">
        <f t="shared" si="629"/>
        <v>#DIV/0!</v>
      </c>
      <c r="FO243" s="16" t="e">
        <f t="shared" si="629"/>
        <v>#DIV/0!</v>
      </c>
      <c r="FP243" s="16" t="e">
        <f>+DY243/CL243</f>
        <v>#DIV/0!</v>
      </c>
      <c r="FQ243" s="16" t="e">
        <f>+DZ243/CL243</f>
        <v>#DIV/0!</v>
      </c>
      <c r="FR243" s="17">
        <f t="shared" si="525"/>
        <v>0</v>
      </c>
      <c r="FS243" s="17">
        <f t="shared" si="526"/>
        <v>0</v>
      </c>
      <c r="FT243" s="17">
        <f t="shared" si="527"/>
        <v>0</v>
      </c>
      <c r="FU243" s="18">
        <f t="shared" si="528"/>
        <v>0</v>
      </c>
      <c r="FV243" s="18">
        <f t="shared" si="529"/>
        <v>0</v>
      </c>
      <c r="FW243" s="18">
        <f t="shared" si="530"/>
        <v>0</v>
      </c>
      <c r="FX243" s="18">
        <f t="shared" si="531"/>
        <v>0</v>
      </c>
      <c r="FY243" s="18">
        <f t="shared" si="532"/>
        <v>0</v>
      </c>
      <c r="FZ243" s="19"/>
      <c r="GA243" s="36" t="s">
        <v>996</v>
      </c>
      <c r="GB243" s="36"/>
      <c r="GC243" s="37"/>
    </row>
    <row r="244" spans="1:185" hidden="1" x14ac:dyDescent="0.25">
      <c r="A244" s="8" t="s">
        <v>1340</v>
      </c>
      <c r="B244" s="8" t="s">
        <v>1046</v>
      </c>
      <c r="C244" s="9" t="s">
        <v>1047</v>
      </c>
      <c r="D244" s="10" t="s">
        <v>996</v>
      </c>
      <c r="E244" s="9" t="s">
        <v>102</v>
      </c>
      <c r="F244" s="9" t="s">
        <v>997</v>
      </c>
      <c r="G244" s="9" t="s">
        <v>998</v>
      </c>
      <c r="H244" s="11">
        <v>3.5000000000000003E-2</v>
      </c>
      <c r="I244" s="11"/>
      <c r="J244" s="11">
        <v>0.01</v>
      </c>
      <c r="K244" s="11">
        <v>0.01</v>
      </c>
      <c r="L244" s="11">
        <v>5.0000000000000001E-3</v>
      </c>
      <c r="M244" s="11">
        <v>5.0000000000000001E-3</v>
      </c>
      <c r="N244" s="11"/>
      <c r="O244" s="12">
        <f t="shared" si="533"/>
        <v>0</v>
      </c>
      <c r="P244" s="12">
        <f t="shared" si="597"/>
        <v>2957647.8</v>
      </c>
      <c r="Q244" s="12">
        <f t="shared" si="534"/>
        <v>1879665.5999999999</v>
      </c>
      <c r="R244" s="12">
        <f t="shared" si="607"/>
        <v>4837313.4000000004</v>
      </c>
      <c r="S244" s="12">
        <f t="shared" si="535"/>
        <v>0</v>
      </c>
      <c r="T244" s="12">
        <f t="shared" si="620"/>
        <v>3133664</v>
      </c>
      <c r="U244" s="12">
        <f t="shared" si="536"/>
        <v>976657</v>
      </c>
      <c r="V244" s="12">
        <f t="shared" si="621"/>
        <v>4110321</v>
      </c>
      <c r="W244" s="12">
        <f t="shared" si="554"/>
        <v>3247320</v>
      </c>
      <c r="X244" s="12">
        <f t="shared" si="537"/>
        <v>0</v>
      </c>
      <c r="Y244" s="12">
        <f t="shared" si="622"/>
        <v>4024397.4</v>
      </c>
      <c r="Z244" s="12">
        <f t="shared" si="623"/>
        <v>779218.2</v>
      </c>
      <c r="AA244" s="12">
        <f t="shared" si="624"/>
        <v>4803615.5999999996</v>
      </c>
      <c r="AB244" s="12">
        <f t="shared" si="608"/>
        <v>6875625</v>
      </c>
      <c r="AC244" s="12"/>
      <c r="AD244" s="12"/>
      <c r="AE244" s="12"/>
      <c r="AF244" s="12">
        <f t="shared" si="538"/>
        <v>0</v>
      </c>
      <c r="AG244" s="12">
        <f t="shared" si="539"/>
        <v>0</v>
      </c>
      <c r="AH244" s="12">
        <f t="shared" si="540"/>
        <v>0</v>
      </c>
      <c r="AI244" s="12"/>
      <c r="AJ244" s="12"/>
      <c r="AK244" s="12"/>
      <c r="AL244" s="12">
        <f t="shared" si="496"/>
        <v>0</v>
      </c>
      <c r="AM244" s="12">
        <f t="shared" si="497"/>
        <v>0</v>
      </c>
      <c r="AN244" s="12">
        <f t="shared" si="498"/>
        <v>0</v>
      </c>
      <c r="AO244" s="12"/>
      <c r="AP244" s="12"/>
      <c r="AQ244" s="12"/>
      <c r="AR244" s="12" t="e">
        <f t="shared" si="499"/>
        <v>#DIV/0!</v>
      </c>
      <c r="AS244" s="12" t="e">
        <f t="shared" si="500"/>
        <v>#DIV/0!</v>
      </c>
      <c r="AT244" s="12" t="e">
        <f t="shared" si="501"/>
        <v>#DIV/0!</v>
      </c>
      <c r="AU244" s="12" t="e">
        <f t="shared" si="502"/>
        <v>#DIV/0!</v>
      </c>
      <c r="AV244" s="12">
        <f t="shared" si="541"/>
        <v>6875625</v>
      </c>
      <c r="AW244" s="12"/>
      <c r="AX244" s="12" t="e">
        <f t="shared" si="503"/>
        <v>#DIV/0!</v>
      </c>
      <c r="AY244" s="12" t="e">
        <f t="shared" si="504"/>
        <v>#DIV/0!</v>
      </c>
      <c r="AZ244" s="12" t="e">
        <f t="shared" si="505"/>
        <v>#DIV/0!</v>
      </c>
      <c r="BA244" s="12"/>
      <c r="BB244" s="12">
        <f t="shared" si="506"/>
        <v>0</v>
      </c>
      <c r="BC244" s="12">
        <f t="shared" si="507"/>
        <v>0</v>
      </c>
      <c r="BD244" s="12">
        <f t="shared" si="508"/>
        <v>0</v>
      </c>
      <c r="BE244" s="12"/>
      <c r="BF244" s="12">
        <f t="shared" si="509"/>
        <v>0</v>
      </c>
      <c r="BG244" s="12">
        <f t="shared" si="542"/>
        <v>0</v>
      </c>
      <c r="BH244" s="12">
        <f t="shared" si="510"/>
        <v>0</v>
      </c>
      <c r="BI244" s="12" t="e">
        <f t="shared" si="511"/>
        <v>#DIV/0!</v>
      </c>
      <c r="BJ244" s="12"/>
      <c r="BK244" s="12">
        <f t="shared" si="512"/>
        <v>0</v>
      </c>
      <c r="BL244" s="12">
        <f t="shared" si="543"/>
        <v>0</v>
      </c>
      <c r="BM244" s="12">
        <f t="shared" si="513"/>
        <v>0</v>
      </c>
      <c r="BN244" s="12"/>
      <c r="BO244" s="12">
        <f t="shared" si="514"/>
        <v>0</v>
      </c>
      <c r="BP244" s="12">
        <f t="shared" si="515"/>
        <v>0</v>
      </c>
      <c r="BQ244" s="12">
        <f t="shared" si="516"/>
        <v>0</v>
      </c>
      <c r="BR244" s="12"/>
      <c r="BS244" s="12">
        <f t="shared" si="517"/>
        <v>0</v>
      </c>
      <c r="BT244" s="12">
        <f t="shared" si="518"/>
        <v>0</v>
      </c>
      <c r="BU244" s="12">
        <f t="shared" si="519"/>
        <v>0</v>
      </c>
      <c r="BV244" s="12">
        <f t="shared" si="520"/>
        <v>0</v>
      </c>
      <c r="BW244" s="12">
        <f t="shared" si="521"/>
        <v>0</v>
      </c>
      <c r="BX244" s="12"/>
      <c r="BY244" s="12">
        <v>330000000</v>
      </c>
      <c r="BZ244" s="12">
        <v>320000000</v>
      </c>
      <c r="CA244" s="12">
        <f>SUMIFS('[1]TIẾN ĐỘ %'!$M$6:$M$1034,'[1]TIẾN ĐỘ %'!$G$6:$G$1034,$A244,'[1]TIẾN ĐỘ %'!$F$6:$F$1034,$E244)</f>
        <v>400000000</v>
      </c>
      <c r="CB244" s="12">
        <f t="shared" si="544"/>
        <v>1050000000</v>
      </c>
      <c r="CC244" s="12"/>
      <c r="CD244" s="12"/>
      <c r="CE244" s="12"/>
      <c r="CF244" s="12">
        <f t="shared" si="609"/>
        <v>0</v>
      </c>
      <c r="CG244" s="12">
        <f t="shared" si="610"/>
        <v>1050000000</v>
      </c>
      <c r="CH244" s="12"/>
      <c r="CI244" s="12"/>
      <c r="CJ244" s="12"/>
      <c r="CK244" s="12">
        <f t="shared" si="611"/>
        <v>0</v>
      </c>
      <c r="CL244" s="12"/>
      <c r="CM244" s="12"/>
      <c r="CN244" s="12"/>
      <c r="CO244" s="12">
        <f t="shared" ref="CO244:CO300" si="630">+SUM(CL244:CN244)</f>
        <v>0</v>
      </c>
      <c r="CP244" s="12">
        <f t="shared" ref="CP244:CP300" si="631">+CK244+CO244</f>
        <v>0</v>
      </c>
      <c r="CQ244" s="12"/>
      <c r="CR244" s="12">
        <v>306492000</v>
      </c>
      <c r="CS244" s="12">
        <v>194784000</v>
      </c>
      <c r="CT244" s="12">
        <v>501276000</v>
      </c>
      <c r="CU244" s="12">
        <v>324732000</v>
      </c>
      <c r="CV244" s="12">
        <v>101208000</v>
      </c>
      <c r="CW244" s="12">
        <v>324732000</v>
      </c>
      <c r="CX244" s="12">
        <v>425940000</v>
      </c>
      <c r="CY244" s="12">
        <f>SUMIFS('[1]DATA THÔ IN'!$P$4:$P$12031,'[1]DATA THÔ IN'!$H$4:$H$12031,$A244,'[1]DATA THÔ IN'!$AC$4:$AC$12031,$E244,'[1]DATA THÔ IN'!$AH$4:$AH$12031,"Tiến độ 1")</f>
        <v>417036000</v>
      </c>
      <c r="CZ244" s="12">
        <f>SUMIFS('[1]DATA THÔ IN'!$P$4:$P$12031,'[1]DATA THÔ IN'!$H$4:$H$12031,$A244,'[1]DATA THÔ IN'!$AC$4:$AC$12031,$E244,'[1]DATA THÔ IN'!$AH$4:$AH$12031,"Tiến độ 2")</f>
        <v>80748000</v>
      </c>
      <c r="DA244" s="12">
        <f>SUMIFS('[1]TIẾN ĐỘ %'!$N$6:$N$1034,'[1]TIẾN ĐỘ %'!$G$6:$G$1034,A244,'[1]TIẾN ĐỘ %'!$F$6:$F$1034,$E244)</f>
        <v>497784000</v>
      </c>
      <c r="DB244" s="12">
        <f t="shared" si="555"/>
        <v>1425000000</v>
      </c>
      <c r="DC244" s="12"/>
      <c r="DD244" s="12"/>
      <c r="DE244" s="12"/>
      <c r="DF244" s="12"/>
      <c r="DG244" s="12"/>
      <c r="DH244" s="12"/>
      <c r="DI244" s="12"/>
      <c r="DJ244" s="12"/>
      <c r="DK244" s="12"/>
      <c r="DL244" s="12">
        <f t="shared" si="612"/>
        <v>0</v>
      </c>
      <c r="DM244" s="12">
        <f t="shared" si="613"/>
        <v>1425000000</v>
      </c>
      <c r="DN244" s="12"/>
      <c r="DO244" s="12"/>
      <c r="DP244" s="13"/>
      <c r="DQ244" s="12"/>
      <c r="DR244" s="12"/>
      <c r="DS244" s="13"/>
      <c r="DT244" s="12"/>
      <c r="DU244" s="12"/>
      <c r="DV244" s="12"/>
      <c r="DW244" s="12">
        <f t="shared" si="614"/>
        <v>0</v>
      </c>
      <c r="DX244" s="12"/>
      <c r="DY244" s="12"/>
      <c r="DZ244" s="12"/>
      <c r="EA244" s="12"/>
      <c r="EB244" s="12"/>
      <c r="EC244" s="12"/>
      <c r="ED244" s="12"/>
      <c r="EE244" s="12"/>
      <c r="EF244" s="12"/>
      <c r="EG244" s="12">
        <f t="shared" ref="EG244:EG300" si="632">+EF244+EC244+DZ244</f>
        <v>0</v>
      </c>
      <c r="EH244" s="12">
        <f t="shared" ref="EH244:EH300" si="633">+EG244+DW244</f>
        <v>0</v>
      </c>
      <c r="EI244" s="12"/>
      <c r="EJ244" s="15">
        <f t="shared" si="522"/>
        <v>0.92876363636363635</v>
      </c>
      <c r="EK244" s="15">
        <f t="shared" si="523"/>
        <v>0.59025454545454548</v>
      </c>
      <c r="EL244" s="15">
        <f t="shared" si="524"/>
        <v>1.5190181818181818</v>
      </c>
      <c r="EM244" s="16">
        <f t="shared" si="566"/>
        <v>1.0147875</v>
      </c>
      <c r="EN244" s="16">
        <f t="shared" si="567"/>
        <v>0.31627499999999997</v>
      </c>
      <c r="EO244" s="16">
        <f t="shared" si="568"/>
        <v>1.3310625</v>
      </c>
      <c r="EP244" s="16">
        <f t="shared" si="556"/>
        <v>1.0425899999999999</v>
      </c>
      <c r="EQ244" s="16">
        <f t="shared" si="557"/>
        <v>0.20186999999999999</v>
      </c>
      <c r="ER244" s="16">
        <f t="shared" si="558"/>
        <v>1.2444599999999999</v>
      </c>
      <c r="ES244" s="16">
        <f t="shared" si="559"/>
        <v>1.3571428571428572</v>
      </c>
      <c r="ET244" s="16"/>
      <c r="EU244" s="16"/>
      <c r="EV244" s="16"/>
      <c r="EW244" s="16"/>
      <c r="EX244" s="16"/>
      <c r="EY244" s="16"/>
      <c r="EZ244" s="16" t="e">
        <f>+DI244/CE244</f>
        <v>#DIV/0!</v>
      </c>
      <c r="FA244" s="21" t="e">
        <f>+DJ244/CE244</f>
        <v>#DIV/0!</v>
      </c>
      <c r="FB244" s="16" t="e">
        <f>+DK244/CE244</f>
        <v>#DIV/0!</v>
      </c>
      <c r="FC244" s="16" t="e">
        <f t="shared" si="626"/>
        <v>#DIV/0!</v>
      </c>
      <c r="FD244" s="16">
        <f t="shared" si="626"/>
        <v>1.3571428571428572</v>
      </c>
      <c r="FE244" s="16" t="e">
        <f>+DN244/CH244</f>
        <v>#DIV/0!</v>
      </c>
      <c r="FF244" s="16" t="e">
        <f>+DO244/CH244</f>
        <v>#DIV/0!</v>
      </c>
      <c r="FG244" s="16" t="e">
        <f>+DP244/CH244</f>
        <v>#DIV/0!</v>
      </c>
      <c r="FH244" s="16">
        <v>0</v>
      </c>
      <c r="FI244" s="16">
        <v>0</v>
      </c>
      <c r="FJ244" s="16">
        <v>0</v>
      </c>
      <c r="FK244" s="16">
        <v>0</v>
      </c>
      <c r="FL244" s="16">
        <v>0</v>
      </c>
      <c r="FM244" s="16">
        <v>0</v>
      </c>
      <c r="FN244" s="16" t="e">
        <f>+DW244/CK244</f>
        <v>#DIV/0!</v>
      </c>
      <c r="FO244" s="16">
        <v>0</v>
      </c>
      <c r="FP244" s="16">
        <v>0</v>
      </c>
      <c r="FQ244" s="16">
        <v>0</v>
      </c>
      <c r="FR244" s="17">
        <f t="shared" si="525"/>
        <v>0</v>
      </c>
      <c r="FS244" s="17">
        <f t="shared" si="526"/>
        <v>0</v>
      </c>
      <c r="FT244" s="17">
        <f t="shared" si="527"/>
        <v>0</v>
      </c>
      <c r="FU244" s="18">
        <f t="shared" si="528"/>
        <v>0</v>
      </c>
      <c r="FV244" s="18">
        <f t="shared" si="529"/>
        <v>0</v>
      </c>
      <c r="FW244" s="18">
        <f t="shared" si="530"/>
        <v>0</v>
      </c>
      <c r="FX244" s="18">
        <f t="shared" si="531"/>
        <v>0</v>
      </c>
      <c r="FY244" s="18">
        <f t="shared" si="532"/>
        <v>0</v>
      </c>
      <c r="FZ244" s="19"/>
      <c r="GA244" s="36" t="str">
        <f>D244</f>
        <v>Phan Minh Đạt</v>
      </c>
      <c r="GB244" s="36"/>
      <c r="GC244" s="37"/>
    </row>
    <row r="245" spans="1:185" hidden="1" x14ac:dyDescent="0.25">
      <c r="A245" s="8" t="s">
        <v>1341</v>
      </c>
      <c r="B245" s="8" t="s">
        <v>1114</v>
      </c>
      <c r="C245" s="9" t="s">
        <v>1115</v>
      </c>
      <c r="D245" s="10" t="s">
        <v>1018</v>
      </c>
      <c r="E245" s="9" t="s">
        <v>102</v>
      </c>
      <c r="F245" s="9" t="s">
        <v>1025</v>
      </c>
      <c r="G245" s="9" t="s">
        <v>998</v>
      </c>
      <c r="H245" s="11">
        <v>3.5000000000000003E-2</v>
      </c>
      <c r="I245" s="11"/>
      <c r="J245" s="11">
        <v>0.01</v>
      </c>
      <c r="K245" s="11">
        <v>0.01</v>
      </c>
      <c r="L245" s="11">
        <v>5.0000000000000001E-3</v>
      </c>
      <c r="M245" s="11">
        <v>5.0000000000000001E-3</v>
      </c>
      <c r="N245" s="11"/>
      <c r="O245" s="12">
        <f t="shared" si="533"/>
        <v>0</v>
      </c>
      <c r="P245" s="12">
        <f t="shared" si="597"/>
        <v>1286074.8</v>
      </c>
      <c r="Q245" s="12">
        <f t="shared" si="534"/>
        <v>0</v>
      </c>
      <c r="R245" s="12">
        <f t="shared" si="607"/>
        <v>3199438.2</v>
      </c>
      <c r="S245" s="12">
        <f t="shared" si="535"/>
        <v>0</v>
      </c>
      <c r="T245" s="12">
        <f t="shared" si="620"/>
        <v>1581712</v>
      </c>
      <c r="U245" s="12">
        <f t="shared" si="536"/>
        <v>1630348</v>
      </c>
      <c r="V245" s="12">
        <f t="shared" si="621"/>
        <v>3212060</v>
      </c>
      <c r="W245" s="12">
        <f t="shared" si="554"/>
        <v>1639080</v>
      </c>
      <c r="X245" s="12">
        <f t="shared" si="537"/>
        <v>0</v>
      </c>
      <c r="Y245" s="12">
        <f t="shared" si="622"/>
        <v>1358334</v>
      </c>
      <c r="Z245" s="12">
        <f t="shared" si="623"/>
        <v>2035416.5999999999</v>
      </c>
      <c r="AA245" s="12">
        <f t="shared" si="624"/>
        <v>3393750.6</v>
      </c>
      <c r="AB245" s="12">
        <f t="shared" si="608"/>
        <v>4902624.5999999996</v>
      </c>
      <c r="AC245" s="12"/>
      <c r="AD245" s="12"/>
      <c r="AE245" s="12"/>
      <c r="AF245" s="12">
        <f t="shared" si="538"/>
        <v>0</v>
      </c>
      <c r="AG245" s="12">
        <f t="shared" si="539"/>
        <v>0</v>
      </c>
      <c r="AH245" s="12">
        <f t="shared" si="540"/>
        <v>0</v>
      </c>
      <c r="AI245" s="12"/>
      <c r="AJ245" s="12"/>
      <c r="AK245" s="12"/>
      <c r="AL245" s="12">
        <f t="shared" si="496"/>
        <v>0</v>
      </c>
      <c r="AM245" s="12">
        <f t="shared" si="497"/>
        <v>0</v>
      </c>
      <c r="AN245" s="12">
        <f t="shared" si="498"/>
        <v>0</v>
      </c>
      <c r="AO245" s="12"/>
      <c r="AP245" s="12"/>
      <c r="AQ245" s="12"/>
      <c r="AR245" s="12" t="e">
        <f t="shared" si="499"/>
        <v>#DIV/0!</v>
      </c>
      <c r="AS245" s="12" t="e">
        <f t="shared" si="500"/>
        <v>#DIV/0!</v>
      </c>
      <c r="AT245" s="12" t="e">
        <f t="shared" si="501"/>
        <v>#DIV/0!</v>
      </c>
      <c r="AU245" s="12" t="e">
        <f t="shared" si="502"/>
        <v>#DIV/0!</v>
      </c>
      <c r="AV245" s="12">
        <f t="shared" si="541"/>
        <v>4902624.5999999996</v>
      </c>
      <c r="AW245" s="12"/>
      <c r="AX245" s="12" t="e">
        <f t="shared" si="503"/>
        <v>#DIV/0!</v>
      </c>
      <c r="AY245" s="12" t="e">
        <f t="shared" si="504"/>
        <v>#DIV/0!</v>
      </c>
      <c r="AZ245" s="12" t="e">
        <f t="shared" si="505"/>
        <v>#DIV/0!</v>
      </c>
      <c r="BA245" s="12"/>
      <c r="BB245" s="12" t="e">
        <f t="shared" si="506"/>
        <v>#DIV/0!</v>
      </c>
      <c r="BC245" s="12" t="e">
        <f t="shared" si="507"/>
        <v>#DIV/0!</v>
      </c>
      <c r="BD245" s="12" t="e">
        <f t="shared" si="508"/>
        <v>#DIV/0!</v>
      </c>
      <c r="BE245" s="12"/>
      <c r="BF245" s="12" t="e">
        <f t="shared" si="509"/>
        <v>#DIV/0!</v>
      </c>
      <c r="BG245" s="12" t="e">
        <f t="shared" si="542"/>
        <v>#DIV/0!</v>
      </c>
      <c r="BH245" s="12" t="e">
        <f t="shared" si="510"/>
        <v>#DIV/0!</v>
      </c>
      <c r="BI245" s="12" t="e">
        <f t="shared" si="511"/>
        <v>#DIV/0!</v>
      </c>
      <c r="BJ245" s="12"/>
      <c r="BK245" s="12" t="e">
        <f t="shared" si="512"/>
        <v>#DIV/0!</v>
      </c>
      <c r="BL245" s="12" t="e">
        <f t="shared" si="543"/>
        <v>#DIV/0!</v>
      </c>
      <c r="BM245" s="12" t="e">
        <f t="shared" si="513"/>
        <v>#DIV/0!</v>
      </c>
      <c r="BN245" s="12"/>
      <c r="BO245" s="12">
        <f t="shared" si="514"/>
        <v>0</v>
      </c>
      <c r="BP245" s="12">
        <f t="shared" si="515"/>
        <v>0</v>
      </c>
      <c r="BQ245" s="12">
        <f t="shared" si="516"/>
        <v>0</v>
      </c>
      <c r="BR245" s="12"/>
      <c r="BS245" s="12">
        <f t="shared" si="517"/>
        <v>0</v>
      </c>
      <c r="BT245" s="12">
        <f t="shared" si="518"/>
        <v>0</v>
      </c>
      <c r="BU245" s="12">
        <f t="shared" si="519"/>
        <v>0</v>
      </c>
      <c r="BV245" s="12">
        <f t="shared" si="520"/>
        <v>0</v>
      </c>
      <c r="BW245" s="12">
        <f t="shared" si="521"/>
        <v>0</v>
      </c>
      <c r="BX245" s="12"/>
      <c r="BY245" s="12">
        <v>330000000</v>
      </c>
      <c r="BZ245" s="12">
        <v>330000000</v>
      </c>
      <c r="CA245" s="12">
        <f>SUMIFS('[1]TIẾN ĐỘ %'!$M$6:$M$1034,'[1]TIẾN ĐỘ %'!$G$6:$G$1034,$A245,'[1]TIẾN ĐỘ %'!$F$6:$F$1034,$E245)</f>
        <v>350000000</v>
      </c>
      <c r="CB245" s="12">
        <f t="shared" si="544"/>
        <v>1010000000</v>
      </c>
      <c r="CC245" s="12"/>
      <c r="CD245" s="12"/>
      <c r="CE245" s="12"/>
      <c r="CF245" s="12">
        <f t="shared" si="609"/>
        <v>0</v>
      </c>
      <c r="CG245" s="12">
        <f t="shared" si="610"/>
        <v>1010000000</v>
      </c>
      <c r="CH245" s="12"/>
      <c r="CI245" s="12"/>
      <c r="CJ245" s="12"/>
      <c r="CK245" s="12">
        <f t="shared" si="611"/>
        <v>0</v>
      </c>
      <c r="CL245" s="12"/>
      <c r="CM245" s="12"/>
      <c r="CN245" s="12"/>
      <c r="CO245" s="12">
        <f t="shared" si="630"/>
        <v>0</v>
      </c>
      <c r="CP245" s="12">
        <f t="shared" si="631"/>
        <v>0</v>
      </c>
      <c r="CQ245" s="12"/>
      <c r="CR245" s="12">
        <v>133272000</v>
      </c>
      <c r="CS245" s="12">
        <v>72288000</v>
      </c>
      <c r="CT245" s="12">
        <v>331548000</v>
      </c>
      <c r="CU245" s="12">
        <v>163908000</v>
      </c>
      <c r="CV245" s="12">
        <v>168948000</v>
      </c>
      <c r="CW245" s="12">
        <v>163908000</v>
      </c>
      <c r="CX245" s="12">
        <v>332856000</v>
      </c>
      <c r="CY245" s="12">
        <f>SUMIFS('[1]DATA THÔ IN'!$P$4:$P$12031,'[1]DATA THÔ IN'!$H$4:$H$12031,$A245,'[1]DATA THÔ IN'!$AC$4:$AC$12031,$E245,'[1]DATA THÔ IN'!$AH$4:$AH$12031,"Tiến độ 1")</f>
        <v>140760000</v>
      </c>
      <c r="CZ245" s="12">
        <f>SUMIFS('[1]DATA THÔ IN'!$P$4:$P$12031,'[1]DATA THÔ IN'!$H$4:$H$12031,$A245,'[1]DATA THÔ IN'!$AC$4:$AC$12031,$E245,'[1]DATA THÔ IN'!$AH$4:$AH$12031,"Tiến độ 2")</f>
        <v>210924000</v>
      </c>
      <c r="DA245" s="12">
        <f>SUMIFS('[1]TIẾN ĐỘ %'!$N$6:$N$1034,'[1]TIẾN ĐỘ %'!$G$6:$G$1034,A245,'[1]TIẾN ĐỘ %'!$F$6:$F$1034,$E245)</f>
        <v>351684000</v>
      </c>
      <c r="DB245" s="12">
        <f t="shared" si="555"/>
        <v>1016088000</v>
      </c>
      <c r="DC245" s="12"/>
      <c r="DD245" s="12"/>
      <c r="DE245" s="12"/>
      <c r="DF245" s="12"/>
      <c r="DG245" s="12"/>
      <c r="DH245" s="12"/>
      <c r="DI245" s="12"/>
      <c r="DJ245" s="12"/>
      <c r="DK245" s="12"/>
      <c r="DL245" s="12">
        <f t="shared" si="612"/>
        <v>0</v>
      </c>
      <c r="DM245" s="12">
        <f t="shared" si="613"/>
        <v>1016088000</v>
      </c>
      <c r="DN245" s="12"/>
      <c r="DO245" s="12"/>
      <c r="DP245" s="13"/>
      <c r="DQ245" s="12"/>
      <c r="DR245" s="12"/>
      <c r="DS245" s="13"/>
      <c r="DT245" s="12"/>
      <c r="DU245" s="12"/>
      <c r="DV245" s="12"/>
      <c r="DW245" s="12">
        <f t="shared" si="614"/>
        <v>0</v>
      </c>
      <c r="DX245" s="12"/>
      <c r="DY245" s="12"/>
      <c r="DZ245" s="12"/>
      <c r="EA245" s="12"/>
      <c r="EB245" s="12"/>
      <c r="EC245" s="12"/>
      <c r="ED245" s="12"/>
      <c r="EE245" s="12"/>
      <c r="EF245" s="12"/>
      <c r="EG245" s="12">
        <f t="shared" si="632"/>
        <v>0</v>
      </c>
      <c r="EH245" s="12">
        <f t="shared" si="633"/>
        <v>0</v>
      </c>
      <c r="EI245" s="12"/>
      <c r="EJ245" s="15">
        <f t="shared" si="522"/>
        <v>0.40385454545454547</v>
      </c>
      <c r="EK245" s="15">
        <f t="shared" si="523"/>
        <v>0.21905454545454545</v>
      </c>
      <c r="EL245" s="15">
        <f t="shared" si="524"/>
        <v>1.0046909090909091</v>
      </c>
      <c r="EM245" s="16">
        <f t="shared" si="566"/>
        <v>0.49669090909090907</v>
      </c>
      <c r="EN245" s="16">
        <f t="shared" si="567"/>
        <v>0.5119636363636364</v>
      </c>
      <c r="EO245" s="16">
        <f t="shared" si="568"/>
        <v>1.0086545454545455</v>
      </c>
      <c r="EP245" s="16">
        <f t="shared" si="556"/>
        <v>0.40217142857142857</v>
      </c>
      <c r="EQ245" s="16">
        <f t="shared" si="557"/>
        <v>0.60263999999999995</v>
      </c>
      <c r="ER245" s="16">
        <f t="shared" si="558"/>
        <v>1.0048114285714285</v>
      </c>
      <c r="ES245" s="16">
        <f t="shared" si="559"/>
        <v>1.0060277227722771</v>
      </c>
      <c r="ET245" s="16"/>
      <c r="EU245" s="16"/>
      <c r="EV245" s="16"/>
      <c r="EW245" s="16"/>
      <c r="EX245" s="16"/>
      <c r="EY245" s="16"/>
      <c r="EZ245" s="21" t="e">
        <f>+DI245/CE245</f>
        <v>#DIV/0!</v>
      </c>
      <c r="FA245" s="16" t="e">
        <f>+DJ245/CE245</f>
        <v>#DIV/0!</v>
      </c>
      <c r="FB245" s="16" t="e">
        <f>+DK245/CE245</f>
        <v>#DIV/0!</v>
      </c>
      <c r="FC245" s="16" t="e">
        <f t="shared" si="626"/>
        <v>#DIV/0!</v>
      </c>
      <c r="FD245" s="16">
        <f t="shared" si="626"/>
        <v>1.0060277227722771</v>
      </c>
      <c r="FE245" s="16" t="e">
        <f>+DN245/CH245</f>
        <v>#DIV/0!</v>
      </c>
      <c r="FF245" s="16" t="e">
        <f>+DO245/CH245</f>
        <v>#DIV/0!</v>
      </c>
      <c r="FG245" s="16" t="e">
        <f>+DP245/CH245</f>
        <v>#DIV/0!</v>
      </c>
      <c r="FH245" s="16" t="e">
        <f>+DQ245/CI245</f>
        <v>#DIV/0!</v>
      </c>
      <c r="FI245" s="16" t="e">
        <f>+DR245/CI245</f>
        <v>#DIV/0!</v>
      </c>
      <c r="FJ245" s="16" t="e">
        <f>+DS245/CI245</f>
        <v>#DIV/0!</v>
      </c>
      <c r="FK245" s="16" t="e">
        <f>+DT245/CJ245</f>
        <v>#DIV/0!</v>
      </c>
      <c r="FL245" s="16" t="e">
        <f>+DU245/CJ245</f>
        <v>#DIV/0!</v>
      </c>
      <c r="FM245" s="16" t="e">
        <f>+DV245/CJ245</f>
        <v>#DIV/0!</v>
      </c>
      <c r="FN245" s="16" t="e">
        <f>+DW245/CK245</f>
        <v>#DIV/0!</v>
      </c>
      <c r="FO245" s="16" t="e">
        <f>+DX245/CL245</f>
        <v>#DIV/0!</v>
      </c>
      <c r="FP245" s="16" t="e">
        <f>+DY245/CL245</f>
        <v>#DIV/0!</v>
      </c>
      <c r="FQ245" s="16" t="e">
        <f>+DZ245/CL245</f>
        <v>#DIV/0!</v>
      </c>
      <c r="FR245" s="17">
        <f t="shared" si="525"/>
        <v>0</v>
      </c>
      <c r="FS245" s="17">
        <f t="shared" si="526"/>
        <v>0</v>
      </c>
      <c r="FT245" s="17">
        <f t="shared" si="527"/>
        <v>0</v>
      </c>
      <c r="FU245" s="18">
        <f t="shared" si="528"/>
        <v>0</v>
      </c>
      <c r="FV245" s="18">
        <f t="shared" si="529"/>
        <v>0</v>
      </c>
      <c r="FW245" s="18">
        <f t="shared" si="530"/>
        <v>0</v>
      </c>
      <c r="FX245" s="18">
        <f t="shared" si="531"/>
        <v>0</v>
      </c>
      <c r="FY245" s="18">
        <f t="shared" si="532"/>
        <v>0</v>
      </c>
      <c r="FZ245" s="19"/>
      <c r="GA245" s="36" t="s">
        <v>1018</v>
      </c>
      <c r="GB245" s="36"/>
      <c r="GC245" s="37"/>
    </row>
    <row r="246" spans="1:185" hidden="1" x14ac:dyDescent="0.25">
      <c r="A246" s="8" t="s">
        <v>1342</v>
      </c>
      <c r="B246" s="8" t="s">
        <v>1186</v>
      </c>
      <c r="C246" s="9" t="s">
        <v>1187</v>
      </c>
      <c r="D246" s="10" t="s">
        <v>996</v>
      </c>
      <c r="E246" s="9" t="s">
        <v>102</v>
      </c>
      <c r="F246" s="9" t="s">
        <v>1185</v>
      </c>
      <c r="G246" s="9" t="s">
        <v>998</v>
      </c>
      <c r="H246" s="11">
        <v>3.5000000000000003E-2</v>
      </c>
      <c r="I246" s="11"/>
      <c r="J246" s="11">
        <v>0.01</v>
      </c>
      <c r="K246" s="11">
        <v>0.01</v>
      </c>
      <c r="L246" s="11">
        <v>5.0000000000000001E-3</v>
      </c>
      <c r="M246" s="11">
        <v>5.0000000000000001E-3</v>
      </c>
      <c r="N246" s="11"/>
      <c r="O246" s="12">
        <f t="shared" si="533"/>
        <v>0</v>
      </c>
      <c r="P246" s="12">
        <f t="shared" si="597"/>
        <v>0</v>
      </c>
      <c r="Q246" s="12">
        <f t="shared" si="534"/>
        <v>0</v>
      </c>
      <c r="R246" s="12">
        <f t="shared" si="607"/>
        <v>0</v>
      </c>
      <c r="S246" s="12">
        <f t="shared" si="535"/>
        <v>0</v>
      </c>
      <c r="T246" s="12">
        <f t="shared" si="620"/>
        <v>0</v>
      </c>
      <c r="U246" s="12">
        <f t="shared" si="536"/>
        <v>0</v>
      </c>
      <c r="V246" s="12">
        <f t="shared" si="621"/>
        <v>0</v>
      </c>
      <c r="W246" s="12">
        <f t="shared" si="554"/>
        <v>0</v>
      </c>
      <c r="X246" s="12">
        <f t="shared" si="537"/>
        <v>0</v>
      </c>
      <c r="Y246" s="12">
        <f t="shared" si="622"/>
        <v>0</v>
      </c>
      <c r="Z246" s="12">
        <f t="shared" si="623"/>
        <v>0</v>
      </c>
      <c r="AA246" s="12">
        <f t="shared" si="624"/>
        <v>0</v>
      </c>
      <c r="AB246" s="12">
        <f t="shared" si="608"/>
        <v>0</v>
      </c>
      <c r="AC246" s="12"/>
      <c r="AD246" s="12"/>
      <c r="AE246" s="12"/>
      <c r="AF246" s="12">
        <f t="shared" si="538"/>
        <v>0</v>
      </c>
      <c r="AG246" s="12">
        <f t="shared" si="539"/>
        <v>0</v>
      </c>
      <c r="AH246" s="12">
        <f t="shared" si="540"/>
        <v>0</v>
      </c>
      <c r="AI246" s="12"/>
      <c r="AJ246" s="12"/>
      <c r="AK246" s="12"/>
      <c r="AL246" s="12">
        <f t="shared" si="496"/>
        <v>0</v>
      </c>
      <c r="AM246" s="12">
        <f t="shared" si="497"/>
        <v>0</v>
      </c>
      <c r="AN246" s="12">
        <f t="shared" si="498"/>
        <v>0</v>
      </c>
      <c r="AO246" s="12"/>
      <c r="AP246" s="12"/>
      <c r="AQ246" s="12"/>
      <c r="AR246" s="12">
        <f t="shared" si="499"/>
        <v>0</v>
      </c>
      <c r="AS246" s="12">
        <f t="shared" si="500"/>
        <v>0</v>
      </c>
      <c r="AT246" s="12">
        <f t="shared" si="501"/>
        <v>0</v>
      </c>
      <c r="AU246" s="12">
        <f t="shared" si="502"/>
        <v>0</v>
      </c>
      <c r="AV246" s="12">
        <f t="shared" si="541"/>
        <v>0</v>
      </c>
      <c r="AW246" s="12"/>
      <c r="AX246" s="12">
        <f t="shared" si="503"/>
        <v>0</v>
      </c>
      <c r="AY246" s="12">
        <f t="shared" si="504"/>
        <v>0</v>
      </c>
      <c r="AZ246" s="12">
        <f t="shared" si="505"/>
        <v>0</v>
      </c>
      <c r="BA246" s="12"/>
      <c r="BB246" s="12" t="e">
        <f t="shared" si="506"/>
        <v>#DIV/0!</v>
      </c>
      <c r="BC246" s="12" t="e">
        <f t="shared" si="507"/>
        <v>#DIV/0!</v>
      </c>
      <c r="BD246" s="12" t="e">
        <f t="shared" si="508"/>
        <v>#DIV/0!</v>
      </c>
      <c r="BE246" s="12"/>
      <c r="BF246" s="12" t="e">
        <f t="shared" si="509"/>
        <v>#DIV/0!</v>
      </c>
      <c r="BG246" s="12" t="e">
        <f t="shared" si="542"/>
        <v>#DIV/0!</v>
      </c>
      <c r="BH246" s="12" t="e">
        <f t="shared" si="510"/>
        <v>#DIV/0!</v>
      </c>
      <c r="BI246" s="12" t="e">
        <f t="shared" si="511"/>
        <v>#DIV/0!</v>
      </c>
      <c r="BJ246" s="12"/>
      <c r="BK246" s="12" t="e">
        <f t="shared" si="512"/>
        <v>#DIV/0!</v>
      </c>
      <c r="BL246" s="12" t="e">
        <f t="shared" si="543"/>
        <v>#DIV/0!</v>
      </c>
      <c r="BM246" s="12" t="e">
        <f t="shared" si="513"/>
        <v>#DIV/0!</v>
      </c>
      <c r="BN246" s="12"/>
      <c r="BO246" s="12">
        <f t="shared" si="514"/>
        <v>0</v>
      </c>
      <c r="BP246" s="12">
        <f t="shared" si="515"/>
        <v>0</v>
      </c>
      <c r="BQ246" s="12">
        <f t="shared" si="516"/>
        <v>0</v>
      </c>
      <c r="BR246" s="12"/>
      <c r="BS246" s="12">
        <f t="shared" si="517"/>
        <v>0</v>
      </c>
      <c r="BT246" s="12">
        <f t="shared" si="518"/>
        <v>0</v>
      </c>
      <c r="BU246" s="12">
        <f t="shared" si="519"/>
        <v>0</v>
      </c>
      <c r="BV246" s="12">
        <f t="shared" si="520"/>
        <v>0</v>
      </c>
      <c r="BW246" s="12">
        <f t="shared" si="521"/>
        <v>0</v>
      </c>
      <c r="BX246" s="12"/>
      <c r="BY246" s="12">
        <v>0</v>
      </c>
      <c r="BZ246" s="12">
        <v>0</v>
      </c>
      <c r="CA246" s="12">
        <f>SUMIFS('[1]TIẾN ĐỘ %'!$M$6:$M$1034,'[1]TIẾN ĐỘ %'!$G$6:$G$1034,$A246,'[1]TIẾN ĐỘ %'!$F$6:$F$1034,$E246)</f>
        <v>0</v>
      </c>
      <c r="CB246" s="12">
        <f t="shared" si="544"/>
        <v>0</v>
      </c>
      <c r="CC246" s="12"/>
      <c r="CD246" s="12"/>
      <c r="CE246" s="12"/>
      <c r="CF246" s="12"/>
      <c r="CG246" s="12"/>
      <c r="CH246" s="12"/>
      <c r="CI246" s="12"/>
      <c r="CJ246" s="12"/>
      <c r="CK246" s="12">
        <f t="shared" si="611"/>
        <v>0</v>
      </c>
      <c r="CL246" s="12"/>
      <c r="CM246" s="12"/>
      <c r="CN246" s="12"/>
      <c r="CO246" s="12">
        <f t="shared" si="630"/>
        <v>0</v>
      </c>
      <c r="CP246" s="12">
        <f t="shared" si="631"/>
        <v>0</v>
      </c>
      <c r="CQ246" s="12"/>
      <c r="CR246" s="12">
        <v>0</v>
      </c>
      <c r="CS246" s="12">
        <v>-3619000</v>
      </c>
      <c r="CT246" s="12">
        <v>-3619000</v>
      </c>
      <c r="CU246" s="12">
        <v>0</v>
      </c>
      <c r="CV246" s="12">
        <v>0</v>
      </c>
      <c r="CW246" s="12">
        <v>0</v>
      </c>
      <c r="CX246" s="12">
        <v>0</v>
      </c>
      <c r="CY246" s="12">
        <f>SUMIFS('[1]DATA THÔ IN'!$P$4:$P$12031,'[1]DATA THÔ IN'!$H$4:$H$12031,$A246,'[1]DATA THÔ IN'!$AC$4:$AC$12031,$E246,'[1]DATA THÔ IN'!$AH$4:$AH$12031,"Tiến độ 1")</f>
        <v>0</v>
      </c>
      <c r="CZ246" s="12">
        <f>SUMIFS('[1]DATA THÔ IN'!$P$4:$P$12031,'[1]DATA THÔ IN'!$H$4:$H$12031,$A246,'[1]DATA THÔ IN'!$AC$4:$AC$12031,$E246,'[1]DATA THÔ IN'!$AH$4:$AH$12031,"Tiến độ 2")</f>
        <v>0</v>
      </c>
      <c r="DA246" s="12">
        <f>SUMIFS('[1]TIẾN ĐỘ %'!$N$6:$N$1034,'[1]TIẾN ĐỘ %'!$G$6:$G$1034,A246,'[1]TIẾN ĐỘ %'!$F$6:$F$1034,$E246)</f>
        <v>0</v>
      </c>
      <c r="DB246" s="12">
        <f t="shared" si="555"/>
        <v>-3619000</v>
      </c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3"/>
      <c r="DQ246" s="12"/>
      <c r="DR246" s="12"/>
      <c r="DS246" s="13"/>
      <c r="DT246" s="12"/>
      <c r="DU246" s="12"/>
      <c r="DV246" s="12"/>
      <c r="DW246" s="12">
        <f t="shared" si="614"/>
        <v>0</v>
      </c>
      <c r="DX246" s="12"/>
      <c r="DY246" s="12"/>
      <c r="DZ246" s="12"/>
      <c r="EA246" s="12"/>
      <c r="EB246" s="12"/>
      <c r="EC246" s="12"/>
      <c r="ED246" s="12"/>
      <c r="EE246" s="12"/>
      <c r="EF246" s="12"/>
      <c r="EG246" s="12">
        <f t="shared" si="632"/>
        <v>0</v>
      </c>
      <c r="EH246" s="12">
        <f t="shared" si="633"/>
        <v>0</v>
      </c>
      <c r="EI246" s="12"/>
      <c r="EJ246" s="15">
        <f t="shared" si="522"/>
        <v>0</v>
      </c>
      <c r="EK246" s="15">
        <f t="shared" si="523"/>
        <v>0</v>
      </c>
      <c r="EL246" s="15">
        <f t="shared" si="524"/>
        <v>0</v>
      </c>
      <c r="EM246" s="16">
        <f t="shared" si="566"/>
        <v>0</v>
      </c>
      <c r="EN246" s="16">
        <f t="shared" si="567"/>
        <v>0</v>
      </c>
      <c r="EO246" s="16">
        <f t="shared" si="568"/>
        <v>0</v>
      </c>
      <c r="EP246" s="16">
        <f t="shared" si="556"/>
        <v>0</v>
      </c>
      <c r="EQ246" s="16">
        <f t="shared" si="557"/>
        <v>0</v>
      </c>
      <c r="ER246" s="16">
        <f t="shared" si="558"/>
        <v>0</v>
      </c>
      <c r="ES246" s="16">
        <f t="shared" si="559"/>
        <v>0</v>
      </c>
      <c r="ET246" s="16"/>
      <c r="EU246" s="16"/>
      <c r="EV246" s="16"/>
      <c r="EW246" s="16"/>
      <c r="EX246" s="16"/>
      <c r="EY246" s="16"/>
      <c r="EZ246" s="27"/>
      <c r="FA246" s="27"/>
      <c r="FB246" s="27"/>
      <c r="FC246" s="21"/>
      <c r="FD246" s="21"/>
      <c r="FE246" s="16"/>
      <c r="FF246" s="16"/>
      <c r="FG246" s="16"/>
      <c r="FH246" s="16" t="e">
        <f>+DQ246/CI246</f>
        <v>#DIV/0!</v>
      </c>
      <c r="FI246" s="16" t="e">
        <f>+DR246/CI246</f>
        <v>#DIV/0!</v>
      </c>
      <c r="FJ246" s="16" t="e">
        <f>+DS246/CI246</f>
        <v>#DIV/0!</v>
      </c>
      <c r="FK246" s="16" t="e">
        <f>+DT246/CJ246</f>
        <v>#DIV/0!</v>
      </c>
      <c r="FL246" s="16" t="e">
        <f>+DU246/CJ246</f>
        <v>#DIV/0!</v>
      </c>
      <c r="FM246" s="16" t="e">
        <f>+DV246/CJ246</f>
        <v>#DIV/0!</v>
      </c>
      <c r="FN246" s="16" t="e">
        <f>+DW246/CK246</f>
        <v>#DIV/0!</v>
      </c>
      <c r="FO246" s="16" t="e">
        <f>+DX246/CL246</f>
        <v>#DIV/0!</v>
      </c>
      <c r="FP246" s="16" t="e">
        <f>+DY246/CL246</f>
        <v>#DIV/0!</v>
      </c>
      <c r="FQ246" s="16" t="e">
        <f>+DZ246/CL246</f>
        <v>#DIV/0!</v>
      </c>
      <c r="FR246" s="17">
        <f t="shared" si="525"/>
        <v>0</v>
      </c>
      <c r="FS246" s="17">
        <f t="shared" si="526"/>
        <v>0</v>
      </c>
      <c r="FT246" s="17">
        <f t="shared" si="527"/>
        <v>0</v>
      </c>
      <c r="FU246" s="18">
        <f t="shared" si="528"/>
        <v>0</v>
      </c>
      <c r="FV246" s="18">
        <f t="shared" si="529"/>
        <v>0</v>
      </c>
      <c r="FW246" s="18">
        <f t="shared" si="530"/>
        <v>0</v>
      </c>
      <c r="FX246" s="18">
        <f t="shared" si="531"/>
        <v>0</v>
      </c>
      <c r="FY246" s="18">
        <f t="shared" si="532"/>
        <v>0</v>
      </c>
      <c r="FZ246" s="19"/>
      <c r="GA246" s="36" t="s">
        <v>996</v>
      </c>
      <c r="GB246" s="36"/>
      <c r="GC246" s="37"/>
    </row>
    <row r="247" spans="1:185" hidden="1" x14ac:dyDescent="0.25">
      <c r="A247" s="8" t="s">
        <v>1343</v>
      </c>
      <c r="B247" s="8" t="s">
        <v>1205</v>
      </c>
      <c r="C247" s="9" t="s">
        <v>1206</v>
      </c>
      <c r="D247" s="10" t="s">
        <v>996</v>
      </c>
      <c r="E247" s="9" t="s">
        <v>102</v>
      </c>
      <c r="F247" s="9" t="s">
        <v>1204</v>
      </c>
      <c r="G247" s="9" t="s">
        <v>998</v>
      </c>
      <c r="H247" s="11">
        <v>3.5000000000000003E-2</v>
      </c>
      <c r="I247" s="11">
        <v>0.02</v>
      </c>
      <c r="J247" s="26">
        <v>0.01</v>
      </c>
      <c r="K247" s="11">
        <v>0.01</v>
      </c>
      <c r="L247" s="11">
        <v>5.0000000000000001E-3</v>
      </c>
      <c r="M247" s="11">
        <v>5.0000000000000001E-3</v>
      </c>
      <c r="N247" s="11"/>
      <c r="O247" s="12">
        <f t="shared" si="533"/>
        <v>0</v>
      </c>
      <c r="P247" s="12">
        <f t="shared" si="597"/>
        <v>0</v>
      </c>
      <c r="Q247" s="12">
        <f t="shared" si="534"/>
        <v>0</v>
      </c>
      <c r="R247" s="12">
        <f t="shared" si="607"/>
        <v>0</v>
      </c>
      <c r="S247" s="12">
        <f t="shared" si="535"/>
        <v>110400</v>
      </c>
      <c r="T247" s="12">
        <f t="shared" si="620"/>
        <v>0</v>
      </c>
      <c r="U247" s="12">
        <f t="shared" si="536"/>
        <v>0</v>
      </c>
      <c r="V247" s="12">
        <f t="shared" si="621"/>
        <v>0</v>
      </c>
      <c r="W247" s="12">
        <f t="shared" si="554"/>
        <v>0</v>
      </c>
      <c r="X247" s="12">
        <f t="shared" si="537"/>
        <v>473760</v>
      </c>
      <c r="Y247" s="12">
        <f t="shared" si="622"/>
        <v>0</v>
      </c>
      <c r="Z247" s="12">
        <f t="shared" si="623"/>
        <v>0</v>
      </c>
      <c r="AA247" s="12">
        <f t="shared" si="624"/>
        <v>0</v>
      </c>
      <c r="AB247" s="12">
        <f t="shared" si="608"/>
        <v>0</v>
      </c>
      <c r="AC247" s="12"/>
      <c r="AD247" s="12"/>
      <c r="AE247" s="12"/>
      <c r="AF247" s="12">
        <f t="shared" si="538"/>
        <v>0</v>
      </c>
      <c r="AG247" s="12">
        <f t="shared" si="539"/>
        <v>0</v>
      </c>
      <c r="AH247" s="12">
        <f t="shared" si="540"/>
        <v>0</v>
      </c>
      <c r="AI247" s="12"/>
      <c r="AJ247" s="12"/>
      <c r="AK247" s="12"/>
      <c r="AL247" s="12">
        <f t="shared" si="496"/>
        <v>0</v>
      </c>
      <c r="AM247" s="12">
        <f t="shared" si="497"/>
        <v>0</v>
      </c>
      <c r="AN247" s="12">
        <f t="shared" si="498"/>
        <v>0</v>
      </c>
      <c r="AO247" s="12"/>
      <c r="AP247" s="12"/>
      <c r="AQ247" s="12"/>
      <c r="AR247" s="12">
        <f t="shared" si="499"/>
        <v>0</v>
      </c>
      <c r="AS247" s="12">
        <f t="shared" si="500"/>
        <v>0</v>
      </c>
      <c r="AT247" s="12">
        <f t="shared" si="501"/>
        <v>0</v>
      </c>
      <c r="AU247" s="12">
        <f t="shared" si="502"/>
        <v>0</v>
      </c>
      <c r="AV247" s="12">
        <f t="shared" si="541"/>
        <v>0</v>
      </c>
      <c r="AW247" s="12"/>
      <c r="AX247" s="12">
        <f t="shared" si="503"/>
        <v>0</v>
      </c>
      <c r="AY247" s="12">
        <f t="shared" si="504"/>
        <v>0</v>
      </c>
      <c r="AZ247" s="12">
        <f t="shared" si="505"/>
        <v>0</v>
      </c>
      <c r="BA247" s="12"/>
      <c r="BB247" s="12">
        <f t="shared" si="506"/>
        <v>0</v>
      </c>
      <c r="BC247" s="12">
        <f t="shared" si="507"/>
        <v>0</v>
      </c>
      <c r="BD247" s="12">
        <f t="shared" si="508"/>
        <v>0</v>
      </c>
      <c r="BE247" s="12"/>
      <c r="BF247" s="12">
        <f t="shared" si="509"/>
        <v>0</v>
      </c>
      <c r="BG247" s="12">
        <f t="shared" si="542"/>
        <v>0</v>
      </c>
      <c r="BH247" s="12">
        <f t="shared" si="510"/>
        <v>0</v>
      </c>
      <c r="BI247" s="12">
        <f t="shared" si="511"/>
        <v>0</v>
      </c>
      <c r="BJ247" s="12"/>
      <c r="BK247" s="12" t="e">
        <f t="shared" si="512"/>
        <v>#DIV/0!</v>
      </c>
      <c r="BL247" s="12" t="e">
        <f t="shared" si="543"/>
        <v>#DIV/0!</v>
      </c>
      <c r="BM247" s="12" t="e">
        <f t="shared" si="513"/>
        <v>#DIV/0!</v>
      </c>
      <c r="BN247" s="12"/>
      <c r="BO247" s="12">
        <f t="shared" si="514"/>
        <v>0</v>
      </c>
      <c r="BP247" s="12">
        <f t="shared" si="515"/>
        <v>0</v>
      </c>
      <c r="BQ247" s="12">
        <f t="shared" si="516"/>
        <v>0</v>
      </c>
      <c r="BR247" s="12"/>
      <c r="BS247" s="12">
        <f t="shared" si="517"/>
        <v>0</v>
      </c>
      <c r="BT247" s="12">
        <f t="shared" si="518"/>
        <v>0</v>
      </c>
      <c r="BU247" s="12">
        <f t="shared" si="519"/>
        <v>0</v>
      </c>
      <c r="BV247" s="12">
        <f t="shared" si="520"/>
        <v>0</v>
      </c>
      <c r="BW247" s="12">
        <f t="shared" si="521"/>
        <v>0</v>
      </c>
      <c r="BX247" s="12"/>
      <c r="BY247" s="12">
        <v>25000000</v>
      </c>
      <c r="BZ247" s="12">
        <v>25000000</v>
      </c>
      <c r="CA247" s="12">
        <f>SUMIFS('[1]TIẾN ĐỘ %'!$M$6:$M$1034,'[1]TIẾN ĐỘ %'!$G$6:$G$1034,$A247,'[1]TIẾN ĐỘ %'!$F$6:$F$1034,$E247)</f>
        <v>40000000</v>
      </c>
      <c r="CB247" s="12">
        <f t="shared" si="544"/>
        <v>90000000</v>
      </c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>
        <f t="shared" si="630"/>
        <v>0</v>
      </c>
      <c r="CP247" s="12">
        <f t="shared" si="631"/>
        <v>0</v>
      </c>
      <c r="CQ247" s="12"/>
      <c r="CR247" s="12">
        <v>0</v>
      </c>
      <c r="CS247" s="12">
        <v>0</v>
      </c>
      <c r="CT247" s="12">
        <v>0</v>
      </c>
      <c r="CU247" s="12">
        <v>0</v>
      </c>
      <c r="CV247" s="12">
        <v>5520000</v>
      </c>
      <c r="CW247" s="12">
        <v>0</v>
      </c>
      <c r="CX247" s="12">
        <v>5520000</v>
      </c>
      <c r="CY247" s="12">
        <f>SUMIFS('[1]DATA THÔ IN'!$P$4:$P$12031,'[1]DATA THÔ IN'!$H$4:$H$12031,$A247,'[1]DATA THÔ IN'!$AC$4:$AC$12031,$E247,'[1]DATA THÔ IN'!$AH$4:$AH$12031,"Tiến độ 1")</f>
        <v>7896000</v>
      </c>
      <c r="CZ247" s="12">
        <f>SUMIFS('[1]DATA THÔ IN'!$P$4:$P$12031,'[1]DATA THÔ IN'!$H$4:$H$12031,$A247,'[1]DATA THÔ IN'!$AC$4:$AC$12031,$E247,'[1]DATA THÔ IN'!$AH$4:$AH$12031,"Tiến độ 2")</f>
        <v>7896000</v>
      </c>
      <c r="DA247" s="12">
        <f>SUMIFS('[1]TIẾN ĐỘ %'!$N$6:$N$1034,'[1]TIẾN ĐỘ %'!$G$6:$G$1034,A247,'[1]TIẾN ĐỘ %'!$F$6:$F$1034,$E247)</f>
        <v>23688000</v>
      </c>
      <c r="DB247" s="12">
        <f t="shared" si="555"/>
        <v>29208000</v>
      </c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3"/>
      <c r="DQ247" s="12"/>
      <c r="DR247" s="12"/>
      <c r="DS247" s="13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>
        <f t="shared" si="632"/>
        <v>0</v>
      </c>
      <c r="EH247" s="12">
        <f t="shared" si="633"/>
        <v>0</v>
      </c>
      <c r="EI247" s="12"/>
      <c r="EJ247" s="15">
        <f t="shared" si="522"/>
        <v>0</v>
      </c>
      <c r="EK247" s="15">
        <f t="shared" si="523"/>
        <v>0</v>
      </c>
      <c r="EL247" s="15">
        <f t="shared" si="524"/>
        <v>0</v>
      </c>
      <c r="EM247" s="16">
        <f t="shared" si="566"/>
        <v>0</v>
      </c>
      <c r="EN247" s="16">
        <f t="shared" si="567"/>
        <v>0.2208</v>
      </c>
      <c r="EO247" s="16">
        <f t="shared" si="568"/>
        <v>0.2208</v>
      </c>
      <c r="EP247" s="16">
        <f t="shared" si="556"/>
        <v>0.19739999999999999</v>
      </c>
      <c r="EQ247" s="16">
        <f t="shared" si="557"/>
        <v>0.19739999999999999</v>
      </c>
      <c r="ER247" s="16">
        <f t="shared" si="558"/>
        <v>0.59219999999999995</v>
      </c>
      <c r="ES247" s="16">
        <f t="shared" si="559"/>
        <v>0.32453333333333334</v>
      </c>
      <c r="ET247" s="16"/>
      <c r="EU247" s="16"/>
      <c r="EV247" s="16"/>
      <c r="EW247" s="16"/>
      <c r="EX247" s="16"/>
      <c r="EY247" s="16"/>
      <c r="EZ247" s="27"/>
      <c r="FA247" s="27"/>
      <c r="FB247" s="27"/>
      <c r="FC247" s="21"/>
      <c r="FD247" s="21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 t="e">
        <f>+DX247/CL247</f>
        <v>#DIV/0!</v>
      </c>
      <c r="FP247" s="16" t="e">
        <f>+DY247/CL247</f>
        <v>#DIV/0!</v>
      </c>
      <c r="FQ247" s="16" t="e">
        <f>+DZ247/CL247</f>
        <v>#DIV/0!</v>
      </c>
      <c r="FR247" s="17">
        <f t="shared" si="525"/>
        <v>0</v>
      </c>
      <c r="FS247" s="17">
        <f t="shared" si="526"/>
        <v>0</v>
      </c>
      <c r="FT247" s="17">
        <f t="shared" si="527"/>
        <v>0</v>
      </c>
      <c r="FU247" s="18">
        <f t="shared" si="528"/>
        <v>0</v>
      </c>
      <c r="FV247" s="18">
        <f t="shared" si="529"/>
        <v>0</v>
      </c>
      <c r="FW247" s="18">
        <f t="shared" si="530"/>
        <v>0</v>
      </c>
      <c r="FX247" s="18">
        <f t="shared" si="531"/>
        <v>0</v>
      </c>
      <c r="FY247" s="18">
        <f t="shared" si="532"/>
        <v>0</v>
      </c>
      <c r="FZ247" s="19"/>
      <c r="GA247" s="36" t="s">
        <v>996</v>
      </c>
      <c r="GB247" s="36"/>
      <c r="GC247" s="37"/>
    </row>
    <row r="248" spans="1:185" x14ac:dyDescent="0.25">
      <c r="A248" s="8" t="s">
        <v>1345</v>
      </c>
      <c r="B248" s="8" t="s">
        <v>1229</v>
      </c>
      <c r="C248" s="9" t="s">
        <v>1230</v>
      </c>
      <c r="D248" s="10" t="s">
        <v>996</v>
      </c>
      <c r="E248" s="9" t="s">
        <v>102</v>
      </c>
      <c r="F248" s="9" t="s">
        <v>1185</v>
      </c>
      <c r="G248" s="9" t="s">
        <v>998</v>
      </c>
      <c r="H248" s="11">
        <v>3.5000000000000003E-2</v>
      </c>
      <c r="I248" s="11"/>
      <c r="J248" s="11">
        <v>0.01</v>
      </c>
      <c r="K248" s="11">
        <v>0.01</v>
      </c>
      <c r="L248" s="11">
        <v>5.0000000000000001E-3</v>
      </c>
      <c r="M248" s="11">
        <v>5.0000000000000001E-3</v>
      </c>
      <c r="N248" s="11"/>
      <c r="O248" s="12">
        <f t="shared" si="533"/>
        <v>0</v>
      </c>
      <c r="P248" s="12">
        <f t="shared" si="597"/>
        <v>0</v>
      </c>
      <c r="Q248" s="12">
        <f t="shared" si="534"/>
        <v>0</v>
      </c>
      <c r="R248" s="12">
        <f t="shared" si="607"/>
        <v>0</v>
      </c>
      <c r="S248" s="12">
        <f t="shared" si="535"/>
        <v>0</v>
      </c>
      <c r="T248" s="12">
        <f t="shared" si="620"/>
        <v>0</v>
      </c>
      <c r="U248" s="12">
        <f t="shared" si="536"/>
        <v>0</v>
      </c>
      <c r="V248" s="12">
        <f t="shared" si="621"/>
        <v>0</v>
      </c>
      <c r="W248" s="12">
        <f t="shared" si="554"/>
        <v>0</v>
      </c>
      <c r="X248" s="12">
        <f t="shared" si="537"/>
        <v>0</v>
      </c>
      <c r="Y248" s="12">
        <f t="shared" si="622"/>
        <v>0</v>
      </c>
      <c r="Z248" s="12">
        <f t="shared" si="623"/>
        <v>0</v>
      </c>
      <c r="AA248" s="12">
        <f t="shared" si="624"/>
        <v>0</v>
      </c>
      <c r="AB248" s="12">
        <f t="shared" si="608"/>
        <v>0</v>
      </c>
      <c r="AC248" s="12"/>
      <c r="AD248" s="12"/>
      <c r="AE248" s="12"/>
      <c r="AF248" s="12">
        <f t="shared" si="538"/>
        <v>0</v>
      </c>
      <c r="AG248" s="12">
        <f t="shared" si="539"/>
        <v>0</v>
      </c>
      <c r="AH248" s="12">
        <f t="shared" si="540"/>
        <v>0</v>
      </c>
      <c r="AI248" s="12"/>
      <c r="AJ248" s="12"/>
      <c r="AK248" s="12"/>
      <c r="AL248" s="12">
        <f t="shared" si="496"/>
        <v>0</v>
      </c>
      <c r="AM248" s="12">
        <f t="shared" si="497"/>
        <v>0</v>
      </c>
      <c r="AN248" s="12">
        <f t="shared" si="498"/>
        <v>0</v>
      </c>
      <c r="AO248" s="12"/>
      <c r="AP248" s="12"/>
      <c r="AQ248" s="12"/>
      <c r="AR248" s="12">
        <f t="shared" si="499"/>
        <v>0</v>
      </c>
      <c r="AS248" s="12">
        <f t="shared" si="500"/>
        <v>0</v>
      </c>
      <c r="AT248" s="12">
        <f t="shared" si="501"/>
        <v>0</v>
      </c>
      <c r="AU248" s="12">
        <f t="shared" si="502"/>
        <v>0</v>
      </c>
      <c r="AV248" s="12">
        <f t="shared" si="541"/>
        <v>0</v>
      </c>
      <c r="AW248" s="12"/>
      <c r="AX248" s="12">
        <f t="shared" si="503"/>
        <v>0</v>
      </c>
      <c r="AY248" s="12">
        <f t="shared" si="504"/>
        <v>0</v>
      </c>
      <c r="AZ248" s="12">
        <f t="shared" si="505"/>
        <v>0</v>
      </c>
      <c r="BA248" s="12"/>
      <c r="BB248" s="12">
        <f t="shared" si="506"/>
        <v>0</v>
      </c>
      <c r="BC248" s="12">
        <f t="shared" si="507"/>
        <v>0</v>
      </c>
      <c r="BD248" s="12">
        <f t="shared" si="508"/>
        <v>0</v>
      </c>
      <c r="BE248" s="12"/>
      <c r="BF248" s="12">
        <f t="shared" si="509"/>
        <v>0</v>
      </c>
      <c r="BG248" s="12">
        <f t="shared" si="542"/>
        <v>0</v>
      </c>
      <c r="BH248" s="12">
        <f t="shared" si="510"/>
        <v>0</v>
      </c>
      <c r="BI248" s="12">
        <f t="shared" si="511"/>
        <v>0</v>
      </c>
      <c r="BJ248" s="12"/>
      <c r="BK248" s="12">
        <f t="shared" si="512"/>
        <v>0</v>
      </c>
      <c r="BL248" s="12">
        <f t="shared" si="543"/>
        <v>0</v>
      </c>
      <c r="BM248" s="12">
        <f t="shared" si="513"/>
        <v>0</v>
      </c>
      <c r="BN248" s="12"/>
      <c r="BO248" s="12">
        <f t="shared" si="514"/>
        <v>0</v>
      </c>
      <c r="BP248" s="12">
        <f t="shared" si="515"/>
        <v>0</v>
      </c>
      <c r="BQ248" s="12">
        <f t="shared" si="516"/>
        <v>0</v>
      </c>
      <c r="BR248" s="12"/>
      <c r="BS248" s="12">
        <f t="shared" si="517"/>
        <v>0</v>
      </c>
      <c r="BT248" s="12">
        <f t="shared" si="518"/>
        <v>0</v>
      </c>
      <c r="BU248" s="12">
        <f t="shared" si="519"/>
        <v>0</v>
      </c>
      <c r="BV248" s="12">
        <f t="shared" si="520"/>
        <v>0</v>
      </c>
      <c r="BW248" s="12">
        <f t="shared" si="521"/>
        <v>0</v>
      </c>
      <c r="BX248" s="12"/>
      <c r="BY248" s="12">
        <v>20000000</v>
      </c>
      <c r="BZ248" s="12">
        <v>20000000</v>
      </c>
      <c r="CA248" s="12">
        <f>SUMIFS('[1]TIẾN ĐỘ %'!$M$6:$M$1034,'[1]TIẾN ĐỘ %'!$G$6:$G$1034,$A248,'[1]TIẾN ĐỘ %'!$F$6:$F$1034,$E248)</f>
        <v>20000000</v>
      </c>
      <c r="CB248" s="12">
        <f t="shared" si="544"/>
        <v>60000000</v>
      </c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>
        <f t="shared" si="630"/>
        <v>0</v>
      </c>
      <c r="CP248" s="12">
        <f t="shared" si="631"/>
        <v>0</v>
      </c>
      <c r="CQ248" s="12"/>
      <c r="CR248" s="12">
        <v>0</v>
      </c>
      <c r="CS248" s="12">
        <v>0</v>
      </c>
      <c r="CT248" s="12">
        <v>9588000</v>
      </c>
      <c r="CU248" s="12">
        <v>0</v>
      </c>
      <c r="CV248" s="12">
        <v>0</v>
      </c>
      <c r="CW248" s="12">
        <v>0</v>
      </c>
      <c r="CX248" s="12">
        <v>0</v>
      </c>
      <c r="CY248" s="12">
        <f>SUMIFS('[1]DATA THÔ IN'!$P$4:$P$12031,'[1]DATA THÔ IN'!$H$4:$H$12031,$A248,'[1]DATA THÔ IN'!$AC$4:$AC$12031,$E248,'[1]DATA THÔ IN'!$AH$4:$AH$12031,"Tiến độ 1")</f>
        <v>0</v>
      </c>
      <c r="CZ248" s="12">
        <f>SUMIFS('[1]DATA THÔ IN'!$P$4:$P$12031,'[1]DATA THÔ IN'!$H$4:$H$12031,$A248,'[1]DATA THÔ IN'!$AC$4:$AC$12031,$E248,'[1]DATA THÔ IN'!$AH$4:$AH$12031,"Tiến độ 2")</f>
        <v>0</v>
      </c>
      <c r="DA248" s="12">
        <f>SUMIFS('[1]TIẾN ĐỘ %'!$N$6:$N$1034,'[1]TIẾN ĐỘ %'!$G$6:$G$1034,A248,'[1]TIẾN ĐỘ %'!$F$6:$F$1034,$E248)</f>
        <v>0</v>
      </c>
      <c r="DB248" s="12">
        <f t="shared" si="555"/>
        <v>9588000</v>
      </c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3"/>
      <c r="DQ248" s="12"/>
      <c r="DR248" s="12"/>
      <c r="DS248" s="13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>
        <f t="shared" si="632"/>
        <v>0</v>
      </c>
      <c r="EH248" s="12">
        <f t="shared" si="633"/>
        <v>0</v>
      </c>
      <c r="EI248" s="12"/>
      <c r="EJ248" s="15">
        <f t="shared" si="522"/>
        <v>0</v>
      </c>
      <c r="EK248" s="15">
        <f t="shared" si="523"/>
        <v>0</v>
      </c>
      <c r="EL248" s="15">
        <f t="shared" si="524"/>
        <v>0.47939999999999999</v>
      </c>
      <c r="EM248" s="16">
        <f t="shared" si="566"/>
        <v>0</v>
      </c>
      <c r="EN248" s="16">
        <f t="shared" si="567"/>
        <v>0</v>
      </c>
      <c r="EO248" s="16">
        <f t="shared" si="568"/>
        <v>0</v>
      </c>
      <c r="EP248" s="16">
        <f t="shared" si="556"/>
        <v>0</v>
      </c>
      <c r="EQ248" s="16">
        <f t="shared" si="557"/>
        <v>0</v>
      </c>
      <c r="ER248" s="16">
        <f t="shared" si="558"/>
        <v>0</v>
      </c>
      <c r="ES248" s="16">
        <f t="shared" si="559"/>
        <v>0.1598</v>
      </c>
      <c r="ET248" s="16"/>
      <c r="EU248" s="16"/>
      <c r="EV248" s="16"/>
      <c r="EW248" s="16"/>
      <c r="EX248" s="16"/>
      <c r="EY248" s="16"/>
      <c r="EZ248" s="27"/>
      <c r="FA248" s="27"/>
      <c r="FB248" s="27"/>
      <c r="FC248" s="21"/>
      <c r="FD248" s="21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7">
        <f t="shared" si="525"/>
        <v>0</v>
      </c>
      <c r="FS248" s="17">
        <f t="shared" si="526"/>
        <v>0</v>
      </c>
      <c r="FT248" s="17">
        <f t="shared" si="527"/>
        <v>0</v>
      </c>
      <c r="FU248" s="18">
        <f t="shared" si="528"/>
        <v>0</v>
      </c>
      <c r="FV248" s="18">
        <f t="shared" si="529"/>
        <v>0</v>
      </c>
      <c r="FW248" s="18">
        <f t="shared" si="530"/>
        <v>0</v>
      </c>
      <c r="FX248" s="18">
        <f t="shared" si="531"/>
        <v>0</v>
      </c>
      <c r="FY248" s="18">
        <f t="shared" si="532"/>
        <v>0</v>
      </c>
      <c r="FZ248" s="19"/>
      <c r="GA248" s="36" t="s">
        <v>996</v>
      </c>
      <c r="GB248" s="36"/>
      <c r="GC248" s="37"/>
    </row>
    <row r="249" spans="1:185" hidden="1" x14ac:dyDescent="0.25">
      <c r="A249" s="8" t="s">
        <v>1296</v>
      </c>
      <c r="B249" s="8" t="s">
        <v>551</v>
      </c>
      <c r="C249" s="9" t="s">
        <v>552</v>
      </c>
      <c r="D249" s="10" t="s">
        <v>478</v>
      </c>
      <c r="E249" s="9" t="s">
        <v>102</v>
      </c>
      <c r="F249" s="9" t="s">
        <v>479</v>
      </c>
      <c r="G249" s="9" t="s">
        <v>480</v>
      </c>
      <c r="H249" s="11">
        <v>3.5000000000000003E-2</v>
      </c>
      <c r="I249" s="11"/>
      <c r="J249" s="11">
        <v>0.01</v>
      </c>
      <c r="K249" s="11">
        <v>0.01</v>
      </c>
      <c r="L249" s="11">
        <v>5.0000000000000001E-3</v>
      </c>
      <c r="M249" s="11">
        <v>5.0000000000000001E-3</v>
      </c>
      <c r="N249" s="11"/>
      <c r="O249" s="12">
        <f t="shared" si="533"/>
        <v>0</v>
      </c>
      <c r="P249" s="12">
        <f t="shared" si="597"/>
        <v>0</v>
      </c>
      <c r="Q249" s="12">
        <f t="shared" si="534"/>
        <v>0</v>
      </c>
      <c r="R249" s="12">
        <f t="shared" si="607"/>
        <v>0</v>
      </c>
      <c r="S249" s="12">
        <f t="shared" si="535"/>
        <v>0</v>
      </c>
      <c r="T249" s="12">
        <f t="shared" si="620"/>
        <v>0</v>
      </c>
      <c r="U249" s="12">
        <f t="shared" si="536"/>
        <v>0</v>
      </c>
      <c r="V249" s="12">
        <f t="shared" si="621"/>
        <v>0</v>
      </c>
      <c r="W249" s="12">
        <f t="shared" si="554"/>
        <v>367200</v>
      </c>
      <c r="X249" s="12">
        <f t="shared" si="537"/>
        <v>0</v>
      </c>
      <c r="Y249" s="12">
        <f t="shared" si="622"/>
        <v>0</v>
      </c>
      <c r="Z249" s="12">
        <f t="shared" si="623"/>
        <v>0</v>
      </c>
      <c r="AA249" s="12">
        <f t="shared" si="624"/>
        <v>0</v>
      </c>
      <c r="AB249" s="12">
        <f t="shared" si="608"/>
        <v>0</v>
      </c>
      <c r="AC249" s="12"/>
      <c r="AD249" s="12"/>
      <c r="AE249" s="12"/>
      <c r="AF249" s="12" t="e">
        <f t="shared" si="538"/>
        <v>#DIV/0!</v>
      </c>
      <c r="AG249" s="12" t="e">
        <f t="shared" si="539"/>
        <v>#DIV/0!</v>
      </c>
      <c r="AH249" s="12">
        <f t="shared" si="540"/>
        <v>0</v>
      </c>
      <c r="AI249" s="12"/>
      <c r="AJ249" s="12"/>
      <c r="AK249" s="12"/>
      <c r="AL249" s="12" t="e">
        <f t="shared" si="496"/>
        <v>#DIV/0!</v>
      </c>
      <c r="AM249" s="12" t="e">
        <f t="shared" si="497"/>
        <v>#DIV/0!</v>
      </c>
      <c r="AN249" s="12">
        <f t="shared" si="498"/>
        <v>0</v>
      </c>
      <c r="AO249" s="12"/>
      <c r="AP249" s="12"/>
      <c r="AQ249" s="12"/>
      <c r="AR249" s="12" t="e">
        <f t="shared" si="499"/>
        <v>#DIV/0!</v>
      </c>
      <c r="AS249" s="12" t="e">
        <f t="shared" si="500"/>
        <v>#DIV/0!</v>
      </c>
      <c r="AT249" s="12" t="e">
        <f t="shared" si="501"/>
        <v>#DIV/0!</v>
      </c>
      <c r="AU249" s="12" t="e">
        <f t="shared" si="502"/>
        <v>#DIV/0!</v>
      </c>
      <c r="AV249" s="12">
        <f t="shared" si="541"/>
        <v>0</v>
      </c>
      <c r="AW249" s="12"/>
      <c r="AX249" s="12" t="e">
        <f t="shared" si="503"/>
        <v>#DIV/0!</v>
      </c>
      <c r="AY249" s="12" t="e">
        <f t="shared" si="504"/>
        <v>#DIV/0!</v>
      </c>
      <c r="AZ249" s="12" t="e">
        <f t="shared" si="505"/>
        <v>#DIV/0!</v>
      </c>
      <c r="BA249" s="12"/>
      <c r="BB249" s="12" t="e">
        <f t="shared" si="506"/>
        <v>#DIV/0!</v>
      </c>
      <c r="BC249" s="12" t="e">
        <f t="shared" si="507"/>
        <v>#DIV/0!</v>
      </c>
      <c r="BD249" s="12" t="e">
        <f t="shared" si="508"/>
        <v>#DIV/0!</v>
      </c>
      <c r="BE249" s="12"/>
      <c r="BF249" s="12" t="e">
        <f t="shared" si="509"/>
        <v>#DIV/0!</v>
      </c>
      <c r="BG249" s="12" t="e">
        <f t="shared" si="542"/>
        <v>#DIV/0!</v>
      </c>
      <c r="BH249" s="12" t="e">
        <f t="shared" si="510"/>
        <v>#DIV/0!</v>
      </c>
      <c r="BI249" s="12" t="e">
        <f t="shared" si="511"/>
        <v>#DIV/0!</v>
      </c>
      <c r="BJ249" s="12"/>
      <c r="BK249" s="12" t="e">
        <f t="shared" si="512"/>
        <v>#DIV/0!</v>
      </c>
      <c r="BL249" s="12" t="e">
        <f t="shared" si="543"/>
        <v>#DIV/0!</v>
      </c>
      <c r="BM249" s="12" t="e">
        <f t="shared" si="513"/>
        <v>#DIV/0!</v>
      </c>
      <c r="BN249" s="12"/>
      <c r="BO249" s="12">
        <f t="shared" si="514"/>
        <v>0</v>
      </c>
      <c r="BP249" s="12">
        <f t="shared" si="515"/>
        <v>0</v>
      </c>
      <c r="BQ249" s="12">
        <f t="shared" si="516"/>
        <v>0</v>
      </c>
      <c r="BR249" s="12"/>
      <c r="BS249" s="12">
        <f t="shared" si="517"/>
        <v>0</v>
      </c>
      <c r="BT249" s="12">
        <f t="shared" si="518"/>
        <v>0</v>
      </c>
      <c r="BU249" s="12">
        <f t="shared" si="519"/>
        <v>0</v>
      </c>
      <c r="BV249" s="12">
        <f t="shared" si="520"/>
        <v>0</v>
      </c>
      <c r="BW249" s="12">
        <f t="shared" si="521"/>
        <v>0</v>
      </c>
      <c r="BX249" s="12"/>
      <c r="BY249" s="12">
        <v>80000000</v>
      </c>
      <c r="BZ249" s="12">
        <v>100000000</v>
      </c>
      <c r="CA249" s="12">
        <f>SUMIFS('[1]TIẾN ĐỘ %'!$M$6:$M$1034,'[1]TIẾN ĐỘ %'!$G$6:$G$1034,$A249,'[1]TIẾN ĐỘ %'!$F$6:$F$1034,$E249)</f>
        <v>0</v>
      </c>
      <c r="CB249" s="12">
        <f t="shared" si="544"/>
        <v>180000000</v>
      </c>
      <c r="CC249" s="12"/>
      <c r="CD249" s="12"/>
      <c r="CE249" s="12"/>
      <c r="CF249" s="12">
        <f t="shared" ref="CF249:CF256" si="634">+SUM(CC249:CE249)</f>
        <v>0</v>
      </c>
      <c r="CG249" s="12">
        <f t="shared" ref="CG249:CG256" si="635">+CF249+CB249</f>
        <v>180000000</v>
      </c>
      <c r="CH249" s="12"/>
      <c r="CI249" s="12"/>
      <c r="CJ249" s="12"/>
      <c r="CK249" s="12">
        <f t="shared" ref="CK249:CK256" si="636">+SUM(CH249:CJ249)</f>
        <v>0</v>
      </c>
      <c r="CL249" s="12"/>
      <c r="CM249" s="12"/>
      <c r="CN249" s="12"/>
      <c r="CO249" s="12">
        <f t="shared" si="630"/>
        <v>0</v>
      </c>
      <c r="CP249" s="12">
        <f t="shared" si="631"/>
        <v>0</v>
      </c>
      <c r="CQ249" s="12"/>
      <c r="CR249" s="12">
        <v>10510000</v>
      </c>
      <c r="CS249" s="12">
        <v>0</v>
      </c>
      <c r="CT249" s="12">
        <v>10510000</v>
      </c>
      <c r="CU249" s="12">
        <v>36720000</v>
      </c>
      <c r="CV249" s="12">
        <v>26544000</v>
      </c>
      <c r="CW249" s="12">
        <v>36720000</v>
      </c>
      <c r="CX249" s="12">
        <v>63264000</v>
      </c>
      <c r="CY249" s="12">
        <f>SUMIFS('[1]DATA THÔ IN'!$P$4:$P$12031,'[1]DATA THÔ IN'!$H$4:$H$12031,$A249,'[1]DATA THÔ IN'!$AC$4:$AC$12031,$E249,'[1]DATA THÔ IN'!$AH$4:$AH$12031,"Tiến độ 1")</f>
        <v>4680000</v>
      </c>
      <c r="CZ249" s="12">
        <f>SUMIFS('[1]DATA THÔ IN'!$P$4:$P$12031,'[1]DATA THÔ IN'!$H$4:$H$12031,$A249,'[1]DATA THÔ IN'!$AC$4:$AC$12031,$E249,'[1]DATA THÔ IN'!$AH$4:$AH$12031,"Tiến độ 2")</f>
        <v>0</v>
      </c>
      <c r="DA249" s="12">
        <f>SUMIFS('[1]TIẾN ĐỘ %'!$N$6:$N$1034,'[1]TIẾN ĐỘ %'!$G$6:$G$1034,A249,'[1]TIẾN ĐỘ %'!$F$6:$F$1034,$E249)</f>
        <v>4680000</v>
      </c>
      <c r="DB249" s="12">
        <f t="shared" si="555"/>
        <v>78454000</v>
      </c>
      <c r="DC249" s="12"/>
      <c r="DD249" s="12"/>
      <c r="DE249" s="12"/>
      <c r="DF249" s="12"/>
      <c r="DG249" s="12"/>
      <c r="DH249" s="12"/>
      <c r="DI249" s="12"/>
      <c r="DJ249" s="12"/>
      <c r="DK249" s="12"/>
      <c r="DL249" s="12">
        <f t="shared" ref="DL249:DL256" si="637">+DK249+DH249+DE249</f>
        <v>0</v>
      </c>
      <c r="DM249" s="12">
        <f t="shared" ref="DM249:DM256" si="638">+DL249+DB249</f>
        <v>78454000</v>
      </c>
      <c r="DN249" s="12"/>
      <c r="DO249" s="12"/>
      <c r="DP249" s="13"/>
      <c r="DQ249" s="12"/>
      <c r="DR249" s="12"/>
      <c r="DS249" s="13"/>
      <c r="DT249" s="12"/>
      <c r="DU249" s="12"/>
      <c r="DV249" s="12"/>
      <c r="DW249" s="12">
        <f t="shared" ref="DW249:DW257" si="639">+DV249+DS249+DP249</f>
        <v>0</v>
      </c>
      <c r="DX249" s="12"/>
      <c r="DY249" s="12"/>
      <c r="DZ249" s="12"/>
      <c r="EA249" s="12"/>
      <c r="EB249" s="12"/>
      <c r="EC249" s="12"/>
      <c r="ED249" s="12"/>
      <c r="EE249" s="12"/>
      <c r="EF249" s="12"/>
      <c r="EG249" s="12">
        <f t="shared" si="632"/>
        <v>0</v>
      </c>
      <c r="EH249" s="12">
        <f t="shared" si="633"/>
        <v>0</v>
      </c>
      <c r="EI249" s="12"/>
      <c r="EJ249" s="15">
        <f t="shared" si="522"/>
        <v>0.13137499999999999</v>
      </c>
      <c r="EK249" s="15">
        <f t="shared" si="523"/>
        <v>0</v>
      </c>
      <c r="EL249" s="15">
        <f t="shared" si="524"/>
        <v>0.13137499999999999</v>
      </c>
      <c r="EM249" s="16">
        <f t="shared" si="566"/>
        <v>0.36720000000000003</v>
      </c>
      <c r="EN249" s="16">
        <f t="shared" si="567"/>
        <v>0.26544000000000001</v>
      </c>
      <c r="EO249" s="16">
        <f t="shared" si="568"/>
        <v>0.63263999999999998</v>
      </c>
      <c r="EP249" s="16">
        <f t="shared" si="556"/>
        <v>0</v>
      </c>
      <c r="EQ249" s="16">
        <f t="shared" si="557"/>
        <v>0</v>
      </c>
      <c r="ER249" s="16">
        <f t="shared" si="558"/>
        <v>0</v>
      </c>
      <c r="ES249" s="16">
        <f t="shared" si="559"/>
        <v>0.43585555555555555</v>
      </c>
      <c r="ET249" s="16" t="e">
        <f t="shared" ref="ET249:ET256" si="640">DC249/CC249</f>
        <v>#DIV/0!</v>
      </c>
      <c r="EU249" s="16" t="e">
        <f t="shared" ref="EU249:EU256" si="641">DD249/CC249</f>
        <v>#DIV/0!</v>
      </c>
      <c r="EV249" s="16"/>
      <c r="EW249" s="16" t="e">
        <f t="shared" ref="EW249:EW256" si="642">DF249/CD249</f>
        <v>#DIV/0!</v>
      </c>
      <c r="EX249" s="16" t="e">
        <f t="shared" ref="EX249:EX256" si="643">DG249/CD249</f>
        <v>#DIV/0!</v>
      </c>
      <c r="EY249" s="16" t="e">
        <f t="shared" ref="EY249:EY256" si="644">DH249/CD249</f>
        <v>#DIV/0!</v>
      </c>
      <c r="EZ249" s="21" t="e">
        <f t="shared" ref="EZ249:EZ256" si="645">+DI249/CE249</f>
        <v>#DIV/0!</v>
      </c>
      <c r="FA249" s="21" t="e">
        <f t="shared" ref="FA249:FA256" si="646">+DJ249/CE249</f>
        <v>#DIV/0!</v>
      </c>
      <c r="FB249" s="16" t="e">
        <f t="shared" ref="FB249:FE256" si="647">+DK249/CE249</f>
        <v>#DIV/0!</v>
      </c>
      <c r="FC249" s="16" t="e">
        <f t="shared" si="647"/>
        <v>#DIV/0!</v>
      </c>
      <c r="FD249" s="16">
        <f t="shared" si="647"/>
        <v>0.43585555555555555</v>
      </c>
      <c r="FE249" s="16" t="e">
        <f t="shared" si="647"/>
        <v>#DIV/0!</v>
      </c>
      <c r="FF249" s="16" t="e">
        <f t="shared" ref="FF249:FF256" si="648">+DO249/CH249</f>
        <v>#DIV/0!</v>
      </c>
      <c r="FG249" s="16" t="e">
        <f t="shared" ref="FG249:FH256" si="649">+DP249/CH249</f>
        <v>#DIV/0!</v>
      </c>
      <c r="FH249" s="16" t="e">
        <f t="shared" si="649"/>
        <v>#DIV/0!</v>
      </c>
      <c r="FI249" s="16" t="e">
        <f t="shared" ref="FI249:FI256" si="650">+DR249/CI249</f>
        <v>#DIV/0!</v>
      </c>
      <c r="FJ249" s="16" t="e">
        <f t="shared" ref="FJ249:FK256" si="651">+DS249/CI249</f>
        <v>#DIV/0!</v>
      </c>
      <c r="FK249" s="16" t="e">
        <f t="shared" si="651"/>
        <v>#DIV/0!</v>
      </c>
      <c r="FL249" s="16" t="e">
        <f t="shared" ref="FL249:FL257" si="652">+DU249/CJ249</f>
        <v>#DIV/0!</v>
      </c>
      <c r="FM249" s="16" t="e">
        <f t="shared" ref="FM249:FO256" si="653">+DV249/CJ249</f>
        <v>#DIV/0!</v>
      </c>
      <c r="FN249" s="16" t="e">
        <f t="shared" si="653"/>
        <v>#DIV/0!</v>
      </c>
      <c r="FO249" s="16" t="e">
        <f t="shared" si="653"/>
        <v>#DIV/0!</v>
      </c>
      <c r="FP249" s="16" t="e">
        <f t="shared" ref="FP249:FP256" si="654">+DY249/CL249</f>
        <v>#DIV/0!</v>
      </c>
      <c r="FQ249" s="16" t="e">
        <f t="shared" ref="FQ249:FQ256" si="655">+DZ249/CL249</f>
        <v>#DIV/0!</v>
      </c>
      <c r="FR249" s="17">
        <f t="shared" si="525"/>
        <v>0</v>
      </c>
      <c r="FS249" s="17">
        <f t="shared" si="526"/>
        <v>0</v>
      </c>
      <c r="FT249" s="17">
        <f t="shared" si="527"/>
        <v>0</v>
      </c>
      <c r="FU249" s="18">
        <f t="shared" si="528"/>
        <v>0</v>
      </c>
      <c r="FV249" s="18">
        <f t="shared" si="529"/>
        <v>0</v>
      </c>
      <c r="FW249" s="18">
        <f t="shared" si="530"/>
        <v>0</v>
      </c>
      <c r="FX249" s="18">
        <f t="shared" si="531"/>
        <v>0</v>
      </c>
      <c r="FY249" s="18">
        <f t="shared" si="532"/>
        <v>0</v>
      </c>
      <c r="FZ249" s="19"/>
      <c r="GA249" s="36" t="s">
        <v>478</v>
      </c>
      <c r="GB249" s="36"/>
      <c r="GC249" s="37"/>
    </row>
    <row r="250" spans="1:185" hidden="1" x14ac:dyDescent="0.25">
      <c r="A250" s="8" t="s">
        <v>1299</v>
      </c>
      <c r="B250" s="8" t="s">
        <v>557</v>
      </c>
      <c r="C250" s="9" t="s">
        <v>558</v>
      </c>
      <c r="D250" s="10" t="s">
        <v>478</v>
      </c>
      <c r="E250" s="9" t="s">
        <v>102</v>
      </c>
      <c r="F250" s="9" t="s">
        <v>491</v>
      </c>
      <c r="G250" s="9" t="s">
        <v>480</v>
      </c>
      <c r="H250" s="11">
        <v>3.5000000000000003E-2</v>
      </c>
      <c r="I250" s="11">
        <v>0.02</v>
      </c>
      <c r="J250" s="11">
        <v>0.01</v>
      </c>
      <c r="K250" s="11">
        <v>0.01</v>
      </c>
      <c r="L250" s="11">
        <v>5.0000000000000001E-3</v>
      </c>
      <c r="M250" s="11">
        <v>5.0000000000000001E-3</v>
      </c>
      <c r="N250" s="11"/>
      <c r="O250" s="12">
        <f t="shared" si="533"/>
        <v>4114320</v>
      </c>
      <c r="P250" s="12">
        <f t="shared" si="597"/>
        <v>0</v>
      </c>
      <c r="Q250" s="12">
        <f t="shared" si="534"/>
        <v>0</v>
      </c>
      <c r="R250" s="12">
        <f t="shared" si="607"/>
        <v>1985159.4000000001</v>
      </c>
      <c r="S250" s="12">
        <f t="shared" si="535"/>
        <v>2892360</v>
      </c>
      <c r="T250" s="12">
        <f t="shared" si="620"/>
        <v>807531</v>
      </c>
      <c r="U250" s="12">
        <f t="shared" si="536"/>
        <v>0</v>
      </c>
      <c r="V250" s="12">
        <f t="shared" si="621"/>
        <v>0</v>
      </c>
      <c r="W250" s="12">
        <f t="shared" si="554"/>
        <v>836820</v>
      </c>
      <c r="X250" s="12">
        <f t="shared" si="537"/>
        <v>4229640</v>
      </c>
      <c r="Y250" s="12">
        <f t="shared" si="622"/>
        <v>1176701.7</v>
      </c>
      <c r="Z250" s="12">
        <f t="shared" si="623"/>
        <v>0</v>
      </c>
      <c r="AA250" s="12">
        <f t="shared" si="624"/>
        <v>0</v>
      </c>
      <c r="AB250" s="12">
        <f t="shared" si="608"/>
        <v>0</v>
      </c>
      <c r="AC250" s="12"/>
      <c r="AD250" s="12"/>
      <c r="AE250" s="12"/>
      <c r="AF250" s="12" t="e">
        <f t="shared" si="538"/>
        <v>#DIV/0!</v>
      </c>
      <c r="AG250" s="12" t="e">
        <f t="shared" si="539"/>
        <v>#DIV/0!</v>
      </c>
      <c r="AH250" s="12">
        <f t="shared" si="540"/>
        <v>0</v>
      </c>
      <c r="AI250" s="12"/>
      <c r="AJ250" s="12"/>
      <c r="AK250" s="12"/>
      <c r="AL250" s="12" t="e">
        <f t="shared" si="496"/>
        <v>#DIV/0!</v>
      </c>
      <c r="AM250" s="12" t="e">
        <f t="shared" si="497"/>
        <v>#DIV/0!</v>
      </c>
      <c r="AN250" s="12">
        <f t="shared" si="498"/>
        <v>0</v>
      </c>
      <c r="AO250" s="12"/>
      <c r="AP250" s="12"/>
      <c r="AQ250" s="12"/>
      <c r="AR250" s="12" t="e">
        <f t="shared" si="499"/>
        <v>#DIV/0!</v>
      </c>
      <c r="AS250" s="12" t="e">
        <f t="shared" si="500"/>
        <v>#DIV/0!</v>
      </c>
      <c r="AT250" s="12" t="e">
        <f t="shared" si="501"/>
        <v>#DIV/0!</v>
      </c>
      <c r="AU250" s="12" t="e">
        <f t="shared" si="502"/>
        <v>#DIV/0!</v>
      </c>
      <c r="AV250" s="12">
        <f t="shared" si="541"/>
        <v>0</v>
      </c>
      <c r="AW250" s="12"/>
      <c r="AX250" s="12" t="e">
        <f t="shared" si="503"/>
        <v>#DIV/0!</v>
      </c>
      <c r="AY250" s="12" t="e">
        <f t="shared" si="504"/>
        <v>#DIV/0!</v>
      </c>
      <c r="AZ250" s="12" t="e">
        <f t="shared" si="505"/>
        <v>#DIV/0!</v>
      </c>
      <c r="BA250" s="12"/>
      <c r="BB250" s="12" t="e">
        <f t="shared" si="506"/>
        <v>#DIV/0!</v>
      </c>
      <c r="BC250" s="12" t="e">
        <f t="shared" si="507"/>
        <v>#DIV/0!</v>
      </c>
      <c r="BD250" s="12" t="e">
        <f t="shared" si="508"/>
        <v>#DIV/0!</v>
      </c>
      <c r="BE250" s="12"/>
      <c r="BF250" s="12" t="e">
        <f t="shared" si="509"/>
        <v>#DIV/0!</v>
      </c>
      <c r="BG250" s="12" t="e">
        <f t="shared" si="542"/>
        <v>#DIV/0!</v>
      </c>
      <c r="BH250" s="12" t="e">
        <f t="shared" si="510"/>
        <v>#DIV/0!</v>
      </c>
      <c r="BI250" s="12" t="e">
        <f t="shared" si="511"/>
        <v>#DIV/0!</v>
      </c>
      <c r="BJ250" s="12"/>
      <c r="BK250" s="12" t="e">
        <f t="shared" si="512"/>
        <v>#DIV/0!</v>
      </c>
      <c r="BL250" s="12" t="e">
        <f t="shared" si="543"/>
        <v>#DIV/0!</v>
      </c>
      <c r="BM250" s="12" t="e">
        <f t="shared" si="513"/>
        <v>#DIV/0!</v>
      </c>
      <c r="BN250" s="12"/>
      <c r="BO250" s="12">
        <f t="shared" si="514"/>
        <v>0</v>
      </c>
      <c r="BP250" s="12">
        <f t="shared" si="515"/>
        <v>0</v>
      </c>
      <c r="BQ250" s="12">
        <f t="shared" si="516"/>
        <v>0</v>
      </c>
      <c r="BR250" s="12"/>
      <c r="BS250" s="12">
        <f t="shared" si="517"/>
        <v>0</v>
      </c>
      <c r="BT250" s="12">
        <f t="shared" si="518"/>
        <v>0</v>
      </c>
      <c r="BU250" s="12">
        <f t="shared" si="519"/>
        <v>0</v>
      </c>
      <c r="BV250" s="12">
        <f t="shared" si="520"/>
        <v>0</v>
      </c>
      <c r="BW250" s="12">
        <f t="shared" si="521"/>
        <v>0</v>
      </c>
      <c r="BX250" s="12"/>
      <c r="BY250" s="12">
        <v>200000000</v>
      </c>
      <c r="BZ250" s="12">
        <v>200000000</v>
      </c>
      <c r="CA250" s="12">
        <f>SUMIFS('[1]TIẾN ĐỘ %'!$M$6:$M$1034,'[1]TIẾN ĐỘ %'!$G$6:$G$1034,$A250,'[1]TIẾN ĐỘ %'!$F$6:$F$1034,$E250)</f>
        <v>300000000</v>
      </c>
      <c r="CB250" s="12">
        <f t="shared" si="544"/>
        <v>700000000</v>
      </c>
      <c r="CC250" s="12"/>
      <c r="CD250" s="12"/>
      <c r="CE250" s="12"/>
      <c r="CF250" s="12">
        <f t="shared" si="634"/>
        <v>0</v>
      </c>
      <c r="CG250" s="12">
        <f t="shared" si="635"/>
        <v>700000000</v>
      </c>
      <c r="CH250" s="12"/>
      <c r="CI250" s="12"/>
      <c r="CJ250" s="12"/>
      <c r="CK250" s="12">
        <f t="shared" si="636"/>
        <v>0</v>
      </c>
      <c r="CL250" s="12"/>
      <c r="CM250" s="12"/>
      <c r="CN250" s="12"/>
      <c r="CO250" s="12">
        <f t="shared" si="630"/>
        <v>0</v>
      </c>
      <c r="CP250" s="12">
        <f t="shared" si="631"/>
        <v>0</v>
      </c>
      <c r="CQ250" s="12"/>
      <c r="CR250" s="12">
        <v>62322000</v>
      </c>
      <c r="CS250" s="12">
        <v>22200000</v>
      </c>
      <c r="CT250" s="12">
        <v>205716000</v>
      </c>
      <c r="CU250" s="12">
        <v>83682000</v>
      </c>
      <c r="CV250" s="12">
        <v>60936000</v>
      </c>
      <c r="CW250" s="12">
        <v>83682000</v>
      </c>
      <c r="CX250" s="12">
        <v>144618000</v>
      </c>
      <c r="CY250" s="12">
        <f>SUMIFS('[1]DATA THÔ IN'!$P$4:$P$12031,'[1]DATA THÔ IN'!$H$4:$H$12031,$A250,'[1]DATA THÔ IN'!$AC$4:$AC$12031,$E250,'[1]DATA THÔ IN'!$AH$4:$AH$12031,"Tiến độ 1")</f>
        <v>121938000</v>
      </c>
      <c r="CZ250" s="12">
        <f>SUMIFS('[1]DATA THÔ IN'!$P$4:$P$12031,'[1]DATA THÔ IN'!$H$4:$H$12031,$A250,'[1]DATA THÔ IN'!$AC$4:$AC$12031,$E250,'[1]DATA THÔ IN'!$AH$4:$AH$12031,"Tiến độ 2")</f>
        <v>0</v>
      </c>
      <c r="DA250" s="12">
        <f>SUMIFS('[1]TIẾN ĐỘ %'!$N$6:$N$1034,'[1]TIẾN ĐỘ %'!$G$6:$G$1034,A250,'[1]TIẾN ĐỘ %'!$F$6:$F$1034,$E250)</f>
        <v>211482000</v>
      </c>
      <c r="DB250" s="12">
        <f t="shared" si="555"/>
        <v>561816000</v>
      </c>
      <c r="DC250" s="12"/>
      <c r="DD250" s="12"/>
      <c r="DE250" s="12"/>
      <c r="DF250" s="12"/>
      <c r="DG250" s="12"/>
      <c r="DH250" s="12"/>
      <c r="DI250" s="12"/>
      <c r="DJ250" s="12"/>
      <c r="DK250" s="12"/>
      <c r="DL250" s="12">
        <f t="shared" si="637"/>
        <v>0</v>
      </c>
      <c r="DM250" s="12">
        <f t="shared" si="638"/>
        <v>561816000</v>
      </c>
      <c r="DN250" s="12"/>
      <c r="DO250" s="12"/>
      <c r="DP250" s="13"/>
      <c r="DQ250" s="12"/>
      <c r="DR250" s="12"/>
      <c r="DS250" s="13"/>
      <c r="DT250" s="12"/>
      <c r="DU250" s="12"/>
      <c r="DV250" s="12"/>
      <c r="DW250" s="12">
        <f t="shared" si="639"/>
        <v>0</v>
      </c>
      <c r="DX250" s="12"/>
      <c r="DY250" s="12"/>
      <c r="DZ250" s="12"/>
      <c r="EA250" s="12"/>
      <c r="EB250" s="12"/>
      <c r="EC250" s="12"/>
      <c r="ED250" s="12"/>
      <c r="EE250" s="12"/>
      <c r="EF250" s="12"/>
      <c r="EG250" s="12">
        <f t="shared" si="632"/>
        <v>0</v>
      </c>
      <c r="EH250" s="12">
        <f t="shared" si="633"/>
        <v>0</v>
      </c>
      <c r="EI250" s="12"/>
      <c r="EJ250" s="15">
        <f t="shared" si="522"/>
        <v>0.31161</v>
      </c>
      <c r="EK250" s="15">
        <f t="shared" si="523"/>
        <v>0.111</v>
      </c>
      <c r="EL250" s="15">
        <f t="shared" si="524"/>
        <v>1.02858</v>
      </c>
      <c r="EM250" s="16">
        <f t="shared" si="566"/>
        <v>0.41841</v>
      </c>
      <c r="EN250" s="16">
        <f t="shared" si="567"/>
        <v>0.30468000000000001</v>
      </c>
      <c r="EO250" s="16">
        <f t="shared" si="568"/>
        <v>0.72309000000000001</v>
      </c>
      <c r="EP250" s="16">
        <f t="shared" si="556"/>
        <v>0.40645999999999999</v>
      </c>
      <c r="EQ250" s="16">
        <f t="shared" si="557"/>
        <v>0</v>
      </c>
      <c r="ER250" s="16">
        <f t="shared" si="558"/>
        <v>0.70494000000000001</v>
      </c>
      <c r="ES250" s="16">
        <f t="shared" si="559"/>
        <v>0.8025942857142857</v>
      </c>
      <c r="ET250" s="16" t="e">
        <f t="shared" si="640"/>
        <v>#DIV/0!</v>
      </c>
      <c r="EU250" s="16" t="e">
        <f t="shared" si="641"/>
        <v>#DIV/0!</v>
      </c>
      <c r="EV250" s="16" t="e">
        <f t="shared" ref="EV250:EV256" si="656">DE250/CC250</f>
        <v>#DIV/0!</v>
      </c>
      <c r="EW250" s="16" t="e">
        <f t="shared" si="642"/>
        <v>#DIV/0!</v>
      </c>
      <c r="EX250" s="16" t="e">
        <f t="shared" si="643"/>
        <v>#DIV/0!</v>
      </c>
      <c r="EY250" s="16" t="e">
        <f t="shared" si="644"/>
        <v>#DIV/0!</v>
      </c>
      <c r="EZ250" s="16" t="e">
        <f t="shared" si="645"/>
        <v>#DIV/0!</v>
      </c>
      <c r="FA250" s="16" t="e">
        <f t="shared" si="646"/>
        <v>#DIV/0!</v>
      </c>
      <c r="FB250" s="16" t="e">
        <f t="shared" si="647"/>
        <v>#DIV/0!</v>
      </c>
      <c r="FC250" s="16" t="e">
        <f t="shared" si="647"/>
        <v>#DIV/0!</v>
      </c>
      <c r="FD250" s="16">
        <f t="shared" si="647"/>
        <v>0.8025942857142857</v>
      </c>
      <c r="FE250" s="16" t="e">
        <f t="shared" si="647"/>
        <v>#DIV/0!</v>
      </c>
      <c r="FF250" s="16" t="e">
        <f t="shared" si="648"/>
        <v>#DIV/0!</v>
      </c>
      <c r="FG250" s="16" t="e">
        <f t="shared" si="649"/>
        <v>#DIV/0!</v>
      </c>
      <c r="FH250" s="16" t="e">
        <f t="shared" si="649"/>
        <v>#DIV/0!</v>
      </c>
      <c r="FI250" s="16" t="e">
        <f t="shared" si="650"/>
        <v>#DIV/0!</v>
      </c>
      <c r="FJ250" s="16" t="e">
        <f t="shared" si="651"/>
        <v>#DIV/0!</v>
      </c>
      <c r="FK250" s="16" t="e">
        <f t="shared" si="651"/>
        <v>#DIV/0!</v>
      </c>
      <c r="FL250" s="16" t="e">
        <f t="shared" si="652"/>
        <v>#DIV/0!</v>
      </c>
      <c r="FM250" s="16" t="e">
        <f t="shared" si="653"/>
        <v>#DIV/0!</v>
      </c>
      <c r="FN250" s="16" t="e">
        <f t="shared" si="653"/>
        <v>#DIV/0!</v>
      </c>
      <c r="FO250" s="16" t="e">
        <f t="shared" si="653"/>
        <v>#DIV/0!</v>
      </c>
      <c r="FP250" s="16" t="e">
        <f t="shared" si="654"/>
        <v>#DIV/0!</v>
      </c>
      <c r="FQ250" s="16" t="e">
        <f t="shared" si="655"/>
        <v>#DIV/0!</v>
      </c>
      <c r="FR250" s="17">
        <f t="shared" si="525"/>
        <v>0</v>
      </c>
      <c r="FS250" s="17">
        <f t="shared" si="526"/>
        <v>0</v>
      </c>
      <c r="FT250" s="17">
        <f t="shared" si="527"/>
        <v>0</v>
      </c>
      <c r="FU250" s="18">
        <f t="shared" si="528"/>
        <v>0</v>
      </c>
      <c r="FV250" s="18">
        <f t="shared" si="529"/>
        <v>0</v>
      </c>
      <c r="FW250" s="18">
        <f t="shared" si="530"/>
        <v>0</v>
      </c>
      <c r="FX250" s="18">
        <f t="shared" si="531"/>
        <v>0</v>
      </c>
      <c r="FY250" s="18">
        <f t="shared" si="532"/>
        <v>0</v>
      </c>
      <c r="FZ250" s="19"/>
      <c r="GA250" s="36" t="s">
        <v>478</v>
      </c>
      <c r="GB250" s="36"/>
      <c r="GC250" s="37"/>
    </row>
    <row r="251" spans="1:185" hidden="1" x14ac:dyDescent="0.25">
      <c r="A251" s="8" t="s">
        <v>1325</v>
      </c>
      <c r="B251" s="8" t="s">
        <v>563</v>
      </c>
      <c r="C251" s="9" t="s">
        <v>564</v>
      </c>
      <c r="D251" s="10" t="s">
        <v>483</v>
      </c>
      <c r="E251" s="9" t="s">
        <v>102</v>
      </c>
      <c r="F251" s="9" t="s">
        <v>516</v>
      </c>
      <c r="G251" s="9" t="s">
        <v>480</v>
      </c>
      <c r="H251" s="11">
        <v>3.5000000000000003E-2</v>
      </c>
      <c r="I251" s="11"/>
      <c r="J251" s="11">
        <v>0.01</v>
      </c>
      <c r="K251" s="11">
        <v>0.01</v>
      </c>
      <c r="L251" s="11">
        <v>5.0000000000000001E-3</v>
      </c>
      <c r="M251" s="11">
        <v>5.0000000000000001E-3</v>
      </c>
      <c r="N251" s="11"/>
      <c r="O251" s="12">
        <f t="shared" si="533"/>
        <v>0</v>
      </c>
      <c r="P251" s="12">
        <f t="shared" si="597"/>
        <v>0</v>
      </c>
      <c r="Q251" s="12">
        <f t="shared" si="534"/>
        <v>0</v>
      </c>
      <c r="R251" s="12">
        <f t="shared" si="607"/>
        <v>0</v>
      </c>
      <c r="S251" s="12">
        <f t="shared" si="535"/>
        <v>0</v>
      </c>
      <c r="T251" s="12">
        <f t="shared" si="620"/>
        <v>0</v>
      </c>
      <c r="U251" s="12">
        <f t="shared" si="536"/>
        <v>0</v>
      </c>
      <c r="V251" s="12">
        <f t="shared" si="621"/>
        <v>0</v>
      </c>
      <c r="W251" s="12">
        <f t="shared" si="554"/>
        <v>0</v>
      </c>
      <c r="X251" s="12">
        <f t="shared" si="537"/>
        <v>0</v>
      </c>
      <c r="Y251" s="12">
        <f t="shared" si="622"/>
        <v>0</v>
      </c>
      <c r="Z251" s="12">
        <f t="shared" si="623"/>
        <v>0</v>
      </c>
      <c r="AA251" s="12">
        <f t="shared" si="624"/>
        <v>0</v>
      </c>
      <c r="AB251" s="12">
        <f t="shared" si="608"/>
        <v>295232.09999999998</v>
      </c>
      <c r="AC251" s="12"/>
      <c r="AD251" s="12"/>
      <c r="AE251" s="12"/>
      <c r="AF251" s="12" t="e">
        <f t="shared" si="538"/>
        <v>#DIV/0!</v>
      </c>
      <c r="AG251" s="12" t="e">
        <f t="shared" si="539"/>
        <v>#DIV/0!</v>
      </c>
      <c r="AH251" s="12">
        <f t="shared" si="540"/>
        <v>0</v>
      </c>
      <c r="AI251" s="12"/>
      <c r="AJ251" s="12"/>
      <c r="AK251" s="12"/>
      <c r="AL251" s="12" t="e">
        <f t="shared" si="496"/>
        <v>#DIV/0!</v>
      </c>
      <c r="AM251" s="12" t="e">
        <f t="shared" si="497"/>
        <v>#DIV/0!</v>
      </c>
      <c r="AN251" s="12">
        <f t="shared" si="498"/>
        <v>0</v>
      </c>
      <c r="AO251" s="12"/>
      <c r="AP251" s="12"/>
      <c r="AQ251" s="12"/>
      <c r="AR251" s="12" t="e">
        <f t="shared" si="499"/>
        <v>#DIV/0!</v>
      </c>
      <c r="AS251" s="12" t="e">
        <f t="shared" si="500"/>
        <v>#DIV/0!</v>
      </c>
      <c r="AT251" s="12" t="e">
        <f t="shared" si="501"/>
        <v>#DIV/0!</v>
      </c>
      <c r="AU251" s="12" t="e">
        <f t="shared" si="502"/>
        <v>#DIV/0!</v>
      </c>
      <c r="AV251" s="12">
        <f t="shared" si="541"/>
        <v>295232.09999999998</v>
      </c>
      <c r="AW251" s="12"/>
      <c r="AX251" s="12" t="e">
        <f t="shared" si="503"/>
        <v>#DIV/0!</v>
      </c>
      <c r="AY251" s="12" t="e">
        <f t="shared" si="504"/>
        <v>#DIV/0!</v>
      </c>
      <c r="AZ251" s="12" t="e">
        <f t="shared" si="505"/>
        <v>#DIV/0!</v>
      </c>
      <c r="BA251" s="12"/>
      <c r="BB251" s="12" t="e">
        <f t="shared" si="506"/>
        <v>#DIV/0!</v>
      </c>
      <c r="BC251" s="12" t="e">
        <f t="shared" si="507"/>
        <v>#DIV/0!</v>
      </c>
      <c r="BD251" s="12" t="e">
        <f t="shared" si="508"/>
        <v>#DIV/0!</v>
      </c>
      <c r="BE251" s="12"/>
      <c r="BF251" s="12" t="e">
        <f t="shared" si="509"/>
        <v>#DIV/0!</v>
      </c>
      <c r="BG251" s="12" t="e">
        <f t="shared" si="542"/>
        <v>#DIV/0!</v>
      </c>
      <c r="BH251" s="12" t="e">
        <f t="shared" si="510"/>
        <v>#DIV/0!</v>
      </c>
      <c r="BI251" s="12" t="e">
        <f t="shared" si="511"/>
        <v>#DIV/0!</v>
      </c>
      <c r="BJ251" s="12"/>
      <c r="BK251" s="12" t="e">
        <f t="shared" si="512"/>
        <v>#DIV/0!</v>
      </c>
      <c r="BL251" s="12" t="e">
        <f t="shared" si="543"/>
        <v>#DIV/0!</v>
      </c>
      <c r="BM251" s="12" t="e">
        <f t="shared" si="513"/>
        <v>#DIV/0!</v>
      </c>
      <c r="BN251" s="12"/>
      <c r="BO251" s="12">
        <f t="shared" si="514"/>
        <v>0</v>
      </c>
      <c r="BP251" s="12">
        <f t="shared" si="515"/>
        <v>0</v>
      </c>
      <c r="BQ251" s="12">
        <f t="shared" si="516"/>
        <v>0</v>
      </c>
      <c r="BR251" s="12"/>
      <c r="BS251" s="12">
        <f t="shared" si="517"/>
        <v>0</v>
      </c>
      <c r="BT251" s="12">
        <f t="shared" si="518"/>
        <v>0</v>
      </c>
      <c r="BU251" s="12">
        <f t="shared" si="519"/>
        <v>0</v>
      </c>
      <c r="BV251" s="12">
        <f t="shared" si="520"/>
        <v>0</v>
      </c>
      <c r="BW251" s="12">
        <f t="shared" si="521"/>
        <v>0</v>
      </c>
      <c r="BX251" s="12"/>
      <c r="BY251" s="12">
        <v>10000000</v>
      </c>
      <c r="BZ251" s="12">
        <v>0</v>
      </c>
      <c r="CA251" s="12">
        <f>SUMIFS('[1]TIẾN ĐỘ %'!$M$6:$M$1034,'[1]TIẾN ĐỘ %'!$G$6:$G$1034,$A251,'[1]TIẾN ĐỘ %'!$F$6:$F$1034,$E251)</f>
        <v>0</v>
      </c>
      <c r="CB251" s="12">
        <f t="shared" si="544"/>
        <v>10000000</v>
      </c>
      <c r="CC251" s="12"/>
      <c r="CD251" s="12"/>
      <c r="CE251" s="12"/>
      <c r="CF251" s="12">
        <f t="shared" si="634"/>
        <v>0</v>
      </c>
      <c r="CG251" s="12">
        <f t="shared" si="635"/>
        <v>10000000</v>
      </c>
      <c r="CH251" s="12"/>
      <c r="CI251" s="12"/>
      <c r="CJ251" s="12"/>
      <c r="CK251" s="12">
        <f t="shared" si="636"/>
        <v>0</v>
      </c>
      <c r="CL251" s="12"/>
      <c r="CM251" s="12"/>
      <c r="CN251" s="12"/>
      <c r="CO251" s="12">
        <f t="shared" si="630"/>
        <v>0</v>
      </c>
      <c r="CP251" s="12">
        <f t="shared" si="631"/>
        <v>0</v>
      </c>
      <c r="CQ251" s="12"/>
      <c r="CR251" s="12">
        <v>0</v>
      </c>
      <c r="CS251" s="12">
        <v>0</v>
      </c>
      <c r="CT251" s="12">
        <v>0</v>
      </c>
      <c r="CU251" s="12">
        <v>0</v>
      </c>
      <c r="CV251" s="12">
        <v>61188000</v>
      </c>
      <c r="CW251" s="12">
        <v>0</v>
      </c>
      <c r="CX251" s="12">
        <v>61188000</v>
      </c>
      <c r="CY251" s="12">
        <f>SUMIFS('[1]DATA THÔ IN'!$P$4:$P$12031,'[1]DATA THÔ IN'!$H$4:$H$12031,$A251,'[1]DATA THÔ IN'!$AC$4:$AC$12031,$E251,'[1]DATA THÔ IN'!$AH$4:$AH$12031,"Tiến độ 1")</f>
        <v>0</v>
      </c>
      <c r="CZ251" s="12">
        <f>SUMIFS('[1]DATA THÔ IN'!$P$4:$P$12031,'[1]DATA THÔ IN'!$H$4:$H$12031,$A251,'[1]DATA THÔ IN'!$AC$4:$AC$12031,$E251,'[1]DATA THÔ IN'!$AH$4:$AH$12031,"Tiến độ 2")</f>
        <v>0</v>
      </c>
      <c r="DA251" s="12">
        <f>SUMIFS('[1]TIẾN ĐỘ %'!$N$6:$N$1034,'[1]TIẾN ĐỘ %'!$G$6:$G$1034,A251,'[1]TIẾN ĐỘ %'!$F$6:$F$1034,$E251)</f>
        <v>0</v>
      </c>
      <c r="DB251" s="12">
        <f t="shared" si="555"/>
        <v>61188000</v>
      </c>
      <c r="DC251" s="12"/>
      <c r="DD251" s="12"/>
      <c r="DE251" s="12"/>
      <c r="DF251" s="12"/>
      <c r="DG251" s="12"/>
      <c r="DH251" s="12"/>
      <c r="DI251" s="12"/>
      <c r="DJ251" s="12"/>
      <c r="DK251" s="12"/>
      <c r="DL251" s="12">
        <f t="shared" si="637"/>
        <v>0</v>
      </c>
      <c r="DM251" s="12">
        <f t="shared" si="638"/>
        <v>61188000</v>
      </c>
      <c r="DN251" s="12"/>
      <c r="DO251" s="12"/>
      <c r="DP251" s="13"/>
      <c r="DQ251" s="12"/>
      <c r="DR251" s="12"/>
      <c r="DS251" s="13"/>
      <c r="DT251" s="12"/>
      <c r="DU251" s="12"/>
      <c r="DV251" s="12"/>
      <c r="DW251" s="12">
        <f t="shared" si="639"/>
        <v>0</v>
      </c>
      <c r="DX251" s="12"/>
      <c r="DY251" s="12"/>
      <c r="DZ251" s="12"/>
      <c r="EA251" s="12"/>
      <c r="EB251" s="12"/>
      <c r="EC251" s="12"/>
      <c r="ED251" s="12"/>
      <c r="EE251" s="12"/>
      <c r="EF251" s="12"/>
      <c r="EG251" s="12">
        <f t="shared" si="632"/>
        <v>0</v>
      </c>
      <c r="EH251" s="12">
        <f t="shared" si="633"/>
        <v>0</v>
      </c>
      <c r="EI251" s="12"/>
      <c r="EJ251" s="15">
        <f t="shared" si="522"/>
        <v>0</v>
      </c>
      <c r="EK251" s="15">
        <f t="shared" si="523"/>
        <v>0</v>
      </c>
      <c r="EL251" s="15">
        <f t="shared" si="524"/>
        <v>0</v>
      </c>
      <c r="EM251" s="16">
        <f t="shared" si="566"/>
        <v>0</v>
      </c>
      <c r="EN251" s="16">
        <f t="shared" si="567"/>
        <v>0</v>
      </c>
      <c r="EO251" s="16">
        <f t="shared" si="568"/>
        <v>0</v>
      </c>
      <c r="EP251" s="16">
        <f t="shared" si="556"/>
        <v>0</v>
      </c>
      <c r="EQ251" s="16">
        <f t="shared" si="557"/>
        <v>0</v>
      </c>
      <c r="ER251" s="16">
        <f t="shared" si="558"/>
        <v>0</v>
      </c>
      <c r="ES251" s="16">
        <f t="shared" si="559"/>
        <v>6.1188000000000002</v>
      </c>
      <c r="ET251" s="16" t="e">
        <f t="shared" si="640"/>
        <v>#DIV/0!</v>
      </c>
      <c r="EU251" s="16" t="e">
        <f t="shared" si="641"/>
        <v>#DIV/0!</v>
      </c>
      <c r="EV251" s="16" t="e">
        <f t="shared" si="656"/>
        <v>#DIV/0!</v>
      </c>
      <c r="EW251" s="16" t="e">
        <f t="shared" si="642"/>
        <v>#DIV/0!</v>
      </c>
      <c r="EX251" s="16" t="e">
        <f t="shared" si="643"/>
        <v>#DIV/0!</v>
      </c>
      <c r="EY251" s="16" t="e">
        <f t="shared" si="644"/>
        <v>#DIV/0!</v>
      </c>
      <c r="EZ251" s="16" t="e">
        <f t="shared" si="645"/>
        <v>#DIV/0!</v>
      </c>
      <c r="FA251" s="16" t="e">
        <f t="shared" si="646"/>
        <v>#DIV/0!</v>
      </c>
      <c r="FB251" s="16" t="e">
        <f t="shared" si="647"/>
        <v>#DIV/0!</v>
      </c>
      <c r="FC251" s="16" t="e">
        <f t="shared" si="647"/>
        <v>#DIV/0!</v>
      </c>
      <c r="FD251" s="16">
        <f t="shared" si="647"/>
        <v>6.1188000000000002</v>
      </c>
      <c r="FE251" s="16" t="e">
        <f t="shared" si="647"/>
        <v>#DIV/0!</v>
      </c>
      <c r="FF251" s="16" t="e">
        <f t="shared" si="648"/>
        <v>#DIV/0!</v>
      </c>
      <c r="FG251" s="16" t="e">
        <f t="shared" si="649"/>
        <v>#DIV/0!</v>
      </c>
      <c r="FH251" s="16" t="e">
        <f t="shared" si="649"/>
        <v>#DIV/0!</v>
      </c>
      <c r="FI251" s="16" t="e">
        <f t="shared" si="650"/>
        <v>#DIV/0!</v>
      </c>
      <c r="FJ251" s="16" t="e">
        <f t="shared" si="651"/>
        <v>#DIV/0!</v>
      </c>
      <c r="FK251" s="16" t="e">
        <f t="shared" si="651"/>
        <v>#DIV/0!</v>
      </c>
      <c r="FL251" s="16" t="e">
        <f t="shared" si="652"/>
        <v>#DIV/0!</v>
      </c>
      <c r="FM251" s="16" t="e">
        <f t="shared" si="653"/>
        <v>#DIV/0!</v>
      </c>
      <c r="FN251" s="16" t="e">
        <f t="shared" si="653"/>
        <v>#DIV/0!</v>
      </c>
      <c r="FO251" s="16" t="e">
        <f t="shared" si="653"/>
        <v>#DIV/0!</v>
      </c>
      <c r="FP251" s="16" t="e">
        <f t="shared" si="654"/>
        <v>#DIV/0!</v>
      </c>
      <c r="FQ251" s="16" t="e">
        <f t="shared" si="655"/>
        <v>#DIV/0!</v>
      </c>
      <c r="FR251" s="17">
        <f t="shared" si="525"/>
        <v>0</v>
      </c>
      <c r="FS251" s="17">
        <f t="shared" si="526"/>
        <v>0</v>
      </c>
      <c r="FT251" s="17">
        <f t="shared" si="527"/>
        <v>0</v>
      </c>
      <c r="FU251" s="18">
        <f t="shared" si="528"/>
        <v>0</v>
      </c>
      <c r="FV251" s="18">
        <f t="shared" si="529"/>
        <v>0</v>
      </c>
      <c r="FW251" s="18">
        <f t="shared" si="530"/>
        <v>0</v>
      </c>
      <c r="FX251" s="18">
        <f t="shared" si="531"/>
        <v>0</v>
      </c>
      <c r="FY251" s="18">
        <f t="shared" si="532"/>
        <v>0</v>
      </c>
      <c r="FZ251" s="19"/>
      <c r="GA251" s="36" t="s">
        <v>483</v>
      </c>
      <c r="GB251" s="36"/>
      <c r="GC251" s="37"/>
    </row>
    <row r="252" spans="1:185" hidden="1" x14ac:dyDescent="0.25">
      <c r="A252" s="8" t="s">
        <v>1310</v>
      </c>
      <c r="B252" s="8" t="s">
        <v>579</v>
      </c>
      <c r="C252" s="9" t="s">
        <v>580</v>
      </c>
      <c r="D252" s="10" t="s">
        <v>483</v>
      </c>
      <c r="E252" s="9" t="s">
        <v>102</v>
      </c>
      <c r="F252" s="9" t="s">
        <v>516</v>
      </c>
      <c r="G252" s="9" t="s">
        <v>480</v>
      </c>
      <c r="H252" s="11">
        <v>3.5000000000000003E-2</v>
      </c>
      <c r="I252" s="11"/>
      <c r="J252" s="11">
        <v>0.01</v>
      </c>
      <c r="K252" s="11">
        <v>0.01</v>
      </c>
      <c r="L252" s="11">
        <v>5.0000000000000001E-3</v>
      </c>
      <c r="M252" s="11">
        <v>5.0000000000000001E-3</v>
      </c>
      <c r="N252" s="11"/>
      <c r="O252" s="12">
        <f t="shared" si="533"/>
        <v>0</v>
      </c>
      <c r="P252" s="12">
        <f t="shared" si="597"/>
        <v>0</v>
      </c>
      <c r="Q252" s="12">
        <f t="shared" si="534"/>
        <v>0</v>
      </c>
      <c r="R252" s="12">
        <f t="shared" si="607"/>
        <v>0</v>
      </c>
      <c r="S252" s="12">
        <f t="shared" si="535"/>
        <v>0</v>
      </c>
      <c r="T252" s="12">
        <f t="shared" si="620"/>
        <v>0</v>
      </c>
      <c r="U252" s="12">
        <f t="shared" si="536"/>
        <v>0</v>
      </c>
      <c r="V252" s="12">
        <f t="shared" si="621"/>
        <v>0</v>
      </c>
      <c r="W252" s="12">
        <f t="shared" si="554"/>
        <v>0</v>
      </c>
      <c r="X252" s="12">
        <f t="shared" si="537"/>
        <v>0</v>
      </c>
      <c r="Y252" s="12">
        <f t="shared" si="622"/>
        <v>0</v>
      </c>
      <c r="Z252" s="12">
        <f t="shared" si="623"/>
        <v>0</v>
      </c>
      <c r="AA252" s="12">
        <f t="shared" si="624"/>
        <v>0</v>
      </c>
      <c r="AB252" s="12">
        <f t="shared" si="608"/>
        <v>0</v>
      </c>
      <c r="AC252" s="12"/>
      <c r="AD252" s="12"/>
      <c r="AE252" s="12"/>
      <c r="AF252" s="12" t="e">
        <f t="shared" si="538"/>
        <v>#DIV/0!</v>
      </c>
      <c r="AG252" s="12" t="e">
        <f t="shared" si="539"/>
        <v>#DIV/0!</v>
      </c>
      <c r="AH252" s="12">
        <f t="shared" si="540"/>
        <v>0</v>
      </c>
      <c r="AI252" s="12"/>
      <c r="AJ252" s="12"/>
      <c r="AK252" s="12"/>
      <c r="AL252" s="12" t="e">
        <f t="shared" si="496"/>
        <v>#DIV/0!</v>
      </c>
      <c r="AM252" s="12" t="e">
        <f t="shared" si="497"/>
        <v>#DIV/0!</v>
      </c>
      <c r="AN252" s="12">
        <f t="shared" si="498"/>
        <v>0</v>
      </c>
      <c r="AO252" s="12"/>
      <c r="AP252" s="12"/>
      <c r="AQ252" s="12"/>
      <c r="AR252" s="12" t="e">
        <f t="shared" si="499"/>
        <v>#DIV/0!</v>
      </c>
      <c r="AS252" s="12" t="e">
        <f t="shared" si="500"/>
        <v>#DIV/0!</v>
      </c>
      <c r="AT252" s="12" t="e">
        <f t="shared" si="501"/>
        <v>#DIV/0!</v>
      </c>
      <c r="AU252" s="12" t="e">
        <f t="shared" si="502"/>
        <v>#DIV/0!</v>
      </c>
      <c r="AV252" s="12">
        <f t="shared" si="541"/>
        <v>0</v>
      </c>
      <c r="AW252" s="12"/>
      <c r="AX252" s="12" t="e">
        <f t="shared" si="503"/>
        <v>#DIV/0!</v>
      </c>
      <c r="AY252" s="12" t="e">
        <f t="shared" si="504"/>
        <v>#DIV/0!</v>
      </c>
      <c r="AZ252" s="12" t="e">
        <f t="shared" si="505"/>
        <v>#DIV/0!</v>
      </c>
      <c r="BA252" s="12"/>
      <c r="BB252" s="12" t="e">
        <f t="shared" si="506"/>
        <v>#DIV/0!</v>
      </c>
      <c r="BC252" s="12" t="e">
        <f t="shared" si="507"/>
        <v>#DIV/0!</v>
      </c>
      <c r="BD252" s="12" t="e">
        <f t="shared" si="508"/>
        <v>#DIV/0!</v>
      </c>
      <c r="BE252" s="12"/>
      <c r="BF252" s="12" t="e">
        <f t="shared" si="509"/>
        <v>#DIV/0!</v>
      </c>
      <c r="BG252" s="12" t="e">
        <f t="shared" si="542"/>
        <v>#DIV/0!</v>
      </c>
      <c r="BH252" s="12" t="e">
        <f t="shared" si="510"/>
        <v>#DIV/0!</v>
      </c>
      <c r="BI252" s="12" t="e">
        <f t="shared" si="511"/>
        <v>#DIV/0!</v>
      </c>
      <c r="BJ252" s="12"/>
      <c r="BK252" s="12" t="e">
        <f t="shared" si="512"/>
        <v>#DIV/0!</v>
      </c>
      <c r="BL252" s="12" t="e">
        <f t="shared" si="543"/>
        <v>#DIV/0!</v>
      </c>
      <c r="BM252" s="12" t="e">
        <f t="shared" si="513"/>
        <v>#DIV/0!</v>
      </c>
      <c r="BN252" s="12"/>
      <c r="BO252" s="12">
        <f t="shared" si="514"/>
        <v>0</v>
      </c>
      <c r="BP252" s="12">
        <f t="shared" si="515"/>
        <v>0</v>
      </c>
      <c r="BQ252" s="12">
        <f t="shared" si="516"/>
        <v>0</v>
      </c>
      <c r="BR252" s="12"/>
      <c r="BS252" s="12">
        <f t="shared" si="517"/>
        <v>0</v>
      </c>
      <c r="BT252" s="12">
        <f t="shared" si="518"/>
        <v>0</v>
      </c>
      <c r="BU252" s="12">
        <f t="shared" si="519"/>
        <v>0</v>
      </c>
      <c r="BV252" s="12">
        <f t="shared" si="520"/>
        <v>0</v>
      </c>
      <c r="BW252" s="12">
        <f t="shared" si="521"/>
        <v>0</v>
      </c>
      <c r="BX252" s="12"/>
      <c r="BY252" s="12">
        <v>20000000</v>
      </c>
      <c r="BZ252" s="12">
        <v>40000000</v>
      </c>
      <c r="CA252" s="12">
        <f>SUMIFS('[1]TIẾN ĐỘ %'!$M$6:$M$1034,'[1]TIẾN ĐỘ %'!$G$6:$G$1034,$A252,'[1]TIẾN ĐỘ %'!$F$6:$F$1034,$E252)</f>
        <v>50000000</v>
      </c>
      <c r="CB252" s="12">
        <f t="shared" si="544"/>
        <v>110000000</v>
      </c>
      <c r="CC252" s="12"/>
      <c r="CD252" s="12"/>
      <c r="CE252" s="12"/>
      <c r="CF252" s="12">
        <f t="shared" si="634"/>
        <v>0</v>
      </c>
      <c r="CG252" s="12">
        <f t="shared" si="635"/>
        <v>110000000</v>
      </c>
      <c r="CH252" s="12"/>
      <c r="CI252" s="12"/>
      <c r="CJ252" s="12"/>
      <c r="CK252" s="12">
        <f t="shared" si="636"/>
        <v>0</v>
      </c>
      <c r="CL252" s="12"/>
      <c r="CM252" s="12"/>
      <c r="CN252" s="12"/>
      <c r="CO252" s="12">
        <f t="shared" si="630"/>
        <v>0</v>
      </c>
      <c r="CP252" s="12">
        <f t="shared" si="631"/>
        <v>0</v>
      </c>
      <c r="CQ252" s="12"/>
      <c r="CR252" s="12">
        <v>0</v>
      </c>
      <c r="CS252" s="12">
        <v>0</v>
      </c>
      <c r="CT252" s="12">
        <v>11376000</v>
      </c>
      <c r="CU252" s="12">
        <v>0</v>
      </c>
      <c r="CV252" s="12">
        <v>0</v>
      </c>
      <c r="CW252" s="12">
        <v>0</v>
      </c>
      <c r="CX252" s="12">
        <v>0</v>
      </c>
      <c r="CY252" s="12">
        <f>SUMIFS('[1]DATA THÔ IN'!$P$4:$P$12031,'[1]DATA THÔ IN'!$H$4:$H$12031,$A252,'[1]DATA THÔ IN'!$AC$4:$AC$12031,$E252,'[1]DATA THÔ IN'!$AH$4:$AH$12031,"Tiến độ 1")</f>
        <v>0</v>
      </c>
      <c r="CZ252" s="12">
        <f>SUMIFS('[1]DATA THÔ IN'!$P$4:$P$12031,'[1]DATA THÔ IN'!$H$4:$H$12031,$A252,'[1]DATA THÔ IN'!$AC$4:$AC$12031,$E252,'[1]DATA THÔ IN'!$AH$4:$AH$12031,"Tiến độ 2")</f>
        <v>0</v>
      </c>
      <c r="DA252" s="12">
        <f>SUMIFS('[1]TIẾN ĐỘ %'!$N$6:$N$1034,'[1]TIẾN ĐỘ %'!$G$6:$G$1034,A252,'[1]TIẾN ĐỘ %'!$F$6:$F$1034,$E252)</f>
        <v>0</v>
      </c>
      <c r="DB252" s="12">
        <f t="shared" si="555"/>
        <v>11376000</v>
      </c>
      <c r="DC252" s="12"/>
      <c r="DD252" s="12"/>
      <c r="DE252" s="12"/>
      <c r="DF252" s="12"/>
      <c r="DG252" s="12"/>
      <c r="DH252" s="12"/>
      <c r="DI252" s="12"/>
      <c r="DJ252" s="12"/>
      <c r="DK252" s="12"/>
      <c r="DL252" s="12">
        <f t="shared" si="637"/>
        <v>0</v>
      </c>
      <c r="DM252" s="12">
        <f t="shared" si="638"/>
        <v>11376000</v>
      </c>
      <c r="DN252" s="12"/>
      <c r="DO252" s="12"/>
      <c r="DP252" s="13"/>
      <c r="DQ252" s="12"/>
      <c r="DR252" s="12"/>
      <c r="DS252" s="13"/>
      <c r="DT252" s="12"/>
      <c r="DU252" s="12"/>
      <c r="DV252" s="12"/>
      <c r="DW252" s="12">
        <f t="shared" si="639"/>
        <v>0</v>
      </c>
      <c r="DX252" s="12"/>
      <c r="DY252" s="12"/>
      <c r="DZ252" s="12"/>
      <c r="EA252" s="12"/>
      <c r="EB252" s="12"/>
      <c r="EC252" s="12"/>
      <c r="ED252" s="12"/>
      <c r="EE252" s="12"/>
      <c r="EF252" s="12"/>
      <c r="EG252" s="12">
        <f t="shared" si="632"/>
        <v>0</v>
      </c>
      <c r="EH252" s="12">
        <f t="shared" si="633"/>
        <v>0</v>
      </c>
      <c r="EI252" s="12"/>
      <c r="EJ252" s="15">
        <f t="shared" si="522"/>
        <v>0</v>
      </c>
      <c r="EK252" s="15">
        <f t="shared" si="523"/>
        <v>0</v>
      </c>
      <c r="EL252" s="15">
        <f t="shared" si="524"/>
        <v>0.56879999999999997</v>
      </c>
      <c r="EM252" s="16">
        <f t="shared" si="566"/>
        <v>0</v>
      </c>
      <c r="EN252" s="16">
        <f t="shared" si="567"/>
        <v>0</v>
      </c>
      <c r="EO252" s="16">
        <f t="shared" si="568"/>
        <v>0</v>
      </c>
      <c r="EP252" s="16">
        <f t="shared" si="556"/>
        <v>0</v>
      </c>
      <c r="EQ252" s="16">
        <f t="shared" si="557"/>
        <v>0</v>
      </c>
      <c r="ER252" s="16">
        <f t="shared" si="558"/>
        <v>0</v>
      </c>
      <c r="ES252" s="16">
        <f t="shared" si="559"/>
        <v>0.10341818181818181</v>
      </c>
      <c r="ET252" s="16" t="e">
        <f t="shared" si="640"/>
        <v>#DIV/0!</v>
      </c>
      <c r="EU252" s="16" t="e">
        <f t="shared" si="641"/>
        <v>#DIV/0!</v>
      </c>
      <c r="EV252" s="16" t="e">
        <f t="shared" si="656"/>
        <v>#DIV/0!</v>
      </c>
      <c r="EW252" s="16" t="e">
        <f t="shared" si="642"/>
        <v>#DIV/0!</v>
      </c>
      <c r="EX252" s="16" t="e">
        <f t="shared" si="643"/>
        <v>#DIV/0!</v>
      </c>
      <c r="EY252" s="16" t="e">
        <f t="shared" si="644"/>
        <v>#DIV/0!</v>
      </c>
      <c r="EZ252" s="16" t="e">
        <f t="shared" si="645"/>
        <v>#DIV/0!</v>
      </c>
      <c r="FA252" s="16" t="e">
        <f t="shared" si="646"/>
        <v>#DIV/0!</v>
      </c>
      <c r="FB252" s="16" t="e">
        <f t="shared" si="647"/>
        <v>#DIV/0!</v>
      </c>
      <c r="FC252" s="16" t="e">
        <f t="shared" si="647"/>
        <v>#DIV/0!</v>
      </c>
      <c r="FD252" s="16">
        <f t="shared" si="647"/>
        <v>0.10341818181818181</v>
      </c>
      <c r="FE252" s="16" t="e">
        <f t="shared" si="647"/>
        <v>#DIV/0!</v>
      </c>
      <c r="FF252" s="16" t="e">
        <f t="shared" si="648"/>
        <v>#DIV/0!</v>
      </c>
      <c r="FG252" s="16" t="e">
        <f t="shared" si="649"/>
        <v>#DIV/0!</v>
      </c>
      <c r="FH252" s="16" t="e">
        <f t="shared" si="649"/>
        <v>#DIV/0!</v>
      </c>
      <c r="FI252" s="16" t="e">
        <f t="shared" si="650"/>
        <v>#DIV/0!</v>
      </c>
      <c r="FJ252" s="16" t="e">
        <f t="shared" si="651"/>
        <v>#DIV/0!</v>
      </c>
      <c r="FK252" s="16" t="e">
        <f t="shared" si="651"/>
        <v>#DIV/0!</v>
      </c>
      <c r="FL252" s="16" t="e">
        <f t="shared" si="652"/>
        <v>#DIV/0!</v>
      </c>
      <c r="FM252" s="16" t="e">
        <f t="shared" si="653"/>
        <v>#DIV/0!</v>
      </c>
      <c r="FN252" s="16" t="e">
        <f t="shared" si="653"/>
        <v>#DIV/0!</v>
      </c>
      <c r="FO252" s="16" t="e">
        <f t="shared" si="653"/>
        <v>#DIV/0!</v>
      </c>
      <c r="FP252" s="16" t="e">
        <f t="shared" si="654"/>
        <v>#DIV/0!</v>
      </c>
      <c r="FQ252" s="16" t="e">
        <f t="shared" si="655"/>
        <v>#DIV/0!</v>
      </c>
      <c r="FR252" s="17">
        <f t="shared" si="525"/>
        <v>0</v>
      </c>
      <c r="FS252" s="17">
        <f t="shared" si="526"/>
        <v>0</v>
      </c>
      <c r="FT252" s="17">
        <f t="shared" si="527"/>
        <v>0</v>
      </c>
      <c r="FU252" s="18">
        <f t="shared" si="528"/>
        <v>0</v>
      </c>
      <c r="FV252" s="18">
        <f t="shared" si="529"/>
        <v>0</v>
      </c>
      <c r="FW252" s="18">
        <f t="shared" si="530"/>
        <v>0</v>
      </c>
      <c r="FX252" s="18">
        <f t="shared" si="531"/>
        <v>0</v>
      </c>
      <c r="FY252" s="18">
        <f t="shared" si="532"/>
        <v>0</v>
      </c>
      <c r="FZ252" s="19"/>
      <c r="GA252" s="36" t="s">
        <v>483</v>
      </c>
      <c r="GB252" s="36"/>
      <c r="GC252" s="37"/>
    </row>
    <row r="253" spans="1:185" hidden="1" x14ac:dyDescent="0.25">
      <c r="A253" s="8" t="s">
        <v>1313</v>
      </c>
      <c r="B253" s="8" t="s">
        <v>585</v>
      </c>
      <c r="C253" s="9" t="s">
        <v>586</v>
      </c>
      <c r="D253" s="10" t="s">
        <v>478</v>
      </c>
      <c r="E253" s="9" t="s">
        <v>102</v>
      </c>
      <c r="F253" s="9" t="s">
        <v>494</v>
      </c>
      <c r="G253" s="9" t="s">
        <v>480</v>
      </c>
      <c r="H253" s="11">
        <v>3.5000000000000003E-2</v>
      </c>
      <c r="I253" s="11"/>
      <c r="J253" s="11">
        <v>0.01</v>
      </c>
      <c r="K253" s="11">
        <v>0.01</v>
      </c>
      <c r="L253" s="11">
        <v>5.0000000000000001E-3</v>
      </c>
      <c r="M253" s="11">
        <v>5.0000000000000001E-3</v>
      </c>
      <c r="N253" s="11"/>
      <c r="O253" s="12">
        <f t="shared" si="533"/>
        <v>0</v>
      </c>
      <c r="P253" s="12">
        <f t="shared" ref="P253:P284" si="657">IF(EJ253&gt;=40%,CR253*J253*(100%-H253),0)</f>
        <v>0</v>
      </c>
      <c r="Q253" s="12">
        <f t="shared" si="534"/>
        <v>0</v>
      </c>
      <c r="R253" s="12">
        <f t="shared" si="607"/>
        <v>0</v>
      </c>
      <c r="S253" s="12">
        <f t="shared" si="535"/>
        <v>0</v>
      </c>
      <c r="T253" s="12">
        <f t="shared" si="620"/>
        <v>0</v>
      </c>
      <c r="U253" s="12">
        <f t="shared" si="536"/>
        <v>0</v>
      </c>
      <c r="V253" s="12">
        <f t="shared" si="621"/>
        <v>0</v>
      </c>
      <c r="W253" s="12">
        <f t="shared" si="554"/>
        <v>0</v>
      </c>
      <c r="X253" s="12">
        <f t="shared" si="537"/>
        <v>0</v>
      </c>
      <c r="Y253" s="12">
        <f t="shared" si="622"/>
        <v>0</v>
      </c>
      <c r="Z253" s="12">
        <f t="shared" si="623"/>
        <v>0</v>
      </c>
      <c r="AA253" s="12">
        <f t="shared" si="624"/>
        <v>0</v>
      </c>
      <c r="AB253" s="12">
        <f t="shared" si="608"/>
        <v>0</v>
      </c>
      <c r="AC253" s="12"/>
      <c r="AD253" s="12"/>
      <c r="AE253" s="12"/>
      <c r="AF253" s="12" t="e">
        <f t="shared" si="538"/>
        <v>#DIV/0!</v>
      </c>
      <c r="AG253" s="12" t="e">
        <f t="shared" si="539"/>
        <v>#DIV/0!</v>
      </c>
      <c r="AH253" s="12">
        <f t="shared" si="540"/>
        <v>0</v>
      </c>
      <c r="AI253" s="12"/>
      <c r="AJ253" s="12"/>
      <c r="AK253" s="12"/>
      <c r="AL253" s="12" t="e">
        <f t="shared" si="496"/>
        <v>#DIV/0!</v>
      </c>
      <c r="AM253" s="12" t="e">
        <f t="shared" si="497"/>
        <v>#DIV/0!</v>
      </c>
      <c r="AN253" s="12">
        <f t="shared" si="498"/>
        <v>0</v>
      </c>
      <c r="AO253" s="12"/>
      <c r="AP253" s="12"/>
      <c r="AQ253" s="12"/>
      <c r="AR253" s="12" t="e">
        <f t="shared" si="499"/>
        <v>#DIV/0!</v>
      </c>
      <c r="AS253" s="12" t="e">
        <f t="shared" si="500"/>
        <v>#DIV/0!</v>
      </c>
      <c r="AT253" s="12" t="e">
        <f t="shared" si="501"/>
        <v>#DIV/0!</v>
      </c>
      <c r="AU253" s="12" t="e">
        <f t="shared" si="502"/>
        <v>#DIV/0!</v>
      </c>
      <c r="AV253" s="12">
        <f t="shared" si="541"/>
        <v>0</v>
      </c>
      <c r="AW253" s="12"/>
      <c r="AX253" s="12" t="e">
        <f t="shared" si="503"/>
        <v>#DIV/0!</v>
      </c>
      <c r="AY253" s="12" t="e">
        <f t="shared" si="504"/>
        <v>#DIV/0!</v>
      </c>
      <c r="AZ253" s="12" t="e">
        <f t="shared" si="505"/>
        <v>#DIV/0!</v>
      </c>
      <c r="BA253" s="12"/>
      <c r="BB253" s="12" t="e">
        <f t="shared" si="506"/>
        <v>#DIV/0!</v>
      </c>
      <c r="BC253" s="12" t="e">
        <f t="shared" si="507"/>
        <v>#DIV/0!</v>
      </c>
      <c r="BD253" s="12" t="e">
        <f t="shared" si="508"/>
        <v>#DIV/0!</v>
      </c>
      <c r="BE253" s="12"/>
      <c r="BF253" s="12" t="e">
        <f t="shared" si="509"/>
        <v>#DIV/0!</v>
      </c>
      <c r="BG253" s="12" t="e">
        <f t="shared" si="542"/>
        <v>#DIV/0!</v>
      </c>
      <c r="BH253" s="12" t="e">
        <f t="shared" si="510"/>
        <v>#DIV/0!</v>
      </c>
      <c r="BI253" s="12" t="e">
        <f t="shared" si="511"/>
        <v>#DIV/0!</v>
      </c>
      <c r="BJ253" s="12"/>
      <c r="BK253" s="12" t="e">
        <f t="shared" si="512"/>
        <v>#DIV/0!</v>
      </c>
      <c r="BL253" s="12" t="e">
        <f t="shared" si="543"/>
        <v>#DIV/0!</v>
      </c>
      <c r="BM253" s="12" t="e">
        <f t="shared" si="513"/>
        <v>#DIV/0!</v>
      </c>
      <c r="BN253" s="12"/>
      <c r="BO253" s="12">
        <f t="shared" si="514"/>
        <v>0</v>
      </c>
      <c r="BP253" s="12">
        <f t="shared" si="515"/>
        <v>0</v>
      </c>
      <c r="BQ253" s="12">
        <f t="shared" si="516"/>
        <v>0</v>
      </c>
      <c r="BR253" s="12"/>
      <c r="BS253" s="12">
        <f t="shared" si="517"/>
        <v>0</v>
      </c>
      <c r="BT253" s="12">
        <f t="shared" si="518"/>
        <v>0</v>
      </c>
      <c r="BU253" s="12">
        <f t="shared" si="519"/>
        <v>0</v>
      </c>
      <c r="BV253" s="12">
        <f t="shared" si="520"/>
        <v>0</v>
      </c>
      <c r="BW253" s="12">
        <f t="shared" si="521"/>
        <v>0</v>
      </c>
      <c r="BX253" s="12"/>
      <c r="BY253" s="12">
        <v>30000000</v>
      </c>
      <c r="BZ253" s="12">
        <v>30000000</v>
      </c>
      <c r="CA253" s="12">
        <f>SUMIFS('[1]TIẾN ĐỘ %'!$M$6:$M$1034,'[1]TIẾN ĐỘ %'!$G$6:$G$1034,$A253,'[1]TIẾN ĐỘ %'!$F$6:$F$1034,$E253)</f>
        <v>40000000</v>
      </c>
      <c r="CB253" s="12">
        <f t="shared" si="544"/>
        <v>100000000</v>
      </c>
      <c r="CC253" s="12"/>
      <c r="CD253" s="12"/>
      <c r="CE253" s="12"/>
      <c r="CF253" s="12">
        <f t="shared" si="634"/>
        <v>0</v>
      </c>
      <c r="CG253" s="12">
        <f t="shared" si="635"/>
        <v>100000000</v>
      </c>
      <c r="CH253" s="12"/>
      <c r="CI253" s="12"/>
      <c r="CJ253" s="12"/>
      <c r="CK253" s="12">
        <f t="shared" si="636"/>
        <v>0</v>
      </c>
      <c r="CL253" s="12"/>
      <c r="CM253" s="12"/>
      <c r="CN253" s="12"/>
      <c r="CO253" s="12">
        <f t="shared" si="630"/>
        <v>0</v>
      </c>
      <c r="CP253" s="12">
        <f t="shared" si="631"/>
        <v>0</v>
      </c>
      <c r="CQ253" s="12"/>
      <c r="CR253" s="12">
        <v>0</v>
      </c>
      <c r="CS253" s="12">
        <v>0</v>
      </c>
      <c r="CT253" s="12">
        <v>8554000</v>
      </c>
      <c r="CU253" s="12">
        <v>0</v>
      </c>
      <c r="CV253" s="12">
        <v>0</v>
      </c>
      <c r="CW253" s="12">
        <v>0</v>
      </c>
      <c r="CX253" s="12">
        <v>0</v>
      </c>
      <c r="CY253" s="12">
        <f>SUMIFS('[1]DATA THÔ IN'!$P$4:$P$12031,'[1]DATA THÔ IN'!$H$4:$H$12031,$A253,'[1]DATA THÔ IN'!$AC$4:$AC$12031,$E253,'[1]DATA THÔ IN'!$AH$4:$AH$12031,"Tiến độ 1")</f>
        <v>0</v>
      </c>
      <c r="CZ253" s="12">
        <f>SUMIFS('[1]DATA THÔ IN'!$P$4:$P$12031,'[1]DATA THÔ IN'!$H$4:$H$12031,$A253,'[1]DATA THÔ IN'!$AC$4:$AC$12031,$E253,'[1]DATA THÔ IN'!$AH$4:$AH$12031,"Tiến độ 2")</f>
        <v>0</v>
      </c>
      <c r="DA253" s="12">
        <f>SUMIFS('[1]TIẾN ĐỘ %'!$N$6:$N$1034,'[1]TIẾN ĐỘ %'!$G$6:$G$1034,A253,'[1]TIẾN ĐỘ %'!$F$6:$F$1034,$E253)</f>
        <v>0</v>
      </c>
      <c r="DB253" s="12">
        <f t="shared" si="555"/>
        <v>8554000</v>
      </c>
      <c r="DC253" s="12"/>
      <c r="DD253" s="12"/>
      <c r="DE253" s="12"/>
      <c r="DF253" s="12"/>
      <c r="DG253" s="12"/>
      <c r="DH253" s="12"/>
      <c r="DI253" s="12"/>
      <c r="DJ253" s="12"/>
      <c r="DK253" s="12"/>
      <c r="DL253" s="12">
        <f t="shared" si="637"/>
        <v>0</v>
      </c>
      <c r="DM253" s="12">
        <f t="shared" si="638"/>
        <v>8554000</v>
      </c>
      <c r="DN253" s="12"/>
      <c r="DO253" s="12"/>
      <c r="DP253" s="13"/>
      <c r="DQ253" s="12"/>
      <c r="DR253" s="12"/>
      <c r="DS253" s="13"/>
      <c r="DT253" s="12"/>
      <c r="DU253" s="12"/>
      <c r="DV253" s="12"/>
      <c r="DW253" s="12">
        <f t="shared" si="639"/>
        <v>0</v>
      </c>
      <c r="DX253" s="12"/>
      <c r="DY253" s="12"/>
      <c r="DZ253" s="12"/>
      <c r="EA253" s="12"/>
      <c r="EB253" s="12"/>
      <c r="EC253" s="12"/>
      <c r="ED253" s="12"/>
      <c r="EE253" s="12"/>
      <c r="EF253" s="12"/>
      <c r="EG253" s="12">
        <f t="shared" si="632"/>
        <v>0</v>
      </c>
      <c r="EH253" s="12">
        <f t="shared" si="633"/>
        <v>0</v>
      </c>
      <c r="EI253" s="12"/>
      <c r="EJ253" s="15">
        <f t="shared" si="522"/>
        <v>0</v>
      </c>
      <c r="EK253" s="15">
        <f t="shared" si="523"/>
        <v>0</v>
      </c>
      <c r="EL253" s="15">
        <f t="shared" si="524"/>
        <v>0.28513333333333335</v>
      </c>
      <c r="EM253" s="16">
        <f t="shared" si="566"/>
        <v>0</v>
      </c>
      <c r="EN253" s="16">
        <f t="shared" si="567"/>
        <v>0</v>
      </c>
      <c r="EO253" s="16">
        <f t="shared" si="568"/>
        <v>0</v>
      </c>
      <c r="EP253" s="16">
        <f t="shared" si="556"/>
        <v>0</v>
      </c>
      <c r="EQ253" s="16">
        <f t="shared" si="557"/>
        <v>0</v>
      </c>
      <c r="ER253" s="16">
        <f t="shared" si="558"/>
        <v>0</v>
      </c>
      <c r="ES253" s="16">
        <f t="shared" si="559"/>
        <v>8.5540000000000005E-2</v>
      </c>
      <c r="ET253" s="16" t="e">
        <f t="shared" si="640"/>
        <v>#DIV/0!</v>
      </c>
      <c r="EU253" s="16" t="e">
        <f t="shared" si="641"/>
        <v>#DIV/0!</v>
      </c>
      <c r="EV253" s="16" t="e">
        <f t="shared" si="656"/>
        <v>#DIV/0!</v>
      </c>
      <c r="EW253" s="16" t="e">
        <f t="shared" si="642"/>
        <v>#DIV/0!</v>
      </c>
      <c r="EX253" s="16" t="e">
        <f t="shared" si="643"/>
        <v>#DIV/0!</v>
      </c>
      <c r="EY253" s="16" t="e">
        <f t="shared" si="644"/>
        <v>#DIV/0!</v>
      </c>
      <c r="EZ253" s="16" t="e">
        <f t="shared" si="645"/>
        <v>#DIV/0!</v>
      </c>
      <c r="FA253" s="16" t="e">
        <f t="shared" si="646"/>
        <v>#DIV/0!</v>
      </c>
      <c r="FB253" s="16" t="e">
        <f t="shared" si="647"/>
        <v>#DIV/0!</v>
      </c>
      <c r="FC253" s="16" t="e">
        <f t="shared" si="647"/>
        <v>#DIV/0!</v>
      </c>
      <c r="FD253" s="16">
        <f t="shared" si="647"/>
        <v>8.5540000000000005E-2</v>
      </c>
      <c r="FE253" s="16" t="e">
        <f t="shared" si="647"/>
        <v>#DIV/0!</v>
      </c>
      <c r="FF253" s="16" t="e">
        <f t="shared" si="648"/>
        <v>#DIV/0!</v>
      </c>
      <c r="FG253" s="16" t="e">
        <f t="shared" si="649"/>
        <v>#DIV/0!</v>
      </c>
      <c r="FH253" s="16" t="e">
        <f t="shared" si="649"/>
        <v>#DIV/0!</v>
      </c>
      <c r="FI253" s="16" t="e">
        <f t="shared" si="650"/>
        <v>#DIV/0!</v>
      </c>
      <c r="FJ253" s="16" t="e">
        <f t="shared" si="651"/>
        <v>#DIV/0!</v>
      </c>
      <c r="FK253" s="16" t="e">
        <f t="shared" si="651"/>
        <v>#DIV/0!</v>
      </c>
      <c r="FL253" s="16" t="e">
        <f t="shared" si="652"/>
        <v>#DIV/0!</v>
      </c>
      <c r="FM253" s="16" t="e">
        <f t="shared" si="653"/>
        <v>#DIV/0!</v>
      </c>
      <c r="FN253" s="16" t="e">
        <f t="shared" si="653"/>
        <v>#DIV/0!</v>
      </c>
      <c r="FO253" s="16" t="e">
        <f t="shared" si="653"/>
        <v>#DIV/0!</v>
      </c>
      <c r="FP253" s="16" t="e">
        <f t="shared" si="654"/>
        <v>#DIV/0!</v>
      </c>
      <c r="FQ253" s="16" t="e">
        <f t="shared" si="655"/>
        <v>#DIV/0!</v>
      </c>
      <c r="FR253" s="17">
        <f t="shared" si="525"/>
        <v>0</v>
      </c>
      <c r="FS253" s="17">
        <f t="shared" si="526"/>
        <v>0</v>
      </c>
      <c r="FT253" s="17">
        <f t="shared" si="527"/>
        <v>0</v>
      </c>
      <c r="FU253" s="18">
        <f t="shared" si="528"/>
        <v>0</v>
      </c>
      <c r="FV253" s="18">
        <f t="shared" si="529"/>
        <v>0</v>
      </c>
      <c r="FW253" s="18">
        <f t="shared" si="530"/>
        <v>0</v>
      </c>
      <c r="FX253" s="18">
        <f t="shared" si="531"/>
        <v>0</v>
      </c>
      <c r="FY253" s="18">
        <f t="shared" si="532"/>
        <v>0</v>
      </c>
      <c r="FZ253" s="19"/>
      <c r="GA253" s="36" t="s">
        <v>478</v>
      </c>
      <c r="GB253" s="36"/>
      <c r="GC253" s="37"/>
    </row>
    <row r="254" spans="1:185" hidden="1" x14ac:dyDescent="0.25">
      <c r="A254" s="8" t="s">
        <v>1324</v>
      </c>
      <c r="B254" s="8" t="s">
        <v>603</v>
      </c>
      <c r="C254" s="9" t="s">
        <v>604</v>
      </c>
      <c r="D254" s="10" t="s">
        <v>478</v>
      </c>
      <c r="E254" s="9" t="s">
        <v>102</v>
      </c>
      <c r="F254" s="9" t="s">
        <v>479</v>
      </c>
      <c r="G254" s="9" t="s">
        <v>480</v>
      </c>
      <c r="H254" s="11">
        <v>3.5000000000000003E-2</v>
      </c>
      <c r="I254" s="11"/>
      <c r="J254" s="11">
        <v>0.01</v>
      </c>
      <c r="K254" s="11">
        <v>0.01</v>
      </c>
      <c r="L254" s="11">
        <v>5.0000000000000001E-3</v>
      </c>
      <c r="M254" s="11">
        <v>5.0000000000000001E-3</v>
      </c>
      <c r="N254" s="11"/>
      <c r="O254" s="12">
        <f t="shared" si="533"/>
        <v>0</v>
      </c>
      <c r="P254" s="12">
        <f t="shared" si="657"/>
        <v>200218.19999999998</v>
      </c>
      <c r="Q254" s="12">
        <f t="shared" si="534"/>
        <v>291584.39999999997</v>
      </c>
      <c r="R254" s="12">
        <f t="shared" si="607"/>
        <v>491802.60000000003</v>
      </c>
      <c r="S254" s="12">
        <f t="shared" si="535"/>
        <v>0</v>
      </c>
      <c r="T254" s="12">
        <f t="shared" si="620"/>
        <v>0</v>
      </c>
      <c r="U254" s="12">
        <f t="shared" si="536"/>
        <v>0</v>
      </c>
      <c r="V254" s="12">
        <f t="shared" si="621"/>
        <v>0</v>
      </c>
      <c r="W254" s="12">
        <f t="shared" si="554"/>
        <v>0</v>
      </c>
      <c r="X254" s="12">
        <f t="shared" si="537"/>
        <v>0</v>
      </c>
      <c r="Y254" s="12">
        <f t="shared" si="622"/>
        <v>0</v>
      </c>
      <c r="Z254" s="12">
        <f t="shared" si="623"/>
        <v>0</v>
      </c>
      <c r="AA254" s="12">
        <f t="shared" si="624"/>
        <v>488097</v>
      </c>
      <c r="AB254" s="12">
        <f t="shared" si="608"/>
        <v>0</v>
      </c>
      <c r="AC254" s="12"/>
      <c r="AD254" s="12"/>
      <c r="AE254" s="12"/>
      <c r="AF254" s="12" t="e">
        <f t="shared" si="538"/>
        <v>#DIV/0!</v>
      </c>
      <c r="AG254" s="12" t="e">
        <f t="shared" si="539"/>
        <v>#DIV/0!</v>
      </c>
      <c r="AH254" s="12">
        <f t="shared" si="540"/>
        <v>0</v>
      </c>
      <c r="AI254" s="12"/>
      <c r="AJ254" s="12"/>
      <c r="AK254" s="12"/>
      <c r="AL254" s="12" t="e">
        <f t="shared" si="496"/>
        <v>#DIV/0!</v>
      </c>
      <c r="AM254" s="12" t="e">
        <f t="shared" si="497"/>
        <v>#DIV/0!</v>
      </c>
      <c r="AN254" s="12">
        <f t="shared" si="498"/>
        <v>0</v>
      </c>
      <c r="AO254" s="12"/>
      <c r="AP254" s="12"/>
      <c r="AQ254" s="12"/>
      <c r="AR254" s="12" t="e">
        <f t="shared" si="499"/>
        <v>#DIV/0!</v>
      </c>
      <c r="AS254" s="12" t="e">
        <f t="shared" si="500"/>
        <v>#DIV/0!</v>
      </c>
      <c r="AT254" s="12" t="e">
        <f t="shared" si="501"/>
        <v>#DIV/0!</v>
      </c>
      <c r="AU254" s="12" t="e">
        <f t="shared" si="502"/>
        <v>#DIV/0!</v>
      </c>
      <c r="AV254" s="12">
        <f t="shared" si="541"/>
        <v>0</v>
      </c>
      <c r="AW254" s="12"/>
      <c r="AX254" s="12" t="e">
        <f t="shared" si="503"/>
        <v>#DIV/0!</v>
      </c>
      <c r="AY254" s="12" t="e">
        <f t="shared" si="504"/>
        <v>#DIV/0!</v>
      </c>
      <c r="AZ254" s="12" t="e">
        <f t="shared" si="505"/>
        <v>#DIV/0!</v>
      </c>
      <c r="BA254" s="12"/>
      <c r="BB254" s="12" t="e">
        <f t="shared" si="506"/>
        <v>#DIV/0!</v>
      </c>
      <c r="BC254" s="12" t="e">
        <f t="shared" si="507"/>
        <v>#DIV/0!</v>
      </c>
      <c r="BD254" s="12" t="e">
        <f t="shared" si="508"/>
        <v>#DIV/0!</v>
      </c>
      <c r="BE254" s="12"/>
      <c r="BF254" s="12" t="e">
        <f t="shared" si="509"/>
        <v>#DIV/0!</v>
      </c>
      <c r="BG254" s="12" t="e">
        <f t="shared" si="542"/>
        <v>#DIV/0!</v>
      </c>
      <c r="BH254" s="12" t="e">
        <f t="shared" si="510"/>
        <v>#DIV/0!</v>
      </c>
      <c r="BI254" s="12" t="e">
        <f t="shared" si="511"/>
        <v>#DIV/0!</v>
      </c>
      <c r="BJ254" s="12"/>
      <c r="BK254" s="12" t="e">
        <f t="shared" si="512"/>
        <v>#DIV/0!</v>
      </c>
      <c r="BL254" s="12" t="e">
        <f t="shared" si="543"/>
        <v>#DIV/0!</v>
      </c>
      <c r="BM254" s="12" t="e">
        <f t="shared" si="513"/>
        <v>#DIV/0!</v>
      </c>
      <c r="BN254" s="12"/>
      <c r="BO254" s="12">
        <f t="shared" si="514"/>
        <v>0</v>
      </c>
      <c r="BP254" s="12">
        <f t="shared" si="515"/>
        <v>0</v>
      </c>
      <c r="BQ254" s="12">
        <f t="shared" si="516"/>
        <v>0</v>
      </c>
      <c r="BR254" s="12"/>
      <c r="BS254" s="12">
        <f t="shared" si="517"/>
        <v>0</v>
      </c>
      <c r="BT254" s="12">
        <f t="shared" si="518"/>
        <v>0</v>
      </c>
      <c r="BU254" s="12">
        <f t="shared" si="519"/>
        <v>0</v>
      </c>
      <c r="BV254" s="12">
        <f t="shared" si="520"/>
        <v>0</v>
      </c>
      <c r="BW254" s="12">
        <f t="shared" si="521"/>
        <v>0</v>
      </c>
      <c r="BX254" s="12"/>
      <c r="BY254" s="12">
        <v>50000000</v>
      </c>
      <c r="BZ254" s="12">
        <v>50000000</v>
      </c>
      <c r="CA254" s="12">
        <f>SUMIFS('[1]TIẾN ĐỘ %'!$M$6:$M$1034,'[1]TIẾN ĐỘ %'!$G$6:$G$1034,$A254,'[1]TIẾN ĐỘ %'!$F$6:$F$1034,$E254)</f>
        <v>50000000</v>
      </c>
      <c r="CB254" s="12">
        <f t="shared" si="544"/>
        <v>150000000</v>
      </c>
      <c r="CC254" s="12"/>
      <c r="CD254" s="12"/>
      <c r="CE254" s="12"/>
      <c r="CF254" s="12">
        <f t="shared" si="634"/>
        <v>0</v>
      </c>
      <c r="CG254" s="12">
        <f t="shared" si="635"/>
        <v>150000000</v>
      </c>
      <c r="CH254" s="12"/>
      <c r="CI254" s="12"/>
      <c r="CJ254" s="12"/>
      <c r="CK254" s="12">
        <f t="shared" si="636"/>
        <v>0</v>
      </c>
      <c r="CL254" s="12"/>
      <c r="CM254" s="12"/>
      <c r="CN254" s="12"/>
      <c r="CO254" s="12">
        <f t="shared" si="630"/>
        <v>0</v>
      </c>
      <c r="CP254" s="12">
        <f t="shared" si="631"/>
        <v>0</v>
      </c>
      <c r="CQ254" s="12"/>
      <c r="CR254" s="12">
        <v>20748000</v>
      </c>
      <c r="CS254" s="12">
        <v>30216000</v>
      </c>
      <c r="CT254" s="12">
        <v>50964000</v>
      </c>
      <c r="CU254" s="12">
        <v>0</v>
      </c>
      <c r="CV254" s="12">
        <v>0</v>
      </c>
      <c r="CW254" s="12">
        <v>0</v>
      </c>
      <c r="CX254" s="12">
        <v>0</v>
      </c>
      <c r="CY254" s="12">
        <f>SUMIFS('[1]DATA THÔ IN'!$P$4:$P$12031,'[1]DATA THÔ IN'!$H$4:$H$12031,$A254,'[1]DATA THÔ IN'!$AC$4:$AC$12031,$E254,'[1]DATA THÔ IN'!$AH$4:$AH$12031,"Tiến độ 1")</f>
        <v>7896000</v>
      </c>
      <c r="CZ254" s="12">
        <f>SUMIFS('[1]DATA THÔ IN'!$P$4:$P$12031,'[1]DATA THÔ IN'!$H$4:$H$12031,$A254,'[1]DATA THÔ IN'!$AC$4:$AC$12031,$E254,'[1]DATA THÔ IN'!$AH$4:$AH$12031,"Tiến độ 2")</f>
        <v>0</v>
      </c>
      <c r="DA254" s="12">
        <f>SUMIFS('[1]TIẾN ĐỘ %'!$N$6:$N$1034,'[1]TIẾN ĐỘ %'!$G$6:$G$1034,A254,'[1]TIẾN ĐỘ %'!$F$6:$F$1034,$E254)</f>
        <v>50580000</v>
      </c>
      <c r="DB254" s="12">
        <f t="shared" si="555"/>
        <v>101544000</v>
      </c>
      <c r="DC254" s="12"/>
      <c r="DD254" s="12"/>
      <c r="DE254" s="12"/>
      <c r="DF254" s="12"/>
      <c r="DG254" s="12"/>
      <c r="DH254" s="12"/>
      <c r="DI254" s="12"/>
      <c r="DJ254" s="12"/>
      <c r="DK254" s="12"/>
      <c r="DL254" s="12">
        <f t="shared" si="637"/>
        <v>0</v>
      </c>
      <c r="DM254" s="12">
        <f t="shared" si="638"/>
        <v>101544000</v>
      </c>
      <c r="DN254" s="12"/>
      <c r="DO254" s="12"/>
      <c r="DP254" s="13"/>
      <c r="DQ254" s="12"/>
      <c r="DR254" s="12"/>
      <c r="DS254" s="13"/>
      <c r="DT254" s="12"/>
      <c r="DU254" s="12"/>
      <c r="DV254" s="12"/>
      <c r="DW254" s="12">
        <f t="shared" si="639"/>
        <v>0</v>
      </c>
      <c r="DX254" s="12"/>
      <c r="DY254" s="12"/>
      <c r="DZ254" s="12"/>
      <c r="EA254" s="12"/>
      <c r="EB254" s="12"/>
      <c r="EC254" s="12"/>
      <c r="ED254" s="12"/>
      <c r="EE254" s="12"/>
      <c r="EF254" s="12"/>
      <c r="EG254" s="12">
        <f t="shared" si="632"/>
        <v>0</v>
      </c>
      <c r="EH254" s="12">
        <f t="shared" si="633"/>
        <v>0</v>
      </c>
      <c r="EI254" s="12"/>
      <c r="EJ254" s="15">
        <f t="shared" si="522"/>
        <v>0.41496</v>
      </c>
      <c r="EK254" s="15">
        <f t="shared" si="523"/>
        <v>0.60431999999999997</v>
      </c>
      <c r="EL254" s="15">
        <f t="shared" si="524"/>
        <v>1.01928</v>
      </c>
      <c r="EM254" s="16">
        <f t="shared" si="566"/>
        <v>0</v>
      </c>
      <c r="EN254" s="16">
        <f t="shared" si="567"/>
        <v>0</v>
      </c>
      <c r="EO254" s="16">
        <f t="shared" si="568"/>
        <v>0</v>
      </c>
      <c r="EP254" s="16">
        <f t="shared" si="556"/>
        <v>0.15792</v>
      </c>
      <c r="EQ254" s="16">
        <f t="shared" si="557"/>
        <v>0</v>
      </c>
      <c r="ER254" s="16">
        <f t="shared" si="558"/>
        <v>1.0116000000000001</v>
      </c>
      <c r="ES254" s="16">
        <f t="shared" si="559"/>
        <v>0.67696000000000001</v>
      </c>
      <c r="ET254" s="16" t="e">
        <f t="shared" si="640"/>
        <v>#DIV/0!</v>
      </c>
      <c r="EU254" s="16" t="e">
        <f t="shared" si="641"/>
        <v>#DIV/0!</v>
      </c>
      <c r="EV254" s="16" t="e">
        <f t="shared" si="656"/>
        <v>#DIV/0!</v>
      </c>
      <c r="EW254" s="16" t="e">
        <f t="shared" si="642"/>
        <v>#DIV/0!</v>
      </c>
      <c r="EX254" s="16" t="e">
        <f t="shared" si="643"/>
        <v>#DIV/0!</v>
      </c>
      <c r="EY254" s="16" t="e">
        <f t="shared" si="644"/>
        <v>#DIV/0!</v>
      </c>
      <c r="EZ254" s="16" t="e">
        <f t="shared" si="645"/>
        <v>#DIV/0!</v>
      </c>
      <c r="FA254" s="16" t="e">
        <f t="shared" si="646"/>
        <v>#DIV/0!</v>
      </c>
      <c r="FB254" s="16" t="e">
        <f t="shared" si="647"/>
        <v>#DIV/0!</v>
      </c>
      <c r="FC254" s="16" t="e">
        <f t="shared" si="647"/>
        <v>#DIV/0!</v>
      </c>
      <c r="FD254" s="16">
        <f t="shared" si="647"/>
        <v>0.67696000000000001</v>
      </c>
      <c r="FE254" s="16" t="e">
        <f t="shared" si="647"/>
        <v>#DIV/0!</v>
      </c>
      <c r="FF254" s="16" t="e">
        <f t="shared" si="648"/>
        <v>#DIV/0!</v>
      </c>
      <c r="FG254" s="16" t="e">
        <f t="shared" si="649"/>
        <v>#DIV/0!</v>
      </c>
      <c r="FH254" s="16" t="e">
        <f t="shared" si="649"/>
        <v>#DIV/0!</v>
      </c>
      <c r="FI254" s="16" t="e">
        <f t="shared" si="650"/>
        <v>#DIV/0!</v>
      </c>
      <c r="FJ254" s="16" t="e">
        <f t="shared" si="651"/>
        <v>#DIV/0!</v>
      </c>
      <c r="FK254" s="16" t="e">
        <f t="shared" si="651"/>
        <v>#DIV/0!</v>
      </c>
      <c r="FL254" s="16" t="e">
        <f t="shared" si="652"/>
        <v>#DIV/0!</v>
      </c>
      <c r="FM254" s="16" t="e">
        <f t="shared" si="653"/>
        <v>#DIV/0!</v>
      </c>
      <c r="FN254" s="16" t="e">
        <f t="shared" si="653"/>
        <v>#DIV/0!</v>
      </c>
      <c r="FO254" s="16" t="e">
        <f t="shared" si="653"/>
        <v>#DIV/0!</v>
      </c>
      <c r="FP254" s="16" t="e">
        <f t="shared" si="654"/>
        <v>#DIV/0!</v>
      </c>
      <c r="FQ254" s="16" t="e">
        <f t="shared" si="655"/>
        <v>#DIV/0!</v>
      </c>
      <c r="FR254" s="17">
        <f t="shared" si="525"/>
        <v>0</v>
      </c>
      <c r="FS254" s="17">
        <f t="shared" si="526"/>
        <v>0</v>
      </c>
      <c r="FT254" s="17">
        <f t="shared" si="527"/>
        <v>0</v>
      </c>
      <c r="FU254" s="18">
        <f t="shared" si="528"/>
        <v>0</v>
      </c>
      <c r="FV254" s="18">
        <f t="shared" si="529"/>
        <v>0</v>
      </c>
      <c r="FW254" s="18">
        <f t="shared" si="530"/>
        <v>0</v>
      </c>
      <c r="FX254" s="18">
        <f t="shared" si="531"/>
        <v>0</v>
      </c>
      <c r="FY254" s="18">
        <f t="shared" si="532"/>
        <v>0</v>
      </c>
      <c r="FZ254" s="19"/>
      <c r="GA254" s="36" t="s">
        <v>478</v>
      </c>
      <c r="GB254" s="36"/>
      <c r="GC254" s="37"/>
    </row>
    <row r="255" spans="1:185" hidden="1" x14ac:dyDescent="0.25">
      <c r="A255" s="8" t="s">
        <v>1267</v>
      </c>
      <c r="B255" s="8" t="s">
        <v>100</v>
      </c>
      <c r="C255" s="9" t="s">
        <v>101</v>
      </c>
      <c r="D255" s="10" t="s">
        <v>1391</v>
      </c>
      <c r="E255" s="9" t="s">
        <v>102</v>
      </c>
      <c r="F255" s="9" t="s">
        <v>67</v>
      </c>
      <c r="G255" s="9" t="s">
        <v>57</v>
      </c>
      <c r="H255" s="11">
        <v>3.5000000000000003E-2</v>
      </c>
      <c r="I255" s="11"/>
      <c r="J255" s="11">
        <v>0.01</v>
      </c>
      <c r="K255" s="11">
        <v>0.01</v>
      </c>
      <c r="L255" s="11">
        <v>5.0000000000000001E-3</v>
      </c>
      <c r="M255" s="11">
        <v>5.0000000000000001E-3</v>
      </c>
      <c r="N255" s="11"/>
      <c r="O255" s="12">
        <f t="shared" si="533"/>
        <v>0</v>
      </c>
      <c r="P255" s="12">
        <f t="shared" si="657"/>
        <v>0</v>
      </c>
      <c r="Q255" s="12">
        <f t="shared" si="534"/>
        <v>0</v>
      </c>
      <c r="R255" s="12">
        <f t="shared" si="607"/>
        <v>589074.6</v>
      </c>
      <c r="S255" s="12">
        <f t="shared" si="535"/>
        <v>0</v>
      </c>
      <c r="T255" s="12">
        <f t="shared" si="620"/>
        <v>574947</v>
      </c>
      <c r="U255" s="12">
        <f t="shared" si="536"/>
        <v>575830</v>
      </c>
      <c r="V255" s="12">
        <f t="shared" si="621"/>
        <v>1537202</v>
      </c>
      <c r="W255" s="12">
        <f t="shared" si="554"/>
        <v>595800</v>
      </c>
      <c r="X255" s="12">
        <f t="shared" si="537"/>
        <v>0</v>
      </c>
      <c r="Y255" s="12">
        <f t="shared" si="622"/>
        <v>419080.2</v>
      </c>
      <c r="Z255" s="12">
        <f t="shared" si="623"/>
        <v>0</v>
      </c>
      <c r="AA255" s="12">
        <f t="shared" si="624"/>
        <v>965636.9</v>
      </c>
      <c r="AB255" s="12">
        <f t="shared" si="608"/>
        <v>1545956.5374999999</v>
      </c>
      <c r="AC255" s="12"/>
      <c r="AD255" s="12"/>
      <c r="AE255" s="12"/>
      <c r="AF255" s="12" t="e">
        <f t="shared" si="538"/>
        <v>#DIV/0!</v>
      </c>
      <c r="AG255" s="12" t="e">
        <f t="shared" si="539"/>
        <v>#DIV/0!</v>
      </c>
      <c r="AH255" s="12">
        <f t="shared" si="540"/>
        <v>0</v>
      </c>
      <c r="AI255" s="12"/>
      <c r="AJ255" s="12"/>
      <c r="AK255" s="12"/>
      <c r="AL255" s="12" t="e">
        <f t="shared" si="496"/>
        <v>#DIV/0!</v>
      </c>
      <c r="AM255" s="12" t="e">
        <f t="shared" si="497"/>
        <v>#DIV/0!</v>
      </c>
      <c r="AN255" s="12">
        <f t="shared" si="498"/>
        <v>0</v>
      </c>
      <c r="AO255" s="12"/>
      <c r="AP255" s="12"/>
      <c r="AQ255" s="12"/>
      <c r="AR255" s="12" t="e">
        <f t="shared" si="499"/>
        <v>#DIV/0!</v>
      </c>
      <c r="AS255" s="12" t="e">
        <f t="shared" si="500"/>
        <v>#DIV/0!</v>
      </c>
      <c r="AT255" s="12" t="e">
        <f t="shared" si="501"/>
        <v>#DIV/0!</v>
      </c>
      <c r="AU255" s="12" t="e">
        <f t="shared" si="502"/>
        <v>#DIV/0!</v>
      </c>
      <c r="AV255" s="12">
        <f t="shared" si="541"/>
        <v>1545956.5374999999</v>
      </c>
      <c r="AW255" s="12"/>
      <c r="AX255" s="12" t="e">
        <f t="shared" si="503"/>
        <v>#DIV/0!</v>
      </c>
      <c r="AY255" s="12" t="e">
        <f t="shared" si="504"/>
        <v>#DIV/0!</v>
      </c>
      <c r="AZ255" s="12" t="e">
        <f t="shared" si="505"/>
        <v>#DIV/0!</v>
      </c>
      <c r="BA255" s="12"/>
      <c r="BB255" s="12" t="e">
        <f t="shared" si="506"/>
        <v>#DIV/0!</v>
      </c>
      <c r="BC255" s="12" t="e">
        <f t="shared" si="507"/>
        <v>#DIV/0!</v>
      </c>
      <c r="BD255" s="12" t="e">
        <f t="shared" si="508"/>
        <v>#DIV/0!</v>
      </c>
      <c r="BE255" s="12"/>
      <c r="BF255" s="12" t="e">
        <f t="shared" si="509"/>
        <v>#DIV/0!</v>
      </c>
      <c r="BG255" s="12" t="e">
        <f t="shared" si="542"/>
        <v>#DIV/0!</v>
      </c>
      <c r="BH255" s="12" t="e">
        <f t="shared" si="510"/>
        <v>#DIV/0!</v>
      </c>
      <c r="BI255" s="12" t="e">
        <f t="shared" si="511"/>
        <v>#DIV/0!</v>
      </c>
      <c r="BJ255" s="12"/>
      <c r="BK255" s="12" t="e">
        <f t="shared" si="512"/>
        <v>#DIV/0!</v>
      </c>
      <c r="BL255" s="12" t="e">
        <f t="shared" si="543"/>
        <v>#DIV/0!</v>
      </c>
      <c r="BM255" s="12" t="e">
        <f t="shared" si="513"/>
        <v>#DIV/0!</v>
      </c>
      <c r="BN255" s="12"/>
      <c r="BO255" s="12">
        <f t="shared" si="514"/>
        <v>0</v>
      </c>
      <c r="BP255" s="12">
        <f t="shared" si="515"/>
        <v>0</v>
      </c>
      <c r="BQ255" s="12">
        <f t="shared" si="516"/>
        <v>0</v>
      </c>
      <c r="BR255" s="12"/>
      <c r="BS255" s="12">
        <f t="shared" si="517"/>
        <v>0</v>
      </c>
      <c r="BT255" s="12">
        <f t="shared" si="518"/>
        <v>0</v>
      </c>
      <c r="BU255" s="12">
        <f t="shared" si="519"/>
        <v>0</v>
      </c>
      <c r="BV255" s="12">
        <f t="shared" si="520"/>
        <v>0</v>
      </c>
      <c r="BW255" s="12">
        <f t="shared" si="521"/>
        <v>0</v>
      </c>
      <c r="BX255" s="12"/>
      <c r="BY255" s="12">
        <v>60000000</v>
      </c>
      <c r="BZ255" s="12">
        <v>50000000</v>
      </c>
      <c r="CA255" s="12">
        <f>SUMIFS('[1]TIẾN ĐỘ %'!$M$6:$M$1034,'[1]TIẾN ĐỘ %'!$G$6:$G$1034,$A255,'[1]TIẾN ĐỘ %'!$F$6:$F$1034,$E255)</f>
        <v>100000000</v>
      </c>
      <c r="CB255" s="12">
        <f t="shared" si="544"/>
        <v>210000000</v>
      </c>
      <c r="CC255" s="12"/>
      <c r="CD255" s="12"/>
      <c r="CE255" s="12"/>
      <c r="CF255" s="12">
        <f t="shared" si="634"/>
        <v>0</v>
      </c>
      <c r="CG255" s="12">
        <f t="shared" si="635"/>
        <v>210000000</v>
      </c>
      <c r="CH255" s="12"/>
      <c r="CI255" s="12"/>
      <c r="CJ255" s="12"/>
      <c r="CK255" s="12">
        <f t="shared" si="636"/>
        <v>0</v>
      </c>
      <c r="CL255" s="12"/>
      <c r="CM255" s="12"/>
      <c r="CN255" s="12"/>
      <c r="CO255" s="12">
        <f t="shared" si="630"/>
        <v>0</v>
      </c>
      <c r="CP255" s="12">
        <f t="shared" si="631"/>
        <v>0</v>
      </c>
      <c r="CQ255" s="12"/>
      <c r="CR255" s="12">
        <v>0</v>
      </c>
      <c r="CS255" s="12">
        <v>0</v>
      </c>
      <c r="CT255" s="12">
        <v>61044000</v>
      </c>
      <c r="CU255" s="12">
        <v>59580000</v>
      </c>
      <c r="CV255" s="12">
        <v>59671500</v>
      </c>
      <c r="CW255" s="12">
        <v>59580000</v>
      </c>
      <c r="CX255" s="12">
        <v>159295500</v>
      </c>
      <c r="CY255" s="12">
        <f>SUMIFS('[1]DATA THÔ IN'!$P$4:$P$12031,'[1]DATA THÔ IN'!$H$4:$H$12031,$A255,'[1]DATA THÔ IN'!$AC$4:$AC$12031,$E255,'[1]DATA THÔ IN'!$AH$4:$AH$12031,"Tiến độ 1")</f>
        <v>43428000</v>
      </c>
      <c r="CZ255" s="12">
        <f>SUMIFS('[1]DATA THÔ IN'!$P$4:$P$12031,'[1]DATA THÔ IN'!$H$4:$H$12031,$A255,'[1]DATA THÔ IN'!$AC$4:$AC$12031,$E255,'[1]DATA THÔ IN'!$AH$4:$AH$12031,"Tiến độ 2")</f>
        <v>0</v>
      </c>
      <c r="DA255" s="12">
        <f>SUMIFS('[1]TIẾN ĐỘ %'!$N$6:$N$1034,'[1]TIẾN ĐỘ %'!$G$6:$G$1034,A255,'[1]TIẾN ĐỘ %'!$F$6:$F$1034,$E255)</f>
        <v>100066000</v>
      </c>
      <c r="DB255" s="12">
        <f t="shared" si="555"/>
        <v>320405500</v>
      </c>
      <c r="DC255" s="12"/>
      <c r="DD255" s="12"/>
      <c r="DE255" s="12"/>
      <c r="DF255" s="12"/>
      <c r="DG255" s="12"/>
      <c r="DH255" s="12"/>
      <c r="DI255" s="12"/>
      <c r="DJ255" s="12"/>
      <c r="DK255" s="12"/>
      <c r="DL255" s="12">
        <f t="shared" si="637"/>
        <v>0</v>
      </c>
      <c r="DM255" s="12">
        <f t="shared" si="638"/>
        <v>320405500</v>
      </c>
      <c r="DN255" s="12"/>
      <c r="DO255" s="12"/>
      <c r="DP255" s="13"/>
      <c r="DQ255" s="12"/>
      <c r="DR255" s="12"/>
      <c r="DS255" s="13"/>
      <c r="DT255" s="12"/>
      <c r="DU255" s="12"/>
      <c r="DV255" s="12"/>
      <c r="DW255" s="12">
        <f t="shared" si="639"/>
        <v>0</v>
      </c>
      <c r="DX255" s="12"/>
      <c r="DY255" s="12"/>
      <c r="DZ255" s="12"/>
      <c r="EA255" s="12"/>
      <c r="EB255" s="12"/>
      <c r="EC255" s="12"/>
      <c r="ED255" s="12"/>
      <c r="EE255" s="12"/>
      <c r="EF255" s="12"/>
      <c r="EG255" s="12">
        <f t="shared" si="632"/>
        <v>0</v>
      </c>
      <c r="EH255" s="12">
        <f t="shared" si="633"/>
        <v>0</v>
      </c>
      <c r="EI255" s="12"/>
      <c r="EJ255" s="15">
        <f t="shared" si="522"/>
        <v>0</v>
      </c>
      <c r="EK255" s="15">
        <f t="shared" si="523"/>
        <v>0</v>
      </c>
      <c r="EL255" s="15">
        <f t="shared" si="524"/>
        <v>1.0174000000000001</v>
      </c>
      <c r="EM255" s="16">
        <f t="shared" si="566"/>
        <v>1.1916</v>
      </c>
      <c r="EN255" s="16">
        <f t="shared" si="567"/>
        <v>1.19343</v>
      </c>
      <c r="EO255" s="16">
        <f t="shared" si="568"/>
        <v>3.1859099999999998</v>
      </c>
      <c r="EP255" s="16">
        <f t="shared" si="556"/>
        <v>0.43428</v>
      </c>
      <c r="EQ255" s="16">
        <f t="shared" si="557"/>
        <v>0</v>
      </c>
      <c r="ER255" s="16">
        <f t="shared" si="558"/>
        <v>1.0006600000000001</v>
      </c>
      <c r="ES255" s="16">
        <f t="shared" si="559"/>
        <v>1.5257404761904763</v>
      </c>
      <c r="ET255" s="16" t="e">
        <f t="shared" si="640"/>
        <v>#DIV/0!</v>
      </c>
      <c r="EU255" s="16" t="e">
        <f t="shared" si="641"/>
        <v>#DIV/0!</v>
      </c>
      <c r="EV255" s="16" t="e">
        <f t="shared" si="656"/>
        <v>#DIV/0!</v>
      </c>
      <c r="EW255" s="16" t="e">
        <f t="shared" si="642"/>
        <v>#DIV/0!</v>
      </c>
      <c r="EX255" s="16" t="e">
        <f t="shared" si="643"/>
        <v>#DIV/0!</v>
      </c>
      <c r="EY255" s="16" t="e">
        <f t="shared" si="644"/>
        <v>#DIV/0!</v>
      </c>
      <c r="EZ255" s="16" t="e">
        <f t="shared" si="645"/>
        <v>#DIV/0!</v>
      </c>
      <c r="FA255" s="16" t="e">
        <f t="shared" si="646"/>
        <v>#DIV/0!</v>
      </c>
      <c r="FB255" s="16" t="e">
        <f t="shared" si="647"/>
        <v>#DIV/0!</v>
      </c>
      <c r="FC255" s="16" t="e">
        <f t="shared" si="647"/>
        <v>#DIV/0!</v>
      </c>
      <c r="FD255" s="16">
        <f t="shared" si="647"/>
        <v>1.5257404761904763</v>
      </c>
      <c r="FE255" s="16" t="e">
        <f t="shared" si="647"/>
        <v>#DIV/0!</v>
      </c>
      <c r="FF255" s="16" t="e">
        <f t="shared" si="648"/>
        <v>#DIV/0!</v>
      </c>
      <c r="FG255" s="16" t="e">
        <f t="shared" si="649"/>
        <v>#DIV/0!</v>
      </c>
      <c r="FH255" s="16" t="e">
        <f t="shared" si="649"/>
        <v>#DIV/0!</v>
      </c>
      <c r="FI255" s="16" t="e">
        <f t="shared" si="650"/>
        <v>#DIV/0!</v>
      </c>
      <c r="FJ255" s="16" t="e">
        <f t="shared" si="651"/>
        <v>#DIV/0!</v>
      </c>
      <c r="FK255" s="16" t="e">
        <f t="shared" si="651"/>
        <v>#DIV/0!</v>
      </c>
      <c r="FL255" s="16" t="e">
        <f t="shared" si="652"/>
        <v>#DIV/0!</v>
      </c>
      <c r="FM255" s="16" t="e">
        <f t="shared" si="653"/>
        <v>#DIV/0!</v>
      </c>
      <c r="FN255" s="16" t="e">
        <f t="shared" si="653"/>
        <v>#DIV/0!</v>
      </c>
      <c r="FO255" s="16" t="e">
        <f t="shared" si="653"/>
        <v>#DIV/0!</v>
      </c>
      <c r="FP255" s="16" t="e">
        <f t="shared" si="654"/>
        <v>#DIV/0!</v>
      </c>
      <c r="FQ255" s="16" t="e">
        <f t="shared" si="655"/>
        <v>#DIV/0!</v>
      </c>
      <c r="FR255" s="17">
        <f t="shared" si="525"/>
        <v>0</v>
      </c>
      <c r="FS255" s="17">
        <f t="shared" si="526"/>
        <v>0</v>
      </c>
      <c r="FT255" s="17">
        <f t="shared" si="527"/>
        <v>0</v>
      </c>
      <c r="FU255" s="18">
        <f t="shared" si="528"/>
        <v>0</v>
      </c>
      <c r="FV255" s="18">
        <f t="shared" si="529"/>
        <v>0</v>
      </c>
      <c r="FW255" s="18">
        <f t="shared" si="530"/>
        <v>0</v>
      </c>
      <c r="FX255" s="18">
        <f t="shared" si="531"/>
        <v>0</v>
      </c>
      <c r="FY255" s="18">
        <f t="shared" si="532"/>
        <v>0</v>
      </c>
      <c r="FZ255" s="19"/>
      <c r="GA255" s="36" t="s">
        <v>1391</v>
      </c>
      <c r="GB255" s="36"/>
      <c r="GC255" s="37"/>
    </row>
    <row r="256" spans="1:185" hidden="1" x14ac:dyDescent="0.25">
      <c r="A256" s="8" t="s">
        <v>1270</v>
      </c>
      <c r="B256" s="8" t="s">
        <v>103</v>
      </c>
      <c r="C256" s="9" t="s">
        <v>104</v>
      </c>
      <c r="D256" s="10" t="s">
        <v>76</v>
      </c>
      <c r="E256" s="9" t="s">
        <v>102</v>
      </c>
      <c r="F256" s="9" t="s">
        <v>77</v>
      </c>
      <c r="G256" s="9" t="s">
        <v>57</v>
      </c>
      <c r="H256" s="11">
        <v>3.5000000000000003E-2</v>
      </c>
      <c r="I256" s="11"/>
      <c r="J256" s="11">
        <v>0.01</v>
      </c>
      <c r="K256" s="11">
        <v>0.01</v>
      </c>
      <c r="L256" s="11">
        <v>5.0000000000000001E-3</v>
      </c>
      <c r="M256" s="11">
        <v>5.0000000000000001E-3</v>
      </c>
      <c r="N256" s="11"/>
      <c r="O256" s="12">
        <f t="shared" si="533"/>
        <v>0</v>
      </c>
      <c r="P256" s="12">
        <f t="shared" si="657"/>
        <v>1278547.8</v>
      </c>
      <c r="Q256" s="12">
        <f t="shared" si="534"/>
        <v>2610016.1999999997</v>
      </c>
      <c r="R256" s="12">
        <f t="shared" si="607"/>
        <v>4480302</v>
      </c>
      <c r="S256" s="12">
        <f t="shared" si="535"/>
        <v>0</v>
      </c>
      <c r="T256" s="12">
        <f t="shared" si="620"/>
        <v>3299374</v>
      </c>
      <c r="U256" s="12">
        <f t="shared" si="536"/>
        <v>2667106</v>
      </c>
      <c r="V256" s="12">
        <f t="shared" si="621"/>
        <v>5966479</v>
      </c>
      <c r="W256" s="12">
        <f t="shared" si="554"/>
        <v>3419040</v>
      </c>
      <c r="X256" s="12">
        <f t="shared" si="537"/>
        <v>0</v>
      </c>
      <c r="Y256" s="12">
        <f t="shared" si="622"/>
        <v>0</v>
      </c>
      <c r="Z256" s="12">
        <f t="shared" si="623"/>
        <v>2610363.6</v>
      </c>
      <c r="AA256" s="12">
        <f t="shared" si="624"/>
        <v>4375097.7</v>
      </c>
      <c r="AB256" s="12">
        <f t="shared" si="608"/>
        <v>7410939.4500000002</v>
      </c>
      <c r="AC256" s="12"/>
      <c r="AD256" s="12"/>
      <c r="AE256" s="12"/>
      <c r="AF256" s="12" t="e">
        <f t="shared" si="538"/>
        <v>#DIV/0!</v>
      </c>
      <c r="AG256" s="12" t="e">
        <f t="shared" si="539"/>
        <v>#DIV/0!</v>
      </c>
      <c r="AH256" s="12">
        <f t="shared" si="540"/>
        <v>0</v>
      </c>
      <c r="AI256" s="12"/>
      <c r="AJ256" s="12"/>
      <c r="AK256" s="12"/>
      <c r="AL256" s="12" t="e">
        <f t="shared" si="496"/>
        <v>#DIV/0!</v>
      </c>
      <c r="AM256" s="12" t="e">
        <f t="shared" si="497"/>
        <v>#DIV/0!</v>
      </c>
      <c r="AN256" s="12">
        <f t="shared" si="498"/>
        <v>0</v>
      </c>
      <c r="AO256" s="12"/>
      <c r="AP256" s="12"/>
      <c r="AQ256" s="12"/>
      <c r="AR256" s="12" t="e">
        <f t="shared" si="499"/>
        <v>#DIV/0!</v>
      </c>
      <c r="AS256" s="12" t="e">
        <f t="shared" si="500"/>
        <v>#DIV/0!</v>
      </c>
      <c r="AT256" s="12" t="e">
        <f t="shared" si="501"/>
        <v>#DIV/0!</v>
      </c>
      <c r="AU256" s="12" t="e">
        <f t="shared" si="502"/>
        <v>#DIV/0!</v>
      </c>
      <c r="AV256" s="12">
        <f t="shared" si="541"/>
        <v>7410939.4500000002</v>
      </c>
      <c r="AW256" s="12"/>
      <c r="AX256" s="12" t="e">
        <f t="shared" si="503"/>
        <v>#DIV/0!</v>
      </c>
      <c r="AY256" s="12" t="e">
        <f t="shared" si="504"/>
        <v>#DIV/0!</v>
      </c>
      <c r="AZ256" s="12" t="e">
        <f t="shared" si="505"/>
        <v>#DIV/0!</v>
      </c>
      <c r="BA256" s="12"/>
      <c r="BB256" s="12" t="e">
        <f t="shared" si="506"/>
        <v>#DIV/0!</v>
      </c>
      <c r="BC256" s="12" t="e">
        <f t="shared" si="507"/>
        <v>#DIV/0!</v>
      </c>
      <c r="BD256" s="12" t="e">
        <f t="shared" si="508"/>
        <v>#DIV/0!</v>
      </c>
      <c r="BE256" s="12"/>
      <c r="BF256" s="12" t="e">
        <f t="shared" si="509"/>
        <v>#DIV/0!</v>
      </c>
      <c r="BG256" s="12" t="e">
        <f t="shared" si="542"/>
        <v>#DIV/0!</v>
      </c>
      <c r="BH256" s="12" t="e">
        <f t="shared" si="510"/>
        <v>#DIV/0!</v>
      </c>
      <c r="BI256" s="12" t="e">
        <f t="shared" si="511"/>
        <v>#DIV/0!</v>
      </c>
      <c r="BJ256" s="12"/>
      <c r="BK256" s="12" t="e">
        <f t="shared" si="512"/>
        <v>#DIV/0!</v>
      </c>
      <c r="BL256" s="12" t="e">
        <f t="shared" si="543"/>
        <v>#DIV/0!</v>
      </c>
      <c r="BM256" s="12" t="e">
        <f t="shared" si="513"/>
        <v>#DIV/0!</v>
      </c>
      <c r="BN256" s="12"/>
      <c r="BO256" s="12">
        <f t="shared" si="514"/>
        <v>0</v>
      </c>
      <c r="BP256" s="12">
        <f t="shared" si="515"/>
        <v>0</v>
      </c>
      <c r="BQ256" s="12">
        <f t="shared" si="516"/>
        <v>0</v>
      </c>
      <c r="BR256" s="12"/>
      <c r="BS256" s="12">
        <f t="shared" si="517"/>
        <v>0</v>
      </c>
      <c r="BT256" s="12">
        <f t="shared" si="518"/>
        <v>0</v>
      </c>
      <c r="BU256" s="12">
        <f t="shared" si="519"/>
        <v>0</v>
      </c>
      <c r="BV256" s="12">
        <f t="shared" si="520"/>
        <v>0</v>
      </c>
      <c r="BW256" s="12">
        <f t="shared" si="521"/>
        <v>0</v>
      </c>
      <c r="BX256" s="12"/>
      <c r="BY256" s="12">
        <v>250000000</v>
      </c>
      <c r="BZ256" s="12">
        <v>250000000</v>
      </c>
      <c r="CA256" s="12">
        <f>SUMIFS('[1]TIẾN ĐỘ %'!$M$6:$M$1034,'[1]TIẾN ĐỘ %'!$G$6:$G$1034,$A256,'[1]TIẾN ĐỘ %'!$F$6:$F$1034,$E256)</f>
        <v>450000000</v>
      </c>
      <c r="CB256" s="12">
        <f t="shared" si="544"/>
        <v>950000000</v>
      </c>
      <c r="CC256" s="12"/>
      <c r="CD256" s="12"/>
      <c r="CE256" s="12"/>
      <c r="CF256" s="12">
        <f t="shared" si="634"/>
        <v>0</v>
      </c>
      <c r="CG256" s="12">
        <f t="shared" si="635"/>
        <v>950000000</v>
      </c>
      <c r="CH256" s="12"/>
      <c r="CI256" s="12"/>
      <c r="CJ256" s="12"/>
      <c r="CK256" s="12">
        <f t="shared" si="636"/>
        <v>0</v>
      </c>
      <c r="CL256" s="12"/>
      <c r="CM256" s="12"/>
      <c r="CN256" s="12"/>
      <c r="CO256" s="12">
        <f t="shared" si="630"/>
        <v>0</v>
      </c>
      <c r="CP256" s="12">
        <f t="shared" si="631"/>
        <v>0</v>
      </c>
      <c r="CQ256" s="12"/>
      <c r="CR256" s="12">
        <v>132492000</v>
      </c>
      <c r="CS256" s="12">
        <v>270468000</v>
      </c>
      <c r="CT256" s="12">
        <v>464280000</v>
      </c>
      <c r="CU256" s="12">
        <v>341904000</v>
      </c>
      <c r="CV256" s="12">
        <v>276384000</v>
      </c>
      <c r="CW256" s="12">
        <v>341904000</v>
      </c>
      <c r="CX256" s="12">
        <v>618288000</v>
      </c>
      <c r="CY256" s="12">
        <f>SUMIFS('[1]DATA THÔ IN'!$P$4:$P$12031,'[1]DATA THÔ IN'!$H$4:$H$12031,$A256,'[1]DATA THÔ IN'!$AC$4:$AC$12031,$E256,'[1]DATA THÔ IN'!$AH$4:$AH$12031,"Tiến độ 1")</f>
        <v>0</v>
      </c>
      <c r="CZ256" s="12">
        <f>SUMIFS('[1]DATA THÔ IN'!$P$4:$P$12031,'[1]DATA THÔ IN'!$H$4:$H$12031,$A256,'[1]DATA THÔ IN'!$AC$4:$AC$12031,$E256,'[1]DATA THÔ IN'!$AH$4:$AH$12031,"Tiến độ 2")</f>
        <v>270504000</v>
      </c>
      <c r="DA256" s="12">
        <f>SUMIFS('[1]TIẾN ĐỘ %'!$N$6:$N$1034,'[1]TIẾN ĐỘ %'!$G$6:$G$1034,A256,'[1]TIẾN ĐỘ %'!$F$6:$F$1034,$E256)</f>
        <v>453378000</v>
      </c>
      <c r="DB256" s="12">
        <f t="shared" si="555"/>
        <v>1535946000</v>
      </c>
      <c r="DC256" s="12"/>
      <c r="DD256" s="12"/>
      <c r="DE256" s="12"/>
      <c r="DF256" s="12"/>
      <c r="DG256" s="12"/>
      <c r="DH256" s="12"/>
      <c r="DI256" s="12"/>
      <c r="DJ256" s="12"/>
      <c r="DK256" s="12"/>
      <c r="DL256" s="12">
        <f t="shared" si="637"/>
        <v>0</v>
      </c>
      <c r="DM256" s="12">
        <f t="shared" si="638"/>
        <v>1535946000</v>
      </c>
      <c r="DN256" s="12"/>
      <c r="DO256" s="12"/>
      <c r="DP256" s="13"/>
      <c r="DQ256" s="12"/>
      <c r="DR256" s="12"/>
      <c r="DS256" s="13"/>
      <c r="DT256" s="12"/>
      <c r="DU256" s="12"/>
      <c r="DV256" s="12"/>
      <c r="DW256" s="12">
        <f t="shared" si="639"/>
        <v>0</v>
      </c>
      <c r="DX256" s="12"/>
      <c r="DY256" s="12"/>
      <c r="DZ256" s="12"/>
      <c r="EA256" s="12"/>
      <c r="EB256" s="12"/>
      <c r="EC256" s="12"/>
      <c r="ED256" s="12"/>
      <c r="EE256" s="12"/>
      <c r="EF256" s="12"/>
      <c r="EG256" s="12">
        <f t="shared" si="632"/>
        <v>0</v>
      </c>
      <c r="EH256" s="12">
        <f t="shared" si="633"/>
        <v>0</v>
      </c>
      <c r="EI256" s="12"/>
      <c r="EJ256" s="15">
        <f t="shared" si="522"/>
        <v>0.52996799999999999</v>
      </c>
      <c r="EK256" s="15">
        <f t="shared" si="523"/>
        <v>1.0818719999999999</v>
      </c>
      <c r="EL256" s="15">
        <f t="shared" si="524"/>
        <v>1.8571200000000001</v>
      </c>
      <c r="EM256" s="16">
        <f t="shared" si="566"/>
        <v>1.3676159999999999</v>
      </c>
      <c r="EN256" s="16">
        <f t="shared" si="567"/>
        <v>1.1055360000000001</v>
      </c>
      <c r="EO256" s="16">
        <f t="shared" si="568"/>
        <v>2.4731519999999998</v>
      </c>
      <c r="EP256" s="16">
        <f t="shared" si="556"/>
        <v>0</v>
      </c>
      <c r="EQ256" s="16">
        <f t="shared" si="557"/>
        <v>0.60111999999999999</v>
      </c>
      <c r="ER256" s="16">
        <f t="shared" si="558"/>
        <v>1.0075066666666668</v>
      </c>
      <c r="ES256" s="16">
        <f t="shared" si="559"/>
        <v>1.6167852631578947</v>
      </c>
      <c r="ET256" s="16" t="e">
        <f t="shared" si="640"/>
        <v>#DIV/0!</v>
      </c>
      <c r="EU256" s="16" t="e">
        <f t="shared" si="641"/>
        <v>#DIV/0!</v>
      </c>
      <c r="EV256" s="16" t="e">
        <f t="shared" si="656"/>
        <v>#DIV/0!</v>
      </c>
      <c r="EW256" s="16" t="e">
        <f t="shared" si="642"/>
        <v>#DIV/0!</v>
      </c>
      <c r="EX256" s="16" t="e">
        <f t="shared" si="643"/>
        <v>#DIV/0!</v>
      </c>
      <c r="EY256" s="16" t="e">
        <f t="shared" si="644"/>
        <v>#DIV/0!</v>
      </c>
      <c r="EZ256" s="16" t="e">
        <f t="shared" si="645"/>
        <v>#DIV/0!</v>
      </c>
      <c r="FA256" s="16" t="e">
        <f t="shared" si="646"/>
        <v>#DIV/0!</v>
      </c>
      <c r="FB256" s="16" t="e">
        <f t="shared" si="647"/>
        <v>#DIV/0!</v>
      </c>
      <c r="FC256" s="16" t="e">
        <f t="shared" si="647"/>
        <v>#DIV/0!</v>
      </c>
      <c r="FD256" s="16">
        <f t="shared" si="647"/>
        <v>1.6167852631578947</v>
      </c>
      <c r="FE256" s="16" t="e">
        <f t="shared" si="647"/>
        <v>#DIV/0!</v>
      </c>
      <c r="FF256" s="16" t="e">
        <f t="shared" si="648"/>
        <v>#DIV/0!</v>
      </c>
      <c r="FG256" s="16" t="e">
        <f t="shared" si="649"/>
        <v>#DIV/0!</v>
      </c>
      <c r="FH256" s="16" t="e">
        <f t="shared" si="649"/>
        <v>#DIV/0!</v>
      </c>
      <c r="FI256" s="16" t="e">
        <f t="shared" si="650"/>
        <v>#DIV/0!</v>
      </c>
      <c r="FJ256" s="16" t="e">
        <f t="shared" si="651"/>
        <v>#DIV/0!</v>
      </c>
      <c r="FK256" s="16" t="e">
        <f t="shared" si="651"/>
        <v>#DIV/0!</v>
      </c>
      <c r="FL256" s="16" t="e">
        <f t="shared" si="652"/>
        <v>#DIV/0!</v>
      </c>
      <c r="FM256" s="16" t="e">
        <f t="shared" si="653"/>
        <v>#DIV/0!</v>
      </c>
      <c r="FN256" s="16" t="e">
        <f t="shared" si="653"/>
        <v>#DIV/0!</v>
      </c>
      <c r="FO256" s="16" t="e">
        <f t="shared" si="653"/>
        <v>#DIV/0!</v>
      </c>
      <c r="FP256" s="16" t="e">
        <f t="shared" si="654"/>
        <v>#DIV/0!</v>
      </c>
      <c r="FQ256" s="16" t="e">
        <f t="shared" si="655"/>
        <v>#DIV/0!</v>
      </c>
      <c r="FR256" s="17">
        <f t="shared" si="525"/>
        <v>0</v>
      </c>
      <c r="FS256" s="17">
        <f t="shared" si="526"/>
        <v>0</v>
      </c>
      <c r="FT256" s="17">
        <f t="shared" si="527"/>
        <v>0</v>
      </c>
      <c r="FU256" s="18">
        <f t="shared" si="528"/>
        <v>0</v>
      </c>
      <c r="FV256" s="18">
        <f t="shared" si="529"/>
        <v>0</v>
      </c>
      <c r="FW256" s="18">
        <f t="shared" si="530"/>
        <v>0</v>
      </c>
      <c r="FX256" s="18">
        <f t="shared" si="531"/>
        <v>0</v>
      </c>
      <c r="FY256" s="18">
        <f t="shared" si="532"/>
        <v>0</v>
      </c>
      <c r="FZ256" s="19"/>
      <c r="GA256" s="36" t="s">
        <v>76</v>
      </c>
      <c r="GB256" s="36"/>
      <c r="GC256" s="37"/>
    </row>
    <row r="257" spans="1:185" hidden="1" x14ac:dyDescent="0.25">
      <c r="A257" s="8" t="s">
        <v>1271</v>
      </c>
      <c r="B257" s="8" t="s">
        <v>105</v>
      </c>
      <c r="C257" s="9" t="s">
        <v>106</v>
      </c>
      <c r="D257" s="10" t="s">
        <v>1392</v>
      </c>
      <c r="E257" s="9" t="s">
        <v>102</v>
      </c>
      <c r="F257" s="9" t="s">
        <v>80</v>
      </c>
      <c r="G257" s="9" t="s">
        <v>57</v>
      </c>
      <c r="H257" s="11">
        <v>3.5000000000000003E-2</v>
      </c>
      <c r="I257" s="11"/>
      <c r="J257" s="26">
        <v>0.01</v>
      </c>
      <c r="K257" s="11">
        <v>0.01</v>
      </c>
      <c r="L257" s="11">
        <v>5.0000000000000001E-3</v>
      </c>
      <c r="M257" s="11">
        <v>5.0000000000000001E-3</v>
      </c>
      <c r="N257" s="11"/>
      <c r="O257" s="12">
        <f t="shared" si="533"/>
        <v>0</v>
      </c>
      <c r="P257" s="12">
        <f t="shared" si="657"/>
        <v>742577.15</v>
      </c>
      <c r="Q257" s="12">
        <f t="shared" si="534"/>
        <v>266687.39999999997</v>
      </c>
      <c r="R257" s="12">
        <f t="shared" si="607"/>
        <v>1014707.15</v>
      </c>
      <c r="S257" s="12">
        <f t="shared" si="535"/>
        <v>0</v>
      </c>
      <c r="T257" s="12">
        <f t="shared" si="620"/>
        <v>1464581</v>
      </c>
      <c r="U257" s="12">
        <f t="shared" si="536"/>
        <v>0</v>
      </c>
      <c r="V257" s="12">
        <f t="shared" si="621"/>
        <v>1464581</v>
      </c>
      <c r="W257" s="12">
        <f t="shared" si="554"/>
        <v>1517700</v>
      </c>
      <c r="X257" s="12">
        <f t="shared" si="537"/>
        <v>0</v>
      </c>
      <c r="Y257" s="12">
        <f t="shared" si="622"/>
        <v>1055864.3999999999</v>
      </c>
      <c r="Z257" s="12">
        <f t="shared" si="623"/>
        <v>1391916</v>
      </c>
      <c r="AA257" s="12">
        <f t="shared" si="624"/>
        <v>2447780.4</v>
      </c>
      <c r="AB257" s="12">
        <f t="shared" si="608"/>
        <v>2463534.0249999999</v>
      </c>
      <c r="AC257" s="12"/>
      <c r="AD257" s="12"/>
      <c r="AE257" s="12"/>
      <c r="AF257" s="12">
        <f t="shared" si="538"/>
        <v>0</v>
      </c>
      <c r="AG257" s="12">
        <f t="shared" si="539"/>
        <v>0</v>
      </c>
      <c r="AH257" s="12">
        <f t="shared" si="540"/>
        <v>0</v>
      </c>
      <c r="AI257" s="12"/>
      <c r="AJ257" s="12"/>
      <c r="AK257" s="12"/>
      <c r="AL257" s="12">
        <f t="shared" si="496"/>
        <v>0</v>
      </c>
      <c r="AM257" s="12">
        <f t="shared" si="497"/>
        <v>0</v>
      </c>
      <c r="AN257" s="12">
        <f t="shared" si="498"/>
        <v>0</v>
      </c>
      <c r="AO257" s="12"/>
      <c r="AP257" s="12"/>
      <c r="AQ257" s="12"/>
      <c r="AR257" s="12">
        <f t="shared" si="499"/>
        <v>0</v>
      </c>
      <c r="AS257" s="12">
        <f t="shared" si="500"/>
        <v>0</v>
      </c>
      <c r="AT257" s="12">
        <f t="shared" si="501"/>
        <v>0</v>
      </c>
      <c r="AU257" s="12">
        <f t="shared" si="502"/>
        <v>0</v>
      </c>
      <c r="AV257" s="12">
        <f t="shared" si="541"/>
        <v>0</v>
      </c>
      <c r="AW257" s="12"/>
      <c r="AX257" s="12">
        <f t="shared" si="503"/>
        <v>0</v>
      </c>
      <c r="AY257" s="12">
        <f t="shared" si="504"/>
        <v>0</v>
      </c>
      <c r="AZ257" s="12">
        <f t="shared" si="505"/>
        <v>0</v>
      </c>
      <c r="BA257" s="12"/>
      <c r="BB257" s="12">
        <f t="shared" si="506"/>
        <v>0</v>
      </c>
      <c r="BC257" s="12">
        <f t="shared" si="507"/>
        <v>0</v>
      </c>
      <c r="BD257" s="12">
        <f t="shared" si="508"/>
        <v>0</v>
      </c>
      <c r="BE257" s="12"/>
      <c r="BF257" s="12" t="e">
        <f t="shared" si="509"/>
        <v>#DIV/0!</v>
      </c>
      <c r="BG257" s="12" t="e">
        <f t="shared" si="542"/>
        <v>#DIV/0!</v>
      </c>
      <c r="BH257" s="12" t="e">
        <f t="shared" si="510"/>
        <v>#DIV/0!</v>
      </c>
      <c r="BI257" s="12">
        <f t="shared" si="511"/>
        <v>0</v>
      </c>
      <c r="BJ257" s="12"/>
      <c r="BK257" s="12">
        <f t="shared" si="512"/>
        <v>0</v>
      </c>
      <c r="BL257" s="12">
        <f t="shared" si="543"/>
        <v>0</v>
      </c>
      <c r="BM257" s="12">
        <f t="shared" si="513"/>
        <v>0</v>
      </c>
      <c r="BN257" s="12"/>
      <c r="BO257" s="12">
        <f t="shared" si="514"/>
        <v>0</v>
      </c>
      <c r="BP257" s="12">
        <f t="shared" si="515"/>
        <v>0</v>
      </c>
      <c r="BQ257" s="12">
        <f t="shared" si="516"/>
        <v>0</v>
      </c>
      <c r="BR257" s="12"/>
      <c r="BS257" s="12">
        <f t="shared" si="517"/>
        <v>0</v>
      </c>
      <c r="BT257" s="12">
        <f t="shared" si="518"/>
        <v>0</v>
      </c>
      <c r="BU257" s="12">
        <f t="shared" si="519"/>
        <v>0</v>
      </c>
      <c r="BV257" s="12">
        <f t="shared" si="520"/>
        <v>0</v>
      </c>
      <c r="BW257" s="12">
        <f t="shared" si="521"/>
        <v>0</v>
      </c>
      <c r="BX257" s="12"/>
      <c r="BY257" s="12">
        <v>100000000</v>
      </c>
      <c r="BZ257" s="12">
        <v>150000000</v>
      </c>
      <c r="CA257" s="12">
        <f>SUMIFS('[1]TIẾN ĐỘ %'!$M$6:$M$1034,'[1]TIẾN ĐỘ %'!$G$6:$G$1034,$A257,'[1]TIẾN ĐỘ %'!$F$6:$F$1034,$E257)</f>
        <v>250000000</v>
      </c>
      <c r="CB257" s="12">
        <f t="shared" si="544"/>
        <v>500000000</v>
      </c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>
        <f t="shared" si="630"/>
        <v>0</v>
      </c>
      <c r="CP257" s="12">
        <f t="shared" si="631"/>
        <v>0</v>
      </c>
      <c r="CQ257" s="12"/>
      <c r="CR257" s="12">
        <v>76951000</v>
      </c>
      <c r="CS257" s="12">
        <v>27636000</v>
      </c>
      <c r="CT257" s="12">
        <v>105151000</v>
      </c>
      <c r="CU257" s="12">
        <v>151770000</v>
      </c>
      <c r="CV257" s="12">
        <v>0</v>
      </c>
      <c r="CW257" s="12">
        <v>151770000</v>
      </c>
      <c r="CX257" s="12">
        <v>151770000</v>
      </c>
      <c r="CY257" s="12">
        <f>SUMIFS('[1]DATA THÔ IN'!$P$4:$P$12031,'[1]DATA THÔ IN'!$H$4:$H$12031,$A257,'[1]DATA THÔ IN'!$AC$4:$AC$12031,$E257,'[1]DATA THÔ IN'!$AH$4:$AH$12031,"Tiến độ 1")</f>
        <v>109416000</v>
      </c>
      <c r="CZ257" s="12">
        <f>SUMIFS('[1]DATA THÔ IN'!$P$4:$P$12031,'[1]DATA THÔ IN'!$H$4:$H$12031,$A257,'[1]DATA THÔ IN'!$AC$4:$AC$12031,$E257,'[1]DATA THÔ IN'!$AH$4:$AH$12031,"Tiến độ 2")</f>
        <v>144240000</v>
      </c>
      <c r="DA257" s="12">
        <f>SUMIFS('[1]TIẾN ĐỘ %'!$N$6:$N$1034,'[1]TIẾN ĐỘ %'!$G$6:$G$1034,A257,'[1]TIẾN ĐỘ %'!$F$6:$F$1034,$E257)</f>
        <v>253656000</v>
      </c>
      <c r="DB257" s="12">
        <f t="shared" si="555"/>
        <v>510577000</v>
      </c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3"/>
      <c r="DQ257" s="12"/>
      <c r="DR257" s="12"/>
      <c r="DS257" s="13"/>
      <c r="DT257" s="12"/>
      <c r="DU257" s="12"/>
      <c r="DV257" s="12"/>
      <c r="DW257" s="12">
        <f t="shared" si="639"/>
        <v>0</v>
      </c>
      <c r="DX257" s="12"/>
      <c r="DY257" s="12"/>
      <c r="DZ257" s="12"/>
      <c r="EA257" s="12"/>
      <c r="EB257" s="12"/>
      <c r="EC257" s="12"/>
      <c r="ED257" s="12"/>
      <c r="EE257" s="12"/>
      <c r="EF257" s="12"/>
      <c r="EG257" s="12">
        <f t="shared" si="632"/>
        <v>0</v>
      </c>
      <c r="EH257" s="12">
        <f t="shared" si="633"/>
        <v>0</v>
      </c>
      <c r="EI257" s="12"/>
      <c r="EJ257" s="15">
        <f t="shared" si="522"/>
        <v>0.76951000000000003</v>
      </c>
      <c r="EK257" s="15">
        <f t="shared" si="523"/>
        <v>0.27635999999999999</v>
      </c>
      <c r="EL257" s="15">
        <f t="shared" si="524"/>
        <v>1.0515099999999999</v>
      </c>
      <c r="EM257" s="16">
        <f t="shared" si="566"/>
        <v>1.0118</v>
      </c>
      <c r="EN257" s="16">
        <f t="shared" si="567"/>
        <v>0</v>
      </c>
      <c r="EO257" s="16">
        <f t="shared" si="568"/>
        <v>1.0118</v>
      </c>
      <c r="EP257" s="16">
        <f t="shared" si="556"/>
        <v>0.437664</v>
      </c>
      <c r="EQ257" s="16">
        <f t="shared" si="557"/>
        <v>0.57696000000000003</v>
      </c>
      <c r="ER257" s="16">
        <f t="shared" si="558"/>
        <v>1.014624</v>
      </c>
      <c r="ES257" s="16">
        <f t="shared" si="559"/>
        <v>1.0211539999999999</v>
      </c>
      <c r="ET257" s="16"/>
      <c r="EU257" s="16"/>
      <c r="EV257" s="16"/>
      <c r="EW257" s="16"/>
      <c r="EX257" s="16"/>
      <c r="EY257" s="16"/>
      <c r="EZ257" s="27"/>
      <c r="FA257" s="27"/>
      <c r="FB257" s="27"/>
      <c r="FC257" s="21"/>
      <c r="FD257" s="21"/>
      <c r="FE257" s="16"/>
      <c r="FF257" s="16"/>
      <c r="FG257" s="16"/>
      <c r="FH257" s="16"/>
      <c r="FI257" s="16"/>
      <c r="FJ257" s="16"/>
      <c r="FK257" s="16" t="e">
        <f>+DT257/CJ257</f>
        <v>#DIV/0!</v>
      </c>
      <c r="FL257" s="16" t="e">
        <f t="shared" si="652"/>
        <v>#DIV/0!</v>
      </c>
      <c r="FM257" s="16" t="e">
        <f>+DV257/CJ257</f>
        <v>#DIV/0!</v>
      </c>
      <c r="FN257" s="16">
        <v>0</v>
      </c>
      <c r="FO257" s="16">
        <v>0</v>
      </c>
      <c r="FP257" s="16">
        <v>0</v>
      </c>
      <c r="FQ257" s="16">
        <v>0</v>
      </c>
      <c r="FR257" s="17">
        <f t="shared" si="525"/>
        <v>0</v>
      </c>
      <c r="FS257" s="17">
        <f t="shared" si="526"/>
        <v>0</v>
      </c>
      <c r="FT257" s="17">
        <f t="shared" si="527"/>
        <v>0</v>
      </c>
      <c r="FU257" s="18">
        <f t="shared" si="528"/>
        <v>0</v>
      </c>
      <c r="FV257" s="18">
        <f t="shared" si="529"/>
        <v>0</v>
      </c>
      <c r="FW257" s="18">
        <f t="shared" si="530"/>
        <v>0</v>
      </c>
      <c r="FX257" s="18">
        <f t="shared" si="531"/>
        <v>0</v>
      </c>
      <c r="FY257" s="18">
        <f t="shared" si="532"/>
        <v>0</v>
      </c>
      <c r="FZ257" s="19"/>
      <c r="GA257" s="36" t="s">
        <v>1392</v>
      </c>
      <c r="GB257" s="36"/>
      <c r="GC257" s="37"/>
    </row>
    <row r="258" spans="1:185" hidden="1" x14ac:dyDescent="0.25">
      <c r="A258" s="8" t="s">
        <v>1272</v>
      </c>
      <c r="B258" s="8" t="s">
        <v>111</v>
      </c>
      <c r="C258" s="9" t="s">
        <v>112</v>
      </c>
      <c r="D258" s="10" t="s">
        <v>1391</v>
      </c>
      <c r="E258" s="9" t="s">
        <v>102</v>
      </c>
      <c r="F258" s="9" t="s">
        <v>67</v>
      </c>
      <c r="G258" s="9" t="s">
        <v>57</v>
      </c>
      <c r="H258" s="11">
        <v>3.5000000000000003E-2</v>
      </c>
      <c r="I258" s="11"/>
      <c r="J258" s="26">
        <v>0.01</v>
      </c>
      <c r="K258" s="11">
        <v>0.01</v>
      </c>
      <c r="L258" s="11">
        <v>5.0000000000000001E-3</v>
      </c>
      <c r="M258" s="11">
        <v>5.0000000000000001E-3</v>
      </c>
      <c r="N258" s="11"/>
      <c r="O258" s="12">
        <f t="shared" si="533"/>
        <v>0</v>
      </c>
      <c r="P258" s="12">
        <f t="shared" si="657"/>
        <v>0</v>
      </c>
      <c r="Q258" s="12">
        <f t="shared" si="534"/>
        <v>0</v>
      </c>
      <c r="R258" s="12">
        <f t="shared" si="607"/>
        <v>988932</v>
      </c>
      <c r="S258" s="12">
        <f t="shared" si="535"/>
        <v>0</v>
      </c>
      <c r="T258" s="12">
        <f t="shared" si="620"/>
        <v>0</v>
      </c>
      <c r="U258" s="12">
        <f t="shared" si="536"/>
        <v>0</v>
      </c>
      <c r="V258" s="12">
        <f t="shared" si="621"/>
        <v>0</v>
      </c>
      <c r="W258" s="12">
        <f t="shared" si="554"/>
        <v>0</v>
      </c>
      <c r="X258" s="12">
        <f t="shared" si="537"/>
        <v>0</v>
      </c>
      <c r="Y258" s="12">
        <f t="shared" si="622"/>
        <v>0</v>
      </c>
      <c r="Z258" s="12">
        <f t="shared" si="623"/>
        <v>0</v>
      </c>
      <c r="AA258" s="12">
        <f t="shared" si="624"/>
        <v>0</v>
      </c>
      <c r="AB258" s="12">
        <f t="shared" si="608"/>
        <v>0</v>
      </c>
      <c r="AC258" s="12"/>
      <c r="AD258" s="12"/>
      <c r="AE258" s="12"/>
      <c r="AF258" s="12">
        <f t="shared" si="538"/>
        <v>0</v>
      </c>
      <c r="AG258" s="12">
        <f t="shared" si="539"/>
        <v>0</v>
      </c>
      <c r="AH258" s="12">
        <f t="shared" si="540"/>
        <v>0</v>
      </c>
      <c r="AI258" s="12"/>
      <c r="AJ258" s="12"/>
      <c r="AK258" s="12"/>
      <c r="AL258" s="12">
        <f t="shared" si="496"/>
        <v>0</v>
      </c>
      <c r="AM258" s="12">
        <f t="shared" si="497"/>
        <v>0</v>
      </c>
      <c r="AN258" s="12">
        <f t="shared" si="498"/>
        <v>0</v>
      </c>
      <c r="AO258" s="12"/>
      <c r="AP258" s="12"/>
      <c r="AQ258" s="12"/>
      <c r="AR258" s="12">
        <f t="shared" si="499"/>
        <v>0</v>
      </c>
      <c r="AS258" s="12">
        <f t="shared" si="500"/>
        <v>0</v>
      </c>
      <c r="AT258" s="12">
        <f t="shared" si="501"/>
        <v>0</v>
      </c>
      <c r="AU258" s="12">
        <f t="shared" si="502"/>
        <v>0</v>
      </c>
      <c r="AV258" s="12">
        <f t="shared" si="541"/>
        <v>0</v>
      </c>
      <c r="AW258" s="12"/>
      <c r="AX258" s="12">
        <f t="shared" si="503"/>
        <v>0</v>
      </c>
      <c r="AY258" s="12">
        <f t="shared" si="504"/>
        <v>0</v>
      </c>
      <c r="AZ258" s="12">
        <f t="shared" si="505"/>
        <v>0</v>
      </c>
      <c r="BA258" s="12"/>
      <c r="BB258" s="12">
        <f t="shared" si="506"/>
        <v>0</v>
      </c>
      <c r="BC258" s="12">
        <f t="shared" si="507"/>
        <v>0</v>
      </c>
      <c r="BD258" s="12">
        <f t="shared" si="508"/>
        <v>0</v>
      </c>
      <c r="BE258" s="12"/>
      <c r="BF258" s="12">
        <f t="shared" si="509"/>
        <v>0</v>
      </c>
      <c r="BG258" s="12">
        <f t="shared" si="542"/>
        <v>0</v>
      </c>
      <c r="BH258" s="12">
        <f t="shared" si="510"/>
        <v>0</v>
      </c>
      <c r="BI258" s="12">
        <f t="shared" si="511"/>
        <v>0</v>
      </c>
      <c r="BJ258" s="12"/>
      <c r="BK258" s="12">
        <f t="shared" si="512"/>
        <v>0</v>
      </c>
      <c r="BL258" s="12">
        <f t="shared" si="543"/>
        <v>0</v>
      </c>
      <c r="BM258" s="12">
        <f t="shared" si="513"/>
        <v>0</v>
      </c>
      <c r="BN258" s="12"/>
      <c r="BO258" s="12">
        <f t="shared" si="514"/>
        <v>0</v>
      </c>
      <c r="BP258" s="12">
        <f t="shared" si="515"/>
        <v>0</v>
      </c>
      <c r="BQ258" s="12">
        <f t="shared" si="516"/>
        <v>0</v>
      </c>
      <c r="BR258" s="12"/>
      <c r="BS258" s="12">
        <f t="shared" si="517"/>
        <v>0</v>
      </c>
      <c r="BT258" s="12">
        <f t="shared" si="518"/>
        <v>0</v>
      </c>
      <c r="BU258" s="12">
        <f t="shared" si="519"/>
        <v>0</v>
      </c>
      <c r="BV258" s="12">
        <f t="shared" si="520"/>
        <v>0</v>
      </c>
      <c r="BW258" s="12">
        <f t="shared" si="521"/>
        <v>0</v>
      </c>
      <c r="BX258" s="12"/>
      <c r="BY258" s="12">
        <v>100000000</v>
      </c>
      <c r="BZ258" s="12">
        <v>140000000</v>
      </c>
      <c r="CA258" s="12">
        <f>SUMIFS('[1]TIẾN ĐỘ %'!$M$6:$M$1034,'[1]TIẾN ĐỘ %'!$G$6:$G$1034,$A258,'[1]TIẾN ĐỘ %'!$F$6:$F$1034,$E258)</f>
        <v>100000000</v>
      </c>
      <c r="CB258" s="12">
        <f t="shared" si="544"/>
        <v>340000000</v>
      </c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>
        <f t="shared" si="630"/>
        <v>0</v>
      </c>
      <c r="CP258" s="12">
        <f t="shared" si="631"/>
        <v>0</v>
      </c>
      <c r="CQ258" s="12"/>
      <c r="CR258" s="12">
        <v>16608000</v>
      </c>
      <c r="CS258" s="12">
        <v>0</v>
      </c>
      <c r="CT258" s="12">
        <v>102480000</v>
      </c>
      <c r="CU258" s="12">
        <v>0</v>
      </c>
      <c r="CV258" s="12">
        <v>0</v>
      </c>
      <c r="CW258" s="12">
        <v>0</v>
      </c>
      <c r="CX258" s="12">
        <v>76296000</v>
      </c>
      <c r="CY258" s="12">
        <f>SUMIFS('[1]DATA THÔ IN'!$P$4:$P$12031,'[1]DATA THÔ IN'!$H$4:$H$12031,$A258,'[1]DATA THÔ IN'!$AC$4:$AC$12031,$E258,'[1]DATA THÔ IN'!$AH$4:$AH$12031,"Tiến độ 1")</f>
        <v>0</v>
      </c>
      <c r="CZ258" s="12">
        <f>SUMIFS('[1]DATA THÔ IN'!$P$4:$P$12031,'[1]DATA THÔ IN'!$H$4:$H$12031,$A258,'[1]DATA THÔ IN'!$AC$4:$AC$12031,$E258,'[1]DATA THÔ IN'!$AH$4:$AH$12031,"Tiến độ 2")</f>
        <v>0</v>
      </c>
      <c r="DA258" s="12">
        <f>SUMIFS('[1]TIẾN ĐỘ %'!$N$6:$N$1034,'[1]TIẾN ĐỘ %'!$G$6:$G$1034,A258,'[1]TIẾN ĐỘ %'!$F$6:$F$1034,$E258)</f>
        <v>0</v>
      </c>
      <c r="DB258" s="12">
        <f t="shared" si="555"/>
        <v>178776000</v>
      </c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3"/>
      <c r="DQ258" s="12"/>
      <c r="DR258" s="12"/>
      <c r="DS258" s="13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>
        <f t="shared" si="632"/>
        <v>0</v>
      </c>
      <c r="EH258" s="12">
        <f t="shared" si="633"/>
        <v>0</v>
      </c>
      <c r="EI258" s="12"/>
      <c r="EJ258" s="15">
        <f t="shared" si="522"/>
        <v>0.16608000000000001</v>
      </c>
      <c r="EK258" s="15">
        <f t="shared" si="523"/>
        <v>0</v>
      </c>
      <c r="EL258" s="15">
        <f t="shared" si="524"/>
        <v>1.0247999999999999</v>
      </c>
      <c r="EM258" s="16">
        <f t="shared" si="566"/>
        <v>0</v>
      </c>
      <c r="EN258" s="16">
        <f t="shared" si="567"/>
        <v>0</v>
      </c>
      <c r="EO258" s="16">
        <f t="shared" si="568"/>
        <v>0.54497142857142855</v>
      </c>
      <c r="EP258" s="16">
        <f t="shared" si="556"/>
        <v>0</v>
      </c>
      <c r="EQ258" s="16">
        <f t="shared" si="557"/>
        <v>0</v>
      </c>
      <c r="ER258" s="16">
        <f t="shared" si="558"/>
        <v>0</v>
      </c>
      <c r="ES258" s="16">
        <f t="shared" si="559"/>
        <v>0.52581176470588231</v>
      </c>
      <c r="ET258" s="16"/>
      <c r="EU258" s="16"/>
      <c r="EV258" s="16"/>
      <c r="EW258" s="16"/>
      <c r="EX258" s="16"/>
      <c r="EY258" s="16"/>
      <c r="EZ258" s="27"/>
      <c r="FA258" s="27"/>
      <c r="FB258" s="27"/>
      <c r="FC258" s="21"/>
      <c r="FD258" s="21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>
        <v>0</v>
      </c>
      <c r="FP258" s="16">
        <v>0</v>
      </c>
      <c r="FQ258" s="16">
        <v>0</v>
      </c>
      <c r="FR258" s="17">
        <f t="shared" si="525"/>
        <v>0</v>
      </c>
      <c r="FS258" s="17">
        <f t="shared" si="526"/>
        <v>0</v>
      </c>
      <c r="FT258" s="17">
        <f t="shared" si="527"/>
        <v>0</v>
      </c>
      <c r="FU258" s="18">
        <f t="shared" si="528"/>
        <v>0</v>
      </c>
      <c r="FV258" s="18">
        <f t="shared" si="529"/>
        <v>0</v>
      </c>
      <c r="FW258" s="18">
        <f t="shared" si="530"/>
        <v>0</v>
      </c>
      <c r="FX258" s="18">
        <f t="shared" si="531"/>
        <v>0</v>
      </c>
      <c r="FY258" s="18">
        <f t="shared" si="532"/>
        <v>0</v>
      </c>
      <c r="FZ258" s="19"/>
      <c r="GA258" s="36" t="s">
        <v>1391</v>
      </c>
      <c r="GB258" s="36"/>
      <c r="GC258" s="37"/>
    </row>
    <row r="259" spans="1:185" hidden="1" x14ac:dyDescent="0.25">
      <c r="A259" s="8" t="s">
        <v>1268</v>
      </c>
      <c r="B259" s="8" t="s">
        <v>119</v>
      </c>
      <c r="C259" s="9" t="s">
        <v>120</v>
      </c>
      <c r="D259" s="10" t="s">
        <v>55</v>
      </c>
      <c r="E259" s="9" t="s">
        <v>102</v>
      </c>
      <c r="F259" s="9" t="s">
        <v>70</v>
      </c>
      <c r="G259" s="9" t="s">
        <v>57</v>
      </c>
      <c r="H259" s="11">
        <v>3.5000000000000003E-2</v>
      </c>
      <c r="I259" s="11"/>
      <c r="J259" s="11">
        <v>0.01</v>
      </c>
      <c r="K259" s="11">
        <v>0.01</v>
      </c>
      <c r="L259" s="11">
        <v>5.0000000000000001E-3</v>
      </c>
      <c r="M259" s="11">
        <v>5.0000000000000001E-3</v>
      </c>
      <c r="N259" s="11"/>
      <c r="O259" s="12">
        <f t="shared" si="533"/>
        <v>0</v>
      </c>
      <c r="P259" s="12">
        <f t="shared" si="657"/>
        <v>0</v>
      </c>
      <c r="Q259" s="12">
        <f t="shared" si="534"/>
        <v>0</v>
      </c>
      <c r="R259" s="12">
        <f t="shared" si="607"/>
        <v>0</v>
      </c>
      <c r="S259" s="12">
        <f t="shared" si="535"/>
        <v>0</v>
      </c>
      <c r="T259" s="12">
        <f t="shared" si="620"/>
        <v>0</v>
      </c>
      <c r="U259" s="12">
        <f t="shared" si="536"/>
        <v>0</v>
      </c>
      <c r="V259" s="12">
        <f t="shared" si="621"/>
        <v>0</v>
      </c>
      <c r="W259" s="12">
        <f t="shared" si="554"/>
        <v>0</v>
      </c>
      <c r="X259" s="12">
        <f t="shared" si="537"/>
        <v>0</v>
      </c>
      <c r="Y259" s="12">
        <f t="shared" si="622"/>
        <v>0</v>
      </c>
      <c r="Z259" s="12">
        <f t="shared" si="623"/>
        <v>0</v>
      </c>
      <c r="AA259" s="12">
        <f t="shared" si="624"/>
        <v>0</v>
      </c>
      <c r="AB259" s="12">
        <f t="shared" si="608"/>
        <v>0</v>
      </c>
      <c r="AC259" s="12"/>
      <c r="AD259" s="12"/>
      <c r="AE259" s="12"/>
      <c r="AF259" s="12">
        <f t="shared" si="538"/>
        <v>0</v>
      </c>
      <c r="AG259" s="12">
        <f t="shared" si="539"/>
        <v>0</v>
      </c>
      <c r="AH259" s="12">
        <f t="shared" si="540"/>
        <v>0</v>
      </c>
      <c r="AI259" s="12"/>
      <c r="AJ259" s="12"/>
      <c r="AK259" s="12"/>
      <c r="AL259" s="12">
        <f t="shared" si="496"/>
        <v>0</v>
      </c>
      <c r="AM259" s="12">
        <f t="shared" si="497"/>
        <v>0</v>
      </c>
      <c r="AN259" s="12">
        <f t="shared" si="498"/>
        <v>0</v>
      </c>
      <c r="AO259" s="12"/>
      <c r="AP259" s="12"/>
      <c r="AQ259" s="12"/>
      <c r="AR259" s="12">
        <f t="shared" si="499"/>
        <v>0</v>
      </c>
      <c r="AS259" s="12">
        <f t="shared" si="500"/>
        <v>0</v>
      </c>
      <c r="AT259" s="12">
        <f t="shared" si="501"/>
        <v>0</v>
      </c>
      <c r="AU259" s="12">
        <f t="shared" si="502"/>
        <v>0</v>
      </c>
      <c r="AV259" s="12">
        <f t="shared" si="541"/>
        <v>0</v>
      </c>
      <c r="AW259" s="12"/>
      <c r="AX259" s="12">
        <f t="shared" si="503"/>
        <v>0</v>
      </c>
      <c r="AY259" s="12">
        <f t="shared" si="504"/>
        <v>0</v>
      </c>
      <c r="AZ259" s="12">
        <f t="shared" si="505"/>
        <v>0</v>
      </c>
      <c r="BA259" s="12"/>
      <c r="BB259" s="12">
        <f t="shared" si="506"/>
        <v>0</v>
      </c>
      <c r="BC259" s="12">
        <f t="shared" si="507"/>
        <v>0</v>
      </c>
      <c r="BD259" s="12">
        <f t="shared" si="508"/>
        <v>0</v>
      </c>
      <c r="BE259" s="12"/>
      <c r="BF259" s="12">
        <f t="shared" si="509"/>
        <v>0</v>
      </c>
      <c r="BG259" s="12">
        <f t="shared" si="542"/>
        <v>0</v>
      </c>
      <c r="BH259" s="12">
        <f t="shared" si="510"/>
        <v>0</v>
      </c>
      <c r="BI259" s="12">
        <f t="shared" si="511"/>
        <v>0</v>
      </c>
      <c r="BJ259" s="12"/>
      <c r="BK259" s="12">
        <f t="shared" si="512"/>
        <v>0</v>
      </c>
      <c r="BL259" s="12">
        <f t="shared" si="543"/>
        <v>0</v>
      </c>
      <c r="BM259" s="12">
        <f t="shared" si="513"/>
        <v>0</v>
      </c>
      <c r="BN259" s="12"/>
      <c r="BO259" s="12">
        <f t="shared" si="514"/>
        <v>0</v>
      </c>
      <c r="BP259" s="12">
        <f t="shared" si="515"/>
        <v>0</v>
      </c>
      <c r="BQ259" s="12">
        <f t="shared" si="516"/>
        <v>0</v>
      </c>
      <c r="BR259" s="12"/>
      <c r="BS259" s="12">
        <f t="shared" si="517"/>
        <v>0</v>
      </c>
      <c r="BT259" s="12">
        <f t="shared" si="518"/>
        <v>0</v>
      </c>
      <c r="BU259" s="12">
        <f t="shared" si="519"/>
        <v>0</v>
      </c>
      <c r="BV259" s="12">
        <f t="shared" si="520"/>
        <v>0</v>
      </c>
      <c r="BW259" s="12">
        <f t="shared" si="521"/>
        <v>0</v>
      </c>
      <c r="BX259" s="12"/>
      <c r="BY259" s="12">
        <v>0</v>
      </c>
      <c r="BZ259" s="12">
        <v>0</v>
      </c>
      <c r="CA259" s="12">
        <f>SUMIFS('[1]TIẾN ĐỘ %'!$M$6:$M$1034,'[1]TIẾN ĐỘ %'!$G$6:$G$1034,$A259,'[1]TIẾN ĐỘ %'!$F$6:$F$1034,$E259)</f>
        <v>0</v>
      </c>
      <c r="CB259" s="12">
        <f t="shared" si="544"/>
        <v>0</v>
      </c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>
        <f t="shared" si="630"/>
        <v>0</v>
      </c>
      <c r="CP259" s="12">
        <f t="shared" si="631"/>
        <v>0</v>
      </c>
      <c r="CQ259" s="12"/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f>SUMIFS('[1]DATA THÔ IN'!$P$4:$P$12031,'[1]DATA THÔ IN'!$H$4:$H$12031,$A259,'[1]DATA THÔ IN'!$AC$4:$AC$12031,$E259,'[1]DATA THÔ IN'!$AH$4:$AH$12031,"Tiến độ 1")</f>
        <v>0</v>
      </c>
      <c r="CZ259" s="12">
        <f>SUMIFS('[1]DATA THÔ IN'!$P$4:$P$12031,'[1]DATA THÔ IN'!$H$4:$H$12031,$A259,'[1]DATA THÔ IN'!$AC$4:$AC$12031,$E259,'[1]DATA THÔ IN'!$AH$4:$AH$12031,"Tiến độ 2")</f>
        <v>0</v>
      </c>
      <c r="DA259" s="12">
        <f>SUMIFS('[1]TIẾN ĐỘ %'!$N$6:$N$1034,'[1]TIẾN ĐỘ %'!$G$6:$G$1034,A259,'[1]TIẾN ĐỘ %'!$F$6:$F$1034,$E259)</f>
        <v>0</v>
      </c>
      <c r="DB259" s="12">
        <f t="shared" si="555"/>
        <v>0</v>
      </c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3"/>
      <c r="DQ259" s="12"/>
      <c r="DR259" s="12"/>
      <c r="DS259" s="13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>
        <f t="shared" si="632"/>
        <v>0</v>
      </c>
      <c r="EH259" s="12">
        <f t="shared" si="633"/>
        <v>0</v>
      </c>
      <c r="EI259" s="12"/>
      <c r="EJ259" s="15">
        <f t="shared" si="522"/>
        <v>0</v>
      </c>
      <c r="EK259" s="15">
        <f t="shared" si="523"/>
        <v>0</v>
      </c>
      <c r="EL259" s="15">
        <f t="shared" si="524"/>
        <v>0</v>
      </c>
      <c r="EM259" s="16">
        <f t="shared" si="566"/>
        <v>0</v>
      </c>
      <c r="EN259" s="16">
        <f t="shared" si="567"/>
        <v>0</v>
      </c>
      <c r="EO259" s="16">
        <f t="shared" si="568"/>
        <v>0</v>
      </c>
      <c r="EP259" s="16">
        <f t="shared" si="556"/>
        <v>0</v>
      </c>
      <c r="EQ259" s="16">
        <f t="shared" si="557"/>
        <v>0</v>
      </c>
      <c r="ER259" s="16">
        <f t="shared" si="558"/>
        <v>0</v>
      </c>
      <c r="ES259" s="16">
        <f t="shared" si="559"/>
        <v>0</v>
      </c>
      <c r="ET259" s="16"/>
      <c r="EU259" s="16"/>
      <c r="EV259" s="16"/>
      <c r="EW259" s="16"/>
      <c r="EX259" s="16"/>
      <c r="EY259" s="16"/>
      <c r="EZ259" s="27"/>
      <c r="FA259" s="27"/>
      <c r="FB259" s="27"/>
      <c r="FC259" s="21"/>
      <c r="FD259" s="21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7">
        <f t="shared" si="525"/>
        <v>0</v>
      </c>
      <c r="FS259" s="17">
        <f t="shared" si="526"/>
        <v>0</v>
      </c>
      <c r="FT259" s="17">
        <f t="shared" si="527"/>
        <v>0</v>
      </c>
      <c r="FU259" s="18">
        <f t="shared" si="528"/>
        <v>0</v>
      </c>
      <c r="FV259" s="18">
        <f t="shared" si="529"/>
        <v>0</v>
      </c>
      <c r="FW259" s="18">
        <f t="shared" si="530"/>
        <v>0</v>
      </c>
      <c r="FX259" s="18">
        <f t="shared" si="531"/>
        <v>0</v>
      </c>
      <c r="FY259" s="18">
        <f t="shared" si="532"/>
        <v>0</v>
      </c>
      <c r="FZ259" s="19"/>
      <c r="GA259" s="36" t="e">
        <v>#N/A</v>
      </c>
      <c r="GB259" s="36"/>
      <c r="GC259" s="37"/>
    </row>
    <row r="260" spans="1:185" hidden="1" x14ac:dyDescent="0.25">
      <c r="A260" s="8" t="s">
        <v>1283</v>
      </c>
      <c r="B260" s="8" t="s">
        <v>241</v>
      </c>
      <c r="C260" s="28" t="s">
        <v>242</v>
      </c>
      <c r="D260" s="28" t="s">
        <v>55</v>
      </c>
      <c r="E260" s="9" t="s">
        <v>102</v>
      </c>
      <c r="F260" s="28" t="s">
        <v>67</v>
      </c>
      <c r="G260" s="28" t="s">
        <v>57</v>
      </c>
      <c r="H260" s="11">
        <v>3.5000000000000003E-2</v>
      </c>
      <c r="I260" s="11"/>
      <c r="J260" s="11">
        <v>0.01</v>
      </c>
      <c r="K260" s="11">
        <v>0.01</v>
      </c>
      <c r="L260" s="11">
        <v>5.0000000000000001E-3</v>
      </c>
      <c r="M260" s="11">
        <v>5.0000000000000001E-3</v>
      </c>
      <c r="N260" s="11"/>
      <c r="O260" s="12">
        <f t="shared" si="533"/>
        <v>0</v>
      </c>
      <c r="P260" s="12">
        <f t="shared" si="657"/>
        <v>0</v>
      </c>
      <c r="Q260" s="12">
        <f t="shared" si="534"/>
        <v>0</v>
      </c>
      <c r="R260" s="12">
        <f t="shared" si="607"/>
        <v>146004.5</v>
      </c>
      <c r="S260" s="12">
        <f t="shared" si="535"/>
        <v>0</v>
      </c>
      <c r="T260" s="12">
        <f t="shared" si="620"/>
        <v>0</v>
      </c>
      <c r="U260" s="12">
        <f t="shared" si="536"/>
        <v>0</v>
      </c>
      <c r="V260" s="12">
        <f t="shared" si="621"/>
        <v>0</v>
      </c>
      <c r="W260" s="12">
        <f t="shared" si="554"/>
        <v>0</v>
      </c>
      <c r="X260" s="12">
        <f t="shared" si="537"/>
        <v>0</v>
      </c>
      <c r="Y260" s="12">
        <f t="shared" si="622"/>
        <v>0</v>
      </c>
      <c r="Z260" s="12">
        <f t="shared" si="623"/>
        <v>0</v>
      </c>
      <c r="AA260" s="12">
        <f t="shared" si="624"/>
        <v>0</v>
      </c>
      <c r="AB260" s="12">
        <f t="shared" si="608"/>
        <v>0</v>
      </c>
      <c r="AC260" s="12"/>
      <c r="AD260" s="12"/>
      <c r="AE260" s="12"/>
      <c r="AF260" s="12">
        <f t="shared" si="538"/>
        <v>0</v>
      </c>
      <c r="AG260" s="12">
        <f t="shared" si="539"/>
        <v>0</v>
      </c>
      <c r="AH260" s="12">
        <f t="shared" si="540"/>
        <v>0</v>
      </c>
      <c r="AI260" s="12"/>
      <c r="AJ260" s="12"/>
      <c r="AK260" s="12"/>
      <c r="AL260" s="12">
        <f t="shared" ref="AL260:AL322" si="658">IF(EW260&gt;=40%,DF260*$J260*(100%-$H260),0)</f>
        <v>0</v>
      </c>
      <c r="AM260" s="12">
        <f t="shared" ref="AM260:AM322" si="659">IF(OR(EX260&gt;=60%,(EW260+EX260)&gt;=100%),DG260*$J260*(100%-$H260),0)</f>
        <v>0</v>
      </c>
      <c r="AN260" s="12">
        <f t="shared" ref="AN260:AN322" si="660">IF(DH260&gt;=CD260,DH260*$K260*(100%-$H260),0)</f>
        <v>0</v>
      </c>
      <c r="AO260" s="12"/>
      <c r="AP260" s="12"/>
      <c r="AQ260" s="12"/>
      <c r="AR260" s="12">
        <f t="shared" ref="AR260:AR322" si="661">IF(EZ260&gt;=40%,DI260*$J260*(100%-$H260),0)</f>
        <v>0</v>
      </c>
      <c r="AS260" s="12">
        <f t="shared" ref="AS260:AS322" si="662">IF(OR(FA260&gt;=60%,(FA260+EZ260)&gt;=100%),DJ260*$J260*(100%-$H260),0)</f>
        <v>0</v>
      </c>
      <c r="AT260" s="12">
        <f t="shared" ref="AT260:AT322" si="663">IF(FB260&gt;=100%,DK260*$K260*(100%-$H260),0)</f>
        <v>0</v>
      </c>
      <c r="AU260" s="12">
        <f t="shared" ref="AU260:AU322" si="664">+IF(FC260&gt;=100%,DL260*$L260*(100%-$H260),0)</f>
        <v>0</v>
      </c>
      <c r="AV260" s="12">
        <f t="shared" si="541"/>
        <v>0</v>
      </c>
      <c r="AW260" s="12"/>
      <c r="AX260" s="12">
        <f t="shared" ref="AX260:AX322" si="665">IF(FE260&gt;=40%,DN260*$J260*(100%-$H260),0)</f>
        <v>0</v>
      </c>
      <c r="AY260" s="12">
        <f t="shared" ref="AY260:AY322" si="666">IF(OR(FF260&gt;=60%,(FE260+FF260)&gt;=100%),DO260*$J260*(100%-$H260),0)</f>
        <v>0</v>
      </c>
      <c r="AZ260" s="12">
        <f t="shared" ref="AZ260:AZ322" si="667">IF(FG260&gt;=100%,DP260*$K260*(100%-$H260),0)</f>
        <v>0</v>
      </c>
      <c r="BA260" s="12"/>
      <c r="BB260" s="12">
        <f t="shared" ref="BB260:BB322" si="668">IF(FH260&gt;=40%,DQ260*$J260*(100%-$H260),0)</f>
        <v>0</v>
      </c>
      <c r="BC260" s="12">
        <f t="shared" ref="BC260:BC322" si="669">IF(OR(FI260&gt;=60%,(FH260+FI260)&gt;=100%),DR260*$J260*(100%-$H260),0)</f>
        <v>0</v>
      </c>
      <c r="BD260" s="12">
        <f t="shared" ref="BD260:BD322" si="670">IF(FJ260&gt;=100%,DS260*$K260*(100%-$H260),0)</f>
        <v>0</v>
      </c>
      <c r="BE260" s="12"/>
      <c r="BF260" s="12">
        <f t="shared" ref="BF260:BF322" si="671">IF(FK260&gt;=40%,DT260*$J260*(100%-$H260),0)</f>
        <v>0</v>
      </c>
      <c r="BG260" s="12">
        <f t="shared" si="542"/>
        <v>0</v>
      </c>
      <c r="BH260" s="12">
        <f t="shared" ref="BH260:BH322" si="672">IF(FM260&gt;=100%,DV260*$K260*(100%-$H260),0)</f>
        <v>0</v>
      </c>
      <c r="BI260" s="12">
        <f t="shared" ref="BI260:BI322" si="673">+IF(FN260&gt;=100%,DW260*$L260*(100%-$H260),0)</f>
        <v>0</v>
      </c>
      <c r="BJ260" s="12"/>
      <c r="BK260" s="12">
        <f t="shared" ref="BK260:BK322" si="674">IF(FO260&gt;=40%,DX260*$J260*(100%-$H260),0)</f>
        <v>0</v>
      </c>
      <c r="BL260" s="12">
        <f t="shared" si="543"/>
        <v>0</v>
      </c>
      <c r="BM260" s="12">
        <f t="shared" ref="BM260:BM322" si="675">IF(FQ260&gt;=100%,DZ260*$K260*(100%-$H260),0)</f>
        <v>0</v>
      </c>
      <c r="BN260" s="12"/>
      <c r="BO260" s="12">
        <f t="shared" ref="BO260:BO322" si="676">IF(FR260&gt;=40%,EA260*$J260*(100%-$H260),0)</f>
        <v>0</v>
      </c>
      <c r="BP260" s="12">
        <f t="shared" ref="BP260:BP322" si="677">IF(OR(FS260&gt;=60%,(FS260+FR260)&gt;=100%),EB260*$J260*(100%-$H260),0)</f>
        <v>0</v>
      </c>
      <c r="BQ260" s="12">
        <f t="shared" ref="BQ260:BQ322" si="678">IF(FT260&gt;=100%,EC260*$K260*(100%-$H260),0)</f>
        <v>0</v>
      </c>
      <c r="BR260" s="12"/>
      <c r="BS260" s="12">
        <f t="shared" ref="BS260:BS322" si="679">IF(FU260&gt;=40%,ED260*$J260*(100%-$H260),0)</f>
        <v>0</v>
      </c>
      <c r="BT260" s="12">
        <f t="shared" ref="BT260:BT322" si="680">IF(OR(FV260&gt;=60%,(FU260+FV260)&gt;=100%),EE260*$J260*(100%-$H260),0)</f>
        <v>0</v>
      </c>
      <c r="BU260" s="12">
        <f t="shared" ref="BU260:BU322" si="681">IF(FW260&gt;=100%,EF260*$K260*(100%-$H260),0)</f>
        <v>0</v>
      </c>
      <c r="BV260" s="12">
        <f t="shared" ref="BV260:BV322" si="682">+IF(FX260&gt;=100%,EG260*$L260*(100%-$H260),0)</f>
        <v>0</v>
      </c>
      <c r="BW260" s="12">
        <f t="shared" ref="BW260:BW322" si="683">+IF(FY260&gt;=100%,EH260*$M260*(100%-$H260),0)</f>
        <v>0</v>
      </c>
      <c r="BX260" s="12"/>
      <c r="BY260" s="12">
        <v>15130000</v>
      </c>
      <c r="BZ260" s="12">
        <v>0</v>
      </c>
      <c r="CA260" s="12">
        <f>SUMIFS('[1]TIẾN ĐỘ %'!$M$6:$M$1034,'[1]TIẾN ĐỘ %'!$G$6:$G$1034,$A260,'[1]TIẾN ĐỘ %'!$F$6:$F$1034,$E260)</f>
        <v>0</v>
      </c>
      <c r="CB260" s="12">
        <f t="shared" si="544"/>
        <v>15130000</v>
      </c>
      <c r="CC260" s="12"/>
      <c r="CD260" s="12"/>
      <c r="CE260" s="12"/>
      <c r="CF260" s="12">
        <f>+SUM(CC260:CE260)</f>
        <v>0</v>
      </c>
      <c r="CG260" s="12">
        <f>+CF260+CB260</f>
        <v>15130000</v>
      </c>
      <c r="CH260" s="12"/>
      <c r="CI260" s="12"/>
      <c r="CJ260" s="12"/>
      <c r="CK260" s="12">
        <f t="shared" ref="CK260:CK274" si="684">+SUM(CH260:CJ260)</f>
        <v>0</v>
      </c>
      <c r="CL260" s="12"/>
      <c r="CM260" s="12"/>
      <c r="CN260" s="12"/>
      <c r="CO260" s="12">
        <f t="shared" si="630"/>
        <v>0</v>
      </c>
      <c r="CP260" s="12">
        <f t="shared" si="631"/>
        <v>0</v>
      </c>
      <c r="CQ260" s="12"/>
      <c r="CR260" s="12">
        <v>0</v>
      </c>
      <c r="CS260" s="12">
        <v>0</v>
      </c>
      <c r="CT260" s="12">
        <v>15130000</v>
      </c>
      <c r="CU260" s="12">
        <v>0</v>
      </c>
      <c r="CV260" s="12">
        <v>-56021500</v>
      </c>
      <c r="CW260" s="12">
        <v>0</v>
      </c>
      <c r="CX260" s="12">
        <v>-56021500</v>
      </c>
      <c r="CY260" s="12">
        <f>SUMIFS('[1]DATA THÔ IN'!$P$4:$P$12031,'[1]DATA THÔ IN'!$H$4:$H$12031,$A260,'[1]DATA THÔ IN'!$AC$4:$AC$12031,$E260,'[1]DATA THÔ IN'!$AH$4:$AH$12031,"Tiến độ 1")</f>
        <v>0</v>
      </c>
      <c r="CZ260" s="12">
        <f>SUMIFS('[1]DATA THÔ IN'!$P$4:$P$12031,'[1]DATA THÔ IN'!$H$4:$H$12031,$A260,'[1]DATA THÔ IN'!$AC$4:$AC$12031,$E260,'[1]DATA THÔ IN'!$AH$4:$AH$12031,"Tiến độ 2")</f>
        <v>0</v>
      </c>
      <c r="DA260" s="12">
        <f>SUMIFS('[1]TIẾN ĐỘ %'!$N$6:$N$1034,'[1]TIẾN ĐỘ %'!$G$6:$G$1034,A260,'[1]TIẾN ĐỘ %'!$F$6:$F$1034,$E260)</f>
        <v>0</v>
      </c>
      <c r="DB260" s="12">
        <f t="shared" si="555"/>
        <v>-40891500</v>
      </c>
      <c r="DC260" s="12"/>
      <c r="DD260" s="12"/>
      <c r="DE260" s="12"/>
      <c r="DF260" s="12"/>
      <c r="DG260" s="12"/>
      <c r="DH260" s="12"/>
      <c r="DI260" s="12"/>
      <c r="DJ260" s="12"/>
      <c r="DK260" s="12"/>
      <c r="DL260" s="12">
        <f>+DK260+DH260+DE260</f>
        <v>0</v>
      </c>
      <c r="DM260" s="12">
        <f>+DL260+DB260</f>
        <v>-40891500</v>
      </c>
      <c r="DN260" s="12"/>
      <c r="DO260" s="12"/>
      <c r="DP260" s="12"/>
      <c r="DQ260" s="12"/>
      <c r="DR260" s="12"/>
      <c r="DS260" s="12"/>
      <c r="DT260" s="12"/>
      <c r="DU260" s="12"/>
      <c r="DV260" s="12"/>
      <c r="DW260" s="12">
        <f t="shared" ref="DW260:DW274" si="685">+DV260+DS260+DP260</f>
        <v>0</v>
      </c>
      <c r="DX260" s="12"/>
      <c r="DY260" s="12"/>
      <c r="DZ260" s="12"/>
      <c r="EA260" s="12"/>
      <c r="EB260" s="12"/>
      <c r="EC260" s="12"/>
      <c r="ED260" s="12"/>
      <c r="EE260" s="12"/>
      <c r="EF260" s="12"/>
      <c r="EG260" s="12">
        <f t="shared" si="632"/>
        <v>0</v>
      </c>
      <c r="EH260" s="12">
        <f t="shared" si="633"/>
        <v>0</v>
      </c>
      <c r="EI260" s="12"/>
      <c r="EJ260" s="15">
        <f t="shared" ref="EJ260:EJ322" si="686">IFERROR(CR260/BY260,0)</f>
        <v>0</v>
      </c>
      <c r="EK260" s="15">
        <f t="shared" ref="EK260:EK322" si="687">+IFERROR(CS260/BY260,0)</f>
        <v>0</v>
      </c>
      <c r="EL260" s="15">
        <f t="shared" ref="EL260:EL322" si="688">+IFERROR(CT260/BY260,0)</f>
        <v>1</v>
      </c>
      <c r="EM260" s="16">
        <f t="shared" si="566"/>
        <v>0</v>
      </c>
      <c r="EN260" s="16">
        <f t="shared" si="567"/>
        <v>0</v>
      </c>
      <c r="EO260" s="16">
        <f t="shared" si="568"/>
        <v>0</v>
      </c>
      <c r="EP260" s="16">
        <f t="shared" si="556"/>
        <v>0</v>
      </c>
      <c r="EQ260" s="16">
        <f t="shared" si="557"/>
        <v>0</v>
      </c>
      <c r="ER260" s="16">
        <f t="shared" si="558"/>
        <v>0</v>
      </c>
      <c r="ES260" s="16">
        <f t="shared" si="559"/>
        <v>-2.7026768010575015</v>
      </c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5">
        <f t="shared" ref="FO260:FO275" si="689">IFERROR(DX260/$CL260,0)</f>
        <v>0</v>
      </c>
      <c r="FP260" s="15">
        <f t="shared" ref="FP260:FP275" si="690">IFERROR(DY260/$CL260,0)</f>
        <v>0</v>
      </c>
      <c r="FQ260" s="15">
        <f t="shared" ref="FQ260:FQ275" si="691">IFERROR(DZ260/$CL260,0)</f>
        <v>0</v>
      </c>
      <c r="FR260" s="17">
        <f t="shared" ref="FR260:FR322" si="692">IFERROR(EA260/CM260,0)</f>
        <v>0</v>
      </c>
      <c r="FS260" s="17">
        <f t="shared" ref="FS260:FS322" si="693">IFERROR(EB260/CM260,0)</f>
        <v>0</v>
      </c>
      <c r="FT260" s="17">
        <f t="shared" ref="FT260:FT322" si="694">IFERROR(EC260/CM260,0)</f>
        <v>0</v>
      </c>
      <c r="FU260" s="18">
        <f t="shared" ref="FU260:FU322" si="695">IFERROR(ED260/CN260,0)</f>
        <v>0</v>
      </c>
      <c r="FV260" s="18">
        <f t="shared" ref="FV260:FV322" si="696">IFERROR(EE260/CN260,0)</f>
        <v>0</v>
      </c>
      <c r="FW260" s="18">
        <f t="shared" ref="FW260:FW322" si="697">IFERROR(EF260/CN260,0)</f>
        <v>0</v>
      </c>
      <c r="FX260" s="18">
        <f t="shared" ref="FX260:FX322" si="698">IFERROR(EG260/CO260,0)</f>
        <v>0</v>
      </c>
      <c r="FY260" s="18">
        <f t="shared" ref="FY260:FY322" si="699">IFERROR(EH260/CP260,0)</f>
        <v>0</v>
      </c>
      <c r="FZ260" s="19"/>
      <c r="GA260" s="36" t="str">
        <f>D260</f>
        <v>Phan Thiện Đương</v>
      </c>
      <c r="GB260" s="36"/>
      <c r="GC260" s="37"/>
    </row>
    <row r="261" spans="1:185" hidden="1" x14ac:dyDescent="0.25">
      <c r="A261" s="8" t="s">
        <v>1284</v>
      </c>
      <c r="B261" s="8" t="s">
        <v>275</v>
      </c>
      <c r="C261" s="28" t="s">
        <v>276</v>
      </c>
      <c r="D261" s="28" t="s">
        <v>76</v>
      </c>
      <c r="E261" s="9" t="s">
        <v>102</v>
      </c>
      <c r="F261" s="28" t="s">
        <v>96</v>
      </c>
      <c r="G261" s="28" t="s">
        <v>57</v>
      </c>
      <c r="H261" s="11">
        <v>3.5000000000000003E-2</v>
      </c>
      <c r="I261" s="11"/>
      <c r="J261" s="11">
        <v>0.01</v>
      </c>
      <c r="K261" s="11">
        <v>0.01</v>
      </c>
      <c r="L261" s="11">
        <v>5.0000000000000001E-3</v>
      </c>
      <c r="M261" s="11">
        <v>5.0000000000000001E-3</v>
      </c>
      <c r="N261" s="11"/>
      <c r="O261" s="12">
        <f t="shared" si="533"/>
        <v>0</v>
      </c>
      <c r="P261" s="12">
        <f t="shared" si="657"/>
        <v>0</v>
      </c>
      <c r="Q261" s="12">
        <f t="shared" si="534"/>
        <v>0</v>
      </c>
      <c r="R261" s="12">
        <f t="shared" si="607"/>
        <v>1484857.659</v>
      </c>
      <c r="S261" s="12">
        <f t="shared" si="535"/>
        <v>0</v>
      </c>
      <c r="T261" s="12">
        <f t="shared" si="620"/>
        <v>0</v>
      </c>
      <c r="U261" s="12">
        <f t="shared" si="536"/>
        <v>0</v>
      </c>
      <c r="V261" s="12">
        <f t="shared" si="621"/>
        <v>0</v>
      </c>
      <c r="W261" s="12">
        <f t="shared" si="554"/>
        <v>0</v>
      </c>
      <c r="X261" s="12">
        <f t="shared" si="537"/>
        <v>0</v>
      </c>
      <c r="Y261" s="12">
        <f t="shared" si="622"/>
        <v>0</v>
      </c>
      <c r="Z261" s="12">
        <f t="shared" si="623"/>
        <v>0</v>
      </c>
      <c r="AA261" s="12">
        <f t="shared" si="624"/>
        <v>0</v>
      </c>
      <c r="AB261" s="12">
        <f t="shared" si="608"/>
        <v>0</v>
      </c>
      <c r="AC261" s="12"/>
      <c r="AD261" s="12"/>
      <c r="AE261" s="12"/>
      <c r="AF261" s="12">
        <f t="shared" si="538"/>
        <v>0</v>
      </c>
      <c r="AG261" s="12">
        <f t="shared" si="539"/>
        <v>0</v>
      </c>
      <c r="AH261" s="12">
        <f t="shared" si="540"/>
        <v>0</v>
      </c>
      <c r="AI261" s="12"/>
      <c r="AJ261" s="12"/>
      <c r="AK261" s="12"/>
      <c r="AL261" s="12">
        <f t="shared" si="658"/>
        <v>0</v>
      </c>
      <c r="AM261" s="12">
        <f t="shared" si="659"/>
        <v>0</v>
      </c>
      <c r="AN261" s="12">
        <f t="shared" si="660"/>
        <v>0</v>
      </c>
      <c r="AO261" s="12"/>
      <c r="AP261" s="12"/>
      <c r="AQ261" s="12"/>
      <c r="AR261" s="12">
        <f t="shared" si="661"/>
        <v>0</v>
      </c>
      <c r="AS261" s="12">
        <f t="shared" si="662"/>
        <v>0</v>
      </c>
      <c r="AT261" s="12">
        <f t="shared" si="663"/>
        <v>0</v>
      </c>
      <c r="AU261" s="12">
        <f t="shared" si="664"/>
        <v>0</v>
      </c>
      <c r="AV261" s="12">
        <f t="shared" si="541"/>
        <v>0</v>
      </c>
      <c r="AW261" s="12"/>
      <c r="AX261" s="12">
        <f t="shared" si="665"/>
        <v>0</v>
      </c>
      <c r="AY261" s="12">
        <f t="shared" si="666"/>
        <v>0</v>
      </c>
      <c r="AZ261" s="12">
        <f t="shared" si="667"/>
        <v>0</v>
      </c>
      <c r="BA261" s="12"/>
      <c r="BB261" s="12">
        <f t="shared" si="668"/>
        <v>0</v>
      </c>
      <c r="BC261" s="12">
        <f t="shared" si="669"/>
        <v>0</v>
      </c>
      <c r="BD261" s="12">
        <f t="shared" si="670"/>
        <v>0</v>
      </c>
      <c r="BE261" s="12"/>
      <c r="BF261" s="12">
        <f t="shared" si="671"/>
        <v>0</v>
      </c>
      <c r="BG261" s="12">
        <f t="shared" si="542"/>
        <v>0</v>
      </c>
      <c r="BH261" s="12">
        <f t="shared" si="672"/>
        <v>0</v>
      </c>
      <c r="BI261" s="12">
        <f t="shared" si="673"/>
        <v>0</v>
      </c>
      <c r="BJ261" s="12"/>
      <c r="BK261" s="12">
        <f t="shared" si="674"/>
        <v>0</v>
      </c>
      <c r="BL261" s="12">
        <f t="shared" si="543"/>
        <v>0</v>
      </c>
      <c r="BM261" s="12">
        <f t="shared" si="675"/>
        <v>0</v>
      </c>
      <c r="BN261" s="12"/>
      <c r="BO261" s="12">
        <f t="shared" si="676"/>
        <v>0</v>
      </c>
      <c r="BP261" s="12">
        <f t="shared" si="677"/>
        <v>0</v>
      </c>
      <c r="BQ261" s="12">
        <f t="shared" si="678"/>
        <v>0</v>
      </c>
      <c r="BR261" s="12"/>
      <c r="BS261" s="12">
        <f t="shared" si="679"/>
        <v>0</v>
      </c>
      <c r="BT261" s="12">
        <f t="shared" si="680"/>
        <v>0</v>
      </c>
      <c r="BU261" s="12">
        <f t="shared" si="681"/>
        <v>0</v>
      </c>
      <c r="BV261" s="12">
        <f t="shared" si="682"/>
        <v>0</v>
      </c>
      <c r="BW261" s="12">
        <f t="shared" si="683"/>
        <v>0</v>
      </c>
      <c r="BX261" s="12"/>
      <c r="BY261" s="12">
        <v>150000000</v>
      </c>
      <c r="BZ261" s="12">
        <v>150000000</v>
      </c>
      <c r="CA261" s="12">
        <f>SUMIFS('[1]TIẾN ĐỘ %'!$M$6:$M$1034,'[1]TIẾN ĐỘ %'!$G$6:$G$1034,$A261,'[1]TIẾN ĐỘ %'!$F$6:$F$1034,$E261)</f>
        <v>200000000</v>
      </c>
      <c r="CB261" s="12">
        <f t="shared" si="544"/>
        <v>500000000</v>
      </c>
      <c r="CC261" s="12"/>
      <c r="CD261" s="12"/>
      <c r="CE261" s="12"/>
      <c r="CF261" s="12"/>
      <c r="CG261" s="12"/>
      <c r="CH261" s="12"/>
      <c r="CI261" s="12"/>
      <c r="CJ261" s="12"/>
      <c r="CK261" s="12">
        <f t="shared" si="684"/>
        <v>0</v>
      </c>
      <c r="CL261" s="12"/>
      <c r="CM261" s="12"/>
      <c r="CN261" s="12"/>
      <c r="CO261" s="12">
        <f t="shared" si="630"/>
        <v>0</v>
      </c>
      <c r="CP261" s="12">
        <f t="shared" si="631"/>
        <v>0</v>
      </c>
      <c r="CQ261" s="12"/>
      <c r="CR261" s="12">
        <v>12852000</v>
      </c>
      <c r="CS261" s="12">
        <v>40183260</v>
      </c>
      <c r="CT261" s="12">
        <v>153871260</v>
      </c>
      <c r="CU261" s="12">
        <v>0</v>
      </c>
      <c r="CV261" s="12">
        <v>0</v>
      </c>
      <c r="CW261" s="12">
        <v>0</v>
      </c>
      <c r="CX261" s="12">
        <v>0</v>
      </c>
      <c r="CY261" s="12">
        <f>SUMIFS('[1]DATA THÔ IN'!$P$4:$P$12031,'[1]DATA THÔ IN'!$H$4:$H$12031,$A261,'[1]DATA THÔ IN'!$AC$4:$AC$12031,$E261,'[1]DATA THÔ IN'!$AH$4:$AH$12031,"Tiến độ 1")</f>
        <v>32820000</v>
      </c>
      <c r="CZ261" s="12">
        <f>SUMIFS('[1]DATA THÔ IN'!$P$4:$P$12031,'[1]DATA THÔ IN'!$H$4:$H$12031,$A261,'[1]DATA THÔ IN'!$AC$4:$AC$12031,$E261,'[1]DATA THÔ IN'!$AH$4:$AH$12031,"Tiến độ 2")</f>
        <v>44877000</v>
      </c>
      <c r="DA261" s="12">
        <f>SUMIFS('[1]TIẾN ĐỘ %'!$N$6:$N$1034,'[1]TIẾN ĐỘ %'!$G$6:$G$1034,A261,'[1]TIẾN ĐỘ %'!$F$6:$F$1034,$E261)</f>
        <v>95727000</v>
      </c>
      <c r="DB261" s="12">
        <f t="shared" si="555"/>
        <v>249598260</v>
      </c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>
        <f t="shared" si="685"/>
        <v>0</v>
      </c>
      <c r="DX261" s="12"/>
      <c r="DY261" s="12"/>
      <c r="DZ261" s="12"/>
      <c r="EA261" s="12"/>
      <c r="EB261" s="12"/>
      <c r="EC261" s="12"/>
      <c r="ED261" s="12"/>
      <c r="EE261" s="12"/>
      <c r="EF261" s="12"/>
      <c r="EG261" s="12">
        <f t="shared" si="632"/>
        <v>0</v>
      </c>
      <c r="EH261" s="12">
        <f t="shared" si="633"/>
        <v>0</v>
      </c>
      <c r="EI261" s="12"/>
      <c r="EJ261" s="15">
        <f t="shared" si="686"/>
        <v>8.5680000000000006E-2</v>
      </c>
      <c r="EK261" s="15">
        <f t="shared" si="687"/>
        <v>0.26788840000000003</v>
      </c>
      <c r="EL261" s="15">
        <f t="shared" si="688"/>
        <v>1.0258084000000001</v>
      </c>
      <c r="EM261" s="16">
        <f t="shared" si="566"/>
        <v>0</v>
      </c>
      <c r="EN261" s="16">
        <f t="shared" si="567"/>
        <v>0</v>
      </c>
      <c r="EO261" s="16">
        <f t="shared" si="568"/>
        <v>0</v>
      </c>
      <c r="EP261" s="16">
        <f t="shared" si="556"/>
        <v>0.1641</v>
      </c>
      <c r="EQ261" s="16">
        <f t="shared" si="557"/>
        <v>0.224385</v>
      </c>
      <c r="ER261" s="16">
        <f t="shared" si="558"/>
        <v>0.47863499999999998</v>
      </c>
      <c r="ES261" s="16">
        <f t="shared" si="559"/>
        <v>0.49919651999999998</v>
      </c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5">
        <f t="shared" si="689"/>
        <v>0</v>
      </c>
      <c r="FP261" s="15">
        <f t="shared" si="690"/>
        <v>0</v>
      </c>
      <c r="FQ261" s="15">
        <f t="shared" si="691"/>
        <v>0</v>
      </c>
      <c r="FR261" s="17">
        <f t="shared" si="692"/>
        <v>0</v>
      </c>
      <c r="FS261" s="17">
        <f t="shared" si="693"/>
        <v>0</v>
      </c>
      <c r="FT261" s="17">
        <f t="shared" si="694"/>
        <v>0</v>
      </c>
      <c r="FU261" s="18">
        <f t="shared" si="695"/>
        <v>0</v>
      </c>
      <c r="FV261" s="18">
        <f t="shared" si="696"/>
        <v>0</v>
      </c>
      <c r="FW261" s="18">
        <f t="shared" si="697"/>
        <v>0</v>
      </c>
      <c r="FX261" s="18">
        <f t="shared" si="698"/>
        <v>0</v>
      </c>
      <c r="FY261" s="18">
        <f t="shared" si="699"/>
        <v>0</v>
      </c>
      <c r="FZ261" s="19"/>
      <c r="GA261" s="36" t="str">
        <f>D261</f>
        <v>Lê Trường Vi</v>
      </c>
      <c r="GB261" s="36"/>
      <c r="GC261" s="37"/>
    </row>
    <row r="262" spans="1:185" hidden="1" x14ac:dyDescent="0.25">
      <c r="A262" s="8" t="s">
        <v>1264</v>
      </c>
      <c r="B262" s="8" t="s">
        <v>281</v>
      </c>
      <c r="C262" s="28" t="s">
        <v>282</v>
      </c>
      <c r="D262" s="28" t="s">
        <v>55</v>
      </c>
      <c r="E262" s="9" t="s">
        <v>102</v>
      </c>
      <c r="F262" s="28" t="s">
        <v>56</v>
      </c>
      <c r="G262" s="28" t="s">
        <v>57</v>
      </c>
      <c r="H262" s="11">
        <v>3.5000000000000003E-2</v>
      </c>
      <c r="I262" s="11"/>
      <c r="J262" s="11">
        <v>0.01</v>
      </c>
      <c r="K262" s="11">
        <v>0.01</v>
      </c>
      <c r="L262" s="11">
        <v>5.0000000000000001E-3</v>
      </c>
      <c r="M262" s="11">
        <v>5.0000000000000001E-3</v>
      </c>
      <c r="N262" s="11"/>
      <c r="O262" s="12">
        <f t="shared" ref="O262:O325" si="700">$CT262*I262</f>
        <v>0</v>
      </c>
      <c r="P262" s="12">
        <f t="shared" si="657"/>
        <v>0</v>
      </c>
      <c r="Q262" s="12">
        <f t="shared" ref="Q262:Q325" si="701">IF(OR(EK262&gt;=60%,(EJ262+EK262)&gt;=100%),CS262*J262*(100%-H262),0)</f>
        <v>0</v>
      </c>
      <c r="R262" s="12">
        <f t="shared" si="607"/>
        <v>0</v>
      </c>
      <c r="S262" s="12">
        <f t="shared" ref="S262:S325" si="702">ROUND(CX262*I262,0)</f>
        <v>0</v>
      </c>
      <c r="T262" s="12">
        <f t="shared" si="620"/>
        <v>0</v>
      </c>
      <c r="U262" s="12">
        <f t="shared" ref="U262:U325" si="703">ROUND(IF(OR(EN262&gt;=60%,(EM262+EN262)&gt;=100%),CV262*J262*(100%-H262),0),0)</f>
        <v>0</v>
      </c>
      <c r="V262" s="12">
        <f t="shared" si="621"/>
        <v>0</v>
      </c>
      <c r="W262" s="12">
        <f t="shared" si="554"/>
        <v>0</v>
      </c>
      <c r="X262" s="12">
        <f t="shared" ref="X262:X325" si="704">DA262*I262</f>
        <v>0</v>
      </c>
      <c r="Y262" s="12">
        <f t="shared" si="622"/>
        <v>0</v>
      </c>
      <c r="Z262" s="12">
        <f t="shared" si="623"/>
        <v>0</v>
      </c>
      <c r="AA262" s="12">
        <f t="shared" si="624"/>
        <v>0</v>
      </c>
      <c r="AB262" s="12">
        <f t="shared" si="608"/>
        <v>0</v>
      </c>
      <c r="AC262" s="12"/>
      <c r="AD262" s="12"/>
      <c r="AE262" s="12"/>
      <c r="AF262" s="12">
        <f t="shared" ref="AF262:AF325" si="705">IF(ET262&gt;=40%,DC262*J262*(100%-H262),0)</f>
        <v>0</v>
      </c>
      <c r="AG262" s="12">
        <f t="shared" ref="AG262:AG325" si="706">IF(OR(EU262&gt;=60%,(ET262+EU262)&gt;=100%),DD262*J262*(100%-H262),0)</f>
        <v>0</v>
      </c>
      <c r="AH262" s="12">
        <f t="shared" ref="AH262:AH325" si="707">IF(DE262&gt;=CC262,DE262*K262*(100%-H262),0)</f>
        <v>0</v>
      </c>
      <c r="AI262" s="12"/>
      <c r="AJ262" s="12"/>
      <c r="AK262" s="12"/>
      <c r="AL262" s="12">
        <f t="shared" si="658"/>
        <v>0</v>
      </c>
      <c r="AM262" s="12">
        <f t="shared" si="659"/>
        <v>0</v>
      </c>
      <c r="AN262" s="12">
        <f t="shared" si="660"/>
        <v>0</v>
      </c>
      <c r="AO262" s="12"/>
      <c r="AP262" s="12"/>
      <c r="AQ262" s="12"/>
      <c r="AR262" s="12">
        <f t="shared" si="661"/>
        <v>0</v>
      </c>
      <c r="AS262" s="12">
        <f t="shared" si="662"/>
        <v>0</v>
      </c>
      <c r="AT262" s="12">
        <f t="shared" si="663"/>
        <v>0</v>
      </c>
      <c r="AU262" s="12">
        <f t="shared" si="664"/>
        <v>0</v>
      </c>
      <c r="AV262" s="12">
        <f t="shared" ref="AV262:AV325" si="708">+IF(FD262&gt;=100%,DM262*M262*(100%-$H262),0)</f>
        <v>0</v>
      </c>
      <c r="AW262" s="12"/>
      <c r="AX262" s="12">
        <f t="shared" si="665"/>
        <v>0</v>
      </c>
      <c r="AY262" s="12">
        <f t="shared" si="666"/>
        <v>0</v>
      </c>
      <c r="AZ262" s="12">
        <f t="shared" si="667"/>
        <v>0</v>
      </c>
      <c r="BA262" s="12"/>
      <c r="BB262" s="12">
        <f t="shared" si="668"/>
        <v>0</v>
      </c>
      <c r="BC262" s="12">
        <f t="shared" si="669"/>
        <v>0</v>
      </c>
      <c r="BD262" s="12">
        <f t="shared" si="670"/>
        <v>0</v>
      </c>
      <c r="BE262" s="12"/>
      <c r="BF262" s="12">
        <f t="shared" si="671"/>
        <v>0</v>
      </c>
      <c r="BG262" s="12">
        <f t="shared" ref="BG262:BG325" si="709">IF(OR(FL262&gt;=60%,(FK262+FL262)&gt;=100%),DU262*J262*(100%-H262),0)</f>
        <v>0</v>
      </c>
      <c r="BH262" s="12">
        <f t="shared" si="672"/>
        <v>0</v>
      </c>
      <c r="BI262" s="12">
        <f t="shared" si="673"/>
        <v>0</v>
      </c>
      <c r="BJ262" s="12"/>
      <c r="BK262" s="12">
        <f t="shared" si="674"/>
        <v>0</v>
      </c>
      <c r="BL262" s="12">
        <f t="shared" ref="BL262:BL325" si="710">IF(OR(FP262&gt;=60%,(FO262+FP262)&gt;=100%),DY262*J262*(100%-H262),0)</f>
        <v>0</v>
      </c>
      <c r="BM262" s="12">
        <f t="shared" si="675"/>
        <v>0</v>
      </c>
      <c r="BN262" s="12"/>
      <c r="BO262" s="12">
        <f t="shared" si="676"/>
        <v>0</v>
      </c>
      <c r="BP262" s="12">
        <f t="shared" si="677"/>
        <v>0</v>
      </c>
      <c r="BQ262" s="12">
        <f t="shared" si="678"/>
        <v>0</v>
      </c>
      <c r="BR262" s="12"/>
      <c r="BS262" s="12">
        <f t="shared" si="679"/>
        <v>0</v>
      </c>
      <c r="BT262" s="12">
        <f t="shared" si="680"/>
        <v>0</v>
      </c>
      <c r="BU262" s="12">
        <f t="shared" si="681"/>
        <v>0</v>
      </c>
      <c r="BV262" s="12">
        <f t="shared" si="682"/>
        <v>0</v>
      </c>
      <c r="BW262" s="12">
        <f t="shared" si="683"/>
        <v>0</v>
      </c>
      <c r="BX262" s="12"/>
      <c r="BY262" s="12">
        <v>0</v>
      </c>
      <c r="BZ262" s="12">
        <v>0</v>
      </c>
      <c r="CA262" s="12">
        <f>SUMIFS('[1]TIẾN ĐỘ %'!$M$6:$M$1034,'[1]TIẾN ĐỘ %'!$G$6:$G$1034,$A262,'[1]TIẾN ĐỘ %'!$F$6:$F$1034,$E262)</f>
        <v>0</v>
      </c>
      <c r="CB262" s="12">
        <f t="shared" ref="CB262:CB325" si="711">+SUM(BY262:CA262)</f>
        <v>0</v>
      </c>
      <c r="CC262" s="12"/>
      <c r="CD262" s="12"/>
      <c r="CE262" s="12"/>
      <c r="CF262" s="12">
        <f t="shared" ref="CF262:CF271" si="712">+SUM(CC262:CE262)</f>
        <v>0</v>
      </c>
      <c r="CG262" s="12">
        <f t="shared" ref="CG262:CG271" si="713">+CF262+CB262</f>
        <v>0</v>
      </c>
      <c r="CH262" s="12"/>
      <c r="CI262" s="12"/>
      <c r="CJ262" s="12"/>
      <c r="CK262" s="12">
        <f t="shared" si="684"/>
        <v>0</v>
      </c>
      <c r="CL262" s="12"/>
      <c r="CM262" s="12"/>
      <c r="CN262" s="12"/>
      <c r="CO262" s="12">
        <f t="shared" si="630"/>
        <v>0</v>
      </c>
      <c r="CP262" s="12">
        <f t="shared" si="631"/>
        <v>0</v>
      </c>
      <c r="CQ262" s="12"/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f>SUMIFS('[1]DATA THÔ IN'!$P$4:$P$12031,'[1]DATA THÔ IN'!$H$4:$H$12031,$A262,'[1]DATA THÔ IN'!$AC$4:$AC$12031,$E262,'[1]DATA THÔ IN'!$AH$4:$AH$12031,"Tiến độ 1")</f>
        <v>0</v>
      </c>
      <c r="CZ262" s="12">
        <f>SUMIFS('[1]DATA THÔ IN'!$P$4:$P$12031,'[1]DATA THÔ IN'!$H$4:$H$12031,$A262,'[1]DATA THÔ IN'!$AC$4:$AC$12031,$E262,'[1]DATA THÔ IN'!$AH$4:$AH$12031,"Tiến độ 2")</f>
        <v>0</v>
      </c>
      <c r="DA262" s="12">
        <f>SUMIFS('[1]TIẾN ĐỘ %'!$N$6:$N$1034,'[1]TIẾN ĐỘ %'!$G$6:$G$1034,A262,'[1]TIẾN ĐỘ %'!$F$6:$F$1034,$E262)</f>
        <v>0</v>
      </c>
      <c r="DB262" s="12">
        <f t="shared" si="555"/>
        <v>0</v>
      </c>
      <c r="DC262" s="12"/>
      <c r="DD262" s="12"/>
      <c r="DE262" s="12"/>
      <c r="DF262" s="12"/>
      <c r="DG262" s="12"/>
      <c r="DH262" s="12"/>
      <c r="DI262" s="12"/>
      <c r="DJ262" s="12"/>
      <c r="DK262" s="12"/>
      <c r="DL262" s="12">
        <f t="shared" ref="DL262:DL271" si="714">+DK262+DH262+DE262</f>
        <v>0</v>
      </c>
      <c r="DM262" s="12">
        <f t="shared" ref="DM262:DM271" si="715">+DL262+DB262</f>
        <v>0</v>
      </c>
      <c r="DN262" s="12"/>
      <c r="DO262" s="12"/>
      <c r="DP262" s="12"/>
      <c r="DQ262" s="12"/>
      <c r="DR262" s="12"/>
      <c r="DS262" s="12"/>
      <c r="DT262" s="12"/>
      <c r="DU262" s="12"/>
      <c r="DV262" s="12"/>
      <c r="DW262" s="12">
        <f t="shared" si="685"/>
        <v>0</v>
      </c>
      <c r="DX262" s="12"/>
      <c r="DY262" s="12"/>
      <c r="DZ262" s="12"/>
      <c r="EA262" s="12"/>
      <c r="EB262" s="12"/>
      <c r="EC262" s="12"/>
      <c r="ED262" s="12"/>
      <c r="EE262" s="12"/>
      <c r="EF262" s="12"/>
      <c r="EG262" s="12">
        <f t="shared" si="632"/>
        <v>0</v>
      </c>
      <c r="EH262" s="12">
        <f t="shared" si="633"/>
        <v>0</v>
      </c>
      <c r="EI262" s="12"/>
      <c r="EJ262" s="15">
        <f t="shared" si="686"/>
        <v>0</v>
      </c>
      <c r="EK262" s="15">
        <f t="shared" si="687"/>
        <v>0</v>
      </c>
      <c r="EL262" s="15">
        <f t="shared" si="688"/>
        <v>0</v>
      </c>
      <c r="EM262" s="16">
        <f t="shared" si="566"/>
        <v>0</v>
      </c>
      <c r="EN262" s="16">
        <f t="shared" si="567"/>
        <v>0</v>
      </c>
      <c r="EO262" s="16">
        <f t="shared" si="568"/>
        <v>0</v>
      </c>
      <c r="EP262" s="16">
        <f t="shared" si="556"/>
        <v>0</v>
      </c>
      <c r="EQ262" s="16">
        <f t="shared" si="557"/>
        <v>0</v>
      </c>
      <c r="ER262" s="16">
        <f t="shared" si="558"/>
        <v>0</v>
      </c>
      <c r="ES262" s="16">
        <f t="shared" si="559"/>
        <v>0</v>
      </c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5">
        <f t="shared" si="689"/>
        <v>0</v>
      </c>
      <c r="FP262" s="15">
        <f t="shared" si="690"/>
        <v>0</v>
      </c>
      <c r="FQ262" s="15">
        <f t="shared" si="691"/>
        <v>0</v>
      </c>
      <c r="FR262" s="17">
        <f t="shared" si="692"/>
        <v>0</v>
      </c>
      <c r="FS262" s="17">
        <f t="shared" si="693"/>
        <v>0</v>
      </c>
      <c r="FT262" s="17">
        <f t="shared" si="694"/>
        <v>0</v>
      </c>
      <c r="FU262" s="18">
        <f t="shared" si="695"/>
        <v>0</v>
      </c>
      <c r="FV262" s="18">
        <f t="shared" si="696"/>
        <v>0</v>
      </c>
      <c r="FW262" s="18">
        <f t="shared" si="697"/>
        <v>0</v>
      </c>
      <c r="FX262" s="18">
        <f t="shared" si="698"/>
        <v>0</v>
      </c>
      <c r="FY262" s="18">
        <f t="shared" si="699"/>
        <v>0</v>
      </c>
      <c r="FZ262" s="19"/>
      <c r="GA262" s="36" t="s">
        <v>55</v>
      </c>
      <c r="GB262" s="36"/>
      <c r="GC262" s="37"/>
    </row>
    <row r="263" spans="1:185" hidden="1" x14ac:dyDescent="0.25">
      <c r="A263" s="8" t="s">
        <v>1285</v>
      </c>
      <c r="B263" s="8" t="s">
        <v>283</v>
      </c>
      <c r="C263" s="28" t="s">
        <v>284</v>
      </c>
      <c r="D263" s="28" t="s">
        <v>76</v>
      </c>
      <c r="E263" s="9" t="s">
        <v>102</v>
      </c>
      <c r="F263" s="28" t="s">
        <v>89</v>
      </c>
      <c r="G263" s="28" t="s">
        <v>57</v>
      </c>
      <c r="H263" s="11">
        <v>3.5000000000000003E-2</v>
      </c>
      <c r="I263" s="11"/>
      <c r="J263" s="11">
        <v>0.01</v>
      </c>
      <c r="K263" s="11">
        <v>0.01</v>
      </c>
      <c r="L263" s="11">
        <v>5.0000000000000001E-3</v>
      </c>
      <c r="M263" s="11">
        <v>5.0000000000000001E-3</v>
      </c>
      <c r="N263" s="11"/>
      <c r="O263" s="12">
        <f t="shared" si="700"/>
        <v>0</v>
      </c>
      <c r="P263" s="12">
        <f t="shared" si="657"/>
        <v>0</v>
      </c>
      <c r="Q263" s="12">
        <f t="shared" si="701"/>
        <v>0</v>
      </c>
      <c r="R263" s="12">
        <f t="shared" si="607"/>
        <v>0</v>
      </c>
      <c r="S263" s="12">
        <f t="shared" si="702"/>
        <v>0</v>
      </c>
      <c r="T263" s="12">
        <f t="shared" si="620"/>
        <v>0</v>
      </c>
      <c r="U263" s="12">
        <f t="shared" si="703"/>
        <v>0</v>
      </c>
      <c r="V263" s="12">
        <f t="shared" si="621"/>
        <v>0</v>
      </c>
      <c r="W263" s="12">
        <f t="shared" ref="W263:W326" si="716">ROUND(CW263*1%,0)</f>
        <v>0</v>
      </c>
      <c r="X263" s="12">
        <f t="shared" si="704"/>
        <v>0</v>
      </c>
      <c r="Y263" s="12">
        <f t="shared" si="622"/>
        <v>0</v>
      </c>
      <c r="Z263" s="12">
        <f t="shared" si="623"/>
        <v>0</v>
      </c>
      <c r="AA263" s="12">
        <f t="shared" si="624"/>
        <v>0</v>
      </c>
      <c r="AB263" s="12">
        <f t="shared" si="608"/>
        <v>0</v>
      </c>
      <c r="AC263" s="12"/>
      <c r="AD263" s="12"/>
      <c r="AE263" s="12"/>
      <c r="AF263" s="12">
        <f t="shared" si="705"/>
        <v>0</v>
      </c>
      <c r="AG263" s="12">
        <f t="shared" si="706"/>
        <v>0</v>
      </c>
      <c r="AH263" s="12">
        <f t="shared" si="707"/>
        <v>0</v>
      </c>
      <c r="AI263" s="12"/>
      <c r="AJ263" s="12"/>
      <c r="AK263" s="12"/>
      <c r="AL263" s="12">
        <f t="shared" si="658"/>
        <v>0</v>
      </c>
      <c r="AM263" s="12">
        <f t="shared" si="659"/>
        <v>0</v>
      </c>
      <c r="AN263" s="12">
        <f t="shared" si="660"/>
        <v>0</v>
      </c>
      <c r="AO263" s="12"/>
      <c r="AP263" s="12"/>
      <c r="AQ263" s="12"/>
      <c r="AR263" s="12">
        <f t="shared" si="661"/>
        <v>0</v>
      </c>
      <c r="AS263" s="12">
        <f t="shared" si="662"/>
        <v>0</v>
      </c>
      <c r="AT263" s="12">
        <f t="shared" si="663"/>
        <v>0</v>
      </c>
      <c r="AU263" s="12">
        <f t="shared" si="664"/>
        <v>0</v>
      </c>
      <c r="AV263" s="12">
        <f t="shared" si="708"/>
        <v>0</v>
      </c>
      <c r="AW263" s="12"/>
      <c r="AX263" s="12">
        <f t="shared" si="665"/>
        <v>0</v>
      </c>
      <c r="AY263" s="12">
        <f t="shared" si="666"/>
        <v>0</v>
      </c>
      <c r="AZ263" s="12">
        <f t="shared" si="667"/>
        <v>0</v>
      </c>
      <c r="BA263" s="12"/>
      <c r="BB263" s="12">
        <f t="shared" si="668"/>
        <v>0</v>
      </c>
      <c r="BC263" s="12">
        <f t="shared" si="669"/>
        <v>0</v>
      </c>
      <c r="BD263" s="12">
        <f t="shared" si="670"/>
        <v>0</v>
      </c>
      <c r="BE263" s="12"/>
      <c r="BF263" s="12">
        <f t="shared" si="671"/>
        <v>0</v>
      </c>
      <c r="BG263" s="12">
        <f t="shared" si="709"/>
        <v>0</v>
      </c>
      <c r="BH263" s="12">
        <f t="shared" si="672"/>
        <v>0</v>
      </c>
      <c r="BI263" s="12">
        <f t="shared" si="673"/>
        <v>0</v>
      </c>
      <c r="BJ263" s="12"/>
      <c r="BK263" s="12">
        <f t="shared" si="674"/>
        <v>0</v>
      </c>
      <c r="BL263" s="12">
        <f t="shared" si="710"/>
        <v>0</v>
      </c>
      <c r="BM263" s="12">
        <f t="shared" si="675"/>
        <v>0</v>
      </c>
      <c r="BN263" s="12"/>
      <c r="BO263" s="12">
        <f t="shared" si="676"/>
        <v>0</v>
      </c>
      <c r="BP263" s="12">
        <f t="shared" si="677"/>
        <v>0</v>
      </c>
      <c r="BQ263" s="12">
        <f t="shared" si="678"/>
        <v>0</v>
      </c>
      <c r="BR263" s="12"/>
      <c r="BS263" s="12">
        <f t="shared" si="679"/>
        <v>0</v>
      </c>
      <c r="BT263" s="12">
        <f t="shared" si="680"/>
        <v>0</v>
      </c>
      <c r="BU263" s="12">
        <f t="shared" si="681"/>
        <v>0</v>
      </c>
      <c r="BV263" s="12">
        <f t="shared" si="682"/>
        <v>0</v>
      </c>
      <c r="BW263" s="12">
        <f t="shared" si="683"/>
        <v>0</v>
      </c>
      <c r="BX263" s="12"/>
      <c r="BY263" s="12">
        <v>0</v>
      </c>
      <c r="BZ263" s="12">
        <v>0</v>
      </c>
      <c r="CA263" s="12">
        <f>SUMIFS('[1]TIẾN ĐỘ %'!$M$6:$M$1034,'[1]TIẾN ĐỘ %'!$G$6:$G$1034,$A263,'[1]TIẾN ĐỘ %'!$F$6:$F$1034,$E263)</f>
        <v>0</v>
      </c>
      <c r="CB263" s="12">
        <f t="shared" si="711"/>
        <v>0</v>
      </c>
      <c r="CC263" s="12"/>
      <c r="CD263" s="12"/>
      <c r="CE263" s="12"/>
      <c r="CF263" s="12">
        <f t="shared" si="712"/>
        <v>0</v>
      </c>
      <c r="CG263" s="12">
        <f t="shared" si="713"/>
        <v>0</v>
      </c>
      <c r="CH263" s="12"/>
      <c r="CI263" s="12"/>
      <c r="CJ263" s="12"/>
      <c r="CK263" s="12">
        <f t="shared" si="684"/>
        <v>0</v>
      </c>
      <c r="CL263" s="12"/>
      <c r="CM263" s="12"/>
      <c r="CN263" s="12"/>
      <c r="CO263" s="12">
        <f t="shared" si="630"/>
        <v>0</v>
      </c>
      <c r="CP263" s="12">
        <f t="shared" si="631"/>
        <v>0</v>
      </c>
      <c r="CQ263" s="12"/>
      <c r="CR263" s="12">
        <v>-60522000</v>
      </c>
      <c r="CS263" s="12">
        <v>0</v>
      </c>
      <c r="CT263" s="12">
        <v>-60522000</v>
      </c>
      <c r="CU263" s="12">
        <v>0</v>
      </c>
      <c r="CV263" s="12">
        <v>0</v>
      </c>
      <c r="CW263" s="12">
        <v>0</v>
      </c>
      <c r="CX263" s="12">
        <v>0</v>
      </c>
      <c r="CY263" s="12">
        <f>SUMIFS('[1]DATA THÔ IN'!$P$4:$P$12031,'[1]DATA THÔ IN'!$H$4:$H$12031,$A263,'[1]DATA THÔ IN'!$AC$4:$AC$12031,$E263,'[1]DATA THÔ IN'!$AH$4:$AH$12031,"Tiến độ 1")</f>
        <v>0</v>
      </c>
      <c r="CZ263" s="12">
        <f>SUMIFS('[1]DATA THÔ IN'!$P$4:$P$12031,'[1]DATA THÔ IN'!$H$4:$H$12031,$A263,'[1]DATA THÔ IN'!$AC$4:$AC$12031,$E263,'[1]DATA THÔ IN'!$AH$4:$AH$12031,"Tiến độ 2")</f>
        <v>0</v>
      </c>
      <c r="DA263" s="12">
        <f>SUMIFS('[1]TIẾN ĐỘ %'!$N$6:$N$1034,'[1]TIẾN ĐỘ %'!$G$6:$G$1034,A263,'[1]TIẾN ĐỘ %'!$F$6:$F$1034,$E263)</f>
        <v>0</v>
      </c>
      <c r="DB263" s="12">
        <f t="shared" ref="DB263:DB326" si="717">+DA263+CX263+CT263</f>
        <v>-60522000</v>
      </c>
      <c r="DC263" s="12"/>
      <c r="DD263" s="12"/>
      <c r="DE263" s="12"/>
      <c r="DF263" s="12"/>
      <c r="DG263" s="12"/>
      <c r="DH263" s="12"/>
      <c r="DI263" s="12"/>
      <c r="DJ263" s="12"/>
      <c r="DK263" s="12"/>
      <c r="DL263" s="12">
        <f t="shared" si="714"/>
        <v>0</v>
      </c>
      <c r="DM263" s="12">
        <f t="shared" si="715"/>
        <v>-60522000</v>
      </c>
      <c r="DN263" s="12"/>
      <c r="DO263" s="12"/>
      <c r="DP263" s="12"/>
      <c r="DQ263" s="12"/>
      <c r="DR263" s="12"/>
      <c r="DS263" s="12"/>
      <c r="DT263" s="12"/>
      <c r="DU263" s="12"/>
      <c r="DV263" s="12"/>
      <c r="DW263" s="12">
        <f t="shared" si="685"/>
        <v>0</v>
      </c>
      <c r="DX263" s="12"/>
      <c r="DY263" s="12"/>
      <c r="DZ263" s="12"/>
      <c r="EA263" s="12"/>
      <c r="EB263" s="12"/>
      <c r="EC263" s="12"/>
      <c r="ED263" s="12"/>
      <c r="EE263" s="12"/>
      <c r="EF263" s="12"/>
      <c r="EG263" s="12">
        <f t="shared" si="632"/>
        <v>0</v>
      </c>
      <c r="EH263" s="12">
        <f t="shared" si="633"/>
        <v>0</v>
      </c>
      <c r="EI263" s="12"/>
      <c r="EJ263" s="15">
        <f t="shared" si="686"/>
        <v>0</v>
      </c>
      <c r="EK263" s="15">
        <f t="shared" si="687"/>
        <v>0</v>
      </c>
      <c r="EL263" s="15">
        <f t="shared" si="688"/>
        <v>0</v>
      </c>
      <c r="EM263" s="16">
        <f t="shared" si="566"/>
        <v>0</v>
      </c>
      <c r="EN263" s="16">
        <f t="shared" si="567"/>
        <v>0</v>
      </c>
      <c r="EO263" s="16">
        <f t="shared" si="568"/>
        <v>0</v>
      </c>
      <c r="EP263" s="16">
        <f t="shared" ref="EP263:EP326" si="718">IFERROR(CY263/CA263,0)</f>
        <v>0</v>
      </c>
      <c r="EQ263" s="16">
        <f t="shared" ref="EQ263:EQ326" si="719">IFERROR(CZ263/CA263,0)</f>
        <v>0</v>
      </c>
      <c r="ER263" s="16">
        <f t="shared" ref="ER263:ER326" si="720">+IFERROR(DA263/CA263,0)</f>
        <v>0</v>
      </c>
      <c r="ES263" s="16">
        <f t="shared" ref="ES263:ES326" si="721">IFERROR(DB263/CB263,0)</f>
        <v>0</v>
      </c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5">
        <f t="shared" si="689"/>
        <v>0</v>
      </c>
      <c r="FP263" s="15">
        <f t="shared" si="690"/>
        <v>0</v>
      </c>
      <c r="FQ263" s="15">
        <f t="shared" si="691"/>
        <v>0</v>
      </c>
      <c r="FR263" s="17">
        <f t="shared" si="692"/>
        <v>0</v>
      </c>
      <c r="FS263" s="17">
        <f t="shared" si="693"/>
        <v>0</v>
      </c>
      <c r="FT263" s="17">
        <f t="shared" si="694"/>
        <v>0</v>
      </c>
      <c r="FU263" s="18">
        <f t="shared" si="695"/>
        <v>0</v>
      </c>
      <c r="FV263" s="18">
        <f t="shared" si="696"/>
        <v>0</v>
      </c>
      <c r="FW263" s="18">
        <f t="shared" si="697"/>
        <v>0</v>
      </c>
      <c r="FX263" s="18">
        <f t="shared" si="698"/>
        <v>0</v>
      </c>
      <c r="FY263" s="18">
        <f t="shared" si="699"/>
        <v>0</v>
      </c>
      <c r="FZ263" s="19"/>
      <c r="GA263" s="36" t="s">
        <v>76</v>
      </c>
      <c r="GB263" s="36"/>
      <c r="GC263" s="37"/>
    </row>
    <row r="264" spans="1:185" hidden="1" x14ac:dyDescent="0.25">
      <c r="A264" s="8" t="s">
        <v>1286</v>
      </c>
      <c r="B264" s="8" t="s">
        <v>301</v>
      </c>
      <c r="C264" s="28" t="s">
        <v>302</v>
      </c>
      <c r="D264" s="28" t="s">
        <v>55</v>
      </c>
      <c r="E264" s="9" t="s">
        <v>102</v>
      </c>
      <c r="F264" s="28" t="s">
        <v>56</v>
      </c>
      <c r="G264" s="28" t="s">
        <v>57</v>
      </c>
      <c r="H264" s="11">
        <v>3.5000000000000003E-2</v>
      </c>
      <c r="I264" s="11"/>
      <c r="J264" s="11">
        <v>0.01</v>
      </c>
      <c r="K264" s="11">
        <v>0.01</v>
      </c>
      <c r="L264" s="11">
        <v>5.0000000000000001E-3</v>
      </c>
      <c r="M264" s="11">
        <v>5.0000000000000001E-3</v>
      </c>
      <c r="N264" s="11"/>
      <c r="O264" s="12">
        <f t="shared" si="700"/>
        <v>0</v>
      </c>
      <c r="P264" s="12">
        <f t="shared" si="657"/>
        <v>129600.92820000001</v>
      </c>
      <c r="Q264" s="12">
        <f t="shared" si="701"/>
        <v>0</v>
      </c>
      <c r="R264" s="12">
        <f t="shared" si="607"/>
        <v>524884.22820000001</v>
      </c>
      <c r="S264" s="12">
        <f t="shared" si="702"/>
        <v>0</v>
      </c>
      <c r="T264" s="12">
        <f t="shared" si="620"/>
        <v>0</v>
      </c>
      <c r="U264" s="12">
        <f t="shared" si="703"/>
        <v>0</v>
      </c>
      <c r="V264" s="12">
        <f t="shared" si="621"/>
        <v>0</v>
      </c>
      <c r="W264" s="12">
        <f t="shared" si="716"/>
        <v>0</v>
      </c>
      <c r="X264" s="12">
        <f t="shared" si="704"/>
        <v>0</v>
      </c>
      <c r="Y264" s="12">
        <f t="shared" si="622"/>
        <v>241790.4</v>
      </c>
      <c r="Z264" s="12">
        <f t="shared" si="623"/>
        <v>0</v>
      </c>
      <c r="AA264" s="12">
        <f t="shared" si="624"/>
        <v>0</v>
      </c>
      <c r="AB264" s="12">
        <f t="shared" si="608"/>
        <v>455886.01409999997</v>
      </c>
      <c r="AC264" s="12"/>
      <c r="AD264" s="12"/>
      <c r="AE264" s="12"/>
      <c r="AF264" s="12">
        <f t="shared" si="705"/>
        <v>0</v>
      </c>
      <c r="AG264" s="12">
        <f t="shared" si="706"/>
        <v>0</v>
      </c>
      <c r="AH264" s="12">
        <f t="shared" si="707"/>
        <v>0</v>
      </c>
      <c r="AI264" s="12"/>
      <c r="AJ264" s="12"/>
      <c r="AK264" s="12"/>
      <c r="AL264" s="12">
        <f t="shared" si="658"/>
        <v>0</v>
      </c>
      <c r="AM264" s="12">
        <f t="shared" si="659"/>
        <v>0</v>
      </c>
      <c r="AN264" s="12">
        <f t="shared" si="660"/>
        <v>0</v>
      </c>
      <c r="AO264" s="12"/>
      <c r="AP264" s="12"/>
      <c r="AQ264" s="12"/>
      <c r="AR264" s="12">
        <f t="shared" si="661"/>
        <v>0</v>
      </c>
      <c r="AS264" s="12">
        <f t="shared" si="662"/>
        <v>0</v>
      </c>
      <c r="AT264" s="12">
        <f t="shared" si="663"/>
        <v>0</v>
      </c>
      <c r="AU264" s="12">
        <f t="shared" si="664"/>
        <v>0</v>
      </c>
      <c r="AV264" s="12">
        <f t="shared" si="708"/>
        <v>0</v>
      </c>
      <c r="AW264" s="12"/>
      <c r="AX264" s="12">
        <f t="shared" si="665"/>
        <v>0</v>
      </c>
      <c r="AY264" s="12">
        <f t="shared" si="666"/>
        <v>0</v>
      </c>
      <c r="AZ264" s="12">
        <f t="shared" si="667"/>
        <v>0</v>
      </c>
      <c r="BA264" s="12"/>
      <c r="BB264" s="12">
        <f t="shared" si="668"/>
        <v>0</v>
      </c>
      <c r="BC264" s="12">
        <f t="shared" si="669"/>
        <v>0</v>
      </c>
      <c r="BD264" s="12">
        <f t="shared" si="670"/>
        <v>0</v>
      </c>
      <c r="BE264" s="12"/>
      <c r="BF264" s="12">
        <f t="shared" si="671"/>
        <v>0</v>
      </c>
      <c r="BG264" s="12">
        <f t="shared" si="709"/>
        <v>0</v>
      </c>
      <c r="BH264" s="12">
        <f t="shared" si="672"/>
        <v>0</v>
      </c>
      <c r="BI264" s="12">
        <f t="shared" si="673"/>
        <v>0</v>
      </c>
      <c r="BJ264" s="12"/>
      <c r="BK264" s="12">
        <f t="shared" si="674"/>
        <v>0</v>
      </c>
      <c r="BL264" s="12">
        <f t="shared" si="710"/>
        <v>0</v>
      </c>
      <c r="BM264" s="12">
        <f t="shared" si="675"/>
        <v>0</v>
      </c>
      <c r="BN264" s="12"/>
      <c r="BO264" s="12">
        <f t="shared" si="676"/>
        <v>0</v>
      </c>
      <c r="BP264" s="12">
        <f t="shared" si="677"/>
        <v>0</v>
      </c>
      <c r="BQ264" s="12">
        <f t="shared" si="678"/>
        <v>0</v>
      </c>
      <c r="BR264" s="12"/>
      <c r="BS264" s="12">
        <f t="shared" si="679"/>
        <v>0</v>
      </c>
      <c r="BT264" s="12">
        <f t="shared" si="680"/>
        <v>0</v>
      </c>
      <c r="BU264" s="12">
        <f t="shared" si="681"/>
        <v>0</v>
      </c>
      <c r="BV264" s="12">
        <f t="shared" si="682"/>
        <v>0</v>
      </c>
      <c r="BW264" s="12">
        <f t="shared" si="683"/>
        <v>0</v>
      </c>
      <c r="BX264" s="12"/>
      <c r="BY264" s="12">
        <v>20000000</v>
      </c>
      <c r="BZ264" s="12">
        <v>0</v>
      </c>
      <c r="CA264" s="12">
        <f>SUMIFS('[1]TIẾN ĐỘ %'!$M$6:$M$1034,'[1]TIẾN ĐỘ %'!$G$6:$G$1034,$A264,'[1]TIẾN ĐỘ %'!$F$6:$F$1034,$E264)</f>
        <v>50000000</v>
      </c>
      <c r="CB264" s="12">
        <f t="shared" si="711"/>
        <v>70000000</v>
      </c>
      <c r="CC264" s="12"/>
      <c r="CD264" s="12"/>
      <c r="CE264" s="12"/>
      <c r="CF264" s="12">
        <f t="shared" si="712"/>
        <v>0</v>
      </c>
      <c r="CG264" s="12">
        <f t="shared" si="713"/>
        <v>70000000</v>
      </c>
      <c r="CH264" s="12"/>
      <c r="CI264" s="12"/>
      <c r="CJ264" s="12"/>
      <c r="CK264" s="12">
        <f t="shared" si="684"/>
        <v>0</v>
      </c>
      <c r="CL264" s="12"/>
      <c r="CM264" s="12"/>
      <c r="CN264" s="12"/>
      <c r="CO264" s="12">
        <f t="shared" si="630"/>
        <v>0</v>
      </c>
      <c r="CP264" s="12">
        <f t="shared" si="631"/>
        <v>0</v>
      </c>
      <c r="CQ264" s="12"/>
      <c r="CR264" s="12">
        <v>13430148</v>
      </c>
      <c r="CS264" s="12">
        <v>0</v>
      </c>
      <c r="CT264" s="12">
        <v>54392148</v>
      </c>
      <c r="CU264" s="12">
        <v>0</v>
      </c>
      <c r="CV264" s="12">
        <v>0</v>
      </c>
      <c r="CW264" s="12">
        <v>0</v>
      </c>
      <c r="CX264" s="12">
        <v>0</v>
      </c>
      <c r="CY264" s="12">
        <f>SUMIFS('[1]DATA THÔ IN'!$P$4:$P$12031,'[1]DATA THÔ IN'!$H$4:$H$12031,$A264,'[1]DATA THÔ IN'!$AC$4:$AC$12031,$E264,'[1]DATA THÔ IN'!$AH$4:$AH$12031,"Tiến độ 1")</f>
        <v>25056000</v>
      </c>
      <c r="CZ264" s="12">
        <f>SUMIFS('[1]DATA THÔ IN'!$P$4:$P$12031,'[1]DATA THÔ IN'!$H$4:$H$12031,$A264,'[1]DATA THÔ IN'!$AC$4:$AC$12031,$E264,'[1]DATA THÔ IN'!$AH$4:$AH$12031,"Tiến độ 2")</f>
        <v>15036000</v>
      </c>
      <c r="DA264" s="12">
        <f>SUMIFS('[1]TIẾN ĐỘ %'!$N$6:$N$1034,'[1]TIẾN ĐỘ %'!$G$6:$G$1034,A264,'[1]TIẾN ĐỘ %'!$F$6:$F$1034,$E264)</f>
        <v>40092000</v>
      </c>
      <c r="DB264" s="12">
        <f t="shared" si="717"/>
        <v>94484148</v>
      </c>
      <c r="DC264" s="12"/>
      <c r="DD264" s="12"/>
      <c r="DE264" s="12"/>
      <c r="DF264" s="12"/>
      <c r="DG264" s="12"/>
      <c r="DH264" s="12"/>
      <c r="DI264" s="12"/>
      <c r="DJ264" s="12"/>
      <c r="DK264" s="12"/>
      <c r="DL264" s="12">
        <f t="shared" si="714"/>
        <v>0</v>
      </c>
      <c r="DM264" s="12">
        <f t="shared" si="715"/>
        <v>94484148</v>
      </c>
      <c r="DN264" s="12"/>
      <c r="DO264" s="12"/>
      <c r="DP264" s="12"/>
      <c r="DQ264" s="12"/>
      <c r="DR264" s="12"/>
      <c r="DS264" s="12"/>
      <c r="DT264" s="12"/>
      <c r="DU264" s="12"/>
      <c r="DV264" s="12"/>
      <c r="DW264" s="12">
        <f t="shared" si="685"/>
        <v>0</v>
      </c>
      <c r="DX264" s="12"/>
      <c r="DY264" s="12"/>
      <c r="DZ264" s="12"/>
      <c r="EA264" s="12"/>
      <c r="EB264" s="12"/>
      <c r="EC264" s="12"/>
      <c r="ED264" s="12"/>
      <c r="EE264" s="12"/>
      <c r="EF264" s="12"/>
      <c r="EG264" s="12">
        <f t="shared" si="632"/>
        <v>0</v>
      </c>
      <c r="EH264" s="12">
        <f t="shared" si="633"/>
        <v>0</v>
      </c>
      <c r="EI264" s="12"/>
      <c r="EJ264" s="15">
        <f t="shared" si="686"/>
        <v>0.67150739999999998</v>
      </c>
      <c r="EK264" s="15">
        <f t="shared" si="687"/>
        <v>0</v>
      </c>
      <c r="EL264" s="15">
        <f t="shared" si="688"/>
        <v>2.7196074000000001</v>
      </c>
      <c r="EM264" s="16">
        <f t="shared" si="566"/>
        <v>0</v>
      </c>
      <c r="EN264" s="16">
        <f t="shared" si="567"/>
        <v>0</v>
      </c>
      <c r="EO264" s="16">
        <f t="shared" si="568"/>
        <v>0</v>
      </c>
      <c r="EP264" s="16">
        <f t="shared" si="718"/>
        <v>0.50112000000000001</v>
      </c>
      <c r="EQ264" s="16">
        <f t="shared" si="719"/>
        <v>0.30071999999999999</v>
      </c>
      <c r="ER264" s="16">
        <f t="shared" si="720"/>
        <v>0.80184</v>
      </c>
      <c r="ES264" s="16">
        <f t="shared" si="721"/>
        <v>1.3497735428571429</v>
      </c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5">
        <f t="shared" si="689"/>
        <v>0</v>
      </c>
      <c r="FP264" s="15">
        <f t="shared" si="690"/>
        <v>0</v>
      </c>
      <c r="FQ264" s="15">
        <f t="shared" si="691"/>
        <v>0</v>
      </c>
      <c r="FR264" s="17">
        <f t="shared" si="692"/>
        <v>0</v>
      </c>
      <c r="FS264" s="17">
        <f t="shared" si="693"/>
        <v>0</v>
      </c>
      <c r="FT264" s="17">
        <f t="shared" si="694"/>
        <v>0</v>
      </c>
      <c r="FU264" s="18">
        <f t="shared" si="695"/>
        <v>0</v>
      </c>
      <c r="FV264" s="18">
        <f t="shared" si="696"/>
        <v>0</v>
      </c>
      <c r="FW264" s="18">
        <f t="shared" si="697"/>
        <v>0</v>
      </c>
      <c r="FX264" s="18">
        <f t="shared" si="698"/>
        <v>0</v>
      </c>
      <c r="FY264" s="18">
        <f t="shared" si="699"/>
        <v>0</v>
      </c>
      <c r="FZ264" s="19"/>
      <c r="GA264" s="36" t="str">
        <f>D264</f>
        <v>Phan Thiện Đương</v>
      </c>
      <c r="GB264" s="36"/>
      <c r="GC264" s="37"/>
    </row>
    <row r="265" spans="1:185" hidden="1" x14ac:dyDescent="0.25">
      <c r="A265" s="8" t="s">
        <v>1293</v>
      </c>
      <c r="B265" s="8" t="s">
        <v>454</v>
      </c>
      <c r="C265" s="28" t="s">
        <v>455</v>
      </c>
      <c r="D265" s="28" t="s">
        <v>55</v>
      </c>
      <c r="E265" s="9" t="s">
        <v>102</v>
      </c>
      <c r="F265" s="28" t="s">
        <v>56</v>
      </c>
      <c r="G265" s="28" t="s">
        <v>57</v>
      </c>
      <c r="H265" s="11">
        <v>3.5000000000000003E-2</v>
      </c>
      <c r="I265" s="11"/>
      <c r="J265" s="11">
        <v>0.01</v>
      </c>
      <c r="K265" s="11">
        <v>0.01</v>
      </c>
      <c r="L265" s="11">
        <v>5.0000000000000001E-3</v>
      </c>
      <c r="M265" s="11">
        <v>5.0000000000000001E-3</v>
      </c>
      <c r="N265" s="11"/>
      <c r="O265" s="12">
        <f t="shared" si="700"/>
        <v>0</v>
      </c>
      <c r="P265" s="12">
        <f t="shared" si="657"/>
        <v>0</v>
      </c>
      <c r="Q265" s="12">
        <f t="shared" si="701"/>
        <v>0</v>
      </c>
      <c r="R265" s="12">
        <f t="shared" si="607"/>
        <v>0</v>
      </c>
      <c r="S265" s="12">
        <f t="shared" si="702"/>
        <v>0</v>
      </c>
      <c r="T265" s="12">
        <f t="shared" si="620"/>
        <v>0</v>
      </c>
      <c r="U265" s="12">
        <f t="shared" si="703"/>
        <v>0</v>
      </c>
      <c r="V265" s="12">
        <f t="shared" si="621"/>
        <v>0</v>
      </c>
      <c r="W265" s="12">
        <f t="shared" si="716"/>
        <v>0</v>
      </c>
      <c r="X265" s="12">
        <f t="shared" si="704"/>
        <v>0</v>
      </c>
      <c r="Y265" s="12">
        <f t="shared" si="622"/>
        <v>0</v>
      </c>
      <c r="Z265" s="12">
        <f t="shared" si="623"/>
        <v>0</v>
      </c>
      <c r="AA265" s="12">
        <f t="shared" si="624"/>
        <v>0</v>
      </c>
      <c r="AB265" s="12">
        <f t="shared" si="608"/>
        <v>0</v>
      </c>
      <c r="AC265" s="12"/>
      <c r="AD265" s="12"/>
      <c r="AE265" s="12"/>
      <c r="AF265" s="12">
        <f t="shared" si="705"/>
        <v>0</v>
      </c>
      <c r="AG265" s="12">
        <f t="shared" si="706"/>
        <v>0</v>
      </c>
      <c r="AH265" s="12">
        <f t="shared" si="707"/>
        <v>0</v>
      </c>
      <c r="AI265" s="12"/>
      <c r="AJ265" s="12"/>
      <c r="AK265" s="12"/>
      <c r="AL265" s="12">
        <f t="shared" si="658"/>
        <v>0</v>
      </c>
      <c r="AM265" s="12">
        <f t="shared" si="659"/>
        <v>0</v>
      </c>
      <c r="AN265" s="12">
        <f t="shared" si="660"/>
        <v>0</v>
      </c>
      <c r="AO265" s="12"/>
      <c r="AP265" s="12"/>
      <c r="AQ265" s="12"/>
      <c r="AR265" s="12">
        <f t="shared" si="661"/>
        <v>0</v>
      </c>
      <c r="AS265" s="12">
        <f t="shared" si="662"/>
        <v>0</v>
      </c>
      <c r="AT265" s="12">
        <f t="shared" si="663"/>
        <v>0</v>
      </c>
      <c r="AU265" s="12">
        <f t="shared" si="664"/>
        <v>0</v>
      </c>
      <c r="AV265" s="12">
        <f t="shared" si="708"/>
        <v>0</v>
      </c>
      <c r="AW265" s="12"/>
      <c r="AX265" s="12">
        <f t="shared" si="665"/>
        <v>0</v>
      </c>
      <c r="AY265" s="12">
        <f t="shared" si="666"/>
        <v>0</v>
      </c>
      <c r="AZ265" s="12">
        <f t="shared" si="667"/>
        <v>0</v>
      </c>
      <c r="BA265" s="12"/>
      <c r="BB265" s="12">
        <f t="shared" si="668"/>
        <v>0</v>
      </c>
      <c r="BC265" s="12">
        <f t="shared" si="669"/>
        <v>0</v>
      </c>
      <c r="BD265" s="12">
        <f t="shared" si="670"/>
        <v>0</v>
      </c>
      <c r="BE265" s="12"/>
      <c r="BF265" s="12">
        <f t="shared" si="671"/>
        <v>0</v>
      </c>
      <c r="BG265" s="12">
        <f t="shared" si="709"/>
        <v>0</v>
      </c>
      <c r="BH265" s="12">
        <f t="shared" si="672"/>
        <v>0</v>
      </c>
      <c r="BI265" s="12">
        <f t="shared" si="673"/>
        <v>0</v>
      </c>
      <c r="BJ265" s="12"/>
      <c r="BK265" s="12">
        <f t="shared" si="674"/>
        <v>0</v>
      </c>
      <c r="BL265" s="12">
        <f t="shared" si="710"/>
        <v>0</v>
      </c>
      <c r="BM265" s="12">
        <f t="shared" si="675"/>
        <v>0</v>
      </c>
      <c r="BN265" s="12"/>
      <c r="BO265" s="12">
        <f t="shared" si="676"/>
        <v>0</v>
      </c>
      <c r="BP265" s="12">
        <f t="shared" si="677"/>
        <v>0</v>
      </c>
      <c r="BQ265" s="12">
        <f t="shared" si="678"/>
        <v>0</v>
      </c>
      <c r="BR265" s="12"/>
      <c r="BS265" s="12">
        <f t="shared" si="679"/>
        <v>0</v>
      </c>
      <c r="BT265" s="12">
        <f t="shared" si="680"/>
        <v>0</v>
      </c>
      <c r="BU265" s="12">
        <f t="shared" si="681"/>
        <v>0</v>
      </c>
      <c r="BV265" s="12">
        <f t="shared" si="682"/>
        <v>0</v>
      </c>
      <c r="BW265" s="12">
        <f t="shared" si="683"/>
        <v>0</v>
      </c>
      <c r="BX265" s="12"/>
      <c r="BY265" s="12">
        <v>0</v>
      </c>
      <c r="BZ265" s="12">
        <v>0</v>
      </c>
      <c r="CA265" s="12">
        <f>SUMIFS('[1]TIẾN ĐỘ %'!$M$6:$M$1034,'[1]TIẾN ĐỘ %'!$G$6:$G$1034,$A265,'[1]TIẾN ĐỘ %'!$F$6:$F$1034,$E265)</f>
        <v>0</v>
      </c>
      <c r="CB265" s="12">
        <f t="shared" si="711"/>
        <v>0</v>
      </c>
      <c r="CC265" s="12"/>
      <c r="CD265" s="12"/>
      <c r="CE265" s="12"/>
      <c r="CF265" s="12">
        <f t="shared" si="712"/>
        <v>0</v>
      </c>
      <c r="CG265" s="12">
        <f t="shared" si="713"/>
        <v>0</v>
      </c>
      <c r="CH265" s="12"/>
      <c r="CI265" s="12"/>
      <c r="CJ265" s="12"/>
      <c r="CK265" s="12">
        <f t="shared" si="684"/>
        <v>0</v>
      </c>
      <c r="CL265" s="12"/>
      <c r="CM265" s="12"/>
      <c r="CN265" s="12"/>
      <c r="CO265" s="12">
        <f t="shared" si="630"/>
        <v>0</v>
      </c>
      <c r="CP265" s="12">
        <f t="shared" si="631"/>
        <v>0</v>
      </c>
      <c r="CQ265" s="12"/>
      <c r="CR265" s="12">
        <v>0</v>
      </c>
      <c r="CS265" s="12">
        <v>0</v>
      </c>
      <c r="CT265" s="12">
        <v>-40962000</v>
      </c>
      <c r="CU265" s="12">
        <v>0</v>
      </c>
      <c r="CV265" s="12">
        <v>0</v>
      </c>
      <c r="CW265" s="12">
        <v>0</v>
      </c>
      <c r="CX265" s="12">
        <v>0</v>
      </c>
      <c r="CY265" s="12">
        <f>SUMIFS('[1]DATA THÔ IN'!$P$4:$P$12031,'[1]DATA THÔ IN'!$H$4:$H$12031,$A265,'[1]DATA THÔ IN'!$AC$4:$AC$12031,$E265,'[1]DATA THÔ IN'!$AH$4:$AH$12031,"Tiến độ 1")</f>
        <v>0</v>
      </c>
      <c r="CZ265" s="12">
        <f>SUMIFS('[1]DATA THÔ IN'!$P$4:$P$12031,'[1]DATA THÔ IN'!$H$4:$H$12031,$A265,'[1]DATA THÔ IN'!$AC$4:$AC$12031,$E265,'[1]DATA THÔ IN'!$AH$4:$AH$12031,"Tiến độ 2")</f>
        <v>0</v>
      </c>
      <c r="DA265" s="12">
        <f>SUMIFS('[1]TIẾN ĐỘ %'!$N$6:$N$1034,'[1]TIẾN ĐỘ %'!$G$6:$G$1034,A265,'[1]TIẾN ĐỘ %'!$F$6:$F$1034,$E265)</f>
        <v>0</v>
      </c>
      <c r="DB265" s="12">
        <f t="shared" si="717"/>
        <v>-40962000</v>
      </c>
      <c r="DC265" s="12"/>
      <c r="DD265" s="12"/>
      <c r="DE265" s="12"/>
      <c r="DF265" s="12"/>
      <c r="DG265" s="12"/>
      <c r="DH265" s="12"/>
      <c r="DI265" s="12"/>
      <c r="DJ265" s="12"/>
      <c r="DK265" s="12"/>
      <c r="DL265" s="12">
        <f t="shared" si="714"/>
        <v>0</v>
      </c>
      <c r="DM265" s="12">
        <f t="shared" si="715"/>
        <v>-40962000</v>
      </c>
      <c r="DN265" s="12"/>
      <c r="DO265" s="12"/>
      <c r="DP265" s="12"/>
      <c r="DQ265" s="12"/>
      <c r="DR265" s="12"/>
      <c r="DS265" s="12"/>
      <c r="DT265" s="12"/>
      <c r="DU265" s="12"/>
      <c r="DV265" s="12"/>
      <c r="DW265" s="12">
        <f t="shared" si="685"/>
        <v>0</v>
      </c>
      <c r="DX265" s="12"/>
      <c r="DY265" s="12"/>
      <c r="DZ265" s="12"/>
      <c r="EA265" s="12"/>
      <c r="EB265" s="12"/>
      <c r="EC265" s="12"/>
      <c r="ED265" s="12"/>
      <c r="EE265" s="12"/>
      <c r="EF265" s="12"/>
      <c r="EG265" s="12">
        <f t="shared" si="632"/>
        <v>0</v>
      </c>
      <c r="EH265" s="12">
        <f t="shared" si="633"/>
        <v>0</v>
      </c>
      <c r="EI265" s="12"/>
      <c r="EJ265" s="15">
        <f t="shared" si="686"/>
        <v>0</v>
      </c>
      <c r="EK265" s="15">
        <f t="shared" si="687"/>
        <v>0</v>
      </c>
      <c r="EL265" s="15">
        <f t="shared" si="688"/>
        <v>0</v>
      </c>
      <c r="EM265" s="16">
        <f t="shared" si="566"/>
        <v>0</v>
      </c>
      <c r="EN265" s="16">
        <f t="shared" si="567"/>
        <v>0</v>
      </c>
      <c r="EO265" s="16">
        <f t="shared" si="568"/>
        <v>0</v>
      </c>
      <c r="EP265" s="16">
        <f t="shared" si="718"/>
        <v>0</v>
      </c>
      <c r="EQ265" s="16">
        <f t="shared" si="719"/>
        <v>0</v>
      </c>
      <c r="ER265" s="16">
        <f t="shared" si="720"/>
        <v>0</v>
      </c>
      <c r="ES265" s="16">
        <f t="shared" si="721"/>
        <v>0</v>
      </c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5">
        <f t="shared" si="689"/>
        <v>0</v>
      </c>
      <c r="FP265" s="15">
        <f t="shared" si="690"/>
        <v>0</v>
      </c>
      <c r="FQ265" s="15">
        <f t="shared" si="691"/>
        <v>0</v>
      </c>
      <c r="FR265" s="17">
        <f t="shared" si="692"/>
        <v>0</v>
      </c>
      <c r="FS265" s="17">
        <f t="shared" si="693"/>
        <v>0</v>
      </c>
      <c r="FT265" s="17">
        <f t="shared" si="694"/>
        <v>0</v>
      </c>
      <c r="FU265" s="18">
        <f t="shared" si="695"/>
        <v>0</v>
      </c>
      <c r="FV265" s="18">
        <f t="shared" si="696"/>
        <v>0</v>
      </c>
      <c r="FW265" s="18">
        <f t="shared" si="697"/>
        <v>0</v>
      </c>
      <c r="FX265" s="18">
        <f t="shared" si="698"/>
        <v>0</v>
      </c>
      <c r="FY265" s="18">
        <f t="shared" si="699"/>
        <v>0</v>
      </c>
      <c r="FZ265" s="19"/>
      <c r="GA265" s="36" t="str">
        <f>D265</f>
        <v>Phan Thiện Đương</v>
      </c>
      <c r="GB265" s="36"/>
      <c r="GC265" s="37"/>
    </row>
    <row r="266" spans="1:185" hidden="1" x14ac:dyDescent="0.25">
      <c r="A266" s="8" t="s">
        <v>1294</v>
      </c>
      <c r="B266" s="8" t="s">
        <v>1231</v>
      </c>
      <c r="C266" s="28" t="s">
        <v>1232</v>
      </c>
      <c r="D266" s="28" t="s">
        <v>76</v>
      </c>
      <c r="E266" s="9" t="s">
        <v>102</v>
      </c>
      <c r="F266" s="28" t="s">
        <v>89</v>
      </c>
      <c r="G266" s="28" t="s">
        <v>57</v>
      </c>
      <c r="H266" s="11">
        <v>3.5000000000000003E-2</v>
      </c>
      <c r="I266" s="11"/>
      <c r="J266" s="11">
        <v>0.01</v>
      </c>
      <c r="K266" s="11">
        <v>0.01</v>
      </c>
      <c r="L266" s="11">
        <v>5.0000000000000001E-3</v>
      </c>
      <c r="M266" s="11">
        <v>5.0000000000000001E-3</v>
      </c>
      <c r="N266" s="11"/>
      <c r="O266" s="12">
        <f t="shared" si="700"/>
        <v>0</v>
      </c>
      <c r="P266" s="12">
        <f t="shared" si="657"/>
        <v>622608.35</v>
      </c>
      <c r="Q266" s="12">
        <f t="shared" si="701"/>
        <v>0</v>
      </c>
      <c r="R266" s="12">
        <f t="shared" si="607"/>
        <v>622608.35</v>
      </c>
      <c r="S266" s="12">
        <f t="shared" si="702"/>
        <v>0</v>
      </c>
      <c r="T266" s="12">
        <f t="shared" si="620"/>
        <v>0</v>
      </c>
      <c r="U266" s="12">
        <f t="shared" si="703"/>
        <v>0</v>
      </c>
      <c r="V266" s="12">
        <f t="shared" si="621"/>
        <v>0</v>
      </c>
      <c r="W266" s="12">
        <f t="shared" si="716"/>
        <v>0</v>
      </c>
      <c r="X266" s="12">
        <f t="shared" si="704"/>
        <v>0</v>
      </c>
      <c r="Y266" s="12">
        <f t="shared" si="622"/>
        <v>0</v>
      </c>
      <c r="Z266" s="12">
        <f t="shared" si="623"/>
        <v>0</v>
      </c>
      <c r="AA266" s="12">
        <f t="shared" si="624"/>
        <v>0</v>
      </c>
      <c r="AB266" s="12">
        <f t="shared" si="608"/>
        <v>0</v>
      </c>
      <c r="AC266" s="12"/>
      <c r="AD266" s="12"/>
      <c r="AE266" s="12"/>
      <c r="AF266" s="12">
        <f t="shared" si="705"/>
        <v>0</v>
      </c>
      <c r="AG266" s="12">
        <f t="shared" si="706"/>
        <v>0</v>
      </c>
      <c r="AH266" s="12">
        <f t="shared" si="707"/>
        <v>0</v>
      </c>
      <c r="AI266" s="12"/>
      <c r="AJ266" s="12"/>
      <c r="AK266" s="12"/>
      <c r="AL266" s="12">
        <f t="shared" si="658"/>
        <v>0</v>
      </c>
      <c r="AM266" s="12">
        <f t="shared" si="659"/>
        <v>0</v>
      </c>
      <c r="AN266" s="12">
        <f t="shared" si="660"/>
        <v>0</v>
      </c>
      <c r="AO266" s="12"/>
      <c r="AP266" s="12"/>
      <c r="AQ266" s="12"/>
      <c r="AR266" s="12">
        <f t="shared" si="661"/>
        <v>0</v>
      </c>
      <c r="AS266" s="12">
        <f t="shared" si="662"/>
        <v>0</v>
      </c>
      <c r="AT266" s="12">
        <f t="shared" si="663"/>
        <v>0</v>
      </c>
      <c r="AU266" s="12">
        <f t="shared" si="664"/>
        <v>0</v>
      </c>
      <c r="AV266" s="12">
        <f t="shared" si="708"/>
        <v>0</v>
      </c>
      <c r="AW266" s="12"/>
      <c r="AX266" s="12">
        <f t="shared" si="665"/>
        <v>0</v>
      </c>
      <c r="AY266" s="12">
        <f t="shared" si="666"/>
        <v>0</v>
      </c>
      <c r="AZ266" s="12">
        <f t="shared" si="667"/>
        <v>0</v>
      </c>
      <c r="BA266" s="12"/>
      <c r="BB266" s="12">
        <f t="shared" si="668"/>
        <v>0</v>
      </c>
      <c r="BC266" s="12">
        <f t="shared" si="669"/>
        <v>0</v>
      </c>
      <c r="BD266" s="12">
        <f t="shared" si="670"/>
        <v>0</v>
      </c>
      <c r="BE266" s="12"/>
      <c r="BF266" s="12">
        <f t="shared" si="671"/>
        <v>0</v>
      </c>
      <c r="BG266" s="12">
        <f t="shared" si="709"/>
        <v>0</v>
      </c>
      <c r="BH266" s="12">
        <f t="shared" si="672"/>
        <v>0</v>
      </c>
      <c r="BI266" s="12">
        <f t="shared" si="673"/>
        <v>0</v>
      </c>
      <c r="BJ266" s="12"/>
      <c r="BK266" s="12">
        <f t="shared" si="674"/>
        <v>0</v>
      </c>
      <c r="BL266" s="12">
        <f t="shared" si="710"/>
        <v>0</v>
      </c>
      <c r="BM266" s="12">
        <f t="shared" si="675"/>
        <v>0</v>
      </c>
      <c r="BN266" s="12"/>
      <c r="BO266" s="12">
        <f t="shared" si="676"/>
        <v>0</v>
      </c>
      <c r="BP266" s="12">
        <f t="shared" si="677"/>
        <v>0</v>
      </c>
      <c r="BQ266" s="12">
        <f t="shared" si="678"/>
        <v>0</v>
      </c>
      <c r="BR266" s="12"/>
      <c r="BS266" s="12">
        <f t="shared" si="679"/>
        <v>0</v>
      </c>
      <c r="BT266" s="12">
        <f t="shared" si="680"/>
        <v>0</v>
      </c>
      <c r="BU266" s="12">
        <f t="shared" si="681"/>
        <v>0</v>
      </c>
      <c r="BV266" s="12">
        <f t="shared" si="682"/>
        <v>0</v>
      </c>
      <c r="BW266" s="12">
        <f t="shared" si="683"/>
        <v>0</v>
      </c>
      <c r="BX266" s="12"/>
      <c r="BY266" s="12">
        <v>30000000</v>
      </c>
      <c r="BZ266" s="12">
        <v>20000000</v>
      </c>
      <c r="CA266" s="12">
        <f>SUMIFS('[1]TIẾN ĐỘ %'!$M$6:$M$1034,'[1]TIẾN ĐỘ %'!$G$6:$G$1034,$A266,'[1]TIẾN ĐỘ %'!$F$6:$F$1034,$E266)</f>
        <v>30000000</v>
      </c>
      <c r="CB266" s="12">
        <f t="shared" si="711"/>
        <v>80000000</v>
      </c>
      <c r="CC266" s="12"/>
      <c r="CD266" s="12"/>
      <c r="CE266" s="12"/>
      <c r="CF266" s="12">
        <f t="shared" si="712"/>
        <v>0</v>
      </c>
      <c r="CG266" s="12">
        <f t="shared" si="713"/>
        <v>80000000</v>
      </c>
      <c r="CH266" s="12"/>
      <c r="CI266" s="12"/>
      <c r="CJ266" s="12"/>
      <c r="CK266" s="12">
        <f t="shared" si="684"/>
        <v>0</v>
      </c>
      <c r="CL266" s="12"/>
      <c r="CM266" s="12"/>
      <c r="CN266" s="12"/>
      <c r="CO266" s="12">
        <f t="shared" si="630"/>
        <v>0</v>
      </c>
      <c r="CP266" s="12">
        <f t="shared" si="631"/>
        <v>0</v>
      </c>
      <c r="CQ266" s="12"/>
      <c r="CR266" s="12">
        <v>64519000</v>
      </c>
      <c r="CS266" s="12">
        <v>0</v>
      </c>
      <c r="CT266" s="12">
        <v>64519000</v>
      </c>
      <c r="CU266" s="12">
        <v>0</v>
      </c>
      <c r="CV266" s="12">
        <v>0</v>
      </c>
      <c r="CW266" s="12">
        <v>0</v>
      </c>
      <c r="CX266" s="12">
        <v>0</v>
      </c>
      <c r="CY266" s="12">
        <f>SUMIFS('[1]DATA THÔ IN'!$P$4:$P$12031,'[1]DATA THÔ IN'!$H$4:$H$12031,$A266,'[1]DATA THÔ IN'!$AC$4:$AC$12031,$E266,'[1]DATA THÔ IN'!$AH$4:$AH$12031,"Tiến độ 1")</f>
        <v>0</v>
      </c>
      <c r="CZ266" s="12">
        <f>SUMIFS('[1]DATA THÔ IN'!$P$4:$P$12031,'[1]DATA THÔ IN'!$H$4:$H$12031,$A266,'[1]DATA THÔ IN'!$AC$4:$AC$12031,$E266,'[1]DATA THÔ IN'!$AH$4:$AH$12031,"Tiến độ 2")</f>
        <v>0</v>
      </c>
      <c r="DA266" s="12">
        <f>SUMIFS('[1]TIẾN ĐỘ %'!$N$6:$N$1034,'[1]TIẾN ĐỘ %'!$G$6:$G$1034,A266,'[1]TIẾN ĐỘ %'!$F$6:$F$1034,$E266)</f>
        <v>0</v>
      </c>
      <c r="DB266" s="12">
        <f t="shared" si="717"/>
        <v>64519000</v>
      </c>
      <c r="DC266" s="12"/>
      <c r="DD266" s="12"/>
      <c r="DE266" s="12"/>
      <c r="DF266" s="12"/>
      <c r="DG266" s="12"/>
      <c r="DH266" s="12"/>
      <c r="DI266" s="12"/>
      <c r="DJ266" s="12"/>
      <c r="DK266" s="12"/>
      <c r="DL266" s="12">
        <f t="shared" si="714"/>
        <v>0</v>
      </c>
      <c r="DM266" s="12">
        <f t="shared" si="715"/>
        <v>64519000</v>
      </c>
      <c r="DN266" s="12"/>
      <c r="DO266" s="12"/>
      <c r="DP266" s="12"/>
      <c r="DQ266" s="12"/>
      <c r="DR266" s="12"/>
      <c r="DS266" s="12"/>
      <c r="DT266" s="12"/>
      <c r="DU266" s="12"/>
      <c r="DV266" s="12"/>
      <c r="DW266" s="12">
        <f t="shared" si="685"/>
        <v>0</v>
      </c>
      <c r="DX266" s="12"/>
      <c r="DY266" s="12"/>
      <c r="DZ266" s="12"/>
      <c r="EA266" s="12"/>
      <c r="EB266" s="12"/>
      <c r="EC266" s="12"/>
      <c r="ED266" s="12"/>
      <c r="EE266" s="12"/>
      <c r="EF266" s="12"/>
      <c r="EG266" s="12">
        <f t="shared" si="632"/>
        <v>0</v>
      </c>
      <c r="EH266" s="12">
        <f t="shared" si="633"/>
        <v>0</v>
      </c>
      <c r="EI266" s="12"/>
      <c r="EJ266" s="15">
        <f t="shared" si="686"/>
        <v>2.1506333333333334</v>
      </c>
      <c r="EK266" s="15">
        <f t="shared" si="687"/>
        <v>0</v>
      </c>
      <c r="EL266" s="15">
        <f t="shared" si="688"/>
        <v>2.1506333333333334</v>
      </c>
      <c r="EM266" s="16">
        <f t="shared" si="566"/>
        <v>0</v>
      </c>
      <c r="EN266" s="16">
        <f t="shared" si="567"/>
        <v>0</v>
      </c>
      <c r="EO266" s="16">
        <f t="shared" si="568"/>
        <v>0</v>
      </c>
      <c r="EP266" s="16">
        <f t="shared" si="718"/>
        <v>0</v>
      </c>
      <c r="EQ266" s="16">
        <f t="shared" si="719"/>
        <v>0</v>
      </c>
      <c r="ER266" s="16">
        <f t="shared" si="720"/>
        <v>0</v>
      </c>
      <c r="ES266" s="16">
        <f t="shared" si="721"/>
        <v>0.80648750000000002</v>
      </c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5">
        <f t="shared" si="689"/>
        <v>0</v>
      </c>
      <c r="FP266" s="15">
        <f t="shared" si="690"/>
        <v>0</v>
      </c>
      <c r="FQ266" s="15">
        <f t="shared" si="691"/>
        <v>0</v>
      </c>
      <c r="FR266" s="17">
        <f t="shared" si="692"/>
        <v>0</v>
      </c>
      <c r="FS266" s="17">
        <f t="shared" si="693"/>
        <v>0</v>
      </c>
      <c r="FT266" s="17">
        <f t="shared" si="694"/>
        <v>0</v>
      </c>
      <c r="FU266" s="18">
        <f t="shared" si="695"/>
        <v>0</v>
      </c>
      <c r="FV266" s="18">
        <f t="shared" si="696"/>
        <v>0</v>
      </c>
      <c r="FW266" s="18">
        <f t="shared" si="697"/>
        <v>0</v>
      </c>
      <c r="FX266" s="18">
        <f t="shared" si="698"/>
        <v>0</v>
      </c>
      <c r="FY266" s="18">
        <f t="shared" si="699"/>
        <v>0</v>
      </c>
      <c r="FZ266" s="19"/>
      <c r="GA266" s="36" t="str">
        <f>D266</f>
        <v>Lê Trường Vi</v>
      </c>
      <c r="GB266" s="36"/>
      <c r="GC266" s="37"/>
    </row>
    <row r="267" spans="1:185" hidden="1" x14ac:dyDescent="0.25">
      <c r="A267" s="8" t="s">
        <v>1266</v>
      </c>
      <c r="B267" s="8" t="s">
        <v>221</v>
      </c>
      <c r="C267" s="28" t="s">
        <v>222</v>
      </c>
      <c r="D267" s="28" t="s">
        <v>49</v>
      </c>
      <c r="E267" s="9" t="s">
        <v>216</v>
      </c>
      <c r="F267" s="28" t="s">
        <v>64</v>
      </c>
      <c r="G267" s="28" t="s">
        <v>51</v>
      </c>
      <c r="H267" s="11">
        <v>7.0000000000000007E-2</v>
      </c>
      <c r="I267" s="11"/>
      <c r="J267" s="11">
        <v>0</v>
      </c>
      <c r="K267" s="11">
        <v>0.01</v>
      </c>
      <c r="L267" s="11">
        <v>5.0000000000000001E-3</v>
      </c>
      <c r="M267" s="11"/>
      <c r="N267" s="11">
        <v>5.0000000000000001E-3</v>
      </c>
      <c r="O267" s="12">
        <f t="shared" si="700"/>
        <v>0</v>
      </c>
      <c r="P267" s="12">
        <f t="shared" si="657"/>
        <v>0</v>
      </c>
      <c r="Q267" s="12">
        <f t="shared" si="701"/>
        <v>0</v>
      </c>
      <c r="R267" s="12">
        <f t="shared" si="607"/>
        <v>0</v>
      </c>
      <c r="S267" s="12">
        <f t="shared" si="702"/>
        <v>0</v>
      </c>
      <c r="T267" s="12">
        <f t="shared" si="620"/>
        <v>0</v>
      </c>
      <c r="U267" s="12">
        <f t="shared" si="703"/>
        <v>0</v>
      </c>
      <c r="V267" s="12">
        <f t="shared" si="621"/>
        <v>0</v>
      </c>
      <c r="W267" s="12">
        <f t="shared" si="716"/>
        <v>0</v>
      </c>
      <c r="X267" s="12">
        <f t="shared" si="704"/>
        <v>0</v>
      </c>
      <c r="Y267" s="12">
        <f t="shared" si="622"/>
        <v>0</v>
      </c>
      <c r="Z267" s="12">
        <f t="shared" si="623"/>
        <v>0</v>
      </c>
      <c r="AA267" s="12">
        <f t="shared" si="624"/>
        <v>0</v>
      </c>
      <c r="AB267" s="12">
        <f t="shared" si="608"/>
        <v>0</v>
      </c>
      <c r="AC267" s="12"/>
      <c r="AD267" s="12"/>
      <c r="AE267" s="12"/>
      <c r="AF267" s="12">
        <f t="shared" si="705"/>
        <v>0</v>
      </c>
      <c r="AG267" s="12">
        <f t="shared" si="706"/>
        <v>0</v>
      </c>
      <c r="AH267" s="12">
        <f t="shared" si="707"/>
        <v>0</v>
      </c>
      <c r="AI267" s="12"/>
      <c r="AJ267" s="12"/>
      <c r="AK267" s="12"/>
      <c r="AL267" s="12">
        <f t="shared" si="658"/>
        <v>0</v>
      </c>
      <c r="AM267" s="12">
        <f t="shared" si="659"/>
        <v>0</v>
      </c>
      <c r="AN267" s="12">
        <f t="shared" si="660"/>
        <v>0</v>
      </c>
      <c r="AO267" s="12"/>
      <c r="AP267" s="12"/>
      <c r="AQ267" s="12"/>
      <c r="AR267" s="12">
        <f t="shared" si="661"/>
        <v>0</v>
      </c>
      <c r="AS267" s="12">
        <f t="shared" si="662"/>
        <v>0</v>
      </c>
      <c r="AT267" s="12">
        <f t="shared" si="663"/>
        <v>0</v>
      </c>
      <c r="AU267" s="12">
        <f t="shared" si="664"/>
        <v>0</v>
      </c>
      <c r="AV267" s="12">
        <f t="shared" si="708"/>
        <v>0</v>
      </c>
      <c r="AW267" s="12"/>
      <c r="AX267" s="12">
        <f t="shared" si="665"/>
        <v>0</v>
      </c>
      <c r="AY267" s="12">
        <f t="shared" si="666"/>
        <v>0</v>
      </c>
      <c r="AZ267" s="12">
        <f t="shared" si="667"/>
        <v>0</v>
      </c>
      <c r="BA267" s="12"/>
      <c r="BB267" s="12">
        <f t="shared" si="668"/>
        <v>0</v>
      </c>
      <c r="BC267" s="12">
        <f t="shared" si="669"/>
        <v>0</v>
      </c>
      <c r="BD267" s="12">
        <f t="shared" si="670"/>
        <v>0</v>
      </c>
      <c r="BE267" s="12"/>
      <c r="BF267" s="12">
        <f t="shared" si="671"/>
        <v>0</v>
      </c>
      <c r="BG267" s="12">
        <f t="shared" si="709"/>
        <v>0</v>
      </c>
      <c r="BH267" s="12">
        <f t="shared" si="672"/>
        <v>0</v>
      </c>
      <c r="BI267" s="12">
        <f t="shared" si="673"/>
        <v>0</v>
      </c>
      <c r="BJ267" s="12"/>
      <c r="BK267" s="12">
        <f t="shared" si="674"/>
        <v>0</v>
      </c>
      <c r="BL267" s="12">
        <f t="shared" si="710"/>
        <v>0</v>
      </c>
      <c r="BM267" s="12">
        <f t="shared" si="675"/>
        <v>0</v>
      </c>
      <c r="BN267" s="12"/>
      <c r="BO267" s="12">
        <f t="shared" si="676"/>
        <v>0</v>
      </c>
      <c r="BP267" s="12">
        <f t="shared" si="677"/>
        <v>0</v>
      </c>
      <c r="BQ267" s="12">
        <f t="shared" si="678"/>
        <v>0</v>
      </c>
      <c r="BR267" s="12"/>
      <c r="BS267" s="12">
        <f t="shared" si="679"/>
        <v>0</v>
      </c>
      <c r="BT267" s="12">
        <f t="shared" si="680"/>
        <v>0</v>
      </c>
      <c r="BU267" s="12">
        <f t="shared" si="681"/>
        <v>0</v>
      </c>
      <c r="BV267" s="12">
        <f t="shared" si="682"/>
        <v>0</v>
      </c>
      <c r="BW267" s="12">
        <f t="shared" si="683"/>
        <v>0</v>
      </c>
      <c r="BX267" s="12"/>
      <c r="BY267" s="12">
        <v>0</v>
      </c>
      <c r="BZ267" s="12">
        <v>0</v>
      </c>
      <c r="CA267" s="12">
        <f>SUMIFS('[1]TIẾN ĐỘ %'!$M$6:$M$1034,'[1]TIẾN ĐỘ %'!$G$6:$G$1034,$A267,'[1]TIẾN ĐỘ %'!$F$6:$F$1034,$E267)</f>
        <v>0</v>
      </c>
      <c r="CB267" s="12">
        <f t="shared" si="711"/>
        <v>0</v>
      </c>
      <c r="CC267" s="12"/>
      <c r="CD267" s="12"/>
      <c r="CE267" s="12"/>
      <c r="CF267" s="12">
        <f t="shared" si="712"/>
        <v>0</v>
      </c>
      <c r="CG267" s="12">
        <f t="shared" si="713"/>
        <v>0</v>
      </c>
      <c r="CH267" s="12"/>
      <c r="CI267" s="12"/>
      <c r="CJ267" s="12"/>
      <c r="CK267" s="12">
        <f t="shared" si="684"/>
        <v>0</v>
      </c>
      <c r="CL267" s="12"/>
      <c r="CM267" s="12"/>
      <c r="CN267" s="12"/>
      <c r="CO267" s="12">
        <f t="shared" si="630"/>
        <v>0</v>
      </c>
      <c r="CP267" s="12">
        <f t="shared" si="631"/>
        <v>0</v>
      </c>
      <c r="CQ267" s="12"/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f>SUMIFS('[1]DATA THÔ IN'!$P$4:$P$12031,'[1]DATA THÔ IN'!$H$4:$H$12031,$A267,'[1]DATA THÔ IN'!$AC$4:$AC$12031,$E267,'[1]DATA THÔ IN'!$AH$4:$AH$12031,"Tiến độ 1")</f>
        <v>0</v>
      </c>
      <c r="CZ267" s="12">
        <f>SUMIFS('[1]DATA THÔ IN'!$P$4:$P$12031,'[1]DATA THÔ IN'!$H$4:$H$12031,$A267,'[1]DATA THÔ IN'!$AC$4:$AC$12031,$E267,'[1]DATA THÔ IN'!$AH$4:$AH$12031,"Tiến độ 2")</f>
        <v>0</v>
      </c>
      <c r="DA267" s="12">
        <f>SUMIFS('[1]TIẾN ĐỘ %'!$N$6:$N$1034,'[1]TIẾN ĐỘ %'!$G$6:$G$1034,A267,'[1]TIẾN ĐỘ %'!$F$6:$F$1034,$E267)</f>
        <v>0</v>
      </c>
      <c r="DB267" s="12">
        <f t="shared" si="717"/>
        <v>0</v>
      </c>
      <c r="DC267" s="12"/>
      <c r="DD267" s="12"/>
      <c r="DE267" s="12"/>
      <c r="DF267" s="12"/>
      <c r="DG267" s="12"/>
      <c r="DH267" s="12"/>
      <c r="DI267" s="12"/>
      <c r="DJ267" s="12"/>
      <c r="DK267" s="12"/>
      <c r="DL267" s="12">
        <f t="shared" si="714"/>
        <v>0</v>
      </c>
      <c r="DM267" s="12">
        <f t="shared" si="715"/>
        <v>0</v>
      </c>
      <c r="DN267" s="12"/>
      <c r="DO267" s="12"/>
      <c r="DP267" s="12"/>
      <c r="DQ267" s="12"/>
      <c r="DR267" s="12"/>
      <c r="DS267" s="12"/>
      <c r="DT267" s="12"/>
      <c r="DU267" s="12"/>
      <c r="DV267" s="12"/>
      <c r="DW267" s="12">
        <f t="shared" si="685"/>
        <v>0</v>
      </c>
      <c r="DX267" s="12"/>
      <c r="DY267" s="12"/>
      <c r="DZ267" s="12"/>
      <c r="EA267" s="12"/>
      <c r="EB267" s="12"/>
      <c r="EC267" s="12"/>
      <c r="ED267" s="12"/>
      <c r="EE267" s="12"/>
      <c r="EF267" s="12"/>
      <c r="EG267" s="12">
        <f t="shared" si="632"/>
        <v>0</v>
      </c>
      <c r="EH267" s="12">
        <f t="shared" si="633"/>
        <v>0</v>
      </c>
      <c r="EI267" s="12"/>
      <c r="EJ267" s="15">
        <f t="shared" si="686"/>
        <v>0</v>
      </c>
      <c r="EK267" s="15">
        <f t="shared" si="687"/>
        <v>0</v>
      </c>
      <c r="EL267" s="15">
        <f t="shared" si="688"/>
        <v>0</v>
      </c>
      <c r="EM267" s="16">
        <f t="shared" si="566"/>
        <v>0</v>
      </c>
      <c r="EN267" s="16">
        <f t="shared" si="567"/>
        <v>0</v>
      </c>
      <c r="EO267" s="16">
        <f t="shared" si="568"/>
        <v>0</v>
      </c>
      <c r="EP267" s="16">
        <f t="shared" si="718"/>
        <v>0</v>
      </c>
      <c r="EQ267" s="16">
        <f t="shared" si="719"/>
        <v>0</v>
      </c>
      <c r="ER267" s="16">
        <f t="shared" si="720"/>
        <v>0</v>
      </c>
      <c r="ES267" s="16">
        <f t="shared" si="721"/>
        <v>0</v>
      </c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5">
        <f t="shared" si="689"/>
        <v>0</v>
      </c>
      <c r="FP267" s="15">
        <f t="shared" si="690"/>
        <v>0</v>
      </c>
      <c r="FQ267" s="15">
        <f t="shared" si="691"/>
        <v>0</v>
      </c>
      <c r="FR267" s="17">
        <f t="shared" si="692"/>
        <v>0</v>
      </c>
      <c r="FS267" s="17">
        <f t="shared" si="693"/>
        <v>0</v>
      </c>
      <c r="FT267" s="17">
        <f t="shared" si="694"/>
        <v>0</v>
      </c>
      <c r="FU267" s="18">
        <f t="shared" si="695"/>
        <v>0</v>
      </c>
      <c r="FV267" s="18">
        <f t="shared" si="696"/>
        <v>0</v>
      </c>
      <c r="FW267" s="18">
        <f t="shared" si="697"/>
        <v>0</v>
      </c>
      <c r="FX267" s="18">
        <f t="shared" si="698"/>
        <v>0</v>
      </c>
      <c r="FY267" s="18">
        <f t="shared" si="699"/>
        <v>0</v>
      </c>
      <c r="FZ267" s="19"/>
      <c r="GA267" s="36" t="e">
        <v>#N/A</v>
      </c>
      <c r="GB267" s="36"/>
      <c r="GC267" s="37"/>
    </row>
    <row r="268" spans="1:185" hidden="1" x14ac:dyDescent="0.25">
      <c r="A268" s="8" t="s">
        <v>1263</v>
      </c>
      <c r="B268" s="8" t="s">
        <v>223</v>
      </c>
      <c r="C268" s="28" t="s">
        <v>224</v>
      </c>
      <c r="D268" s="28" t="s">
        <v>49</v>
      </c>
      <c r="E268" s="9" t="s">
        <v>216</v>
      </c>
      <c r="F268" s="28" t="s">
        <v>50</v>
      </c>
      <c r="G268" s="28" t="s">
        <v>51</v>
      </c>
      <c r="H268" s="11">
        <v>7.0000000000000007E-2</v>
      </c>
      <c r="I268" s="11"/>
      <c r="J268" s="11">
        <v>0</v>
      </c>
      <c r="K268" s="11">
        <v>0.01</v>
      </c>
      <c r="L268" s="11">
        <v>5.0000000000000001E-3</v>
      </c>
      <c r="M268" s="11"/>
      <c r="N268" s="11">
        <v>5.0000000000000001E-3</v>
      </c>
      <c r="O268" s="12">
        <f t="shared" si="700"/>
        <v>0</v>
      </c>
      <c r="P268" s="12">
        <f t="shared" si="657"/>
        <v>0</v>
      </c>
      <c r="Q268" s="12">
        <f t="shared" si="701"/>
        <v>0</v>
      </c>
      <c r="R268" s="12">
        <f t="shared" si="607"/>
        <v>193514.4</v>
      </c>
      <c r="S268" s="12">
        <f t="shared" si="702"/>
        <v>0</v>
      </c>
      <c r="T268" s="12">
        <f t="shared" si="620"/>
        <v>0</v>
      </c>
      <c r="U268" s="12">
        <f t="shared" si="703"/>
        <v>0</v>
      </c>
      <c r="V268" s="12">
        <f t="shared" si="621"/>
        <v>134478</v>
      </c>
      <c r="W268" s="12">
        <f t="shared" si="716"/>
        <v>0</v>
      </c>
      <c r="X268" s="12">
        <f t="shared" si="704"/>
        <v>0</v>
      </c>
      <c r="Y268" s="12">
        <f t="shared" si="622"/>
        <v>0</v>
      </c>
      <c r="Z268" s="12">
        <f t="shared" si="623"/>
        <v>0</v>
      </c>
      <c r="AA268" s="12">
        <f t="shared" si="624"/>
        <v>0</v>
      </c>
      <c r="AB268" s="12">
        <f t="shared" si="608"/>
        <v>0</v>
      </c>
      <c r="AC268" s="12"/>
      <c r="AD268" s="12"/>
      <c r="AE268" s="12"/>
      <c r="AF268" s="12">
        <f t="shared" si="705"/>
        <v>0</v>
      </c>
      <c r="AG268" s="12">
        <f t="shared" si="706"/>
        <v>0</v>
      </c>
      <c r="AH268" s="12">
        <f t="shared" si="707"/>
        <v>0</v>
      </c>
      <c r="AI268" s="12"/>
      <c r="AJ268" s="12"/>
      <c r="AK268" s="12"/>
      <c r="AL268" s="12">
        <f t="shared" si="658"/>
        <v>0</v>
      </c>
      <c r="AM268" s="12">
        <f t="shared" si="659"/>
        <v>0</v>
      </c>
      <c r="AN268" s="12">
        <f t="shared" si="660"/>
        <v>0</v>
      </c>
      <c r="AO268" s="12"/>
      <c r="AP268" s="12"/>
      <c r="AQ268" s="12"/>
      <c r="AR268" s="12">
        <f t="shared" si="661"/>
        <v>0</v>
      </c>
      <c r="AS268" s="12">
        <f t="shared" si="662"/>
        <v>0</v>
      </c>
      <c r="AT268" s="12">
        <f t="shared" si="663"/>
        <v>0</v>
      </c>
      <c r="AU268" s="12">
        <f t="shared" si="664"/>
        <v>0</v>
      </c>
      <c r="AV268" s="12">
        <f t="shared" si="708"/>
        <v>0</v>
      </c>
      <c r="AW268" s="12"/>
      <c r="AX268" s="12">
        <f t="shared" si="665"/>
        <v>0</v>
      </c>
      <c r="AY268" s="12">
        <f t="shared" si="666"/>
        <v>0</v>
      </c>
      <c r="AZ268" s="12">
        <f t="shared" si="667"/>
        <v>0</v>
      </c>
      <c r="BA268" s="12"/>
      <c r="BB268" s="12">
        <f t="shared" si="668"/>
        <v>0</v>
      </c>
      <c r="BC268" s="12">
        <f t="shared" si="669"/>
        <v>0</v>
      </c>
      <c r="BD268" s="12">
        <f t="shared" si="670"/>
        <v>0</v>
      </c>
      <c r="BE268" s="12"/>
      <c r="BF268" s="12">
        <f t="shared" si="671"/>
        <v>0</v>
      </c>
      <c r="BG268" s="12">
        <f t="shared" si="709"/>
        <v>0</v>
      </c>
      <c r="BH268" s="12">
        <f t="shared" si="672"/>
        <v>0</v>
      </c>
      <c r="BI268" s="12">
        <f t="shared" si="673"/>
        <v>0</v>
      </c>
      <c r="BJ268" s="12"/>
      <c r="BK268" s="12">
        <f t="shared" si="674"/>
        <v>0</v>
      </c>
      <c r="BL268" s="12">
        <f t="shared" si="710"/>
        <v>0</v>
      </c>
      <c r="BM268" s="12">
        <f t="shared" si="675"/>
        <v>0</v>
      </c>
      <c r="BN268" s="12"/>
      <c r="BO268" s="12">
        <f t="shared" si="676"/>
        <v>0</v>
      </c>
      <c r="BP268" s="12">
        <f t="shared" si="677"/>
        <v>0</v>
      </c>
      <c r="BQ268" s="12">
        <f t="shared" si="678"/>
        <v>0</v>
      </c>
      <c r="BR268" s="12"/>
      <c r="BS268" s="12">
        <f t="shared" si="679"/>
        <v>0</v>
      </c>
      <c r="BT268" s="12">
        <f t="shared" si="680"/>
        <v>0</v>
      </c>
      <c r="BU268" s="12">
        <f t="shared" si="681"/>
        <v>0</v>
      </c>
      <c r="BV268" s="12">
        <f t="shared" si="682"/>
        <v>0</v>
      </c>
      <c r="BW268" s="12">
        <f t="shared" si="683"/>
        <v>0</v>
      </c>
      <c r="BX268" s="12"/>
      <c r="BY268" s="12">
        <v>20000000</v>
      </c>
      <c r="BZ268" s="12">
        <v>14000000</v>
      </c>
      <c r="CA268" s="12">
        <f>SUMIFS('[1]TIẾN ĐỘ %'!$M$6:$M$1034,'[1]TIẾN ĐỘ %'!$G$6:$G$1034,$A268,'[1]TIẾN ĐỘ %'!$F$6:$F$1034,$E268)</f>
        <v>20000000</v>
      </c>
      <c r="CB268" s="12">
        <f t="shared" si="711"/>
        <v>54000000</v>
      </c>
      <c r="CC268" s="12"/>
      <c r="CD268" s="12"/>
      <c r="CE268" s="12"/>
      <c r="CF268" s="12">
        <f t="shared" si="712"/>
        <v>0</v>
      </c>
      <c r="CG268" s="12">
        <f t="shared" si="713"/>
        <v>54000000</v>
      </c>
      <c r="CH268" s="12"/>
      <c r="CI268" s="12"/>
      <c r="CJ268" s="12"/>
      <c r="CK268" s="12">
        <f t="shared" si="684"/>
        <v>0</v>
      </c>
      <c r="CL268" s="12"/>
      <c r="CM268" s="12"/>
      <c r="CN268" s="12"/>
      <c r="CO268" s="12">
        <f t="shared" si="630"/>
        <v>0</v>
      </c>
      <c r="CP268" s="12">
        <f t="shared" si="631"/>
        <v>0</v>
      </c>
      <c r="CQ268" s="12"/>
      <c r="CR268" s="12">
        <v>0</v>
      </c>
      <c r="CS268" s="12">
        <v>0</v>
      </c>
      <c r="CT268" s="12">
        <v>20808000</v>
      </c>
      <c r="CU268" s="12">
        <v>0</v>
      </c>
      <c r="CV268" s="12">
        <v>0</v>
      </c>
      <c r="CW268" s="12">
        <v>0</v>
      </c>
      <c r="CX268" s="12">
        <v>14460000</v>
      </c>
      <c r="CY268" s="12">
        <f>SUMIFS('[1]DATA THÔ IN'!$P$4:$P$12031,'[1]DATA THÔ IN'!$H$4:$H$12031,$A268,'[1]DATA THÔ IN'!$AC$4:$AC$12031,$E268,'[1]DATA THÔ IN'!$AH$4:$AH$12031,"Tiến độ 1")</f>
        <v>0</v>
      </c>
      <c r="CZ268" s="12">
        <f>SUMIFS('[1]DATA THÔ IN'!$P$4:$P$12031,'[1]DATA THÔ IN'!$H$4:$H$12031,$A268,'[1]DATA THÔ IN'!$AC$4:$AC$12031,$E268,'[1]DATA THÔ IN'!$AH$4:$AH$12031,"Tiến độ 2")</f>
        <v>0</v>
      </c>
      <c r="DA268" s="12">
        <f>SUMIFS('[1]TIẾN ĐỘ %'!$N$6:$N$1034,'[1]TIẾN ĐỘ %'!$G$6:$G$1034,A268,'[1]TIẾN ĐỘ %'!$F$6:$F$1034,$E268)</f>
        <v>0</v>
      </c>
      <c r="DB268" s="12">
        <f t="shared" si="717"/>
        <v>35268000</v>
      </c>
      <c r="DC268" s="12"/>
      <c r="DD268" s="12"/>
      <c r="DE268" s="12"/>
      <c r="DF268" s="12"/>
      <c r="DG268" s="12"/>
      <c r="DH268" s="12"/>
      <c r="DI268" s="12"/>
      <c r="DJ268" s="12"/>
      <c r="DK268" s="12"/>
      <c r="DL268" s="12">
        <f t="shared" si="714"/>
        <v>0</v>
      </c>
      <c r="DM268" s="12">
        <f t="shared" si="715"/>
        <v>35268000</v>
      </c>
      <c r="DN268" s="12"/>
      <c r="DO268" s="12"/>
      <c r="DP268" s="12"/>
      <c r="DQ268" s="12"/>
      <c r="DR268" s="12"/>
      <c r="DS268" s="12"/>
      <c r="DT268" s="12"/>
      <c r="DU268" s="12"/>
      <c r="DV268" s="12"/>
      <c r="DW268" s="12">
        <f t="shared" si="685"/>
        <v>0</v>
      </c>
      <c r="DX268" s="12"/>
      <c r="DY268" s="12"/>
      <c r="DZ268" s="12"/>
      <c r="EA268" s="12"/>
      <c r="EB268" s="12"/>
      <c r="EC268" s="12"/>
      <c r="ED268" s="12"/>
      <c r="EE268" s="12"/>
      <c r="EF268" s="12"/>
      <c r="EG268" s="12">
        <f t="shared" si="632"/>
        <v>0</v>
      </c>
      <c r="EH268" s="12">
        <f t="shared" si="633"/>
        <v>0</v>
      </c>
      <c r="EI268" s="12"/>
      <c r="EJ268" s="15">
        <f t="shared" si="686"/>
        <v>0</v>
      </c>
      <c r="EK268" s="15">
        <f t="shared" si="687"/>
        <v>0</v>
      </c>
      <c r="EL268" s="15">
        <f t="shared" si="688"/>
        <v>1.0404</v>
      </c>
      <c r="EM268" s="16">
        <f t="shared" si="566"/>
        <v>0</v>
      </c>
      <c r="EN268" s="16">
        <f t="shared" si="567"/>
        <v>0</v>
      </c>
      <c r="EO268" s="16">
        <f t="shared" si="568"/>
        <v>1.0328571428571429</v>
      </c>
      <c r="EP268" s="16">
        <f t="shared" si="718"/>
        <v>0</v>
      </c>
      <c r="EQ268" s="16">
        <f t="shared" si="719"/>
        <v>0</v>
      </c>
      <c r="ER268" s="16">
        <f t="shared" si="720"/>
        <v>0</v>
      </c>
      <c r="ES268" s="16">
        <f t="shared" si="721"/>
        <v>0.65311111111111109</v>
      </c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5">
        <f t="shared" si="689"/>
        <v>0</v>
      </c>
      <c r="FP268" s="15">
        <f t="shared" si="690"/>
        <v>0</v>
      </c>
      <c r="FQ268" s="15">
        <f t="shared" si="691"/>
        <v>0</v>
      </c>
      <c r="FR268" s="17">
        <f t="shared" si="692"/>
        <v>0</v>
      </c>
      <c r="FS268" s="17">
        <f t="shared" si="693"/>
        <v>0</v>
      </c>
      <c r="FT268" s="17">
        <f t="shared" si="694"/>
        <v>0</v>
      </c>
      <c r="FU268" s="18">
        <f t="shared" si="695"/>
        <v>0</v>
      </c>
      <c r="FV268" s="18">
        <f t="shared" si="696"/>
        <v>0</v>
      </c>
      <c r="FW268" s="18">
        <f t="shared" si="697"/>
        <v>0</v>
      </c>
      <c r="FX268" s="18">
        <f t="shared" si="698"/>
        <v>0</v>
      </c>
      <c r="FY268" s="18">
        <f t="shared" si="699"/>
        <v>0</v>
      </c>
      <c r="FZ268" s="19"/>
      <c r="GA268" s="36" t="str">
        <f>D268</f>
        <v>Phan Quốc Vũ</v>
      </c>
      <c r="GB268" s="36"/>
      <c r="GC268" s="37"/>
    </row>
    <row r="269" spans="1:185" hidden="1" x14ac:dyDescent="0.25">
      <c r="A269" s="8" t="s">
        <v>1280</v>
      </c>
      <c r="B269" s="8" t="s">
        <v>225</v>
      </c>
      <c r="C269" s="28" t="s">
        <v>226</v>
      </c>
      <c r="D269" s="28" t="s">
        <v>60</v>
      </c>
      <c r="E269" s="9" t="s">
        <v>216</v>
      </c>
      <c r="F269" s="28" t="s">
        <v>73</v>
      </c>
      <c r="G269" s="28" t="s">
        <v>51</v>
      </c>
      <c r="H269" s="11">
        <v>7.0000000000000007E-2</v>
      </c>
      <c r="I269" s="11"/>
      <c r="J269" s="11">
        <v>0</v>
      </c>
      <c r="K269" s="11">
        <v>0.01</v>
      </c>
      <c r="L269" s="11">
        <v>5.0000000000000001E-3</v>
      </c>
      <c r="M269" s="11"/>
      <c r="N269" s="11">
        <v>5.0000000000000001E-3</v>
      </c>
      <c r="O269" s="12">
        <f t="shared" si="700"/>
        <v>0</v>
      </c>
      <c r="P269" s="12">
        <f t="shared" si="657"/>
        <v>0</v>
      </c>
      <c r="Q269" s="12">
        <f t="shared" si="701"/>
        <v>0</v>
      </c>
      <c r="R269" s="12">
        <f t="shared" si="607"/>
        <v>0</v>
      </c>
      <c r="S269" s="12">
        <f t="shared" si="702"/>
        <v>0</v>
      </c>
      <c r="T269" s="12">
        <f t="shared" ref="T269:T300" si="722">ROUND(IF(EM269&gt;=40%,CU269*J269*(100%-H269),0),0)</f>
        <v>0</v>
      </c>
      <c r="U269" s="12">
        <f t="shared" si="703"/>
        <v>0</v>
      </c>
      <c r="V269" s="12">
        <f t="shared" ref="V269:V300" si="723">ROUND(IF(EO269&gt;=100%,CX269*(100%-H269)*K269,0),0)</f>
        <v>737788</v>
      </c>
      <c r="W269" s="12">
        <f t="shared" si="716"/>
        <v>522360</v>
      </c>
      <c r="X269" s="12">
        <f t="shared" si="704"/>
        <v>0</v>
      </c>
      <c r="Y269" s="12">
        <f t="shared" ref="Y269:Y300" si="724">IF(EP269&gt;=40%,CY269*J269*(100%-H269),0)</f>
        <v>0</v>
      </c>
      <c r="Z269" s="12">
        <f t="shared" ref="Z269:Z300" si="725">IF(OR(EQ269&gt;=60%,(EP269+EQ269)&gt;=100%),CZ269*J269*(100%-H269),0)</f>
        <v>0</v>
      </c>
      <c r="AA269" s="12">
        <f t="shared" ref="AA269:AA300" si="726">IF(ER269&gt;=100%,DA269*K269*(100%-H269),0)</f>
        <v>953677.79999999993</v>
      </c>
      <c r="AB269" s="12">
        <f t="shared" si="608"/>
        <v>0</v>
      </c>
      <c r="AC269" s="12"/>
      <c r="AD269" s="12"/>
      <c r="AE269" s="12"/>
      <c r="AF269" s="12">
        <f t="shared" si="705"/>
        <v>0</v>
      </c>
      <c r="AG269" s="12">
        <f t="shared" si="706"/>
        <v>0</v>
      </c>
      <c r="AH269" s="12">
        <f t="shared" si="707"/>
        <v>0</v>
      </c>
      <c r="AI269" s="12"/>
      <c r="AJ269" s="12"/>
      <c r="AK269" s="12"/>
      <c r="AL269" s="12">
        <f t="shared" si="658"/>
        <v>0</v>
      </c>
      <c r="AM269" s="12">
        <f t="shared" si="659"/>
        <v>0</v>
      </c>
      <c r="AN269" s="12">
        <f t="shared" si="660"/>
        <v>0</v>
      </c>
      <c r="AO269" s="12"/>
      <c r="AP269" s="12"/>
      <c r="AQ269" s="12"/>
      <c r="AR269" s="12">
        <f t="shared" si="661"/>
        <v>0</v>
      </c>
      <c r="AS269" s="12">
        <f t="shared" si="662"/>
        <v>0</v>
      </c>
      <c r="AT269" s="12">
        <f t="shared" si="663"/>
        <v>0</v>
      </c>
      <c r="AU269" s="12">
        <f t="shared" si="664"/>
        <v>0</v>
      </c>
      <c r="AV269" s="12">
        <f t="shared" si="708"/>
        <v>0</v>
      </c>
      <c r="AW269" s="12"/>
      <c r="AX269" s="12">
        <f t="shared" si="665"/>
        <v>0</v>
      </c>
      <c r="AY269" s="12">
        <f t="shared" si="666"/>
        <v>0</v>
      </c>
      <c r="AZ269" s="12">
        <f t="shared" si="667"/>
        <v>0</v>
      </c>
      <c r="BA269" s="12"/>
      <c r="BB269" s="12">
        <f t="shared" si="668"/>
        <v>0</v>
      </c>
      <c r="BC269" s="12">
        <f t="shared" si="669"/>
        <v>0</v>
      </c>
      <c r="BD269" s="12">
        <f t="shared" si="670"/>
        <v>0</v>
      </c>
      <c r="BE269" s="12"/>
      <c r="BF269" s="12">
        <f t="shared" si="671"/>
        <v>0</v>
      </c>
      <c r="BG269" s="12">
        <f t="shared" si="709"/>
        <v>0</v>
      </c>
      <c r="BH269" s="12">
        <f t="shared" si="672"/>
        <v>0</v>
      </c>
      <c r="BI269" s="12">
        <f t="shared" si="673"/>
        <v>0</v>
      </c>
      <c r="BJ269" s="12"/>
      <c r="BK269" s="12">
        <f t="shared" si="674"/>
        <v>0</v>
      </c>
      <c r="BL269" s="12">
        <f t="shared" si="710"/>
        <v>0</v>
      </c>
      <c r="BM269" s="12">
        <f t="shared" si="675"/>
        <v>0</v>
      </c>
      <c r="BN269" s="12"/>
      <c r="BO269" s="12">
        <f t="shared" si="676"/>
        <v>0</v>
      </c>
      <c r="BP269" s="12">
        <f t="shared" si="677"/>
        <v>0</v>
      </c>
      <c r="BQ269" s="12">
        <f t="shared" si="678"/>
        <v>0</v>
      </c>
      <c r="BR269" s="12"/>
      <c r="BS269" s="12">
        <f t="shared" si="679"/>
        <v>0</v>
      </c>
      <c r="BT269" s="12">
        <f t="shared" si="680"/>
        <v>0</v>
      </c>
      <c r="BU269" s="12">
        <f t="shared" si="681"/>
        <v>0</v>
      </c>
      <c r="BV269" s="12">
        <f t="shared" si="682"/>
        <v>0</v>
      </c>
      <c r="BW269" s="12">
        <f t="shared" si="683"/>
        <v>0</v>
      </c>
      <c r="BX269" s="12"/>
      <c r="BY269" s="12">
        <v>100000000</v>
      </c>
      <c r="BZ269" s="12">
        <v>50000000</v>
      </c>
      <c r="CA269" s="12">
        <f>SUMIFS('[1]TIẾN ĐỘ %'!$M$6:$M$1034,'[1]TIẾN ĐỘ %'!$G$6:$G$1034,$A269,'[1]TIẾN ĐỘ %'!$F$6:$F$1034,$E269)</f>
        <v>50000000</v>
      </c>
      <c r="CB269" s="12">
        <f t="shared" si="711"/>
        <v>200000000</v>
      </c>
      <c r="CC269" s="12"/>
      <c r="CD269" s="12"/>
      <c r="CE269" s="12"/>
      <c r="CF269" s="12">
        <f t="shared" si="712"/>
        <v>0</v>
      </c>
      <c r="CG269" s="12">
        <f t="shared" si="713"/>
        <v>200000000</v>
      </c>
      <c r="CH269" s="12"/>
      <c r="CI269" s="12"/>
      <c r="CJ269" s="12"/>
      <c r="CK269" s="12">
        <f t="shared" si="684"/>
        <v>0</v>
      </c>
      <c r="CL269" s="12"/>
      <c r="CM269" s="12"/>
      <c r="CN269" s="12"/>
      <c r="CO269" s="12">
        <f t="shared" si="630"/>
        <v>0</v>
      </c>
      <c r="CP269" s="12">
        <f t="shared" si="631"/>
        <v>0</v>
      </c>
      <c r="CQ269" s="12"/>
      <c r="CR269" s="12">
        <v>0</v>
      </c>
      <c r="CS269" s="12">
        <v>0</v>
      </c>
      <c r="CT269" s="12">
        <v>14622000</v>
      </c>
      <c r="CU269" s="12">
        <v>52236000</v>
      </c>
      <c r="CV269" s="12">
        <v>27096000</v>
      </c>
      <c r="CW269" s="12">
        <v>52236000</v>
      </c>
      <c r="CX269" s="12">
        <v>79332000</v>
      </c>
      <c r="CY269" s="12">
        <f>SUMIFS('[1]DATA THÔ IN'!$P$4:$P$12031,'[1]DATA THÔ IN'!$H$4:$H$12031,$A269,'[1]DATA THÔ IN'!$AC$4:$AC$12031,$E269,'[1]DATA THÔ IN'!$AH$4:$AH$12031,"Tiến độ 1")</f>
        <v>79230000</v>
      </c>
      <c r="CZ269" s="12">
        <f>SUMIFS('[1]DATA THÔ IN'!$P$4:$P$12031,'[1]DATA THÔ IN'!$H$4:$H$12031,$A269,'[1]DATA THÔ IN'!$AC$4:$AC$12031,$E269,'[1]DATA THÔ IN'!$AH$4:$AH$12031,"Tiến độ 2")</f>
        <v>23316000</v>
      </c>
      <c r="DA269" s="12">
        <f>SUMIFS('[1]TIẾN ĐỘ %'!$N$6:$N$1034,'[1]TIẾN ĐỘ %'!$G$6:$G$1034,A269,'[1]TIẾN ĐỘ %'!$F$6:$F$1034,$E269)</f>
        <v>102546000</v>
      </c>
      <c r="DB269" s="12">
        <f t="shared" si="717"/>
        <v>196500000</v>
      </c>
      <c r="DC269" s="12"/>
      <c r="DD269" s="12"/>
      <c r="DE269" s="12"/>
      <c r="DF269" s="12"/>
      <c r="DG269" s="12"/>
      <c r="DH269" s="12"/>
      <c r="DI269" s="12"/>
      <c r="DJ269" s="12"/>
      <c r="DK269" s="12"/>
      <c r="DL269" s="12">
        <f t="shared" si="714"/>
        <v>0</v>
      </c>
      <c r="DM269" s="12">
        <f t="shared" si="715"/>
        <v>196500000</v>
      </c>
      <c r="DN269" s="12"/>
      <c r="DO269" s="12"/>
      <c r="DP269" s="12"/>
      <c r="DQ269" s="12"/>
      <c r="DR269" s="12"/>
      <c r="DS269" s="12"/>
      <c r="DT269" s="12"/>
      <c r="DU269" s="12"/>
      <c r="DV269" s="12"/>
      <c r="DW269" s="12">
        <f t="shared" si="685"/>
        <v>0</v>
      </c>
      <c r="DX269" s="12"/>
      <c r="DY269" s="12"/>
      <c r="DZ269" s="12"/>
      <c r="EA269" s="12"/>
      <c r="EB269" s="12"/>
      <c r="EC269" s="12"/>
      <c r="ED269" s="12"/>
      <c r="EE269" s="12"/>
      <c r="EF269" s="12"/>
      <c r="EG269" s="12">
        <f t="shared" si="632"/>
        <v>0</v>
      </c>
      <c r="EH269" s="12">
        <f t="shared" si="633"/>
        <v>0</v>
      </c>
      <c r="EI269" s="12"/>
      <c r="EJ269" s="15">
        <f t="shared" si="686"/>
        <v>0</v>
      </c>
      <c r="EK269" s="15">
        <f t="shared" si="687"/>
        <v>0</v>
      </c>
      <c r="EL269" s="15">
        <f t="shared" si="688"/>
        <v>0.14621999999999999</v>
      </c>
      <c r="EM269" s="16">
        <f t="shared" ref="EM269:EM331" si="727">IFERROR(CU269/BZ269,0)</f>
        <v>1.0447200000000001</v>
      </c>
      <c r="EN269" s="16">
        <f t="shared" ref="EN269:EN331" si="728">IFERROR(CV269/BZ269,0)</f>
        <v>0.54191999999999996</v>
      </c>
      <c r="EO269" s="16">
        <f t="shared" ref="EO269:EO331" si="729">IFERROR(CX269/BZ269,0)</f>
        <v>1.5866400000000001</v>
      </c>
      <c r="EP269" s="16">
        <f t="shared" si="718"/>
        <v>1.5846</v>
      </c>
      <c r="EQ269" s="16">
        <f t="shared" si="719"/>
        <v>0.46632000000000001</v>
      </c>
      <c r="ER269" s="16">
        <f t="shared" si="720"/>
        <v>2.0509200000000001</v>
      </c>
      <c r="ES269" s="16">
        <f t="shared" si="721"/>
        <v>0.98250000000000004</v>
      </c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5">
        <f t="shared" si="689"/>
        <v>0</v>
      </c>
      <c r="FP269" s="15">
        <f t="shared" si="690"/>
        <v>0</v>
      </c>
      <c r="FQ269" s="15">
        <f t="shared" si="691"/>
        <v>0</v>
      </c>
      <c r="FR269" s="17">
        <f t="shared" si="692"/>
        <v>0</v>
      </c>
      <c r="FS269" s="17">
        <f t="shared" si="693"/>
        <v>0</v>
      </c>
      <c r="FT269" s="17">
        <f t="shared" si="694"/>
        <v>0</v>
      </c>
      <c r="FU269" s="18">
        <f t="shared" si="695"/>
        <v>0</v>
      </c>
      <c r="FV269" s="18">
        <f t="shared" si="696"/>
        <v>0</v>
      </c>
      <c r="FW269" s="18">
        <f t="shared" si="697"/>
        <v>0</v>
      </c>
      <c r="FX269" s="18">
        <f t="shared" si="698"/>
        <v>0</v>
      </c>
      <c r="FY269" s="18">
        <f t="shared" si="699"/>
        <v>0</v>
      </c>
      <c r="FZ269" s="19"/>
      <c r="GA269" s="36" t="s">
        <v>60</v>
      </c>
      <c r="GB269" s="36"/>
      <c r="GC269" s="37"/>
    </row>
    <row r="270" spans="1:185" hidden="1" x14ac:dyDescent="0.25">
      <c r="A270" s="8" t="s">
        <v>1275</v>
      </c>
      <c r="B270" s="8" t="s">
        <v>227</v>
      </c>
      <c r="C270" s="28" t="s">
        <v>228</v>
      </c>
      <c r="D270" s="28" t="s">
        <v>60</v>
      </c>
      <c r="E270" s="9" t="s">
        <v>216</v>
      </c>
      <c r="F270" s="28" t="s">
        <v>61</v>
      </c>
      <c r="G270" s="28" t="s">
        <v>51</v>
      </c>
      <c r="H270" s="11">
        <v>7.0000000000000007E-2</v>
      </c>
      <c r="I270" s="11"/>
      <c r="J270" s="11">
        <v>0</v>
      </c>
      <c r="K270" s="11">
        <v>0.01</v>
      </c>
      <c r="L270" s="11">
        <v>5.0000000000000001E-3</v>
      </c>
      <c r="M270" s="11"/>
      <c r="N270" s="11">
        <v>5.0000000000000001E-3</v>
      </c>
      <c r="O270" s="12">
        <f t="shared" si="700"/>
        <v>0</v>
      </c>
      <c r="P270" s="12">
        <f t="shared" si="657"/>
        <v>0</v>
      </c>
      <c r="Q270" s="12">
        <f t="shared" si="701"/>
        <v>0</v>
      </c>
      <c r="R270" s="12">
        <f t="shared" si="607"/>
        <v>0</v>
      </c>
      <c r="S270" s="12">
        <f t="shared" si="702"/>
        <v>0</v>
      </c>
      <c r="T270" s="12">
        <f t="shared" si="722"/>
        <v>0</v>
      </c>
      <c r="U270" s="12">
        <f t="shared" si="703"/>
        <v>0</v>
      </c>
      <c r="V270" s="12">
        <f t="shared" si="723"/>
        <v>0</v>
      </c>
      <c r="W270" s="12">
        <f t="shared" si="716"/>
        <v>6600</v>
      </c>
      <c r="X270" s="12">
        <f t="shared" si="704"/>
        <v>0</v>
      </c>
      <c r="Y270" s="12">
        <f t="shared" si="724"/>
        <v>0</v>
      </c>
      <c r="Z270" s="12">
        <f t="shared" si="725"/>
        <v>0</v>
      </c>
      <c r="AA270" s="12">
        <f t="shared" si="726"/>
        <v>100495.79999999999</v>
      </c>
      <c r="AB270" s="12">
        <f t="shared" si="608"/>
        <v>0</v>
      </c>
      <c r="AC270" s="12"/>
      <c r="AD270" s="12"/>
      <c r="AE270" s="12"/>
      <c r="AF270" s="12">
        <f t="shared" si="705"/>
        <v>0</v>
      </c>
      <c r="AG270" s="12">
        <f t="shared" si="706"/>
        <v>0</v>
      </c>
      <c r="AH270" s="12">
        <f t="shared" si="707"/>
        <v>0</v>
      </c>
      <c r="AI270" s="12"/>
      <c r="AJ270" s="12"/>
      <c r="AK270" s="12"/>
      <c r="AL270" s="12">
        <f t="shared" si="658"/>
        <v>0</v>
      </c>
      <c r="AM270" s="12">
        <f t="shared" si="659"/>
        <v>0</v>
      </c>
      <c r="AN270" s="12">
        <f t="shared" si="660"/>
        <v>0</v>
      </c>
      <c r="AO270" s="12"/>
      <c r="AP270" s="12"/>
      <c r="AQ270" s="12"/>
      <c r="AR270" s="12">
        <f t="shared" si="661"/>
        <v>0</v>
      </c>
      <c r="AS270" s="12">
        <f t="shared" si="662"/>
        <v>0</v>
      </c>
      <c r="AT270" s="12">
        <f t="shared" si="663"/>
        <v>0</v>
      </c>
      <c r="AU270" s="12">
        <f t="shared" si="664"/>
        <v>0</v>
      </c>
      <c r="AV270" s="12">
        <f t="shared" si="708"/>
        <v>0</v>
      </c>
      <c r="AW270" s="12"/>
      <c r="AX270" s="12">
        <f t="shared" si="665"/>
        <v>0</v>
      </c>
      <c r="AY270" s="12">
        <f t="shared" si="666"/>
        <v>0</v>
      </c>
      <c r="AZ270" s="12">
        <f t="shared" si="667"/>
        <v>0</v>
      </c>
      <c r="BA270" s="12"/>
      <c r="BB270" s="12">
        <f t="shared" si="668"/>
        <v>0</v>
      </c>
      <c r="BC270" s="12">
        <f t="shared" si="669"/>
        <v>0</v>
      </c>
      <c r="BD270" s="12">
        <f t="shared" si="670"/>
        <v>0</v>
      </c>
      <c r="BE270" s="12"/>
      <c r="BF270" s="12">
        <f t="shared" si="671"/>
        <v>0</v>
      </c>
      <c r="BG270" s="12">
        <f t="shared" si="709"/>
        <v>0</v>
      </c>
      <c r="BH270" s="12">
        <f t="shared" si="672"/>
        <v>0</v>
      </c>
      <c r="BI270" s="12">
        <f t="shared" si="673"/>
        <v>0</v>
      </c>
      <c r="BJ270" s="12"/>
      <c r="BK270" s="12">
        <f t="shared" si="674"/>
        <v>0</v>
      </c>
      <c r="BL270" s="12">
        <f t="shared" si="710"/>
        <v>0</v>
      </c>
      <c r="BM270" s="12">
        <f t="shared" si="675"/>
        <v>0</v>
      </c>
      <c r="BN270" s="12"/>
      <c r="BO270" s="12">
        <f t="shared" si="676"/>
        <v>0</v>
      </c>
      <c r="BP270" s="12">
        <f t="shared" si="677"/>
        <v>0</v>
      </c>
      <c r="BQ270" s="12">
        <f t="shared" si="678"/>
        <v>0</v>
      </c>
      <c r="BR270" s="12"/>
      <c r="BS270" s="12">
        <f t="shared" si="679"/>
        <v>0</v>
      </c>
      <c r="BT270" s="12">
        <f t="shared" si="680"/>
        <v>0</v>
      </c>
      <c r="BU270" s="12">
        <f t="shared" si="681"/>
        <v>0</v>
      </c>
      <c r="BV270" s="12">
        <f t="shared" si="682"/>
        <v>0</v>
      </c>
      <c r="BW270" s="12">
        <f t="shared" si="683"/>
        <v>0</v>
      </c>
      <c r="BX270" s="12"/>
      <c r="BY270" s="12">
        <v>15000000</v>
      </c>
      <c r="BZ270" s="12">
        <v>10000000</v>
      </c>
      <c r="CA270" s="12">
        <f>SUMIFS('[1]TIẾN ĐỘ %'!$M$6:$M$1034,'[1]TIẾN ĐỘ %'!$G$6:$G$1034,$A270,'[1]TIẾN ĐỘ %'!$F$6:$F$1034,$E270)</f>
        <v>10000000</v>
      </c>
      <c r="CB270" s="12">
        <f t="shared" si="711"/>
        <v>35000000</v>
      </c>
      <c r="CC270" s="12"/>
      <c r="CD270" s="12"/>
      <c r="CE270" s="12"/>
      <c r="CF270" s="12">
        <f t="shared" si="712"/>
        <v>0</v>
      </c>
      <c r="CG270" s="12">
        <f t="shared" si="713"/>
        <v>35000000</v>
      </c>
      <c r="CH270" s="12"/>
      <c r="CI270" s="12"/>
      <c r="CJ270" s="12"/>
      <c r="CK270" s="12">
        <f t="shared" si="684"/>
        <v>0</v>
      </c>
      <c r="CL270" s="12"/>
      <c r="CM270" s="12"/>
      <c r="CN270" s="12"/>
      <c r="CO270" s="12">
        <f t="shared" si="630"/>
        <v>0</v>
      </c>
      <c r="CP270" s="12">
        <f t="shared" si="631"/>
        <v>0</v>
      </c>
      <c r="CQ270" s="12"/>
      <c r="CR270" s="12">
        <v>2970000</v>
      </c>
      <c r="CS270" s="12">
        <v>0</v>
      </c>
      <c r="CT270" s="12">
        <v>2970000</v>
      </c>
      <c r="CU270" s="12">
        <v>660000</v>
      </c>
      <c r="CV270" s="12">
        <v>0</v>
      </c>
      <c r="CW270" s="12">
        <v>660000</v>
      </c>
      <c r="CX270" s="12">
        <v>660000</v>
      </c>
      <c r="CY270" s="12">
        <f>SUMIFS('[1]DATA THÔ IN'!$P$4:$P$12031,'[1]DATA THÔ IN'!$H$4:$H$12031,$A270,'[1]DATA THÔ IN'!$AC$4:$AC$12031,$E270,'[1]DATA THÔ IN'!$AH$4:$AH$12031,"Tiến độ 1")</f>
        <v>8580000</v>
      </c>
      <c r="CZ270" s="12">
        <f>SUMIFS('[1]DATA THÔ IN'!$P$4:$P$12031,'[1]DATA THÔ IN'!$H$4:$H$12031,$A270,'[1]DATA THÔ IN'!$AC$4:$AC$12031,$E270,'[1]DATA THÔ IN'!$AH$4:$AH$12031,"Tiến độ 2")</f>
        <v>2226000</v>
      </c>
      <c r="DA270" s="12">
        <f>SUMIFS('[1]TIẾN ĐỘ %'!$N$6:$N$1034,'[1]TIẾN ĐỘ %'!$G$6:$G$1034,A270,'[1]TIẾN ĐỘ %'!$F$6:$F$1034,$E270)</f>
        <v>10806000</v>
      </c>
      <c r="DB270" s="12">
        <f t="shared" si="717"/>
        <v>14436000</v>
      </c>
      <c r="DC270" s="12"/>
      <c r="DD270" s="12"/>
      <c r="DE270" s="12"/>
      <c r="DF270" s="12"/>
      <c r="DG270" s="12"/>
      <c r="DH270" s="12"/>
      <c r="DI270" s="12"/>
      <c r="DJ270" s="12"/>
      <c r="DK270" s="12"/>
      <c r="DL270" s="12">
        <f t="shared" si="714"/>
        <v>0</v>
      </c>
      <c r="DM270" s="12">
        <f t="shared" si="715"/>
        <v>14436000</v>
      </c>
      <c r="DN270" s="12"/>
      <c r="DO270" s="12"/>
      <c r="DP270" s="12"/>
      <c r="DQ270" s="12"/>
      <c r="DR270" s="12"/>
      <c r="DS270" s="12"/>
      <c r="DT270" s="12"/>
      <c r="DU270" s="12"/>
      <c r="DV270" s="12"/>
      <c r="DW270" s="12">
        <f t="shared" si="685"/>
        <v>0</v>
      </c>
      <c r="DX270" s="12"/>
      <c r="DY270" s="12"/>
      <c r="DZ270" s="12"/>
      <c r="EA270" s="12"/>
      <c r="EB270" s="12"/>
      <c r="EC270" s="12"/>
      <c r="ED270" s="12"/>
      <c r="EE270" s="12"/>
      <c r="EF270" s="12"/>
      <c r="EG270" s="12">
        <f t="shared" si="632"/>
        <v>0</v>
      </c>
      <c r="EH270" s="12">
        <f t="shared" si="633"/>
        <v>0</v>
      </c>
      <c r="EI270" s="12"/>
      <c r="EJ270" s="15">
        <f t="shared" si="686"/>
        <v>0.19800000000000001</v>
      </c>
      <c r="EK270" s="15">
        <f t="shared" si="687"/>
        <v>0</v>
      </c>
      <c r="EL270" s="15">
        <f t="shared" si="688"/>
        <v>0.19800000000000001</v>
      </c>
      <c r="EM270" s="16">
        <f t="shared" si="727"/>
        <v>6.6000000000000003E-2</v>
      </c>
      <c r="EN270" s="16">
        <f t="shared" si="728"/>
        <v>0</v>
      </c>
      <c r="EO270" s="16">
        <f t="shared" si="729"/>
        <v>6.6000000000000003E-2</v>
      </c>
      <c r="EP270" s="16">
        <f t="shared" si="718"/>
        <v>0.85799999999999998</v>
      </c>
      <c r="EQ270" s="16">
        <f t="shared" si="719"/>
        <v>0.22259999999999999</v>
      </c>
      <c r="ER270" s="16">
        <f t="shared" si="720"/>
        <v>1.0806</v>
      </c>
      <c r="ES270" s="16">
        <f t="shared" si="721"/>
        <v>0.41245714285714286</v>
      </c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5">
        <f t="shared" si="689"/>
        <v>0</v>
      </c>
      <c r="FP270" s="15">
        <f t="shared" si="690"/>
        <v>0</v>
      </c>
      <c r="FQ270" s="15">
        <f t="shared" si="691"/>
        <v>0</v>
      </c>
      <c r="FR270" s="17">
        <f t="shared" si="692"/>
        <v>0</v>
      </c>
      <c r="FS270" s="17">
        <f t="shared" si="693"/>
        <v>0</v>
      </c>
      <c r="FT270" s="17">
        <f t="shared" si="694"/>
        <v>0</v>
      </c>
      <c r="FU270" s="18">
        <f t="shared" si="695"/>
        <v>0</v>
      </c>
      <c r="FV270" s="18">
        <f t="shared" si="696"/>
        <v>0</v>
      </c>
      <c r="FW270" s="18">
        <f t="shared" si="697"/>
        <v>0</v>
      </c>
      <c r="FX270" s="18">
        <f t="shared" si="698"/>
        <v>0</v>
      </c>
      <c r="FY270" s="18">
        <f t="shared" si="699"/>
        <v>0</v>
      </c>
      <c r="FZ270" s="19"/>
      <c r="GA270" s="36" t="s">
        <v>60</v>
      </c>
      <c r="GB270" s="36"/>
      <c r="GC270" s="37"/>
    </row>
    <row r="271" spans="1:185" hidden="1" x14ac:dyDescent="0.25">
      <c r="A271" s="8" t="s">
        <v>1282</v>
      </c>
      <c r="B271" s="8" t="s">
        <v>229</v>
      </c>
      <c r="C271" s="28" t="s">
        <v>230</v>
      </c>
      <c r="D271" s="28" t="s">
        <v>60</v>
      </c>
      <c r="E271" s="9" t="s">
        <v>216</v>
      </c>
      <c r="F271" s="28" t="s">
        <v>61</v>
      </c>
      <c r="G271" s="28" t="s">
        <v>51</v>
      </c>
      <c r="H271" s="11">
        <v>7.0000000000000007E-2</v>
      </c>
      <c r="I271" s="11"/>
      <c r="J271" s="11">
        <v>0</v>
      </c>
      <c r="K271" s="11">
        <v>0.01</v>
      </c>
      <c r="L271" s="11">
        <v>5.0000000000000001E-3</v>
      </c>
      <c r="M271" s="11"/>
      <c r="N271" s="11">
        <v>5.0000000000000001E-3</v>
      </c>
      <c r="O271" s="12">
        <f t="shared" si="700"/>
        <v>0</v>
      </c>
      <c r="P271" s="12">
        <f t="shared" si="657"/>
        <v>0</v>
      </c>
      <c r="Q271" s="12">
        <f t="shared" si="701"/>
        <v>0</v>
      </c>
      <c r="R271" s="12">
        <f t="shared" si="607"/>
        <v>0</v>
      </c>
      <c r="S271" s="12">
        <f t="shared" si="702"/>
        <v>0</v>
      </c>
      <c r="T271" s="12">
        <f t="shared" si="722"/>
        <v>0</v>
      </c>
      <c r="U271" s="12">
        <f t="shared" si="703"/>
        <v>0</v>
      </c>
      <c r="V271" s="12">
        <f t="shared" si="723"/>
        <v>0</v>
      </c>
      <c r="W271" s="12">
        <f t="shared" si="716"/>
        <v>0</v>
      </c>
      <c r="X271" s="12">
        <f t="shared" si="704"/>
        <v>0</v>
      </c>
      <c r="Y271" s="12">
        <f t="shared" si="724"/>
        <v>0</v>
      </c>
      <c r="Z271" s="12">
        <f t="shared" si="725"/>
        <v>0</v>
      </c>
      <c r="AA271" s="12">
        <f t="shared" si="726"/>
        <v>139946.4</v>
      </c>
      <c r="AB271" s="12">
        <f t="shared" si="608"/>
        <v>0</v>
      </c>
      <c r="AC271" s="12"/>
      <c r="AD271" s="12"/>
      <c r="AE271" s="12"/>
      <c r="AF271" s="12">
        <f t="shared" si="705"/>
        <v>0</v>
      </c>
      <c r="AG271" s="12">
        <f t="shared" si="706"/>
        <v>0</v>
      </c>
      <c r="AH271" s="12">
        <f t="shared" si="707"/>
        <v>0</v>
      </c>
      <c r="AI271" s="12"/>
      <c r="AJ271" s="12"/>
      <c r="AK271" s="12"/>
      <c r="AL271" s="12">
        <f t="shared" si="658"/>
        <v>0</v>
      </c>
      <c r="AM271" s="12">
        <f t="shared" si="659"/>
        <v>0</v>
      </c>
      <c r="AN271" s="12">
        <f t="shared" si="660"/>
        <v>0</v>
      </c>
      <c r="AO271" s="12"/>
      <c r="AP271" s="12"/>
      <c r="AQ271" s="12"/>
      <c r="AR271" s="12">
        <f t="shared" si="661"/>
        <v>0</v>
      </c>
      <c r="AS271" s="12">
        <f t="shared" si="662"/>
        <v>0</v>
      </c>
      <c r="AT271" s="12">
        <f t="shared" si="663"/>
        <v>0</v>
      </c>
      <c r="AU271" s="12">
        <f t="shared" si="664"/>
        <v>0</v>
      </c>
      <c r="AV271" s="12">
        <f t="shared" si="708"/>
        <v>0</v>
      </c>
      <c r="AW271" s="12"/>
      <c r="AX271" s="12">
        <f t="shared" si="665"/>
        <v>0</v>
      </c>
      <c r="AY271" s="12">
        <f t="shared" si="666"/>
        <v>0</v>
      </c>
      <c r="AZ271" s="12">
        <f t="shared" si="667"/>
        <v>0</v>
      </c>
      <c r="BA271" s="12"/>
      <c r="BB271" s="12">
        <f t="shared" si="668"/>
        <v>0</v>
      </c>
      <c r="BC271" s="12">
        <f t="shared" si="669"/>
        <v>0</v>
      </c>
      <c r="BD271" s="12">
        <f t="shared" si="670"/>
        <v>0</v>
      </c>
      <c r="BE271" s="12"/>
      <c r="BF271" s="12">
        <f t="shared" si="671"/>
        <v>0</v>
      </c>
      <c r="BG271" s="12">
        <f t="shared" si="709"/>
        <v>0</v>
      </c>
      <c r="BH271" s="12">
        <f t="shared" si="672"/>
        <v>0</v>
      </c>
      <c r="BI271" s="12">
        <f t="shared" si="673"/>
        <v>0</v>
      </c>
      <c r="BJ271" s="12"/>
      <c r="BK271" s="12">
        <f t="shared" si="674"/>
        <v>0</v>
      </c>
      <c r="BL271" s="12">
        <f t="shared" si="710"/>
        <v>0</v>
      </c>
      <c r="BM271" s="12">
        <f t="shared" si="675"/>
        <v>0</v>
      </c>
      <c r="BN271" s="12"/>
      <c r="BO271" s="12">
        <f t="shared" si="676"/>
        <v>0</v>
      </c>
      <c r="BP271" s="12">
        <f t="shared" si="677"/>
        <v>0</v>
      </c>
      <c r="BQ271" s="12">
        <f t="shared" si="678"/>
        <v>0</v>
      </c>
      <c r="BR271" s="12"/>
      <c r="BS271" s="12">
        <f t="shared" si="679"/>
        <v>0</v>
      </c>
      <c r="BT271" s="12">
        <f t="shared" si="680"/>
        <v>0</v>
      </c>
      <c r="BU271" s="12">
        <f t="shared" si="681"/>
        <v>0</v>
      </c>
      <c r="BV271" s="12">
        <f t="shared" si="682"/>
        <v>0</v>
      </c>
      <c r="BW271" s="12">
        <f t="shared" si="683"/>
        <v>0</v>
      </c>
      <c r="BX271" s="12"/>
      <c r="BY271" s="12">
        <v>15000000</v>
      </c>
      <c r="BZ271" s="12">
        <v>15000000</v>
      </c>
      <c r="CA271" s="12">
        <f>SUMIFS('[1]TIẾN ĐỘ %'!$M$6:$M$1034,'[1]TIẾN ĐỘ %'!$G$6:$G$1034,$A271,'[1]TIẾN ĐỘ %'!$F$6:$F$1034,$E271)</f>
        <v>15000000</v>
      </c>
      <c r="CB271" s="12">
        <f t="shared" si="711"/>
        <v>45000000</v>
      </c>
      <c r="CC271" s="12"/>
      <c r="CD271" s="12"/>
      <c r="CE271" s="12"/>
      <c r="CF271" s="12">
        <f t="shared" si="712"/>
        <v>0</v>
      </c>
      <c r="CG271" s="12">
        <f t="shared" si="713"/>
        <v>45000000</v>
      </c>
      <c r="CH271" s="12"/>
      <c r="CI271" s="12"/>
      <c r="CJ271" s="12"/>
      <c r="CK271" s="12">
        <f t="shared" si="684"/>
        <v>0</v>
      </c>
      <c r="CL271" s="12"/>
      <c r="CM271" s="12"/>
      <c r="CN271" s="12"/>
      <c r="CO271" s="12">
        <f t="shared" si="630"/>
        <v>0</v>
      </c>
      <c r="CP271" s="12">
        <f t="shared" si="631"/>
        <v>0</v>
      </c>
      <c r="CQ271" s="12"/>
      <c r="CR271" s="12">
        <v>0</v>
      </c>
      <c r="CS271" s="12">
        <v>1506000</v>
      </c>
      <c r="CT271" s="12">
        <v>1506000</v>
      </c>
      <c r="CU271" s="12">
        <v>0</v>
      </c>
      <c r="CV271" s="12">
        <v>5457000</v>
      </c>
      <c r="CW271" s="12">
        <v>0</v>
      </c>
      <c r="CX271" s="12">
        <v>5457000</v>
      </c>
      <c r="CY271" s="12">
        <f>SUMIFS('[1]DATA THÔ IN'!$P$4:$P$12031,'[1]DATA THÔ IN'!$H$4:$H$12031,$A271,'[1]DATA THÔ IN'!$AC$4:$AC$12031,$E271,'[1]DATA THÔ IN'!$AH$4:$AH$12031,"Tiến độ 1")</f>
        <v>10524000</v>
      </c>
      <c r="CZ271" s="12">
        <f>SUMIFS('[1]DATA THÔ IN'!$P$4:$P$12031,'[1]DATA THÔ IN'!$H$4:$H$12031,$A271,'[1]DATA THÔ IN'!$AC$4:$AC$12031,$E271,'[1]DATA THÔ IN'!$AH$4:$AH$12031,"Tiến độ 2")</f>
        <v>4524000</v>
      </c>
      <c r="DA271" s="12">
        <f>SUMIFS('[1]TIẾN ĐỘ %'!$N$6:$N$1034,'[1]TIẾN ĐỘ %'!$G$6:$G$1034,A271,'[1]TIẾN ĐỘ %'!$F$6:$F$1034,$E271)</f>
        <v>15048000</v>
      </c>
      <c r="DB271" s="12">
        <f t="shared" si="717"/>
        <v>22011000</v>
      </c>
      <c r="DC271" s="12"/>
      <c r="DD271" s="12"/>
      <c r="DE271" s="12"/>
      <c r="DF271" s="12"/>
      <c r="DG271" s="12"/>
      <c r="DH271" s="12"/>
      <c r="DI271" s="12"/>
      <c r="DJ271" s="12"/>
      <c r="DK271" s="12"/>
      <c r="DL271" s="12">
        <f t="shared" si="714"/>
        <v>0</v>
      </c>
      <c r="DM271" s="12">
        <f t="shared" si="715"/>
        <v>22011000</v>
      </c>
      <c r="DN271" s="12"/>
      <c r="DO271" s="12"/>
      <c r="DP271" s="12"/>
      <c r="DQ271" s="12"/>
      <c r="DR271" s="12"/>
      <c r="DS271" s="12"/>
      <c r="DT271" s="12"/>
      <c r="DU271" s="12"/>
      <c r="DV271" s="12"/>
      <c r="DW271" s="12">
        <f t="shared" si="685"/>
        <v>0</v>
      </c>
      <c r="DX271" s="12"/>
      <c r="DY271" s="12"/>
      <c r="DZ271" s="12"/>
      <c r="EA271" s="12"/>
      <c r="EB271" s="12"/>
      <c r="EC271" s="12"/>
      <c r="ED271" s="12"/>
      <c r="EE271" s="12"/>
      <c r="EF271" s="12"/>
      <c r="EG271" s="12">
        <f t="shared" si="632"/>
        <v>0</v>
      </c>
      <c r="EH271" s="12">
        <f t="shared" si="633"/>
        <v>0</v>
      </c>
      <c r="EI271" s="12"/>
      <c r="EJ271" s="15">
        <f t="shared" si="686"/>
        <v>0</v>
      </c>
      <c r="EK271" s="15">
        <f t="shared" si="687"/>
        <v>0.1004</v>
      </c>
      <c r="EL271" s="15">
        <f t="shared" si="688"/>
        <v>0.1004</v>
      </c>
      <c r="EM271" s="16">
        <f t="shared" si="727"/>
        <v>0</v>
      </c>
      <c r="EN271" s="16">
        <f t="shared" si="728"/>
        <v>0.36380000000000001</v>
      </c>
      <c r="EO271" s="16">
        <f t="shared" si="729"/>
        <v>0.36380000000000001</v>
      </c>
      <c r="EP271" s="16">
        <f t="shared" si="718"/>
        <v>0.7016</v>
      </c>
      <c r="EQ271" s="16">
        <f t="shared" si="719"/>
        <v>0.30159999999999998</v>
      </c>
      <c r="ER271" s="16">
        <f t="shared" si="720"/>
        <v>1.0032000000000001</v>
      </c>
      <c r="ES271" s="16">
        <f t="shared" si="721"/>
        <v>0.48913333333333331</v>
      </c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5">
        <f t="shared" si="689"/>
        <v>0</v>
      </c>
      <c r="FP271" s="15">
        <f t="shared" si="690"/>
        <v>0</v>
      </c>
      <c r="FQ271" s="15">
        <f t="shared" si="691"/>
        <v>0</v>
      </c>
      <c r="FR271" s="17">
        <f t="shared" si="692"/>
        <v>0</v>
      </c>
      <c r="FS271" s="17">
        <f t="shared" si="693"/>
        <v>0</v>
      </c>
      <c r="FT271" s="17">
        <f t="shared" si="694"/>
        <v>0</v>
      </c>
      <c r="FU271" s="18">
        <f t="shared" si="695"/>
        <v>0</v>
      </c>
      <c r="FV271" s="18">
        <f t="shared" si="696"/>
        <v>0</v>
      </c>
      <c r="FW271" s="18">
        <f t="shared" si="697"/>
        <v>0</v>
      </c>
      <c r="FX271" s="18">
        <f t="shared" si="698"/>
        <v>0</v>
      </c>
      <c r="FY271" s="18">
        <f t="shared" si="699"/>
        <v>0</v>
      </c>
      <c r="FZ271" s="19"/>
      <c r="GA271" s="36" t="s">
        <v>60</v>
      </c>
      <c r="GB271" s="36"/>
      <c r="GC271" s="37"/>
    </row>
    <row r="272" spans="1:185" hidden="1" x14ac:dyDescent="0.25">
      <c r="A272" s="8" t="s">
        <v>1274</v>
      </c>
      <c r="B272" s="8" t="s">
        <v>231</v>
      </c>
      <c r="C272" s="28" t="s">
        <v>232</v>
      </c>
      <c r="D272" s="28" t="s">
        <v>60</v>
      </c>
      <c r="E272" s="9" t="s">
        <v>216</v>
      </c>
      <c r="F272" s="28" t="s">
        <v>88</v>
      </c>
      <c r="G272" s="28" t="s">
        <v>51</v>
      </c>
      <c r="H272" s="11">
        <v>7.0000000000000007E-2</v>
      </c>
      <c r="I272" s="11"/>
      <c r="J272" s="11">
        <v>0</v>
      </c>
      <c r="K272" s="11">
        <v>0.01</v>
      </c>
      <c r="L272" s="11">
        <v>5.0000000000000001E-3</v>
      </c>
      <c r="M272" s="11"/>
      <c r="N272" s="11">
        <v>5.0000000000000001E-3</v>
      </c>
      <c r="O272" s="12">
        <f t="shared" si="700"/>
        <v>0</v>
      </c>
      <c r="P272" s="12">
        <f t="shared" si="657"/>
        <v>0</v>
      </c>
      <c r="Q272" s="12">
        <f t="shared" si="701"/>
        <v>0</v>
      </c>
      <c r="R272" s="12">
        <f t="shared" si="607"/>
        <v>0</v>
      </c>
      <c r="S272" s="12">
        <f t="shared" si="702"/>
        <v>0</v>
      </c>
      <c r="T272" s="12">
        <f t="shared" si="722"/>
        <v>0</v>
      </c>
      <c r="U272" s="12">
        <f t="shared" si="703"/>
        <v>0</v>
      </c>
      <c r="V272" s="12">
        <f t="shared" si="723"/>
        <v>0</v>
      </c>
      <c r="W272" s="12">
        <f t="shared" si="716"/>
        <v>0</v>
      </c>
      <c r="X272" s="12">
        <f t="shared" si="704"/>
        <v>0</v>
      </c>
      <c r="Y272" s="12">
        <f t="shared" si="724"/>
        <v>0</v>
      </c>
      <c r="Z272" s="12">
        <f t="shared" si="725"/>
        <v>0</v>
      </c>
      <c r="AA272" s="12">
        <f t="shared" si="726"/>
        <v>0</v>
      </c>
      <c r="AB272" s="12">
        <f t="shared" si="608"/>
        <v>0</v>
      </c>
      <c r="AC272" s="12"/>
      <c r="AD272" s="12"/>
      <c r="AE272" s="12"/>
      <c r="AF272" s="12">
        <f t="shared" si="705"/>
        <v>0</v>
      </c>
      <c r="AG272" s="12">
        <f t="shared" si="706"/>
        <v>0</v>
      </c>
      <c r="AH272" s="12">
        <f t="shared" si="707"/>
        <v>0</v>
      </c>
      <c r="AI272" s="12"/>
      <c r="AJ272" s="12"/>
      <c r="AK272" s="12"/>
      <c r="AL272" s="12">
        <f t="shared" si="658"/>
        <v>0</v>
      </c>
      <c r="AM272" s="12">
        <f t="shared" si="659"/>
        <v>0</v>
      </c>
      <c r="AN272" s="12">
        <f t="shared" si="660"/>
        <v>0</v>
      </c>
      <c r="AO272" s="12"/>
      <c r="AP272" s="12"/>
      <c r="AQ272" s="12"/>
      <c r="AR272" s="12">
        <f t="shared" si="661"/>
        <v>0</v>
      </c>
      <c r="AS272" s="12">
        <f t="shared" si="662"/>
        <v>0</v>
      </c>
      <c r="AT272" s="12">
        <f t="shared" si="663"/>
        <v>0</v>
      </c>
      <c r="AU272" s="12">
        <f t="shared" si="664"/>
        <v>0</v>
      </c>
      <c r="AV272" s="12">
        <f t="shared" si="708"/>
        <v>0</v>
      </c>
      <c r="AW272" s="12"/>
      <c r="AX272" s="12">
        <f t="shared" si="665"/>
        <v>0</v>
      </c>
      <c r="AY272" s="12">
        <f t="shared" si="666"/>
        <v>0</v>
      </c>
      <c r="AZ272" s="12">
        <f t="shared" si="667"/>
        <v>0</v>
      </c>
      <c r="BA272" s="12"/>
      <c r="BB272" s="12">
        <f t="shared" si="668"/>
        <v>0</v>
      </c>
      <c r="BC272" s="12">
        <f t="shared" si="669"/>
        <v>0</v>
      </c>
      <c r="BD272" s="12">
        <f t="shared" si="670"/>
        <v>0</v>
      </c>
      <c r="BE272" s="12"/>
      <c r="BF272" s="12">
        <f t="shared" si="671"/>
        <v>0</v>
      </c>
      <c r="BG272" s="12">
        <f t="shared" si="709"/>
        <v>0</v>
      </c>
      <c r="BH272" s="12">
        <f t="shared" si="672"/>
        <v>0</v>
      </c>
      <c r="BI272" s="12">
        <f t="shared" si="673"/>
        <v>0</v>
      </c>
      <c r="BJ272" s="12"/>
      <c r="BK272" s="12">
        <f t="shared" si="674"/>
        <v>0</v>
      </c>
      <c r="BL272" s="12">
        <f t="shared" si="710"/>
        <v>0</v>
      </c>
      <c r="BM272" s="12">
        <f t="shared" si="675"/>
        <v>0</v>
      </c>
      <c r="BN272" s="12"/>
      <c r="BO272" s="12">
        <f t="shared" si="676"/>
        <v>0</v>
      </c>
      <c r="BP272" s="12">
        <f t="shared" si="677"/>
        <v>0</v>
      </c>
      <c r="BQ272" s="12">
        <f t="shared" si="678"/>
        <v>0</v>
      </c>
      <c r="BR272" s="12"/>
      <c r="BS272" s="12">
        <f t="shared" si="679"/>
        <v>0</v>
      </c>
      <c r="BT272" s="12">
        <f t="shared" si="680"/>
        <v>0</v>
      </c>
      <c r="BU272" s="12">
        <f t="shared" si="681"/>
        <v>0</v>
      </c>
      <c r="BV272" s="12">
        <f t="shared" si="682"/>
        <v>0</v>
      </c>
      <c r="BW272" s="12">
        <f t="shared" si="683"/>
        <v>0</v>
      </c>
      <c r="BX272" s="12"/>
      <c r="BY272" s="12">
        <v>30000000</v>
      </c>
      <c r="BZ272" s="12">
        <v>30000000</v>
      </c>
      <c r="CA272" s="12">
        <f>SUMIFS('[1]TIẾN ĐỘ %'!$M$6:$M$1034,'[1]TIẾN ĐỘ %'!$G$6:$G$1034,$A272,'[1]TIẾN ĐỘ %'!$F$6:$F$1034,$E272)</f>
        <v>30000000</v>
      </c>
      <c r="CB272" s="12">
        <f t="shared" si="711"/>
        <v>90000000</v>
      </c>
      <c r="CC272" s="12"/>
      <c r="CD272" s="12"/>
      <c r="CE272" s="12"/>
      <c r="CF272" s="12"/>
      <c r="CG272" s="12"/>
      <c r="CH272" s="12"/>
      <c r="CI272" s="12"/>
      <c r="CJ272" s="12"/>
      <c r="CK272" s="12">
        <f t="shared" si="684"/>
        <v>0</v>
      </c>
      <c r="CL272" s="12"/>
      <c r="CM272" s="12"/>
      <c r="CN272" s="12"/>
      <c r="CO272" s="12">
        <f t="shared" si="630"/>
        <v>0</v>
      </c>
      <c r="CP272" s="12">
        <f t="shared" si="631"/>
        <v>0</v>
      </c>
      <c r="CQ272" s="12"/>
      <c r="CR272" s="12">
        <v>0</v>
      </c>
      <c r="CS272" s="12">
        <v>0</v>
      </c>
      <c r="CT272" s="12">
        <v>0</v>
      </c>
      <c r="CU272" s="12">
        <v>0</v>
      </c>
      <c r="CV272" s="12">
        <v>9060000</v>
      </c>
      <c r="CW272" s="12">
        <v>0</v>
      </c>
      <c r="CX272" s="12">
        <v>9060000</v>
      </c>
      <c r="CY272" s="12">
        <f>SUMIFS('[1]DATA THÔ IN'!$P$4:$P$12031,'[1]DATA THÔ IN'!$H$4:$H$12031,$A272,'[1]DATA THÔ IN'!$AC$4:$AC$12031,$E272,'[1]DATA THÔ IN'!$AH$4:$AH$12031,"Tiến độ 1")</f>
        <v>9720000</v>
      </c>
      <c r="CZ272" s="12">
        <f>SUMIFS('[1]DATA THÔ IN'!$P$4:$P$12031,'[1]DATA THÔ IN'!$H$4:$H$12031,$A272,'[1]DATA THÔ IN'!$AC$4:$AC$12031,$E272,'[1]DATA THÔ IN'!$AH$4:$AH$12031,"Tiến độ 2")</f>
        <v>0</v>
      </c>
      <c r="DA272" s="12">
        <f>SUMIFS('[1]TIẾN ĐỘ %'!$N$6:$N$1034,'[1]TIẾN ĐỘ %'!$G$6:$G$1034,A272,'[1]TIẾN ĐỘ %'!$F$6:$F$1034,$E272)</f>
        <v>9720000</v>
      </c>
      <c r="DB272" s="12">
        <f t="shared" si="717"/>
        <v>18780000</v>
      </c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>
        <f t="shared" si="685"/>
        <v>0</v>
      </c>
      <c r="DX272" s="12"/>
      <c r="DY272" s="12"/>
      <c r="DZ272" s="12"/>
      <c r="EA272" s="12"/>
      <c r="EB272" s="12"/>
      <c r="EC272" s="12"/>
      <c r="ED272" s="12"/>
      <c r="EE272" s="12"/>
      <c r="EF272" s="12"/>
      <c r="EG272" s="12">
        <f t="shared" si="632"/>
        <v>0</v>
      </c>
      <c r="EH272" s="12">
        <f t="shared" si="633"/>
        <v>0</v>
      </c>
      <c r="EI272" s="12"/>
      <c r="EJ272" s="15">
        <f t="shared" si="686"/>
        <v>0</v>
      </c>
      <c r="EK272" s="15">
        <f t="shared" si="687"/>
        <v>0</v>
      </c>
      <c r="EL272" s="15">
        <f t="shared" si="688"/>
        <v>0</v>
      </c>
      <c r="EM272" s="16">
        <f t="shared" si="727"/>
        <v>0</v>
      </c>
      <c r="EN272" s="16">
        <f t="shared" si="728"/>
        <v>0.30199999999999999</v>
      </c>
      <c r="EO272" s="16">
        <f t="shared" si="729"/>
        <v>0.30199999999999999</v>
      </c>
      <c r="EP272" s="16">
        <f t="shared" si="718"/>
        <v>0.32400000000000001</v>
      </c>
      <c r="EQ272" s="16">
        <f t="shared" si="719"/>
        <v>0</v>
      </c>
      <c r="ER272" s="16">
        <f t="shared" si="720"/>
        <v>0.32400000000000001</v>
      </c>
      <c r="ES272" s="16">
        <f t="shared" si="721"/>
        <v>0.20866666666666667</v>
      </c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5">
        <f t="shared" si="689"/>
        <v>0</v>
      </c>
      <c r="FP272" s="15">
        <f t="shared" si="690"/>
        <v>0</v>
      </c>
      <c r="FQ272" s="15">
        <f t="shared" si="691"/>
        <v>0</v>
      </c>
      <c r="FR272" s="17">
        <f t="shared" si="692"/>
        <v>0</v>
      </c>
      <c r="FS272" s="17">
        <f t="shared" si="693"/>
        <v>0</v>
      </c>
      <c r="FT272" s="17">
        <f t="shared" si="694"/>
        <v>0</v>
      </c>
      <c r="FU272" s="18">
        <f t="shared" si="695"/>
        <v>0</v>
      </c>
      <c r="FV272" s="18">
        <f t="shared" si="696"/>
        <v>0</v>
      </c>
      <c r="FW272" s="18">
        <f t="shared" si="697"/>
        <v>0</v>
      </c>
      <c r="FX272" s="18">
        <f t="shared" si="698"/>
        <v>0</v>
      </c>
      <c r="FY272" s="18">
        <f t="shared" si="699"/>
        <v>0</v>
      </c>
      <c r="FZ272" s="19"/>
      <c r="GA272" s="36" t="s">
        <v>60</v>
      </c>
      <c r="GB272" s="36"/>
      <c r="GC272" s="37"/>
    </row>
    <row r="273" spans="1:185" hidden="1" x14ac:dyDescent="0.25">
      <c r="A273" s="8" t="s">
        <v>1281</v>
      </c>
      <c r="B273" s="8" t="s">
        <v>233</v>
      </c>
      <c r="C273" s="28" t="s">
        <v>234</v>
      </c>
      <c r="D273" s="28" t="s">
        <v>49</v>
      </c>
      <c r="E273" s="9" t="s">
        <v>216</v>
      </c>
      <c r="F273" s="28" t="s">
        <v>64</v>
      </c>
      <c r="G273" s="28" t="s">
        <v>51</v>
      </c>
      <c r="H273" s="11">
        <v>7.0000000000000007E-2</v>
      </c>
      <c r="I273" s="11"/>
      <c r="J273" s="11">
        <v>0</v>
      </c>
      <c r="K273" s="11">
        <v>0.01</v>
      </c>
      <c r="L273" s="11">
        <v>5.0000000000000001E-3</v>
      </c>
      <c r="M273" s="11"/>
      <c r="N273" s="11">
        <v>5.0000000000000001E-3</v>
      </c>
      <c r="O273" s="12">
        <f t="shared" si="700"/>
        <v>0</v>
      </c>
      <c r="P273" s="12">
        <f t="shared" si="657"/>
        <v>0</v>
      </c>
      <c r="Q273" s="12">
        <f t="shared" si="701"/>
        <v>0</v>
      </c>
      <c r="R273" s="12">
        <f t="shared" si="607"/>
        <v>0</v>
      </c>
      <c r="S273" s="12">
        <f t="shared" si="702"/>
        <v>0</v>
      </c>
      <c r="T273" s="12">
        <f t="shared" si="722"/>
        <v>0</v>
      </c>
      <c r="U273" s="12">
        <f t="shared" si="703"/>
        <v>0</v>
      </c>
      <c r="V273" s="12">
        <f t="shared" si="723"/>
        <v>163829</v>
      </c>
      <c r="W273" s="12">
        <f t="shared" si="716"/>
        <v>0</v>
      </c>
      <c r="X273" s="12">
        <f t="shared" si="704"/>
        <v>0</v>
      </c>
      <c r="Y273" s="12">
        <f t="shared" si="724"/>
        <v>0</v>
      </c>
      <c r="Z273" s="12">
        <f t="shared" si="725"/>
        <v>0</v>
      </c>
      <c r="AA273" s="12">
        <f t="shared" si="726"/>
        <v>186930</v>
      </c>
      <c r="AB273" s="12">
        <f t="shared" si="608"/>
        <v>0</v>
      </c>
      <c r="AC273" s="12"/>
      <c r="AD273" s="12"/>
      <c r="AE273" s="12"/>
      <c r="AF273" s="12">
        <f t="shared" si="705"/>
        <v>0</v>
      </c>
      <c r="AG273" s="12">
        <f t="shared" si="706"/>
        <v>0</v>
      </c>
      <c r="AH273" s="12">
        <f t="shared" si="707"/>
        <v>0</v>
      </c>
      <c r="AI273" s="12"/>
      <c r="AJ273" s="12"/>
      <c r="AK273" s="12"/>
      <c r="AL273" s="12">
        <f t="shared" si="658"/>
        <v>0</v>
      </c>
      <c r="AM273" s="12">
        <f t="shared" si="659"/>
        <v>0</v>
      </c>
      <c r="AN273" s="12">
        <f t="shared" si="660"/>
        <v>0</v>
      </c>
      <c r="AO273" s="12"/>
      <c r="AP273" s="12"/>
      <c r="AQ273" s="12"/>
      <c r="AR273" s="12">
        <f t="shared" si="661"/>
        <v>0</v>
      </c>
      <c r="AS273" s="12">
        <f t="shared" si="662"/>
        <v>0</v>
      </c>
      <c r="AT273" s="12">
        <f t="shared" si="663"/>
        <v>0</v>
      </c>
      <c r="AU273" s="12">
        <f t="shared" si="664"/>
        <v>0</v>
      </c>
      <c r="AV273" s="12">
        <f t="shared" si="708"/>
        <v>0</v>
      </c>
      <c r="AW273" s="12"/>
      <c r="AX273" s="12">
        <f t="shared" si="665"/>
        <v>0</v>
      </c>
      <c r="AY273" s="12">
        <f t="shared" si="666"/>
        <v>0</v>
      </c>
      <c r="AZ273" s="12">
        <f t="shared" si="667"/>
        <v>0</v>
      </c>
      <c r="BA273" s="12"/>
      <c r="BB273" s="12">
        <f t="shared" si="668"/>
        <v>0</v>
      </c>
      <c r="BC273" s="12">
        <f t="shared" si="669"/>
        <v>0</v>
      </c>
      <c r="BD273" s="12">
        <f t="shared" si="670"/>
        <v>0</v>
      </c>
      <c r="BE273" s="12"/>
      <c r="BF273" s="12">
        <f t="shared" si="671"/>
        <v>0</v>
      </c>
      <c r="BG273" s="12">
        <f t="shared" si="709"/>
        <v>0</v>
      </c>
      <c r="BH273" s="12">
        <f t="shared" si="672"/>
        <v>0</v>
      </c>
      <c r="BI273" s="12">
        <f t="shared" si="673"/>
        <v>0</v>
      </c>
      <c r="BJ273" s="12"/>
      <c r="BK273" s="12">
        <f t="shared" si="674"/>
        <v>0</v>
      </c>
      <c r="BL273" s="12">
        <f t="shared" si="710"/>
        <v>0</v>
      </c>
      <c r="BM273" s="12">
        <f t="shared" si="675"/>
        <v>0</v>
      </c>
      <c r="BN273" s="12"/>
      <c r="BO273" s="12">
        <f t="shared" si="676"/>
        <v>0</v>
      </c>
      <c r="BP273" s="12">
        <f t="shared" si="677"/>
        <v>0</v>
      </c>
      <c r="BQ273" s="12">
        <f t="shared" si="678"/>
        <v>0</v>
      </c>
      <c r="BR273" s="12"/>
      <c r="BS273" s="12">
        <f t="shared" si="679"/>
        <v>0</v>
      </c>
      <c r="BT273" s="12">
        <f t="shared" si="680"/>
        <v>0</v>
      </c>
      <c r="BU273" s="12">
        <f t="shared" si="681"/>
        <v>0</v>
      </c>
      <c r="BV273" s="12">
        <f t="shared" si="682"/>
        <v>0</v>
      </c>
      <c r="BW273" s="12">
        <f t="shared" si="683"/>
        <v>0</v>
      </c>
      <c r="BX273" s="12"/>
      <c r="BY273" s="12">
        <v>20000000</v>
      </c>
      <c r="BZ273" s="12">
        <v>10000000</v>
      </c>
      <c r="CA273" s="12">
        <f>SUMIFS('[1]TIẾN ĐỘ %'!$M$6:$M$1034,'[1]TIẾN ĐỘ %'!$G$6:$G$1034,$A273,'[1]TIẾN ĐỘ %'!$F$6:$F$1034,$E273)</f>
        <v>20000000</v>
      </c>
      <c r="CB273" s="12">
        <f t="shared" si="711"/>
        <v>50000000</v>
      </c>
      <c r="CC273" s="12"/>
      <c r="CD273" s="12"/>
      <c r="CE273" s="12"/>
      <c r="CF273" s="12"/>
      <c r="CG273" s="12"/>
      <c r="CH273" s="12"/>
      <c r="CI273" s="12"/>
      <c r="CJ273" s="12"/>
      <c r="CK273" s="12">
        <f t="shared" si="684"/>
        <v>0</v>
      </c>
      <c r="CL273" s="12"/>
      <c r="CM273" s="12"/>
      <c r="CN273" s="12"/>
      <c r="CO273" s="12">
        <f t="shared" si="630"/>
        <v>0</v>
      </c>
      <c r="CP273" s="12">
        <f t="shared" si="631"/>
        <v>0</v>
      </c>
      <c r="CQ273" s="12"/>
      <c r="CR273" s="12">
        <v>0</v>
      </c>
      <c r="CS273" s="12">
        <v>0</v>
      </c>
      <c r="CT273" s="12">
        <v>0</v>
      </c>
      <c r="CU273" s="12">
        <v>0</v>
      </c>
      <c r="CV273" s="12">
        <v>17616000</v>
      </c>
      <c r="CW273" s="12">
        <v>0</v>
      </c>
      <c r="CX273" s="12">
        <v>17616000</v>
      </c>
      <c r="CY273" s="12">
        <f>SUMIFS('[1]DATA THÔ IN'!$P$4:$P$12031,'[1]DATA THÔ IN'!$H$4:$H$12031,$A273,'[1]DATA THÔ IN'!$AC$4:$AC$12031,$E273,'[1]DATA THÔ IN'!$AH$4:$AH$12031,"Tiến độ 1")</f>
        <v>16860000</v>
      </c>
      <c r="CZ273" s="12">
        <f>SUMIFS('[1]DATA THÔ IN'!$P$4:$P$12031,'[1]DATA THÔ IN'!$H$4:$H$12031,$A273,'[1]DATA THÔ IN'!$AC$4:$AC$12031,$E273,'[1]DATA THÔ IN'!$AH$4:$AH$12031,"Tiến độ 2")</f>
        <v>0</v>
      </c>
      <c r="DA273" s="12">
        <f>SUMIFS('[1]TIẾN ĐỘ %'!$N$6:$N$1034,'[1]TIẾN ĐỘ %'!$G$6:$G$1034,A273,'[1]TIẾN ĐỘ %'!$F$6:$F$1034,$E273)</f>
        <v>20100000</v>
      </c>
      <c r="DB273" s="12">
        <f t="shared" si="717"/>
        <v>37716000</v>
      </c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>
        <f t="shared" si="685"/>
        <v>0</v>
      </c>
      <c r="DX273" s="12"/>
      <c r="DY273" s="12"/>
      <c r="DZ273" s="12"/>
      <c r="EA273" s="12"/>
      <c r="EB273" s="12"/>
      <c r="EC273" s="12"/>
      <c r="ED273" s="12"/>
      <c r="EE273" s="12"/>
      <c r="EF273" s="12"/>
      <c r="EG273" s="12">
        <f t="shared" si="632"/>
        <v>0</v>
      </c>
      <c r="EH273" s="12">
        <f t="shared" si="633"/>
        <v>0</v>
      </c>
      <c r="EI273" s="12"/>
      <c r="EJ273" s="15">
        <f t="shared" si="686"/>
        <v>0</v>
      </c>
      <c r="EK273" s="15">
        <f t="shared" si="687"/>
        <v>0</v>
      </c>
      <c r="EL273" s="15">
        <f t="shared" si="688"/>
        <v>0</v>
      </c>
      <c r="EM273" s="16">
        <f t="shared" si="727"/>
        <v>0</v>
      </c>
      <c r="EN273" s="16">
        <f t="shared" si="728"/>
        <v>1.7616000000000001</v>
      </c>
      <c r="EO273" s="16">
        <f t="shared" si="729"/>
        <v>1.7616000000000001</v>
      </c>
      <c r="EP273" s="16">
        <f t="shared" si="718"/>
        <v>0.84299999999999997</v>
      </c>
      <c r="EQ273" s="16">
        <f t="shared" si="719"/>
        <v>0</v>
      </c>
      <c r="ER273" s="16">
        <f t="shared" si="720"/>
        <v>1.0049999999999999</v>
      </c>
      <c r="ES273" s="16">
        <f t="shared" si="721"/>
        <v>0.75431999999999999</v>
      </c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5">
        <f t="shared" si="689"/>
        <v>0</v>
      </c>
      <c r="FP273" s="15">
        <f t="shared" si="690"/>
        <v>0</v>
      </c>
      <c r="FQ273" s="15">
        <f t="shared" si="691"/>
        <v>0</v>
      </c>
      <c r="FR273" s="17">
        <f t="shared" si="692"/>
        <v>0</v>
      </c>
      <c r="FS273" s="17">
        <f t="shared" si="693"/>
        <v>0</v>
      </c>
      <c r="FT273" s="17">
        <f t="shared" si="694"/>
        <v>0</v>
      </c>
      <c r="FU273" s="18">
        <f t="shared" si="695"/>
        <v>0</v>
      </c>
      <c r="FV273" s="18">
        <f t="shared" si="696"/>
        <v>0</v>
      </c>
      <c r="FW273" s="18">
        <f t="shared" si="697"/>
        <v>0</v>
      </c>
      <c r="FX273" s="18">
        <f t="shared" si="698"/>
        <v>0</v>
      </c>
      <c r="FY273" s="18">
        <f t="shared" si="699"/>
        <v>0</v>
      </c>
      <c r="FZ273" s="19"/>
      <c r="GA273" s="36" t="s">
        <v>49</v>
      </c>
      <c r="GB273" s="36"/>
      <c r="GC273" s="37"/>
    </row>
    <row r="274" spans="1:185" hidden="1" x14ac:dyDescent="0.25">
      <c r="A274" s="8" t="s">
        <v>1289</v>
      </c>
      <c r="B274" s="8" t="s">
        <v>365</v>
      </c>
      <c r="C274" s="28" t="s">
        <v>366</v>
      </c>
      <c r="D274" s="28" t="s">
        <v>49</v>
      </c>
      <c r="E274" s="9" t="s">
        <v>216</v>
      </c>
      <c r="F274" s="28" t="s">
        <v>85</v>
      </c>
      <c r="G274" s="28" t="s">
        <v>51</v>
      </c>
      <c r="H274" s="11">
        <v>7.0000000000000007E-2</v>
      </c>
      <c r="I274" s="11"/>
      <c r="J274" s="11">
        <v>0</v>
      </c>
      <c r="K274" s="11">
        <v>0.01</v>
      </c>
      <c r="L274" s="11">
        <v>5.0000000000000001E-3</v>
      </c>
      <c r="M274" s="11"/>
      <c r="N274" s="11">
        <v>5.0000000000000001E-3</v>
      </c>
      <c r="O274" s="12">
        <f t="shared" si="700"/>
        <v>0</v>
      </c>
      <c r="P274" s="12">
        <f t="shared" si="657"/>
        <v>0</v>
      </c>
      <c r="Q274" s="12">
        <f t="shared" si="701"/>
        <v>0</v>
      </c>
      <c r="R274" s="12">
        <f t="shared" si="607"/>
        <v>0</v>
      </c>
      <c r="S274" s="12">
        <f t="shared" si="702"/>
        <v>0</v>
      </c>
      <c r="T274" s="12">
        <f t="shared" si="722"/>
        <v>0</v>
      </c>
      <c r="U274" s="12">
        <f t="shared" si="703"/>
        <v>0</v>
      </c>
      <c r="V274" s="12">
        <f t="shared" si="723"/>
        <v>0</v>
      </c>
      <c r="W274" s="12">
        <f t="shared" si="716"/>
        <v>0</v>
      </c>
      <c r="X274" s="12">
        <f t="shared" si="704"/>
        <v>0</v>
      </c>
      <c r="Y274" s="12">
        <f t="shared" si="724"/>
        <v>0</v>
      </c>
      <c r="Z274" s="12">
        <f t="shared" si="725"/>
        <v>0</v>
      </c>
      <c r="AA274" s="12">
        <f t="shared" si="726"/>
        <v>0</v>
      </c>
      <c r="AB274" s="12">
        <f t="shared" si="608"/>
        <v>0</v>
      </c>
      <c r="AC274" s="12"/>
      <c r="AD274" s="12"/>
      <c r="AE274" s="12"/>
      <c r="AF274" s="12">
        <f t="shared" si="705"/>
        <v>0</v>
      </c>
      <c r="AG274" s="12">
        <f t="shared" si="706"/>
        <v>0</v>
      </c>
      <c r="AH274" s="12">
        <f t="shared" si="707"/>
        <v>0</v>
      </c>
      <c r="AI274" s="12"/>
      <c r="AJ274" s="12"/>
      <c r="AK274" s="12"/>
      <c r="AL274" s="12">
        <f t="shared" si="658"/>
        <v>0</v>
      </c>
      <c r="AM274" s="12">
        <f t="shared" si="659"/>
        <v>0</v>
      </c>
      <c r="AN274" s="12">
        <f t="shared" si="660"/>
        <v>0</v>
      </c>
      <c r="AO274" s="12"/>
      <c r="AP274" s="12"/>
      <c r="AQ274" s="12"/>
      <c r="AR274" s="12">
        <f t="shared" si="661"/>
        <v>0</v>
      </c>
      <c r="AS274" s="12">
        <f t="shared" si="662"/>
        <v>0</v>
      </c>
      <c r="AT274" s="12">
        <f t="shared" si="663"/>
        <v>0</v>
      </c>
      <c r="AU274" s="12">
        <f t="shared" si="664"/>
        <v>0</v>
      </c>
      <c r="AV274" s="12">
        <f t="shared" si="708"/>
        <v>0</v>
      </c>
      <c r="AW274" s="12"/>
      <c r="AX274" s="12">
        <f t="shared" si="665"/>
        <v>0</v>
      </c>
      <c r="AY274" s="12">
        <f t="shared" si="666"/>
        <v>0</v>
      </c>
      <c r="AZ274" s="12">
        <f t="shared" si="667"/>
        <v>0</v>
      </c>
      <c r="BA274" s="12"/>
      <c r="BB274" s="12">
        <f t="shared" si="668"/>
        <v>0</v>
      </c>
      <c r="BC274" s="12">
        <f t="shared" si="669"/>
        <v>0</v>
      </c>
      <c r="BD274" s="12">
        <f t="shared" si="670"/>
        <v>0</v>
      </c>
      <c r="BE274" s="12"/>
      <c r="BF274" s="12">
        <f t="shared" si="671"/>
        <v>0</v>
      </c>
      <c r="BG274" s="12">
        <f t="shared" si="709"/>
        <v>0</v>
      </c>
      <c r="BH274" s="12">
        <f t="shared" si="672"/>
        <v>0</v>
      </c>
      <c r="BI274" s="12">
        <f t="shared" si="673"/>
        <v>0</v>
      </c>
      <c r="BJ274" s="12"/>
      <c r="BK274" s="12">
        <f t="shared" si="674"/>
        <v>0</v>
      </c>
      <c r="BL274" s="12">
        <f t="shared" si="710"/>
        <v>0</v>
      </c>
      <c r="BM274" s="12">
        <f t="shared" si="675"/>
        <v>0</v>
      </c>
      <c r="BN274" s="12"/>
      <c r="BO274" s="12">
        <f t="shared" si="676"/>
        <v>0</v>
      </c>
      <c r="BP274" s="12">
        <f t="shared" si="677"/>
        <v>0</v>
      </c>
      <c r="BQ274" s="12">
        <f t="shared" si="678"/>
        <v>0</v>
      </c>
      <c r="BR274" s="12"/>
      <c r="BS274" s="12">
        <f t="shared" si="679"/>
        <v>0</v>
      </c>
      <c r="BT274" s="12">
        <f t="shared" si="680"/>
        <v>0</v>
      </c>
      <c r="BU274" s="12">
        <f t="shared" si="681"/>
        <v>0</v>
      </c>
      <c r="BV274" s="12">
        <f t="shared" si="682"/>
        <v>0</v>
      </c>
      <c r="BW274" s="12">
        <f t="shared" si="683"/>
        <v>0</v>
      </c>
      <c r="BX274" s="12"/>
      <c r="BY274" s="12">
        <v>20000000</v>
      </c>
      <c r="BZ274" s="12">
        <v>14000000</v>
      </c>
      <c r="CA274" s="12">
        <f>SUMIFS('[1]TIẾN ĐỘ %'!$M$6:$M$1034,'[1]TIẾN ĐỘ %'!$G$6:$G$1034,$A274,'[1]TIẾN ĐỘ %'!$F$6:$F$1034,$E274)</f>
        <v>20000000</v>
      </c>
      <c r="CB274" s="12">
        <f t="shared" si="711"/>
        <v>54000000</v>
      </c>
      <c r="CC274" s="12"/>
      <c r="CD274" s="12"/>
      <c r="CE274" s="12"/>
      <c r="CF274" s="12"/>
      <c r="CG274" s="12"/>
      <c r="CH274" s="12"/>
      <c r="CI274" s="12"/>
      <c r="CJ274" s="12"/>
      <c r="CK274" s="12">
        <f t="shared" si="684"/>
        <v>0</v>
      </c>
      <c r="CL274" s="12"/>
      <c r="CM274" s="12"/>
      <c r="CN274" s="12"/>
      <c r="CO274" s="12">
        <f t="shared" si="630"/>
        <v>0</v>
      </c>
      <c r="CP274" s="12">
        <f t="shared" si="631"/>
        <v>0</v>
      </c>
      <c r="CQ274" s="12"/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f>SUMIFS('[1]DATA THÔ IN'!$P$4:$P$12031,'[1]DATA THÔ IN'!$H$4:$H$12031,$A274,'[1]DATA THÔ IN'!$AC$4:$AC$12031,$E274,'[1]DATA THÔ IN'!$AH$4:$AH$12031,"Tiến độ 1")</f>
        <v>0</v>
      </c>
      <c r="CZ274" s="12">
        <f>SUMIFS('[1]DATA THÔ IN'!$P$4:$P$12031,'[1]DATA THÔ IN'!$H$4:$H$12031,$A274,'[1]DATA THÔ IN'!$AC$4:$AC$12031,$E274,'[1]DATA THÔ IN'!$AH$4:$AH$12031,"Tiến độ 2")</f>
        <v>0</v>
      </c>
      <c r="DA274" s="12">
        <f>SUMIFS('[1]TIẾN ĐỘ %'!$N$6:$N$1034,'[1]TIẾN ĐỘ %'!$G$6:$G$1034,A274,'[1]TIẾN ĐỘ %'!$F$6:$F$1034,$E274)</f>
        <v>0</v>
      </c>
      <c r="DB274" s="12">
        <f t="shared" si="717"/>
        <v>0</v>
      </c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>
        <f t="shared" si="685"/>
        <v>0</v>
      </c>
      <c r="DX274" s="12"/>
      <c r="DY274" s="12"/>
      <c r="DZ274" s="12"/>
      <c r="EA274" s="12"/>
      <c r="EB274" s="12"/>
      <c r="EC274" s="12"/>
      <c r="ED274" s="12"/>
      <c r="EE274" s="12"/>
      <c r="EF274" s="12"/>
      <c r="EG274" s="12">
        <f t="shared" si="632"/>
        <v>0</v>
      </c>
      <c r="EH274" s="12">
        <f t="shared" si="633"/>
        <v>0</v>
      </c>
      <c r="EI274" s="12"/>
      <c r="EJ274" s="15">
        <f t="shared" si="686"/>
        <v>0</v>
      </c>
      <c r="EK274" s="15">
        <f t="shared" si="687"/>
        <v>0</v>
      </c>
      <c r="EL274" s="15">
        <f t="shared" si="688"/>
        <v>0</v>
      </c>
      <c r="EM274" s="16">
        <f t="shared" si="727"/>
        <v>0</v>
      </c>
      <c r="EN274" s="16">
        <f t="shared" si="728"/>
        <v>0</v>
      </c>
      <c r="EO274" s="16">
        <f t="shared" si="729"/>
        <v>0</v>
      </c>
      <c r="EP274" s="16">
        <f t="shared" si="718"/>
        <v>0</v>
      </c>
      <c r="EQ274" s="16">
        <f t="shared" si="719"/>
        <v>0</v>
      </c>
      <c r="ER274" s="16">
        <f t="shared" si="720"/>
        <v>0</v>
      </c>
      <c r="ES274" s="16">
        <f t="shared" si="721"/>
        <v>0</v>
      </c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5">
        <f t="shared" si="689"/>
        <v>0</v>
      </c>
      <c r="FP274" s="15">
        <f t="shared" si="690"/>
        <v>0</v>
      </c>
      <c r="FQ274" s="15">
        <f t="shared" si="691"/>
        <v>0</v>
      </c>
      <c r="FR274" s="17">
        <f t="shared" si="692"/>
        <v>0</v>
      </c>
      <c r="FS274" s="17">
        <f t="shared" si="693"/>
        <v>0</v>
      </c>
      <c r="FT274" s="17">
        <f t="shared" si="694"/>
        <v>0</v>
      </c>
      <c r="FU274" s="18">
        <f t="shared" si="695"/>
        <v>0</v>
      </c>
      <c r="FV274" s="18">
        <f t="shared" si="696"/>
        <v>0</v>
      </c>
      <c r="FW274" s="18">
        <f t="shared" si="697"/>
        <v>0</v>
      </c>
      <c r="FX274" s="18">
        <f t="shared" si="698"/>
        <v>0</v>
      </c>
      <c r="FY274" s="18">
        <f t="shared" si="699"/>
        <v>0</v>
      </c>
      <c r="FZ274" s="19"/>
      <c r="GA274" s="36" t="s">
        <v>49</v>
      </c>
      <c r="GB274" s="36"/>
      <c r="GC274" s="37"/>
    </row>
    <row r="275" spans="1:185" hidden="1" x14ac:dyDescent="0.25">
      <c r="A275" s="8" t="s">
        <v>1290</v>
      </c>
      <c r="B275" s="8" t="s">
        <v>417</v>
      </c>
      <c r="C275" s="28" t="s">
        <v>418</v>
      </c>
      <c r="D275" s="28" t="s">
        <v>49</v>
      </c>
      <c r="E275" s="9" t="s">
        <v>216</v>
      </c>
      <c r="F275" s="28" t="s">
        <v>64</v>
      </c>
      <c r="G275" s="28" t="s">
        <v>51</v>
      </c>
      <c r="H275" s="11"/>
      <c r="I275" s="11"/>
      <c r="J275" s="11">
        <v>0</v>
      </c>
      <c r="K275" s="11">
        <v>0.03</v>
      </c>
      <c r="L275" s="11">
        <v>0</v>
      </c>
      <c r="M275" s="11">
        <v>0</v>
      </c>
      <c r="N275" s="11"/>
      <c r="O275" s="12">
        <f t="shared" si="700"/>
        <v>0</v>
      </c>
      <c r="P275" s="12">
        <f t="shared" si="657"/>
        <v>0</v>
      </c>
      <c r="Q275" s="12">
        <f t="shared" si="701"/>
        <v>0</v>
      </c>
      <c r="R275" s="12">
        <f t="shared" si="607"/>
        <v>0</v>
      </c>
      <c r="S275" s="12">
        <f t="shared" si="702"/>
        <v>0</v>
      </c>
      <c r="T275" s="12">
        <f t="shared" si="722"/>
        <v>0</v>
      </c>
      <c r="U275" s="12">
        <f t="shared" si="703"/>
        <v>0</v>
      </c>
      <c r="V275" s="12">
        <f t="shared" si="723"/>
        <v>0</v>
      </c>
      <c r="W275" s="12">
        <f t="shared" si="716"/>
        <v>0</v>
      </c>
      <c r="X275" s="12">
        <f t="shared" si="704"/>
        <v>0</v>
      </c>
      <c r="Y275" s="12">
        <f t="shared" si="724"/>
        <v>0</v>
      </c>
      <c r="Z275" s="12">
        <f t="shared" si="725"/>
        <v>0</v>
      </c>
      <c r="AA275" s="12">
        <f t="shared" si="726"/>
        <v>0</v>
      </c>
      <c r="AB275" s="12">
        <f t="shared" si="608"/>
        <v>0</v>
      </c>
      <c r="AC275" s="12"/>
      <c r="AD275" s="12"/>
      <c r="AE275" s="12"/>
      <c r="AF275" s="12">
        <f t="shared" si="705"/>
        <v>0</v>
      </c>
      <c r="AG275" s="12">
        <f t="shared" si="706"/>
        <v>0</v>
      </c>
      <c r="AH275" s="12">
        <f t="shared" si="707"/>
        <v>0</v>
      </c>
      <c r="AI275" s="12"/>
      <c r="AJ275" s="12"/>
      <c r="AK275" s="12"/>
      <c r="AL275" s="12">
        <f t="shared" si="658"/>
        <v>0</v>
      </c>
      <c r="AM275" s="12">
        <f t="shared" si="659"/>
        <v>0</v>
      </c>
      <c r="AN275" s="12">
        <f t="shared" si="660"/>
        <v>0</v>
      </c>
      <c r="AO275" s="12"/>
      <c r="AP275" s="12"/>
      <c r="AQ275" s="12"/>
      <c r="AR275" s="12">
        <f t="shared" si="661"/>
        <v>0</v>
      </c>
      <c r="AS275" s="12">
        <f t="shared" si="662"/>
        <v>0</v>
      </c>
      <c r="AT275" s="12">
        <f t="shared" si="663"/>
        <v>0</v>
      </c>
      <c r="AU275" s="12">
        <f t="shared" si="664"/>
        <v>0</v>
      </c>
      <c r="AV275" s="12">
        <f t="shared" si="708"/>
        <v>0</v>
      </c>
      <c r="AW275" s="12"/>
      <c r="AX275" s="12">
        <f t="shared" si="665"/>
        <v>0</v>
      </c>
      <c r="AY275" s="12">
        <f t="shared" si="666"/>
        <v>0</v>
      </c>
      <c r="AZ275" s="12">
        <f t="shared" si="667"/>
        <v>0</v>
      </c>
      <c r="BA275" s="12"/>
      <c r="BB275" s="12">
        <f t="shared" si="668"/>
        <v>0</v>
      </c>
      <c r="BC275" s="12">
        <f t="shared" si="669"/>
        <v>0</v>
      </c>
      <c r="BD275" s="12">
        <f t="shared" si="670"/>
        <v>0</v>
      </c>
      <c r="BE275" s="12"/>
      <c r="BF275" s="12">
        <f t="shared" si="671"/>
        <v>0</v>
      </c>
      <c r="BG275" s="12">
        <f t="shared" si="709"/>
        <v>0</v>
      </c>
      <c r="BH275" s="12">
        <f t="shared" si="672"/>
        <v>0</v>
      </c>
      <c r="BI275" s="12">
        <f t="shared" si="673"/>
        <v>0</v>
      </c>
      <c r="BJ275" s="12"/>
      <c r="BK275" s="12">
        <f t="shared" si="674"/>
        <v>0</v>
      </c>
      <c r="BL275" s="12">
        <f t="shared" si="710"/>
        <v>0</v>
      </c>
      <c r="BM275" s="12">
        <f t="shared" si="675"/>
        <v>0</v>
      </c>
      <c r="BN275" s="12"/>
      <c r="BO275" s="12">
        <f t="shared" si="676"/>
        <v>0</v>
      </c>
      <c r="BP275" s="12">
        <f t="shared" si="677"/>
        <v>0</v>
      </c>
      <c r="BQ275" s="12">
        <f t="shared" si="678"/>
        <v>0</v>
      </c>
      <c r="BR275" s="12"/>
      <c r="BS275" s="12">
        <f t="shared" si="679"/>
        <v>0</v>
      </c>
      <c r="BT275" s="12">
        <f t="shared" si="680"/>
        <v>0</v>
      </c>
      <c r="BU275" s="12">
        <f t="shared" si="681"/>
        <v>0</v>
      </c>
      <c r="BV275" s="12">
        <f t="shared" si="682"/>
        <v>0</v>
      </c>
      <c r="BW275" s="12">
        <f t="shared" si="683"/>
        <v>0</v>
      </c>
      <c r="BX275" s="12"/>
      <c r="BY275" s="12">
        <v>0</v>
      </c>
      <c r="BZ275" s="12">
        <v>0</v>
      </c>
      <c r="CA275" s="12">
        <f>SUMIFS('[1]TIẾN ĐỘ %'!$M$6:$M$1034,'[1]TIẾN ĐỘ %'!$G$6:$G$1034,$A275,'[1]TIẾN ĐỘ %'!$F$6:$F$1034,$E275)</f>
        <v>0</v>
      </c>
      <c r="CB275" s="12">
        <f t="shared" si="711"/>
        <v>0</v>
      </c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>
        <f t="shared" si="630"/>
        <v>0</v>
      </c>
      <c r="CP275" s="12">
        <f t="shared" si="631"/>
        <v>0</v>
      </c>
      <c r="CQ275" s="12"/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f>SUMIFS('[1]DATA THÔ IN'!$P$4:$P$12031,'[1]DATA THÔ IN'!$H$4:$H$12031,$A275,'[1]DATA THÔ IN'!$AC$4:$AC$12031,$E275,'[1]DATA THÔ IN'!$AH$4:$AH$12031,"Tiến độ 1")</f>
        <v>0</v>
      </c>
      <c r="CZ275" s="12">
        <f>SUMIFS('[1]DATA THÔ IN'!$P$4:$P$12031,'[1]DATA THÔ IN'!$H$4:$H$12031,$A275,'[1]DATA THÔ IN'!$AC$4:$AC$12031,$E275,'[1]DATA THÔ IN'!$AH$4:$AH$12031,"Tiến độ 2")</f>
        <v>0</v>
      </c>
      <c r="DA275" s="12">
        <f>SUMIFS('[1]TIẾN ĐỘ %'!$N$6:$N$1034,'[1]TIẾN ĐỘ %'!$G$6:$G$1034,A275,'[1]TIẾN ĐỘ %'!$F$6:$F$1034,$E275)</f>
        <v>0</v>
      </c>
      <c r="DB275" s="12">
        <f t="shared" si="717"/>
        <v>0</v>
      </c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>
        <f t="shared" si="632"/>
        <v>0</v>
      </c>
      <c r="EH275" s="12">
        <f t="shared" si="633"/>
        <v>0</v>
      </c>
      <c r="EI275" s="12"/>
      <c r="EJ275" s="15">
        <f t="shared" si="686"/>
        <v>0</v>
      </c>
      <c r="EK275" s="15">
        <f t="shared" si="687"/>
        <v>0</v>
      </c>
      <c r="EL275" s="15">
        <f t="shared" si="688"/>
        <v>0</v>
      </c>
      <c r="EM275" s="16">
        <f t="shared" si="727"/>
        <v>0</v>
      </c>
      <c r="EN275" s="16">
        <f t="shared" si="728"/>
        <v>0</v>
      </c>
      <c r="EO275" s="16">
        <f t="shared" si="729"/>
        <v>0</v>
      </c>
      <c r="EP275" s="16">
        <f t="shared" si="718"/>
        <v>0</v>
      </c>
      <c r="EQ275" s="16">
        <f t="shared" si="719"/>
        <v>0</v>
      </c>
      <c r="ER275" s="16">
        <f t="shared" si="720"/>
        <v>0</v>
      </c>
      <c r="ES275" s="16">
        <f t="shared" si="721"/>
        <v>0</v>
      </c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5">
        <f t="shared" si="689"/>
        <v>0</v>
      </c>
      <c r="FP275" s="15">
        <f t="shared" si="690"/>
        <v>0</v>
      </c>
      <c r="FQ275" s="15">
        <f t="shared" si="691"/>
        <v>0</v>
      </c>
      <c r="FR275" s="17">
        <f t="shared" si="692"/>
        <v>0</v>
      </c>
      <c r="FS275" s="17">
        <f t="shared" si="693"/>
        <v>0</v>
      </c>
      <c r="FT275" s="17">
        <f t="shared" si="694"/>
        <v>0</v>
      </c>
      <c r="FU275" s="18">
        <f t="shared" si="695"/>
        <v>0</v>
      </c>
      <c r="FV275" s="18">
        <f t="shared" si="696"/>
        <v>0</v>
      </c>
      <c r="FW275" s="18">
        <f t="shared" si="697"/>
        <v>0</v>
      </c>
      <c r="FX275" s="18">
        <f t="shared" si="698"/>
        <v>0</v>
      </c>
      <c r="FY275" s="18">
        <f t="shared" si="699"/>
        <v>0</v>
      </c>
      <c r="FZ275" s="19"/>
      <c r="GA275" s="36" t="s">
        <v>49</v>
      </c>
      <c r="GB275" s="36"/>
      <c r="GC275" s="37"/>
    </row>
    <row r="276" spans="1:185" hidden="1" x14ac:dyDescent="0.25">
      <c r="A276" s="8" t="s">
        <v>1302</v>
      </c>
      <c r="B276" s="8" t="s">
        <v>1233</v>
      </c>
      <c r="C276" s="32" t="s">
        <v>1234</v>
      </c>
      <c r="D276" s="32" t="s">
        <v>483</v>
      </c>
      <c r="E276" s="9" t="s">
        <v>216</v>
      </c>
      <c r="F276" s="28" t="s">
        <v>484</v>
      </c>
      <c r="G276" s="28" t="s">
        <v>1235</v>
      </c>
      <c r="H276" s="11">
        <v>7.0000000000000007E-2</v>
      </c>
      <c r="I276" s="17"/>
      <c r="J276" s="11">
        <v>0</v>
      </c>
      <c r="K276" s="11">
        <v>0.01</v>
      </c>
      <c r="L276" s="11">
        <v>5.0000000000000001E-3</v>
      </c>
      <c r="M276" s="11"/>
      <c r="N276" s="11">
        <v>5.0000000000000001E-3</v>
      </c>
      <c r="O276" s="12">
        <f t="shared" si="700"/>
        <v>0</v>
      </c>
      <c r="P276" s="12">
        <f t="shared" si="657"/>
        <v>0</v>
      </c>
      <c r="Q276" s="12">
        <f t="shared" si="701"/>
        <v>0</v>
      </c>
      <c r="R276" s="12">
        <f t="shared" si="607"/>
        <v>189943.2</v>
      </c>
      <c r="S276" s="12">
        <f t="shared" si="702"/>
        <v>0</v>
      </c>
      <c r="T276" s="12">
        <f t="shared" si="722"/>
        <v>0</v>
      </c>
      <c r="U276" s="12">
        <f t="shared" si="703"/>
        <v>0</v>
      </c>
      <c r="V276" s="12">
        <f t="shared" si="723"/>
        <v>0</v>
      </c>
      <c r="W276" s="12">
        <f t="shared" si="716"/>
        <v>0</v>
      </c>
      <c r="X276" s="12">
        <f t="shared" si="704"/>
        <v>0</v>
      </c>
      <c r="Y276" s="12">
        <f t="shared" si="724"/>
        <v>0</v>
      </c>
      <c r="Z276" s="12">
        <f t="shared" si="725"/>
        <v>0</v>
      </c>
      <c r="AA276" s="12">
        <f t="shared" si="726"/>
        <v>0</v>
      </c>
      <c r="AB276" s="12">
        <f t="shared" si="608"/>
        <v>0</v>
      </c>
      <c r="AC276" s="12"/>
      <c r="AD276" s="12"/>
      <c r="AE276" s="12"/>
      <c r="AF276" s="12">
        <f t="shared" si="705"/>
        <v>0</v>
      </c>
      <c r="AG276" s="12">
        <f t="shared" si="706"/>
        <v>0</v>
      </c>
      <c r="AH276" s="12">
        <f t="shared" si="707"/>
        <v>0</v>
      </c>
      <c r="AI276" s="12"/>
      <c r="AJ276" s="12"/>
      <c r="AK276" s="12"/>
      <c r="AL276" s="12">
        <f t="shared" si="658"/>
        <v>0</v>
      </c>
      <c r="AM276" s="12">
        <f t="shared" si="659"/>
        <v>0</v>
      </c>
      <c r="AN276" s="12">
        <f t="shared" si="660"/>
        <v>0</v>
      </c>
      <c r="AO276" s="12"/>
      <c r="AP276" s="12"/>
      <c r="AQ276" s="12"/>
      <c r="AR276" s="12">
        <f t="shared" si="661"/>
        <v>0</v>
      </c>
      <c r="AS276" s="12">
        <f t="shared" si="662"/>
        <v>0</v>
      </c>
      <c r="AT276" s="12">
        <f t="shared" si="663"/>
        <v>0</v>
      </c>
      <c r="AU276" s="12">
        <f t="shared" si="664"/>
        <v>0</v>
      </c>
      <c r="AV276" s="12">
        <f t="shared" si="708"/>
        <v>0</v>
      </c>
      <c r="AW276" s="12"/>
      <c r="AX276" s="12">
        <f t="shared" si="665"/>
        <v>0</v>
      </c>
      <c r="AY276" s="12">
        <f t="shared" si="666"/>
        <v>0</v>
      </c>
      <c r="AZ276" s="12">
        <f t="shared" si="667"/>
        <v>0</v>
      </c>
      <c r="BA276" s="12"/>
      <c r="BB276" s="12">
        <f t="shared" si="668"/>
        <v>0</v>
      </c>
      <c r="BC276" s="12">
        <f t="shared" si="669"/>
        <v>0</v>
      </c>
      <c r="BD276" s="12">
        <f t="shared" si="670"/>
        <v>0</v>
      </c>
      <c r="BE276" s="12"/>
      <c r="BF276" s="12">
        <f t="shared" si="671"/>
        <v>0</v>
      </c>
      <c r="BG276" s="12">
        <f t="shared" si="709"/>
        <v>0</v>
      </c>
      <c r="BH276" s="12">
        <f t="shared" si="672"/>
        <v>0</v>
      </c>
      <c r="BI276" s="12">
        <f t="shared" si="673"/>
        <v>0</v>
      </c>
      <c r="BJ276" s="12"/>
      <c r="BK276" s="12">
        <f t="shared" si="674"/>
        <v>0</v>
      </c>
      <c r="BL276" s="12">
        <f t="shared" si="710"/>
        <v>0</v>
      </c>
      <c r="BM276" s="12">
        <f t="shared" si="675"/>
        <v>0</v>
      </c>
      <c r="BN276" s="12"/>
      <c r="BO276" s="12">
        <f t="shared" si="676"/>
        <v>0</v>
      </c>
      <c r="BP276" s="12">
        <f t="shared" si="677"/>
        <v>0</v>
      </c>
      <c r="BQ276" s="12">
        <f t="shared" si="678"/>
        <v>0</v>
      </c>
      <c r="BR276" s="12"/>
      <c r="BS276" s="12">
        <f t="shared" si="679"/>
        <v>0</v>
      </c>
      <c r="BT276" s="12">
        <f t="shared" si="680"/>
        <v>0</v>
      </c>
      <c r="BU276" s="12">
        <f t="shared" si="681"/>
        <v>0</v>
      </c>
      <c r="BV276" s="12">
        <f t="shared" si="682"/>
        <v>0</v>
      </c>
      <c r="BW276" s="12">
        <f t="shared" si="683"/>
        <v>0</v>
      </c>
      <c r="BX276" s="12"/>
      <c r="BY276" s="12">
        <v>20000000</v>
      </c>
      <c r="BZ276" s="12">
        <v>20000000</v>
      </c>
      <c r="CA276" s="12">
        <f>SUMIFS('[1]TIẾN ĐỘ %'!$M$6:$M$1034,'[1]TIẾN ĐỘ %'!$G$6:$G$1034,$A276,'[1]TIẾN ĐỘ %'!$F$6:$F$1034,$E276)</f>
        <v>20000000</v>
      </c>
      <c r="CB276" s="12">
        <f t="shared" si="711"/>
        <v>60000000</v>
      </c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12"/>
      <c r="CO276" s="12">
        <f t="shared" si="630"/>
        <v>0</v>
      </c>
      <c r="CP276" s="12">
        <f t="shared" si="631"/>
        <v>0</v>
      </c>
      <c r="CQ276" s="12"/>
      <c r="CR276" s="12">
        <v>12318000</v>
      </c>
      <c r="CS276" s="12">
        <v>6066000</v>
      </c>
      <c r="CT276" s="12">
        <v>20424000</v>
      </c>
      <c r="CU276" s="12">
        <v>0</v>
      </c>
      <c r="CV276" s="12">
        <v>9900000</v>
      </c>
      <c r="CW276" s="12">
        <v>0</v>
      </c>
      <c r="CX276" s="12">
        <v>9900000</v>
      </c>
      <c r="CY276" s="12">
        <f>SUMIFS('[1]DATA THÔ IN'!$P$4:$P$12031,'[1]DATA THÔ IN'!$H$4:$H$12031,$A276,'[1]DATA THÔ IN'!$AC$4:$AC$12031,$E276,'[1]DATA THÔ IN'!$AH$4:$AH$12031,"Tiến độ 1")</f>
        <v>5112000</v>
      </c>
      <c r="CZ276" s="12">
        <f>SUMIFS('[1]DATA THÔ IN'!$P$4:$P$12031,'[1]DATA THÔ IN'!$H$4:$H$12031,$A276,'[1]DATA THÔ IN'!$AC$4:$AC$12031,$E276,'[1]DATA THÔ IN'!$AH$4:$AH$12031,"Tiến độ 2")</f>
        <v>0</v>
      </c>
      <c r="DA276" s="12">
        <f>SUMIFS('[1]TIẾN ĐỘ %'!$N$6:$N$1034,'[1]TIẾN ĐỘ %'!$G$6:$G$1034,A276,'[1]TIẾN ĐỘ %'!$F$6:$F$1034,$E276)</f>
        <v>13032000</v>
      </c>
      <c r="DB276" s="12">
        <f t="shared" si="717"/>
        <v>43356000</v>
      </c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43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42"/>
      <c r="ED276" s="42"/>
      <c r="EE276" s="42"/>
      <c r="EF276" s="42"/>
      <c r="EG276" s="12">
        <f t="shared" si="632"/>
        <v>0</v>
      </c>
      <c r="EH276" s="12">
        <f t="shared" si="633"/>
        <v>0</v>
      </c>
      <c r="EI276" s="12"/>
      <c r="EJ276" s="15">
        <f t="shared" si="686"/>
        <v>0.6159</v>
      </c>
      <c r="EK276" s="15">
        <f t="shared" si="687"/>
        <v>0.30330000000000001</v>
      </c>
      <c r="EL276" s="15">
        <f t="shared" si="688"/>
        <v>1.0212000000000001</v>
      </c>
      <c r="EM276" s="16">
        <f t="shared" si="727"/>
        <v>0</v>
      </c>
      <c r="EN276" s="16">
        <f t="shared" si="728"/>
        <v>0.495</v>
      </c>
      <c r="EO276" s="16">
        <f t="shared" si="729"/>
        <v>0.495</v>
      </c>
      <c r="EP276" s="16">
        <f t="shared" si="718"/>
        <v>0.25559999999999999</v>
      </c>
      <c r="EQ276" s="16">
        <f t="shared" si="719"/>
        <v>0</v>
      </c>
      <c r="ER276" s="16">
        <f t="shared" si="720"/>
        <v>0.65159999999999996</v>
      </c>
      <c r="ES276" s="16">
        <f t="shared" si="721"/>
        <v>0.72260000000000002</v>
      </c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16"/>
      <c r="FF276" s="16"/>
      <c r="FG276" s="16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9">
        <f t="shared" si="692"/>
        <v>0</v>
      </c>
      <c r="FS276" s="29">
        <f t="shared" si="693"/>
        <v>0</v>
      </c>
      <c r="FT276" s="29">
        <f t="shared" si="694"/>
        <v>0</v>
      </c>
      <c r="FU276" s="18">
        <f t="shared" si="695"/>
        <v>0</v>
      </c>
      <c r="FV276" s="18">
        <f t="shared" si="696"/>
        <v>0</v>
      </c>
      <c r="FW276" s="18">
        <f t="shared" si="697"/>
        <v>0</v>
      </c>
      <c r="FX276" s="18">
        <f t="shared" si="698"/>
        <v>0</v>
      </c>
      <c r="FY276" s="18">
        <f t="shared" si="699"/>
        <v>0</v>
      </c>
      <c r="FZ276" s="19"/>
      <c r="GA276" s="36" t="s">
        <v>483</v>
      </c>
      <c r="GB276" s="36"/>
      <c r="GC276" s="37"/>
    </row>
    <row r="277" spans="1:185" hidden="1" x14ac:dyDescent="0.25">
      <c r="A277" s="8" t="s">
        <v>1298</v>
      </c>
      <c r="B277" s="8" t="s">
        <v>605</v>
      </c>
      <c r="C277" s="28" t="s">
        <v>606</v>
      </c>
      <c r="D277" s="28" t="s">
        <v>1459</v>
      </c>
      <c r="E277" s="9" t="s">
        <v>216</v>
      </c>
      <c r="F277" s="28" t="s">
        <v>488</v>
      </c>
      <c r="G277" s="28" t="s">
        <v>475</v>
      </c>
      <c r="H277" s="11">
        <v>7.0000000000000007E-2</v>
      </c>
      <c r="I277" s="11"/>
      <c r="J277" s="11">
        <v>0</v>
      </c>
      <c r="K277" s="11">
        <v>0.01</v>
      </c>
      <c r="L277" s="11">
        <v>5.0000000000000001E-3</v>
      </c>
      <c r="M277" s="11"/>
      <c r="N277" s="11">
        <v>5.0000000000000001E-3</v>
      </c>
      <c r="O277" s="12">
        <f t="shared" si="700"/>
        <v>0</v>
      </c>
      <c r="P277" s="12">
        <f t="shared" si="657"/>
        <v>0</v>
      </c>
      <c r="Q277" s="12">
        <f t="shared" si="701"/>
        <v>0</v>
      </c>
      <c r="R277" s="12">
        <f t="shared" si="607"/>
        <v>0</v>
      </c>
      <c r="S277" s="12">
        <f t="shared" si="702"/>
        <v>0</v>
      </c>
      <c r="T277" s="12">
        <f t="shared" si="722"/>
        <v>0</v>
      </c>
      <c r="U277" s="12">
        <f t="shared" si="703"/>
        <v>0</v>
      </c>
      <c r="V277" s="12">
        <f t="shared" si="723"/>
        <v>0</v>
      </c>
      <c r="W277" s="12">
        <f t="shared" si="716"/>
        <v>0</v>
      </c>
      <c r="X277" s="12">
        <f t="shared" si="704"/>
        <v>0</v>
      </c>
      <c r="Y277" s="12">
        <f t="shared" si="724"/>
        <v>0</v>
      </c>
      <c r="Z277" s="12">
        <f t="shared" si="725"/>
        <v>0</v>
      </c>
      <c r="AA277" s="12">
        <f t="shared" si="726"/>
        <v>0</v>
      </c>
      <c r="AB277" s="12">
        <f t="shared" si="608"/>
        <v>0</v>
      </c>
      <c r="AC277" s="12"/>
      <c r="AD277" s="12"/>
      <c r="AE277" s="12"/>
      <c r="AF277" s="12">
        <f t="shared" si="705"/>
        <v>0</v>
      </c>
      <c r="AG277" s="12">
        <f t="shared" si="706"/>
        <v>0</v>
      </c>
      <c r="AH277" s="12">
        <f t="shared" si="707"/>
        <v>0</v>
      </c>
      <c r="AI277" s="12"/>
      <c r="AJ277" s="12"/>
      <c r="AK277" s="12"/>
      <c r="AL277" s="12">
        <f t="shared" si="658"/>
        <v>0</v>
      </c>
      <c r="AM277" s="12">
        <f t="shared" si="659"/>
        <v>0</v>
      </c>
      <c r="AN277" s="12">
        <f t="shared" si="660"/>
        <v>0</v>
      </c>
      <c r="AO277" s="12"/>
      <c r="AP277" s="12"/>
      <c r="AQ277" s="12"/>
      <c r="AR277" s="12">
        <f t="shared" si="661"/>
        <v>0</v>
      </c>
      <c r="AS277" s="12">
        <f t="shared" si="662"/>
        <v>0</v>
      </c>
      <c r="AT277" s="12">
        <f t="shared" si="663"/>
        <v>0</v>
      </c>
      <c r="AU277" s="12">
        <f t="shared" si="664"/>
        <v>0</v>
      </c>
      <c r="AV277" s="12">
        <f t="shared" si="708"/>
        <v>0</v>
      </c>
      <c r="AW277" s="12"/>
      <c r="AX277" s="12">
        <f t="shared" si="665"/>
        <v>0</v>
      </c>
      <c r="AY277" s="12">
        <f t="shared" si="666"/>
        <v>0</v>
      </c>
      <c r="AZ277" s="12">
        <f t="shared" si="667"/>
        <v>0</v>
      </c>
      <c r="BA277" s="12"/>
      <c r="BB277" s="12">
        <f t="shared" si="668"/>
        <v>0</v>
      </c>
      <c r="BC277" s="12">
        <f t="shared" si="669"/>
        <v>0</v>
      </c>
      <c r="BD277" s="12">
        <f t="shared" si="670"/>
        <v>0</v>
      </c>
      <c r="BE277" s="12"/>
      <c r="BF277" s="12">
        <f t="shared" si="671"/>
        <v>0</v>
      </c>
      <c r="BG277" s="12">
        <f t="shared" si="709"/>
        <v>0</v>
      </c>
      <c r="BH277" s="12">
        <f t="shared" si="672"/>
        <v>0</v>
      </c>
      <c r="BI277" s="12">
        <f t="shared" si="673"/>
        <v>0</v>
      </c>
      <c r="BJ277" s="12"/>
      <c r="BK277" s="12">
        <f t="shared" si="674"/>
        <v>0</v>
      </c>
      <c r="BL277" s="12">
        <f t="shared" si="710"/>
        <v>0</v>
      </c>
      <c r="BM277" s="12">
        <f t="shared" si="675"/>
        <v>0</v>
      </c>
      <c r="BN277" s="12"/>
      <c r="BO277" s="12">
        <f t="shared" si="676"/>
        <v>0</v>
      </c>
      <c r="BP277" s="12">
        <f t="shared" si="677"/>
        <v>0</v>
      </c>
      <c r="BQ277" s="12">
        <f t="shared" si="678"/>
        <v>0</v>
      </c>
      <c r="BR277" s="12"/>
      <c r="BS277" s="12">
        <f t="shared" si="679"/>
        <v>0</v>
      </c>
      <c r="BT277" s="12">
        <f t="shared" si="680"/>
        <v>0</v>
      </c>
      <c r="BU277" s="12">
        <f t="shared" si="681"/>
        <v>0</v>
      </c>
      <c r="BV277" s="12">
        <f t="shared" si="682"/>
        <v>0</v>
      </c>
      <c r="BW277" s="12">
        <f t="shared" si="683"/>
        <v>0</v>
      </c>
      <c r="BX277" s="12"/>
      <c r="BY277" s="12">
        <v>0</v>
      </c>
      <c r="BZ277" s="12">
        <v>0</v>
      </c>
      <c r="CA277" s="12">
        <f>SUMIFS('[1]TIẾN ĐỘ %'!$M$6:$M$1034,'[1]TIẾN ĐỘ %'!$G$6:$G$1034,$A277,'[1]TIẾN ĐỘ %'!$F$6:$F$1034,$E277)</f>
        <v>0</v>
      </c>
      <c r="CB277" s="12">
        <f t="shared" si="711"/>
        <v>0</v>
      </c>
      <c r="CC277" s="12"/>
      <c r="CD277" s="12"/>
      <c r="CE277" s="12"/>
      <c r="CF277" s="12">
        <f t="shared" ref="CF277:CF283" si="730">+SUM(CC277:CE277)</f>
        <v>0</v>
      </c>
      <c r="CG277" s="12">
        <f t="shared" ref="CG277:CG283" si="731">+CF277+CB277</f>
        <v>0</v>
      </c>
      <c r="CH277" s="12"/>
      <c r="CI277" s="12"/>
      <c r="CJ277" s="12"/>
      <c r="CK277" s="12">
        <f t="shared" ref="CK277:CK297" si="732">+SUM(CH277:CJ277)</f>
        <v>0</v>
      </c>
      <c r="CL277" s="12"/>
      <c r="CM277" s="12"/>
      <c r="CN277" s="12"/>
      <c r="CO277" s="12">
        <f t="shared" si="630"/>
        <v>0</v>
      </c>
      <c r="CP277" s="12">
        <f t="shared" si="631"/>
        <v>0</v>
      </c>
      <c r="CQ277" s="12"/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f>SUMIFS('[1]DATA THÔ IN'!$P$4:$P$12031,'[1]DATA THÔ IN'!$H$4:$H$12031,$A277,'[1]DATA THÔ IN'!$AC$4:$AC$12031,$E277,'[1]DATA THÔ IN'!$AH$4:$AH$12031,"Tiến độ 1")</f>
        <v>0</v>
      </c>
      <c r="CZ277" s="12">
        <f>SUMIFS('[1]DATA THÔ IN'!$P$4:$P$12031,'[1]DATA THÔ IN'!$H$4:$H$12031,$A277,'[1]DATA THÔ IN'!$AC$4:$AC$12031,$E277,'[1]DATA THÔ IN'!$AH$4:$AH$12031,"Tiến độ 2")</f>
        <v>0</v>
      </c>
      <c r="DA277" s="12">
        <f>SUMIFS('[1]TIẾN ĐỘ %'!$N$6:$N$1034,'[1]TIẾN ĐỘ %'!$G$6:$G$1034,A277,'[1]TIẾN ĐỘ %'!$F$6:$F$1034,$E277)</f>
        <v>0</v>
      </c>
      <c r="DB277" s="12">
        <f t="shared" si="717"/>
        <v>0</v>
      </c>
      <c r="DC277" s="12"/>
      <c r="DD277" s="12"/>
      <c r="DE277" s="12"/>
      <c r="DF277" s="12"/>
      <c r="DG277" s="12"/>
      <c r="DH277" s="12"/>
      <c r="DI277" s="12"/>
      <c r="DJ277" s="12"/>
      <c r="DK277" s="12"/>
      <c r="DL277" s="12">
        <f t="shared" ref="DL277:DL283" si="733">+DK277+DH277+DE277</f>
        <v>0</v>
      </c>
      <c r="DM277" s="12">
        <f t="shared" ref="DM277:DM283" si="734">+DL277+DB277</f>
        <v>0</v>
      </c>
      <c r="DN277" s="12"/>
      <c r="DO277" s="12"/>
      <c r="DP277" s="12"/>
      <c r="DQ277" s="12"/>
      <c r="DR277" s="12"/>
      <c r="DS277" s="12"/>
      <c r="DT277" s="12"/>
      <c r="DU277" s="12"/>
      <c r="DV277" s="12"/>
      <c r="DW277" s="12">
        <f t="shared" ref="DW277:DW297" si="735">+DV277+DS277+DP277</f>
        <v>0</v>
      </c>
      <c r="DX277" s="12"/>
      <c r="DY277" s="12"/>
      <c r="DZ277" s="12"/>
      <c r="EA277" s="12"/>
      <c r="EB277" s="12"/>
      <c r="EC277" s="12"/>
      <c r="ED277" s="12"/>
      <c r="EE277" s="12"/>
      <c r="EF277" s="12"/>
      <c r="EG277" s="12">
        <f t="shared" si="632"/>
        <v>0</v>
      </c>
      <c r="EH277" s="12">
        <f t="shared" si="633"/>
        <v>0</v>
      </c>
      <c r="EI277" s="12"/>
      <c r="EJ277" s="15">
        <f t="shared" si="686"/>
        <v>0</v>
      </c>
      <c r="EK277" s="15">
        <f t="shared" si="687"/>
        <v>0</v>
      </c>
      <c r="EL277" s="15">
        <f t="shared" si="688"/>
        <v>0</v>
      </c>
      <c r="EM277" s="16">
        <f t="shared" si="727"/>
        <v>0</v>
      </c>
      <c r="EN277" s="16">
        <f t="shared" si="728"/>
        <v>0</v>
      </c>
      <c r="EO277" s="16">
        <f t="shared" si="729"/>
        <v>0</v>
      </c>
      <c r="EP277" s="16">
        <f t="shared" si="718"/>
        <v>0</v>
      </c>
      <c r="EQ277" s="16">
        <f t="shared" si="719"/>
        <v>0</v>
      </c>
      <c r="ER277" s="16">
        <f t="shared" si="720"/>
        <v>0</v>
      </c>
      <c r="ES277" s="16">
        <f t="shared" si="721"/>
        <v>0</v>
      </c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5">
        <f t="shared" ref="FO277:FO286" si="736">IFERROR(DX277/$CL277,0)</f>
        <v>0</v>
      </c>
      <c r="FP277" s="15">
        <f t="shared" ref="FP277:FP286" si="737">IFERROR(DY277/$CL277,0)</f>
        <v>0</v>
      </c>
      <c r="FQ277" s="15">
        <f t="shared" ref="FQ277:FQ286" si="738">IFERROR(DZ277/$CL277,0)</f>
        <v>0</v>
      </c>
      <c r="FR277" s="17">
        <f t="shared" si="692"/>
        <v>0</v>
      </c>
      <c r="FS277" s="17">
        <f t="shared" si="693"/>
        <v>0</v>
      </c>
      <c r="FT277" s="17">
        <f t="shared" si="694"/>
        <v>0</v>
      </c>
      <c r="FU277" s="18">
        <f t="shared" si="695"/>
        <v>0</v>
      </c>
      <c r="FV277" s="18">
        <f t="shared" si="696"/>
        <v>0</v>
      </c>
      <c r="FW277" s="18">
        <f t="shared" si="697"/>
        <v>0</v>
      </c>
      <c r="FX277" s="18">
        <f t="shared" si="698"/>
        <v>0</v>
      </c>
      <c r="FY277" s="18">
        <f t="shared" si="699"/>
        <v>0</v>
      </c>
      <c r="FZ277" s="19"/>
      <c r="GA277" s="36" t="e">
        <v>#N/A</v>
      </c>
      <c r="GB277" s="36"/>
      <c r="GC277" s="37"/>
    </row>
    <row r="278" spans="1:185" hidden="1" x14ac:dyDescent="0.25">
      <c r="A278" s="8" t="s">
        <v>1304</v>
      </c>
      <c r="B278" s="8" t="s">
        <v>619</v>
      </c>
      <c r="C278" s="28" t="s">
        <v>620</v>
      </c>
      <c r="D278" s="28" t="s">
        <v>1390</v>
      </c>
      <c r="E278" s="9" t="s">
        <v>216</v>
      </c>
      <c r="F278" s="28" t="s">
        <v>505</v>
      </c>
      <c r="G278" s="28" t="s">
        <v>475</v>
      </c>
      <c r="H278" s="11">
        <v>7.0000000000000007E-2</v>
      </c>
      <c r="I278" s="11"/>
      <c r="J278" s="11">
        <v>0</v>
      </c>
      <c r="K278" s="11">
        <v>0.01</v>
      </c>
      <c r="L278" s="11">
        <v>5.0000000000000001E-3</v>
      </c>
      <c r="M278" s="11"/>
      <c r="N278" s="11">
        <v>5.0000000000000001E-3</v>
      </c>
      <c r="O278" s="12">
        <f t="shared" si="700"/>
        <v>0</v>
      </c>
      <c r="P278" s="12">
        <f t="shared" si="657"/>
        <v>0</v>
      </c>
      <c r="Q278" s="12">
        <f t="shared" si="701"/>
        <v>0</v>
      </c>
      <c r="R278" s="12">
        <f t="shared" si="607"/>
        <v>0</v>
      </c>
      <c r="S278" s="12">
        <f t="shared" si="702"/>
        <v>0</v>
      </c>
      <c r="T278" s="12">
        <f t="shared" si="722"/>
        <v>0</v>
      </c>
      <c r="U278" s="12">
        <f t="shared" si="703"/>
        <v>0</v>
      </c>
      <c r="V278" s="12">
        <f t="shared" si="723"/>
        <v>0</v>
      </c>
      <c r="W278" s="12">
        <f t="shared" si="716"/>
        <v>0</v>
      </c>
      <c r="X278" s="12">
        <f t="shared" si="704"/>
        <v>0</v>
      </c>
      <c r="Y278" s="12">
        <f t="shared" si="724"/>
        <v>0</v>
      </c>
      <c r="Z278" s="12">
        <f t="shared" si="725"/>
        <v>0</v>
      </c>
      <c r="AA278" s="12">
        <f t="shared" si="726"/>
        <v>0</v>
      </c>
      <c r="AB278" s="12">
        <f t="shared" si="608"/>
        <v>0</v>
      </c>
      <c r="AC278" s="12"/>
      <c r="AD278" s="12"/>
      <c r="AE278" s="12"/>
      <c r="AF278" s="12">
        <f t="shared" si="705"/>
        <v>0</v>
      </c>
      <c r="AG278" s="12">
        <f t="shared" si="706"/>
        <v>0</v>
      </c>
      <c r="AH278" s="12">
        <f t="shared" si="707"/>
        <v>0</v>
      </c>
      <c r="AI278" s="12"/>
      <c r="AJ278" s="12"/>
      <c r="AK278" s="12"/>
      <c r="AL278" s="12">
        <f t="shared" si="658"/>
        <v>0</v>
      </c>
      <c r="AM278" s="12">
        <f t="shared" si="659"/>
        <v>0</v>
      </c>
      <c r="AN278" s="12">
        <f t="shared" si="660"/>
        <v>0</v>
      </c>
      <c r="AO278" s="12"/>
      <c r="AP278" s="12"/>
      <c r="AQ278" s="12"/>
      <c r="AR278" s="12">
        <f t="shared" si="661"/>
        <v>0</v>
      </c>
      <c r="AS278" s="12">
        <f t="shared" si="662"/>
        <v>0</v>
      </c>
      <c r="AT278" s="12">
        <f t="shared" si="663"/>
        <v>0</v>
      </c>
      <c r="AU278" s="12">
        <f t="shared" si="664"/>
        <v>0</v>
      </c>
      <c r="AV278" s="12">
        <f t="shared" si="708"/>
        <v>0</v>
      </c>
      <c r="AW278" s="12"/>
      <c r="AX278" s="12">
        <f t="shared" si="665"/>
        <v>0</v>
      </c>
      <c r="AY278" s="12">
        <f t="shared" si="666"/>
        <v>0</v>
      </c>
      <c r="AZ278" s="12">
        <f t="shared" si="667"/>
        <v>0</v>
      </c>
      <c r="BA278" s="12"/>
      <c r="BB278" s="12">
        <f t="shared" si="668"/>
        <v>0</v>
      </c>
      <c r="BC278" s="12">
        <f t="shared" si="669"/>
        <v>0</v>
      </c>
      <c r="BD278" s="12">
        <f t="shared" si="670"/>
        <v>0</v>
      </c>
      <c r="BE278" s="12"/>
      <c r="BF278" s="12">
        <f t="shared" si="671"/>
        <v>0</v>
      </c>
      <c r="BG278" s="12">
        <f t="shared" si="709"/>
        <v>0</v>
      </c>
      <c r="BH278" s="12">
        <f t="shared" si="672"/>
        <v>0</v>
      </c>
      <c r="BI278" s="12">
        <f t="shared" si="673"/>
        <v>0</v>
      </c>
      <c r="BJ278" s="12"/>
      <c r="BK278" s="12">
        <f t="shared" si="674"/>
        <v>0</v>
      </c>
      <c r="BL278" s="12">
        <f t="shared" si="710"/>
        <v>0</v>
      </c>
      <c r="BM278" s="12">
        <f t="shared" si="675"/>
        <v>0</v>
      </c>
      <c r="BN278" s="12"/>
      <c r="BO278" s="12">
        <f t="shared" si="676"/>
        <v>0</v>
      </c>
      <c r="BP278" s="12">
        <f t="shared" si="677"/>
        <v>0</v>
      </c>
      <c r="BQ278" s="12">
        <f t="shared" si="678"/>
        <v>0</v>
      </c>
      <c r="BR278" s="12"/>
      <c r="BS278" s="12">
        <f t="shared" si="679"/>
        <v>0</v>
      </c>
      <c r="BT278" s="12">
        <f t="shared" si="680"/>
        <v>0</v>
      </c>
      <c r="BU278" s="12">
        <f t="shared" si="681"/>
        <v>0</v>
      </c>
      <c r="BV278" s="12">
        <f t="shared" si="682"/>
        <v>0</v>
      </c>
      <c r="BW278" s="12">
        <f t="shared" si="683"/>
        <v>0</v>
      </c>
      <c r="BX278" s="12"/>
      <c r="BY278" s="12">
        <v>100000000</v>
      </c>
      <c r="BZ278" s="12">
        <v>100000000</v>
      </c>
      <c r="CA278" s="12">
        <f>SUMIFS('[1]TIẾN ĐỘ %'!$M$6:$M$1034,'[1]TIẾN ĐỘ %'!$G$6:$G$1034,$A278,'[1]TIẾN ĐỘ %'!$F$6:$F$1034,$E278)</f>
        <v>100000000</v>
      </c>
      <c r="CB278" s="12">
        <f t="shared" si="711"/>
        <v>300000000</v>
      </c>
      <c r="CC278" s="12"/>
      <c r="CD278" s="12"/>
      <c r="CE278" s="12"/>
      <c r="CF278" s="12">
        <f t="shared" si="730"/>
        <v>0</v>
      </c>
      <c r="CG278" s="12">
        <f t="shared" si="731"/>
        <v>300000000</v>
      </c>
      <c r="CH278" s="12"/>
      <c r="CI278" s="12"/>
      <c r="CJ278" s="12"/>
      <c r="CK278" s="12">
        <f t="shared" si="732"/>
        <v>0</v>
      </c>
      <c r="CL278" s="12"/>
      <c r="CM278" s="12"/>
      <c r="CN278" s="12"/>
      <c r="CO278" s="12">
        <f t="shared" si="630"/>
        <v>0</v>
      </c>
      <c r="CP278" s="12">
        <f t="shared" si="631"/>
        <v>0</v>
      </c>
      <c r="CQ278" s="12"/>
      <c r="CR278" s="12">
        <v>0</v>
      </c>
      <c r="CS278" s="12">
        <v>0</v>
      </c>
      <c r="CT278" s="12">
        <v>0</v>
      </c>
      <c r="CU278" s="12">
        <v>0</v>
      </c>
      <c r="CV278" s="12">
        <v>72408000</v>
      </c>
      <c r="CW278" s="12">
        <v>0</v>
      </c>
      <c r="CX278" s="12">
        <v>72408000</v>
      </c>
      <c r="CY278" s="12">
        <f>SUMIFS('[1]DATA THÔ IN'!$P$4:$P$12031,'[1]DATA THÔ IN'!$H$4:$H$12031,$A278,'[1]DATA THÔ IN'!$AC$4:$AC$12031,$E278,'[1]DATA THÔ IN'!$AH$4:$AH$12031,"Tiến độ 1")</f>
        <v>0</v>
      </c>
      <c r="CZ278" s="12">
        <f>SUMIFS('[1]DATA THÔ IN'!$P$4:$P$12031,'[1]DATA THÔ IN'!$H$4:$H$12031,$A278,'[1]DATA THÔ IN'!$AC$4:$AC$12031,$E278,'[1]DATA THÔ IN'!$AH$4:$AH$12031,"Tiến độ 2")</f>
        <v>0</v>
      </c>
      <c r="DA278" s="12">
        <f>SUMIFS('[1]TIẾN ĐỘ %'!$N$6:$N$1034,'[1]TIẾN ĐỘ %'!$G$6:$G$1034,A278,'[1]TIẾN ĐỘ %'!$F$6:$F$1034,$E278)</f>
        <v>0</v>
      </c>
      <c r="DB278" s="12">
        <f t="shared" si="717"/>
        <v>72408000</v>
      </c>
      <c r="DC278" s="12"/>
      <c r="DD278" s="12"/>
      <c r="DE278" s="12"/>
      <c r="DF278" s="12"/>
      <c r="DG278" s="12"/>
      <c r="DH278" s="12"/>
      <c r="DI278" s="12"/>
      <c r="DJ278" s="12"/>
      <c r="DK278" s="12"/>
      <c r="DL278" s="12">
        <f t="shared" si="733"/>
        <v>0</v>
      </c>
      <c r="DM278" s="12">
        <f t="shared" si="734"/>
        <v>72408000</v>
      </c>
      <c r="DN278" s="12"/>
      <c r="DO278" s="12"/>
      <c r="DP278" s="12"/>
      <c r="DQ278" s="12"/>
      <c r="DR278" s="12"/>
      <c r="DS278" s="12"/>
      <c r="DT278" s="12"/>
      <c r="DU278" s="12"/>
      <c r="DV278" s="12"/>
      <c r="DW278" s="12">
        <f t="shared" si="735"/>
        <v>0</v>
      </c>
      <c r="DX278" s="12"/>
      <c r="DY278" s="12"/>
      <c r="DZ278" s="12"/>
      <c r="EA278" s="12"/>
      <c r="EB278" s="12"/>
      <c r="EC278" s="12"/>
      <c r="ED278" s="12"/>
      <c r="EE278" s="12"/>
      <c r="EF278" s="12"/>
      <c r="EG278" s="12">
        <f t="shared" si="632"/>
        <v>0</v>
      </c>
      <c r="EH278" s="12">
        <f t="shared" si="633"/>
        <v>0</v>
      </c>
      <c r="EI278" s="12"/>
      <c r="EJ278" s="15">
        <f t="shared" si="686"/>
        <v>0</v>
      </c>
      <c r="EK278" s="15">
        <f t="shared" si="687"/>
        <v>0</v>
      </c>
      <c r="EL278" s="15">
        <f t="shared" si="688"/>
        <v>0</v>
      </c>
      <c r="EM278" s="16">
        <f t="shared" si="727"/>
        <v>0</v>
      </c>
      <c r="EN278" s="16">
        <f t="shared" si="728"/>
        <v>0.72407999999999995</v>
      </c>
      <c r="EO278" s="16">
        <f t="shared" si="729"/>
        <v>0.72407999999999995</v>
      </c>
      <c r="EP278" s="16">
        <f t="shared" si="718"/>
        <v>0</v>
      </c>
      <c r="EQ278" s="16">
        <f t="shared" si="719"/>
        <v>0</v>
      </c>
      <c r="ER278" s="16">
        <f t="shared" si="720"/>
        <v>0</v>
      </c>
      <c r="ES278" s="16">
        <f t="shared" si="721"/>
        <v>0.24135999999999999</v>
      </c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5">
        <f t="shared" si="736"/>
        <v>0</v>
      </c>
      <c r="FP278" s="15">
        <f t="shared" si="737"/>
        <v>0</v>
      </c>
      <c r="FQ278" s="15">
        <f t="shared" si="738"/>
        <v>0</v>
      </c>
      <c r="FR278" s="17">
        <f t="shared" si="692"/>
        <v>0</v>
      </c>
      <c r="FS278" s="17">
        <f t="shared" si="693"/>
        <v>0</v>
      </c>
      <c r="FT278" s="17">
        <f t="shared" si="694"/>
        <v>0</v>
      </c>
      <c r="FU278" s="18">
        <f t="shared" si="695"/>
        <v>0</v>
      </c>
      <c r="FV278" s="18">
        <f t="shared" si="696"/>
        <v>0</v>
      </c>
      <c r="FW278" s="18">
        <f t="shared" si="697"/>
        <v>0</v>
      </c>
      <c r="FX278" s="18">
        <f t="shared" si="698"/>
        <v>0</v>
      </c>
      <c r="FY278" s="18">
        <f t="shared" si="699"/>
        <v>0</v>
      </c>
      <c r="FZ278" s="19"/>
      <c r="GA278" s="36" t="s">
        <v>492</v>
      </c>
      <c r="GB278" s="36"/>
      <c r="GC278" s="37"/>
    </row>
    <row r="279" spans="1:185" hidden="1" x14ac:dyDescent="0.25">
      <c r="A279" s="8" t="s">
        <v>1327</v>
      </c>
      <c r="B279" s="8" t="s">
        <v>625</v>
      </c>
      <c r="C279" s="28" t="s">
        <v>626</v>
      </c>
      <c r="D279" s="28" t="s">
        <v>1459</v>
      </c>
      <c r="E279" s="9" t="s">
        <v>216</v>
      </c>
      <c r="F279" s="28" t="s">
        <v>488</v>
      </c>
      <c r="G279" s="28" t="s">
        <v>475</v>
      </c>
      <c r="H279" s="11">
        <v>7.0000000000000007E-2</v>
      </c>
      <c r="I279" s="11"/>
      <c r="J279" s="11">
        <v>0</v>
      </c>
      <c r="K279" s="11">
        <v>0.01</v>
      </c>
      <c r="L279" s="11">
        <v>5.0000000000000001E-3</v>
      </c>
      <c r="M279" s="11"/>
      <c r="N279" s="11">
        <v>5.0000000000000001E-3</v>
      </c>
      <c r="O279" s="12">
        <f t="shared" si="700"/>
        <v>0</v>
      </c>
      <c r="P279" s="12">
        <f t="shared" si="657"/>
        <v>0</v>
      </c>
      <c r="Q279" s="12">
        <f t="shared" si="701"/>
        <v>0</v>
      </c>
      <c r="R279" s="12">
        <f t="shared" si="607"/>
        <v>0</v>
      </c>
      <c r="S279" s="12">
        <f t="shared" si="702"/>
        <v>0</v>
      </c>
      <c r="T279" s="12">
        <f t="shared" si="722"/>
        <v>0</v>
      </c>
      <c r="U279" s="12">
        <f t="shared" si="703"/>
        <v>0</v>
      </c>
      <c r="V279" s="12">
        <f t="shared" si="723"/>
        <v>0</v>
      </c>
      <c r="W279" s="12">
        <f t="shared" si="716"/>
        <v>0</v>
      </c>
      <c r="X279" s="12">
        <f t="shared" si="704"/>
        <v>0</v>
      </c>
      <c r="Y279" s="12">
        <f t="shared" si="724"/>
        <v>0</v>
      </c>
      <c r="Z279" s="12">
        <f t="shared" si="725"/>
        <v>0</v>
      </c>
      <c r="AA279" s="12">
        <f t="shared" si="726"/>
        <v>0</v>
      </c>
      <c r="AB279" s="12">
        <f t="shared" si="608"/>
        <v>0</v>
      </c>
      <c r="AC279" s="12"/>
      <c r="AD279" s="12"/>
      <c r="AE279" s="12"/>
      <c r="AF279" s="12">
        <f t="shared" si="705"/>
        <v>0</v>
      </c>
      <c r="AG279" s="12">
        <f t="shared" si="706"/>
        <v>0</v>
      </c>
      <c r="AH279" s="12">
        <f t="shared" si="707"/>
        <v>0</v>
      </c>
      <c r="AI279" s="12"/>
      <c r="AJ279" s="12"/>
      <c r="AK279" s="12"/>
      <c r="AL279" s="12">
        <f t="shared" si="658"/>
        <v>0</v>
      </c>
      <c r="AM279" s="12">
        <f t="shared" si="659"/>
        <v>0</v>
      </c>
      <c r="AN279" s="12">
        <f t="shared" si="660"/>
        <v>0</v>
      </c>
      <c r="AO279" s="12"/>
      <c r="AP279" s="12"/>
      <c r="AQ279" s="12"/>
      <c r="AR279" s="12">
        <f t="shared" si="661"/>
        <v>0</v>
      </c>
      <c r="AS279" s="12">
        <f t="shared" si="662"/>
        <v>0</v>
      </c>
      <c r="AT279" s="12">
        <f t="shared" si="663"/>
        <v>0</v>
      </c>
      <c r="AU279" s="12">
        <f t="shared" si="664"/>
        <v>0</v>
      </c>
      <c r="AV279" s="12">
        <f t="shared" si="708"/>
        <v>0</v>
      </c>
      <c r="AW279" s="12"/>
      <c r="AX279" s="12">
        <f t="shared" si="665"/>
        <v>0</v>
      </c>
      <c r="AY279" s="12">
        <f t="shared" si="666"/>
        <v>0</v>
      </c>
      <c r="AZ279" s="12">
        <f t="shared" si="667"/>
        <v>0</v>
      </c>
      <c r="BA279" s="12"/>
      <c r="BB279" s="12">
        <f t="shared" si="668"/>
        <v>0</v>
      </c>
      <c r="BC279" s="12">
        <f t="shared" si="669"/>
        <v>0</v>
      </c>
      <c r="BD279" s="12">
        <f t="shared" si="670"/>
        <v>0</v>
      </c>
      <c r="BE279" s="12"/>
      <c r="BF279" s="12">
        <f t="shared" si="671"/>
        <v>0</v>
      </c>
      <c r="BG279" s="12">
        <f t="shared" si="709"/>
        <v>0</v>
      </c>
      <c r="BH279" s="12">
        <f t="shared" si="672"/>
        <v>0</v>
      </c>
      <c r="BI279" s="12">
        <f t="shared" si="673"/>
        <v>0</v>
      </c>
      <c r="BJ279" s="12"/>
      <c r="BK279" s="12">
        <f t="shared" si="674"/>
        <v>0</v>
      </c>
      <c r="BL279" s="12">
        <f t="shared" si="710"/>
        <v>0</v>
      </c>
      <c r="BM279" s="12">
        <f t="shared" si="675"/>
        <v>0</v>
      </c>
      <c r="BN279" s="12"/>
      <c r="BO279" s="12">
        <f t="shared" si="676"/>
        <v>0</v>
      </c>
      <c r="BP279" s="12">
        <f t="shared" si="677"/>
        <v>0</v>
      </c>
      <c r="BQ279" s="12">
        <f t="shared" si="678"/>
        <v>0</v>
      </c>
      <c r="BR279" s="12"/>
      <c r="BS279" s="12">
        <f t="shared" si="679"/>
        <v>0</v>
      </c>
      <c r="BT279" s="12">
        <f t="shared" si="680"/>
        <v>0</v>
      </c>
      <c r="BU279" s="12">
        <f t="shared" si="681"/>
        <v>0</v>
      </c>
      <c r="BV279" s="12">
        <f t="shared" si="682"/>
        <v>0</v>
      </c>
      <c r="BW279" s="12">
        <f t="shared" si="683"/>
        <v>0</v>
      </c>
      <c r="BX279" s="12"/>
      <c r="BY279" s="12">
        <v>30000000</v>
      </c>
      <c r="BZ279" s="12">
        <v>30000000</v>
      </c>
      <c r="CA279" s="12">
        <f>SUMIFS('[1]TIẾN ĐỘ %'!$M$6:$M$1034,'[1]TIẾN ĐỘ %'!$G$6:$G$1034,$A279,'[1]TIẾN ĐỘ %'!$F$6:$F$1034,$E279)</f>
        <v>30000000</v>
      </c>
      <c r="CB279" s="12">
        <f t="shared" si="711"/>
        <v>90000000</v>
      </c>
      <c r="CC279" s="12"/>
      <c r="CD279" s="12"/>
      <c r="CE279" s="12"/>
      <c r="CF279" s="12">
        <f t="shared" si="730"/>
        <v>0</v>
      </c>
      <c r="CG279" s="12">
        <f t="shared" si="731"/>
        <v>90000000</v>
      </c>
      <c r="CH279" s="12"/>
      <c r="CI279" s="12"/>
      <c r="CJ279" s="12"/>
      <c r="CK279" s="12">
        <f t="shared" si="732"/>
        <v>0</v>
      </c>
      <c r="CL279" s="12"/>
      <c r="CM279" s="12"/>
      <c r="CN279" s="12"/>
      <c r="CO279" s="12">
        <f t="shared" si="630"/>
        <v>0</v>
      </c>
      <c r="CP279" s="12">
        <f t="shared" si="631"/>
        <v>0</v>
      </c>
      <c r="CQ279" s="12"/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f>SUMIFS('[1]DATA THÔ IN'!$P$4:$P$12031,'[1]DATA THÔ IN'!$H$4:$H$12031,$A279,'[1]DATA THÔ IN'!$AC$4:$AC$12031,$E279,'[1]DATA THÔ IN'!$AH$4:$AH$12031,"Tiến độ 1")</f>
        <v>0</v>
      </c>
      <c r="CZ279" s="12">
        <f>SUMIFS('[1]DATA THÔ IN'!$P$4:$P$12031,'[1]DATA THÔ IN'!$H$4:$H$12031,$A279,'[1]DATA THÔ IN'!$AC$4:$AC$12031,$E279,'[1]DATA THÔ IN'!$AH$4:$AH$12031,"Tiến độ 2")</f>
        <v>0</v>
      </c>
      <c r="DA279" s="12">
        <f>SUMIFS('[1]TIẾN ĐỘ %'!$N$6:$N$1034,'[1]TIẾN ĐỘ %'!$G$6:$G$1034,A279,'[1]TIẾN ĐỘ %'!$F$6:$F$1034,$E279)</f>
        <v>0</v>
      </c>
      <c r="DB279" s="12">
        <f t="shared" si="717"/>
        <v>0</v>
      </c>
      <c r="DC279" s="12"/>
      <c r="DD279" s="12"/>
      <c r="DE279" s="12"/>
      <c r="DF279" s="12"/>
      <c r="DG279" s="12"/>
      <c r="DH279" s="12"/>
      <c r="DI279" s="12"/>
      <c r="DJ279" s="12"/>
      <c r="DK279" s="12"/>
      <c r="DL279" s="12">
        <f t="shared" si="733"/>
        <v>0</v>
      </c>
      <c r="DM279" s="12">
        <f t="shared" si="734"/>
        <v>0</v>
      </c>
      <c r="DN279" s="12"/>
      <c r="DO279" s="12"/>
      <c r="DP279" s="12"/>
      <c r="DQ279" s="12"/>
      <c r="DR279" s="12"/>
      <c r="DS279" s="12"/>
      <c r="DT279" s="12"/>
      <c r="DU279" s="12"/>
      <c r="DV279" s="12"/>
      <c r="DW279" s="12">
        <f t="shared" si="735"/>
        <v>0</v>
      </c>
      <c r="DX279" s="12"/>
      <c r="DY279" s="12"/>
      <c r="DZ279" s="12"/>
      <c r="EA279" s="12"/>
      <c r="EB279" s="12"/>
      <c r="EC279" s="12"/>
      <c r="ED279" s="12"/>
      <c r="EE279" s="12"/>
      <c r="EF279" s="12"/>
      <c r="EG279" s="12">
        <f t="shared" si="632"/>
        <v>0</v>
      </c>
      <c r="EH279" s="12">
        <f t="shared" si="633"/>
        <v>0</v>
      </c>
      <c r="EI279" s="12"/>
      <c r="EJ279" s="15">
        <f t="shared" si="686"/>
        <v>0</v>
      </c>
      <c r="EK279" s="15">
        <f t="shared" si="687"/>
        <v>0</v>
      </c>
      <c r="EL279" s="15">
        <f t="shared" si="688"/>
        <v>0</v>
      </c>
      <c r="EM279" s="16">
        <f t="shared" si="727"/>
        <v>0</v>
      </c>
      <c r="EN279" s="16">
        <f t="shared" si="728"/>
        <v>0</v>
      </c>
      <c r="EO279" s="16">
        <f t="shared" si="729"/>
        <v>0</v>
      </c>
      <c r="EP279" s="16">
        <f t="shared" si="718"/>
        <v>0</v>
      </c>
      <c r="EQ279" s="16">
        <f t="shared" si="719"/>
        <v>0</v>
      </c>
      <c r="ER279" s="16">
        <f t="shared" si="720"/>
        <v>0</v>
      </c>
      <c r="ES279" s="16">
        <f t="shared" si="721"/>
        <v>0</v>
      </c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5">
        <f t="shared" si="736"/>
        <v>0</v>
      </c>
      <c r="FP279" s="15">
        <f t="shared" si="737"/>
        <v>0</v>
      </c>
      <c r="FQ279" s="15">
        <f t="shared" si="738"/>
        <v>0</v>
      </c>
      <c r="FR279" s="17">
        <f t="shared" si="692"/>
        <v>0</v>
      </c>
      <c r="FS279" s="17">
        <f t="shared" si="693"/>
        <v>0</v>
      </c>
      <c r="FT279" s="17">
        <f t="shared" si="694"/>
        <v>0</v>
      </c>
      <c r="FU279" s="18">
        <f t="shared" si="695"/>
        <v>0</v>
      </c>
      <c r="FV279" s="18">
        <f t="shared" si="696"/>
        <v>0</v>
      </c>
      <c r="FW279" s="18">
        <f t="shared" si="697"/>
        <v>0</v>
      </c>
      <c r="FX279" s="18">
        <f t="shared" si="698"/>
        <v>0</v>
      </c>
      <c r="FY279" s="18">
        <f t="shared" si="699"/>
        <v>0</v>
      </c>
      <c r="FZ279" s="19"/>
      <c r="GA279" s="36" t="s">
        <v>1483</v>
      </c>
      <c r="GB279" s="36"/>
      <c r="GC279" s="37"/>
    </row>
    <row r="280" spans="1:185" hidden="1" x14ac:dyDescent="0.25">
      <c r="A280" s="8" t="s">
        <v>1308</v>
      </c>
      <c r="B280" s="8" t="s">
        <v>627</v>
      </c>
      <c r="C280" s="28" t="s">
        <v>628</v>
      </c>
      <c r="D280" s="28" t="s">
        <v>515</v>
      </c>
      <c r="E280" s="9" t="s">
        <v>216</v>
      </c>
      <c r="F280" s="28" t="s">
        <v>506</v>
      </c>
      <c r="G280" s="28" t="s">
        <v>475</v>
      </c>
      <c r="H280" s="11">
        <v>7.0000000000000007E-2</v>
      </c>
      <c r="I280" s="11"/>
      <c r="J280" s="11">
        <v>0</v>
      </c>
      <c r="K280" s="11">
        <v>0.01</v>
      </c>
      <c r="L280" s="11">
        <v>5.0000000000000001E-3</v>
      </c>
      <c r="M280" s="11"/>
      <c r="N280" s="11">
        <v>5.0000000000000001E-3</v>
      </c>
      <c r="O280" s="12">
        <f t="shared" si="700"/>
        <v>0</v>
      </c>
      <c r="P280" s="12">
        <f t="shared" si="657"/>
        <v>0</v>
      </c>
      <c r="Q280" s="12">
        <f t="shared" si="701"/>
        <v>0</v>
      </c>
      <c r="R280" s="12">
        <f t="shared" si="607"/>
        <v>0</v>
      </c>
      <c r="S280" s="12">
        <f t="shared" si="702"/>
        <v>0</v>
      </c>
      <c r="T280" s="12">
        <f t="shared" si="722"/>
        <v>0</v>
      </c>
      <c r="U280" s="12">
        <f t="shared" si="703"/>
        <v>0</v>
      </c>
      <c r="V280" s="12">
        <f t="shared" si="723"/>
        <v>0</v>
      </c>
      <c r="W280" s="12">
        <f t="shared" si="716"/>
        <v>70260</v>
      </c>
      <c r="X280" s="12">
        <f t="shared" si="704"/>
        <v>0</v>
      </c>
      <c r="Y280" s="12">
        <f t="shared" si="724"/>
        <v>0</v>
      </c>
      <c r="Z280" s="12">
        <f t="shared" si="725"/>
        <v>0</v>
      </c>
      <c r="AA280" s="12">
        <f t="shared" si="726"/>
        <v>0</v>
      </c>
      <c r="AB280" s="12">
        <f t="shared" si="608"/>
        <v>0</v>
      </c>
      <c r="AC280" s="12"/>
      <c r="AD280" s="12"/>
      <c r="AE280" s="12"/>
      <c r="AF280" s="12">
        <f t="shared" si="705"/>
        <v>0</v>
      </c>
      <c r="AG280" s="12">
        <f t="shared" si="706"/>
        <v>0</v>
      </c>
      <c r="AH280" s="12">
        <f t="shared" si="707"/>
        <v>0</v>
      </c>
      <c r="AI280" s="12"/>
      <c r="AJ280" s="12"/>
      <c r="AK280" s="12"/>
      <c r="AL280" s="12">
        <f t="shared" si="658"/>
        <v>0</v>
      </c>
      <c r="AM280" s="12">
        <f t="shared" si="659"/>
        <v>0</v>
      </c>
      <c r="AN280" s="12">
        <f t="shared" si="660"/>
        <v>0</v>
      </c>
      <c r="AO280" s="12"/>
      <c r="AP280" s="12"/>
      <c r="AQ280" s="12"/>
      <c r="AR280" s="12">
        <f t="shared" si="661"/>
        <v>0</v>
      </c>
      <c r="AS280" s="12">
        <f t="shared" si="662"/>
        <v>0</v>
      </c>
      <c r="AT280" s="12">
        <f t="shared" si="663"/>
        <v>0</v>
      </c>
      <c r="AU280" s="12">
        <f t="shared" si="664"/>
        <v>0</v>
      </c>
      <c r="AV280" s="12">
        <f t="shared" si="708"/>
        <v>0</v>
      </c>
      <c r="AW280" s="12"/>
      <c r="AX280" s="12">
        <f t="shared" si="665"/>
        <v>0</v>
      </c>
      <c r="AY280" s="12">
        <f t="shared" si="666"/>
        <v>0</v>
      </c>
      <c r="AZ280" s="12">
        <f t="shared" si="667"/>
        <v>0</v>
      </c>
      <c r="BA280" s="12"/>
      <c r="BB280" s="12">
        <f t="shared" si="668"/>
        <v>0</v>
      </c>
      <c r="BC280" s="12">
        <f t="shared" si="669"/>
        <v>0</v>
      </c>
      <c r="BD280" s="12">
        <f t="shared" si="670"/>
        <v>0</v>
      </c>
      <c r="BE280" s="12"/>
      <c r="BF280" s="12">
        <f t="shared" si="671"/>
        <v>0</v>
      </c>
      <c r="BG280" s="12">
        <f t="shared" si="709"/>
        <v>0</v>
      </c>
      <c r="BH280" s="12">
        <f t="shared" si="672"/>
        <v>0</v>
      </c>
      <c r="BI280" s="12">
        <f t="shared" si="673"/>
        <v>0</v>
      </c>
      <c r="BJ280" s="12"/>
      <c r="BK280" s="12">
        <f t="shared" si="674"/>
        <v>0</v>
      </c>
      <c r="BL280" s="12">
        <f t="shared" si="710"/>
        <v>0</v>
      </c>
      <c r="BM280" s="12">
        <f t="shared" si="675"/>
        <v>0</v>
      </c>
      <c r="BN280" s="12"/>
      <c r="BO280" s="12">
        <f t="shared" si="676"/>
        <v>0</v>
      </c>
      <c r="BP280" s="12">
        <f t="shared" si="677"/>
        <v>0</v>
      </c>
      <c r="BQ280" s="12">
        <f t="shared" si="678"/>
        <v>0</v>
      </c>
      <c r="BR280" s="12"/>
      <c r="BS280" s="12">
        <f t="shared" si="679"/>
        <v>0</v>
      </c>
      <c r="BT280" s="12">
        <f t="shared" si="680"/>
        <v>0</v>
      </c>
      <c r="BU280" s="12">
        <f t="shared" si="681"/>
        <v>0</v>
      </c>
      <c r="BV280" s="12">
        <f t="shared" si="682"/>
        <v>0</v>
      </c>
      <c r="BW280" s="12">
        <f t="shared" si="683"/>
        <v>0</v>
      </c>
      <c r="BX280" s="12"/>
      <c r="BY280" s="12">
        <v>40000000</v>
      </c>
      <c r="BZ280" s="12">
        <v>30000000</v>
      </c>
      <c r="CA280" s="12">
        <f>SUMIFS('[1]TIẾN ĐỘ %'!$M$6:$M$1034,'[1]TIẾN ĐỘ %'!$G$6:$G$1034,$A280,'[1]TIẾN ĐỘ %'!$F$6:$F$1034,$E280)</f>
        <v>30000000</v>
      </c>
      <c r="CB280" s="12">
        <f t="shared" si="711"/>
        <v>100000000</v>
      </c>
      <c r="CC280" s="12"/>
      <c r="CD280" s="12"/>
      <c r="CE280" s="12"/>
      <c r="CF280" s="12">
        <f t="shared" si="730"/>
        <v>0</v>
      </c>
      <c r="CG280" s="12">
        <f t="shared" si="731"/>
        <v>100000000</v>
      </c>
      <c r="CH280" s="12"/>
      <c r="CI280" s="12"/>
      <c r="CJ280" s="12"/>
      <c r="CK280" s="12">
        <f t="shared" si="732"/>
        <v>0</v>
      </c>
      <c r="CL280" s="12"/>
      <c r="CM280" s="12"/>
      <c r="CN280" s="12"/>
      <c r="CO280" s="12">
        <f t="shared" si="630"/>
        <v>0</v>
      </c>
      <c r="CP280" s="12">
        <f t="shared" si="631"/>
        <v>0</v>
      </c>
      <c r="CQ280" s="12"/>
      <c r="CR280" s="12">
        <v>22074000</v>
      </c>
      <c r="CS280" s="12">
        <v>0</v>
      </c>
      <c r="CT280" s="12">
        <v>22074000</v>
      </c>
      <c r="CU280" s="12">
        <v>7026000</v>
      </c>
      <c r="CV280" s="12">
        <v>0</v>
      </c>
      <c r="CW280" s="12">
        <v>7026000</v>
      </c>
      <c r="CX280" s="12">
        <v>7026000</v>
      </c>
      <c r="CY280" s="12">
        <f>SUMIFS('[1]DATA THÔ IN'!$P$4:$P$12031,'[1]DATA THÔ IN'!$H$4:$H$12031,$A280,'[1]DATA THÔ IN'!$AC$4:$AC$12031,$E280,'[1]DATA THÔ IN'!$AH$4:$AH$12031,"Tiến độ 1")</f>
        <v>13524000</v>
      </c>
      <c r="CZ280" s="12">
        <f>SUMIFS('[1]DATA THÔ IN'!$P$4:$P$12031,'[1]DATA THÔ IN'!$H$4:$H$12031,$A280,'[1]DATA THÔ IN'!$AC$4:$AC$12031,$E280,'[1]DATA THÔ IN'!$AH$4:$AH$12031,"Tiến độ 2")</f>
        <v>10242000</v>
      </c>
      <c r="DA280" s="12">
        <f>SUMIFS('[1]TIẾN ĐỘ %'!$N$6:$N$1034,'[1]TIẾN ĐỘ %'!$G$6:$G$1034,A280,'[1]TIẾN ĐỘ %'!$F$6:$F$1034,$E280)</f>
        <v>23766000</v>
      </c>
      <c r="DB280" s="12">
        <f t="shared" si="717"/>
        <v>52866000</v>
      </c>
      <c r="DC280" s="12"/>
      <c r="DD280" s="12"/>
      <c r="DE280" s="12"/>
      <c r="DF280" s="12"/>
      <c r="DG280" s="12"/>
      <c r="DH280" s="12"/>
      <c r="DI280" s="12"/>
      <c r="DJ280" s="12"/>
      <c r="DK280" s="12"/>
      <c r="DL280" s="12">
        <f t="shared" si="733"/>
        <v>0</v>
      </c>
      <c r="DM280" s="12">
        <f t="shared" si="734"/>
        <v>52866000</v>
      </c>
      <c r="DN280" s="12"/>
      <c r="DO280" s="12"/>
      <c r="DP280" s="12"/>
      <c r="DQ280" s="12"/>
      <c r="DR280" s="12"/>
      <c r="DS280" s="12"/>
      <c r="DT280" s="12"/>
      <c r="DU280" s="12"/>
      <c r="DV280" s="12"/>
      <c r="DW280" s="12">
        <f t="shared" si="735"/>
        <v>0</v>
      </c>
      <c r="DX280" s="12"/>
      <c r="DY280" s="12"/>
      <c r="DZ280" s="12"/>
      <c r="EA280" s="12"/>
      <c r="EB280" s="12"/>
      <c r="EC280" s="12"/>
      <c r="ED280" s="12"/>
      <c r="EE280" s="12"/>
      <c r="EF280" s="12"/>
      <c r="EG280" s="12">
        <f t="shared" si="632"/>
        <v>0</v>
      </c>
      <c r="EH280" s="12">
        <f t="shared" si="633"/>
        <v>0</v>
      </c>
      <c r="EI280" s="12"/>
      <c r="EJ280" s="15">
        <f t="shared" si="686"/>
        <v>0.55184999999999995</v>
      </c>
      <c r="EK280" s="15">
        <f t="shared" si="687"/>
        <v>0</v>
      </c>
      <c r="EL280" s="15">
        <f t="shared" si="688"/>
        <v>0.55184999999999995</v>
      </c>
      <c r="EM280" s="16">
        <f t="shared" si="727"/>
        <v>0.23419999999999999</v>
      </c>
      <c r="EN280" s="16">
        <f t="shared" si="728"/>
        <v>0</v>
      </c>
      <c r="EO280" s="16">
        <f t="shared" si="729"/>
        <v>0.23419999999999999</v>
      </c>
      <c r="EP280" s="16">
        <f t="shared" si="718"/>
        <v>0.45079999999999998</v>
      </c>
      <c r="EQ280" s="16">
        <f t="shared" si="719"/>
        <v>0.34139999999999998</v>
      </c>
      <c r="ER280" s="16">
        <f t="shared" si="720"/>
        <v>0.79220000000000002</v>
      </c>
      <c r="ES280" s="16">
        <f t="shared" si="721"/>
        <v>0.52866000000000002</v>
      </c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5">
        <f t="shared" si="736"/>
        <v>0</v>
      </c>
      <c r="FP280" s="15">
        <f t="shared" si="737"/>
        <v>0</v>
      </c>
      <c r="FQ280" s="15">
        <f t="shared" si="738"/>
        <v>0</v>
      </c>
      <c r="FR280" s="17">
        <f t="shared" si="692"/>
        <v>0</v>
      </c>
      <c r="FS280" s="17">
        <f t="shared" si="693"/>
        <v>0</v>
      </c>
      <c r="FT280" s="17">
        <f t="shared" si="694"/>
        <v>0</v>
      </c>
      <c r="FU280" s="18">
        <f t="shared" si="695"/>
        <v>0</v>
      </c>
      <c r="FV280" s="18">
        <f t="shared" si="696"/>
        <v>0</v>
      </c>
      <c r="FW280" s="18">
        <f t="shared" si="697"/>
        <v>0</v>
      </c>
      <c r="FX280" s="18">
        <f t="shared" si="698"/>
        <v>0</v>
      </c>
      <c r="FY280" s="18">
        <f t="shared" si="699"/>
        <v>0</v>
      </c>
      <c r="FZ280" s="19"/>
      <c r="GA280" s="36" t="s">
        <v>515</v>
      </c>
      <c r="GB280" s="36"/>
      <c r="GC280" s="37"/>
    </row>
    <row r="281" spans="1:185" hidden="1" x14ac:dyDescent="0.25">
      <c r="A281" s="8" t="s">
        <v>1307</v>
      </c>
      <c r="B281" s="8" t="s">
        <v>633</v>
      </c>
      <c r="C281" s="28" t="s">
        <v>634</v>
      </c>
      <c r="D281" s="28" t="s">
        <v>1390</v>
      </c>
      <c r="E281" s="9" t="s">
        <v>216</v>
      </c>
      <c r="F281" s="28" t="s">
        <v>505</v>
      </c>
      <c r="G281" s="28" t="s">
        <v>475</v>
      </c>
      <c r="H281" s="11">
        <v>7.0000000000000007E-2</v>
      </c>
      <c r="I281" s="11"/>
      <c r="J281" s="11">
        <v>0</v>
      </c>
      <c r="K281" s="11">
        <v>0.01</v>
      </c>
      <c r="L281" s="11">
        <v>5.0000000000000001E-3</v>
      </c>
      <c r="M281" s="11"/>
      <c r="N281" s="11">
        <v>5.0000000000000001E-3</v>
      </c>
      <c r="O281" s="12">
        <f t="shared" si="700"/>
        <v>0</v>
      </c>
      <c r="P281" s="12">
        <f t="shared" si="657"/>
        <v>0</v>
      </c>
      <c r="Q281" s="12">
        <f t="shared" si="701"/>
        <v>0</v>
      </c>
      <c r="R281" s="12">
        <f t="shared" si="607"/>
        <v>0</v>
      </c>
      <c r="S281" s="12">
        <f t="shared" si="702"/>
        <v>0</v>
      </c>
      <c r="T281" s="12">
        <f t="shared" si="722"/>
        <v>0</v>
      </c>
      <c r="U281" s="12">
        <f t="shared" si="703"/>
        <v>0</v>
      </c>
      <c r="V281" s="12">
        <f t="shared" si="723"/>
        <v>0</v>
      </c>
      <c r="W281" s="12">
        <f t="shared" si="716"/>
        <v>0</v>
      </c>
      <c r="X281" s="12">
        <f t="shared" si="704"/>
        <v>0</v>
      </c>
      <c r="Y281" s="12">
        <f t="shared" si="724"/>
        <v>0</v>
      </c>
      <c r="Z281" s="12">
        <f t="shared" si="725"/>
        <v>0</v>
      </c>
      <c r="AA281" s="12">
        <f t="shared" si="726"/>
        <v>0</v>
      </c>
      <c r="AB281" s="12">
        <f t="shared" si="608"/>
        <v>0</v>
      </c>
      <c r="AC281" s="12"/>
      <c r="AD281" s="12"/>
      <c r="AE281" s="12"/>
      <c r="AF281" s="12">
        <f t="shared" si="705"/>
        <v>0</v>
      </c>
      <c r="AG281" s="12">
        <f t="shared" si="706"/>
        <v>0</v>
      </c>
      <c r="AH281" s="12">
        <f t="shared" si="707"/>
        <v>0</v>
      </c>
      <c r="AI281" s="12"/>
      <c r="AJ281" s="12"/>
      <c r="AK281" s="12"/>
      <c r="AL281" s="12">
        <f t="shared" si="658"/>
        <v>0</v>
      </c>
      <c r="AM281" s="12">
        <f t="shared" si="659"/>
        <v>0</v>
      </c>
      <c r="AN281" s="12">
        <f t="shared" si="660"/>
        <v>0</v>
      </c>
      <c r="AO281" s="12"/>
      <c r="AP281" s="12"/>
      <c r="AQ281" s="12"/>
      <c r="AR281" s="12">
        <f t="shared" si="661"/>
        <v>0</v>
      </c>
      <c r="AS281" s="12">
        <f t="shared" si="662"/>
        <v>0</v>
      </c>
      <c r="AT281" s="12">
        <f t="shared" si="663"/>
        <v>0</v>
      </c>
      <c r="AU281" s="12">
        <f t="shared" si="664"/>
        <v>0</v>
      </c>
      <c r="AV281" s="12">
        <f t="shared" si="708"/>
        <v>0</v>
      </c>
      <c r="AW281" s="12"/>
      <c r="AX281" s="12">
        <f t="shared" si="665"/>
        <v>0</v>
      </c>
      <c r="AY281" s="12">
        <f t="shared" si="666"/>
        <v>0</v>
      </c>
      <c r="AZ281" s="12">
        <f t="shared" si="667"/>
        <v>0</v>
      </c>
      <c r="BA281" s="12"/>
      <c r="BB281" s="12">
        <f t="shared" si="668"/>
        <v>0</v>
      </c>
      <c r="BC281" s="12">
        <f t="shared" si="669"/>
        <v>0</v>
      </c>
      <c r="BD281" s="12">
        <f t="shared" si="670"/>
        <v>0</v>
      </c>
      <c r="BE281" s="12"/>
      <c r="BF281" s="12">
        <f t="shared" si="671"/>
        <v>0</v>
      </c>
      <c r="BG281" s="12">
        <f t="shared" si="709"/>
        <v>0</v>
      </c>
      <c r="BH281" s="12">
        <f t="shared" si="672"/>
        <v>0</v>
      </c>
      <c r="BI281" s="12">
        <f t="shared" si="673"/>
        <v>0</v>
      </c>
      <c r="BJ281" s="12"/>
      <c r="BK281" s="12">
        <f t="shared" si="674"/>
        <v>0</v>
      </c>
      <c r="BL281" s="12">
        <f t="shared" si="710"/>
        <v>0</v>
      </c>
      <c r="BM281" s="12">
        <f t="shared" si="675"/>
        <v>0</v>
      </c>
      <c r="BN281" s="12"/>
      <c r="BO281" s="12">
        <f t="shared" si="676"/>
        <v>0</v>
      </c>
      <c r="BP281" s="12">
        <f t="shared" si="677"/>
        <v>0</v>
      </c>
      <c r="BQ281" s="12">
        <f t="shared" si="678"/>
        <v>0</v>
      </c>
      <c r="BR281" s="12"/>
      <c r="BS281" s="12">
        <f t="shared" si="679"/>
        <v>0</v>
      </c>
      <c r="BT281" s="12">
        <f t="shared" si="680"/>
        <v>0</v>
      </c>
      <c r="BU281" s="12">
        <f t="shared" si="681"/>
        <v>0</v>
      </c>
      <c r="BV281" s="12">
        <f t="shared" si="682"/>
        <v>0</v>
      </c>
      <c r="BW281" s="12">
        <f t="shared" si="683"/>
        <v>0</v>
      </c>
      <c r="BX281" s="12"/>
      <c r="BY281" s="12">
        <v>0</v>
      </c>
      <c r="BZ281" s="12">
        <v>0</v>
      </c>
      <c r="CA281" s="12">
        <f>SUMIFS('[1]TIẾN ĐỘ %'!$M$6:$M$1034,'[1]TIẾN ĐỘ %'!$G$6:$G$1034,$A281,'[1]TIẾN ĐỘ %'!$F$6:$F$1034,$E281)</f>
        <v>0</v>
      </c>
      <c r="CB281" s="12">
        <f t="shared" si="711"/>
        <v>0</v>
      </c>
      <c r="CC281" s="12"/>
      <c r="CD281" s="12"/>
      <c r="CE281" s="12"/>
      <c r="CF281" s="12">
        <f t="shared" si="730"/>
        <v>0</v>
      </c>
      <c r="CG281" s="12">
        <f t="shared" si="731"/>
        <v>0</v>
      </c>
      <c r="CH281" s="12"/>
      <c r="CI281" s="12"/>
      <c r="CJ281" s="12"/>
      <c r="CK281" s="12">
        <f t="shared" si="732"/>
        <v>0</v>
      </c>
      <c r="CL281" s="12"/>
      <c r="CM281" s="12"/>
      <c r="CN281" s="12"/>
      <c r="CO281" s="12">
        <f t="shared" si="630"/>
        <v>0</v>
      </c>
      <c r="CP281" s="12">
        <f t="shared" si="631"/>
        <v>0</v>
      </c>
      <c r="CQ281" s="12"/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f>SUMIFS('[1]DATA THÔ IN'!$P$4:$P$12031,'[1]DATA THÔ IN'!$H$4:$H$12031,$A281,'[1]DATA THÔ IN'!$AC$4:$AC$12031,$E281,'[1]DATA THÔ IN'!$AH$4:$AH$12031,"Tiến độ 1")</f>
        <v>0</v>
      </c>
      <c r="CZ281" s="12">
        <f>SUMIFS('[1]DATA THÔ IN'!$P$4:$P$12031,'[1]DATA THÔ IN'!$H$4:$H$12031,$A281,'[1]DATA THÔ IN'!$AC$4:$AC$12031,$E281,'[1]DATA THÔ IN'!$AH$4:$AH$12031,"Tiến độ 2")</f>
        <v>0</v>
      </c>
      <c r="DA281" s="12">
        <f>SUMIFS('[1]TIẾN ĐỘ %'!$N$6:$N$1034,'[1]TIẾN ĐỘ %'!$G$6:$G$1034,A281,'[1]TIẾN ĐỘ %'!$F$6:$F$1034,$E281)</f>
        <v>0</v>
      </c>
      <c r="DB281" s="12">
        <f t="shared" si="717"/>
        <v>0</v>
      </c>
      <c r="DC281" s="12"/>
      <c r="DD281" s="12"/>
      <c r="DE281" s="12"/>
      <c r="DF281" s="12"/>
      <c r="DG281" s="12"/>
      <c r="DH281" s="12"/>
      <c r="DI281" s="12"/>
      <c r="DJ281" s="12"/>
      <c r="DK281" s="12"/>
      <c r="DL281" s="12">
        <f t="shared" si="733"/>
        <v>0</v>
      </c>
      <c r="DM281" s="12">
        <f t="shared" si="734"/>
        <v>0</v>
      </c>
      <c r="DN281" s="12"/>
      <c r="DO281" s="12"/>
      <c r="DP281" s="12"/>
      <c r="DQ281" s="12"/>
      <c r="DR281" s="12"/>
      <c r="DS281" s="12"/>
      <c r="DT281" s="12"/>
      <c r="DU281" s="12"/>
      <c r="DV281" s="12"/>
      <c r="DW281" s="12">
        <f t="shared" si="735"/>
        <v>0</v>
      </c>
      <c r="DX281" s="12"/>
      <c r="DY281" s="12"/>
      <c r="DZ281" s="12"/>
      <c r="EA281" s="12"/>
      <c r="EB281" s="12"/>
      <c r="EC281" s="12"/>
      <c r="ED281" s="12"/>
      <c r="EE281" s="12"/>
      <c r="EF281" s="12"/>
      <c r="EG281" s="12">
        <f t="shared" si="632"/>
        <v>0</v>
      </c>
      <c r="EH281" s="12">
        <f t="shared" si="633"/>
        <v>0</v>
      </c>
      <c r="EI281" s="12"/>
      <c r="EJ281" s="15">
        <f t="shared" si="686"/>
        <v>0</v>
      </c>
      <c r="EK281" s="11">
        <f t="shared" si="687"/>
        <v>0</v>
      </c>
      <c r="EL281" s="15">
        <f t="shared" si="688"/>
        <v>0</v>
      </c>
      <c r="EM281" s="16">
        <f t="shared" si="727"/>
        <v>0</v>
      </c>
      <c r="EN281" s="16">
        <f t="shared" si="728"/>
        <v>0</v>
      </c>
      <c r="EO281" s="16">
        <f t="shared" si="729"/>
        <v>0</v>
      </c>
      <c r="EP281" s="16">
        <f t="shared" si="718"/>
        <v>0</v>
      </c>
      <c r="EQ281" s="16">
        <f t="shared" si="719"/>
        <v>0</v>
      </c>
      <c r="ER281" s="16">
        <f t="shared" si="720"/>
        <v>0</v>
      </c>
      <c r="ES281" s="16">
        <f t="shared" si="721"/>
        <v>0</v>
      </c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5">
        <f t="shared" si="736"/>
        <v>0</v>
      </c>
      <c r="FP281" s="15">
        <f t="shared" si="737"/>
        <v>0</v>
      </c>
      <c r="FQ281" s="15">
        <f t="shared" si="738"/>
        <v>0</v>
      </c>
      <c r="FR281" s="17">
        <f t="shared" si="692"/>
        <v>0</v>
      </c>
      <c r="FS281" s="17">
        <f t="shared" si="693"/>
        <v>0</v>
      </c>
      <c r="FT281" s="17">
        <f t="shared" si="694"/>
        <v>0</v>
      </c>
      <c r="FU281" s="18">
        <f t="shared" si="695"/>
        <v>0</v>
      </c>
      <c r="FV281" s="18">
        <f t="shared" si="696"/>
        <v>0</v>
      </c>
      <c r="FW281" s="18">
        <f t="shared" si="697"/>
        <v>0</v>
      </c>
      <c r="FX281" s="18">
        <f t="shared" si="698"/>
        <v>0</v>
      </c>
      <c r="FY281" s="18">
        <f t="shared" si="699"/>
        <v>0</v>
      </c>
      <c r="FZ281" s="19"/>
      <c r="GA281" s="36" t="e">
        <v>#N/A</v>
      </c>
      <c r="GB281" s="36"/>
      <c r="GC281" s="37"/>
    </row>
    <row r="282" spans="1:185" hidden="1" x14ac:dyDescent="0.25">
      <c r="A282" s="8" t="s">
        <v>1311</v>
      </c>
      <c r="B282" s="8" t="s">
        <v>639</v>
      </c>
      <c r="C282" s="28" t="s">
        <v>640</v>
      </c>
      <c r="D282" s="28" t="s">
        <v>515</v>
      </c>
      <c r="E282" s="9" t="s">
        <v>216</v>
      </c>
      <c r="F282" s="28" t="s">
        <v>506</v>
      </c>
      <c r="G282" s="28" t="s">
        <v>475</v>
      </c>
      <c r="H282" s="11">
        <v>7.0000000000000007E-2</v>
      </c>
      <c r="I282" s="11"/>
      <c r="J282" s="11">
        <v>0</v>
      </c>
      <c r="K282" s="11">
        <v>0.01</v>
      </c>
      <c r="L282" s="11">
        <v>5.0000000000000001E-3</v>
      </c>
      <c r="M282" s="11"/>
      <c r="N282" s="11">
        <v>5.0000000000000001E-3</v>
      </c>
      <c r="O282" s="12">
        <f t="shared" si="700"/>
        <v>0</v>
      </c>
      <c r="P282" s="12">
        <f t="shared" si="657"/>
        <v>0</v>
      </c>
      <c r="Q282" s="12">
        <f t="shared" si="701"/>
        <v>0</v>
      </c>
      <c r="R282" s="12">
        <f t="shared" si="607"/>
        <v>0</v>
      </c>
      <c r="S282" s="12">
        <f t="shared" si="702"/>
        <v>0</v>
      </c>
      <c r="T282" s="12">
        <f t="shared" si="722"/>
        <v>0</v>
      </c>
      <c r="U282" s="12">
        <f t="shared" si="703"/>
        <v>0</v>
      </c>
      <c r="V282" s="12">
        <f t="shared" si="723"/>
        <v>0</v>
      </c>
      <c r="W282" s="12">
        <f t="shared" si="716"/>
        <v>0</v>
      </c>
      <c r="X282" s="12">
        <f t="shared" si="704"/>
        <v>0</v>
      </c>
      <c r="Y282" s="12">
        <f t="shared" si="724"/>
        <v>0</v>
      </c>
      <c r="Z282" s="12">
        <f t="shared" si="725"/>
        <v>0</v>
      </c>
      <c r="AA282" s="12">
        <f t="shared" si="726"/>
        <v>0</v>
      </c>
      <c r="AB282" s="12">
        <f t="shared" si="608"/>
        <v>0</v>
      </c>
      <c r="AC282" s="12"/>
      <c r="AD282" s="12"/>
      <c r="AE282" s="12"/>
      <c r="AF282" s="12">
        <f t="shared" si="705"/>
        <v>0</v>
      </c>
      <c r="AG282" s="12">
        <f t="shared" si="706"/>
        <v>0</v>
      </c>
      <c r="AH282" s="12">
        <f t="shared" si="707"/>
        <v>0</v>
      </c>
      <c r="AI282" s="12"/>
      <c r="AJ282" s="12"/>
      <c r="AK282" s="12"/>
      <c r="AL282" s="12">
        <f t="shared" si="658"/>
        <v>0</v>
      </c>
      <c r="AM282" s="12">
        <f t="shared" si="659"/>
        <v>0</v>
      </c>
      <c r="AN282" s="12">
        <f t="shared" si="660"/>
        <v>0</v>
      </c>
      <c r="AO282" s="12"/>
      <c r="AP282" s="12"/>
      <c r="AQ282" s="12"/>
      <c r="AR282" s="12">
        <f t="shared" si="661"/>
        <v>0</v>
      </c>
      <c r="AS282" s="12">
        <f t="shared" si="662"/>
        <v>0</v>
      </c>
      <c r="AT282" s="12">
        <f t="shared" si="663"/>
        <v>0</v>
      </c>
      <c r="AU282" s="12">
        <f t="shared" si="664"/>
        <v>0</v>
      </c>
      <c r="AV282" s="12">
        <f t="shared" si="708"/>
        <v>0</v>
      </c>
      <c r="AW282" s="12"/>
      <c r="AX282" s="12">
        <f t="shared" si="665"/>
        <v>0</v>
      </c>
      <c r="AY282" s="12">
        <f t="shared" si="666"/>
        <v>0</v>
      </c>
      <c r="AZ282" s="12">
        <f t="shared" si="667"/>
        <v>0</v>
      </c>
      <c r="BA282" s="12"/>
      <c r="BB282" s="12">
        <f t="shared" si="668"/>
        <v>0</v>
      </c>
      <c r="BC282" s="12">
        <f t="shared" si="669"/>
        <v>0</v>
      </c>
      <c r="BD282" s="12">
        <f t="shared" si="670"/>
        <v>0</v>
      </c>
      <c r="BE282" s="12"/>
      <c r="BF282" s="12">
        <f t="shared" si="671"/>
        <v>0</v>
      </c>
      <c r="BG282" s="12">
        <f t="shared" si="709"/>
        <v>0</v>
      </c>
      <c r="BH282" s="12">
        <f t="shared" si="672"/>
        <v>0</v>
      </c>
      <c r="BI282" s="12">
        <f t="shared" si="673"/>
        <v>0</v>
      </c>
      <c r="BJ282" s="12"/>
      <c r="BK282" s="12">
        <f t="shared" si="674"/>
        <v>0</v>
      </c>
      <c r="BL282" s="12">
        <f t="shared" si="710"/>
        <v>0</v>
      </c>
      <c r="BM282" s="12">
        <f t="shared" si="675"/>
        <v>0</v>
      </c>
      <c r="BN282" s="12"/>
      <c r="BO282" s="12">
        <f t="shared" si="676"/>
        <v>0</v>
      </c>
      <c r="BP282" s="12">
        <f t="shared" si="677"/>
        <v>0</v>
      </c>
      <c r="BQ282" s="12">
        <f t="shared" si="678"/>
        <v>0</v>
      </c>
      <c r="BR282" s="12"/>
      <c r="BS282" s="12">
        <f t="shared" si="679"/>
        <v>0</v>
      </c>
      <c r="BT282" s="12">
        <f t="shared" si="680"/>
        <v>0</v>
      </c>
      <c r="BU282" s="12">
        <f t="shared" si="681"/>
        <v>0</v>
      </c>
      <c r="BV282" s="12">
        <f t="shared" si="682"/>
        <v>0</v>
      </c>
      <c r="BW282" s="12">
        <f t="shared" si="683"/>
        <v>0</v>
      </c>
      <c r="BX282" s="12"/>
      <c r="BY282" s="12">
        <v>20000000</v>
      </c>
      <c r="BZ282" s="12">
        <v>20000000</v>
      </c>
      <c r="CA282" s="12">
        <f>SUMIFS('[1]TIẾN ĐỘ %'!$M$6:$M$1034,'[1]TIẾN ĐỘ %'!$G$6:$G$1034,$A282,'[1]TIẾN ĐỘ %'!$F$6:$F$1034,$E282)</f>
        <v>5000000</v>
      </c>
      <c r="CB282" s="12">
        <f t="shared" si="711"/>
        <v>45000000</v>
      </c>
      <c r="CC282" s="12"/>
      <c r="CD282" s="12"/>
      <c r="CE282" s="12"/>
      <c r="CF282" s="12">
        <f t="shared" si="730"/>
        <v>0</v>
      </c>
      <c r="CG282" s="12">
        <f t="shared" si="731"/>
        <v>45000000</v>
      </c>
      <c r="CH282" s="12"/>
      <c r="CI282" s="12"/>
      <c r="CJ282" s="12"/>
      <c r="CK282" s="12">
        <f t="shared" si="732"/>
        <v>0</v>
      </c>
      <c r="CL282" s="12"/>
      <c r="CM282" s="12"/>
      <c r="CN282" s="12"/>
      <c r="CO282" s="12">
        <f t="shared" si="630"/>
        <v>0</v>
      </c>
      <c r="CP282" s="12">
        <f t="shared" si="631"/>
        <v>0</v>
      </c>
      <c r="CQ282" s="12"/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f>SUMIFS('[1]DATA THÔ IN'!$P$4:$P$12031,'[1]DATA THÔ IN'!$H$4:$H$12031,$A282,'[1]DATA THÔ IN'!$AC$4:$AC$12031,$E282,'[1]DATA THÔ IN'!$AH$4:$AH$12031,"Tiến độ 1")</f>
        <v>0</v>
      </c>
      <c r="CZ282" s="12">
        <f>SUMIFS('[1]DATA THÔ IN'!$P$4:$P$12031,'[1]DATA THÔ IN'!$H$4:$H$12031,$A282,'[1]DATA THÔ IN'!$AC$4:$AC$12031,$E282,'[1]DATA THÔ IN'!$AH$4:$AH$12031,"Tiến độ 2")</f>
        <v>0</v>
      </c>
      <c r="DA282" s="12">
        <f>SUMIFS('[1]TIẾN ĐỘ %'!$N$6:$N$1034,'[1]TIẾN ĐỘ %'!$G$6:$G$1034,A282,'[1]TIẾN ĐỘ %'!$F$6:$F$1034,$E282)</f>
        <v>0</v>
      </c>
      <c r="DB282" s="12">
        <f t="shared" si="717"/>
        <v>0</v>
      </c>
      <c r="DC282" s="12"/>
      <c r="DD282" s="12"/>
      <c r="DE282" s="12"/>
      <c r="DF282" s="12"/>
      <c r="DG282" s="12"/>
      <c r="DH282" s="12"/>
      <c r="DI282" s="12"/>
      <c r="DJ282" s="12"/>
      <c r="DK282" s="12"/>
      <c r="DL282" s="12">
        <f t="shared" si="733"/>
        <v>0</v>
      </c>
      <c r="DM282" s="12">
        <f t="shared" si="734"/>
        <v>0</v>
      </c>
      <c r="DN282" s="12"/>
      <c r="DO282" s="12"/>
      <c r="DP282" s="12"/>
      <c r="DQ282" s="12"/>
      <c r="DR282" s="12"/>
      <c r="DS282" s="12"/>
      <c r="DT282" s="12"/>
      <c r="DU282" s="12"/>
      <c r="DV282" s="12"/>
      <c r="DW282" s="12">
        <f t="shared" si="735"/>
        <v>0</v>
      </c>
      <c r="DX282" s="12"/>
      <c r="DY282" s="12"/>
      <c r="DZ282" s="12"/>
      <c r="EA282" s="12"/>
      <c r="EB282" s="12"/>
      <c r="EC282" s="12"/>
      <c r="ED282" s="12"/>
      <c r="EE282" s="12"/>
      <c r="EF282" s="12"/>
      <c r="EG282" s="12">
        <f t="shared" si="632"/>
        <v>0</v>
      </c>
      <c r="EH282" s="12">
        <f t="shared" si="633"/>
        <v>0</v>
      </c>
      <c r="EI282" s="12"/>
      <c r="EJ282" s="15">
        <f t="shared" si="686"/>
        <v>0</v>
      </c>
      <c r="EK282" s="15">
        <f t="shared" si="687"/>
        <v>0</v>
      </c>
      <c r="EL282" s="15">
        <f t="shared" si="688"/>
        <v>0</v>
      </c>
      <c r="EM282" s="16">
        <f t="shared" si="727"/>
        <v>0</v>
      </c>
      <c r="EN282" s="16">
        <f t="shared" si="728"/>
        <v>0</v>
      </c>
      <c r="EO282" s="16">
        <f t="shared" si="729"/>
        <v>0</v>
      </c>
      <c r="EP282" s="16">
        <f t="shared" si="718"/>
        <v>0</v>
      </c>
      <c r="EQ282" s="16">
        <f t="shared" si="719"/>
        <v>0</v>
      </c>
      <c r="ER282" s="16">
        <f t="shared" si="720"/>
        <v>0</v>
      </c>
      <c r="ES282" s="16">
        <f t="shared" si="721"/>
        <v>0</v>
      </c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5">
        <f t="shared" si="736"/>
        <v>0</v>
      </c>
      <c r="FP282" s="15">
        <f t="shared" si="737"/>
        <v>0</v>
      </c>
      <c r="FQ282" s="15">
        <f t="shared" si="738"/>
        <v>0</v>
      </c>
      <c r="FR282" s="17">
        <f t="shared" si="692"/>
        <v>0</v>
      </c>
      <c r="FS282" s="17">
        <f t="shared" si="693"/>
        <v>0</v>
      </c>
      <c r="FT282" s="17">
        <f t="shared" si="694"/>
        <v>0</v>
      </c>
      <c r="FU282" s="18">
        <f t="shared" si="695"/>
        <v>0</v>
      </c>
      <c r="FV282" s="18">
        <f t="shared" si="696"/>
        <v>0</v>
      </c>
      <c r="FW282" s="18">
        <f t="shared" si="697"/>
        <v>0</v>
      </c>
      <c r="FX282" s="18">
        <f t="shared" si="698"/>
        <v>0</v>
      </c>
      <c r="FY282" s="18">
        <f t="shared" si="699"/>
        <v>0</v>
      </c>
      <c r="FZ282" s="19"/>
      <c r="GA282" s="36" t="s">
        <v>515</v>
      </c>
      <c r="GB282" s="36"/>
      <c r="GC282" s="37"/>
    </row>
    <row r="283" spans="1:185" hidden="1" x14ac:dyDescent="0.25">
      <c r="A283" s="8" t="s">
        <v>1312</v>
      </c>
      <c r="B283" s="8" t="s">
        <v>641</v>
      </c>
      <c r="C283" s="28" t="s">
        <v>642</v>
      </c>
      <c r="D283" s="28" t="s">
        <v>1390</v>
      </c>
      <c r="E283" s="9" t="s">
        <v>216</v>
      </c>
      <c r="F283" s="28" t="s">
        <v>505</v>
      </c>
      <c r="G283" s="28" t="s">
        <v>475</v>
      </c>
      <c r="H283" s="11">
        <v>7.0000000000000007E-2</v>
      </c>
      <c r="I283" s="11"/>
      <c r="J283" s="11">
        <v>0</v>
      </c>
      <c r="K283" s="11">
        <v>0.01</v>
      </c>
      <c r="L283" s="11">
        <v>5.0000000000000001E-3</v>
      </c>
      <c r="M283" s="11"/>
      <c r="N283" s="11">
        <v>5.0000000000000001E-3</v>
      </c>
      <c r="O283" s="12">
        <f t="shared" si="700"/>
        <v>0</v>
      </c>
      <c r="P283" s="12">
        <f t="shared" si="657"/>
        <v>0</v>
      </c>
      <c r="Q283" s="12">
        <f t="shared" si="701"/>
        <v>0</v>
      </c>
      <c r="R283" s="12">
        <f t="shared" si="607"/>
        <v>0</v>
      </c>
      <c r="S283" s="12">
        <f t="shared" si="702"/>
        <v>0</v>
      </c>
      <c r="T283" s="12">
        <f t="shared" si="722"/>
        <v>0</v>
      </c>
      <c r="U283" s="12">
        <f t="shared" si="703"/>
        <v>0</v>
      </c>
      <c r="V283" s="12">
        <f t="shared" si="723"/>
        <v>0</v>
      </c>
      <c r="W283" s="12">
        <f t="shared" si="716"/>
        <v>0</v>
      </c>
      <c r="X283" s="12">
        <f t="shared" si="704"/>
        <v>0</v>
      </c>
      <c r="Y283" s="12">
        <f t="shared" si="724"/>
        <v>0</v>
      </c>
      <c r="Z283" s="12">
        <f t="shared" si="725"/>
        <v>0</v>
      </c>
      <c r="AA283" s="12">
        <f t="shared" si="726"/>
        <v>0</v>
      </c>
      <c r="AB283" s="12">
        <f t="shared" si="608"/>
        <v>0</v>
      </c>
      <c r="AC283" s="12"/>
      <c r="AD283" s="12"/>
      <c r="AE283" s="12"/>
      <c r="AF283" s="12">
        <f t="shared" si="705"/>
        <v>0</v>
      </c>
      <c r="AG283" s="12">
        <f t="shared" si="706"/>
        <v>0</v>
      </c>
      <c r="AH283" s="12">
        <f t="shared" si="707"/>
        <v>0</v>
      </c>
      <c r="AI283" s="12"/>
      <c r="AJ283" s="12"/>
      <c r="AK283" s="12"/>
      <c r="AL283" s="12">
        <f t="shared" si="658"/>
        <v>0</v>
      </c>
      <c r="AM283" s="12">
        <f t="shared" si="659"/>
        <v>0</v>
      </c>
      <c r="AN283" s="12">
        <f t="shared" si="660"/>
        <v>0</v>
      </c>
      <c r="AO283" s="12"/>
      <c r="AP283" s="12"/>
      <c r="AQ283" s="12"/>
      <c r="AR283" s="12">
        <f t="shared" si="661"/>
        <v>0</v>
      </c>
      <c r="AS283" s="12">
        <f t="shared" si="662"/>
        <v>0</v>
      </c>
      <c r="AT283" s="12">
        <f t="shared" si="663"/>
        <v>0</v>
      </c>
      <c r="AU283" s="12">
        <f t="shared" si="664"/>
        <v>0</v>
      </c>
      <c r="AV283" s="12">
        <f t="shared" si="708"/>
        <v>0</v>
      </c>
      <c r="AW283" s="12"/>
      <c r="AX283" s="12">
        <f t="shared" si="665"/>
        <v>0</v>
      </c>
      <c r="AY283" s="12">
        <f t="shared" si="666"/>
        <v>0</v>
      </c>
      <c r="AZ283" s="12">
        <f t="shared" si="667"/>
        <v>0</v>
      </c>
      <c r="BA283" s="12"/>
      <c r="BB283" s="12">
        <f t="shared" si="668"/>
        <v>0</v>
      </c>
      <c r="BC283" s="12">
        <f t="shared" si="669"/>
        <v>0</v>
      </c>
      <c r="BD283" s="12">
        <f t="shared" si="670"/>
        <v>0</v>
      </c>
      <c r="BE283" s="12"/>
      <c r="BF283" s="12">
        <f t="shared" si="671"/>
        <v>0</v>
      </c>
      <c r="BG283" s="12">
        <f t="shared" si="709"/>
        <v>0</v>
      </c>
      <c r="BH283" s="12">
        <f t="shared" si="672"/>
        <v>0</v>
      </c>
      <c r="BI283" s="12">
        <f t="shared" si="673"/>
        <v>0</v>
      </c>
      <c r="BJ283" s="12"/>
      <c r="BK283" s="12">
        <f t="shared" si="674"/>
        <v>0</v>
      </c>
      <c r="BL283" s="12">
        <f t="shared" si="710"/>
        <v>0</v>
      </c>
      <c r="BM283" s="12">
        <f t="shared" si="675"/>
        <v>0</v>
      </c>
      <c r="BN283" s="12"/>
      <c r="BO283" s="12">
        <f t="shared" si="676"/>
        <v>0</v>
      </c>
      <c r="BP283" s="12">
        <f t="shared" si="677"/>
        <v>0</v>
      </c>
      <c r="BQ283" s="12">
        <f t="shared" si="678"/>
        <v>0</v>
      </c>
      <c r="BR283" s="12"/>
      <c r="BS283" s="12">
        <f t="shared" si="679"/>
        <v>0</v>
      </c>
      <c r="BT283" s="12">
        <f t="shared" si="680"/>
        <v>0</v>
      </c>
      <c r="BU283" s="12">
        <f t="shared" si="681"/>
        <v>0</v>
      </c>
      <c r="BV283" s="12">
        <f t="shared" si="682"/>
        <v>0</v>
      </c>
      <c r="BW283" s="12">
        <f t="shared" si="683"/>
        <v>0</v>
      </c>
      <c r="BX283" s="12"/>
      <c r="BY283" s="12">
        <v>100000000</v>
      </c>
      <c r="BZ283" s="12">
        <v>100000000</v>
      </c>
      <c r="CA283" s="12">
        <f>SUMIFS('[1]TIẾN ĐỘ %'!$M$6:$M$1034,'[1]TIẾN ĐỘ %'!$G$6:$G$1034,$A283,'[1]TIẾN ĐỘ %'!$F$6:$F$1034,$E283)</f>
        <v>100000000</v>
      </c>
      <c r="CB283" s="12">
        <f t="shared" si="711"/>
        <v>300000000</v>
      </c>
      <c r="CC283" s="12"/>
      <c r="CD283" s="12"/>
      <c r="CE283" s="12"/>
      <c r="CF283" s="12">
        <f t="shared" si="730"/>
        <v>0</v>
      </c>
      <c r="CG283" s="12">
        <f t="shared" si="731"/>
        <v>300000000</v>
      </c>
      <c r="CH283" s="12"/>
      <c r="CI283" s="12"/>
      <c r="CJ283" s="12"/>
      <c r="CK283" s="12">
        <f t="shared" si="732"/>
        <v>0</v>
      </c>
      <c r="CL283" s="12"/>
      <c r="CM283" s="12"/>
      <c r="CN283" s="12"/>
      <c r="CO283" s="12">
        <f t="shared" si="630"/>
        <v>0</v>
      </c>
      <c r="CP283" s="12">
        <f t="shared" si="631"/>
        <v>0</v>
      </c>
      <c r="CQ283" s="12"/>
      <c r="CR283" s="12">
        <v>0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f>SUMIFS('[1]DATA THÔ IN'!$P$4:$P$12031,'[1]DATA THÔ IN'!$H$4:$H$12031,$A283,'[1]DATA THÔ IN'!$AC$4:$AC$12031,$E283,'[1]DATA THÔ IN'!$AH$4:$AH$12031,"Tiến độ 1")</f>
        <v>0</v>
      </c>
      <c r="CZ283" s="12">
        <f>SUMIFS('[1]DATA THÔ IN'!$P$4:$P$12031,'[1]DATA THÔ IN'!$H$4:$H$12031,$A283,'[1]DATA THÔ IN'!$AC$4:$AC$12031,$E283,'[1]DATA THÔ IN'!$AH$4:$AH$12031,"Tiến độ 2")</f>
        <v>0</v>
      </c>
      <c r="DA283" s="12">
        <f>SUMIFS('[1]TIẾN ĐỘ %'!$N$6:$N$1034,'[1]TIẾN ĐỘ %'!$G$6:$G$1034,A283,'[1]TIẾN ĐỘ %'!$F$6:$F$1034,$E283)</f>
        <v>0</v>
      </c>
      <c r="DB283" s="12">
        <f t="shared" si="717"/>
        <v>0</v>
      </c>
      <c r="DC283" s="12"/>
      <c r="DD283" s="12"/>
      <c r="DE283" s="12"/>
      <c r="DF283" s="12"/>
      <c r="DG283" s="12"/>
      <c r="DH283" s="12"/>
      <c r="DI283" s="12"/>
      <c r="DJ283" s="12"/>
      <c r="DK283" s="12"/>
      <c r="DL283" s="12">
        <f t="shared" si="733"/>
        <v>0</v>
      </c>
      <c r="DM283" s="12">
        <f t="shared" si="734"/>
        <v>0</v>
      </c>
      <c r="DN283" s="12"/>
      <c r="DO283" s="12"/>
      <c r="DP283" s="12"/>
      <c r="DQ283" s="12"/>
      <c r="DR283" s="12"/>
      <c r="DS283" s="12"/>
      <c r="DT283" s="12"/>
      <c r="DU283" s="12"/>
      <c r="DV283" s="12"/>
      <c r="DW283" s="12">
        <f t="shared" si="735"/>
        <v>0</v>
      </c>
      <c r="DX283" s="12"/>
      <c r="DY283" s="12"/>
      <c r="DZ283" s="12"/>
      <c r="EA283" s="12"/>
      <c r="EB283" s="12"/>
      <c r="EC283" s="12"/>
      <c r="ED283" s="12"/>
      <c r="EE283" s="12"/>
      <c r="EF283" s="12"/>
      <c r="EG283" s="12">
        <f t="shared" si="632"/>
        <v>0</v>
      </c>
      <c r="EH283" s="12">
        <f t="shared" si="633"/>
        <v>0</v>
      </c>
      <c r="EI283" s="12"/>
      <c r="EJ283" s="15">
        <f t="shared" si="686"/>
        <v>0</v>
      </c>
      <c r="EK283" s="15">
        <f t="shared" si="687"/>
        <v>0</v>
      </c>
      <c r="EL283" s="15">
        <f t="shared" si="688"/>
        <v>0</v>
      </c>
      <c r="EM283" s="16">
        <f t="shared" si="727"/>
        <v>0</v>
      </c>
      <c r="EN283" s="16">
        <f t="shared" si="728"/>
        <v>0</v>
      </c>
      <c r="EO283" s="16">
        <f t="shared" si="729"/>
        <v>0</v>
      </c>
      <c r="EP283" s="16">
        <f t="shared" si="718"/>
        <v>0</v>
      </c>
      <c r="EQ283" s="16">
        <f t="shared" si="719"/>
        <v>0</v>
      </c>
      <c r="ER283" s="16">
        <f t="shared" si="720"/>
        <v>0</v>
      </c>
      <c r="ES283" s="16">
        <f t="shared" si="721"/>
        <v>0</v>
      </c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5">
        <f t="shared" si="736"/>
        <v>0</v>
      </c>
      <c r="FP283" s="15">
        <f t="shared" si="737"/>
        <v>0</v>
      </c>
      <c r="FQ283" s="15">
        <f t="shared" si="738"/>
        <v>0</v>
      </c>
      <c r="FR283" s="17">
        <f t="shared" si="692"/>
        <v>0</v>
      </c>
      <c r="FS283" s="17">
        <f t="shared" si="693"/>
        <v>0</v>
      </c>
      <c r="FT283" s="17">
        <f t="shared" si="694"/>
        <v>0</v>
      </c>
      <c r="FU283" s="18">
        <f t="shared" si="695"/>
        <v>0</v>
      </c>
      <c r="FV283" s="18">
        <f t="shared" si="696"/>
        <v>0</v>
      </c>
      <c r="FW283" s="18">
        <f t="shared" si="697"/>
        <v>0</v>
      </c>
      <c r="FX283" s="18">
        <f t="shared" si="698"/>
        <v>0</v>
      </c>
      <c r="FY283" s="18">
        <f t="shared" si="699"/>
        <v>0</v>
      </c>
      <c r="FZ283" s="19"/>
      <c r="GA283" s="36" t="s">
        <v>492</v>
      </c>
      <c r="GB283" s="36"/>
      <c r="GC283" s="37"/>
    </row>
    <row r="284" spans="1:185" hidden="1" x14ac:dyDescent="0.25">
      <c r="A284" s="8" t="s">
        <v>1314</v>
      </c>
      <c r="B284" s="8" t="s">
        <v>645</v>
      </c>
      <c r="C284" s="28" t="s">
        <v>646</v>
      </c>
      <c r="D284" s="28" t="s">
        <v>1459</v>
      </c>
      <c r="E284" s="9" t="s">
        <v>216</v>
      </c>
      <c r="F284" s="28" t="s">
        <v>474</v>
      </c>
      <c r="G284" s="28" t="s">
        <v>475</v>
      </c>
      <c r="H284" s="11">
        <v>7.0000000000000007E-2</v>
      </c>
      <c r="I284" s="11"/>
      <c r="J284" s="11">
        <v>0</v>
      </c>
      <c r="K284" s="11">
        <v>0.01</v>
      </c>
      <c r="L284" s="11">
        <v>5.0000000000000001E-3</v>
      </c>
      <c r="M284" s="11"/>
      <c r="N284" s="11">
        <v>5.0000000000000001E-3</v>
      </c>
      <c r="O284" s="12">
        <f t="shared" si="700"/>
        <v>0</v>
      </c>
      <c r="P284" s="12">
        <f t="shared" si="657"/>
        <v>0</v>
      </c>
      <c r="Q284" s="12">
        <f t="shared" si="701"/>
        <v>0</v>
      </c>
      <c r="R284" s="12">
        <f t="shared" si="607"/>
        <v>166562.99999999997</v>
      </c>
      <c r="S284" s="12">
        <f t="shared" si="702"/>
        <v>0</v>
      </c>
      <c r="T284" s="12">
        <f t="shared" si="722"/>
        <v>0</v>
      </c>
      <c r="U284" s="12">
        <f t="shared" si="703"/>
        <v>0</v>
      </c>
      <c r="V284" s="12">
        <f t="shared" si="723"/>
        <v>0</v>
      </c>
      <c r="W284" s="12">
        <f t="shared" si="716"/>
        <v>47280</v>
      </c>
      <c r="X284" s="12">
        <f t="shared" si="704"/>
        <v>0</v>
      </c>
      <c r="Y284" s="12">
        <f t="shared" si="724"/>
        <v>0</v>
      </c>
      <c r="Z284" s="12">
        <f t="shared" si="725"/>
        <v>0</v>
      </c>
      <c r="AA284" s="12">
        <f t="shared" si="726"/>
        <v>0</v>
      </c>
      <c r="AB284" s="12">
        <f t="shared" si="608"/>
        <v>0</v>
      </c>
      <c r="AC284" s="12"/>
      <c r="AD284" s="12"/>
      <c r="AE284" s="12"/>
      <c r="AF284" s="12">
        <f t="shared" si="705"/>
        <v>0</v>
      </c>
      <c r="AG284" s="12">
        <f t="shared" si="706"/>
        <v>0</v>
      </c>
      <c r="AH284" s="12">
        <f t="shared" si="707"/>
        <v>0</v>
      </c>
      <c r="AI284" s="12"/>
      <c r="AJ284" s="12"/>
      <c r="AK284" s="12"/>
      <c r="AL284" s="12">
        <f t="shared" si="658"/>
        <v>0</v>
      </c>
      <c r="AM284" s="12">
        <f t="shared" si="659"/>
        <v>0</v>
      </c>
      <c r="AN284" s="12">
        <f t="shared" si="660"/>
        <v>0</v>
      </c>
      <c r="AO284" s="12"/>
      <c r="AP284" s="12"/>
      <c r="AQ284" s="12"/>
      <c r="AR284" s="12">
        <f t="shared" si="661"/>
        <v>0</v>
      </c>
      <c r="AS284" s="12">
        <f t="shared" si="662"/>
        <v>0</v>
      </c>
      <c r="AT284" s="12">
        <f t="shared" si="663"/>
        <v>0</v>
      </c>
      <c r="AU284" s="12">
        <f t="shared" si="664"/>
        <v>0</v>
      </c>
      <c r="AV284" s="12">
        <f t="shared" si="708"/>
        <v>0</v>
      </c>
      <c r="AW284" s="12"/>
      <c r="AX284" s="12">
        <f t="shared" si="665"/>
        <v>0</v>
      </c>
      <c r="AY284" s="12">
        <f t="shared" si="666"/>
        <v>0</v>
      </c>
      <c r="AZ284" s="12">
        <f t="shared" si="667"/>
        <v>0</v>
      </c>
      <c r="BA284" s="12"/>
      <c r="BB284" s="12">
        <f t="shared" si="668"/>
        <v>0</v>
      </c>
      <c r="BC284" s="12">
        <f t="shared" si="669"/>
        <v>0</v>
      </c>
      <c r="BD284" s="12">
        <f t="shared" si="670"/>
        <v>0</v>
      </c>
      <c r="BE284" s="12"/>
      <c r="BF284" s="12">
        <f t="shared" si="671"/>
        <v>0</v>
      </c>
      <c r="BG284" s="12">
        <f t="shared" si="709"/>
        <v>0</v>
      </c>
      <c r="BH284" s="12">
        <f t="shared" si="672"/>
        <v>0</v>
      </c>
      <c r="BI284" s="12">
        <f t="shared" si="673"/>
        <v>0</v>
      </c>
      <c r="BJ284" s="12"/>
      <c r="BK284" s="12">
        <f t="shared" si="674"/>
        <v>0</v>
      </c>
      <c r="BL284" s="12">
        <f t="shared" si="710"/>
        <v>0</v>
      </c>
      <c r="BM284" s="12">
        <f t="shared" si="675"/>
        <v>0</v>
      </c>
      <c r="BN284" s="12"/>
      <c r="BO284" s="12">
        <f t="shared" si="676"/>
        <v>0</v>
      </c>
      <c r="BP284" s="12">
        <f t="shared" si="677"/>
        <v>0</v>
      </c>
      <c r="BQ284" s="12">
        <f t="shared" si="678"/>
        <v>0</v>
      </c>
      <c r="BR284" s="12"/>
      <c r="BS284" s="12">
        <f t="shared" si="679"/>
        <v>0</v>
      </c>
      <c r="BT284" s="12">
        <f t="shared" si="680"/>
        <v>0</v>
      </c>
      <c r="BU284" s="12">
        <f t="shared" si="681"/>
        <v>0</v>
      </c>
      <c r="BV284" s="12">
        <f t="shared" si="682"/>
        <v>0</v>
      </c>
      <c r="BW284" s="12">
        <f t="shared" si="683"/>
        <v>0</v>
      </c>
      <c r="BX284" s="12"/>
      <c r="BY284" s="12">
        <v>10000000</v>
      </c>
      <c r="BZ284" s="12">
        <v>10000000</v>
      </c>
      <c r="CA284" s="12">
        <f>SUMIFS('[1]TIẾN ĐỘ %'!$M$6:$M$1034,'[1]TIẾN ĐỘ %'!$G$6:$G$1034,$A284,'[1]TIẾN ĐỘ %'!$F$6:$F$1034,$E284)</f>
        <v>10000000</v>
      </c>
      <c r="CB284" s="12">
        <f t="shared" si="711"/>
        <v>30000000</v>
      </c>
      <c r="CC284" s="12"/>
      <c r="CD284" s="12"/>
      <c r="CE284" s="12"/>
      <c r="CF284" s="12"/>
      <c r="CG284" s="12"/>
      <c r="CH284" s="12"/>
      <c r="CI284" s="12"/>
      <c r="CJ284" s="12"/>
      <c r="CK284" s="12">
        <f t="shared" si="732"/>
        <v>0</v>
      </c>
      <c r="CL284" s="12"/>
      <c r="CM284" s="12"/>
      <c r="CN284" s="12"/>
      <c r="CO284" s="12">
        <f t="shared" si="630"/>
        <v>0</v>
      </c>
      <c r="CP284" s="12">
        <f t="shared" si="631"/>
        <v>0</v>
      </c>
      <c r="CQ284" s="12"/>
      <c r="CR284" s="12">
        <v>15522000</v>
      </c>
      <c r="CS284" s="12">
        <v>2388000</v>
      </c>
      <c r="CT284" s="12">
        <v>17910000</v>
      </c>
      <c r="CU284" s="12">
        <v>4728000</v>
      </c>
      <c r="CV284" s="12">
        <v>0</v>
      </c>
      <c r="CW284" s="12">
        <v>4728000</v>
      </c>
      <c r="CX284" s="12">
        <v>4728000</v>
      </c>
      <c r="CY284" s="12">
        <f>SUMIFS('[1]DATA THÔ IN'!$P$4:$P$12031,'[1]DATA THÔ IN'!$H$4:$H$12031,$A284,'[1]DATA THÔ IN'!$AC$4:$AC$12031,$E284,'[1]DATA THÔ IN'!$AH$4:$AH$12031,"Tiến độ 1")</f>
        <v>0</v>
      </c>
      <c r="CZ284" s="12">
        <f>SUMIFS('[1]DATA THÔ IN'!$P$4:$P$12031,'[1]DATA THÔ IN'!$H$4:$H$12031,$A284,'[1]DATA THÔ IN'!$AC$4:$AC$12031,$E284,'[1]DATA THÔ IN'!$AH$4:$AH$12031,"Tiến độ 2")</f>
        <v>0</v>
      </c>
      <c r="DA284" s="12">
        <f>SUMIFS('[1]TIẾN ĐỘ %'!$N$6:$N$1034,'[1]TIẾN ĐỘ %'!$G$6:$G$1034,A284,'[1]TIẾN ĐỘ %'!$F$6:$F$1034,$E284)</f>
        <v>0</v>
      </c>
      <c r="DB284" s="12">
        <f t="shared" si="717"/>
        <v>22638000</v>
      </c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>
        <f t="shared" si="735"/>
        <v>0</v>
      </c>
      <c r="DX284" s="12"/>
      <c r="DY284" s="12"/>
      <c r="DZ284" s="12"/>
      <c r="EA284" s="12"/>
      <c r="EB284" s="12"/>
      <c r="EC284" s="12"/>
      <c r="ED284" s="12"/>
      <c r="EE284" s="12"/>
      <c r="EF284" s="12"/>
      <c r="EG284" s="12">
        <f t="shared" si="632"/>
        <v>0</v>
      </c>
      <c r="EH284" s="12">
        <f t="shared" si="633"/>
        <v>0</v>
      </c>
      <c r="EI284" s="12"/>
      <c r="EJ284" s="15">
        <f t="shared" si="686"/>
        <v>1.5522</v>
      </c>
      <c r="EK284" s="15">
        <f t="shared" si="687"/>
        <v>0.23880000000000001</v>
      </c>
      <c r="EL284" s="15">
        <f t="shared" si="688"/>
        <v>1.7909999999999999</v>
      </c>
      <c r="EM284" s="16">
        <f t="shared" si="727"/>
        <v>0.4728</v>
      </c>
      <c r="EN284" s="16">
        <f t="shared" si="728"/>
        <v>0</v>
      </c>
      <c r="EO284" s="16">
        <f t="shared" si="729"/>
        <v>0.4728</v>
      </c>
      <c r="EP284" s="16">
        <f t="shared" si="718"/>
        <v>0</v>
      </c>
      <c r="EQ284" s="16">
        <f t="shared" si="719"/>
        <v>0</v>
      </c>
      <c r="ER284" s="16">
        <f t="shared" si="720"/>
        <v>0</v>
      </c>
      <c r="ES284" s="16">
        <f t="shared" si="721"/>
        <v>0.75460000000000005</v>
      </c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5">
        <f t="shared" si="736"/>
        <v>0</v>
      </c>
      <c r="FP284" s="15">
        <f t="shared" si="737"/>
        <v>0</v>
      </c>
      <c r="FQ284" s="15">
        <f t="shared" si="738"/>
        <v>0</v>
      </c>
      <c r="FR284" s="17">
        <f t="shared" si="692"/>
        <v>0</v>
      </c>
      <c r="FS284" s="17">
        <f t="shared" si="693"/>
        <v>0</v>
      </c>
      <c r="FT284" s="17">
        <f t="shared" si="694"/>
        <v>0</v>
      </c>
      <c r="FU284" s="18">
        <f t="shared" si="695"/>
        <v>0</v>
      </c>
      <c r="FV284" s="18">
        <f t="shared" si="696"/>
        <v>0</v>
      </c>
      <c r="FW284" s="18">
        <f t="shared" si="697"/>
        <v>0</v>
      </c>
      <c r="FX284" s="18">
        <f t="shared" si="698"/>
        <v>0</v>
      </c>
      <c r="FY284" s="18">
        <f t="shared" si="699"/>
        <v>0</v>
      </c>
      <c r="FZ284" s="19"/>
      <c r="GA284" s="36" t="s">
        <v>1483</v>
      </c>
      <c r="GB284" s="36"/>
      <c r="GC284" s="37"/>
    </row>
    <row r="285" spans="1:185" hidden="1" x14ac:dyDescent="0.25">
      <c r="A285" s="8" t="s">
        <v>1318</v>
      </c>
      <c r="B285" s="8" t="s">
        <v>651</v>
      </c>
      <c r="C285" s="28" t="s">
        <v>652</v>
      </c>
      <c r="D285" s="28" t="s">
        <v>1390</v>
      </c>
      <c r="E285" s="9" t="s">
        <v>216</v>
      </c>
      <c r="F285" s="28" t="s">
        <v>505</v>
      </c>
      <c r="G285" s="28" t="s">
        <v>475</v>
      </c>
      <c r="H285" s="11">
        <v>7.0000000000000007E-2</v>
      </c>
      <c r="I285" s="11"/>
      <c r="J285" s="11">
        <v>0</v>
      </c>
      <c r="K285" s="11">
        <v>0.01</v>
      </c>
      <c r="L285" s="11">
        <v>5.0000000000000001E-3</v>
      </c>
      <c r="M285" s="11"/>
      <c r="N285" s="11">
        <v>5.0000000000000001E-3</v>
      </c>
      <c r="O285" s="12">
        <f t="shared" si="700"/>
        <v>0</v>
      </c>
      <c r="P285" s="12">
        <f t="shared" ref="P285:P316" si="739">IF(EJ285&gt;=40%,CR285*J285*(100%-H285),0)</f>
        <v>0</v>
      </c>
      <c r="Q285" s="12">
        <f t="shared" si="701"/>
        <v>0</v>
      </c>
      <c r="R285" s="12">
        <f t="shared" si="607"/>
        <v>0</v>
      </c>
      <c r="S285" s="12">
        <f t="shared" si="702"/>
        <v>0</v>
      </c>
      <c r="T285" s="12">
        <f t="shared" si="722"/>
        <v>0</v>
      </c>
      <c r="U285" s="12">
        <f t="shared" si="703"/>
        <v>0</v>
      </c>
      <c r="V285" s="12">
        <f t="shared" si="723"/>
        <v>0</v>
      </c>
      <c r="W285" s="12">
        <f t="shared" si="716"/>
        <v>25860</v>
      </c>
      <c r="X285" s="12">
        <f t="shared" si="704"/>
        <v>0</v>
      </c>
      <c r="Y285" s="12">
        <f t="shared" si="724"/>
        <v>0</v>
      </c>
      <c r="Z285" s="12">
        <f t="shared" si="725"/>
        <v>0</v>
      </c>
      <c r="AA285" s="12">
        <f t="shared" si="726"/>
        <v>0</v>
      </c>
      <c r="AB285" s="12">
        <f t="shared" si="608"/>
        <v>0</v>
      </c>
      <c r="AC285" s="12"/>
      <c r="AD285" s="12"/>
      <c r="AE285" s="12"/>
      <c r="AF285" s="12">
        <f t="shared" si="705"/>
        <v>0</v>
      </c>
      <c r="AG285" s="12">
        <f t="shared" si="706"/>
        <v>0</v>
      </c>
      <c r="AH285" s="12">
        <f t="shared" si="707"/>
        <v>0</v>
      </c>
      <c r="AI285" s="12"/>
      <c r="AJ285" s="12"/>
      <c r="AK285" s="12"/>
      <c r="AL285" s="12">
        <f t="shared" si="658"/>
        <v>0</v>
      </c>
      <c r="AM285" s="12">
        <f t="shared" si="659"/>
        <v>0</v>
      </c>
      <c r="AN285" s="12">
        <f t="shared" si="660"/>
        <v>0</v>
      </c>
      <c r="AO285" s="12"/>
      <c r="AP285" s="12"/>
      <c r="AQ285" s="12"/>
      <c r="AR285" s="12">
        <f t="shared" si="661"/>
        <v>0</v>
      </c>
      <c r="AS285" s="12">
        <f t="shared" si="662"/>
        <v>0</v>
      </c>
      <c r="AT285" s="12">
        <f t="shared" si="663"/>
        <v>0</v>
      </c>
      <c r="AU285" s="12">
        <f t="shared" si="664"/>
        <v>0</v>
      </c>
      <c r="AV285" s="12">
        <f t="shared" si="708"/>
        <v>0</v>
      </c>
      <c r="AW285" s="12"/>
      <c r="AX285" s="12">
        <f t="shared" si="665"/>
        <v>0</v>
      </c>
      <c r="AY285" s="12">
        <f t="shared" si="666"/>
        <v>0</v>
      </c>
      <c r="AZ285" s="12">
        <f t="shared" si="667"/>
        <v>0</v>
      </c>
      <c r="BA285" s="12"/>
      <c r="BB285" s="12">
        <f t="shared" si="668"/>
        <v>0</v>
      </c>
      <c r="BC285" s="12">
        <f t="shared" si="669"/>
        <v>0</v>
      </c>
      <c r="BD285" s="12">
        <f t="shared" si="670"/>
        <v>0</v>
      </c>
      <c r="BE285" s="12"/>
      <c r="BF285" s="12">
        <f t="shared" si="671"/>
        <v>0</v>
      </c>
      <c r="BG285" s="12">
        <f t="shared" si="709"/>
        <v>0</v>
      </c>
      <c r="BH285" s="12">
        <f t="shared" si="672"/>
        <v>0</v>
      </c>
      <c r="BI285" s="12">
        <f t="shared" si="673"/>
        <v>0</v>
      </c>
      <c r="BJ285" s="12"/>
      <c r="BK285" s="12">
        <f t="shared" si="674"/>
        <v>0</v>
      </c>
      <c r="BL285" s="12">
        <f t="shared" si="710"/>
        <v>0</v>
      </c>
      <c r="BM285" s="12">
        <f t="shared" si="675"/>
        <v>0</v>
      </c>
      <c r="BN285" s="12"/>
      <c r="BO285" s="12">
        <f t="shared" si="676"/>
        <v>0</v>
      </c>
      <c r="BP285" s="12">
        <f t="shared" si="677"/>
        <v>0</v>
      </c>
      <c r="BQ285" s="12">
        <f t="shared" si="678"/>
        <v>0</v>
      </c>
      <c r="BR285" s="12"/>
      <c r="BS285" s="12">
        <f t="shared" si="679"/>
        <v>0</v>
      </c>
      <c r="BT285" s="12">
        <f t="shared" si="680"/>
        <v>0</v>
      </c>
      <c r="BU285" s="12">
        <f t="shared" si="681"/>
        <v>0</v>
      </c>
      <c r="BV285" s="12">
        <f t="shared" si="682"/>
        <v>0</v>
      </c>
      <c r="BW285" s="12">
        <f t="shared" si="683"/>
        <v>0</v>
      </c>
      <c r="BX285" s="12"/>
      <c r="BY285" s="12">
        <v>100000000</v>
      </c>
      <c r="BZ285" s="12">
        <v>100000000</v>
      </c>
      <c r="CA285" s="12">
        <f>SUMIFS('[1]TIẾN ĐỘ %'!$M$6:$M$1034,'[1]TIẾN ĐỘ %'!$G$6:$G$1034,$A285,'[1]TIẾN ĐỘ %'!$F$6:$F$1034,$E285)</f>
        <v>100000000</v>
      </c>
      <c r="CB285" s="12">
        <f t="shared" si="711"/>
        <v>300000000</v>
      </c>
      <c r="CC285" s="12"/>
      <c r="CD285" s="12"/>
      <c r="CE285" s="12"/>
      <c r="CF285" s="12">
        <f>+SUM(CC285:CE285)</f>
        <v>0</v>
      </c>
      <c r="CG285" s="12">
        <f>+CF285+CB285</f>
        <v>300000000</v>
      </c>
      <c r="CH285" s="12"/>
      <c r="CI285" s="12"/>
      <c r="CJ285" s="12"/>
      <c r="CK285" s="12">
        <f t="shared" si="732"/>
        <v>0</v>
      </c>
      <c r="CL285" s="12"/>
      <c r="CM285" s="12"/>
      <c r="CN285" s="12"/>
      <c r="CO285" s="12">
        <f t="shared" si="630"/>
        <v>0</v>
      </c>
      <c r="CP285" s="12">
        <f t="shared" si="631"/>
        <v>0</v>
      </c>
      <c r="CQ285" s="12"/>
      <c r="CR285" s="12">
        <v>8256000</v>
      </c>
      <c r="CS285" s="12">
        <v>0</v>
      </c>
      <c r="CT285" s="12">
        <v>8256000</v>
      </c>
      <c r="CU285" s="12">
        <v>2586000</v>
      </c>
      <c r="CV285" s="12">
        <v>18768000</v>
      </c>
      <c r="CW285" s="12">
        <v>2586000</v>
      </c>
      <c r="CX285" s="12">
        <v>23154000</v>
      </c>
      <c r="CY285" s="12">
        <f>SUMIFS('[1]DATA THÔ IN'!$P$4:$P$12031,'[1]DATA THÔ IN'!$H$4:$H$12031,$A285,'[1]DATA THÔ IN'!$AC$4:$AC$12031,$E285,'[1]DATA THÔ IN'!$AH$4:$AH$12031,"Tiến độ 1")</f>
        <v>18156000</v>
      </c>
      <c r="CZ285" s="12">
        <f>SUMIFS('[1]DATA THÔ IN'!$P$4:$P$12031,'[1]DATA THÔ IN'!$H$4:$H$12031,$A285,'[1]DATA THÔ IN'!$AC$4:$AC$12031,$E285,'[1]DATA THÔ IN'!$AH$4:$AH$12031,"Tiến độ 2")</f>
        <v>20934000</v>
      </c>
      <c r="DA285" s="12">
        <f>SUMIFS('[1]TIẾN ĐỘ %'!$N$6:$N$1034,'[1]TIẾN ĐỘ %'!$G$6:$G$1034,A285,'[1]TIẾN ĐỘ %'!$F$6:$F$1034,$E285)</f>
        <v>39090000</v>
      </c>
      <c r="DB285" s="12">
        <f t="shared" si="717"/>
        <v>70500000</v>
      </c>
      <c r="DC285" s="12"/>
      <c r="DD285" s="12"/>
      <c r="DE285" s="12"/>
      <c r="DF285" s="12"/>
      <c r="DG285" s="12"/>
      <c r="DH285" s="12"/>
      <c r="DI285" s="12"/>
      <c r="DJ285" s="12"/>
      <c r="DK285" s="12"/>
      <c r="DL285" s="12">
        <f>+DK285+DH285+DE285</f>
        <v>0</v>
      </c>
      <c r="DM285" s="12">
        <f>+DL285+DB285</f>
        <v>70500000</v>
      </c>
      <c r="DN285" s="12"/>
      <c r="DO285" s="12"/>
      <c r="DP285" s="12"/>
      <c r="DQ285" s="12"/>
      <c r="DR285" s="12"/>
      <c r="DS285" s="12"/>
      <c r="DT285" s="12"/>
      <c r="DU285" s="12"/>
      <c r="DV285" s="12"/>
      <c r="DW285" s="12">
        <f t="shared" si="735"/>
        <v>0</v>
      </c>
      <c r="DX285" s="12"/>
      <c r="DY285" s="12"/>
      <c r="DZ285" s="12"/>
      <c r="EA285" s="12"/>
      <c r="EB285" s="12"/>
      <c r="EC285" s="12"/>
      <c r="ED285" s="12"/>
      <c r="EE285" s="12"/>
      <c r="EF285" s="12"/>
      <c r="EG285" s="12">
        <f t="shared" si="632"/>
        <v>0</v>
      </c>
      <c r="EH285" s="12">
        <f t="shared" si="633"/>
        <v>0</v>
      </c>
      <c r="EI285" s="12"/>
      <c r="EJ285" s="15">
        <f t="shared" si="686"/>
        <v>8.2559999999999995E-2</v>
      </c>
      <c r="EK285" s="15">
        <f t="shared" si="687"/>
        <v>0</v>
      </c>
      <c r="EL285" s="15">
        <f t="shared" si="688"/>
        <v>8.2559999999999995E-2</v>
      </c>
      <c r="EM285" s="16">
        <f t="shared" si="727"/>
        <v>2.5860000000000001E-2</v>
      </c>
      <c r="EN285" s="16">
        <f t="shared" si="728"/>
        <v>0.18768000000000001</v>
      </c>
      <c r="EO285" s="16">
        <f t="shared" si="729"/>
        <v>0.23154</v>
      </c>
      <c r="EP285" s="16">
        <f t="shared" si="718"/>
        <v>0.18156</v>
      </c>
      <c r="EQ285" s="16">
        <f t="shared" si="719"/>
        <v>0.20934</v>
      </c>
      <c r="ER285" s="16">
        <f t="shared" si="720"/>
        <v>0.39090000000000003</v>
      </c>
      <c r="ES285" s="16">
        <f t="shared" si="721"/>
        <v>0.23499999999999999</v>
      </c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5">
        <f t="shared" si="736"/>
        <v>0</v>
      </c>
      <c r="FP285" s="15">
        <f t="shared" si="737"/>
        <v>0</v>
      </c>
      <c r="FQ285" s="15">
        <f t="shared" si="738"/>
        <v>0</v>
      </c>
      <c r="FR285" s="17">
        <f t="shared" si="692"/>
        <v>0</v>
      </c>
      <c r="FS285" s="17">
        <f t="shared" si="693"/>
        <v>0</v>
      </c>
      <c r="FT285" s="17">
        <f t="shared" si="694"/>
        <v>0</v>
      </c>
      <c r="FU285" s="18">
        <f t="shared" si="695"/>
        <v>0</v>
      </c>
      <c r="FV285" s="18">
        <f t="shared" si="696"/>
        <v>0</v>
      </c>
      <c r="FW285" s="18">
        <f t="shared" si="697"/>
        <v>0</v>
      </c>
      <c r="FX285" s="18">
        <f t="shared" si="698"/>
        <v>0</v>
      </c>
      <c r="FY285" s="18">
        <f t="shared" si="699"/>
        <v>0</v>
      </c>
      <c r="FZ285" s="19"/>
      <c r="GA285" s="36" t="str">
        <f>D285</f>
        <v>Trần Thanh Hiền</v>
      </c>
      <c r="GB285" s="36"/>
      <c r="GC285" s="37"/>
    </row>
    <row r="286" spans="1:185" hidden="1" x14ac:dyDescent="0.25">
      <c r="A286" s="8" t="s">
        <v>1319</v>
      </c>
      <c r="B286" s="8" t="s">
        <v>653</v>
      </c>
      <c r="C286" s="28" t="s">
        <v>654</v>
      </c>
      <c r="D286" s="28" t="s">
        <v>1390</v>
      </c>
      <c r="E286" s="9" t="s">
        <v>216</v>
      </c>
      <c r="F286" s="28" t="s">
        <v>505</v>
      </c>
      <c r="G286" s="28" t="s">
        <v>475</v>
      </c>
      <c r="H286" s="11">
        <v>7.0000000000000007E-2</v>
      </c>
      <c r="I286" s="11"/>
      <c r="J286" s="11">
        <v>0</v>
      </c>
      <c r="K286" s="11">
        <v>0.01</v>
      </c>
      <c r="L286" s="11">
        <v>5.0000000000000001E-3</v>
      </c>
      <c r="M286" s="11"/>
      <c r="N286" s="11">
        <v>5.0000000000000001E-3</v>
      </c>
      <c r="O286" s="12">
        <f t="shared" si="700"/>
        <v>0</v>
      </c>
      <c r="P286" s="12">
        <f t="shared" si="739"/>
        <v>0</v>
      </c>
      <c r="Q286" s="12">
        <f t="shared" si="701"/>
        <v>0</v>
      </c>
      <c r="R286" s="12">
        <f t="shared" si="607"/>
        <v>0</v>
      </c>
      <c r="S286" s="12">
        <f t="shared" si="702"/>
        <v>0</v>
      </c>
      <c r="T286" s="12">
        <f t="shared" si="722"/>
        <v>0</v>
      </c>
      <c r="U286" s="12">
        <f t="shared" si="703"/>
        <v>0</v>
      </c>
      <c r="V286" s="12">
        <f t="shared" si="723"/>
        <v>0</v>
      </c>
      <c r="W286" s="12">
        <f t="shared" si="716"/>
        <v>0</v>
      </c>
      <c r="X286" s="12">
        <f t="shared" si="704"/>
        <v>0</v>
      </c>
      <c r="Y286" s="12">
        <f t="shared" si="724"/>
        <v>0</v>
      </c>
      <c r="Z286" s="12">
        <f t="shared" si="725"/>
        <v>0</v>
      </c>
      <c r="AA286" s="12">
        <f t="shared" si="726"/>
        <v>0</v>
      </c>
      <c r="AB286" s="12">
        <f t="shared" si="608"/>
        <v>0</v>
      </c>
      <c r="AC286" s="12"/>
      <c r="AD286" s="12"/>
      <c r="AE286" s="12"/>
      <c r="AF286" s="12">
        <f t="shared" si="705"/>
        <v>0</v>
      </c>
      <c r="AG286" s="12">
        <f t="shared" si="706"/>
        <v>0</v>
      </c>
      <c r="AH286" s="12">
        <f t="shared" si="707"/>
        <v>0</v>
      </c>
      <c r="AI286" s="12"/>
      <c r="AJ286" s="12"/>
      <c r="AK286" s="12"/>
      <c r="AL286" s="12">
        <f t="shared" si="658"/>
        <v>0</v>
      </c>
      <c r="AM286" s="12">
        <f t="shared" si="659"/>
        <v>0</v>
      </c>
      <c r="AN286" s="12">
        <f t="shared" si="660"/>
        <v>0</v>
      </c>
      <c r="AO286" s="12"/>
      <c r="AP286" s="12"/>
      <c r="AQ286" s="12"/>
      <c r="AR286" s="12">
        <f t="shared" si="661"/>
        <v>0</v>
      </c>
      <c r="AS286" s="12">
        <f t="shared" si="662"/>
        <v>0</v>
      </c>
      <c r="AT286" s="12">
        <f t="shared" si="663"/>
        <v>0</v>
      </c>
      <c r="AU286" s="12">
        <f t="shared" si="664"/>
        <v>0</v>
      </c>
      <c r="AV286" s="12">
        <f t="shared" si="708"/>
        <v>0</v>
      </c>
      <c r="AW286" s="12"/>
      <c r="AX286" s="12">
        <f t="shared" si="665"/>
        <v>0</v>
      </c>
      <c r="AY286" s="12">
        <f t="shared" si="666"/>
        <v>0</v>
      </c>
      <c r="AZ286" s="12">
        <f t="shared" si="667"/>
        <v>0</v>
      </c>
      <c r="BA286" s="12"/>
      <c r="BB286" s="12">
        <f t="shared" si="668"/>
        <v>0</v>
      </c>
      <c r="BC286" s="12">
        <f t="shared" si="669"/>
        <v>0</v>
      </c>
      <c r="BD286" s="12">
        <f t="shared" si="670"/>
        <v>0</v>
      </c>
      <c r="BE286" s="12"/>
      <c r="BF286" s="12">
        <f t="shared" si="671"/>
        <v>0</v>
      </c>
      <c r="BG286" s="12">
        <f t="shared" si="709"/>
        <v>0</v>
      </c>
      <c r="BH286" s="12">
        <f t="shared" si="672"/>
        <v>0</v>
      </c>
      <c r="BI286" s="12">
        <f t="shared" si="673"/>
        <v>0</v>
      </c>
      <c r="BJ286" s="12"/>
      <c r="BK286" s="12">
        <f t="shared" si="674"/>
        <v>0</v>
      </c>
      <c r="BL286" s="12">
        <f t="shared" si="710"/>
        <v>0</v>
      </c>
      <c r="BM286" s="12">
        <f t="shared" si="675"/>
        <v>0</v>
      </c>
      <c r="BN286" s="12"/>
      <c r="BO286" s="12">
        <f t="shared" si="676"/>
        <v>0</v>
      </c>
      <c r="BP286" s="12">
        <f t="shared" si="677"/>
        <v>0</v>
      </c>
      <c r="BQ286" s="12">
        <f t="shared" si="678"/>
        <v>0</v>
      </c>
      <c r="BR286" s="12"/>
      <c r="BS286" s="12">
        <f t="shared" si="679"/>
        <v>0</v>
      </c>
      <c r="BT286" s="12">
        <f t="shared" si="680"/>
        <v>0</v>
      </c>
      <c r="BU286" s="12">
        <f t="shared" si="681"/>
        <v>0</v>
      </c>
      <c r="BV286" s="12">
        <f t="shared" si="682"/>
        <v>0</v>
      </c>
      <c r="BW286" s="12">
        <f t="shared" si="683"/>
        <v>0</v>
      </c>
      <c r="BX286" s="12"/>
      <c r="BY286" s="12">
        <v>0</v>
      </c>
      <c r="BZ286" s="12">
        <v>0</v>
      </c>
      <c r="CA286" s="12">
        <f>SUMIFS('[1]TIẾN ĐỘ %'!$M$6:$M$1034,'[1]TIẾN ĐỘ %'!$G$6:$G$1034,$A286,'[1]TIẾN ĐỘ %'!$F$6:$F$1034,$E286)</f>
        <v>0</v>
      </c>
      <c r="CB286" s="12">
        <f t="shared" si="711"/>
        <v>0</v>
      </c>
      <c r="CC286" s="12"/>
      <c r="CD286" s="12"/>
      <c r="CE286" s="12"/>
      <c r="CF286" s="12"/>
      <c r="CG286" s="12"/>
      <c r="CH286" s="12"/>
      <c r="CI286" s="12"/>
      <c r="CJ286" s="12"/>
      <c r="CK286" s="12">
        <f t="shared" si="732"/>
        <v>0</v>
      </c>
      <c r="CL286" s="12"/>
      <c r="CM286" s="12"/>
      <c r="CN286" s="12"/>
      <c r="CO286" s="12">
        <f t="shared" si="630"/>
        <v>0</v>
      </c>
      <c r="CP286" s="12">
        <f t="shared" si="631"/>
        <v>0</v>
      </c>
      <c r="CQ286" s="12"/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f>SUMIFS('[1]DATA THÔ IN'!$P$4:$P$12031,'[1]DATA THÔ IN'!$H$4:$H$12031,$A286,'[1]DATA THÔ IN'!$AC$4:$AC$12031,$E286,'[1]DATA THÔ IN'!$AH$4:$AH$12031,"Tiến độ 1")</f>
        <v>0</v>
      </c>
      <c r="CZ286" s="12">
        <f>SUMIFS('[1]DATA THÔ IN'!$P$4:$P$12031,'[1]DATA THÔ IN'!$H$4:$H$12031,$A286,'[1]DATA THÔ IN'!$AC$4:$AC$12031,$E286,'[1]DATA THÔ IN'!$AH$4:$AH$12031,"Tiến độ 2")</f>
        <v>0</v>
      </c>
      <c r="DA286" s="12">
        <f>SUMIFS('[1]TIẾN ĐỘ %'!$N$6:$N$1034,'[1]TIẾN ĐỘ %'!$G$6:$G$1034,A286,'[1]TIẾN ĐỘ %'!$F$6:$F$1034,$E286)</f>
        <v>0</v>
      </c>
      <c r="DB286" s="12">
        <f t="shared" si="717"/>
        <v>0</v>
      </c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>
        <f t="shared" si="735"/>
        <v>0</v>
      </c>
      <c r="DX286" s="12"/>
      <c r="DY286" s="12"/>
      <c r="DZ286" s="12"/>
      <c r="EA286" s="12"/>
      <c r="EB286" s="12"/>
      <c r="EC286" s="12"/>
      <c r="ED286" s="12"/>
      <c r="EE286" s="12"/>
      <c r="EF286" s="12"/>
      <c r="EG286" s="12">
        <f t="shared" si="632"/>
        <v>0</v>
      </c>
      <c r="EH286" s="12">
        <f t="shared" si="633"/>
        <v>0</v>
      </c>
      <c r="EI286" s="12"/>
      <c r="EJ286" s="15">
        <f t="shared" si="686"/>
        <v>0</v>
      </c>
      <c r="EK286" s="15">
        <f t="shared" si="687"/>
        <v>0</v>
      </c>
      <c r="EL286" s="15">
        <f t="shared" si="688"/>
        <v>0</v>
      </c>
      <c r="EM286" s="16">
        <f t="shared" si="727"/>
        <v>0</v>
      </c>
      <c r="EN286" s="16">
        <f t="shared" si="728"/>
        <v>0</v>
      </c>
      <c r="EO286" s="16">
        <f t="shared" si="729"/>
        <v>0</v>
      </c>
      <c r="EP286" s="16">
        <f t="shared" si="718"/>
        <v>0</v>
      </c>
      <c r="EQ286" s="16">
        <f t="shared" si="719"/>
        <v>0</v>
      </c>
      <c r="ER286" s="16">
        <f t="shared" si="720"/>
        <v>0</v>
      </c>
      <c r="ES286" s="16">
        <f t="shared" si="721"/>
        <v>0</v>
      </c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5">
        <f t="shared" si="736"/>
        <v>0</v>
      </c>
      <c r="FP286" s="15">
        <f t="shared" si="737"/>
        <v>0</v>
      </c>
      <c r="FQ286" s="15">
        <f t="shared" si="738"/>
        <v>0</v>
      </c>
      <c r="FR286" s="17">
        <f t="shared" si="692"/>
        <v>0</v>
      </c>
      <c r="FS286" s="17">
        <f t="shared" si="693"/>
        <v>0</v>
      </c>
      <c r="FT286" s="17">
        <f t="shared" si="694"/>
        <v>0</v>
      </c>
      <c r="FU286" s="18">
        <f t="shared" si="695"/>
        <v>0</v>
      </c>
      <c r="FV286" s="18">
        <f t="shared" si="696"/>
        <v>0</v>
      </c>
      <c r="FW286" s="18">
        <f t="shared" si="697"/>
        <v>0</v>
      </c>
      <c r="FX286" s="18">
        <f t="shared" si="698"/>
        <v>0</v>
      </c>
      <c r="FY286" s="18">
        <f t="shared" si="699"/>
        <v>0</v>
      </c>
      <c r="FZ286" s="19"/>
      <c r="GA286" s="36" t="e">
        <v>#N/A</v>
      </c>
      <c r="GB286" s="36"/>
      <c r="GC286" s="37"/>
    </row>
    <row r="287" spans="1:185" hidden="1" x14ac:dyDescent="0.25">
      <c r="A287" s="8" t="s">
        <v>1297</v>
      </c>
      <c r="B287" s="8" t="s">
        <v>611</v>
      </c>
      <c r="C287" s="9" t="s">
        <v>612</v>
      </c>
      <c r="D287" s="9" t="s">
        <v>483</v>
      </c>
      <c r="E287" s="9" t="s">
        <v>216</v>
      </c>
      <c r="F287" s="9" t="s">
        <v>484</v>
      </c>
      <c r="G287" s="9" t="s">
        <v>485</v>
      </c>
      <c r="H287" s="11">
        <v>7.0000000000000007E-2</v>
      </c>
      <c r="I287" s="11"/>
      <c r="J287" s="11">
        <v>0</v>
      </c>
      <c r="K287" s="11">
        <v>0.01</v>
      </c>
      <c r="L287" s="11">
        <v>5.0000000000000001E-3</v>
      </c>
      <c r="M287" s="11"/>
      <c r="N287" s="11">
        <v>5.0000000000000001E-3</v>
      </c>
      <c r="O287" s="12">
        <f t="shared" si="700"/>
        <v>0</v>
      </c>
      <c r="P287" s="12">
        <f t="shared" si="739"/>
        <v>0</v>
      </c>
      <c r="Q287" s="12">
        <f t="shared" si="701"/>
        <v>0</v>
      </c>
      <c r="R287" s="12">
        <f t="shared" si="607"/>
        <v>0</v>
      </c>
      <c r="S287" s="12">
        <f t="shared" si="702"/>
        <v>0</v>
      </c>
      <c r="T287" s="12">
        <f t="shared" si="722"/>
        <v>0</v>
      </c>
      <c r="U287" s="12">
        <f t="shared" si="703"/>
        <v>0</v>
      </c>
      <c r="V287" s="12">
        <f t="shared" si="723"/>
        <v>0</v>
      </c>
      <c r="W287" s="12">
        <f t="shared" si="716"/>
        <v>0</v>
      </c>
      <c r="X287" s="12">
        <f t="shared" si="704"/>
        <v>0</v>
      </c>
      <c r="Y287" s="12">
        <f t="shared" si="724"/>
        <v>0</v>
      </c>
      <c r="Z287" s="12">
        <f t="shared" si="725"/>
        <v>0</v>
      </c>
      <c r="AA287" s="12">
        <f t="shared" si="726"/>
        <v>0</v>
      </c>
      <c r="AB287" s="12">
        <f t="shared" si="608"/>
        <v>0</v>
      </c>
      <c r="AC287" s="12"/>
      <c r="AD287" s="12"/>
      <c r="AE287" s="12"/>
      <c r="AF287" s="12">
        <f t="shared" si="705"/>
        <v>0</v>
      </c>
      <c r="AG287" s="12">
        <f t="shared" si="706"/>
        <v>0</v>
      </c>
      <c r="AH287" s="12">
        <f t="shared" si="707"/>
        <v>0</v>
      </c>
      <c r="AI287" s="12"/>
      <c r="AJ287" s="12"/>
      <c r="AK287" s="12"/>
      <c r="AL287" s="12">
        <f t="shared" si="658"/>
        <v>0</v>
      </c>
      <c r="AM287" s="12">
        <f t="shared" si="659"/>
        <v>0</v>
      </c>
      <c r="AN287" s="12">
        <f t="shared" si="660"/>
        <v>0</v>
      </c>
      <c r="AO287" s="12"/>
      <c r="AP287" s="12"/>
      <c r="AQ287" s="12"/>
      <c r="AR287" s="12">
        <f t="shared" si="661"/>
        <v>0</v>
      </c>
      <c r="AS287" s="12">
        <f t="shared" si="662"/>
        <v>0</v>
      </c>
      <c r="AT287" s="12">
        <f t="shared" si="663"/>
        <v>0</v>
      </c>
      <c r="AU287" s="12">
        <f t="shared" si="664"/>
        <v>0</v>
      </c>
      <c r="AV287" s="12">
        <f t="shared" si="708"/>
        <v>0</v>
      </c>
      <c r="AW287" s="12"/>
      <c r="AX287" s="12">
        <f t="shared" si="665"/>
        <v>0</v>
      </c>
      <c r="AY287" s="12">
        <f t="shared" si="666"/>
        <v>0</v>
      </c>
      <c r="AZ287" s="12">
        <f t="shared" si="667"/>
        <v>0</v>
      </c>
      <c r="BA287" s="12"/>
      <c r="BB287" s="12">
        <f t="shared" si="668"/>
        <v>0</v>
      </c>
      <c r="BC287" s="12">
        <f t="shared" si="669"/>
        <v>0</v>
      </c>
      <c r="BD287" s="12">
        <f t="shared" si="670"/>
        <v>0</v>
      </c>
      <c r="BE287" s="12"/>
      <c r="BF287" s="12">
        <f t="shared" si="671"/>
        <v>0</v>
      </c>
      <c r="BG287" s="12">
        <f t="shared" si="709"/>
        <v>0</v>
      </c>
      <c r="BH287" s="12">
        <f t="shared" si="672"/>
        <v>0</v>
      </c>
      <c r="BI287" s="12">
        <f t="shared" si="673"/>
        <v>0</v>
      </c>
      <c r="BJ287" s="12"/>
      <c r="BK287" s="12">
        <f t="shared" si="674"/>
        <v>0</v>
      </c>
      <c r="BL287" s="12">
        <f t="shared" si="710"/>
        <v>0</v>
      </c>
      <c r="BM287" s="12">
        <f t="shared" si="675"/>
        <v>0</v>
      </c>
      <c r="BN287" s="12"/>
      <c r="BO287" s="12">
        <f t="shared" si="676"/>
        <v>0</v>
      </c>
      <c r="BP287" s="12">
        <f t="shared" si="677"/>
        <v>0</v>
      </c>
      <c r="BQ287" s="12">
        <f t="shared" si="678"/>
        <v>0</v>
      </c>
      <c r="BR287" s="12"/>
      <c r="BS287" s="12">
        <f t="shared" si="679"/>
        <v>0</v>
      </c>
      <c r="BT287" s="12">
        <f t="shared" si="680"/>
        <v>0</v>
      </c>
      <c r="BU287" s="12">
        <f t="shared" si="681"/>
        <v>0</v>
      </c>
      <c r="BV287" s="12">
        <f t="shared" si="682"/>
        <v>0</v>
      </c>
      <c r="BW287" s="12">
        <f t="shared" si="683"/>
        <v>0</v>
      </c>
      <c r="BX287" s="12"/>
      <c r="BY287" s="12">
        <v>10000000</v>
      </c>
      <c r="BZ287" s="12">
        <v>50000000</v>
      </c>
      <c r="CA287" s="12">
        <f>SUMIFS('[1]TIẾN ĐỘ %'!$M$6:$M$1034,'[1]TIẾN ĐỘ %'!$G$6:$G$1034,$A287,'[1]TIẾN ĐỘ %'!$F$6:$F$1034,$E287)</f>
        <v>20000000</v>
      </c>
      <c r="CB287" s="12">
        <f t="shared" si="711"/>
        <v>80000000</v>
      </c>
      <c r="CC287" s="12"/>
      <c r="CD287" s="12"/>
      <c r="CE287" s="12"/>
      <c r="CF287" s="12">
        <f t="shared" ref="CF287:CF297" si="740">+SUM(CC287:CE287)</f>
        <v>0</v>
      </c>
      <c r="CG287" s="12">
        <f t="shared" ref="CG287:CG297" si="741">+CF287+CB287</f>
        <v>80000000</v>
      </c>
      <c r="CH287" s="12"/>
      <c r="CI287" s="12"/>
      <c r="CJ287" s="12"/>
      <c r="CK287" s="12">
        <f t="shared" si="732"/>
        <v>0</v>
      </c>
      <c r="CL287" s="12"/>
      <c r="CM287" s="12"/>
      <c r="CN287" s="12"/>
      <c r="CO287" s="12">
        <f t="shared" si="630"/>
        <v>0</v>
      </c>
      <c r="CP287" s="12">
        <f t="shared" si="631"/>
        <v>0</v>
      </c>
      <c r="CQ287" s="12"/>
      <c r="CR287" s="12">
        <v>7470000</v>
      </c>
      <c r="CS287" s="12">
        <v>0</v>
      </c>
      <c r="CT287" s="12">
        <v>7470000</v>
      </c>
      <c r="CU287" s="12">
        <v>0</v>
      </c>
      <c r="CV287" s="12">
        <v>0</v>
      </c>
      <c r="CW287" s="12">
        <v>0</v>
      </c>
      <c r="CX287" s="12">
        <v>0</v>
      </c>
      <c r="CY287" s="12">
        <f>SUMIFS('[1]DATA THÔ IN'!$P$4:$P$12031,'[1]DATA THÔ IN'!$H$4:$H$12031,$A287,'[1]DATA THÔ IN'!$AC$4:$AC$12031,$E287,'[1]DATA THÔ IN'!$AH$4:$AH$12031,"Tiến độ 1")</f>
        <v>8430000</v>
      </c>
      <c r="CZ287" s="12">
        <f>SUMIFS('[1]DATA THÔ IN'!$P$4:$P$12031,'[1]DATA THÔ IN'!$H$4:$H$12031,$A287,'[1]DATA THÔ IN'!$AC$4:$AC$12031,$E287,'[1]DATA THÔ IN'!$AH$4:$AH$12031,"Tiến độ 2")</f>
        <v>0</v>
      </c>
      <c r="DA287" s="12">
        <f>SUMIFS('[1]TIẾN ĐỘ %'!$N$6:$N$1034,'[1]TIẾN ĐỘ %'!$G$6:$G$1034,A287,'[1]TIẾN ĐỘ %'!$F$6:$F$1034,$E287)</f>
        <v>8430000</v>
      </c>
      <c r="DB287" s="12">
        <f t="shared" si="717"/>
        <v>15900000</v>
      </c>
      <c r="DC287" s="12"/>
      <c r="DD287" s="12"/>
      <c r="DE287" s="12"/>
      <c r="DF287" s="12"/>
      <c r="DG287" s="12"/>
      <c r="DH287" s="12"/>
      <c r="DI287" s="12"/>
      <c r="DJ287" s="12"/>
      <c r="DK287" s="12"/>
      <c r="DL287" s="12">
        <f t="shared" ref="DL287:DL297" si="742">+DK287+DH287+DE287</f>
        <v>0</v>
      </c>
      <c r="DM287" s="12">
        <f t="shared" ref="DM287:DM297" si="743">+DL287+DB287</f>
        <v>15900000</v>
      </c>
      <c r="DN287" s="12"/>
      <c r="DO287" s="12"/>
      <c r="DP287" s="12"/>
      <c r="DQ287" s="12"/>
      <c r="DR287" s="12"/>
      <c r="DS287" s="12"/>
      <c r="DT287" s="12"/>
      <c r="DU287" s="12"/>
      <c r="DV287" s="12"/>
      <c r="DW287" s="12">
        <f t="shared" si="735"/>
        <v>0</v>
      </c>
      <c r="DX287" s="12"/>
      <c r="DY287" s="12"/>
      <c r="DZ287" s="12"/>
      <c r="EA287" s="12"/>
      <c r="EB287" s="12"/>
      <c r="EC287" s="12"/>
      <c r="ED287" s="12"/>
      <c r="EE287" s="12"/>
      <c r="EF287" s="12"/>
      <c r="EG287" s="12">
        <f t="shared" si="632"/>
        <v>0</v>
      </c>
      <c r="EH287" s="12">
        <f t="shared" si="633"/>
        <v>0</v>
      </c>
      <c r="EI287" s="12"/>
      <c r="EJ287" s="15">
        <f t="shared" si="686"/>
        <v>0.747</v>
      </c>
      <c r="EK287" s="15">
        <f t="shared" si="687"/>
        <v>0</v>
      </c>
      <c r="EL287" s="15">
        <f t="shared" si="688"/>
        <v>0.747</v>
      </c>
      <c r="EM287" s="16">
        <f t="shared" si="727"/>
        <v>0</v>
      </c>
      <c r="EN287" s="16">
        <f t="shared" si="728"/>
        <v>0</v>
      </c>
      <c r="EO287" s="16">
        <f t="shared" si="729"/>
        <v>0</v>
      </c>
      <c r="EP287" s="16">
        <f t="shared" si="718"/>
        <v>0.42149999999999999</v>
      </c>
      <c r="EQ287" s="16">
        <f t="shared" si="719"/>
        <v>0</v>
      </c>
      <c r="ER287" s="16">
        <f t="shared" si="720"/>
        <v>0.42149999999999999</v>
      </c>
      <c r="ES287" s="16">
        <f t="shared" si="721"/>
        <v>0.19875000000000001</v>
      </c>
      <c r="ET287" s="15">
        <f t="shared" ref="ET287:ET299" si="744">IFERROR((DC287/CC287),0)</f>
        <v>0</v>
      </c>
      <c r="EU287" s="15">
        <f t="shared" ref="EU287:EU299" si="745">IFERROR(DD287/CC287,0)</f>
        <v>0</v>
      </c>
      <c r="EV287" s="15">
        <f t="shared" ref="EV287:EV299" si="746">IFERROR(DE287/CC287,0)</f>
        <v>0</v>
      </c>
      <c r="EW287" s="15">
        <f t="shared" ref="EW287:EW299" si="747">IFERROR(DF287/CD287,0)</f>
        <v>0</v>
      </c>
      <c r="EX287" s="15">
        <f t="shared" ref="EX287:EX299" si="748">IFERROR(DG287/CD287,0)</f>
        <v>0</v>
      </c>
      <c r="EY287" s="15">
        <f t="shared" ref="EY287:EY299" si="749">IFERROR(DH287/CD287,0)</f>
        <v>0</v>
      </c>
      <c r="EZ287" s="15">
        <f t="shared" ref="EZ287:EZ299" si="750">IFERROR(DI287/$CD287,0)</f>
        <v>0</v>
      </c>
      <c r="FA287" s="15">
        <f t="shared" ref="FA287:FA299" si="751">IFERROR(DJ287/$CD287,0)</f>
        <v>0</v>
      </c>
      <c r="FB287" s="15">
        <f t="shared" ref="FB287:FB299" si="752">IFERROR(DK287/$CD287,0)</f>
        <v>0</v>
      </c>
      <c r="FC287" s="15">
        <f t="shared" ref="FC287:FC299" si="753">IFERROR(DL287/CF287,0)</f>
        <v>0</v>
      </c>
      <c r="FD287" s="15">
        <f t="shared" ref="FD287:FD299" si="754">IFERROR(DM287/CG287,0)</f>
        <v>0.19875000000000001</v>
      </c>
      <c r="FE287" s="15">
        <f t="shared" ref="FE287:FE299" si="755">IFERROR(DN287/$CG287,0)</f>
        <v>0</v>
      </c>
      <c r="FF287" s="15">
        <f t="shared" ref="FF287:FF299" si="756">IFERROR(DO287/$CG287,0)</f>
        <v>0</v>
      </c>
      <c r="FG287" s="15">
        <f t="shared" ref="FG287:FG299" si="757">IFERROR(DP287/$CG287,0)</f>
        <v>0</v>
      </c>
      <c r="FH287" s="15">
        <f t="shared" ref="FH287:FH299" si="758">IFERROR(DQ287/$CH287,0)</f>
        <v>0</v>
      </c>
      <c r="FI287" s="15">
        <f t="shared" ref="FI287:FI299" si="759">IFERROR(DR287/$CH287,0)</f>
        <v>0</v>
      </c>
      <c r="FJ287" s="15">
        <f t="shared" ref="FJ287:FJ299" si="760">IFERROR(DS287/$CH287,0)</f>
        <v>0</v>
      </c>
      <c r="FK287" s="15">
        <f t="shared" ref="FK287:FK299" si="761">IFERROR(DT287/$CI287,0)</f>
        <v>0</v>
      </c>
      <c r="FL287" s="15">
        <f t="shared" ref="FL287:FL299" si="762">IFERROR(DU287/$CI287,0)</f>
        <v>0</v>
      </c>
      <c r="FM287" s="15">
        <f t="shared" ref="FM287:FM299" si="763">IFERROR(DV287/$CI287,0)</f>
        <v>0</v>
      </c>
      <c r="FN287" s="15">
        <f t="shared" ref="FN287:FN299" si="764">IFERROR(DW287/CK287,0)</f>
        <v>0</v>
      </c>
      <c r="FO287" s="15">
        <f t="shared" ref="FO287:FO299" si="765">IFERROR(DX287/$CK287,0)</f>
        <v>0</v>
      </c>
      <c r="FP287" s="15">
        <f t="shared" ref="FP287:FP299" si="766">IFERROR(DY287/$CK287,0)</f>
        <v>0</v>
      </c>
      <c r="FQ287" s="15">
        <f t="shared" ref="FQ287:FQ299" si="767">IFERROR(DZ287/$CK287,0)</f>
        <v>0</v>
      </c>
      <c r="FR287" s="17">
        <f t="shared" si="692"/>
        <v>0</v>
      </c>
      <c r="FS287" s="17">
        <f t="shared" si="693"/>
        <v>0</v>
      </c>
      <c r="FT287" s="17">
        <f t="shared" si="694"/>
        <v>0</v>
      </c>
      <c r="FU287" s="18">
        <f t="shared" si="695"/>
        <v>0</v>
      </c>
      <c r="FV287" s="18">
        <f t="shared" si="696"/>
        <v>0</v>
      </c>
      <c r="FW287" s="18">
        <f t="shared" si="697"/>
        <v>0</v>
      </c>
      <c r="FX287" s="18">
        <f t="shared" si="698"/>
        <v>0</v>
      </c>
      <c r="FY287" s="18">
        <f t="shared" si="699"/>
        <v>0</v>
      </c>
      <c r="FZ287" s="19"/>
      <c r="GA287" s="36" t="s">
        <v>483</v>
      </c>
      <c r="GB287" s="36"/>
      <c r="GC287" s="37"/>
    </row>
    <row r="288" spans="1:185" hidden="1" x14ac:dyDescent="0.25">
      <c r="A288" s="8" t="s">
        <v>1303</v>
      </c>
      <c r="B288" s="8" t="s">
        <v>615</v>
      </c>
      <c r="C288" s="9" t="s">
        <v>616</v>
      </c>
      <c r="D288" s="9" t="s">
        <v>492</v>
      </c>
      <c r="E288" s="9" t="s">
        <v>216</v>
      </c>
      <c r="F288" s="9" t="s">
        <v>484</v>
      </c>
      <c r="G288" s="9" t="s">
        <v>485</v>
      </c>
      <c r="H288" s="11">
        <v>7.0000000000000007E-2</v>
      </c>
      <c r="I288" s="11"/>
      <c r="J288" s="11">
        <v>0</v>
      </c>
      <c r="K288" s="11">
        <v>0.01</v>
      </c>
      <c r="L288" s="11">
        <v>5.0000000000000001E-3</v>
      </c>
      <c r="M288" s="11"/>
      <c r="N288" s="11">
        <v>5.0000000000000001E-3</v>
      </c>
      <c r="O288" s="12">
        <f t="shared" si="700"/>
        <v>0</v>
      </c>
      <c r="P288" s="12">
        <f t="shared" si="739"/>
        <v>0</v>
      </c>
      <c r="Q288" s="12">
        <f t="shared" si="701"/>
        <v>0</v>
      </c>
      <c r="R288" s="12">
        <f t="shared" si="607"/>
        <v>0</v>
      </c>
      <c r="S288" s="12">
        <f t="shared" si="702"/>
        <v>0</v>
      </c>
      <c r="T288" s="12">
        <f t="shared" si="722"/>
        <v>0</v>
      </c>
      <c r="U288" s="12">
        <f t="shared" si="703"/>
        <v>0</v>
      </c>
      <c r="V288" s="12">
        <f t="shared" si="723"/>
        <v>0</v>
      </c>
      <c r="W288" s="12">
        <f t="shared" si="716"/>
        <v>0</v>
      </c>
      <c r="X288" s="12">
        <f t="shared" si="704"/>
        <v>0</v>
      </c>
      <c r="Y288" s="12">
        <f t="shared" si="724"/>
        <v>0</v>
      </c>
      <c r="Z288" s="12">
        <f t="shared" si="725"/>
        <v>0</v>
      </c>
      <c r="AA288" s="12">
        <f t="shared" si="726"/>
        <v>0</v>
      </c>
      <c r="AB288" s="12">
        <f t="shared" si="608"/>
        <v>0</v>
      </c>
      <c r="AC288" s="12"/>
      <c r="AD288" s="12"/>
      <c r="AE288" s="12"/>
      <c r="AF288" s="12">
        <f t="shared" si="705"/>
        <v>0</v>
      </c>
      <c r="AG288" s="12">
        <f t="shared" si="706"/>
        <v>0</v>
      </c>
      <c r="AH288" s="12">
        <f t="shared" si="707"/>
        <v>0</v>
      </c>
      <c r="AI288" s="12"/>
      <c r="AJ288" s="12"/>
      <c r="AK288" s="12"/>
      <c r="AL288" s="12">
        <f t="shared" si="658"/>
        <v>0</v>
      </c>
      <c r="AM288" s="12">
        <f t="shared" si="659"/>
        <v>0</v>
      </c>
      <c r="AN288" s="12">
        <f t="shared" si="660"/>
        <v>0</v>
      </c>
      <c r="AO288" s="12"/>
      <c r="AP288" s="12"/>
      <c r="AQ288" s="12"/>
      <c r="AR288" s="12">
        <f t="shared" si="661"/>
        <v>0</v>
      </c>
      <c r="AS288" s="12">
        <f t="shared" si="662"/>
        <v>0</v>
      </c>
      <c r="AT288" s="12">
        <f t="shared" si="663"/>
        <v>0</v>
      </c>
      <c r="AU288" s="12">
        <f t="shared" si="664"/>
        <v>0</v>
      </c>
      <c r="AV288" s="12">
        <f t="shared" si="708"/>
        <v>0</v>
      </c>
      <c r="AW288" s="12"/>
      <c r="AX288" s="12">
        <f t="shared" si="665"/>
        <v>0</v>
      </c>
      <c r="AY288" s="12">
        <f t="shared" si="666"/>
        <v>0</v>
      </c>
      <c r="AZ288" s="12">
        <f t="shared" si="667"/>
        <v>0</v>
      </c>
      <c r="BA288" s="12"/>
      <c r="BB288" s="12">
        <f t="shared" si="668"/>
        <v>0</v>
      </c>
      <c r="BC288" s="12">
        <f t="shared" si="669"/>
        <v>0</v>
      </c>
      <c r="BD288" s="12">
        <f t="shared" si="670"/>
        <v>0</v>
      </c>
      <c r="BE288" s="12"/>
      <c r="BF288" s="12">
        <f t="shared" si="671"/>
        <v>0</v>
      </c>
      <c r="BG288" s="12">
        <f t="shared" si="709"/>
        <v>0</v>
      </c>
      <c r="BH288" s="12">
        <f t="shared" si="672"/>
        <v>0</v>
      </c>
      <c r="BI288" s="12">
        <f t="shared" si="673"/>
        <v>0</v>
      </c>
      <c r="BJ288" s="12"/>
      <c r="BK288" s="12">
        <f t="shared" si="674"/>
        <v>0</v>
      </c>
      <c r="BL288" s="12">
        <f t="shared" si="710"/>
        <v>0</v>
      </c>
      <c r="BM288" s="12">
        <f t="shared" si="675"/>
        <v>0</v>
      </c>
      <c r="BN288" s="12"/>
      <c r="BO288" s="12">
        <f t="shared" si="676"/>
        <v>0</v>
      </c>
      <c r="BP288" s="12">
        <f t="shared" si="677"/>
        <v>0</v>
      </c>
      <c r="BQ288" s="12">
        <f t="shared" si="678"/>
        <v>0</v>
      </c>
      <c r="BR288" s="12"/>
      <c r="BS288" s="12">
        <f t="shared" si="679"/>
        <v>0</v>
      </c>
      <c r="BT288" s="12">
        <f t="shared" si="680"/>
        <v>0</v>
      </c>
      <c r="BU288" s="12">
        <f t="shared" si="681"/>
        <v>0</v>
      </c>
      <c r="BV288" s="12">
        <f t="shared" si="682"/>
        <v>0</v>
      </c>
      <c r="BW288" s="12">
        <f t="shared" si="683"/>
        <v>0</v>
      </c>
      <c r="BX288" s="12"/>
      <c r="BY288" s="12">
        <v>20000000</v>
      </c>
      <c r="BZ288" s="12">
        <v>20000000</v>
      </c>
      <c r="CA288" s="12">
        <f>SUMIFS('[1]TIẾN ĐỘ %'!$M$6:$M$1034,'[1]TIẾN ĐỘ %'!$G$6:$G$1034,$A288,'[1]TIẾN ĐỘ %'!$F$6:$F$1034,$E288)</f>
        <v>10000000</v>
      </c>
      <c r="CB288" s="12">
        <f t="shared" si="711"/>
        <v>50000000</v>
      </c>
      <c r="CC288" s="12"/>
      <c r="CD288" s="12"/>
      <c r="CE288" s="12"/>
      <c r="CF288" s="12">
        <f t="shared" si="740"/>
        <v>0</v>
      </c>
      <c r="CG288" s="12">
        <f t="shared" si="741"/>
        <v>50000000</v>
      </c>
      <c r="CH288" s="12"/>
      <c r="CI288" s="12"/>
      <c r="CJ288" s="12"/>
      <c r="CK288" s="12">
        <f t="shared" si="732"/>
        <v>0</v>
      </c>
      <c r="CL288" s="12"/>
      <c r="CM288" s="12"/>
      <c r="CN288" s="12"/>
      <c r="CO288" s="12">
        <f t="shared" si="630"/>
        <v>0</v>
      </c>
      <c r="CP288" s="12">
        <f t="shared" si="631"/>
        <v>0</v>
      </c>
      <c r="CQ288" s="12"/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f>SUMIFS('[1]DATA THÔ IN'!$P$4:$P$12031,'[1]DATA THÔ IN'!$H$4:$H$12031,$A288,'[1]DATA THÔ IN'!$AC$4:$AC$12031,$E288,'[1]DATA THÔ IN'!$AH$4:$AH$12031,"Tiến độ 1")</f>
        <v>0</v>
      </c>
      <c r="CZ288" s="12">
        <f>SUMIFS('[1]DATA THÔ IN'!$P$4:$P$12031,'[1]DATA THÔ IN'!$H$4:$H$12031,$A288,'[1]DATA THÔ IN'!$AC$4:$AC$12031,$E288,'[1]DATA THÔ IN'!$AH$4:$AH$12031,"Tiến độ 2")</f>
        <v>0</v>
      </c>
      <c r="DA288" s="12">
        <f>SUMIFS('[1]TIẾN ĐỘ %'!$N$6:$N$1034,'[1]TIẾN ĐỘ %'!$G$6:$G$1034,A288,'[1]TIẾN ĐỘ %'!$F$6:$F$1034,$E288)</f>
        <v>0</v>
      </c>
      <c r="DB288" s="12">
        <f t="shared" si="717"/>
        <v>0</v>
      </c>
      <c r="DC288" s="12"/>
      <c r="DD288" s="12"/>
      <c r="DE288" s="12"/>
      <c r="DF288" s="12"/>
      <c r="DG288" s="12"/>
      <c r="DH288" s="12"/>
      <c r="DI288" s="12"/>
      <c r="DJ288" s="12"/>
      <c r="DK288" s="12"/>
      <c r="DL288" s="12">
        <f t="shared" si="742"/>
        <v>0</v>
      </c>
      <c r="DM288" s="12">
        <f t="shared" si="743"/>
        <v>0</v>
      </c>
      <c r="DN288" s="12"/>
      <c r="DO288" s="12"/>
      <c r="DP288" s="12"/>
      <c r="DQ288" s="12"/>
      <c r="DR288" s="12"/>
      <c r="DS288" s="12"/>
      <c r="DT288" s="12"/>
      <c r="DU288" s="12"/>
      <c r="DV288" s="12"/>
      <c r="DW288" s="12">
        <f t="shared" si="735"/>
        <v>0</v>
      </c>
      <c r="DX288" s="12"/>
      <c r="DY288" s="12"/>
      <c r="DZ288" s="12"/>
      <c r="EA288" s="12"/>
      <c r="EB288" s="12"/>
      <c r="EC288" s="12"/>
      <c r="ED288" s="12"/>
      <c r="EE288" s="12"/>
      <c r="EF288" s="12"/>
      <c r="EG288" s="12">
        <f t="shared" si="632"/>
        <v>0</v>
      </c>
      <c r="EH288" s="12">
        <f t="shared" si="633"/>
        <v>0</v>
      </c>
      <c r="EI288" s="12"/>
      <c r="EJ288" s="15">
        <f t="shared" si="686"/>
        <v>0</v>
      </c>
      <c r="EK288" s="15">
        <f t="shared" si="687"/>
        <v>0</v>
      </c>
      <c r="EL288" s="15">
        <f t="shared" si="688"/>
        <v>0</v>
      </c>
      <c r="EM288" s="16">
        <f t="shared" si="727"/>
        <v>0</v>
      </c>
      <c r="EN288" s="16">
        <f t="shared" si="728"/>
        <v>0</v>
      </c>
      <c r="EO288" s="16">
        <f t="shared" si="729"/>
        <v>0</v>
      </c>
      <c r="EP288" s="16">
        <f t="shared" si="718"/>
        <v>0</v>
      </c>
      <c r="EQ288" s="16">
        <f t="shared" si="719"/>
        <v>0</v>
      </c>
      <c r="ER288" s="16">
        <f t="shared" si="720"/>
        <v>0</v>
      </c>
      <c r="ES288" s="16">
        <f t="shared" si="721"/>
        <v>0</v>
      </c>
      <c r="ET288" s="15">
        <f t="shared" si="744"/>
        <v>0</v>
      </c>
      <c r="EU288" s="15">
        <f t="shared" si="745"/>
        <v>0</v>
      </c>
      <c r="EV288" s="15">
        <f t="shared" si="746"/>
        <v>0</v>
      </c>
      <c r="EW288" s="15">
        <f t="shared" si="747"/>
        <v>0</v>
      </c>
      <c r="EX288" s="15">
        <f t="shared" si="748"/>
        <v>0</v>
      </c>
      <c r="EY288" s="15">
        <f t="shared" si="749"/>
        <v>0</v>
      </c>
      <c r="EZ288" s="15">
        <f t="shared" si="750"/>
        <v>0</v>
      </c>
      <c r="FA288" s="15">
        <f t="shared" si="751"/>
        <v>0</v>
      </c>
      <c r="FB288" s="15">
        <f t="shared" si="752"/>
        <v>0</v>
      </c>
      <c r="FC288" s="15">
        <f t="shared" si="753"/>
        <v>0</v>
      </c>
      <c r="FD288" s="15">
        <f t="shared" si="754"/>
        <v>0</v>
      </c>
      <c r="FE288" s="15">
        <f t="shared" si="755"/>
        <v>0</v>
      </c>
      <c r="FF288" s="15">
        <f t="shared" si="756"/>
        <v>0</v>
      </c>
      <c r="FG288" s="15">
        <f t="shared" si="757"/>
        <v>0</v>
      </c>
      <c r="FH288" s="15">
        <f t="shared" si="758"/>
        <v>0</v>
      </c>
      <c r="FI288" s="15">
        <f t="shared" si="759"/>
        <v>0</v>
      </c>
      <c r="FJ288" s="15">
        <f t="shared" si="760"/>
        <v>0</v>
      </c>
      <c r="FK288" s="15">
        <f t="shared" si="761"/>
        <v>0</v>
      </c>
      <c r="FL288" s="15">
        <f t="shared" si="762"/>
        <v>0</v>
      </c>
      <c r="FM288" s="15">
        <f t="shared" si="763"/>
        <v>0</v>
      </c>
      <c r="FN288" s="15">
        <f t="shared" si="764"/>
        <v>0</v>
      </c>
      <c r="FO288" s="15">
        <f t="shared" si="765"/>
        <v>0</v>
      </c>
      <c r="FP288" s="15">
        <f t="shared" si="766"/>
        <v>0</v>
      </c>
      <c r="FQ288" s="15">
        <f t="shared" si="767"/>
        <v>0</v>
      </c>
      <c r="FR288" s="17">
        <f t="shared" si="692"/>
        <v>0</v>
      </c>
      <c r="FS288" s="17">
        <f t="shared" si="693"/>
        <v>0</v>
      </c>
      <c r="FT288" s="17">
        <f t="shared" si="694"/>
        <v>0</v>
      </c>
      <c r="FU288" s="18">
        <f t="shared" si="695"/>
        <v>0</v>
      </c>
      <c r="FV288" s="18">
        <f t="shared" si="696"/>
        <v>0</v>
      </c>
      <c r="FW288" s="18">
        <f t="shared" si="697"/>
        <v>0</v>
      </c>
      <c r="FX288" s="18">
        <f t="shared" si="698"/>
        <v>0</v>
      </c>
      <c r="FY288" s="18">
        <f t="shared" si="699"/>
        <v>0</v>
      </c>
      <c r="FZ288" s="19"/>
      <c r="GA288" s="36" t="s">
        <v>492</v>
      </c>
      <c r="GB288" s="36"/>
      <c r="GC288" s="37"/>
    </row>
    <row r="289" spans="1:185" hidden="1" x14ac:dyDescent="0.25">
      <c r="A289" s="8" t="s">
        <v>1301</v>
      </c>
      <c r="B289" s="8" t="s">
        <v>617</v>
      </c>
      <c r="C289" s="9" t="s">
        <v>618</v>
      </c>
      <c r="D289" s="9" t="s">
        <v>497</v>
      </c>
      <c r="E289" s="9" t="s">
        <v>216</v>
      </c>
      <c r="F289" s="9" t="s">
        <v>498</v>
      </c>
      <c r="G289" s="9" t="s">
        <v>485</v>
      </c>
      <c r="H289" s="11">
        <v>7.0000000000000007E-2</v>
      </c>
      <c r="I289" s="11"/>
      <c r="J289" s="11">
        <v>0</v>
      </c>
      <c r="K289" s="11">
        <v>0.01</v>
      </c>
      <c r="L289" s="11">
        <v>5.0000000000000001E-3</v>
      </c>
      <c r="M289" s="11"/>
      <c r="N289" s="11">
        <v>5.0000000000000001E-3</v>
      </c>
      <c r="O289" s="12">
        <f t="shared" si="700"/>
        <v>0</v>
      </c>
      <c r="P289" s="12">
        <f t="shared" si="739"/>
        <v>0</v>
      </c>
      <c r="Q289" s="12">
        <f t="shared" si="701"/>
        <v>0</v>
      </c>
      <c r="R289" s="12">
        <f t="shared" si="607"/>
        <v>0</v>
      </c>
      <c r="S289" s="12">
        <f t="shared" si="702"/>
        <v>0</v>
      </c>
      <c r="T289" s="12">
        <f t="shared" si="722"/>
        <v>0</v>
      </c>
      <c r="U289" s="12">
        <f t="shared" si="703"/>
        <v>0</v>
      </c>
      <c r="V289" s="12">
        <f t="shared" si="723"/>
        <v>0</v>
      </c>
      <c r="W289" s="12">
        <f t="shared" si="716"/>
        <v>0</v>
      </c>
      <c r="X289" s="12">
        <f t="shared" si="704"/>
        <v>0</v>
      </c>
      <c r="Y289" s="12">
        <f t="shared" si="724"/>
        <v>0</v>
      </c>
      <c r="Z289" s="12">
        <f t="shared" si="725"/>
        <v>0</v>
      </c>
      <c r="AA289" s="12">
        <f t="shared" si="726"/>
        <v>0</v>
      </c>
      <c r="AB289" s="12">
        <f t="shared" si="608"/>
        <v>0</v>
      </c>
      <c r="AC289" s="12"/>
      <c r="AD289" s="12"/>
      <c r="AE289" s="12"/>
      <c r="AF289" s="12">
        <f t="shared" si="705"/>
        <v>0</v>
      </c>
      <c r="AG289" s="12">
        <f t="shared" si="706"/>
        <v>0</v>
      </c>
      <c r="AH289" s="12">
        <f t="shared" si="707"/>
        <v>0</v>
      </c>
      <c r="AI289" s="12"/>
      <c r="AJ289" s="12"/>
      <c r="AK289" s="12"/>
      <c r="AL289" s="12">
        <f t="shared" si="658"/>
        <v>0</v>
      </c>
      <c r="AM289" s="12">
        <f t="shared" si="659"/>
        <v>0</v>
      </c>
      <c r="AN289" s="12">
        <f t="shared" si="660"/>
        <v>0</v>
      </c>
      <c r="AO289" s="12"/>
      <c r="AP289" s="12"/>
      <c r="AQ289" s="12"/>
      <c r="AR289" s="12">
        <f t="shared" si="661"/>
        <v>0</v>
      </c>
      <c r="AS289" s="12">
        <f t="shared" si="662"/>
        <v>0</v>
      </c>
      <c r="AT289" s="12">
        <f t="shared" si="663"/>
        <v>0</v>
      </c>
      <c r="AU289" s="12">
        <f t="shared" si="664"/>
        <v>0</v>
      </c>
      <c r="AV289" s="12">
        <f t="shared" si="708"/>
        <v>0</v>
      </c>
      <c r="AW289" s="12"/>
      <c r="AX289" s="12">
        <f t="shared" si="665"/>
        <v>0</v>
      </c>
      <c r="AY289" s="12">
        <f t="shared" si="666"/>
        <v>0</v>
      </c>
      <c r="AZ289" s="12">
        <f t="shared" si="667"/>
        <v>0</v>
      </c>
      <c r="BA289" s="12"/>
      <c r="BB289" s="12">
        <f t="shared" si="668"/>
        <v>0</v>
      </c>
      <c r="BC289" s="12">
        <f t="shared" si="669"/>
        <v>0</v>
      </c>
      <c r="BD289" s="12">
        <f t="shared" si="670"/>
        <v>0</v>
      </c>
      <c r="BE289" s="12"/>
      <c r="BF289" s="12">
        <f t="shared" si="671"/>
        <v>0</v>
      </c>
      <c r="BG289" s="12">
        <f t="shared" si="709"/>
        <v>0</v>
      </c>
      <c r="BH289" s="12">
        <f t="shared" si="672"/>
        <v>0</v>
      </c>
      <c r="BI289" s="12">
        <f t="shared" si="673"/>
        <v>0</v>
      </c>
      <c r="BJ289" s="12"/>
      <c r="BK289" s="12">
        <f t="shared" si="674"/>
        <v>0</v>
      </c>
      <c r="BL289" s="12">
        <f t="shared" si="710"/>
        <v>0</v>
      </c>
      <c r="BM289" s="12">
        <f t="shared" si="675"/>
        <v>0</v>
      </c>
      <c r="BN289" s="12"/>
      <c r="BO289" s="12">
        <f t="shared" si="676"/>
        <v>0</v>
      </c>
      <c r="BP289" s="12">
        <f t="shared" si="677"/>
        <v>0</v>
      </c>
      <c r="BQ289" s="12">
        <f t="shared" si="678"/>
        <v>0</v>
      </c>
      <c r="BR289" s="12"/>
      <c r="BS289" s="12">
        <f t="shared" si="679"/>
        <v>0</v>
      </c>
      <c r="BT289" s="12">
        <f t="shared" si="680"/>
        <v>0</v>
      </c>
      <c r="BU289" s="12">
        <f t="shared" si="681"/>
        <v>0</v>
      </c>
      <c r="BV289" s="12">
        <f t="shared" si="682"/>
        <v>0</v>
      </c>
      <c r="BW289" s="12">
        <f t="shared" si="683"/>
        <v>0</v>
      </c>
      <c r="BX289" s="12"/>
      <c r="BY289" s="12">
        <v>0</v>
      </c>
      <c r="BZ289" s="12">
        <v>0</v>
      </c>
      <c r="CA289" s="12">
        <f>SUMIFS('[1]TIẾN ĐỘ %'!$M$6:$M$1034,'[1]TIẾN ĐỘ %'!$G$6:$G$1034,$A289,'[1]TIẾN ĐỘ %'!$F$6:$F$1034,$E289)</f>
        <v>0</v>
      </c>
      <c r="CB289" s="12">
        <f t="shared" si="711"/>
        <v>0</v>
      </c>
      <c r="CC289" s="12"/>
      <c r="CD289" s="12"/>
      <c r="CE289" s="12"/>
      <c r="CF289" s="12">
        <f t="shared" si="740"/>
        <v>0</v>
      </c>
      <c r="CG289" s="12">
        <f t="shared" si="741"/>
        <v>0</v>
      </c>
      <c r="CH289" s="12"/>
      <c r="CI289" s="12"/>
      <c r="CJ289" s="12"/>
      <c r="CK289" s="12">
        <f t="shared" si="732"/>
        <v>0</v>
      </c>
      <c r="CL289" s="12"/>
      <c r="CM289" s="12"/>
      <c r="CN289" s="12"/>
      <c r="CO289" s="12">
        <f t="shared" si="630"/>
        <v>0</v>
      </c>
      <c r="CP289" s="12">
        <f t="shared" si="631"/>
        <v>0</v>
      </c>
      <c r="CQ289" s="12"/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f>SUMIFS('[1]DATA THÔ IN'!$P$4:$P$12031,'[1]DATA THÔ IN'!$H$4:$H$12031,$A289,'[1]DATA THÔ IN'!$AC$4:$AC$12031,$E289,'[1]DATA THÔ IN'!$AH$4:$AH$12031,"Tiến độ 1")</f>
        <v>0</v>
      </c>
      <c r="CZ289" s="12">
        <f>SUMIFS('[1]DATA THÔ IN'!$P$4:$P$12031,'[1]DATA THÔ IN'!$H$4:$H$12031,$A289,'[1]DATA THÔ IN'!$AC$4:$AC$12031,$E289,'[1]DATA THÔ IN'!$AH$4:$AH$12031,"Tiến độ 2")</f>
        <v>0</v>
      </c>
      <c r="DA289" s="12">
        <f>SUMIFS('[1]TIẾN ĐỘ %'!$N$6:$N$1034,'[1]TIẾN ĐỘ %'!$G$6:$G$1034,A289,'[1]TIẾN ĐỘ %'!$F$6:$F$1034,$E289)</f>
        <v>0</v>
      </c>
      <c r="DB289" s="12">
        <f t="shared" si="717"/>
        <v>0</v>
      </c>
      <c r="DC289" s="12"/>
      <c r="DD289" s="12"/>
      <c r="DE289" s="12"/>
      <c r="DF289" s="12"/>
      <c r="DG289" s="12"/>
      <c r="DH289" s="12"/>
      <c r="DI289" s="12"/>
      <c r="DJ289" s="12"/>
      <c r="DK289" s="12"/>
      <c r="DL289" s="12">
        <f t="shared" si="742"/>
        <v>0</v>
      </c>
      <c r="DM289" s="12">
        <f t="shared" si="743"/>
        <v>0</v>
      </c>
      <c r="DN289" s="12"/>
      <c r="DO289" s="12"/>
      <c r="DP289" s="12"/>
      <c r="DQ289" s="12"/>
      <c r="DR289" s="12"/>
      <c r="DS289" s="12"/>
      <c r="DT289" s="12"/>
      <c r="DU289" s="12"/>
      <c r="DV289" s="12"/>
      <c r="DW289" s="12">
        <f t="shared" si="735"/>
        <v>0</v>
      </c>
      <c r="DX289" s="12"/>
      <c r="DY289" s="12"/>
      <c r="DZ289" s="12"/>
      <c r="EA289" s="12"/>
      <c r="EB289" s="12"/>
      <c r="EC289" s="12"/>
      <c r="ED289" s="12"/>
      <c r="EE289" s="12"/>
      <c r="EF289" s="12"/>
      <c r="EG289" s="12">
        <f t="shared" si="632"/>
        <v>0</v>
      </c>
      <c r="EH289" s="12">
        <f t="shared" si="633"/>
        <v>0</v>
      </c>
      <c r="EI289" s="12"/>
      <c r="EJ289" s="15">
        <f t="shared" si="686"/>
        <v>0</v>
      </c>
      <c r="EK289" s="15">
        <f t="shared" si="687"/>
        <v>0</v>
      </c>
      <c r="EL289" s="15">
        <f t="shared" si="688"/>
        <v>0</v>
      </c>
      <c r="EM289" s="16">
        <f t="shared" si="727"/>
        <v>0</v>
      </c>
      <c r="EN289" s="16">
        <f t="shared" si="728"/>
        <v>0</v>
      </c>
      <c r="EO289" s="16">
        <f t="shared" si="729"/>
        <v>0</v>
      </c>
      <c r="EP289" s="16">
        <f t="shared" si="718"/>
        <v>0</v>
      </c>
      <c r="EQ289" s="16">
        <f t="shared" si="719"/>
        <v>0</v>
      </c>
      <c r="ER289" s="16">
        <f t="shared" si="720"/>
        <v>0</v>
      </c>
      <c r="ES289" s="16">
        <f t="shared" si="721"/>
        <v>0</v>
      </c>
      <c r="ET289" s="15">
        <f t="shared" si="744"/>
        <v>0</v>
      </c>
      <c r="EU289" s="15">
        <f t="shared" si="745"/>
        <v>0</v>
      </c>
      <c r="EV289" s="15">
        <f t="shared" si="746"/>
        <v>0</v>
      </c>
      <c r="EW289" s="15">
        <f t="shared" si="747"/>
        <v>0</v>
      </c>
      <c r="EX289" s="15">
        <f t="shared" si="748"/>
        <v>0</v>
      </c>
      <c r="EY289" s="15">
        <f t="shared" si="749"/>
        <v>0</v>
      </c>
      <c r="EZ289" s="15">
        <f t="shared" si="750"/>
        <v>0</v>
      </c>
      <c r="FA289" s="15">
        <f t="shared" si="751"/>
        <v>0</v>
      </c>
      <c r="FB289" s="15">
        <f t="shared" si="752"/>
        <v>0</v>
      </c>
      <c r="FC289" s="15">
        <f t="shared" si="753"/>
        <v>0</v>
      </c>
      <c r="FD289" s="15">
        <f t="shared" si="754"/>
        <v>0</v>
      </c>
      <c r="FE289" s="15">
        <f t="shared" si="755"/>
        <v>0</v>
      </c>
      <c r="FF289" s="15">
        <f t="shared" si="756"/>
        <v>0</v>
      </c>
      <c r="FG289" s="15">
        <f t="shared" si="757"/>
        <v>0</v>
      </c>
      <c r="FH289" s="15">
        <f t="shared" si="758"/>
        <v>0</v>
      </c>
      <c r="FI289" s="15">
        <f t="shared" si="759"/>
        <v>0</v>
      </c>
      <c r="FJ289" s="15">
        <f t="shared" si="760"/>
        <v>0</v>
      </c>
      <c r="FK289" s="15">
        <f t="shared" si="761"/>
        <v>0</v>
      </c>
      <c r="FL289" s="15">
        <f t="shared" si="762"/>
        <v>0</v>
      </c>
      <c r="FM289" s="15">
        <f t="shared" si="763"/>
        <v>0</v>
      </c>
      <c r="FN289" s="15">
        <f t="shared" si="764"/>
        <v>0</v>
      </c>
      <c r="FO289" s="15">
        <f t="shared" si="765"/>
        <v>0</v>
      </c>
      <c r="FP289" s="15">
        <f t="shared" si="766"/>
        <v>0</v>
      </c>
      <c r="FQ289" s="15">
        <f t="shared" si="767"/>
        <v>0</v>
      </c>
      <c r="FR289" s="17">
        <f t="shared" si="692"/>
        <v>0</v>
      </c>
      <c r="FS289" s="17">
        <f t="shared" si="693"/>
        <v>0</v>
      </c>
      <c r="FT289" s="17">
        <f t="shared" si="694"/>
        <v>0</v>
      </c>
      <c r="FU289" s="18">
        <f t="shared" si="695"/>
        <v>0</v>
      </c>
      <c r="FV289" s="18">
        <f t="shared" si="696"/>
        <v>0</v>
      </c>
      <c r="FW289" s="18">
        <f t="shared" si="697"/>
        <v>0</v>
      </c>
      <c r="FX289" s="18">
        <f t="shared" si="698"/>
        <v>0</v>
      </c>
      <c r="FY289" s="18">
        <f t="shared" si="699"/>
        <v>0</v>
      </c>
      <c r="FZ289" s="19"/>
      <c r="GA289" s="36" t="e">
        <v>#N/A</v>
      </c>
      <c r="GB289" s="36"/>
      <c r="GC289" s="37"/>
    </row>
    <row r="290" spans="1:185" hidden="1" x14ac:dyDescent="0.25">
      <c r="A290" s="8" t="s">
        <v>1306</v>
      </c>
      <c r="B290" s="8" t="s">
        <v>629</v>
      </c>
      <c r="C290" s="9" t="s">
        <v>630</v>
      </c>
      <c r="D290" s="9" t="s">
        <v>497</v>
      </c>
      <c r="E290" s="9" t="s">
        <v>216</v>
      </c>
      <c r="F290" s="9" t="s">
        <v>498</v>
      </c>
      <c r="G290" s="9" t="s">
        <v>485</v>
      </c>
      <c r="H290" s="11">
        <v>7.0000000000000007E-2</v>
      </c>
      <c r="I290" s="11"/>
      <c r="J290" s="11">
        <v>0</v>
      </c>
      <c r="K290" s="11">
        <v>0.01</v>
      </c>
      <c r="L290" s="11">
        <v>5.0000000000000001E-3</v>
      </c>
      <c r="M290" s="11"/>
      <c r="N290" s="11">
        <v>5.0000000000000001E-3</v>
      </c>
      <c r="O290" s="12">
        <f t="shared" si="700"/>
        <v>0</v>
      </c>
      <c r="P290" s="12">
        <f t="shared" si="739"/>
        <v>0</v>
      </c>
      <c r="Q290" s="12">
        <f t="shared" si="701"/>
        <v>0</v>
      </c>
      <c r="R290" s="12">
        <f t="shared" si="607"/>
        <v>0</v>
      </c>
      <c r="S290" s="12">
        <f t="shared" si="702"/>
        <v>0</v>
      </c>
      <c r="T290" s="12">
        <f t="shared" si="722"/>
        <v>0</v>
      </c>
      <c r="U290" s="12">
        <f t="shared" si="703"/>
        <v>0</v>
      </c>
      <c r="V290" s="12">
        <f t="shared" si="723"/>
        <v>0</v>
      </c>
      <c r="W290" s="12">
        <f t="shared" si="716"/>
        <v>0</v>
      </c>
      <c r="X290" s="12">
        <f t="shared" si="704"/>
        <v>0</v>
      </c>
      <c r="Y290" s="12">
        <f t="shared" si="724"/>
        <v>0</v>
      </c>
      <c r="Z290" s="12">
        <f t="shared" si="725"/>
        <v>0</v>
      </c>
      <c r="AA290" s="12">
        <f t="shared" si="726"/>
        <v>0</v>
      </c>
      <c r="AB290" s="12">
        <f t="shared" si="608"/>
        <v>0</v>
      </c>
      <c r="AC290" s="12"/>
      <c r="AD290" s="12"/>
      <c r="AE290" s="12"/>
      <c r="AF290" s="12">
        <f t="shared" si="705"/>
        <v>0</v>
      </c>
      <c r="AG290" s="12">
        <f t="shared" si="706"/>
        <v>0</v>
      </c>
      <c r="AH290" s="12">
        <f t="shared" si="707"/>
        <v>0</v>
      </c>
      <c r="AI290" s="12"/>
      <c r="AJ290" s="12"/>
      <c r="AK290" s="12"/>
      <c r="AL290" s="12">
        <f t="shared" si="658"/>
        <v>0</v>
      </c>
      <c r="AM290" s="12">
        <f t="shared" si="659"/>
        <v>0</v>
      </c>
      <c r="AN290" s="12">
        <f t="shared" si="660"/>
        <v>0</v>
      </c>
      <c r="AO290" s="12"/>
      <c r="AP290" s="12"/>
      <c r="AQ290" s="12"/>
      <c r="AR290" s="12">
        <f t="shared" si="661"/>
        <v>0</v>
      </c>
      <c r="AS290" s="12">
        <f t="shared" si="662"/>
        <v>0</v>
      </c>
      <c r="AT290" s="12">
        <f t="shared" si="663"/>
        <v>0</v>
      </c>
      <c r="AU290" s="12">
        <f t="shared" si="664"/>
        <v>0</v>
      </c>
      <c r="AV290" s="12">
        <f t="shared" si="708"/>
        <v>0</v>
      </c>
      <c r="AW290" s="12"/>
      <c r="AX290" s="12">
        <f t="shared" si="665"/>
        <v>0</v>
      </c>
      <c r="AY290" s="12">
        <f t="shared" si="666"/>
        <v>0</v>
      </c>
      <c r="AZ290" s="12">
        <f t="shared" si="667"/>
        <v>0</v>
      </c>
      <c r="BA290" s="12"/>
      <c r="BB290" s="12">
        <f t="shared" si="668"/>
        <v>0</v>
      </c>
      <c r="BC290" s="12">
        <f t="shared" si="669"/>
        <v>0</v>
      </c>
      <c r="BD290" s="12">
        <f t="shared" si="670"/>
        <v>0</v>
      </c>
      <c r="BE290" s="12"/>
      <c r="BF290" s="12">
        <f t="shared" si="671"/>
        <v>0</v>
      </c>
      <c r="BG290" s="12">
        <f t="shared" si="709"/>
        <v>0</v>
      </c>
      <c r="BH290" s="12">
        <f t="shared" si="672"/>
        <v>0</v>
      </c>
      <c r="BI290" s="12">
        <f t="shared" si="673"/>
        <v>0</v>
      </c>
      <c r="BJ290" s="12"/>
      <c r="BK290" s="12">
        <f t="shared" si="674"/>
        <v>0</v>
      </c>
      <c r="BL290" s="12">
        <f t="shared" si="710"/>
        <v>0</v>
      </c>
      <c r="BM290" s="12">
        <f t="shared" si="675"/>
        <v>0</v>
      </c>
      <c r="BN290" s="12"/>
      <c r="BO290" s="12">
        <f t="shared" si="676"/>
        <v>0</v>
      </c>
      <c r="BP290" s="12">
        <f t="shared" si="677"/>
        <v>0</v>
      </c>
      <c r="BQ290" s="12">
        <f t="shared" si="678"/>
        <v>0</v>
      </c>
      <c r="BR290" s="12"/>
      <c r="BS290" s="12">
        <f t="shared" si="679"/>
        <v>0</v>
      </c>
      <c r="BT290" s="12">
        <f t="shared" si="680"/>
        <v>0</v>
      </c>
      <c r="BU290" s="12">
        <f t="shared" si="681"/>
        <v>0</v>
      </c>
      <c r="BV290" s="12">
        <f t="shared" si="682"/>
        <v>0</v>
      </c>
      <c r="BW290" s="12">
        <f t="shared" si="683"/>
        <v>0</v>
      </c>
      <c r="BX290" s="12"/>
      <c r="BY290" s="12">
        <v>0</v>
      </c>
      <c r="BZ290" s="12">
        <v>0</v>
      </c>
      <c r="CA290" s="12">
        <f>SUMIFS('[1]TIẾN ĐỘ %'!$M$6:$M$1034,'[1]TIẾN ĐỘ %'!$G$6:$G$1034,$A290,'[1]TIẾN ĐỘ %'!$F$6:$F$1034,$E290)</f>
        <v>0</v>
      </c>
      <c r="CB290" s="12">
        <f t="shared" si="711"/>
        <v>0</v>
      </c>
      <c r="CC290" s="12"/>
      <c r="CD290" s="12"/>
      <c r="CE290" s="12"/>
      <c r="CF290" s="12">
        <f t="shared" si="740"/>
        <v>0</v>
      </c>
      <c r="CG290" s="12">
        <f t="shared" si="741"/>
        <v>0</v>
      </c>
      <c r="CH290" s="12"/>
      <c r="CI290" s="12"/>
      <c r="CJ290" s="12"/>
      <c r="CK290" s="12">
        <f t="shared" si="732"/>
        <v>0</v>
      </c>
      <c r="CL290" s="12"/>
      <c r="CM290" s="12"/>
      <c r="CN290" s="12"/>
      <c r="CO290" s="12">
        <f t="shared" si="630"/>
        <v>0</v>
      </c>
      <c r="CP290" s="12">
        <f t="shared" si="631"/>
        <v>0</v>
      </c>
      <c r="CQ290" s="12"/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f>SUMIFS('[1]DATA THÔ IN'!$P$4:$P$12031,'[1]DATA THÔ IN'!$H$4:$H$12031,$A290,'[1]DATA THÔ IN'!$AC$4:$AC$12031,$E290,'[1]DATA THÔ IN'!$AH$4:$AH$12031,"Tiến độ 1")</f>
        <v>0</v>
      </c>
      <c r="CZ290" s="12">
        <f>SUMIFS('[1]DATA THÔ IN'!$P$4:$P$12031,'[1]DATA THÔ IN'!$H$4:$H$12031,$A290,'[1]DATA THÔ IN'!$AC$4:$AC$12031,$E290,'[1]DATA THÔ IN'!$AH$4:$AH$12031,"Tiến độ 2")</f>
        <v>0</v>
      </c>
      <c r="DA290" s="12">
        <f>SUMIFS('[1]TIẾN ĐỘ %'!$N$6:$N$1034,'[1]TIẾN ĐỘ %'!$G$6:$G$1034,A290,'[1]TIẾN ĐỘ %'!$F$6:$F$1034,$E290)</f>
        <v>0</v>
      </c>
      <c r="DB290" s="12">
        <f t="shared" si="717"/>
        <v>0</v>
      </c>
      <c r="DC290" s="12"/>
      <c r="DD290" s="12"/>
      <c r="DE290" s="12"/>
      <c r="DF290" s="12"/>
      <c r="DG290" s="12"/>
      <c r="DH290" s="12"/>
      <c r="DI290" s="12"/>
      <c r="DJ290" s="12"/>
      <c r="DK290" s="12"/>
      <c r="DL290" s="12">
        <f t="shared" si="742"/>
        <v>0</v>
      </c>
      <c r="DM290" s="12">
        <f t="shared" si="743"/>
        <v>0</v>
      </c>
      <c r="DN290" s="12"/>
      <c r="DO290" s="12"/>
      <c r="DP290" s="12"/>
      <c r="DQ290" s="12"/>
      <c r="DR290" s="12"/>
      <c r="DS290" s="12"/>
      <c r="DT290" s="12"/>
      <c r="DU290" s="12"/>
      <c r="DV290" s="12"/>
      <c r="DW290" s="12">
        <f t="shared" si="735"/>
        <v>0</v>
      </c>
      <c r="DX290" s="12"/>
      <c r="DY290" s="12"/>
      <c r="DZ290" s="12"/>
      <c r="EA290" s="12"/>
      <c r="EB290" s="12"/>
      <c r="EC290" s="12"/>
      <c r="ED290" s="12"/>
      <c r="EE290" s="12"/>
      <c r="EF290" s="12"/>
      <c r="EG290" s="12">
        <f t="shared" si="632"/>
        <v>0</v>
      </c>
      <c r="EH290" s="12">
        <f t="shared" si="633"/>
        <v>0</v>
      </c>
      <c r="EI290" s="12"/>
      <c r="EJ290" s="15">
        <f t="shared" si="686"/>
        <v>0</v>
      </c>
      <c r="EK290" s="15">
        <f t="shared" si="687"/>
        <v>0</v>
      </c>
      <c r="EL290" s="15">
        <f t="shared" si="688"/>
        <v>0</v>
      </c>
      <c r="EM290" s="16">
        <f t="shared" si="727"/>
        <v>0</v>
      </c>
      <c r="EN290" s="16">
        <f t="shared" si="728"/>
        <v>0</v>
      </c>
      <c r="EO290" s="16">
        <f t="shared" si="729"/>
        <v>0</v>
      </c>
      <c r="EP290" s="16">
        <f t="shared" si="718"/>
        <v>0</v>
      </c>
      <c r="EQ290" s="16">
        <f t="shared" si="719"/>
        <v>0</v>
      </c>
      <c r="ER290" s="16">
        <f t="shared" si="720"/>
        <v>0</v>
      </c>
      <c r="ES290" s="16">
        <f t="shared" si="721"/>
        <v>0</v>
      </c>
      <c r="ET290" s="15">
        <f t="shared" si="744"/>
        <v>0</v>
      </c>
      <c r="EU290" s="15">
        <f t="shared" si="745"/>
        <v>0</v>
      </c>
      <c r="EV290" s="15">
        <f t="shared" si="746"/>
        <v>0</v>
      </c>
      <c r="EW290" s="15">
        <f t="shared" si="747"/>
        <v>0</v>
      </c>
      <c r="EX290" s="15">
        <f t="shared" si="748"/>
        <v>0</v>
      </c>
      <c r="EY290" s="15">
        <f t="shared" si="749"/>
        <v>0</v>
      </c>
      <c r="EZ290" s="15">
        <f t="shared" si="750"/>
        <v>0</v>
      </c>
      <c r="FA290" s="15">
        <f t="shared" si="751"/>
        <v>0</v>
      </c>
      <c r="FB290" s="15">
        <f t="shared" si="752"/>
        <v>0</v>
      </c>
      <c r="FC290" s="15">
        <f t="shared" si="753"/>
        <v>0</v>
      </c>
      <c r="FD290" s="15">
        <f t="shared" si="754"/>
        <v>0</v>
      </c>
      <c r="FE290" s="15">
        <f t="shared" si="755"/>
        <v>0</v>
      </c>
      <c r="FF290" s="15">
        <f t="shared" si="756"/>
        <v>0</v>
      </c>
      <c r="FG290" s="15">
        <f t="shared" si="757"/>
        <v>0</v>
      </c>
      <c r="FH290" s="15">
        <f t="shared" si="758"/>
        <v>0</v>
      </c>
      <c r="FI290" s="15">
        <f t="shared" si="759"/>
        <v>0</v>
      </c>
      <c r="FJ290" s="15">
        <f t="shared" si="760"/>
        <v>0</v>
      </c>
      <c r="FK290" s="15">
        <f t="shared" si="761"/>
        <v>0</v>
      </c>
      <c r="FL290" s="15">
        <f t="shared" si="762"/>
        <v>0</v>
      </c>
      <c r="FM290" s="15">
        <f t="shared" si="763"/>
        <v>0</v>
      </c>
      <c r="FN290" s="15">
        <f t="shared" si="764"/>
        <v>0</v>
      </c>
      <c r="FO290" s="15">
        <f t="shared" si="765"/>
        <v>0</v>
      </c>
      <c r="FP290" s="15">
        <f t="shared" si="766"/>
        <v>0</v>
      </c>
      <c r="FQ290" s="15">
        <f t="shared" si="767"/>
        <v>0</v>
      </c>
      <c r="FR290" s="17">
        <f t="shared" si="692"/>
        <v>0</v>
      </c>
      <c r="FS290" s="17">
        <f t="shared" si="693"/>
        <v>0</v>
      </c>
      <c r="FT290" s="17">
        <f t="shared" si="694"/>
        <v>0</v>
      </c>
      <c r="FU290" s="18">
        <f t="shared" si="695"/>
        <v>0</v>
      </c>
      <c r="FV290" s="18">
        <f t="shared" si="696"/>
        <v>0</v>
      </c>
      <c r="FW290" s="18">
        <f t="shared" si="697"/>
        <v>0</v>
      </c>
      <c r="FX290" s="18">
        <f t="shared" si="698"/>
        <v>0</v>
      </c>
      <c r="FY290" s="18">
        <f t="shared" si="699"/>
        <v>0</v>
      </c>
      <c r="FZ290" s="19"/>
      <c r="GA290" s="36" t="s">
        <v>497</v>
      </c>
      <c r="GB290" s="36"/>
      <c r="GC290" s="37"/>
    </row>
    <row r="291" spans="1:185" hidden="1" x14ac:dyDescent="0.25">
      <c r="A291" s="8" t="s">
        <v>1326</v>
      </c>
      <c r="B291" s="8" t="s">
        <v>631</v>
      </c>
      <c r="C291" s="9" t="s">
        <v>632</v>
      </c>
      <c r="D291" s="9" t="s">
        <v>483</v>
      </c>
      <c r="E291" s="9" t="s">
        <v>216</v>
      </c>
      <c r="F291" s="9" t="s">
        <v>484</v>
      </c>
      <c r="G291" s="9" t="s">
        <v>485</v>
      </c>
      <c r="H291" s="11">
        <v>7.0000000000000007E-2</v>
      </c>
      <c r="I291" s="11"/>
      <c r="J291" s="11">
        <v>0</v>
      </c>
      <c r="K291" s="11">
        <v>0.01</v>
      </c>
      <c r="L291" s="11">
        <v>5.0000000000000001E-3</v>
      </c>
      <c r="M291" s="11"/>
      <c r="N291" s="11">
        <v>5.0000000000000001E-3</v>
      </c>
      <c r="O291" s="12">
        <f t="shared" si="700"/>
        <v>0</v>
      </c>
      <c r="P291" s="12">
        <f t="shared" si="739"/>
        <v>0</v>
      </c>
      <c r="Q291" s="12">
        <f t="shared" si="701"/>
        <v>0</v>
      </c>
      <c r="R291" s="12">
        <f t="shared" si="607"/>
        <v>0</v>
      </c>
      <c r="S291" s="12">
        <f t="shared" si="702"/>
        <v>0</v>
      </c>
      <c r="T291" s="12">
        <f t="shared" si="722"/>
        <v>0</v>
      </c>
      <c r="U291" s="12">
        <f t="shared" si="703"/>
        <v>0</v>
      </c>
      <c r="V291" s="12">
        <f t="shared" si="723"/>
        <v>0</v>
      </c>
      <c r="W291" s="12">
        <f t="shared" si="716"/>
        <v>0</v>
      </c>
      <c r="X291" s="12">
        <f t="shared" si="704"/>
        <v>0</v>
      </c>
      <c r="Y291" s="12">
        <f t="shared" si="724"/>
        <v>0</v>
      </c>
      <c r="Z291" s="12">
        <f t="shared" si="725"/>
        <v>0</v>
      </c>
      <c r="AA291" s="12">
        <f t="shared" si="726"/>
        <v>0</v>
      </c>
      <c r="AB291" s="12">
        <f t="shared" si="608"/>
        <v>0</v>
      </c>
      <c r="AC291" s="12"/>
      <c r="AD291" s="12"/>
      <c r="AE291" s="12"/>
      <c r="AF291" s="12">
        <f t="shared" si="705"/>
        <v>0</v>
      </c>
      <c r="AG291" s="12">
        <f t="shared" si="706"/>
        <v>0</v>
      </c>
      <c r="AH291" s="12">
        <f t="shared" si="707"/>
        <v>0</v>
      </c>
      <c r="AI291" s="12"/>
      <c r="AJ291" s="12"/>
      <c r="AK291" s="12"/>
      <c r="AL291" s="12">
        <f t="shared" si="658"/>
        <v>0</v>
      </c>
      <c r="AM291" s="12">
        <f t="shared" si="659"/>
        <v>0</v>
      </c>
      <c r="AN291" s="12">
        <f t="shared" si="660"/>
        <v>0</v>
      </c>
      <c r="AO291" s="12"/>
      <c r="AP291" s="12"/>
      <c r="AQ291" s="12"/>
      <c r="AR291" s="12">
        <f t="shared" si="661"/>
        <v>0</v>
      </c>
      <c r="AS291" s="12">
        <f t="shared" si="662"/>
        <v>0</v>
      </c>
      <c r="AT291" s="12">
        <f t="shared" si="663"/>
        <v>0</v>
      </c>
      <c r="AU291" s="12">
        <f t="shared" si="664"/>
        <v>0</v>
      </c>
      <c r="AV291" s="12">
        <f t="shared" si="708"/>
        <v>0</v>
      </c>
      <c r="AW291" s="12"/>
      <c r="AX291" s="12">
        <f t="shared" si="665"/>
        <v>0</v>
      </c>
      <c r="AY291" s="12">
        <f t="shared" si="666"/>
        <v>0</v>
      </c>
      <c r="AZ291" s="12">
        <f t="shared" si="667"/>
        <v>0</v>
      </c>
      <c r="BA291" s="12"/>
      <c r="BB291" s="12">
        <f t="shared" si="668"/>
        <v>0</v>
      </c>
      <c r="BC291" s="12">
        <f t="shared" si="669"/>
        <v>0</v>
      </c>
      <c r="BD291" s="12">
        <f t="shared" si="670"/>
        <v>0</v>
      </c>
      <c r="BE291" s="12"/>
      <c r="BF291" s="12">
        <f t="shared" si="671"/>
        <v>0</v>
      </c>
      <c r="BG291" s="12">
        <f t="shared" si="709"/>
        <v>0</v>
      </c>
      <c r="BH291" s="12">
        <f t="shared" si="672"/>
        <v>0</v>
      </c>
      <c r="BI291" s="12">
        <f t="shared" si="673"/>
        <v>0</v>
      </c>
      <c r="BJ291" s="12"/>
      <c r="BK291" s="12">
        <f t="shared" si="674"/>
        <v>0</v>
      </c>
      <c r="BL291" s="12">
        <f t="shared" si="710"/>
        <v>0</v>
      </c>
      <c r="BM291" s="12">
        <f t="shared" si="675"/>
        <v>0</v>
      </c>
      <c r="BN291" s="12"/>
      <c r="BO291" s="12">
        <f t="shared" si="676"/>
        <v>0</v>
      </c>
      <c r="BP291" s="12">
        <f t="shared" si="677"/>
        <v>0</v>
      </c>
      <c r="BQ291" s="12">
        <f t="shared" si="678"/>
        <v>0</v>
      </c>
      <c r="BR291" s="12"/>
      <c r="BS291" s="12">
        <f t="shared" si="679"/>
        <v>0</v>
      </c>
      <c r="BT291" s="12">
        <f t="shared" si="680"/>
        <v>0</v>
      </c>
      <c r="BU291" s="12">
        <f t="shared" si="681"/>
        <v>0</v>
      </c>
      <c r="BV291" s="12">
        <f t="shared" si="682"/>
        <v>0</v>
      </c>
      <c r="BW291" s="12">
        <f t="shared" si="683"/>
        <v>0</v>
      </c>
      <c r="BX291" s="12"/>
      <c r="BY291" s="12">
        <v>0</v>
      </c>
      <c r="BZ291" s="12">
        <v>0</v>
      </c>
      <c r="CA291" s="12">
        <f>SUMIFS('[1]TIẾN ĐỘ %'!$M$6:$M$1034,'[1]TIẾN ĐỘ %'!$G$6:$G$1034,$A291,'[1]TIẾN ĐỘ %'!$F$6:$F$1034,$E291)</f>
        <v>0</v>
      </c>
      <c r="CB291" s="12">
        <f t="shared" si="711"/>
        <v>0</v>
      </c>
      <c r="CC291" s="12"/>
      <c r="CD291" s="12"/>
      <c r="CE291" s="12"/>
      <c r="CF291" s="12">
        <f t="shared" si="740"/>
        <v>0</v>
      </c>
      <c r="CG291" s="12">
        <f t="shared" si="741"/>
        <v>0</v>
      </c>
      <c r="CH291" s="12"/>
      <c r="CI291" s="12"/>
      <c r="CJ291" s="12"/>
      <c r="CK291" s="12">
        <f t="shared" si="732"/>
        <v>0</v>
      </c>
      <c r="CL291" s="12"/>
      <c r="CM291" s="12"/>
      <c r="CN291" s="12"/>
      <c r="CO291" s="12">
        <f t="shared" si="630"/>
        <v>0</v>
      </c>
      <c r="CP291" s="12">
        <f t="shared" si="631"/>
        <v>0</v>
      </c>
      <c r="CQ291" s="12"/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f>SUMIFS('[1]DATA THÔ IN'!$P$4:$P$12031,'[1]DATA THÔ IN'!$H$4:$H$12031,$A291,'[1]DATA THÔ IN'!$AC$4:$AC$12031,$E291,'[1]DATA THÔ IN'!$AH$4:$AH$12031,"Tiến độ 1")</f>
        <v>0</v>
      </c>
      <c r="CZ291" s="12">
        <f>SUMIFS('[1]DATA THÔ IN'!$P$4:$P$12031,'[1]DATA THÔ IN'!$H$4:$H$12031,$A291,'[1]DATA THÔ IN'!$AC$4:$AC$12031,$E291,'[1]DATA THÔ IN'!$AH$4:$AH$12031,"Tiến độ 2")</f>
        <v>0</v>
      </c>
      <c r="DA291" s="12">
        <f>SUMIFS('[1]TIẾN ĐỘ %'!$N$6:$N$1034,'[1]TIẾN ĐỘ %'!$G$6:$G$1034,A291,'[1]TIẾN ĐỘ %'!$F$6:$F$1034,$E291)</f>
        <v>0</v>
      </c>
      <c r="DB291" s="12">
        <f t="shared" si="717"/>
        <v>0</v>
      </c>
      <c r="DC291" s="12"/>
      <c r="DD291" s="12"/>
      <c r="DE291" s="12"/>
      <c r="DF291" s="12"/>
      <c r="DG291" s="12"/>
      <c r="DH291" s="12"/>
      <c r="DI291" s="12"/>
      <c r="DJ291" s="12"/>
      <c r="DK291" s="12"/>
      <c r="DL291" s="12">
        <f t="shared" si="742"/>
        <v>0</v>
      </c>
      <c r="DM291" s="12">
        <f t="shared" si="743"/>
        <v>0</v>
      </c>
      <c r="DN291" s="12"/>
      <c r="DO291" s="12"/>
      <c r="DP291" s="12"/>
      <c r="DQ291" s="12"/>
      <c r="DR291" s="12"/>
      <c r="DS291" s="12"/>
      <c r="DT291" s="12"/>
      <c r="DU291" s="12"/>
      <c r="DV291" s="12"/>
      <c r="DW291" s="12">
        <f t="shared" si="735"/>
        <v>0</v>
      </c>
      <c r="DX291" s="12"/>
      <c r="DY291" s="12"/>
      <c r="DZ291" s="12"/>
      <c r="EA291" s="12"/>
      <c r="EB291" s="12"/>
      <c r="EC291" s="12"/>
      <c r="ED291" s="12"/>
      <c r="EE291" s="12"/>
      <c r="EF291" s="12"/>
      <c r="EG291" s="12">
        <f t="shared" si="632"/>
        <v>0</v>
      </c>
      <c r="EH291" s="12">
        <f t="shared" si="633"/>
        <v>0</v>
      </c>
      <c r="EI291" s="12"/>
      <c r="EJ291" s="15">
        <f t="shared" si="686"/>
        <v>0</v>
      </c>
      <c r="EK291" s="15">
        <f t="shared" si="687"/>
        <v>0</v>
      </c>
      <c r="EL291" s="15">
        <f t="shared" si="688"/>
        <v>0</v>
      </c>
      <c r="EM291" s="16">
        <f t="shared" si="727"/>
        <v>0</v>
      </c>
      <c r="EN291" s="16">
        <f t="shared" si="728"/>
        <v>0</v>
      </c>
      <c r="EO291" s="16">
        <f t="shared" si="729"/>
        <v>0</v>
      </c>
      <c r="EP291" s="16">
        <f t="shared" si="718"/>
        <v>0</v>
      </c>
      <c r="EQ291" s="16">
        <f t="shared" si="719"/>
        <v>0</v>
      </c>
      <c r="ER291" s="16">
        <f t="shared" si="720"/>
        <v>0</v>
      </c>
      <c r="ES291" s="16">
        <f t="shared" si="721"/>
        <v>0</v>
      </c>
      <c r="ET291" s="15">
        <f t="shared" si="744"/>
        <v>0</v>
      </c>
      <c r="EU291" s="15">
        <f t="shared" si="745"/>
        <v>0</v>
      </c>
      <c r="EV291" s="15">
        <f t="shared" si="746"/>
        <v>0</v>
      </c>
      <c r="EW291" s="15">
        <f t="shared" si="747"/>
        <v>0</v>
      </c>
      <c r="EX291" s="15">
        <f t="shared" si="748"/>
        <v>0</v>
      </c>
      <c r="EY291" s="15">
        <f t="shared" si="749"/>
        <v>0</v>
      </c>
      <c r="EZ291" s="15">
        <f t="shared" si="750"/>
        <v>0</v>
      </c>
      <c r="FA291" s="15">
        <f t="shared" si="751"/>
        <v>0</v>
      </c>
      <c r="FB291" s="15">
        <f t="shared" si="752"/>
        <v>0</v>
      </c>
      <c r="FC291" s="15">
        <f t="shared" si="753"/>
        <v>0</v>
      </c>
      <c r="FD291" s="15">
        <f t="shared" si="754"/>
        <v>0</v>
      </c>
      <c r="FE291" s="15">
        <f t="shared" si="755"/>
        <v>0</v>
      </c>
      <c r="FF291" s="15">
        <f t="shared" si="756"/>
        <v>0</v>
      </c>
      <c r="FG291" s="15">
        <f t="shared" si="757"/>
        <v>0</v>
      </c>
      <c r="FH291" s="15">
        <f t="shared" si="758"/>
        <v>0</v>
      </c>
      <c r="FI291" s="15">
        <f t="shared" si="759"/>
        <v>0</v>
      </c>
      <c r="FJ291" s="15">
        <f t="shared" si="760"/>
        <v>0</v>
      </c>
      <c r="FK291" s="15">
        <f t="shared" si="761"/>
        <v>0</v>
      </c>
      <c r="FL291" s="15">
        <f t="shared" si="762"/>
        <v>0</v>
      </c>
      <c r="FM291" s="15">
        <f t="shared" si="763"/>
        <v>0</v>
      </c>
      <c r="FN291" s="15">
        <f t="shared" si="764"/>
        <v>0</v>
      </c>
      <c r="FO291" s="15">
        <f t="shared" si="765"/>
        <v>0</v>
      </c>
      <c r="FP291" s="15">
        <f t="shared" si="766"/>
        <v>0</v>
      </c>
      <c r="FQ291" s="15">
        <f t="shared" si="767"/>
        <v>0</v>
      </c>
      <c r="FR291" s="17">
        <f t="shared" si="692"/>
        <v>0</v>
      </c>
      <c r="FS291" s="17">
        <f t="shared" si="693"/>
        <v>0</v>
      </c>
      <c r="FT291" s="17">
        <f t="shared" si="694"/>
        <v>0</v>
      </c>
      <c r="FU291" s="18">
        <f t="shared" si="695"/>
        <v>0</v>
      </c>
      <c r="FV291" s="18">
        <f t="shared" si="696"/>
        <v>0</v>
      </c>
      <c r="FW291" s="18">
        <f t="shared" si="697"/>
        <v>0</v>
      </c>
      <c r="FX291" s="18">
        <f t="shared" si="698"/>
        <v>0</v>
      </c>
      <c r="FY291" s="18">
        <f t="shared" si="699"/>
        <v>0</v>
      </c>
      <c r="FZ291" s="19"/>
      <c r="GA291" s="36" t="s">
        <v>483</v>
      </c>
      <c r="GB291" s="36"/>
      <c r="GC291" s="37"/>
    </row>
    <row r="292" spans="1:185" hidden="1" x14ac:dyDescent="0.25">
      <c r="A292" s="8" t="s">
        <v>1315</v>
      </c>
      <c r="B292" s="8" t="s">
        <v>647</v>
      </c>
      <c r="C292" s="9" t="s">
        <v>648</v>
      </c>
      <c r="D292" s="9" t="s">
        <v>492</v>
      </c>
      <c r="E292" s="9" t="s">
        <v>216</v>
      </c>
      <c r="F292" s="9" t="s">
        <v>493</v>
      </c>
      <c r="G292" s="9" t="s">
        <v>485</v>
      </c>
      <c r="H292" s="11">
        <v>7.0000000000000007E-2</v>
      </c>
      <c r="I292" s="11"/>
      <c r="J292" s="11">
        <v>0</v>
      </c>
      <c r="K292" s="11">
        <v>0.01</v>
      </c>
      <c r="L292" s="11">
        <v>5.0000000000000001E-3</v>
      </c>
      <c r="M292" s="11"/>
      <c r="N292" s="11">
        <v>5.0000000000000001E-3</v>
      </c>
      <c r="O292" s="12">
        <f t="shared" si="700"/>
        <v>0</v>
      </c>
      <c r="P292" s="12">
        <f t="shared" si="739"/>
        <v>0</v>
      </c>
      <c r="Q292" s="12">
        <f t="shared" si="701"/>
        <v>0</v>
      </c>
      <c r="R292" s="12">
        <f t="shared" si="607"/>
        <v>0</v>
      </c>
      <c r="S292" s="12">
        <f t="shared" si="702"/>
        <v>0</v>
      </c>
      <c r="T292" s="12">
        <f t="shared" si="722"/>
        <v>0</v>
      </c>
      <c r="U292" s="12">
        <f t="shared" si="703"/>
        <v>0</v>
      </c>
      <c r="V292" s="12">
        <f t="shared" si="723"/>
        <v>0</v>
      </c>
      <c r="W292" s="12">
        <f t="shared" si="716"/>
        <v>0</v>
      </c>
      <c r="X292" s="12">
        <f t="shared" si="704"/>
        <v>0</v>
      </c>
      <c r="Y292" s="12">
        <f t="shared" si="724"/>
        <v>0</v>
      </c>
      <c r="Z292" s="12">
        <f t="shared" si="725"/>
        <v>0</v>
      </c>
      <c r="AA292" s="12">
        <f t="shared" si="726"/>
        <v>0</v>
      </c>
      <c r="AB292" s="12">
        <f t="shared" si="608"/>
        <v>0</v>
      </c>
      <c r="AC292" s="12"/>
      <c r="AD292" s="12"/>
      <c r="AE292" s="12"/>
      <c r="AF292" s="12">
        <f t="shared" si="705"/>
        <v>0</v>
      </c>
      <c r="AG292" s="12">
        <f t="shared" si="706"/>
        <v>0</v>
      </c>
      <c r="AH292" s="12">
        <f t="shared" si="707"/>
        <v>0</v>
      </c>
      <c r="AI292" s="12"/>
      <c r="AJ292" s="12"/>
      <c r="AK292" s="12"/>
      <c r="AL292" s="12">
        <f t="shared" si="658"/>
        <v>0</v>
      </c>
      <c r="AM292" s="12">
        <f t="shared" si="659"/>
        <v>0</v>
      </c>
      <c r="AN292" s="12">
        <f t="shared" si="660"/>
        <v>0</v>
      </c>
      <c r="AO292" s="12"/>
      <c r="AP292" s="12"/>
      <c r="AQ292" s="12"/>
      <c r="AR292" s="12">
        <f t="shared" si="661"/>
        <v>0</v>
      </c>
      <c r="AS292" s="12">
        <f t="shared" si="662"/>
        <v>0</v>
      </c>
      <c r="AT292" s="12">
        <f t="shared" si="663"/>
        <v>0</v>
      </c>
      <c r="AU292" s="12">
        <f t="shared" si="664"/>
        <v>0</v>
      </c>
      <c r="AV292" s="12">
        <f t="shared" si="708"/>
        <v>0</v>
      </c>
      <c r="AW292" s="12"/>
      <c r="AX292" s="12">
        <f t="shared" si="665"/>
        <v>0</v>
      </c>
      <c r="AY292" s="12">
        <f t="shared" si="666"/>
        <v>0</v>
      </c>
      <c r="AZ292" s="12">
        <f t="shared" si="667"/>
        <v>0</v>
      </c>
      <c r="BA292" s="12"/>
      <c r="BB292" s="12">
        <f t="shared" si="668"/>
        <v>0</v>
      </c>
      <c r="BC292" s="12">
        <f t="shared" si="669"/>
        <v>0</v>
      </c>
      <c r="BD292" s="12">
        <f t="shared" si="670"/>
        <v>0</v>
      </c>
      <c r="BE292" s="12"/>
      <c r="BF292" s="12">
        <f t="shared" si="671"/>
        <v>0</v>
      </c>
      <c r="BG292" s="12">
        <f t="shared" si="709"/>
        <v>0</v>
      </c>
      <c r="BH292" s="12">
        <f t="shared" si="672"/>
        <v>0</v>
      </c>
      <c r="BI292" s="12">
        <f t="shared" si="673"/>
        <v>0</v>
      </c>
      <c r="BJ292" s="12"/>
      <c r="BK292" s="12">
        <f t="shared" si="674"/>
        <v>0</v>
      </c>
      <c r="BL292" s="12">
        <f t="shared" si="710"/>
        <v>0</v>
      </c>
      <c r="BM292" s="12">
        <f t="shared" si="675"/>
        <v>0</v>
      </c>
      <c r="BN292" s="12"/>
      <c r="BO292" s="12">
        <f t="shared" si="676"/>
        <v>0</v>
      </c>
      <c r="BP292" s="12">
        <f t="shared" si="677"/>
        <v>0</v>
      </c>
      <c r="BQ292" s="12">
        <f t="shared" si="678"/>
        <v>0</v>
      </c>
      <c r="BR292" s="12"/>
      <c r="BS292" s="12">
        <f t="shared" si="679"/>
        <v>0</v>
      </c>
      <c r="BT292" s="12">
        <f t="shared" si="680"/>
        <v>0</v>
      </c>
      <c r="BU292" s="12">
        <f t="shared" si="681"/>
        <v>0</v>
      </c>
      <c r="BV292" s="12">
        <f t="shared" si="682"/>
        <v>0</v>
      </c>
      <c r="BW292" s="12">
        <f t="shared" si="683"/>
        <v>0</v>
      </c>
      <c r="BX292" s="12"/>
      <c r="BY292" s="12">
        <v>10000000</v>
      </c>
      <c r="BZ292" s="12">
        <v>10000000</v>
      </c>
      <c r="CA292" s="12">
        <f>SUMIFS('[1]TIẾN ĐỘ %'!$M$6:$M$1034,'[1]TIẾN ĐỘ %'!$G$6:$G$1034,$A292,'[1]TIẾN ĐỘ %'!$F$6:$F$1034,$E292)</f>
        <v>5000000</v>
      </c>
      <c r="CB292" s="12">
        <f t="shared" si="711"/>
        <v>25000000</v>
      </c>
      <c r="CC292" s="12"/>
      <c r="CD292" s="12"/>
      <c r="CE292" s="12"/>
      <c r="CF292" s="12">
        <f t="shared" si="740"/>
        <v>0</v>
      </c>
      <c r="CG292" s="12">
        <f t="shared" si="741"/>
        <v>25000000</v>
      </c>
      <c r="CH292" s="12"/>
      <c r="CI292" s="12"/>
      <c r="CJ292" s="12"/>
      <c r="CK292" s="12">
        <f t="shared" si="732"/>
        <v>0</v>
      </c>
      <c r="CL292" s="12"/>
      <c r="CM292" s="12"/>
      <c r="CN292" s="12"/>
      <c r="CO292" s="12">
        <f t="shared" si="630"/>
        <v>0</v>
      </c>
      <c r="CP292" s="12">
        <f t="shared" si="631"/>
        <v>0</v>
      </c>
      <c r="CQ292" s="12"/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f>SUMIFS('[1]DATA THÔ IN'!$P$4:$P$12031,'[1]DATA THÔ IN'!$H$4:$H$12031,$A292,'[1]DATA THÔ IN'!$AC$4:$AC$12031,$E292,'[1]DATA THÔ IN'!$AH$4:$AH$12031,"Tiến độ 1")</f>
        <v>0</v>
      </c>
      <c r="CZ292" s="12">
        <f>SUMIFS('[1]DATA THÔ IN'!$P$4:$P$12031,'[1]DATA THÔ IN'!$H$4:$H$12031,$A292,'[1]DATA THÔ IN'!$AC$4:$AC$12031,$E292,'[1]DATA THÔ IN'!$AH$4:$AH$12031,"Tiến độ 2")</f>
        <v>0</v>
      </c>
      <c r="DA292" s="12">
        <f>SUMIFS('[1]TIẾN ĐỘ %'!$N$6:$N$1034,'[1]TIẾN ĐỘ %'!$G$6:$G$1034,A292,'[1]TIẾN ĐỘ %'!$F$6:$F$1034,$E292)</f>
        <v>0</v>
      </c>
      <c r="DB292" s="12">
        <f t="shared" si="717"/>
        <v>0</v>
      </c>
      <c r="DC292" s="12"/>
      <c r="DD292" s="12"/>
      <c r="DE292" s="12"/>
      <c r="DF292" s="12"/>
      <c r="DG292" s="12"/>
      <c r="DH292" s="12"/>
      <c r="DI292" s="12"/>
      <c r="DJ292" s="12"/>
      <c r="DK292" s="12"/>
      <c r="DL292" s="12">
        <f t="shared" si="742"/>
        <v>0</v>
      </c>
      <c r="DM292" s="12">
        <f t="shared" si="743"/>
        <v>0</v>
      </c>
      <c r="DN292" s="12"/>
      <c r="DO292" s="12"/>
      <c r="DP292" s="12"/>
      <c r="DQ292" s="12"/>
      <c r="DR292" s="12"/>
      <c r="DS292" s="12"/>
      <c r="DT292" s="12"/>
      <c r="DU292" s="12"/>
      <c r="DV292" s="12"/>
      <c r="DW292" s="12">
        <f t="shared" si="735"/>
        <v>0</v>
      </c>
      <c r="DX292" s="12"/>
      <c r="DY292" s="12"/>
      <c r="DZ292" s="12"/>
      <c r="EA292" s="12"/>
      <c r="EB292" s="12"/>
      <c r="EC292" s="12"/>
      <c r="ED292" s="12"/>
      <c r="EE292" s="12"/>
      <c r="EF292" s="12"/>
      <c r="EG292" s="12">
        <f t="shared" si="632"/>
        <v>0</v>
      </c>
      <c r="EH292" s="12">
        <f t="shared" si="633"/>
        <v>0</v>
      </c>
      <c r="EI292" s="12"/>
      <c r="EJ292" s="15">
        <f t="shared" si="686"/>
        <v>0</v>
      </c>
      <c r="EK292" s="15">
        <f t="shared" si="687"/>
        <v>0</v>
      </c>
      <c r="EL292" s="15">
        <f t="shared" si="688"/>
        <v>0</v>
      </c>
      <c r="EM292" s="16">
        <f t="shared" si="727"/>
        <v>0</v>
      </c>
      <c r="EN292" s="16">
        <f t="shared" si="728"/>
        <v>0</v>
      </c>
      <c r="EO292" s="16">
        <f t="shared" si="729"/>
        <v>0</v>
      </c>
      <c r="EP292" s="16">
        <f t="shared" si="718"/>
        <v>0</v>
      </c>
      <c r="EQ292" s="16">
        <f t="shared" si="719"/>
        <v>0</v>
      </c>
      <c r="ER292" s="16">
        <f t="shared" si="720"/>
        <v>0</v>
      </c>
      <c r="ES292" s="16">
        <f t="shared" si="721"/>
        <v>0</v>
      </c>
      <c r="ET292" s="15">
        <f t="shared" si="744"/>
        <v>0</v>
      </c>
      <c r="EU292" s="15">
        <f t="shared" si="745"/>
        <v>0</v>
      </c>
      <c r="EV292" s="15">
        <f t="shared" si="746"/>
        <v>0</v>
      </c>
      <c r="EW292" s="15">
        <f t="shared" si="747"/>
        <v>0</v>
      </c>
      <c r="EX292" s="15">
        <f t="shared" si="748"/>
        <v>0</v>
      </c>
      <c r="EY292" s="15">
        <f t="shared" si="749"/>
        <v>0</v>
      </c>
      <c r="EZ292" s="15">
        <f t="shared" si="750"/>
        <v>0</v>
      </c>
      <c r="FA292" s="15">
        <f t="shared" si="751"/>
        <v>0</v>
      </c>
      <c r="FB292" s="15">
        <f t="shared" si="752"/>
        <v>0</v>
      </c>
      <c r="FC292" s="15">
        <f t="shared" si="753"/>
        <v>0</v>
      </c>
      <c r="FD292" s="15">
        <f t="shared" si="754"/>
        <v>0</v>
      </c>
      <c r="FE292" s="15">
        <f t="shared" si="755"/>
        <v>0</v>
      </c>
      <c r="FF292" s="15">
        <f t="shared" si="756"/>
        <v>0</v>
      </c>
      <c r="FG292" s="15">
        <f t="shared" si="757"/>
        <v>0</v>
      </c>
      <c r="FH292" s="15">
        <f t="shared" si="758"/>
        <v>0</v>
      </c>
      <c r="FI292" s="15">
        <f t="shared" si="759"/>
        <v>0</v>
      </c>
      <c r="FJ292" s="15">
        <f t="shared" si="760"/>
        <v>0</v>
      </c>
      <c r="FK292" s="15">
        <f t="shared" si="761"/>
        <v>0</v>
      </c>
      <c r="FL292" s="15">
        <f t="shared" si="762"/>
        <v>0</v>
      </c>
      <c r="FM292" s="15">
        <f t="shared" si="763"/>
        <v>0</v>
      </c>
      <c r="FN292" s="15">
        <f t="shared" si="764"/>
        <v>0</v>
      </c>
      <c r="FO292" s="15">
        <f t="shared" si="765"/>
        <v>0</v>
      </c>
      <c r="FP292" s="15">
        <f t="shared" si="766"/>
        <v>0</v>
      </c>
      <c r="FQ292" s="15">
        <f t="shared" si="767"/>
        <v>0</v>
      </c>
      <c r="FR292" s="17">
        <f t="shared" si="692"/>
        <v>0</v>
      </c>
      <c r="FS292" s="17">
        <f t="shared" si="693"/>
        <v>0</v>
      </c>
      <c r="FT292" s="17">
        <f t="shared" si="694"/>
        <v>0</v>
      </c>
      <c r="FU292" s="18">
        <f t="shared" si="695"/>
        <v>0</v>
      </c>
      <c r="FV292" s="18">
        <f t="shared" si="696"/>
        <v>0</v>
      </c>
      <c r="FW292" s="18">
        <f t="shared" si="697"/>
        <v>0</v>
      </c>
      <c r="FX292" s="18">
        <f t="shared" si="698"/>
        <v>0</v>
      </c>
      <c r="FY292" s="18">
        <f t="shared" si="699"/>
        <v>0</v>
      </c>
      <c r="FZ292" s="19"/>
      <c r="GA292" s="36" t="s">
        <v>492</v>
      </c>
      <c r="GB292" s="36"/>
      <c r="GC292" s="37"/>
    </row>
    <row r="293" spans="1:185" hidden="1" x14ac:dyDescent="0.25">
      <c r="A293" s="8" t="s">
        <v>1317</v>
      </c>
      <c r="B293" s="8" t="s">
        <v>649</v>
      </c>
      <c r="C293" s="9" t="s">
        <v>650</v>
      </c>
      <c r="D293" s="9" t="s">
        <v>483</v>
      </c>
      <c r="E293" s="9" t="s">
        <v>216</v>
      </c>
      <c r="F293" s="9" t="s">
        <v>484</v>
      </c>
      <c r="G293" s="9" t="s">
        <v>485</v>
      </c>
      <c r="H293" s="11">
        <v>7.0000000000000007E-2</v>
      </c>
      <c r="I293" s="11"/>
      <c r="J293" s="11">
        <v>0</v>
      </c>
      <c r="K293" s="11">
        <v>0.01</v>
      </c>
      <c r="L293" s="11">
        <v>5.0000000000000001E-3</v>
      </c>
      <c r="M293" s="11"/>
      <c r="N293" s="11">
        <v>5.0000000000000001E-3</v>
      </c>
      <c r="O293" s="12">
        <f t="shared" si="700"/>
        <v>0</v>
      </c>
      <c r="P293" s="12">
        <f t="shared" si="739"/>
        <v>0</v>
      </c>
      <c r="Q293" s="12">
        <f t="shared" si="701"/>
        <v>0</v>
      </c>
      <c r="R293" s="12">
        <f t="shared" si="607"/>
        <v>0</v>
      </c>
      <c r="S293" s="12">
        <f t="shared" si="702"/>
        <v>0</v>
      </c>
      <c r="T293" s="12">
        <f t="shared" si="722"/>
        <v>0</v>
      </c>
      <c r="U293" s="12">
        <f t="shared" si="703"/>
        <v>0</v>
      </c>
      <c r="V293" s="12">
        <f t="shared" si="723"/>
        <v>0</v>
      </c>
      <c r="W293" s="12">
        <f t="shared" si="716"/>
        <v>0</v>
      </c>
      <c r="X293" s="12">
        <f t="shared" si="704"/>
        <v>0</v>
      </c>
      <c r="Y293" s="12">
        <f t="shared" si="724"/>
        <v>0</v>
      </c>
      <c r="Z293" s="12">
        <f t="shared" si="725"/>
        <v>0</v>
      </c>
      <c r="AA293" s="12">
        <f t="shared" si="726"/>
        <v>0</v>
      </c>
      <c r="AB293" s="12">
        <f t="shared" si="608"/>
        <v>0</v>
      </c>
      <c r="AC293" s="12"/>
      <c r="AD293" s="12"/>
      <c r="AE293" s="12"/>
      <c r="AF293" s="12">
        <f t="shared" si="705"/>
        <v>0</v>
      </c>
      <c r="AG293" s="12">
        <f t="shared" si="706"/>
        <v>0</v>
      </c>
      <c r="AH293" s="12">
        <f t="shared" si="707"/>
        <v>0</v>
      </c>
      <c r="AI293" s="12"/>
      <c r="AJ293" s="12"/>
      <c r="AK293" s="12"/>
      <c r="AL293" s="12">
        <f t="shared" si="658"/>
        <v>0</v>
      </c>
      <c r="AM293" s="12">
        <f t="shared" si="659"/>
        <v>0</v>
      </c>
      <c r="AN293" s="12">
        <f t="shared" si="660"/>
        <v>0</v>
      </c>
      <c r="AO293" s="12"/>
      <c r="AP293" s="12"/>
      <c r="AQ293" s="12"/>
      <c r="AR293" s="12">
        <f t="shared" si="661"/>
        <v>0</v>
      </c>
      <c r="AS293" s="12">
        <f t="shared" si="662"/>
        <v>0</v>
      </c>
      <c r="AT293" s="12">
        <f t="shared" si="663"/>
        <v>0</v>
      </c>
      <c r="AU293" s="12">
        <f t="shared" si="664"/>
        <v>0</v>
      </c>
      <c r="AV293" s="12">
        <f t="shared" si="708"/>
        <v>0</v>
      </c>
      <c r="AW293" s="12"/>
      <c r="AX293" s="12">
        <f t="shared" si="665"/>
        <v>0</v>
      </c>
      <c r="AY293" s="12">
        <f t="shared" si="666"/>
        <v>0</v>
      </c>
      <c r="AZ293" s="12">
        <f t="shared" si="667"/>
        <v>0</v>
      </c>
      <c r="BA293" s="12"/>
      <c r="BB293" s="12">
        <f t="shared" si="668"/>
        <v>0</v>
      </c>
      <c r="BC293" s="12">
        <f t="shared" si="669"/>
        <v>0</v>
      </c>
      <c r="BD293" s="12">
        <f t="shared" si="670"/>
        <v>0</v>
      </c>
      <c r="BE293" s="12"/>
      <c r="BF293" s="12">
        <f t="shared" si="671"/>
        <v>0</v>
      </c>
      <c r="BG293" s="12">
        <f t="shared" si="709"/>
        <v>0</v>
      </c>
      <c r="BH293" s="12">
        <f t="shared" si="672"/>
        <v>0</v>
      </c>
      <c r="BI293" s="12">
        <f t="shared" si="673"/>
        <v>0</v>
      </c>
      <c r="BJ293" s="12"/>
      <c r="BK293" s="12">
        <f t="shared" si="674"/>
        <v>0</v>
      </c>
      <c r="BL293" s="12">
        <f t="shared" si="710"/>
        <v>0</v>
      </c>
      <c r="BM293" s="12">
        <f t="shared" si="675"/>
        <v>0</v>
      </c>
      <c r="BN293" s="12"/>
      <c r="BO293" s="12">
        <f t="shared" si="676"/>
        <v>0</v>
      </c>
      <c r="BP293" s="12">
        <f t="shared" si="677"/>
        <v>0</v>
      </c>
      <c r="BQ293" s="12">
        <f t="shared" si="678"/>
        <v>0</v>
      </c>
      <c r="BR293" s="12"/>
      <c r="BS293" s="12">
        <f t="shared" si="679"/>
        <v>0</v>
      </c>
      <c r="BT293" s="12">
        <f t="shared" si="680"/>
        <v>0</v>
      </c>
      <c r="BU293" s="12">
        <f t="shared" si="681"/>
        <v>0</v>
      </c>
      <c r="BV293" s="12">
        <f t="shared" si="682"/>
        <v>0</v>
      </c>
      <c r="BW293" s="12">
        <f t="shared" si="683"/>
        <v>0</v>
      </c>
      <c r="BX293" s="12"/>
      <c r="BY293" s="12">
        <v>0</v>
      </c>
      <c r="BZ293" s="12">
        <v>0</v>
      </c>
      <c r="CA293" s="12">
        <f>SUMIFS('[1]TIẾN ĐỘ %'!$M$6:$M$1034,'[1]TIẾN ĐỘ %'!$G$6:$G$1034,$A293,'[1]TIẾN ĐỘ %'!$F$6:$F$1034,$E293)</f>
        <v>0</v>
      </c>
      <c r="CB293" s="12">
        <f t="shared" si="711"/>
        <v>0</v>
      </c>
      <c r="CC293" s="12"/>
      <c r="CD293" s="12"/>
      <c r="CE293" s="12"/>
      <c r="CF293" s="12">
        <f t="shared" si="740"/>
        <v>0</v>
      </c>
      <c r="CG293" s="12">
        <f t="shared" si="741"/>
        <v>0</v>
      </c>
      <c r="CH293" s="12"/>
      <c r="CI293" s="12"/>
      <c r="CJ293" s="12"/>
      <c r="CK293" s="12">
        <f t="shared" si="732"/>
        <v>0</v>
      </c>
      <c r="CL293" s="12"/>
      <c r="CM293" s="12"/>
      <c r="CN293" s="12"/>
      <c r="CO293" s="12">
        <f t="shared" si="630"/>
        <v>0</v>
      </c>
      <c r="CP293" s="12">
        <f t="shared" si="631"/>
        <v>0</v>
      </c>
      <c r="CQ293" s="12"/>
      <c r="CR293" s="12">
        <v>-9274500</v>
      </c>
      <c r="CS293" s="12">
        <v>0</v>
      </c>
      <c r="CT293" s="12">
        <v>-9274500</v>
      </c>
      <c r="CU293" s="12">
        <v>0</v>
      </c>
      <c r="CV293" s="12">
        <v>0</v>
      </c>
      <c r="CW293" s="12">
        <v>0</v>
      </c>
      <c r="CX293" s="12">
        <v>0</v>
      </c>
      <c r="CY293" s="12">
        <f>SUMIFS('[1]DATA THÔ IN'!$P$4:$P$12031,'[1]DATA THÔ IN'!$H$4:$H$12031,$A293,'[1]DATA THÔ IN'!$AC$4:$AC$12031,$E293,'[1]DATA THÔ IN'!$AH$4:$AH$12031,"Tiến độ 1")</f>
        <v>0</v>
      </c>
      <c r="CZ293" s="12">
        <f>SUMIFS('[1]DATA THÔ IN'!$P$4:$P$12031,'[1]DATA THÔ IN'!$H$4:$H$12031,$A293,'[1]DATA THÔ IN'!$AC$4:$AC$12031,$E293,'[1]DATA THÔ IN'!$AH$4:$AH$12031,"Tiến độ 2")</f>
        <v>0</v>
      </c>
      <c r="DA293" s="12">
        <f>SUMIFS('[1]TIẾN ĐỘ %'!$N$6:$N$1034,'[1]TIẾN ĐỘ %'!$G$6:$G$1034,A293,'[1]TIẾN ĐỘ %'!$F$6:$F$1034,$E293)</f>
        <v>0</v>
      </c>
      <c r="DB293" s="12">
        <f t="shared" si="717"/>
        <v>-9274500</v>
      </c>
      <c r="DC293" s="12"/>
      <c r="DD293" s="12"/>
      <c r="DE293" s="12"/>
      <c r="DF293" s="12"/>
      <c r="DG293" s="12"/>
      <c r="DH293" s="12"/>
      <c r="DI293" s="12"/>
      <c r="DJ293" s="12"/>
      <c r="DK293" s="12"/>
      <c r="DL293" s="12">
        <f t="shared" si="742"/>
        <v>0</v>
      </c>
      <c r="DM293" s="12">
        <f t="shared" si="743"/>
        <v>-9274500</v>
      </c>
      <c r="DN293" s="12"/>
      <c r="DO293" s="12"/>
      <c r="DP293" s="12"/>
      <c r="DQ293" s="12"/>
      <c r="DR293" s="12"/>
      <c r="DS293" s="12"/>
      <c r="DT293" s="12"/>
      <c r="DU293" s="12"/>
      <c r="DV293" s="12"/>
      <c r="DW293" s="12">
        <f t="shared" si="735"/>
        <v>0</v>
      </c>
      <c r="DX293" s="12"/>
      <c r="DY293" s="12"/>
      <c r="DZ293" s="12"/>
      <c r="EA293" s="12"/>
      <c r="EB293" s="12"/>
      <c r="EC293" s="12"/>
      <c r="ED293" s="12"/>
      <c r="EE293" s="12"/>
      <c r="EF293" s="12"/>
      <c r="EG293" s="12">
        <f t="shared" si="632"/>
        <v>0</v>
      </c>
      <c r="EH293" s="12">
        <f t="shared" si="633"/>
        <v>0</v>
      </c>
      <c r="EI293" s="12"/>
      <c r="EJ293" s="15">
        <f t="shared" si="686"/>
        <v>0</v>
      </c>
      <c r="EK293" s="15">
        <f t="shared" si="687"/>
        <v>0</v>
      </c>
      <c r="EL293" s="15">
        <f t="shared" si="688"/>
        <v>0</v>
      </c>
      <c r="EM293" s="16">
        <f t="shared" si="727"/>
        <v>0</v>
      </c>
      <c r="EN293" s="16">
        <f t="shared" si="728"/>
        <v>0</v>
      </c>
      <c r="EO293" s="16">
        <f t="shared" si="729"/>
        <v>0</v>
      </c>
      <c r="EP293" s="16">
        <f t="shared" si="718"/>
        <v>0</v>
      </c>
      <c r="EQ293" s="16">
        <f t="shared" si="719"/>
        <v>0</v>
      </c>
      <c r="ER293" s="16">
        <f t="shared" si="720"/>
        <v>0</v>
      </c>
      <c r="ES293" s="16">
        <f t="shared" si="721"/>
        <v>0</v>
      </c>
      <c r="ET293" s="15">
        <f t="shared" si="744"/>
        <v>0</v>
      </c>
      <c r="EU293" s="15">
        <f t="shared" si="745"/>
        <v>0</v>
      </c>
      <c r="EV293" s="15">
        <f t="shared" si="746"/>
        <v>0</v>
      </c>
      <c r="EW293" s="15">
        <f t="shared" si="747"/>
        <v>0</v>
      </c>
      <c r="EX293" s="15">
        <f t="shared" si="748"/>
        <v>0</v>
      </c>
      <c r="EY293" s="15">
        <f t="shared" si="749"/>
        <v>0</v>
      </c>
      <c r="EZ293" s="15">
        <f t="shared" si="750"/>
        <v>0</v>
      </c>
      <c r="FA293" s="15">
        <f t="shared" si="751"/>
        <v>0</v>
      </c>
      <c r="FB293" s="15">
        <f t="shared" si="752"/>
        <v>0</v>
      </c>
      <c r="FC293" s="15">
        <f t="shared" si="753"/>
        <v>0</v>
      </c>
      <c r="FD293" s="15">
        <f t="shared" si="754"/>
        <v>0</v>
      </c>
      <c r="FE293" s="15">
        <f t="shared" si="755"/>
        <v>0</v>
      </c>
      <c r="FF293" s="15">
        <f t="shared" si="756"/>
        <v>0</v>
      </c>
      <c r="FG293" s="15">
        <f t="shared" si="757"/>
        <v>0</v>
      </c>
      <c r="FH293" s="15">
        <f t="shared" si="758"/>
        <v>0</v>
      </c>
      <c r="FI293" s="15">
        <f t="shared" si="759"/>
        <v>0</v>
      </c>
      <c r="FJ293" s="15">
        <f t="shared" si="760"/>
        <v>0</v>
      </c>
      <c r="FK293" s="15">
        <f t="shared" si="761"/>
        <v>0</v>
      </c>
      <c r="FL293" s="15">
        <f t="shared" si="762"/>
        <v>0</v>
      </c>
      <c r="FM293" s="15">
        <f t="shared" si="763"/>
        <v>0</v>
      </c>
      <c r="FN293" s="15">
        <f t="shared" si="764"/>
        <v>0</v>
      </c>
      <c r="FO293" s="15">
        <f t="shared" si="765"/>
        <v>0</v>
      </c>
      <c r="FP293" s="15">
        <f t="shared" si="766"/>
        <v>0</v>
      </c>
      <c r="FQ293" s="15">
        <f t="shared" si="767"/>
        <v>0</v>
      </c>
      <c r="FR293" s="17">
        <f t="shared" si="692"/>
        <v>0</v>
      </c>
      <c r="FS293" s="17">
        <f t="shared" si="693"/>
        <v>0</v>
      </c>
      <c r="FT293" s="17">
        <f t="shared" si="694"/>
        <v>0</v>
      </c>
      <c r="FU293" s="18">
        <f t="shared" si="695"/>
        <v>0</v>
      </c>
      <c r="FV293" s="18">
        <f t="shared" si="696"/>
        <v>0</v>
      </c>
      <c r="FW293" s="18">
        <f t="shared" si="697"/>
        <v>0</v>
      </c>
      <c r="FX293" s="18">
        <f t="shared" si="698"/>
        <v>0</v>
      </c>
      <c r="FY293" s="18">
        <f t="shared" si="699"/>
        <v>0</v>
      </c>
      <c r="FZ293" s="19"/>
      <c r="GA293" s="36" t="str">
        <f>D293</f>
        <v>Lê Văn Tuấn</v>
      </c>
      <c r="GB293" s="36"/>
      <c r="GC293" s="37"/>
    </row>
    <row r="294" spans="1:185" hidden="1" x14ac:dyDescent="0.25">
      <c r="A294" s="8" t="s">
        <v>1320</v>
      </c>
      <c r="B294" s="8" t="s">
        <v>655</v>
      </c>
      <c r="C294" s="9" t="s">
        <v>656</v>
      </c>
      <c r="D294" s="9" t="s">
        <v>492</v>
      </c>
      <c r="E294" s="9" t="s">
        <v>216</v>
      </c>
      <c r="F294" s="9" t="s">
        <v>493</v>
      </c>
      <c r="G294" s="9" t="s">
        <v>485</v>
      </c>
      <c r="H294" s="11">
        <v>7.0000000000000007E-2</v>
      </c>
      <c r="I294" s="11"/>
      <c r="J294" s="11">
        <v>0</v>
      </c>
      <c r="K294" s="11">
        <v>0.01</v>
      </c>
      <c r="L294" s="11">
        <v>5.0000000000000001E-3</v>
      </c>
      <c r="M294" s="11"/>
      <c r="N294" s="11">
        <v>5.0000000000000001E-3</v>
      </c>
      <c r="O294" s="12">
        <f t="shared" si="700"/>
        <v>0</v>
      </c>
      <c r="P294" s="12">
        <f t="shared" si="739"/>
        <v>0</v>
      </c>
      <c r="Q294" s="12">
        <f t="shared" si="701"/>
        <v>0</v>
      </c>
      <c r="R294" s="12">
        <f t="shared" si="607"/>
        <v>0</v>
      </c>
      <c r="S294" s="12">
        <f t="shared" si="702"/>
        <v>0</v>
      </c>
      <c r="T294" s="12">
        <f t="shared" si="722"/>
        <v>0</v>
      </c>
      <c r="U294" s="12">
        <f t="shared" si="703"/>
        <v>0</v>
      </c>
      <c r="V294" s="12">
        <f t="shared" si="723"/>
        <v>0</v>
      </c>
      <c r="W294" s="12">
        <f t="shared" si="716"/>
        <v>0</v>
      </c>
      <c r="X294" s="12">
        <f t="shared" si="704"/>
        <v>0</v>
      </c>
      <c r="Y294" s="12">
        <f t="shared" si="724"/>
        <v>0</v>
      </c>
      <c r="Z294" s="12">
        <f t="shared" si="725"/>
        <v>0</v>
      </c>
      <c r="AA294" s="12">
        <f t="shared" si="726"/>
        <v>0</v>
      </c>
      <c r="AB294" s="12">
        <f t="shared" si="608"/>
        <v>0</v>
      </c>
      <c r="AC294" s="12"/>
      <c r="AD294" s="12"/>
      <c r="AE294" s="12"/>
      <c r="AF294" s="12">
        <f t="shared" si="705"/>
        <v>0</v>
      </c>
      <c r="AG294" s="12">
        <f t="shared" si="706"/>
        <v>0</v>
      </c>
      <c r="AH294" s="12">
        <f t="shared" si="707"/>
        <v>0</v>
      </c>
      <c r="AI294" s="12"/>
      <c r="AJ294" s="12"/>
      <c r="AK294" s="12"/>
      <c r="AL294" s="12">
        <f t="shared" si="658"/>
        <v>0</v>
      </c>
      <c r="AM294" s="12">
        <f t="shared" si="659"/>
        <v>0</v>
      </c>
      <c r="AN294" s="12">
        <f t="shared" si="660"/>
        <v>0</v>
      </c>
      <c r="AO294" s="12"/>
      <c r="AP294" s="12"/>
      <c r="AQ294" s="12"/>
      <c r="AR294" s="12">
        <f t="shared" si="661"/>
        <v>0</v>
      </c>
      <c r="AS294" s="12">
        <f t="shared" si="662"/>
        <v>0</v>
      </c>
      <c r="AT294" s="12">
        <f t="shared" si="663"/>
        <v>0</v>
      </c>
      <c r="AU294" s="12">
        <f t="shared" si="664"/>
        <v>0</v>
      </c>
      <c r="AV294" s="12">
        <f t="shared" si="708"/>
        <v>0</v>
      </c>
      <c r="AW294" s="12"/>
      <c r="AX294" s="12">
        <f t="shared" si="665"/>
        <v>0</v>
      </c>
      <c r="AY294" s="12">
        <f t="shared" si="666"/>
        <v>0</v>
      </c>
      <c r="AZ294" s="12">
        <f t="shared" si="667"/>
        <v>0</v>
      </c>
      <c r="BA294" s="12"/>
      <c r="BB294" s="12">
        <f t="shared" si="668"/>
        <v>0</v>
      </c>
      <c r="BC294" s="12">
        <f t="shared" si="669"/>
        <v>0</v>
      </c>
      <c r="BD294" s="12">
        <f t="shared" si="670"/>
        <v>0</v>
      </c>
      <c r="BE294" s="12"/>
      <c r="BF294" s="12">
        <f t="shared" si="671"/>
        <v>0</v>
      </c>
      <c r="BG294" s="12">
        <f t="shared" si="709"/>
        <v>0</v>
      </c>
      <c r="BH294" s="12">
        <f t="shared" si="672"/>
        <v>0</v>
      </c>
      <c r="BI294" s="12">
        <f t="shared" si="673"/>
        <v>0</v>
      </c>
      <c r="BJ294" s="12"/>
      <c r="BK294" s="12">
        <f t="shared" si="674"/>
        <v>0</v>
      </c>
      <c r="BL294" s="12">
        <f t="shared" si="710"/>
        <v>0</v>
      </c>
      <c r="BM294" s="12">
        <f t="shared" si="675"/>
        <v>0</v>
      </c>
      <c r="BN294" s="12"/>
      <c r="BO294" s="12">
        <f t="shared" si="676"/>
        <v>0</v>
      </c>
      <c r="BP294" s="12">
        <f t="shared" si="677"/>
        <v>0</v>
      </c>
      <c r="BQ294" s="12">
        <f t="shared" si="678"/>
        <v>0</v>
      </c>
      <c r="BR294" s="12"/>
      <c r="BS294" s="12">
        <f t="shared" si="679"/>
        <v>0</v>
      </c>
      <c r="BT294" s="12">
        <f t="shared" si="680"/>
        <v>0</v>
      </c>
      <c r="BU294" s="12">
        <f t="shared" si="681"/>
        <v>0</v>
      </c>
      <c r="BV294" s="12">
        <f t="shared" si="682"/>
        <v>0</v>
      </c>
      <c r="BW294" s="12">
        <f t="shared" si="683"/>
        <v>0</v>
      </c>
      <c r="BX294" s="12"/>
      <c r="BY294" s="12">
        <v>5000000</v>
      </c>
      <c r="BZ294" s="12">
        <v>5000000</v>
      </c>
      <c r="CA294" s="12">
        <f>SUMIFS('[1]TIẾN ĐỘ %'!$M$6:$M$1034,'[1]TIẾN ĐỘ %'!$G$6:$G$1034,$A294,'[1]TIẾN ĐỘ %'!$F$6:$F$1034,$E294)</f>
        <v>10000000</v>
      </c>
      <c r="CB294" s="12">
        <f t="shared" si="711"/>
        <v>20000000</v>
      </c>
      <c r="CC294" s="12"/>
      <c r="CD294" s="12"/>
      <c r="CE294" s="12"/>
      <c r="CF294" s="12">
        <f t="shared" si="740"/>
        <v>0</v>
      </c>
      <c r="CG294" s="12">
        <f t="shared" si="741"/>
        <v>20000000</v>
      </c>
      <c r="CH294" s="12"/>
      <c r="CI294" s="12"/>
      <c r="CJ294" s="12"/>
      <c r="CK294" s="12">
        <f t="shared" si="732"/>
        <v>0</v>
      </c>
      <c r="CL294" s="12"/>
      <c r="CM294" s="12"/>
      <c r="CN294" s="12"/>
      <c r="CO294" s="12">
        <f t="shared" si="630"/>
        <v>0</v>
      </c>
      <c r="CP294" s="12">
        <f t="shared" si="631"/>
        <v>0</v>
      </c>
      <c r="CQ294" s="12"/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f>SUMIFS('[1]DATA THÔ IN'!$P$4:$P$12031,'[1]DATA THÔ IN'!$H$4:$H$12031,$A294,'[1]DATA THÔ IN'!$AC$4:$AC$12031,$E294,'[1]DATA THÔ IN'!$AH$4:$AH$12031,"Tiến độ 1")</f>
        <v>0</v>
      </c>
      <c r="CZ294" s="12">
        <f>SUMIFS('[1]DATA THÔ IN'!$P$4:$P$12031,'[1]DATA THÔ IN'!$H$4:$H$12031,$A294,'[1]DATA THÔ IN'!$AC$4:$AC$12031,$E294,'[1]DATA THÔ IN'!$AH$4:$AH$12031,"Tiến độ 2")</f>
        <v>0</v>
      </c>
      <c r="DA294" s="12">
        <f>SUMIFS('[1]TIẾN ĐỘ %'!$N$6:$N$1034,'[1]TIẾN ĐỘ %'!$G$6:$G$1034,A294,'[1]TIẾN ĐỘ %'!$F$6:$F$1034,$E294)</f>
        <v>0</v>
      </c>
      <c r="DB294" s="12">
        <f t="shared" si="717"/>
        <v>0</v>
      </c>
      <c r="DC294" s="12"/>
      <c r="DD294" s="12"/>
      <c r="DE294" s="12"/>
      <c r="DF294" s="12"/>
      <c r="DG294" s="12"/>
      <c r="DH294" s="12"/>
      <c r="DI294" s="12"/>
      <c r="DJ294" s="12"/>
      <c r="DK294" s="12"/>
      <c r="DL294" s="12">
        <f t="shared" si="742"/>
        <v>0</v>
      </c>
      <c r="DM294" s="12">
        <f t="shared" si="743"/>
        <v>0</v>
      </c>
      <c r="DN294" s="12"/>
      <c r="DO294" s="12"/>
      <c r="DP294" s="12"/>
      <c r="DQ294" s="12"/>
      <c r="DR294" s="12"/>
      <c r="DS294" s="12"/>
      <c r="DT294" s="12"/>
      <c r="DU294" s="12"/>
      <c r="DV294" s="12"/>
      <c r="DW294" s="12">
        <f t="shared" si="735"/>
        <v>0</v>
      </c>
      <c r="DX294" s="12"/>
      <c r="DY294" s="12"/>
      <c r="DZ294" s="12"/>
      <c r="EA294" s="12"/>
      <c r="EB294" s="12"/>
      <c r="EC294" s="12"/>
      <c r="ED294" s="12"/>
      <c r="EE294" s="12"/>
      <c r="EF294" s="12"/>
      <c r="EG294" s="12">
        <f t="shared" si="632"/>
        <v>0</v>
      </c>
      <c r="EH294" s="12">
        <f t="shared" si="633"/>
        <v>0</v>
      </c>
      <c r="EI294" s="12"/>
      <c r="EJ294" s="15">
        <f t="shared" si="686"/>
        <v>0</v>
      </c>
      <c r="EK294" s="15">
        <f t="shared" si="687"/>
        <v>0</v>
      </c>
      <c r="EL294" s="15">
        <f t="shared" si="688"/>
        <v>0</v>
      </c>
      <c r="EM294" s="16">
        <f t="shared" si="727"/>
        <v>0</v>
      </c>
      <c r="EN294" s="16">
        <f t="shared" si="728"/>
        <v>0</v>
      </c>
      <c r="EO294" s="16">
        <f t="shared" si="729"/>
        <v>0</v>
      </c>
      <c r="EP294" s="16">
        <f t="shared" si="718"/>
        <v>0</v>
      </c>
      <c r="EQ294" s="16">
        <f t="shared" si="719"/>
        <v>0</v>
      </c>
      <c r="ER294" s="16">
        <f t="shared" si="720"/>
        <v>0</v>
      </c>
      <c r="ES294" s="16">
        <f t="shared" si="721"/>
        <v>0</v>
      </c>
      <c r="ET294" s="15">
        <f t="shared" si="744"/>
        <v>0</v>
      </c>
      <c r="EU294" s="15">
        <f t="shared" si="745"/>
        <v>0</v>
      </c>
      <c r="EV294" s="15">
        <f t="shared" si="746"/>
        <v>0</v>
      </c>
      <c r="EW294" s="15">
        <f t="shared" si="747"/>
        <v>0</v>
      </c>
      <c r="EX294" s="15">
        <f t="shared" si="748"/>
        <v>0</v>
      </c>
      <c r="EY294" s="15">
        <f t="shared" si="749"/>
        <v>0</v>
      </c>
      <c r="EZ294" s="15">
        <f t="shared" si="750"/>
        <v>0</v>
      </c>
      <c r="FA294" s="15">
        <f t="shared" si="751"/>
        <v>0</v>
      </c>
      <c r="FB294" s="15">
        <f t="shared" si="752"/>
        <v>0</v>
      </c>
      <c r="FC294" s="15">
        <f t="shared" si="753"/>
        <v>0</v>
      </c>
      <c r="FD294" s="15">
        <f t="shared" si="754"/>
        <v>0</v>
      </c>
      <c r="FE294" s="15">
        <f t="shared" si="755"/>
        <v>0</v>
      </c>
      <c r="FF294" s="15">
        <f t="shared" si="756"/>
        <v>0</v>
      </c>
      <c r="FG294" s="15">
        <f t="shared" si="757"/>
        <v>0</v>
      </c>
      <c r="FH294" s="15">
        <f t="shared" si="758"/>
        <v>0</v>
      </c>
      <c r="FI294" s="15">
        <f t="shared" si="759"/>
        <v>0</v>
      </c>
      <c r="FJ294" s="15">
        <f t="shared" si="760"/>
        <v>0</v>
      </c>
      <c r="FK294" s="15">
        <f t="shared" si="761"/>
        <v>0</v>
      </c>
      <c r="FL294" s="15">
        <f t="shared" si="762"/>
        <v>0</v>
      </c>
      <c r="FM294" s="15">
        <f t="shared" si="763"/>
        <v>0</v>
      </c>
      <c r="FN294" s="15">
        <f t="shared" si="764"/>
        <v>0</v>
      </c>
      <c r="FO294" s="15">
        <f t="shared" si="765"/>
        <v>0</v>
      </c>
      <c r="FP294" s="15">
        <f t="shared" si="766"/>
        <v>0</v>
      </c>
      <c r="FQ294" s="15">
        <f t="shared" si="767"/>
        <v>0</v>
      </c>
      <c r="FR294" s="17">
        <f t="shared" si="692"/>
        <v>0</v>
      </c>
      <c r="FS294" s="17">
        <f t="shared" si="693"/>
        <v>0</v>
      </c>
      <c r="FT294" s="17">
        <f t="shared" si="694"/>
        <v>0</v>
      </c>
      <c r="FU294" s="18">
        <f t="shared" si="695"/>
        <v>0</v>
      </c>
      <c r="FV294" s="18">
        <f t="shared" si="696"/>
        <v>0</v>
      </c>
      <c r="FW294" s="18">
        <f t="shared" si="697"/>
        <v>0</v>
      </c>
      <c r="FX294" s="18">
        <f t="shared" si="698"/>
        <v>0</v>
      </c>
      <c r="FY294" s="18">
        <f t="shared" si="699"/>
        <v>0</v>
      </c>
      <c r="FZ294" s="19"/>
      <c r="GA294" s="36" t="s">
        <v>492</v>
      </c>
      <c r="GB294" s="36"/>
      <c r="GC294" s="37"/>
    </row>
    <row r="295" spans="1:185" hidden="1" x14ac:dyDescent="0.25">
      <c r="A295" s="8" t="s">
        <v>1332</v>
      </c>
      <c r="B295" s="8" t="s">
        <v>1108</v>
      </c>
      <c r="C295" s="9" t="s">
        <v>1109</v>
      </c>
      <c r="D295" s="9" t="s">
        <v>1005</v>
      </c>
      <c r="E295" s="9" t="s">
        <v>216</v>
      </c>
      <c r="F295" s="9" t="s">
        <v>1006</v>
      </c>
      <c r="G295" s="9" t="s">
        <v>998</v>
      </c>
      <c r="H295" s="11">
        <v>7.0000000000000007E-2</v>
      </c>
      <c r="I295" s="11"/>
      <c r="J295" s="11">
        <v>0</v>
      </c>
      <c r="K295" s="11">
        <v>0.01</v>
      </c>
      <c r="L295" s="11">
        <v>5.0000000000000001E-3</v>
      </c>
      <c r="M295" s="11"/>
      <c r="N295" s="11">
        <v>5.0000000000000001E-3</v>
      </c>
      <c r="O295" s="12">
        <f t="shared" si="700"/>
        <v>0</v>
      </c>
      <c r="P295" s="12">
        <f t="shared" si="739"/>
        <v>0</v>
      </c>
      <c r="Q295" s="12">
        <f t="shared" si="701"/>
        <v>0</v>
      </c>
      <c r="R295" s="12">
        <f t="shared" si="607"/>
        <v>0</v>
      </c>
      <c r="S295" s="12">
        <f t="shared" si="702"/>
        <v>0</v>
      </c>
      <c r="T295" s="12">
        <f t="shared" si="722"/>
        <v>0</v>
      </c>
      <c r="U295" s="12">
        <f t="shared" si="703"/>
        <v>0</v>
      </c>
      <c r="V295" s="12">
        <f t="shared" si="723"/>
        <v>0</v>
      </c>
      <c r="W295" s="12">
        <f t="shared" si="716"/>
        <v>0</v>
      </c>
      <c r="X295" s="12">
        <f t="shared" si="704"/>
        <v>0</v>
      </c>
      <c r="Y295" s="12">
        <f t="shared" si="724"/>
        <v>0</v>
      </c>
      <c r="Z295" s="12">
        <f t="shared" si="725"/>
        <v>0</v>
      </c>
      <c r="AA295" s="12">
        <f t="shared" si="726"/>
        <v>0</v>
      </c>
      <c r="AB295" s="12">
        <f t="shared" si="608"/>
        <v>0</v>
      </c>
      <c r="AC295" s="12"/>
      <c r="AD295" s="12"/>
      <c r="AE295" s="12"/>
      <c r="AF295" s="12">
        <f t="shared" si="705"/>
        <v>0</v>
      </c>
      <c r="AG295" s="12">
        <f t="shared" si="706"/>
        <v>0</v>
      </c>
      <c r="AH295" s="12">
        <f t="shared" si="707"/>
        <v>0</v>
      </c>
      <c r="AI295" s="12"/>
      <c r="AJ295" s="12"/>
      <c r="AK295" s="12"/>
      <c r="AL295" s="12">
        <f t="shared" si="658"/>
        <v>0</v>
      </c>
      <c r="AM295" s="12">
        <f t="shared" si="659"/>
        <v>0</v>
      </c>
      <c r="AN295" s="12">
        <f t="shared" si="660"/>
        <v>0</v>
      </c>
      <c r="AO295" s="12"/>
      <c r="AP295" s="12"/>
      <c r="AQ295" s="12"/>
      <c r="AR295" s="12">
        <f t="shared" si="661"/>
        <v>0</v>
      </c>
      <c r="AS295" s="12">
        <f t="shared" si="662"/>
        <v>0</v>
      </c>
      <c r="AT295" s="12">
        <f t="shared" si="663"/>
        <v>0</v>
      </c>
      <c r="AU295" s="12">
        <f t="shared" si="664"/>
        <v>0</v>
      </c>
      <c r="AV295" s="12">
        <f t="shared" si="708"/>
        <v>0</v>
      </c>
      <c r="AW295" s="12"/>
      <c r="AX295" s="12">
        <f t="shared" si="665"/>
        <v>0</v>
      </c>
      <c r="AY295" s="12">
        <f t="shared" si="666"/>
        <v>0</v>
      </c>
      <c r="AZ295" s="12">
        <f t="shared" si="667"/>
        <v>0</v>
      </c>
      <c r="BA295" s="12"/>
      <c r="BB295" s="12">
        <f t="shared" si="668"/>
        <v>0</v>
      </c>
      <c r="BC295" s="12">
        <f t="shared" si="669"/>
        <v>0</v>
      </c>
      <c r="BD295" s="12">
        <f t="shared" si="670"/>
        <v>0</v>
      </c>
      <c r="BE295" s="12"/>
      <c r="BF295" s="12">
        <f t="shared" si="671"/>
        <v>0</v>
      </c>
      <c r="BG295" s="12">
        <f t="shared" si="709"/>
        <v>0</v>
      </c>
      <c r="BH295" s="12">
        <f t="shared" si="672"/>
        <v>0</v>
      </c>
      <c r="BI295" s="12">
        <f t="shared" si="673"/>
        <v>0</v>
      </c>
      <c r="BJ295" s="12"/>
      <c r="BK295" s="12">
        <f t="shared" si="674"/>
        <v>0</v>
      </c>
      <c r="BL295" s="12">
        <f t="shared" si="710"/>
        <v>0</v>
      </c>
      <c r="BM295" s="12">
        <f t="shared" si="675"/>
        <v>0</v>
      </c>
      <c r="BN295" s="12"/>
      <c r="BO295" s="12">
        <f t="shared" si="676"/>
        <v>0</v>
      </c>
      <c r="BP295" s="12">
        <f t="shared" si="677"/>
        <v>0</v>
      </c>
      <c r="BQ295" s="12">
        <f t="shared" si="678"/>
        <v>0</v>
      </c>
      <c r="BR295" s="12"/>
      <c r="BS295" s="12">
        <f t="shared" si="679"/>
        <v>0</v>
      </c>
      <c r="BT295" s="12">
        <f t="shared" si="680"/>
        <v>0</v>
      </c>
      <c r="BU295" s="12">
        <f t="shared" si="681"/>
        <v>0</v>
      </c>
      <c r="BV295" s="12">
        <f t="shared" si="682"/>
        <v>0</v>
      </c>
      <c r="BW295" s="12">
        <f t="shared" si="683"/>
        <v>0</v>
      </c>
      <c r="BX295" s="12"/>
      <c r="BY295" s="12">
        <v>0</v>
      </c>
      <c r="BZ295" s="12">
        <v>0</v>
      </c>
      <c r="CA295" s="12">
        <f>SUMIFS('[1]TIẾN ĐỘ %'!$M$6:$M$1034,'[1]TIẾN ĐỘ %'!$G$6:$G$1034,$A295,'[1]TIẾN ĐỘ %'!$F$6:$F$1034,$E295)</f>
        <v>0</v>
      </c>
      <c r="CB295" s="12">
        <f t="shared" si="711"/>
        <v>0</v>
      </c>
      <c r="CC295" s="12"/>
      <c r="CD295" s="12"/>
      <c r="CE295" s="12"/>
      <c r="CF295" s="12">
        <f t="shared" si="740"/>
        <v>0</v>
      </c>
      <c r="CG295" s="12">
        <f t="shared" si="741"/>
        <v>0</v>
      </c>
      <c r="CH295" s="12"/>
      <c r="CI295" s="12"/>
      <c r="CJ295" s="12"/>
      <c r="CK295" s="12">
        <f t="shared" si="732"/>
        <v>0</v>
      </c>
      <c r="CL295" s="12"/>
      <c r="CM295" s="12"/>
      <c r="CN295" s="12"/>
      <c r="CO295" s="12">
        <f t="shared" si="630"/>
        <v>0</v>
      </c>
      <c r="CP295" s="12">
        <f t="shared" si="631"/>
        <v>0</v>
      </c>
      <c r="CQ295" s="12"/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f>SUMIFS('[1]DATA THÔ IN'!$P$4:$P$12031,'[1]DATA THÔ IN'!$H$4:$H$12031,$A295,'[1]DATA THÔ IN'!$AC$4:$AC$12031,$E295,'[1]DATA THÔ IN'!$AH$4:$AH$12031,"Tiến độ 1")</f>
        <v>0</v>
      </c>
      <c r="CZ295" s="12">
        <f>SUMIFS('[1]DATA THÔ IN'!$P$4:$P$12031,'[1]DATA THÔ IN'!$H$4:$H$12031,$A295,'[1]DATA THÔ IN'!$AC$4:$AC$12031,$E295,'[1]DATA THÔ IN'!$AH$4:$AH$12031,"Tiến độ 2")</f>
        <v>0</v>
      </c>
      <c r="DA295" s="12">
        <f>SUMIFS('[1]TIẾN ĐỘ %'!$N$6:$N$1034,'[1]TIẾN ĐỘ %'!$G$6:$G$1034,A295,'[1]TIẾN ĐỘ %'!$F$6:$F$1034,$E295)</f>
        <v>0</v>
      </c>
      <c r="DB295" s="12">
        <f t="shared" si="717"/>
        <v>0</v>
      </c>
      <c r="DC295" s="12"/>
      <c r="DD295" s="12"/>
      <c r="DE295" s="12"/>
      <c r="DF295" s="12"/>
      <c r="DG295" s="12"/>
      <c r="DH295" s="12"/>
      <c r="DI295" s="12"/>
      <c r="DJ295" s="12"/>
      <c r="DK295" s="12"/>
      <c r="DL295" s="12">
        <f t="shared" si="742"/>
        <v>0</v>
      </c>
      <c r="DM295" s="12">
        <f t="shared" si="743"/>
        <v>0</v>
      </c>
      <c r="DN295" s="12"/>
      <c r="DO295" s="12"/>
      <c r="DP295" s="12"/>
      <c r="DQ295" s="12"/>
      <c r="DR295" s="12"/>
      <c r="DS295" s="12"/>
      <c r="DT295" s="12"/>
      <c r="DU295" s="12"/>
      <c r="DV295" s="12"/>
      <c r="DW295" s="12">
        <f t="shared" si="735"/>
        <v>0</v>
      </c>
      <c r="DX295" s="12"/>
      <c r="DY295" s="12"/>
      <c r="DZ295" s="12"/>
      <c r="EA295" s="12"/>
      <c r="EB295" s="12"/>
      <c r="EC295" s="12"/>
      <c r="ED295" s="12"/>
      <c r="EE295" s="12"/>
      <c r="EF295" s="12"/>
      <c r="EG295" s="12">
        <f t="shared" si="632"/>
        <v>0</v>
      </c>
      <c r="EH295" s="12">
        <f t="shared" si="633"/>
        <v>0</v>
      </c>
      <c r="EI295" s="12"/>
      <c r="EJ295" s="15">
        <f t="shared" si="686"/>
        <v>0</v>
      </c>
      <c r="EK295" s="15">
        <f t="shared" si="687"/>
        <v>0</v>
      </c>
      <c r="EL295" s="15">
        <f t="shared" si="688"/>
        <v>0</v>
      </c>
      <c r="EM295" s="16">
        <f t="shared" si="727"/>
        <v>0</v>
      </c>
      <c r="EN295" s="16">
        <f t="shared" si="728"/>
        <v>0</v>
      </c>
      <c r="EO295" s="16">
        <f t="shared" si="729"/>
        <v>0</v>
      </c>
      <c r="EP295" s="16">
        <f t="shared" si="718"/>
        <v>0</v>
      </c>
      <c r="EQ295" s="16">
        <f t="shared" si="719"/>
        <v>0</v>
      </c>
      <c r="ER295" s="16">
        <f t="shared" si="720"/>
        <v>0</v>
      </c>
      <c r="ES295" s="16">
        <f t="shared" si="721"/>
        <v>0</v>
      </c>
      <c r="ET295" s="15">
        <f t="shared" si="744"/>
        <v>0</v>
      </c>
      <c r="EU295" s="15">
        <f t="shared" si="745"/>
        <v>0</v>
      </c>
      <c r="EV295" s="15">
        <f t="shared" si="746"/>
        <v>0</v>
      </c>
      <c r="EW295" s="15">
        <f t="shared" si="747"/>
        <v>0</v>
      </c>
      <c r="EX295" s="15">
        <f t="shared" si="748"/>
        <v>0</v>
      </c>
      <c r="EY295" s="15">
        <f t="shared" si="749"/>
        <v>0</v>
      </c>
      <c r="EZ295" s="15">
        <f t="shared" si="750"/>
        <v>0</v>
      </c>
      <c r="FA295" s="15">
        <f t="shared" si="751"/>
        <v>0</v>
      </c>
      <c r="FB295" s="15">
        <f t="shared" si="752"/>
        <v>0</v>
      </c>
      <c r="FC295" s="15">
        <f t="shared" si="753"/>
        <v>0</v>
      </c>
      <c r="FD295" s="15">
        <f t="shared" si="754"/>
        <v>0</v>
      </c>
      <c r="FE295" s="15">
        <f t="shared" si="755"/>
        <v>0</v>
      </c>
      <c r="FF295" s="15">
        <f t="shared" si="756"/>
        <v>0</v>
      </c>
      <c r="FG295" s="15">
        <f t="shared" si="757"/>
        <v>0</v>
      </c>
      <c r="FH295" s="15">
        <f t="shared" si="758"/>
        <v>0</v>
      </c>
      <c r="FI295" s="15">
        <f t="shared" si="759"/>
        <v>0</v>
      </c>
      <c r="FJ295" s="15">
        <f t="shared" si="760"/>
        <v>0</v>
      </c>
      <c r="FK295" s="15">
        <f t="shared" si="761"/>
        <v>0</v>
      </c>
      <c r="FL295" s="15">
        <f t="shared" si="762"/>
        <v>0</v>
      </c>
      <c r="FM295" s="15">
        <f t="shared" si="763"/>
        <v>0</v>
      </c>
      <c r="FN295" s="15">
        <f t="shared" si="764"/>
        <v>0</v>
      </c>
      <c r="FO295" s="15">
        <f t="shared" si="765"/>
        <v>0</v>
      </c>
      <c r="FP295" s="15">
        <f t="shared" si="766"/>
        <v>0</v>
      </c>
      <c r="FQ295" s="15">
        <f t="shared" si="767"/>
        <v>0</v>
      </c>
      <c r="FR295" s="17">
        <f t="shared" si="692"/>
        <v>0</v>
      </c>
      <c r="FS295" s="17">
        <f t="shared" si="693"/>
        <v>0</v>
      </c>
      <c r="FT295" s="17">
        <f t="shared" si="694"/>
        <v>0</v>
      </c>
      <c r="FU295" s="18">
        <f t="shared" si="695"/>
        <v>0</v>
      </c>
      <c r="FV295" s="18">
        <f t="shared" si="696"/>
        <v>0</v>
      </c>
      <c r="FW295" s="18">
        <f t="shared" si="697"/>
        <v>0</v>
      </c>
      <c r="FX295" s="18">
        <f t="shared" si="698"/>
        <v>0</v>
      </c>
      <c r="FY295" s="18">
        <f t="shared" si="699"/>
        <v>0</v>
      </c>
      <c r="FZ295" s="19"/>
      <c r="GA295" s="36" t="s">
        <v>1005</v>
      </c>
      <c r="GB295" s="36"/>
      <c r="GC295" s="37"/>
    </row>
    <row r="296" spans="1:185" hidden="1" x14ac:dyDescent="0.25">
      <c r="A296" s="8" t="s">
        <v>1333</v>
      </c>
      <c r="B296" s="8" t="s">
        <v>1110</v>
      </c>
      <c r="C296" s="9" t="s">
        <v>1111</v>
      </c>
      <c r="D296" s="9" t="s">
        <v>996</v>
      </c>
      <c r="E296" s="9" t="s">
        <v>216</v>
      </c>
      <c r="F296" s="9" t="s">
        <v>1009</v>
      </c>
      <c r="G296" s="9" t="s">
        <v>998</v>
      </c>
      <c r="H296" s="11">
        <v>7.0000000000000007E-2</v>
      </c>
      <c r="I296" s="11"/>
      <c r="J296" s="11">
        <v>0</v>
      </c>
      <c r="K296" s="11">
        <v>0.01</v>
      </c>
      <c r="L296" s="11">
        <v>5.0000000000000001E-3</v>
      </c>
      <c r="M296" s="11"/>
      <c r="N296" s="11">
        <v>5.0000000000000001E-3</v>
      </c>
      <c r="O296" s="12">
        <f t="shared" si="700"/>
        <v>0</v>
      </c>
      <c r="P296" s="12">
        <f t="shared" si="739"/>
        <v>0</v>
      </c>
      <c r="Q296" s="12">
        <f t="shared" si="701"/>
        <v>0</v>
      </c>
      <c r="R296" s="12">
        <f t="shared" si="607"/>
        <v>0</v>
      </c>
      <c r="S296" s="12">
        <f t="shared" si="702"/>
        <v>0</v>
      </c>
      <c r="T296" s="12">
        <f t="shared" si="722"/>
        <v>0</v>
      </c>
      <c r="U296" s="12">
        <f t="shared" si="703"/>
        <v>0</v>
      </c>
      <c r="V296" s="12">
        <f t="shared" si="723"/>
        <v>0</v>
      </c>
      <c r="W296" s="12">
        <f t="shared" si="716"/>
        <v>0</v>
      </c>
      <c r="X296" s="12">
        <f t="shared" si="704"/>
        <v>0</v>
      </c>
      <c r="Y296" s="12">
        <f t="shared" si="724"/>
        <v>0</v>
      </c>
      <c r="Z296" s="12">
        <f t="shared" si="725"/>
        <v>0</v>
      </c>
      <c r="AA296" s="12">
        <f t="shared" si="726"/>
        <v>0</v>
      </c>
      <c r="AB296" s="12">
        <f t="shared" si="608"/>
        <v>0</v>
      </c>
      <c r="AC296" s="12"/>
      <c r="AD296" s="12"/>
      <c r="AE296" s="12"/>
      <c r="AF296" s="12">
        <f t="shared" si="705"/>
        <v>0</v>
      </c>
      <c r="AG296" s="12">
        <f t="shared" si="706"/>
        <v>0</v>
      </c>
      <c r="AH296" s="12">
        <f t="shared" si="707"/>
        <v>0</v>
      </c>
      <c r="AI296" s="12"/>
      <c r="AJ296" s="12"/>
      <c r="AK296" s="12"/>
      <c r="AL296" s="12">
        <f t="shared" si="658"/>
        <v>0</v>
      </c>
      <c r="AM296" s="12">
        <f t="shared" si="659"/>
        <v>0</v>
      </c>
      <c r="AN296" s="12">
        <f t="shared" si="660"/>
        <v>0</v>
      </c>
      <c r="AO296" s="12"/>
      <c r="AP296" s="12"/>
      <c r="AQ296" s="12"/>
      <c r="AR296" s="12">
        <f t="shared" si="661"/>
        <v>0</v>
      </c>
      <c r="AS296" s="12">
        <f t="shared" si="662"/>
        <v>0</v>
      </c>
      <c r="AT296" s="12">
        <f t="shared" si="663"/>
        <v>0</v>
      </c>
      <c r="AU296" s="12">
        <f t="shared" si="664"/>
        <v>0</v>
      </c>
      <c r="AV296" s="12">
        <f t="shared" si="708"/>
        <v>0</v>
      </c>
      <c r="AW296" s="12"/>
      <c r="AX296" s="12">
        <f t="shared" si="665"/>
        <v>0</v>
      </c>
      <c r="AY296" s="12">
        <f t="shared" si="666"/>
        <v>0</v>
      </c>
      <c r="AZ296" s="12">
        <f t="shared" si="667"/>
        <v>0</v>
      </c>
      <c r="BA296" s="12"/>
      <c r="BB296" s="12">
        <f t="shared" si="668"/>
        <v>0</v>
      </c>
      <c r="BC296" s="12">
        <f t="shared" si="669"/>
        <v>0</v>
      </c>
      <c r="BD296" s="12">
        <f t="shared" si="670"/>
        <v>0</v>
      </c>
      <c r="BE296" s="12"/>
      <c r="BF296" s="12">
        <f t="shared" si="671"/>
        <v>0</v>
      </c>
      <c r="BG296" s="12">
        <f t="shared" si="709"/>
        <v>0</v>
      </c>
      <c r="BH296" s="12">
        <f t="shared" si="672"/>
        <v>0</v>
      </c>
      <c r="BI296" s="12">
        <f t="shared" si="673"/>
        <v>0</v>
      </c>
      <c r="BJ296" s="12"/>
      <c r="BK296" s="12">
        <f t="shared" si="674"/>
        <v>0</v>
      </c>
      <c r="BL296" s="12">
        <f t="shared" si="710"/>
        <v>0</v>
      </c>
      <c r="BM296" s="12">
        <f t="shared" si="675"/>
        <v>0</v>
      </c>
      <c r="BN296" s="12"/>
      <c r="BO296" s="12">
        <f t="shared" si="676"/>
        <v>0</v>
      </c>
      <c r="BP296" s="12">
        <f t="shared" si="677"/>
        <v>0</v>
      </c>
      <c r="BQ296" s="12">
        <f t="shared" si="678"/>
        <v>0</v>
      </c>
      <c r="BR296" s="12"/>
      <c r="BS296" s="12">
        <f t="shared" si="679"/>
        <v>0</v>
      </c>
      <c r="BT296" s="12">
        <f t="shared" si="680"/>
        <v>0</v>
      </c>
      <c r="BU296" s="12">
        <f t="shared" si="681"/>
        <v>0</v>
      </c>
      <c r="BV296" s="12">
        <f t="shared" si="682"/>
        <v>0</v>
      </c>
      <c r="BW296" s="12">
        <f t="shared" si="683"/>
        <v>0</v>
      </c>
      <c r="BX296" s="12"/>
      <c r="BY296" s="12">
        <v>0</v>
      </c>
      <c r="BZ296" s="12">
        <v>0</v>
      </c>
      <c r="CA296" s="12">
        <f>SUMIFS('[1]TIẾN ĐỘ %'!$M$6:$M$1034,'[1]TIẾN ĐỘ %'!$G$6:$G$1034,$A296,'[1]TIẾN ĐỘ %'!$F$6:$F$1034,$E296)</f>
        <v>0</v>
      </c>
      <c r="CB296" s="12">
        <f t="shared" si="711"/>
        <v>0</v>
      </c>
      <c r="CC296" s="12"/>
      <c r="CD296" s="12"/>
      <c r="CE296" s="12"/>
      <c r="CF296" s="12">
        <f t="shared" si="740"/>
        <v>0</v>
      </c>
      <c r="CG296" s="12">
        <f t="shared" si="741"/>
        <v>0</v>
      </c>
      <c r="CH296" s="12"/>
      <c r="CI296" s="12"/>
      <c r="CJ296" s="12"/>
      <c r="CK296" s="12">
        <f t="shared" si="732"/>
        <v>0</v>
      </c>
      <c r="CL296" s="12"/>
      <c r="CM296" s="12"/>
      <c r="CN296" s="12"/>
      <c r="CO296" s="12">
        <f t="shared" si="630"/>
        <v>0</v>
      </c>
      <c r="CP296" s="12">
        <f t="shared" si="631"/>
        <v>0</v>
      </c>
      <c r="CQ296" s="12"/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f>SUMIFS('[1]DATA THÔ IN'!$P$4:$P$12031,'[1]DATA THÔ IN'!$H$4:$H$12031,$A296,'[1]DATA THÔ IN'!$AC$4:$AC$12031,$E296,'[1]DATA THÔ IN'!$AH$4:$AH$12031,"Tiến độ 1")</f>
        <v>0</v>
      </c>
      <c r="CZ296" s="12">
        <f>SUMIFS('[1]DATA THÔ IN'!$P$4:$P$12031,'[1]DATA THÔ IN'!$H$4:$H$12031,$A296,'[1]DATA THÔ IN'!$AC$4:$AC$12031,$E296,'[1]DATA THÔ IN'!$AH$4:$AH$12031,"Tiến độ 2")</f>
        <v>0</v>
      </c>
      <c r="DA296" s="12">
        <f>SUMIFS('[1]TIẾN ĐỘ %'!$N$6:$N$1034,'[1]TIẾN ĐỘ %'!$G$6:$G$1034,A296,'[1]TIẾN ĐỘ %'!$F$6:$F$1034,$E296)</f>
        <v>0</v>
      </c>
      <c r="DB296" s="12">
        <f t="shared" si="717"/>
        <v>0</v>
      </c>
      <c r="DC296" s="12"/>
      <c r="DD296" s="12"/>
      <c r="DE296" s="12"/>
      <c r="DF296" s="12"/>
      <c r="DG296" s="12"/>
      <c r="DH296" s="12"/>
      <c r="DI296" s="12"/>
      <c r="DJ296" s="12"/>
      <c r="DK296" s="12"/>
      <c r="DL296" s="12">
        <f t="shared" si="742"/>
        <v>0</v>
      </c>
      <c r="DM296" s="12">
        <f t="shared" si="743"/>
        <v>0</v>
      </c>
      <c r="DN296" s="12"/>
      <c r="DO296" s="12"/>
      <c r="DP296" s="12"/>
      <c r="DQ296" s="12"/>
      <c r="DR296" s="12"/>
      <c r="DS296" s="12"/>
      <c r="DT296" s="12"/>
      <c r="DU296" s="12"/>
      <c r="DV296" s="12"/>
      <c r="DW296" s="12">
        <f t="shared" si="735"/>
        <v>0</v>
      </c>
      <c r="DX296" s="12"/>
      <c r="DY296" s="12"/>
      <c r="DZ296" s="12"/>
      <c r="EA296" s="12"/>
      <c r="EB296" s="12"/>
      <c r="EC296" s="12"/>
      <c r="ED296" s="12"/>
      <c r="EE296" s="12"/>
      <c r="EF296" s="12"/>
      <c r="EG296" s="12">
        <f t="shared" si="632"/>
        <v>0</v>
      </c>
      <c r="EH296" s="12">
        <f t="shared" si="633"/>
        <v>0</v>
      </c>
      <c r="EI296" s="12"/>
      <c r="EJ296" s="15">
        <f t="shared" si="686"/>
        <v>0</v>
      </c>
      <c r="EK296" s="15">
        <f t="shared" si="687"/>
        <v>0</v>
      </c>
      <c r="EL296" s="15">
        <f t="shared" si="688"/>
        <v>0</v>
      </c>
      <c r="EM296" s="16">
        <f t="shared" si="727"/>
        <v>0</v>
      </c>
      <c r="EN296" s="16">
        <f t="shared" si="728"/>
        <v>0</v>
      </c>
      <c r="EO296" s="16">
        <f t="shared" si="729"/>
        <v>0</v>
      </c>
      <c r="EP296" s="16">
        <f t="shared" si="718"/>
        <v>0</v>
      </c>
      <c r="EQ296" s="16">
        <f t="shared" si="719"/>
        <v>0</v>
      </c>
      <c r="ER296" s="16">
        <f t="shared" si="720"/>
        <v>0</v>
      </c>
      <c r="ES296" s="16">
        <f t="shared" si="721"/>
        <v>0</v>
      </c>
      <c r="ET296" s="15">
        <f t="shared" si="744"/>
        <v>0</v>
      </c>
      <c r="EU296" s="15">
        <f t="shared" si="745"/>
        <v>0</v>
      </c>
      <c r="EV296" s="15">
        <f t="shared" si="746"/>
        <v>0</v>
      </c>
      <c r="EW296" s="15">
        <f t="shared" si="747"/>
        <v>0</v>
      </c>
      <c r="EX296" s="15">
        <f t="shared" si="748"/>
        <v>0</v>
      </c>
      <c r="EY296" s="15">
        <f t="shared" si="749"/>
        <v>0</v>
      </c>
      <c r="EZ296" s="15">
        <f t="shared" si="750"/>
        <v>0</v>
      </c>
      <c r="FA296" s="15">
        <f t="shared" si="751"/>
        <v>0</v>
      </c>
      <c r="FB296" s="15">
        <f t="shared" si="752"/>
        <v>0</v>
      </c>
      <c r="FC296" s="15">
        <f t="shared" si="753"/>
        <v>0</v>
      </c>
      <c r="FD296" s="15">
        <f t="shared" si="754"/>
        <v>0</v>
      </c>
      <c r="FE296" s="15">
        <f t="shared" si="755"/>
        <v>0</v>
      </c>
      <c r="FF296" s="15">
        <f t="shared" si="756"/>
        <v>0</v>
      </c>
      <c r="FG296" s="15">
        <f t="shared" si="757"/>
        <v>0</v>
      </c>
      <c r="FH296" s="15">
        <f t="shared" si="758"/>
        <v>0</v>
      </c>
      <c r="FI296" s="15">
        <f t="shared" si="759"/>
        <v>0</v>
      </c>
      <c r="FJ296" s="15">
        <f t="shared" si="760"/>
        <v>0</v>
      </c>
      <c r="FK296" s="15">
        <f t="shared" si="761"/>
        <v>0</v>
      </c>
      <c r="FL296" s="15">
        <f t="shared" si="762"/>
        <v>0</v>
      </c>
      <c r="FM296" s="15">
        <f t="shared" si="763"/>
        <v>0</v>
      </c>
      <c r="FN296" s="15">
        <f t="shared" si="764"/>
        <v>0</v>
      </c>
      <c r="FO296" s="15">
        <f t="shared" si="765"/>
        <v>0</v>
      </c>
      <c r="FP296" s="15">
        <f t="shared" si="766"/>
        <v>0</v>
      </c>
      <c r="FQ296" s="15">
        <f t="shared" si="767"/>
        <v>0</v>
      </c>
      <c r="FR296" s="17">
        <f t="shared" si="692"/>
        <v>0</v>
      </c>
      <c r="FS296" s="17">
        <f t="shared" si="693"/>
        <v>0</v>
      </c>
      <c r="FT296" s="17">
        <f t="shared" si="694"/>
        <v>0</v>
      </c>
      <c r="FU296" s="18">
        <f t="shared" si="695"/>
        <v>0</v>
      </c>
      <c r="FV296" s="18">
        <f t="shared" si="696"/>
        <v>0</v>
      </c>
      <c r="FW296" s="18">
        <f t="shared" si="697"/>
        <v>0</v>
      </c>
      <c r="FX296" s="18">
        <f t="shared" si="698"/>
        <v>0</v>
      </c>
      <c r="FY296" s="18">
        <f t="shared" si="699"/>
        <v>0</v>
      </c>
      <c r="FZ296" s="19"/>
      <c r="GA296" s="36" t="e">
        <v>#N/A</v>
      </c>
      <c r="GB296" s="36"/>
      <c r="GC296" s="37"/>
    </row>
    <row r="297" spans="1:185" hidden="1" x14ac:dyDescent="0.25">
      <c r="A297" s="8" t="s">
        <v>1335</v>
      </c>
      <c r="B297" s="8" t="s">
        <v>1112</v>
      </c>
      <c r="C297" s="9" t="s">
        <v>1113</v>
      </c>
      <c r="D297" s="9" t="s">
        <v>1001</v>
      </c>
      <c r="E297" s="9" t="s">
        <v>216</v>
      </c>
      <c r="F297" s="9" t="s">
        <v>1015</v>
      </c>
      <c r="G297" s="9" t="s">
        <v>998</v>
      </c>
      <c r="H297" s="11">
        <v>7.0000000000000007E-2</v>
      </c>
      <c r="I297" s="11"/>
      <c r="J297" s="11">
        <v>0</v>
      </c>
      <c r="K297" s="11">
        <v>0.01</v>
      </c>
      <c r="L297" s="11">
        <v>5.0000000000000001E-3</v>
      </c>
      <c r="M297" s="11"/>
      <c r="N297" s="11">
        <v>5.0000000000000001E-3</v>
      </c>
      <c r="O297" s="12">
        <f t="shared" si="700"/>
        <v>0</v>
      </c>
      <c r="P297" s="12">
        <f t="shared" si="739"/>
        <v>0</v>
      </c>
      <c r="Q297" s="12">
        <f t="shared" si="701"/>
        <v>0</v>
      </c>
      <c r="R297" s="12">
        <f t="shared" si="607"/>
        <v>0</v>
      </c>
      <c r="S297" s="12">
        <f t="shared" si="702"/>
        <v>0</v>
      </c>
      <c r="T297" s="12">
        <f t="shared" si="722"/>
        <v>0</v>
      </c>
      <c r="U297" s="12">
        <f t="shared" si="703"/>
        <v>0</v>
      </c>
      <c r="V297" s="12">
        <f t="shared" si="723"/>
        <v>0</v>
      </c>
      <c r="W297" s="12">
        <f t="shared" si="716"/>
        <v>0</v>
      </c>
      <c r="X297" s="12">
        <f t="shared" si="704"/>
        <v>0</v>
      </c>
      <c r="Y297" s="12">
        <f t="shared" si="724"/>
        <v>0</v>
      </c>
      <c r="Z297" s="12">
        <f t="shared" si="725"/>
        <v>0</v>
      </c>
      <c r="AA297" s="12">
        <f t="shared" si="726"/>
        <v>0</v>
      </c>
      <c r="AB297" s="12">
        <f t="shared" si="608"/>
        <v>0</v>
      </c>
      <c r="AC297" s="12"/>
      <c r="AD297" s="12"/>
      <c r="AE297" s="12"/>
      <c r="AF297" s="12">
        <f t="shared" si="705"/>
        <v>0</v>
      </c>
      <c r="AG297" s="12">
        <f t="shared" si="706"/>
        <v>0</v>
      </c>
      <c r="AH297" s="12">
        <f t="shared" si="707"/>
        <v>0</v>
      </c>
      <c r="AI297" s="12"/>
      <c r="AJ297" s="12"/>
      <c r="AK297" s="12"/>
      <c r="AL297" s="12">
        <f t="shared" si="658"/>
        <v>0</v>
      </c>
      <c r="AM297" s="12">
        <f t="shared" si="659"/>
        <v>0</v>
      </c>
      <c r="AN297" s="12">
        <f t="shared" si="660"/>
        <v>0</v>
      </c>
      <c r="AO297" s="12"/>
      <c r="AP297" s="12"/>
      <c r="AQ297" s="12"/>
      <c r="AR297" s="12">
        <f t="shared" si="661"/>
        <v>0</v>
      </c>
      <c r="AS297" s="12">
        <f t="shared" si="662"/>
        <v>0</v>
      </c>
      <c r="AT297" s="12">
        <f t="shared" si="663"/>
        <v>0</v>
      </c>
      <c r="AU297" s="12">
        <f t="shared" si="664"/>
        <v>0</v>
      </c>
      <c r="AV297" s="12">
        <f t="shared" si="708"/>
        <v>0</v>
      </c>
      <c r="AW297" s="12"/>
      <c r="AX297" s="12">
        <f t="shared" si="665"/>
        <v>0</v>
      </c>
      <c r="AY297" s="12">
        <f t="shared" si="666"/>
        <v>0</v>
      </c>
      <c r="AZ297" s="12">
        <f t="shared" si="667"/>
        <v>0</v>
      </c>
      <c r="BA297" s="12"/>
      <c r="BB297" s="12">
        <f t="shared" si="668"/>
        <v>0</v>
      </c>
      <c r="BC297" s="12">
        <f t="shared" si="669"/>
        <v>0</v>
      </c>
      <c r="BD297" s="12">
        <f t="shared" si="670"/>
        <v>0</v>
      </c>
      <c r="BE297" s="12"/>
      <c r="BF297" s="12">
        <f t="shared" si="671"/>
        <v>0</v>
      </c>
      <c r="BG297" s="12">
        <f t="shared" si="709"/>
        <v>0</v>
      </c>
      <c r="BH297" s="12">
        <f t="shared" si="672"/>
        <v>0</v>
      </c>
      <c r="BI297" s="12">
        <f t="shared" si="673"/>
        <v>0</v>
      </c>
      <c r="BJ297" s="12"/>
      <c r="BK297" s="12">
        <f t="shared" si="674"/>
        <v>0</v>
      </c>
      <c r="BL297" s="12">
        <f t="shared" si="710"/>
        <v>0</v>
      </c>
      <c r="BM297" s="12">
        <f t="shared" si="675"/>
        <v>0</v>
      </c>
      <c r="BN297" s="12"/>
      <c r="BO297" s="12">
        <f t="shared" si="676"/>
        <v>0</v>
      </c>
      <c r="BP297" s="12">
        <f t="shared" si="677"/>
        <v>0</v>
      </c>
      <c r="BQ297" s="12">
        <f t="shared" si="678"/>
        <v>0</v>
      </c>
      <c r="BR297" s="12"/>
      <c r="BS297" s="12">
        <f t="shared" si="679"/>
        <v>0</v>
      </c>
      <c r="BT297" s="12">
        <f t="shared" si="680"/>
        <v>0</v>
      </c>
      <c r="BU297" s="12">
        <f t="shared" si="681"/>
        <v>0</v>
      </c>
      <c r="BV297" s="12">
        <f t="shared" si="682"/>
        <v>0</v>
      </c>
      <c r="BW297" s="12">
        <f t="shared" si="683"/>
        <v>0</v>
      </c>
      <c r="BX297" s="12"/>
      <c r="BY297" s="12">
        <v>0</v>
      </c>
      <c r="BZ297" s="12">
        <v>0</v>
      </c>
      <c r="CA297" s="12">
        <f>SUMIFS('[1]TIẾN ĐỘ %'!$M$6:$M$1034,'[1]TIẾN ĐỘ %'!$G$6:$G$1034,$A297,'[1]TIẾN ĐỘ %'!$F$6:$F$1034,$E297)</f>
        <v>0</v>
      </c>
      <c r="CB297" s="12">
        <f t="shared" si="711"/>
        <v>0</v>
      </c>
      <c r="CC297" s="12"/>
      <c r="CD297" s="12"/>
      <c r="CE297" s="12"/>
      <c r="CF297" s="12">
        <f t="shared" si="740"/>
        <v>0</v>
      </c>
      <c r="CG297" s="12">
        <f t="shared" si="741"/>
        <v>0</v>
      </c>
      <c r="CH297" s="12"/>
      <c r="CI297" s="12"/>
      <c r="CJ297" s="12"/>
      <c r="CK297" s="12">
        <f t="shared" si="732"/>
        <v>0</v>
      </c>
      <c r="CL297" s="12"/>
      <c r="CM297" s="12"/>
      <c r="CN297" s="12"/>
      <c r="CO297" s="12">
        <f t="shared" si="630"/>
        <v>0</v>
      </c>
      <c r="CP297" s="12">
        <f t="shared" si="631"/>
        <v>0</v>
      </c>
      <c r="CQ297" s="12"/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f>SUMIFS('[1]DATA THÔ IN'!$P$4:$P$12031,'[1]DATA THÔ IN'!$H$4:$H$12031,$A297,'[1]DATA THÔ IN'!$AC$4:$AC$12031,$E297,'[1]DATA THÔ IN'!$AH$4:$AH$12031,"Tiến độ 1")</f>
        <v>0</v>
      </c>
      <c r="CZ297" s="12">
        <f>SUMIFS('[1]DATA THÔ IN'!$P$4:$P$12031,'[1]DATA THÔ IN'!$H$4:$H$12031,$A297,'[1]DATA THÔ IN'!$AC$4:$AC$12031,$E297,'[1]DATA THÔ IN'!$AH$4:$AH$12031,"Tiến độ 2")</f>
        <v>0</v>
      </c>
      <c r="DA297" s="12">
        <f>SUMIFS('[1]TIẾN ĐỘ %'!$N$6:$N$1034,'[1]TIẾN ĐỘ %'!$G$6:$G$1034,A297,'[1]TIẾN ĐỘ %'!$F$6:$F$1034,$E297)</f>
        <v>0</v>
      </c>
      <c r="DB297" s="12">
        <f t="shared" si="717"/>
        <v>0</v>
      </c>
      <c r="DC297" s="12"/>
      <c r="DD297" s="12"/>
      <c r="DE297" s="12"/>
      <c r="DF297" s="12"/>
      <c r="DG297" s="12"/>
      <c r="DH297" s="12"/>
      <c r="DI297" s="12"/>
      <c r="DJ297" s="12"/>
      <c r="DK297" s="12"/>
      <c r="DL297" s="12">
        <f t="shared" si="742"/>
        <v>0</v>
      </c>
      <c r="DM297" s="12">
        <f t="shared" si="743"/>
        <v>0</v>
      </c>
      <c r="DN297" s="12"/>
      <c r="DO297" s="12"/>
      <c r="DP297" s="12"/>
      <c r="DQ297" s="12"/>
      <c r="DR297" s="12"/>
      <c r="DS297" s="12"/>
      <c r="DT297" s="12"/>
      <c r="DU297" s="12"/>
      <c r="DV297" s="12"/>
      <c r="DW297" s="12">
        <f t="shared" si="735"/>
        <v>0</v>
      </c>
      <c r="DX297" s="12"/>
      <c r="DY297" s="12"/>
      <c r="DZ297" s="12"/>
      <c r="EA297" s="12"/>
      <c r="EB297" s="12"/>
      <c r="EC297" s="12"/>
      <c r="ED297" s="12"/>
      <c r="EE297" s="12"/>
      <c r="EF297" s="12"/>
      <c r="EG297" s="12">
        <f t="shared" si="632"/>
        <v>0</v>
      </c>
      <c r="EH297" s="12">
        <f t="shared" si="633"/>
        <v>0</v>
      </c>
      <c r="EI297" s="12"/>
      <c r="EJ297" s="15">
        <f t="shared" si="686"/>
        <v>0</v>
      </c>
      <c r="EK297" s="15">
        <f t="shared" si="687"/>
        <v>0</v>
      </c>
      <c r="EL297" s="15">
        <f t="shared" si="688"/>
        <v>0</v>
      </c>
      <c r="EM297" s="16">
        <f t="shared" si="727"/>
        <v>0</v>
      </c>
      <c r="EN297" s="16">
        <f t="shared" si="728"/>
        <v>0</v>
      </c>
      <c r="EO297" s="16">
        <f t="shared" si="729"/>
        <v>0</v>
      </c>
      <c r="EP297" s="16">
        <f t="shared" si="718"/>
        <v>0</v>
      </c>
      <c r="EQ297" s="16">
        <f t="shared" si="719"/>
        <v>0</v>
      </c>
      <c r="ER297" s="16">
        <f t="shared" si="720"/>
        <v>0</v>
      </c>
      <c r="ES297" s="16">
        <f t="shared" si="721"/>
        <v>0</v>
      </c>
      <c r="ET297" s="15">
        <f t="shared" si="744"/>
        <v>0</v>
      </c>
      <c r="EU297" s="15">
        <f t="shared" si="745"/>
        <v>0</v>
      </c>
      <c r="EV297" s="15">
        <f t="shared" si="746"/>
        <v>0</v>
      </c>
      <c r="EW297" s="15">
        <f t="shared" si="747"/>
        <v>0</v>
      </c>
      <c r="EX297" s="15">
        <f t="shared" si="748"/>
        <v>0</v>
      </c>
      <c r="EY297" s="15">
        <f t="shared" si="749"/>
        <v>0</v>
      </c>
      <c r="EZ297" s="15">
        <f t="shared" si="750"/>
        <v>0</v>
      </c>
      <c r="FA297" s="15">
        <f t="shared" si="751"/>
        <v>0</v>
      </c>
      <c r="FB297" s="15">
        <f t="shared" si="752"/>
        <v>0</v>
      </c>
      <c r="FC297" s="15">
        <f t="shared" si="753"/>
        <v>0</v>
      </c>
      <c r="FD297" s="15">
        <f t="shared" si="754"/>
        <v>0</v>
      </c>
      <c r="FE297" s="15">
        <f t="shared" si="755"/>
        <v>0</v>
      </c>
      <c r="FF297" s="15">
        <f t="shared" si="756"/>
        <v>0</v>
      </c>
      <c r="FG297" s="15">
        <f t="shared" si="757"/>
        <v>0</v>
      </c>
      <c r="FH297" s="15">
        <f t="shared" si="758"/>
        <v>0</v>
      </c>
      <c r="FI297" s="15">
        <f t="shared" si="759"/>
        <v>0</v>
      </c>
      <c r="FJ297" s="15">
        <f t="shared" si="760"/>
        <v>0</v>
      </c>
      <c r="FK297" s="15">
        <f t="shared" si="761"/>
        <v>0</v>
      </c>
      <c r="FL297" s="15">
        <f t="shared" si="762"/>
        <v>0</v>
      </c>
      <c r="FM297" s="15">
        <f t="shared" si="763"/>
        <v>0</v>
      </c>
      <c r="FN297" s="15">
        <f t="shared" si="764"/>
        <v>0</v>
      </c>
      <c r="FO297" s="15">
        <f t="shared" si="765"/>
        <v>0</v>
      </c>
      <c r="FP297" s="15">
        <f t="shared" si="766"/>
        <v>0</v>
      </c>
      <c r="FQ297" s="15">
        <f t="shared" si="767"/>
        <v>0</v>
      </c>
      <c r="FR297" s="17">
        <f t="shared" si="692"/>
        <v>0</v>
      </c>
      <c r="FS297" s="17">
        <f t="shared" si="693"/>
        <v>0</v>
      </c>
      <c r="FT297" s="17">
        <f t="shared" si="694"/>
        <v>0</v>
      </c>
      <c r="FU297" s="18">
        <f t="shared" si="695"/>
        <v>0</v>
      </c>
      <c r="FV297" s="18">
        <f t="shared" si="696"/>
        <v>0</v>
      </c>
      <c r="FW297" s="18">
        <f t="shared" si="697"/>
        <v>0</v>
      </c>
      <c r="FX297" s="18">
        <f t="shared" si="698"/>
        <v>0</v>
      </c>
      <c r="FY297" s="18">
        <f t="shared" si="699"/>
        <v>0</v>
      </c>
      <c r="FZ297" s="19"/>
      <c r="GA297" s="36" t="e">
        <v>#N/A</v>
      </c>
      <c r="GB297" s="36"/>
      <c r="GC297" s="37"/>
    </row>
    <row r="298" spans="1:185" hidden="1" x14ac:dyDescent="0.25">
      <c r="A298" s="8" t="s">
        <v>1337</v>
      </c>
      <c r="B298" s="8" t="s">
        <v>1139</v>
      </c>
      <c r="C298" s="28" t="s">
        <v>1140</v>
      </c>
      <c r="D298" s="9" t="s">
        <v>1001</v>
      </c>
      <c r="E298" s="9" t="s">
        <v>216</v>
      </c>
      <c r="F298" s="28" t="s">
        <v>1022</v>
      </c>
      <c r="G298" s="9" t="s">
        <v>998</v>
      </c>
      <c r="H298" s="11">
        <v>7.0000000000000007E-2</v>
      </c>
      <c r="I298" s="11"/>
      <c r="J298" s="11">
        <v>0</v>
      </c>
      <c r="K298" s="11">
        <v>0.01</v>
      </c>
      <c r="L298" s="11">
        <v>5.0000000000000001E-3</v>
      </c>
      <c r="M298" s="11"/>
      <c r="N298" s="11">
        <v>5.0000000000000001E-3</v>
      </c>
      <c r="O298" s="12">
        <f t="shared" si="700"/>
        <v>0</v>
      </c>
      <c r="P298" s="12">
        <f t="shared" si="739"/>
        <v>0</v>
      </c>
      <c r="Q298" s="12">
        <f t="shared" si="701"/>
        <v>0</v>
      </c>
      <c r="R298" s="12">
        <f t="shared" ref="R298:R358" si="768">IF(EL298&gt;=100%,CT298*(100%-H298)*K298,0)</f>
        <v>0</v>
      </c>
      <c r="S298" s="12">
        <f t="shared" si="702"/>
        <v>0</v>
      </c>
      <c r="T298" s="12">
        <f t="shared" si="722"/>
        <v>0</v>
      </c>
      <c r="U298" s="12">
        <f t="shared" si="703"/>
        <v>0</v>
      </c>
      <c r="V298" s="12">
        <f t="shared" si="723"/>
        <v>0</v>
      </c>
      <c r="W298" s="12">
        <f t="shared" si="716"/>
        <v>0</v>
      </c>
      <c r="X298" s="12">
        <f t="shared" si="704"/>
        <v>0</v>
      </c>
      <c r="Y298" s="12">
        <f t="shared" si="724"/>
        <v>0</v>
      </c>
      <c r="Z298" s="12">
        <f t="shared" si="725"/>
        <v>0</v>
      </c>
      <c r="AA298" s="12">
        <f t="shared" si="726"/>
        <v>0</v>
      </c>
      <c r="AB298" s="12">
        <f t="shared" ref="AB298:AB361" si="769">IF(CB298=0,0,IF(DB298&gt;=CB298,DB298*L298*(100%-H298),0))</f>
        <v>0</v>
      </c>
      <c r="AC298" s="12"/>
      <c r="AD298" s="12"/>
      <c r="AE298" s="12"/>
      <c r="AF298" s="12">
        <f t="shared" si="705"/>
        <v>0</v>
      </c>
      <c r="AG298" s="12">
        <f t="shared" si="706"/>
        <v>0</v>
      </c>
      <c r="AH298" s="12">
        <f t="shared" si="707"/>
        <v>0</v>
      </c>
      <c r="AI298" s="12"/>
      <c r="AJ298" s="12"/>
      <c r="AK298" s="12"/>
      <c r="AL298" s="12">
        <f t="shared" si="658"/>
        <v>0</v>
      </c>
      <c r="AM298" s="12">
        <f t="shared" si="659"/>
        <v>0</v>
      </c>
      <c r="AN298" s="12">
        <f t="shared" si="660"/>
        <v>0</v>
      </c>
      <c r="AO298" s="12"/>
      <c r="AP298" s="12"/>
      <c r="AQ298" s="12"/>
      <c r="AR298" s="12">
        <f t="shared" si="661"/>
        <v>0</v>
      </c>
      <c r="AS298" s="12">
        <f t="shared" si="662"/>
        <v>0</v>
      </c>
      <c r="AT298" s="12">
        <f t="shared" si="663"/>
        <v>0</v>
      </c>
      <c r="AU298" s="12">
        <f t="shared" si="664"/>
        <v>0</v>
      </c>
      <c r="AV298" s="12">
        <f t="shared" si="708"/>
        <v>0</v>
      </c>
      <c r="AW298" s="12"/>
      <c r="AX298" s="12">
        <f t="shared" si="665"/>
        <v>0</v>
      </c>
      <c r="AY298" s="12">
        <f t="shared" si="666"/>
        <v>0</v>
      </c>
      <c r="AZ298" s="12">
        <f t="shared" si="667"/>
        <v>0</v>
      </c>
      <c r="BA298" s="12"/>
      <c r="BB298" s="12">
        <f t="shared" si="668"/>
        <v>0</v>
      </c>
      <c r="BC298" s="12">
        <f t="shared" si="669"/>
        <v>0</v>
      </c>
      <c r="BD298" s="12">
        <f t="shared" si="670"/>
        <v>0</v>
      </c>
      <c r="BE298" s="12"/>
      <c r="BF298" s="12">
        <f t="shared" si="671"/>
        <v>0</v>
      </c>
      <c r="BG298" s="12">
        <f t="shared" si="709"/>
        <v>0</v>
      </c>
      <c r="BH298" s="12">
        <f t="shared" si="672"/>
        <v>0</v>
      </c>
      <c r="BI298" s="12">
        <f t="shared" si="673"/>
        <v>0</v>
      </c>
      <c r="BJ298" s="12"/>
      <c r="BK298" s="12">
        <f t="shared" si="674"/>
        <v>0</v>
      </c>
      <c r="BL298" s="12">
        <f t="shared" si="710"/>
        <v>0</v>
      </c>
      <c r="BM298" s="12">
        <f t="shared" si="675"/>
        <v>0</v>
      </c>
      <c r="BN298" s="12"/>
      <c r="BO298" s="12">
        <f t="shared" si="676"/>
        <v>0</v>
      </c>
      <c r="BP298" s="12">
        <f t="shared" si="677"/>
        <v>0</v>
      </c>
      <c r="BQ298" s="12">
        <f t="shared" si="678"/>
        <v>0</v>
      </c>
      <c r="BR298" s="12"/>
      <c r="BS298" s="12">
        <f t="shared" si="679"/>
        <v>0</v>
      </c>
      <c r="BT298" s="12">
        <f t="shared" si="680"/>
        <v>0</v>
      </c>
      <c r="BU298" s="12">
        <f t="shared" si="681"/>
        <v>0</v>
      </c>
      <c r="BV298" s="12">
        <f t="shared" si="682"/>
        <v>0</v>
      </c>
      <c r="BW298" s="12">
        <f t="shared" si="683"/>
        <v>0</v>
      </c>
      <c r="BX298" s="12"/>
      <c r="BY298" s="12">
        <v>0</v>
      </c>
      <c r="BZ298" s="12">
        <v>0</v>
      </c>
      <c r="CA298" s="12">
        <f>SUMIFS('[1]TIẾN ĐỘ %'!$M$6:$M$1034,'[1]TIẾN ĐỘ %'!$G$6:$G$1034,$A298,'[1]TIẾN ĐỘ %'!$F$6:$F$1034,$E298)</f>
        <v>0</v>
      </c>
      <c r="CB298" s="12">
        <f t="shared" si="711"/>
        <v>0</v>
      </c>
      <c r="CC298" s="35"/>
      <c r="CD298" s="35"/>
      <c r="CE298" s="35"/>
      <c r="CF298" s="35">
        <v>120000000</v>
      </c>
      <c r="CG298" s="35">
        <v>209000000</v>
      </c>
      <c r="CH298" s="35"/>
      <c r="CI298" s="35"/>
      <c r="CJ298" s="35"/>
      <c r="CK298" s="35">
        <v>180000000</v>
      </c>
      <c r="CL298" s="12"/>
      <c r="CM298" s="12"/>
      <c r="CN298" s="12"/>
      <c r="CO298" s="12">
        <f t="shared" si="630"/>
        <v>0</v>
      </c>
      <c r="CP298" s="12">
        <f t="shared" si="631"/>
        <v>180000000</v>
      </c>
      <c r="CQ298" s="12"/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f>SUMIFS('[1]DATA THÔ IN'!$P$4:$P$12031,'[1]DATA THÔ IN'!$H$4:$H$12031,$A298,'[1]DATA THÔ IN'!$AC$4:$AC$12031,$E298,'[1]DATA THÔ IN'!$AH$4:$AH$12031,"Tiến độ 1")</f>
        <v>0</v>
      </c>
      <c r="CZ298" s="12">
        <f>SUMIFS('[1]DATA THÔ IN'!$P$4:$P$12031,'[1]DATA THÔ IN'!$H$4:$H$12031,$A298,'[1]DATA THÔ IN'!$AC$4:$AC$12031,$E298,'[1]DATA THÔ IN'!$AH$4:$AH$12031,"Tiến độ 2")</f>
        <v>0</v>
      </c>
      <c r="DA298" s="12">
        <f>SUMIFS('[1]TIẾN ĐỘ %'!$N$6:$N$1034,'[1]TIẾN ĐỘ %'!$G$6:$G$1034,A298,'[1]TIẾN ĐỘ %'!$F$6:$F$1034,$E298)</f>
        <v>0</v>
      </c>
      <c r="DB298" s="12">
        <f t="shared" si="717"/>
        <v>0</v>
      </c>
      <c r="DC298" s="35"/>
      <c r="DD298" s="35"/>
      <c r="DE298" s="35"/>
      <c r="DF298" s="35"/>
      <c r="DG298" s="35"/>
      <c r="DH298" s="35"/>
      <c r="DI298" s="35"/>
      <c r="DJ298" s="35"/>
      <c r="DK298" s="35"/>
      <c r="DL298" s="35">
        <v>75600000</v>
      </c>
      <c r="DM298" s="35">
        <v>103320000</v>
      </c>
      <c r="DN298" s="35"/>
      <c r="DO298" s="35"/>
      <c r="DP298" s="35"/>
      <c r="DQ298" s="35"/>
      <c r="DR298" s="35"/>
      <c r="DS298" s="35"/>
      <c r="DT298" s="35"/>
      <c r="DU298" s="35"/>
      <c r="DV298" s="35"/>
      <c r="DW298" s="35">
        <v>79261108</v>
      </c>
      <c r="DX298" s="12"/>
      <c r="DY298" s="12"/>
      <c r="DZ298" s="12"/>
      <c r="EA298" s="12"/>
      <c r="EB298" s="12"/>
      <c r="EC298" s="12"/>
      <c r="ED298" s="12"/>
      <c r="EE298" s="12"/>
      <c r="EF298" s="12"/>
      <c r="EG298" s="12">
        <f t="shared" si="632"/>
        <v>0</v>
      </c>
      <c r="EH298" s="12">
        <f t="shared" si="633"/>
        <v>79261108</v>
      </c>
      <c r="EI298" s="12"/>
      <c r="EJ298" s="15">
        <f t="shared" si="686"/>
        <v>0</v>
      </c>
      <c r="EK298" s="15">
        <f t="shared" si="687"/>
        <v>0</v>
      </c>
      <c r="EL298" s="15">
        <f t="shared" si="688"/>
        <v>0</v>
      </c>
      <c r="EM298" s="16">
        <f t="shared" si="727"/>
        <v>0</v>
      </c>
      <c r="EN298" s="16">
        <f t="shared" si="728"/>
        <v>0</v>
      </c>
      <c r="EO298" s="16">
        <f t="shared" si="729"/>
        <v>0</v>
      </c>
      <c r="EP298" s="16">
        <f t="shared" si="718"/>
        <v>0</v>
      </c>
      <c r="EQ298" s="16">
        <f t="shared" si="719"/>
        <v>0</v>
      </c>
      <c r="ER298" s="16">
        <f t="shared" si="720"/>
        <v>0</v>
      </c>
      <c r="ES298" s="16">
        <f t="shared" si="721"/>
        <v>0</v>
      </c>
      <c r="ET298" s="15">
        <f t="shared" si="744"/>
        <v>0</v>
      </c>
      <c r="EU298" s="15">
        <f t="shared" si="745"/>
        <v>0</v>
      </c>
      <c r="EV298" s="15">
        <f t="shared" si="746"/>
        <v>0</v>
      </c>
      <c r="EW298" s="15">
        <f t="shared" si="747"/>
        <v>0</v>
      </c>
      <c r="EX298" s="15">
        <f t="shared" si="748"/>
        <v>0</v>
      </c>
      <c r="EY298" s="15">
        <f t="shared" si="749"/>
        <v>0</v>
      </c>
      <c r="EZ298" s="15">
        <f t="shared" si="750"/>
        <v>0</v>
      </c>
      <c r="FA298" s="15">
        <f t="shared" si="751"/>
        <v>0</v>
      </c>
      <c r="FB298" s="15">
        <f t="shared" si="752"/>
        <v>0</v>
      </c>
      <c r="FC298" s="15">
        <f t="shared" si="753"/>
        <v>0.63</v>
      </c>
      <c r="FD298" s="15">
        <f t="shared" si="754"/>
        <v>0.49435406698564593</v>
      </c>
      <c r="FE298" s="15">
        <f t="shared" si="755"/>
        <v>0</v>
      </c>
      <c r="FF298" s="15">
        <f t="shared" si="756"/>
        <v>0</v>
      </c>
      <c r="FG298" s="15">
        <f t="shared" si="757"/>
        <v>0</v>
      </c>
      <c r="FH298" s="15">
        <f t="shared" si="758"/>
        <v>0</v>
      </c>
      <c r="FI298" s="15">
        <f t="shared" si="759"/>
        <v>0</v>
      </c>
      <c r="FJ298" s="15">
        <f t="shared" si="760"/>
        <v>0</v>
      </c>
      <c r="FK298" s="15">
        <f t="shared" si="761"/>
        <v>0</v>
      </c>
      <c r="FL298" s="15">
        <f t="shared" si="762"/>
        <v>0</v>
      </c>
      <c r="FM298" s="15">
        <f t="shared" si="763"/>
        <v>0</v>
      </c>
      <c r="FN298" s="15">
        <f t="shared" si="764"/>
        <v>0.44033948888888891</v>
      </c>
      <c r="FO298" s="15">
        <f t="shared" si="765"/>
        <v>0</v>
      </c>
      <c r="FP298" s="15">
        <f t="shared" si="766"/>
        <v>0</v>
      </c>
      <c r="FQ298" s="15">
        <f t="shared" si="767"/>
        <v>0</v>
      </c>
      <c r="FR298" s="17">
        <f t="shared" si="692"/>
        <v>0</v>
      </c>
      <c r="FS298" s="17">
        <f t="shared" si="693"/>
        <v>0</v>
      </c>
      <c r="FT298" s="17">
        <f t="shared" si="694"/>
        <v>0</v>
      </c>
      <c r="FU298" s="18">
        <f t="shared" si="695"/>
        <v>0</v>
      </c>
      <c r="FV298" s="18">
        <f t="shared" si="696"/>
        <v>0</v>
      </c>
      <c r="FW298" s="18">
        <f t="shared" si="697"/>
        <v>0</v>
      </c>
      <c r="FX298" s="18">
        <f t="shared" si="698"/>
        <v>0</v>
      </c>
      <c r="FY298" s="18">
        <f t="shared" si="699"/>
        <v>0.44033948888888891</v>
      </c>
      <c r="FZ298" s="19"/>
      <c r="GA298" s="36" t="e">
        <v>#N/A</v>
      </c>
      <c r="GB298" s="36"/>
      <c r="GC298" s="37"/>
    </row>
    <row r="299" spans="1:185" hidden="1" x14ac:dyDescent="0.25">
      <c r="A299" s="8" t="s">
        <v>1339</v>
      </c>
      <c r="B299" s="8" t="s">
        <v>1141</v>
      </c>
      <c r="C299" s="28" t="s">
        <v>1142</v>
      </c>
      <c r="D299" s="9" t="s">
        <v>996</v>
      </c>
      <c r="E299" s="9" t="s">
        <v>216</v>
      </c>
      <c r="F299" s="28" t="s">
        <v>1012</v>
      </c>
      <c r="G299" s="9" t="s">
        <v>998</v>
      </c>
      <c r="H299" s="11">
        <v>7.0000000000000007E-2</v>
      </c>
      <c r="I299" s="11"/>
      <c r="J299" s="11">
        <v>0</v>
      </c>
      <c r="K299" s="11">
        <v>0.01</v>
      </c>
      <c r="L299" s="11">
        <v>5.0000000000000001E-3</v>
      </c>
      <c r="M299" s="11"/>
      <c r="N299" s="11">
        <v>5.0000000000000001E-3</v>
      </c>
      <c r="O299" s="12">
        <f t="shared" si="700"/>
        <v>0</v>
      </c>
      <c r="P299" s="12">
        <f t="shared" si="739"/>
        <v>0</v>
      </c>
      <c r="Q299" s="12">
        <f t="shared" si="701"/>
        <v>0</v>
      </c>
      <c r="R299" s="12">
        <f t="shared" si="768"/>
        <v>0</v>
      </c>
      <c r="S299" s="12">
        <f t="shared" si="702"/>
        <v>0</v>
      </c>
      <c r="T299" s="12">
        <f t="shared" si="722"/>
        <v>0</v>
      </c>
      <c r="U299" s="12">
        <f t="shared" si="703"/>
        <v>0</v>
      </c>
      <c r="V299" s="12">
        <f t="shared" si="723"/>
        <v>0</v>
      </c>
      <c r="W299" s="12">
        <f t="shared" si="716"/>
        <v>0</v>
      </c>
      <c r="X299" s="12">
        <f t="shared" si="704"/>
        <v>0</v>
      </c>
      <c r="Y299" s="12">
        <f t="shared" si="724"/>
        <v>0</v>
      </c>
      <c r="Z299" s="12">
        <f t="shared" si="725"/>
        <v>0</v>
      </c>
      <c r="AA299" s="12">
        <f t="shared" si="726"/>
        <v>0</v>
      </c>
      <c r="AB299" s="12">
        <f t="shared" si="769"/>
        <v>0</v>
      </c>
      <c r="AC299" s="12"/>
      <c r="AD299" s="12"/>
      <c r="AE299" s="12"/>
      <c r="AF299" s="12">
        <f t="shared" si="705"/>
        <v>0</v>
      </c>
      <c r="AG299" s="12">
        <f t="shared" si="706"/>
        <v>0</v>
      </c>
      <c r="AH299" s="12">
        <f t="shared" si="707"/>
        <v>0</v>
      </c>
      <c r="AI299" s="12"/>
      <c r="AJ299" s="12"/>
      <c r="AK299" s="12"/>
      <c r="AL299" s="12">
        <f t="shared" si="658"/>
        <v>0</v>
      </c>
      <c r="AM299" s="12">
        <f t="shared" si="659"/>
        <v>0</v>
      </c>
      <c r="AN299" s="12">
        <f t="shared" si="660"/>
        <v>0</v>
      </c>
      <c r="AO299" s="12"/>
      <c r="AP299" s="12"/>
      <c r="AQ299" s="12"/>
      <c r="AR299" s="12">
        <f t="shared" si="661"/>
        <v>0</v>
      </c>
      <c r="AS299" s="12">
        <f t="shared" si="662"/>
        <v>0</v>
      </c>
      <c r="AT299" s="12">
        <f t="shared" si="663"/>
        <v>0</v>
      </c>
      <c r="AU299" s="12">
        <f t="shared" si="664"/>
        <v>0</v>
      </c>
      <c r="AV299" s="12">
        <f t="shared" si="708"/>
        <v>0</v>
      </c>
      <c r="AW299" s="12"/>
      <c r="AX299" s="12">
        <f t="shared" si="665"/>
        <v>0</v>
      </c>
      <c r="AY299" s="12">
        <f t="shared" si="666"/>
        <v>0</v>
      </c>
      <c r="AZ299" s="12">
        <f t="shared" si="667"/>
        <v>0</v>
      </c>
      <c r="BA299" s="12"/>
      <c r="BB299" s="12">
        <f t="shared" si="668"/>
        <v>0</v>
      </c>
      <c r="BC299" s="12">
        <f t="shared" si="669"/>
        <v>0</v>
      </c>
      <c r="BD299" s="12">
        <f t="shared" si="670"/>
        <v>0</v>
      </c>
      <c r="BE299" s="12"/>
      <c r="BF299" s="12">
        <f t="shared" si="671"/>
        <v>0</v>
      </c>
      <c r="BG299" s="12">
        <f t="shared" si="709"/>
        <v>0</v>
      </c>
      <c r="BH299" s="12">
        <f t="shared" si="672"/>
        <v>0</v>
      </c>
      <c r="BI299" s="12">
        <f t="shared" si="673"/>
        <v>0</v>
      </c>
      <c r="BJ299" s="12"/>
      <c r="BK299" s="12">
        <f t="shared" si="674"/>
        <v>0</v>
      </c>
      <c r="BL299" s="12">
        <f t="shared" si="710"/>
        <v>0</v>
      </c>
      <c r="BM299" s="12">
        <f t="shared" si="675"/>
        <v>0</v>
      </c>
      <c r="BN299" s="12"/>
      <c r="BO299" s="12">
        <f t="shared" si="676"/>
        <v>0</v>
      </c>
      <c r="BP299" s="12">
        <f t="shared" si="677"/>
        <v>0</v>
      </c>
      <c r="BQ299" s="12">
        <f t="shared" si="678"/>
        <v>0</v>
      </c>
      <c r="BR299" s="12"/>
      <c r="BS299" s="12">
        <f t="shared" si="679"/>
        <v>0</v>
      </c>
      <c r="BT299" s="12">
        <f t="shared" si="680"/>
        <v>0</v>
      </c>
      <c r="BU299" s="12">
        <f t="shared" si="681"/>
        <v>0</v>
      </c>
      <c r="BV299" s="12">
        <f t="shared" si="682"/>
        <v>0</v>
      </c>
      <c r="BW299" s="12">
        <f t="shared" si="683"/>
        <v>0</v>
      </c>
      <c r="BX299" s="12"/>
      <c r="BY299" s="12">
        <v>0</v>
      </c>
      <c r="BZ299" s="12">
        <v>0</v>
      </c>
      <c r="CA299" s="12">
        <f>SUMIFS('[1]TIẾN ĐỘ %'!$M$6:$M$1034,'[1]TIẾN ĐỘ %'!$G$6:$G$1034,$A299,'[1]TIẾN ĐỘ %'!$F$6:$F$1034,$E299)</f>
        <v>0</v>
      </c>
      <c r="CB299" s="12">
        <f t="shared" si="711"/>
        <v>0</v>
      </c>
      <c r="CC299" s="35"/>
      <c r="CD299" s="35"/>
      <c r="CE299" s="35"/>
      <c r="CF299" s="35">
        <v>60000000</v>
      </c>
      <c r="CG299" s="35">
        <v>149000000</v>
      </c>
      <c r="CH299" s="35"/>
      <c r="CI299" s="35"/>
      <c r="CJ299" s="35"/>
      <c r="CK299" s="35">
        <v>72000000</v>
      </c>
      <c r="CL299" s="12"/>
      <c r="CM299" s="12"/>
      <c r="CN299" s="12"/>
      <c r="CO299" s="12">
        <f t="shared" si="630"/>
        <v>0</v>
      </c>
      <c r="CP299" s="12">
        <f t="shared" si="631"/>
        <v>72000000</v>
      </c>
      <c r="CQ299" s="12"/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f>SUMIFS('[1]DATA THÔ IN'!$P$4:$P$12031,'[1]DATA THÔ IN'!$H$4:$H$12031,$A299,'[1]DATA THÔ IN'!$AC$4:$AC$12031,$E299,'[1]DATA THÔ IN'!$AH$4:$AH$12031,"Tiến độ 1")</f>
        <v>0</v>
      </c>
      <c r="CZ299" s="12">
        <f>SUMIFS('[1]DATA THÔ IN'!$P$4:$P$12031,'[1]DATA THÔ IN'!$H$4:$H$12031,$A299,'[1]DATA THÔ IN'!$AC$4:$AC$12031,$E299,'[1]DATA THÔ IN'!$AH$4:$AH$12031,"Tiến độ 2")</f>
        <v>0</v>
      </c>
      <c r="DA299" s="12">
        <f>SUMIFS('[1]TIẾN ĐỘ %'!$N$6:$N$1034,'[1]TIẾN ĐỘ %'!$G$6:$G$1034,A299,'[1]TIẾN ĐỘ %'!$F$6:$F$1034,$E299)</f>
        <v>0</v>
      </c>
      <c r="DB299" s="12">
        <f t="shared" si="717"/>
        <v>0</v>
      </c>
      <c r="DC299" s="35"/>
      <c r="DD299" s="35"/>
      <c r="DE299" s="35"/>
      <c r="DF299" s="35"/>
      <c r="DG299" s="35"/>
      <c r="DH299" s="35"/>
      <c r="DI299" s="35"/>
      <c r="DJ299" s="35"/>
      <c r="DK299" s="35"/>
      <c r="DL299" s="35">
        <v>47520000</v>
      </c>
      <c r="DM299" s="35">
        <v>99792000</v>
      </c>
      <c r="DN299" s="35"/>
      <c r="DO299" s="35"/>
      <c r="DP299" s="35"/>
      <c r="DQ299" s="35"/>
      <c r="DR299" s="35"/>
      <c r="DS299" s="35"/>
      <c r="DT299" s="35"/>
      <c r="DU299" s="35"/>
      <c r="DV299" s="35"/>
      <c r="DW299" s="35">
        <v>58284000</v>
      </c>
      <c r="DX299" s="12"/>
      <c r="DY299" s="12"/>
      <c r="DZ299" s="12"/>
      <c r="EA299" s="12"/>
      <c r="EB299" s="12"/>
      <c r="EC299" s="12"/>
      <c r="ED299" s="12"/>
      <c r="EE299" s="12"/>
      <c r="EF299" s="12"/>
      <c r="EG299" s="12">
        <f t="shared" si="632"/>
        <v>0</v>
      </c>
      <c r="EH299" s="12">
        <f t="shared" si="633"/>
        <v>58284000</v>
      </c>
      <c r="EI299" s="12"/>
      <c r="EJ299" s="15">
        <f t="shared" si="686"/>
        <v>0</v>
      </c>
      <c r="EK299" s="15">
        <f t="shared" si="687"/>
        <v>0</v>
      </c>
      <c r="EL299" s="15">
        <f t="shared" si="688"/>
        <v>0</v>
      </c>
      <c r="EM299" s="16">
        <f t="shared" si="727"/>
        <v>0</v>
      </c>
      <c r="EN299" s="16">
        <f t="shared" si="728"/>
        <v>0</v>
      </c>
      <c r="EO299" s="16">
        <f t="shared" si="729"/>
        <v>0</v>
      </c>
      <c r="EP299" s="16">
        <f t="shared" si="718"/>
        <v>0</v>
      </c>
      <c r="EQ299" s="16">
        <f t="shared" si="719"/>
        <v>0</v>
      </c>
      <c r="ER299" s="16">
        <f t="shared" si="720"/>
        <v>0</v>
      </c>
      <c r="ES299" s="16">
        <f t="shared" si="721"/>
        <v>0</v>
      </c>
      <c r="ET299" s="15">
        <f t="shared" si="744"/>
        <v>0</v>
      </c>
      <c r="EU299" s="15">
        <f t="shared" si="745"/>
        <v>0</v>
      </c>
      <c r="EV299" s="15">
        <f t="shared" si="746"/>
        <v>0</v>
      </c>
      <c r="EW299" s="15">
        <f t="shared" si="747"/>
        <v>0</v>
      </c>
      <c r="EX299" s="15">
        <f t="shared" si="748"/>
        <v>0</v>
      </c>
      <c r="EY299" s="15">
        <f t="shared" si="749"/>
        <v>0</v>
      </c>
      <c r="EZ299" s="15">
        <f t="shared" si="750"/>
        <v>0</v>
      </c>
      <c r="FA299" s="15">
        <f t="shared" si="751"/>
        <v>0</v>
      </c>
      <c r="FB299" s="15">
        <f t="shared" si="752"/>
        <v>0</v>
      </c>
      <c r="FC299" s="15">
        <f t="shared" si="753"/>
        <v>0.79200000000000004</v>
      </c>
      <c r="FD299" s="15">
        <f t="shared" si="754"/>
        <v>0.669744966442953</v>
      </c>
      <c r="FE299" s="15">
        <f t="shared" si="755"/>
        <v>0</v>
      </c>
      <c r="FF299" s="15">
        <f t="shared" si="756"/>
        <v>0</v>
      </c>
      <c r="FG299" s="15">
        <f t="shared" si="757"/>
        <v>0</v>
      </c>
      <c r="FH299" s="15">
        <f t="shared" si="758"/>
        <v>0</v>
      </c>
      <c r="FI299" s="15">
        <f t="shared" si="759"/>
        <v>0</v>
      </c>
      <c r="FJ299" s="15">
        <f t="shared" si="760"/>
        <v>0</v>
      </c>
      <c r="FK299" s="15">
        <f t="shared" si="761"/>
        <v>0</v>
      </c>
      <c r="FL299" s="15">
        <f t="shared" si="762"/>
        <v>0</v>
      </c>
      <c r="FM299" s="15">
        <f t="shared" si="763"/>
        <v>0</v>
      </c>
      <c r="FN299" s="15">
        <f t="shared" si="764"/>
        <v>0.8095</v>
      </c>
      <c r="FO299" s="15">
        <f t="shared" si="765"/>
        <v>0</v>
      </c>
      <c r="FP299" s="15">
        <f t="shared" si="766"/>
        <v>0</v>
      </c>
      <c r="FQ299" s="15">
        <f t="shared" si="767"/>
        <v>0</v>
      </c>
      <c r="FR299" s="17">
        <f t="shared" si="692"/>
        <v>0</v>
      </c>
      <c r="FS299" s="17">
        <f t="shared" si="693"/>
        <v>0</v>
      </c>
      <c r="FT299" s="17">
        <f t="shared" si="694"/>
        <v>0</v>
      </c>
      <c r="FU299" s="18">
        <f t="shared" si="695"/>
        <v>0</v>
      </c>
      <c r="FV299" s="18">
        <f t="shared" si="696"/>
        <v>0</v>
      </c>
      <c r="FW299" s="18">
        <f t="shared" si="697"/>
        <v>0</v>
      </c>
      <c r="FX299" s="18">
        <f t="shared" si="698"/>
        <v>0</v>
      </c>
      <c r="FY299" s="18">
        <f t="shared" si="699"/>
        <v>0.8095</v>
      </c>
      <c r="FZ299" s="19"/>
      <c r="GA299" s="36" t="e">
        <v>#N/A</v>
      </c>
      <c r="GB299" s="36"/>
      <c r="GC299" s="37"/>
    </row>
    <row r="300" spans="1:185" hidden="1" x14ac:dyDescent="0.25">
      <c r="A300" s="8" t="s">
        <v>1334</v>
      </c>
      <c r="B300" s="8" t="s">
        <v>1143</v>
      </c>
      <c r="C300" s="32" t="s">
        <v>1144</v>
      </c>
      <c r="D300" s="9" t="s">
        <v>996</v>
      </c>
      <c r="E300" s="9" t="s">
        <v>216</v>
      </c>
      <c r="F300" s="28" t="s">
        <v>1012</v>
      </c>
      <c r="G300" s="32" t="s">
        <v>998</v>
      </c>
      <c r="H300" s="11">
        <v>3.5000000000000003E-2</v>
      </c>
      <c r="I300" s="11"/>
      <c r="J300" s="11">
        <v>0</v>
      </c>
      <c r="K300" s="11">
        <v>0.01</v>
      </c>
      <c r="L300" s="11">
        <v>5.0000000000000001E-3</v>
      </c>
      <c r="M300" s="11"/>
      <c r="N300" s="11">
        <v>5.0000000000000001E-3</v>
      </c>
      <c r="O300" s="12">
        <f t="shared" si="700"/>
        <v>0</v>
      </c>
      <c r="P300" s="12">
        <f t="shared" si="739"/>
        <v>0</v>
      </c>
      <c r="Q300" s="12">
        <f t="shared" si="701"/>
        <v>0</v>
      </c>
      <c r="R300" s="12">
        <f t="shared" si="768"/>
        <v>0</v>
      </c>
      <c r="S300" s="12">
        <f t="shared" si="702"/>
        <v>0</v>
      </c>
      <c r="T300" s="12">
        <f t="shared" si="722"/>
        <v>0</v>
      </c>
      <c r="U300" s="12">
        <f t="shared" si="703"/>
        <v>0</v>
      </c>
      <c r="V300" s="12">
        <f t="shared" si="723"/>
        <v>0</v>
      </c>
      <c r="W300" s="12">
        <f t="shared" si="716"/>
        <v>0</v>
      </c>
      <c r="X300" s="12">
        <f t="shared" si="704"/>
        <v>0</v>
      </c>
      <c r="Y300" s="12">
        <f t="shared" si="724"/>
        <v>0</v>
      </c>
      <c r="Z300" s="12">
        <f t="shared" si="725"/>
        <v>0</v>
      </c>
      <c r="AA300" s="12">
        <f t="shared" si="726"/>
        <v>0</v>
      </c>
      <c r="AB300" s="12">
        <f t="shared" si="769"/>
        <v>0</v>
      </c>
      <c r="AC300" s="12"/>
      <c r="AD300" s="12"/>
      <c r="AE300" s="12"/>
      <c r="AF300" s="12">
        <f t="shared" si="705"/>
        <v>0</v>
      </c>
      <c r="AG300" s="12">
        <f t="shared" si="706"/>
        <v>0</v>
      </c>
      <c r="AH300" s="12">
        <f t="shared" si="707"/>
        <v>0</v>
      </c>
      <c r="AI300" s="12"/>
      <c r="AJ300" s="12"/>
      <c r="AK300" s="12"/>
      <c r="AL300" s="12">
        <f t="shared" si="658"/>
        <v>0</v>
      </c>
      <c r="AM300" s="12">
        <f t="shared" si="659"/>
        <v>0</v>
      </c>
      <c r="AN300" s="12">
        <f t="shared" si="660"/>
        <v>0</v>
      </c>
      <c r="AO300" s="12"/>
      <c r="AP300" s="12"/>
      <c r="AQ300" s="12"/>
      <c r="AR300" s="12">
        <f t="shared" si="661"/>
        <v>0</v>
      </c>
      <c r="AS300" s="12">
        <f t="shared" si="662"/>
        <v>0</v>
      </c>
      <c r="AT300" s="12">
        <f t="shared" si="663"/>
        <v>0</v>
      </c>
      <c r="AU300" s="12">
        <f t="shared" si="664"/>
        <v>0</v>
      </c>
      <c r="AV300" s="12">
        <f t="shared" si="708"/>
        <v>0</v>
      </c>
      <c r="AW300" s="12"/>
      <c r="AX300" s="12">
        <f t="shared" si="665"/>
        <v>0</v>
      </c>
      <c r="AY300" s="12">
        <f t="shared" si="666"/>
        <v>0</v>
      </c>
      <c r="AZ300" s="12">
        <f t="shared" si="667"/>
        <v>0</v>
      </c>
      <c r="BA300" s="12"/>
      <c r="BB300" s="12">
        <f t="shared" si="668"/>
        <v>0</v>
      </c>
      <c r="BC300" s="12">
        <f t="shared" si="669"/>
        <v>0</v>
      </c>
      <c r="BD300" s="12">
        <f t="shared" si="670"/>
        <v>0</v>
      </c>
      <c r="BE300" s="12"/>
      <c r="BF300" s="12">
        <f t="shared" si="671"/>
        <v>0</v>
      </c>
      <c r="BG300" s="12">
        <f t="shared" si="709"/>
        <v>0</v>
      </c>
      <c r="BH300" s="12">
        <f t="shared" si="672"/>
        <v>0</v>
      </c>
      <c r="BI300" s="12">
        <f t="shared" si="673"/>
        <v>0</v>
      </c>
      <c r="BJ300" s="12"/>
      <c r="BK300" s="12">
        <f t="shared" si="674"/>
        <v>0</v>
      </c>
      <c r="BL300" s="12">
        <f t="shared" si="710"/>
        <v>0</v>
      </c>
      <c r="BM300" s="12">
        <f t="shared" si="675"/>
        <v>0</v>
      </c>
      <c r="BN300" s="12"/>
      <c r="BO300" s="12">
        <f t="shared" si="676"/>
        <v>0</v>
      </c>
      <c r="BP300" s="12">
        <f t="shared" si="677"/>
        <v>0</v>
      </c>
      <c r="BQ300" s="12">
        <f t="shared" si="678"/>
        <v>0</v>
      </c>
      <c r="BR300" s="12"/>
      <c r="BS300" s="12">
        <f t="shared" si="679"/>
        <v>0</v>
      </c>
      <c r="BT300" s="12">
        <f t="shared" si="680"/>
        <v>0</v>
      </c>
      <c r="BU300" s="12">
        <f t="shared" si="681"/>
        <v>0</v>
      </c>
      <c r="BV300" s="12">
        <f t="shared" si="682"/>
        <v>0</v>
      </c>
      <c r="BW300" s="12">
        <f t="shared" si="683"/>
        <v>0</v>
      </c>
      <c r="BX300" s="12"/>
      <c r="BY300" s="12">
        <v>0</v>
      </c>
      <c r="BZ300" s="12">
        <v>0</v>
      </c>
      <c r="CA300" s="12">
        <f>SUMIFS('[1]TIẾN ĐỘ %'!$M$6:$M$1034,'[1]TIẾN ĐỘ %'!$G$6:$G$1034,$A300,'[1]TIẾN ĐỘ %'!$F$6:$F$1034,$E300)</f>
        <v>0</v>
      </c>
      <c r="CB300" s="12">
        <f t="shared" si="711"/>
        <v>0</v>
      </c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42"/>
      <c r="CO300" s="12">
        <f t="shared" si="630"/>
        <v>0</v>
      </c>
      <c r="CP300" s="12">
        <f t="shared" si="631"/>
        <v>0</v>
      </c>
      <c r="CQ300" s="12"/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f>SUMIFS('[1]DATA THÔ IN'!$P$4:$P$12031,'[1]DATA THÔ IN'!$H$4:$H$12031,$A300,'[1]DATA THÔ IN'!$AC$4:$AC$12031,$E300,'[1]DATA THÔ IN'!$AH$4:$AH$12031,"Tiến độ 1")</f>
        <v>0</v>
      </c>
      <c r="CZ300" s="12">
        <f>SUMIFS('[1]DATA THÔ IN'!$P$4:$P$12031,'[1]DATA THÔ IN'!$H$4:$H$12031,$A300,'[1]DATA THÔ IN'!$AC$4:$AC$12031,$E300,'[1]DATA THÔ IN'!$AH$4:$AH$12031,"Tiến độ 2")</f>
        <v>0</v>
      </c>
      <c r="DA300" s="12">
        <f>SUMIFS('[1]TIẾN ĐỘ %'!$N$6:$N$1034,'[1]TIẾN ĐỘ %'!$G$6:$G$1034,A300,'[1]TIẾN ĐỘ %'!$F$6:$F$1034,$E300)</f>
        <v>0</v>
      </c>
      <c r="DB300" s="12">
        <f t="shared" si="717"/>
        <v>0</v>
      </c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43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12"/>
      <c r="EE300" s="12"/>
      <c r="EF300" s="12"/>
      <c r="EG300" s="12">
        <f t="shared" si="632"/>
        <v>0</v>
      </c>
      <c r="EH300" s="12">
        <f t="shared" si="633"/>
        <v>0</v>
      </c>
      <c r="EI300" s="12"/>
      <c r="EJ300" s="15">
        <f t="shared" si="686"/>
        <v>0</v>
      </c>
      <c r="EK300" s="15">
        <f t="shared" si="687"/>
        <v>0</v>
      </c>
      <c r="EL300" s="15">
        <f t="shared" si="688"/>
        <v>0</v>
      </c>
      <c r="EM300" s="16">
        <f t="shared" si="727"/>
        <v>0</v>
      </c>
      <c r="EN300" s="16">
        <f t="shared" si="728"/>
        <v>0</v>
      </c>
      <c r="EO300" s="16">
        <f t="shared" si="729"/>
        <v>0</v>
      </c>
      <c r="EP300" s="16">
        <f t="shared" si="718"/>
        <v>0</v>
      </c>
      <c r="EQ300" s="16">
        <f t="shared" si="719"/>
        <v>0</v>
      </c>
      <c r="ER300" s="16">
        <f t="shared" si="720"/>
        <v>0</v>
      </c>
      <c r="ES300" s="16">
        <f t="shared" si="721"/>
        <v>0</v>
      </c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16"/>
      <c r="FF300" s="16"/>
      <c r="FG300" s="16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17">
        <f t="shared" si="692"/>
        <v>0</v>
      </c>
      <c r="FS300" s="17">
        <f t="shared" si="693"/>
        <v>0</v>
      </c>
      <c r="FT300" s="17">
        <f t="shared" si="694"/>
        <v>0</v>
      </c>
      <c r="FU300" s="18">
        <f t="shared" si="695"/>
        <v>0</v>
      </c>
      <c r="FV300" s="18">
        <f t="shared" si="696"/>
        <v>0</v>
      </c>
      <c r="FW300" s="18">
        <f t="shared" si="697"/>
        <v>0</v>
      </c>
      <c r="FX300" s="18">
        <f t="shared" si="698"/>
        <v>0</v>
      </c>
      <c r="FY300" s="18">
        <f t="shared" si="699"/>
        <v>0</v>
      </c>
      <c r="FZ300" s="19"/>
      <c r="GA300" s="36" t="s">
        <v>996</v>
      </c>
      <c r="GB300" s="36"/>
      <c r="GC300" s="37"/>
    </row>
    <row r="301" spans="1:185" hidden="1" x14ac:dyDescent="0.25">
      <c r="A301" s="8" t="s">
        <v>1342</v>
      </c>
      <c r="B301" s="8" t="s">
        <v>1188</v>
      </c>
      <c r="C301" s="28" t="s">
        <v>1189</v>
      </c>
      <c r="D301" s="28" t="s">
        <v>996</v>
      </c>
      <c r="E301" s="9" t="s">
        <v>216</v>
      </c>
      <c r="F301" s="28" t="s">
        <v>1185</v>
      </c>
      <c r="G301" s="28" t="s">
        <v>998</v>
      </c>
      <c r="H301" s="11">
        <v>3.5000000000000003E-2</v>
      </c>
      <c r="I301" s="11"/>
      <c r="J301" s="11">
        <v>0</v>
      </c>
      <c r="K301" s="11">
        <v>0.01</v>
      </c>
      <c r="L301" s="11">
        <v>5.0000000000000001E-3</v>
      </c>
      <c r="M301" s="11"/>
      <c r="N301" s="11">
        <v>5.0000000000000001E-3</v>
      </c>
      <c r="O301" s="12">
        <f t="shared" si="700"/>
        <v>0</v>
      </c>
      <c r="P301" s="12">
        <f t="shared" si="739"/>
        <v>0</v>
      </c>
      <c r="Q301" s="12">
        <f t="shared" si="701"/>
        <v>0</v>
      </c>
      <c r="R301" s="12">
        <f t="shared" si="768"/>
        <v>0</v>
      </c>
      <c r="S301" s="12">
        <f t="shared" si="702"/>
        <v>0</v>
      </c>
      <c r="T301" s="12">
        <f t="shared" ref="T301:T325" si="770">ROUND(IF(EM301&gt;=40%,CU301*J301*(100%-H301),0),0)</f>
        <v>0</v>
      </c>
      <c r="U301" s="12">
        <f t="shared" si="703"/>
        <v>0</v>
      </c>
      <c r="V301" s="12">
        <f t="shared" ref="V301:V325" si="771">ROUND(IF(EO301&gt;=100%,CX301*(100%-H301)*K301,0),0)</f>
        <v>0</v>
      </c>
      <c r="W301" s="12">
        <f t="shared" si="716"/>
        <v>0</v>
      </c>
      <c r="X301" s="12">
        <f t="shared" si="704"/>
        <v>0</v>
      </c>
      <c r="Y301" s="12">
        <f t="shared" ref="Y301:Y332" si="772">IF(EP301&gt;=40%,CY301*J301*(100%-H301),0)</f>
        <v>0</v>
      </c>
      <c r="Z301" s="12">
        <f t="shared" ref="Z301:Z332" si="773">IF(OR(EQ301&gt;=60%,(EP301+EQ301)&gt;=100%),CZ301*J301*(100%-H301),0)</f>
        <v>0</v>
      </c>
      <c r="AA301" s="12">
        <f t="shared" ref="AA301:AA332" si="774">IF(ER301&gt;=100%,DA301*K301*(100%-H301),0)</f>
        <v>0</v>
      </c>
      <c r="AB301" s="12">
        <f t="shared" si="769"/>
        <v>0</v>
      </c>
      <c r="AC301" s="12"/>
      <c r="AD301" s="12"/>
      <c r="AE301" s="12"/>
      <c r="AF301" s="12">
        <f t="shared" si="705"/>
        <v>0</v>
      </c>
      <c r="AG301" s="12">
        <f t="shared" si="706"/>
        <v>0</v>
      </c>
      <c r="AH301" s="12">
        <f t="shared" si="707"/>
        <v>0</v>
      </c>
      <c r="AI301" s="12"/>
      <c r="AJ301" s="12"/>
      <c r="AK301" s="12"/>
      <c r="AL301" s="12">
        <f t="shared" si="658"/>
        <v>0</v>
      </c>
      <c r="AM301" s="12">
        <f t="shared" si="659"/>
        <v>0</v>
      </c>
      <c r="AN301" s="12">
        <f t="shared" si="660"/>
        <v>0</v>
      </c>
      <c r="AO301" s="12"/>
      <c r="AP301" s="12"/>
      <c r="AQ301" s="12"/>
      <c r="AR301" s="12">
        <f t="shared" si="661"/>
        <v>0</v>
      </c>
      <c r="AS301" s="12">
        <f t="shared" si="662"/>
        <v>0</v>
      </c>
      <c r="AT301" s="12">
        <f t="shared" si="663"/>
        <v>0</v>
      </c>
      <c r="AU301" s="12">
        <f t="shared" si="664"/>
        <v>0</v>
      </c>
      <c r="AV301" s="12">
        <f t="shared" si="708"/>
        <v>0</v>
      </c>
      <c r="AW301" s="12"/>
      <c r="AX301" s="12">
        <f t="shared" si="665"/>
        <v>0</v>
      </c>
      <c r="AY301" s="12">
        <f t="shared" si="666"/>
        <v>0</v>
      </c>
      <c r="AZ301" s="12">
        <f t="shared" si="667"/>
        <v>0</v>
      </c>
      <c r="BA301" s="12"/>
      <c r="BB301" s="12">
        <f t="shared" si="668"/>
        <v>0</v>
      </c>
      <c r="BC301" s="12">
        <f t="shared" si="669"/>
        <v>0</v>
      </c>
      <c r="BD301" s="12">
        <f t="shared" si="670"/>
        <v>0</v>
      </c>
      <c r="BE301" s="12"/>
      <c r="BF301" s="12">
        <f t="shared" si="671"/>
        <v>0</v>
      </c>
      <c r="BG301" s="12">
        <f t="shared" si="709"/>
        <v>0</v>
      </c>
      <c r="BH301" s="12">
        <f t="shared" si="672"/>
        <v>0</v>
      </c>
      <c r="BI301" s="12">
        <f t="shared" si="673"/>
        <v>0</v>
      </c>
      <c r="BJ301" s="12"/>
      <c r="BK301" s="12">
        <f t="shared" si="674"/>
        <v>0</v>
      </c>
      <c r="BL301" s="12">
        <f t="shared" si="710"/>
        <v>0</v>
      </c>
      <c r="BM301" s="12">
        <f t="shared" si="675"/>
        <v>0</v>
      </c>
      <c r="BN301" s="12"/>
      <c r="BO301" s="12">
        <f t="shared" si="676"/>
        <v>0</v>
      </c>
      <c r="BP301" s="12">
        <f t="shared" si="677"/>
        <v>0</v>
      </c>
      <c r="BQ301" s="12">
        <f t="shared" si="678"/>
        <v>0</v>
      </c>
      <c r="BR301" s="12"/>
      <c r="BS301" s="12">
        <f t="shared" si="679"/>
        <v>0</v>
      </c>
      <c r="BT301" s="12">
        <f t="shared" si="680"/>
        <v>0</v>
      </c>
      <c r="BU301" s="12">
        <f t="shared" si="681"/>
        <v>0</v>
      </c>
      <c r="BV301" s="12">
        <f t="shared" si="682"/>
        <v>0</v>
      </c>
      <c r="BW301" s="12">
        <f t="shared" si="683"/>
        <v>0</v>
      </c>
      <c r="BX301" s="12"/>
      <c r="BY301" s="12">
        <v>0</v>
      </c>
      <c r="BZ301" s="12">
        <v>0</v>
      </c>
      <c r="CA301" s="12">
        <f>SUMIFS('[1]TIẾN ĐỘ %'!$M$6:$M$1034,'[1]TIẾN ĐỘ %'!$G$6:$G$1034,$A301,'[1]TIẾN ĐỘ %'!$F$6:$F$1034,$E301)</f>
        <v>0</v>
      </c>
      <c r="CB301" s="12">
        <f t="shared" si="711"/>
        <v>0</v>
      </c>
      <c r="CC301" s="12"/>
      <c r="CD301" s="12"/>
      <c r="CE301" s="12"/>
      <c r="CF301" s="12">
        <f t="shared" ref="CF301:CF309" si="775">+SUM(CC301:CE301)</f>
        <v>0</v>
      </c>
      <c r="CG301" s="12">
        <f t="shared" ref="CG301:CG309" si="776">+CF301+CB301</f>
        <v>0</v>
      </c>
      <c r="CH301" s="12"/>
      <c r="CI301" s="12"/>
      <c r="CJ301" s="12"/>
      <c r="CK301" s="12">
        <f t="shared" ref="CK301:CK310" si="777">+SUM(CH301:CJ301)</f>
        <v>0</v>
      </c>
      <c r="CL301" s="12"/>
      <c r="CM301" s="12"/>
      <c r="CN301" s="12"/>
      <c r="CO301" s="12">
        <f t="shared" ref="CO301:CO357" si="778">+SUM(CL301:CN301)</f>
        <v>0</v>
      </c>
      <c r="CP301" s="12">
        <f t="shared" ref="CP301:CP357" si="779">+CK301+CO301</f>
        <v>0</v>
      </c>
      <c r="CQ301" s="12"/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f>SUMIFS('[1]DATA THÔ IN'!$P$4:$P$12031,'[1]DATA THÔ IN'!$H$4:$H$12031,$A301,'[1]DATA THÔ IN'!$AC$4:$AC$12031,$E301,'[1]DATA THÔ IN'!$AH$4:$AH$12031,"Tiến độ 1")</f>
        <v>0</v>
      </c>
      <c r="CZ301" s="12">
        <f>SUMIFS('[1]DATA THÔ IN'!$P$4:$P$12031,'[1]DATA THÔ IN'!$H$4:$H$12031,$A301,'[1]DATA THÔ IN'!$AC$4:$AC$12031,$E301,'[1]DATA THÔ IN'!$AH$4:$AH$12031,"Tiến độ 2")</f>
        <v>0</v>
      </c>
      <c r="DA301" s="12">
        <f>SUMIFS('[1]TIẾN ĐỘ %'!$N$6:$N$1034,'[1]TIẾN ĐỘ %'!$G$6:$G$1034,A301,'[1]TIẾN ĐỘ %'!$F$6:$F$1034,$E301)</f>
        <v>0</v>
      </c>
      <c r="DB301" s="12">
        <f t="shared" si="717"/>
        <v>0</v>
      </c>
      <c r="DC301" s="12"/>
      <c r="DD301" s="12"/>
      <c r="DE301" s="12"/>
      <c r="DF301" s="12"/>
      <c r="DG301" s="12"/>
      <c r="DH301" s="12"/>
      <c r="DI301" s="12"/>
      <c r="DJ301" s="12"/>
      <c r="DK301" s="12"/>
      <c r="DL301" s="12">
        <f t="shared" ref="DL301:DL309" si="780">+DK301+DH301+DE301</f>
        <v>0</v>
      </c>
      <c r="DM301" s="12">
        <f t="shared" ref="DM301:DM309" si="781">+DL301+DB301</f>
        <v>0</v>
      </c>
      <c r="DN301" s="12"/>
      <c r="DO301" s="12"/>
      <c r="DP301" s="12"/>
      <c r="DQ301" s="12"/>
      <c r="DR301" s="12"/>
      <c r="DS301" s="12"/>
      <c r="DT301" s="12"/>
      <c r="DU301" s="12"/>
      <c r="DV301" s="12"/>
      <c r="DW301" s="12">
        <f t="shared" ref="DW301:DW310" si="782">+DV301+DS301+DP301</f>
        <v>0</v>
      </c>
      <c r="DX301" s="12"/>
      <c r="DY301" s="12"/>
      <c r="DZ301" s="12"/>
      <c r="EA301" s="12"/>
      <c r="EB301" s="12"/>
      <c r="EC301" s="12"/>
      <c r="ED301" s="12"/>
      <c r="EE301" s="12"/>
      <c r="EF301" s="12"/>
      <c r="EG301" s="12">
        <f t="shared" ref="EG301:EG357" si="783">+EF301+EC301+DZ301</f>
        <v>0</v>
      </c>
      <c r="EH301" s="12">
        <f t="shared" ref="EH301:EH357" si="784">+EG301+DW301</f>
        <v>0</v>
      </c>
      <c r="EI301" s="12"/>
      <c r="EJ301" s="15">
        <f t="shared" si="686"/>
        <v>0</v>
      </c>
      <c r="EK301" s="15">
        <f t="shared" si="687"/>
        <v>0</v>
      </c>
      <c r="EL301" s="15">
        <f t="shared" si="688"/>
        <v>0</v>
      </c>
      <c r="EM301" s="16">
        <f t="shared" si="727"/>
        <v>0</v>
      </c>
      <c r="EN301" s="16">
        <f t="shared" si="728"/>
        <v>0</v>
      </c>
      <c r="EO301" s="16">
        <f t="shared" si="729"/>
        <v>0</v>
      </c>
      <c r="EP301" s="16">
        <f t="shared" si="718"/>
        <v>0</v>
      </c>
      <c r="EQ301" s="16">
        <f t="shared" si="719"/>
        <v>0</v>
      </c>
      <c r="ER301" s="16">
        <f t="shared" si="720"/>
        <v>0</v>
      </c>
      <c r="ES301" s="16">
        <f t="shared" si="721"/>
        <v>0</v>
      </c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5">
        <f t="shared" ref="FO301:FO311" si="785">IFERROR(DX301/$CL301,0)</f>
        <v>0</v>
      </c>
      <c r="FP301" s="15">
        <f t="shared" ref="FP301:FP311" si="786">IFERROR(DY301/$CL301,0)</f>
        <v>0</v>
      </c>
      <c r="FQ301" s="15">
        <f t="shared" ref="FQ301:FQ311" si="787">IFERROR(DZ301/$CL301,0)</f>
        <v>0</v>
      </c>
      <c r="FR301" s="17">
        <f t="shared" si="692"/>
        <v>0</v>
      </c>
      <c r="FS301" s="17">
        <f t="shared" si="693"/>
        <v>0</v>
      </c>
      <c r="FT301" s="17">
        <f t="shared" si="694"/>
        <v>0</v>
      </c>
      <c r="FU301" s="18">
        <f t="shared" si="695"/>
        <v>0</v>
      </c>
      <c r="FV301" s="18">
        <f t="shared" si="696"/>
        <v>0</v>
      </c>
      <c r="FW301" s="18">
        <f t="shared" si="697"/>
        <v>0</v>
      </c>
      <c r="FX301" s="18">
        <f t="shared" si="698"/>
        <v>0</v>
      </c>
      <c r="FY301" s="18">
        <f t="shared" si="699"/>
        <v>0</v>
      </c>
      <c r="FZ301" s="19"/>
      <c r="GA301" s="36" t="e">
        <v>#N/A</v>
      </c>
      <c r="GB301" s="36"/>
      <c r="GC301" s="37"/>
    </row>
    <row r="302" spans="1:185" hidden="1" x14ac:dyDescent="0.25">
      <c r="A302" s="8" t="s">
        <v>1343</v>
      </c>
      <c r="B302" s="8" t="s">
        <v>1207</v>
      </c>
      <c r="C302" s="28" t="s">
        <v>1208</v>
      </c>
      <c r="D302" s="28" t="s">
        <v>996</v>
      </c>
      <c r="E302" s="9" t="s">
        <v>216</v>
      </c>
      <c r="F302" s="28" t="s">
        <v>1204</v>
      </c>
      <c r="G302" s="28" t="s">
        <v>998</v>
      </c>
      <c r="H302" s="11">
        <v>3.5000000000000003E-2</v>
      </c>
      <c r="I302" s="11"/>
      <c r="J302" s="11">
        <v>0</v>
      </c>
      <c r="K302" s="11">
        <v>0.01</v>
      </c>
      <c r="L302" s="11">
        <v>5.0000000000000001E-3</v>
      </c>
      <c r="M302" s="11"/>
      <c r="N302" s="11">
        <v>5.0000000000000001E-3</v>
      </c>
      <c r="O302" s="12">
        <f t="shared" si="700"/>
        <v>0</v>
      </c>
      <c r="P302" s="12">
        <f t="shared" si="739"/>
        <v>0</v>
      </c>
      <c r="Q302" s="12">
        <f t="shared" si="701"/>
        <v>0</v>
      </c>
      <c r="R302" s="12">
        <f t="shared" si="768"/>
        <v>0</v>
      </c>
      <c r="S302" s="12">
        <f t="shared" si="702"/>
        <v>0</v>
      </c>
      <c r="T302" s="12">
        <f t="shared" si="770"/>
        <v>0</v>
      </c>
      <c r="U302" s="12">
        <f t="shared" si="703"/>
        <v>0</v>
      </c>
      <c r="V302" s="12">
        <f t="shared" si="771"/>
        <v>0</v>
      </c>
      <c r="W302" s="12">
        <f t="shared" si="716"/>
        <v>0</v>
      </c>
      <c r="X302" s="12">
        <f t="shared" si="704"/>
        <v>0</v>
      </c>
      <c r="Y302" s="12">
        <f t="shared" si="772"/>
        <v>0</v>
      </c>
      <c r="Z302" s="12">
        <f t="shared" si="773"/>
        <v>0</v>
      </c>
      <c r="AA302" s="12">
        <f t="shared" si="774"/>
        <v>0</v>
      </c>
      <c r="AB302" s="12">
        <f t="shared" si="769"/>
        <v>0</v>
      </c>
      <c r="AC302" s="12"/>
      <c r="AD302" s="12"/>
      <c r="AE302" s="12"/>
      <c r="AF302" s="12">
        <f t="shared" si="705"/>
        <v>0</v>
      </c>
      <c r="AG302" s="12">
        <f t="shared" si="706"/>
        <v>0</v>
      </c>
      <c r="AH302" s="12">
        <f t="shared" si="707"/>
        <v>0</v>
      </c>
      <c r="AI302" s="12"/>
      <c r="AJ302" s="12"/>
      <c r="AK302" s="12"/>
      <c r="AL302" s="12">
        <f t="shared" si="658"/>
        <v>0</v>
      </c>
      <c r="AM302" s="12">
        <f t="shared" si="659"/>
        <v>0</v>
      </c>
      <c r="AN302" s="12">
        <f t="shared" si="660"/>
        <v>0</v>
      </c>
      <c r="AO302" s="12"/>
      <c r="AP302" s="12"/>
      <c r="AQ302" s="12"/>
      <c r="AR302" s="12">
        <f t="shared" si="661"/>
        <v>0</v>
      </c>
      <c r="AS302" s="12">
        <f t="shared" si="662"/>
        <v>0</v>
      </c>
      <c r="AT302" s="12">
        <f t="shared" si="663"/>
        <v>0</v>
      </c>
      <c r="AU302" s="12">
        <f t="shared" si="664"/>
        <v>0</v>
      </c>
      <c r="AV302" s="12">
        <f t="shared" si="708"/>
        <v>0</v>
      </c>
      <c r="AW302" s="12"/>
      <c r="AX302" s="12">
        <f t="shared" si="665"/>
        <v>0</v>
      </c>
      <c r="AY302" s="12">
        <f t="shared" si="666"/>
        <v>0</v>
      </c>
      <c r="AZ302" s="12">
        <f t="shared" si="667"/>
        <v>0</v>
      </c>
      <c r="BA302" s="12"/>
      <c r="BB302" s="12">
        <f t="shared" si="668"/>
        <v>0</v>
      </c>
      <c r="BC302" s="12">
        <f t="shared" si="669"/>
        <v>0</v>
      </c>
      <c r="BD302" s="12">
        <f t="shared" si="670"/>
        <v>0</v>
      </c>
      <c r="BE302" s="12"/>
      <c r="BF302" s="12">
        <f t="shared" si="671"/>
        <v>0</v>
      </c>
      <c r="BG302" s="12">
        <f t="shared" si="709"/>
        <v>0</v>
      </c>
      <c r="BH302" s="12">
        <f t="shared" si="672"/>
        <v>0</v>
      </c>
      <c r="BI302" s="12">
        <f t="shared" si="673"/>
        <v>0</v>
      </c>
      <c r="BJ302" s="12"/>
      <c r="BK302" s="12">
        <f t="shared" si="674"/>
        <v>0</v>
      </c>
      <c r="BL302" s="12">
        <f t="shared" si="710"/>
        <v>0</v>
      </c>
      <c r="BM302" s="12">
        <f t="shared" si="675"/>
        <v>0</v>
      </c>
      <c r="BN302" s="12"/>
      <c r="BO302" s="12">
        <f t="shared" si="676"/>
        <v>0</v>
      </c>
      <c r="BP302" s="12">
        <f t="shared" si="677"/>
        <v>0</v>
      </c>
      <c r="BQ302" s="12">
        <f t="shared" si="678"/>
        <v>0</v>
      </c>
      <c r="BR302" s="12"/>
      <c r="BS302" s="12">
        <f t="shared" si="679"/>
        <v>0</v>
      </c>
      <c r="BT302" s="12">
        <f t="shared" si="680"/>
        <v>0</v>
      </c>
      <c r="BU302" s="12">
        <f t="shared" si="681"/>
        <v>0</v>
      </c>
      <c r="BV302" s="12">
        <f t="shared" si="682"/>
        <v>0</v>
      </c>
      <c r="BW302" s="12">
        <f t="shared" si="683"/>
        <v>0</v>
      </c>
      <c r="BX302" s="12"/>
      <c r="BY302" s="12">
        <v>0</v>
      </c>
      <c r="BZ302" s="12">
        <v>0</v>
      </c>
      <c r="CA302" s="12">
        <f>SUMIFS('[1]TIẾN ĐỘ %'!$M$6:$M$1034,'[1]TIẾN ĐỘ %'!$G$6:$G$1034,$A302,'[1]TIẾN ĐỘ %'!$F$6:$F$1034,$E302)</f>
        <v>0</v>
      </c>
      <c r="CB302" s="12">
        <f t="shared" si="711"/>
        <v>0</v>
      </c>
      <c r="CC302" s="12"/>
      <c r="CD302" s="12"/>
      <c r="CE302" s="12"/>
      <c r="CF302" s="12">
        <f t="shared" si="775"/>
        <v>0</v>
      </c>
      <c r="CG302" s="12">
        <f t="shared" si="776"/>
        <v>0</v>
      </c>
      <c r="CH302" s="12"/>
      <c r="CI302" s="12"/>
      <c r="CJ302" s="12"/>
      <c r="CK302" s="12">
        <f t="shared" si="777"/>
        <v>0</v>
      </c>
      <c r="CL302" s="12"/>
      <c r="CM302" s="12"/>
      <c r="CN302" s="12"/>
      <c r="CO302" s="12">
        <f t="shared" si="778"/>
        <v>0</v>
      </c>
      <c r="CP302" s="12">
        <f t="shared" si="779"/>
        <v>0</v>
      </c>
      <c r="CQ302" s="12"/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f>SUMIFS('[1]DATA THÔ IN'!$P$4:$P$12031,'[1]DATA THÔ IN'!$H$4:$H$12031,$A302,'[1]DATA THÔ IN'!$AC$4:$AC$12031,$E302,'[1]DATA THÔ IN'!$AH$4:$AH$12031,"Tiến độ 1")</f>
        <v>0</v>
      </c>
      <c r="CZ302" s="12">
        <f>SUMIFS('[1]DATA THÔ IN'!$P$4:$P$12031,'[1]DATA THÔ IN'!$H$4:$H$12031,$A302,'[1]DATA THÔ IN'!$AC$4:$AC$12031,$E302,'[1]DATA THÔ IN'!$AH$4:$AH$12031,"Tiến độ 2")</f>
        <v>0</v>
      </c>
      <c r="DA302" s="12">
        <f>SUMIFS('[1]TIẾN ĐỘ %'!$N$6:$N$1034,'[1]TIẾN ĐỘ %'!$G$6:$G$1034,A302,'[1]TIẾN ĐỘ %'!$F$6:$F$1034,$E302)</f>
        <v>0</v>
      </c>
      <c r="DB302" s="12">
        <f t="shared" si="717"/>
        <v>0</v>
      </c>
      <c r="DC302" s="12"/>
      <c r="DD302" s="12"/>
      <c r="DE302" s="12"/>
      <c r="DF302" s="12"/>
      <c r="DG302" s="12"/>
      <c r="DH302" s="12"/>
      <c r="DI302" s="12"/>
      <c r="DJ302" s="12"/>
      <c r="DK302" s="12"/>
      <c r="DL302" s="12">
        <f t="shared" si="780"/>
        <v>0</v>
      </c>
      <c r="DM302" s="12">
        <f t="shared" si="781"/>
        <v>0</v>
      </c>
      <c r="DN302" s="12"/>
      <c r="DO302" s="12"/>
      <c r="DP302" s="12"/>
      <c r="DQ302" s="12"/>
      <c r="DR302" s="12"/>
      <c r="DS302" s="12"/>
      <c r="DT302" s="12"/>
      <c r="DU302" s="12"/>
      <c r="DV302" s="12"/>
      <c r="DW302" s="12">
        <f t="shared" si="782"/>
        <v>0</v>
      </c>
      <c r="DX302" s="12"/>
      <c r="DY302" s="12"/>
      <c r="DZ302" s="12"/>
      <c r="EA302" s="12"/>
      <c r="EB302" s="12"/>
      <c r="EC302" s="12"/>
      <c r="ED302" s="12"/>
      <c r="EE302" s="12"/>
      <c r="EF302" s="12"/>
      <c r="EG302" s="12">
        <f t="shared" si="783"/>
        <v>0</v>
      </c>
      <c r="EH302" s="12">
        <f t="shared" si="784"/>
        <v>0</v>
      </c>
      <c r="EI302" s="12"/>
      <c r="EJ302" s="15">
        <f t="shared" si="686"/>
        <v>0</v>
      </c>
      <c r="EK302" s="15">
        <f t="shared" si="687"/>
        <v>0</v>
      </c>
      <c r="EL302" s="15">
        <f t="shared" si="688"/>
        <v>0</v>
      </c>
      <c r="EM302" s="16">
        <f t="shared" si="727"/>
        <v>0</v>
      </c>
      <c r="EN302" s="16">
        <f t="shared" si="728"/>
        <v>0</v>
      </c>
      <c r="EO302" s="16">
        <f t="shared" si="729"/>
        <v>0</v>
      </c>
      <c r="EP302" s="16">
        <f t="shared" si="718"/>
        <v>0</v>
      </c>
      <c r="EQ302" s="16">
        <f t="shared" si="719"/>
        <v>0</v>
      </c>
      <c r="ER302" s="16">
        <f t="shared" si="720"/>
        <v>0</v>
      </c>
      <c r="ES302" s="16">
        <f t="shared" si="721"/>
        <v>0</v>
      </c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5">
        <f t="shared" si="785"/>
        <v>0</v>
      </c>
      <c r="FP302" s="15">
        <f t="shared" si="786"/>
        <v>0</v>
      </c>
      <c r="FQ302" s="15">
        <f t="shared" si="787"/>
        <v>0</v>
      </c>
      <c r="FR302" s="17">
        <f t="shared" si="692"/>
        <v>0</v>
      </c>
      <c r="FS302" s="17">
        <f t="shared" si="693"/>
        <v>0</v>
      </c>
      <c r="FT302" s="17">
        <f t="shared" si="694"/>
        <v>0</v>
      </c>
      <c r="FU302" s="18">
        <f t="shared" si="695"/>
        <v>0</v>
      </c>
      <c r="FV302" s="18">
        <f t="shared" si="696"/>
        <v>0</v>
      </c>
      <c r="FW302" s="18">
        <f t="shared" si="697"/>
        <v>0</v>
      </c>
      <c r="FX302" s="18">
        <f t="shared" si="698"/>
        <v>0</v>
      </c>
      <c r="FY302" s="18">
        <f t="shared" si="699"/>
        <v>0</v>
      </c>
      <c r="FZ302" s="19"/>
      <c r="GA302" s="36" t="e">
        <v>#N/A</v>
      </c>
      <c r="GB302" s="36"/>
      <c r="GC302" s="37"/>
    </row>
    <row r="303" spans="1:185" hidden="1" x14ac:dyDescent="0.25">
      <c r="A303" s="8" t="s">
        <v>1344</v>
      </c>
      <c r="B303" s="8" t="s">
        <v>1221</v>
      </c>
      <c r="C303" s="28" t="s">
        <v>1222</v>
      </c>
      <c r="D303" s="28" t="s">
        <v>996</v>
      </c>
      <c r="E303" s="9" t="s">
        <v>216</v>
      </c>
      <c r="F303" s="28" t="s">
        <v>997</v>
      </c>
      <c r="G303" s="28" t="s">
        <v>998</v>
      </c>
      <c r="H303" s="11">
        <v>3.5000000000000003E-2</v>
      </c>
      <c r="I303" s="11"/>
      <c r="J303" s="11">
        <v>0</v>
      </c>
      <c r="K303" s="11">
        <v>0.01</v>
      </c>
      <c r="L303" s="11">
        <v>5.0000000000000001E-3</v>
      </c>
      <c r="M303" s="11"/>
      <c r="N303" s="11">
        <v>5.0000000000000001E-3</v>
      </c>
      <c r="O303" s="12">
        <f t="shared" si="700"/>
        <v>0</v>
      </c>
      <c r="P303" s="12">
        <f t="shared" si="739"/>
        <v>0</v>
      </c>
      <c r="Q303" s="12">
        <f t="shared" si="701"/>
        <v>0</v>
      </c>
      <c r="R303" s="12">
        <f t="shared" si="768"/>
        <v>0</v>
      </c>
      <c r="S303" s="12">
        <f t="shared" si="702"/>
        <v>0</v>
      </c>
      <c r="T303" s="12">
        <f t="shared" si="770"/>
        <v>0</v>
      </c>
      <c r="U303" s="12">
        <f t="shared" si="703"/>
        <v>0</v>
      </c>
      <c r="V303" s="12">
        <f t="shared" si="771"/>
        <v>0</v>
      </c>
      <c r="W303" s="12">
        <f t="shared" si="716"/>
        <v>0</v>
      </c>
      <c r="X303" s="12">
        <f t="shared" si="704"/>
        <v>0</v>
      </c>
      <c r="Y303" s="12">
        <f t="shared" si="772"/>
        <v>0</v>
      </c>
      <c r="Z303" s="12">
        <f t="shared" si="773"/>
        <v>0</v>
      </c>
      <c r="AA303" s="12">
        <f t="shared" si="774"/>
        <v>0</v>
      </c>
      <c r="AB303" s="12">
        <f t="shared" si="769"/>
        <v>0</v>
      </c>
      <c r="AC303" s="12"/>
      <c r="AD303" s="12"/>
      <c r="AE303" s="12"/>
      <c r="AF303" s="12">
        <f t="shared" si="705"/>
        <v>0</v>
      </c>
      <c r="AG303" s="12">
        <f t="shared" si="706"/>
        <v>0</v>
      </c>
      <c r="AH303" s="12">
        <f t="shared" si="707"/>
        <v>0</v>
      </c>
      <c r="AI303" s="12"/>
      <c r="AJ303" s="12"/>
      <c r="AK303" s="12"/>
      <c r="AL303" s="12">
        <f t="shared" si="658"/>
        <v>0</v>
      </c>
      <c r="AM303" s="12">
        <f t="shared" si="659"/>
        <v>0</v>
      </c>
      <c r="AN303" s="12">
        <f t="shared" si="660"/>
        <v>0</v>
      </c>
      <c r="AO303" s="12"/>
      <c r="AP303" s="12"/>
      <c r="AQ303" s="12"/>
      <c r="AR303" s="12">
        <f t="shared" si="661"/>
        <v>0</v>
      </c>
      <c r="AS303" s="12">
        <f t="shared" si="662"/>
        <v>0</v>
      </c>
      <c r="AT303" s="12">
        <f t="shared" si="663"/>
        <v>0</v>
      </c>
      <c r="AU303" s="12">
        <f t="shared" si="664"/>
        <v>0</v>
      </c>
      <c r="AV303" s="12">
        <f t="shared" si="708"/>
        <v>0</v>
      </c>
      <c r="AW303" s="12"/>
      <c r="AX303" s="12">
        <f t="shared" si="665"/>
        <v>0</v>
      </c>
      <c r="AY303" s="12">
        <f t="shared" si="666"/>
        <v>0</v>
      </c>
      <c r="AZ303" s="12">
        <f t="shared" si="667"/>
        <v>0</v>
      </c>
      <c r="BA303" s="12"/>
      <c r="BB303" s="12">
        <f t="shared" si="668"/>
        <v>0</v>
      </c>
      <c r="BC303" s="12">
        <f t="shared" si="669"/>
        <v>0</v>
      </c>
      <c r="BD303" s="12">
        <f t="shared" si="670"/>
        <v>0</v>
      </c>
      <c r="BE303" s="12"/>
      <c r="BF303" s="12">
        <f t="shared" si="671"/>
        <v>0</v>
      </c>
      <c r="BG303" s="12">
        <f t="shared" si="709"/>
        <v>0</v>
      </c>
      <c r="BH303" s="12">
        <f t="shared" si="672"/>
        <v>0</v>
      </c>
      <c r="BI303" s="12">
        <f t="shared" si="673"/>
        <v>0</v>
      </c>
      <c r="BJ303" s="12"/>
      <c r="BK303" s="12">
        <f t="shared" si="674"/>
        <v>0</v>
      </c>
      <c r="BL303" s="12">
        <f t="shared" si="710"/>
        <v>0</v>
      </c>
      <c r="BM303" s="12">
        <f t="shared" si="675"/>
        <v>0</v>
      </c>
      <c r="BN303" s="12"/>
      <c r="BO303" s="12">
        <f t="shared" si="676"/>
        <v>0</v>
      </c>
      <c r="BP303" s="12">
        <f t="shared" si="677"/>
        <v>0</v>
      </c>
      <c r="BQ303" s="12">
        <f t="shared" si="678"/>
        <v>0</v>
      </c>
      <c r="BR303" s="12"/>
      <c r="BS303" s="12">
        <f t="shared" si="679"/>
        <v>0</v>
      </c>
      <c r="BT303" s="12">
        <f t="shared" si="680"/>
        <v>0</v>
      </c>
      <c r="BU303" s="12">
        <f t="shared" si="681"/>
        <v>0</v>
      </c>
      <c r="BV303" s="12">
        <f t="shared" si="682"/>
        <v>0</v>
      </c>
      <c r="BW303" s="12">
        <f t="shared" si="683"/>
        <v>0</v>
      </c>
      <c r="BX303" s="12"/>
      <c r="BY303" s="12">
        <v>0</v>
      </c>
      <c r="BZ303" s="12">
        <v>0</v>
      </c>
      <c r="CA303" s="12">
        <f>SUMIFS('[1]TIẾN ĐỘ %'!$M$6:$M$1034,'[1]TIẾN ĐỘ %'!$G$6:$G$1034,$A303,'[1]TIẾN ĐỘ %'!$F$6:$F$1034,$E303)</f>
        <v>0</v>
      </c>
      <c r="CB303" s="12">
        <f t="shared" si="711"/>
        <v>0</v>
      </c>
      <c r="CC303" s="12"/>
      <c r="CD303" s="12"/>
      <c r="CE303" s="12"/>
      <c r="CF303" s="12">
        <f t="shared" si="775"/>
        <v>0</v>
      </c>
      <c r="CG303" s="12">
        <f t="shared" si="776"/>
        <v>0</v>
      </c>
      <c r="CH303" s="12"/>
      <c r="CI303" s="12"/>
      <c r="CJ303" s="12"/>
      <c r="CK303" s="12">
        <f t="shared" si="777"/>
        <v>0</v>
      </c>
      <c r="CL303" s="12"/>
      <c r="CM303" s="12"/>
      <c r="CN303" s="12"/>
      <c r="CO303" s="12">
        <f t="shared" si="778"/>
        <v>0</v>
      </c>
      <c r="CP303" s="12">
        <f t="shared" si="779"/>
        <v>0</v>
      </c>
      <c r="CQ303" s="12"/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f>SUMIFS('[1]DATA THÔ IN'!$P$4:$P$12031,'[1]DATA THÔ IN'!$H$4:$H$12031,$A303,'[1]DATA THÔ IN'!$AC$4:$AC$12031,$E303,'[1]DATA THÔ IN'!$AH$4:$AH$12031,"Tiến độ 1")</f>
        <v>0</v>
      </c>
      <c r="CZ303" s="12">
        <f>SUMIFS('[1]DATA THÔ IN'!$P$4:$P$12031,'[1]DATA THÔ IN'!$H$4:$H$12031,$A303,'[1]DATA THÔ IN'!$AC$4:$AC$12031,$E303,'[1]DATA THÔ IN'!$AH$4:$AH$12031,"Tiến độ 2")</f>
        <v>0</v>
      </c>
      <c r="DA303" s="12">
        <f>SUMIFS('[1]TIẾN ĐỘ %'!$N$6:$N$1034,'[1]TIẾN ĐỘ %'!$G$6:$G$1034,A303,'[1]TIẾN ĐỘ %'!$F$6:$F$1034,$E303)</f>
        <v>0</v>
      </c>
      <c r="DB303" s="12">
        <f t="shared" si="717"/>
        <v>0</v>
      </c>
      <c r="DC303" s="12"/>
      <c r="DD303" s="12"/>
      <c r="DE303" s="12"/>
      <c r="DF303" s="12"/>
      <c r="DG303" s="12"/>
      <c r="DH303" s="12"/>
      <c r="DI303" s="12"/>
      <c r="DJ303" s="12"/>
      <c r="DK303" s="12"/>
      <c r="DL303" s="12">
        <f t="shared" si="780"/>
        <v>0</v>
      </c>
      <c r="DM303" s="12">
        <f t="shared" si="781"/>
        <v>0</v>
      </c>
      <c r="DN303" s="12"/>
      <c r="DO303" s="12"/>
      <c r="DP303" s="12"/>
      <c r="DQ303" s="12"/>
      <c r="DR303" s="12"/>
      <c r="DS303" s="12"/>
      <c r="DT303" s="12"/>
      <c r="DU303" s="12"/>
      <c r="DV303" s="12"/>
      <c r="DW303" s="12">
        <f t="shared" si="782"/>
        <v>0</v>
      </c>
      <c r="DX303" s="12"/>
      <c r="DY303" s="12"/>
      <c r="DZ303" s="12"/>
      <c r="EA303" s="12"/>
      <c r="EB303" s="12"/>
      <c r="EC303" s="12"/>
      <c r="ED303" s="12"/>
      <c r="EE303" s="12"/>
      <c r="EF303" s="12"/>
      <c r="EG303" s="12">
        <f t="shared" si="783"/>
        <v>0</v>
      </c>
      <c r="EH303" s="12">
        <f t="shared" si="784"/>
        <v>0</v>
      </c>
      <c r="EI303" s="12"/>
      <c r="EJ303" s="15">
        <f t="shared" si="686"/>
        <v>0</v>
      </c>
      <c r="EK303" s="15">
        <f t="shared" si="687"/>
        <v>0</v>
      </c>
      <c r="EL303" s="15">
        <f t="shared" si="688"/>
        <v>0</v>
      </c>
      <c r="EM303" s="16">
        <f t="shared" si="727"/>
        <v>0</v>
      </c>
      <c r="EN303" s="16">
        <f t="shared" si="728"/>
        <v>0</v>
      </c>
      <c r="EO303" s="16">
        <f t="shared" si="729"/>
        <v>0</v>
      </c>
      <c r="EP303" s="16">
        <f t="shared" si="718"/>
        <v>0</v>
      </c>
      <c r="EQ303" s="16">
        <f t="shared" si="719"/>
        <v>0</v>
      </c>
      <c r="ER303" s="16">
        <f t="shared" si="720"/>
        <v>0</v>
      </c>
      <c r="ES303" s="16">
        <f t="shared" si="721"/>
        <v>0</v>
      </c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5">
        <f t="shared" si="785"/>
        <v>0</v>
      </c>
      <c r="FP303" s="15">
        <f t="shared" si="786"/>
        <v>0</v>
      </c>
      <c r="FQ303" s="15">
        <f t="shared" si="787"/>
        <v>0</v>
      </c>
      <c r="FR303" s="17">
        <f t="shared" si="692"/>
        <v>0</v>
      </c>
      <c r="FS303" s="17">
        <f t="shared" si="693"/>
        <v>0</v>
      </c>
      <c r="FT303" s="17">
        <f t="shared" si="694"/>
        <v>0</v>
      </c>
      <c r="FU303" s="18">
        <f t="shared" si="695"/>
        <v>0</v>
      </c>
      <c r="FV303" s="18">
        <f t="shared" si="696"/>
        <v>0</v>
      </c>
      <c r="FW303" s="18">
        <f t="shared" si="697"/>
        <v>0</v>
      </c>
      <c r="FX303" s="18">
        <f t="shared" si="698"/>
        <v>0</v>
      </c>
      <c r="FY303" s="18">
        <f t="shared" si="699"/>
        <v>0</v>
      </c>
      <c r="FZ303" s="19"/>
      <c r="GA303" s="36" t="s">
        <v>996</v>
      </c>
      <c r="GB303" s="36"/>
      <c r="GC303" s="37"/>
    </row>
    <row r="304" spans="1:185" hidden="1" x14ac:dyDescent="0.25">
      <c r="A304" s="8" t="s">
        <v>1300</v>
      </c>
      <c r="B304" s="8" t="s">
        <v>607</v>
      </c>
      <c r="C304" s="28" t="s">
        <v>608</v>
      </c>
      <c r="D304" s="28" t="s">
        <v>478</v>
      </c>
      <c r="E304" s="9" t="s">
        <v>216</v>
      </c>
      <c r="F304" s="28" t="s">
        <v>479</v>
      </c>
      <c r="G304" s="28" t="s">
        <v>480</v>
      </c>
      <c r="H304" s="11">
        <v>7.0000000000000007E-2</v>
      </c>
      <c r="I304" s="11"/>
      <c r="J304" s="11">
        <v>0</v>
      </c>
      <c r="K304" s="11">
        <v>0.01</v>
      </c>
      <c r="L304" s="11">
        <v>5.0000000000000001E-3</v>
      </c>
      <c r="M304" s="11"/>
      <c r="N304" s="11">
        <v>5.0000000000000001E-3</v>
      </c>
      <c r="O304" s="12">
        <f t="shared" si="700"/>
        <v>0</v>
      </c>
      <c r="P304" s="12">
        <f t="shared" si="739"/>
        <v>0</v>
      </c>
      <c r="Q304" s="12">
        <f t="shared" si="701"/>
        <v>0</v>
      </c>
      <c r="R304" s="12">
        <f t="shared" si="768"/>
        <v>0</v>
      </c>
      <c r="S304" s="12">
        <f t="shared" si="702"/>
        <v>0</v>
      </c>
      <c r="T304" s="12">
        <f t="shared" si="770"/>
        <v>0</v>
      </c>
      <c r="U304" s="12">
        <f t="shared" si="703"/>
        <v>0</v>
      </c>
      <c r="V304" s="12">
        <f t="shared" si="771"/>
        <v>142904</v>
      </c>
      <c r="W304" s="12">
        <f t="shared" si="716"/>
        <v>0</v>
      </c>
      <c r="X304" s="12">
        <f t="shared" si="704"/>
        <v>0</v>
      </c>
      <c r="Y304" s="12">
        <f t="shared" si="772"/>
        <v>0</v>
      </c>
      <c r="Z304" s="12">
        <f t="shared" si="773"/>
        <v>0</v>
      </c>
      <c r="AA304" s="12">
        <f t="shared" si="774"/>
        <v>0</v>
      </c>
      <c r="AB304" s="12">
        <f t="shared" si="769"/>
        <v>0</v>
      </c>
      <c r="AC304" s="12"/>
      <c r="AD304" s="12"/>
      <c r="AE304" s="12"/>
      <c r="AF304" s="12">
        <f t="shared" si="705"/>
        <v>0</v>
      </c>
      <c r="AG304" s="12">
        <f t="shared" si="706"/>
        <v>0</v>
      </c>
      <c r="AH304" s="12">
        <f t="shared" si="707"/>
        <v>0</v>
      </c>
      <c r="AI304" s="12"/>
      <c r="AJ304" s="12"/>
      <c r="AK304" s="12"/>
      <c r="AL304" s="12">
        <f t="shared" si="658"/>
        <v>0</v>
      </c>
      <c r="AM304" s="12">
        <f t="shared" si="659"/>
        <v>0</v>
      </c>
      <c r="AN304" s="12">
        <f t="shared" si="660"/>
        <v>0</v>
      </c>
      <c r="AO304" s="12"/>
      <c r="AP304" s="12"/>
      <c r="AQ304" s="12"/>
      <c r="AR304" s="12">
        <f t="shared" si="661"/>
        <v>0</v>
      </c>
      <c r="AS304" s="12">
        <f t="shared" si="662"/>
        <v>0</v>
      </c>
      <c r="AT304" s="12">
        <f t="shared" si="663"/>
        <v>0</v>
      </c>
      <c r="AU304" s="12">
        <f t="shared" si="664"/>
        <v>0</v>
      </c>
      <c r="AV304" s="12">
        <f t="shared" si="708"/>
        <v>0</v>
      </c>
      <c r="AW304" s="12"/>
      <c r="AX304" s="12">
        <f t="shared" si="665"/>
        <v>0</v>
      </c>
      <c r="AY304" s="12">
        <f t="shared" si="666"/>
        <v>0</v>
      </c>
      <c r="AZ304" s="12">
        <f t="shared" si="667"/>
        <v>0</v>
      </c>
      <c r="BA304" s="12"/>
      <c r="BB304" s="12">
        <f t="shared" si="668"/>
        <v>0</v>
      </c>
      <c r="BC304" s="12">
        <f t="shared" si="669"/>
        <v>0</v>
      </c>
      <c r="BD304" s="12">
        <f t="shared" si="670"/>
        <v>0</v>
      </c>
      <c r="BE304" s="12"/>
      <c r="BF304" s="12">
        <f t="shared" si="671"/>
        <v>0</v>
      </c>
      <c r="BG304" s="12">
        <f t="shared" si="709"/>
        <v>0</v>
      </c>
      <c r="BH304" s="12">
        <f t="shared" si="672"/>
        <v>0</v>
      </c>
      <c r="BI304" s="12">
        <f t="shared" si="673"/>
        <v>0</v>
      </c>
      <c r="BJ304" s="12"/>
      <c r="BK304" s="12">
        <f t="shared" si="674"/>
        <v>0</v>
      </c>
      <c r="BL304" s="12">
        <f t="shared" si="710"/>
        <v>0</v>
      </c>
      <c r="BM304" s="12">
        <f t="shared" si="675"/>
        <v>0</v>
      </c>
      <c r="BN304" s="12"/>
      <c r="BO304" s="12">
        <f t="shared" si="676"/>
        <v>0</v>
      </c>
      <c r="BP304" s="12">
        <f t="shared" si="677"/>
        <v>0</v>
      </c>
      <c r="BQ304" s="12">
        <f t="shared" si="678"/>
        <v>0</v>
      </c>
      <c r="BR304" s="12"/>
      <c r="BS304" s="12">
        <f t="shared" si="679"/>
        <v>0</v>
      </c>
      <c r="BT304" s="12">
        <f t="shared" si="680"/>
        <v>0</v>
      </c>
      <c r="BU304" s="12">
        <f t="shared" si="681"/>
        <v>0</v>
      </c>
      <c r="BV304" s="12">
        <f t="shared" si="682"/>
        <v>0</v>
      </c>
      <c r="BW304" s="12">
        <f t="shared" si="683"/>
        <v>0</v>
      </c>
      <c r="BX304" s="12"/>
      <c r="BY304" s="12">
        <v>15000000</v>
      </c>
      <c r="BZ304" s="12">
        <v>15000000</v>
      </c>
      <c r="CA304" s="12">
        <f>SUMIFS('[1]TIẾN ĐỘ %'!$M$6:$M$1034,'[1]TIẾN ĐỘ %'!$G$6:$G$1034,$A304,'[1]TIẾN ĐỘ %'!$F$6:$F$1034,$E304)</f>
        <v>0</v>
      </c>
      <c r="CB304" s="12">
        <f t="shared" si="711"/>
        <v>30000000</v>
      </c>
      <c r="CC304" s="12"/>
      <c r="CD304" s="12"/>
      <c r="CE304" s="12"/>
      <c r="CF304" s="12">
        <f t="shared" si="775"/>
        <v>0</v>
      </c>
      <c r="CG304" s="12">
        <f t="shared" si="776"/>
        <v>30000000</v>
      </c>
      <c r="CH304" s="12"/>
      <c r="CI304" s="12"/>
      <c r="CJ304" s="12"/>
      <c r="CK304" s="12">
        <f t="shared" si="777"/>
        <v>0</v>
      </c>
      <c r="CL304" s="12"/>
      <c r="CM304" s="12"/>
      <c r="CN304" s="12"/>
      <c r="CO304" s="12">
        <f t="shared" si="778"/>
        <v>0</v>
      </c>
      <c r="CP304" s="12">
        <f t="shared" si="779"/>
        <v>0</v>
      </c>
      <c r="CQ304" s="12"/>
      <c r="CR304" s="12">
        <v>0</v>
      </c>
      <c r="CS304" s="12">
        <v>0</v>
      </c>
      <c r="CT304" s="12">
        <v>0</v>
      </c>
      <c r="CU304" s="12">
        <v>0</v>
      </c>
      <c r="CV304" s="12">
        <v>10086000</v>
      </c>
      <c r="CW304" s="12">
        <v>0</v>
      </c>
      <c r="CX304" s="12">
        <v>15366000</v>
      </c>
      <c r="CY304" s="12">
        <f>SUMIFS('[1]DATA THÔ IN'!$P$4:$P$12031,'[1]DATA THÔ IN'!$H$4:$H$12031,$A304,'[1]DATA THÔ IN'!$AC$4:$AC$12031,$E304,'[1]DATA THÔ IN'!$AH$4:$AH$12031,"Tiến độ 1")</f>
        <v>0</v>
      </c>
      <c r="CZ304" s="12">
        <f>SUMIFS('[1]DATA THÔ IN'!$P$4:$P$12031,'[1]DATA THÔ IN'!$H$4:$H$12031,$A304,'[1]DATA THÔ IN'!$AC$4:$AC$12031,$E304,'[1]DATA THÔ IN'!$AH$4:$AH$12031,"Tiến độ 2")</f>
        <v>0</v>
      </c>
      <c r="DA304" s="12">
        <f>SUMIFS('[1]TIẾN ĐỘ %'!$N$6:$N$1034,'[1]TIẾN ĐỘ %'!$G$6:$G$1034,A304,'[1]TIẾN ĐỘ %'!$F$6:$F$1034,$E304)</f>
        <v>0</v>
      </c>
      <c r="DB304" s="12">
        <f t="shared" si="717"/>
        <v>15366000</v>
      </c>
      <c r="DC304" s="12"/>
      <c r="DD304" s="12"/>
      <c r="DE304" s="12"/>
      <c r="DF304" s="12"/>
      <c r="DG304" s="12"/>
      <c r="DH304" s="12"/>
      <c r="DI304" s="12"/>
      <c r="DJ304" s="12"/>
      <c r="DK304" s="12"/>
      <c r="DL304" s="12">
        <f t="shared" si="780"/>
        <v>0</v>
      </c>
      <c r="DM304" s="12">
        <f t="shared" si="781"/>
        <v>15366000</v>
      </c>
      <c r="DN304" s="12"/>
      <c r="DO304" s="12"/>
      <c r="DP304" s="12"/>
      <c r="DQ304" s="12"/>
      <c r="DR304" s="12"/>
      <c r="DS304" s="12"/>
      <c r="DT304" s="12"/>
      <c r="DU304" s="12"/>
      <c r="DV304" s="12"/>
      <c r="DW304" s="12">
        <f t="shared" si="782"/>
        <v>0</v>
      </c>
      <c r="DX304" s="12"/>
      <c r="DY304" s="12"/>
      <c r="DZ304" s="12"/>
      <c r="EA304" s="12"/>
      <c r="EB304" s="12"/>
      <c r="EC304" s="12"/>
      <c r="ED304" s="12"/>
      <c r="EE304" s="12"/>
      <c r="EF304" s="12"/>
      <c r="EG304" s="12">
        <f t="shared" si="783"/>
        <v>0</v>
      </c>
      <c r="EH304" s="12">
        <f t="shared" si="784"/>
        <v>0</v>
      </c>
      <c r="EI304" s="12"/>
      <c r="EJ304" s="15">
        <f t="shared" si="686"/>
        <v>0</v>
      </c>
      <c r="EK304" s="15">
        <f t="shared" si="687"/>
        <v>0</v>
      </c>
      <c r="EL304" s="15">
        <f t="shared" si="688"/>
        <v>0</v>
      </c>
      <c r="EM304" s="16">
        <f t="shared" si="727"/>
        <v>0</v>
      </c>
      <c r="EN304" s="16">
        <f t="shared" si="728"/>
        <v>0.6724</v>
      </c>
      <c r="EO304" s="16">
        <f t="shared" si="729"/>
        <v>1.0244</v>
      </c>
      <c r="EP304" s="16">
        <f t="shared" si="718"/>
        <v>0</v>
      </c>
      <c r="EQ304" s="16">
        <f t="shared" si="719"/>
        <v>0</v>
      </c>
      <c r="ER304" s="16">
        <f t="shared" si="720"/>
        <v>0</v>
      </c>
      <c r="ES304" s="16">
        <f t="shared" si="721"/>
        <v>0.51219999999999999</v>
      </c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5">
        <f t="shared" si="785"/>
        <v>0</v>
      </c>
      <c r="FP304" s="15">
        <f t="shared" si="786"/>
        <v>0</v>
      </c>
      <c r="FQ304" s="15">
        <f t="shared" si="787"/>
        <v>0</v>
      </c>
      <c r="FR304" s="17">
        <f t="shared" si="692"/>
        <v>0</v>
      </c>
      <c r="FS304" s="17">
        <f t="shared" si="693"/>
        <v>0</v>
      </c>
      <c r="FT304" s="17">
        <f t="shared" si="694"/>
        <v>0</v>
      </c>
      <c r="FU304" s="18">
        <f t="shared" si="695"/>
        <v>0</v>
      </c>
      <c r="FV304" s="18">
        <f t="shared" si="696"/>
        <v>0</v>
      </c>
      <c r="FW304" s="18">
        <f t="shared" si="697"/>
        <v>0</v>
      </c>
      <c r="FX304" s="18">
        <f t="shared" si="698"/>
        <v>0</v>
      </c>
      <c r="FY304" s="18">
        <f t="shared" si="699"/>
        <v>0</v>
      </c>
      <c r="FZ304" s="19"/>
      <c r="GA304" s="36" t="str">
        <f>D304</f>
        <v>Đặng Hữu Mến</v>
      </c>
      <c r="GB304" s="36"/>
      <c r="GC304" s="37"/>
    </row>
    <row r="305" spans="1:185" hidden="1" x14ac:dyDescent="0.25">
      <c r="A305" s="8" t="s">
        <v>1296</v>
      </c>
      <c r="B305" s="8" t="s">
        <v>609</v>
      </c>
      <c r="C305" s="28" t="s">
        <v>610</v>
      </c>
      <c r="D305" s="28" t="s">
        <v>478</v>
      </c>
      <c r="E305" s="9" t="s">
        <v>216</v>
      </c>
      <c r="F305" s="28" t="s">
        <v>479</v>
      </c>
      <c r="G305" s="28" t="s">
        <v>480</v>
      </c>
      <c r="H305" s="11">
        <v>7.0000000000000007E-2</v>
      </c>
      <c r="I305" s="11"/>
      <c r="J305" s="11">
        <v>0</v>
      </c>
      <c r="K305" s="11">
        <v>0.01</v>
      </c>
      <c r="L305" s="11">
        <v>5.0000000000000001E-3</v>
      </c>
      <c r="M305" s="11"/>
      <c r="N305" s="11">
        <v>5.0000000000000001E-3</v>
      </c>
      <c r="O305" s="12">
        <f t="shared" si="700"/>
        <v>0</v>
      </c>
      <c r="P305" s="12">
        <f t="shared" si="739"/>
        <v>0</v>
      </c>
      <c r="Q305" s="12">
        <f t="shared" si="701"/>
        <v>0</v>
      </c>
      <c r="R305" s="12">
        <f t="shared" si="768"/>
        <v>0</v>
      </c>
      <c r="S305" s="12">
        <f t="shared" si="702"/>
        <v>0</v>
      </c>
      <c r="T305" s="12">
        <f t="shared" si="770"/>
        <v>0</v>
      </c>
      <c r="U305" s="12">
        <f t="shared" si="703"/>
        <v>0</v>
      </c>
      <c r="V305" s="12">
        <f t="shared" si="771"/>
        <v>0</v>
      </c>
      <c r="W305" s="12">
        <f t="shared" si="716"/>
        <v>0</v>
      </c>
      <c r="X305" s="12">
        <f t="shared" si="704"/>
        <v>0</v>
      </c>
      <c r="Y305" s="12">
        <f t="shared" si="772"/>
        <v>0</v>
      </c>
      <c r="Z305" s="12">
        <f t="shared" si="773"/>
        <v>0</v>
      </c>
      <c r="AA305" s="12">
        <f t="shared" si="774"/>
        <v>0</v>
      </c>
      <c r="AB305" s="12">
        <f t="shared" si="769"/>
        <v>0</v>
      </c>
      <c r="AC305" s="12"/>
      <c r="AD305" s="12"/>
      <c r="AE305" s="12"/>
      <c r="AF305" s="12">
        <f t="shared" si="705"/>
        <v>0</v>
      </c>
      <c r="AG305" s="12">
        <f t="shared" si="706"/>
        <v>0</v>
      </c>
      <c r="AH305" s="12">
        <f t="shared" si="707"/>
        <v>0</v>
      </c>
      <c r="AI305" s="12"/>
      <c r="AJ305" s="12"/>
      <c r="AK305" s="12"/>
      <c r="AL305" s="12">
        <f t="shared" si="658"/>
        <v>0</v>
      </c>
      <c r="AM305" s="12">
        <f t="shared" si="659"/>
        <v>0</v>
      </c>
      <c r="AN305" s="12">
        <f t="shared" si="660"/>
        <v>0</v>
      </c>
      <c r="AO305" s="12"/>
      <c r="AP305" s="12"/>
      <c r="AQ305" s="12"/>
      <c r="AR305" s="12">
        <f t="shared" si="661"/>
        <v>0</v>
      </c>
      <c r="AS305" s="12">
        <f t="shared" si="662"/>
        <v>0</v>
      </c>
      <c r="AT305" s="12">
        <f t="shared" si="663"/>
        <v>0</v>
      </c>
      <c r="AU305" s="12">
        <f t="shared" si="664"/>
        <v>0</v>
      </c>
      <c r="AV305" s="12">
        <f t="shared" si="708"/>
        <v>0</v>
      </c>
      <c r="AW305" s="12"/>
      <c r="AX305" s="12">
        <f t="shared" si="665"/>
        <v>0</v>
      </c>
      <c r="AY305" s="12">
        <f t="shared" si="666"/>
        <v>0</v>
      </c>
      <c r="AZ305" s="12">
        <f t="shared" si="667"/>
        <v>0</v>
      </c>
      <c r="BA305" s="12"/>
      <c r="BB305" s="12">
        <f t="shared" si="668"/>
        <v>0</v>
      </c>
      <c r="BC305" s="12">
        <f t="shared" si="669"/>
        <v>0</v>
      </c>
      <c r="BD305" s="12">
        <f t="shared" si="670"/>
        <v>0</v>
      </c>
      <c r="BE305" s="12"/>
      <c r="BF305" s="12">
        <f t="shared" si="671"/>
        <v>0</v>
      </c>
      <c r="BG305" s="12">
        <f t="shared" si="709"/>
        <v>0</v>
      </c>
      <c r="BH305" s="12">
        <f t="shared" si="672"/>
        <v>0</v>
      </c>
      <c r="BI305" s="12">
        <f t="shared" si="673"/>
        <v>0</v>
      </c>
      <c r="BJ305" s="12"/>
      <c r="BK305" s="12">
        <f t="shared" si="674"/>
        <v>0</v>
      </c>
      <c r="BL305" s="12">
        <f t="shared" si="710"/>
        <v>0</v>
      </c>
      <c r="BM305" s="12">
        <f t="shared" si="675"/>
        <v>0</v>
      </c>
      <c r="BN305" s="12"/>
      <c r="BO305" s="12">
        <f t="shared" si="676"/>
        <v>0</v>
      </c>
      <c r="BP305" s="12">
        <f t="shared" si="677"/>
        <v>0</v>
      </c>
      <c r="BQ305" s="12">
        <f t="shared" si="678"/>
        <v>0</v>
      </c>
      <c r="BR305" s="12"/>
      <c r="BS305" s="12">
        <f t="shared" si="679"/>
        <v>0</v>
      </c>
      <c r="BT305" s="12">
        <f t="shared" si="680"/>
        <v>0</v>
      </c>
      <c r="BU305" s="12">
        <f t="shared" si="681"/>
        <v>0</v>
      </c>
      <c r="BV305" s="12">
        <f t="shared" si="682"/>
        <v>0</v>
      </c>
      <c r="BW305" s="12">
        <f t="shared" si="683"/>
        <v>0</v>
      </c>
      <c r="BX305" s="12"/>
      <c r="BY305" s="12">
        <v>15000000</v>
      </c>
      <c r="BZ305" s="12">
        <v>15000000</v>
      </c>
      <c r="CA305" s="12">
        <f>SUMIFS('[1]TIẾN ĐỘ %'!$M$6:$M$1034,'[1]TIẾN ĐỘ %'!$G$6:$G$1034,$A305,'[1]TIẾN ĐỘ %'!$F$6:$F$1034,$E305)</f>
        <v>10000000</v>
      </c>
      <c r="CB305" s="12">
        <f t="shared" si="711"/>
        <v>40000000</v>
      </c>
      <c r="CC305" s="12"/>
      <c r="CD305" s="12"/>
      <c r="CE305" s="12"/>
      <c r="CF305" s="12">
        <f t="shared" si="775"/>
        <v>0</v>
      </c>
      <c r="CG305" s="12">
        <f t="shared" si="776"/>
        <v>40000000</v>
      </c>
      <c r="CH305" s="12"/>
      <c r="CI305" s="12"/>
      <c r="CJ305" s="12"/>
      <c r="CK305" s="12">
        <f t="shared" si="777"/>
        <v>0</v>
      </c>
      <c r="CL305" s="12"/>
      <c r="CM305" s="12"/>
      <c r="CN305" s="12"/>
      <c r="CO305" s="12">
        <f t="shared" si="778"/>
        <v>0</v>
      </c>
      <c r="CP305" s="12">
        <f t="shared" si="779"/>
        <v>0</v>
      </c>
      <c r="CQ305" s="12"/>
      <c r="CR305" s="12">
        <v>9126000</v>
      </c>
      <c r="CS305" s="12">
        <v>0</v>
      </c>
      <c r="CT305" s="12">
        <v>10950000</v>
      </c>
      <c r="CU305" s="12">
        <v>0</v>
      </c>
      <c r="CV305" s="12">
        <v>0</v>
      </c>
      <c r="CW305" s="12">
        <v>0</v>
      </c>
      <c r="CX305" s="12">
        <v>0</v>
      </c>
      <c r="CY305" s="12">
        <f>SUMIFS('[1]DATA THÔ IN'!$P$4:$P$12031,'[1]DATA THÔ IN'!$H$4:$H$12031,$A305,'[1]DATA THÔ IN'!$AC$4:$AC$12031,$E305,'[1]DATA THÔ IN'!$AH$4:$AH$12031,"Tiến độ 1")</f>
        <v>2580000</v>
      </c>
      <c r="CZ305" s="12">
        <f>SUMIFS('[1]DATA THÔ IN'!$P$4:$P$12031,'[1]DATA THÔ IN'!$H$4:$H$12031,$A305,'[1]DATA THÔ IN'!$AC$4:$AC$12031,$E305,'[1]DATA THÔ IN'!$AH$4:$AH$12031,"Tiến độ 2")</f>
        <v>0</v>
      </c>
      <c r="DA305" s="12">
        <f>SUMIFS('[1]TIẾN ĐỘ %'!$N$6:$N$1034,'[1]TIẾN ĐỘ %'!$G$6:$G$1034,A305,'[1]TIẾN ĐỘ %'!$F$6:$F$1034,$E305)</f>
        <v>6480000</v>
      </c>
      <c r="DB305" s="12">
        <f t="shared" si="717"/>
        <v>17430000</v>
      </c>
      <c r="DC305" s="12"/>
      <c r="DD305" s="12"/>
      <c r="DE305" s="12"/>
      <c r="DF305" s="12"/>
      <c r="DG305" s="12"/>
      <c r="DH305" s="12"/>
      <c r="DI305" s="12"/>
      <c r="DJ305" s="12"/>
      <c r="DK305" s="12"/>
      <c r="DL305" s="12">
        <f t="shared" si="780"/>
        <v>0</v>
      </c>
      <c r="DM305" s="12">
        <f t="shared" si="781"/>
        <v>17430000</v>
      </c>
      <c r="DN305" s="12"/>
      <c r="DO305" s="12"/>
      <c r="DP305" s="12"/>
      <c r="DQ305" s="12"/>
      <c r="DR305" s="12"/>
      <c r="DS305" s="12"/>
      <c r="DT305" s="12"/>
      <c r="DU305" s="12"/>
      <c r="DV305" s="12"/>
      <c r="DW305" s="12">
        <f t="shared" si="782"/>
        <v>0</v>
      </c>
      <c r="DX305" s="12"/>
      <c r="DY305" s="12"/>
      <c r="DZ305" s="12"/>
      <c r="EA305" s="12"/>
      <c r="EB305" s="12"/>
      <c r="EC305" s="12"/>
      <c r="ED305" s="12"/>
      <c r="EE305" s="12"/>
      <c r="EF305" s="12"/>
      <c r="EG305" s="12">
        <f t="shared" si="783"/>
        <v>0</v>
      </c>
      <c r="EH305" s="12">
        <f t="shared" si="784"/>
        <v>0</v>
      </c>
      <c r="EI305" s="12"/>
      <c r="EJ305" s="15">
        <f t="shared" si="686"/>
        <v>0.60840000000000005</v>
      </c>
      <c r="EK305" s="15">
        <f t="shared" si="687"/>
        <v>0</v>
      </c>
      <c r="EL305" s="15">
        <f t="shared" si="688"/>
        <v>0.73</v>
      </c>
      <c r="EM305" s="16">
        <f t="shared" si="727"/>
        <v>0</v>
      </c>
      <c r="EN305" s="16">
        <f t="shared" si="728"/>
        <v>0</v>
      </c>
      <c r="EO305" s="16">
        <f t="shared" si="729"/>
        <v>0</v>
      </c>
      <c r="EP305" s="16">
        <f t="shared" si="718"/>
        <v>0.25800000000000001</v>
      </c>
      <c r="EQ305" s="16">
        <f t="shared" si="719"/>
        <v>0</v>
      </c>
      <c r="ER305" s="16">
        <f t="shared" si="720"/>
        <v>0.64800000000000002</v>
      </c>
      <c r="ES305" s="16">
        <f t="shared" si="721"/>
        <v>0.43575000000000003</v>
      </c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5">
        <f t="shared" si="785"/>
        <v>0</v>
      </c>
      <c r="FP305" s="15">
        <f t="shared" si="786"/>
        <v>0</v>
      </c>
      <c r="FQ305" s="15">
        <f t="shared" si="787"/>
        <v>0</v>
      </c>
      <c r="FR305" s="17">
        <f t="shared" si="692"/>
        <v>0</v>
      </c>
      <c r="FS305" s="17">
        <f t="shared" si="693"/>
        <v>0</v>
      </c>
      <c r="FT305" s="17">
        <f t="shared" si="694"/>
        <v>0</v>
      </c>
      <c r="FU305" s="18">
        <f t="shared" si="695"/>
        <v>0</v>
      </c>
      <c r="FV305" s="18">
        <f t="shared" si="696"/>
        <v>0</v>
      </c>
      <c r="FW305" s="18">
        <f t="shared" si="697"/>
        <v>0</v>
      </c>
      <c r="FX305" s="18">
        <f t="shared" si="698"/>
        <v>0</v>
      </c>
      <c r="FY305" s="18">
        <f t="shared" si="699"/>
        <v>0</v>
      </c>
      <c r="FZ305" s="19"/>
      <c r="GA305" s="36" t="s">
        <v>478</v>
      </c>
      <c r="GB305" s="36"/>
      <c r="GC305" s="37"/>
    </row>
    <row r="306" spans="1:185" hidden="1" x14ac:dyDescent="0.25">
      <c r="A306" s="8" t="s">
        <v>1299</v>
      </c>
      <c r="B306" s="8" t="s">
        <v>613</v>
      </c>
      <c r="C306" s="28" t="s">
        <v>614</v>
      </c>
      <c r="D306" s="9" t="s">
        <v>478</v>
      </c>
      <c r="E306" s="9" t="s">
        <v>216</v>
      </c>
      <c r="F306" s="28" t="s">
        <v>491</v>
      </c>
      <c r="G306" s="28" t="s">
        <v>480</v>
      </c>
      <c r="H306" s="11">
        <v>7.0000000000000007E-2</v>
      </c>
      <c r="I306" s="11"/>
      <c r="J306" s="11">
        <v>0</v>
      </c>
      <c r="K306" s="11">
        <v>0.01</v>
      </c>
      <c r="L306" s="11">
        <v>5.0000000000000001E-3</v>
      </c>
      <c r="M306" s="11"/>
      <c r="N306" s="11">
        <v>5.0000000000000001E-3</v>
      </c>
      <c r="O306" s="12">
        <f t="shared" si="700"/>
        <v>0</v>
      </c>
      <c r="P306" s="12">
        <f t="shared" si="739"/>
        <v>0</v>
      </c>
      <c r="Q306" s="12">
        <f t="shared" si="701"/>
        <v>0</v>
      </c>
      <c r="R306" s="12">
        <f t="shared" si="768"/>
        <v>0</v>
      </c>
      <c r="S306" s="12">
        <f t="shared" si="702"/>
        <v>0</v>
      </c>
      <c r="T306" s="12">
        <f t="shared" si="770"/>
        <v>0</v>
      </c>
      <c r="U306" s="12">
        <f t="shared" si="703"/>
        <v>0</v>
      </c>
      <c r="V306" s="12">
        <f t="shared" si="771"/>
        <v>0</v>
      </c>
      <c r="W306" s="12">
        <f t="shared" si="716"/>
        <v>0</v>
      </c>
      <c r="X306" s="12">
        <f t="shared" si="704"/>
        <v>0</v>
      </c>
      <c r="Y306" s="12">
        <f t="shared" si="772"/>
        <v>0</v>
      </c>
      <c r="Z306" s="12">
        <f t="shared" si="773"/>
        <v>0</v>
      </c>
      <c r="AA306" s="12">
        <f t="shared" si="774"/>
        <v>0</v>
      </c>
      <c r="AB306" s="12">
        <f t="shared" si="769"/>
        <v>0</v>
      </c>
      <c r="AC306" s="12"/>
      <c r="AD306" s="12"/>
      <c r="AE306" s="12"/>
      <c r="AF306" s="12">
        <f t="shared" si="705"/>
        <v>0</v>
      </c>
      <c r="AG306" s="12">
        <f t="shared" si="706"/>
        <v>0</v>
      </c>
      <c r="AH306" s="12">
        <f t="shared" si="707"/>
        <v>0</v>
      </c>
      <c r="AI306" s="12"/>
      <c r="AJ306" s="12"/>
      <c r="AK306" s="12"/>
      <c r="AL306" s="12">
        <f t="shared" si="658"/>
        <v>0</v>
      </c>
      <c r="AM306" s="12">
        <f t="shared" si="659"/>
        <v>0</v>
      </c>
      <c r="AN306" s="12">
        <f t="shared" si="660"/>
        <v>0</v>
      </c>
      <c r="AO306" s="12"/>
      <c r="AP306" s="12"/>
      <c r="AQ306" s="12"/>
      <c r="AR306" s="12">
        <f t="shared" si="661"/>
        <v>0</v>
      </c>
      <c r="AS306" s="12">
        <f t="shared" si="662"/>
        <v>0</v>
      </c>
      <c r="AT306" s="12">
        <f t="shared" si="663"/>
        <v>0</v>
      </c>
      <c r="AU306" s="12">
        <f t="shared" si="664"/>
        <v>0</v>
      </c>
      <c r="AV306" s="12">
        <f t="shared" si="708"/>
        <v>0</v>
      </c>
      <c r="AW306" s="12"/>
      <c r="AX306" s="12">
        <f t="shared" si="665"/>
        <v>0</v>
      </c>
      <c r="AY306" s="12">
        <f t="shared" si="666"/>
        <v>0</v>
      </c>
      <c r="AZ306" s="12">
        <f t="shared" si="667"/>
        <v>0</v>
      </c>
      <c r="BA306" s="12"/>
      <c r="BB306" s="12">
        <f t="shared" si="668"/>
        <v>0</v>
      </c>
      <c r="BC306" s="12">
        <f t="shared" si="669"/>
        <v>0</v>
      </c>
      <c r="BD306" s="12">
        <f t="shared" si="670"/>
        <v>0</v>
      </c>
      <c r="BE306" s="12"/>
      <c r="BF306" s="12">
        <f t="shared" si="671"/>
        <v>0</v>
      </c>
      <c r="BG306" s="12">
        <f t="shared" si="709"/>
        <v>0</v>
      </c>
      <c r="BH306" s="12">
        <f t="shared" si="672"/>
        <v>0</v>
      </c>
      <c r="BI306" s="12">
        <f t="shared" si="673"/>
        <v>0</v>
      </c>
      <c r="BJ306" s="12"/>
      <c r="BK306" s="12">
        <f t="shared" si="674"/>
        <v>0</v>
      </c>
      <c r="BL306" s="12">
        <f t="shared" si="710"/>
        <v>0</v>
      </c>
      <c r="BM306" s="12">
        <f t="shared" si="675"/>
        <v>0</v>
      </c>
      <c r="BN306" s="12"/>
      <c r="BO306" s="12">
        <f t="shared" si="676"/>
        <v>0</v>
      </c>
      <c r="BP306" s="12">
        <f t="shared" si="677"/>
        <v>0</v>
      </c>
      <c r="BQ306" s="12">
        <f t="shared" si="678"/>
        <v>0</v>
      </c>
      <c r="BR306" s="12"/>
      <c r="BS306" s="12">
        <f t="shared" si="679"/>
        <v>0</v>
      </c>
      <c r="BT306" s="12">
        <f t="shared" si="680"/>
        <v>0</v>
      </c>
      <c r="BU306" s="12">
        <f t="shared" si="681"/>
        <v>0</v>
      </c>
      <c r="BV306" s="12">
        <f t="shared" si="682"/>
        <v>0</v>
      </c>
      <c r="BW306" s="12">
        <f t="shared" si="683"/>
        <v>0</v>
      </c>
      <c r="BX306" s="12"/>
      <c r="BY306" s="12">
        <v>0</v>
      </c>
      <c r="BZ306" s="12">
        <v>0</v>
      </c>
      <c r="CA306" s="12">
        <f>SUMIFS('[1]TIẾN ĐỘ %'!$M$6:$M$1034,'[1]TIẾN ĐỘ %'!$G$6:$G$1034,$A306,'[1]TIẾN ĐỘ %'!$F$6:$F$1034,$E306)</f>
        <v>0</v>
      </c>
      <c r="CB306" s="12">
        <f t="shared" si="711"/>
        <v>0</v>
      </c>
      <c r="CC306" s="12"/>
      <c r="CD306" s="12"/>
      <c r="CE306" s="12"/>
      <c r="CF306" s="12">
        <f t="shared" si="775"/>
        <v>0</v>
      </c>
      <c r="CG306" s="12">
        <f t="shared" si="776"/>
        <v>0</v>
      </c>
      <c r="CH306" s="12"/>
      <c r="CI306" s="12"/>
      <c r="CJ306" s="12"/>
      <c r="CK306" s="12">
        <f t="shared" si="777"/>
        <v>0</v>
      </c>
      <c r="CL306" s="12"/>
      <c r="CM306" s="12"/>
      <c r="CN306" s="12"/>
      <c r="CO306" s="12">
        <f t="shared" si="778"/>
        <v>0</v>
      </c>
      <c r="CP306" s="12">
        <f t="shared" si="779"/>
        <v>0</v>
      </c>
      <c r="CQ306" s="12"/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f>SUMIFS('[1]DATA THÔ IN'!$P$4:$P$12031,'[1]DATA THÔ IN'!$H$4:$H$12031,$A306,'[1]DATA THÔ IN'!$AC$4:$AC$12031,$E306,'[1]DATA THÔ IN'!$AH$4:$AH$12031,"Tiến độ 1")</f>
        <v>0</v>
      </c>
      <c r="CZ306" s="12">
        <f>SUMIFS('[1]DATA THÔ IN'!$P$4:$P$12031,'[1]DATA THÔ IN'!$H$4:$H$12031,$A306,'[1]DATA THÔ IN'!$AC$4:$AC$12031,$E306,'[1]DATA THÔ IN'!$AH$4:$AH$12031,"Tiến độ 2")</f>
        <v>0</v>
      </c>
      <c r="DA306" s="12">
        <f>SUMIFS('[1]TIẾN ĐỘ %'!$N$6:$N$1034,'[1]TIẾN ĐỘ %'!$G$6:$G$1034,A306,'[1]TIẾN ĐỘ %'!$F$6:$F$1034,$E306)</f>
        <v>0</v>
      </c>
      <c r="DB306" s="12">
        <f t="shared" si="717"/>
        <v>0</v>
      </c>
      <c r="DC306" s="12"/>
      <c r="DD306" s="12"/>
      <c r="DE306" s="12"/>
      <c r="DF306" s="12"/>
      <c r="DG306" s="12"/>
      <c r="DH306" s="12"/>
      <c r="DI306" s="12"/>
      <c r="DJ306" s="12"/>
      <c r="DK306" s="12"/>
      <c r="DL306" s="12">
        <f t="shared" si="780"/>
        <v>0</v>
      </c>
      <c r="DM306" s="12">
        <f t="shared" si="781"/>
        <v>0</v>
      </c>
      <c r="DN306" s="12"/>
      <c r="DO306" s="12"/>
      <c r="DP306" s="12"/>
      <c r="DQ306" s="12"/>
      <c r="DR306" s="12"/>
      <c r="DS306" s="12"/>
      <c r="DT306" s="12"/>
      <c r="DU306" s="12"/>
      <c r="DV306" s="12"/>
      <c r="DW306" s="12">
        <f t="shared" si="782"/>
        <v>0</v>
      </c>
      <c r="DX306" s="12"/>
      <c r="DY306" s="12"/>
      <c r="DZ306" s="12"/>
      <c r="EA306" s="12"/>
      <c r="EB306" s="12"/>
      <c r="EC306" s="12"/>
      <c r="ED306" s="12"/>
      <c r="EE306" s="12"/>
      <c r="EF306" s="12"/>
      <c r="EG306" s="12">
        <f t="shared" si="783"/>
        <v>0</v>
      </c>
      <c r="EH306" s="12">
        <f t="shared" si="784"/>
        <v>0</v>
      </c>
      <c r="EI306" s="12"/>
      <c r="EJ306" s="15">
        <f t="shared" si="686"/>
        <v>0</v>
      </c>
      <c r="EK306" s="15">
        <f t="shared" si="687"/>
        <v>0</v>
      </c>
      <c r="EL306" s="15">
        <f t="shared" si="688"/>
        <v>0</v>
      </c>
      <c r="EM306" s="16">
        <f t="shared" si="727"/>
        <v>0</v>
      </c>
      <c r="EN306" s="16">
        <f t="shared" si="728"/>
        <v>0</v>
      </c>
      <c r="EO306" s="16">
        <f t="shared" si="729"/>
        <v>0</v>
      </c>
      <c r="EP306" s="16">
        <f t="shared" si="718"/>
        <v>0</v>
      </c>
      <c r="EQ306" s="16">
        <f t="shared" si="719"/>
        <v>0</v>
      </c>
      <c r="ER306" s="16">
        <f t="shared" si="720"/>
        <v>0</v>
      </c>
      <c r="ES306" s="16">
        <f t="shared" si="721"/>
        <v>0</v>
      </c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5">
        <f t="shared" si="785"/>
        <v>0</v>
      </c>
      <c r="FP306" s="15">
        <f t="shared" si="786"/>
        <v>0</v>
      </c>
      <c r="FQ306" s="15">
        <f t="shared" si="787"/>
        <v>0</v>
      </c>
      <c r="FR306" s="17">
        <f t="shared" si="692"/>
        <v>0</v>
      </c>
      <c r="FS306" s="17">
        <f t="shared" si="693"/>
        <v>0</v>
      </c>
      <c r="FT306" s="17">
        <f t="shared" si="694"/>
        <v>0</v>
      </c>
      <c r="FU306" s="18">
        <f t="shared" si="695"/>
        <v>0</v>
      </c>
      <c r="FV306" s="18">
        <f t="shared" si="696"/>
        <v>0</v>
      </c>
      <c r="FW306" s="18">
        <f t="shared" si="697"/>
        <v>0</v>
      </c>
      <c r="FX306" s="18">
        <f t="shared" si="698"/>
        <v>0</v>
      </c>
      <c r="FY306" s="18">
        <f t="shared" si="699"/>
        <v>0</v>
      </c>
      <c r="FZ306" s="19"/>
      <c r="GA306" s="36" t="s">
        <v>1005</v>
      </c>
      <c r="GB306" s="36"/>
      <c r="GC306" s="37"/>
    </row>
    <row r="307" spans="1:185" hidden="1" x14ac:dyDescent="0.25">
      <c r="A307" s="8" t="s">
        <v>1328</v>
      </c>
      <c r="B307" s="8" t="s">
        <v>621</v>
      </c>
      <c r="C307" s="28" t="s">
        <v>622</v>
      </c>
      <c r="D307" s="28" t="s">
        <v>483</v>
      </c>
      <c r="E307" s="9" t="s">
        <v>216</v>
      </c>
      <c r="F307" s="28" t="s">
        <v>516</v>
      </c>
      <c r="G307" s="28" t="s">
        <v>480</v>
      </c>
      <c r="H307" s="11">
        <v>7.0000000000000007E-2</v>
      </c>
      <c r="I307" s="11"/>
      <c r="J307" s="11">
        <v>0</v>
      </c>
      <c r="K307" s="11">
        <v>0.01</v>
      </c>
      <c r="L307" s="11">
        <v>5.0000000000000001E-3</v>
      </c>
      <c r="M307" s="11"/>
      <c r="N307" s="11">
        <v>5.0000000000000001E-3</v>
      </c>
      <c r="O307" s="12">
        <f t="shared" si="700"/>
        <v>0</v>
      </c>
      <c r="P307" s="12">
        <f t="shared" si="739"/>
        <v>0</v>
      </c>
      <c r="Q307" s="12">
        <f t="shared" si="701"/>
        <v>0</v>
      </c>
      <c r="R307" s="12">
        <f t="shared" si="768"/>
        <v>0</v>
      </c>
      <c r="S307" s="12">
        <f t="shared" si="702"/>
        <v>0</v>
      </c>
      <c r="T307" s="12">
        <f t="shared" si="770"/>
        <v>0</v>
      </c>
      <c r="U307" s="12">
        <f t="shared" si="703"/>
        <v>0</v>
      </c>
      <c r="V307" s="12">
        <f t="shared" si="771"/>
        <v>0</v>
      </c>
      <c r="W307" s="12">
        <f t="shared" si="716"/>
        <v>0</v>
      </c>
      <c r="X307" s="12">
        <f t="shared" si="704"/>
        <v>0</v>
      </c>
      <c r="Y307" s="12">
        <f t="shared" si="772"/>
        <v>0</v>
      </c>
      <c r="Z307" s="12">
        <f t="shared" si="773"/>
        <v>0</v>
      </c>
      <c r="AA307" s="12">
        <f t="shared" si="774"/>
        <v>0</v>
      </c>
      <c r="AB307" s="12">
        <f t="shared" si="769"/>
        <v>0</v>
      </c>
      <c r="AC307" s="12"/>
      <c r="AD307" s="12"/>
      <c r="AE307" s="12"/>
      <c r="AF307" s="12">
        <f t="shared" si="705"/>
        <v>0</v>
      </c>
      <c r="AG307" s="12">
        <f t="shared" si="706"/>
        <v>0</v>
      </c>
      <c r="AH307" s="12">
        <f t="shared" si="707"/>
        <v>0</v>
      </c>
      <c r="AI307" s="12"/>
      <c r="AJ307" s="12"/>
      <c r="AK307" s="12"/>
      <c r="AL307" s="12">
        <f t="shared" si="658"/>
        <v>0</v>
      </c>
      <c r="AM307" s="12">
        <f t="shared" si="659"/>
        <v>0</v>
      </c>
      <c r="AN307" s="12">
        <f t="shared" si="660"/>
        <v>0</v>
      </c>
      <c r="AO307" s="12"/>
      <c r="AP307" s="12"/>
      <c r="AQ307" s="12"/>
      <c r="AR307" s="12">
        <f t="shared" si="661"/>
        <v>0</v>
      </c>
      <c r="AS307" s="12">
        <f t="shared" si="662"/>
        <v>0</v>
      </c>
      <c r="AT307" s="12">
        <f t="shared" si="663"/>
        <v>0</v>
      </c>
      <c r="AU307" s="12">
        <f t="shared" si="664"/>
        <v>0</v>
      </c>
      <c r="AV307" s="12">
        <f t="shared" si="708"/>
        <v>0</v>
      </c>
      <c r="AW307" s="12"/>
      <c r="AX307" s="12">
        <f t="shared" si="665"/>
        <v>0</v>
      </c>
      <c r="AY307" s="12">
        <f t="shared" si="666"/>
        <v>0</v>
      </c>
      <c r="AZ307" s="12">
        <f t="shared" si="667"/>
        <v>0</v>
      </c>
      <c r="BA307" s="12"/>
      <c r="BB307" s="12">
        <f t="shared" si="668"/>
        <v>0</v>
      </c>
      <c r="BC307" s="12">
        <f t="shared" si="669"/>
        <v>0</v>
      </c>
      <c r="BD307" s="12">
        <f t="shared" si="670"/>
        <v>0</v>
      </c>
      <c r="BE307" s="12"/>
      <c r="BF307" s="12">
        <f t="shared" si="671"/>
        <v>0</v>
      </c>
      <c r="BG307" s="12">
        <f t="shared" si="709"/>
        <v>0</v>
      </c>
      <c r="BH307" s="12">
        <f t="shared" si="672"/>
        <v>0</v>
      </c>
      <c r="BI307" s="12">
        <f t="shared" si="673"/>
        <v>0</v>
      </c>
      <c r="BJ307" s="12"/>
      <c r="BK307" s="12">
        <f t="shared" si="674"/>
        <v>0</v>
      </c>
      <c r="BL307" s="12">
        <f t="shared" si="710"/>
        <v>0</v>
      </c>
      <c r="BM307" s="12">
        <f t="shared" si="675"/>
        <v>0</v>
      </c>
      <c r="BN307" s="12"/>
      <c r="BO307" s="12">
        <f t="shared" si="676"/>
        <v>0</v>
      </c>
      <c r="BP307" s="12">
        <f t="shared" si="677"/>
        <v>0</v>
      </c>
      <c r="BQ307" s="12">
        <f t="shared" si="678"/>
        <v>0</v>
      </c>
      <c r="BR307" s="12"/>
      <c r="BS307" s="12">
        <f t="shared" si="679"/>
        <v>0</v>
      </c>
      <c r="BT307" s="12">
        <f t="shared" si="680"/>
        <v>0</v>
      </c>
      <c r="BU307" s="12">
        <f t="shared" si="681"/>
        <v>0</v>
      </c>
      <c r="BV307" s="12">
        <f t="shared" si="682"/>
        <v>0</v>
      </c>
      <c r="BW307" s="12">
        <f t="shared" si="683"/>
        <v>0</v>
      </c>
      <c r="BX307" s="12"/>
      <c r="BY307" s="12">
        <v>0</v>
      </c>
      <c r="BZ307" s="12">
        <v>0</v>
      </c>
      <c r="CA307" s="12">
        <f>SUMIFS('[1]TIẾN ĐỘ %'!$M$6:$M$1034,'[1]TIẾN ĐỘ %'!$G$6:$G$1034,$A307,'[1]TIẾN ĐỘ %'!$F$6:$F$1034,$E307)</f>
        <v>0</v>
      </c>
      <c r="CB307" s="12">
        <f t="shared" si="711"/>
        <v>0</v>
      </c>
      <c r="CC307" s="12"/>
      <c r="CD307" s="12"/>
      <c r="CE307" s="12"/>
      <c r="CF307" s="12">
        <f t="shared" si="775"/>
        <v>0</v>
      </c>
      <c r="CG307" s="12">
        <f t="shared" si="776"/>
        <v>0</v>
      </c>
      <c r="CH307" s="12"/>
      <c r="CI307" s="12"/>
      <c r="CJ307" s="12"/>
      <c r="CK307" s="12">
        <f t="shared" si="777"/>
        <v>0</v>
      </c>
      <c r="CL307" s="12"/>
      <c r="CM307" s="12"/>
      <c r="CN307" s="12"/>
      <c r="CO307" s="12">
        <f t="shared" si="778"/>
        <v>0</v>
      </c>
      <c r="CP307" s="12">
        <f t="shared" si="779"/>
        <v>0</v>
      </c>
      <c r="CQ307" s="12"/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f>SUMIFS('[1]DATA THÔ IN'!$P$4:$P$12031,'[1]DATA THÔ IN'!$H$4:$H$12031,$A307,'[1]DATA THÔ IN'!$AC$4:$AC$12031,$E307,'[1]DATA THÔ IN'!$AH$4:$AH$12031,"Tiến độ 1")</f>
        <v>0</v>
      </c>
      <c r="CZ307" s="12">
        <f>SUMIFS('[1]DATA THÔ IN'!$P$4:$P$12031,'[1]DATA THÔ IN'!$H$4:$H$12031,$A307,'[1]DATA THÔ IN'!$AC$4:$AC$12031,$E307,'[1]DATA THÔ IN'!$AH$4:$AH$12031,"Tiến độ 2")</f>
        <v>0</v>
      </c>
      <c r="DA307" s="12">
        <f>SUMIFS('[1]TIẾN ĐỘ %'!$N$6:$N$1034,'[1]TIẾN ĐỘ %'!$G$6:$G$1034,A307,'[1]TIẾN ĐỘ %'!$F$6:$F$1034,$E307)</f>
        <v>0</v>
      </c>
      <c r="DB307" s="12">
        <f t="shared" si="717"/>
        <v>0</v>
      </c>
      <c r="DC307" s="12"/>
      <c r="DD307" s="12"/>
      <c r="DE307" s="12"/>
      <c r="DF307" s="12"/>
      <c r="DG307" s="12"/>
      <c r="DH307" s="12"/>
      <c r="DI307" s="12"/>
      <c r="DJ307" s="12"/>
      <c r="DK307" s="12"/>
      <c r="DL307" s="12">
        <f t="shared" si="780"/>
        <v>0</v>
      </c>
      <c r="DM307" s="12">
        <f t="shared" si="781"/>
        <v>0</v>
      </c>
      <c r="DN307" s="12"/>
      <c r="DO307" s="12"/>
      <c r="DP307" s="12"/>
      <c r="DQ307" s="12"/>
      <c r="DR307" s="12"/>
      <c r="DS307" s="12"/>
      <c r="DT307" s="12"/>
      <c r="DU307" s="12"/>
      <c r="DV307" s="12"/>
      <c r="DW307" s="12">
        <f t="shared" si="782"/>
        <v>0</v>
      </c>
      <c r="DX307" s="12"/>
      <c r="DY307" s="12"/>
      <c r="DZ307" s="12"/>
      <c r="EA307" s="12"/>
      <c r="EB307" s="12"/>
      <c r="EC307" s="12"/>
      <c r="ED307" s="12"/>
      <c r="EE307" s="12"/>
      <c r="EF307" s="12"/>
      <c r="EG307" s="12">
        <f t="shared" si="783"/>
        <v>0</v>
      </c>
      <c r="EH307" s="12">
        <f t="shared" si="784"/>
        <v>0</v>
      </c>
      <c r="EI307" s="12"/>
      <c r="EJ307" s="15">
        <f t="shared" si="686"/>
        <v>0</v>
      </c>
      <c r="EK307" s="15">
        <f t="shared" si="687"/>
        <v>0</v>
      </c>
      <c r="EL307" s="15">
        <f t="shared" si="688"/>
        <v>0</v>
      </c>
      <c r="EM307" s="16">
        <f t="shared" si="727"/>
        <v>0</v>
      </c>
      <c r="EN307" s="16">
        <f t="shared" si="728"/>
        <v>0</v>
      </c>
      <c r="EO307" s="16">
        <f t="shared" si="729"/>
        <v>0</v>
      </c>
      <c r="EP307" s="16">
        <f t="shared" si="718"/>
        <v>0</v>
      </c>
      <c r="EQ307" s="16">
        <f t="shared" si="719"/>
        <v>0</v>
      </c>
      <c r="ER307" s="16">
        <f t="shared" si="720"/>
        <v>0</v>
      </c>
      <c r="ES307" s="16">
        <f t="shared" si="721"/>
        <v>0</v>
      </c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5">
        <f t="shared" si="785"/>
        <v>0</v>
      </c>
      <c r="FP307" s="15">
        <f t="shared" si="786"/>
        <v>0</v>
      </c>
      <c r="FQ307" s="15">
        <f t="shared" si="787"/>
        <v>0</v>
      </c>
      <c r="FR307" s="17">
        <f t="shared" si="692"/>
        <v>0</v>
      </c>
      <c r="FS307" s="17">
        <f t="shared" si="693"/>
        <v>0</v>
      </c>
      <c r="FT307" s="17">
        <f t="shared" si="694"/>
        <v>0</v>
      </c>
      <c r="FU307" s="18">
        <f t="shared" si="695"/>
        <v>0</v>
      </c>
      <c r="FV307" s="18">
        <f t="shared" si="696"/>
        <v>0</v>
      </c>
      <c r="FW307" s="18">
        <f t="shared" si="697"/>
        <v>0</v>
      </c>
      <c r="FX307" s="18">
        <f t="shared" si="698"/>
        <v>0</v>
      </c>
      <c r="FY307" s="18">
        <f t="shared" si="699"/>
        <v>0</v>
      </c>
      <c r="FZ307" s="19"/>
      <c r="GA307" s="36" t="str">
        <f>D307</f>
        <v>Lê Văn Tuấn</v>
      </c>
      <c r="GB307" s="36"/>
      <c r="GC307" s="37"/>
    </row>
    <row r="308" spans="1:185" hidden="1" x14ac:dyDescent="0.25">
      <c r="A308" s="8" t="s">
        <v>1299</v>
      </c>
      <c r="B308" s="8" t="s">
        <v>623</v>
      </c>
      <c r="C308" s="28" t="s">
        <v>624</v>
      </c>
      <c r="D308" s="28" t="s">
        <v>478</v>
      </c>
      <c r="E308" s="9" t="s">
        <v>216</v>
      </c>
      <c r="F308" s="28" t="s">
        <v>491</v>
      </c>
      <c r="G308" s="28" t="s">
        <v>480</v>
      </c>
      <c r="H308" s="11">
        <v>7.0000000000000007E-2</v>
      </c>
      <c r="I308" s="11"/>
      <c r="J308" s="11">
        <v>0</v>
      </c>
      <c r="K308" s="11">
        <v>0.01</v>
      </c>
      <c r="L308" s="11">
        <v>5.0000000000000001E-3</v>
      </c>
      <c r="M308" s="11"/>
      <c r="N308" s="11">
        <v>5.0000000000000001E-3</v>
      </c>
      <c r="O308" s="12">
        <f t="shared" si="700"/>
        <v>0</v>
      </c>
      <c r="P308" s="12">
        <f t="shared" si="739"/>
        <v>0</v>
      </c>
      <c r="Q308" s="12">
        <f t="shared" si="701"/>
        <v>0</v>
      </c>
      <c r="R308" s="12">
        <f t="shared" si="768"/>
        <v>0</v>
      </c>
      <c r="S308" s="12">
        <f t="shared" si="702"/>
        <v>0</v>
      </c>
      <c r="T308" s="12">
        <f t="shared" si="770"/>
        <v>0</v>
      </c>
      <c r="U308" s="12">
        <f t="shared" si="703"/>
        <v>0</v>
      </c>
      <c r="V308" s="12">
        <f t="shared" si="771"/>
        <v>0</v>
      </c>
      <c r="W308" s="12">
        <f t="shared" si="716"/>
        <v>0</v>
      </c>
      <c r="X308" s="12">
        <f t="shared" si="704"/>
        <v>0</v>
      </c>
      <c r="Y308" s="12">
        <f t="shared" si="772"/>
        <v>0</v>
      </c>
      <c r="Z308" s="12">
        <f t="shared" si="773"/>
        <v>0</v>
      </c>
      <c r="AA308" s="12">
        <f t="shared" si="774"/>
        <v>0</v>
      </c>
      <c r="AB308" s="12">
        <f t="shared" si="769"/>
        <v>0</v>
      </c>
      <c r="AC308" s="12"/>
      <c r="AD308" s="12"/>
      <c r="AE308" s="12"/>
      <c r="AF308" s="12">
        <f t="shared" si="705"/>
        <v>0</v>
      </c>
      <c r="AG308" s="12">
        <f t="shared" si="706"/>
        <v>0</v>
      </c>
      <c r="AH308" s="12">
        <f t="shared" si="707"/>
        <v>0</v>
      </c>
      <c r="AI308" s="12"/>
      <c r="AJ308" s="12"/>
      <c r="AK308" s="12"/>
      <c r="AL308" s="12">
        <f t="shared" si="658"/>
        <v>0</v>
      </c>
      <c r="AM308" s="12">
        <f t="shared" si="659"/>
        <v>0</v>
      </c>
      <c r="AN308" s="12">
        <f t="shared" si="660"/>
        <v>0</v>
      </c>
      <c r="AO308" s="12"/>
      <c r="AP308" s="12"/>
      <c r="AQ308" s="12"/>
      <c r="AR308" s="12">
        <f t="shared" si="661"/>
        <v>0</v>
      </c>
      <c r="AS308" s="12">
        <f t="shared" si="662"/>
        <v>0</v>
      </c>
      <c r="AT308" s="12">
        <f t="shared" si="663"/>
        <v>0</v>
      </c>
      <c r="AU308" s="12">
        <f t="shared" si="664"/>
        <v>0</v>
      </c>
      <c r="AV308" s="12">
        <f t="shared" si="708"/>
        <v>0</v>
      </c>
      <c r="AW308" s="12"/>
      <c r="AX308" s="12">
        <f t="shared" si="665"/>
        <v>0</v>
      </c>
      <c r="AY308" s="12">
        <f t="shared" si="666"/>
        <v>0</v>
      </c>
      <c r="AZ308" s="12">
        <f t="shared" si="667"/>
        <v>0</v>
      </c>
      <c r="BA308" s="12"/>
      <c r="BB308" s="12">
        <f t="shared" si="668"/>
        <v>0</v>
      </c>
      <c r="BC308" s="12">
        <f t="shared" si="669"/>
        <v>0</v>
      </c>
      <c r="BD308" s="12">
        <f t="shared" si="670"/>
        <v>0</v>
      </c>
      <c r="BE308" s="12"/>
      <c r="BF308" s="12">
        <f t="shared" si="671"/>
        <v>0</v>
      </c>
      <c r="BG308" s="12">
        <f t="shared" si="709"/>
        <v>0</v>
      </c>
      <c r="BH308" s="12">
        <f t="shared" si="672"/>
        <v>0</v>
      </c>
      <c r="BI308" s="12">
        <f t="shared" si="673"/>
        <v>0</v>
      </c>
      <c r="BJ308" s="12"/>
      <c r="BK308" s="12">
        <f t="shared" si="674"/>
        <v>0</v>
      </c>
      <c r="BL308" s="12">
        <f t="shared" si="710"/>
        <v>0</v>
      </c>
      <c r="BM308" s="12">
        <f t="shared" si="675"/>
        <v>0</v>
      </c>
      <c r="BN308" s="12"/>
      <c r="BO308" s="12">
        <f t="shared" si="676"/>
        <v>0</v>
      </c>
      <c r="BP308" s="12">
        <f t="shared" si="677"/>
        <v>0</v>
      </c>
      <c r="BQ308" s="12">
        <f t="shared" si="678"/>
        <v>0</v>
      </c>
      <c r="BR308" s="12"/>
      <c r="BS308" s="12">
        <f t="shared" si="679"/>
        <v>0</v>
      </c>
      <c r="BT308" s="12">
        <f t="shared" si="680"/>
        <v>0</v>
      </c>
      <c r="BU308" s="12">
        <f t="shared" si="681"/>
        <v>0</v>
      </c>
      <c r="BV308" s="12">
        <f t="shared" si="682"/>
        <v>0</v>
      </c>
      <c r="BW308" s="12">
        <f t="shared" si="683"/>
        <v>0</v>
      </c>
      <c r="BX308" s="12"/>
      <c r="BY308" s="12">
        <v>0</v>
      </c>
      <c r="BZ308" s="12">
        <v>0</v>
      </c>
      <c r="CA308" s="12">
        <f>SUMIFS('[1]TIẾN ĐỘ %'!$M$6:$M$1034,'[1]TIẾN ĐỘ %'!$G$6:$G$1034,$A308,'[1]TIẾN ĐỘ %'!$F$6:$F$1034,$E308)</f>
        <v>0</v>
      </c>
      <c r="CB308" s="12">
        <f t="shared" si="711"/>
        <v>0</v>
      </c>
      <c r="CC308" s="12"/>
      <c r="CD308" s="12"/>
      <c r="CE308" s="12"/>
      <c r="CF308" s="12">
        <f t="shared" si="775"/>
        <v>0</v>
      </c>
      <c r="CG308" s="12">
        <f t="shared" si="776"/>
        <v>0</v>
      </c>
      <c r="CH308" s="12"/>
      <c r="CI308" s="12"/>
      <c r="CJ308" s="12"/>
      <c r="CK308" s="12">
        <f t="shared" si="777"/>
        <v>0</v>
      </c>
      <c r="CL308" s="12"/>
      <c r="CM308" s="12"/>
      <c r="CN308" s="12"/>
      <c r="CO308" s="12">
        <f t="shared" si="778"/>
        <v>0</v>
      </c>
      <c r="CP308" s="12">
        <f t="shared" si="779"/>
        <v>0</v>
      </c>
      <c r="CQ308" s="12"/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f>SUMIFS('[1]DATA THÔ IN'!$P$4:$P$12031,'[1]DATA THÔ IN'!$H$4:$H$12031,$A308,'[1]DATA THÔ IN'!$AC$4:$AC$12031,$E308,'[1]DATA THÔ IN'!$AH$4:$AH$12031,"Tiến độ 1")</f>
        <v>0</v>
      </c>
      <c r="CZ308" s="12">
        <f>SUMIFS('[1]DATA THÔ IN'!$P$4:$P$12031,'[1]DATA THÔ IN'!$H$4:$H$12031,$A308,'[1]DATA THÔ IN'!$AC$4:$AC$12031,$E308,'[1]DATA THÔ IN'!$AH$4:$AH$12031,"Tiến độ 2")</f>
        <v>0</v>
      </c>
      <c r="DA308" s="12">
        <f>SUMIFS('[1]TIẾN ĐỘ %'!$N$6:$N$1034,'[1]TIẾN ĐỘ %'!$G$6:$G$1034,A308,'[1]TIẾN ĐỘ %'!$F$6:$F$1034,$E308)</f>
        <v>0</v>
      </c>
      <c r="DB308" s="12">
        <f t="shared" si="717"/>
        <v>0</v>
      </c>
      <c r="DC308" s="12"/>
      <c r="DD308" s="12"/>
      <c r="DE308" s="12"/>
      <c r="DF308" s="12"/>
      <c r="DG308" s="12"/>
      <c r="DH308" s="12"/>
      <c r="DI308" s="12"/>
      <c r="DJ308" s="12"/>
      <c r="DK308" s="12"/>
      <c r="DL308" s="12">
        <f t="shared" si="780"/>
        <v>0</v>
      </c>
      <c r="DM308" s="12">
        <f t="shared" si="781"/>
        <v>0</v>
      </c>
      <c r="DN308" s="12"/>
      <c r="DO308" s="12"/>
      <c r="DP308" s="12"/>
      <c r="DQ308" s="12"/>
      <c r="DR308" s="12"/>
      <c r="DS308" s="12"/>
      <c r="DT308" s="12"/>
      <c r="DU308" s="12"/>
      <c r="DV308" s="12"/>
      <c r="DW308" s="12">
        <f t="shared" si="782"/>
        <v>0</v>
      </c>
      <c r="DX308" s="12"/>
      <c r="DY308" s="12"/>
      <c r="DZ308" s="12"/>
      <c r="EA308" s="12"/>
      <c r="EB308" s="12"/>
      <c r="EC308" s="12"/>
      <c r="ED308" s="12"/>
      <c r="EE308" s="12"/>
      <c r="EF308" s="12"/>
      <c r="EG308" s="12">
        <f t="shared" si="783"/>
        <v>0</v>
      </c>
      <c r="EH308" s="12">
        <f t="shared" si="784"/>
        <v>0</v>
      </c>
      <c r="EI308" s="12"/>
      <c r="EJ308" s="15">
        <f t="shared" si="686"/>
        <v>0</v>
      </c>
      <c r="EK308" s="15">
        <f t="shared" si="687"/>
        <v>0</v>
      </c>
      <c r="EL308" s="15">
        <f t="shared" si="688"/>
        <v>0</v>
      </c>
      <c r="EM308" s="16">
        <f t="shared" si="727"/>
        <v>0</v>
      </c>
      <c r="EN308" s="16">
        <f t="shared" si="728"/>
        <v>0</v>
      </c>
      <c r="EO308" s="16">
        <f t="shared" si="729"/>
        <v>0</v>
      </c>
      <c r="EP308" s="16">
        <f t="shared" si="718"/>
        <v>0</v>
      </c>
      <c r="EQ308" s="16">
        <f t="shared" si="719"/>
        <v>0</v>
      </c>
      <c r="ER308" s="16">
        <f t="shared" si="720"/>
        <v>0</v>
      </c>
      <c r="ES308" s="16">
        <f t="shared" si="721"/>
        <v>0</v>
      </c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5">
        <f t="shared" si="785"/>
        <v>0</v>
      </c>
      <c r="FP308" s="15">
        <f t="shared" si="786"/>
        <v>0</v>
      </c>
      <c r="FQ308" s="15">
        <f t="shared" si="787"/>
        <v>0</v>
      </c>
      <c r="FR308" s="17">
        <f t="shared" si="692"/>
        <v>0</v>
      </c>
      <c r="FS308" s="17">
        <f t="shared" si="693"/>
        <v>0</v>
      </c>
      <c r="FT308" s="17">
        <f t="shared" si="694"/>
        <v>0</v>
      </c>
      <c r="FU308" s="18">
        <f t="shared" si="695"/>
        <v>0</v>
      </c>
      <c r="FV308" s="18">
        <f t="shared" si="696"/>
        <v>0</v>
      </c>
      <c r="FW308" s="18">
        <f t="shared" si="697"/>
        <v>0</v>
      </c>
      <c r="FX308" s="18">
        <f t="shared" si="698"/>
        <v>0</v>
      </c>
      <c r="FY308" s="18">
        <f t="shared" si="699"/>
        <v>0</v>
      </c>
      <c r="FZ308" s="19"/>
      <c r="GA308" s="36" t="e">
        <v>#N/A</v>
      </c>
      <c r="GB308" s="36"/>
      <c r="GC308" s="37"/>
    </row>
    <row r="309" spans="1:185" hidden="1" x14ac:dyDescent="0.25">
      <c r="A309" s="8" t="s">
        <v>1309</v>
      </c>
      <c r="B309" s="8" t="s">
        <v>635</v>
      </c>
      <c r="C309" s="28" t="s">
        <v>636</v>
      </c>
      <c r="D309" s="28" t="s">
        <v>483</v>
      </c>
      <c r="E309" s="9" t="s">
        <v>216</v>
      </c>
      <c r="F309" s="28" t="s">
        <v>516</v>
      </c>
      <c r="G309" s="28" t="s">
        <v>480</v>
      </c>
      <c r="H309" s="11">
        <v>7.0000000000000007E-2</v>
      </c>
      <c r="I309" s="11"/>
      <c r="J309" s="11">
        <v>0</v>
      </c>
      <c r="K309" s="11">
        <v>0.01</v>
      </c>
      <c r="L309" s="11">
        <v>5.0000000000000001E-3</v>
      </c>
      <c r="M309" s="11"/>
      <c r="N309" s="11">
        <v>5.0000000000000001E-3</v>
      </c>
      <c r="O309" s="12">
        <f t="shared" si="700"/>
        <v>0</v>
      </c>
      <c r="P309" s="12">
        <f t="shared" si="739"/>
        <v>0</v>
      </c>
      <c r="Q309" s="12">
        <f t="shared" si="701"/>
        <v>0</v>
      </c>
      <c r="R309" s="12">
        <f t="shared" si="768"/>
        <v>0</v>
      </c>
      <c r="S309" s="12">
        <f t="shared" si="702"/>
        <v>0</v>
      </c>
      <c r="T309" s="12">
        <f t="shared" si="770"/>
        <v>0</v>
      </c>
      <c r="U309" s="12">
        <f t="shared" si="703"/>
        <v>0</v>
      </c>
      <c r="V309" s="12">
        <f t="shared" si="771"/>
        <v>0</v>
      </c>
      <c r="W309" s="12">
        <f t="shared" si="716"/>
        <v>0</v>
      </c>
      <c r="X309" s="12">
        <f t="shared" si="704"/>
        <v>0</v>
      </c>
      <c r="Y309" s="12">
        <f t="shared" si="772"/>
        <v>0</v>
      </c>
      <c r="Z309" s="12">
        <f t="shared" si="773"/>
        <v>0</v>
      </c>
      <c r="AA309" s="12">
        <f t="shared" si="774"/>
        <v>0</v>
      </c>
      <c r="AB309" s="12">
        <f t="shared" si="769"/>
        <v>0</v>
      </c>
      <c r="AC309" s="12"/>
      <c r="AD309" s="12"/>
      <c r="AE309" s="12"/>
      <c r="AF309" s="12">
        <f t="shared" si="705"/>
        <v>0</v>
      </c>
      <c r="AG309" s="12">
        <f t="shared" si="706"/>
        <v>0</v>
      </c>
      <c r="AH309" s="12">
        <f t="shared" si="707"/>
        <v>0</v>
      </c>
      <c r="AI309" s="12"/>
      <c r="AJ309" s="12"/>
      <c r="AK309" s="12"/>
      <c r="AL309" s="12">
        <f t="shared" si="658"/>
        <v>0</v>
      </c>
      <c r="AM309" s="12">
        <f t="shared" si="659"/>
        <v>0</v>
      </c>
      <c r="AN309" s="12">
        <f t="shared" si="660"/>
        <v>0</v>
      </c>
      <c r="AO309" s="12"/>
      <c r="AP309" s="12"/>
      <c r="AQ309" s="12"/>
      <c r="AR309" s="12">
        <f t="shared" si="661"/>
        <v>0</v>
      </c>
      <c r="AS309" s="12">
        <f t="shared" si="662"/>
        <v>0</v>
      </c>
      <c r="AT309" s="12">
        <f t="shared" si="663"/>
        <v>0</v>
      </c>
      <c r="AU309" s="12">
        <f t="shared" si="664"/>
        <v>0</v>
      </c>
      <c r="AV309" s="12">
        <f t="shared" si="708"/>
        <v>0</v>
      </c>
      <c r="AW309" s="12"/>
      <c r="AX309" s="12">
        <f t="shared" si="665"/>
        <v>0</v>
      </c>
      <c r="AY309" s="12">
        <f t="shared" si="666"/>
        <v>0</v>
      </c>
      <c r="AZ309" s="12">
        <f t="shared" si="667"/>
        <v>0</v>
      </c>
      <c r="BA309" s="12"/>
      <c r="BB309" s="12">
        <f t="shared" si="668"/>
        <v>0</v>
      </c>
      <c r="BC309" s="12">
        <f t="shared" si="669"/>
        <v>0</v>
      </c>
      <c r="BD309" s="12">
        <f t="shared" si="670"/>
        <v>0</v>
      </c>
      <c r="BE309" s="12"/>
      <c r="BF309" s="12">
        <f t="shared" si="671"/>
        <v>0</v>
      </c>
      <c r="BG309" s="12">
        <f t="shared" si="709"/>
        <v>0</v>
      </c>
      <c r="BH309" s="12">
        <f t="shared" si="672"/>
        <v>0</v>
      </c>
      <c r="BI309" s="12">
        <f t="shared" si="673"/>
        <v>0</v>
      </c>
      <c r="BJ309" s="12"/>
      <c r="BK309" s="12">
        <f t="shared" si="674"/>
        <v>0</v>
      </c>
      <c r="BL309" s="12">
        <f t="shared" si="710"/>
        <v>0</v>
      </c>
      <c r="BM309" s="12">
        <f t="shared" si="675"/>
        <v>0</v>
      </c>
      <c r="BN309" s="12"/>
      <c r="BO309" s="12">
        <f t="shared" si="676"/>
        <v>0</v>
      </c>
      <c r="BP309" s="12">
        <f t="shared" si="677"/>
        <v>0</v>
      </c>
      <c r="BQ309" s="12">
        <f t="shared" si="678"/>
        <v>0</v>
      </c>
      <c r="BR309" s="12"/>
      <c r="BS309" s="12">
        <f t="shared" si="679"/>
        <v>0</v>
      </c>
      <c r="BT309" s="12">
        <f t="shared" si="680"/>
        <v>0</v>
      </c>
      <c r="BU309" s="12">
        <f t="shared" si="681"/>
        <v>0</v>
      </c>
      <c r="BV309" s="12">
        <f t="shared" si="682"/>
        <v>0</v>
      </c>
      <c r="BW309" s="12">
        <f t="shared" si="683"/>
        <v>0</v>
      </c>
      <c r="BX309" s="12"/>
      <c r="BY309" s="12">
        <v>0</v>
      </c>
      <c r="BZ309" s="12">
        <v>0</v>
      </c>
      <c r="CA309" s="12">
        <f>SUMIFS('[1]TIẾN ĐỘ %'!$M$6:$M$1034,'[1]TIẾN ĐỘ %'!$G$6:$G$1034,$A309,'[1]TIẾN ĐỘ %'!$F$6:$F$1034,$E309)</f>
        <v>0</v>
      </c>
      <c r="CB309" s="12">
        <f t="shared" si="711"/>
        <v>0</v>
      </c>
      <c r="CC309" s="12"/>
      <c r="CD309" s="12"/>
      <c r="CE309" s="12"/>
      <c r="CF309" s="12">
        <f t="shared" si="775"/>
        <v>0</v>
      </c>
      <c r="CG309" s="12">
        <f t="shared" si="776"/>
        <v>0</v>
      </c>
      <c r="CH309" s="12"/>
      <c r="CI309" s="12"/>
      <c r="CJ309" s="12"/>
      <c r="CK309" s="12">
        <f t="shared" si="777"/>
        <v>0</v>
      </c>
      <c r="CL309" s="12"/>
      <c r="CM309" s="12"/>
      <c r="CN309" s="12"/>
      <c r="CO309" s="12">
        <f t="shared" si="778"/>
        <v>0</v>
      </c>
      <c r="CP309" s="12">
        <f t="shared" si="779"/>
        <v>0</v>
      </c>
      <c r="CQ309" s="12"/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f>SUMIFS('[1]DATA THÔ IN'!$P$4:$P$12031,'[1]DATA THÔ IN'!$H$4:$H$12031,$A309,'[1]DATA THÔ IN'!$AC$4:$AC$12031,$E309,'[1]DATA THÔ IN'!$AH$4:$AH$12031,"Tiến độ 1")</f>
        <v>0</v>
      </c>
      <c r="CZ309" s="12">
        <f>SUMIFS('[1]DATA THÔ IN'!$P$4:$P$12031,'[1]DATA THÔ IN'!$H$4:$H$12031,$A309,'[1]DATA THÔ IN'!$AC$4:$AC$12031,$E309,'[1]DATA THÔ IN'!$AH$4:$AH$12031,"Tiến độ 2")</f>
        <v>0</v>
      </c>
      <c r="DA309" s="12">
        <f>SUMIFS('[1]TIẾN ĐỘ %'!$N$6:$N$1034,'[1]TIẾN ĐỘ %'!$G$6:$G$1034,A309,'[1]TIẾN ĐỘ %'!$F$6:$F$1034,$E309)</f>
        <v>0</v>
      </c>
      <c r="DB309" s="12">
        <f t="shared" si="717"/>
        <v>0</v>
      </c>
      <c r="DC309" s="12"/>
      <c r="DD309" s="12"/>
      <c r="DE309" s="12"/>
      <c r="DF309" s="12"/>
      <c r="DG309" s="12"/>
      <c r="DH309" s="12"/>
      <c r="DI309" s="12"/>
      <c r="DJ309" s="12"/>
      <c r="DK309" s="12"/>
      <c r="DL309" s="12">
        <f t="shared" si="780"/>
        <v>0</v>
      </c>
      <c r="DM309" s="12">
        <f t="shared" si="781"/>
        <v>0</v>
      </c>
      <c r="DN309" s="12"/>
      <c r="DO309" s="12"/>
      <c r="DP309" s="12"/>
      <c r="DQ309" s="12"/>
      <c r="DR309" s="12"/>
      <c r="DS309" s="12"/>
      <c r="DT309" s="12"/>
      <c r="DU309" s="12"/>
      <c r="DV309" s="12"/>
      <c r="DW309" s="12">
        <f t="shared" si="782"/>
        <v>0</v>
      </c>
      <c r="DX309" s="12"/>
      <c r="DY309" s="12"/>
      <c r="DZ309" s="12"/>
      <c r="EA309" s="12"/>
      <c r="EB309" s="12"/>
      <c r="EC309" s="12"/>
      <c r="ED309" s="12"/>
      <c r="EE309" s="12"/>
      <c r="EF309" s="12"/>
      <c r="EG309" s="12">
        <f t="shared" si="783"/>
        <v>0</v>
      </c>
      <c r="EH309" s="12">
        <f t="shared" si="784"/>
        <v>0</v>
      </c>
      <c r="EI309" s="12"/>
      <c r="EJ309" s="15">
        <f t="shared" si="686"/>
        <v>0</v>
      </c>
      <c r="EK309" s="15">
        <f t="shared" si="687"/>
        <v>0</v>
      </c>
      <c r="EL309" s="15">
        <f t="shared" si="688"/>
        <v>0</v>
      </c>
      <c r="EM309" s="16">
        <f t="shared" si="727"/>
        <v>0</v>
      </c>
      <c r="EN309" s="16">
        <f t="shared" si="728"/>
        <v>0</v>
      </c>
      <c r="EO309" s="16">
        <f t="shared" si="729"/>
        <v>0</v>
      </c>
      <c r="EP309" s="16">
        <f t="shared" si="718"/>
        <v>0</v>
      </c>
      <c r="EQ309" s="16">
        <f t="shared" si="719"/>
        <v>0</v>
      </c>
      <c r="ER309" s="16">
        <f t="shared" si="720"/>
        <v>0</v>
      </c>
      <c r="ES309" s="16">
        <f t="shared" si="721"/>
        <v>0</v>
      </c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5">
        <f t="shared" si="785"/>
        <v>0</v>
      </c>
      <c r="FP309" s="15">
        <f t="shared" si="786"/>
        <v>0</v>
      </c>
      <c r="FQ309" s="15">
        <f t="shared" si="787"/>
        <v>0</v>
      </c>
      <c r="FR309" s="17">
        <f t="shared" si="692"/>
        <v>0</v>
      </c>
      <c r="FS309" s="17">
        <f t="shared" si="693"/>
        <v>0</v>
      </c>
      <c r="FT309" s="17">
        <f t="shared" si="694"/>
        <v>0</v>
      </c>
      <c r="FU309" s="18">
        <f t="shared" si="695"/>
        <v>0</v>
      </c>
      <c r="FV309" s="18">
        <f t="shared" si="696"/>
        <v>0</v>
      </c>
      <c r="FW309" s="18">
        <f t="shared" si="697"/>
        <v>0</v>
      </c>
      <c r="FX309" s="18">
        <f t="shared" si="698"/>
        <v>0</v>
      </c>
      <c r="FY309" s="18">
        <f t="shared" si="699"/>
        <v>0</v>
      </c>
      <c r="FZ309" s="19"/>
      <c r="GA309" s="36" t="s">
        <v>483</v>
      </c>
      <c r="GB309" s="36"/>
      <c r="GC309" s="37"/>
    </row>
    <row r="310" spans="1:185" hidden="1" x14ac:dyDescent="0.25">
      <c r="A310" s="8" t="s">
        <v>1310</v>
      </c>
      <c r="B310" s="8" t="s">
        <v>637</v>
      </c>
      <c r="C310" s="28" t="s">
        <v>638</v>
      </c>
      <c r="D310" s="28" t="s">
        <v>483</v>
      </c>
      <c r="E310" s="9" t="s">
        <v>216</v>
      </c>
      <c r="F310" s="28" t="s">
        <v>516</v>
      </c>
      <c r="G310" s="28" t="s">
        <v>480</v>
      </c>
      <c r="H310" s="11">
        <v>7.0000000000000007E-2</v>
      </c>
      <c r="I310" s="11"/>
      <c r="J310" s="11">
        <v>0</v>
      </c>
      <c r="K310" s="11">
        <v>0.01</v>
      </c>
      <c r="L310" s="11">
        <v>5.0000000000000001E-3</v>
      </c>
      <c r="M310" s="11"/>
      <c r="N310" s="11">
        <v>5.0000000000000001E-3</v>
      </c>
      <c r="O310" s="12">
        <f t="shared" si="700"/>
        <v>0</v>
      </c>
      <c r="P310" s="12">
        <f t="shared" si="739"/>
        <v>0</v>
      </c>
      <c r="Q310" s="12">
        <f t="shared" si="701"/>
        <v>0</v>
      </c>
      <c r="R310" s="12">
        <f t="shared" si="768"/>
        <v>0</v>
      </c>
      <c r="S310" s="12">
        <f t="shared" si="702"/>
        <v>0</v>
      </c>
      <c r="T310" s="12">
        <f t="shared" si="770"/>
        <v>0</v>
      </c>
      <c r="U310" s="12">
        <f t="shared" si="703"/>
        <v>0</v>
      </c>
      <c r="V310" s="12">
        <f t="shared" si="771"/>
        <v>0</v>
      </c>
      <c r="W310" s="12">
        <f t="shared" si="716"/>
        <v>0</v>
      </c>
      <c r="X310" s="12">
        <f t="shared" si="704"/>
        <v>0</v>
      </c>
      <c r="Y310" s="12">
        <f t="shared" si="772"/>
        <v>0</v>
      </c>
      <c r="Z310" s="12">
        <f t="shared" si="773"/>
        <v>0</v>
      </c>
      <c r="AA310" s="12">
        <f t="shared" si="774"/>
        <v>0</v>
      </c>
      <c r="AB310" s="12">
        <f t="shared" si="769"/>
        <v>0</v>
      </c>
      <c r="AC310" s="12"/>
      <c r="AD310" s="12"/>
      <c r="AE310" s="12"/>
      <c r="AF310" s="12">
        <f t="shared" si="705"/>
        <v>0</v>
      </c>
      <c r="AG310" s="12">
        <f t="shared" si="706"/>
        <v>0</v>
      </c>
      <c r="AH310" s="12">
        <f t="shared" si="707"/>
        <v>0</v>
      </c>
      <c r="AI310" s="12"/>
      <c r="AJ310" s="12"/>
      <c r="AK310" s="12"/>
      <c r="AL310" s="12">
        <f t="shared" si="658"/>
        <v>0</v>
      </c>
      <c r="AM310" s="12">
        <f t="shared" si="659"/>
        <v>0</v>
      </c>
      <c r="AN310" s="12">
        <f t="shared" si="660"/>
        <v>0</v>
      </c>
      <c r="AO310" s="12"/>
      <c r="AP310" s="12"/>
      <c r="AQ310" s="12"/>
      <c r="AR310" s="12">
        <f t="shared" si="661"/>
        <v>0</v>
      </c>
      <c r="AS310" s="12">
        <f t="shared" si="662"/>
        <v>0</v>
      </c>
      <c r="AT310" s="12">
        <f t="shared" si="663"/>
        <v>0</v>
      </c>
      <c r="AU310" s="12">
        <f t="shared" si="664"/>
        <v>0</v>
      </c>
      <c r="AV310" s="12">
        <f t="shared" si="708"/>
        <v>0</v>
      </c>
      <c r="AW310" s="12"/>
      <c r="AX310" s="12">
        <f t="shared" si="665"/>
        <v>0</v>
      </c>
      <c r="AY310" s="12">
        <f t="shared" si="666"/>
        <v>0</v>
      </c>
      <c r="AZ310" s="12">
        <f t="shared" si="667"/>
        <v>0</v>
      </c>
      <c r="BA310" s="12"/>
      <c r="BB310" s="12">
        <f t="shared" si="668"/>
        <v>0</v>
      </c>
      <c r="BC310" s="12">
        <f t="shared" si="669"/>
        <v>0</v>
      </c>
      <c r="BD310" s="12">
        <f t="shared" si="670"/>
        <v>0</v>
      </c>
      <c r="BE310" s="12"/>
      <c r="BF310" s="12">
        <f t="shared" si="671"/>
        <v>0</v>
      </c>
      <c r="BG310" s="12">
        <f t="shared" si="709"/>
        <v>0</v>
      </c>
      <c r="BH310" s="12">
        <f t="shared" si="672"/>
        <v>0</v>
      </c>
      <c r="BI310" s="12">
        <f t="shared" si="673"/>
        <v>0</v>
      </c>
      <c r="BJ310" s="12"/>
      <c r="BK310" s="12">
        <f t="shared" si="674"/>
        <v>0</v>
      </c>
      <c r="BL310" s="12">
        <f t="shared" si="710"/>
        <v>0</v>
      </c>
      <c r="BM310" s="12">
        <f t="shared" si="675"/>
        <v>0</v>
      </c>
      <c r="BN310" s="12"/>
      <c r="BO310" s="12">
        <f t="shared" si="676"/>
        <v>0</v>
      </c>
      <c r="BP310" s="12">
        <f t="shared" si="677"/>
        <v>0</v>
      </c>
      <c r="BQ310" s="12">
        <f t="shared" si="678"/>
        <v>0</v>
      </c>
      <c r="BR310" s="12"/>
      <c r="BS310" s="12">
        <f t="shared" si="679"/>
        <v>0</v>
      </c>
      <c r="BT310" s="12">
        <f t="shared" si="680"/>
        <v>0</v>
      </c>
      <c r="BU310" s="12">
        <f t="shared" si="681"/>
        <v>0</v>
      </c>
      <c r="BV310" s="12">
        <f t="shared" si="682"/>
        <v>0</v>
      </c>
      <c r="BW310" s="12">
        <f t="shared" si="683"/>
        <v>0</v>
      </c>
      <c r="BX310" s="12"/>
      <c r="BY310" s="12">
        <v>0</v>
      </c>
      <c r="BZ310" s="12">
        <v>0</v>
      </c>
      <c r="CA310" s="12">
        <f>SUMIFS('[1]TIẾN ĐỘ %'!$M$6:$M$1034,'[1]TIẾN ĐỘ %'!$G$6:$G$1034,$A310,'[1]TIẾN ĐỘ %'!$F$6:$F$1034,$E310)</f>
        <v>0</v>
      </c>
      <c r="CB310" s="12">
        <f t="shared" si="711"/>
        <v>0</v>
      </c>
      <c r="CC310" s="12"/>
      <c r="CD310" s="12"/>
      <c r="CE310" s="12"/>
      <c r="CF310" s="12"/>
      <c r="CG310" s="12"/>
      <c r="CH310" s="12"/>
      <c r="CI310" s="12"/>
      <c r="CJ310" s="12"/>
      <c r="CK310" s="12">
        <f t="shared" si="777"/>
        <v>0</v>
      </c>
      <c r="CL310" s="12"/>
      <c r="CM310" s="12"/>
      <c r="CN310" s="12"/>
      <c r="CO310" s="12">
        <f t="shared" si="778"/>
        <v>0</v>
      </c>
      <c r="CP310" s="12">
        <f t="shared" si="779"/>
        <v>0</v>
      </c>
      <c r="CQ310" s="12"/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f>SUMIFS('[1]DATA THÔ IN'!$P$4:$P$12031,'[1]DATA THÔ IN'!$H$4:$H$12031,$A310,'[1]DATA THÔ IN'!$AC$4:$AC$12031,$E310,'[1]DATA THÔ IN'!$AH$4:$AH$12031,"Tiến độ 1")</f>
        <v>0</v>
      </c>
      <c r="CZ310" s="12">
        <f>SUMIFS('[1]DATA THÔ IN'!$P$4:$P$12031,'[1]DATA THÔ IN'!$H$4:$H$12031,$A310,'[1]DATA THÔ IN'!$AC$4:$AC$12031,$E310,'[1]DATA THÔ IN'!$AH$4:$AH$12031,"Tiến độ 2")</f>
        <v>0</v>
      </c>
      <c r="DA310" s="12">
        <f>SUMIFS('[1]TIẾN ĐỘ %'!$N$6:$N$1034,'[1]TIẾN ĐỘ %'!$G$6:$G$1034,A310,'[1]TIẾN ĐỘ %'!$F$6:$F$1034,$E310)</f>
        <v>0</v>
      </c>
      <c r="DB310" s="12">
        <f t="shared" si="717"/>
        <v>0</v>
      </c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>
        <f t="shared" si="782"/>
        <v>0</v>
      </c>
      <c r="DX310" s="12"/>
      <c r="DY310" s="12"/>
      <c r="DZ310" s="12"/>
      <c r="EA310" s="12"/>
      <c r="EB310" s="12"/>
      <c r="EC310" s="12"/>
      <c r="ED310" s="12"/>
      <c r="EE310" s="12"/>
      <c r="EF310" s="12"/>
      <c r="EG310" s="12">
        <f t="shared" si="783"/>
        <v>0</v>
      </c>
      <c r="EH310" s="12">
        <f t="shared" si="784"/>
        <v>0</v>
      </c>
      <c r="EI310" s="12"/>
      <c r="EJ310" s="15">
        <f t="shared" si="686"/>
        <v>0</v>
      </c>
      <c r="EK310" s="15">
        <f t="shared" si="687"/>
        <v>0</v>
      </c>
      <c r="EL310" s="15">
        <f t="shared" si="688"/>
        <v>0</v>
      </c>
      <c r="EM310" s="16">
        <f t="shared" si="727"/>
        <v>0</v>
      </c>
      <c r="EN310" s="16">
        <f t="shared" si="728"/>
        <v>0</v>
      </c>
      <c r="EO310" s="16">
        <f t="shared" si="729"/>
        <v>0</v>
      </c>
      <c r="EP310" s="16">
        <f t="shared" si="718"/>
        <v>0</v>
      </c>
      <c r="EQ310" s="16">
        <f t="shared" si="719"/>
        <v>0</v>
      </c>
      <c r="ER310" s="16">
        <f t="shared" si="720"/>
        <v>0</v>
      </c>
      <c r="ES310" s="16">
        <f t="shared" si="721"/>
        <v>0</v>
      </c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5">
        <f t="shared" si="785"/>
        <v>0</v>
      </c>
      <c r="FP310" s="15">
        <f t="shared" si="786"/>
        <v>0</v>
      </c>
      <c r="FQ310" s="15">
        <f t="shared" si="787"/>
        <v>0</v>
      </c>
      <c r="FR310" s="17">
        <f t="shared" si="692"/>
        <v>0</v>
      </c>
      <c r="FS310" s="17">
        <f t="shared" si="693"/>
        <v>0</v>
      </c>
      <c r="FT310" s="17">
        <f t="shared" si="694"/>
        <v>0</v>
      </c>
      <c r="FU310" s="18">
        <f t="shared" si="695"/>
        <v>0</v>
      </c>
      <c r="FV310" s="18">
        <f t="shared" si="696"/>
        <v>0</v>
      </c>
      <c r="FW310" s="18">
        <f t="shared" si="697"/>
        <v>0</v>
      </c>
      <c r="FX310" s="18">
        <f t="shared" si="698"/>
        <v>0</v>
      </c>
      <c r="FY310" s="18">
        <f t="shared" si="699"/>
        <v>0</v>
      </c>
      <c r="FZ310" s="19"/>
      <c r="GA310" s="36" t="str">
        <f>D310</f>
        <v>Lê Văn Tuấn</v>
      </c>
      <c r="GB310" s="36"/>
      <c r="GC310" s="37"/>
    </row>
    <row r="311" spans="1:185" hidden="1" x14ac:dyDescent="0.25">
      <c r="A311" s="8" t="s">
        <v>1313</v>
      </c>
      <c r="B311" s="8" t="s">
        <v>643</v>
      </c>
      <c r="C311" s="28" t="s">
        <v>644</v>
      </c>
      <c r="D311" s="28" t="s">
        <v>478</v>
      </c>
      <c r="E311" s="9" t="s">
        <v>216</v>
      </c>
      <c r="F311" s="28" t="s">
        <v>494</v>
      </c>
      <c r="G311" s="28" t="s">
        <v>480</v>
      </c>
      <c r="H311" s="11">
        <v>7.0000000000000007E-2</v>
      </c>
      <c r="I311" s="11"/>
      <c r="J311" s="11">
        <v>0</v>
      </c>
      <c r="K311" s="11">
        <v>0.01</v>
      </c>
      <c r="L311" s="11">
        <v>5.0000000000000001E-3</v>
      </c>
      <c r="M311" s="11"/>
      <c r="N311" s="11">
        <v>5.0000000000000001E-3</v>
      </c>
      <c r="O311" s="12">
        <f t="shared" si="700"/>
        <v>0</v>
      </c>
      <c r="P311" s="12">
        <f t="shared" si="739"/>
        <v>0</v>
      </c>
      <c r="Q311" s="12">
        <f t="shared" si="701"/>
        <v>0</v>
      </c>
      <c r="R311" s="12">
        <f t="shared" si="768"/>
        <v>0</v>
      </c>
      <c r="S311" s="12">
        <f t="shared" si="702"/>
        <v>0</v>
      </c>
      <c r="T311" s="12">
        <f t="shared" si="770"/>
        <v>0</v>
      </c>
      <c r="U311" s="12">
        <f t="shared" si="703"/>
        <v>0</v>
      </c>
      <c r="V311" s="12">
        <f t="shared" si="771"/>
        <v>0</v>
      </c>
      <c r="W311" s="12">
        <f t="shared" si="716"/>
        <v>0</v>
      </c>
      <c r="X311" s="12">
        <f t="shared" si="704"/>
        <v>0</v>
      </c>
      <c r="Y311" s="12">
        <f t="shared" si="772"/>
        <v>0</v>
      </c>
      <c r="Z311" s="12">
        <f t="shared" si="773"/>
        <v>0</v>
      </c>
      <c r="AA311" s="12">
        <f t="shared" si="774"/>
        <v>0</v>
      </c>
      <c r="AB311" s="12">
        <f t="shared" si="769"/>
        <v>0</v>
      </c>
      <c r="AC311" s="12"/>
      <c r="AD311" s="12"/>
      <c r="AE311" s="12"/>
      <c r="AF311" s="12">
        <f t="shared" si="705"/>
        <v>0</v>
      </c>
      <c r="AG311" s="12">
        <f t="shared" si="706"/>
        <v>0</v>
      </c>
      <c r="AH311" s="12">
        <f t="shared" si="707"/>
        <v>0</v>
      </c>
      <c r="AI311" s="12"/>
      <c r="AJ311" s="12"/>
      <c r="AK311" s="12"/>
      <c r="AL311" s="12">
        <f t="shared" si="658"/>
        <v>0</v>
      </c>
      <c r="AM311" s="12">
        <f t="shared" si="659"/>
        <v>0</v>
      </c>
      <c r="AN311" s="12">
        <f t="shared" si="660"/>
        <v>0</v>
      </c>
      <c r="AO311" s="12"/>
      <c r="AP311" s="12"/>
      <c r="AQ311" s="12"/>
      <c r="AR311" s="12">
        <f t="shared" si="661"/>
        <v>0</v>
      </c>
      <c r="AS311" s="12">
        <f t="shared" si="662"/>
        <v>0</v>
      </c>
      <c r="AT311" s="12">
        <f t="shared" si="663"/>
        <v>0</v>
      </c>
      <c r="AU311" s="12">
        <f t="shared" si="664"/>
        <v>0</v>
      </c>
      <c r="AV311" s="12">
        <f t="shared" si="708"/>
        <v>0</v>
      </c>
      <c r="AW311" s="12"/>
      <c r="AX311" s="12">
        <f t="shared" si="665"/>
        <v>0</v>
      </c>
      <c r="AY311" s="12">
        <f t="shared" si="666"/>
        <v>0</v>
      </c>
      <c r="AZ311" s="12">
        <f t="shared" si="667"/>
        <v>0</v>
      </c>
      <c r="BA311" s="12"/>
      <c r="BB311" s="12">
        <f t="shared" si="668"/>
        <v>0</v>
      </c>
      <c r="BC311" s="12">
        <f t="shared" si="669"/>
        <v>0</v>
      </c>
      <c r="BD311" s="12">
        <f t="shared" si="670"/>
        <v>0</v>
      </c>
      <c r="BE311" s="12"/>
      <c r="BF311" s="12">
        <f t="shared" si="671"/>
        <v>0</v>
      </c>
      <c r="BG311" s="12">
        <f t="shared" si="709"/>
        <v>0</v>
      </c>
      <c r="BH311" s="12">
        <f t="shared" si="672"/>
        <v>0</v>
      </c>
      <c r="BI311" s="12">
        <f t="shared" si="673"/>
        <v>0</v>
      </c>
      <c r="BJ311" s="12"/>
      <c r="BK311" s="12">
        <f t="shared" si="674"/>
        <v>0</v>
      </c>
      <c r="BL311" s="12">
        <f t="shared" si="710"/>
        <v>0</v>
      </c>
      <c r="BM311" s="12">
        <f t="shared" si="675"/>
        <v>0</v>
      </c>
      <c r="BN311" s="12"/>
      <c r="BO311" s="12">
        <f t="shared" si="676"/>
        <v>0</v>
      </c>
      <c r="BP311" s="12">
        <f t="shared" si="677"/>
        <v>0</v>
      </c>
      <c r="BQ311" s="12">
        <f t="shared" si="678"/>
        <v>0</v>
      </c>
      <c r="BR311" s="12"/>
      <c r="BS311" s="12">
        <f t="shared" si="679"/>
        <v>0</v>
      </c>
      <c r="BT311" s="12">
        <f t="shared" si="680"/>
        <v>0</v>
      </c>
      <c r="BU311" s="12">
        <f t="shared" si="681"/>
        <v>0</v>
      </c>
      <c r="BV311" s="12">
        <f t="shared" si="682"/>
        <v>0</v>
      </c>
      <c r="BW311" s="12">
        <f t="shared" si="683"/>
        <v>0</v>
      </c>
      <c r="BX311" s="12"/>
      <c r="BY311" s="12">
        <v>20000000</v>
      </c>
      <c r="BZ311" s="12">
        <v>20000000</v>
      </c>
      <c r="CA311" s="12">
        <f>SUMIFS('[1]TIẾN ĐỘ %'!$M$6:$M$1034,'[1]TIẾN ĐỘ %'!$G$6:$G$1034,$A311,'[1]TIẾN ĐỘ %'!$F$6:$F$1034,$E311)</f>
        <v>20000000</v>
      </c>
      <c r="CB311" s="12">
        <f t="shared" si="711"/>
        <v>60000000</v>
      </c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>
        <f t="shared" si="778"/>
        <v>0</v>
      </c>
      <c r="CP311" s="12">
        <f t="shared" si="779"/>
        <v>0</v>
      </c>
      <c r="CQ311" s="12"/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f>SUMIFS('[1]DATA THÔ IN'!$P$4:$P$12031,'[1]DATA THÔ IN'!$H$4:$H$12031,$A311,'[1]DATA THÔ IN'!$AC$4:$AC$12031,$E311,'[1]DATA THÔ IN'!$AH$4:$AH$12031,"Tiến độ 1")</f>
        <v>0</v>
      </c>
      <c r="CZ311" s="12">
        <f>SUMIFS('[1]DATA THÔ IN'!$P$4:$P$12031,'[1]DATA THÔ IN'!$H$4:$H$12031,$A311,'[1]DATA THÔ IN'!$AC$4:$AC$12031,$E311,'[1]DATA THÔ IN'!$AH$4:$AH$12031,"Tiến độ 2")</f>
        <v>0</v>
      </c>
      <c r="DA311" s="12">
        <f>SUMIFS('[1]TIẾN ĐỘ %'!$N$6:$N$1034,'[1]TIẾN ĐỘ %'!$G$6:$G$1034,A311,'[1]TIẾN ĐỘ %'!$F$6:$F$1034,$E311)</f>
        <v>0</v>
      </c>
      <c r="DB311" s="12">
        <f t="shared" si="717"/>
        <v>0</v>
      </c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>
        <f t="shared" si="783"/>
        <v>0</v>
      </c>
      <c r="EH311" s="12">
        <f t="shared" si="784"/>
        <v>0</v>
      </c>
      <c r="EI311" s="12"/>
      <c r="EJ311" s="15">
        <f t="shared" si="686"/>
        <v>0</v>
      </c>
      <c r="EK311" s="11">
        <f t="shared" si="687"/>
        <v>0</v>
      </c>
      <c r="EL311" s="15">
        <f t="shared" si="688"/>
        <v>0</v>
      </c>
      <c r="EM311" s="16">
        <f t="shared" si="727"/>
        <v>0</v>
      </c>
      <c r="EN311" s="16">
        <f t="shared" si="728"/>
        <v>0</v>
      </c>
      <c r="EO311" s="16">
        <f t="shared" si="729"/>
        <v>0</v>
      </c>
      <c r="EP311" s="16">
        <f t="shared" si="718"/>
        <v>0</v>
      </c>
      <c r="EQ311" s="16">
        <f t="shared" si="719"/>
        <v>0</v>
      </c>
      <c r="ER311" s="16">
        <f t="shared" si="720"/>
        <v>0</v>
      </c>
      <c r="ES311" s="16">
        <f t="shared" si="721"/>
        <v>0</v>
      </c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5">
        <f t="shared" si="785"/>
        <v>0</v>
      </c>
      <c r="FP311" s="15">
        <f t="shared" si="786"/>
        <v>0</v>
      </c>
      <c r="FQ311" s="15">
        <f t="shared" si="787"/>
        <v>0</v>
      </c>
      <c r="FR311" s="17">
        <f t="shared" si="692"/>
        <v>0</v>
      </c>
      <c r="FS311" s="17">
        <f t="shared" si="693"/>
        <v>0</v>
      </c>
      <c r="FT311" s="17">
        <f t="shared" si="694"/>
        <v>0</v>
      </c>
      <c r="FU311" s="18">
        <f t="shared" si="695"/>
        <v>0</v>
      </c>
      <c r="FV311" s="18">
        <f t="shared" si="696"/>
        <v>0</v>
      </c>
      <c r="FW311" s="18">
        <f t="shared" si="697"/>
        <v>0</v>
      </c>
      <c r="FX311" s="18">
        <f t="shared" si="698"/>
        <v>0</v>
      </c>
      <c r="FY311" s="18">
        <f t="shared" si="699"/>
        <v>0</v>
      </c>
      <c r="FZ311" s="19"/>
      <c r="GA311" s="36" t="s">
        <v>478</v>
      </c>
      <c r="GB311" s="36"/>
      <c r="GC311" s="37"/>
    </row>
    <row r="312" spans="1:185" hidden="1" x14ac:dyDescent="0.25">
      <c r="A312" s="8" t="s">
        <v>1321</v>
      </c>
      <c r="B312" s="8" t="s">
        <v>657</v>
      </c>
      <c r="C312" s="9" t="s">
        <v>658</v>
      </c>
      <c r="D312" s="10" t="s">
        <v>478</v>
      </c>
      <c r="E312" s="9" t="s">
        <v>216</v>
      </c>
      <c r="F312" s="9" t="s">
        <v>494</v>
      </c>
      <c r="G312" s="9" t="s">
        <v>480</v>
      </c>
      <c r="H312" s="11">
        <v>7.0000000000000007E-2</v>
      </c>
      <c r="I312" s="11"/>
      <c r="J312" s="11">
        <v>0</v>
      </c>
      <c r="K312" s="11">
        <v>0.01</v>
      </c>
      <c r="L312" s="11">
        <v>5.0000000000000001E-3</v>
      </c>
      <c r="M312" s="11"/>
      <c r="N312" s="11">
        <v>5.0000000000000001E-3</v>
      </c>
      <c r="O312" s="12">
        <f t="shared" si="700"/>
        <v>0</v>
      </c>
      <c r="P312" s="12">
        <f t="shared" si="739"/>
        <v>0</v>
      </c>
      <c r="Q312" s="12">
        <f t="shared" si="701"/>
        <v>0</v>
      </c>
      <c r="R312" s="12">
        <f t="shared" si="768"/>
        <v>0</v>
      </c>
      <c r="S312" s="12">
        <f t="shared" si="702"/>
        <v>0</v>
      </c>
      <c r="T312" s="12">
        <f t="shared" si="770"/>
        <v>0</v>
      </c>
      <c r="U312" s="12">
        <f t="shared" si="703"/>
        <v>0</v>
      </c>
      <c r="V312" s="12">
        <f t="shared" si="771"/>
        <v>0</v>
      </c>
      <c r="W312" s="12">
        <f t="shared" si="716"/>
        <v>0</v>
      </c>
      <c r="X312" s="12">
        <f t="shared" si="704"/>
        <v>0</v>
      </c>
      <c r="Y312" s="12">
        <f t="shared" si="772"/>
        <v>0</v>
      </c>
      <c r="Z312" s="12">
        <f t="shared" si="773"/>
        <v>0</v>
      </c>
      <c r="AA312" s="12">
        <f t="shared" si="774"/>
        <v>0</v>
      </c>
      <c r="AB312" s="12">
        <f t="shared" si="769"/>
        <v>0</v>
      </c>
      <c r="AC312" s="12"/>
      <c r="AD312" s="12"/>
      <c r="AE312" s="12"/>
      <c r="AF312" s="12">
        <f t="shared" si="705"/>
        <v>0</v>
      </c>
      <c r="AG312" s="12">
        <f t="shared" si="706"/>
        <v>0</v>
      </c>
      <c r="AH312" s="12">
        <f t="shared" si="707"/>
        <v>0</v>
      </c>
      <c r="AI312" s="12"/>
      <c r="AJ312" s="12"/>
      <c r="AK312" s="12"/>
      <c r="AL312" s="12">
        <f t="shared" si="658"/>
        <v>0</v>
      </c>
      <c r="AM312" s="12">
        <f t="shared" si="659"/>
        <v>0</v>
      </c>
      <c r="AN312" s="12">
        <f t="shared" si="660"/>
        <v>0</v>
      </c>
      <c r="AO312" s="12"/>
      <c r="AP312" s="12"/>
      <c r="AQ312" s="12"/>
      <c r="AR312" s="12">
        <f t="shared" si="661"/>
        <v>0</v>
      </c>
      <c r="AS312" s="12">
        <f t="shared" si="662"/>
        <v>0</v>
      </c>
      <c r="AT312" s="12">
        <f t="shared" si="663"/>
        <v>0</v>
      </c>
      <c r="AU312" s="12">
        <f t="shared" si="664"/>
        <v>0</v>
      </c>
      <c r="AV312" s="12">
        <f t="shared" si="708"/>
        <v>0</v>
      </c>
      <c r="AW312" s="12"/>
      <c r="AX312" s="12">
        <f t="shared" si="665"/>
        <v>0</v>
      </c>
      <c r="AY312" s="12">
        <f t="shared" si="666"/>
        <v>0</v>
      </c>
      <c r="AZ312" s="12">
        <f t="shared" si="667"/>
        <v>0</v>
      </c>
      <c r="BA312" s="12"/>
      <c r="BB312" s="12">
        <f t="shared" si="668"/>
        <v>0</v>
      </c>
      <c r="BC312" s="12">
        <f t="shared" si="669"/>
        <v>0</v>
      </c>
      <c r="BD312" s="12">
        <f t="shared" si="670"/>
        <v>0</v>
      </c>
      <c r="BE312" s="12"/>
      <c r="BF312" s="12">
        <f t="shared" si="671"/>
        <v>0</v>
      </c>
      <c r="BG312" s="12">
        <f t="shared" si="709"/>
        <v>0</v>
      </c>
      <c r="BH312" s="12">
        <f t="shared" si="672"/>
        <v>0</v>
      </c>
      <c r="BI312" s="12">
        <f t="shared" si="673"/>
        <v>0</v>
      </c>
      <c r="BJ312" s="12"/>
      <c r="BK312" s="12">
        <f t="shared" si="674"/>
        <v>0</v>
      </c>
      <c r="BL312" s="12">
        <f t="shared" si="710"/>
        <v>0</v>
      </c>
      <c r="BM312" s="12">
        <f t="shared" si="675"/>
        <v>0</v>
      </c>
      <c r="BN312" s="12"/>
      <c r="BO312" s="12">
        <f t="shared" si="676"/>
        <v>0</v>
      </c>
      <c r="BP312" s="12">
        <f t="shared" si="677"/>
        <v>0</v>
      </c>
      <c r="BQ312" s="12">
        <f t="shared" si="678"/>
        <v>0</v>
      </c>
      <c r="BR312" s="12"/>
      <c r="BS312" s="12">
        <f t="shared" si="679"/>
        <v>0</v>
      </c>
      <c r="BT312" s="12">
        <f t="shared" si="680"/>
        <v>0</v>
      </c>
      <c r="BU312" s="12">
        <f t="shared" si="681"/>
        <v>0</v>
      </c>
      <c r="BV312" s="12">
        <f t="shared" si="682"/>
        <v>0</v>
      </c>
      <c r="BW312" s="12">
        <f t="shared" si="683"/>
        <v>0</v>
      </c>
      <c r="BX312" s="12"/>
      <c r="BY312" s="12">
        <v>20000000</v>
      </c>
      <c r="BZ312" s="12">
        <v>20000000</v>
      </c>
      <c r="CA312" s="12">
        <f>SUMIFS('[1]TIẾN ĐỘ %'!$M$6:$M$1034,'[1]TIẾN ĐỘ %'!$G$6:$G$1034,$A312,'[1]TIẾN ĐỘ %'!$F$6:$F$1034,$E312)</f>
        <v>20000000</v>
      </c>
      <c r="CB312" s="12">
        <f t="shared" si="711"/>
        <v>60000000</v>
      </c>
      <c r="CC312" s="12"/>
      <c r="CD312" s="12"/>
      <c r="CE312" s="12"/>
      <c r="CF312" s="12">
        <f t="shared" ref="CF312:CF323" si="788">+SUM(CC312:CE312)</f>
        <v>0</v>
      </c>
      <c r="CG312" s="12">
        <f t="shared" ref="CG312:CG323" si="789">+CF312+CB312</f>
        <v>60000000</v>
      </c>
      <c r="CH312" s="12"/>
      <c r="CI312" s="12"/>
      <c r="CJ312" s="12"/>
      <c r="CK312" s="12">
        <f t="shared" ref="CK312:CK324" si="790">+SUM(CH312:CJ312)</f>
        <v>0</v>
      </c>
      <c r="CL312" s="12"/>
      <c r="CM312" s="12"/>
      <c r="CN312" s="12"/>
      <c r="CO312" s="12">
        <f t="shared" si="778"/>
        <v>0</v>
      </c>
      <c r="CP312" s="12">
        <f t="shared" si="779"/>
        <v>0</v>
      </c>
      <c r="CQ312" s="12"/>
      <c r="CR312" s="12">
        <v>0</v>
      </c>
      <c r="CS312" s="12">
        <v>0</v>
      </c>
      <c r="CT312" s="12">
        <v>4224000</v>
      </c>
      <c r="CU312" s="12">
        <v>0</v>
      </c>
      <c r="CV312" s="12">
        <v>0</v>
      </c>
      <c r="CW312" s="12">
        <v>0</v>
      </c>
      <c r="CX312" s="12">
        <v>0</v>
      </c>
      <c r="CY312" s="12">
        <f>SUMIFS('[1]DATA THÔ IN'!$P$4:$P$12031,'[1]DATA THÔ IN'!$H$4:$H$12031,$A312,'[1]DATA THÔ IN'!$AC$4:$AC$12031,$E312,'[1]DATA THÔ IN'!$AH$4:$AH$12031,"Tiến độ 1")</f>
        <v>10554000</v>
      </c>
      <c r="CZ312" s="12">
        <f>SUMIFS('[1]DATA THÔ IN'!$P$4:$P$12031,'[1]DATA THÔ IN'!$H$4:$H$12031,$A312,'[1]DATA THÔ IN'!$AC$4:$AC$12031,$E312,'[1]DATA THÔ IN'!$AH$4:$AH$12031,"Tiến độ 2")</f>
        <v>0</v>
      </c>
      <c r="DA312" s="12">
        <f>SUMIFS('[1]TIẾN ĐỘ %'!$N$6:$N$1034,'[1]TIẾN ĐỘ %'!$G$6:$G$1034,A312,'[1]TIẾN ĐỘ %'!$F$6:$F$1034,$E312)</f>
        <v>10554000</v>
      </c>
      <c r="DB312" s="12">
        <f t="shared" si="717"/>
        <v>14778000</v>
      </c>
      <c r="DC312" s="12"/>
      <c r="DD312" s="12"/>
      <c r="DE312" s="12"/>
      <c r="DF312" s="12"/>
      <c r="DG312" s="12"/>
      <c r="DH312" s="12"/>
      <c r="DI312" s="12"/>
      <c r="DJ312" s="12"/>
      <c r="DK312" s="12"/>
      <c r="DL312" s="12">
        <f t="shared" ref="DL312:DL323" si="791">+DK312+DH312+DE312</f>
        <v>0</v>
      </c>
      <c r="DM312" s="12">
        <f t="shared" ref="DM312:DM323" si="792">+DL312+DB312</f>
        <v>14778000</v>
      </c>
      <c r="DN312" s="12"/>
      <c r="DO312" s="12"/>
      <c r="DP312" s="13"/>
      <c r="DQ312" s="12"/>
      <c r="DR312" s="12"/>
      <c r="DS312" s="13"/>
      <c r="DT312" s="12"/>
      <c r="DU312" s="12"/>
      <c r="DV312" s="12"/>
      <c r="DW312" s="12">
        <f t="shared" ref="DW312:DW324" si="793">+DV312+DS312+DP312</f>
        <v>0</v>
      </c>
      <c r="DX312" s="12"/>
      <c r="DY312" s="12"/>
      <c r="DZ312" s="12"/>
      <c r="EA312" s="12"/>
      <c r="EB312" s="12"/>
      <c r="EC312" s="12"/>
      <c r="ED312" s="12"/>
      <c r="EE312" s="12"/>
      <c r="EF312" s="12"/>
      <c r="EG312" s="12">
        <f t="shared" si="783"/>
        <v>0</v>
      </c>
      <c r="EH312" s="12">
        <f t="shared" si="784"/>
        <v>0</v>
      </c>
      <c r="EI312" s="12"/>
      <c r="EJ312" s="15">
        <f t="shared" si="686"/>
        <v>0</v>
      </c>
      <c r="EK312" s="15">
        <f t="shared" si="687"/>
        <v>0</v>
      </c>
      <c r="EL312" s="15">
        <f t="shared" si="688"/>
        <v>0.2112</v>
      </c>
      <c r="EM312" s="16">
        <f t="shared" si="727"/>
        <v>0</v>
      </c>
      <c r="EN312" s="16">
        <f t="shared" si="728"/>
        <v>0</v>
      </c>
      <c r="EO312" s="16">
        <f t="shared" si="729"/>
        <v>0</v>
      </c>
      <c r="EP312" s="16">
        <f t="shared" si="718"/>
        <v>0.52769999999999995</v>
      </c>
      <c r="EQ312" s="16">
        <f t="shared" si="719"/>
        <v>0</v>
      </c>
      <c r="ER312" s="16">
        <f t="shared" si="720"/>
        <v>0.52769999999999995</v>
      </c>
      <c r="ES312" s="16">
        <f t="shared" si="721"/>
        <v>0.24629999999999999</v>
      </c>
      <c r="ET312" s="16"/>
      <c r="EU312" s="16"/>
      <c r="EV312" s="16"/>
      <c r="EW312" s="16"/>
      <c r="EX312" s="16"/>
      <c r="EY312" s="16"/>
      <c r="EZ312" s="21">
        <v>0</v>
      </c>
      <c r="FA312" s="21">
        <v>0</v>
      </c>
      <c r="FB312" s="21">
        <v>0</v>
      </c>
      <c r="FC312" s="21">
        <v>0</v>
      </c>
      <c r="FD312" s="21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  <c r="FM312" s="16">
        <v>0</v>
      </c>
      <c r="FN312" s="16">
        <v>0</v>
      </c>
      <c r="FO312" s="16">
        <v>0</v>
      </c>
      <c r="FP312" s="16">
        <v>0</v>
      </c>
      <c r="FQ312" s="16">
        <v>0</v>
      </c>
      <c r="FR312" s="17">
        <f t="shared" si="692"/>
        <v>0</v>
      </c>
      <c r="FS312" s="17">
        <f t="shared" si="693"/>
        <v>0</v>
      </c>
      <c r="FT312" s="17">
        <f t="shared" si="694"/>
        <v>0</v>
      </c>
      <c r="FU312" s="18">
        <f t="shared" si="695"/>
        <v>0</v>
      </c>
      <c r="FV312" s="18">
        <f t="shared" si="696"/>
        <v>0</v>
      </c>
      <c r="FW312" s="18">
        <f t="shared" si="697"/>
        <v>0</v>
      </c>
      <c r="FX312" s="18">
        <f t="shared" si="698"/>
        <v>0</v>
      </c>
      <c r="FY312" s="18">
        <f t="shared" si="699"/>
        <v>0</v>
      </c>
      <c r="FZ312" s="19"/>
      <c r="GA312" s="36" t="s">
        <v>478</v>
      </c>
      <c r="GB312" s="36"/>
      <c r="GC312" s="37"/>
    </row>
    <row r="313" spans="1:185" hidden="1" x14ac:dyDescent="0.25">
      <c r="A313" s="8" t="s">
        <v>1271</v>
      </c>
      <c r="B313" s="8" t="s">
        <v>214</v>
      </c>
      <c r="C313" s="9" t="s">
        <v>215</v>
      </c>
      <c r="D313" s="10" t="s">
        <v>1392</v>
      </c>
      <c r="E313" s="9" t="s">
        <v>216</v>
      </c>
      <c r="F313" s="9" t="s">
        <v>80</v>
      </c>
      <c r="G313" s="9" t="s">
        <v>57</v>
      </c>
      <c r="H313" s="11">
        <v>7.0000000000000007E-2</v>
      </c>
      <c r="I313" s="11"/>
      <c r="J313" s="11">
        <v>0</v>
      </c>
      <c r="K313" s="11">
        <v>0.01</v>
      </c>
      <c r="L313" s="11">
        <v>5.0000000000000001E-3</v>
      </c>
      <c r="M313" s="11"/>
      <c r="N313" s="11">
        <v>5.0000000000000001E-3</v>
      </c>
      <c r="O313" s="12">
        <f t="shared" si="700"/>
        <v>0</v>
      </c>
      <c r="P313" s="12">
        <f t="shared" si="739"/>
        <v>0</v>
      </c>
      <c r="Q313" s="12">
        <f t="shared" si="701"/>
        <v>0</v>
      </c>
      <c r="R313" s="12">
        <f t="shared" si="768"/>
        <v>188492.4</v>
      </c>
      <c r="S313" s="12">
        <f t="shared" si="702"/>
        <v>0</v>
      </c>
      <c r="T313" s="12">
        <f t="shared" si="770"/>
        <v>0</v>
      </c>
      <c r="U313" s="12">
        <f t="shared" si="703"/>
        <v>0</v>
      </c>
      <c r="V313" s="12">
        <f t="shared" si="771"/>
        <v>186930</v>
      </c>
      <c r="W313" s="12">
        <f t="shared" si="716"/>
        <v>201000</v>
      </c>
      <c r="X313" s="12">
        <f t="shared" si="704"/>
        <v>0</v>
      </c>
      <c r="Y313" s="12">
        <f t="shared" si="772"/>
        <v>0</v>
      </c>
      <c r="Z313" s="12">
        <f t="shared" si="773"/>
        <v>0</v>
      </c>
      <c r="AA313" s="12">
        <f t="shared" si="774"/>
        <v>0</v>
      </c>
      <c r="AB313" s="12">
        <f t="shared" si="769"/>
        <v>0</v>
      </c>
      <c r="AC313" s="12"/>
      <c r="AD313" s="12"/>
      <c r="AE313" s="12"/>
      <c r="AF313" s="12" t="e">
        <f t="shared" si="705"/>
        <v>#DIV/0!</v>
      </c>
      <c r="AG313" s="12" t="e">
        <f t="shared" si="706"/>
        <v>#DIV/0!</v>
      </c>
      <c r="AH313" s="12">
        <f t="shared" si="707"/>
        <v>0</v>
      </c>
      <c r="AI313" s="12"/>
      <c r="AJ313" s="12"/>
      <c r="AK313" s="12"/>
      <c r="AL313" s="12" t="e">
        <f t="shared" si="658"/>
        <v>#DIV/0!</v>
      </c>
      <c r="AM313" s="12" t="e">
        <f t="shared" si="659"/>
        <v>#DIV/0!</v>
      </c>
      <c r="AN313" s="12">
        <f t="shared" si="660"/>
        <v>0</v>
      </c>
      <c r="AO313" s="12"/>
      <c r="AP313" s="12"/>
      <c r="AQ313" s="12"/>
      <c r="AR313" s="12" t="e">
        <f t="shared" si="661"/>
        <v>#DIV/0!</v>
      </c>
      <c r="AS313" s="12" t="e">
        <f t="shared" si="662"/>
        <v>#DIV/0!</v>
      </c>
      <c r="AT313" s="12" t="e">
        <f t="shared" si="663"/>
        <v>#DIV/0!</v>
      </c>
      <c r="AU313" s="12" t="e">
        <f t="shared" si="664"/>
        <v>#DIV/0!</v>
      </c>
      <c r="AV313" s="12">
        <f t="shared" si="708"/>
        <v>0</v>
      </c>
      <c r="AW313" s="12"/>
      <c r="AX313" s="12" t="e">
        <f t="shared" si="665"/>
        <v>#DIV/0!</v>
      </c>
      <c r="AY313" s="12" t="e">
        <f t="shared" si="666"/>
        <v>#DIV/0!</v>
      </c>
      <c r="AZ313" s="12" t="e">
        <f t="shared" si="667"/>
        <v>#DIV/0!</v>
      </c>
      <c r="BA313" s="12"/>
      <c r="BB313" s="12" t="e">
        <f t="shared" si="668"/>
        <v>#DIV/0!</v>
      </c>
      <c r="BC313" s="12" t="e">
        <f t="shared" si="669"/>
        <v>#DIV/0!</v>
      </c>
      <c r="BD313" s="12" t="e">
        <f t="shared" si="670"/>
        <v>#DIV/0!</v>
      </c>
      <c r="BE313" s="12"/>
      <c r="BF313" s="12" t="e">
        <f t="shared" si="671"/>
        <v>#DIV/0!</v>
      </c>
      <c r="BG313" s="12" t="e">
        <f t="shared" si="709"/>
        <v>#DIV/0!</v>
      </c>
      <c r="BH313" s="12" t="e">
        <f t="shared" si="672"/>
        <v>#DIV/0!</v>
      </c>
      <c r="BI313" s="12" t="e">
        <f t="shared" si="673"/>
        <v>#DIV/0!</v>
      </c>
      <c r="BJ313" s="12"/>
      <c r="BK313" s="12" t="e">
        <f t="shared" si="674"/>
        <v>#DIV/0!</v>
      </c>
      <c r="BL313" s="12" t="e">
        <f t="shared" si="710"/>
        <v>#DIV/0!</v>
      </c>
      <c r="BM313" s="12" t="e">
        <f t="shared" si="675"/>
        <v>#DIV/0!</v>
      </c>
      <c r="BN313" s="12"/>
      <c r="BO313" s="12">
        <f t="shared" si="676"/>
        <v>0</v>
      </c>
      <c r="BP313" s="12">
        <f t="shared" si="677"/>
        <v>0</v>
      </c>
      <c r="BQ313" s="12">
        <f t="shared" si="678"/>
        <v>0</v>
      </c>
      <c r="BR313" s="12"/>
      <c r="BS313" s="12">
        <f t="shared" si="679"/>
        <v>0</v>
      </c>
      <c r="BT313" s="12">
        <f t="shared" si="680"/>
        <v>0</v>
      </c>
      <c r="BU313" s="12">
        <f t="shared" si="681"/>
        <v>0</v>
      </c>
      <c r="BV313" s="12">
        <f t="shared" si="682"/>
        <v>0</v>
      </c>
      <c r="BW313" s="12">
        <f t="shared" si="683"/>
        <v>0</v>
      </c>
      <c r="BX313" s="12"/>
      <c r="BY313" s="12">
        <v>20000000</v>
      </c>
      <c r="BZ313" s="12">
        <v>20000000</v>
      </c>
      <c r="CA313" s="12">
        <f>SUMIFS('[1]TIẾN ĐỘ %'!$M$6:$M$1034,'[1]TIẾN ĐỘ %'!$G$6:$G$1034,$A313,'[1]TIẾN ĐỘ %'!$F$6:$F$1034,$E313)</f>
        <v>30000000</v>
      </c>
      <c r="CB313" s="12">
        <f t="shared" si="711"/>
        <v>70000000</v>
      </c>
      <c r="CC313" s="12"/>
      <c r="CD313" s="12"/>
      <c r="CE313" s="12"/>
      <c r="CF313" s="12">
        <f t="shared" si="788"/>
        <v>0</v>
      </c>
      <c r="CG313" s="12">
        <f t="shared" si="789"/>
        <v>70000000</v>
      </c>
      <c r="CH313" s="12"/>
      <c r="CI313" s="12"/>
      <c r="CJ313" s="12"/>
      <c r="CK313" s="12">
        <f t="shared" si="790"/>
        <v>0</v>
      </c>
      <c r="CL313" s="12"/>
      <c r="CM313" s="12"/>
      <c r="CN313" s="12"/>
      <c r="CO313" s="12">
        <f t="shared" si="778"/>
        <v>0</v>
      </c>
      <c r="CP313" s="12">
        <f t="shared" si="779"/>
        <v>0</v>
      </c>
      <c r="CQ313" s="12"/>
      <c r="CR313" s="12">
        <v>0</v>
      </c>
      <c r="CS313" s="12">
        <v>0</v>
      </c>
      <c r="CT313" s="12">
        <v>20268000</v>
      </c>
      <c r="CU313" s="12">
        <v>20100000</v>
      </c>
      <c r="CV313" s="12">
        <v>0</v>
      </c>
      <c r="CW313" s="12">
        <v>20100000</v>
      </c>
      <c r="CX313" s="12">
        <v>20100000</v>
      </c>
      <c r="CY313" s="12">
        <f>SUMIFS('[1]DATA THÔ IN'!$P$4:$P$12031,'[1]DATA THÔ IN'!$H$4:$H$12031,$A313,'[1]DATA THÔ IN'!$AC$4:$AC$12031,$E313,'[1]DATA THÔ IN'!$AH$4:$AH$12031,"Tiến độ 1")</f>
        <v>0</v>
      </c>
      <c r="CZ313" s="12">
        <f>SUMIFS('[1]DATA THÔ IN'!$P$4:$P$12031,'[1]DATA THÔ IN'!$H$4:$H$12031,$A313,'[1]DATA THÔ IN'!$AC$4:$AC$12031,$E313,'[1]DATA THÔ IN'!$AH$4:$AH$12031,"Tiến độ 2")</f>
        <v>0</v>
      </c>
      <c r="DA313" s="12">
        <f>SUMIFS('[1]TIẾN ĐỘ %'!$N$6:$N$1034,'[1]TIẾN ĐỘ %'!$G$6:$G$1034,A313,'[1]TIẾN ĐỘ %'!$F$6:$F$1034,$E313)</f>
        <v>0</v>
      </c>
      <c r="DB313" s="12">
        <f t="shared" si="717"/>
        <v>40368000</v>
      </c>
      <c r="DC313" s="12"/>
      <c r="DD313" s="12"/>
      <c r="DE313" s="12"/>
      <c r="DF313" s="12"/>
      <c r="DG313" s="12"/>
      <c r="DH313" s="12"/>
      <c r="DI313" s="12"/>
      <c r="DJ313" s="12"/>
      <c r="DK313" s="12"/>
      <c r="DL313" s="12">
        <f t="shared" si="791"/>
        <v>0</v>
      </c>
      <c r="DM313" s="12">
        <f t="shared" si="792"/>
        <v>40368000</v>
      </c>
      <c r="DN313" s="12"/>
      <c r="DO313" s="12"/>
      <c r="DP313" s="13"/>
      <c r="DQ313" s="12"/>
      <c r="DR313" s="12"/>
      <c r="DS313" s="13"/>
      <c r="DT313" s="12"/>
      <c r="DU313" s="12"/>
      <c r="DV313" s="12"/>
      <c r="DW313" s="12">
        <f t="shared" si="793"/>
        <v>0</v>
      </c>
      <c r="DX313" s="12"/>
      <c r="DY313" s="12"/>
      <c r="DZ313" s="12"/>
      <c r="EA313" s="12"/>
      <c r="EB313" s="12"/>
      <c r="EC313" s="12"/>
      <c r="ED313" s="12"/>
      <c r="EE313" s="12"/>
      <c r="EF313" s="12"/>
      <c r="EG313" s="12">
        <f t="shared" si="783"/>
        <v>0</v>
      </c>
      <c r="EH313" s="12">
        <f t="shared" si="784"/>
        <v>0</v>
      </c>
      <c r="EI313" s="12"/>
      <c r="EJ313" s="15">
        <f t="shared" si="686"/>
        <v>0</v>
      </c>
      <c r="EK313" s="15">
        <f t="shared" si="687"/>
        <v>0</v>
      </c>
      <c r="EL313" s="15">
        <f t="shared" si="688"/>
        <v>1.0134000000000001</v>
      </c>
      <c r="EM313" s="16">
        <f t="shared" si="727"/>
        <v>1.0049999999999999</v>
      </c>
      <c r="EN313" s="16">
        <f t="shared" si="728"/>
        <v>0</v>
      </c>
      <c r="EO313" s="16">
        <f t="shared" si="729"/>
        <v>1.0049999999999999</v>
      </c>
      <c r="EP313" s="16">
        <f t="shared" si="718"/>
        <v>0</v>
      </c>
      <c r="EQ313" s="16">
        <f t="shared" si="719"/>
        <v>0</v>
      </c>
      <c r="ER313" s="16">
        <f t="shared" si="720"/>
        <v>0</v>
      </c>
      <c r="ES313" s="16">
        <f t="shared" si="721"/>
        <v>0.57668571428571425</v>
      </c>
      <c r="ET313" s="16" t="e">
        <f t="shared" ref="ET313:ET319" si="794">DC313/CC313</f>
        <v>#DIV/0!</v>
      </c>
      <c r="EU313" s="16" t="e">
        <f t="shared" ref="EU313:EU319" si="795">DD313/CC313</f>
        <v>#DIV/0!</v>
      </c>
      <c r="EV313" s="16" t="e">
        <f t="shared" ref="EV313:EW319" si="796">DE313/CC313</f>
        <v>#DIV/0!</v>
      </c>
      <c r="EW313" s="16" t="e">
        <f t="shared" si="796"/>
        <v>#DIV/0!</v>
      </c>
      <c r="EX313" s="16" t="e">
        <f t="shared" ref="EX313:EX319" si="797">DG313/CD313</f>
        <v>#DIV/0!</v>
      </c>
      <c r="EY313" s="16" t="e">
        <f t="shared" ref="EY313:EY319" si="798">DH313/CD313</f>
        <v>#DIV/0!</v>
      </c>
      <c r="EZ313" s="16" t="e">
        <f>+DI313/CE313</f>
        <v>#DIV/0!</v>
      </c>
      <c r="FA313" s="16" t="e">
        <f>+DJ313/CE313</f>
        <v>#DIV/0!</v>
      </c>
      <c r="FB313" s="16" t="e">
        <f t="shared" ref="FB313:FE315" si="799">+DK313/CE313</f>
        <v>#DIV/0!</v>
      </c>
      <c r="FC313" s="16" t="e">
        <f t="shared" si="799"/>
        <v>#DIV/0!</v>
      </c>
      <c r="FD313" s="16">
        <f t="shared" si="799"/>
        <v>0.57668571428571425</v>
      </c>
      <c r="FE313" s="16" t="e">
        <f t="shared" si="799"/>
        <v>#DIV/0!</v>
      </c>
      <c r="FF313" s="16" t="e">
        <f>+DO313/CH313</f>
        <v>#DIV/0!</v>
      </c>
      <c r="FG313" s="16" t="e">
        <f t="shared" ref="FG313:FH315" si="800">+DP313/CH313</f>
        <v>#DIV/0!</v>
      </c>
      <c r="FH313" s="16" t="e">
        <f t="shared" si="800"/>
        <v>#DIV/0!</v>
      </c>
      <c r="FI313" s="16" t="e">
        <f>+DR313/CI313</f>
        <v>#DIV/0!</v>
      </c>
      <c r="FJ313" s="16" t="e">
        <f t="shared" ref="FJ313:FK315" si="801">+DS313/CI313</f>
        <v>#DIV/0!</v>
      </c>
      <c r="FK313" s="16" t="e">
        <f t="shared" si="801"/>
        <v>#DIV/0!</v>
      </c>
      <c r="FL313" s="16" t="e">
        <f>+DU313/CJ313</f>
        <v>#DIV/0!</v>
      </c>
      <c r="FM313" s="16" t="e">
        <f t="shared" ref="FM313:FO315" si="802">+DV313/CJ313</f>
        <v>#DIV/0!</v>
      </c>
      <c r="FN313" s="16" t="e">
        <f t="shared" si="802"/>
        <v>#DIV/0!</v>
      </c>
      <c r="FO313" s="16" t="e">
        <f t="shared" si="802"/>
        <v>#DIV/0!</v>
      </c>
      <c r="FP313" s="16" t="e">
        <f>+DY313/CL313</f>
        <v>#DIV/0!</v>
      </c>
      <c r="FQ313" s="16" t="e">
        <f>+DZ313/CL313</f>
        <v>#DIV/0!</v>
      </c>
      <c r="FR313" s="17">
        <f t="shared" si="692"/>
        <v>0</v>
      </c>
      <c r="FS313" s="17">
        <f t="shared" si="693"/>
        <v>0</v>
      </c>
      <c r="FT313" s="17">
        <f t="shared" si="694"/>
        <v>0</v>
      </c>
      <c r="FU313" s="18">
        <f t="shared" si="695"/>
        <v>0</v>
      </c>
      <c r="FV313" s="18">
        <f t="shared" si="696"/>
        <v>0</v>
      </c>
      <c r="FW313" s="18">
        <f t="shared" si="697"/>
        <v>0</v>
      </c>
      <c r="FX313" s="18">
        <f t="shared" si="698"/>
        <v>0</v>
      </c>
      <c r="FY313" s="18">
        <f t="shared" si="699"/>
        <v>0</v>
      </c>
      <c r="FZ313" s="19"/>
      <c r="GA313" s="36" t="s">
        <v>1392</v>
      </c>
      <c r="GB313" s="36"/>
      <c r="GC313" s="37"/>
    </row>
    <row r="314" spans="1:185" hidden="1" x14ac:dyDescent="0.25">
      <c r="A314" s="8" t="s">
        <v>1270</v>
      </c>
      <c r="B314" s="8" t="s">
        <v>217</v>
      </c>
      <c r="C314" s="9" t="s">
        <v>218</v>
      </c>
      <c r="D314" s="10" t="s">
        <v>76</v>
      </c>
      <c r="E314" s="9" t="s">
        <v>216</v>
      </c>
      <c r="F314" s="9" t="s">
        <v>77</v>
      </c>
      <c r="G314" s="9" t="s">
        <v>57</v>
      </c>
      <c r="H314" s="11">
        <v>7.0000000000000007E-2</v>
      </c>
      <c r="I314" s="11"/>
      <c r="J314" s="11">
        <v>0</v>
      </c>
      <c r="K314" s="11">
        <v>0.01</v>
      </c>
      <c r="L314" s="11">
        <v>5.0000000000000001E-3</v>
      </c>
      <c r="M314" s="11"/>
      <c r="N314" s="11">
        <v>5.0000000000000001E-3</v>
      </c>
      <c r="O314" s="12">
        <f t="shared" si="700"/>
        <v>0</v>
      </c>
      <c r="P314" s="12">
        <f t="shared" si="739"/>
        <v>0</v>
      </c>
      <c r="Q314" s="12">
        <f t="shared" si="701"/>
        <v>0</v>
      </c>
      <c r="R314" s="12">
        <f t="shared" si="768"/>
        <v>0</v>
      </c>
      <c r="S314" s="12">
        <f t="shared" si="702"/>
        <v>0</v>
      </c>
      <c r="T314" s="12">
        <f t="shared" si="770"/>
        <v>0</v>
      </c>
      <c r="U314" s="12">
        <f t="shared" si="703"/>
        <v>0</v>
      </c>
      <c r="V314" s="12">
        <f t="shared" si="771"/>
        <v>0</v>
      </c>
      <c r="W314" s="12">
        <f t="shared" si="716"/>
        <v>0</v>
      </c>
      <c r="X314" s="12">
        <f t="shared" si="704"/>
        <v>0</v>
      </c>
      <c r="Y314" s="12">
        <f t="shared" si="772"/>
        <v>0</v>
      </c>
      <c r="Z314" s="12">
        <f t="shared" si="773"/>
        <v>0</v>
      </c>
      <c r="AA314" s="12">
        <f t="shared" si="774"/>
        <v>0</v>
      </c>
      <c r="AB314" s="12">
        <f t="shared" si="769"/>
        <v>0</v>
      </c>
      <c r="AC314" s="12"/>
      <c r="AD314" s="12"/>
      <c r="AE314" s="12"/>
      <c r="AF314" s="12" t="e">
        <f t="shared" si="705"/>
        <v>#DIV/0!</v>
      </c>
      <c r="AG314" s="12" t="e">
        <f t="shared" si="706"/>
        <v>#DIV/0!</v>
      </c>
      <c r="AH314" s="12">
        <f t="shared" si="707"/>
        <v>0</v>
      </c>
      <c r="AI314" s="12"/>
      <c r="AJ314" s="12"/>
      <c r="AK314" s="12"/>
      <c r="AL314" s="12" t="e">
        <f t="shared" si="658"/>
        <v>#DIV/0!</v>
      </c>
      <c r="AM314" s="12" t="e">
        <f t="shared" si="659"/>
        <v>#DIV/0!</v>
      </c>
      <c r="AN314" s="12">
        <f t="shared" si="660"/>
        <v>0</v>
      </c>
      <c r="AO314" s="12"/>
      <c r="AP314" s="12"/>
      <c r="AQ314" s="12"/>
      <c r="AR314" s="12" t="e">
        <f t="shared" si="661"/>
        <v>#DIV/0!</v>
      </c>
      <c r="AS314" s="12" t="e">
        <f t="shared" si="662"/>
        <v>#DIV/0!</v>
      </c>
      <c r="AT314" s="12" t="e">
        <f t="shared" si="663"/>
        <v>#DIV/0!</v>
      </c>
      <c r="AU314" s="12" t="e">
        <f t="shared" si="664"/>
        <v>#DIV/0!</v>
      </c>
      <c r="AV314" s="12">
        <f t="shared" si="708"/>
        <v>0</v>
      </c>
      <c r="AW314" s="12"/>
      <c r="AX314" s="12" t="e">
        <f t="shared" si="665"/>
        <v>#DIV/0!</v>
      </c>
      <c r="AY314" s="12" t="e">
        <f t="shared" si="666"/>
        <v>#DIV/0!</v>
      </c>
      <c r="AZ314" s="12" t="e">
        <f t="shared" si="667"/>
        <v>#DIV/0!</v>
      </c>
      <c r="BA314" s="12"/>
      <c r="BB314" s="12" t="e">
        <f t="shared" si="668"/>
        <v>#DIV/0!</v>
      </c>
      <c r="BC314" s="12" t="e">
        <f t="shared" si="669"/>
        <v>#DIV/0!</v>
      </c>
      <c r="BD314" s="12" t="e">
        <f t="shared" si="670"/>
        <v>#DIV/0!</v>
      </c>
      <c r="BE314" s="12"/>
      <c r="BF314" s="12" t="e">
        <f t="shared" si="671"/>
        <v>#DIV/0!</v>
      </c>
      <c r="BG314" s="12" t="e">
        <f t="shared" si="709"/>
        <v>#DIV/0!</v>
      </c>
      <c r="BH314" s="12" t="e">
        <f t="shared" si="672"/>
        <v>#DIV/0!</v>
      </c>
      <c r="BI314" s="12" t="e">
        <f t="shared" si="673"/>
        <v>#DIV/0!</v>
      </c>
      <c r="BJ314" s="12"/>
      <c r="BK314" s="12" t="e">
        <f t="shared" si="674"/>
        <v>#DIV/0!</v>
      </c>
      <c r="BL314" s="12" t="e">
        <f t="shared" si="710"/>
        <v>#DIV/0!</v>
      </c>
      <c r="BM314" s="12" t="e">
        <f t="shared" si="675"/>
        <v>#DIV/0!</v>
      </c>
      <c r="BN314" s="12"/>
      <c r="BO314" s="12">
        <f t="shared" si="676"/>
        <v>0</v>
      </c>
      <c r="BP314" s="12">
        <f t="shared" si="677"/>
        <v>0</v>
      </c>
      <c r="BQ314" s="12">
        <f t="shared" si="678"/>
        <v>0</v>
      </c>
      <c r="BR314" s="12"/>
      <c r="BS314" s="12">
        <f t="shared" si="679"/>
        <v>0</v>
      </c>
      <c r="BT314" s="12">
        <f t="shared" si="680"/>
        <v>0</v>
      </c>
      <c r="BU314" s="12">
        <f t="shared" si="681"/>
        <v>0</v>
      </c>
      <c r="BV314" s="12">
        <f t="shared" si="682"/>
        <v>0</v>
      </c>
      <c r="BW314" s="12">
        <f t="shared" si="683"/>
        <v>0</v>
      </c>
      <c r="BX314" s="12"/>
      <c r="BY314" s="12">
        <v>0</v>
      </c>
      <c r="BZ314" s="12">
        <v>20000000</v>
      </c>
      <c r="CA314" s="12">
        <f>SUMIFS('[1]TIẾN ĐỘ %'!$M$6:$M$1034,'[1]TIẾN ĐỘ %'!$G$6:$G$1034,$A314,'[1]TIẾN ĐỘ %'!$F$6:$F$1034,$E314)</f>
        <v>20000000</v>
      </c>
      <c r="CB314" s="12">
        <f t="shared" si="711"/>
        <v>40000000</v>
      </c>
      <c r="CC314" s="12"/>
      <c r="CD314" s="12"/>
      <c r="CE314" s="12"/>
      <c r="CF314" s="12">
        <f t="shared" si="788"/>
        <v>0</v>
      </c>
      <c r="CG314" s="12">
        <f t="shared" si="789"/>
        <v>40000000</v>
      </c>
      <c r="CH314" s="12"/>
      <c r="CI314" s="12"/>
      <c r="CJ314" s="12"/>
      <c r="CK314" s="12">
        <f t="shared" si="790"/>
        <v>0</v>
      </c>
      <c r="CL314" s="12"/>
      <c r="CM314" s="12"/>
      <c r="CN314" s="12"/>
      <c r="CO314" s="12">
        <f t="shared" si="778"/>
        <v>0</v>
      </c>
      <c r="CP314" s="12">
        <f t="shared" si="779"/>
        <v>0</v>
      </c>
      <c r="CQ314" s="12"/>
      <c r="CR314" s="12">
        <v>7392000</v>
      </c>
      <c r="CS314" s="12">
        <v>0</v>
      </c>
      <c r="CT314" s="12">
        <v>7392000</v>
      </c>
      <c r="CU314" s="12">
        <v>0</v>
      </c>
      <c r="CV314" s="12">
        <v>0</v>
      </c>
      <c r="CW314" s="12">
        <v>0</v>
      </c>
      <c r="CX314" s="12">
        <v>5712000</v>
      </c>
      <c r="CY314" s="12">
        <f>SUMIFS('[1]DATA THÔ IN'!$P$4:$P$12031,'[1]DATA THÔ IN'!$H$4:$H$12031,$A314,'[1]DATA THÔ IN'!$AC$4:$AC$12031,$E314,'[1]DATA THÔ IN'!$AH$4:$AH$12031,"Tiến độ 1")</f>
        <v>3156000</v>
      </c>
      <c r="CZ314" s="12">
        <f>SUMIFS('[1]DATA THÔ IN'!$P$4:$P$12031,'[1]DATA THÔ IN'!$H$4:$H$12031,$A314,'[1]DATA THÔ IN'!$AC$4:$AC$12031,$E314,'[1]DATA THÔ IN'!$AH$4:$AH$12031,"Tiến độ 2")</f>
        <v>0</v>
      </c>
      <c r="DA314" s="12">
        <f>SUMIFS('[1]TIẾN ĐỘ %'!$N$6:$N$1034,'[1]TIẾN ĐỘ %'!$G$6:$G$1034,A314,'[1]TIẾN ĐỘ %'!$F$6:$F$1034,$E314)</f>
        <v>3156000</v>
      </c>
      <c r="DB314" s="12">
        <f t="shared" si="717"/>
        <v>16260000</v>
      </c>
      <c r="DC314" s="12"/>
      <c r="DD314" s="12"/>
      <c r="DE314" s="12"/>
      <c r="DF314" s="12"/>
      <c r="DG314" s="12"/>
      <c r="DH314" s="12"/>
      <c r="DI314" s="12"/>
      <c r="DJ314" s="12"/>
      <c r="DK314" s="12"/>
      <c r="DL314" s="12">
        <f t="shared" si="791"/>
        <v>0</v>
      </c>
      <c r="DM314" s="12">
        <f t="shared" si="792"/>
        <v>16260000</v>
      </c>
      <c r="DN314" s="12"/>
      <c r="DO314" s="12"/>
      <c r="DP314" s="13"/>
      <c r="DQ314" s="12"/>
      <c r="DR314" s="12"/>
      <c r="DS314" s="13"/>
      <c r="DT314" s="12"/>
      <c r="DU314" s="12"/>
      <c r="DV314" s="12"/>
      <c r="DW314" s="12">
        <f t="shared" si="793"/>
        <v>0</v>
      </c>
      <c r="DX314" s="12"/>
      <c r="DY314" s="12"/>
      <c r="DZ314" s="12"/>
      <c r="EA314" s="12"/>
      <c r="EB314" s="12"/>
      <c r="EC314" s="12"/>
      <c r="ED314" s="12"/>
      <c r="EE314" s="12"/>
      <c r="EF314" s="12"/>
      <c r="EG314" s="12">
        <f t="shared" si="783"/>
        <v>0</v>
      </c>
      <c r="EH314" s="12">
        <f t="shared" si="784"/>
        <v>0</v>
      </c>
      <c r="EI314" s="12"/>
      <c r="EJ314" s="15">
        <f t="shared" si="686"/>
        <v>0</v>
      </c>
      <c r="EK314" s="15">
        <f t="shared" si="687"/>
        <v>0</v>
      </c>
      <c r="EL314" s="15">
        <f t="shared" si="688"/>
        <v>0</v>
      </c>
      <c r="EM314" s="16">
        <f t="shared" si="727"/>
        <v>0</v>
      </c>
      <c r="EN314" s="16">
        <f t="shared" si="728"/>
        <v>0</v>
      </c>
      <c r="EO314" s="16">
        <f t="shared" si="729"/>
        <v>0.28560000000000002</v>
      </c>
      <c r="EP314" s="16">
        <f t="shared" si="718"/>
        <v>0.1578</v>
      </c>
      <c r="EQ314" s="16">
        <f t="shared" si="719"/>
        <v>0</v>
      </c>
      <c r="ER314" s="16">
        <f t="shared" si="720"/>
        <v>0.1578</v>
      </c>
      <c r="ES314" s="16">
        <f t="shared" si="721"/>
        <v>0.40649999999999997</v>
      </c>
      <c r="ET314" s="16" t="e">
        <f t="shared" si="794"/>
        <v>#DIV/0!</v>
      </c>
      <c r="EU314" s="16" t="e">
        <f t="shared" si="795"/>
        <v>#DIV/0!</v>
      </c>
      <c r="EV314" s="16" t="e">
        <f t="shared" si="796"/>
        <v>#DIV/0!</v>
      </c>
      <c r="EW314" s="16" t="e">
        <f t="shared" si="796"/>
        <v>#DIV/0!</v>
      </c>
      <c r="EX314" s="16" t="e">
        <f t="shared" si="797"/>
        <v>#DIV/0!</v>
      </c>
      <c r="EY314" s="16" t="e">
        <f t="shared" si="798"/>
        <v>#DIV/0!</v>
      </c>
      <c r="EZ314" s="16" t="e">
        <f>+DI314/CE314</f>
        <v>#DIV/0!</v>
      </c>
      <c r="FA314" s="16" t="e">
        <f>+DJ314/CE314</f>
        <v>#DIV/0!</v>
      </c>
      <c r="FB314" s="16" t="e">
        <f t="shared" si="799"/>
        <v>#DIV/0!</v>
      </c>
      <c r="FC314" s="16" t="e">
        <f t="shared" si="799"/>
        <v>#DIV/0!</v>
      </c>
      <c r="FD314" s="16">
        <f t="shared" si="799"/>
        <v>0.40649999999999997</v>
      </c>
      <c r="FE314" s="16" t="e">
        <f t="shared" si="799"/>
        <v>#DIV/0!</v>
      </c>
      <c r="FF314" s="16" t="e">
        <f>+DO314/CH314</f>
        <v>#DIV/0!</v>
      </c>
      <c r="FG314" s="16" t="e">
        <f t="shared" si="800"/>
        <v>#DIV/0!</v>
      </c>
      <c r="FH314" s="16" t="e">
        <f t="shared" si="800"/>
        <v>#DIV/0!</v>
      </c>
      <c r="FI314" s="16" t="e">
        <f>+DR314/CI314</f>
        <v>#DIV/0!</v>
      </c>
      <c r="FJ314" s="16" t="e">
        <f t="shared" si="801"/>
        <v>#DIV/0!</v>
      </c>
      <c r="FK314" s="16" t="e">
        <f t="shared" si="801"/>
        <v>#DIV/0!</v>
      </c>
      <c r="FL314" s="16" t="e">
        <f>+DU314/CJ314</f>
        <v>#DIV/0!</v>
      </c>
      <c r="FM314" s="16" t="e">
        <f t="shared" si="802"/>
        <v>#DIV/0!</v>
      </c>
      <c r="FN314" s="16" t="e">
        <f t="shared" si="802"/>
        <v>#DIV/0!</v>
      </c>
      <c r="FO314" s="16" t="e">
        <f t="shared" si="802"/>
        <v>#DIV/0!</v>
      </c>
      <c r="FP314" s="16" t="e">
        <f>+DY314/CL314</f>
        <v>#DIV/0!</v>
      </c>
      <c r="FQ314" s="16" t="e">
        <f>+DZ314/CL314</f>
        <v>#DIV/0!</v>
      </c>
      <c r="FR314" s="17">
        <f t="shared" si="692"/>
        <v>0</v>
      </c>
      <c r="FS314" s="17">
        <f t="shared" si="693"/>
        <v>0</v>
      </c>
      <c r="FT314" s="17">
        <f t="shared" si="694"/>
        <v>0</v>
      </c>
      <c r="FU314" s="18">
        <f t="shared" si="695"/>
        <v>0</v>
      </c>
      <c r="FV314" s="18">
        <f t="shared" si="696"/>
        <v>0</v>
      </c>
      <c r="FW314" s="18">
        <f t="shared" si="697"/>
        <v>0</v>
      </c>
      <c r="FX314" s="18">
        <f t="shared" si="698"/>
        <v>0</v>
      </c>
      <c r="FY314" s="18">
        <f t="shared" si="699"/>
        <v>0</v>
      </c>
      <c r="FZ314" s="19"/>
      <c r="GA314" s="36" t="e">
        <v>#N/A</v>
      </c>
      <c r="GB314" s="36"/>
      <c r="GC314" s="37"/>
    </row>
    <row r="315" spans="1:185" hidden="1" x14ac:dyDescent="0.25">
      <c r="A315" s="8" t="s">
        <v>1267</v>
      </c>
      <c r="B315" s="8" t="s">
        <v>219</v>
      </c>
      <c r="C315" s="9" t="s">
        <v>220</v>
      </c>
      <c r="D315" s="10" t="s">
        <v>55</v>
      </c>
      <c r="E315" s="9" t="s">
        <v>216</v>
      </c>
      <c r="F315" s="9" t="s">
        <v>67</v>
      </c>
      <c r="G315" s="9" t="s">
        <v>57</v>
      </c>
      <c r="H315" s="11">
        <v>7.0000000000000007E-2</v>
      </c>
      <c r="I315" s="11"/>
      <c r="J315" s="11">
        <v>0</v>
      </c>
      <c r="K315" s="11">
        <v>0.01</v>
      </c>
      <c r="L315" s="11">
        <v>5.0000000000000001E-3</v>
      </c>
      <c r="M315" s="11"/>
      <c r="N315" s="11">
        <v>5.0000000000000001E-3</v>
      </c>
      <c r="O315" s="12">
        <f t="shared" si="700"/>
        <v>0</v>
      </c>
      <c r="P315" s="12">
        <f t="shared" si="739"/>
        <v>0</v>
      </c>
      <c r="Q315" s="12">
        <f t="shared" si="701"/>
        <v>0</v>
      </c>
      <c r="R315" s="12">
        <f t="shared" si="768"/>
        <v>0</v>
      </c>
      <c r="S315" s="12">
        <f t="shared" si="702"/>
        <v>0</v>
      </c>
      <c r="T315" s="12">
        <f t="shared" si="770"/>
        <v>0</v>
      </c>
      <c r="U315" s="12">
        <f t="shared" si="703"/>
        <v>0</v>
      </c>
      <c r="V315" s="12">
        <f t="shared" si="771"/>
        <v>0</v>
      </c>
      <c r="W315" s="12">
        <f t="shared" si="716"/>
        <v>0</v>
      </c>
      <c r="X315" s="12">
        <f t="shared" si="704"/>
        <v>0</v>
      </c>
      <c r="Y315" s="12">
        <f t="shared" si="772"/>
        <v>0</v>
      </c>
      <c r="Z315" s="12">
        <f t="shared" si="773"/>
        <v>0</v>
      </c>
      <c r="AA315" s="12">
        <f t="shared" si="774"/>
        <v>0</v>
      </c>
      <c r="AB315" s="12">
        <f t="shared" si="769"/>
        <v>0</v>
      </c>
      <c r="AC315" s="12"/>
      <c r="AD315" s="12"/>
      <c r="AE315" s="12"/>
      <c r="AF315" s="12" t="e">
        <f t="shared" si="705"/>
        <v>#DIV/0!</v>
      </c>
      <c r="AG315" s="12" t="e">
        <f t="shared" si="706"/>
        <v>#DIV/0!</v>
      </c>
      <c r="AH315" s="12">
        <f t="shared" si="707"/>
        <v>0</v>
      </c>
      <c r="AI315" s="12"/>
      <c r="AJ315" s="12"/>
      <c r="AK315" s="12"/>
      <c r="AL315" s="12" t="e">
        <f t="shared" si="658"/>
        <v>#DIV/0!</v>
      </c>
      <c r="AM315" s="12" t="e">
        <f t="shared" si="659"/>
        <v>#DIV/0!</v>
      </c>
      <c r="AN315" s="12">
        <f t="shared" si="660"/>
        <v>0</v>
      </c>
      <c r="AO315" s="12"/>
      <c r="AP315" s="12"/>
      <c r="AQ315" s="12"/>
      <c r="AR315" s="12" t="e">
        <f t="shared" si="661"/>
        <v>#DIV/0!</v>
      </c>
      <c r="AS315" s="12" t="e">
        <f t="shared" si="662"/>
        <v>#DIV/0!</v>
      </c>
      <c r="AT315" s="12" t="e">
        <f t="shared" si="663"/>
        <v>#DIV/0!</v>
      </c>
      <c r="AU315" s="12" t="e">
        <f t="shared" si="664"/>
        <v>#DIV/0!</v>
      </c>
      <c r="AV315" s="12" t="e">
        <f t="shared" si="708"/>
        <v>#DIV/0!</v>
      </c>
      <c r="AW315" s="12"/>
      <c r="AX315" s="12" t="e">
        <f t="shared" si="665"/>
        <v>#DIV/0!</v>
      </c>
      <c r="AY315" s="12" t="e">
        <f t="shared" si="666"/>
        <v>#DIV/0!</v>
      </c>
      <c r="AZ315" s="12" t="e">
        <f t="shared" si="667"/>
        <v>#DIV/0!</v>
      </c>
      <c r="BA315" s="12"/>
      <c r="BB315" s="12" t="e">
        <f t="shared" si="668"/>
        <v>#DIV/0!</v>
      </c>
      <c r="BC315" s="12" t="e">
        <f t="shared" si="669"/>
        <v>#DIV/0!</v>
      </c>
      <c r="BD315" s="12" t="e">
        <f t="shared" si="670"/>
        <v>#DIV/0!</v>
      </c>
      <c r="BE315" s="12"/>
      <c r="BF315" s="12" t="e">
        <f t="shared" si="671"/>
        <v>#DIV/0!</v>
      </c>
      <c r="BG315" s="12" t="e">
        <f t="shared" si="709"/>
        <v>#DIV/0!</v>
      </c>
      <c r="BH315" s="12" t="e">
        <f t="shared" si="672"/>
        <v>#DIV/0!</v>
      </c>
      <c r="BI315" s="12" t="e">
        <f t="shared" si="673"/>
        <v>#DIV/0!</v>
      </c>
      <c r="BJ315" s="12"/>
      <c r="BK315" s="12" t="e">
        <f t="shared" si="674"/>
        <v>#DIV/0!</v>
      </c>
      <c r="BL315" s="12" t="e">
        <f t="shared" si="710"/>
        <v>#DIV/0!</v>
      </c>
      <c r="BM315" s="12" t="e">
        <f t="shared" si="675"/>
        <v>#DIV/0!</v>
      </c>
      <c r="BN315" s="12"/>
      <c r="BO315" s="12">
        <f t="shared" si="676"/>
        <v>0</v>
      </c>
      <c r="BP315" s="12">
        <f t="shared" si="677"/>
        <v>0</v>
      </c>
      <c r="BQ315" s="12">
        <f t="shared" si="678"/>
        <v>0</v>
      </c>
      <c r="BR315" s="12"/>
      <c r="BS315" s="12">
        <f t="shared" si="679"/>
        <v>0</v>
      </c>
      <c r="BT315" s="12">
        <f t="shared" si="680"/>
        <v>0</v>
      </c>
      <c r="BU315" s="12">
        <f t="shared" si="681"/>
        <v>0</v>
      </c>
      <c r="BV315" s="12">
        <f t="shared" si="682"/>
        <v>0</v>
      </c>
      <c r="BW315" s="12">
        <f t="shared" si="683"/>
        <v>0</v>
      </c>
      <c r="BX315" s="12"/>
      <c r="BY315" s="12">
        <v>0</v>
      </c>
      <c r="BZ315" s="12">
        <v>0</v>
      </c>
      <c r="CA315" s="12">
        <f>SUMIFS('[1]TIẾN ĐỘ %'!$M$6:$M$1034,'[1]TIẾN ĐỘ %'!$G$6:$G$1034,$A315,'[1]TIẾN ĐỘ %'!$F$6:$F$1034,$E315)</f>
        <v>0</v>
      </c>
      <c r="CB315" s="12">
        <f t="shared" si="711"/>
        <v>0</v>
      </c>
      <c r="CC315" s="12"/>
      <c r="CD315" s="12"/>
      <c r="CE315" s="12"/>
      <c r="CF315" s="12">
        <f t="shared" si="788"/>
        <v>0</v>
      </c>
      <c r="CG315" s="12">
        <f t="shared" si="789"/>
        <v>0</v>
      </c>
      <c r="CH315" s="12"/>
      <c r="CI315" s="12"/>
      <c r="CJ315" s="12"/>
      <c r="CK315" s="12">
        <f t="shared" si="790"/>
        <v>0</v>
      </c>
      <c r="CL315" s="12"/>
      <c r="CM315" s="12"/>
      <c r="CN315" s="12"/>
      <c r="CO315" s="12">
        <f t="shared" si="778"/>
        <v>0</v>
      </c>
      <c r="CP315" s="12">
        <f t="shared" si="779"/>
        <v>0</v>
      </c>
      <c r="CQ315" s="12"/>
      <c r="CR315" s="12">
        <v>0</v>
      </c>
      <c r="CS315" s="12">
        <v>0</v>
      </c>
      <c r="CT315" s="12">
        <v>0</v>
      </c>
      <c r="CU315" s="12">
        <v>0</v>
      </c>
      <c r="CV315" s="12">
        <v>27719000</v>
      </c>
      <c r="CW315" s="12">
        <v>0</v>
      </c>
      <c r="CX315" s="12">
        <v>27719000</v>
      </c>
      <c r="CY315" s="12">
        <f>SUMIFS('[1]DATA THÔ IN'!$P$4:$P$12031,'[1]DATA THÔ IN'!$H$4:$H$12031,$A315,'[1]DATA THÔ IN'!$AC$4:$AC$12031,$E315,'[1]DATA THÔ IN'!$AH$4:$AH$12031,"Tiến độ 1")</f>
        <v>0</v>
      </c>
      <c r="CZ315" s="12">
        <f>SUMIFS('[1]DATA THÔ IN'!$P$4:$P$12031,'[1]DATA THÔ IN'!$H$4:$H$12031,$A315,'[1]DATA THÔ IN'!$AC$4:$AC$12031,$E315,'[1]DATA THÔ IN'!$AH$4:$AH$12031,"Tiến độ 2")</f>
        <v>0</v>
      </c>
      <c r="DA315" s="12">
        <f>SUMIFS('[1]TIẾN ĐỘ %'!$N$6:$N$1034,'[1]TIẾN ĐỘ %'!$G$6:$G$1034,A315,'[1]TIẾN ĐỘ %'!$F$6:$F$1034,$E315)</f>
        <v>0</v>
      </c>
      <c r="DB315" s="12">
        <f t="shared" si="717"/>
        <v>27719000</v>
      </c>
      <c r="DC315" s="12"/>
      <c r="DD315" s="12"/>
      <c r="DE315" s="12"/>
      <c r="DF315" s="12"/>
      <c r="DG315" s="12"/>
      <c r="DH315" s="12"/>
      <c r="DI315" s="12"/>
      <c r="DJ315" s="12"/>
      <c r="DK315" s="12"/>
      <c r="DL315" s="12">
        <f t="shared" si="791"/>
        <v>0</v>
      </c>
      <c r="DM315" s="12">
        <f t="shared" si="792"/>
        <v>27719000</v>
      </c>
      <c r="DN315" s="12"/>
      <c r="DO315" s="12"/>
      <c r="DP315" s="13"/>
      <c r="DQ315" s="12"/>
      <c r="DR315" s="12"/>
      <c r="DS315" s="13"/>
      <c r="DT315" s="12"/>
      <c r="DU315" s="12"/>
      <c r="DV315" s="12"/>
      <c r="DW315" s="12">
        <f t="shared" si="793"/>
        <v>0</v>
      </c>
      <c r="DX315" s="12"/>
      <c r="DY315" s="12"/>
      <c r="DZ315" s="12"/>
      <c r="EA315" s="12"/>
      <c r="EB315" s="12"/>
      <c r="EC315" s="12"/>
      <c r="ED315" s="12"/>
      <c r="EE315" s="12"/>
      <c r="EF315" s="12"/>
      <c r="EG315" s="12">
        <f t="shared" si="783"/>
        <v>0</v>
      </c>
      <c r="EH315" s="12">
        <f t="shared" si="784"/>
        <v>0</v>
      </c>
      <c r="EI315" s="12"/>
      <c r="EJ315" s="15">
        <f t="shared" si="686"/>
        <v>0</v>
      </c>
      <c r="EK315" s="15">
        <f t="shared" si="687"/>
        <v>0</v>
      </c>
      <c r="EL315" s="15">
        <f t="shared" si="688"/>
        <v>0</v>
      </c>
      <c r="EM315" s="16">
        <f t="shared" si="727"/>
        <v>0</v>
      </c>
      <c r="EN315" s="16">
        <f t="shared" si="728"/>
        <v>0</v>
      </c>
      <c r="EO315" s="16">
        <f t="shared" si="729"/>
        <v>0</v>
      </c>
      <c r="EP315" s="16">
        <f t="shared" si="718"/>
        <v>0</v>
      </c>
      <c r="EQ315" s="16">
        <f t="shared" si="719"/>
        <v>0</v>
      </c>
      <c r="ER315" s="16">
        <f t="shared" si="720"/>
        <v>0</v>
      </c>
      <c r="ES315" s="16">
        <f t="shared" si="721"/>
        <v>0</v>
      </c>
      <c r="ET315" s="16" t="e">
        <f t="shared" si="794"/>
        <v>#DIV/0!</v>
      </c>
      <c r="EU315" s="16" t="e">
        <f t="shared" si="795"/>
        <v>#DIV/0!</v>
      </c>
      <c r="EV315" s="16" t="e">
        <f t="shared" si="796"/>
        <v>#DIV/0!</v>
      </c>
      <c r="EW315" s="16" t="e">
        <f t="shared" si="796"/>
        <v>#DIV/0!</v>
      </c>
      <c r="EX315" s="16" t="e">
        <f t="shared" si="797"/>
        <v>#DIV/0!</v>
      </c>
      <c r="EY315" s="16" t="e">
        <f t="shared" si="798"/>
        <v>#DIV/0!</v>
      </c>
      <c r="EZ315" s="16" t="e">
        <f>+DI315/CE315</f>
        <v>#DIV/0!</v>
      </c>
      <c r="FA315" s="16" t="e">
        <f>+DJ315/CE315</f>
        <v>#DIV/0!</v>
      </c>
      <c r="FB315" s="16" t="e">
        <f t="shared" si="799"/>
        <v>#DIV/0!</v>
      </c>
      <c r="FC315" s="16" t="e">
        <f t="shared" si="799"/>
        <v>#DIV/0!</v>
      </c>
      <c r="FD315" s="16" t="e">
        <f t="shared" si="799"/>
        <v>#DIV/0!</v>
      </c>
      <c r="FE315" s="16" t="e">
        <f t="shared" si="799"/>
        <v>#DIV/0!</v>
      </c>
      <c r="FF315" s="16" t="e">
        <f>+DO315/CH315</f>
        <v>#DIV/0!</v>
      </c>
      <c r="FG315" s="16" t="e">
        <f t="shared" si="800"/>
        <v>#DIV/0!</v>
      </c>
      <c r="FH315" s="16" t="e">
        <f t="shared" si="800"/>
        <v>#DIV/0!</v>
      </c>
      <c r="FI315" s="16" t="e">
        <f>+DR315/CI315</f>
        <v>#DIV/0!</v>
      </c>
      <c r="FJ315" s="24" t="e">
        <f t="shared" si="801"/>
        <v>#DIV/0!</v>
      </c>
      <c r="FK315" s="16" t="e">
        <f t="shared" si="801"/>
        <v>#DIV/0!</v>
      </c>
      <c r="FL315" s="16" t="e">
        <f>+DU315/CJ315</f>
        <v>#DIV/0!</v>
      </c>
      <c r="FM315" s="16" t="e">
        <f t="shared" si="802"/>
        <v>#DIV/0!</v>
      </c>
      <c r="FN315" s="16" t="e">
        <f t="shared" si="802"/>
        <v>#DIV/0!</v>
      </c>
      <c r="FO315" s="16" t="e">
        <f t="shared" si="802"/>
        <v>#DIV/0!</v>
      </c>
      <c r="FP315" s="16" t="e">
        <f>+DY315/CL315</f>
        <v>#DIV/0!</v>
      </c>
      <c r="FQ315" s="16" t="e">
        <f>+DZ315/CL315</f>
        <v>#DIV/0!</v>
      </c>
      <c r="FR315" s="17">
        <f t="shared" si="692"/>
        <v>0</v>
      </c>
      <c r="FS315" s="17">
        <f t="shared" si="693"/>
        <v>0</v>
      </c>
      <c r="FT315" s="17">
        <f t="shared" si="694"/>
        <v>0</v>
      </c>
      <c r="FU315" s="18">
        <f t="shared" si="695"/>
        <v>0</v>
      </c>
      <c r="FV315" s="18">
        <f t="shared" si="696"/>
        <v>0</v>
      </c>
      <c r="FW315" s="18">
        <f t="shared" si="697"/>
        <v>0</v>
      </c>
      <c r="FX315" s="18">
        <f t="shared" si="698"/>
        <v>0</v>
      </c>
      <c r="FY315" s="18">
        <f t="shared" si="699"/>
        <v>0</v>
      </c>
      <c r="FZ315" s="19"/>
      <c r="GA315" s="36" t="e">
        <v>#N/A</v>
      </c>
      <c r="GB315" s="36"/>
      <c r="GC315" s="37"/>
    </row>
    <row r="316" spans="1:185" hidden="1" x14ac:dyDescent="0.25">
      <c r="A316" s="8" t="s">
        <v>1272</v>
      </c>
      <c r="B316" s="8" t="s">
        <v>235</v>
      </c>
      <c r="C316" s="9" t="s">
        <v>236</v>
      </c>
      <c r="D316" s="10" t="s">
        <v>1391</v>
      </c>
      <c r="E316" s="9" t="s">
        <v>216</v>
      </c>
      <c r="F316" s="9" t="s">
        <v>67</v>
      </c>
      <c r="G316" s="9" t="s">
        <v>57</v>
      </c>
      <c r="H316" s="11">
        <v>7.0000000000000007E-2</v>
      </c>
      <c r="I316" s="11"/>
      <c r="J316" s="11">
        <v>0</v>
      </c>
      <c r="K316" s="11">
        <v>0.01</v>
      </c>
      <c r="L316" s="11">
        <v>5.0000000000000001E-3</v>
      </c>
      <c r="M316" s="11"/>
      <c r="N316" s="11">
        <v>5.0000000000000001E-3</v>
      </c>
      <c r="O316" s="12">
        <f t="shared" si="700"/>
        <v>0</v>
      </c>
      <c r="P316" s="12">
        <f t="shared" si="739"/>
        <v>0</v>
      </c>
      <c r="Q316" s="12">
        <f t="shared" si="701"/>
        <v>0</v>
      </c>
      <c r="R316" s="12">
        <f t="shared" si="768"/>
        <v>0</v>
      </c>
      <c r="S316" s="12">
        <f t="shared" si="702"/>
        <v>0</v>
      </c>
      <c r="T316" s="12">
        <f t="shared" si="770"/>
        <v>0</v>
      </c>
      <c r="U316" s="12">
        <f t="shared" si="703"/>
        <v>0</v>
      </c>
      <c r="V316" s="12">
        <f t="shared" si="771"/>
        <v>0</v>
      </c>
      <c r="W316" s="12">
        <f t="shared" si="716"/>
        <v>0</v>
      </c>
      <c r="X316" s="12">
        <f t="shared" si="704"/>
        <v>0</v>
      </c>
      <c r="Y316" s="12">
        <f t="shared" si="772"/>
        <v>0</v>
      </c>
      <c r="Z316" s="12">
        <f t="shared" si="773"/>
        <v>0</v>
      </c>
      <c r="AA316" s="12">
        <f t="shared" si="774"/>
        <v>0</v>
      </c>
      <c r="AB316" s="12">
        <f t="shared" si="769"/>
        <v>0</v>
      </c>
      <c r="AC316" s="12"/>
      <c r="AD316" s="12"/>
      <c r="AE316" s="12"/>
      <c r="AF316" s="12" t="e">
        <f t="shared" si="705"/>
        <v>#DIV/0!</v>
      </c>
      <c r="AG316" s="12" t="e">
        <f t="shared" si="706"/>
        <v>#DIV/0!</v>
      </c>
      <c r="AH316" s="12">
        <f t="shared" si="707"/>
        <v>0</v>
      </c>
      <c r="AI316" s="12"/>
      <c r="AJ316" s="12"/>
      <c r="AK316" s="12"/>
      <c r="AL316" s="12" t="e">
        <f t="shared" si="658"/>
        <v>#DIV/0!</v>
      </c>
      <c r="AM316" s="12" t="e">
        <f t="shared" si="659"/>
        <v>#DIV/0!</v>
      </c>
      <c r="AN316" s="12">
        <f t="shared" si="660"/>
        <v>0</v>
      </c>
      <c r="AO316" s="12"/>
      <c r="AP316" s="12"/>
      <c r="AQ316" s="12"/>
      <c r="AR316" s="12">
        <f t="shared" si="661"/>
        <v>0</v>
      </c>
      <c r="AS316" s="12">
        <f t="shared" si="662"/>
        <v>0</v>
      </c>
      <c r="AT316" s="12">
        <f t="shared" si="663"/>
        <v>0</v>
      </c>
      <c r="AU316" s="12" t="e">
        <f t="shared" si="664"/>
        <v>#DIV/0!</v>
      </c>
      <c r="AV316" s="12" t="e">
        <f t="shared" si="708"/>
        <v>#DIV/0!</v>
      </c>
      <c r="AW316" s="12"/>
      <c r="AX316" s="12">
        <f t="shared" si="665"/>
        <v>0</v>
      </c>
      <c r="AY316" s="12">
        <f t="shared" si="666"/>
        <v>0</v>
      </c>
      <c r="AZ316" s="12">
        <f t="shared" si="667"/>
        <v>0</v>
      </c>
      <c r="BA316" s="12"/>
      <c r="BB316" s="12">
        <f t="shared" si="668"/>
        <v>0</v>
      </c>
      <c r="BC316" s="12">
        <f t="shared" si="669"/>
        <v>0</v>
      </c>
      <c r="BD316" s="12">
        <f t="shared" si="670"/>
        <v>0</v>
      </c>
      <c r="BE316" s="12"/>
      <c r="BF316" s="12">
        <f t="shared" si="671"/>
        <v>0</v>
      </c>
      <c r="BG316" s="12">
        <f t="shared" si="709"/>
        <v>0</v>
      </c>
      <c r="BH316" s="12">
        <f t="shared" si="672"/>
        <v>0</v>
      </c>
      <c r="BI316" s="12">
        <f t="shared" si="673"/>
        <v>0</v>
      </c>
      <c r="BJ316" s="12"/>
      <c r="BK316" s="12">
        <f t="shared" si="674"/>
        <v>0</v>
      </c>
      <c r="BL316" s="12">
        <f t="shared" si="710"/>
        <v>0</v>
      </c>
      <c r="BM316" s="12">
        <f t="shared" si="675"/>
        <v>0</v>
      </c>
      <c r="BN316" s="12"/>
      <c r="BO316" s="12">
        <f t="shared" si="676"/>
        <v>0</v>
      </c>
      <c r="BP316" s="12">
        <f t="shared" si="677"/>
        <v>0</v>
      </c>
      <c r="BQ316" s="12">
        <f t="shared" si="678"/>
        <v>0</v>
      </c>
      <c r="BR316" s="12"/>
      <c r="BS316" s="12">
        <f t="shared" si="679"/>
        <v>0</v>
      </c>
      <c r="BT316" s="12">
        <f t="shared" si="680"/>
        <v>0</v>
      </c>
      <c r="BU316" s="12">
        <f t="shared" si="681"/>
        <v>0</v>
      </c>
      <c r="BV316" s="12">
        <f t="shared" si="682"/>
        <v>0</v>
      </c>
      <c r="BW316" s="12">
        <f t="shared" si="683"/>
        <v>0</v>
      </c>
      <c r="BX316" s="12"/>
      <c r="BY316" s="12">
        <v>0</v>
      </c>
      <c r="BZ316" s="12">
        <v>0</v>
      </c>
      <c r="CA316" s="12">
        <f>SUMIFS('[1]TIẾN ĐỘ %'!$M$6:$M$1034,'[1]TIẾN ĐỘ %'!$G$6:$G$1034,$A316,'[1]TIẾN ĐỘ %'!$F$6:$F$1034,$E316)</f>
        <v>0</v>
      </c>
      <c r="CB316" s="12">
        <f t="shared" si="711"/>
        <v>0</v>
      </c>
      <c r="CC316" s="12"/>
      <c r="CD316" s="12"/>
      <c r="CE316" s="12"/>
      <c r="CF316" s="12">
        <f t="shared" si="788"/>
        <v>0</v>
      </c>
      <c r="CG316" s="12">
        <f t="shared" si="789"/>
        <v>0</v>
      </c>
      <c r="CH316" s="12"/>
      <c r="CI316" s="12"/>
      <c r="CJ316" s="12"/>
      <c r="CK316" s="12">
        <f t="shared" si="790"/>
        <v>0</v>
      </c>
      <c r="CL316" s="12"/>
      <c r="CM316" s="12"/>
      <c r="CN316" s="12"/>
      <c r="CO316" s="12">
        <f t="shared" si="778"/>
        <v>0</v>
      </c>
      <c r="CP316" s="12">
        <f t="shared" si="779"/>
        <v>0</v>
      </c>
      <c r="CQ316" s="12"/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f>SUMIFS('[1]DATA THÔ IN'!$P$4:$P$12031,'[1]DATA THÔ IN'!$H$4:$H$12031,$A316,'[1]DATA THÔ IN'!$AC$4:$AC$12031,$E316,'[1]DATA THÔ IN'!$AH$4:$AH$12031,"Tiến độ 1")</f>
        <v>0</v>
      </c>
      <c r="CZ316" s="12">
        <f>SUMIFS('[1]DATA THÔ IN'!$P$4:$P$12031,'[1]DATA THÔ IN'!$H$4:$H$12031,$A316,'[1]DATA THÔ IN'!$AC$4:$AC$12031,$E316,'[1]DATA THÔ IN'!$AH$4:$AH$12031,"Tiến độ 2")</f>
        <v>0</v>
      </c>
      <c r="DA316" s="12">
        <f>SUMIFS('[1]TIẾN ĐỘ %'!$N$6:$N$1034,'[1]TIẾN ĐỘ %'!$G$6:$G$1034,A316,'[1]TIẾN ĐỘ %'!$F$6:$F$1034,$E316)</f>
        <v>0</v>
      </c>
      <c r="DB316" s="12">
        <f t="shared" si="717"/>
        <v>0</v>
      </c>
      <c r="DC316" s="12"/>
      <c r="DD316" s="12"/>
      <c r="DE316" s="12"/>
      <c r="DF316" s="12"/>
      <c r="DG316" s="12"/>
      <c r="DH316" s="12"/>
      <c r="DI316" s="12"/>
      <c r="DJ316" s="12"/>
      <c r="DK316" s="12"/>
      <c r="DL316" s="12">
        <f t="shared" si="791"/>
        <v>0</v>
      </c>
      <c r="DM316" s="12">
        <f t="shared" si="792"/>
        <v>0</v>
      </c>
      <c r="DN316" s="12"/>
      <c r="DO316" s="12"/>
      <c r="DP316" s="13"/>
      <c r="DQ316" s="12"/>
      <c r="DR316" s="12"/>
      <c r="DS316" s="13"/>
      <c r="DT316" s="12"/>
      <c r="DU316" s="12"/>
      <c r="DV316" s="12"/>
      <c r="DW316" s="12">
        <f t="shared" si="793"/>
        <v>0</v>
      </c>
      <c r="DX316" s="12"/>
      <c r="DY316" s="12"/>
      <c r="DZ316" s="12"/>
      <c r="EA316" s="12"/>
      <c r="EB316" s="12"/>
      <c r="EC316" s="12"/>
      <c r="ED316" s="12"/>
      <c r="EE316" s="12"/>
      <c r="EF316" s="12"/>
      <c r="EG316" s="12">
        <f t="shared" si="783"/>
        <v>0</v>
      </c>
      <c r="EH316" s="12">
        <f t="shared" si="784"/>
        <v>0</v>
      </c>
      <c r="EI316" s="12"/>
      <c r="EJ316" s="15">
        <f t="shared" si="686"/>
        <v>0</v>
      </c>
      <c r="EK316" s="15">
        <f t="shared" si="687"/>
        <v>0</v>
      </c>
      <c r="EL316" s="15">
        <f t="shared" si="688"/>
        <v>0</v>
      </c>
      <c r="EM316" s="16">
        <f t="shared" si="727"/>
        <v>0</v>
      </c>
      <c r="EN316" s="16">
        <f t="shared" si="728"/>
        <v>0</v>
      </c>
      <c r="EO316" s="16">
        <f t="shared" si="729"/>
        <v>0</v>
      </c>
      <c r="EP316" s="16">
        <f t="shared" si="718"/>
        <v>0</v>
      </c>
      <c r="EQ316" s="16">
        <f t="shared" si="719"/>
        <v>0</v>
      </c>
      <c r="ER316" s="16">
        <f t="shared" si="720"/>
        <v>0</v>
      </c>
      <c r="ES316" s="16">
        <f t="shared" si="721"/>
        <v>0</v>
      </c>
      <c r="ET316" s="16" t="e">
        <f t="shared" si="794"/>
        <v>#DIV/0!</v>
      </c>
      <c r="EU316" s="16" t="e">
        <f t="shared" si="795"/>
        <v>#DIV/0!</v>
      </c>
      <c r="EV316" s="16" t="e">
        <f t="shared" si="796"/>
        <v>#DIV/0!</v>
      </c>
      <c r="EW316" s="16" t="e">
        <f t="shared" si="796"/>
        <v>#DIV/0!</v>
      </c>
      <c r="EX316" s="16" t="e">
        <f t="shared" si="797"/>
        <v>#DIV/0!</v>
      </c>
      <c r="EY316" s="16" t="e">
        <f t="shared" si="798"/>
        <v>#DIV/0!</v>
      </c>
      <c r="EZ316" s="21">
        <v>0</v>
      </c>
      <c r="FA316" s="21">
        <v>0</v>
      </c>
      <c r="FB316" s="21">
        <v>0</v>
      </c>
      <c r="FC316" s="16" t="e">
        <f t="shared" ref="FC316:FD319" si="803">+DL316/CF316</f>
        <v>#DIV/0!</v>
      </c>
      <c r="FD316" s="16" t="e">
        <f t="shared" si="803"/>
        <v>#DIV/0!</v>
      </c>
      <c r="FE316" s="16">
        <v>0</v>
      </c>
      <c r="FF316" s="16">
        <v>0</v>
      </c>
      <c r="FG316" s="16">
        <v>0</v>
      </c>
      <c r="FH316" s="16">
        <v>0</v>
      </c>
      <c r="FI316" s="16">
        <v>0</v>
      </c>
      <c r="FJ316" s="16">
        <v>0</v>
      </c>
      <c r="FK316" s="16">
        <v>0</v>
      </c>
      <c r="FL316" s="16">
        <v>0</v>
      </c>
      <c r="FM316" s="16">
        <v>0</v>
      </c>
      <c r="FN316" s="16">
        <v>0</v>
      </c>
      <c r="FO316" s="16">
        <v>0</v>
      </c>
      <c r="FP316" s="16">
        <v>0</v>
      </c>
      <c r="FQ316" s="16">
        <v>0</v>
      </c>
      <c r="FR316" s="17">
        <f t="shared" si="692"/>
        <v>0</v>
      </c>
      <c r="FS316" s="17">
        <f t="shared" si="693"/>
        <v>0</v>
      </c>
      <c r="FT316" s="17">
        <f t="shared" si="694"/>
        <v>0</v>
      </c>
      <c r="FU316" s="18">
        <f t="shared" si="695"/>
        <v>0</v>
      </c>
      <c r="FV316" s="18">
        <f t="shared" si="696"/>
        <v>0</v>
      </c>
      <c r="FW316" s="18">
        <f t="shared" si="697"/>
        <v>0</v>
      </c>
      <c r="FX316" s="18">
        <f t="shared" si="698"/>
        <v>0</v>
      </c>
      <c r="FY316" s="18">
        <f t="shared" si="699"/>
        <v>0</v>
      </c>
      <c r="FZ316" s="19"/>
      <c r="GA316" s="36" t="str">
        <f>D316</f>
        <v>Huỳnh Văn Điền</v>
      </c>
      <c r="GB316" s="36"/>
      <c r="GC316" s="37"/>
    </row>
    <row r="317" spans="1:185" hidden="1" x14ac:dyDescent="0.25">
      <c r="A317" s="8" t="s">
        <v>1283</v>
      </c>
      <c r="B317" s="8" t="s">
        <v>245</v>
      </c>
      <c r="C317" s="9" t="s">
        <v>246</v>
      </c>
      <c r="D317" s="10" t="s">
        <v>55</v>
      </c>
      <c r="E317" s="9" t="s">
        <v>216</v>
      </c>
      <c r="F317" s="9" t="s">
        <v>67</v>
      </c>
      <c r="G317" s="9" t="s">
        <v>57</v>
      </c>
      <c r="H317" s="11">
        <v>7.0000000000000007E-2</v>
      </c>
      <c r="I317" s="11"/>
      <c r="J317" s="11">
        <v>0</v>
      </c>
      <c r="K317" s="11">
        <v>0.01</v>
      </c>
      <c r="L317" s="11">
        <v>5.0000000000000001E-3</v>
      </c>
      <c r="M317" s="11"/>
      <c r="N317" s="11">
        <v>5.0000000000000001E-3</v>
      </c>
      <c r="O317" s="12">
        <f t="shared" si="700"/>
        <v>0</v>
      </c>
      <c r="P317" s="12">
        <f t="shared" ref="P317:P348" si="804">IF(EJ317&gt;=40%,CR317*J317*(100%-H317),0)</f>
        <v>0</v>
      </c>
      <c r="Q317" s="12">
        <f t="shared" si="701"/>
        <v>0</v>
      </c>
      <c r="R317" s="12">
        <f t="shared" si="768"/>
        <v>0</v>
      </c>
      <c r="S317" s="12">
        <f t="shared" si="702"/>
        <v>0</v>
      </c>
      <c r="T317" s="12">
        <f t="shared" si="770"/>
        <v>0</v>
      </c>
      <c r="U317" s="12">
        <f t="shared" si="703"/>
        <v>0</v>
      </c>
      <c r="V317" s="12">
        <f t="shared" si="771"/>
        <v>0</v>
      </c>
      <c r="W317" s="12">
        <f t="shared" si="716"/>
        <v>0</v>
      </c>
      <c r="X317" s="12">
        <f t="shared" si="704"/>
        <v>0</v>
      </c>
      <c r="Y317" s="12">
        <f t="shared" si="772"/>
        <v>0</v>
      </c>
      <c r="Z317" s="12">
        <f t="shared" si="773"/>
        <v>0</v>
      </c>
      <c r="AA317" s="12">
        <f t="shared" si="774"/>
        <v>0</v>
      </c>
      <c r="AB317" s="12">
        <f t="shared" si="769"/>
        <v>0</v>
      </c>
      <c r="AC317" s="12"/>
      <c r="AD317" s="12"/>
      <c r="AE317" s="12"/>
      <c r="AF317" s="12" t="e">
        <f t="shared" si="705"/>
        <v>#DIV/0!</v>
      </c>
      <c r="AG317" s="12" t="e">
        <f t="shared" si="706"/>
        <v>#DIV/0!</v>
      </c>
      <c r="AH317" s="12">
        <f t="shared" si="707"/>
        <v>0</v>
      </c>
      <c r="AI317" s="12"/>
      <c r="AJ317" s="12"/>
      <c r="AK317" s="12"/>
      <c r="AL317" s="12" t="e">
        <f t="shared" si="658"/>
        <v>#DIV/0!</v>
      </c>
      <c r="AM317" s="12" t="e">
        <f t="shared" si="659"/>
        <v>#DIV/0!</v>
      </c>
      <c r="AN317" s="12">
        <f t="shared" si="660"/>
        <v>0</v>
      </c>
      <c r="AO317" s="12"/>
      <c r="AP317" s="12"/>
      <c r="AQ317" s="12"/>
      <c r="AR317" s="12">
        <f t="shared" si="661"/>
        <v>0</v>
      </c>
      <c r="AS317" s="12">
        <f t="shared" si="662"/>
        <v>0</v>
      </c>
      <c r="AT317" s="12">
        <f t="shared" si="663"/>
        <v>0</v>
      </c>
      <c r="AU317" s="12" t="e">
        <f t="shared" si="664"/>
        <v>#DIV/0!</v>
      </c>
      <c r="AV317" s="12" t="e">
        <f t="shared" si="708"/>
        <v>#DIV/0!</v>
      </c>
      <c r="AW317" s="12"/>
      <c r="AX317" s="12">
        <f t="shared" si="665"/>
        <v>0</v>
      </c>
      <c r="AY317" s="12">
        <f t="shared" si="666"/>
        <v>0</v>
      </c>
      <c r="AZ317" s="12">
        <f t="shared" si="667"/>
        <v>0</v>
      </c>
      <c r="BA317" s="12"/>
      <c r="BB317" s="12">
        <f t="shared" si="668"/>
        <v>0</v>
      </c>
      <c r="BC317" s="12">
        <f t="shared" si="669"/>
        <v>0</v>
      </c>
      <c r="BD317" s="12">
        <f t="shared" si="670"/>
        <v>0</v>
      </c>
      <c r="BE317" s="12"/>
      <c r="BF317" s="12">
        <f t="shared" si="671"/>
        <v>0</v>
      </c>
      <c r="BG317" s="12">
        <f t="shared" si="709"/>
        <v>0</v>
      </c>
      <c r="BH317" s="12">
        <f t="shared" si="672"/>
        <v>0</v>
      </c>
      <c r="BI317" s="12">
        <f t="shared" si="673"/>
        <v>0</v>
      </c>
      <c r="BJ317" s="12"/>
      <c r="BK317" s="12">
        <f t="shared" si="674"/>
        <v>0</v>
      </c>
      <c r="BL317" s="12">
        <f t="shared" si="710"/>
        <v>0</v>
      </c>
      <c r="BM317" s="12">
        <f t="shared" si="675"/>
        <v>0</v>
      </c>
      <c r="BN317" s="12"/>
      <c r="BO317" s="12">
        <f t="shared" si="676"/>
        <v>0</v>
      </c>
      <c r="BP317" s="12">
        <f t="shared" si="677"/>
        <v>0</v>
      </c>
      <c r="BQ317" s="12">
        <f t="shared" si="678"/>
        <v>0</v>
      </c>
      <c r="BR317" s="12"/>
      <c r="BS317" s="12">
        <f t="shared" si="679"/>
        <v>0</v>
      </c>
      <c r="BT317" s="12">
        <f t="shared" si="680"/>
        <v>0</v>
      </c>
      <c r="BU317" s="12">
        <f t="shared" si="681"/>
        <v>0</v>
      </c>
      <c r="BV317" s="12">
        <f t="shared" si="682"/>
        <v>0</v>
      </c>
      <c r="BW317" s="12">
        <f t="shared" si="683"/>
        <v>0</v>
      </c>
      <c r="BX317" s="12"/>
      <c r="BY317" s="12">
        <v>0</v>
      </c>
      <c r="BZ317" s="12">
        <v>0</v>
      </c>
      <c r="CA317" s="12">
        <f>SUMIFS('[1]TIẾN ĐỘ %'!$M$6:$M$1034,'[1]TIẾN ĐỘ %'!$G$6:$G$1034,$A317,'[1]TIẾN ĐỘ %'!$F$6:$F$1034,$E317)</f>
        <v>0</v>
      </c>
      <c r="CB317" s="12">
        <f t="shared" si="711"/>
        <v>0</v>
      </c>
      <c r="CC317" s="12"/>
      <c r="CD317" s="12"/>
      <c r="CE317" s="12"/>
      <c r="CF317" s="12">
        <f t="shared" si="788"/>
        <v>0</v>
      </c>
      <c r="CG317" s="12">
        <f t="shared" si="789"/>
        <v>0</v>
      </c>
      <c r="CH317" s="12"/>
      <c r="CI317" s="12"/>
      <c r="CJ317" s="12"/>
      <c r="CK317" s="12">
        <f t="shared" si="790"/>
        <v>0</v>
      </c>
      <c r="CL317" s="12"/>
      <c r="CM317" s="12"/>
      <c r="CN317" s="12"/>
      <c r="CO317" s="12">
        <f t="shared" si="778"/>
        <v>0</v>
      </c>
      <c r="CP317" s="12">
        <f t="shared" si="779"/>
        <v>0</v>
      </c>
      <c r="CQ317" s="12"/>
      <c r="CR317" s="12">
        <v>0</v>
      </c>
      <c r="CS317" s="12">
        <v>0</v>
      </c>
      <c r="CT317" s="12">
        <v>0</v>
      </c>
      <c r="CU317" s="12">
        <v>0</v>
      </c>
      <c r="CV317" s="12">
        <v>-27719000</v>
      </c>
      <c r="CW317" s="12">
        <v>0</v>
      </c>
      <c r="CX317" s="12">
        <v>-27719000</v>
      </c>
      <c r="CY317" s="12">
        <f>SUMIFS('[1]DATA THÔ IN'!$P$4:$P$12031,'[1]DATA THÔ IN'!$H$4:$H$12031,$A317,'[1]DATA THÔ IN'!$AC$4:$AC$12031,$E317,'[1]DATA THÔ IN'!$AH$4:$AH$12031,"Tiến độ 1")</f>
        <v>0</v>
      </c>
      <c r="CZ317" s="12">
        <f>SUMIFS('[1]DATA THÔ IN'!$P$4:$P$12031,'[1]DATA THÔ IN'!$H$4:$H$12031,$A317,'[1]DATA THÔ IN'!$AC$4:$AC$12031,$E317,'[1]DATA THÔ IN'!$AH$4:$AH$12031,"Tiến độ 2")</f>
        <v>0</v>
      </c>
      <c r="DA317" s="12">
        <f>SUMIFS('[1]TIẾN ĐỘ %'!$N$6:$N$1034,'[1]TIẾN ĐỘ %'!$G$6:$G$1034,A317,'[1]TIẾN ĐỘ %'!$F$6:$F$1034,$E317)</f>
        <v>0</v>
      </c>
      <c r="DB317" s="12">
        <f t="shared" si="717"/>
        <v>-27719000</v>
      </c>
      <c r="DC317" s="12"/>
      <c r="DD317" s="12"/>
      <c r="DE317" s="12"/>
      <c r="DF317" s="12"/>
      <c r="DG317" s="12"/>
      <c r="DH317" s="12"/>
      <c r="DI317" s="12"/>
      <c r="DJ317" s="12"/>
      <c r="DK317" s="12"/>
      <c r="DL317" s="12">
        <f t="shared" si="791"/>
        <v>0</v>
      </c>
      <c r="DM317" s="12">
        <f t="shared" si="792"/>
        <v>-27719000</v>
      </c>
      <c r="DN317" s="12"/>
      <c r="DO317" s="12"/>
      <c r="DP317" s="13"/>
      <c r="DQ317" s="12"/>
      <c r="DR317" s="12"/>
      <c r="DS317" s="13"/>
      <c r="DT317" s="12"/>
      <c r="DU317" s="12"/>
      <c r="DV317" s="12"/>
      <c r="DW317" s="12">
        <f t="shared" si="793"/>
        <v>0</v>
      </c>
      <c r="DX317" s="12"/>
      <c r="DY317" s="12"/>
      <c r="DZ317" s="12"/>
      <c r="EA317" s="12"/>
      <c r="EB317" s="12"/>
      <c r="EC317" s="12"/>
      <c r="ED317" s="12"/>
      <c r="EE317" s="12"/>
      <c r="EF317" s="12"/>
      <c r="EG317" s="12">
        <f t="shared" si="783"/>
        <v>0</v>
      </c>
      <c r="EH317" s="12">
        <f t="shared" si="784"/>
        <v>0</v>
      </c>
      <c r="EI317" s="12"/>
      <c r="EJ317" s="15">
        <f t="shared" si="686"/>
        <v>0</v>
      </c>
      <c r="EK317" s="15">
        <f t="shared" si="687"/>
        <v>0</v>
      </c>
      <c r="EL317" s="15">
        <f t="shared" si="688"/>
        <v>0</v>
      </c>
      <c r="EM317" s="16">
        <f t="shared" si="727"/>
        <v>0</v>
      </c>
      <c r="EN317" s="16">
        <f t="shared" si="728"/>
        <v>0</v>
      </c>
      <c r="EO317" s="16">
        <f t="shared" si="729"/>
        <v>0</v>
      </c>
      <c r="EP317" s="16">
        <f t="shared" si="718"/>
        <v>0</v>
      </c>
      <c r="EQ317" s="16">
        <f t="shared" si="719"/>
        <v>0</v>
      </c>
      <c r="ER317" s="16">
        <f t="shared" si="720"/>
        <v>0</v>
      </c>
      <c r="ES317" s="16">
        <f t="shared" si="721"/>
        <v>0</v>
      </c>
      <c r="ET317" s="16" t="e">
        <f t="shared" si="794"/>
        <v>#DIV/0!</v>
      </c>
      <c r="EU317" s="16" t="e">
        <f t="shared" si="795"/>
        <v>#DIV/0!</v>
      </c>
      <c r="EV317" s="16" t="e">
        <f t="shared" si="796"/>
        <v>#DIV/0!</v>
      </c>
      <c r="EW317" s="16" t="e">
        <f t="shared" si="796"/>
        <v>#DIV/0!</v>
      </c>
      <c r="EX317" s="16" t="e">
        <f t="shared" si="797"/>
        <v>#DIV/0!</v>
      </c>
      <c r="EY317" s="16" t="e">
        <f t="shared" si="798"/>
        <v>#DIV/0!</v>
      </c>
      <c r="EZ317" s="21">
        <v>0</v>
      </c>
      <c r="FA317" s="21">
        <v>0</v>
      </c>
      <c r="FB317" s="21">
        <v>0</v>
      </c>
      <c r="FC317" s="16" t="e">
        <f t="shared" si="803"/>
        <v>#DIV/0!</v>
      </c>
      <c r="FD317" s="16" t="e">
        <f t="shared" si="803"/>
        <v>#DIV/0!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  <c r="FM317" s="16">
        <v>0</v>
      </c>
      <c r="FN317" s="16">
        <v>0</v>
      </c>
      <c r="FO317" s="16">
        <v>0</v>
      </c>
      <c r="FP317" s="16">
        <v>0</v>
      </c>
      <c r="FQ317" s="16">
        <v>0</v>
      </c>
      <c r="FR317" s="17">
        <f t="shared" si="692"/>
        <v>0</v>
      </c>
      <c r="FS317" s="17">
        <f t="shared" si="693"/>
        <v>0</v>
      </c>
      <c r="FT317" s="17">
        <f t="shared" si="694"/>
        <v>0</v>
      </c>
      <c r="FU317" s="18">
        <f t="shared" si="695"/>
        <v>0</v>
      </c>
      <c r="FV317" s="18">
        <f t="shared" si="696"/>
        <v>0</v>
      </c>
      <c r="FW317" s="18">
        <f t="shared" si="697"/>
        <v>0</v>
      </c>
      <c r="FX317" s="18">
        <f t="shared" si="698"/>
        <v>0</v>
      </c>
      <c r="FY317" s="18">
        <f t="shared" si="699"/>
        <v>0</v>
      </c>
      <c r="FZ317" s="19"/>
      <c r="GA317" s="36" t="str">
        <f>D317</f>
        <v>Phan Thiện Đương</v>
      </c>
      <c r="GB317" s="36"/>
      <c r="GC317" s="37"/>
    </row>
    <row r="318" spans="1:185" hidden="1" x14ac:dyDescent="0.25">
      <c r="A318" s="8" t="s">
        <v>1277</v>
      </c>
      <c r="B318" s="8" t="s">
        <v>273</v>
      </c>
      <c r="C318" s="9" t="s">
        <v>274</v>
      </c>
      <c r="D318" s="10" t="s">
        <v>76</v>
      </c>
      <c r="E318" s="9" t="s">
        <v>216</v>
      </c>
      <c r="F318" s="9" t="s">
        <v>96</v>
      </c>
      <c r="G318" s="9" t="s">
        <v>57</v>
      </c>
      <c r="H318" s="11">
        <v>7.0000000000000007E-2</v>
      </c>
      <c r="I318" s="11"/>
      <c r="J318" s="11">
        <v>0</v>
      </c>
      <c r="K318" s="11">
        <v>0.01</v>
      </c>
      <c r="L318" s="11">
        <v>5.0000000000000001E-3</v>
      </c>
      <c r="M318" s="11"/>
      <c r="N318" s="11">
        <v>5.0000000000000001E-3</v>
      </c>
      <c r="O318" s="12">
        <f t="shared" si="700"/>
        <v>0</v>
      </c>
      <c r="P318" s="12">
        <f t="shared" si="804"/>
        <v>0</v>
      </c>
      <c r="Q318" s="12">
        <f t="shared" si="701"/>
        <v>0</v>
      </c>
      <c r="R318" s="12">
        <f t="shared" si="768"/>
        <v>0</v>
      </c>
      <c r="S318" s="12">
        <f t="shared" si="702"/>
        <v>0</v>
      </c>
      <c r="T318" s="12">
        <f t="shared" si="770"/>
        <v>0</v>
      </c>
      <c r="U318" s="12">
        <f t="shared" si="703"/>
        <v>0</v>
      </c>
      <c r="V318" s="12">
        <f t="shared" si="771"/>
        <v>197644</v>
      </c>
      <c r="W318" s="12">
        <f t="shared" si="716"/>
        <v>0</v>
      </c>
      <c r="X318" s="12">
        <f t="shared" si="704"/>
        <v>0</v>
      </c>
      <c r="Y318" s="12">
        <f t="shared" si="772"/>
        <v>0</v>
      </c>
      <c r="Z318" s="12">
        <f t="shared" si="773"/>
        <v>0</v>
      </c>
      <c r="AA318" s="12">
        <f t="shared" si="774"/>
        <v>194351.4</v>
      </c>
      <c r="AB318" s="12">
        <f t="shared" si="769"/>
        <v>0</v>
      </c>
      <c r="AC318" s="12"/>
      <c r="AD318" s="12"/>
      <c r="AE318" s="12"/>
      <c r="AF318" s="12" t="e">
        <f t="shared" si="705"/>
        <v>#DIV/0!</v>
      </c>
      <c r="AG318" s="12" t="e">
        <f t="shared" si="706"/>
        <v>#DIV/0!</v>
      </c>
      <c r="AH318" s="12">
        <f t="shared" si="707"/>
        <v>0</v>
      </c>
      <c r="AI318" s="12"/>
      <c r="AJ318" s="12"/>
      <c r="AK318" s="12"/>
      <c r="AL318" s="12" t="e">
        <f t="shared" si="658"/>
        <v>#DIV/0!</v>
      </c>
      <c r="AM318" s="12" t="e">
        <f t="shared" si="659"/>
        <v>#DIV/0!</v>
      </c>
      <c r="AN318" s="12">
        <f t="shared" si="660"/>
        <v>0</v>
      </c>
      <c r="AO318" s="12"/>
      <c r="AP318" s="12"/>
      <c r="AQ318" s="12"/>
      <c r="AR318" s="12" t="e">
        <f t="shared" si="661"/>
        <v>#DIV/0!</v>
      </c>
      <c r="AS318" s="12" t="e">
        <f t="shared" si="662"/>
        <v>#DIV/0!</v>
      </c>
      <c r="AT318" s="12" t="e">
        <f t="shared" si="663"/>
        <v>#DIV/0!</v>
      </c>
      <c r="AU318" s="12" t="e">
        <f t="shared" si="664"/>
        <v>#DIV/0!</v>
      </c>
      <c r="AV318" s="12">
        <f t="shared" si="708"/>
        <v>0</v>
      </c>
      <c r="AW318" s="12"/>
      <c r="AX318" s="12" t="e">
        <f t="shared" si="665"/>
        <v>#DIV/0!</v>
      </c>
      <c r="AY318" s="12" t="e">
        <f t="shared" si="666"/>
        <v>#DIV/0!</v>
      </c>
      <c r="AZ318" s="12" t="e">
        <f t="shared" si="667"/>
        <v>#DIV/0!</v>
      </c>
      <c r="BA318" s="12"/>
      <c r="BB318" s="12" t="e">
        <f t="shared" si="668"/>
        <v>#DIV/0!</v>
      </c>
      <c r="BC318" s="12" t="e">
        <f t="shared" si="669"/>
        <v>#DIV/0!</v>
      </c>
      <c r="BD318" s="12" t="e">
        <f t="shared" si="670"/>
        <v>#DIV/0!</v>
      </c>
      <c r="BE318" s="12"/>
      <c r="BF318" s="12" t="e">
        <f t="shared" si="671"/>
        <v>#DIV/0!</v>
      </c>
      <c r="BG318" s="12" t="e">
        <f t="shared" si="709"/>
        <v>#DIV/0!</v>
      </c>
      <c r="BH318" s="12" t="e">
        <f t="shared" si="672"/>
        <v>#DIV/0!</v>
      </c>
      <c r="BI318" s="12" t="e">
        <f t="shared" si="673"/>
        <v>#DIV/0!</v>
      </c>
      <c r="BJ318" s="12"/>
      <c r="BK318" s="12" t="e">
        <f t="shared" si="674"/>
        <v>#DIV/0!</v>
      </c>
      <c r="BL318" s="12" t="e">
        <f t="shared" si="710"/>
        <v>#DIV/0!</v>
      </c>
      <c r="BM318" s="12" t="e">
        <f t="shared" si="675"/>
        <v>#DIV/0!</v>
      </c>
      <c r="BN318" s="12"/>
      <c r="BO318" s="12">
        <f t="shared" si="676"/>
        <v>0</v>
      </c>
      <c r="BP318" s="12">
        <f t="shared" si="677"/>
        <v>0</v>
      </c>
      <c r="BQ318" s="12">
        <f t="shared" si="678"/>
        <v>0</v>
      </c>
      <c r="BR318" s="12"/>
      <c r="BS318" s="12">
        <f t="shared" si="679"/>
        <v>0</v>
      </c>
      <c r="BT318" s="12">
        <f t="shared" si="680"/>
        <v>0</v>
      </c>
      <c r="BU318" s="12">
        <f t="shared" si="681"/>
        <v>0</v>
      </c>
      <c r="BV318" s="12">
        <f t="shared" si="682"/>
        <v>0</v>
      </c>
      <c r="BW318" s="12">
        <f t="shared" si="683"/>
        <v>0</v>
      </c>
      <c r="BX318" s="12"/>
      <c r="BY318" s="12">
        <v>20000000</v>
      </c>
      <c r="BZ318" s="12">
        <v>20000000</v>
      </c>
      <c r="CA318" s="12">
        <f>SUMIFS('[1]TIẾN ĐỘ %'!$M$6:$M$1034,'[1]TIẾN ĐỘ %'!$G$6:$G$1034,$A318,'[1]TIẾN ĐỘ %'!$F$6:$F$1034,$E318)</f>
        <v>20000000</v>
      </c>
      <c r="CB318" s="12">
        <f t="shared" si="711"/>
        <v>60000000</v>
      </c>
      <c r="CC318" s="12"/>
      <c r="CD318" s="12"/>
      <c r="CE318" s="12"/>
      <c r="CF318" s="12">
        <f t="shared" si="788"/>
        <v>0</v>
      </c>
      <c r="CG318" s="12">
        <f t="shared" si="789"/>
        <v>60000000</v>
      </c>
      <c r="CH318" s="12"/>
      <c r="CI318" s="12"/>
      <c r="CJ318" s="12"/>
      <c r="CK318" s="12">
        <f t="shared" si="790"/>
        <v>0</v>
      </c>
      <c r="CL318" s="12"/>
      <c r="CM318" s="12"/>
      <c r="CN318" s="12"/>
      <c r="CO318" s="12">
        <f t="shared" si="778"/>
        <v>0</v>
      </c>
      <c r="CP318" s="12">
        <f t="shared" si="779"/>
        <v>0</v>
      </c>
      <c r="CQ318" s="12"/>
      <c r="CR318" s="12">
        <v>0</v>
      </c>
      <c r="CS318" s="12">
        <v>0</v>
      </c>
      <c r="CT318" s="12">
        <v>0</v>
      </c>
      <c r="CU318" s="12">
        <v>21252000</v>
      </c>
      <c r="CV318" s="12">
        <v>0</v>
      </c>
      <c r="CW318" s="12">
        <v>0</v>
      </c>
      <c r="CX318" s="12">
        <v>21252000</v>
      </c>
      <c r="CY318" s="12">
        <f>SUMIFS('[1]DATA THÔ IN'!$P$4:$P$12031,'[1]DATA THÔ IN'!$H$4:$H$12031,$A318,'[1]DATA THÔ IN'!$AC$4:$AC$12031,$E318,'[1]DATA THÔ IN'!$AH$4:$AH$12031,"Tiến độ 1")</f>
        <v>20898000</v>
      </c>
      <c r="CZ318" s="12">
        <f>SUMIFS('[1]DATA THÔ IN'!$P$4:$P$12031,'[1]DATA THÔ IN'!$H$4:$H$12031,$A318,'[1]DATA THÔ IN'!$AC$4:$AC$12031,$E318,'[1]DATA THÔ IN'!$AH$4:$AH$12031,"Tiến độ 2")</f>
        <v>0</v>
      </c>
      <c r="DA318" s="12">
        <f>SUMIFS('[1]TIẾN ĐỘ %'!$N$6:$N$1034,'[1]TIẾN ĐỘ %'!$G$6:$G$1034,A318,'[1]TIẾN ĐỘ %'!$F$6:$F$1034,$E318)</f>
        <v>20898000</v>
      </c>
      <c r="DB318" s="12">
        <f t="shared" si="717"/>
        <v>42150000</v>
      </c>
      <c r="DC318" s="12"/>
      <c r="DD318" s="12"/>
      <c r="DE318" s="12"/>
      <c r="DF318" s="12"/>
      <c r="DG318" s="12"/>
      <c r="DH318" s="12"/>
      <c r="DI318" s="12"/>
      <c r="DJ318" s="12"/>
      <c r="DK318" s="12"/>
      <c r="DL318" s="12">
        <f t="shared" si="791"/>
        <v>0</v>
      </c>
      <c r="DM318" s="12">
        <f t="shared" si="792"/>
        <v>42150000</v>
      </c>
      <c r="DN318" s="12"/>
      <c r="DO318" s="12"/>
      <c r="DP318" s="13"/>
      <c r="DQ318" s="12"/>
      <c r="DR318" s="12"/>
      <c r="DS318" s="13"/>
      <c r="DT318" s="12"/>
      <c r="DU318" s="12"/>
      <c r="DV318" s="12"/>
      <c r="DW318" s="12">
        <f t="shared" si="793"/>
        <v>0</v>
      </c>
      <c r="DX318" s="12"/>
      <c r="DY318" s="12"/>
      <c r="DZ318" s="12"/>
      <c r="EA318" s="12"/>
      <c r="EB318" s="12"/>
      <c r="EC318" s="12"/>
      <c r="ED318" s="12"/>
      <c r="EE318" s="12"/>
      <c r="EF318" s="12"/>
      <c r="EG318" s="12">
        <f t="shared" si="783"/>
        <v>0</v>
      </c>
      <c r="EH318" s="12">
        <f t="shared" si="784"/>
        <v>0</v>
      </c>
      <c r="EI318" s="12"/>
      <c r="EJ318" s="15">
        <f t="shared" si="686"/>
        <v>0</v>
      </c>
      <c r="EK318" s="15">
        <f t="shared" si="687"/>
        <v>0</v>
      </c>
      <c r="EL318" s="15">
        <f t="shared" si="688"/>
        <v>0</v>
      </c>
      <c r="EM318" s="16">
        <f t="shared" si="727"/>
        <v>1.0626</v>
      </c>
      <c r="EN318" s="16">
        <f t="shared" si="728"/>
        <v>0</v>
      </c>
      <c r="EO318" s="16">
        <f t="shared" si="729"/>
        <v>1.0626</v>
      </c>
      <c r="EP318" s="16">
        <f t="shared" si="718"/>
        <v>1.0448999999999999</v>
      </c>
      <c r="EQ318" s="16">
        <f t="shared" si="719"/>
        <v>0</v>
      </c>
      <c r="ER318" s="16">
        <f t="shared" si="720"/>
        <v>1.0448999999999999</v>
      </c>
      <c r="ES318" s="16">
        <f t="shared" si="721"/>
        <v>0.70250000000000001</v>
      </c>
      <c r="ET318" s="16" t="e">
        <f t="shared" si="794"/>
        <v>#DIV/0!</v>
      </c>
      <c r="EU318" s="16" t="e">
        <f t="shared" si="795"/>
        <v>#DIV/0!</v>
      </c>
      <c r="EV318" s="16" t="e">
        <f t="shared" si="796"/>
        <v>#DIV/0!</v>
      </c>
      <c r="EW318" s="16" t="e">
        <f t="shared" si="796"/>
        <v>#DIV/0!</v>
      </c>
      <c r="EX318" s="16" t="e">
        <f t="shared" si="797"/>
        <v>#DIV/0!</v>
      </c>
      <c r="EY318" s="16" t="e">
        <f t="shared" si="798"/>
        <v>#DIV/0!</v>
      </c>
      <c r="EZ318" s="16" t="e">
        <f>+DI318/CE318</f>
        <v>#DIV/0!</v>
      </c>
      <c r="FA318" s="21" t="e">
        <f>+DJ318/CE318</f>
        <v>#DIV/0!</v>
      </c>
      <c r="FB318" s="16" t="e">
        <f>+DK318/CE318</f>
        <v>#DIV/0!</v>
      </c>
      <c r="FC318" s="16" t="e">
        <f t="shared" si="803"/>
        <v>#DIV/0!</v>
      </c>
      <c r="FD318" s="16">
        <f t="shared" si="803"/>
        <v>0.70250000000000001</v>
      </c>
      <c r="FE318" s="16" t="e">
        <f>+DN318/CH318</f>
        <v>#DIV/0!</v>
      </c>
      <c r="FF318" s="16" t="e">
        <f>+DO318/CH318</f>
        <v>#DIV/0!</v>
      </c>
      <c r="FG318" s="16" t="e">
        <f>+DP318/CH318</f>
        <v>#DIV/0!</v>
      </c>
      <c r="FH318" s="16" t="e">
        <f>+DQ318/CI318</f>
        <v>#DIV/0!</v>
      </c>
      <c r="FI318" s="16" t="e">
        <f>+DR318/CI318</f>
        <v>#DIV/0!</v>
      </c>
      <c r="FJ318" s="16" t="e">
        <f>+DS318/CI318</f>
        <v>#DIV/0!</v>
      </c>
      <c r="FK318" s="16" t="e">
        <f>+DT318/CJ318</f>
        <v>#DIV/0!</v>
      </c>
      <c r="FL318" s="16" t="e">
        <f>+DU318/CJ318</f>
        <v>#DIV/0!</v>
      </c>
      <c r="FM318" s="16" t="e">
        <f t="shared" ref="FM318:FO319" si="805">+DV318/CJ318</f>
        <v>#DIV/0!</v>
      </c>
      <c r="FN318" s="16" t="e">
        <f t="shared" si="805"/>
        <v>#DIV/0!</v>
      </c>
      <c r="FO318" s="16" t="e">
        <f t="shared" si="805"/>
        <v>#DIV/0!</v>
      </c>
      <c r="FP318" s="16" t="e">
        <f>+DY318/CL318</f>
        <v>#DIV/0!</v>
      </c>
      <c r="FQ318" s="16" t="e">
        <f>+DZ318/CL318</f>
        <v>#DIV/0!</v>
      </c>
      <c r="FR318" s="17">
        <f t="shared" si="692"/>
        <v>0</v>
      </c>
      <c r="FS318" s="17">
        <f t="shared" si="693"/>
        <v>0</v>
      </c>
      <c r="FT318" s="17">
        <f t="shared" si="694"/>
        <v>0</v>
      </c>
      <c r="FU318" s="18">
        <f t="shared" si="695"/>
        <v>0</v>
      </c>
      <c r="FV318" s="18">
        <f t="shared" si="696"/>
        <v>0</v>
      </c>
      <c r="FW318" s="18">
        <f t="shared" si="697"/>
        <v>0</v>
      </c>
      <c r="FX318" s="18">
        <f t="shared" si="698"/>
        <v>0</v>
      </c>
      <c r="FY318" s="18">
        <f t="shared" si="699"/>
        <v>0</v>
      </c>
      <c r="FZ318" s="19"/>
      <c r="GA318" s="36" t="s">
        <v>76</v>
      </c>
      <c r="GB318" s="36"/>
      <c r="GC318" s="37"/>
    </row>
    <row r="319" spans="1:185" hidden="1" x14ac:dyDescent="0.25">
      <c r="A319" s="8" t="s">
        <v>1285</v>
      </c>
      <c r="B319" s="8" t="s">
        <v>285</v>
      </c>
      <c r="C319" s="9" t="s">
        <v>286</v>
      </c>
      <c r="D319" s="10" t="s">
        <v>76</v>
      </c>
      <c r="E319" s="9" t="s">
        <v>216</v>
      </c>
      <c r="F319" s="9" t="s">
        <v>89</v>
      </c>
      <c r="G319" s="9" t="s">
        <v>57</v>
      </c>
      <c r="H319" s="11">
        <v>7.0000000000000007E-2</v>
      </c>
      <c r="I319" s="11"/>
      <c r="J319" s="11">
        <v>0</v>
      </c>
      <c r="K319" s="11">
        <v>0.01</v>
      </c>
      <c r="L319" s="11">
        <v>5.0000000000000001E-3</v>
      </c>
      <c r="M319" s="11"/>
      <c r="N319" s="11">
        <v>5.0000000000000001E-3</v>
      </c>
      <c r="O319" s="12">
        <f t="shared" si="700"/>
        <v>0</v>
      </c>
      <c r="P319" s="12">
        <f t="shared" si="804"/>
        <v>0</v>
      </c>
      <c r="Q319" s="12">
        <f t="shared" si="701"/>
        <v>0</v>
      </c>
      <c r="R319" s="12">
        <f t="shared" si="768"/>
        <v>0</v>
      </c>
      <c r="S319" s="12">
        <f t="shared" si="702"/>
        <v>0</v>
      </c>
      <c r="T319" s="12">
        <f t="shared" si="770"/>
        <v>0</v>
      </c>
      <c r="U319" s="12">
        <f t="shared" si="703"/>
        <v>0</v>
      </c>
      <c r="V319" s="12">
        <f t="shared" si="771"/>
        <v>0</v>
      </c>
      <c r="W319" s="12">
        <f t="shared" si="716"/>
        <v>0</v>
      </c>
      <c r="X319" s="12">
        <f t="shared" si="704"/>
        <v>0</v>
      </c>
      <c r="Y319" s="12">
        <f t="shared" si="772"/>
        <v>0</v>
      </c>
      <c r="Z319" s="12">
        <f t="shared" si="773"/>
        <v>0</v>
      </c>
      <c r="AA319" s="12">
        <f t="shared" si="774"/>
        <v>0</v>
      </c>
      <c r="AB319" s="12">
        <f t="shared" si="769"/>
        <v>0</v>
      </c>
      <c r="AC319" s="12"/>
      <c r="AD319" s="12"/>
      <c r="AE319" s="12"/>
      <c r="AF319" s="12" t="e">
        <f t="shared" si="705"/>
        <v>#DIV/0!</v>
      </c>
      <c r="AG319" s="12" t="e">
        <f t="shared" si="706"/>
        <v>#DIV/0!</v>
      </c>
      <c r="AH319" s="12">
        <f t="shared" si="707"/>
        <v>0</v>
      </c>
      <c r="AI319" s="12"/>
      <c r="AJ319" s="12"/>
      <c r="AK319" s="12"/>
      <c r="AL319" s="12" t="e">
        <f t="shared" si="658"/>
        <v>#DIV/0!</v>
      </c>
      <c r="AM319" s="12" t="e">
        <f t="shared" si="659"/>
        <v>#DIV/0!</v>
      </c>
      <c r="AN319" s="12">
        <f t="shared" si="660"/>
        <v>0</v>
      </c>
      <c r="AO319" s="12"/>
      <c r="AP319" s="12"/>
      <c r="AQ319" s="12"/>
      <c r="AR319" s="12" t="e">
        <f t="shared" si="661"/>
        <v>#DIV/0!</v>
      </c>
      <c r="AS319" s="12" t="e">
        <f t="shared" si="662"/>
        <v>#DIV/0!</v>
      </c>
      <c r="AT319" s="12" t="e">
        <f t="shared" si="663"/>
        <v>#DIV/0!</v>
      </c>
      <c r="AU319" s="12" t="e">
        <f t="shared" si="664"/>
        <v>#DIV/0!</v>
      </c>
      <c r="AV319" s="12" t="e">
        <f t="shared" si="708"/>
        <v>#DIV/0!</v>
      </c>
      <c r="AW319" s="12"/>
      <c r="AX319" s="12" t="e">
        <f t="shared" si="665"/>
        <v>#DIV/0!</v>
      </c>
      <c r="AY319" s="12" t="e">
        <f t="shared" si="666"/>
        <v>#DIV/0!</v>
      </c>
      <c r="AZ319" s="12" t="e">
        <f t="shared" si="667"/>
        <v>#DIV/0!</v>
      </c>
      <c r="BA319" s="12"/>
      <c r="BB319" s="12" t="e">
        <f t="shared" si="668"/>
        <v>#DIV/0!</v>
      </c>
      <c r="BC319" s="12" t="e">
        <f t="shared" si="669"/>
        <v>#DIV/0!</v>
      </c>
      <c r="BD319" s="12" t="e">
        <f t="shared" si="670"/>
        <v>#DIV/0!</v>
      </c>
      <c r="BE319" s="12"/>
      <c r="BF319" s="12" t="e">
        <f t="shared" si="671"/>
        <v>#DIV/0!</v>
      </c>
      <c r="BG319" s="12" t="e">
        <f t="shared" si="709"/>
        <v>#DIV/0!</v>
      </c>
      <c r="BH319" s="12" t="e">
        <f t="shared" si="672"/>
        <v>#DIV/0!</v>
      </c>
      <c r="BI319" s="12" t="e">
        <f t="shared" si="673"/>
        <v>#DIV/0!</v>
      </c>
      <c r="BJ319" s="12"/>
      <c r="BK319" s="12" t="e">
        <f t="shared" si="674"/>
        <v>#DIV/0!</v>
      </c>
      <c r="BL319" s="12" t="e">
        <f t="shared" si="710"/>
        <v>#DIV/0!</v>
      </c>
      <c r="BM319" s="12" t="e">
        <f t="shared" si="675"/>
        <v>#DIV/0!</v>
      </c>
      <c r="BN319" s="12"/>
      <c r="BO319" s="12">
        <f t="shared" si="676"/>
        <v>0</v>
      </c>
      <c r="BP319" s="12">
        <f t="shared" si="677"/>
        <v>0</v>
      </c>
      <c r="BQ319" s="12">
        <f t="shared" si="678"/>
        <v>0</v>
      </c>
      <c r="BR319" s="12"/>
      <c r="BS319" s="12">
        <f t="shared" si="679"/>
        <v>0</v>
      </c>
      <c r="BT319" s="12">
        <f t="shared" si="680"/>
        <v>0</v>
      </c>
      <c r="BU319" s="12">
        <f t="shared" si="681"/>
        <v>0</v>
      </c>
      <c r="BV319" s="12">
        <f t="shared" si="682"/>
        <v>0</v>
      </c>
      <c r="BW319" s="12">
        <f t="shared" si="683"/>
        <v>0</v>
      </c>
      <c r="BX319" s="12"/>
      <c r="BY319" s="12">
        <v>0</v>
      </c>
      <c r="BZ319" s="12">
        <v>0</v>
      </c>
      <c r="CA319" s="12">
        <f>SUMIFS('[1]TIẾN ĐỘ %'!$M$6:$M$1034,'[1]TIẾN ĐỘ %'!$G$6:$G$1034,$A319,'[1]TIẾN ĐỘ %'!$F$6:$F$1034,$E319)</f>
        <v>0</v>
      </c>
      <c r="CB319" s="12">
        <f t="shared" si="711"/>
        <v>0</v>
      </c>
      <c r="CC319" s="12"/>
      <c r="CD319" s="12"/>
      <c r="CE319" s="12"/>
      <c r="CF319" s="12">
        <f t="shared" si="788"/>
        <v>0</v>
      </c>
      <c r="CG319" s="12">
        <f t="shared" si="789"/>
        <v>0</v>
      </c>
      <c r="CH319" s="12"/>
      <c r="CI319" s="12"/>
      <c r="CJ319" s="12"/>
      <c r="CK319" s="12">
        <f t="shared" si="790"/>
        <v>0</v>
      </c>
      <c r="CL319" s="12"/>
      <c r="CM319" s="12"/>
      <c r="CN319" s="12"/>
      <c r="CO319" s="12">
        <f t="shared" si="778"/>
        <v>0</v>
      </c>
      <c r="CP319" s="12">
        <f t="shared" si="779"/>
        <v>0</v>
      </c>
      <c r="CQ319" s="12"/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f>SUMIFS('[1]DATA THÔ IN'!$P$4:$P$12031,'[1]DATA THÔ IN'!$H$4:$H$12031,$A319,'[1]DATA THÔ IN'!$AC$4:$AC$12031,$E319,'[1]DATA THÔ IN'!$AH$4:$AH$12031,"Tiến độ 1")</f>
        <v>0</v>
      </c>
      <c r="CZ319" s="12">
        <f>SUMIFS('[1]DATA THÔ IN'!$P$4:$P$12031,'[1]DATA THÔ IN'!$H$4:$H$12031,$A319,'[1]DATA THÔ IN'!$AC$4:$AC$12031,$E319,'[1]DATA THÔ IN'!$AH$4:$AH$12031,"Tiến độ 2")</f>
        <v>0</v>
      </c>
      <c r="DA319" s="12">
        <f>SUMIFS('[1]TIẾN ĐỘ %'!$N$6:$N$1034,'[1]TIẾN ĐỘ %'!$G$6:$G$1034,A319,'[1]TIẾN ĐỘ %'!$F$6:$F$1034,$E319)</f>
        <v>0</v>
      </c>
      <c r="DB319" s="12">
        <f t="shared" si="717"/>
        <v>0</v>
      </c>
      <c r="DC319" s="12"/>
      <c r="DD319" s="12"/>
      <c r="DE319" s="12"/>
      <c r="DF319" s="12"/>
      <c r="DG319" s="12"/>
      <c r="DH319" s="12"/>
      <c r="DI319" s="12"/>
      <c r="DJ319" s="12"/>
      <c r="DK319" s="12"/>
      <c r="DL319" s="12">
        <f t="shared" si="791"/>
        <v>0</v>
      </c>
      <c r="DM319" s="12">
        <f t="shared" si="792"/>
        <v>0</v>
      </c>
      <c r="DN319" s="12"/>
      <c r="DO319" s="12"/>
      <c r="DP319" s="13"/>
      <c r="DQ319" s="12"/>
      <c r="DR319" s="12"/>
      <c r="DS319" s="13"/>
      <c r="DT319" s="12"/>
      <c r="DU319" s="12"/>
      <c r="DV319" s="12"/>
      <c r="DW319" s="12">
        <f t="shared" si="793"/>
        <v>0</v>
      </c>
      <c r="DX319" s="12"/>
      <c r="DY319" s="12"/>
      <c r="DZ319" s="12"/>
      <c r="EA319" s="12"/>
      <c r="EB319" s="12"/>
      <c r="EC319" s="12"/>
      <c r="ED319" s="12"/>
      <c r="EE319" s="12"/>
      <c r="EF319" s="12"/>
      <c r="EG319" s="12">
        <f t="shared" si="783"/>
        <v>0</v>
      </c>
      <c r="EH319" s="12">
        <f t="shared" si="784"/>
        <v>0</v>
      </c>
      <c r="EI319" s="12"/>
      <c r="EJ319" s="15">
        <f t="shared" si="686"/>
        <v>0</v>
      </c>
      <c r="EK319" s="15">
        <f t="shared" si="687"/>
        <v>0</v>
      </c>
      <c r="EL319" s="15">
        <f t="shared" si="688"/>
        <v>0</v>
      </c>
      <c r="EM319" s="16">
        <f t="shared" si="727"/>
        <v>0</v>
      </c>
      <c r="EN319" s="16">
        <f t="shared" si="728"/>
        <v>0</v>
      </c>
      <c r="EO319" s="16">
        <f t="shared" si="729"/>
        <v>0</v>
      </c>
      <c r="EP319" s="16">
        <f t="shared" si="718"/>
        <v>0</v>
      </c>
      <c r="EQ319" s="16">
        <f t="shared" si="719"/>
        <v>0</v>
      </c>
      <c r="ER319" s="16">
        <f t="shared" si="720"/>
        <v>0</v>
      </c>
      <c r="ES319" s="16">
        <f t="shared" si="721"/>
        <v>0</v>
      </c>
      <c r="ET319" s="16" t="e">
        <f t="shared" si="794"/>
        <v>#DIV/0!</v>
      </c>
      <c r="EU319" s="16" t="e">
        <f t="shared" si="795"/>
        <v>#DIV/0!</v>
      </c>
      <c r="EV319" s="16" t="e">
        <f t="shared" si="796"/>
        <v>#DIV/0!</v>
      </c>
      <c r="EW319" s="16" t="e">
        <f t="shared" si="796"/>
        <v>#DIV/0!</v>
      </c>
      <c r="EX319" s="16" t="e">
        <f t="shared" si="797"/>
        <v>#DIV/0!</v>
      </c>
      <c r="EY319" s="16" t="e">
        <f t="shared" si="798"/>
        <v>#DIV/0!</v>
      </c>
      <c r="EZ319" s="16" t="e">
        <f>+DI319/CE319</f>
        <v>#DIV/0!</v>
      </c>
      <c r="FA319" s="16" t="e">
        <f>+DJ319/CE319</f>
        <v>#DIV/0!</v>
      </c>
      <c r="FB319" s="16" t="e">
        <f>+DK319/CE319</f>
        <v>#DIV/0!</v>
      </c>
      <c r="FC319" s="16" t="e">
        <f t="shared" si="803"/>
        <v>#DIV/0!</v>
      </c>
      <c r="FD319" s="16" t="e">
        <f t="shared" si="803"/>
        <v>#DIV/0!</v>
      </c>
      <c r="FE319" s="16" t="e">
        <f>+DN319/CH319</f>
        <v>#DIV/0!</v>
      </c>
      <c r="FF319" s="16" t="e">
        <f>+DO319/CH319</f>
        <v>#DIV/0!</v>
      </c>
      <c r="FG319" s="16" t="e">
        <f>+DP319/CH319</f>
        <v>#DIV/0!</v>
      </c>
      <c r="FH319" s="16" t="e">
        <f>+DQ319/CI319</f>
        <v>#DIV/0!</v>
      </c>
      <c r="FI319" s="16" t="e">
        <f>+DR319/CI319</f>
        <v>#DIV/0!</v>
      </c>
      <c r="FJ319" s="16" t="e">
        <f>+DS319/CI319</f>
        <v>#DIV/0!</v>
      </c>
      <c r="FK319" s="16" t="e">
        <f>+DT319/CJ319</f>
        <v>#DIV/0!</v>
      </c>
      <c r="FL319" s="16" t="e">
        <f>+DU319/CJ319</f>
        <v>#DIV/0!</v>
      </c>
      <c r="FM319" s="16" t="e">
        <f t="shared" si="805"/>
        <v>#DIV/0!</v>
      </c>
      <c r="FN319" s="16" t="e">
        <f t="shared" si="805"/>
        <v>#DIV/0!</v>
      </c>
      <c r="FO319" s="16" t="e">
        <f t="shared" si="805"/>
        <v>#DIV/0!</v>
      </c>
      <c r="FP319" s="16" t="e">
        <f>+DY319/CL319</f>
        <v>#DIV/0!</v>
      </c>
      <c r="FQ319" s="16" t="e">
        <f>+DZ319/CL319</f>
        <v>#DIV/0!</v>
      </c>
      <c r="FR319" s="17">
        <f t="shared" si="692"/>
        <v>0</v>
      </c>
      <c r="FS319" s="17">
        <f t="shared" si="693"/>
        <v>0</v>
      </c>
      <c r="FT319" s="17">
        <f t="shared" si="694"/>
        <v>0</v>
      </c>
      <c r="FU319" s="18">
        <f t="shared" si="695"/>
        <v>0</v>
      </c>
      <c r="FV319" s="18">
        <f t="shared" si="696"/>
        <v>0</v>
      </c>
      <c r="FW319" s="18">
        <f t="shared" si="697"/>
        <v>0</v>
      </c>
      <c r="FX319" s="18">
        <f t="shared" si="698"/>
        <v>0</v>
      </c>
      <c r="FY319" s="18">
        <f t="shared" si="699"/>
        <v>0</v>
      </c>
      <c r="FZ319" s="19"/>
      <c r="GA319" s="36" t="s">
        <v>76</v>
      </c>
      <c r="GB319" s="36"/>
      <c r="GC319" s="37"/>
    </row>
    <row r="320" spans="1:185" hidden="1" x14ac:dyDescent="0.25">
      <c r="A320" s="8" t="s">
        <v>1286</v>
      </c>
      <c r="B320" s="8" t="s">
        <v>299</v>
      </c>
      <c r="C320" s="9" t="s">
        <v>300</v>
      </c>
      <c r="D320" s="10" t="s">
        <v>55</v>
      </c>
      <c r="E320" s="9" t="s">
        <v>216</v>
      </c>
      <c r="F320" s="9" t="s">
        <v>56</v>
      </c>
      <c r="G320" s="9" t="s">
        <v>57</v>
      </c>
      <c r="H320" s="11">
        <v>7.0000000000000007E-2</v>
      </c>
      <c r="I320" s="11"/>
      <c r="J320" s="11">
        <v>0</v>
      </c>
      <c r="K320" s="11">
        <v>0.01</v>
      </c>
      <c r="L320" s="11">
        <v>5.0000000000000001E-3</v>
      </c>
      <c r="M320" s="11"/>
      <c r="N320" s="11">
        <v>5.0000000000000001E-3</v>
      </c>
      <c r="O320" s="12">
        <f t="shared" si="700"/>
        <v>0</v>
      </c>
      <c r="P320" s="12">
        <f t="shared" si="804"/>
        <v>0</v>
      </c>
      <c r="Q320" s="12">
        <f t="shared" si="701"/>
        <v>0</v>
      </c>
      <c r="R320" s="12">
        <f t="shared" si="768"/>
        <v>0</v>
      </c>
      <c r="S320" s="12">
        <f t="shared" si="702"/>
        <v>0</v>
      </c>
      <c r="T320" s="12">
        <f t="shared" si="770"/>
        <v>0</v>
      </c>
      <c r="U320" s="12">
        <f t="shared" si="703"/>
        <v>0</v>
      </c>
      <c r="V320" s="12">
        <f t="shared" si="771"/>
        <v>0</v>
      </c>
      <c r="W320" s="12">
        <f t="shared" si="716"/>
        <v>0</v>
      </c>
      <c r="X320" s="12">
        <f t="shared" si="704"/>
        <v>0</v>
      </c>
      <c r="Y320" s="12">
        <f t="shared" si="772"/>
        <v>0</v>
      </c>
      <c r="Z320" s="12">
        <f t="shared" si="773"/>
        <v>0</v>
      </c>
      <c r="AA320" s="12">
        <f t="shared" si="774"/>
        <v>108568.2</v>
      </c>
      <c r="AB320" s="12">
        <f t="shared" si="769"/>
        <v>0</v>
      </c>
      <c r="AC320" s="12"/>
      <c r="AD320" s="12"/>
      <c r="AE320" s="12"/>
      <c r="AF320" s="12">
        <f t="shared" si="705"/>
        <v>0</v>
      </c>
      <c r="AG320" s="12">
        <f t="shared" si="706"/>
        <v>0</v>
      </c>
      <c r="AH320" s="12">
        <f t="shared" si="707"/>
        <v>0</v>
      </c>
      <c r="AI320" s="12"/>
      <c r="AJ320" s="12"/>
      <c r="AK320" s="12"/>
      <c r="AL320" s="12">
        <f t="shared" si="658"/>
        <v>0</v>
      </c>
      <c r="AM320" s="12">
        <f t="shared" si="659"/>
        <v>0</v>
      </c>
      <c r="AN320" s="12">
        <f t="shared" si="660"/>
        <v>0</v>
      </c>
      <c r="AO320" s="12"/>
      <c r="AP320" s="12"/>
      <c r="AQ320" s="12"/>
      <c r="AR320" s="12">
        <f t="shared" si="661"/>
        <v>0</v>
      </c>
      <c r="AS320" s="12">
        <f t="shared" si="662"/>
        <v>0</v>
      </c>
      <c r="AT320" s="12">
        <f t="shared" si="663"/>
        <v>0</v>
      </c>
      <c r="AU320" s="12">
        <f t="shared" si="664"/>
        <v>0</v>
      </c>
      <c r="AV320" s="12">
        <f t="shared" si="708"/>
        <v>0</v>
      </c>
      <c r="AW320" s="12"/>
      <c r="AX320" s="12">
        <f t="shared" si="665"/>
        <v>0</v>
      </c>
      <c r="AY320" s="12">
        <f t="shared" si="666"/>
        <v>0</v>
      </c>
      <c r="AZ320" s="12">
        <f t="shared" si="667"/>
        <v>0</v>
      </c>
      <c r="BA320" s="12"/>
      <c r="BB320" s="12">
        <f t="shared" si="668"/>
        <v>0</v>
      </c>
      <c r="BC320" s="12">
        <f t="shared" si="669"/>
        <v>0</v>
      </c>
      <c r="BD320" s="12">
        <f t="shared" si="670"/>
        <v>0</v>
      </c>
      <c r="BE320" s="12"/>
      <c r="BF320" s="12">
        <f t="shared" si="671"/>
        <v>0</v>
      </c>
      <c r="BG320" s="12">
        <f t="shared" si="709"/>
        <v>0</v>
      </c>
      <c r="BH320" s="12">
        <f t="shared" si="672"/>
        <v>0</v>
      </c>
      <c r="BI320" s="12">
        <f t="shared" si="673"/>
        <v>0</v>
      </c>
      <c r="BJ320" s="12"/>
      <c r="BK320" s="12" t="e">
        <f t="shared" si="674"/>
        <v>#DIV/0!</v>
      </c>
      <c r="BL320" s="12" t="e">
        <f t="shared" si="710"/>
        <v>#DIV/0!</v>
      </c>
      <c r="BM320" s="12" t="e">
        <f t="shared" si="675"/>
        <v>#DIV/0!</v>
      </c>
      <c r="BN320" s="12"/>
      <c r="BO320" s="12">
        <f t="shared" si="676"/>
        <v>0</v>
      </c>
      <c r="BP320" s="12">
        <f t="shared" si="677"/>
        <v>0</v>
      </c>
      <c r="BQ320" s="12">
        <f t="shared" si="678"/>
        <v>0</v>
      </c>
      <c r="BR320" s="12"/>
      <c r="BS320" s="12">
        <f t="shared" si="679"/>
        <v>0</v>
      </c>
      <c r="BT320" s="12">
        <f t="shared" si="680"/>
        <v>0</v>
      </c>
      <c r="BU320" s="12">
        <f t="shared" si="681"/>
        <v>0</v>
      </c>
      <c r="BV320" s="12">
        <f t="shared" si="682"/>
        <v>0</v>
      </c>
      <c r="BW320" s="12">
        <f t="shared" si="683"/>
        <v>0</v>
      </c>
      <c r="BX320" s="12"/>
      <c r="BY320" s="12">
        <v>20000000</v>
      </c>
      <c r="BZ320" s="12">
        <v>10000000</v>
      </c>
      <c r="CA320" s="12">
        <f>SUMIFS('[1]TIẾN ĐỘ %'!$M$6:$M$1034,'[1]TIẾN ĐỘ %'!$G$6:$G$1034,$A320,'[1]TIẾN ĐỘ %'!$F$6:$F$1034,$E320)</f>
        <v>10000000</v>
      </c>
      <c r="CB320" s="12">
        <f t="shared" si="711"/>
        <v>40000000</v>
      </c>
      <c r="CC320" s="12"/>
      <c r="CD320" s="12"/>
      <c r="CE320" s="12"/>
      <c r="CF320" s="12">
        <f t="shared" si="788"/>
        <v>0</v>
      </c>
      <c r="CG320" s="12">
        <f t="shared" si="789"/>
        <v>40000000</v>
      </c>
      <c r="CH320" s="12"/>
      <c r="CI320" s="12"/>
      <c r="CJ320" s="12"/>
      <c r="CK320" s="12">
        <f t="shared" si="790"/>
        <v>0</v>
      </c>
      <c r="CL320" s="12"/>
      <c r="CM320" s="12"/>
      <c r="CN320" s="12"/>
      <c r="CO320" s="12">
        <f t="shared" si="778"/>
        <v>0</v>
      </c>
      <c r="CP320" s="12">
        <f t="shared" si="779"/>
        <v>0</v>
      </c>
      <c r="CQ320" s="12"/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f>SUMIFS('[1]DATA THÔ IN'!$P$4:$P$12031,'[1]DATA THÔ IN'!$H$4:$H$12031,$A320,'[1]DATA THÔ IN'!$AC$4:$AC$12031,$E320,'[1]DATA THÔ IN'!$AH$4:$AH$12031,"Tiến độ 1")</f>
        <v>0</v>
      </c>
      <c r="CZ320" s="12">
        <f>SUMIFS('[1]DATA THÔ IN'!$P$4:$P$12031,'[1]DATA THÔ IN'!$H$4:$H$12031,$A320,'[1]DATA THÔ IN'!$AC$4:$AC$12031,$E320,'[1]DATA THÔ IN'!$AH$4:$AH$12031,"Tiến độ 2")</f>
        <v>11674000</v>
      </c>
      <c r="DA320" s="12">
        <f>SUMIFS('[1]TIẾN ĐỘ %'!$N$6:$N$1034,'[1]TIẾN ĐỘ %'!$G$6:$G$1034,A320,'[1]TIẾN ĐỘ %'!$F$6:$F$1034,$E320)</f>
        <v>11674000</v>
      </c>
      <c r="DB320" s="12">
        <f t="shared" si="717"/>
        <v>11674000</v>
      </c>
      <c r="DC320" s="12"/>
      <c r="DD320" s="12"/>
      <c r="DE320" s="12"/>
      <c r="DF320" s="12"/>
      <c r="DG320" s="12"/>
      <c r="DH320" s="12"/>
      <c r="DI320" s="12"/>
      <c r="DJ320" s="12"/>
      <c r="DK320" s="12"/>
      <c r="DL320" s="12">
        <f t="shared" si="791"/>
        <v>0</v>
      </c>
      <c r="DM320" s="12">
        <f t="shared" si="792"/>
        <v>11674000</v>
      </c>
      <c r="DN320" s="12"/>
      <c r="DO320" s="12"/>
      <c r="DP320" s="13"/>
      <c r="DQ320" s="12"/>
      <c r="DR320" s="12"/>
      <c r="DS320" s="13"/>
      <c r="DT320" s="12"/>
      <c r="DU320" s="12"/>
      <c r="DV320" s="12"/>
      <c r="DW320" s="12">
        <f t="shared" si="793"/>
        <v>0</v>
      </c>
      <c r="DX320" s="12"/>
      <c r="DY320" s="12"/>
      <c r="DZ320" s="12"/>
      <c r="EA320" s="12"/>
      <c r="EB320" s="12"/>
      <c r="EC320" s="12"/>
      <c r="ED320" s="12"/>
      <c r="EE320" s="12"/>
      <c r="EF320" s="12"/>
      <c r="EG320" s="12">
        <f t="shared" si="783"/>
        <v>0</v>
      </c>
      <c r="EH320" s="12">
        <f t="shared" si="784"/>
        <v>0</v>
      </c>
      <c r="EI320" s="12"/>
      <c r="EJ320" s="15">
        <f t="shared" si="686"/>
        <v>0</v>
      </c>
      <c r="EK320" s="15">
        <f t="shared" si="687"/>
        <v>0</v>
      </c>
      <c r="EL320" s="15">
        <f t="shared" si="688"/>
        <v>0</v>
      </c>
      <c r="EM320" s="16">
        <f t="shared" si="727"/>
        <v>0</v>
      </c>
      <c r="EN320" s="16">
        <f t="shared" si="728"/>
        <v>0</v>
      </c>
      <c r="EO320" s="16">
        <f t="shared" si="729"/>
        <v>0</v>
      </c>
      <c r="EP320" s="16">
        <f t="shared" si="718"/>
        <v>0</v>
      </c>
      <c r="EQ320" s="16">
        <f t="shared" si="719"/>
        <v>1.1674</v>
      </c>
      <c r="ER320" s="16">
        <f t="shared" si="720"/>
        <v>1.1674</v>
      </c>
      <c r="ES320" s="16">
        <f t="shared" si="721"/>
        <v>0.29185</v>
      </c>
      <c r="ET320" s="16"/>
      <c r="EU320" s="16"/>
      <c r="EV320" s="16"/>
      <c r="EW320" s="16"/>
      <c r="EX320" s="16"/>
      <c r="EY320" s="16"/>
      <c r="EZ320" s="21">
        <v>0</v>
      </c>
      <c r="FA320" s="21">
        <v>0</v>
      </c>
      <c r="FB320" s="21">
        <v>0</v>
      </c>
      <c r="FC320" s="21">
        <v>0</v>
      </c>
      <c r="FD320" s="21">
        <v>0</v>
      </c>
      <c r="FE320" s="16">
        <v>0</v>
      </c>
      <c r="FF320" s="16">
        <v>0</v>
      </c>
      <c r="FG320" s="16">
        <v>0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  <c r="FM320" s="16">
        <v>0</v>
      </c>
      <c r="FN320" s="16">
        <v>0</v>
      </c>
      <c r="FO320" s="16" t="e">
        <f>+DX320/CL320</f>
        <v>#DIV/0!</v>
      </c>
      <c r="FP320" s="16" t="e">
        <f>+DY320/CL320</f>
        <v>#DIV/0!</v>
      </c>
      <c r="FQ320" s="16" t="e">
        <f>+DZ320/CL320</f>
        <v>#DIV/0!</v>
      </c>
      <c r="FR320" s="17">
        <f t="shared" si="692"/>
        <v>0</v>
      </c>
      <c r="FS320" s="17">
        <f t="shared" si="693"/>
        <v>0</v>
      </c>
      <c r="FT320" s="17">
        <f t="shared" si="694"/>
        <v>0</v>
      </c>
      <c r="FU320" s="18">
        <f t="shared" si="695"/>
        <v>0</v>
      </c>
      <c r="FV320" s="18">
        <f t="shared" si="696"/>
        <v>0</v>
      </c>
      <c r="FW320" s="18">
        <f t="shared" si="697"/>
        <v>0</v>
      </c>
      <c r="FX320" s="18">
        <f t="shared" si="698"/>
        <v>0</v>
      </c>
      <c r="FY320" s="18">
        <f t="shared" si="699"/>
        <v>0</v>
      </c>
      <c r="FZ320" s="19"/>
      <c r="GA320" s="36" t="s">
        <v>55</v>
      </c>
      <c r="GB320" s="36"/>
      <c r="GC320" s="37"/>
    </row>
    <row r="321" spans="1:185" hidden="1" x14ac:dyDescent="0.25">
      <c r="A321" s="8" t="s">
        <v>1288</v>
      </c>
      <c r="B321" s="8" t="s">
        <v>361</v>
      </c>
      <c r="C321" s="9" t="s">
        <v>362</v>
      </c>
      <c r="D321" s="10" t="s">
        <v>55</v>
      </c>
      <c r="E321" s="9" t="s">
        <v>216</v>
      </c>
      <c r="F321" s="9" t="s">
        <v>70</v>
      </c>
      <c r="G321" s="9" t="s">
        <v>57</v>
      </c>
      <c r="H321" s="11">
        <v>7.0000000000000007E-2</v>
      </c>
      <c r="I321" s="11"/>
      <c r="J321" s="11">
        <v>0</v>
      </c>
      <c r="K321" s="11">
        <v>0.01</v>
      </c>
      <c r="L321" s="11">
        <v>5.0000000000000001E-3</v>
      </c>
      <c r="M321" s="11"/>
      <c r="N321" s="11">
        <v>5.0000000000000001E-3</v>
      </c>
      <c r="O321" s="12">
        <f t="shared" si="700"/>
        <v>0</v>
      </c>
      <c r="P321" s="12">
        <f t="shared" si="804"/>
        <v>0</v>
      </c>
      <c r="Q321" s="12">
        <f t="shared" si="701"/>
        <v>0</v>
      </c>
      <c r="R321" s="12">
        <f t="shared" si="768"/>
        <v>0</v>
      </c>
      <c r="S321" s="12">
        <f t="shared" si="702"/>
        <v>0</v>
      </c>
      <c r="T321" s="12">
        <f t="shared" si="770"/>
        <v>0</v>
      </c>
      <c r="U321" s="12">
        <f t="shared" si="703"/>
        <v>0</v>
      </c>
      <c r="V321" s="12">
        <f t="shared" si="771"/>
        <v>0</v>
      </c>
      <c r="W321" s="12">
        <v>0</v>
      </c>
      <c r="X321" s="12">
        <f t="shared" si="704"/>
        <v>0</v>
      </c>
      <c r="Y321" s="12">
        <f t="shared" si="772"/>
        <v>0</v>
      </c>
      <c r="Z321" s="12">
        <f t="shared" si="773"/>
        <v>0</v>
      </c>
      <c r="AA321" s="12">
        <f t="shared" si="774"/>
        <v>0</v>
      </c>
      <c r="AB321" s="12">
        <f t="shared" si="769"/>
        <v>0</v>
      </c>
      <c r="AC321" s="12"/>
      <c r="AD321" s="12"/>
      <c r="AE321" s="12"/>
      <c r="AF321" s="12">
        <f t="shared" si="705"/>
        <v>0</v>
      </c>
      <c r="AG321" s="12">
        <f t="shared" si="706"/>
        <v>0</v>
      </c>
      <c r="AH321" s="12">
        <f t="shared" si="707"/>
        <v>0</v>
      </c>
      <c r="AI321" s="12"/>
      <c r="AJ321" s="12"/>
      <c r="AK321" s="12"/>
      <c r="AL321" s="12">
        <f t="shared" si="658"/>
        <v>0</v>
      </c>
      <c r="AM321" s="12">
        <f t="shared" si="659"/>
        <v>0</v>
      </c>
      <c r="AN321" s="12">
        <f t="shared" si="660"/>
        <v>0</v>
      </c>
      <c r="AO321" s="12"/>
      <c r="AP321" s="12"/>
      <c r="AQ321" s="12"/>
      <c r="AR321" s="12" t="e">
        <f t="shared" si="661"/>
        <v>#DIV/0!</v>
      </c>
      <c r="AS321" s="12" t="e">
        <f t="shared" si="662"/>
        <v>#DIV/0!</v>
      </c>
      <c r="AT321" s="12" t="e">
        <f t="shared" si="663"/>
        <v>#DIV/0!</v>
      </c>
      <c r="AU321" s="12" t="e">
        <f t="shared" si="664"/>
        <v>#DIV/0!</v>
      </c>
      <c r="AV321" s="12">
        <f t="shared" si="708"/>
        <v>0</v>
      </c>
      <c r="AW321" s="12"/>
      <c r="AX321" s="12" t="e">
        <f t="shared" si="665"/>
        <v>#DIV/0!</v>
      </c>
      <c r="AY321" s="12" t="e">
        <f t="shared" si="666"/>
        <v>#DIV/0!</v>
      </c>
      <c r="AZ321" s="12" t="e">
        <f t="shared" si="667"/>
        <v>#DIV/0!</v>
      </c>
      <c r="BA321" s="12"/>
      <c r="BB321" s="12" t="e">
        <f t="shared" si="668"/>
        <v>#DIV/0!</v>
      </c>
      <c r="BC321" s="12" t="e">
        <f t="shared" si="669"/>
        <v>#DIV/0!</v>
      </c>
      <c r="BD321" s="12" t="e">
        <f t="shared" si="670"/>
        <v>#DIV/0!</v>
      </c>
      <c r="BE321" s="12"/>
      <c r="BF321" s="12" t="e">
        <f t="shared" si="671"/>
        <v>#DIV/0!</v>
      </c>
      <c r="BG321" s="12" t="e">
        <f t="shared" si="709"/>
        <v>#DIV/0!</v>
      </c>
      <c r="BH321" s="12" t="e">
        <f t="shared" si="672"/>
        <v>#DIV/0!</v>
      </c>
      <c r="BI321" s="12" t="e">
        <f t="shared" si="673"/>
        <v>#DIV/0!</v>
      </c>
      <c r="BJ321" s="12"/>
      <c r="BK321" s="12" t="e">
        <f t="shared" si="674"/>
        <v>#DIV/0!</v>
      </c>
      <c r="BL321" s="12" t="e">
        <f t="shared" si="710"/>
        <v>#DIV/0!</v>
      </c>
      <c r="BM321" s="12" t="e">
        <f t="shared" si="675"/>
        <v>#DIV/0!</v>
      </c>
      <c r="BN321" s="12"/>
      <c r="BO321" s="12">
        <f t="shared" si="676"/>
        <v>0</v>
      </c>
      <c r="BP321" s="12">
        <f t="shared" si="677"/>
        <v>0</v>
      </c>
      <c r="BQ321" s="12">
        <f t="shared" si="678"/>
        <v>0</v>
      </c>
      <c r="BR321" s="12"/>
      <c r="BS321" s="12">
        <f t="shared" si="679"/>
        <v>0</v>
      </c>
      <c r="BT321" s="12">
        <f t="shared" si="680"/>
        <v>0</v>
      </c>
      <c r="BU321" s="12">
        <f t="shared" si="681"/>
        <v>0</v>
      </c>
      <c r="BV321" s="12">
        <f t="shared" si="682"/>
        <v>0</v>
      </c>
      <c r="BW321" s="12">
        <f t="shared" si="683"/>
        <v>0</v>
      </c>
      <c r="BX321" s="12"/>
      <c r="BY321" s="12">
        <v>10000000</v>
      </c>
      <c r="BZ321" s="12">
        <v>0</v>
      </c>
      <c r="CA321" s="12">
        <f>SUMIFS('[1]TIẾN ĐỘ %'!$M$6:$M$1034,'[1]TIẾN ĐỘ %'!$G$6:$G$1034,$A321,'[1]TIẾN ĐỘ %'!$F$6:$F$1034,$E321)</f>
        <v>0</v>
      </c>
      <c r="CB321" s="12">
        <f t="shared" si="711"/>
        <v>10000000</v>
      </c>
      <c r="CC321" s="12"/>
      <c r="CD321" s="12"/>
      <c r="CE321" s="12"/>
      <c r="CF321" s="12">
        <f t="shared" si="788"/>
        <v>0</v>
      </c>
      <c r="CG321" s="12">
        <f t="shared" si="789"/>
        <v>10000000</v>
      </c>
      <c r="CH321" s="12"/>
      <c r="CI321" s="12"/>
      <c r="CJ321" s="12"/>
      <c r="CK321" s="12">
        <f t="shared" si="790"/>
        <v>0</v>
      </c>
      <c r="CL321" s="12"/>
      <c r="CM321" s="12"/>
      <c r="CN321" s="12"/>
      <c r="CO321" s="12">
        <f t="shared" si="778"/>
        <v>0</v>
      </c>
      <c r="CP321" s="12">
        <f t="shared" si="779"/>
        <v>0</v>
      </c>
      <c r="CQ321" s="12"/>
      <c r="CR321" s="12">
        <v>0</v>
      </c>
      <c r="CS321" s="12">
        <v>0</v>
      </c>
      <c r="CT321" s="12">
        <v>0</v>
      </c>
      <c r="CU321" s="12">
        <v>-12104000</v>
      </c>
      <c r="CV321" s="12">
        <v>0</v>
      </c>
      <c r="CW321" s="12">
        <v>-12104000</v>
      </c>
      <c r="CX321" s="12">
        <v>-12104000</v>
      </c>
      <c r="CY321" s="12">
        <f>SUMIFS('[1]DATA THÔ IN'!$P$4:$P$12031,'[1]DATA THÔ IN'!$H$4:$H$12031,$A321,'[1]DATA THÔ IN'!$AC$4:$AC$12031,$E321,'[1]DATA THÔ IN'!$AH$4:$AH$12031,"Tiến độ 1")</f>
        <v>0</v>
      </c>
      <c r="CZ321" s="12">
        <f>SUMIFS('[1]DATA THÔ IN'!$P$4:$P$12031,'[1]DATA THÔ IN'!$H$4:$H$12031,$A321,'[1]DATA THÔ IN'!$AC$4:$AC$12031,$E321,'[1]DATA THÔ IN'!$AH$4:$AH$12031,"Tiến độ 2")</f>
        <v>0</v>
      </c>
      <c r="DA321" s="12">
        <f>SUMIFS('[1]TIẾN ĐỘ %'!$N$6:$N$1034,'[1]TIẾN ĐỘ %'!$G$6:$G$1034,A321,'[1]TIẾN ĐỘ %'!$F$6:$F$1034,$E321)</f>
        <v>0</v>
      </c>
      <c r="DB321" s="12">
        <f t="shared" si="717"/>
        <v>-12104000</v>
      </c>
      <c r="DC321" s="12"/>
      <c r="DD321" s="12"/>
      <c r="DE321" s="12"/>
      <c r="DF321" s="12"/>
      <c r="DG321" s="12"/>
      <c r="DH321" s="12"/>
      <c r="DI321" s="12"/>
      <c r="DJ321" s="12"/>
      <c r="DK321" s="12"/>
      <c r="DL321" s="12">
        <f t="shared" si="791"/>
        <v>0</v>
      </c>
      <c r="DM321" s="12">
        <f t="shared" si="792"/>
        <v>-12104000</v>
      </c>
      <c r="DN321" s="12"/>
      <c r="DO321" s="12"/>
      <c r="DP321" s="13"/>
      <c r="DQ321" s="12"/>
      <c r="DR321" s="12"/>
      <c r="DS321" s="13"/>
      <c r="DT321" s="12"/>
      <c r="DU321" s="12"/>
      <c r="DV321" s="12"/>
      <c r="DW321" s="12">
        <f t="shared" si="793"/>
        <v>0</v>
      </c>
      <c r="DX321" s="12"/>
      <c r="DY321" s="12"/>
      <c r="DZ321" s="12"/>
      <c r="EA321" s="12"/>
      <c r="EB321" s="12"/>
      <c r="EC321" s="12"/>
      <c r="ED321" s="12"/>
      <c r="EE321" s="12"/>
      <c r="EF321" s="12"/>
      <c r="EG321" s="12">
        <f t="shared" si="783"/>
        <v>0</v>
      </c>
      <c r="EH321" s="12">
        <f t="shared" si="784"/>
        <v>0</v>
      </c>
      <c r="EI321" s="12"/>
      <c r="EJ321" s="15">
        <f t="shared" si="686"/>
        <v>0</v>
      </c>
      <c r="EK321" s="15">
        <f t="shared" si="687"/>
        <v>0</v>
      </c>
      <c r="EL321" s="15">
        <f t="shared" si="688"/>
        <v>0</v>
      </c>
      <c r="EM321" s="16">
        <f t="shared" si="727"/>
        <v>0</v>
      </c>
      <c r="EN321" s="16">
        <f t="shared" si="728"/>
        <v>0</v>
      </c>
      <c r="EO321" s="16">
        <f t="shared" si="729"/>
        <v>0</v>
      </c>
      <c r="EP321" s="16">
        <f t="shared" si="718"/>
        <v>0</v>
      </c>
      <c r="EQ321" s="16">
        <f t="shared" si="719"/>
        <v>0</v>
      </c>
      <c r="ER321" s="16">
        <f t="shared" si="720"/>
        <v>0</v>
      </c>
      <c r="ES321" s="16">
        <f t="shared" si="721"/>
        <v>-1.2103999999999999</v>
      </c>
      <c r="ET321" s="16"/>
      <c r="EU321" s="16"/>
      <c r="EV321" s="16"/>
      <c r="EW321" s="16"/>
      <c r="EX321" s="16"/>
      <c r="EY321" s="16"/>
      <c r="EZ321" s="21" t="e">
        <f>+DI321/CE321</f>
        <v>#DIV/0!</v>
      </c>
      <c r="FA321" s="21" t="e">
        <f>+DJ321/CE321</f>
        <v>#DIV/0!</v>
      </c>
      <c r="FB321" s="21" t="e">
        <f t="shared" ref="FB321:FE323" si="806">+DK321/CE321</f>
        <v>#DIV/0!</v>
      </c>
      <c r="FC321" s="16" t="e">
        <f t="shared" si="806"/>
        <v>#DIV/0!</v>
      </c>
      <c r="FD321" s="16">
        <f t="shared" si="806"/>
        <v>-1.2103999999999999</v>
      </c>
      <c r="FE321" s="16" t="e">
        <f t="shared" si="806"/>
        <v>#DIV/0!</v>
      </c>
      <c r="FF321" s="16" t="e">
        <f>+DO321/CH321</f>
        <v>#DIV/0!</v>
      </c>
      <c r="FG321" s="16" t="e">
        <f>+DP321/CH321</f>
        <v>#DIV/0!</v>
      </c>
      <c r="FH321" s="16" t="e">
        <f>+DQ321/CI321</f>
        <v>#DIV/0!</v>
      </c>
      <c r="FI321" s="16" t="e">
        <f>+DR321/CI321</f>
        <v>#DIV/0!</v>
      </c>
      <c r="FJ321" s="16" t="e">
        <f>+DS321/CI321</f>
        <v>#DIV/0!</v>
      </c>
      <c r="FK321" s="16" t="e">
        <f>+DT321/CJ321</f>
        <v>#DIV/0!</v>
      </c>
      <c r="FL321" s="16" t="e">
        <f>+DU321/CJ321</f>
        <v>#DIV/0!</v>
      </c>
      <c r="FM321" s="16" t="e">
        <f>+DV321/CJ321</f>
        <v>#DIV/0!</v>
      </c>
      <c r="FN321" s="16" t="e">
        <f>+DW321/CK321</f>
        <v>#DIV/0!</v>
      </c>
      <c r="FO321" s="16" t="e">
        <f>+DX321/CL321</f>
        <v>#DIV/0!</v>
      </c>
      <c r="FP321" s="16" t="e">
        <f>+DY321/CL321</f>
        <v>#DIV/0!</v>
      </c>
      <c r="FQ321" s="16" t="e">
        <f>+DZ321/CL321</f>
        <v>#DIV/0!</v>
      </c>
      <c r="FR321" s="17">
        <f t="shared" si="692"/>
        <v>0</v>
      </c>
      <c r="FS321" s="17">
        <f t="shared" si="693"/>
        <v>0</v>
      </c>
      <c r="FT321" s="17">
        <f t="shared" si="694"/>
        <v>0</v>
      </c>
      <c r="FU321" s="18">
        <f t="shared" si="695"/>
        <v>0</v>
      </c>
      <c r="FV321" s="18">
        <f t="shared" si="696"/>
        <v>0</v>
      </c>
      <c r="FW321" s="18">
        <f t="shared" si="697"/>
        <v>0</v>
      </c>
      <c r="FX321" s="18">
        <f t="shared" si="698"/>
        <v>0</v>
      </c>
      <c r="FY321" s="18">
        <f t="shared" si="699"/>
        <v>0</v>
      </c>
      <c r="FZ321" s="19"/>
      <c r="GA321" s="36" t="s">
        <v>55</v>
      </c>
      <c r="GB321" s="36"/>
      <c r="GC321" s="37"/>
    </row>
    <row r="322" spans="1:185" hidden="1" x14ac:dyDescent="0.25">
      <c r="A322" s="8" t="s">
        <v>1265</v>
      </c>
      <c r="B322" s="8" t="s">
        <v>383</v>
      </c>
      <c r="C322" s="9" t="s">
        <v>384</v>
      </c>
      <c r="D322" s="10" t="s">
        <v>60</v>
      </c>
      <c r="E322" s="9" t="s">
        <v>318</v>
      </c>
      <c r="F322" s="9" t="s">
        <v>61</v>
      </c>
      <c r="G322" s="9" t="s">
        <v>51</v>
      </c>
      <c r="H322" s="11">
        <v>3.5000000000000003E-2</v>
      </c>
      <c r="I322" s="11"/>
      <c r="J322" s="11">
        <v>0.01</v>
      </c>
      <c r="K322" s="11">
        <v>0.01</v>
      </c>
      <c r="L322" s="11">
        <v>5.0000000000000001E-3</v>
      </c>
      <c r="M322" s="11">
        <v>5.0000000000000001E-3</v>
      </c>
      <c r="N322" s="11"/>
      <c r="O322" s="12">
        <f t="shared" si="700"/>
        <v>0</v>
      </c>
      <c r="P322" s="12">
        <f t="shared" si="804"/>
        <v>0</v>
      </c>
      <c r="Q322" s="12">
        <f t="shared" si="701"/>
        <v>0</v>
      </c>
      <c r="R322" s="12">
        <f t="shared" si="768"/>
        <v>210756</v>
      </c>
      <c r="S322" s="12">
        <f t="shared" si="702"/>
        <v>0</v>
      </c>
      <c r="T322" s="12">
        <f t="shared" si="770"/>
        <v>0</v>
      </c>
      <c r="U322" s="12">
        <f t="shared" si="703"/>
        <v>0</v>
      </c>
      <c r="V322" s="12">
        <f t="shared" si="771"/>
        <v>0</v>
      </c>
      <c r="W322" s="12">
        <f t="shared" si="716"/>
        <v>0</v>
      </c>
      <c r="X322" s="12">
        <f t="shared" si="704"/>
        <v>0</v>
      </c>
      <c r="Y322" s="12">
        <f t="shared" si="772"/>
        <v>0</v>
      </c>
      <c r="Z322" s="12">
        <f t="shared" si="773"/>
        <v>0</v>
      </c>
      <c r="AA322" s="12">
        <f t="shared" si="774"/>
        <v>0</v>
      </c>
      <c r="AB322" s="12">
        <f t="shared" si="769"/>
        <v>0</v>
      </c>
      <c r="AC322" s="12"/>
      <c r="AD322" s="12"/>
      <c r="AE322" s="12"/>
      <c r="AF322" s="12">
        <f t="shared" si="705"/>
        <v>0</v>
      </c>
      <c r="AG322" s="12">
        <f t="shared" si="706"/>
        <v>0</v>
      </c>
      <c r="AH322" s="12">
        <f t="shared" si="707"/>
        <v>0</v>
      </c>
      <c r="AI322" s="12"/>
      <c r="AJ322" s="12"/>
      <c r="AK322" s="12"/>
      <c r="AL322" s="12">
        <f t="shared" si="658"/>
        <v>0</v>
      </c>
      <c r="AM322" s="12">
        <f t="shared" si="659"/>
        <v>0</v>
      </c>
      <c r="AN322" s="12">
        <f t="shared" si="660"/>
        <v>0</v>
      </c>
      <c r="AO322" s="12"/>
      <c r="AP322" s="12"/>
      <c r="AQ322" s="12"/>
      <c r="AR322" s="12" t="e">
        <f t="shared" si="661"/>
        <v>#DIV/0!</v>
      </c>
      <c r="AS322" s="12" t="e">
        <f t="shared" si="662"/>
        <v>#DIV/0!</v>
      </c>
      <c r="AT322" s="12" t="e">
        <f t="shared" si="663"/>
        <v>#DIV/0!</v>
      </c>
      <c r="AU322" s="12" t="e">
        <f t="shared" si="664"/>
        <v>#DIV/0!</v>
      </c>
      <c r="AV322" s="12">
        <f t="shared" si="708"/>
        <v>0</v>
      </c>
      <c r="AW322" s="12"/>
      <c r="AX322" s="12" t="e">
        <f t="shared" si="665"/>
        <v>#DIV/0!</v>
      </c>
      <c r="AY322" s="12" t="e">
        <f t="shared" si="666"/>
        <v>#DIV/0!</v>
      </c>
      <c r="AZ322" s="12" t="e">
        <f t="shared" si="667"/>
        <v>#DIV/0!</v>
      </c>
      <c r="BA322" s="12"/>
      <c r="BB322" s="12">
        <f t="shared" si="668"/>
        <v>0</v>
      </c>
      <c r="BC322" s="12">
        <f t="shared" si="669"/>
        <v>0</v>
      </c>
      <c r="BD322" s="12">
        <f t="shared" si="670"/>
        <v>0</v>
      </c>
      <c r="BE322" s="12"/>
      <c r="BF322" s="12">
        <f t="shared" si="671"/>
        <v>0</v>
      </c>
      <c r="BG322" s="12">
        <f t="shared" si="709"/>
        <v>0</v>
      </c>
      <c r="BH322" s="12">
        <f t="shared" si="672"/>
        <v>0</v>
      </c>
      <c r="BI322" s="12" t="e">
        <f t="shared" si="673"/>
        <v>#DIV/0!</v>
      </c>
      <c r="BJ322" s="12"/>
      <c r="BK322" s="12">
        <f t="shared" si="674"/>
        <v>0</v>
      </c>
      <c r="BL322" s="12">
        <f t="shared" si="710"/>
        <v>0</v>
      </c>
      <c r="BM322" s="12">
        <f t="shared" si="675"/>
        <v>0</v>
      </c>
      <c r="BN322" s="12"/>
      <c r="BO322" s="12">
        <f t="shared" si="676"/>
        <v>0</v>
      </c>
      <c r="BP322" s="12">
        <f t="shared" si="677"/>
        <v>0</v>
      </c>
      <c r="BQ322" s="12">
        <f t="shared" si="678"/>
        <v>0</v>
      </c>
      <c r="BR322" s="12"/>
      <c r="BS322" s="12">
        <f t="shared" si="679"/>
        <v>0</v>
      </c>
      <c r="BT322" s="12">
        <f t="shared" si="680"/>
        <v>0</v>
      </c>
      <c r="BU322" s="12">
        <f t="shared" si="681"/>
        <v>0</v>
      </c>
      <c r="BV322" s="12">
        <f t="shared" si="682"/>
        <v>0</v>
      </c>
      <c r="BW322" s="12">
        <f t="shared" si="683"/>
        <v>0</v>
      </c>
      <c r="BX322" s="12"/>
      <c r="BY322" s="12">
        <v>20000000</v>
      </c>
      <c r="BZ322" s="12">
        <v>20000000</v>
      </c>
      <c r="CA322" s="12">
        <f>SUMIFS('[1]TIẾN ĐỘ %'!$M$6:$M$1034,'[1]TIẾN ĐỘ %'!$G$6:$G$1034,$A322,'[1]TIẾN ĐỘ %'!$F$6:$F$1034,$E322)</f>
        <v>20000000</v>
      </c>
      <c r="CB322" s="12">
        <f t="shared" si="711"/>
        <v>60000000</v>
      </c>
      <c r="CC322" s="12"/>
      <c r="CD322" s="12"/>
      <c r="CE322" s="12"/>
      <c r="CF322" s="12">
        <f t="shared" si="788"/>
        <v>0</v>
      </c>
      <c r="CG322" s="12">
        <f t="shared" si="789"/>
        <v>60000000</v>
      </c>
      <c r="CH322" s="12"/>
      <c r="CI322" s="12"/>
      <c r="CJ322" s="12"/>
      <c r="CK322" s="12">
        <f t="shared" si="790"/>
        <v>0</v>
      </c>
      <c r="CL322" s="12"/>
      <c r="CM322" s="12"/>
      <c r="CN322" s="12"/>
      <c r="CO322" s="12">
        <f t="shared" si="778"/>
        <v>0</v>
      </c>
      <c r="CP322" s="12">
        <f t="shared" si="779"/>
        <v>0</v>
      </c>
      <c r="CQ322" s="12"/>
      <c r="CR322" s="12">
        <v>0</v>
      </c>
      <c r="CS322" s="12">
        <v>0</v>
      </c>
      <c r="CT322" s="12">
        <v>21840000</v>
      </c>
      <c r="CU322" s="12">
        <v>0</v>
      </c>
      <c r="CV322" s="12">
        <v>0</v>
      </c>
      <c r="CW322" s="12">
        <v>0</v>
      </c>
      <c r="CX322" s="12">
        <v>0</v>
      </c>
      <c r="CY322" s="12">
        <f>SUMIFS('[1]DATA THÔ IN'!$P$4:$P$12031,'[1]DATA THÔ IN'!$H$4:$H$12031,$A322,'[1]DATA THÔ IN'!$AC$4:$AC$12031,$E322,'[1]DATA THÔ IN'!$AH$4:$AH$12031,"Tiến độ 1")</f>
        <v>0</v>
      </c>
      <c r="CZ322" s="12">
        <f>SUMIFS('[1]DATA THÔ IN'!$P$4:$P$12031,'[1]DATA THÔ IN'!$H$4:$H$12031,$A322,'[1]DATA THÔ IN'!$AC$4:$AC$12031,$E322,'[1]DATA THÔ IN'!$AH$4:$AH$12031,"Tiến độ 2")</f>
        <v>0</v>
      </c>
      <c r="DA322" s="12">
        <f>SUMIFS('[1]TIẾN ĐỘ %'!$N$6:$N$1034,'[1]TIẾN ĐỘ %'!$G$6:$G$1034,A322,'[1]TIẾN ĐỘ %'!$F$6:$F$1034,$E322)</f>
        <v>0</v>
      </c>
      <c r="DB322" s="12">
        <f t="shared" si="717"/>
        <v>21840000</v>
      </c>
      <c r="DC322" s="12"/>
      <c r="DD322" s="12"/>
      <c r="DE322" s="12"/>
      <c r="DF322" s="12"/>
      <c r="DG322" s="12"/>
      <c r="DH322" s="12"/>
      <c r="DI322" s="12"/>
      <c r="DJ322" s="12"/>
      <c r="DK322" s="12"/>
      <c r="DL322" s="12">
        <f t="shared" si="791"/>
        <v>0</v>
      </c>
      <c r="DM322" s="12">
        <f t="shared" si="792"/>
        <v>21840000</v>
      </c>
      <c r="DN322" s="12"/>
      <c r="DO322" s="12"/>
      <c r="DP322" s="13"/>
      <c r="DQ322" s="12"/>
      <c r="DR322" s="12"/>
      <c r="DS322" s="13"/>
      <c r="DT322" s="12"/>
      <c r="DU322" s="12"/>
      <c r="DV322" s="12"/>
      <c r="DW322" s="12">
        <f t="shared" si="793"/>
        <v>0</v>
      </c>
      <c r="DX322" s="12"/>
      <c r="DY322" s="12"/>
      <c r="DZ322" s="12"/>
      <c r="EA322" s="12"/>
      <c r="EB322" s="12"/>
      <c r="EC322" s="12"/>
      <c r="ED322" s="12"/>
      <c r="EE322" s="12"/>
      <c r="EF322" s="12"/>
      <c r="EG322" s="12">
        <f t="shared" si="783"/>
        <v>0</v>
      </c>
      <c r="EH322" s="12">
        <f t="shared" si="784"/>
        <v>0</v>
      </c>
      <c r="EI322" s="12"/>
      <c r="EJ322" s="15">
        <f t="shared" si="686"/>
        <v>0</v>
      </c>
      <c r="EK322" s="15">
        <f t="shared" si="687"/>
        <v>0</v>
      </c>
      <c r="EL322" s="15">
        <f t="shared" si="688"/>
        <v>1.0920000000000001</v>
      </c>
      <c r="EM322" s="16">
        <f t="shared" si="727"/>
        <v>0</v>
      </c>
      <c r="EN322" s="16">
        <f t="shared" si="728"/>
        <v>0</v>
      </c>
      <c r="EO322" s="16">
        <f t="shared" si="729"/>
        <v>0</v>
      </c>
      <c r="EP322" s="16">
        <f t="shared" si="718"/>
        <v>0</v>
      </c>
      <c r="EQ322" s="16">
        <f t="shared" si="719"/>
        <v>0</v>
      </c>
      <c r="ER322" s="16">
        <f t="shared" si="720"/>
        <v>0</v>
      </c>
      <c r="ES322" s="16">
        <f t="shared" si="721"/>
        <v>0.36399999999999999</v>
      </c>
      <c r="ET322" s="16"/>
      <c r="EU322" s="16"/>
      <c r="EV322" s="16"/>
      <c r="EW322" s="16"/>
      <c r="EX322" s="16"/>
      <c r="EY322" s="16"/>
      <c r="EZ322" s="16" t="e">
        <f>+DI322/CE322</f>
        <v>#DIV/0!</v>
      </c>
      <c r="FA322" s="21" t="e">
        <f>+DJ322/CE322</f>
        <v>#DIV/0!</v>
      </c>
      <c r="FB322" s="16" t="e">
        <f t="shared" si="806"/>
        <v>#DIV/0!</v>
      </c>
      <c r="FC322" s="16" t="e">
        <f t="shared" si="806"/>
        <v>#DIV/0!</v>
      </c>
      <c r="FD322" s="16">
        <f t="shared" si="806"/>
        <v>0.36399999999999999</v>
      </c>
      <c r="FE322" s="16" t="e">
        <f t="shared" si="806"/>
        <v>#DIV/0!</v>
      </c>
      <c r="FF322" s="16" t="e">
        <f>+DO322/CH322</f>
        <v>#DIV/0!</v>
      </c>
      <c r="FG322" s="16" t="e">
        <f>+DP322/CH322</f>
        <v>#DIV/0!</v>
      </c>
      <c r="FH322" s="16">
        <v>0</v>
      </c>
      <c r="FI322" s="16">
        <v>0</v>
      </c>
      <c r="FJ322" s="16">
        <v>0</v>
      </c>
      <c r="FK322" s="16">
        <v>0</v>
      </c>
      <c r="FL322" s="16">
        <v>0</v>
      </c>
      <c r="FM322" s="16">
        <v>0</v>
      </c>
      <c r="FN322" s="16" t="e">
        <f>+DW322/CK322</f>
        <v>#DIV/0!</v>
      </c>
      <c r="FO322" s="16">
        <v>0</v>
      </c>
      <c r="FP322" s="16">
        <v>0</v>
      </c>
      <c r="FQ322" s="16">
        <v>0</v>
      </c>
      <c r="FR322" s="17">
        <f t="shared" si="692"/>
        <v>0</v>
      </c>
      <c r="FS322" s="17">
        <f t="shared" si="693"/>
        <v>0</v>
      </c>
      <c r="FT322" s="17">
        <f t="shared" si="694"/>
        <v>0</v>
      </c>
      <c r="FU322" s="18">
        <f t="shared" si="695"/>
        <v>0</v>
      </c>
      <c r="FV322" s="18">
        <f t="shared" si="696"/>
        <v>0</v>
      </c>
      <c r="FW322" s="18">
        <f t="shared" si="697"/>
        <v>0</v>
      </c>
      <c r="FX322" s="18">
        <f t="shared" si="698"/>
        <v>0</v>
      </c>
      <c r="FY322" s="18">
        <f t="shared" si="699"/>
        <v>0</v>
      </c>
      <c r="FZ322" s="19"/>
      <c r="GA322" s="36" t="str">
        <f>D322</f>
        <v>Nguyễn Đức Tài</v>
      </c>
      <c r="GB322" s="36"/>
      <c r="GC322" s="37"/>
    </row>
    <row r="323" spans="1:185" hidden="1" x14ac:dyDescent="0.25">
      <c r="A323" s="8" t="s">
        <v>1273</v>
      </c>
      <c r="B323" s="8" t="s">
        <v>385</v>
      </c>
      <c r="C323" s="9" t="s">
        <v>386</v>
      </c>
      <c r="D323" s="10" t="s">
        <v>60</v>
      </c>
      <c r="E323" s="9" t="s">
        <v>318</v>
      </c>
      <c r="F323" s="9" t="s">
        <v>61</v>
      </c>
      <c r="G323" s="9" t="s">
        <v>51</v>
      </c>
      <c r="H323" s="11">
        <v>3.5000000000000003E-2</v>
      </c>
      <c r="I323" s="11"/>
      <c r="J323" s="11">
        <v>0.01</v>
      </c>
      <c r="K323" s="11">
        <v>0.01</v>
      </c>
      <c r="L323" s="11">
        <v>5.0000000000000001E-3</v>
      </c>
      <c r="M323" s="11">
        <v>5.0000000000000001E-3</v>
      </c>
      <c r="N323" s="11"/>
      <c r="O323" s="12">
        <f t="shared" si="700"/>
        <v>0</v>
      </c>
      <c r="P323" s="12">
        <f t="shared" si="804"/>
        <v>92640</v>
      </c>
      <c r="Q323" s="12">
        <f t="shared" si="701"/>
        <v>0</v>
      </c>
      <c r="R323" s="12">
        <f t="shared" si="768"/>
        <v>185280</v>
      </c>
      <c r="S323" s="12">
        <f t="shared" si="702"/>
        <v>0</v>
      </c>
      <c r="T323" s="12">
        <f t="shared" si="770"/>
        <v>120432</v>
      </c>
      <c r="U323" s="12">
        <f t="shared" si="703"/>
        <v>61374</v>
      </c>
      <c r="V323" s="12">
        <f t="shared" si="771"/>
        <v>181806</v>
      </c>
      <c r="W323" s="12">
        <f t="shared" si="716"/>
        <v>124800</v>
      </c>
      <c r="X323" s="12">
        <f t="shared" si="704"/>
        <v>0</v>
      </c>
      <c r="Y323" s="12">
        <f t="shared" si="772"/>
        <v>120432</v>
      </c>
      <c r="Z323" s="12">
        <f t="shared" si="773"/>
        <v>59058</v>
      </c>
      <c r="AA323" s="12">
        <f t="shared" si="774"/>
        <v>179490</v>
      </c>
      <c r="AB323" s="12">
        <f t="shared" si="769"/>
        <v>273288</v>
      </c>
      <c r="AC323" s="12"/>
      <c r="AD323" s="12"/>
      <c r="AE323" s="12"/>
      <c r="AF323" s="12">
        <f t="shared" si="705"/>
        <v>0</v>
      </c>
      <c r="AG323" s="12">
        <f t="shared" si="706"/>
        <v>0</v>
      </c>
      <c r="AH323" s="12">
        <f t="shared" si="707"/>
        <v>0</v>
      </c>
      <c r="AI323" s="12"/>
      <c r="AJ323" s="12"/>
      <c r="AK323" s="12"/>
      <c r="AL323" s="12">
        <f t="shared" ref="AL323:AL386" si="807">IF(EW323&gt;=40%,DF323*$J323*(100%-$H323),0)</f>
        <v>0</v>
      </c>
      <c r="AM323" s="12">
        <f t="shared" ref="AM323:AM386" si="808">IF(OR(EX323&gt;=60%,(EW323+EX323)&gt;=100%),DG323*$J323*(100%-$H323),0)</f>
        <v>0</v>
      </c>
      <c r="AN323" s="12">
        <f t="shared" ref="AN323:AN386" si="809">IF(DH323&gt;=CD323,DH323*$K323*(100%-$H323),0)</f>
        <v>0</v>
      </c>
      <c r="AO323" s="12"/>
      <c r="AP323" s="12"/>
      <c r="AQ323" s="12"/>
      <c r="AR323" s="12" t="e">
        <f t="shared" ref="AR323:AR386" si="810">IF(EZ323&gt;=40%,DI323*$J323*(100%-$H323),0)</f>
        <v>#DIV/0!</v>
      </c>
      <c r="AS323" s="12" t="e">
        <f t="shared" ref="AS323:AS386" si="811">IF(OR(FA323&gt;=60%,(FA323+EZ323)&gt;=100%),DJ323*$J323*(100%-$H323),0)</f>
        <v>#DIV/0!</v>
      </c>
      <c r="AT323" s="12" t="e">
        <f t="shared" ref="AT323:AT386" si="812">IF(FB323&gt;=100%,DK323*$K323*(100%-$H323),0)</f>
        <v>#DIV/0!</v>
      </c>
      <c r="AU323" s="12" t="e">
        <f t="shared" ref="AU323:AU386" si="813">+IF(FC323&gt;=100%,DL323*$L323*(100%-$H323),0)</f>
        <v>#DIV/0!</v>
      </c>
      <c r="AV323" s="12">
        <f t="shared" si="708"/>
        <v>273288</v>
      </c>
      <c r="AW323" s="12"/>
      <c r="AX323" s="12" t="e">
        <f t="shared" ref="AX323:AX386" si="814">IF(FE323&gt;=40%,DN323*$J323*(100%-$H323),0)</f>
        <v>#DIV/0!</v>
      </c>
      <c r="AY323" s="12" t="e">
        <f t="shared" ref="AY323:AY386" si="815">IF(OR(FF323&gt;=60%,(FE323+FF323)&gt;=100%),DO323*$J323*(100%-$H323),0)</f>
        <v>#DIV/0!</v>
      </c>
      <c r="AZ323" s="12" t="e">
        <f t="shared" ref="AZ323:AZ386" si="816">IF(FG323&gt;=100%,DP323*$K323*(100%-$H323),0)</f>
        <v>#DIV/0!</v>
      </c>
      <c r="BA323" s="12"/>
      <c r="BB323" s="12" t="e">
        <f t="shared" ref="BB323:BB386" si="817">IF(FH323&gt;=40%,DQ323*$J323*(100%-$H323),0)</f>
        <v>#DIV/0!</v>
      </c>
      <c r="BC323" s="12" t="e">
        <f t="shared" ref="BC323:BC386" si="818">IF(OR(FI323&gt;=60%,(FH323+FI323)&gt;=100%),DR323*$J323*(100%-$H323),0)</f>
        <v>#DIV/0!</v>
      </c>
      <c r="BD323" s="12" t="e">
        <f t="shared" ref="BD323:BD386" si="819">IF(FJ323&gt;=100%,DS323*$K323*(100%-$H323),0)</f>
        <v>#DIV/0!</v>
      </c>
      <c r="BE323" s="12"/>
      <c r="BF323" s="12">
        <f t="shared" ref="BF323:BF386" si="820">IF(FK323&gt;=40%,DT323*$J323*(100%-$H323),0)</f>
        <v>0</v>
      </c>
      <c r="BG323" s="12">
        <f t="shared" si="709"/>
        <v>0</v>
      </c>
      <c r="BH323" s="12">
        <f t="shared" ref="BH323:BH386" si="821">IF(FM323&gt;=100%,DV323*$K323*(100%-$H323),0)</f>
        <v>0</v>
      </c>
      <c r="BI323" s="12" t="e">
        <f t="shared" ref="BI323:BI386" si="822">+IF(FN323&gt;=100%,DW323*$L323*(100%-$H323),0)</f>
        <v>#DIV/0!</v>
      </c>
      <c r="BJ323" s="12"/>
      <c r="BK323" s="12" t="e">
        <f t="shared" ref="BK323:BK386" si="823">IF(FO323&gt;=40%,DX323*$J323*(100%-$H323),0)</f>
        <v>#DIV/0!</v>
      </c>
      <c r="BL323" s="12" t="e">
        <f t="shared" si="710"/>
        <v>#DIV/0!</v>
      </c>
      <c r="BM323" s="12" t="e">
        <f t="shared" ref="BM323:BM386" si="824">IF(FQ323&gt;=100%,DZ323*$K323*(100%-$H323),0)</f>
        <v>#DIV/0!</v>
      </c>
      <c r="BN323" s="12"/>
      <c r="BO323" s="12">
        <f t="shared" ref="BO323:BO386" si="825">IF(FR323&gt;=40%,EA323*$J323*(100%-$H323),0)</f>
        <v>0</v>
      </c>
      <c r="BP323" s="12">
        <f t="shared" ref="BP323:BP386" si="826">IF(OR(FS323&gt;=60%,(FS323+FR323)&gt;=100%),EB323*$J323*(100%-$H323),0)</f>
        <v>0</v>
      </c>
      <c r="BQ323" s="12">
        <f t="shared" ref="BQ323:BQ386" si="827">IF(FT323&gt;=100%,EC323*$K323*(100%-$H323),0)</f>
        <v>0</v>
      </c>
      <c r="BR323" s="12"/>
      <c r="BS323" s="12">
        <f t="shared" ref="BS323:BS386" si="828">IF(FU323&gt;=40%,ED323*$J323*(100%-$H323),0)</f>
        <v>0</v>
      </c>
      <c r="BT323" s="12">
        <f t="shared" ref="BT323:BT386" si="829">IF(OR(FV323&gt;=60%,(FU323+FV323)&gt;=100%),EE323*$J323*(100%-$H323),0)</f>
        <v>0</v>
      </c>
      <c r="BU323" s="12">
        <f t="shared" ref="BU323:BU386" si="830">IF(FW323&gt;=100%,EF323*$K323*(100%-$H323),0)</f>
        <v>0</v>
      </c>
      <c r="BV323" s="12">
        <f t="shared" ref="BV323:BV386" si="831">+IF(FX323&gt;=100%,EG323*$L323*(100%-$H323),0)</f>
        <v>0</v>
      </c>
      <c r="BW323" s="12">
        <f t="shared" ref="BW323:BW386" si="832">+IF(FY323&gt;=100%,EH323*$M323*(100%-$H323),0)</f>
        <v>0</v>
      </c>
      <c r="BX323" s="12"/>
      <c r="BY323" s="12">
        <v>15000000</v>
      </c>
      <c r="BZ323" s="12">
        <v>15000000</v>
      </c>
      <c r="CA323" s="12">
        <f>SUMIFS('[1]TIẾN ĐỘ %'!$M$6:$M$1034,'[1]TIẾN ĐỘ %'!$G$6:$G$1034,$A323,'[1]TIẾN ĐỘ %'!$F$6:$F$1034,$E323)</f>
        <v>15000000</v>
      </c>
      <c r="CB323" s="12">
        <f t="shared" si="711"/>
        <v>45000000</v>
      </c>
      <c r="CC323" s="12"/>
      <c r="CD323" s="12"/>
      <c r="CE323" s="12"/>
      <c r="CF323" s="12">
        <f t="shared" si="788"/>
        <v>0</v>
      </c>
      <c r="CG323" s="12">
        <f t="shared" si="789"/>
        <v>45000000</v>
      </c>
      <c r="CH323" s="12"/>
      <c r="CI323" s="12"/>
      <c r="CJ323" s="12"/>
      <c r="CK323" s="12">
        <f t="shared" si="790"/>
        <v>0</v>
      </c>
      <c r="CL323" s="12"/>
      <c r="CM323" s="12"/>
      <c r="CN323" s="12"/>
      <c r="CO323" s="12">
        <f t="shared" si="778"/>
        <v>0</v>
      </c>
      <c r="CP323" s="12">
        <f t="shared" si="779"/>
        <v>0</v>
      </c>
      <c r="CQ323" s="12"/>
      <c r="CR323" s="12">
        <v>9600000</v>
      </c>
      <c r="CS323" s="12">
        <v>0</v>
      </c>
      <c r="CT323" s="12">
        <v>19200000</v>
      </c>
      <c r="CU323" s="12">
        <v>12480000</v>
      </c>
      <c r="CV323" s="12">
        <v>6360000</v>
      </c>
      <c r="CW323" s="12">
        <v>12480000</v>
      </c>
      <c r="CX323" s="12">
        <v>18840000</v>
      </c>
      <c r="CY323" s="12">
        <f>SUMIFS('[1]DATA THÔ IN'!$P$4:$P$12031,'[1]DATA THÔ IN'!$H$4:$H$12031,$A323,'[1]DATA THÔ IN'!$AC$4:$AC$12031,$E323,'[1]DATA THÔ IN'!$AH$4:$AH$12031,"Tiến độ 1")</f>
        <v>12480000</v>
      </c>
      <c r="CZ323" s="12">
        <f>SUMIFS('[1]DATA THÔ IN'!$P$4:$P$12031,'[1]DATA THÔ IN'!$H$4:$H$12031,$A323,'[1]DATA THÔ IN'!$AC$4:$AC$12031,$E323,'[1]DATA THÔ IN'!$AH$4:$AH$12031,"Tiến độ 2")</f>
        <v>6120000</v>
      </c>
      <c r="DA323" s="12">
        <f>SUMIFS('[1]TIẾN ĐỘ %'!$N$6:$N$1034,'[1]TIẾN ĐỘ %'!$G$6:$G$1034,A323,'[1]TIẾN ĐỘ %'!$F$6:$F$1034,$E323)</f>
        <v>18600000</v>
      </c>
      <c r="DB323" s="12">
        <f t="shared" si="717"/>
        <v>56640000</v>
      </c>
      <c r="DC323" s="12"/>
      <c r="DD323" s="12"/>
      <c r="DE323" s="12"/>
      <c r="DF323" s="12"/>
      <c r="DG323" s="12"/>
      <c r="DH323" s="12"/>
      <c r="DI323" s="12"/>
      <c r="DJ323" s="12"/>
      <c r="DK323" s="12"/>
      <c r="DL323" s="12">
        <f t="shared" si="791"/>
        <v>0</v>
      </c>
      <c r="DM323" s="12">
        <f t="shared" si="792"/>
        <v>56640000</v>
      </c>
      <c r="DN323" s="12"/>
      <c r="DO323" s="12"/>
      <c r="DP323" s="13"/>
      <c r="DQ323" s="12"/>
      <c r="DR323" s="12"/>
      <c r="DS323" s="13"/>
      <c r="DT323" s="12"/>
      <c r="DU323" s="12"/>
      <c r="DV323" s="12"/>
      <c r="DW323" s="12">
        <f t="shared" si="793"/>
        <v>0</v>
      </c>
      <c r="DX323" s="12"/>
      <c r="DY323" s="12"/>
      <c r="DZ323" s="12"/>
      <c r="EA323" s="12"/>
      <c r="EB323" s="12"/>
      <c r="EC323" s="12"/>
      <c r="ED323" s="12"/>
      <c r="EE323" s="12"/>
      <c r="EF323" s="12"/>
      <c r="EG323" s="12">
        <f t="shared" si="783"/>
        <v>0</v>
      </c>
      <c r="EH323" s="12">
        <f t="shared" si="784"/>
        <v>0</v>
      </c>
      <c r="EI323" s="12"/>
      <c r="EJ323" s="15">
        <f t="shared" ref="EJ323:EJ386" si="833">IFERROR(CR323/BY323,0)</f>
        <v>0.64</v>
      </c>
      <c r="EK323" s="15">
        <f t="shared" ref="EK323:EK386" si="834">+IFERROR(CS323/BY323,0)</f>
        <v>0</v>
      </c>
      <c r="EL323" s="15">
        <f t="shared" ref="EL323:EL386" si="835">+IFERROR(CT323/BY323,0)</f>
        <v>1.28</v>
      </c>
      <c r="EM323" s="16">
        <f t="shared" si="727"/>
        <v>0.83199999999999996</v>
      </c>
      <c r="EN323" s="16">
        <f t="shared" si="728"/>
        <v>0.42399999999999999</v>
      </c>
      <c r="EO323" s="16">
        <f t="shared" si="729"/>
        <v>1.256</v>
      </c>
      <c r="EP323" s="16">
        <f t="shared" si="718"/>
        <v>0.83199999999999996</v>
      </c>
      <c r="EQ323" s="16">
        <f t="shared" si="719"/>
        <v>0.40799999999999997</v>
      </c>
      <c r="ER323" s="16">
        <f t="shared" si="720"/>
        <v>1.24</v>
      </c>
      <c r="ES323" s="16">
        <f t="shared" si="721"/>
        <v>1.2586666666666666</v>
      </c>
      <c r="ET323" s="16"/>
      <c r="EU323" s="16"/>
      <c r="EV323" s="16"/>
      <c r="EW323" s="16"/>
      <c r="EX323" s="16"/>
      <c r="EY323" s="16"/>
      <c r="EZ323" s="21" t="e">
        <f>+DI323/CE323</f>
        <v>#DIV/0!</v>
      </c>
      <c r="FA323" s="16" t="e">
        <f>+DJ323/CE323</f>
        <v>#DIV/0!</v>
      </c>
      <c r="FB323" s="16" t="e">
        <f t="shared" si="806"/>
        <v>#DIV/0!</v>
      </c>
      <c r="FC323" s="16" t="e">
        <f t="shared" si="806"/>
        <v>#DIV/0!</v>
      </c>
      <c r="FD323" s="16">
        <f t="shared" si="806"/>
        <v>1.2586666666666666</v>
      </c>
      <c r="FE323" s="16" t="e">
        <f t="shared" si="806"/>
        <v>#DIV/0!</v>
      </c>
      <c r="FF323" s="16" t="e">
        <f>+DO323/CH323</f>
        <v>#DIV/0!</v>
      </c>
      <c r="FG323" s="16" t="e">
        <f>+DP323/CH323</f>
        <v>#DIV/0!</v>
      </c>
      <c r="FH323" s="16" t="e">
        <f>+DQ323/CI323</f>
        <v>#DIV/0!</v>
      </c>
      <c r="FI323" s="16" t="e">
        <f>+DR323/CI323</f>
        <v>#DIV/0!</v>
      </c>
      <c r="FJ323" s="16" t="e">
        <f>+DS323/CI323</f>
        <v>#DIV/0!</v>
      </c>
      <c r="FK323" s="16">
        <v>0</v>
      </c>
      <c r="FL323" s="16">
        <v>0</v>
      </c>
      <c r="FM323" s="16">
        <v>0</v>
      </c>
      <c r="FN323" s="16" t="e">
        <f>+DW323/CK323</f>
        <v>#DIV/0!</v>
      </c>
      <c r="FO323" s="16" t="e">
        <f>+DX323/CL323</f>
        <v>#DIV/0!</v>
      </c>
      <c r="FP323" s="16" t="e">
        <f>+DY323/CL323</f>
        <v>#DIV/0!</v>
      </c>
      <c r="FQ323" s="16" t="e">
        <f>+DZ323/CL323</f>
        <v>#DIV/0!</v>
      </c>
      <c r="FR323" s="17">
        <f t="shared" ref="FR323:FR386" si="836">IFERROR(EA323/CM323,0)</f>
        <v>0</v>
      </c>
      <c r="FS323" s="17">
        <f t="shared" ref="FS323:FS386" si="837">IFERROR(EB323/CM323,0)</f>
        <v>0</v>
      </c>
      <c r="FT323" s="17">
        <f t="shared" ref="FT323:FT386" si="838">IFERROR(EC323/CM323,0)</f>
        <v>0</v>
      </c>
      <c r="FU323" s="18">
        <f t="shared" ref="FU323:FU386" si="839">IFERROR(ED323/CN323,0)</f>
        <v>0</v>
      </c>
      <c r="FV323" s="18">
        <f t="shared" ref="FV323:FV386" si="840">IFERROR(EE323/CN323,0)</f>
        <v>0</v>
      </c>
      <c r="FW323" s="18">
        <f t="shared" ref="FW323:FW386" si="841">IFERROR(EF323/CN323,0)</f>
        <v>0</v>
      </c>
      <c r="FX323" s="18">
        <f t="shared" ref="FX323:FX386" si="842">IFERROR(EG323/CO323,0)</f>
        <v>0</v>
      </c>
      <c r="FY323" s="18">
        <f t="shared" ref="FY323:FY386" si="843">IFERROR(EH323/CP323,0)</f>
        <v>0</v>
      </c>
      <c r="FZ323" s="19"/>
      <c r="GA323" s="36" t="s">
        <v>60</v>
      </c>
      <c r="GB323" s="36"/>
      <c r="GC323" s="37"/>
    </row>
    <row r="324" spans="1:185" hidden="1" x14ac:dyDescent="0.25">
      <c r="A324" s="8" t="s">
        <v>1275</v>
      </c>
      <c r="B324" s="8" t="s">
        <v>387</v>
      </c>
      <c r="C324" s="9" t="s">
        <v>388</v>
      </c>
      <c r="D324" s="10" t="s">
        <v>60</v>
      </c>
      <c r="E324" s="9" t="s">
        <v>318</v>
      </c>
      <c r="F324" s="9" t="s">
        <v>61</v>
      </c>
      <c r="G324" s="9" t="s">
        <v>51</v>
      </c>
      <c r="H324" s="11">
        <v>3.5000000000000003E-2</v>
      </c>
      <c r="I324" s="11"/>
      <c r="J324" s="11">
        <v>0.01</v>
      </c>
      <c r="K324" s="11">
        <v>0.01</v>
      </c>
      <c r="L324" s="11">
        <v>5.0000000000000001E-3</v>
      </c>
      <c r="M324" s="11">
        <v>5.0000000000000001E-3</v>
      </c>
      <c r="N324" s="11"/>
      <c r="O324" s="12">
        <f t="shared" si="700"/>
        <v>0</v>
      </c>
      <c r="P324" s="12">
        <f t="shared" si="804"/>
        <v>365928</v>
      </c>
      <c r="Q324" s="12">
        <f t="shared" si="701"/>
        <v>0</v>
      </c>
      <c r="R324" s="12">
        <f t="shared" si="768"/>
        <v>612582</v>
      </c>
      <c r="S324" s="12">
        <f t="shared" si="702"/>
        <v>0</v>
      </c>
      <c r="T324" s="12">
        <f t="shared" si="770"/>
        <v>246654</v>
      </c>
      <c r="U324" s="12">
        <f t="shared" si="703"/>
        <v>215388</v>
      </c>
      <c r="V324" s="12">
        <f t="shared" si="771"/>
        <v>462042</v>
      </c>
      <c r="W324" s="12">
        <f t="shared" si="716"/>
        <v>255600</v>
      </c>
      <c r="X324" s="12">
        <f t="shared" si="704"/>
        <v>0</v>
      </c>
      <c r="Y324" s="12">
        <f t="shared" si="772"/>
        <v>0</v>
      </c>
      <c r="Z324" s="12">
        <f t="shared" si="773"/>
        <v>0</v>
      </c>
      <c r="AA324" s="12">
        <f t="shared" si="774"/>
        <v>243180</v>
      </c>
      <c r="AB324" s="12">
        <f t="shared" si="769"/>
        <v>658902</v>
      </c>
      <c r="AC324" s="12"/>
      <c r="AD324" s="12"/>
      <c r="AE324" s="12"/>
      <c r="AF324" s="12">
        <f t="shared" si="705"/>
        <v>0</v>
      </c>
      <c r="AG324" s="12">
        <f t="shared" si="706"/>
        <v>0</v>
      </c>
      <c r="AH324" s="12">
        <f t="shared" si="707"/>
        <v>0</v>
      </c>
      <c r="AI324" s="12"/>
      <c r="AJ324" s="12"/>
      <c r="AK324" s="12"/>
      <c r="AL324" s="12">
        <f t="shared" si="807"/>
        <v>0</v>
      </c>
      <c r="AM324" s="12">
        <f t="shared" si="808"/>
        <v>0</v>
      </c>
      <c r="AN324" s="12">
        <f t="shared" si="809"/>
        <v>0</v>
      </c>
      <c r="AO324" s="12"/>
      <c r="AP324" s="12"/>
      <c r="AQ324" s="12"/>
      <c r="AR324" s="12">
        <f t="shared" si="810"/>
        <v>0</v>
      </c>
      <c r="AS324" s="12">
        <f t="shared" si="811"/>
        <v>0</v>
      </c>
      <c r="AT324" s="12">
        <f t="shared" si="812"/>
        <v>0</v>
      </c>
      <c r="AU324" s="12">
        <f t="shared" si="813"/>
        <v>0</v>
      </c>
      <c r="AV324" s="12">
        <f t="shared" si="708"/>
        <v>0</v>
      </c>
      <c r="AW324" s="12"/>
      <c r="AX324" s="12">
        <f t="shared" si="814"/>
        <v>0</v>
      </c>
      <c r="AY324" s="12">
        <f t="shared" si="815"/>
        <v>0</v>
      </c>
      <c r="AZ324" s="12">
        <f t="shared" si="816"/>
        <v>0</v>
      </c>
      <c r="BA324" s="12"/>
      <c r="BB324" s="12" t="e">
        <f t="shared" si="817"/>
        <v>#DIV/0!</v>
      </c>
      <c r="BC324" s="12" t="e">
        <f t="shared" si="818"/>
        <v>#DIV/0!</v>
      </c>
      <c r="BD324" s="12" t="e">
        <f t="shared" si="819"/>
        <v>#DIV/0!</v>
      </c>
      <c r="BE324" s="12"/>
      <c r="BF324" s="12" t="e">
        <f t="shared" si="820"/>
        <v>#DIV/0!</v>
      </c>
      <c r="BG324" s="12" t="e">
        <f t="shared" si="709"/>
        <v>#DIV/0!</v>
      </c>
      <c r="BH324" s="12" t="e">
        <f t="shared" si="821"/>
        <v>#DIV/0!</v>
      </c>
      <c r="BI324" s="12" t="e">
        <f t="shared" si="822"/>
        <v>#DIV/0!</v>
      </c>
      <c r="BJ324" s="12"/>
      <c r="BK324" s="12" t="e">
        <f t="shared" si="823"/>
        <v>#DIV/0!</v>
      </c>
      <c r="BL324" s="12" t="e">
        <f t="shared" si="710"/>
        <v>#DIV/0!</v>
      </c>
      <c r="BM324" s="12" t="e">
        <f t="shared" si="824"/>
        <v>#DIV/0!</v>
      </c>
      <c r="BN324" s="12"/>
      <c r="BO324" s="12">
        <f t="shared" si="825"/>
        <v>0</v>
      </c>
      <c r="BP324" s="12">
        <f t="shared" si="826"/>
        <v>0</v>
      </c>
      <c r="BQ324" s="12">
        <f t="shared" si="827"/>
        <v>0</v>
      </c>
      <c r="BR324" s="12"/>
      <c r="BS324" s="12">
        <f t="shared" si="828"/>
        <v>0</v>
      </c>
      <c r="BT324" s="12">
        <f t="shared" si="829"/>
        <v>0</v>
      </c>
      <c r="BU324" s="12">
        <f t="shared" si="830"/>
        <v>0</v>
      </c>
      <c r="BV324" s="12">
        <f t="shared" si="831"/>
        <v>0</v>
      </c>
      <c r="BW324" s="12">
        <f t="shared" si="832"/>
        <v>0</v>
      </c>
      <c r="BX324" s="12"/>
      <c r="BY324" s="12">
        <v>20000000</v>
      </c>
      <c r="BZ324" s="12">
        <v>25000000</v>
      </c>
      <c r="CA324" s="12">
        <f>SUMIFS('[1]TIẾN ĐỘ %'!$M$6:$M$1034,'[1]TIẾN ĐỘ %'!$G$6:$G$1034,$A324,'[1]TIẾN ĐỘ %'!$F$6:$F$1034,$E324)</f>
        <v>25000000</v>
      </c>
      <c r="CB324" s="12">
        <f t="shared" si="711"/>
        <v>70000000</v>
      </c>
      <c r="CC324" s="12"/>
      <c r="CD324" s="12"/>
      <c r="CE324" s="12"/>
      <c r="CF324" s="12"/>
      <c r="CG324" s="12"/>
      <c r="CH324" s="12"/>
      <c r="CI324" s="12"/>
      <c r="CJ324" s="12"/>
      <c r="CK324" s="12">
        <f t="shared" si="790"/>
        <v>0</v>
      </c>
      <c r="CL324" s="12"/>
      <c r="CM324" s="12"/>
      <c r="CN324" s="12"/>
      <c r="CO324" s="12">
        <f t="shared" si="778"/>
        <v>0</v>
      </c>
      <c r="CP324" s="12">
        <f t="shared" si="779"/>
        <v>0</v>
      </c>
      <c r="CQ324" s="12"/>
      <c r="CR324" s="12">
        <v>37920000</v>
      </c>
      <c r="CS324" s="12">
        <v>0</v>
      </c>
      <c r="CT324" s="12">
        <v>63480000</v>
      </c>
      <c r="CU324" s="12">
        <v>25560000</v>
      </c>
      <c r="CV324" s="12">
        <v>22320000</v>
      </c>
      <c r="CW324" s="12">
        <v>25560000</v>
      </c>
      <c r="CX324" s="12">
        <v>47880000</v>
      </c>
      <c r="CY324" s="12">
        <f>SUMIFS('[1]DATA THÔ IN'!$P$4:$P$12031,'[1]DATA THÔ IN'!$H$4:$H$12031,$A324,'[1]DATA THÔ IN'!$AC$4:$AC$12031,$E324,'[1]DATA THÔ IN'!$AH$4:$AH$12031,"Tiến độ 1")</f>
        <v>0</v>
      </c>
      <c r="CZ324" s="12">
        <f>SUMIFS('[1]DATA THÔ IN'!$P$4:$P$12031,'[1]DATA THÔ IN'!$H$4:$H$12031,$A324,'[1]DATA THÔ IN'!$AC$4:$AC$12031,$E324,'[1]DATA THÔ IN'!$AH$4:$AH$12031,"Tiến độ 2")</f>
        <v>0</v>
      </c>
      <c r="DA324" s="12">
        <f>SUMIFS('[1]TIẾN ĐỘ %'!$N$6:$N$1034,'[1]TIẾN ĐỘ %'!$G$6:$G$1034,A324,'[1]TIẾN ĐỘ %'!$F$6:$F$1034,$E324)</f>
        <v>25200000</v>
      </c>
      <c r="DB324" s="12">
        <f t="shared" si="717"/>
        <v>136560000</v>
      </c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3"/>
      <c r="DQ324" s="12"/>
      <c r="DR324" s="12"/>
      <c r="DS324" s="13"/>
      <c r="DT324" s="12"/>
      <c r="DU324" s="12"/>
      <c r="DV324" s="12"/>
      <c r="DW324" s="12">
        <f t="shared" si="793"/>
        <v>0</v>
      </c>
      <c r="DX324" s="12"/>
      <c r="DY324" s="12"/>
      <c r="DZ324" s="12"/>
      <c r="EA324" s="12"/>
      <c r="EB324" s="12"/>
      <c r="EC324" s="12"/>
      <c r="ED324" s="12"/>
      <c r="EE324" s="12"/>
      <c r="EF324" s="12"/>
      <c r="EG324" s="12">
        <f t="shared" si="783"/>
        <v>0</v>
      </c>
      <c r="EH324" s="12">
        <f t="shared" si="784"/>
        <v>0</v>
      </c>
      <c r="EI324" s="12"/>
      <c r="EJ324" s="15">
        <f t="shared" si="833"/>
        <v>1.8959999999999999</v>
      </c>
      <c r="EK324" s="15">
        <f t="shared" si="834"/>
        <v>0</v>
      </c>
      <c r="EL324" s="15">
        <f t="shared" si="835"/>
        <v>3.1739999999999999</v>
      </c>
      <c r="EM324" s="16">
        <f t="shared" si="727"/>
        <v>1.0224</v>
      </c>
      <c r="EN324" s="16">
        <f t="shared" si="728"/>
        <v>0.89280000000000004</v>
      </c>
      <c r="EO324" s="16">
        <f t="shared" si="729"/>
        <v>1.9152</v>
      </c>
      <c r="EP324" s="16">
        <f t="shared" si="718"/>
        <v>0</v>
      </c>
      <c r="EQ324" s="16">
        <f t="shared" si="719"/>
        <v>0</v>
      </c>
      <c r="ER324" s="16">
        <f t="shared" si="720"/>
        <v>1.008</v>
      </c>
      <c r="ES324" s="16">
        <f t="shared" si="721"/>
        <v>1.9508571428571428</v>
      </c>
      <c r="ET324" s="16"/>
      <c r="EU324" s="16"/>
      <c r="EV324" s="16"/>
      <c r="EW324" s="16"/>
      <c r="EX324" s="16"/>
      <c r="EY324" s="16"/>
      <c r="EZ324" s="27"/>
      <c r="FA324" s="27"/>
      <c r="FB324" s="27"/>
      <c r="FC324" s="21"/>
      <c r="FD324" s="21"/>
      <c r="FE324" s="16"/>
      <c r="FF324" s="16"/>
      <c r="FG324" s="16"/>
      <c r="FH324" s="16" t="e">
        <f>+DQ324/CI324</f>
        <v>#DIV/0!</v>
      </c>
      <c r="FI324" s="16" t="e">
        <f>+DR324/CI324</f>
        <v>#DIV/0!</v>
      </c>
      <c r="FJ324" s="16" t="e">
        <f>+DS324/CI324</f>
        <v>#DIV/0!</v>
      </c>
      <c r="FK324" s="16" t="e">
        <f>+DT324/CJ324</f>
        <v>#DIV/0!</v>
      </c>
      <c r="FL324" s="16" t="e">
        <f>+DU324/CJ324</f>
        <v>#DIV/0!</v>
      </c>
      <c r="FM324" s="16" t="e">
        <f>+DV324/CJ324</f>
        <v>#DIV/0!</v>
      </c>
      <c r="FN324" s="16" t="e">
        <f>+DW324/CK324</f>
        <v>#DIV/0!</v>
      </c>
      <c r="FO324" s="16" t="e">
        <f>+DX324/CL324</f>
        <v>#DIV/0!</v>
      </c>
      <c r="FP324" s="16" t="e">
        <f>+DY324/CL324</f>
        <v>#DIV/0!</v>
      </c>
      <c r="FQ324" s="16" t="e">
        <f>+DZ324/CL324</f>
        <v>#DIV/0!</v>
      </c>
      <c r="FR324" s="17">
        <f t="shared" si="836"/>
        <v>0</v>
      </c>
      <c r="FS324" s="17">
        <f t="shared" si="837"/>
        <v>0</v>
      </c>
      <c r="FT324" s="17">
        <f t="shared" si="838"/>
        <v>0</v>
      </c>
      <c r="FU324" s="18">
        <f t="shared" si="839"/>
        <v>0</v>
      </c>
      <c r="FV324" s="18">
        <f t="shared" si="840"/>
        <v>0</v>
      </c>
      <c r="FW324" s="18">
        <f t="shared" si="841"/>
        <v>0</v>
      </c>
      <c r="FX324" s="18">
        <f t="shared" si="842"/>
        <v>0</v>
      </c>
      <c r="FY324" s="18">
        <f t="shared" si="843"/>
        <v>0</v>
      </c>
      <c r="FZ324" s="19"/>
      <c r="GA324" s="36" t="s">
        <v>60</v>
      </c>
      <c r="GB324" s="36"/>
      <c r="GC324" s="37"/>
    </row>
    <row r="325" spans="1:185" hidden="1" x14ac:dyDescent="0.25">
      <c r="A325" s="8" t="s">
        <v>1274</v>
      </c>
      <c r="B325" s="8" t="s">
        <v>391</v>
      </c>
      <c r="C325" s="9" t="s">
        <v>392</v>
      </c>
      <c r="D325" s="10" t="s">
        <v>60</v>
      </c>
      <c r="E325" s="9" t="s">
        <v>318</v>
      </c>
      <c r="F325" s="9" t="s">
        <v>88</v>
      </c>
      <c r="G325" s="9" t="s">
        <v>51</v>
      </c>
      <c r="H325" s="11">
        <v>3.5000000000000003E-2</v>
      </c>
      <c r="I325" s="11"/>
      <c r="J325" s="11">
        <v>0.01</v>
      </c>
      <c r="K325" s="11">
        <v>0.01</v>
      </c>
      <c r="L325" s="11">
        <v>5.0000000000000001E-3</v>
      </c>
      <c r="M325" s="11">
        <v>5.0000000000000001E-3</v>
      </c>
      <c r="N325" s="11"/>
      <c r="O325" s="12">
        <f t="shared" si="700"/>
        <v>0</v>
      </c>
      <c r="P325" s="12">
        <f t="shared" si="804"/>
        <v>0</v>
      </c>
      <c r="Q325" s="12">
        <f t="shared" si="701"/>
        <v>0</v>
      </c>
      <c r="R325" s="12">
        <f t="shared" si="768"/>
        <v>0</v>
      </c>
      <c r="S325" s="12">
        <f t="shared" si="702"/>
        <v>0</v>
      </c>
      <c r="T325" s="12">
        <f t="shared" si="770"/>
        <v>0</v>
      </c>
      <c r="U325" s="12">
        <f t="shared" si="703"/>
        <v>453936</v>
      </c>
      <c r="V325" s="12">
        <f t="shared" si="771"/>
        <v>453936</v>
      </c>
      <c r="W325" s="12">
        <f t="shared" si="716"/>
        <v>0</v>
      </c>
      <c r="X325" s="12">
        <f t="shared" si="704"/>
        <v>0</v>
      </c>
      <c r="Y325" s="12">
        <f t="shared" si="772"/>
        <v>213072</v>
      </c>
      <c r="Z325" s="12">
        <f t="shared" si="773"/>
        <v>92640</v>
      </c>
      <c r="AA325" s="12">
        <f t="shared" si="774"/>
        <v>482886</v>
      </c>
      <c r="AB325" s="12">
        <f t="shared" si="769"/>
        <v>0</v>
      </c>
      <c r="AC325" s="12"/>
      <c r="AD325" s="12"/>
      <c r="AE325" s="12"/>
      <c r="AF325" s="12">
        <f t="shared" si="705"/>
        <v>0</v>
      </c>
      <c r="AG325" s="12">
        <f t="shared" si="706"/>
        <v>0</v>
      </c>
      <c r="AH325" s="12">
        <f t="shared" si="707"/>
        <v>0</v>
      </c>
      <c r="AI325" s="12"/>
      <c r="AJ325" s="12"/>
      <c r="AK325" s="12"/>
      <c r="AL325" s="12">
        <f t="shared" si="807"/>
        <v>0</v>
      </c>
      <c r="AM325" s="12">
        <f t="shared" si="808"/>
        <v>0</v>
      </c>
      <c r="AN325" s="12">
        <f t="shared" si="809"/>
        <v>0</v>
      </c>
      <c r="AO325" s="12"/>
      <c r="AP325" s="12"/>
      <c r="AQ325" s="12"/>
      <c r="AR325" s="12">
        <f t="shared" si="810"/>
        <v>0</v>
      </c>
      <c r="AS325" s="12">
        <f t="shared" si="811"/>
        <v>0</v>
      </c>
      <c r="AT325" s="12">
        <f t="shared" si="812"/>
        <v>0</v>
      </c>
      <c r="AU325" s="12">
        <f t="shared" si="813"/>
        <v>0</v>
      </c>
      <c r="AV325" s="12">
        <f t="shared" si="708"/>
        <v>0</v>
      </c>
      <c r="AW325" s="12"/>
      <c r="AX325" s="12">
        <f t="shared" si="814"/>
        <v>0</v>
      </c>
      <c r="AY325" s="12">
        <f t="shared" si="815"/>
        <v>0</v>
      </c>
      <c r="AZ325" s="12">
        <f t="shared" si="816"/>
        <v>0</v>
      </c>
      <c r="BA325" s="12"/>
      <c r="BB325" s="12">
        <f t="shared" si="817"/>
        <v>0</v>
      </c>
      <c r="BC325" s="12">
        <f t="shared" si="818"/>
        <v>0</v>
      </c>
      <c r="BD325" s="12">
        <f t="shared" si="819"/>
        <v>0</v>
      </c>
      <c r="BE325" s="12"/>
      <c r="BF325" s="12">
        <f t="shared" si="820"/>
        <v>0</v>
      </c>
      <c r="BG325" s="12">
        <f t="shared" si="709"/>
        <v>0</v>
      </c>
      <c r="BH325" s="12">
        <f t="shared" si="821"/>
        <v>0</v>
      </c>
      <c r="BI325" s="12">
        <f t="shared" si="822"/>
        <v>0</v>
      </c>
      <c r="BJ325" s="12"/>
      <c r="BK325" s="12">
        <f t="shared" si="823"/>
        <v>0</v>
      </c>
      <c r="BL325" s="12">
        <f t="shared" si="710"/>
        <v>0</v>
      </c>
      <c r="BM325" s="12">
        <f t="shared" si="824"/>
        <v>0</v>
      </c>
      <c r="BN325" s="12"/>
      <c r="BO325" s="12">
        <f t="shared" si="825"/>
        <v>0</v>
      </c>
      <c r="BP325" s="12">
        <f t="shared" si="826"/>
        <v>0</v>
      </c>
      <c r="BQ325" s="12">
        <f t="shared" si="827"/>
        <v>0</v>
      </c>
      <c r="BR325" s="12"/>
      <c r="BS325" s="12">
        <f t="shared" si="828"/>
        <v>0</v>
      </c>
      <c r="BT325" s="12">
        <f t="shared" si="829"/>
        <v>0</v>
      </c>
      <c r="BU325" s="12">
        <f t="shared" si="830"/>
        <v>0</v>
      </c>
      <c r="BV325" s="12">
        <f t="shared" si="831"/>
        <v>0</v>
      </c>
      <c r="BW325" s="12">
        <f t="shared" si="832"/>
        <v>0</v>
      </c>
      <c r="BX325" s="12"/>
      <c r="BY325" s="12">
        <v>60000000</v>
      </c>
      <c r="BZ325" s="12">
        <v>45000000</v>
      </c>
      <c r="CA325" s="12">
        <f>SUMIFS('[1]TIẾN ĐỘ %'!$M$6:$M$1034,'[1]TIẾN ĐỘ %'!$G$6:$G$1034,$A325,'[1]TIẾN ĐỘ %'!$F$6:$F$1034,$E325)</f>
        <v>30000000</v>
      </c>
      <c r="CB325" s="12">
        <f t="shared" si="711"/>
        <v>135000000</v>
      </c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>
        <f t="shared" si="778"/>
        <v>0</v>
      </c>
      <c r="CP325" s="12">
        <f t="shared" si="779"/>
        <v>0</v>
      </c>
      <c r="CQ325" s="12"/>
      <c r="CR325" s="12">
        <v>0</v>
      </c>
      <c r="CS325" s="12">
        <v>15360000</v>
      </c>
      <c r="CT325" s="12">
        <v>15360000</v>
      </c>
      <c r="CU325" s="12">
        <v>0</v>
      </c>
      <c r="CV325" s="12">
        <v>47040000</v>
      </c>
      <c r="CW325" s="12">
        <v>0</v>
      </c>
      <c r="CX325" s="12">
        <v>47040000</v>
      </c>
      <c r="CY325" s="12">
        <f>SUMIFS('[1]DATA THÔ IN'!$P$4:$P$12031,'[1]DATA THÔ IN'!$H$4:$H$12031,$A325,'[1]DATA THÔ IN'!$AC$4:$AC$12031,$E325,'[1]DATA THÔ IN'!$AH$4:$AH$12031,"Tiến độ 1")</f>
        <v>22080000</v>
      </c>
      <c r="CZ325" s="12">
        <f>SUMIFS('[1]DATA THÔ IN'!$P$4:$P$12031,'[1]DATA THÔ IN'!$H$4:$H$12031,$A325,'[1]DATA THÔ IN'!$AC$4:$AC$12031,$E325,'[1]DATA THÔ IN'!$AH$4:$AH$12031,"Tiến độ 2")</f>
        <v>9600000</v>
      </c>
      <c r="DA325" s="12">
        <f>SUMIFS('[1]TIẾN ĐỘ %'!$N$6:$N$1034,'[1]TIẾN ĐỘ %'!$G$6:$G$1034,A325,'[1]TIẾN ĐỘ %'!$F$6:$F$1034,$E325)</f>
        <v>50040000</v>
      </c>
      <c r="DB325" s="12">
        <f t="shared" si="717"/>
        <v>112440000</v>
      </c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3"/>
      <c r="DQ325" s="12"/>
      <c r="DR325" s="12"/>
      <c r="DS325" s="13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>
        <f t="shared" si="783"/>
        <v>0</v>
      </c>
      <c r="EH325" s="12">
        <f t="shared" si="784"/>
        <v>0</v>
      </c>
      <c r="EI325" s="12"/>
      <c r="EJ325" s="15">
        <f t="shared" si="833"/>
        <v>0</v>
      </c>
      <c r="EK325" s="15">
        <f t="shared" si="834"/>
        <v>0.25600000000000001</v>
      </c>
      <c r="EL325" s="15">
        <f t="shared" si="835"/>
        <v>0.25600000000000001</v>
      </c>
      <c r="EM325" s="16">
        <f t="shared" si="727"/>
        <v>0</v>
      </c>
      <c r="EN325" s="16">
        <f t="shared" si="728"/>
        <v>1.0453333333333332</v>
      </c>
      <c r="EO325" s="16">
        <f t="shared" si="729"/>
        <v>1.0453333333333332</v>
      </c>
      <c r="EP325" s="16">
        <f t="shared" si="718"/>
        <v>0.73599999999999999</v>
      </c>
      <c r="EQ325" s="16">
        <f t="shared" si="719"/>
        <v>0.32</v>
      </c>
      <c r="ER325" s="16">
        <f t="shared" si="720"/>
        <v>1.6679999999999999</v>
      </c>
      <c r="ES325" s="16">
        <f t="shared" si="721"/>
        <v>0.8328888888888889</v>
      </c>
      <c r="ET325" s="16"/>
      <c r="EU325" s="16"/>
      <c r="EV325" s="16"/>
      <c r="EW325" s="16"/>
      <c r="EX325" s="16"/>
      <c r="EY325" s="16"/>
      <c r="EZ325" s="27"/>
      <c r="FA325" s="27"/>
      <c r="FB325" s="27"/>
      <c r="FC325" s="21"/>
      <c r="FD325" s="21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7">
        <f t="shared" si="836"/>
        <v>0</v>
      </c>
      <c r="FS325" s="17">
        <f t="shared" si="837"/>
        <v>0</v>
      </c>
      <c r="FT325" s="17">
        <f t="shared" si="838"/>
        <v>0</v>
      </c>
      <c r="FU325" s="18">
        <f t="shared" si="839"/>
        <v>0</v>
      </c>
      <c r="FV325" s="18">
        <f t="shared" si="840"/>
        <v>0</v>
      </c>
      <c r="FW325" s="18">
        <f t="shared" si="841"/>
        <v>0</v>
      </c>
      <c r="FX325" s="18">
        <f t="shared" si="842"/>
        <v>0</v>
      </c>
      <c r="FY325" s="18">
        <f t="shared" si="843"/>
        <v>0</v>
      </c>
      <c r="FZ325" s="19"/>
      <c r="GA325" s="36" t="s">
        <v>60</v>
      </c>
      <c r="GB325" s="36"/>
      <c r="GC325" s="37"/>
    </row>
    <row r="326" spans="1:185" hidden="1" x14ac:dyDescent="0.25">
      <c r="A326" s="8" t="s">
        <v>1269</v>
      </c>
      <c r="B326" s="8" t="s">
        <v>397</v>
      </c>
      <c r="C326" s="32" t="s">
        <v>398</v>
      </c>
      <c r="D326" s="32" t="s">
        <v>60</v>
      </c>
      <c r="E326" s="9" t="s">
        <v>318</v>
      </c>
      <c r="F326" s="28" t="s">
        <v>73</v>
      </c>
      <c r="G326" s="32" t="s">
        <v>51</v>
      </c>
      <c r="H326" s="11">
        <v>3.5000000000000003E-2</v>
      </c>
      <c r="I326" s="11"/>
      <c r="J326" s="11">
        <v>0.01</v>
      </c>
      <c r="K326" s="11">
        <v>0.01</v>
      </c>
      <c r="L326" s="11">
        <v>5.0000000000000001E-3</v>
      </c>
      <c r="M326" s="11">
        <v>5.0000000000000001E-3</v>
      </c>
      <c r="N326" s="11"/>
      <c r="O326" s="12">
        <f t="shared" ref="O326:O389" si="844">$CT326*I326</f>
        <v>0</v>
      </c>
      <c r="P326" s="12">
        <f t="shared" si="804"/>
        <v>59058</v>
      </c>
      <c r="Q326" s="12">
        <f t="shared" ref="Q326:Q358" si="845">IF(OR(EK326&gt;=60%,(EJ326+EK326)&gt;=100%),CS326*J326*(100%-H326),0)</f>
        <v>120432</v>
      </c>
      <c r="R326" s="12">
        <f t="shared" si="768"/>
        <v>179490</v>
      </c>
      <c r="S326" s="12">
        <f t="shared" ref="S326:S358" si="846">ROUND(CX326*I326,0)</f>
        <v>0</v>
      </c>
      <c r="T326" s="12">
        <f>ROUND(IF(EM326&gt;=40%,CU326*J326*(100%-H326),0),0)+59058</f>
        <v>179490</v>
      </c>
      <c r="U326" s="12">
        <f>ROUND(IF(OR(EN326&gt;=60%,(EM326+EN326)&gt;=100%),CV326*J326*(100%-H326),0),0)+120432</f>
        <v>120432</v>
      </c>
      <c r="V326" s="12">
        <f>ROUND(IF(EO326&gt;=100%,CX326*(100%-H326)*K326,0),0)+179490</f>
        <v>299922</v>
      </c>
      <c r="W326" s="12">
        <f t="shared" si="716"/>
        <v>124800</v>
      </c>
      <c r="X326" s="12">
        <f t="shared" ref="X326:X389" si="847">DA326*I326</f>
        <v>0</v>
      </c>
      <c r="Y326" s="12">
        <f t="shared" si="772"/>
        <v>0</v>
      </c>
      <c r="Z326" s="12">
        <f t="shared" si="773"/>
        <v>0</v>
      </c>
      <c r="AA326" s="12">
        <f t="shared" si="774"/>
        <v>0</v>
      </c>
      <c r="AB326" s="12">
        <f t="shared" si="769"/>
        <v>96837.75</v>
      </c>
      <c r="AC326" s="12"/>
      <c r="AD326" s="12"/>
      <c r="AE326" s="12"/>
      <c r="AF326" s="12">
        <f t="shared" ref="AF326:AF389" si="848">IF(ET326&gt;=40%,DC326*J326*(100%-H326),0)</f>
        <v>0</v>
      </c>
      <c r="AG326" s="12">
        <f t="shared" ref="AG326:AG389" si="849">IF(OR(EU326&gt;=60%,(ET326+EU326)&gt;=100%),DD326*J326*(100%-H326),0)</f>
        <v>0</v>
      </c>
      <c r="AH326" s="12">
        <f t="shared" ref="AH326:AH389" si="850">IF(DE326&gt;=CC326,DE326*K326*(100%-H326),0)</f>
        <v>0</v>
      </c>
      <c r="AI326" s="12"/>
      <c r="AJ326" s="12"/>
      <c r="AK326" s="12"/>
      <c r="AL326" s="12">
        <f t="shared" si="807"/>
        <v>0</v>
      </c>
      <c r="AM326" s="12">
        <f t="shared" si="808"/>
        <v>0</v>
      </c>
      <c r="AN326" s="12">
        <f t="shared" si="809"/>
        <v>0</v>
      </c>
      <c r="AO326" s="12"/>
      <c r="AP326" s="12"/>
      <c r="AQ326" s="12"/>
      <c r="AR326" s="12">
        <f t="shared" si="810"/>
        <v>0</v>
      </c>
      <c r="AS326" s="12">
        <f t="shared" si="811"/>
        <v>0</v>
      </c>
      <c r="AT326" s="12">
        <f t="shared" si="812"/>
        <v>0</v>
      </c>
      <c r="AU326" s="12">
        <f t="shared" si="813"/>
        <v>0</v>
      </c>
      <c r="AV326" s="12">
        <f t="shared" ref="AV326:AV389" si="851">+IF(FD326&gt;=100%,DM326*M326*(100%-$H326),0)</f>
        <v>0</v>
      </c>
      <c r="AW326" s="12"/>
      <c r="AX326" s="12">
        <f t="shared" si="814"/>
        <v>0</v>
      </c>
      <c r="AY326" s="12">
        <f t="shared" si="815"/>
        <v>0</v>
      </c>
      <c r="AZ326" s="12">
        <f t="shared" si="816"/>
        <v>0</v>
      </c>
      <c r="BA326" s="12"/>
      <c r="BB326" s="12">
        <f t="shared" si="817"/>
        <v>0</v>
      </c>
      <c r="BC326" s="12">
        <f t="shared" si="818"/>
        <v>0</v>
      </c>
      <c r="BD326" s="12">
        <f t="shared" si="819"/>
        <v>0</v>
      </c>
      <c r="BE326" s="12"/>
      <c r="BF326" s="12">
        <f t="shared" si="820"/>
        <v>0</v>
      </c>
      <c r="BG326" s="12">
        <f t="shared" ref="BG326:BG389" si="852">IF(OR(FL326&gt;=60%,(FK326+FL326)&gt;=100%),DU326*J326*(100%-H326),0)</f>
        <v>0</v>
      </c>
      <c r="BH326" s="12">
        <f t="shared" si="821"/>
        <v>0</v>
      </c>
      <c r="BI326" s="12">
        <f t="shared" si="822"/>
        <v>0</v>
      </c>
      <c r="BJ326" s="12"/>
      <c r="BK326" s="12">
        <f t="shared" si="823"/>
        <v>0</v>
      </c>
      <c r="BL326" s="12">
        <f t="shared" ref="BL326:BL389" si="853">IF(OR(FP326&gt;=60%,(FO326+FP326)&gt;=100%),DY326*J326*(100%-H326),0)</f>
        <v>0</v>
      </c>
      <c r="BM326" s="12">
        <f t="shared" si="824"/>
        <v>0</v>
      </c>
      <c r="BN326" s="12"/>
      <c r="BO326" s="12">
        <f t="shared" si="825"/>
        <v>0</v>
      </c>
      <c r="BP326" s="12">
        <f t="shared" si="826"/>
        <v>0</v>
      </c>
      <c r="BQ326" s="12">
        <f t="shared" si="827"/>
        <v>0</v>
      </c>
      <c r="BR326" s="12"/>
      <c r="BS326" s="12">
        <f t="shared" si="828"/>
        <v>0</v>
      </c>
      <c r="BT326" s="12">
        <f t="shared" si="829"/>
        <v>0</v>
      </c>
      <c r="BU326" s="12">
        <f t="shared" si="830"/>
        <v>0</v>
      </c>
      <c r="BV326" s="12">
        <f t="shared" si="831"/>
        <v>0</v>
      </c>
      <c r="BW326" s="12">
        <f t="shared" si="832"/>
        <v>0</v>
      </c>
      <c r="BX326" s="12"/>
      <c r="BY326" s="12">
        <v>10000000</v>
      </c>
      <c r="BZ326" s="12">
        <v>10000000</v>
      </c>
      <c r="CA326" s="12">
        <f>SUMIFS('[1]TIẾN ĐỘ %'!$M$6:$M$1034,'[1]TIẾN ĐỘ %'!$G$6:$G$1034,$A326,'[1]TIẾN ĐỘ %'!$F$6:$F$1034,$E326)</f>
        <v>0</v>
      </c>
      <c r="CB326" s="12">
        <f t="shared" ref="CB326:CB389" si="854">+SUM(BY326:CA326)</f>
        <v>20000000</v>
      </c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42"/>
      <c r="CO326" s="12">
        <f t="shared" si="778"/>
        <v>0</v>
      </c>
      <c r="CP326" s="12">
        <f t="shared" si="779"/>
        <v>0</v>
      </c>
      <c r="CQ326" s="12"/>
      <c r="CR326" s="12">
        <v>6120000</v>
      </c>
      <c r="CS326" s="12">
        <v>12480000</v>
      </c>
      <c r="CT326" s="12">
        <v>18600000</v>
      </c>
      <c r="CU326" s="12">
        <v>12480000</v>
      </c>
      <c r="CV326" s="12">
        <v>0</v>
      </c>
      <c r="CW326" s="12">
        <v>12480000</v>
      </c>
      <c r="CX326" s="12">
        <v>12480000</v>
      </c>
      <c r="CY326" s="12">
        <f>SUMIFS('[1]DATA THÔ IN'!$P$4:$P$12031,'[1]DATA THÔ IN'!$H$4:$H$12031,$A326,'[1]DATA THÔ IN'!$AC$4:$AC$12031,$E326,'[1]DATA THÔ IN'!$AH$4:$AH$12031,"Tiến độ 1")</f>
        <v>0</v>
      </c>
      <c r="CZ326" s="12">
        <f>SUMIFS('[1]DATA THÔ IN'!$P$4:$P$12031,'[1]DATA THÔ IN'!$H$4:$H$12031,$A326,'[1]DATA THÔ IN'!$AC$4:$AC$12031,$E326,'[1]DATA THÔ IN'!$AH$4:$AH$12031,"Tiến độ 2")</f>
        <v>-11010000</v>
      </c>
      <c r="DA326" s="12">
        <f>SUMIFS('[1]TIẾN ĐỘ %'!$N$6:$N$1034,'[1]TIẾN ĐỘ %'!$G$6:$G$1034,A326,'[1]TIẾN ĐỘ %'!$F$6:$F$1034,$E326)</f>
        <v>-11010000</v>
      </c>
      <c r="DB326" s="12">
        <f t="shared" si="717"/>
        <v>20070000</v>
      </c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43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12"/>
      <c r="EE326" s="12"/>
      <c r="EF326" s="12"/>
      <c r="EG326" s="12">
        <f t="shared" si="783"/>
        <v>0</v>
      </c>
      <c r="EH326" s="12">
        <f t="shared" si="784"/>
        <v>0</v>
      </c>
      <c r="EI326" s="12"/>
      <c r="EJ326" s="15">
        <f t="shared" si="833"/>
        <v>0.61199999999999999</v>
      </c>
      <c r="EK326" s="15">
        <f t="shared" si="834"/>
        <v>1.248</v>
      </c>
      <c r="EL326" s="15">
        <f t="shared" si="835"/>
        <v>1.86</v>
      </c>
      <c r="EM326" s="16">
        <f t="shared" si="727"/>
        <v>1.248</v>
      </c>
      <c r="EN326" s="16">
        <f t="shared" si="728"/>
        <v>0</v>
      </c>
      <c r="EO326" s="16">
        <f t="shared" si="729"/>
        <v>1.248</v>
      </c>
      <c r="EP326" s="16">
        <f t="shared" si="718"/>
        <v>0</v>
      </c>
      <c r="EQ326" s="16">
        <f t="shared" si="719"/>
        <v>0</v>
      </c>
      <c r="ER326" s="16">
        <f t="shared" si="720"/>
        <v>0</v>
      </c>
      <c r="ES326" s="16">
        <f t="shared" si="721"/>
        <v>1.0035000000000001</v>
      </c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16"/>
      <c r="FF326" s="16"/>
      <c r="FG326" s="16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17">
        <f t="shared" si="836"/>
        <v>0</v>
      </c>
      <c r="FS326" s="17">
        <f t="shared" si="837"/>
        <v>0</v>
      </c>
      <c r="FT326" s="17">
        <f t="shared" si="838"/>
        <v>0</v>
      </c>
      <c r="FU326" s="18">
        <f t="shared" si="839"/>
        <v>0</v>
      </c>
      <c r="FV326" s="18">
        <f t="shared" si="840"/>
        <v>0</v>
      </c>
      <c r="FW326" s="18">
        <f t="shared" si="841"/>
        <v>0</v>
      </c>
      <c r="FX326" s="18">
        <f t="shared" si="842"/>
        <v>0</v>
      </c>
      <c r="FY326" s="18">
        <f t="shared" si="843"/>
        <v>0</v>
      </c>
      <c r="FZ326" s="19"/>
      <c r="GA326" s="36" t="s">
        <v>60</v>
      </c>
      <c r="GB326" s="36"/>
      <c r="GC326" s="37"/>
    </row>
    <row r="327" spans="1:185" hidden="1" x14ac:dyDescent="0.25">
      <c r="A327" s="8" t="s">
        <v>1276</v>
      </c>
      <c r="B327" s="8" t="s">
        <v>399</v>
      </c>
      <c r="C327" s="9" t="s">
        <v>400</v>
      </c>
      <c r="D327" s="10" t="s">
        <v>60</v>
      </c>
      <c r="E327" s="9" t="s">
        <v>318</v>
      </c>
      <c r="F327" s="9" t="s">
        <v>73</v>
      </c>
      <c r="G327" s="9" t="s">
        <v>51</v>
      </c>
      <c r="H327" s="11">
        <v>3.5000000000000003E-2</v>
      </c>
      <c r="I327" s="11"/>
      <c r="J327" s="26">
        <v>0.01</v>
      </c>
      <c r="K327" s="11">
        <v>0.01</v>
      </c>
      <c r="L327" s="11">
        <v>5.0000000000000001E-3</v>
      </c>
      <c r="M327" s="11">
        <v>5.0000000000000001E-3</v>
      </c>
      <c r="N327" s="11"/>
      <c r="O327" s="12">
        <f t="shared" si="844"/>
        <v>0</v>
      </c>
      <c r="P327" s="12">
        <f t="shared" si="804"/>
        <v>840708</v>
      </c>
      <c r="Q327" s="12">
        <f t="shared" si="845"/>
        <v>0</v>
      </c>
      <c r="R327" s="12">
        <f t="shared" si="768"/>
        <v>840708</v>
      </c>
      <c r="S327" s="12">
        <f t="shared" si="846"/>
        <v>0</v>
      </c>
      <c r="T327" s="12">
        <f>ROUND(IF(EM327&gt;=40%,CU327*J327*(100%-H327),0),0)+840708</f>
        <v>1081572</v>
      </c>
      <c r="U327" s="12">
        <f t="shared" ref="U327:U358" si="855">ROUND(IF(OR(EN327&gt;=60%,(EM327+EN327)&gt;=100%),CV327*J327*(100%-H327),0),0)</f>
        <v>61374</v>
      </c>
      <c r="V327" s="12">
        <f>ROUND(IF(EO327&gt;=100%,CX327*(100%-H327)*K327,0),0)+840708</f>
        <v>1142946</v>
      </c>
      <c r="W327" s="12">
        <f t="shared" ref="W327:W390" si="856">ROUND(CW327*1%,0)</f>
        <v>249600</v>
      </c>
      <c r="X327" s="12">
        <f t="shared" si="847"/>
        <v>0</v>
      </c>
      <c r="Y327" s="12">
        <f t="shared" si="772"/>
        <v>0</v>
      </c>
      <c r="Z327" s="12">
        <f t="shared" si="773"/>
        <v>0</v>
      </c>
      <c r="AA327" s="12">
        <f t="shared" si="774"/>
        <v>0</v>
      </c>
      <c r="AB327" s="12">
        <f t="shared" si="769"/>
        <v>0</v>
      </c>
      <c r="AC327" s="12"/>
      <c r="AD327" s="12"/>
      <c r="AE327" s="12"/>
      <c r="AF327" s="12">
        <f t="shared" si="848"/>
        <v>0</v>
      </c>
      <c r="AG327" s="12">
        <f t="shared" si="849"/>
        <v>0</v>
      </c>
      <c r="AH327" s="12">
        <f t="shared" si="850"/>
        <v>0</v>
      </c>
      <c r="AI327" s="12"/>
      <c r="AJ327" s="12"/>
      <c r="AK327" s="12"/>
      <c r="AL327" s="12">
        <f t="shared" si="807"/>
        <v>0</v>
      </c>
      <c r="AM327" s="12">
        <f t="shared" si="808"/>
        <v>0</v>
      </c>
      <c r="AN327" s="12">
        <f t="shared" si="809"/>
        <v>0</v>
      </c>
      <c r="AO327" s="12"/>
      <c r="AP327" s="12"/>
      <c r="AQ327" s="12"/>
      <c r="AR327" s="12">
        <f t="shared" si="810"/>
        <v>0</v>
      </c>
      <c r="AS327" s="12">
        <f t="shared" si="811"/>
        <v>0</v>
      </c>
      <c r="AT327" s="12">
        <f t="shared" si="812"/>
        <v>0</v>
      </c>
      <c r="AU327" s="12">
        <f t="shared" si="813"/>
        <v>0</v>
      </c>
      <c r="AV327" s="12">
        <f t="shared" si="851"/>
        <v>0</v>
      </c>
      <c r="AW327" s="12"/>
      <c r="AX327" s="12">
        <f t="shared" si="814"/>
        <v>0</v>
      </c>
      <c r="AY327" s="12">
        <f t="shared" si="815"/>
        <v>0</v>
      </c>
      <c r="AZ327" s="12">
        <f t="shared" si="816"/>
        <v>0</v>
      </c>
      <c r="BA327" s="12"/>
      <c r="BB327" s="12">
        <f t="shared" si="817"/>
        <v>0</v>
      </c>
      <c r="BC327" s="12">
        <f t="shared" si="818"/>
        <v>0</v>
      </c>
      <c r="BD327" s="12">
        <f t="shared" si="819"/>
        <v>0</v>
      </c>
      <c r="BE327" s="12"/>
      <c r="BF327" s="12">
        <f t="shared" si="820"/>
        <v>0</v>
      </c>
      <c r="BG327" s="12">
        <f t="shared" si="852"/>
        <v>0</v>
      </c>
      <c r="BH327" s="12">
        <f t="shared" si="821"/>
        <v>0</v>
      </c>
      <c r="BI327" s="12">
        <f t="shared" si="822"/>
        <v>0</v>
      </c>
      <c r="BJ327" s="12"/>
      <c r="BK327" s="12">
        <f t="shared" si="823"/>
        <v>0</v>
      </c>
      <c r="BL327" s="12">
        <f t="shared" si="853"/>
        <v>0</v>
      </c>
      <c r="BM327" s="12">
        <f t="shared" si="824"/>
        <v>0</v>
      </c>
      <c r="BN327" s="12"/>
      <c r="BO327" s="12">
        <f t="shared" si="825"/>
        <v>0</v>
      </c>
      <c r="BP327" s="12">
        <f t="shared" si="826"/>
        <v>0</v>
      </c>
      <c r="BQ327" s="12">
        <f t="shared" si="827"/>
        <v>0</v>
      </c>
      <c r="BR327" s="12"/>
      <c r="BS327" s="12">
        <f t="shared" si="828"/>
        <v>0</v>
      </c>
      <c r="BT327" s="12">
        <f t="shared" si="829"/>
        <v>0</v>
      </c>
      <c r="BU327" s="12">
        <f t="shared" si="830"/>
        <v>0</v>
      </c>
      <c r="BV327" s="12">
        <f t="shared" si="831"/>
        <v>0</v>
      </c>
      <c r="BW327" s="12">
        <f t="shared" si="832"/>
        <v>0</v>
      </c>
      <c r="BX327" s="12"/>
      <c r="BY327" s="12">
        <v>50000000</v>
      </c>
      <c r="BZ327" s="12">
        <v>30000000</v>
      </c>
      <c r="CA327" s="12">
        <f>SUMIFS('[1]TIẾN ĐỘ %'!$M$6:$M$1034,'[1]TIẾN ĐỘ %'!$G$6:$G$1034,$A327,'[1]TIẾN ĐỘ %'!$F$6:$F$1034,$E327)</f>
        <v>0</v>
      </c>
      <c r="CB327" s="12">
        <f t="shared" si="854"/>
        <v>80000000</v>
      </c>
      <c r="CC327" s="12"/>
      <c r="CD327" s="12"/>
      <c r="CE327" s="12"/>
      <c r="CF327" s="12">
        <f t="shared" ref="CF327:CF335" si="857">+SUM(CC327:CE327)</f>
        <v>0</v>
      </c>
      <c r="CG327" s="12">
        <f t="shared" ref="CG327:CG335" si="858">+CF327+CB327</f>
        <v>80000000</v>
      </c>
      <c r="CH327" s="12"/>
      <c r="CI327" s="12"/>
      <c r="CJ327" s="12"/>
      <c r="CK327" s="12">
        <f t="shared" ref="CK327:CK336" si="859">+SUM(CH327:CJ327)</f>
        <v>0</v>
      </c>
      <c r="CL327" s="12"/>
      <c r="CM327" s="12"/>
      <c r="CN327" s="12"/>
      <c r="CO327" s="12">
        <f t="shared" si="778"/>
        <v>0</v>
      </c>
      <c r="CP327" s="12">
        <f t="shared" si="779"/>
        <v>0</v>
      </c>
      <c r="CQ327" s="12">
        <f t="shared" ref="CQ327:CQ336" si="860">+BY327+BZ327+CA327+CC327+CD327+CE327+CH327+CI327+CJ327+CL327+CM327+CN327</f>
        <v>80000000</v>
      </c>
      <c r="CR327" s="12">
        <v>87120000</v>
      </c>
      <c r="CS327" s="12">
        <v>0</v>
      </c>
      <c r="CT327" s="12">
        <v>87120000</v>
      </c>
      <c r="CU327" s="12">
        <v>24960000</v>
      </c>
      <c r="CV327" s="12">
        <v>6360000</v>
      </c>
      <c r="CW327" s="12">
        <v>24960000</v>
      </c>
      <c r="CX327" s="12">
        <v>31320000</v>
      </c>
      <c r="CY327" s="12">
        <f>SUMIFS('[1]DATA THÔ IN'!$P$4:$P$12031,'[1]DATA THÔ IN'!$H$4:$H$12031,$A327,'[1]DATA THÔ IN'!$AC$4:$AC$12031,$E327,'[1]DATA THÔ IN'!$AH$4:$AH$12031,"Tiến độ 1")</f>
        <v>0</v>
      </c>
      <c r="CZ327" s="12">
        <f>SUMIFS('[1]DATA THÔ IN'!$P$4:$P$12031,'[1]DATA THÔ IN'!$H$4:$H$12031,$A327,'[1]DATA THÔ IN'!$AC$4:$AC$12031,$E327,'[1]DATA THÔ IN'!$AH$4:$AH$12031,"Tiến độ 2")</f>
        <v>-76090000</v>
      </c>
      <c r="DA327" s="12">
        <f>SUMIFS('[1]TIẾN ĐỘ %'!$N$6:$N$1034,'[1]TIẾN ĐỘ %'!$G$6:$G$1034,A327,'[1]TIẾN ĐỘ %'!$F$6:$F$1034,$E327)</f>
        <v>-76090000</v>
      </c>
      <c r="DB327" s="12">
        <f t="shared" ref="DB327:DB390" si="861">+DA327+CX327+CT327</f>
        <v>42350000</v>
      </c>
      <c r="DC327" s="12"/>
      <c r="DD327" s="12"/>
      <c r="DE327" s="12"/>
      <c r="DF327" s="12"/>
      <c r="DG327" s="12"/>
      <c r="DH327" s="12"/>
      <c r="DI327" s="12"/>
      <c r="DJ327" s="12"/>
      <c r="DK327" s="12"/>
      <c r="DL327" s="12">
        <f t="shared" ref="DL327:DL335" si="862">+DK327+DH327+DE327</f>
        <v>0</v>
      </c>
      <c r="DM327" s="12">
        <f t="shared" ref="DM327:DM335" si="863">+DL327+DB327</f>
        <v>42350000</v>
      </c>
      <c r="DN327" s="12"/>
      <c r="DO327" s="12"/>
      <c r="DP327" s="13"/>
      <c r="DQ327" s="12"/>
      <c r="DR327" s="12"/>
      <c r="DS327" s="13"/>
      <c r="DT327" s="12"/>
      <c r="DU327" s="12"/>
      <c r="DV327" s="12"/>
      <c r="DW327" s="12">
        <f t="shared" ref="DW327:DW337" si="864">+DV327+DS327+DP327</f>
        <v>0</v>
      </c>
      <c r="DX327" s="12"/>
      <c r="DY327" s="12"/>
      <c r="DZ327" s="12"/>
      <c r="EA327" s="12"/>
      <c r="EB327" s="12"/>
      <c r="EC327" s="12"/>
      <c r="ED327" s="12"/>
      <c r="EE327" s="12"/>
      <c r="EF327" s="12"/>
      <c r="EG327" s="12">
        <f t="shared" si="783"/>
        <v>0</v>
      </c>
      <c r="EH327" s="12">
        <f t="shared" si="784"/>
        <v>0</v>
      </c>
      <c r="EI327" s="12">
        <f t="shared" ref="EI327:EI336" si="865">+CT327+CX327+DA327+DE327+DH327+DK327+DP327+DS327+DV327+DZ327+EC327+EF327</f>
        <v>42350000</v>
      </c>
      <c r="EJ327" s="15">
        <f t="shared" si="833"/>
        <v>1.7423999999999999</v>
      </c>
      <c r="EK327" s="15">
        <f t="shared" si="834"/>
        <v>0</v>
      </c>
      <c r="EL327" s="15">
        <f t="shared" si="835"/>
        <v>1.7423999999999999</v>
      </c>
      <c r="EM327" s="16">
        <f t="shared" si="727"/>
        <v>0.83199999999999996</v>
      </c>
      <c r="EN327" s="16">
        <f t="shared" si="728"/>
        <v>0.21199999999999999</v>
      </c>
      <c r="EO327" s="16">
        <f t="shared" si="729"/>
        <v>1.044</v>
      </c>
      <c r="EP327" s="16">
        <f t="shared" ref="EP327:EP390" si="866">IFERROR(CY327/CA327,0)</f>
        <v>0</v>
      </c>
      <c r="EQ327" s="16">
        <f t="shared" ref="EQ327:EQ390" si="867">IFERROR(CZ327/CA327,0)</f>
        <v>0</v>
      </c>
      <c r="ER327" s="16">
        <f t="shared" ref="ER327:ER390" si="868">+IFERROR(DA327/CA327,0)</f>
        <v>0</v>
      </c>
      <c r="ES327" s="16">
        <f t="shared" ref="ES327:ES390" si="869">IFERROR(DB327/CB327,0)</f>
        <v>0.52937500000000004</v>
      </c>
      <c r="ET327" s="16"/>
      <c r="EU327" s="16"/>
      <c r="EV327" s="16"/>
      <c r="EW327" s="16"/>
      <c r="EX327" s="16"/>
      <c r="EY327" s="16"/>
      <c r="EZ327" s="21">
        <v>0</v>
      </c>
      <c r="FA327" s="21">
        <v>0</v>
      </c>
      <c r="FB327" s="21">
        <v>0</v>
      </c>
      <c r="FC327" s="21">
        <v>0</v>
      </c>
      <c r="FD327" s="21">
        <v>0</v>
      </c>
      <c r="FE327" s="16">
        <v>0</v>
      </c>
      <c r="FF327" s="16">
        <v>0</v>
      </c>
      <c r="FG327" s="16">
        <v>0</v>
      </c>
      <c r="FH327" s="16">
        <v>0</v>
      </c>
      <c r="FI327" s="16">
        <v>0</v>
      </c>
      <c r="FJ327" s="16">
        <v>0</v>
      </c>
      <c r="FK327" s="16">
        <v>0</v>
      </c>
      <c r="FL327" s="16">
        <v>0</v>
      </c>
      <c r="FM327" s="16">
        <v>0</v>
      </c>
      <c r="FN327" s="16">
        <v>0</v>
      </c>
      <c r="FO327" s="16">
        <v>0</v>
      </c>
      <c r="FP327" s="16">
        <v>0</v>
      </c>
      <c r="FQ327" s="16">
        <v>0</v>
      </c>
      <c r="FR327" s="17">
        <f t="shared" si="836"/>
        <v>0</v>
      </c>
      <c r="FS327" s="17">
        <f t="shared" si="837"/>
        <v>0</v>
      </c>
      <c r="FT327" s="17">
        <f t="shared" si="838"/>
        <v>0</v>
      </c>
      <c r="FU327" s="18">
        <f t="shared" si="839"/>
        <v>0</v>
      </c>
      <c r="FV327" s="18">
        <f t="shared" si="840"/>
        <v>0</v>
      </c>
      <c r="FW327" s="18">
        <f t="shared" si="841"/>
        <v>0</v>
      </c>
      <c r="FX327" s="18">
        <f t="shared" si="842"/>
        <v>0</v>
      </c>
      <c r="FY327" s="18">
        <f t="shared" si="843"/>
        <v>0</v>
      </c>
      <c r="FZ327" s="19">
        <f t="shared" ref="FZ327:FZ336" si="870">IFERROR(EI327/CQ327,0)</f>
        <v>0.52937500000000004</v>
      </c>
      <c r="GA327" s="36" t="str">
        <f>D327</f>
        <v>Nguyễn Đức Tài</v>
      </c>
      <c r="GB327" s="36"/>
      <c r="GC327" s="37"/>
    </row>
    <row r="328" spans="1:185" hidden="1" x14ac:dyDescent="0.25">
      <c r="A328" s="8" t="s">
        <v>1287</v>
      </c>
      <c r="B328" s="8" t="s">
        <v>403</v>
      </c>
      <c r="C328" s="9" t="s">
        <v>404</v>
      </c>
      <c r="D328" s="10" t="s">
        <v>49</v>
      </c>
      <c r="E328" s="9" t="s">
        <v>318</v>
      </c>
      <c r="F328" s="9" t="s">
        <v>85</v>
      </c>
      <c r="G328" s="9" t="s">
        <v>51</v>
      </c>
      <c r="H328" s="11">
        <v>3.5000000000000003E-2</v>
      </c>
      <c r="I328" s="11"/>
      <c r="J328" s="26">
        <v>0.01</v>
      </c>
      <c r="K328" s="11">
        <v>0.01</v>
      </c>
      <c r="L328" s="11">
        <v>5.0000000000000001E-3</v>
      </c>
      <c r="M328" s="11">
        <v>5.0000000000000001E-3</v>
      </c>
      <c r="N328" s="11"/>
      <c r="O328" s="12">
        <f t="shared" si="844"/>
        <v>0</v>
      </c>
      <c r="P328" s="12">
        <f t="shared" si="804"/>
        <v>0</v>
      </c>
      <c r="Q328" s="12">
        <f t="shared" si="845"/>
        <v>0</v>
      </c>
      <c r="R328" s="12">
        <f t="shared" si="768"/>
        <v>0</v>
      </c>
      <c r="S328" s="12">
        <f t="shared" si="846"/>
        <v>0</v>
      </c>
      <c r="T328" s="12">
        <f t="shared" ref="T328:T358" si="871">ROUND(IF(EM328&gt;=40%,CU328*J328*(100%-H328),0),0)</f>
        <v>240864</v>
      </c>
      <c r="U328" s="12">
        <f t="shared" si="855"/>
        <v>243180</v>
      </c>
      <c r="V328" s="12">
        <f t="shared" ref="V328:V358" si="872">ROUND(IF(EO328&gt;=100%,CX328*(100%-H328)*K328,0),0)</f>
        <v>484044</v>
      </c>
      <c r="W328" s="12">
        <f t="shared" si="856"/>
        <v>249600</v>
      </c>
      <c r="X328" s="12">
        <f t="shared" si="847"/>
        <v>0</v>
      </c>
      <c r="Y328" s="12">
        <f t="shared" si="772"/>
        <v>0</v>
      </c>
      <c r="Z328" s="12">
        <f t="shared" si="773"/>
        <v>0</v>
      </c>
      <c r="AA328" s="12">
        <f t="shared" si="774"/>
        <v>0</v>
      </c>
      <c r="AB328" s="12">
        <f t="shared" si="769"/>
        <v>0</v>
      </c>
      <c r="AC328" s="12"/>
      <c r="AD328" s="12"/>
      <c r="AE328" s="12"/>
      <c r="AF328" s="12" t="e">
        <f t="shared" si="848"/>
        <v>#DIV/0!</v>
      </c>
      <c r="AG328" s="12" t="e">
        <f t="shared" si="849"/>
        <v>#DIV/0!</v>
      </c>
      <c r="AH328" s="12">
        <f t="shared" si="850"/>
        <v>0</v>
      </c>
      <c r="AI328" s="12"/>
      <c r="AJ328" s="12"/>
      <c r="AK328" s="12"/>
      <c r="AL328" s="12" t="e">
        <f t="shared" si="807"/>
        <v>#DIV/0!</v>
      </c>
      <c r="AM328" s="12" t="e">
        <f t="shared" si="808"/>
        <v>#DIV/0!</v>
      </c>
      <c r="AN328" s="12">
        <f t="shared" si="809"/>
        <v>0</v>
      </c>
      <c r="AO328" s="12"/>
      <c r="AP328" s="12"/>
      <c r="AQ328" s="12"/>
      <c r="AR328" s="12">
        <f t="shared" si="810"/>
        <v>0</v>
      </c>
      <c r="AS328" s="12">
        <f t="shared" si="811"/>
        <v>0</v>
      </c>
      <c r="AT328" s="12">
        <f t="shared" si="812"/>
        <v>0</v>
      </c>
      <c r="AU328" s="12" t="e">
        <f t="shared" si="813"/>
        <v>#DIV/0!</v>
      </c>
      <c r="AV328" s="12">
        <f t="shared" si="851"/>
        <v>0</v>
      </c>
      <c r="AW328" s="12"/>
      <c r="AX328" s="12" t="e">
        <f t="shared" si="814"/>
        <v>#DIV/0!</v>
      </c>
      <c r="AY328" s="12" t="e">
        <f t="shared" si="815"/>
        <v>#DIV/0!</v>
      </c>
      <c r="AZ328" s="12" t="e">
        <f t="shared" si="816"/>
        <v>#DIV/0!</v>
      </c>
      <c r="BA328" s="12"/>
      <c r="BB328" s="12">
        <f t="shared" si="817"/>
        <v>0</v>
      </c>
      <c r="BC328" s="12">
        <f t="shared" si="818"/>
        <v>0</v>
      </c>
      <c r="BD328" s="12">
        <f t="shared" si="819"/>
        <v>0</v>
      </c>
      <c r="BE328" s="12"/>
      <c r="BF328" s="12">
        <f t="shared" si="820"/>
        <v>0</v>
      </c>
      <c r="BG328" s="12">
        <f t="shared" si="852"/>
        <v>0</v>
      </c>
      <c r="BH328" s="12">
        <f t="shared" si="821"/>
        <v>0</v>
      </c>
      <c r="BI328" s="12" t="e">
        <f t="shared" si="822"/>
        <v>#DIV/0!</v>
      </c>
      <c r="BJ328" s="12"/>
      <c r="BK328" s="12">
        <f t="shared" si="823"/>
        <v>0</v>
      </c>
      <c r="BL328" s="12">
        <f t="shared" si="853"/>
        <v>0</v>
      </c>
      <c r="BM328" s="12">
        <f t="shared" si="824"/>
        <v>0</v>
      </c>
      <c r="BN328" s="12"/>
      <c r="BO328" s="12">
        <f t="shared" si="825"/>
        <v>0</v>
      </c>
      <c r="BP328" s="12">
        <f t="shared" si="826"/>
        <v>0</v>
      </c>
      <c r="BQ328" s="12">
        <f t="shared" si="827"/>
        <v>0</v>
      </c>
      <c r="BR328" s="12"/>
      <c r="BS328" s="12">
        <f t="shared" si="828"/>
        <v>0</v>
      </c>
      <c r="BT328" s="12">
        <f t="shared" si="829"/>
        <v>0</v>
      </c>
      <c r="BU328" s="12">
        <f t="shared" si="830"/>
        <v>0</v>
      </c>
      <c r="BV328" s="12">
        <f t="shared" si="831"/>
        <v>0</v>
      </c>
      <c r="BW328" s="12">
        <f t="shared" si="832"/>
        <v>0</v>
      </c>
      <c r="BX328" s="12"/>
      <c r="BY328" s="12">
        <v>40000000</v>
      </c>
      <c r="BZ328" s="12">
        <v>28000000</v>
      </c>
      <c r="CA328" s="12">
        <f>SUMIFS('[1]TIẾN ĐỘ %'!$M$6:$M$1034,'[1]TIẾN ĐỘ %'!$G$6:$G$1034,$A328,'[1]TIẾN ĐỘ %'!$F$6:$F$1034,$E328)</f>
        <v>60000000</v>
      </c>
      <c r="CB328" s="12">
        <f t="shared" si="854"/>
        <v>128000000</v>
      </c>
      <c r="CC328" s="12"/>
      <c r="CD328" s="12"/>
      <c r="CE328" s="12"/>
      <c r="CF328" s="12">
        <f t="shared" si="857"/>
        <v>0</v>
      </c>
      <c r="CG328" s="12">
        <f t="shared" si="858"/>
        <v>128000000</v>
      </c>
      <c r="CH328" s="12"/>
      <c r="CI328" s="12"/>
      <c r="CJ328" s="12"/>
      <c r="CK328" s="12">
        <f t="shared" si="859"/>
        <v>0</v>
      </c>
      <c r="CL328" s="12"/>
      <c r="CM328" s="12"/>
      <c r="CN328" s="12"/>
      <c r="CO328" s="12">
        <f t="shared" si="778"/>
        <v>0</v>
      </c>
      <c r="CP328" s="12">
        <f t="shared" si="779"/>
        <v>0</v>
      </c>
      <c r="CQ328" s="12">
        <f t="shared" si="860"/>
        <v>128000000</v>
      </c>
      <c r="CR328" s="12">
        <v>0</v>
      </c>
      <c r="CS328" s="12">
        <v>0</v>
      </c>
      <c r="CT328" s="12">
        <v>0</v>
      </c>
      <c r="CU328" s="12">
        <v>24960000</v>
      </c>
      <c r="CV328" s="12">
        <v>25200000</v>
      </c>
      <c r="CW328" s="12">
        <v>24960000</v>
      </c>
      <c r="CX328" s="12">
        <v>50160000</v>
      </c>
      <c r="CY328" s="12">
        <f>SUMIFS('[1]DATA THÔ IN'!$P$4:$P$12031,'[1]DATA THÔ IN'!$H$4:$H$12031,$A328,'[1]DATA THÔ IN'!$AC$4:$AC$12031,$E328,'[1]DATA THÔ IN'!$AH$4:$AH$12031,"Tiến độ 1")</f>
        <v>0</v>
      </c>
      <c r="CZ328" s="12">
        <f>SUMIFS('[1]DATA THÔ IN'!$P$4:$P$12031,'[1]DATA THÔ IN'!$H$4:$H$12031,$A328,'[1]DATA THÔ IN'!$AC$4:$AC$12031,$E328,'[1]DATA THÔ IN'!$AH$4:$AH$12031,"Tiến độ 2")</f>
        <v>18960000</v>
      </c>
      <c r="DA328" s="12">
        <f>SUMIFS('[1]TIẾN ĐỘ %'!$N$6:$N$1034,'[1]TIẾN ĐỘ %'!$G$6:$G$1034,A328,'[1]TIẾN ĐỘ %'!$F$6:$F$1034,$E328)</f>
        <v>25080000</v>
      </c>
      <c r="DB328" s="12">
        <f t="shared" si="861"/>
        <v>75240000</v>
      </c>
      <c r="DC328" s="12"/>
      <c r="DD328" s="12"/>
      <c r="DE328" s="12"/>
      <c r="DF328" s="12"/>
      <c r="DG328" s="12"/>
      <c r="DH328" s="12"/>
      <c r="DI328" s="12"/>
      <c r="DJ328" s="12"/>
      <c r="DK328" s="12"/>
      <c r="DL328" s="12">
        <f t="shared" si="862"/>
        <v>0</v>
      </c>
      <c r="DM328" s="12">
        <f t="shared" si="863"/>
        <v>75240000</v>
      </c>
      <c r="DN328" s="12"/>
      <c r="DO328" s="12"/>
      <c r="DP328" s="13"/>
      <c r="DQ328" s="12"/>
      <c r="DR328" s="12"/>
      <c r="DS328" s="13"/>
      <c r="DT328" s="12"/>
      <c r="DU328" s="12"/>
      <c r="DV328" s="12"/>
      <c r="DW328" s="12">
        <f t="shared" si="864"/>
        <v>0</v>
      </c>
      <c r="DX328" s="12"/>
      <c r="DY328" s="12"/>
      <c r="DZ328" s="12"/>
      <c r="EA328" s="12"/>
      <c r="EB328" s="12"/>
      <c r="EC328" s="12"/>
      <c r="ED328" s="12"/>
      <c r="EE328" s="12"/>
      <c r="EF328" s="12"/>
      <c r="EG328" s="12">
        <f t="shared" si="783"/>
        <v>0</v>
      </c>
      <c r="EH328" s="12">
        <f t="shared" si="784"/>
        <v>0</v>
      </c>
      <c r="EI328" s="12">
        <f t="shared" si="865"/>
        <v>75240000</v>
      </c>
      <c r="EJ328" s="15">
        <f t="shared" si="833"/>
        <v>0</v>
      </c>
      <c r="EK328" s="15">
        <f t="shared" si="834"/>
        <v>0</v>
      </c>
      <c r="EL328" s="15">
        <f t="shared" si="835"/>
        <v>0</v>
      </c>
      <c r="EM328" s="16">
        <f t="shared" si="727"/>
        <v>0.89142857142857146</v>
      </c>
      <c r="EN328" s="16">
        <f t="shared" si="728"/>
        <v>0.9</v>
      </c>
      <c r="EO328" s="16">
        <f t="shared" si="729"/>
        <v>1.7914285714285714</v>
      </c>
      <c r="EP328" s="16">
        <f t="shared" si="866"/>
        <v>0</v>
      </c>
      <c r="EQ328" s="16">
        <f t="shared" si="867"/>
        <v>0.316</v>
      </c>
      <c r="ER328" s="16">
        <f t="shared" si="868"/>
        <v>0.41799999999999998</v>
      </c>
      <c r="ES328" s="16">
        <f t="shared" si="869"/>
        <v>0.58781249999999996</v>
      </c>
      <c r="ET328" s="16" t="e">
        <f t="shared" ref="ET328:ET335" si="873">DC328/CC328</f>
        <v>#DIV/0!</v>
      </c>
      <c r="EU328" s="16" t="e">
        <f t="shared" ref="EU328:EU335" si="874">DD328/CC328</f>
        <v>#DIV/0!</v>
      </c>
      <c r="EV328" s="16" t="e">
        <f t="shared" ref="EV328:EW335" si="875">DE328/CC328</f>
        <v>#DIV/0!</v>
      </c>
      <c r="EW328" s="16" t="e">
        <f t="shared" si="875"/>
        <v>#DIV/0!</v>
      </c>
      <c r="EX328" s="16" t="e">
        <f t="shared" ref="EX328:EX335" si="876">DG328/CD328</f>
        <v>#DIV/0!</v>
      </c>
      <c r="EY328" s="16" t="e">
        <f t="shared" ref="EY328:EY335" si="877">DH328/CD328</f>
        <v>#DIV/0!</v>
      </c>
      <c r="EZ328" s="21">
        <v>0</v>
      </c>
      <c r="FA328" s="21">
        <v>0</v>
      </c>
      <c r="FB328" s="21">
        <v>0</v>
      </c>
      <c r="FC328" s="16" t="e">
        <f t="shared" ref="FC328:FE335" si="878">+DL328/CF328</f>
        <v>#DIV/0!</v>
      </c>
      <c r="FD328" s="16">
        <f t="shared" si="878"/>
        <v>0.58781249999999996</v>
      </c>
      <c r="FE328" s="16" t="e">
        <f t="shared" si="878"/>
        <v>#DIV/0!</v>
      </c>
      <c r="FF328" s="16" t="e">
        <f t="shared" ref="FF328:FF335" si="879">+DO328/CH328</f>
        <v>#DIV/0!</v>
      </c>
      <c r="FG328" s="16" t="e">
        <f t="shared" ref="FG328:FG335" si="880">+DP328/CH328</f>
        <v>#DIV/0!</v>
      </c>
      <c r="FH328" s="16">
        <v>0</v>
      </c>
      <c r="FI328" s="16">
        <v>0</v>
      </c>
      <c r="FJ328" s="16">
        <v>0</v>
      </c>
      <c r="FK328" s="16">
        <v>0</v>
      </c>
      <c r="FL328" s="16">
        <v>0</v>
      </c>
      <c r="FM328" s="16">
        <v>0</v>
      </c>
      <c r="FN328" s="16" t="e">
        <f t="shared" ref="FN328:FN336" si="881">+DW328/CK328</f>
        <v>#DIV/0!</v>
      </c>
      <c r="FO328" s="16">
        <v>0</v>
      </c>
      <c r="FP328" s="16">
        <v>0</v>
      </c>
      <c r="FQ328" s="16">
        <v>0</v>
      </c>
      <c r="FR328" s="17">
        <f t="shared" si="836"/>
        <v>0</v>
      </c>
      <c r="FS328" s="17">
        <f t="shared" si="837"/>
        <v>0</v>
      </c>
      <c r="FT328" s="17">
        <f t="shared" si="838"/>
        <v>0</v>
      </c>
      <c r="FU328" s="18">
        <f t="shared" si="839"/>
        <v>0</v>
      </c>
      <c r="FV328" s="18">
        <f t="shared" si="840"/>
        <v>0</v>
      </c>
      <c r="FW328" s="18">
        <f t="shared" si="841"/>
        <v>0</v>
      </c>
      <c r="FX328" s="18">
        <f t="shared" si="842"/>
        <v>0</v>
      </c>
      <c r="FY328" s="18">
        <f t="shared" si="843"/>
        <v>0</v>
      </c>
      <c r="FZ328" s="19">
        <f t="shared" si="870"/>
        <v>0.58781249999999996</v>
      </c>
      <c r="GA328" s="36" t="str">
        <f>D328</f>
        <v>Phan Quốc Vũ</v>
      </c>
      <c r="GB328" s="36"/>
      <c r="GC328" s="37"/>
    </row>
    <row r="329" spans="1:185" hidden="1" x14ac:dyDescent="0.25">
      <c r="A329" s="8" t="s">
        <v>1263</v>
      </c>
      <c r="B329" s="8" t="s">
        <v>407</v>
      </c>
      <c r="C329" s="9" t="s">
        <v>408</v>
      </c>
      <c r="D329" s="10" t="s">
        <v>49</v>
      </c>
      <c r="E329" s="9" t="s">
        <v>318</v>
      </c>
      <c r="F329" s="9" t="s">
        <v>50</v>
      </c>
      <c r="G329" s="9" t="s">
        <v>51</v>
      </c>
      <c r="H329" s="11">
        <v>3.5000000000000003E-2</v>
      </c>
      <c r="I329" s="11"/>
      <c r="J329" s="26">
        <v>0.01</v>
      </c>
      <c r="K329" s="11">
        <v>0.01</v>
      </c>
      <c r="L329" s="11">
        <v>5.0000000000000001E-3</v>
      </c>
      <c r="M329" s="11">
        <v>5.0000000000000001E-3</v>
      </c>
      <c r="N329" s="11"/>
      <c r="O329" s="12">
        <f t="shared" si="844"/>
        <v>0</v>
      </c>
      <c r="P329" s="12">
        <f t="shared" si="804"/>
        <v>0</v>
      </c>
      <c r="Q329" s="12">
        <f t="shared" si="845"/>
        <v>0</v>
      </c>
      <c r="R329" s="12">
        <f t="shared" si="768"/>
        <v>1658256</v>
      </c>
      <c r="S329" s="12">
        <f t="shared" si="846"/>
        <v>0</v>
      </c>
      <c r="T329" s="12">
        <f t="shared" si="871"/>
        <v>0</v>
      </c>
      <c r="U329" s="12">
        <f t="shared" si="855"/>
        <v>0</v>
      </c>
      <c r="V329" s="12">
        <f t="shared" si="872"/>
        <v>1091994</v>
      </c>
      <c r="W329" s="12">
        <f t="shared" si="856"/>
        <v>0</v>
      </c>
      <c r="X329" s="12">
        <f t="shared" si="847"/>
        <v>0</v>
      </c>
      <c r="Y329" s="12">
        <f t="shared" si="772"/>
        <v>0</v>
      </c>
      <c r="Z329" s="12">
        <f t="shared" si="773"/>
        <v>0</v>
      </c>
      <c r="AA329" s="12">
        <f t="shared" si="774"/>
        <v>0</v>
      </c>
      <c r="AB329" s="12">
        <f t="shared" si="769"/>
        <v>0</v>
      </c>
      <c r="AC329" s="12"/>
      <c r="AD329" s="12"/>
      <c r="AE329" s="12"/>
      <c r="AF329" s="12" t="e">
        <f t="shared" si="848"/>
        <v>#DIV/0!</v>
      </c>
      <c r="AG329" s="12" t="e">
        <f t="shared" si="849"/>
        <v>#DIV/0!</v>
      </c>
      <c r="AH329" s="12">
        <f t="shared" si="850"/>
        <v>0</v>
      </c>
      <c r="AI329" s="12"/>
      <c r="AJ329" s="12"/>
      <c r="AK329" s="12"/>
      <c r="AL329" s="12" t="e">
        <f t="shared" si="807"/>
        <v>#DIV/0!</v>
      </c>
      <c r="AM329" s="12" t="e">
        <f t="shared" si="808"/>
        <v>#DIV/0!</v>
      </c>
      <c r="AN329" s="12">
        <f t="shared" si="809"/>
        <v>0</v>
      </c>
      <c r="AO329" s="12"/>
      <c r="AP329" s="12"/>
      <c r="AQ329" s="12"/>
      <c r="AR329" s="12" t="e">
        <f t="shared" si="810"/>
        <v>#DIV/0!</v>
      </c>
      <c r="AS329" s="12" t="e">
        <f t="shared" si="811"/>
        <v>#DIV/0!</v>
      </c>
      <c r="AT329" s="12" t="e">
        <f t="shared" si="812"/>
        <v>#DIV/0!</v>
      </c>
      <c r="AU329" s="12" t="e">
        <f t="shared" si="813"/>
        <v>#DIV/0!</v>
      </c>
      <c r="AV329" s="12">
        <f t="shared" si="851"/>
        <v>0</v>
      </c>
      <c r="AW329" s="12"/>
      <c r="AX329" s="12" t="e">
        <f t="shared" si="814"/>
        <v>#DIV/0!</v>
      </c>
      <c r="AY329" s="12" t="e">
        <f t="shared" si="815"/>
        <v>#DIV/0!</v>
      </c>
      <c r="AZ329" s="12" t="e">
        <f t="shared" si="816"/>
        <v>#DIV/0!</v>
      </c>
      <c r="BA329" s="12"/>
      <c r="BB329" s="12" t="e">
        <f t="shared" si="817"/>
        <v>#DIV/0!</v>
      </c>
      <c r="BC329" s="12" t="e">
        <f t="shared" si="818"/>
        <v>#DIV/0!</v>
      </c>
      <c r="BD329" s="12" t="e">
        <f t="shared" si="819"/>
        <v>#DIV/0!</v>
      </c>
      <c r="BE329" s="12"/>
      <c r="BF329" s="12" t="e">
        <f t="shared" si="820"/>
        <v>#DIV/0!</v>
      </c>
      <c r="BG329" s="12" t="e">
        <f t="shared" si="852"/>
        <v>#DIV/0!</v>
      </c>
      <c r="BH329" s="12" t="e">
        <f t="shared" si="821"/>
        <v>#DIV/0!</v>
      </c>
      <c r="BI329" s="12" t="e">
        <f t="shared" si="822"/>
        <v>#DIV/0!</v>
      </c>
      <c r="BJ329" s="12"/>
      <c r="BK329" s="12" t="e">
        <f t="shared" si="823"/>
        <v>#DIV/0!</v>
      </c>
      <c r="BL329" s="12" t="e">
        <f t="shared" si="853"/>
        <v>#DIV/0!</v>
      </c>
      <c r="BM329" s="12" t="e">
        <f t="shared" si="824"/>
        <v>#DIV/0!</v>
      </c>
      <c r="BN329" s="12"/>
      <c r="BO329" s="12">
        <f t="shared" si="825"/>
        <v>0</v>
      </c>
      <c r="BP329" s="12">
        <f t="shared" si="826"/>
        <v>0</v>
      </c>
      <c r="BQ329" s="12">
        <f t="shared" si="827"/>
        <v>0</v>
      </c>
      <c r="BR329" s="12"/>
      <c r="BS329" s="12">
        <f t="shared" si="828"/>
        <v>0</v>
      </c>
      <c r="BT329" s="12">
        <f t="shared" si="829"/>
        <v>0</v>
      </c>
      <c r="BU329" s="12">
        <f t="shared" si="830"/>
        <v>0</v>
      </c>
      <c r="BV329" s="12">
        <f t="shared" si="831"/>
        <v>0</v>
      </c>
      <c r="BW329" s="12">
        <f t="shared" si="832"/>
        <v>0</v>
      </c>
      <c r="BX329" s="12"/>
      <c r="BY329" s="12">
        <v>170000000</v>
      </c>
      <c r="BZ329" s="12">
        <v>110000000</v>
      </c>
      <c r="CA329" s="12">
        <f>SUMIFS('[1]TIẾN ĐỘ %'!$M$6:$M$1034,'[1]TIẾN ĐỘ %'!$G$6:$G$1034,$A329,'[1]TIẾN ĐỘ %'!$F$6:$F$1034,$E329)</f>
        <v>200000000</v>
      </c>
      <c r="CB329" s="12">
        <f t="shared" si="854"/>
        <v>480000000</v>
      </c>
      <c r="CC329" s="12"/>
      <c r="CD329" s="12"/>
      <c r="CE329" s="12"/>
      <c r="CF329" s="12">
        <f t="shared" si="857"/>
        <v>0</v>
      </c>
      <c r="CG329" s="12">
        <f t="shared" si="858"/>
        <v>480000000</v>
      </c>
      <c r="CH329" s="12"/>
      <c r="CI329" s="12"/>
      <c r="CJ329" s="12"/>
      <c r="CK329" s="12">
        <f t="shared" si="859"/>
        <v>0</v>
      </c>
      <c r="CL329" s="12"/>
      <c r="CM329" s="12"/>
      <c r="CN329" s="12"/>
      <c r="CO329" s="12">
        <f t="shared" si="778"/>
        <v>0</v>
      </c>
      <c r="CP329" s="12">
        <f t="shared" si="779"/>
        <v>0</v>
      </c>
      <c r="CQ329" s="12">
        <f t="shared" si="860"/>
        <v>480000000</v>
      </c>
      <c r="CR329" s="12">
        <v>0</v>
      </c>
      <c r="CS329" s="12">
        <v>0</v>
      </c>
      <c r="CT329" s="12">
        <v>171840000</v>
      </c>
      <c r="CU329" s="12">
        <v>0</v>
      </c>
      <c r="CV329" s="12">
        <v>0</v>
      </c>
      <c r="CW329" s="12">
        <v>0</v>
      </c>
      <c r="CX329" s="12">
        <v>113160000</v>
      </c>
      <c r="CY329" s="12">
        <f>SUMIFS('[1]DATA THÔ IN'!$P$4:$P$12031,'[1]DATA THÔ IN'!$H$4:$H$12031,$A329,'[1]DATA THÔ IN'!$AC$4:$AC$12031,$E329,'[1]DATA THÔ IN'!$AH$4:$AH$12031,"Tiến độ 1")</f>
        <v>0</v>
      </c>
      <c r="CZ329" s="12">
        <f>SUMIFS('[1]DATA THÔ IN'!$P$4:$P$12031,'[1]DATA THÔ IN'!$H$4:$H$12031,$A329,'[1]DATA THÔ IN'!$AC$4:$AC$12031,$E329,'[1]DATA THÔ IN'!$AH$4:$AH$12031,"Tiến độ 2")</f>
        <v>0</v>
      </c>
      <c r="DA329" s="12">
        <f>SUMIFS('[1]TIẾN ĐỘ %'!$N$6:$N$1034,'[1]TIẾN ĐỘ %'!$G$6:$G$1034,A329,'[1]TIẾN ĐỘ %'!$F$6:$F$1034,$E329)</f>
        <v>31680000</v>
      </c>
      <c r="DB329" s="12">
        <f t="shared" si="861"/>
        <v>316680000</v>
      </c>
      <c r="DC329" s="12"/>
      <c r="DD329" s="12"/>
      <c r="DE329" s="12"/>
      <c r="DF329" s="12"/>
      <c r="DG329" s="12"/>
      <c r="DH329" s="12"/>
      <c r="DI329" s="12"/>
      <c r="DJ329" s="12"/>
      <c r="DK329" s="12"/>
      <c r="DL329" s="12">
        <f t="shared" si="862"/>
        <v>0</v>
      </c>
      <c r="DM329" s="12">
        <f t="shared" si="863"/>
        <v>316680000</v>
      </c>
      <c r="DN329" s="12"/>
      <c r="DO329" s="12"/>
      <c r="DP329" s="13"/>
      <c r="DQ329" s="12"/>
      <c r="DR329" s="12"/>
      <c r="DS329" s="13"/>
      <c r="DT329" s="12"/>
      <c r="DU329" s="12"/>
      <c r="DV329" s="12"/>
      <c r="DW329" s="12">
        <f t="shared" si="864"/>
        <v>0</v>
      </c>
      <c r="DX329" s="12"/>
      <c r="DY329" s="12"/>
      <c r="DZ329" s="12"/>
      <c r="EA329" s="12"/>
      <c r="EB329" s="12"/>
      <c r="EC329" s="12"/>
      <c r="ED329" s="12"/>
      <c r="EE329" s="12"/>
      <c r="EF329" s="12"/>
      <c r="EG329" s="12">
        <f t="shared" si="783"/>
        <v>0</v>
      </c>
      <c r="EH329" s="12">
        <f t="shared" si="784"/>
        <v>0</v>
      </c>
      <c r="EI329" s="12">
        <f t="shared" si="865"/>
        <v>316680000</v>
      </c>
      <c r="EJ329" s="15">
        <f t="shared" si="833"/>
        <v>0</v>
      </c>
      <c r="EK329" s="15">
        <f t="shared" si="834"/>
        <v>0</v>
      </c>
      <c r="EL329" s="15">
        <f t="shared" si="835"/>
        <v>1.0108235294117647</v>
      </c>
      <c r="EM329" s="16">
        <f t="shared" si="727"/>
        <v>0</v>
      </c>
      <c r="EN329" s="16">
        <f t="shared" si="728"/>
        <v>0</v>
      </c>
      <c r="EO329" s="16">
        <f t="shared" si="729"/>
        <v>1.0287272727272727</v>
      </c>
      <c r="EP329" s="16">
        <f t="shared" si="866"/>
        <v>0</v>
      </c>
      <c r="EQ329" s="16">
        <f t="shared" si="867"/>
        <v>0</v>
      </c>
      <c r="ER329" s="16">
        <f t="shared" si="868"/>
        <v>0.15840000000000001</v>
      </c>
      <c r="ES329" s="16">
        <f t="shared" si="869"/>
        <v>0.65974999999999995</v>
      </c>
      <c r="ET329" s="16" t="e">
        <f t="shared" si="873"/>
        <v>#DIV/0!</v>
      </c>
      <c r="EU329" s="16" t="e">
        <f t="shared" si="874"/>
        <v>#DIV/0!</v>
      </c>
      <c r="EV329" s="16" t="e">
        <f t="shared" si="875"/>
        <v>#DIV/0!</v>
      </c>
      <c r="EW329" s="16" t="e">
        <f t="shared" si="875"/>
        <v>#DIV/0!</v>
      </c>
      <c r="EX329" s="16" t="e">
        <f t="shared" si="876"/>
        <v>#DIV/0!</v>
      </c>
      <c r="EY329" s="16" t="e">
        <f t="shared" si="877"/>
        <v>#DIV/0!</v>
      </c>
      <c r="EZ329" s="21" t="e">
        <f t="shared" ref="EZ329:EZ335" si="882">+DI329/CE329</f>
        <v>#DIV/0!</v>
      </c>
      <c r="FA329" s="21" t="e">
        <f t="shared" ref="FA329:FA335" si="883">+DJ329/CE329</f>
        <v>#DIV/0!</v>
      </c>
      <c r="FB329" s="16" t="e">
        <f t="shared" ref="FB329:FB335" si="884">+DK329/CE329</f>
        <v>#DIV/0!</v>
      </c>
      <c r="FC329" s="16" t="e">
        <f t="shared" si="878"/>
        <v>#DIV/0!</v>
      </c>
      <c r="FD329" s="16">
        <f t="shared" si="878"/>
        <v>0.65974999999999995</v>
      </c>
      <c r="FE329" s="16" t="e">
        <f t="shared" si="878"/>
        <v>#DIV/0!</v>
      </c>
      <c r="FF329" s="16" t="e">
        <f t="shared" si="879"/>
        <v>#DIV/0!</v>
      </c>
      <c r="FG329" s="16" t="e">
        <f t="shared" si="880"/>
        <v>#DIV/0!</v>
      </c>
      <c r="FH329" s="16" t="e">
        <f t="shared" ref="FH329:FH336" si="885">+DQ329/CI329</f>
        <v>#DIV/0!</v>
      </c>
      <c r="FI329" s="16" t="e">
        <f t="shared" ref="FI329:FI336" si="886">+DR329/CI329</f>
        <v>#DIV/0!</v>
      </c>
      <c r="FJ329" s="16" t="e">
        <f t="shared" ref="FJ329:FK336" si="887">+DS329/CI329</f>
        <v>#DIV/0!</v>
      </c>
      <c r="FK329" s="16" t="e">
        <f t="shared" si="887"/>
        <v>#DIV/0!</v>
      </c>
      <c r="FL329" s="16" t="e">
        <f t="shared" ref="FL329:FL337" si="888">+DU329/CJ329</f>
        <v>#DIV/0!</v>
      </c>
      <c r="FM329" s="16" t="e">
        <f t="shared" ref="FM329:FM337" si="889">+DV329/CJ329</f>
        <v>#DIV/0!</v>
      </c>
      <c r="FN329" s="16" t="e">
        <f t="shared" si="881"/>
        <v>#DIV/0!</v>
      </c>
      <c r="FO329" s="16" t="e">
        <f t="shared" ref="FO329:FO336" si="890">+DX329/CL329</f>
        <v>#DIV/0!</v>
      </c>
      <c r="FP329" s="16" t="e">
        <f t="shared" ref="FP329:FP336" si="891">+DY329/CL329</f>
        <v>#DIV/0!</v>
      </c>
      <c r="FQ329" s="16" t="e">
        <f t="shared" ref="FQ329:FQ336" si="892">+DZ329/CL329</f>
        <v>#DIV/0!</v>
      </c>
      <c r="FR329" s="17">
        <f t="shared" si="836"/>
        <v>0</v>
      </c>
      <c r="FS329" s="17">
        <f t="shared" si="837"/>
        <v>0</v>
      </c>
      <c r="FT329" s="17">
        <f t="shared" si="838"/>
        <v>0</v>
      </c>
      <c r="FU329" s="18">
        <f t="shared" si="839"/>
        <v>0</v>
      </c>
      <c r="FV329" s="18">
        <f t="shared" si="840"/>
        <v>0</v>
      </c>
      <c r="FW329" s="18">
        <f t="shared" si="841"/>
        <v>0</v>
      </c>
      <c r="FX329" s="18">
        <f t="shared" si="842"/>
        <v>0</v>
      </c>
      <c r="FY329" s="18">
        <f t="shared" si="843"/>
        <v>0</v>
      </c>
      <c r="FZ329" s="19">
        <f t="shared" si="870"/>
        <v>0.65974999999999995</v>
      </c>
      <c r="GA329" s="36" t="s">
        <v>49</v>
      </c>
      <c r="GB329" s="36"/>
      <c r="GC329" s="37"/>
    </row>
    <row r="330" spans="1:185" hidden="1" x14ac:dyDescent="0.25">
      <c r="A330" s="8" t="s">
        <v>1266</v>
      </c>
      <c r="B330" s="8" t="s">
        <v>411</v>
      </c>
      <c r="C330" s="9" t="s">
        <v>412</v>
      </c>
      <c r="D330" s="10" t="s">
        <v>49</v>
      </c>
      <c r="E330" s="9" t="s">
        <v>318</v>
      </c>
      <c r="F330" s="9" t="s">
        <v>64</v>
      </c>
      <c r="G330" s="9" t="s">
        <v>51</v>
      </c>
      <c r="H330" s="11">
        <v>3.5000000000000003E-2</v>
      </c>
      <c r="I330" s="11"/>
      <c r="J330" s="26">
        <v>0.01</v>
      </c>
      <c r="K330" s="11">
        <v>0.01</v>
      </c>
      <c r="L330" s="11">
        <v>5.0000000000000001E-3</v>
      </c>
      <c r="M330" s="11">
        <v>5.0000000000000001E-3</v>
      </c>
      <c r="N330" s="11"/>
      <c r="O330" s="12">
        <f t="shared" si="844"/>
        <v>0</v>
      </c>
      <c r="P330" s="12">
        <f t="shared" si="804"/>
        <v>0</v>
      </c>
      <c r="Q330" s="12">
        <f t="shared" si="845"/>
        <v>0</v>
      </c>
      <c r="R330" s="12">
        <f t="shared" si="768"/>
        <v>0</v>
      </c>
      <c r="S330" s="12">
        <f t="shared" si="846"/>
        <v>0</v>
      </c>
      <c r="T330" s="12">
        <f t="shared" si="871"/>
        <v>0</v>
      </c>
      <c r="U330" s="12">
        <f t="shared" si="855"/>
        <v>0</v>
      </c>
      <c r="V330" s="12">
        <f t="shared" si="872"/>
        <v>0</v>
      </c>
      <c r="W330" s="12">
        <f t="shared" si="856"/>
        <v>0</v>
      </c>
      <c r="X330" s="12">
        <f t="shared" si="847"/>
        <v>0</v>
      </c>
      <c r="Y330" s="12">
        <f t="shared" si="772"/>
        <v>0</v>
      </c>
      <c r="Z330" s="12">
        <f t="shared" si="773"/>
        <v>0</v>
      </c>
      <c r="AA330" s="12">
        <f t="shared" si="774"/>
        <v>0</v>
      </c>
      <c r="AB330" s="12">
        <f t="shared" si="769"/>
        <v>0</v>
      </c>
      <c r="AC330" s="12"/>
      <c r="AD330" s="12"/>
      <c r="AE330" s="12"/>
      <c r="AF330" s="12" t="e">
        <f t="shared" si="848"/>
        <v>#DIV/0!</v>
      </c>
      <c r="AG330" s="12" t="e">
        <f t="shared" si="849"/>
        <v>#DIV/0!</v>
      </c>
      <c r="AH330" s="12">
        <f t="shared" si="850"/>
        <v>0</v>
      </c>
      <c r="AI330" s="12"/>
      <c r="AJ330" s="12"/>
      <c r="AK330" s="12"/>
      <c r="AL330" s="12" t="e">
        <f t="shared" si="807"/>
        <v>#DIV/0!</v>
      </c>
      <c r="AM330" s="12" t="e">
        <f t="shared" si="808"/>
        <v>#DIV/0!</v>
      </c>
      <c r="AN330" s="12">
        <f t="shared" si="809"/>
        <v>0</v>
      </c>
      <c r="AO330" s="12"/>
      <c r="AP330" s="12"/>
      <c r="AQ330" s="12"/>
      <c r="AR330" s="12" t="e">
        <f t="shared" si="810"/>
        <v>#DIV/0!</v>
      </c>
      <c r="AS330" s="12" t="e">
        <f t="shared" si="811"/>
        <v>#DIV/0!</v>
      </c>
      <c r="AT330" s="12" t="e">
        <f t="shared" si="812"/>
        <v>#DIV/0!</v>
      </c>
      <c r="AU330" s="12" t="e">
        <f t="shared" si="813"/>
        <v>#DIV/0!</v>
      </c>
      <c r="AV330" s="12" t="e">
        <f t="shared" si="851"/>
        <v>#DIV/0!</v>
      </c>
      <c r="AW330" s="12"/>
      <c r="AX330" s="12" t="e">
        <f t="shared" si="814"/>
        <v>#DIV/0!</v>
      </c>
      <c r="AY330" s="12" t="e">
        <f t="shared" si="815"/>
        <v>#DIV/0!</v>
      </c>
      <c r="AZ330" s="12" t="e">
        <f t="shared" si="816"/>
        <v>#DIV/0!</v>
      </c>
      <c r="BA330" s="12"/>
      <c r="BB330" s="12" t="e">
        <f t="shared" si="817"/>
        <v>#DIV/0!</v>
      </c>
      <c r="BC330" s="12" t="e">
        <f t="shared" si="818"/>
        <v>#DIV/0!</v>
      </c>
      <c r="BD330" s="12" t="e">
        <f t="shared" si="819"/>
        <v>#DIV/0!</v>
      </c>
      <c r="BE330" s="12"/>
      <c r="BF330" s="12" t="e">
        <f t="shared" si="820"/>
        <v>#DIV/0!</v>
      </c>
      <c r="BG330" s="12" t="e">
        <f t="shared" si="852"/>
        <v>#DIV/0!</v>
      </c>
      <c r="BH330" s="12" t="e">
        <f t="shared" si="821"/>
        <v>#DIV/0!</v>
      </c>
      <c r="BI330" s="12" t="e">
        <f t="shared" si="822"/>
        <v>#DIV/0!</v>
      </c>
      <c r="BJ330" s="12"/>
      <c r="BK330" s="12" t="e">
        <f t="shared" si="823"/>
        <v>#DIV/0!</v>
      </c>
      <c r="BL330" s="12" t="e">
        <f t="shared" si="853"/>
        <v>#DIV/0!</v>
      </c>
      <c r="BM330" s="12" t="e">
        <f t="shared" si="824"/>
        <v>#DIV/0!</v>
      </c>
      <c r="BN330" s="12"/>
      <c r="BO330" s="12">
        <f t="shared" si="825"/>
        <v>0</v>
      </c>
      <c r="BP330" s="12">
        <f t="shared" si="826"/>
        <v>0</v>
      </c>
      <c r="BQ330" s="12">
        <f t="shared" si="827"/>
        <v>0</v>
      </c>
      <c r="BR330" s="12"/>
      <c r="BS330" s="12">
        <f t="shared" si="828"/>
        <v>0</v>
      </c>
      <c r="BT330" s="12">
        <f t="shared" si="829"/>
        <v>0</v>
      </c>
      <c r="BU330" s="12">
        <f t="shared" si="830"/>
        <v>0</v>
      </c>
      <c r="BV330" s="12">
        <f t="shared" si="831"/>
        <v>0</v>
      </c>
      <c r="BW330" s="12">
        <f t="shared" si="832"/>
        <v>0</v>
      </c>
      <c r="BX330" s="12"/>
      <c r="BY330" s="12">
        <v>0</v>
      </c>
      <c r="BZ330" s="12">
        <v>0</v>
      </c>
      <c r="CA330" s="12">
        <f>SUMIFS('[1]TIẾN ĐỘ %'!$M$6:$M$1034,'[1]TIẾN ĐỘ %'!$G$6:$G$1034,$A330,'[1]TIẾN ĐỘ %'!$F$6:$F$1034,$E330)</f>
        <v>0</v>
      </c>
      <c r="CB330" s="12">
        <f t="shared" si="854"/>
        <v>0</v>
      </c>
      <c r="CC330" s="12"/>
      <c r="CD330" s="12"/>
      <c r="CE330" s="12"/>
      <c r="CF330" s="12">
        <f t="shared" si="857"/>
        <v>0</v>
      </c>
      <c r="CG330" s="12">
        <f t="shared" si="858"/>
        <v>0</v>
      </c>
      <c r="CH330" s="12"/>
      <c r="CI330" s="12"/>
      <c r="CJ330" s="12"/>
      <c r="CK330" s="12">
        <f t="shared" si="859"/>
        <v>0</v>
      </c>
      <c r="CL330" s="12"/>
      <c r="CM330" s="12"/>
      <c r="CN330" s="12"/>
      <c r="CO330" s="12">
        <f t="shared" si="778"/>
        <v>0</v>
      </c>
      <c r="CP330" s="12">
        <f t="shared" si="779"/>
        <v>0</v>
      </c>
      <c r="CQ330" s="12">
        <f t="shared" si="860"/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f>SUMIFS('[1]DATA THÔ IN'!$P$4:$P$12031,'[1]DATA THÔ IN'!$H$4:$H$12031,$A330,'[1]DATA THÔ IN'!$AC$4:$AC$12031,$E330,'[1]DATA THÔ IN'!$AH$4:$AH$12031,"Tiến độ 1")</f>
        <v>0</v>
      </c>
      <c r="CZ330" s="12">
        <f>SUMIFS('[1]DATA THÔ IN'!$P$4:$P$12031,'[1]DATA THÔ IN'!$H$4:$H$12031,$A330,'[1]DATA THÔ IN'!$AC$4:$AC$12031,$E330,'[1]DATA THÔ IN'!$AH$4:$AH$12031,"Tiến độ 2")</f>
        <v>0</v>
      </c>
      <c r="DA330" s="12">
        <f>SUMIFS('[1]TIẾN ĐỘ %'!$N$6:$N$1034,'[1]TIẾN ĐỘ %'!$G$6:$G$1034,A330,'[1]TIẾN ĐỘ %'!$F$6:$F$1034,$E330)</f>
        <v>0</v>
      </c>
      <c r="DB330" s="12">
        <f t="shared" si="861"/>
        <v>0</v>
      </c>
      <c r="DC330" s="12"/>
      <c r="DD330" s="12"/>
      <c r="DE330" s="12"/>
      <c r="DF330" s="12"/>
      <c r="DG330" s="12"/>
      <c r="DH330" s="12"/>
      <c r="DI330" s="12"/>
      <c r="DJ330" s="12"/>
      <c r="DK330" s="12"/>
      <c r="DL330" s="12">
        <f t="shared" si="862"/>
        <v>0</v>
      </c>
      <c r="DM330" s="12">
        <f t="shared" si="863"/>
        <v>0</v>
      </c>
      <c r="DN330" s="12"/>
      <c r="DO330" s="12"/>
      <c r="DP330" s="13"/>
      <c r="DQ330" s="12"/>
      <c r="DR330" s="12"/>
      <c r="DS330" s="13"/>
      <c r="DT330" s="12"/>
      <c r="DU330" s="12"/>
      <c r="DV330" s="12"/>
      <c r="DW330" s="12">
        <f t="shared" si="864"/>
        <v>0</v>
      </c>
      <c r="DX330" s="12"/>
      <c r="DY330" s="12"/>
      <c r="DZ330" s="12"/>
      <c r="EA330" s="12"/>
      <c r="EB330" s="12"/>
      <c r="EC330" s="12"/>
      <c r="ED330" s="12"/>
      <c r="EE330" s="12"/>
      <c r="EF330" s="12"/>
      <c r="EG330" s="12">
        <f t="shared" si="783"/>
        <v>0</v>
      </c>
      <c r="EH330" s="12">
        <f t="shared" si="784"/>
        <v>0</v>
      </c>
      <c r="EI330" s="12">
        <f t="shared" si="865"/>
        <v>0</v>
      </c>
      <c r="EJ330" s="15">
        <f t="shared" si="833"/>
        <v>0</v>
      </c>
      <c r="EK330" s="15">
        <f t="shared" si="834"/>
        <v>0</v>
      </c>
      <c r="EL330" s="15">
        <f t="shared" si="835"/>
        <v>0</v>
      </c>
      <c r="EM330" s="16">
        <f t="shared" si="727"/>
        <v>0</v>
      </c>
      <c r="EN330" s="16">
        <f t="shared" si="728"/>
        <v>0</v>
      </c>
      <c r="EO330" s="16">
        <f t="shared" si="729"/>
        <v>0</v>
      </c>
      <c r="EP330" s="16">
        <f t="shared" si="866"/>
        <v>0</v>
      </c>
      <c r="EQ330" s="16">
        <f t="shared" si="867"/>
        <v>0</v>
      </c>
      <c r="ER330" s="16">
        <f t="shared" si="868"/>
        <v>0</v>
      </c>
      <c r="ES330" s="16">
        <f t="shared" si="869"/>
        <v>0</v>
      </c>
      <c r="ET330" s="16" t="e">
        <f t="shared" si="873"/>
        <v>#DIV/0!</v>
      </c>
      <c r="EU330" s="16" t="e">
        <f t="shared" si="874"/>
        <v>#DIV/0!</v>
      </c>
      <c r="EV330" s="16" t="e">
        <f t="shared" si="875"/>
        <v>#DIV/0!</v>
      </c>
      <c r="EW330" s="16" t="e">
        <f t="shared" si="875"/>
        <v>#DIV/0!</v>
      </c>
      <c r="EX330" s="16" t="e">
        <f t="shared" si="876"/>
        <v>#DIV/0!</v>
      </c>
      <c r="EY330" s="16" t="e">
        <f t="shared" si="877"/>
        <v>#DIV/0!</v>
      </c>
      <c r="EZ330" s="16" t="e">
        <f t="shared" si="882"/>
        <v>#DIV/0!</v>
      </c>
      <c r="FA330" s="16" t="e">
        <f t="shared" si="883"/>
        <v>#DIV/0!</v>
      </c>
      <c r="FB330" s="16" t="e">
        <f t="shared" si="884"/>
        <v>#DIV/0!</v>
      </c>
      <c r="FC330" s="16" t="e">
        <f t="shared" si="878"/>
        <v>#DIV/0!</v>
      </c>
      <c r="FD330" s="16" t="e">
        <f t="shared" si="878"/>
        <v>#DIV/0!</v>
      </c>
      <c r="FE330" s="16" t="e">
        <f t="shared" si="878"/>
        <v>#DIV/0!</v>
      </c>
      <c r="FF330" s="16" t="e">
        <f t="shared" si="879"/>
        <v>#DIV/0!</v>
      </c>
      <c r="FG330" s="16" t="e">
        <f t="shared" si="880"/>
        <v>#DIV/0!</v>
      </c>
      <c r="FH330" s="16" t="e">
        <f t="shared" si="885"/>
        <v>#DIV/0!</v>
      </c>
      <c r="FI330" s="16" t="e">
        <f t="shared" si="886"/>
        <v>#DIV/0!</v>
      </c>
      <c r="FJ330" s="16" t="e">
        <f t="shared" si="887"/>
        <v>#DIV/0!</v>
      </c>
      <c r="FK330" s="16" t="e">
        <f t="shared" si="887"/>
        <v>#DIV/0!</v>
      </c>
      <c r="FL330" s="16" t="e">
        <f t="shared" si="888"/>
        <v>#DIV/0!</v>
      </c>
      <c r="FM330" s="16" t="e">
        <f t="shared" si="889"/>
        <v>#DIV/0!</v>
      </c>
      <c r="FN330" s="16" t="e">
        <f t="shared" si="881"/>
        <v>#DIV/0!</v>
      </c>
      <c r="FO330" s="16" t="e">
        <f t="shared" si="890"/>
        <v>#DIV/0!</v>
      </c>
      <c r="FP330" s="16" t="e">
        <f t="shared" si="891"/>
        <v>#DIV/0!</v>
      </c>
      <c r="FQ330" s="16" t="e">
        <f t="shared" si="892"/>
        <v>#DIV/0!</v>
      </c>
      <c r="FR330" s="17">
        <f t="shared" si="836"/>
        <v>0</v>
      </c>
      <c r="FS330" s="17">
        <f t="shared" si="837"/>
        <v>0</v>
      </c>
      <c r="FT330" s="17">
        <f t="shared" si="838"/>
        <v>0</v>
      </c>
      <c r="FU330" s="18">
        <f t="shared" si="839"/>
        <v>0</v>
      </c>
      <c r="FV330" s="18">
        <f t="shared" si="840"/>
        <v>0</v>
      </c>
      <c r="FW330" s="18">
        <f t="shared" si="841"/>
        <v>0</v>
      </c>
      <c r="FX330" s="18">
        <f t="shared" si="842"/>
        <v>0</v>
      </c>
      <c r="FY330" s="18">
        <f t="shared" si="843"/>
        <v>0</v>
      </c>
      <c r="FZ330" s="19">
        <f t="shared" si="870"/>
        <v>0</v>
      </c>
      <c r="GA330" s="36" t="s">
        <v>49</v>
      </c>
      <c r="GB330" s="36"/>
      <c r="GC330" s="37"/>
    </row>
    <row r="331" spans="1:185" hidden="1" x14ac:dyDescent="0.25">
      <c r="A331" s="8" t="s">
        <v>1290</v>
      </c>
      <c r="B331" s="8" t="s">
        <v>429</v>
      </c>
      <c r="C331" s="9" t="s">
        <v>430</v>
      </c>
      <c r="D331" s="10" t="s">
        <v>49</v>
      </c>
      <c r="E331" s="9" t="s">
        <v>318</v>
      </c>
      <c r="F331" s="9" t="s">
        <v>64</v>
      </c>
      <c r="G331" s="9" t="s">
        <v>51</v>
      </c>
      <c r="H331" s="11"/>
      <c r="I331" s="11"/>
      <c r="J331" s="11">
        <v>0</v>
      </c>
      <c r="K331" s="11">
        <v>0.03</v>
      </c>
      <c r="L331" s="11">
        <v>0</v>
      </c>
      <c r="M331" s="11">
        <v>0</v>
      </c>
      <c r="N331" s="11"/>
      <c r="O331" s="12">
        <f t="shared" si="844"/>
        <v>0</v>
      </c>
      <c r="P331" s="12">
        <f t="shared" si="804"/>
        <v>0</v>
      </c>
      <c r="Q331" s="12">
        <f t="shared" si="845"/>
        <v>0</v>
      </c>
      <c r="R331" s="12">
        <f t="shared" si="768"/>
        <v>0</v>
      </c>
      <c r="S331" s="12">
        <f t="shared" si="846"/>
        <v>0</v>
      </c>
      <c r="T331" s="12">
        <f t="shared" si="871"/>
        <v>0</v>
      </c>
      <c r="U331" s="12">
        <f t="shared" si="855"/>
        <v>0</v>
      </c>
      <c r="V331" s="12">
        <f t="shared" si="872"/>
        <v>0</v>
      </c>
      <c r="W331" s="12">
        <f t="shared" si="856"/>
        <v>0</v>
      </c>
      <c r="X331" s="12">
        <f t="shared" si="847"/>
        <v>0</v>
      </c>
      <c r="Y331" s="12">
        <f t="shared" si="772"/>
        <v>0</v>
      </c>
      <c r="Z331" s="12">
        <f t="shared" si="773"/>
        <v>0</v>
      </c>
      <c r="AA331" s="12">
        <f t="shared" si="774"/>
        <v>855000</v>
      </c>
      <c r="AB331" s="12">
        <f t="shared" si="769"/>
        <v>0</v>
      </c>
      <c r="AC331" s="12"/>
      <c r="AD331" s="12"/>
      <c r="AE331" s="12"/>
      <c r="AF331" s="12" t="e">
        <f t="shared" si="848"/>
        <v>#DIV/0!</v>
      </c>
      <c r="AG331" s="12" t="e">
        <f t="shared" si="849"/>
        <v>#DIV/0!</v>
      </c>
      <c r="AH331" s="12">
        <f t="shared" si="850"/>
        <v>0</v>
      </c>
      <c r="AI331" s="12"/>
      <c r="AJ331" s="12"/>
      <c r="AK331" s="12"/>
      <c r="AL331" s="12" t="e">
        <f t="shared" si="807"/>
        <v>#DIV/0!</v>
      </c>
      <c r="AM331" s="12" t="e">
        <f t="shared" si="808"/>
        <v>#DIV/0!</v>
      </c>
      <c r="AN331" s="12">
        <f t="shared" si="809"/>
        <v>0</v>
      </c>
      <c r="AO331" s="12"/>
      <c r="AP331" s="12"/>
      <c r="AQ331" s="12"/>
      <c r="AR331" s="12" t="e">
        <f t="shared" si="810"/>
        <v>#DIV/0!</v>
      </c>
      <c r="AS331" s="12" t="e">
        <f t="shared" si="811"/>
        <v>#DIV/0!</v>
      </c>
      <c r="AT331" s="12" t="e">
        <f t="shared" si="812"/>
        <v>#DIV/0!</v>
      </c>
      <c r="AU331" s="12" t="e">
        <f t="shared" si="813"/>
        <v>#DIV/0!</v>
      </c>
      <c r="AV331" s="12">
        <f t="shared" si="851"/>
        <v>0</v>
      </c>
      <c r="AW331" s="12"/>
      <c r="AX331" s="12" t="e">
        <f t="shared" si="814"/>
        <v>#DIV/0!</v>
      </c>
      <c r="AY331" s="12" t="e">
        <f t="shared" si="815"/>
        <v>#DIV/0!</v>
      </c>
      <c r="AZ331" s="12" t="e">
        <f t="shared" si="816"/>
        <v>#DIV/0!</v>
      </c>
      <c r="BA331" s="12"/>
      <c r="BB331" s="12" t="e">
        <f t="shared" si="817"/>
        <v>#DIV/0!</v>
      </c>
      <c r="BC331" s="12" t="e">
        <f t="shared" si="818"/>
        <v>#DIV/0!</v>
      </c>
      <c r="BD331" s="12" t="e">
        <f t="shared" si="819"/>
        <v>#DIV/0!</v>
      </c>
      <c r="BE331" s="12"/>
      <c r="BF331" s="12" t="e">
        <f t="shared" si="820"/>
        <v>#DIV/0!</v>
      </c>
      <c r="BG331" s="12" t="e">
        <f t="shared" si="852"/>
        <v>#DIV/0!</v>
      </c>
      <c r="BH331" s="12" t="e">
        <f t="shared" si="821"/>
        <v>#DIV/0!</v>
      </c>
      <c r="BI331" s="12" t="e">
        <f t="shared" si="822"/>
        <v>#DIV/0!</v>
      </c>
      <c r="BJ331" s="12"/>
      <c r="BK331" s="12" t="e">
        <f t="shared" si="823"/>
        <v>#DIV/0!</v>
      </c>
      <c r="BL331" s="12" t="e">
        <f t="shared" si="853"/>
        <v>#DIV/0!</v>
      </c>
      <c r="BM331" s="12" t="e">
        <f t="shared" si="824"/>
        <v>#DIV/0!</v>
      </c>
      <c r="BN331" s="12"/>
      <c r="BO331" s="12">
        <f t="shared" si="825"/>
        <v>0</v>
      </c>
      <c r="BP331" s="12">
        <f t="shared" si="826"/>
        <v>0</v>
      </c>
      <c r="BQ331" s="12">
        <f t="shared" si="827"/>
        <v>0</v>
      </c>
      <c r="BR331" s="12"/>
      <c r="BS331" s="12">
        <f t="shared" si="828"/>
        <v>0</v>
      </c>
      <c r="BT331" s="12">
        <f t="shared" si="829"/>
        <v>0</v>
      </c>
      <c r="BU331" s="12">
        <f t="shared" si="830"/>
        <v>0</v>
      </c>
      <c r="BV331" s="12">
        <f t="shared" si="831"/>
        <v>0</v>
      </c>
      <c r="BW331" s="12">
        <f t="shared" si="832"/>
        <v>0</v>
      </c>
      <c r="BX331" s="12"/>
      <c r="BY331" s="12">
        <v>20000000</v>
      </c>
      <c r="BZ331" s="12">
        <v>14000000</v>
      </c>
      <c r="CA331" s="12">
        <f>SUMIFS('[1]TIẾN ĐỘ %'!$M$6:$M$1034,'[1]TIẾN ĐỘ %'!$G$6:$G$1034,$A331,'[1]TIẾN ĐỘ %'!$F$6:$F$1034,$E331)</f>
        <v>20000000</v>
      </c>
      <c r="CB331" s="12">
        <f t="shared" si="854"/>
        <v>54000000</v>
      </c>
      <c r="CC331" s="12"/>
      <c r="CD331" s="12"/>
      <c r="CE331" s="12"/>
      <c r="CF331" s="12">
        <f t="shared" si="857"/>
        <v>0</v>
      </c>
      <c r="CG331" s="12">
        <f t="shared" si="858"/>
        <v>54000000</v>
      </c>
      <c r="CH331" s="12"/>
      <c r="CI331" s="12"/>
      <c r="CJ331" s="12"/>
      <c r="CK331" s="12">
        <f t="shared" si="859"/>
        <v>0</v>
      </c>
      <c r="CL331" s="12"/>
      <c r="CM331" s="12"/>
      <c r="CN331" s="12"/>
      <c r="CO331" s="12">
        <f t="shared" si="778"/>
        <v>0</v>
      </c>
      <c r="CP331" s="12">
        <f t="shared" si="779"/>
        <v>0</v>
      </c>
      <c r="CQ331" s="12">
        <f t="shared" si="860"/>
        <v>54000000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f>SUMIFS('[1]DATA THÔ IN'!$P$4:$P$12031,'[1]DATA THÔ IN'!$H$4:$H$12031,$A331,'[1]DATA THÔ IN'!$AC$4:$AC$12031,$E331,'[1]DATA THÔ IN'!$AH$4:$AH$12031,"Tiến độ 1")</f>
        <v>18900000</v>
      </c>
      <c r="CZ331" s="12">
        <f>SUMIFS('[1]DATA THÔ IN'!$P$4:$P$12031,'[1]DATA THÔ IN'!$H$4:$H$12031,$A331,'[1]DATA THÔ IN'!$AC$4:$AC$12031,$E331,'[1]DATA THÔ IN'!$AH$4:$AH$12031,"Tiến độ 2")</f>
        <v>0</v>
      </c>
      <c r="DA331" s="12">
        <f>SUMIFS('[1]TIẾN ĐỘ %'!$N$6:$N$1034,'[1]TIẾN ĐỘ %'!$G$6:$G$1034,A331,'[1]TIẾN ĐỘ %'!$F$6:$F$1034,$E331)</f>
        <v>28500000</v>
      </c>
      <c r="DB331" s="12">
        <f t="shared" si="861"/>
        <v>28500000</v>
      </c>
      <c r="DC331" s="12"/>
      <c r="DD331" s="12"/>
      <c r="DE331" s="12"/>
      <c r="DF331" s="12"/>
      <c r="DG331" s="12"/>
      <c r="DH331" s="12"/>
      <c r="DI331" s="12"/>
      <c r="DJ331" s="12"/>
      <c r="DK331" s="12"/>
      <c r="DL331" s="12">
        <f t="shared" si="862"/>
        <v>0</v>
      </c>
      <c r="DM331" s="12">
        <f t="shared" si="863"/>
        <v>28500000</v>
      </c>
      <c r="DN331" s="12"/>
      <c r="DO331" s="12"/>
      <c r="DP331" s="13"/>
      <c r="DQ331" s="12"/>
      <c r="DR331" s="12"/>
      <c r="DS331" s="13"/>
      <c r="DT331" s="12"/>
      <c r="DU331" s="12"/>
      <c r="DV331" s="12"/>
      <c r="DW331" s="12">
        <f t="shared" si="864"/>
        <v>0</v>
      </c>
      <c r="DX331" s="12"/>
      <c r="DY331" s="12"/>
      <c r="DZ331" s="12"/>
      <c r="EA331" s="12"/>
      <c r="EB331" s="12"/>
      <c r="EC331" s="12"/>
      <c r="ED331" s="12"/>
      <c r="EE331" s="12"/>
      <c r="EF331" s="12"/>
      <c r="EG331" s="12">
        <f t="shared" si="783"/>
        <v>0</v>
      </c>
      <c r="EH331" s="12">
        <f t="shared" si="784"/>
        <v>0</v>
      </c>
      <c r="EI331" s="12">
        <f t="shared" si="865"/>
        <v>28500000</v>
      </c>
      <c r="EJ331" s="15">
        <f t="shared" si="833"/>
        <v>0</v>
      </c>
      <c r="EK331" s="15">
        <f t="shared" si="834"/>
        <v>0</v>
      </c>
      <c r="EL331" s="15">
        <f t="shared" si="835"/>
        <v>0</v>
      </c>
      <c r="EM331" s="16">
        <f t="shared" si="727"/>
        <v>0</v>
      </c>
      <c r="EN331" s="16">
        <f t="shared" si="728"/>
        <v>0</v>
      </c>
      <c r="EO331" s="16">
        <f t="shared" si="729"/>
        <v>0</v>
      </c>
      <c r="EP331" s="16">
        <f t="shared" si="866"/>
        <v>0.94499999999999995</v>
      </c>
      <c r="EQ331" s="16">
        <f t="shared" si="867"/>
        <v>0</v>
      </c>
      <c r="ER331" s="16">
        <f t="shared" si="868"/>
        <v>1.425</v>
      </c>
      <c r="ES331" s="16">
        <f t="shared" si="869"/>
        <v>0.52777777777777779</v>
      </c>
      <c r="ET331" s="16" t="e">
        <f t="shared" si="873"/>
        <v>#DIV/0!</v>
      </c>
      <c r="EU331" s="16" t="e">
        <f t="shared" si="874"/>
        <v>#DIV/0!</v>
      </c>
      <c r="EV331" s="16" t="e">
        <f t="shared" si="875"/>
        <v>#DIV/0!</v>
      </c>
      <c r="EW331" s="16" t="e">
        <f t="shared" si="875"/>
        <v>#DIV/0!</v>
      </c>
      <c r="EX331" s="16" t="e">
        <f t="shared" si="876"/>
        <v>#DIV/0!</v>
      </c>
      <c r="EY331" s="16" t="e">
        <f t="shared" si="877"/>
        <v>#DIV/0!</v>
      </c>
      <c r="EZ331" s="16" t="e">
        <f t="shared" si="882"/>
        <v>#DIV/0!</v>
      </c>
      <c r="FA331" s="21" t="e">
        <f t="shared" si="883"/>
        <v>#DIV/0!</v>
      </c>
      <c r="FB331" s="16" t="e">
        <f t="shared" si="884"/>
        <v>#DIV/0!</v>
      </c>
      <c r="FC331" s="16" t="e">
        <f t="shared" si="878"/>
        <v>#DIV/0!</v>
      </c>
      <c r="FD331" s="16">
        <f t="shared" si="878"/>
        <v>0.52777777777777779</v>
      </c>
      <c r="FE331" s="16" t="e">
        <f t="shared" si="878"/>
        <v>#DIV/0!</v>
      </c>
      <c r="FF331" s="16" t="e">
        <f t="shared" si="879"/>
        <v>#DIV/0!</v>
      </c>
      <c r="FG331" s="16" t="e">
        <f t="shared" si="880"/>
        <v>#DIV/0!</v>
      </c>
      <c r="FH331" s="16" t="e">
        <f t="shared" si="885"/>
        <v>#DIV/0!</v>
      </c>
      <c r="FI331" s="16" t="e">
        <f t="shared" si="886"/>
        <v>#DIV/0!</v>
      </c>
      <c r="FJ331" s="16" t="e">
        <f t="shared" si="887"/>
        <v>#DIV/0!</v>
      </c>
      <c r="FK331" s="16" t="e">
        <f t="shared" si="887"/>
        <v>#DIV/0!</v>
      </c>
      <c r="FL331" s="16" t="e">
        <f t="shared" si="888"/>
        <v>#DIV/0!</v>
      </c>
      <c r="FM331" s="16" t="e">
        <f t="shared" si="889"/>
        <v>#DIV/0!</v>
      </c>
      <c r="FN331" s="16" t="e">
        <f t="shared" si="881"/>
        <v>#DIV/0!</v>
      </c>
      <c r="FO331" s="16" t="e">
        <f t="shared" si="890"/>
        <v>#DIV/0!</v>
      </c>
      <c r="FP331" s="16" t="e">
        <f t="shared" si="891"/>
        <v>#DIV/0!</v>
      </c>
      <c r="FQ331" s="16" t="e">
        <f t="shared" si="892"/>
        <v>#DIV/0!</v>
      </c>
      <c r="FR331" s="17">
        <f t="shared" si="836"/>
        <v>0</v>
      </c>
      <c r="FS331" s="17">
        <f t="shared" si="837"/>
        <v>0</v>
      </c>
      <c r="FT331" s="17">
        <f t="shared" si="838"/>
        <v>0</v>
      </c>
      <c r="FU331" s="18">
        <f t="shared" si="839"/>
        <v>0</v>
      </c>
      <c r="FV331" s="18">
        <f t="shared" si="840"/>
        <v>0</v>
      </c>
      <c r="FW331" s="18">
        <f t="shared" si="841"/>
        <v>0</v>
      </c>
      <c r="FX331" s="18">
        <f t="shared" si="842"/>
        <v>0</v>
      </c>
      <c r="FY331" s="18">
        <f t="shared" si="843"/>
        <v>0</v>
      </c>
      <c r="FZ331" s="19">
        <f t="shared" si="870"/>
        <v>0.52777777777777779</v>
      </c>
      <c r="GA331" s="36" t="s">
        <v>49</v>
      </c>
      <c r="GB331" s="36"/>
      <c r="GC331" s="37"/>
    </row>
    <row r="332" spans="1:185" hidden="1" x14ac:dyDescent="0.25">
      <c r="A332" s="8" t="s">
        <v>1281</v>
      </c>
      <c r="B332" s="8" t="s">
        <v>1236</v>
      </c>
      <c r="C332" s="9" t="s">
        <v>1237</v>
      </c>
      <c r="D332" s="10" t="s">
        <v>49</v>
      </c>
      <c r="E332" s="9" t="s">
        <v>318</v>
      </c>
      <c r="F332" s="9" t="s">
        <v>64</v>
      </c>
      <c r="G332" s="9" t="s">
        <v>51</v>
      </c>
      <c r="H332" s="11">
        <v>3.5000000000000003E-2</v>
      </c>
      <c r="I332" s="11"/>
      <c r="J332" s="26">
        <v>0.01</v>
      </c>
      <c r="K332" s="11">
        <v>0.01</v>
      </c>
      <c r="L332" s="11">
        <v>5.0000000000000001E-3</v>
      </c>
      <c r="M332" s="11">
        <v>5.0000000000000001E-3</v>
      </c>
      <c r="N332" s="11"/>
      <c r="O332" s="12">
        <f t="shared" si="844"/>
        <v>0</v>
      </c>
      <c r="P332" s="12">
        <f t="shared" si="804"/>
        <v>0</v>
      </c>
      <c r="Q332" s="12">
        <f t="shared" si="845"/>
        <v>0</v>
      </c>
      <c r="R332" s="12">
        <f t="shared" si="768"/>
        <v>0</v>
      </c>
      <c r="S332" s="12">
        <f t="shared" si="846"/>
        <v>0</v>
      </c>
      <c r="T332" s="12">
        <f t="shared" si="871"/>
        <v>299922</v>
      </c>
      <c r="U332" s="12">
        <f t="shared" si="855"/>
        <v>182385</v>
      </c>
      <c r="V332" s="12">
        <f t="shared" si="872"/>
        <v>482307</v>
      </c>
      <c r="W332" s="12">
        <f t="shared" si="856"/>
        <v>310800</v>
      </c>
      <c r="X332" s="12">
        <f t="shared" si="847"/>
        <v>0</v>
      </c>
      <c r="Y332" s="12">
        <f t="shared" si="772"/>
        <v>0</v>
      </c>
      <c r="Z332" s="12">
        <f t="shared" si="773"/>
        <v>0</v>
      </c>
      <c r="AA332" s="12">
        <f t="shared" si="774"/>
        <v>0</v>
      </c>
      <c r="AB332" s="12">
        <f t="shared" si="769"/>
        <v>0</v>
      </c>
      <c r="AC332" s="12"/>
      <c r="AD332" s="12"/>
      <c r="AE332" s="12"/>
      <c r="AF332" s="12" t="e">
        <f t="shared" si="848"/>
        <v>#DIV/0!</v>
      </c>
      <c r="AG332" s="12" t="e">
        <f t="shared" si="849"/>
        <v>#DIV/0!</v>
      </c>
      <c r="AH332" s="12">
        <f t="shared" si="850"/>
        <v>0</v>
      </c>
      <c r="AI332" s="12"/>
      <c r="AJ332" s="12"/>
      <c r="AK332" s="12"/>
      <c r="AL332" s="12" t="e">
        <f t="shared" si="807"/>
        <v>#DIV/0!</v>
      </c>
      <c r="AM332" s="12" t="e">
        <f t="shared" si="808"/>
        <v>#DIV/0!</v>
      </c>
      <c r="AN332" s="12">
        <f t="shared" si="809"/>
        <v>0</v>
      </c>
      <c r="AO332" s="12"/>
      <c r="AP332" s="12"/>
      <c r="AQ332" s="12"/>
      <c r="AR332" s="12" t="e">
        <f t="shared" si="810"/>
        <v>#DIV/0!</v>
      </c>
      <c r="AS332" s="12" t="e">
        <f t="shared" si="811"/>
        <v>#DIV/0!</v>
      </c>
      <c r="AT332" s="12" t="e">
        <f t="shared" si="812"/>
        <v>#DIV/0!</v>
      </c>
      <c r="AU332" s="12" t="e">
        <f t="shared" si="813"/>
        <v>#DIV/0!</v>
      </c>
      <c r="AV332" s="12">
        <f t="shared" si="851"/>
        <v>0</v>
      </c>
      <c r="AW332" s="12"/>
      <c r="AX332" s="12" t="e">
        <f t="shared" si="814"/>
        <v>#DIV/0!</v>
      </c>
      <c r="AY332" s="12" t="e">
        <f t="shared" si="815"/>
        <v>#DIV/0!</v>
      </c>
      <c r="AZ332" s="12" t="e">
        <f t="shared" si="816"/>
        <v>#DIV/0!</v>
      </c>
      <c r="BA332" s="12"/>
      <c r="BB332" s="12" t="e">
        <f t="shared" si="817"/>
        <v>#DIV/0!</v>
      </c>
      <c r="BC332" s="12" t="e">
        <f t="shared" si="818"/>
        <v>#DIV/0!</v>
      </c>
      <c r="BD332" s="12" t="e">
        <f t="shared" si="819"/>
        <v>#DIV/0!</v>
      </c>
      <c r="BE332" s="12"/>
      <c r="BF332" s="12" t="e">
        <f t="shared" si="820"/>
        <v>#DIV/0!</v>
      </c>
      <c r="BG332" s="12" t="e">
        <f t="shared" si="852"/>
        <v>#DIV/0!</v>
      </c>
      <c r="BH332" s="12" t="e">
        <f t="shared" si="821"/>
        <v>#DIV/0!</v>
      </c>
      <c r="BI332" s="12" t="e">
        <f t="shared" si="822"/>
        <v>#DIV/0!</v>
      </c>
      <c r="BJ332" s="12"/>
      <c r="BK332" s="12" t="e">
        <f t="shared" si="823"/>
        <v>#DIV/0!</v>
      </c>
      <c r="BL332" s="12" t="e">
        <f t="shared" si="853"/>
        <v>#DIV/0!</v>
      </c>
      <c r="BM332" s="12" t="e">
        <f t="shared" si="824"/>
        <v>#DIV/0!</v>
      </c>
      <c r="BN332" s="12"/>
      <c r="BO332" s="12">
        <f t="shared" si="825"/>
        <v>0</v>
      </c>
      <c r="BP332" s="12">
        <f t="shared" si="826"/>
        <v>0</v>
      </c>
      <c r="BQ332" s="12">
        <f t="shared" si="827"/>
        <v>0</v>
      </c>
      <c r="BR332" s="12"/>
      <c r="BS332" s="12">
        <f t="shared" si="828"/>
        <v>0</v>
      </c>
      <c r="BT332" s="12">
        <f t="shared" si="829"/>
        <v>0</v>
      </c>
      <c r="BU332" s="12">
        <f t="shared" si="830"/>
        <v>0</v>
      </c>
      <c r="BV332" s="12">
        <f t="shared" si="831"/>
        <v>0</v>
      </c>
      <c r="BW332" s="12">
        <f t="shared" si="832"/>
        <v>0</v>
      </c>
      <c r="BX332" s="12"/>
      <c r="BY332" s="12">
        <v>70000000</v>
      </c>
      <c r="BZ332" s="12">
        <v>13300000</v>
      </c>
      <c r="CA332" s="12">
        <f>SUMIFS('[1]TIẾN ĐỘ %'!$M$6:$M$1034,'[1]TIẾN ĐỘ %'!$G$6:$G$1034,$A332,'[1]TIẾN ĐỘ %'!$F$6:$F$1034,$E332)</f>
        <v>70000000</v>
      </c>
      <c r="CB332" s="12">
        <f t="shared" si="854"/>
        <v>153300000</v>
      </c>
      <c r="CC332" s="12"/>
      <c r="CD332" s="12"/>
      <c r="CE332" s="12"/>
      <c r="CF332" s="12">
        <f t="shared" si="857"/>
        <v>0</v>
      </c>
      <c r="CG332" s="12">
        <f t="shared" si="858"/>
        <v>153300000</v>
      </c>
      <c r="CH332" s="12"/>
      <c r="CI332" s="12"/>
      <c r="CJ332" s="12"/>
      <c r="CK332" s="12">
        <f t="shared" si="859"/>
        <v>0</v>
      </c>
      <c r="CL332" s="12"/>
      <c r="CM332" s="12"/>
      <c r="CN332" s="12"/>
      <c r="CO332" s="12">
        <f t="shared" si="778"/>
        <v>0</v>
      </c>
      <c r="CP332" s="12">
        <f t="shared" si="779"/>
        <v>0</v>
      </c>
      <c r="CQ332" s="12">
        <f t="shared" si="860"/>
        <v>153300000</v>
      </c>
      <c r="CR332" s="12">
        <v>0</v>
      </c>
      <c r="CS332" s="12">
        <v>0</v>
      </c>
      <c r="CT332" s="12">
        <v>19080000</v>
      </c>
      <c r="CU332" s="12">
        <v>31080000</v>
      </c>
      <c r="CV332" s="12">
        <v>18900000</v>
      </c>
      <c r="CW332" s="12">
        <v>31080000</v>
      </c>
      <c r="CX332" s="12">
        <v>49980000</v>
      </c>
      <c r="CY332" s="12">
        <f>SUMIFS('[1]DATA THÔ IN'!$P$4:$P$12031,'[1]DATA THÔ IN'!$H$4:$H$12031,$A332,'[1]DATA THÔ IN'!$AC$4:$AC$12031,$E332,'[1]DATA THÔ IN'!$AH$4:$AH$12031,"Tiến độ 1")</f>
        <v>0</v>
      </c>
      <c r="CZ332" s="12">
        <f>SUMIFS('[1]DATA THÔ IN'!$P$4:$P$12031,'[1]DATA THÔ IN'!$H$4:$H$12031,$A332,'[1]DATA THÔ IN'!$AC$4:$AC$12031,$E332,'[1]DATA THÔ IN'!$AH$4:$AH$12031,"Tiến độ 2")</f>
        <v>12480000</v>
      </c>
      <c r="DA332" s="12">
        <f>SUMIFS('[1]TIẾN ĐỘ %'!$N$6:$N$1034,'[1]TIẾN ĐỘ %'!$G$6:$G$1034,A332,'[1]TIẾN ĐỘ %'!$F$6:$F$1034,$E332)</f>
        <v>12480000</v>
      </c>
      <c r="DB332" s="12">
        <f t="shared" si="861"/>
        <v>81540000</v>
      </c>
      <c r="DC332" s="12"/>
      <c r="DD332" s="12"/>
      <c r="DE332" s="12"/>
      <c r="DF332" s="12"/>
      <c r="DG332" s="12"/>
      <c r="DH332" s="12"/>
      <c r="DI332" s="12"/>
      <c r="DJ332" s="12"/>
      <c r="DK332" s="12"/>
      <c r="DL332" s="12">
        <f t="shared" si="862"/>
        <v>0</v>
      </c>
      <c r="DM332" s="12">
        <f t="shared" si="863"/>
        <v>81540000</v>
      </c>
      <c r="DN332" s="12"/>
      <c r="DO332" s="12"/>
      <c r="DP332" s="13"/>
      <c r="DQ332" s="12"/>
      <c r="DR332" s="12"/>
      <c r="DS332" s="13"/>
      <c r="DT332" s="12"/>
      <c r="DU332" s="12"/>
      <c r="DV332" s="12"/>
      <c r="DW332" s="12">
        <f t="shared" si="864"/>
        <v>0</v>
      </c>
      <c r="DX332" s="12"/>
      <c r="DY332" s="12"/>
      <c r="DZ332" s="12"/>
      <c r="EA332" s="12"/>
      <c r="EB332" s="12"/>
      <c r="EC332" s="12"/>
      <c r="ED332" s="12"/>
      <c r="EE332" s="12"/>
      <c r="EF332" s="12"/>
      <c r="EG332" s="12">
        <f t="shared" si="783"/>
        <v>0</v>
      </c>
      <c r="EH332" s="12">
        <f t="shared" si="784"/>
        <v>0</v>
      </c>
      <c r="EI332" s="12">
        <f t="shared" si="865"/>
        <v>81540000</v>
      </c>
      <c r="EJ332" s="15">
        <f t="shared" si="833"/>
        <v>0</v>
      </c>
      <c r="EK332" s="15">
        <f t="shared" si="834"/>
        <v>0</v>
      </c>
      <c r="EL332" s="15">
        <f t="shared" si="835"/>
        <v>0.27257142857142858</v>
      </c>
      <c r="EM332" s="16">
        <f t="shared" ref="EM332:EM395" si="893">IFERROR(CU332/BZ332,0)</f>
        <v>2.3368421052631581</v>
      </c>
      <c r="EN332" s="16">
        <f t="shared" ref="EN332:EN395" si="894">IFERROR(CV332/BZ332,0)</f>
        <v>1.4210526315789473</v>
      </c>
      <c r="EO332" s="16">
        <f t="shared" ref="EO332:EO395" si="895">IFERROR(CX332/BZ332,0)</f>
        <v>3.7578947368421054</v>
      </c>
      <c r="EP332" s="16">
        <f t="shared" si="866"/>
        <v>0</v>
      </c>
      <c r="EQ332" s="16">
        <f t="shared" si="867"/>
        <v>0.1782857142857143</v>
      </c>
      <c r="ER332" s="16">
        <f t="shared" si="868"/>
        <v>0.1782857142857143</v>
      </c>
      <c r="ES332" s="16">
        <f t="shared" si="869"/>
        <v>0.53189823874755382</v>
      </c>
      <c r="ET332" s="16" t="e">
        <f t="shared" si="873"/>
        <v>#DIV/0!</v>
      </c>
      <c r="EU332" s="16" t="e">
        <f t="shared" si="874"/>
        <v>#DIV/0!</v>
      </c>
      <c r="EV332" s="16" t="e">
        <f t="shared" si="875"/>
        <v>#DIV/0!</v>
      </c>
      <c r="EW332" s="16" t="e">
        <f t="shared" si="875"/>
        <v>#DIV/0!</v>
      </c>
      <c r="EX332" s="16" t="e">
        <f t="shared" si="876"/>
        <v>#DIV/0!</v>
      </c>
      <c r="EY332" s="16" t="e">
        <f t="shared" si="877"/>
        <v>#DIV/0!</v>
      </c>
      <c r="EZ332" s="16" t="e">
        <f t="shared" si="882"/>
        <v>#DIV/0!</v>
      </c>
      <c r="FA332" s="16" t="e">
        <f t="shared" si="883"/>
        <v>#DIV/0!</v>
      </c>
      <c r="FB332" s="16" t="e">
        <f t="shared" si="884"/>
        <v>#DIV/0!</v>
      </c>
      <c r="FC332" s="16" t="e">
        <f t="shared" si="878"/>
        <v>#DIV/0!</v>
      </c>
      <c r="FD332" s="16">
        <f t="shared" si="878"/>
        <v>0.53189823874755382</v>
      </c>
      <c r="FE332" s="16" t="e">
        <f t="shared" si="878"/>
        <v>#DIV/0!</v>
      </c>
      <c r="FF332" s="16" t="e">
        <f t="shared" si="879"/>
        <v>#DIV/0!</v>
      </c>
      <c r="FG332" s="16" t="e">
        <f t="shared" si="880"/>
        <v>#DIV/0!</v>
      </c>
      <c r="FH332" s="16" t="e">
        <f t="shared" si="885"/>
        <v>#DIV/0!</v>
      </c>
      <c r="FI332" s="16" t="e">
        <f t="shared" si="886"/>
        <v>#DIV/0!</v>
      </c>
      <c r="FJ332" s="16" t="e">
        <f t="shared" si="887"/>
        <v>#DIV/0!</v>
      </c>
      <c r="FK332" s="16" t="e">
        <f t="shared" si="887"/>
        <v>#DIV/0!</v>
      </c>
      <c r="FL332" s="16" t="e">
        <f t="shared" si="888"/>
        <v>#DIV/0!</v>
      </c>
      <c r="FM332" s="16" t="e">
        <f t="shared" si="889"/>
        <v>#DIV/0!</v>
      </c>
      <c r="FN332" s="16" t="e">
        <f t="shared" si="881"/>
        <v>#DIV/0!</v>
      </c>
      <c r="FO332" s="16" t="e">
        <f t="shared" si="890"/>
        <v>#DIV/0!</v>
      </c>
      <c r="FP332" s="16" t="e">
        <f t="shared" si="891"/>
        <v>#DIV/0!</v>
      </c>
      <c r="FQ332" s="16" t="e">
        <f t="shared" si="892"/>
        <v>#DIV/0!</v>
      </c>
      <c r="FR332" s="17">
        <f t="shared" si="836"/>
        <v>0</v>
      </c>
      <c r="FS332" s="17">
        <f t="shared" si="837"/>
        <v>0</v>
      </c>
      <c r="FT332" s="17">
        <f t="shared" si="838"/>
        <v>0</v>
      </c>
      <c r="FU332" s="18">
        <f t="shared" si="839"/>
        <v>0</v>
      </c>
      <c r="FV332" s="18">
        <f t="shared" si="840"/>
        <v>0</v>
      </c>
      <c r="FW332" s="18">
        <f t="shared" si="841"/>
        <v>0</v>
      </c>
      <c r="FX332" s="18">
        <f t="shared" si="842"/>
        <v>0</v>
      </c>
      <c r="FY332" s="18">
        <f t="shared" si="843"/>
        <v>0</v>
      </c>
      <c r="FZ332" s="19">
        <f t="shared" si="870"/>
        <v>0.53189823874755382</v>
      </c>
      <c r="GA332" s="36" t="s">
        <v>49</v>
      </c>
      <c r="GB332" s="36"/>
      <c r="GC332" s="37"/>
    </row>
    <row r="333" spans="1:185" hidden="1" x14ac:dyDescent="0.25">
      <c r="A333" s="8" t="s">
        <v>1298</v>
      </c>
      <c r="B333" s="8" t="s">
        <v>942</v>
      </c>
      <c r="C333" s="9" t="s">
        <v>943</v>
      </c>
      <c r="D333" s="28" t="s">
        <v>1459</v>
      </c>
      <c r="E333" s="9" t="s">
        <v>318</v>
      </c>
      <c r="F333" s="9" t="s">
        <v>488</v>
      </c>
      <c r="G333" s="9" t="s">
        <v>475</v>
      </c>
      <c r="H333" s="11">
        <v>3.5000000000000003E-2</v>
      </c>
      <c r="I333" s="11"/>
      <c r="J333" s="26">
        <v>0.01</v>
      </c>
      <c r="K333" s="11">
        <v>0.01</v>
      </c>
      <c r="L333" s="11">
        <v>5.0000000000000001E-3</v>
      </c>
      <c r="M333" s="11">
        <v>5.0000000000000001E-3</v>
      </c>
      <c r="N333" s="11"/>
      <c r="O333" s="12">
        <f t="shared" si="844"/>
        <v>0</v>
      </c>
      <c r="P333" s="12">
        <f t="shared" si="804"/>
        <v>0</v>
      </c>
      <c r="Q333" s="12">
        <f t="shared" si="845"/>
        <v>0</v>
      </c>
      <c r="R333" s="12">
        <f t="shared" si="768"/>
        <v>0</v>
      </c>
      <c r="S333" s="12">
        <f t="shared" si="846"/>
        <v>0</v>
      </c>
      <c r="T333" s="12">
        <f t="shared" si="871"/>
        <v>0</v>
      </c>
      <c r="U333" s="12">
        <f t="shared" si="855"/>
        <v>0</v>
      </c>
      <c r="V333" s="12">
        <f t="shared" si="872"/>
        <v>0</v>
      </c>
      <c r="W333" s="12">
        <f t="shared" si="856"/>
        <v>0</v>
      </c>
      <c r="X333" s="12">
        <f t="shared" si="847"/>
        <v>0</v>
      </c>
      <c r="Y333" s="12">
        <f t="shared" ref="Y333:Y358" si="896">IF(EP333&gt;=40%,CY333*J333*(100%-H333),0)</f>
        <v>0</v>
      </c>
      <c r="Z333" s="12">
        <f t="shared" ref="Z333:Z358" si="897">IF(OR(EQ333&gt;=60%,(EP333+EQ333)&gt;=100%),CZ333*J333*(100%-H333),0)</f>
        <v>0</v>
      </c>
      <c r="AA333" s="12">
        <f t="shared" ref="AA333:AA358" si="898">IF(ER333&gt;=100%,DA333*K333*(100%-H333),0)</f>
        <v>0</v>
      </c>
      <c r="AB333" s="12">
        <f t="shared" si="769"/>
        <v>0</v>
      </c>
      <c r="AC333" s="12"/>
      <c r="AD333" s="12"/>
      <c r="AE333" s="12"/>
      <c r="AF333" s="12" t="e">
        <f t="shared" si="848"/>
        <v>#DIV/0!</v>
      </c>
      <c r="AG333" s="12" t="e">
        <f t="shared" si="849"/>
        <v>#DIV/0!</v>
      </c>
      <c r="AH333" s="12">
        <f t="shared" si="850"/>
        <v>0</v>
      </c>
      <c r="AI333" s="12"/>
      <c r="AJ333" s="12"/>
      <c r="AK333" s="12"/>
      <c r="AL333" s="12" t="e">
        <f t="shared" si="807"/>
        <v>#DIV/0!</v>
      </c>
      <c r="AM333" s="12" t="e">
        <f t="shared" si="808"/>
        <v>#DIV/0!</v>
      </c>
      <c r="AN333" s="12">
        <f t="shared" si="809"/>
        <v>0</v>
      </c>
      <c r="AO333" s="12"/>
      <c r="AP333" s="12"/>
      <c r="AQ333" s="12"/>
      <c r="AR333" s="12" t="e">
        <f t="shared" si="810"/>
        <v>#DIV/0!</v>
      </c>
      <c r="AS333" s="12" t="e">
        <f t="shared" si="811"/>
        <v>#DIV/0!</v>
      </c>
      <c r="AT333" s="12" t="e">
        <f t="shared" si="812"/>
        <v>#DIV/0!</v>
      </c>
      <c r="AU333" s="12" t="e">
        <f t="shared" si="813"/>
        <v>#DIV/0!</v>
      </c>
      <c r="AV333" s="12" t="e">
        <f t="shared" si="851"/>
        <v>#DIV/0!</v>
      </c>
      <c r="AW333" s="12"/>
      <c r="AX333" s="12" t="e">
        <f t="shared" si="814"/>
        <v>#DIV/0!</v>
      </c>
      <c r="AY333" s="12" t="e">
        <f t="shared" si="815"/>
        <v>#DIV/0!</v>
      </c>
      <c r="AZ333" s="12" t="e">
        <f t="shared" si="816"/>
        <v>#DIV/0!</v>
      </c>
      <c r="BA333" s="12"/>
      <c r="BB333" s="12" t="e">
        <f t="shared" si="817"/>
        <v>#DIV/0!</v>
      </c>
      <c r="BC333" s="12" t="e">
        <f t="shared" si="818"/>
        <v>#DIV/0!</v>
      </c>
      <c r="BD333" s="12" t="e">
        <f t="shared" si="819"/>
        <v>#DIV/0!</v>
      </c>
      <c r="BE333" s="12"/>
      <c r="BF333" s="12" t="e">
        <f t="shared" si="820"/>
        <v>#DIV/0!</v>
      </c>
      <c r="BG333" s="12" t="e">
        <f t="shared" si="852"/>
        <v>#DIV/0!</v>
      </c>
      <c r="BH333" s="12" t="e">
        <f t="shared" si="821"/>
        <v>#DIV/0!</v>
      </c>
      <c r="BI333" s="12" t="e">
        <f t="shared" si="822"/>
        <v>#DIV/0!</v>
      </c>
      <c r="BJ333" s="12"/>
      <c r="BK333" s="12" t="e">
        <f t="shared" si="823"/>
        <v>#DIV/0!</v>
      </c>
      <c r="BL333" s="12" t="e">
        <f t="shared" si="853"/>
        <v>#DIV/0!</v>
      </c>
      <c r="BM333" s="12" t="e">
        <f t="shared" si="824"/>
        <v>#DIV/0!</v>
      </c>
      <c r="BN333" s="12"/>
      <c r="BO333" s="12">
        <f t="shared" si="825"/>
        <v>0</v>
      </c>
      <c r="BP333" s="12">
        <f t="shared" si="826"/>
        <v>0</v>
      </c>
      <c r="BQ333" s="12">
        <f t="shared" si="827"/>
        <v>0</v>
      </c>
      <c r="BR333" s="12"/>
      <c r="BS333" s="12">
        <f t="shared" si="828"/>
        <v>0</v>
      </c>
      <c r="BT333" s="12">
        <f t="shared" si="829"/>
        <v>0</v>
      </c>
      <c r="BU333" s="12">
        <f t="shared" si="830"/>
        <v>0</v>
      </c>
      <c r="BV333" s="12">
        <f t="shared" si="831"/>
        <v>0</v>
      </c>
      <c r="BW333" s="12">
        <f t="shared" si="832"/>
        <v>0</v>
      </c>
      <c r="BX333" s="12"/>
      <c r="BY333" s="12">
        <v>0</v>
      </c>
      <c r="BZ333" s="12">
        <v>0</v>
      </c>
      <c r="CA333" s="12">
        <f>SUMIFS('[1]TIẾN ĐỘ %'!$M$6:$M$1034,'[1]TIẾN ĐỘ %'!$G$6:$G$1034,$A333,'[1]TIẾN ĐỘ %'!$F$6:$F$1034,$E333)</f>
        <v>0</v>
      </c>
      <c r="CB333" s="12">
        <f t="shared" si="854"/>
        <v>0</v>
      </c>
      <c r="CC333" s="12"/>
      <c r="CD333" s="12"/>
      <c r="CE333" s="12"/>
      <c r="CF333" s="12">
        <f t="shared" si="857"/>
        <v>0</v>
      </c>
      <c r="CG333" s="12">
        <f t="shared" si="858"/>
        <v>0</v>
      </c>
      <c r="CH333" s="12"/>
      <c r="CI333" s="12"/>
      <c r="CJ333" s="12"/>
      <c r="CK333" s="12">
        <f t="shared" si="859"/>
        <v>0</v>
      </c>
      <c r="CL333" s="12"/>
      <c r="CM333" s="12"/>
      <c r="CN333" s="12"/>
      <c r="CO333" s="12">
        <f t="shared" si="778"/>
        <v>0</v>
      </c>
      <c r="CP333" s="12">
        <f t="shared" si="779"/>
        <v>0</v>
      </c>
      <c r="CQ333" s="12">
        <f t="shared" si="860"/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f>SUMIFS('[1]DATA THÔ IN'!$P$4:$P$12031,'[1]DATA THÔ IN'!$H$4:$H$12031,$A333,'[1]DATA THÔ IN'!$AC$4:$AC$12031,$E333,'[1]DATA THÔ IN'!$AH$4:$AH$12031,"Tiến độ 1")</f>
        <v>0</v>
      </c>
      <c r="CZ333" s="12">
        <f>SUMIFS('[1]DATA THÔ IN'!$P$4:$P$12031,'[1]DATA THÔ IN'!$H$4:$H$12031,$A333,'[1]DATA THÔ IN'!$AC$4:$AC$12031,$E333,'[1]DATA THÔ IN'!$AH$4:$AH$12031,"Tiến độ 2")</f>
        <v>0</v>
      </c>
      <c r="DA333" s="12">
        <f>SUMIFS('[1]TIẾN ĐỘ %'!$N$6:$N$1034,'[1]TIẾN ĐỘ %'!$G$6:$G$1034,A333,'[1]TIẾN ĐỘ %'!$F$6:$F$1034,$E333)</f>
        <v>0</v>
      </c>
      <c r="DB333" s="12">
        <f t="shared" si="861"/>
        <v>0</v>
      </c>
      <c r="DC333" s="12"/>
      <c r="DD333" s="12"/>
      <c r="DE333" s="12"/>
      <c r="DF333" s="12"/>
      <c r="DG333" s="12"/>
      <c r="DH333" s="12"/>
      <c r="DI333" s="12"/>
      <c r="DJ333" s="12"/>
      <c r="DK333" s="12"/>
      <c r="DL333" s="12">
        <f t="shared" si="862"/>
        <v>0</v>
      </c>
      <c r="DM333" s="12">
        <f t="shared" si="863"/>
        <v>0</v>
      </c>
      <c r="DN333" s="12"/>
      <c r="DO333" s="12"/>
      <c r="DP333" s="13"/>
      <c r="DQ333" s="12"/>
      <c r="DR333" s="12"/>
      <c r="DS333" s="13"/>
      <c r="DT333" s="12"/>
      <c r="DU333" s="12"/>
      <c r="DV333" s="12"/>
      <c r="DW333" s="12">
        <f t="shared" si="864"/>
        <v>0</v>
      </c>
      <c r="DX333" s="12"/>
      <c r="DY333" s="12"/>
      <c r="DZ333" s="12"/>
      <c r="EA333" s="12"/>
      <c r="EB333" s="12"/>
      <c r="EC333" s="12"/>
      <c r="ED333" s="12"/>
      <c r="EE333" s="12"/>
      <c r="EF333" s="12"/>
      <c r="EG333" s="12">
        <f t="shared" si="783"/>
        <v>0</v>
      </c>
      <c r="EH333" s="12">
        <f t="shared" si="784"/>
        <v>0</v>
      </c>
      <c r="EI333" s="12">
        <f t="shared" si="865"/>
        <v>0</v>
      </c>
      <c r="EJ333" s="15">
        <f t="shared" si="833"/>
        <v>0</v>
      </c>
      <c r="EK333" s="15">
        <f t="shared" si="834"/>
        <v>0</v>
      </c>
      <c r="EL333" s="15">
        <f t="shared" si="835"/>
        <v>0</v>
      </c>
      <c r="EM333" s="16">
        <f t="shared" si="893"/>
        <v>0</v>
      </c>
      <c r="EN333" s="16">
        <f t="shared" si="894"/>
        <v>0</v>
      </c>
      <c r="EO333" s="16">
        <f t="shared" si="895"/>
        <v>0</v>
      </c>
      <c r="EP333" s="16">
        <f t="shared" si="866"/>
        <v>0</v>
      </c>
      <c r="EQ333" s="16">
        <f t="shared" si="867"/>
        <v>0</v>
      </c>
      <c r="ER333" s="16">
        <f t="shared" si="868"/>
        <v>0</v>
      </c>
      <c r="ES333" s="16">
        <f t="shared" si="869"/>
        <v>0</v>
      </c>
      <c r="ET333" s="16" t="e">
        <f t="shared" si="873"/>
        <v>#DIV/0!</v>
      </c>
      <c r="EU333" s="16" t="e">
        <f t="shared" si="874"/>
        <v>#DIV/0!</v>
      </c>
      <c r="EV333" s="16" t="e">
        <f t="shared" si="875"/>
        <v>#DIV/0!</v>
      </c>
      <c r="EW333" s="16" t="e">
        <f t="shared" si="875"/>
        <v>#DIV/0!</v>
      </c>
      <c r="EX333" s="16" t="e">
        <f t="shared" si="876"/>
        <v>#DIV/0!</v>
      </c>
      <c r="EY333" s="16" t="e">
        <f t="shared" si="877"/>
        <v>#DIV/0!</v>
      </c>
      <c r="EZ333" s="21" t="e">
        <f t="shared" si="882"/>
        <v>#DIV/0!</v>
      </c>
      <c r="FA333" s="16" t="e">
        <f t="shared" si="883"/>
        <v>#DIV/0!</v>
      </c>
      <c r="FB333" s="16" t="e">
        <f t="shared" si="884"/>
        <v>#DIV/0!</v>
      </c>
      <c r="FC333" s="16" t="e">
        <f t="shared" si="878"/>
        <v>#DIV/0!</v>
      </c>
      <c r="FD333" s="16" t="e">
        <f t="shared" si="878"/>
        <v>#DIV/0!</v>
      </c>
      <c r="FE333" s="16" t="e">
        <f t="shared" si="878"/>
        <v>#DIV/0!</v>
      </c>
      <c r="FF333" s="16" t="e">
        <f t="shared" si="879"/>
        <v>#DIV/0!</v>
      </c>
      <c r="FG333" s="16" t="e">
        <f t="shared" si="880"/>
        <v>#DIV/0!</v>
      </c>
      <c r="FH333" s="16" t="e">
        <f t="shared" si="885"/>
        <v>#DIV/0!</v>
      </c>
      <c r="FI333" s="16" t="e">
        <f t="shared" si="886"/>
        <v>#DIV/0!</v>
      </c>
      <c r="FJ333" s="16" t="e">
        <f t="shared" si="887"/>
        <v>#DIV/0!</v>
      </c>
      <c r="FK333" s="16" t="e">
        <f t="shared" si="887"/>
        <v>#DIV/0!</v>
      </c>
      <c r="FL333" s="16" t="e">
        <f t="shared" si="888"/>
        <v>#DIV/0!</v>
      </c>
      <c r="FM333" s="16" t="e">
        <f t="shared" si="889"/>
        <v>#DIV/0!</v>
      </c>
      <c r="FN333" s="16" t="e">
        <f t="shared" si="881"/>
        <v>#DIV/0!</v>
      </c>
      <c r="FO333" s="16" t="e">
        <f t="shared" si="890"/>
        <v>#DIV/0!</v>
      </c>
      <c r="FP333" s="16" t="e">
        <f t="shared" si="891"/>
        <v>#DIV/0!</v>
      </c>
      <c r="FQ333" s="16" t="e">
        <f t="shared" si="892"/>
        <v>#DIV/0!</v>
      </c>
      <c r="FR333" s="17">
        <f t="shared" si="836"/>
        <v>0</v>
      </c>
      <c r="FS333" s="17">
        <f t="shared" si="837"/>
        <v>0</v>
      </c>
      <c r="FT333" s="17">
        <f t="shared" si="838"/>
        <v>0</v>
      </c>
      <c r="FU333" s="18">
        <f t="shared" si="839"/>
        <v>0</v>
      </c>
      <c r="FV333" s="18">
        <f t="shared" si="840"/>
        <v>0</v>
      </c>
      <c r="FW333" s="18">
        <f t="shared" si="841"/>
        <v>0</v>
      </c>
      <c r="FX333" s="18">
        <f t="shared" si="842"/>
        <v>0</v>
      </c>
      <c r="FY333" s="18">
        <f t="shared" si="843"/>
        <v>0</v>
      </c>
      <c r="FZ333" s="19">
        <f t="shared" si="870"/>
        <v>0</v>
      </c>
      <c r="GA333" s="36" t="e">
        <v>#N/A</v>
      </c>
      <c r="GB333" s="36"/>
      <c r="GC333" s="37"/>
    </row>
    <row r="334" spans="1:185" hidden="1" x14ac:dyDescent="0.25">
      <c r="A334" s="8" t="s">
        <v>1304</v>
      </c>
      <c r="B334" s="8" t="s">
        <v>952</v>
      </c>
      <c r="C334" s="9" t="s">
        <v>953</v>
      </c>
      <c r="D334" s="10" t="s">
        <v>1390</v>
      </c>
      <c r="E334" s="9" t="s">
        <v>318</v>
      </c>
      <c r="F334" s="9" t="s">
        <v>505</v>
      </c>
      <c r="G334" s="9" t="s">
        <v>475</v>
      </c>
      <c r="H334" s="11">
        <v>3.5000000000000003E-2</v>
      </c>
      <c r="I334" s="11"/>
      <c r="J334" s="26">
        <v>0.01</v>
      </c>
      <c r="K334" s="11">
        <v>0.01</v>
      </c>
      <c r="L334" s="11">
        <v>5.0000000000000001E-3</v>
      </c>
      <c r="M334" s="11">
        <v>5.0000000000000001E-3</v>
      </c>
      <c r="N334" s="11"/>
      <c r="O334" s="12">
        <f t="shared" si="844"/>
        <v>0</v>
      </c>
      <c r="P334" s="12">
        <f t="shared" si="804"/>
        <v>0</v>
      </c>
      <c r="Q334" s="12">
        <f t="shared" si="845"/>
        <v>753858</v>
      </c>
      <c r="R334" s="12">
        <f t="shared" si="768"/>
        <v>994722</v>
      </c>
      <c r="S334" s="12">
        <f t="shared" si="846"/>
        <v>0</v>
      </c>
      <c r="T334" s="12">
        <f t="shared" si="871"/>
        <v>450462</v>
      </c>
      <c r="U334" s="12">
        <f t="shared" si="855"/>
        <v>181806</v>
      </c>
      <c r="V334" s="12">
        <f t="shared" si="872"/>
        <v>632268</v>
      </c>
      <c r="W334" s="12">
        <f t="shared" si="856"/>
        <v>466800</v>
      </c>
      <c r="X334" s="12">
        <f t="shared" si="847"/>
        <v>0</v>
      </c>
      <c r="Y334" s="12">
        <f t="shared" si="896"/>
        <v>0</v>
      </c>
      <c r="Z334" s="12">
        <f t="shared" si="897"/>
        <v>884712</v>
      </c>
      <c r="AA334" s="12">
        <f t="shared" si="898"/>
        <v>1192740</v>
      </c>
      <c r="AB334" s="12">
        <f t="shared" si="769"/>
        <v>1409865</v>
      </c>
      <c r="AC334" s="12"/>
      <c r="AD334" s="12"/>
      <c r="AE334" s="12"/>
      <c r="AF334" s="12" t="e">
        <f t="shared" si="848"/>
        <v>#DIV/0!</v>
      </c>
      <c r="AG334" s="12" t="e">
        <f t="shared" si="849"/>
        <v>#DIV/0!</v>
      </c>
      <c r="AH334" s="12">
        <f t="shared" si="850"/>
        <v>0</v>
      </c>
      <c r="AI334" s="12"/>
      <c r="AJ334" s="12"/>
      <c r="AK334" s="12"/>
      <c r="AL334" s="12" t="e">
        <f t="shared" si="807"/>
        <v>#DIV/0!</v>
      </c>
      <c r="AM334" s="12" t="e">
        <f t="shared" si="808"/>
        <v>#DIV/0!</v>
      </c>
      <c r="AN334" s="12">
        <f t="shared" si="809"/>
        <v>0</v>
      </c>
      <c r="AO334" s="12"/>
      <c r="AP334" s="12"/>
      <c r="AQ334" s="12"/>
      <c r="AR334" s="12" t="e">
        <f t="shared" si="810"/>
        <v>#DIV/0!</v>
      </c>
      <c r="AS334" s="12" t="e">
        <f t="shared" si="811"/>
        <v>#DIV/0!</v>
      </c>
      <c r="AT334" s="12" t="e">
        <f t="shared" si="812"/>
        <v>#DIV/0!</v>
      </c>
      <c r="AU334" s="12" t="e">
        <f t="shared" si="813"/>
        <v>#DIV/0!</v>
      </c>
      <c r="AV334" s="12">
        <f t="shared" si="851"/>
        <v>1409865</v>
      </c>
      <c r="AW334" s="12"/>
      <c r="AX334" s="12" t="e">
        <f t="shared" si="814"/>
        <v>#DIV/0!</v>
      </c>
      <c r="AY334" s="12" t="e">
        <f t="shared" si="815"/>
        <v>#DIV/0!</v>
      </c>
      <c r="AZ334" s="12" t="e">
        <f t="shared" si="816"/>
        <v>#DIV/0!</v>
      </c>
      <c r="BA334" s="12"/>
      <c r="BB334" s="12" t="e">
        <f t="shared" si="817"/>
        <v>#DIV/0!</v>
      </c>
      <c r="BC334" s="12" t="e">
        <f t="shared" si="818"/>
        <v>#DIV/0!</v>
      </c>
      <c r="BD334" s="12" t="e">
        <f t="shared" si="819"/>
        <v>#DIV/0!</v>
      </c>
      <c r="BE334" s="12"/>
      <c r="BF334" s="12" t="e">
        <f t="shared" si="820"/>
        <v>#DIV/0!</v>
      </c>
      <c r="BG334" s="12" t="e">
        <f t="shared" si="852"/>
        <v>#DIV/0!</v>
      </c>
      <c r="BH334" s="12" t="e">
        <f t="shared" si="821"/>
        <v>#DIV/0!</v>
      </c>
      <c r="BI334" s="12" t="e">
        <f t="shared" si="822"/>
        <v>#DIV/0!</v>
      </c>
      <c r="BJ334" s="12"/>
      <c r="BK334" s="12" t="e">
        <f t="shared" si="823"/>
        <v>#DIV/0!</v>
      </c>
      <c r="BL334" s="12" t="e">
        <f t="shared" si="853"/>
        <v>#DIV/0!</v>
      </c>
      <c r="BM334" s="12" t="e">
        <f t="shared" si="824"/>
        <v>#DIV/0!</v>
      </c>
      <c r="BN334" s="12"/>
      <c r="BO334" s="12">
        <f t="shared" si="825"/>
        <v>0</v>
      </c>
      <c r="BP334" s="12">
        <f t="shared" si="826"/>
        <v>0</v>
      </c>
      <c r="BQ334" s="12">
        <f t="shared" si="827"/>
        <v>0</v>
      </c>
      <c r="BR334" s="12"/>
      <c r="BS334" s="12">
        <f t="shared" si="828"/>
        <v>0</v>
      </c>
      <c r="BT334" s="12">
        <f t="shared" si="829"/>
        <v>0</v>
      </c>
      <c r="BU334" s="12">
        <f t="shared" si="830"/>
        <v>0</v>
      </c>
      <c r="BV334" s="12">
        <f t="shared" si="831"/>
        <v>0</v>
      </c>
      <c r="BW334" s="12">
        <f t="shared" si="832"/>
        <v>0</v>
      </c>
      <c r="BX334" s="12"/>
      <c r="BY334" s="12">
        <v>100000000</v>
      </c>
      <c r="BZ334" s="12">
        <v>60000000</v>
      </c>
      <c r="CA334" s="12">
        <f>SUMIFS('[1]TIẾN ĐỘ %'!$M$6:$M$1034,'[1]TIẾN ĐỘ %'!$G$6:$G$1034,$A334,'[1]TIẾN ĐỘ %'!$F$6:$F$1034,$E334)</f>
        <v>120000000</v>
      </c>
      <c r="CB334" s="12">
        <f t="shared" si="854"/>
        <v>280000000</v>
      </c>
      <c r="CC334" s="12"/>
      <c r="CD334" s="12"/>
      <c r="CE334" s="12"/>
      <c r="CF334" s="12">
        <f t="shared" si="857"/>
        <v>0</v>
      </c>
      <c r="CG334" s="12">
        <f t="shared" si="858"/>
        <v>280000000</v>
      </c>
      <c r="CH334" s="12"/>
      <c r="CI334" s="12"/>
      <c r="CJ334" s="12"/>
      <c r="CK334" s="12">
        <f t="shared" si="859"/>
        <v>0</v>
      </c>
      <c r="CL334" s="12"/>
      <c r="CM334" s="12"/>
      <c r="CN334" s="12"/>
      <c r="CO334" s="12">
        <f t="shared" si="778"/>
        <v>0</v>
      </c>
      <c r="CP334" s="12">
        <f t="shared" si="779"/>
        <v>0</v>
      </c>
      <c r="CQ334" s="12">
        <f t="shared" si="860"/>
        <v>280000000</v>
      </c>
      <c r="CR334" s="12">
        <v>24960000</v>
      </c>
      <c r="CS334" s="12">
        <v>78120000</v>
      </c>
      <c r="CT334" s="12">
        <v>103080000</v>
      </c>
      <c r="CU334" s="12">
        <v>46680000</v>
      </c>
      <c r="CV334" s="12">
        <v>18840000</v>
      </c>
      <c r="CW334" s="12">
        <v>46680000</v>
      </c>
      <c r="CX334" s="12">
        <v>65520000</v>
      </c>
      <c r="CY334" s="12">
        <f>SUMIFS('[1]DATA THÔ IN'!$P$4:$P$12031,'[1]DATA THÔ IN'!$H$4:$H$12031,$A334,'[1]DATA THÔ IN'!$AC$4:$AC$12031,$E334,'[1]DATA THÔ IN'!$AH$4:$AH$12031,"Tiến độ 1")</f>
        <v>31920000</v>
      </c>
      <c r="CZ334" s="12">
        <f>SUMIFS('[1]DATA THÔ IN'!$P$4:$P$12031,'[1]DATA THÔ IN'!$H$4:$H$12031,$A334,'[1]DATA THÔ IN'!$AC$4:$AC$12031,$E334,'[1]DATA THÔ IN'!$AH$4:$AH$12031,"Tiến độ 2")</f>
        <v>91680000</v>
      </c>
      <c r="DA334" s="12">
        <f>SUMIFS('[1]TIẾN ĐỘ %'!$N$6:$N$1034,'[1]TIẾN ĐỘ %'!$G$6:$G$1034,A334,'[1]TIẾN ĐỘ %'!$F$6:$F$1034,$E334)</f>
        <v>123600000</v>
      </c>
      <c r="DB334" s="12">
        <f t="shared" si="861"/>
        <v>292200000</v>
      </c>
      <c r="DC334" s="12"/>
      <c r="DD334" s="12"/>
      <c r="DE334" s="12"/>
      <c r="DF334" s="12"/>
      <c r="DG334" s="12"/>
      <c r="DH334" s="12"/>
      <c r="DI334" s="12"/>
      <c r="DJ334" s="12"/>
      <c r="DK334" s="12"/>
      <c r="DL334" s="12">
        <f t="shared" si="862"/>
        <v>0</v>
      </c>
      <c r="DM334" s="12">
        <f t="shared" si="863"/>
        <v>292200000</v>
      </c>
      <c r="DN334" s="12"/>
      <c r="DO334" s="12"/>
      <c r="DP334" s="13"/>
      <c r="DQ334" s="12"/>
      <c r="DR334" s="12"/>
      <c r="DS334" s="13"/>
      <c r="DT334" s="12"/>
      <c r="DU334" s="12"/>
      <c r="DV334" s="12"/>
      <c r="DW334" s="12">
        <f t="shared" si="864"/>
        <v>0</v>
      </c>
      <c r="DX334" s="12"/>
      <c r="DY334" s="12"/>
      <c r="DZ334" s="12"/>
      <c r="EA334" s="12"/>
      <c r="EB334" s="12"/>
      <c r="EC334" s="12"/>
      <c r="ED334" s="12"/>
      <c r="EE334" s="12"/>
      <c r="EF334" s="12"/>
      <c r="EG334" s="12">
        <f t="shared" si="783"/>
        <v>0</v>
      </c>
      <c r="EH334" s="12">
        <f t="shared" si="784"/>
        <v>0</v>
      </c>
      <c r="EI334" s="12">
        <f t="shared" si="865"/>
        <v>292200000</v>
      </c>
      <c r="EJ334" s="15">
        <f t="shared" si="833"/>
        <v>0.24959999999999999</v>
      </c>
      <c r="EK334" s="15">
        <f t="shared" si="834"/>
        <v>0.78120000000000001</v>
      </c>
      <c r="EL334" s="15">
        <f t="shared" si="835"/>
        <v>1.0307999999999999</v>
      </c>
      <c r="EM334" s="16">
        <f t="shared" si="893"/>
        <v>0.77800000000000002</v>
      </c>
      <c r="EN334" s="16">
        <f t="shared" si="894"/>
        <v>0.314</v>
      </c>
      <c r="EO334" s="16">
        <f t="shared" si="895"/>
        <v>1.0920000000000001</v>
      </c>
      <c r="EP334" s="16">
        <f t="shared" si="866"/>
        <v>0.26600000000000001</v>
      </c>
      <c r="EQ334" s="16">
        <f t="shared" si="867"/>
        <v>0.76400000000000001</v>
      </c>
      <c r="ER334" s="16">
        <f t="shared" si="868"/>
        <v>1.03</v>
      </c>
      <c r="ES334" s="16">
        <f t="shared" si="869"/>
        <v>1.0435714285714286</v>
      </c>
      <c r="ET334" s="16" t="e">
        <f t="shared" si="873"/>
        <v>#DIV/0!</v>
      </c>
      <c r="EU334" s="16" t="e">
        <f t="shared" si="874"/>
        <v>#DIV/0!</v>
      </c>
      <c r="EV334" s="16" t="e">
        <f t="shared" si="875"/>
        <v>#DIV/0!</v>
      </c>
      <c r="EW334" s="16" t="e">
        <f t="shared" si="875"/>
        <v>#DIV/0!</v>
      </c>
      <c r="EX334" s="16" t="e">
        <f t="shared" si="876"/>
        <v>#DIV/0!</v>
      </c>
      <c r="EY334" s="16" t="e">
        <f t="shared" si="877"/>
        <v>#DIV/0!</v>
      </c>
      <c r="EZ334" s="16" t="e">
        <f t="shared" si="882"/>
        <v>#DIV/0!</v>
      </c>
      <c r="FA334" s="16" t="e">
        <f t="shared" si="883"/>
        <v>#DIV/0!</v>
      </c>
      <c r="FB334" s="16" t="e">
        <f t="shared" si="884"/>
        <v>#DIV/0!</v>
      </c>
      <c r="FC334" s="16" t="e">
        <f t="shared" si="878"/>
        <v>#DIV/0!</v>
      </c>
      <c r="FD334" s="16">
        <f t="shared" si="878"/>
        <v>1.0435714285714286</v>
      </c>
      <c r="FE334" s="16" t="e">
        <f t="shared" si="878"/>
        <v>#DIV/0!</v>
      </c>
      <c r="FF334" s="16" t="e">
        <f t="shared" si="879"/>
        <v>#DIV/0!</v>
      </c>
      <c r="FG334" s="16" t="e">
        <f t="shared" si="880"/>
        <v>#DIV/0!</v>
      </c>
      <c r="FH334" s="16" t="e">
        <f t="shared" si="885"/>
        <v>#DIV/0!</v>
      </c>
      <c r="FI334" s="16" t="e">
        <f t="shared" si="886"/>
        <v>#DIV/0!</v>
      </c>
      <c r="FJ334" s="16" t="e">
        <f t="shared" si="887"/>
        <v>#DIV/0!</v>
      </c>
      <c r="FK334" s="16" t="e">
        <f t="shared" si="887"/>
        <v>#DIV/0!</v>
      </c>
      <c r="FL334" s="16" t="e">
        <f t="shared" si="888"/>
        <v>#DIV/0!</v>
      </c>
      <c r="FM334" s="16" t="e">
        <f t="shared" si="889"/>
        <v>#DIV/0!</v>
      </c>
      <c r="FN334" s="16" t="e">
        <f t="shared" si="881"/>
        <v>#DIV/0!</v>
      </c>
      <c r="FO334" s="16" t="e">
        <f t="shared" si="890"/>
        <v>#DIV/0!</v>
      </c>
      <c r="FP334" s="16" t="e">
        <f t="shared" si="891"/>
        <v>#DIV/0!</v>
      </c>
      <c r="FQ334" s="16" t="e">
        <f t="shared" si="892"/>
        <v>#DIV/0!</v>
      </c>
      <c r="FR334" s="17">
        <f t="shared" si="836"/>
        <v>0</v>
      </c>
      <c r="FS334" s="17">
        <f t="shared" si="837"/>
        <v>0</v>
      </c>
      <c r="FT334" s="17">
        <f t="shared" si="838"/>
        <v>0</v>
      </c>
      <c r="FU334" s="18">
        <f t="shared" si="839"/>
        <v>0</v>
      </c>
      <c r="FV334" s="18">
        <f t="shared" si="840"/>
        <v>0</v>
      </c>
      <c r="FW334" s="18">
        <f t="shared" si="841"/>
        <v>0</v>
      </c>
      <c r="FX334" s="18">
        <f t="shared" si="842"/>
        <v>0</v>
      </c>
      <c r="FY334" s="18">
        <f t="shared" si="843"/>
        <v>0</v>
      </c>
      <c r="FZ334" s="19">
        <f t="shared" si="870"/>
        <v>1.0435714285714286</v>
      </c>
      <c r="GA334" s="36" t="s">
        <v>492</v>
      </c>
      <c r="GB334" s="36"/>
      <c r="GC334" s="37"/>
    </row>
    <row r="335" spans="1:185" hidden="1" x14ac:dyDescent="0.25">
      <c r="A335" s="8" t="s">
        <v>1307</v>
      </c>
      <c r="B335" s="8" t="s">
        <v>958</v>
      </c>
      <c r="C335" s="9" t="s">
        <v>959</v>
      </c>
      <c r="D335" s="10" t="s">
        <v>1390</v>
      </c>
      <c r="E335" s="9" t="s">
        <v>318</v>
      </c>
      <c r="F335" s="9" t="s">
        <v>505</v>
      </c>
      <c r="G335" s="9" t="s">
        <v>475</v>
      </c>
      <c r="H335" s="11">
        <v>3.5000000000000003E-2</v>
      </c>
      <c r="I335" s="11"/>
      <c r="J335" s="26">
        <v>0.01</v>
      </c>
      <c r="K335" s="11">
        <v>0.01</v>
      </c>
      <c r="L335" s="11">
        <v>5.0000000000000001E-3</v>
      </c>
      <c r="M335" s="11">
        <v>5.0000000000000001E-3</v>
      </c>
      <c r="N335" s="11"/>
      <c r="O335" s="12">
        <f t="shared" si="844"/>
        <v>0</v>
      </c>
      <c r="P335" s="12">
        <f t="shared" si="804"/>
        <v>0</v>
      </c>
      <c r="Q335" s="12">
        <f t="shared" si="845"/>
        <v>0</v>
      </c>
      <c r="R335" s="12">
        <f t="shared" si="768"/>
        <v>0</v>
      </c>
      <c r="S335" s="12">
        <f t="shared" si="846"/>
        <v>0</v>
      </c>
      <c r="T335" s="12">
        <f t="shared" si="871"/>
        <v>0</v>
      </c>
      <c r="U335" s="12">
        <f t="shared" si="855"/>
        <v>0</v>
      </c>
      <c r="V335" s="12">
        <f t="shared" si="872"/>
        <v>0</v>
      </c>
      <c r="W335" s="12">
        <f t="shared" si="856"/>
        <v>0</v>
      </c>
      <c r="X335" s="12">
        <f t="shared" si="847"/>
        <v>0</v>
      </c>
      <c r="Y335" s="12">
        <f t="shared" si="896"/>
        <v>0</v>
      </c>
      <c r="Z335" s="12">
        <f t="shared" si="897"/>
        <v>0</v>
      </c>
      <c r="AA335" s="12">
        <f t="shared" si="898"/>
        <v>0</v>
      </c>
      <c r="AB335" s="12">
        <f t="shared" si="769"/>
        <v>0</v>
      </c>
      <c r="AC335" s="12"/>
      <c r="AD335" s="12"/>
      <c r="AE335" s="12"/>
      <c r="AF335" s="12" t="e">
        <f t="shared" si="848"/>
        <v>#DIV/0!</v>
      </c>
      <c r="AG335" s="12" t="e">
        <f t="shared" si="849"/>
        <v>#DIV/0!</v>
      </c>
      <c r="AH335" s="12">
        <f t="shared" si="850"/>
        <v>0</v>
      </c>
      <c r="AI335" s="12"/>
      <c r="AJ335" s="12"/>
      <c r="AK335" s="12"/>
      <c r="AL335" s="12" t="e">
        <f t="shared" si="807"/>
        <v>#DIV/0!</v>
      </c>
      <c r="AM335" s="12" t="e">
        <f t="shared" si="808"/>
        <v>#DIV/0!</v>
      </c>
      <c r="AN335" s="12">
        <f t="shared" si="809"/>
        <v>0</v>
      </c>
      <c r="AO335" s="12"/>
      <c r="AP335" s="12"/>
      <c r="AQ335" s="12"/>
      <c r="AR335" s="12" t="e">
        <f t="shared" si="810"/>
        <v>#DIV/0!</v>
      </c>
      <c r="AS335" s="12" t="e">
        <f t="shared" si="811"/>
        <v>#DIV/0!</v>
      </c>
      <c r="AT335" s="12" t="e">
        <f t="shared" si="812"/>
        <v>#DIV/0!</v>
      </c>
      <c r="AU335" s="12" t="e">
        <f t="shared" si="813"/>
        <v>#DIV/0!</v>
      </c>
      <c r="AV335" s="12" t="e">
        <f t="shared" si="851"/>
        <v>#DIV/0!</v>
      </c>
      <c r="AW335" s="12"/>
      <c r="AX335" s="12" t="e">
        <f t="shared" si="814"/>
        <v>#DIV/0!</v>
      </c>
      <c r="AY335" s="12" t="e">
        <f t="shared" si="815"/>
        <v>#DIV/0!</v>
      </c>
      <c r="AZ335" s="12" t="e">
        <f t="shared" si="816"/>
        <v>#DIV/0!</v>
      </c>
      <c r="BA335" s="12"/>
      <c r="BB335" s="12" t="e">
        <f t="shared" si="817"/>
        <v>#DIV/0!</v>
      </c>
      <c r="BC335" s="12" t="e">
        <f t="shared" si="818"/>
        <v>#DIV/0!</v>
      </c>
      <c r="BD335" s="12" t="e">
        <f t="shared" si="819"/>
        <v>#DIV/0!</v>
      </c>
      <c r="BE335" s="12"/>
      <c r="BF335" s="12" t="e">
        <f t="shared" si="820"/>
        <v>#DIV/0!</v>
      </c>
      <c r="BG335" s="12" t="e">
        <f t="shared" si="852"/>
        <v>#DIV/0!</v>
      </c>
      <c r="BH335" s="12" t="e">
        <f t="shared" si="821"/>
        <v>#DIV/0!</v>
      </c>
      <c r="BI335" s="12" t="e">
        <f t="shared" si="822"/>
        <v>#DIV/0!</v>
      </c>
      <c r="BJ335" s="12"/>
      <c r="BK335" s="12" t="e">
        <f t="shared" si="823"/>
        <v>#DIV/0!</v>
      </c>
      <c r="BL335" s="12" t="e">
        <f t="shared" si="853"/>
        <v>#DIV/0!</v>
      </c>
      <c r="BM335" s="12" t="e">
        <f t="shared" si="824"/>
        <v>#DIV/0!</v>
      </c>
      <c r="BN335" s="12"/>
      <c r="BO335" s="12">
        <f t="shared" si="825"/>
        <v>0</v>
      </c>
      <c r="BP335" s="12">
        <f t="shared" si="826"/>
        <v>0</v>
      </c>
      <c r="BQ335" s="12">
        <f t="shared" si="827"/>
        <v>0</v>
      </c>
      <c r="BR335" s="12"/>
      <c r="BS335" s="12">
        <f t="shared" si="828"/>
        <v>0</v>
      </c>
      <c r="BT335" s="12">
        <f t="shared" si="829"/>
        <v>0</v>
      </c>
      <c r="BU335" s="12">
        <f t="shared" si="830"/>
        <v>0</v>
      </c>
      <c r="BV335" s="12">
        <f t="shared" si="831"/>
        <v>0</v>
      </c>
      <c r="BW335" s="12">
        <f t="shared" si="832"/>
        <v>0</v>
      </c>
      <c r="BX335" s="12"/>
      <c r="BY335" s="12">
        <v>0</v>
      </c>
      <c r="BZ335" s="12">
        <v>0</v>
      </c>
      <c r="CA335" s="12">
        <f>SUMIFS('[1]TIẾN ĐỘ %'!$M$6:$M$1034,'[1]TIẾN ĐỘ %'!$G$6:$G$1034,$A335,'[1]TIẾN ĐỘ %'!$F$6:$F$1034,$E335)</f>
        <v>0</v>
      </c>
      <c r="CB335" s="12">
        <f t="shared" si="854"/>
        <v>0</v>
      </c>
      <c r="CC335" s="12"/>
      <c r="CD335" s="12"/>
      <c r="CE335" s="12"/>
      <c r="CF335" s="12">
        <f t="shared" si="857"/>
        <v>0</v>
      </c>
      <c r="CG335" s="12">
        <f t="shared" si="858"/>
        <v>0</v>
      </c>
      <c r="CH335" s="12"/>
      <c r="CI335" s="12"/>
      <c r="CJ335" s="12"/>
      <c r="CK335" s="12">
        <f t="shared" si="859"/>
        <v>0</v>
      </c>
      <c r="CL335" s="12"/>
      <c r="CM335" s="12"/>
      <c r="CN335" s="12"/>
      <c r="CO335" s="12">
        <f t="shared" si="778"/>
        <v>0</v>
      </c>
      <c r="CP335" s="12">
        <f t="shared" si="779"/>
        <v>0</v>
      </c>
      <c r="CQ335" s="12">
        <f t="shared" si="860"/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f>SUMIFS('[1]DATA THÔ IN'!$P$4:$P$12031,'[1]DATA THÔ IN'!$H$4:$H$12031,$A335,'[1]DATA THÔ IN'!$AC$4:$AC$12031,$E335,'[1]DATA THÔ IN'!$AH$4:$AH$12031,"Tiến độ 1")</f>
        <v>0</v>
      </c>
      <c r="CZ335" s="12">
        <f>SUMIFS('[1]DATA THÔ IN'!$P$4:$P$12031,'[1]DATA THÔ IN'!$H$4:$H$12031,$A335,'[1]DATA THÔ IN'!$AC$4:$AC$12031,$E335,'[1]DATA THÔ IN'!$AH$4:$AH$12031,"Tiến độ 2")</f>
        <v>0</v>
      </c>
      <c r="DA335" s="12">
        <f>SUMIFS('[1]TIẾN ĐỘ %'!$N$6:$N$1034,'[1]TIẾN ĐỘ %'!$G$6:$G$1034,A335,'[1]TIẾN ĐỘ %'!$F$6:$F$1034,$E335)</f>
        <v>0</v>
      </c>
      <c r="DB335" s="12">
        <f t="shared" si="861"/>
        <v>0</v>
      </c>
      <c r="DC335" s="12"/>
      <c r="DD335" s="12"/>
      <c r="DE335" s="12"/>
      <c r="DF335" s="12"/>
      <c r="DG335" s="12"/>
      <c r="DH335" s="12"/>
      <c r="DI335" s="12"/>
      <c r="DJ335" s="12"/>
      <c r="DK335" s="12"/>
      <c r="DL335" s="12">
        <f t="shared" si="862"/>
        <v>0</v>
      </c>
      <c r="DM335" s="12">
        <f t="shared" si="863"/>
        <v>0</v>
      </c>
      <c r="DN335" s="12"/>
      <c r="DO335" s="12"/>
      <c r="DP335" s="13"/>
      <c r="DQ335" s="12"/>
      <c r="DR335" s="12"/>
      <c r="DS335" s="13"/>
      <c r="DT335" s="12"/>
      <c r="DU335" s="12"/>
      <c r="DV335" s="12"/>
      <c r="DW335" s="12">
        <f t="shared" si="864"/>
        <v>0</v>
      </c>
      <c r="DX335" s="12"/>
      <c r="DY335" s="12"/>
      <c r="DZ335" s="12"/>
      <c r="EA335" s="12"/>
      <c r="EB335" s="12"/>
      <c r="EC335" s="12"/>
      <c r="ED335" s="12"/>
      <c r="EE335" s="12"/>
      <c r="EF335" s="12"/>
      <c r="EG335" s="12">
        <f t="shared" si="783"/>
        <v>0</v>
      </c>
      <c r="EH335" s="12">
        <f t="shared" si="784"/>
        <v>0</v>
      </c>
      <c r="EI335" s="12">
        <f t="shared" si="865"/>
        <v>0</v>
      </c>
      <c r="EJ335" s="15">
        <f t="shared" si="833"/>
        <v>0</v>
      </c>
      <c r="EK335" s="15">
        <f t="shared" si="834"/>
        <v>0</v>
      </c>
      <c r="EL335" s="15">
        <f t="shared" si="835"/>
        <v>0</v>
      </c>
      <c r="EM335" s="16">
        <f t="shared" si="893"/>
        <v>0</v>
      </c>
      <c r="EN335" s="16">
        <f t="shared" si="894"/>
        <v>0</v>
      </c>
      <c r="EO335" s="16">
        <f t="shared" si="895"/>
        <v>0</v>
      </c>
      <c r="EP335" s="16">
        <f t="shared" si="866"/>
        <v>0</v>
      </c>
      <c r="EQ335" s="16">
        <f t="shared" si="867"/>
        <v>0</v>
      </c>
      <c r="ER335" s="16">
        <f t="shared" si="868"/>
        <v>0</v>
      </c>
      <c r="ES335" s="16">
        <f t="shared" si="869"/>
        <v>0</v>
      </c>
      <c r="ET335" s="16" t="e">
        <f t="shared" si="873"/>
        <v>#DIV/0!</v>
      </c>
      <c r="EU335" s="16" t="e">
        <f t="shared" si="874"/>
        <v>#DIV/0!</v>
      </c>
      <c r="EV335" s="16" t="e">
        <f t="shared" si="875"/>
        <v>#DIV/0!</v>
      </c>
      <c r="EW335" s="16" t="e">
        <f t="shared" si="875"/>
        <v>#DIV/0!</v>
      </c>
      <c r="EX335" s="16" t="e">
        <f t="shared" si="876"/>
        <v>#DIV/0!</v>
      </c>
      <c r="EY335" s="16" t="e">
        <f t="shared" si="877"/>
        <v>#DIV/0!</v>
      </c>
      <c r="EZ335" s="16" t="e">
        <f t="shared" si="882"/>
        <v>#DIV/0!</v>
      </c>
      <c r="FA335" s="16" t="e">
        <f t="shared" si="883"/>
        <v>#DIV/0!</v>
      </c>
      <c r="FB335" s="16" t="e">
        <f t="shared" si="884"/>
        <v>#DIV/0!</v>
      </c>
      <c r="FC335" s="16" t="e">
        <f t="shared" si="878"/>
        <v>#DIV/0!</v>
      </c>
      <c r="FD335" s="16" t="e">
        <f t="shared" si="878"/>
        <v>#DIV/0!</v>
      </c>
      <c r="FE335" s="16" t="e">
        <f t="shared" si="878"/>
        <v>#DIV/0!</v>
      </c>
      <c r="FF335" s="16" t="e">
        <f t="shared" si="879"/>
        <v>#DIV/0!</v>
      </c>
      <c r="FG335" s="16" t="e">
        <f t="shared" si="880"/>
        <v>#DIV/0!</v>
      </c>
      <c r="FH335" s="16" t="e">
        <f t="shared" si="885"/>
        <v>#DIV/0!</v>
      </c>
      <c r="FI335" s="16" t="e">
        <f t="shared" si="886"/>
        <v>#DIV/0!</v>
      </c>
      <c r="FJ335" s="16" t="e">
        <f t="shared" si="887"/>
        <v>#DIV/0!</v>
      </c>
      <c r="FK335" s="16" t="e">
        <f t="shared" si="887"/>
        <v>#DIV/0!</v>
      </c>
      <c r="FL335" s="16" t="e">
        <f t="shared" si="888"/>
        <v>#DIV/0!</v>
      </c>
      <c r="FM335" s="16" t="e">
        <f t="shared" si="889"/>
        <v>#DIV/0!</v>
      </c>
      <c r="FN335" s="16" t="e">
        <f t="shared" si="881"/>
        <v>#DIV/0!</v>
      </c>
      <c r="FO335" s="16" t="e">
        <f t="shared" si="890"/>
        <v>#DIV/0!</v>
      </c>
      <c r="FP335" s="16" t="e">
        <f t="shared" si="891"/>
        <v>#DIV/0!</v>
      </c>
      <c r="FQ335" s="16" t="e">
        <f t="shared" si="892"/>
        <v>#DIV/0!</v>
      </c>
      <c r="FR335" s="17">
        <f t="shared" si="836"/>
        <v>0</v>
      </c>
      <c r="FS335" s="17">
        <f t="shared" si="837"/>
        <v>0</v>
      </c>
      <c r="FT335" s="17">
        <f t="shared" si="838"/>
        <v>0</v>
      </c>
      <c r="FU335" s="18">
        <f t="shared" si="839"/>
        <v>0</v>
      </c>
      <c r="FV335" s="18">
        <f t="shared" si="840"/>
        <v>0</v>
      </c>
      <c r="FW335" s="18">
        <f t="shared" si="841"/>
        <v>0</v>
      </c>
      <c r="FX335" s="18">
        <f t="shared" si="842"/>
        <v>0</v>
      </c>
      <c r="FY335" s="18">
        <f t="shared" si="843"/>
        <v>0</v>
      </c>
      <c r="FZ335" s="19">
        <f t="shared" si="870"/>
        <v>0</v>
      </c>
      <c r="GA335" s="36" t="e">
        <v>#N/A</v>
      </c>
      <c r="GB335" s="36"/>
      <c r="GC335" s="37"/>
    </row>
    <row r="336" spans="1:185" hidden="1" x14ac:dyDescent="0.25">
      <c r="A336" s="8" t="s">
        <v>1308</v>
      </c>
      <c r="B336" s="8" t="s">
        <v>960</v>
      </c>
      <c r="C336" s="9" t="s">
        <v>961</v>
      </c>
      <c r="D336" s="10" t="s">
        <v>515</v>
      </c>
      <c r="E336" s="9" t="s">
        <v>318</v>
      </c>
      <c r="F336" s="9" t="s">
        <v>506</v>
      </c>
      <c r="G336" s="9" t="s">
        <v>475</v>
      </c>
      <c r="H336" s="11">
        <v>3.5000000000000003E-2</v>
      </c>
      <c r="I336" s="11"/>
      <c r="J336" s="26">
        <v>0.01</v>
      </c>
      <c r="K336" s="11">
        <v>0.01</v>
      </c>
      <c r="L336" s="11">
        <v>5.0000000000000001E-3</v>
      </c>
      <c r="M336" s="11">
        <v>5.0000000000000001E-3</v>
      </c>
      <c r="N336" s="11"/>
      <c r="O336" s="12">
        <f t="shared" si="844"/>
        <v>0</v>
      </c>
      <c r="P336" s="12">
        <f t="shared" si="804"/>
        <v>0</v>
      </c>
      <c r="Q336" s="12">
        <f t="shared" si="845"/>
        <v>1451842.5</v>
      </c>
      <c r="R336" s="12">
        <f t="shared" si="768"/>
        <v>1451842.5</v>
      </c>
      <c r="S336" s="12">
        <f t="shared" si="846"/>
        <v>0</v>
      </c>
      <c r="T336" s="12">
        <f t="shared" si="871"/>
        <v>1266273</v>
      </c>
      <c r="U336" s="12">
        <f t="shared" si="855"/>
        <v>0</v>
      </c>
      <c r="V336" s="12">
        <f t="shared" si="872"/>
        <v>1266273</v>
      </c>
      <c r="W336" s="12">
        <f t="shared" si="856"/>
        <v>1312200</v>
      </c>
      <c r="X336" s="12">
        <f t="shared" si="847"/>
        <v>0</v>
      </c>
      <c r="Y336" s="12">
        <f t="shared" si="896"/>
        <v>0</v>
      </c>
      <c r="Z336" s="12">
        <f t="shared" si="897"/>
        <v>0</v>
      </c>
      <c r="AA336" s="12">
        <f t="shared" si="898"/>
        <v>0</v>
      </c>
      <c r="AB336" s="12">
        <f t="shared" si="769"/>
        <v>0</v>
      </c>
      <c r="AC336" s="12"/>
      <c r="AD336" s="12"/>
      <c r="AE336" s="12"/>
      <c r="AF336" s="12">
        <f t="shared" si="848"/>
        <v>0</v>
      </c>
      <c r="AG336" s="12">
        <f t="shared" si="849"/>
        <v>0</v>
      </c>
      <c r="AH336" s="12">
        <f t="shared" si="850"/>
        <v>0</v>
      </c>
      <c r="AI336" s="12"/>
      <c r="AJ336" s="12"/>
      <c r="AK336" s="12"/>
      <c r="AL336" s="12">
        <f t="shared" si="807"/>
        <v>0</v>
      </c>
      <c r="AM336" s="12">
        <f t="shared" si="808"/>
        <v>0</v>
      </c>
      <c r="AN336" s="12">
        <f t="shared" si="809"/>
        <v>0</v>
      </c>
      <c r="AO336" s="12"/>
      <c r="AP336" s="12"/>
      <c r="AQ336" s="12"/>
      <c r="AR336" s="12">
        <f t="shared" si="810"/>
        <v>0</v>
      </c>
      <c r="AS336" s="12">
        <f t="shared" si="811"/>
        <v>0</v>
      </c>
      <c r="AT336" s="12">
        <f t="shared" si="812"/>
        <v>0</v>
      </c>
      <c r="AU336" s="12">
        <f t="shared" si="813"/>
        <v>0</v>
      </c>
      <c r="AV336" s="12">
        <f t="shared" si="851"/>
        <v>0</v>
      </c>
      <c r="AW336" s="12"/>
      <c r="AX336" s="12">
        <f t="shared" si="814"/>
        <v>0</v>
      </c>
      <c r="AY336" s="12">
        <f t="shared" si="815"/>
        <v>0</v>
      </c>
      <c r="AZ336" s="12">
        <f t="shared" si="816"/>
        <v>0</v>
      </c>
      <c r="BA336" s="12"/>
      <c r="BB336" s="12" t="e">
        <f t="shared" si="817"/>
        <v>#DIV/0!</v>
      </c>
      <c r="BC336" s="12" t="e">
        <f t="shared" si="818"/>
        <v>#DIV/0!</v>
      </c>
      <c r="BD336" s="12" t="e">
        <f t="shared" si="819"/>
        <v>#DIV/0!</v>
      </c>
      <c r="BE336" s="12"/>
      <c r="BF336" s="12" t="e">
        <f t="shared" si="820"/>
        <v>#DIV/0!</v>
      </c>
      <c r="BG336" s="12" t="e">
        <f t="shared" si="852"/>
        <v>#DIV/0!</v>
      </c>
      <c r="BH336" s="12" t="e">
        <f t="shared" si="821"/>
        <v>#DIV/0!</v>
      </c>
      <c r="BI336" s="12" t="e">
        <f t="shared" si="822"/>
        <v>#DIV/0!</v>
      </c>
      <c r="BJ336" s="12"/>
      <c r="BK336" s="12" t="e">
        <f t="shared" si="823"/>
        <v>#DIV/0!</v>
      </c>
      <c r="BL336" s="12" t="e">
        <f t="shared" si="853"/>
        <v>#DIV/0!</v>
      </c>
      <c r="BM336" s="12" t="e">
        <f t="shared" si="824"/>
        <v>#DIV/0!</v>
      </c>
      <c r="BN336" s="12"/>
      <c r="BO336" s="12">
        <f t="shared" si="825"/>
        <v>0</v>
      </c>
      <c r="BP336" s="12">
        <f t="shared" si="826"/>
        <v>0</v>
      </c>
      <c r="BQ336" s="12">
        <f t="shared" si="827"/>
        <v>0</v>
      </c>
      <c r="BR336" s="12"/>
      <c r="BS336" s="12">
        <f t="shared" si="828"/>
        <v>0</v>
      </c>
      <c r="BT336" s="12">
        <f t="shared" si="829"/>
        <v>0</v>
      </c>
      <c r="BU336" s="12">
        <f t="shared" si="830"/>
        <v>0</v>
      </c>
      <c r="BV336" s="12">
        <f t="shared" si="831"/>
        <v>0</v>
      </c>
      <c r="BW336" s="12">
        <f t="shared" si="832"/>
        <v>0</v>
      </c>
      <c r="BX336" s="12"/>
      <c r="BY336" s="12">
        <v>150000000</v>
      </c>
      <c r="BZ336" s="12">
        <v>130000000</v>
      </c>
      <c r="CA336" s="12">
        <f>SUMIFS('[1]TIẾN ĐỘ %'!$M$6:$M$1034,'[1]TIẾN ĐỘ %'!$G$6:$G$1034,$A336,'[1]TIẾN ĐỘ %'!$F$6:$F$1034,$E336)</f>
        <v>140000000</v>
      </c>
      <c r="CB336" s="12">
        <f t="shared" si="854"/>
        <v>420000000</v>
      </c>
      <c r="CC336" s="12"/>
      <c r="CD336" s="12"/>
      <c r="CE336" s="12"/>
      <c r="CF336" s="12"/>
      <c r="CG336" s="12"/>
      <c r="CH336" s="12"/>
      <c r="CI336" s="12"/>
      <c r="CJ336" s="12"/>
      <c r="CK336" s="12">
        <f t="shared" si="859"/>
        <v>0</v>
      </c>
      <c r="CL336" s="12"/>
      <c r="CM336" s="12"/>
      <c r="CN336" s="12"/>
      <c r="CO336" s="12">
        <f t="shared" si="778"/>
        <v>0</v>
      </c>
      <c r="CP336" s="12">
        <f t="shared" si="779"/>
        <v>0</v>
      </c>
      <c r="CQ336" s="12">
        <f t="shared" si="860"/>
        <v>420000000</v>
      </c>
      <c r="CR336" s="12">
        <v>0</v>
      </c>
      <c r="CS336" s="12">
        <v>150450000</v>
      </c>
      <c r="CT336" s="12">
        <v>150450000</v>
      </c>
      <c r="CU336" s="12">
        <v>131220000</v>
      </c>
      <c r="CV336" s="12">
        <v>0</v>
      </c>
      <c r="CW336" s="12">
        <v>131220000</v>
      </c>
      <c r="CX336" s="12">
        <v>131220000</v>
      </c>
      <c r="CY336" s="12">
        <f>SUMIFS('[1]DATA THÔ IN'!$P$4:$P$12031,'[1]DATA THÔ IN'!$H$4:$H$12031,$A336,'[1]DATA THÔ IN'!$AC$4:$AC$12031,$E336,'[1]DATA THÔ IN'!$AH$4:$AH$12031,"Tiến độ 1")</f>
        <v>52500000</v>
      </c>
      <c r="CZ336" s="12">
        <f>SUMIFS('[1]DATA THÔ IN'!$P$4:$P$12031,'[1]DATA THÔ IN'!$H$4:$H$12031,$A336,'[1]DATA THÔ IN'!$AC$4:$AC$12031,$E336,'[1]DATA THÔ IN'!$AH$4:$AH$12031,"Tiến độ 2")</f>
        <v>77520000</v>
      </c>
      <c r="DA336" s="12">
        <f>SUMIFS('[1]TIẾN ĐỘ %'!$N$6:$N$1034,'[1]TIẾN ĐỘ %'!$G$6:$G$1034,A336,'[1]TIẾN ĐỘ %'!$F$6:$F$1034,$E336)</f>
        <v>130020000</v>
      </c>
      <c r="DB336" s="12">
        <f t="shared" si="861"/>
        <v>411690000</v>
      </c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3"/>
      <c r="DQ336" s="12"/>
      <c r="DR336" s="12"/>
      <c r="DS336" s="13"/>
      <c r="DT336" s="12"/>
      <c r="DU336" s="12"/>
      <c r="DV336" s="12"/>
      <c r="DW336" s="12">
        <f t="shared" si="864"/>
        <v>0</v>
      </c>
      <c r="DX336" s="12"/>
      <c r="DY336" s="12"/>
      <c r="DZ336" s="12"/>
      <c r="EA336" s="12"/>
      <c r="EB336" s="12"/>
      <c r="EC336" s="12"/>
      <c r="ED336" s="12"/>
      <c r="EE336" s="12"/>
      <c r="EF336" s="12"/>
      <c r="EG336" s="12">
        <f t="shared" si="783"/>
        <v>0</v>
      </c>
      <c r="EH336" s="12">
        <f t="shared" si="784"/>
        <v>0</v>
      </c>
      <c r="EI336" s="12">
        <f t="shared" si="865"/>
        <v>411690000</v>
      </c>
      <c r="EJ336" s="15">
        <f t="shared" si="833"/>
        <v>0</v>
      </c>
      <c r="EK336" s="15">
        <f t="shared" si="834"/>
        <v>1.0029999999999999</v>
      </c>
      <c r="EL336" s="15">
        <f t="shared" si="835"/>
        <v>1.0029999999999999</v>
      </c>
      <c r="EM336" s="16">
        <f t="shared" si="893"/>
        <v>1.0093846153846153</v>
      </c>
      <c r="EN336" s="16">
        <f t="shared" si="894"/>
        <v>0</v>
      </c>
      <c r="EO336" s="16">
        <f t="shared" si="895"/>
        <v>1.0093846153846153</v>
      </c>
      <c r="EP336" s="16">
        <f t="shared" si="866"/>
        <v>0.375</v>
      </c>
      <c r="EQ336" s="16">
        <f t="shared" si="867"/>
        <v>0.55371428571428571</v>
      </c>
      <c r="ER336" s="16">
        <f t="shared" si="868"/>
        <v>0.92871428571428571</v>
      </c>
      <c r="ES336" s="16">
        <f t="shared" si="869"/>
        <v>0.9802142857142857</v>
      </c>
      <c r="ET336" s="16"/>
      <c r="EU336" s="16"/>
      <c r="EV336" s="16"/>
      <c r="EW336" s="16"/>
      <c r="EX336" s="16"/>
      <c r="EY336" s="16"/>
      <c r="EZ336" s="27"/>
      <c r="FA336" s="27"/>
      <c r="FB336" s="27"/>
      <c r="FC336" s="21"/>
      <c r="FD336" s="21"/>
      <c r="FE336" s="16"/>
      <c r="FF336" s="16"/>
      <c r="FG336" s="16"/>
      <c r="FH336" s="16" t="e">
        <f t="shared" si="885"/>
        <v>#DIV/0!</v>
      </c>
      <c r="FI336" s="16" t="e">
        <f t="shared" si="886"/>
        <v>#DIV/0!</v>
      </c>
      <c r="FJ336" s="16" t="e">
        <f t="shared" si="887"/>
        <v>#DIV/0!</v>
      </c>
      <c r="FK336" s="16" t="e">
        <f t="shared" si="887"/>
        <v>#DIV/0!</v>
      </c>
      <c r="FL336" s="16" t="e">
        <f t="shared" si="888"/>
        <v>#DIV/0!</v>
      </c>
      <c r="FM336" s="16" t="e">
        <f t="shared" si="889"/>
        <v>#DIV/0!</v>
      </c>
      <c r="FN336" s="16" t="e">
        <f t="shared" si="881"/>
        <v>#DIV/0!</v>
      </c>
      <c r="FO336" s="16" t="e">
        <f t="shared" si="890"/>
        <v>#DIV/0!</v>
      </c>
      <c r="FP336" s="16" t="e">
        <f t="shared" si="891"/>
        <v>#DIV/0!</v>
      </c>
      <c r="FQ336" s="16" t="e">
        <f t="shared" si="892"/>
        <v>#DIV/0!</v>
      </c>
      <c r="FR336" s="17">
        <f t="shared" si="836"/>
        <v>0</v>
      </c>
      <c r="FS336" s="17">
        <f t="shared" si="837"/>
        <v>0</v>
      </c>
      <c r="FT336" s="17">
        <f t="shared" si="838"/>
        <v>0</v>
      </c>
      <c r="FU336" s="18">
        <f t="shared" si="839"/>
        <v>0</v>
      </c>
      <c r="FV336" s="18">
        <f t="shared" si="840"/>
        <v>0</v>
      </c>
      <c r="FW336" s="18">
        <f t="shared" si="841"/>
        <v>0</v>
      </c>
      <c r="FX336" s="18">
        <f t="shared" si="842"/>
        <v>0</v>
      </c>
      <c r="FY336" s="18">
        <f t="shared" si="843"/>
        <v>0</v>
      </c>
      <c r="FZ336" s="19">
        <f t="shared" si="870"/>
        <v>0.9802142857142857</v>
      </c>
      <c r="GA336" s="36" t="s">
        <v>515</v>
      </c>
      <c r="GB336" s="36"/>
      <c r="GC336" s="37"/>
    </row>
    <row r="337" spans="1:185" hidden="1" x14ac:dyDescent="0.25">
      <c r="A337" s="8" t="s">
        <v>1309</v>
      </c>
      <c r="B337" s="8" t="s">
        <v>962</v>
      </c>
      <c r="C337" s="9" t="s">
        <v>963</v>
      </c>
      <c r="D337" s="10" t="s">
        <v>483</v>
      </c>
      <c r="E337" s="9" t="s">
        <v>318</v>
      </c>
      <c r="F337" s="9" t="s">
        <v>516</v>
      </c>
      <c r="G337" s="9" t="s">
        <v>475</v>
      </c>
      <c r="H337" s="11">
        <v>3.5000000000000003E-2</v>
      </c>
      <c r="I337" s="11"/>
      <c r="J337" s="26">
        <v>0.01</v>
      </c>
      <c r="K337" s="11">
        <v>0.01</v>
      </c>
      <c r="L337" s="11">
        <v>5.0000000000000001E-3</v>
      </c>
      <c r="M337" s="11">
        <v>5.0000000000000001E-3</v>
      </c>
      <c r="N337" s="11"/>
      <c r="O337" s="12">
        <f t="shared" si="844"/>
        <v>0</v>
      </c>
      <c r="P337" s="12">
        <f t="shared" si="804"/>
        <v>0</v>
      </c>
      <c r="Q337" s="12">
        <f t="shared" si="845"/>
        <v>0</v>
      </c>
      <c r="R337" s="12">
        <f t="shared" si="768"/>
        <v>0</v>
      </c>
      <c r="S337" s="12">
        <f t="shared" si="846"/>
        <v>0</v>
      </c>
      <c r="T337" s="12">
        <f t="shared" si="871"/>
        <v>0</v>
      </c>
      <c r="U337" s="12">
        <f t="shared" si="855"/>
        <v>0</v>
      </c>
      <c r="V337" s="12">
        <f t="shared" si="872"/>
        <v>0</v>
      </c>
      <c r="W337" s="12">
        <f t="shared" si="856"/>
        <v>0</v>
      </c>
      <c r="X337" s="12">
        <f t="shared" si="847"/>
        <v>0</v>
      </c>
      <c r="Y337" s="12">
        <f t="shared" si="896"/>
        <v>0</v>
      </c>
      <c r="Z337" s="12">
        <f t="shared" si="897"/>
        <v>0</v>
      </c>
      <c r="AA337" s="12">
        <f t="shared" si="898"/>
        <v>0</v>
      </c>
      <c r="AB337" s="12">
        <f t="shared" si="769"/>
        <v>0</v>
      </c>
      <c r="AC337" s="12"/>
      <c r="AD337" s="12"/>
      <c r="AE337" s="12"/>
      <c r="AF337" s="12">
        <f t="shared" si="848"/>
        <v>0</v>
      </c>
      <c r="AG337" s="12">
        <f t="shared" si="849"/>
        <v>0</v>
      </c>
      <c r="AH337" s="12">
        <f t="shared" si="850"/>
        <v>0</v>
      </c>
      <c r="AI337" s="12"/>
      <c r="AJ337" s="12"/>
      <c r="AK337" s="12"/>
      <c r="AL337" s="12">
        <f t="shared" si="807"/>
        <v>0</v>
      </c>
      <c r="AM337" s="12">
        <f t="shared" si="808"/>
        <v>0</v>
      </c>
      <c r="AN337" s="12">
        <f t="shared" si="809"/>
        <v>0</v>
      </c>
      <c r="AO337" s="12"/>
      <c r="AP337" s="12"/>
      <c r="AQ337" s="12"/>
      <c r="AR337" s="12">
        <f t="shared" si="810"/>
        <v>0</v>
      </c>
      <c r="AS337" s="12">
        <f t="shared" si="811"/>
        <v>0</v>
      </c>
      <c r="AT337" s="12">
        <f t="shared" si="812"/>
        <v>0</v>
      </c>
      <c r="AU337" s="12">
        <f t="shared" si="813"/>
        <v>0</v>
      </c>
      <c r="AV337" s="12">
        <f t="shared" si="851"/>
        <v>0</v>
      </c>
      <c r="AW337" s="12"/>
      <c r="AX337" s="12">
        <f t="shared" si="814"/>
        <v>0</v>
      </c>
      <c r="AY337" s="12">
        <f t="shared" si="815"/>
        <v>0</v>
      </c>
      <c r="AZ337" s="12">
        <f t="shared" si="816"/>
        <v>0</v>
      </c>
      <c r="BA337" s="12"/>
      <c r="BB337" s="12">
        <f t="shared" si="817"/>
        <v>0</v>
      </c>
      <c r="BC337" s="12">
        <f t="shared" si="818"/>
        <v>0</v>
      </c>
      <c r="BD337" s="12">
        <f t="shared" si="819"/>
        <v>0</v>
      </c>
      <c r="BE337" s="12"/>
      <c r="BF337" s="12" t="e">
        <f t="shared" si="820"/>
        <v>#DIV/0!</v>
      </c>
      <c r="BG337" s="12" t="e">
        <f t="shared" si="852"/>
        <v>#DIV/0!</v>
      </c>
      <c r="BH337" s="12" t="e">
        <f t="shared" si="821"/>
        <v>#DIV/0!</v>
      </c>
      <c r="BI337" s="12">
        <f t="shared" si="822"/>
        <v>0</v>
      </c>
      <c r="BJ337" s="12"/>
      <c r="BK337" s="12">
        <f t="shared" si="823"/>
        <v>0</v>
      </c>
      <c r="BL337" s="12">
        <f t="shared" si="853"/>
        <v>0</v>
      </c>
      <c r="BM337" s="12">
        <f t="shared" si="824"/>
        <v>0</v>
      </c>
      <c r="BN337" s="12"/>
      <c r="BO337" s="12">
        <f t="shared" si="825"/>
        <v>0</v>
      </c>
      <c r="BP337" s="12">
        <f t="shared" si="826"/>
        <v>0</v>
      </c>
      <c r="BQ337" s="12">
        <f t="shared" si="827"/>
        <v>0</v>
      </c>
      <c r="BR337" s="12"/>
      <c r="BS337" s="12">
        <f t="shared" si="828"/>
        <v>0</v>
      </c>
      <c r="BT337" s="12">
        <f t="shared" si="829"/>
        <v>0</v>
      </c>
      <c r="BU337" s="12">
        <f t="shared" si="830"/>
        <v>0</v>
      </c>
      <c r="BV337" s="12">
        <f t="shared" si="831"/>
        <v>0</v>
      </c>
      <c r="BW337" s="12">
        <f t="shared" si="832"/>
        <v>0</v>
      </c>
      <c r="BX337" s="12"/>
      <c r="BY337" s="12">
        <v>0</v>
      </c>
      <c r="BZ337" s="12">
        <v>0</v>
      </c>
      <c r="CA337" s="12">
        <f>SUMIFS('[1]TIẾN ĐỘ %'!$M$6:$M$1034,'[1]TIẾN ĐỘ %'!$G$6:$G$1034,$A337,'[1]TIẾN ĐỘ %'!$F$6:$F$1034,$E337)</f>
        <v>0</v>
      </c>
      <c r="CB337" s="12">
        <f t="shared" si="854"/>
        <v>0</v>
      </c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>
        <f t="shared" si="778"/>
        <v>0</v>
      </c>
      <c r="CP337" s="12">
        <f t="shared" si="779"/>
        <v>0</v>
      </c>
      <c r="CQ337" s="12"/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f>SUMIFS('[1]DATA THÔ IN'!$P$4:$P$12031,'[1]DATA THÔ IN'!$H$4:$H$12031,$A337,'[1]DATA THÔ IN'!$AC$4:$AC$12031,$E337,'[1]DATA THÔ IN'!$AH$4:$AH$12031,"Tiến độ 1")</f>
        <v>0</v>
      </c>
      <c r="CZ337" s="12">
        <f>SUMIFS('[1]DATA THÔ IN'!$P$4:$P$12031,'[1]DATA THÔ IN'!$H$4:$H$12031,$A337,'[1]DATA THÔ IN'!$AC$4:$AC$12031,$E337,'[1]DATA THÔ IN'!$AH$4:$AH$12031,"Tiến độ 2")</f>
        <v>0</v>
      </c>
      <c r="DA337" s="12">
        <f>SUMIFS('[1]TIẾN ĐỘ %'!$N$6:$N$1034,'[1]TIẾN ĐỘ %'!$G$6:$G$1034,A337,'[1]TIẾN ĐỘ %'!$F$6:$F$1034,$E337)</f>
        <v>0</v>
      </c>
      <c r="DB337" s="12">
        <f t="shared" si="861"/>
        <v>0</v>
      </c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3"/>
      <c r="DQ337" s="12"/>
      <c r="DR337" s="12"/>
      <c r="DS337" s="13"/>
      <c r="DT337" s="12"/>
      <c r="DU337" s="12"/>
      <c r="DV337" s="12"/>
      <c r="DW337" s="12">
        <f t="shared" si="864"/>
        <v>0</v>
      </c>
      <c r="DX337" s="12"/>
      <c r="DY337" s="12"/>
      <c r="DZ337" s="12"/>
      <c r="EA337" s="12"/>
      <c r="EB337" s="12"/>
      <c r="EC337" s="12"/>
      <c r="ED337" s="12"/>
      <c r="EE337" s="12"/>
      <c r="EF337" s="12"/>
      <c r="EG337" s="12">
        <f t="shared" si="783"/>
        <v>0</v>
      </c>
      <c r="EH337" s="12">
        <f t="shared" si="784"/>
        <v>0</v>
      </c>
      <c r="EI337" s="12"/>
      <c r="EJ337" s="15">
        <f t="shared" si="833"/>
        <v>0</v>
      </c>
      <c r="EK337" s="15">
        <f t="shared" si="834"/>
        <v>0</v>
      </c>
      <c r="EL337" s="15">
        <f t="shared" si="835"/>
        <v>0</v>
      </c>
      <c r="EM337" s="16">
        <f t="shared" si="893"/>
        <v>0</v>
      </c>
      <c r="EN337" s="16">
        <f t="shared" si="894"/>
        <v>0</v>
      </c>
      <c r="EO337" s="16">
        <f t="shared" si="895"/>
        <v>0</v>
      </c>
      <c r="EP337" s="16">
        <f t="shared" si="866"/>
        <v>0</v>
      </c>
      <c r="EQ337" s="16">
        <f t="shared" si="867"/>
        <v>0</v>
      </c>
      <c r="ER337" s="16">
        <f t="shared" si="868"/>
        <v>0</v>
      </c>
      <c r="ES337" s="16">
        <f t="shared" si="869"/>
        <v>0</v>
      </c>
      <c r="ET337" s="16"/>
      <c r="EU337" s="16"/>
      <c r="EV337" s="16"/>
      <c r="EW337" s="16"/>
      <c r="EX337" s="16"/>
      <c r="EY337" s="16"/>
      <c r="EZ337" s="27"/>
      <c r="FA337" s="27"/>
      <c r="FB337" s="27"/>
      <c r="FC337" s="21"/>
      <c r="FD337" s="21"/>
      <c r="FE337" s="16"/>
      <c r="FF337" s="16"/>
      <c r="FG337" s="16"/>
      <c r="FH337" s="16"/>
      <c r="FI337" s="16"/>
      <c r="FJ337" s="16"/>
      <c r="FK337" s="16" t="e">
        <f>+DT337/CJ337</f>
        <v>#DIV/0!</v>
      </c>
      <c r="FL337" s="16" t="e">
        <f t="shared" si="888"/>
        <v>#DIV/0!</v>
      </c>
      <c r="FM337" s="16" t="e">
        <f t="shared" si="889"/>
        <v>#DIV/0!</v>
      </c>
      <c r="FN337" s="16">
        <v>0</v>
      </c>
      <c r="FO337" s="16">
        <v>0</v>
      </c>
      <c r="FP337" s="16">
        <v>0</v>
      </c>
      <c r="FQ337" s="16">
        <v>0</v>
      </c>
      <c r="FR337" s="17">
        <f t="shared" si="836"/>
        <v>0</v>
      </c>
      <c r="FS337" s="17">
        <f t="shared" si="837"/>
        <v>0</v>
      </c>
      <c r="FT337" s="17">
        <f t="shared" si="838"/>
        <v>0</v>
      </c>
      <c r="FU337" s="18">
        <f t="shared" si="839"/>
        <v>0</v>
      </c>
      <c r="FV337" s="18">
        <f t="shared" si="840"/>
        <v>0</v>
      </c>
      <c r="FW337" s="18">
        <f t="shared" si="841"/>
        <v>0</v>
      </c>
      <c r="FX337" s="18">
        <f t="shared" si="842"/>
        <v>0</v>
      </c>
      <c r="FY337" s="18">
        <f t="shared" si="843"/>
        <v>0</v>
      </c>
      <c r="FZ337" s="19"/>
      <c r="GA337" s="36" t="s">
        <v>483</v>
      </c>
      <c r="GB337" s="36"/>
      <c r="GC337" s="37"/>
    </row>
    <row r="338" spans="1:185" hidden="1" x14ac:dyDescent="0.25">
      <c r="A338" s="8" t="s">
        <v>1310</v>
      </c>
      <c r="B338" s="8" t="s">
        <v>964</v>
      </c>
      <c r="C338" s="32" t="s">
        <v>965</v>
      </c>
      <c r="D338" s="28" t="s">
        <v>483</v>
      </c>
      <c r="E338" s="9" t="s">
        <v>318</v>
      </c>
      <c r="F338" s="28" t="s">
        <v>516</v>
      </c>
      <c r="G338" s="32" t="s">
        <v>475</v>
      </c>
      <c r="H338" s="11">
        <v>3.5000000000000003E-2</v>
      </c>
      <c r="I338" s="11"/>
      <c r="J338" s="26">
        <v>0.01</v>
      </c>
      <c r="K338" s="11">
        <v>0.01</v>
      </c>
      <c r="L338" s="11">
        <v>5.0000000000000001E-3</v>
      </c>
      <c r="M338" s="11">
        <v>5.0000000000000001E-3</v>
      </c>
      <c r="N338" s="11"/>
      <c r="O338" s="12">
        <f t="shared" si="844"/>
        <v>0</v>
      </c>
      <c r="P338" s="12">
        <f t="shared" si="804"/>
        <v>0</v>
      </c>
      <c r="Q338" s="12">
        <f t="shared" si="845"/>
        <v>0</v>
      </c>
      <c r="R338" s="12">
        <f t="shared" si="768"/>
        <v>0</v>
      </c>
      <c r="S338" s="12">
        <f t="shared" si="846"/>
        <v>0</v>
      </c>
      <c r="T338" s="12">
        <f t="shared" si="871"/>
        <v>0</v>
      </c>
      <c r="U338" s="12">
        <f t="shared" si="855"/>
        <v>0</v>
      </c>
      <c r="V338" s="12">
        <f t="shared" si="872"/>
        <v>0</v>
      </c>
      <c r="W338" s="12">
        <f t="shared" si="856"/>
        <v>0</v>
      </c>
      <c r="X338" s="12">
        <f t="shared" si="847"/>
        <v>0</v>
      </c>
      <c r="Y338" s="12">
        <f t="shared" si="896"/>
        <v>0</v>
      </c>
      <c r="Z338" s="12">
        <f t="shared" si="897"/>
        <v>0</v>
      </c>
      <c r="AA338" s="12">
        <f t="shared" si="898"/>
        <v>0</v>
      </c>
      <c r="AB338" s="12">
        <f t="shared" si="769"/>
        <v>0</v>
      </c>
      <c r="AC338" s="12"/>
      <c r="AD338" s="12"/>
      <c r="AE338" s="12"/>
      <c r="AF338" s="12">
        <f t="shared" si="848"/>
        <v>0</v>
      </c>
      <c r="AG338" s="12">
        <f t="shared" si="849"/>
        <v>0</v>
      </c>
      <c r="AH338" s="12">
        <f t="shared" si="850"/>
        <v>0</v>
      </c>
      <c r="AI338" s="12"/>
      <c r="AJ338" s="12"/>
      <c r="AK338" s="12"/>
      <c r="AL338" s="12">
        <f t="shared" si="807"/>
        <v>0</v>
      </c>
      <c r="AM338" s="12">
        <f t="shared" si="808"/>
        <v>0</v>
      </c>
      <c r="AN338" s="12">
        <f t="shared" si="809"/>
        <v>0</v>
      </c>
      <c r="AO338" s="12"/>
      <c r="AP338" s="12"/>
      <c r="AQ338" s="12"/>
      <c r="AR338" s="12">
        <f t="shared" si="810"/>
        <v>0</v>
      </c>
      <c r="AS338" s="12">
        <f t="shared" si="811"/>
        <v>0</v>
      </c>
      <c r="AT338" s="12">
        <f t="shared" si="812"/>
        <v>0</v>
      </c>
      <c r="AU338" s="12">
        <f t="shared" si="813"/>
        <v>0</v>
      </c>
      <c r="AV338" s="12">
        <f t="shared" si="851"/>
        <v>0</v>
      </c>
      <c r="AW338" s="12"/>
      <c r="AX338" s="12">
        <f t="shared" si="814"/>
        <v>0</v>
      </c>
      <c r="AY338" s="12">
        <f t="shared" si="815"/>
        <v>0</v>
      </c>
      <c r="AZ338" s="12">
        <f t="shared" si="816"/>
        <v>0</v>
      </c>
      <c r="BA338" s="12"/>
      <c r="BB338" s="12">
        <f t="shared" si="817"/>
        <v>0</v>
      </c>
      <c r="BC338" s="12">
        <f t="shared" si="818"/>
        <v>0</v>
      </c>
      <c r="BD338" s="12">
        <f t="shared" si="819"/>
        <v>0</v>
      </c>
      <c r="BE338" s="12"/>
      <c r="BF338" s="12">
        <f t="shared" si="820"/>
        <v>0</v>
      </c>
      <c r="BG338" s="12">
        <f t="shared" si="852"/>
        <v>0</v>
      </c>
      <c r="BH338" s="12">
        <f t="shared" si="821"/>
        <v>0</v>
      </c>
      <c r="BI338" s="12">
        <f t="shared" si="822"/>
        <v>0</v>
      </c>
      <c r="BJ338" s="12"/>
      <c r="BK338" s="12">
        <f t="shared" si="823"/>
        <v>0</v>
      </c>
      <c r="BL338" s="12">
        <f t="shared" si="853"/>
        <v>0</v>
      </c>
      <c r="BM338" s="12">
        <f t="shared" si="824"/>
        <v>0</v>
      </c>
      <c r="BN338" s="12"/>
      <c r="BO338" s="12">
        <f t="shared" si="825"/>
        <v>0</v>
      </c>
      <c r="BP338" s="12">
        <f t="shared" si="826"/>
        <v>0</v>
      </c>
      <c r="BQ338" s="12">
        <f t="shared" si="827"/>
        <v>0</v>
      </c>
      <c r="BR338" s="12"/>
      <c r="BS338" s="12">
        <f t="shared" si="828"/>
        <v>0</v>
      </c>
      <c r="BT338" s="12">
        <f t="shared" si="829"/>
        <v>0</v>
      </c>
      <c r="BU338" s="12">
        <f t="shared" si="830"/>
        <v>0</v>
      </c>
      <c r="BV338" s="12">
        <f t="shared" si="831"/>
        <v>0</v>
      </c>
      <c r="BW338" s="12">
        <f t="shared" si="832"/>
        <v>0</v>
      </c>
      <c r="BX338" s="12"/>
      <c r="BY338" s="12">
        <v>20000000</v>
      </c>
      <c r="BZ338" s="12">
        <v>20000000</v>
      </c>
      <c r="CA338" s="12">
        <f>SUMIFS('[1]TIẾN ĐỘ %'!$M$6:$M$1034,'[1]TIẾN ĐỘ %'!$G$6:$G$1034,$A338,'[1]TIẾN ĐỘ %'!$F$6:$F$1034,$E338)</f>
        <v>50000000</v>
      </c>
      <c r="CB338" s="12">
        <f t="shared" si="854"/>
        <v>90000000</v>
      </c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42"/>
      <c r="CO338" s="12">
        <f t="shared" si="778"/>
        <v>0</v>
      </c>
      <c r="CP338" s="12">
        <f t="shared" si="779"/>
        <v>0</v>
      </c>
      <c r="CQ338" s="12"/>
      <c r="CR338" s="12">
        <v>0</v>
      </c>
      <c r="CS338" s="12">
        <v>9720000</v>
      </c>
      <c r="CT338" s="12">
        <v>19200000</v>
      </c>
      <c r="CU338" s="12">
        <v>0</v>
      </c>
      <c r="CV338" s="12">
        <v>9360000</v>
      </c>
      <c r="CW338" s="12">
        <v>0</v>
      </c>
      <c r="CX338" s="12">
        <v>9360000</v>
      </c>
      <c r="CY338" s="12">
        <f>SUMIFS('[1]DATA THÔ IN'!$P$4:$P$12031,'[1]DATA THÔ IN'!$H$4:$H$12031,$A338,'[1]DATA THÔ IN'!$AC$4:$AC$12031,$E338,'[1]DATA THÔ IN'!$AH$4:$AH$12031,"Tiến độ 1")</f>
        <v>0</v>
      </c>
      <c r="CZ338" s="12">
        <f>SUMIFS('[1]DATA THÔ IN'!$P$4:$P$12031,'[1]DATA THÔ IN'!$H$4:$H$12031,$A338,'[1]DATA THÔ IN'!$AC$4:$AC$12031,$E338,'[1]DATA THÔ IN'!$AH$4:$AH$12031,"Tiến độ 2")</f>
        <v>0</v>
      </c>
      <c r="DA338" s="12">
        <f>SUMIFS('[1]TIẾN ĐỘ %'!$N$6:$N$1034,'[1]TIẾN ĐỘ %'!$G$6:$G$1034,A338,'[1]TIẾN ĐỘ %'!$F$6:$F$1034,$E338)</f>
        <v>0</v>
      </c>
      <c r="DB338" s="12">
        <f t="shared" si="861"/>
        <v>28560000</v>
      </c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43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12"/>
      <c r="EE338" s="12"/>
      <c r="EF338" s="12"/>
      <c r="EG338" s="12">
        <f t="shared" si="783"/>
        <v>0</v>
      </c>
      <c r="EH338" s="12">
        <f t="shared" si="784"/>
        <v>0</v>
      </c>
      <c r="EI338" s="12"/>
      <c r="EJ338" s="15">
        <f t="shared" si="833"/>
        <v>0</v>
      </c>
      <c r="EK338" s="15">
        <f t="shared" si="834"/>
        <v>0.48599999999999999</v>
      </c>
      <c r="EL338" s="15">
        <f t="shared" si="835"/>
        <v>0.96</v>
      </c>
      <c r="EM338" s="16">
        <f t="shared" si="893"/>
        <v>0</v>
      </c>
      <c r="EN338" s="16">
        <f t="shared" si="894"/>
        <v>0.46800000000000003</v>
      </c>
      <c r="EO338" s="16">
        <f t="shared" si="895"/>
        <v>0.46800000000000003</v>
      </c>
      <c r="EP338" s="16">
        <f t="shared" si="866"/>
        <v>0</v>
      </c>
      <c r="EQ338" s="16">
        <f t="shared" si="867"/>
        <v>0</v>
      </c>
      <c r="ER338" s="16">
        <f t="shared" si="868"/>
        <v>0</v>
      </c>
      <c r="ES338" s="16">
        <f t="shared" si="869"/>
        <v>0.31733333333333336</v>
      </c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16"/>
      <c r="FF338" s="16"/>
      <c r="FG338" s="16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9">
        <f t="shared" si="836"/>
        <v>0</v>
      </c>
      <c r="FS338" s="29">
        <f t="shared" si="837"/>
        <v>0</v>
      </c>
      <c r="FT338" s="29">
        <f t="shared" si="838"/>
        <v>0</v>
      </c>
      <c r="FU338" s="18">
        <f t="shared" si="839"/>
        <v>0</v>
      </c>
      <c r="FV338" s="18">
        <f t="shared" si="840"/>
        <v>0</v>
      </c>
      <c r="FW338" s="18">
        <f t="shared" si="841"/>
        <v>0</v>
      </c>
      <c r="FX338" s="18">
        <f t="shared" si="842"/>
        <v>0</v>
      </c>
      <c r="FY338" s="18">
        <f t="shared" si="843"/>
        <v>0</v>
      </c>
      <c r="FZ338" s="19"/>
      <c r="GA338" s="36" t="s">
        <v>483</v>
      </c>
      <c r="GB338" s="36"/>
      <c r="GC338" s="37"/>
    </row>
    <row r="339" spans="1:185" hidden="1" x14ac:dyDescent="0.25">
      <c r="A339" s="8" t="s">
        <v>1311</v>
      </c>
      <c r="B339" s="8" t="s">
        <v>966</v>
      </c>
      <c r="C339" s="28" t="s">
        <v>967</v>
      </c>
      <c r="D339" s="28" t="s">
        <v>515</v>
      </c>
      <c r="E339" s="9" t="s">
        <v>318</v>
      </c>
      <c r="F339" s="28" t="s">
        <v>506</v>
      </c>
      <c r="G339" s="28" t="s">
        <v>475</v>
      </c>
      <c r="H339" s="11">
        <v>3.5000000000000003E-2</v>
      </c>
      <c r="I339" s="11"/>
      <c r="J339" s="26">
        <v>0.01</v>
      </c>
      <c r="K339" s="11">
        <v>0.01</v>
      </c>
      <c r="L339" s="11">
        <v>5.0000000000000001E-3</v>
      </c>
      <c r="M339" s="11">
        <v>5.0000000000000001E-3</v>
      </c>
      <c r="N339" s="11"/>
      <c r="O339" s="12">
        <f t="shared" si="844"/>
        <v>0</v>
      </c>
      <c r="P339" s="12">
        <f t="shared" si="804"/>
        <v>0</v>
      </c>
      <c r="Q339" s="12">
        <f t="shared" si="845"/>
        <v>274446</v>
      </c>
      <c r="R339" s="12">
        <f t="shared" si="768"/>
        <v>274446</v>
      </c>
      <c r="S339" s="12">
        <f t="shared" si="846"/>
        <v>0</v>
      </c>
      <c r="T339" s="12">
        <f t="shared" si="871"/>
        <v>486360</v>
      </c>
      <c r="U339" s="12">
        <f t="shared" si="855"/>
        <v>0</v>
      </c>
      <c r="V339" s="12">
        <f t="shared" si="872"/>
        <v>607950</v>
      </c>
      <c r="W339" s="12">
        <f t="shared" si="856"/>
        <v>504000</v>
      </c>
      <c r="X339" s="12">
        <f t="shared" si="847"/>
        <v>0</v>
      </c>
      <c r="Y339" s="12">
        <f t="shared" si="896"/>
        <v>0</v>
      </c>
      <c r="Z339" s="12">
        <f t="shared" si="897"/>
        <v>0</v>
      </c>
      <c r="AA339" s="12">
        <f t="shared" si="898"/>
        <v>0</v>
      </c>
      <c r="AB339" s="12">
        <f t="shared" si="769"/>
        <v>0</v>
      </c>
      <c r="AC339" s="12"/>
      <c r="AD339" s="12"/>
      <c r="AE339" s="12"/>
      <c r="AF339" s="12">
        <f t="shared" si="848"/>
        <v>0</v>
      </c>
      <c r="AG339" s="12">
        <f t="shared" si="849"/>
        <v>0</v>
      </c>
      <c r="AH339" s="12">
        <f t="shared" si="850"/>
        <v>0</v>
      </c>
      <c r="AI339" s="12"/>
      <c r="AJ339" s="12"/>
      <c r="AK339" s="12"/>
      <c r="AL339" s="12">
        <f t="shared" si="807"/>
        <v>0</v>
      </c>
      <c r="AM339" s="12">
        <f t="shared" si="808"/>
        <v>0</v>
      </c>
      <c r="AN339" s="12">
        <f t="shared" si="809"/>
        <v>0</v>
      </c>
      <c r="AO339" s="12"/>
      <c r="AP339" s="12"/>
      <c r="AQ339" s="12"/>
      <c r="AR339" s="12">
        <f t="shared" si="810"/>
        <v>0</v>
      </c>
      <c r="AS339" s="12">
        <f t="shared" si="811"/>
        <v>0</v>
      </c>
      <c r="AT339" s="12">
        <f t="shared" si="812"/>
        <v>0</v>
      </c>
      <c r="AU339" s="12">
        <f t="shared" si="813"/>
        <v>0</v>
      </c>
      <c r="AV339" s="12">
        <f t="shared" si="851"/>
        <v>0</v>
      </c>
      <c r="AW339" s="12"/>
      <c r="AX339" s="12">
        <f t="shared" si="814"/>
        <v>0</v>
      </c>
      <c r="AY339" s="12">
        <f t="shared" si="815"/>
        <v>0</v>
      </c>
      <c r="AZ339" s="12">
        <f t="shared" si="816"/>
        <v>0</v>
      </c>
      <c r="BA339" s="12"/>
      <c r="BB339" s="12">
        <f t="shared" si="817"/>
        <v>0</v>
      </c>
      <c r="BC339" s="12">
        <f t="shared" si="818"/>
        <v>0</v>
      </c>
      <c r="BD339" s="12">
        <f t="shared" si="819"/>
        <v>0</v>
      </c>
      <c r="BE339" s="12"/>
      <c r="BF339" s="12">
        <f t="shared" si="820"/>
        <v>0</v>
      </c>
      <c r="BG339" s="12">
        <f t="shared" si="852"/>
        <v>0</v>
      </c>
      <c r="BH339" s="12">
        <f t="shared" si="821"/>
        <v>0</v>
      </c>
      <c r="BI339" s="12">
        <f t="shared" si="822"/>
        <v>0</v>
      </c>
      <c r="BJ339" s="12"/>
      <c r="BK339" s="12">
        <f t="shared" si="823"/>
        <v>0</v>
      </c>
      <c r="BL339" s="12">
        <f t="shared" si="853"/>
        <v>0</v>
      </c>
      <c r="BM339" s="12">
        <f t="shared" si="824"/>
        <v>0</v>
      </c>
      <c r="BN339" s="12"/>
      <c r="BO339" s="12">
        <f t="shared" si="825"/>
        <v>0</v>
      </c>
      <c r="BP339" s="12">
        <f t="shared" si="826"/>
        <v>0</v>
      </c>
      <c r="BQ339" s="12">
        <f t="shared" si="827"/>
        <v>0</v>
      </c>
      <c r="BR339" s="12"/>
      <c r="BS339" s="12">
        <f t="shared" si="828"/>
        <v>0</v>
      </c>
      <c r="BT339" s="12">
        <f t="shared" si="829"/>
        <v>0</v>
      </c>
      <c r="BU339" s="12">
        <f t="shared" si="830"/>
        <v>0</v>
      </c>
      <c r="BV339" s="12">
        <f t="shared" si="831"/>
        <v>0</v>
      </c>
      <c r="BW339" s="12">
        <f t="shared" si="832"/>
        <v>0</v>
      </c>
      <c r="BX339" s="12"/>
      <c r="BY339" s="12">
        <v>20000000</v>
      </c>
      <c r="BZ339" s="12">
        <v>50000000</v>
      </c>
      <c r="CA339" s="12">
        <f>SUMIFS('[1]TIẾN ĐỘ %'!$M$6:$M$1034,'[1]TIẾN ĐỘ %'!$G$6:$G$1034,$A339,'[1]TIẾN ĐỘ %'!$F$6:$F$1034,$E339)</f>
        <v>50000000</v>
      </c>
      <c r="CB339" s="12">
        <f t="shared" si="854"/>
        <v>120000000</v>
      </c>
      <c r="CC339" s="12"/>
      <c r="CD339" s="12"/>
      <c r="CE339" s="12"/>
      <c r="CF339" s="12"/>
      <c r="CG339" s="12"/>
      <c r="CH339" s="12"/>
      <c r="CI339" s="12"/>
      <c r="CJ339" s="12"/>
      <c r="CK339" s="12">
        <f t="shared" ref="CK339:CK364" si="899">+SUM(CH339:CJ339)</f>
        <v>0</v>
      </c>
      <c r="CL339" s="12"/>
      <c r="CM339" s="12"/>
      <c r="CN339" s="12"/>
      <c r="CO339" s="12">
        <f t="shared" si="778"/>
        <v>0</v>
      </c>
      <c r="CP339" s="12">
        <f t="shared" si="779"/>
        <v>0</v>
      </c>
      <c r="CQ339" s="12">
        <f t="shared" ref="CQ339:CQ363" si="900">+BY339+BZ339+CA339+CC339+CD339+CE339+CH339+CI339+CJ339+CL339+CM339+CN339</f>
        <v>120000000</v>
      </c>
      <c r="CR339" s="12">
        <v>0</v>
      </c>
      <c r="CS339" s="12">
        <v>28440000</v>
      </c>
      <c r="CT339" s="12">
        <v>28440000</v>
      </c>
      <c r="CU339" s="12">
        <v>50400000</v>
      </c>
      <c r="CV339" s="12">
        <v>0</v>
      </c>
      <c r="CW339" s="12">
        <v>50400000</v>
      </c>
      <c r="CX339" s="12">
        <v>63000000</v>
      </c>
      <c r="CY339" s="12">
        <f>SUMIFS('[1]DATA THÔ IN'!$P$4:$P$12031,'[1]DATA THÔ IN'!$H$4:$H$12031,$A339,'[1]DATA THÔ IN'!$AC$4:$AC$12031,$E339,'[1]DATA THÔ IN'!$AH$4:$AH$12031,"Tiến độ 1")</f>
        <v>0</v>
      </c>
      <c r="CZ339" s="12">
        <f>SUMIFS('[1]DATA THÔ IN'!$P$4:$P$12031,'[1]DATA THÔ IN'!$H$4:$H$12031,$A339,'[1]DATA THÔ IN'!$AC$4:$AC$12031,$E339,'[1]DATA THÔ IN'!$AH$4:$AH$12031,"Tiến độ 2")</f>
        <v>0</v>
      </c>
      <c r="DA339" s="12">
        <f>SUMIFS('[1]TIẾN ĐỘ %'!$N$6:$N$1034,'[1]TIẾN ĐỘ %'!$G$6:$G$1034,A339,'[1]TIẾN ĐỘ %'!$F$6:$F$1034,$E339)</f>
        <v>0</v>
      </c>
      <c r="DB339" s="12">
        <f t="shared" si="861"/>
        <v>91440000</v>
      </c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>
        <f t="shared" ref="DW339:DW364" si="901">+DV339+DS339+DP339</f>
        <v>0</v>
      </c>
      <c r="DX339" s="12"/>
      <c r="DY339" s="12"/>
      <c r="DZ339" s="12"/>
      <c r="EA339" s="12"/>
      <c r="EB339" s="12"/>
      <c r="EC339" s="12"/>
      <c r="ED339" s="12"/>
      <c r="EE339" s="12"/>
      <c r="EF339" s="12"/>
      <c r="EG339" s="12">
        <f t="shared" si="783"/>
        <v>0</v>
      </c>
      <c r="EH339" s="12">
        <f t="shared" si="784"/>
        <v>0</v>
      </c>
      <c r="EI339" s="12">
        <f t="shared" ref="EI339:EI363" si="902">+CT339+CX339+DA339+DE339+DH339+DK339+DP339+DS339+DV339+DZ339+EC339+EF339</f>
        <v>91440000</v>
      </c>
      <c r="EJ339" s="15">
        <f t="shared" si="833"/>
        <v>0</v>
      </c>
      <c r="EK339" s="15">
        <f t="shared" si="834"/>
        <v>1.4219999999999999</v>
      </c>
      <c r="EL339" s="15">
        <f t="shared" si="835"/>
        <v>1.4219999999999999</v>
      </c>
      <c r="EM339" s="16">
        <f t="shared" si="893"/>
        <v>1.008</v>
      </c>
      <c r="EN339" s="16">
        <f t="shared" si="894"/>
        <v>0</v>
      </c>
      <c r="EO339" s="16">
        <f t="shared" si="895"/>
        <v>1.26</v>
      </c>
      <c r="EP339" s="16">
        <f t="shared" si="866"/>
        <v>0</v>
      </c>
      <c r="EQ339" s="16">
        <f t="shared" si="867"/>
        <v>0</v>
      </c>
      <c r="ER339" s="16">
        <f t="shared" si="868"/>
        <v>0</v>
      </c>
      <c r="ES339" s="16">
        <f t="shared" si="869"/>
        <v>0.76200000000000001</v>
      </c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5">
        <f t="shared" ref="FO339:FO358" si="903">IFERROR(DX339/$CL339,0)</f>
        <v>0</v>
      </c>
      <c r="FP339" s="15">
        <f t="shared" ref="FP339:FP358" si="904">IFERROR(DY339/$CL339,0)</f>
        <v>0</v>
      </c>
      <c r="FQ339" s="15">
        <f t="shared" ref="FQ339:FQ358" si="905">IFERROR(DZ339/$CL339,0)</f>
        <v>0</v>
      </c>
      <c r="FR339" s="17">
        <f t="shared" si="836"/>
        <v>0</v>
      </c>
      <c r="FS339" s="17">
        <f t="shared" si="837"/>
        <v>0</v>
      </c>
      <c r="FT339" s="17">
        <f t="shared" si="838"/>
        <v>0</v>
      </c>
      <c r="FU339" s="18">
        <f t="shared" si="839"/>
        <v>0</v>
      </c>
      <c r="FV339" s="18">
        <f t="shared" si="840"/>
        <v>0</v>
      </c>
      <c r="FW339" s="18">
        <f t="shared" si="841"/>
        <v>0</v>
      </c>
      <c r="FX339" s="18">
        <f t="shared" si="842"/>
        <v>0</v>
      </c>
      <c r="FY339" s="18">
        <f t="shared" si="843"/>
        <v>0</v>
      </c>
      <c r="FZ339" s="19">
        <f t="shared" ref="FZ339:FZ363" si="906">IFERROR(EI339/CQ339,0)</f>
        <v>0.76200000000000001</v>
      </c>
      <c r="GA339" s="36" t="str">
        <f>D339</f>
        <v>Trần Thị Thu</v>
      </c>
      <c r="GB339" s="36"/>
      <c r="GC339" s="37"/>
    </row>
    <row r="340" spans="1:185" hidden="1" x14ac:dyDescent="0.25">
      <c r="A340" s="8" t="s">
        <v>1312</v>
      </c>
      <c r="B340" s="8" t="s">
        <v>968</v>
      </c>
      <c r="C340" s="28" t="s">
        <v>969</v>
      </c>
      <c r="D340" s="28" t="s">
        <v>1390</v>
      </c>
      <c r="E340" s="9" t="s">
        <v>318</v>
      </c>
      <c r="F340" s="28" t="s">
        <v>505</v>
      </c>
      <c r="G340" s="28" t="s">
        <v>475</v>
      </c>
      <c r="H340" s="11">
        <v>3.5000000000000003E-2</v>
      </c>
      <c r="I340" s="11"/>
      <c r="J340" s="26">
        <v>0.01</v>
      </c>
      <c r="K340" s="11">
        <v>0.01</v>
      </c>
      <c r="L340" s="11">
        <v>5.0000000000000001E-3</v>
      </c>
      <c r="M340" s="11">
        <v>5.0000000000000001E-3</v>
      </c>
      <c r="N340" s="11"/>
      <c r="O340" s="12">
        <f t="shared" si="844"/>
        <v>0</v>
      </c>
      <c r="P340" s="12">
        <f t="shared" si="804"/>
        <v>208440</v>
      </c>
      <c r="Q340" s="12">
        <f t="shared" si="845"/>
        <v>275893.5</v>
      </c>
      <c r="R340" s="12">
        <f t="shared" si="768"/>
        <v>484333.5</v>
      </c>
      <c r="S340" s="12">
        <f t="shared" si="846"/>
        <v>0</v>
      </c>
      <c r="T340" s="12">
        <f t="shared" si="871"/>
        <v>270972</v>
      </c>
      <c r="U340" s="12">
        <f t="shared" si="855"/>
        <v>68901</v>
      </c>
      <c r="V340" s="12">
        <f t="shared" si="872"/>
        <v>339873</v>
      </c>
      <c r="W340" s="12">
        <f t="shared" si="856"/>
        <v>280800</v>
      </c>
      <c r="X340" s="12">
        <f t="shared" si="847"/>
        <v>0</v>
      </c>
      <c r="Y340" s="12">
        <f t="shared" si="896"/>
        <v>303396</v>
      </c>
      <c r="Z340" s="12">
        <f t="shared" si="897"/>
        <v>88587</v>
      </c>
      <c r="AA340" s="12">
        <f t="shared" si="898"/>
        <v>482307</v>
      </c>
      <c r="AB340" s="12">
        <f t="shared" si="769"/>
        <v>653256.75</v>
      </c>
      <c r="AC340" s="12"/>
      <c r="AD340" s="12"/>
      <c r="AE340" s="12"/>
      <c r="AF340" s="12">
        <f t="shared" si="848"/>
        <v>0</v>
      </c>
      <c r="AG340" s="12">
        <f t="shared" si="849"/>
        <v>0</v>
      </c>
      <c r="AH340" s="12">
        <f t="shared" si="850"/>
        <v>0</v>
      </c>
      <c r="AI340" s="12"/>
      <c r="AJ340" s="12"/>
      <c r="AK340" s="12"/>
      <c r="AL340" s="12">
        <f t="shared" si="807"/>
        <v>0</v>
      </c>
      <c r="AM340" s="12">
        <f t="shared" si="808"/>
        <v>0</v>
      </c>
      <c r="AN340" s="12">
        <f t="shared" si="809"/>
        <v>0</v>
      </c>
      <c r="AO340" s="12"/>
      <c r="AP340" s="12"/>
      <c r="AQ340" s="12"/>
      <c r="AR340" s="12">
        <f t="shared" si="810"/>
        <v>0</v>
      </c>
      <c r="AS340" s="12">
        <f t="shared" si="811"/>
        <v>0</v>
      </c>
      <c r="AT340" s="12">
        <f t="shared" si="812"/>
        <v>0</v>
      </c>
      <c r="AU340" s="12">
        <f t="shared" si="813"/>
        <v>0</v>
      </c>
      <c r="AV340" s="12">
        <f t="shared" si="851"/>
        <v>0</v>
      </c>
      <c r="AW340" s="12"/>
      <c r="AX340" s="12">
        <f t="shared" si="814"/>
        <v>0</v>
      </c>
      <c r="AY340" s="12">
        <f t="shared" si="815"/>
        <v>0</v>
      </c>
      <c r="AZ340" s="12">
        <f t="shared" si="816"/>
        <v>0</v>
      </c>
      <c r="BA340" s="12"/>
      <c r="BB340" s="12">
        <f t="shared" si="817"/>
        <v>0</v>
      </c>
      <c r="BC340" s="12">
        <f t="shared" si="818"/>
        <v>0</v>
      </c>
      <c r="BD340" s="12">
        <f t="shared" si="819"/>
        <v>0</v>
      </c>
      <c r="BE340" s="12"/>
      <c r="BF340" s="12">
        <f t="shared" si="820"/>
        <v>0</v>
      </c>
      <c r="BG340" s="12">
        <f t="shared" si="852"/>
        <v>0</v>
      </c>
      <c r="BH340" s="12">
        <f t="shared" si="821"/>
        <v>0</v>
      </c>
      <c r="BI340" s="12">
        <f t="shared" si="822"/>
        <v>0</v>
      </c>
      <c r="BJ340" s="12"/>
      <c r="BK340" s="12">
        <f t="shared" si="823"/>
        <v>0</v>
      </c>
      <c r="BL340" s="12">
        <f t="shared" si="853"/>
        <v>0</v>
      </c>
      <c r="BM340" s="12">
        <f t="shared" si="824"/>
        <v>0</v>
      </c>
      <c r="BN340" s="12"/>
      <c r="BO340" s="12">
        <f t="shared" si="825"/>
        <v>0</v>
      </c>
      <c r="BP340" s="12">
        <f t="shared" si="826"/>
        <v>0</v>
      </c>
      <c r="BQ340" s="12">
        <f t="shared" si="827"/>
        <v>0</v>
      </c>
      <c r="BR340" s="12"/>
      <c r="BS340" s="12">
        <f t="shared" si="828"/>
        <v>0</v>
      </c>
      <c r="BT340" s="12">
        <f t="shared" si="829"/>
        <v>0</v>
      </c>
      <c r="BU340" s="12">
        <f t="shared" si="830"/>
        <v>0</v>
      </c>
      <c r="BV340" s="12">
        <f t="shared" si="831"/>
        <v>0</v>
      </c>
      <c r="BW340" s="12">
        <f t="shared" si="832"/>
        <v>0</v>
      </c>
      <c r="BX340" s="12"/>
      <c r="BY340" s="12">
        <v>50000000</v>
      </c>
      <c r="BZ340" s="12">
        <v>35000000</v>
      </c>
      <c r="CA340" s="12">
        <f>SUMIFS('[1]TIẾN ĐỘ %'!$M$6:$M$1034,'[1]TIẾN ĐỘ %'!$G$6:$G$1034,$A340,'[1]TIẾN ĐỘ %'!$F$6:$F$1034,$E340)</f>
        <v>40000000</v>
      </c>
      <c r="CB340" s="12">
        <f t="shared" si="854"/>
        <v>125000000</v>
      </c>
      <c r="CC340" s="12"/>
      <c r="CD340" s="12"/>
      <c r="CE340" s="12"/>
      <c r="CF340" s="12">
        <f t="shared" ref="CF340:CF349" si="907">+SUM(CC340:CE340)</f>
        <v>0</v>
      </c>
      <c r="CG340" s="12">
        <f t="shared" ref="CG340:CG349" si="908">+CF340+CB340</f>
        <v>125000000</v>
      </c>
      <c r="CH340" s="12"/>
      <c r="CI340" s="12"/>
      <c r="CJ340" s="12"/>
      <c r="CK340" s="12">
        <f t="shared" si="899"/>
        <v>0</v>
      </c>
      <c r="CL340" s="12"/>
      <c r="CM340" s="12"/>
      <c r="CN340" s="12"/>
      <c r="CO340" s="12">
        <f t="shared" si="778"/>
        <v>0</v>
      </c>
      <c r="CP340" s="12">
        <f t="shared" si="779"/>
        <v>0</v>
      </c>
      <c r="CQ340" s="12">
        <f t="shared" si="900"/>
        <v>125000000</v>
      </c>
      <c r="CR340" s="12">
        <v>21600000</v>
      </c>
      <c r="CS340" s="12">
        <v>28590000</v>
      </c>
      <c r="CT340" s="12">
        <v>50190000</v>
      </c>
      <c r="CU340" s="12">
        <v>28080000</v>
      </c>
      <c r="CV340" s="12">
        <v>7140000</v>
      </c>
      <c r="CW340" s="12">
        <v>28080000</v>
      </c>
      <c r="CX340" s="12">
        <v>35220000</v>
      </c>
      <c r="CY340" s="12">
        <f>SUMIFS('[1]DATA THÔ IN'!$P$4:$P$12031,'[1]DATA THÔ IN'!$H$4:$H$12031,$A340,'[1]DATA THÔ IN'!$AC$4:$AC$12031,$E340,'[1]DATA THÔ IN'!$AH$4:$AH$12031,"Tiến độ 1")</f>
        <v>31440000</v>
      </c>
      <c r="CZ340" s="12">
        <f>SUMIFS('[1]DATA THÔ IN'!$P$4:$P$12031,'[1]DATA THÔ IN'!$H$4:$H$12031,$A340,'[1]DATA THÔ IN'!$AC$4:$AC$12031,$E340,'[1]DATA THÔ IN'!$AH$4:$AH$12031,"Tiến độ 2")</f>
        <v>9180000</v>
      </c>
      <c r="DA340" s="12">
        <f>SUMIFS('[1]TIẾN ĐỘ %'!$N$6:$N$1034,'[1]TIẾN ĐỘ %'!$G$6:$G$1034,A340,'[1]TIẾN ĐỘ %'!$F$6:$F$1034,$E340)</f>
        <v>49980000</v>
      </c>
      <c r="DB340" s="12">
        <f t="shared" si="861"/>
        <v>135390000</v>
      </c>
      <c r="DC340" s="12"/>
      <c r="DD340" s="12"/>
      <c r="DE340" s="12"/>
      <c r="DF340" s="12"/>
      <c r="DG340" s="12"/>
      <c r="DH340" s="12"/>
      <c r="DI340" s="12"/>
      <c r="DJ340" s="12"/>
      <c r="DK340" s="12"/>
      <c r="DL340" s="12">
        <f t="shared" ref="DL340:DL349" si="909">+DK340+DH340+DE340</f>
        <v>0</v>
      </c>
      <c r="DM340" s="12">
        <f t="shared" ref="DM340:DM349" si="910">+DL340+DB340</f>
        <v>135390000</v>
      </c>
      <c r="DN340" s="12"/>
      <c r="DO340" s="12"/>
      <c r="DP340" s="12"/>
      <c r="DQ340" s="12"/>
      <c r="DR340" s="12"/>
      <c r="DS340" s="12"/>
      <c r="DT340" s="12"/>
      <c r="DU340" s="12"/>
      <c r="DV340" s="12"/>
      <c r="DW340" s="12">
        <f t="shared" si="901"/>
        <v>0</v>
      </c>
      <c r="DX340" s="12"/>
      <c r="DY340" s="12"/>
      <c r="DZ340" s="12"/>
      <c r="EA340" s="12"/>
      <c r="EB340" s="12"/>
      <c r="EC340" s="12"/>
      <c r="ED340" s="12"/>
      <c r="EE340" s="12"/>
      <c r="EF340" s="12"/>
      <c r="EG340" s="12">
        <f t="shared" si="783"/>
        <v>0</v>
      </c>
      <c r="EH340" s="12">
        <f t="shared" si="784"/>
        <v>0</v>
      </c>
      <c r="EI340" s="12">
        <f t="shared" si="902"/>
        <v>135390000</v>
      </c>
      <c r="EJ340" s="15">
        <f t="shared" si="833"/>
        <v>0.432</v>
      </c>
      <c r="EK340" s="15">
        <f t="shared" si="834"/>
        <v>0.57179999999999997</v>
      </c>
      <c r="EL340" s="15">
        <f t="shared" si="835"/>
        <v>1.0038</v>
      </c>
      <c r="EM340" s="16">
        <f t="shared" si="893"/>
        <v>0.80228571428571427</v>
      </c>
      <c r="EN340" s="16">
        <f t="shared" si="894"/>
        <v>0.20399999999999999</v>
      </c>
      <c r="EO340" s="16">
        <f t="shared" si="895"/>
        <v>1.0062857142857142</v>
      </c>
      <c r="EP340" s="16">
        <f t="shared" si="866"/>
        <v>0.78600000000000003</v>
      </c>
      <c r="EQ340" s="16">
        <f t="shared" si="867"/>
        <v>0.22950000000000001</v>
      </c>
      <c r="ER340" s="16">
        <f t="shared" si="868"/>
        <v>1.2495000000000001</v>
      </c>
      <c r="ES340" s="16">
        <f t="shared" si="869"/>
        <v>1.0831200000000001</v>
      </c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5">
        <f t="shared" si="903"/>
        <v>0</v>
      </c>
      <c r="FP340" s="15">
        <f t="shared" si="904"/>
        <v>0</v>
      </c>
      <c r="FQ340" s="15">
        <f t="shared" si="905"/>
        <v>0</v>
      </c>
      <c r="FR340" s="17">
        <f t="shared" si="836"/>
        <v>0</v>
      </c>
      <c r="FS340" s="17">
        <f t="shared" si="837"/>
        <v>0</v>
      </c>
      <c r="FT340" s="17">
        <f t="shared" si="838"/>
        <v>0</v>
      </c>
      <c r="FU340" s="18">
        <f t="shared" si="839"/>
        <v>0</v>
      </c>
      <c r="FV340" s="18">
        <f t="shared" si="840"/>
        <v>0</v>
      </c>
      <c r="FW340" s="18">
        <f t="shared" si="841"/>
        <v>0</v>
      </c>
      <c r="FX340" s="18">
        <f t="shared" si="842"/>
        <v>0</v>
      </c>
      <c r="FY340" s="18">
        <f t="shared" si="843"/>
        <v>0</v>
      </c>
      <c r="FZ340" s="19">
        <f t="shared" si="906"/>
        <v>1.0831200000000001</v>
      </c>
      <c r="GA340" s="36" t="str">
        <f>D340</f>
        <v>Trần Thanh Hiền</v>
      </c>
      <c r="GB340" s="36"/>
      <c r="GC340" s="37"/>
    </row>
    <row r="341" spans="1:185" hidden="1" x14ac:dyDescent="0.25">
      <c r="A341" s="8" t="s">
        <v>1314</v>
      </c>
      <c r="B341" s="8" t="s">
        <v>972</v>
      </c>
      <c r="C341" s="28" t="s">
        <v>973</v>
      </c>
      <c r="D341" s="28" t="s">
        <v>1459</v>
      </c>
      <c r="E341" s="9" t="s">
        <v>318</v>
      </c>
      <c r="F341" s="28" t="s">
        <v>474</v>
      </c>
      <c r="G341" s="28" t="s">
        <v>475</v>
      </c>
      <c r="H341" s="11">
        <v>3.5000000000000003E-2</v>
      </c>
      <c r="I341" s="11"/>
      <c r="J341" s="26">
        <v>0.01</v>
      </c>
      <c r="K341" s="11">
        <v>0.01</v>
      </c>
      <c r="L341" s="11">
        <v>5.0000000000000001E-3</v>
      </c>
      <c r="M341" s="11">
        <v>5.0000000000000001E-3</v>
      </c>
      <c r="N341" s="11"/>
      <c r="O341" s="12">
        <f t="shared" si="844"/>
        <v>0</v>
      </c>
      <c r="P341" s="12">
        <f t="shared" si="804"/>
        <v>627636</v>
      </c>
      <c r="Q341" s="12">
        <f t="shared" si="845"/>
        <v>304554</v>
      </c>
      <c r="R341" s="12">
        <f t="shared" si="768"/>
        <v>932190</v>
      </c>
      <c r="S341" s="12">
        <f t="shared" si="846"/>
        <v>0</v>
      </c>
      <c r="T341" s="12">
        <f t="shared" si="871"/>
        <v>881335</v>
      </c>
      <c r="U341" s="12">
        <f t="shared" si="855"/>
        <v>302238</v>
      </c>
      <c r="V341" s="12">
        <f t="shared" si="872"/>
        <v>1544869</v>
      </c>
      <c r="W341" s="12">
        <f t="shared" si="856"/>
        <v>913300</v>
      </c>
      <c r="X341" s="12">
        <f t="shared" si="847"/>
        <v>0</v>
      </c>
      <c r="Y341" s="12">
        <f t="shared" si="896"/>
        <v>1146420</v>
      </c>
      <c r="Z341" s="12">
        <f t="shared" si="897"/>
        <v>0</v>
      </c>
      <c r="AA341" s="12">
        <f t="shared" si="898"/>
        <v>1327068</v>
      </c>
      <c r="AB341" s="12">
        <f t="shared" si="769"/>
        <v>1902063.25</v>
      </c>
      <c r="AC341" s="12"/>
      <c r="AD341" s="12"/>
      <c r="AE341" s="12"/>
      <c r="AF341" s="12">
        <f t="shared" si="848"/>
        <v>0</v>
      </c>
      <c r="AG341" s="12">
        <f t="shared" si="849"/>
        <v>0</v>
      </c>
      <c r="AH341" s="12">
        <f t="shared" si="850"/>
        <v>0</v>
      </c>
      <c r="AI341" s="12"/>
      <c r="AJ341" s="12"/>
      <c r="AK341" s="12"/>
      <c r="AL341" s="12">
        <f t="shared" si="807"/>
        <v>0</v>
      </c>
      <c r="AM341" s="12">
        <f t="shared" si="808"/>
        <v>0</v>
      </c>
      <c r="AN341" s="12">
        <f t="shared" si="809"/>
        <v>0</v>
      </c>
      <c r="AO341" s="12"/>
      <c r="AP341" s="12"/>
      <c r="AQ341" s="12"/>
      <c r="AR341" s="12">
        <f t="shared" si="810"/>
        <v>0</v>
      </c>
      <c r="AS341" s="12">
        <f t="shared" si="811"/>
        <v>0</v>
      </c>
      <c r="AT341" s="12">
        <f t="shared" si="812"/>
        <v>0</v>
      </c>
      <c r="AU341" s="12">
        <f t="shared" si="813"/>
        <v>0</v>
      </c>
      <c r="AV341" s="12">
        <f t="shared" si="851"/>
        <v>0</v>
      </c>
      <c r="AW341" s="12"/>
      <c r="AX341" s="12">
        <f t="shared" si="814"/>
        <v>0</v>
      </c>
      <c r="AY341" s="12">
        <f t="shared" si="815"/>
        <v>0</v>
      </c>
      <c r="AZ341" s="12">
        <f t="shared" si="816"/>
        <v>0</v>
      </c>
      <c r="BA341" s="12"/>
      <c r="BB341" s="12">
        <f t="shared" si="817"/>
        <v>0</v>
      </c>
      <c r="BC341" s="12">
        <f t="shared" si="818"/>
        <v>0</v>
      </c>
      <c r="BD341" s="12">
        <f t="shared" si="819"/>
        <v>0</v>
      </c>
      <c r="BE341" s="12"/>
      <c r="BF341" s="12">
        <f t="shared" si="820"/>
        <v>0</v>
      </c>
      <c r="BG341" s="12">
        <f t="shared" si="852"/>
        <v>0</v>
      </c>
      <c r="BH341" s="12">
        <f t="shared" si="821"/>
        <v>0</v>
      </c>
      <c r="BI341" s="12">
        <f t="shared" si="822"/>
        <v>0</v>
      </c>
      <c r="BJ341" s="12"/>
      <c r="BK341" s="12">
        <f t="shared" si="823"/>
        <v>0</v>
      </c>
      <c r="BL341" s="12">
        <f t="shared" si="853"/>
        <v>0</v>
      </c>
      <c r="BM341" s="12">
        <f t="shared" si="824"/>
        <v>0</v>
      </c>
      <c r="BN341" s="12"/>
      <c r="BO341" s="12">
        <f t="shared" si="825"/>
        <v>0</v>
      </c>
      <c r="BP341" s="12">
        <f t="shared" si="826"/>
        <v>0</v>
      </c>
      <c r="BQ341" s="12">
        <f t="shared" si="827"/>
        <v>0</v>
      </c>
      <c r="BR341" s="12"/>
      <c r="BS341" s="12">
        <f t="shared" si="828"/>
        <v>0</v>
      </c>
      <c r="BT341" s="12">
        <f t="shared" si="829"/>
        <v>0</v>
      </c>
      <c r="BU341" s="12">
        <f t="shared" si="830"/>
        <v>0</v>
      </c>
      <c r="BV341" s="12">
        <f t="shared" si="831"/>
        <v>0</v>
      </c>
      <c r="BW341" s="12">
        <f t="shared" si="832"/>
        <v>0</v>
      </c>
      <c r="BX341" s="12"/>
      <c r="BY341" s="12">
        <v>80240000</v>
      </c>
      <c r="BZ341" s="12">
        <v>80240000</v>
      </c>
      <c r="CA341" s="12">
        <f>SUMIFS('[1]TIẾN ĐỘ %'!$M$6:$M$1034,'[1]TIẾN ĐỘ %'!$G$6:$G$1034,$A341,'[1]TIẾN ĐỘ %'!$F$6:$F$1034,$E341)</f>
        <v>100000000</v>
      </c>
      <c r="CB341" s="12">
        <f t="shared" si="854"/>
        <v>260480000</v>
      </c>
      <c r="CC341" s="12"/>
      <c r="CD341" s="12"/>
      <c r="CE341" s="12"/>
      <c r="CF341" s="12">
        <f t="shared" si="907"/>
        <v>0</v>
      </c>
      <c r="CG341" s="12">
        <f t="shared" si="908"/>
        <v>260480000</v>
      </c>
      <c r="CH341" s="12"/>
      <c r="CI341" s="12"/>
      <c r="CJ341" s="12"/>
      <c r="CK341" s="12">
        <f t="shared" si="899"/>
        <v>0</v>
      </c>
      <c r="CL341" s="12"/>
      <c r="CM341" s="12"/>
      <c r="CN341" s="12"/>
      <c r="CO341" s="12">
        <f t="shared" si="778"/>
        <v>0</v>
      </c>
      <c r="CP341" s="12">
        <f t="shared" si="779"/>
        <v>0</v>
      </c>
      <c r="CQ341" s="12">
        <f t="shared" si="900"/>
        <v>260480000</v>
      </c>
      <c r="CR341" s="12">
        <v>65040000</v>
      </c>
      <c r="CS341" s="12">
        <v>31560000</v>
      </c>
      <c r="CT341" s="12">
        <v>96600000</v>
      </c>
      <c r="CU341" s="12">
        <v>91330000</v>
      </c>
      <c r="CV341" s="12">
        <v>31320000</v>
      </c>
      <c r="CW341" s="12">
        <v>91330000</v>
      </c>
      <c r="CX341" s="12">
        <v>160090000</v>
      </c>
      <c r="CY341" s="12">
        <f>SUMIFS('[1]DATA THÔ IN'!$P$4:$P$12031,'[1]DATA THÔ IN'!$H$4:$H$12031,$A341,'[1]DATA THÔ IN'!$AC$4:$AC$12031,$E341,'[1]DATA THÔ IN'!$AH$4:$AH$12031,"Tiến độ 1")</f>
        <v>118800000</v>
      </c>
      <c r="CZ341" s="12">
        <f>SUMIFS('[1]DATA THÔ IN'!$P$4:$P$12031,'[1]DATA THÔ IN'!$H$4:$H$12031,$A341,'[1]DATA THÔ IN'!$AC$4:$AC$12031,$E341,'[1]DATA THÔ IN'!$AH$4:$AH$12031,"Tiến độ 2")</f>
        <v>0</v>
      </c>
      <c r="DA341" s="12">
        <f>SUMIFS('[1]TIẾN ĐỘ %'!$N$6:$N$1034,'[1]TIẾN ĐỘ %'!$G$6:$G$1034,A341,'[1]TIẾN ĐỘ %'!$F$6:$F$1034,$E341)</f>
        <v>137520000</v>
      </c>
      <c r="DB341" s="12">
        <f t="shared" si="861"/>
        <v>394210000</v>
      </c>
      <c r="DC341" s="12"/>
      <c r="DD341" s="12"/>
      <c r="DE341" s="12"/>
      <c r="DF341" s="12"/>
      <c r="DG341" s="12"/>
      <c r="DH341" s="12"/>
      <c r="DI341" s="12"/>
      <c r="DJ341" s="12"/>
      <c r="DK341" s="12"/>
      <c r="DL341" s="12">
        <f t="shared" si="909"/>
        <v>0</v>
      </c>
      <c r="DM341" s="12">
        <f t="shared" si="910"/>
        <v>394210000</v>
      </c>
      <c r="DN341" s="12"/>
      <c r="DO341" s="12"/>
      <c r="DP341" s="12"/>
      <c r="DQ341" s="12"/>
      <c r="DR341" s="12"/>
      <c r="DS341" s="12"/>
      <c r="DT341" s="12"/>
      <c r="DU341" s="12"/>
      <c r="DV341" s="12"/>
      <c r="DW341" s="12">
        <f t="shared" si="901"/>
        <v>0</v>
      </c>
      <c r="DX341" s="12"/>
      <c r="DY341" s="12"/>
      <c r="DZ341" s="12"/>
      <c r="EA341" s="12"/>
      <c r="EB341" s="12"/>
      <c r="EC341" s="12"/>
      <c r="ED341" s="12"/>
      <c r="EE341" s="12"/>
      <c r="EF341" s="12"/>
      <c r="EG341" s="12">
        <f t="shared" si="783"/>
        <v>0</v>
      </c>
      <c r="EH341" s="12">
        <f t="shared" si="784"/>
        <v>0</v>
      </c>
      <c r="EI341" s="12">
        <f t="shared" si="902"/>
        <v>394210000</v>
      </c>
      <c r="EJ341" s="15">
        <f t="shared" si="833"/>
        <v>0.810568295114656</v>
      </c>
      <c r="EK341" s="15">
        <f t="shared" si="834"/>
        <v>0.39332003988035891</v>
      </c>
      <c r="EL341" s="15">
        <f t="shared" si="835"/>
        <v>1.2038883349950149</v>
      </c>
      <c r="EM341" s="16">
        <f t="shared" si="893"/>
        <v>1.1382103688933201</v>
      </c>
      <c r="EN341" s="16">
        <f t="shared" si="894"/>
        <v>0.39032901296111666</v>
      </c>
      <c r="EO341" s="16">
        <f t="shared" si="895"/>
        <v>1.9951395812562314</v>
      </c>
      <c r="EP341" s="16">
        <f t="shared" si="866"/>
        <v>1.1879999999999999</v>
      </c>
      <c r="EQ341" s="16">
        <f t="shared" si="867"/>
        <v>0</v>
      </c>
      <c r="ER341" s="16">
        <f t="shared" si="868"/>
        <v>1.3752</v>
      </c>
      <c r="ES341" s="16">
        <f t="shared" si="869"/>
        <v>1.5133983415233416</v>
      </c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5">
        <f t="shared" si="903"/>
        <v>0</v>
      </c>
      <c r="FP341" s="15">
        <f t="shared" si="904"/>
        <v>0</v>
      </c>
      <c r="FQ341" s="15">
        <f t="shared" si="905"/>
        <v>0</v>
      </c>
      <c r="FR341" s="17">
        <f t="shared" si="836"/>
        <v>0</v>
      </c>
      <c r="FS341" s="17">
        <f t="shared" si="837"/>
        <v>0</v>
      </c>
      <c r="FT341" s="17">
        <f t="shared" si="838"/>
        <v>0</v>
      </c>
      <c r="FU341" s="18">
        <f t="shared" si="839"/>
        <v>0</v>
      </c>
      <c r="FV341" s="18">
        <f t="shared" si="840"/>
        <v>0</v>
      </c>
      <c r="FW341" s="18">
        <f t="shared" si="841"/>
        <v>0</v>
      </c>
      <c r="FX341" s="18">
        <f t="shared" si="842"/>
        <v>0</v>
      </c>
      <c r="FY341" s="18">
        <f t="shared" si="843"/>
        <v>0</v>
      </c>
      <c r="FZ341" s="19">
        <f t="shared" si="906"/>
        <v>1.5133983415233416</v>
      </c>
      <c r="GA341" s="36" t="s">
        <v>1483</v>
      </c>
      <c r="GB341" s="36"/>
      <c r="GC341" s="37"/>
    </row>
    <row r="342" spans="1:185" hidden="1" x14ac:dyDescent="0.25">
      <c r="A342" s="8" t="s">
        <v>1318</v>
      </c>
      <c r="B342" s="8" t="s">
        <v>980</v>
      </c>
      <c r="C342" s="28" t="s">
        <v>981</v>
      </c>
      <c r="D342" s="28" t="s">
        <v>1390</v>
      </c>
      <c r="E342" s="9" t="s">
        <v>318</v>
      </c>
      <c r="F342" s="28" t="s">
        <v>505</v>
      </c>
      <c r="G342" s="28" t="s">
        <v>475</v>
      </c>
      <c r="H342" s="11">
        <v>3.5000000000000003E-2</v>
      </c>
      <c r="I342" s="11"/>
      <c r="J342" s="26">
        <v>0.01</v>
      </c>
      <c r="K342" s="11">
        <v>0.01</v>
      </c>
      <c r="L342" s="11">
        <v>5.0000000000000001E-3</v>
      </c>
      <c r="M342" s="11">
        <v>5.0000000000000001E-3</v>
      </c>
      <c r="N342" s="11"/>
      <c r="O342" s="12">
        <f t="shared" si="844"/>
        <v>0</v>
      </c>
      <c r="P342" s="12">
        <f t="shared" si="804"/>
        <v>761578</v>
      </c>
      <c r="Q342" s="12">
        <f t="shared" si="845"/>
        <v>302238</v>
      </c>
      <c r="R342" s="12">
        <f t="shared" si="768"/>
        <v>1063816</v>
      </c>
      <c r="S342" s="12">
        <f t="shared" si="846"/>
        <v>0</v>
      </c>
      <c r="T342" s="12">
        <f t="shared" si="871"/>
        <v>548892</v>
      </c>
      <c r="U342" s="12">
        <f t="shared" si="855"/>
        <v>334662</v>
      </c>
      <c r="V342" s="12">
        <f t="shared" si="872"/>
        <v>883554</v>
      </c>
      <c r="W342" s="12">
        <f t="shared" si="856"/>
        <v>568800</v>
      </c>
      <c r="X342" s="12">
        <f t="shared" si="847"/>
        <v>0</v>
      </c>
      <c r="Y342" s="12">
        <f t="shared" si="896"/>
        <v>681483</v>
      </c>
      <c r="Z342" s="12">
        <f t="shared" si="897"/>
        <v>487518</v>
      </c>
      <c r="AA342" s="12">
        <f t="shared" si="898"/>
        <v>1169001</v>
      </c>
      <c r="AB342" s="12">
        <f t="shared" si="769"/>
        <v>1558185.5</v>
      </c>
      <c r="AC342" s="12"/>
      <c r="AD342" s="12"/>
      <c r="AE342" s="12"/>
      <c r="AF342" s="12">
        <f t="shared" si="848"/>
        <v>0</v>
      </c>
      <c r="AG342" s="12">
        <f t="shared" si="849"/>
        <v>0</v>
      </c>
      <c r="AH342" s="12">
        <f t="shared" si="850"/>
        <v>0</v>
      </c>
      <c r="AI342" s="12"/>
      <c r="AJ342" s="12"/>
      <c r="AK342" s="12"/>
      <c r="AL342" s="12">
        <f t="shared" si="807"/>
        <v>0</v>
      </c>
      <c r="AM342" s="12">
        <f t="shared" si="808"/>
        <v>0</v>
      </c>
      <c r="AN342" s="12">
        <f t="shared" si="809"/>
        <v>0</v>
      </c>
      <c r="AO342" s="12"/>
      <c r="AP342" s="12"/>
      <c r="AQ342" s="12"/>
      <c r="AR342" s="12">
        <f t="shared" si="810"/>
        <v>0</v>
      </c>
      <c r="AS342" s="12">
        <f t="shared" si="811"/>
        <v>0</v>
      </c>
      <c r="AT342" s="12">
        <f t="shared" si="812"/>
        <v>0</v>
      </c>
      <c r="AU342" s="12">
        <f t="shared" si="813"/>
        <v>0</v>
      </c>
      <c r="AV342" s="12">
        <f t="shared" si="851"/>
        <v>0</v>
      </c>
      <c r="AW342" s="12"/>
      <c r="AX342" s="12">
        <f t="shared" si="814"/>
        <v>0</v>
      </c>
      <c r="AY342" s="12">
        <f t="shared" si="815"/>
        <v>0</v>
      </c>
      <c r="AZ342" s="12">
        <f t="shared" si="816"/>
        <v>0</v>
      </c>
      <c r="BA342" s="12"/>
      <c r="BB342" s="12">
        <f t="shared" si="817"/>
        <v>0</v>
      </c>
      <c r="BC342" s="12">
        <f t="shared" si="818"/>
        <v>0</v>
      </c>
      <c r="BD342" s="12">
        <f t="shared" si="819"/>
        <v>0</v>
      </c>
      <c r="BE342" s="12"/>
      <c r="BF342" s="12">
        <f t="shared" si="820"/>
        <v>0</v>
      </c>
      <c r="BG342" s="12">
        <f t="shared" si="852"/>
        <v>0</v>
      </c>
      <c r="BH342" s="12">
        <f t="shared" si="821"/>
        <v>0</v>
      </c>
      <c r="BI342" s="12">
        <f t="shared" si="822"/>
        <v>0</v>
      </c>
      <c r="BJ342" s="12"/>
      <c r="BK342" s="12">
        <f t="shared" si="823"/>
        <v>0</v>
      </c>
      <c r="BL342" s="12">
        <f t="shared" si="853"/>
        <v>0</v>
      </c>
      <c r="BM342" s="12">
        <f t="shared" si="824"/>
        <v>0</v>
      </c>
      <c r="BN342" s="12"/>
      <c r="BO342" s="12">
        <f t="shared" si="825"/>
        <v>0</v>
      </c>
      <c r="BP342" s="12">
        <f t="shared" si="826"/>
        <v>0</v>
      </c>
      <c r="BQ342" s="12">
        <f t="shared" si="827"/>
        <v>0</v>
      </c>
      <c r="BR342" s="12"/>
      <c r="BS342" s="12">
        <f t="shared" si="828"/>
        <v>0</v>
      </c>
      <c r="BT342" s="12">
        <f t="shared" si="829"/>
        <v>0</v>
      </c>
      <c r="BU342" s="12">
        <f t="shared" si="830"/>
        <v>0</v>
      </c>
      <c r="BV342" s="12">
        <f t="shared" si="831"/>
        <v>0</v>
      </c>
      <c r="BW342" s="12">
        <f t="shared" si="832"/>
        <v>0</v>
      </c>
      <c r="BX342" s="12"/>
      <c r="BY342" s="12">
        <v>110000000</v>
      </c>
      <c r="BZ342" s="12">
        <v>80000000</v>
      </c>
      <c r="CA342" s="12">
        <f>SUMIFS('[1]TIẾN ĐỘ %'!$M$6:$M$1034,'[1]TIẾN ĐỘ %'!$G$6:$G$1034,$A342,'[1]TIẾN ĐỘ %'!$F$6:$F$1034,$E342)</f>
        <v>120000000</v>
      </c>
      <c r="CB342" s="12">
        <f t="shared" si="854"/>
        <v>310000000</v>
      </c>
      <c r="CC342" s="12"/>
      <c r="CD342" s="12"/>
      <c r="CE342" s="12"/>
      <c r="CF342" s="12">
        <f t="shared" si="907"/>
        <v>0</v>
      </c>
      <c r="CG342" s="12">
        <f t="shared" si="908"/>
        <v>310000000</v>
      </c>
      <c r="CH342" s="12"/>
      <c r="CI342" s="12"/>
      <c r="CJ342" s="12"/>
      <c r="CK342" s="12">
        <f t="shared" si="899"/>
        <v>0</v>
      </c>
      <c r="CL342" s="12"/>
      <c r="CM342" s="12"/>
      <c r="CN342" s="12"/>
      <c r="CO342" s="12">
        <f t="shared" si="778"/>
        <v>0</v>
      </c>
      <c r="CP342" s="12">
        <f t="shared" si="779"/>
        <v>0</v>
      </c>
      <c r="CQ342" s="12">
        <f t="shared" si="900"/>
        <v>310000000</v>
      </c>
      <c r="CR342" s="12">
        <v>78920000</v>
      </c>
      <c r="CS342" s="12">
        <v>31320000</v>
      </c>
      <c r="CT342" s="12">
        <v>110240000</v>
      </c>
      <c r="CU342" s="12">
        <v>56880000</v>
      </c>
      <c r="CV342" s="12">
        <v>34680000</v>
      </c>
      <c r="CW342" s="12">
        <v>56880000</v>
      </c>
      <c r="CX342" s="12">
        <v>91560000</v>
      </c>
      <c r="CY342" s="12">
        <f>SUMIFS('[1]DATA THÔ IN'!$P$4:$P$12031,'[1]DATA THÔ IN'!$H$4:$H$12031,$A342,'[1]DATA THÔ IN'!$AC$4:$AC$12031,$E342,'[1]DATA THÔ IN'!$AH$4:$AH$12031,"Tiến độ 1")</f>
        <v>70620000</v>
      </c>
      <c r="CZ342" s="12">
        <f>SUMIFS('[1]DATA THÔ IN'!$P$4:$P$12031,'[1]DATA THÔ IN'!$H$4:$H$12031,$A342,'[1]DATA THÔ IN'!$AC$4:$AC$12031,$E342,'[1]DATA THÔ IN'!$AH$4:$AH$12031,"Tiến độ 2")</f>
        <v>50520000</v>
      </c>
      <c r="DA342" s="12">
        <f>SUMIFS('[1]TIẾN ĐỘ %'!$N$6:$N$1034,'[1]TIẾN ĐỘ %'!$G$6:$G$1034,A342,'[1]TIẾN ĐỘ %'!$F$6:$F$1034,$E342)</f>
        <v>121140000</v>
      </c>
      <c r="DB342" s="12">
        <f t="shared" si="861"/>
        <v>322940000</v>
      </c>
      <c r="DC342" s="12"/>
      <c r="DD342" s="12"/>
      <c r="DE342" s="12"/>
      <c r="DF342" s="12"/>
      <c r="DG342" s="12"/>
      <c r="DH342" s="12"/>
      <c r="DI342" s="12"/>
      <c r="DJ342" s="12"/>
      <c r="DK342" s="12"/>
      <c r="DL342" s="12">
        <f t="shared" si="909"/>
        <v>0</v>
      </c>
      <c r="DM342" s="12">
        <f t="shared" si="910"/>
        <v>322940000</v>
      </c>
      <c r="DN342" s="12"/>
      <c r="DO342" s="12"/>
      <c r="DP342" s="12"/>
      <c r="DQ342" s="12"/>
      <c r="DR342" s="12"/>
      <c r="DS342" s="12"/>
      <c r="DT342" s="12"/>
      <c r="DU342" s="12"/>
      <c r="DV342" s="12"/>
      <c r="DW342" s="12">
        <f t="shared" si="901"/>
        <v>0</v>
      </c>
      <c r="DX342" s="12"/>
      <c r="DY342" s="12"/>
      <c r="DZ342" s="12"/>
      <c r="EA342" s="12"/>
      <c r="EB342" s="12"/>
      <c r="EC342" s="12"/>
      <c r="ED342" s="12"/>
      <c r="EE342" s="12"/>
      <c r="EF342" s="12"/>
      <c r="EG342" s="12">
        <f t="shared" si="783"/>
        <v>0</v>
      </c>
      <c r="EH342" s="12">
        <f t="shared" si="784"/>
        <v>0</v>
      </c>
      <c r="EI342" s="12">
        <f t="shared" si="902"/>
        <v>322940000</v>
      </c>
      <c r="EJ342" s="15">
        <f t="shared" si="833"/>
        <v>0.71745454545454546</v>
      </c>
      <c r="EK342" s="15">
        <f t="shared" si="834"/>
        <v>0.28472727272727272</v>
      </c>
      <c r="EL342" s="15">
        <f t="shared" si="835"/>
        <v>1.0021818181818183</v>
      </c>
      <c r="EM342" s="16">
        <f t="shared" si="893"/>
        <v>0.71099999999999997</v>
      </c>
      <c r="EN342" s="16">
        <f t="shared" si="894"/>
        <v>0.4335</v>
      </c>
      <c r="EO342" s="16">
        <f t="shared" si="895"/>
        <v>1.1445000000000001</v>
      </c>
      <c r="EP342" s="16">
        <f t="shared" si="866"/>
        <v>0.58850000000000002</v>
      </c>
      <c r="EQ342" s="16">
        <f t="shared" si="867"/>
        <v>0.42099999999999999</v>
      </c>
      <c r="ER342" s="16">
        <f t="shared" si="868"/>
        <v>1.0095000000000001</v>
      </c>
      <c r="ES342" s="16">
        <f t="shared" si="869"/>
        <v>1.0417419354838711</v>
      </c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5">
        <f t="shared" si="903"/>
        <v>0</v>
      </c>
      <c r="FP342" s="15">
        <f t="shared" si="904"/>
        <v>0</v>
      </c>
      <c r="FQ342" s="15">
        <f t="shared" si="905"/>
        <v>0</v>
      </c>
      <c r="FR342" s="17">
        <f t="shared" si="836"/>
        <v>0</v>
      </c>
      <c r="FS342" s="17">
        <f t="shared" si="837"/>
        <v>0</v>
      </c>
      <c r="FT342" s="17">
        <f t="shared" si="838"/>
        <v>0</v>
      </c>
      <c r="FU342" s="18">
        <f t="shared" si="839"/>
        <v>0</v>
      </c>
      <c r="FV342" s="18">
        <f t="shared" si="840"/>
        <v>0</v>
      </c>
      <c r="FW342" s="18">
        <f t="shared" si="841"/>
        <v>0</v>
      </c>
      <c r="FX342" s="18">
        <f t="shared" si="842"/>
        <v>0</v>
      </c>
      <c r="FY342" s="18">
        <f t="shared" si="843"/>
        <v>0</v>
      </c>
      <c r="FZ342" s="19">
        <f t="shared" si="906"/>
        <v>1.0417419354838711</v>
      </c>
      <c r="GA342" s="36" t="str">
        <f>D342</f>
        <v>Trần Thanh Hiền</v>
      </c>
      <c r="GB342" s="36"/>
      <c r="GC342" s="37"/>
    </row>
    <row r="343" spans="1:185" hidden="1" x14ac:dyDescent="0.25">
      <c r="A343" s="8" t="s">
        <v>1319</v>
      </c>
      <c r="B343" s="8" t="s">
        <v>982</v>
      </c>
      <c r="C343" s="28" t="s">
        <v>983</v>
      </c>
      <c r="D343" s="28" t="s">
        <v>1390</v>
      </c>
      <c r="E343" s="9" t="s">
        <v>318</v>
      </c>
      <c r="F343" s="28" t="s">
        <v>505</v>
      </c>
      <c r="G343" s="28" t="s">
        <v>475</v>
      </c>
      <c r="H343" s="11">
        <v>3.5000000000000003E-2</v>
      </c>
      <c r="I343" s="11"/>
      <c r="J343" s="26">
        <v>0.01</v>
      </c>
      <c r="K343" s="11">
        <v>0.01</v>
      </c>
      <c r="L343" s="11">
        <v>5.0000000000000001E-3</v>
      </c>
      <c r="M343" s="11">
        <v>5.0000000000000001E-3</v>
      </c>
      <c r="N343" s="11"/>
      <c r="O343" s="12">
        <f t="shared" si="844"/>
        <v>0</v>
      </c>
      <c r="P343" s="12">
        <f t="shared" si="804"/>
        <v>0</v>
      </c>
      <c r="Q343" s="12">
        <f t="shared" si="845"/>
        <v>0</v>
      </c>
      <c r="R343" s="12">
        <f t="shared" si="768"/>
        <v>506046</v>
      </c>
      <c r="S343" s="12">
        <f t="shared" si="846"/>
        <v>0</v>
      </c>
      <c r="T343" s="12">
        <f t="shared" si="871"/>
        <v>179490</v>
      </c>
      <c r="U343" s="12">
        <f t="shared" si="855"/>
        <v>0</v>
      </c>
      <c r="V343" s="12">
        <f t="shared" si="872"/>
        <v>0</v>
      </c>
      <c r="W343" s="12">
        <f t="shared" si="856"/>
        <v>186000</v>
      </c>
      <c r="X343" s="12">
        <f t="shared" si="847"/>
        <v>0</v>
      </c>
      <c r="Y343" s="12">
        <f t="shared" si="896"/>
        <v>0</v>
      </c>
      <c r="Z343" s="12">
        <f t="shared" si="897"/>
        <v>0</v>
      </c>
      <c r="AA343" s="12">
        <f t="shared" si="898"/>
        <v>0</v>
      </c>
      <c r="AB343" s="12">
        <f t="shared" si="769"/>
        <v>0</v>
      </c>
      <c r="AC343" s="12"/>
      <c r="AD343" s="12"/>
      <c r="AE343" s="12"/>
      <c r="AF343" s="12">
        <f t="shared" si="848"/>
        <v>0</v>
      </c>
      <c r="AG343" s="12">
        <f t="shared" si="849"/>
        <v>0</v>
      </c>
      <c r="AH343" s="12">
        <f t="shared" si="850"/>
        <v>0</v>
      </c>
      <c r="AI343" s="12"/>
      <c r="AJ343" s="12"/>
      <c r="AK343" s="12"/>
      <c r="AL343" s="12">
        <f t="shared" si="807"/>
        <v>0</v>
      </c>
      <c r="AM343" s="12">
        <f t="shared" si="808"/>
        <v>0</v>
      </c>
      <c r="AN343" s="12">
        <f t="shared" si="809"/>
        <v>0</v>
      </c>
      <c r="AO343" s="12"/>
      <c r="AP343" s="12"/>
      <c r="AQ343" s="12"/>
      <c r="AR343" s="12">
        <f t="shared" si="810"/>
        <v>0</v>
      </c>
      <c r="AS343" s="12">
        <f t="shared" si="811"/>
        <v>0</v>
      </c>
      <c r="AT343" s="12">
        <f t="shared" si="812"/>
        <v>0</v>
      </c>
      <c r="AU343" s="12">
        <f t="shared" si="813"/>
        <v>0</v>
      </c>
      <c r="AV343" s="12">
        <f t="shared" si="851"/>
        <v>0</v>
      </c>
      <c r="AW343" s="12"/>
      <c r="AX343" s="12">
        <f t="shared" si="814"/>
        <v>0</v>
      </c>
      <c r="AY343" s="12">
        <f t="shared" si="815"/>
        <v>0</v>
      </c>
      <c r="AZ343" s="12">
        <f t="shared" si="816"/>
        <v>0</v>
      </c>
      <c r="BA343" s="12"/>
      <c r="BB343" s="12">
        <f t="shared" si="817"/>
        <v>0</v>
      </c>
      <c r="BC343" s="12">
        <f t="shared" si="818"/>
        <v>0</v>
      </c>
      <c r="BD343" s="12">
        <f t="shared" si="819"/>
        <v>0</v>
      </c>
      <c r="BE343" s="12"/>
      <c r="BF343" s="12">
        <f t="shared" si="820"/>
        <v>0</v>
      </c>
      <c r="BG343" s="12">
        <f t="shared" si="852"/>
        <v>0</v>
      </c>
      <c r="BH343" s="12">
        <f t="shared" si="821"/>
        <v>0</v>
      </c>
      <c r="BI343" s="12">
        <f t="shared" si="822"/>
        <v>0</v>
      </c>
      <c r="BJ343" s="12"/>
      <c r="BK343" s="12">
        <f t="shared" si="823"/>
        <v>0</v>
      </c>
      <c r="BL343" s="12">
        <f t="shared" si="853"/>
        <v>0</v>
      </c>
      <c r="BM343" s="12">
        <f t="shared" si="824"/>
        <v>0</v>
      </c>
      <c r="BN343" s="12"/>
      <c r="BO343" s="12">
        <f t="shared" si="825"/>
        <v>0</v>
      </c>
      <c r="BP343" s="12">
        <f t="shared" si="826"/>
        <v>0</v>
      </c>
      <c r="BQ343" s="12">
        <f t="shared" si="827"/>
        <v>0</v>
      </c>
      <c r="BR343" s="12"/>
      <c r="BS343" s="12">
        <f t="shared" si="828"/>
        <v>0</v>
      </c>
      <c r="BT343" s="12">
        <f t="shared" si="829"/>
        <v>0</v>
      </c>
      <c r="BU343" s="12">
        <f t="shared" si="830"/>
        <v>0</v>
      </c>
      <c r="BV343" s="12">
        <f t="shared" si="831"/>
        <v>0</v>
      </c>
      <c r="BW343" s="12">
        <f t="shared" si="832"/>
        <v>0</v>
      </c>
      <c r="BX343" s="12"/>
      <c r="BY343" s="12">
        <v>50000000</v>
      </c>
      <c r="BZ343" s="12">
        <v>40000000</v>
      </c>
      <c r="CA343" s="12">
        <f>SUMIFS('[1]TIẾN ĐỘ %'!$M$6:$M$1034,'[1]TIẾN ĐỘ %'!$G$6:$G$1034,$A343,'[1]TIẾN ĐỘ %'!$F$6:$F$1034,$E343)</f>
        <v>50000000</v>
      </c>
      <c r="CB343" s="12">
        <f t="shared" si="854"/>
        <v>140000000</v>
      </c>
      <c r="CC343" s="12"/>
      <c r="CD343" s="12"/>
      <c r="CE343" s="12"/>
      <c r="CF343" s="12">
        <f t="shared" si="907"/>
        <v>0</v>
      </c>
      <c r="CG343" s="12">
        <f t="shared" si="908"/>
        <v>140000000</v>
      </c>
      <c r="CH343" s="12"/>
      <c r="CI343" s="12"/>
      <c r="CJ343" s="12"/>
      <c r="CK343" s="12">
        <f t="shared" si="899"/>
        <v>0</v>
      </c>
      <c r="CL343" s="12"/>
      <c r="CM343" s="12"/>
      <c r="CN343" s="12"/>
      <c r="CO343" s="12">
        <f t="shared" si="778"/>
        <v>0</v>
      </c>
      <c r="CP343" s="12">
        <f t="shared" si="779"/>
        <v>0</v>
      </c>
      <c r="CQ343" s="12">
        <f t="shared" si="900"/>
        <v>140000000</v>
      </c>
      <c r="CR343" s="12">
        <v>8640000</v>
      </c>
      <c r="CS343" s="12">
        <v>0</v>
      </c>
      <c r="CT343" s="12">
        <v>52440000</v>
      </c>
      <c r="CU343" s="12">
        <v>18600000</v>
      </c>
      <c r="CV343" s="12">
        <v>0</v>
      </c>
      <c r="CW343" s="12">
        <v>18600000</v>
      </c>
      <c r="CX343" s="12">
        <v>18600000</v>
      </c>
      <c r="CY343" s="12">
        <f>SUMIFS('[1]DATA THÔ IN'!$P$4:$P$12031,'[1]DATA THÔ IN'!$H$4:$H$12031,$A343,'[1]DATA THÔ IN'!$AC$4:$AC$12031,$E343,'[1]DATA THÔ IN'!$AH$4:$AH$12031,"Tiến độ 1")</f>
        <v>0</v>
      </c>
      <c r="CZ343" s="12">
        <f>SUMIFS('[1]DATA THÔ IN'!$P$4:$P$12031,'[1]DATA THÔ IN'!$H$4:$H$12031,$A343,'[1]DATA THÔ IN'!$AC$4:$AC$12031,$E343,'[1]DATA THÔ IN'!$AH$4:$AH$12031,"Tiến độ 2")</f>
        <v>12720000</v>
      </c>
      <c r="DA343" s="12">
        <f>SUMIFS('[1]TIẾN ĐỘ %'!$N$6:$N$1034,'[1]TIẾN ĐỘ %'!$G$6:$G$1034,A343,'[1]TIẾN ĐỘ %'!$F$6:$F$1034,$E343)</f>
        <v>12720000</v>
      </c>
      <c r="DB343" s="12">
        <f t="shared" si="861"/>
        <v>83760000</v>
      </c>
      <c r="DC343" s="12"/>
      <c r="DD343" s="12"/>
      <c r="DE343" s="12"/>
      <c r="DF343" s="12"/>
      <c r="DG343" s="12"/>
      <c r="DH343" s="12"/>
      <c r="DI343" s="12"/>
      <c r="DJ343" s="12"/>
      <c r="DK343" s="12"/>
      <c r="DL343" s="12">
        <f t="shared" si="909"/>
        <v>0</v>
      </c>
      <c r="DM343" s="12">
        <f t="shared" si="910"/>
        <v>83760000</v>
      </c>
      <c r="DN343" s="12"/>
      <c r="DO343" s="12"/>
      <c r="DP343" s="12"/>
      <c r="DQ343" s="12"/>
      <c r="DR343" s="12"/>
      <c r="DS343" s="12"/>
      <c r="DT343" s="12"/>
      <c r="DU343" s="12"/>
      <c r="DV343" s="12"/>
      <c r="DW343" s="12">
        <f t="shared" si="901"/>
        <v>0</v>
      </c>
      <c r="DX343" s="12"/>
      <c r="DY343" s="12"/>
      <c r="DZ343" s="12"/>
      <c r="EA343" s="12"/>
      <c r="EB343" s="12"/>
      <c r="EC343" s="12"/>
      <c r="ED343" s="12"/>
      <c r="EE343" s="12"/>
      <c r="EF343" s="12"/>
      <c r="EG343" s="12">
        <f t="shared" si="783"/>
        <v>0</v>
      </c>
      <c r="EH343" s="12">
        <f t="shared" si="784"/>
        <v>0</v>
      </c>
      <c r="EI343" s="12">
        <f t="shared" si="902"/>
        <v>83760000</v>
      </c>
      <c r="EJ343" s="15">
        <f t="shared" si="833"/>
        <v>0.17280000000000001</v>
      </c>
      <c r="EK343" s="15">
        <f t="shared" si="834"/>
        <v>0</v>
      </c>
      <c r="EL343" s="15">
        <f t="shared" si="835"/>
        <v>1.0488</v>
      </c>
      <c r="EM343" s="16">
        <f t="shared" si="893"/>
        <v>0.46500000000000002</v>
      </c>
      <c r="EN343" s="16">
        <f t="shared" si="894"/>
        <v>0</v>
      </c>
      <c r="EO343" s="16">
        <f t="shared" si="895"/>
        <v>0.46500000000000002</v>
      </c>
      <c r="EP343" s="16">
        <f t="shared" si="866"/>
        <v>0</v>
      </c>
      <c r="EQ343" s="16">
        <f t="shared" si="867"/>
        <v>0.25440000000000002</v>
      </c>
      <c r="ER343" s="16">
        <f t="shared" si="868"/>
        <v>0.25440000000000002</v>
      </c>
      <c r="ES343" s="16">
        <f t="shared" si="869"/>
        <v>0.59828571428571431</v>
      </c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5">
        <f t="shared" si="903"/>
        <v>0</v>
      </c>
      <c r="FP343" s="15">
        <f t="shared" si="904"/>
        <v>0</v>
      </c>
      <c r="FQ343" s="15">
        <f t="shared" si="905"/>
        <v>0</v>
      </c>
      <c r="FR343" s="17">
        <f t="shared" si="836"/>
        <v>0</v>
      </c>
      <c r="FS343" s="17">
        <f t="shared" si="837"/>
        <v>0</v>
      </c>
      <c r="FT343" s="17">
        <f t="shared" si="838"/>
        <v>0</v>
      </c>
      <c r="FU343" s="18">
        <f t="shared" si="839"/>
        <v>0</v>
      </c>
      <c r="FV343" s="18">
        <f t="shared" si="840"/>
        <v>0</v>
      </c>
      <c r="FW343" s="18">
        <f t="shared" si="841"/>
        <v>0</v>
      </c>
      <c r="FX343" s="18">
        <f t="shared" si="842"/>
        <v>0</v>
      </c>
      <c r="FY343" s="18">
        <f t="shared" si="843"/>
        <v>0</v>
      </c>
      <c r="FZ343" s="19">
        <f t="shared" si="906"/>
        <v>0.59828571428571431</v>
      </c>
      <c r="GA343" s="36" t="s">
        <v>492</v>
      </c>
      <c r="GB343" s="36"/>
      <c r="GC343" s="37"/>
    </row>
    <row r="344" spans="1:185" hidden="1" x14ac:dyDescent="0.25">
      <c r="A344" s="8" t="s">
        <v>1322</v>
      </c>
      <c r="B344" s="8" t="s">
        <v>988</v>
      </c>
      <c r="C344" s="28" t="s">
        <v>989</v>
      </c>
      <c r="D344" s="28" t="s">
        <v>1459</v>
      </c>
      <c r="E344" s="9" t="s">
        <v>318</v>
      </c>
      <c r="F344" s="28" t="s">
        <v>488</v>
      </c>
      <c r="G344" s="28" t="s">
        <v>475</v>
      </c>
      <c r="H344" s="11">
        <v>3.5000000000000003E-2</v>
      </c>
      <c r="I344" s="11"/>
      <c r="J344" s="26">
        <v>0.01</v>
      </c>
      <c r="K344" s="11">
        <v>0.01</v>
      </c>
      <c r="L344" s="11">
        <v>5.0000000000000001E-3</v>
      </c>
      <c r="M344" s="11">
        <v>5.0000000000000001E-3</v>
      </c>
      <c r="N344" s="11"/>
      <c r="O344" s="12">
        <f t="shared" si="844"/>
        <v>0</v>
      </c>
      <c r="P344" s="12">
        <f t="shared" si="804"/>
        <v>0</v>
      </c>
      <c r="Q344" s="12">
        <f t="shared" si="845"/>
        <v>0</v>
      </c>
      <c r="R344" s="12">
        <f t="shared" si="768"/>
        <v>0</v>
      </c>
      <c r="S344" s="12">
        <f t="shared" si="846"/>
        <v>0</v>
      </c>
      <c r="T344" s="12">
        <f t="shared" si="871"/>
        <v>0</v>
      </c>
      <c r="U344" s="12">
        <f t="shared" si="855"/>
        <v>0</v>
      </c>
      <c r="V344" s="12">
        <f t="shared" si="872"/>
        <v>0</v>
      </c>
      <c r="W344" s="12">
        <f t="shared" si="856"/>
        <v>0</v>
      </c>
      <c r="X344" s="12">
        <f t="shared" si="847"/>
        <v>0</v>
      </c>
      <c r="Y344" s="12">
        <f t="shared" si="896"/>
        <v>0</v>
      </c>
      <c r="Z344" s="12">
        <f t="shared" si="897"/>
        <v>0</v>
      </c>
      <c r="AA344" s="12">
        <f t="shared" si="898"/>
        <v>0</v>
      </c>
      <c r="AB344" s="12">
        <f t="shared" si="769"/>
        <v>0</v>
      </c>
      <c r="AC344" s="12"/>
      <c r="AD344" s="12"/>
      <c r="AE344" s="12"/>
      <c r="AF344" s="12">
        <f t="shared" si="848"/>
        <v>0</v>
      </c>
      <c r="AG344" s="12">
        <f t="shared" si="849"/>
        <v>0</v>
      </c>
      <c r="AH344" s="12">
        <f t="shared" si="850"/>
        <v>0</v>
      </c>
      <c r="AI344" s="12"/>
      <c r="AJ344" s="12"/>
      <c r="AK344" s="12"/>
      <c r="AL344" s="12">
        <f t="shared" si="807"/>
        <v>0</v>
      </c>
      <c r="AM344" s="12">
        <f t="shared" si="808"/>
        <v>0</v>
      </c>
      <c r="AN344" s="12">
        <f t="shared" si="809"/>
        <v>0</v>
      </c>
      <c r="AO344" s="12"/>
      <c r="AP344" s="12"/>
      <c r="AQ344" s="12"/>
      <c r="AR344" s="12">
        <f t="shared" si="810"/>
        <v>0</v>
      </c>
      <c r="AS344" s="12">
        <f t="shared" si="811"/>
        <v>0</v>
      </c>
      <c r="AT344" s="12">
        <f t="shared" si="812"/>
        <v>0</v>
      </c>
      <c r="AU344" s="12">
        <f t="shared" si="813"/>
        <v>0</v>
      </c>
      <c r="AV344" s="12">
        <f t="shared" si="851"/>
        <v>0</v>
      </c>
      <c r="AW344" s="12"/>
      <c r="AX344" s="12">
        <f t="shared" si="814"/>
        <v>0</v>
      </c>
      <c r="AY344" s="12">
        <f t="shared" si="815"/>
        <v>0</v>
      </c>
      <c r="AZ344" s="12">
        <f t="shared" si="816"/>
        <v>0</v>
      </c>
      <c r="BA344" s="12"/>
      <c r="BB344" s="12">
        <f t="shared" si="817"/>
        <v>0</v>
      </c>
      <c r="BC344" s="12">
        <f t="shared" si="818"/>
        <v>0</v>
      </c>
      <c r="BD344" s="12">
        <f t="shared" si="819"/>
        <v>0</v>
      </c>
      <c r="BE344" s="12"/>
      <c r="BF344" s="12">
        <f t="shared" si="820"/>
        <v>0</v>
      </c>
      <c r="BG344" s="12">
        <f t="shared" si="852"/>
        <v>0</v>
      </c>
      <c r="BH344" s="12">
        <f t="shared" si="821"/>
        <v>0</v>
      </c>
      <c r="BI344" s="12">
        <f t="shared" si="822"/>
        <v>0</v>
      </c>
      <c r="BJ344" s="12"/>
      <c r="BK344" s="12">
        <f t="shared" si="823"/>
        <v>0</v>
      </c>
      <c r="BL344" s="12">
        <f t="shared" si="853"/>
        <v>0</v>
      </c>
      <c r="BM344" s="12">
        <f t="shared" si="824"/>
        <v>0</v>
      </c>
      <c r="BN344" s="12"/>
      <c r="BO344" s="12">
        <f t="shared" si="825"/>
        <v>0</v>
      </c>
      <c r="BP344" s="12">
        <f t="shared" si="826"/>
        <v>0</v>
      </c>
      <c r="BQ344" s="12">
        <f t="shared" si="827"/>
        <v>0</v>
      </c>
      <c r="BR344" s="12"/>
      <c r="BS344" s="12">
        <f t="shared" si="828"/>
        <v>0</v>
      </c>
      <c r="BT344" s="12">
        <f t="shared" si="829"/>
        <v>0</v>
      </c>
      <c r="BU344" s="12">
        <f t="shared" si="830"/>
        <v>0</v>
      </c>
      <c r="BV344" s="12">
        <f t="shared" si="831"/>
        <v>0</v>
      </c>
      <c r="BW344" s="12">
        <f t="shared" si="832"/>
        <v>0</v>
      </c>
      <c r="BX344" s="12"/>
      <c r="BY344" s="12">
        <v>0</v>
      </c>
      <c r="BZ344" s="12">
        <v>0</v>
      </c>
      <c r="CA344" s="12">
        <f>SUMIFS('[1]TIẾN ĐỘ %'!$M$6:$M$1034,'[1]TIẾN ĐỘ %'!$G$6:$G$1034,$A344,'[1]TIẾN ĐỘ %'!$F$6:$F$1034,$E344)</f>
        <v>0</v>
      </c>
      <c r="CB344" s="12">
        <f t="shared" si="854"/>
        <v>0</v>
      </c>
      <c r="CC344" s="12"/>
      <c r="CD344" s="12"/>
      <c r="CE344" s="12"/>
      <c r="CF344" s="12">
        <f t="shared" si="907"/>
        <v>0</v>
      </c>
      <c r="CG344" s="12">
        <f t="shared" si="908"/>
        <v>0</v>
      </c>
      <c r="CH344" s="12"/>
      <c r="CI344" s="12"/>
      <c r="CJ344" s="12"/>
      <c r="CK344" s="12">
        <f t="shared" si="899"/>
        <v>0</v>
      </c>
      <c r="CL344" s="12"/>
      <c r="CM344" s="12"/>
      <c r="CN344" s="12"/>
      <c r="CO344" s="12">
        <f t="shared" si="778"/>
        <v>0</v>
      </c>
      <c r="CP344" s="12">
        <f t="shared" si="779"/>
        <v>0</v>
      </c>
      <c r="CQ344" s="12">
        <f t="shared" si="900"/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f>SUMIFS('[1]DATA THÔ IN'!$P$4:$P$12031,'[1]DATA THÔ IN'!$H$4:$H$12031,$A344,'[1]DATA THÔ IN'!$AC$4:$AC$12031,$E344,'[1]DATA THÔ IN'!$AH$4:$AH$12031,"Tiến độ 1")</f>
        <v>0</v>
      </c>
      <c r="CZ344" s="12">
        <f>SUMIFS('[1]DATA THÔ IN'!$P$4:$P$12031,'[1]DATA THÔ IN'!$H$4:$H$12031,$A344,'[1]DATA THÔ IN'!$AC$4:$AC$12031,$E344,'[1]DATA THÔ IN'!$AH$4:$AH$12031,"Tiến độ 2")</f>
        <v>0</v>
      </c>
      <c r="DA344" s="12">
        <f>SUMIFS('[1]TIẾN ĐỘ %'!$N$6:$N$1034,'[1]TIẾN ĐỘ %'!$G$6:$G$1034,A344,'[1]TIẾN ĐỘ %'!$F$6:$F$1034,$E344)</f>
        <v>0</v>
      </c>
      <c r="DB344" s="12">
        <f t="shared" si="861"/>
        <v>0</v>
      </c>
      <c r="DC344" s="12"/>
      <c r="DD344" s="12"/>
      <c r="DE344" s="12"/>
      <c r="DF344" s="12"/>
      <c r="DG344" s="12"/>
      <c r="DH344" s="12"/>
      <c r="DI344" s="12"/>
      <c r="DJ344" s="12"/>
      <c r="DK344" s="12"/>
      <c r="DL344" s="12">
        <f t="shared" si="909"/>
        <v>0</v>
      </c>
      <c r="DM344" s="12">
        <f t="shared" si="910"/>
        <v>0</v>
      </c>
      <c r="DN344" s="12"/>
      <c r="DO344" s="12"/>
      <c r="DP344" s="12"/>
      <c r="DQ344" s="12"/>
      <c r="DR344" s="12"/>
      <c r="DS344" s="12"/>
      <c r="DT344" s="12"/>
      <c r="DU344" s="12"/>
      <c r="DV344" s="12"/>
      <c r="DW344" s="12">
        <f t="shared" si="901"/>
        <v>0</v>
      </c>
      <c r="DX344" s="12"/>
      <c r="DY344" s="12"/>
      <c r="DZ344" s="12"/>
      <c r="EA344" s="12"/>
      <c r="EB344" s="12"/>
      <c r="EC344" s="12"/>
      <c r="ED344" s="12"/>
      <c r="EE344" s="12"/>
      <c r="EF344" s="12"/>
      <c r="EG344" s="12">
        <f t="shared" si="783"/>
        <v>0</v>
      </c>
      <c r="EH344" s="12">
        <f t="shared" si="784"/>
        <v>0</v>
      </c>
      <c r="EI344" s="12">
        <f t="shared" si="902"/>
        <v>0</v>
      </c>
      <c r="EJ344" s="15">
        <f t="shared" si="833"/>
        <v>0</v>
      </c>
      <c r="EK344" s="15">
        <f t="shared" si="834"/>
        <v>0</v>
      </c>
      <c r="EL344" s="15">
        <f t="shared" si="835"/>
        <v>0</v>
      </c>
      <c r="EM344" s="16">
        <f t="shared" si="893"/>
        <v>0</v>
      </c>
      <c r="EN344" s="16">
        <f t="shared" si="894"/>
        <v>0</v>
      </c>
      <c r="EO344" s="16">
        <f t="shared" si="895"/>
        <v>0</v>
      </c>
      <c r="EP344" s="16">
        <f t="shared" si="866"/>
        <v>0</v>
      </c>
      <c r="EQ344" s="16">
        <f t="shared" si="867"/>
        <v>0</v>
      </c>
      <c r="ER344" s="16">
        <f t="shared" si="868"/>
        <v>0</v>
      </c>
      <c r="ES344" s="16">
        <f t="shared" si="869"/>
        <v>0</v>
      </c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5">
        <f t="shared" si="903"/>
        <v>0</v>
      </c>
      <c r="FP344" s="15">
        <f t="shared" si="904"/>
        <v>0</v>
      </c>
      <c r="FQ344" s="15">
        <f t="shared" si="905"/>
        <v>0</v>
      </c>
      <c r="FR344" s="17">
        <f t="shared" si="836"/>
        <v>0</v>
      </c>
      <c r="FS344" s="17">
        <f t="shared" si="837"/>
        <v>0</v>
      </c>
      <c r="FT344" s="17">
        <f t="shared" si="838"/>
        <v>0</v>
      </c>
      <c r="FU344" s="18">
        <f t="shared" si="839"/>
        <v>0</v>
      </c>
      <c r="FV344" s="18">
        <f t="shared" si="840"/>
        <v>0</v>
      </c>
      <c r="FW344" s="18">
        <f t="shared" si="841"/>
        <v>0</v>
      </c>
      <c r="FX344" s="18">
        <f t="shared" si="842"/>
        <v>0</v>
      </c>
      <c r="FY344" s="18">
        <f t="shared" si="843"/>
        <v>0</v>
      </c>
      <c r="FZ344" s="19">
        <f t="shared" si="906"/>
        <v>0</v>
      </c>
      <c r="GA344" s="36" t="e">
        <v>#N/A</v>
      </c>
      <c r="GB344" s="36"/>
      <c r="GC344" s="37"/>
    </row>
    <row r="345" spans="1:185" hidden="1" x14ac:dyDescent="0.25">
      <c r="A345" s="8" t="s">
        <v>1323</v>
      </c>
      <c r="B345" s="8" t="s">
        <v>990</v>
      </c>
      <c r="C345" s="28" t="s">
        <v>991</v>
      </c>
      <c r="D345" s="28" t="s">
        <v>1459</v>
      </c>
      <c r="E345" s="9" t="s">
        <v>318</v>
      </c>
      <c r="F345" s="28" t="s">
        <v>488</v>
      </c>
      <c r="G345" s="28" t="s">
        <v>475</v>
      </c>
      <c r="H345" s="11">
        <v>3.5000000000000003E-2</v>
      </c>
      <c r="I345" s="11"/>
      <c r="J345" s="26">
        <v>0.01</v>
      </c>
      <c r="K345" s="11">
        <v>0.01</v>
      </c>
      <c r="L345" s="11">
        <v>5.0000000000000001E-3</v>
      </c>
      <c r="M345" s="11">
        <v>5.0000000000000001E-3</v>
      </c>
      <c r="N345" s="11"/>
      <c r="O345" s="12">
        <f t="shared" si="844"/>
        <v>0</v>
      </c>
      <c r="P345" s="12">
        <f t="shared" si="804"/>
        <v>796704</v>
      </c>
      <c r="Q345" s="12">
        <f t="shared" si="845"/>
        <v>1072308</v>
      </c>
      <c r="R345" s="12">
        <f t="shared" si="768"/>
        <v>1869012</v>
      </c>
      <c r="S345" s="12">
        <f t="shared" si="846"/>
        <v>0</v>
      </c>
      <c r="T345" s="12">
        <f t="shared" si="871"/>
        <v>0</v>
      </c>
      <c r="U345" s="12">
        <f t="shared" si="855"/>
        <v>1856564</v>
      </c>
      <c r="V345" s="12">
        <f t="shared" si="872"/>
        <v>1856564</v>
      </c>
      <c r="W345" s="12">
        <f t="shared" si="856"/>
        <v>0</v>
      </c>
      <c r="X345" s="12">
        <f t="shared" si="847"/>
        <v>0</v>
      </c>
      <c r="Y345" s="12">
        <f t="shared" si="896"/>
        <v>0</v>
      </c>
      <c r="Z345" s="12">
        <f t="shared" si="897"/>
        <v>0</v>
      </c>
      <c r="AA345" s="12">
        <f t="shared" si="898"/>
        <v>0</v>
      </c>
      <c r="AB345" s="12">
        <f t="shared" si="769"/>
        <v>0</v>
      </c>
      <c r="AC345" s="12"/>
      <c r="AD345" s="12"/>
      <c r="AE345" s="12"/>
      <c r="AF345" s="12">
        <f t="shared" si="848"/>
        <v>0</v>
      </c>
      <c r="AG345" s="12">
        <f t="shared" si="849"/>
        <v>0</v>
      </c>
      <c r="AH345" s="12">
        <f t="shared" si="850"/>
        <v>0</v>
      </c>
      <c r="AI345" s="12"/>
      <c r="AJ345" s="12"/>
      <c r="AK345" s="12"/>
      <c r="AL345" s="12">
        <f t="shared" si="807"/>
        <v>0</v>
      </c>
      <c r="AM345" s="12">
        <f t="shared" si="808"/>
        <v>0</v>
      </c>
      <c r="AN345" s="12">
        <f t="shared" si="809"/>
        <v>0</v>
      </c>
      <c r="AO345" s="12"/>
      <c r="AP345" s="12"/>
      <c r="AQ345" s="12"/>
      <c r="AR345" s="12">
        <f t="shared" si="810"/>
        <v>0</v>
      </c>
      <c r="AS345" s="12">
        <f t="shared" si="811"/>
        <v>0</v>
      </c>
      <c r="AT345" s="12">
        <f t="shared" si="812"/>
        <v>0</v>
      </c>
      <c r="AU345" s="12">
        <f t="shared" si="813"/>
        <v>0</v>
      </c>
      <c r="AV345" s="12">
        <f t="shared" si="851"/>
        <v>0</v>
      </c>
      <c r="AW345" s="12"/>
      <c r="AX345" s="12">
        <f t="shared" si="814"/>
        <v>0</v>
      </c>
      <c r="AY345" s="12">
        <f t="shared" si="815"/>
        <v>0</v>
      </c>
      <c r="AZ345" s="12">
        <f t="shared" si="816"/>
        <v>0</v>
      </c>
      <c r="BA345" s="12"/>
      <c r="BB345" s="12">
        <f t="shared" si="817"/>
        <v>0</v>
      </c>
      <c r="BC345" s="12">
        <f t="shared" si="818"/>
        <v>0</v>
      </c>
      <c r="BD345" s="12">
        <f t="shared" si="819"/>
        <v>0</v>
      </c>
      <c r="BE345" s="12"/>
      <c r="BF345" s="12">
        <f t="shared" si="820"/>
        <v>0</v>
      </c>
      <c r="BG345" s="12">
        <f t="shared" si="852"/>
        <v>0</v>
      </c>
      <c r="BH345" s="12">
        <f t="shared" si="821"/>
        <v>0</v>
      </c>
      <c r="BI345" s="12">
        <f t="shared" si="822"/>
        <v>0</v>
      </c>
      <c r="BJ345" s="12"/>
      <c r="BK345" s="12">
        <f t="shared" si="823"/>
        <v>0</v>
      </c>
      <c r="BL345" s="12">
        <f t="shared" si="853"/>
        <v>0</v>
      </c>
      <c r="BM345" s="12">
        <f t="shared" si="824"/>
        <v>0</v>
      </c>
      <c r="BN345" s="12"/>
      <c r="BO345" s="12">
        <f t="shared" si="825"/>
        <v>0</v>
      </c>
      <c r="BP345" s="12">
        <f t="shared" si="826"/>
        <v>0</v>
      </c>
      <c r="BQ345" s="12">
        <f t="shared" si="827"/>
        <v>0</v>
      </c>
      <c r="BR345" s="12"/>
      <c r="BS345" s="12">
        <f t="shared" si="828"/>
        <v>0</v>
      </c>
      <c r="BT345" s="12">
        <f t="shared" si="829"/>
        <v>0</v>
      </c>
      <c r="BU345" s="12">
        <f t="shared" si="830"/>
        <v>0</v>
      </c>
      <c r="BV345" s="12">
        <f t="shared" si="831"/>
        <v>0</v>
      </c>
      <c r="BW345" s="12">
        <f t="shared" si="832"/>
        <v>0</v>
      </c>
      <c r="BX345" s="12"/>
      <c r="BY345" s="12">
        <v>192000000</v>
      </c>
      <c r="BZ345" s="12">
        <v>192000000</v>
      </c>
      <c r="CA345" s="12">
        <f>SUMIFS('[1]TIẾN ĐỘ %'!$M$6:$M$1034,'[1]TIẾN ĐỘ %'!$G$6:$G$1034,$A345,'[1]TIẾN ĐỘ %'!$F$6:$F$1034,$E345)</f>
        <v>190000000</v>
      </c>
      <c r="CB345" s="12">
        <f t="shared" si="854"/>
        <v>574000000</v>
      </c>
      <c r="CC345" s="12"/>
      <c r="CD345" s="12"/>
      <c r="CE345" s="12"/>
      <c r="CF345" s="12">
        <f t="shared" si="907"/>
        <v>0</v>
      </c>
      <c r="CG345" s="12">
        <f t="shared" si="908"/>
        <v>574000000</v>
      </c>
      <c r="CH345" s="12"/>
      <c r="CI345" s="12"/>
      <c r="CJ345" s="12"/>
      <c r="CK345" s="12">
        <f t="shared" si="899"/>
        <v>0</v>
      </c>
      <c r="CL345" s="12"/>
      <c r="CM345" s="12"/>
      <c r="CN345" s="12"/>
      <c r="CO345" s="12">
        <f t="shared" si="778"/>
        <v>0</v>
      </c>
      <c r="CP345" s="12">
        <f t="shared" si="779"/>
        <v>0</v>
      </c>
      <c r="CQ345" s="12">
        <f t="shared" si="900"/>
        <v>574000000</v>
      </c>
      <c r="CR345" s="12">
        <v>82560000</v>
      </c>
      <c r="CS345" s="12">
        <v>111120000</v>
      </c>
      <c r="CT345" s="12">
        <v>193680000</v>
      </c>
      <c r="CU345" s="12">
        <v>0</v>
      </c>
      <c r="CV345" s="12">
        <v>192390000</v>
      </c>
      <c r="CW345" s="12">
        <v>0</v>
      </c>
      <c r="CX345" s="12">
        <v>192390000</v>
      </c>
      <c r="CY345" s="12">
        <f>SUMIFS('[1]DATA THÔ IN'!$P$4:$P$12031,'[1]DATA THÔ IN'!$H$4:$H$12031,$A345,'[1]DATA THÔ IN'!$AC$4:$AC$12031,$E345,'[1]DATA THÔ IN'!$AH$4:$AH$12031,"Tiến độ 1")</f>
        <v>0</v>
      </c>
      <c r="CZ345" s="12">
        <f>SUMIFS('[1]DATA THÔ IN'!$P$4:$P$12031,'[1]DATA THÔ IN'!$H$4:$H$12031,$A345,'[1]DATA THÔ IN'!$AC$4:$AC$12031,$E345,'[1]DATA THÔ IN'!$AH$4:$AH$12031,"Tiến độ 2")</f>
        <v>0</v>
      </c>
      <c r="DA345" s="12">
        <f>SUMIFS('[1]TIẾN ĐỘ %'!$N$6:$N$1034,'[1]TIẾN ĐỘ %'!$G$6:$G$1034,A345,'[1]TIẾN ĐỘ %'!$F$6:$F$1034,$E345)</f>
        <v>0</v>
      </c>
      <c r="DB345" s="12">
        <f t="shared" si="861"/>
        <v>386070000</v>
      </c>
      <c r="DC345" s="12"/>
      <c r="DD345" s="12"/>
      <c r="DE345" s="12"/>
      <c r="DF345" s="12"/>
      <c r="DG345" s="12"/>
      <c r="DH345" s="12"/>
      <c r="DI345" s="12"/>
      <c r="DJ345" s="12"/>
      <c r="DK345" s="12"/>
      <c r="DL345" s="12">
        <f t="shared" si="909"/>
        <v>0</v>
      </c>
      <c r="DM345" s="12">
        <f t="shared" si="910"/>
        <v>386070000</v>
      </c>
      <c r="DN345" s="12"/>
      <c r="DO345" s="12"/>
      <c r="DP345" s="12"/>
      <c r="DQ345" s="12"/>
      <c r="DR345" s="12"/>
      <c r="DS345" s="12"/>
      <c r="DT345" s="12"/>
      <c r="DU345" s="12"/>
      <c r="DV345" s="12"/>
      <c r="DW345" s="12">
        <f t="shared" si="901"/>
        <v>0</v>
      </c>
      <c r="DX345" s="12"/>
      <c r="DY345" s="12"/>
      <c r="DZ345" s="12"/>
      <c r="EA345" s="12"/>
      <c r="EB345" s="12"/>
      <c r="EC345" s="12"/>
      <c r="ED345" s="12"/>
      <c r="EE345" s="12"/>
      <c r="EF345" s="12"/>
      <c r="EG345" s="12">
        <f t="shared" si="783"/>
        <v>0</v>
      </c>
      <c r="EH345" s="12">
        <f t="shared" si="784"/>
        <v>0</v>
      </c>
      <c r="EI345" s="12">
        <f t="shared" si="902"/>
        <v>386070000</v>
      </c>
      <c r="EJ345" s="15">
        <f t="shared" si="833"/>
        <v>0.43</v>
      </c>
      <c r="EK345" s="15">
        <f t="shared" si="834"/>
        <v>0.57874999999999999</v>
      </c>
      <c r="EL345" s="15">
        <f t="shared" si="835"/>
        <v>1.00875</v>
      </c>
      <c r="EM345" s="16">
        <f t="shared" si="893"/>
        <v>0</v>
      </c>
      <c r="EN345" s="16">
        <f t="shared" si="894"/>
        <v>1.0020312499999999</v>
      </c>
      <c r="EO345" s="16">
        <f t="shared" si="895"/>
        <v>1.0020312499999999</v>
      </c>
      <c r="EP345" s="16">
        <f t="shared" si="866"/>
        <v>0</v>
      </c>
      <c r="EQ345" s="16">
        <f t="shared" si="867"/>
        <v>0</v>
      </c>
      <c r="ER345" s="16">
        <f t="shared" si="868"/>
        <v>0</v>
      </c>
      <c r="ES345" s="16">
        <f t="shared" si="869"/>
        <v>0.67259581881533104</v>
      </c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5">
        <f t="shared" si="903"/>
        <v>0</v>
      </c>
      <c r="FP345" s="15">
        <f t="shared" si="904"/>
        <v>0</v>
      </c>
      <c r="FQ345" s="15">
        <f t="shared" si="905"/>
        <v>0</v>
      </c>
      <c r="FR345" s="17">
        <f t="shared" si="836"/>
        <v>0</v>
      </c>
      <c r="FS345" s="17">
        <f t="shared" si="837"/>
        <v>0</v>
      </c>
      <c r="FT345" s="17">
        <f t="shared" si="838"/>
        <v>0</v>
      </c>
      <c r="FU345" s="18">
        <f t="shared" si="839"/>
        <v>0</v>
      </c>
      <c r="FV345" s="18">
        <f t="shared" si="840"/>
        <v>0</v>
      </c>
      <c r="FW345" s="18">
        <f t="shared" si="841"/>
        <v>0</v>
      </c>
      <c r="FX345" s="18">
        <f t="shared" si="842"/>
        <v>0</v>
      </c>
      <c r="FY345" s="18">
        <f t="shared" si="843"/>
        <v>0</v>
      </c>
      <c r="FZ345" s="19">
        <f t="shared" si="906"/>
        <v>0.67259581881533104</v>
      </c>
      <c r="GA345" s="36" t="str">
        <f>D345</f>
        <v>Nguyễn Thành An</v>
      </c>
      <c r="GB345" s="36"/>
      <c r="GC345" s="37"/>
    </row>
    <row r="346" spans="1:185" hidden="1" x14ac:dyDescent="0.25">
      <c r="A346" s="8" t="s">
        <v>1346</v>
      </c>
      <c r="B346" s="8" t="s">
        <v>1260</v>
      </c>
      <c r="C346" s="28" t="s">
        <v>1261</v>
      </c>
      <c r="D346" s="28" t="s">
        <v>483</v>
      </c>
      <c r="E346" s="9" t="s">
        <v>318</v>
      </c>
      <c r="F346" s="28" t="s">
        <v>516</v>
      </c>
      <c r="G346" s="28" t="s">
        <v>475</v>
      </c>
      <c r="H346" s="11">
        <v>3.5000000000000003E-2</v>
      </c>
      <c r="I346" s="11"/>
      <c r="J346" s="26">
        <v>0.01</v>
      </c>
      <c r="K346" s="11">
        <v>0.01</v>
      </c>
      <c r="L346" s="11">
        <v>5.0000000000000001E-3</v>
      </c>
      <c r="M346" s="11">
        <v>5.0000000000000001E-3</v>
      </c>
      <c r="N346" s="11"/>
      <c r="O346" s="12">
        <f t="shared" si="844"/>
        <v>0</v>
      </c>
      <c r="P346" s="12">
        <f t="shared" si="804"/>
        <v>0</v>
      </c>
      <c r="Q346" s="12">
        <f t="shared" si="845"/>
        <v>0</v>
      </c>
      <c r="R346" s="12">
        <f t="shared" si="768"/>
        <v>0</v>
      </c>
      <c r="S346" s="12">
        <f t="shared" si="846"/>
        <v>0</v>
      </c>
      <c r="T346" s="12">
        <f t="shared" si="871"/>
        <v>0</v>
      </c>
      <c r="U346" s="12">
        <f t="shared" si="855"/>
        <v>0</v>
      </c>
      <c r="V346" s="12">
        <f t="shared" si="872"/>
        <v>0</v>
      </c>
      <c r="W346" s="12">
        <f t="shared" si="856"/>
        <v>0</v>
      </c>
      <c r="X346" s="12">
        <f t="shared" si="847"/>
        <v>0</v>
      </c>
      <c r="Y346" s="12">
        <f t="shared" si="896"/>
        <v>838392</v>
      </c>
      <c r="Z346" s="12">
        <f t="shared" si="897"/>
        <v>0</v>
      </c>
      <c r="AA346" s="12">
        <f t="shared" si="898"/>
        <v>1138314</v>
      </c>
      <c r="AB346" s="12">
        <f t="shared" si="769"/>
        <v>0</v>
      </c>
      <c r="AC346" s="12"/>
      <c r="AD346" s="12"/>
      <c r="AE346" s="12"/>
      <c r="AF346" s="12">
        <f t="shared" si="848"/>
        <v>0</v>
      </c>
      <c r="AG346" s="12">
        <f t="shared" si="849"/>
        <v>0</v>
      </c>
      <c r="AH346" s="12">
        <f t="shared" si="850"/>
        <v>0</v>
      </c>
      <c r="AI346" s="12"/>
      <c r="AJ346" s="12"/>
      <c r="AK346" s="12"/>
      <c r="AL346" s="12">
        <f t="shared" si="807"/>
        <v>0</v>
      </c>
      <c r="AM346" s="12">
        <f t="shared" si="808"/>
        <v>0</v>
      </c>
      <c r="AN346" s="12">
        <f t="shared" si="809"/>
        <v>0</v>
      </c>
      <c r="AO346" s="12"/>
      <c r="AP346" s="12"/>
      <c r="AQ346" s="12"/>
      <c r="AR346" s="12">
        <f t="shared" si="810"/>
        <v>0</v>
      </c>
      <c r="AS346" s="12">
        <f t="shared" si="811"/>
        <v>0</v>
      </c>
      <c r="AT346" s="12">
        <f t="shared" si="812"/>
        <v>0</v>
      </c>
      <c r="AU346" s="12">
        <f t="shared" si="813"/>
        <v>0</v>
      </c>
      <c r="AV346" s="12">
        <f t="shared" si="851"/>
        <v>0</v>
      </c>
      <c r="AW346" s="12"/>
      <c r="AX346" s="12">
        <f t="shared" si="814"/>
        <v>0</v>
      </c>
      <c r="AY346" s="12">
        <f t="shared" si="815"/>
        <v>0</v>
      </c>
      <c r="AZ346" s="12">
        <f t="shared" si="816"/>
        <v>0</v>
      </c>
      <c r="BA346" s="12"/>
      <c r="BB346" s="12">
        <f t="shared" si="817"/>
        <v>0</v>
      </c>
      <c r="BC346" s="12">
        <f t="shared" si="818"/>
        <v>0</v>
      </c>
      <c r="BD346" s="12">
        <f t="shared" si="819"/>
        <v>0</v>
      </c>
      <c r="BE346" s="12"/>
      <c r="BF346" s="12">
        <f t="shared" si="820"/>
        <v>0</v>
      </c>
      <c r="BG346" s="12">
        <f t="shared" si="852"/>
        <v>0</v>
      </c>
      <c r="BH346" s="12">
        <f t="shared" si="821"/>
        <v>0</v>
      </c>
      <c r="BI346" s="12">
        <f t="shared" si="822"/>
        <v>0</v>
      </c>
      <c r="BJ346" s="12"/>
      <c r="BK346" s="12">
        <f t="shared" si="823"/>
        <v>0</v>
      </c>
      <c r="BL346" s="12">
        <f t="shared" si="853"/>
        <v>0</v>
      </c>
      <c r="BM346" s="12">
        <f t="shared" si="824"/>
        <v>0</v>
      </c>
      <c r="BN346" s="12"/>
      <c r="BO346" s="12">
        <f t="shared" si="825"/>
        <v>0</v>
      </c>
      <c r="BP346" s="12">
        <f t="shared" si="826"/>
        <v>0</v>
      </c>
      <c r="BQ346" s="12">
        <f t="shared" si="827"/>
        <v>0</v>
      </c>
      <c r="BR346" s="12"/>
      <c r="BS346" s="12">
        <f t="shared" si="828"/>
        <v>0</v>
      </c>
      <c r="BT346" s="12">
        <f t="shared" si="829"/>
        <v>0</v>
      </c>
      <c r="BU346" s="12">
        <f t="shared" si="830"/>
        <v>0</v>
      </c>
      <c r="BV346" s="12">
        <f t="shared" si="831"/>
        <v>0</v>
      </c>
      <c r="BW346" s="12">
        <f t="shared" si="832"/>
        <v>0</v>
      </c>
      <c r="BX346" s="12"/>
      <c r="BY346" s="12">
        <v>70000000</v>
      </c>
      <c r="BZ346" s="12">
        <v>80000000</v>
      </c>
      <c r="CA346" s="12">
        <f>SUMIFS('[1]TIẾN ĐỘ %'!$M$6:$M$1034,'[1]TIẾN ĐỘ %'!$G$6:$G$1034,$A346,'[1]TIẾN ĐỘ %'!$F$6:$F$1034,$E346)</f>
        <v>100000000</v>
      </c>
      <c r="CB346" s="12">
        <f t="shared" si="854"/>
        <v>250000000</v>
      </c>
      <c r="CC346" s="12"/>
      <c r="CD346" s="12"/>
      <c r="CE346" s="12"/>
      <c r="CF346" s="12">
        <f t="shared" si="907"/>
        <v>0</v>
      </c>
      <c r="CG346" s="12">
        <f t="shared" si="908"/>
        <v>250000000</v>
      </c>
      <c r="CH346" s="12"/>
      <c r="CI346" s="12"/>
      <c r="CJ346" s="12"/>
      <c r="CK346" s="12">
        <f t="shared" si="899"/>
        <v>0</v>
      </c>
      <c r="CL346" s="12"/>
      <c r="CM346" s="12"/>
      <c r="CN346" s="12"/>
      <c r="CO346" s="12">
        <f t="shared" si="778"/>
        <v>0</v>
      </c>
      <c r="CP346" s="12">
        <f t="shared" si="779"/>
        <v>0</v>
      </c>
      <c r="CQ346" s="12">
        <f t="shared" si="900"/>
        <v>250000000</v>
      </c>
      <c r="CR346" s="12">
        <v>0</v>
      </c>
      <c r="CS346" s="12">
        <v>0</v>
      </c>
      <c r="CT346" s="12">
        <v>49680000</v>
      </c>
      <c r="CU346" s="12">
        <v>0</v>
      </c>
      <c r="CV346" s="12">
        <v>18960000</v>
      </c>
      <c r="CW346" s="12">
        <v>0</v>
      </c>
      <c r="CX346" s="12">
        <v>18960000</v>
      </c>
      <c r="CY346" s="12">
        <f>SUMIFS('[1]DATA THÔ IN'!$P$4:$P$12031,'[1]DATA THÔ IN'!$H$4:$H$12031,$A346,'[1]DATA THÔ IN'!$AC$4:$AC$12031,$E346,'[1]DATA THÔ IN'!$AH$4:$AH$12031,"Tiến độ 1")</f>
        <v>86880000</v>
      </c>
      <c r="CZ346" s="12">
        <f>SUMIFS('[1]DATA THÔ IN'!$P$4:$P$12031,'[1]DATA THÔ IN'!$H$4:$H$12031,$A346,'[1]DATA THÔ IN'!$AC$4:$AC$12031,$E346,'[1]DATA THÔ IN'!$AH$4:$AH$12031,"Tiến độ 2")</f>
        <v>0</v>
      </c>
      <c r="DA346" s="12">
        <f>SUMIFS('[1]TIẾN ĐỘ %'!$N$6:$N$1034,'[1]TIẾN ĐỘ %'!$G$6:$G$1034,A346,'[1]TIẾN ĐỘ %'!$F$6:$F$1034,$E346)</f>
        <v>117960000</v>
      </c>
      <c r="DB346" s="12">
        <f t="shared" si="861"/>
        <v>186600000</v>
      </c>
      <c r="DC346" s="12"/>
      <c r="DD346" s="12"/>
      <c r="DE346" s="12"/>
      <c r="DF346" s="12"/>
      <c r="DG346" s="12"/>
      <c r="DH346" s="12"/>
      <c r="DI346" s="12"/>
      <c r="DJ346" s="12"/>
      <c r="DK346" s="12"/>
      <c r="DL346" s="12">
        <f t="shared" si="909"/>
        <v>0</v>
      </c>
      <c r="DM346" s="12">
        <f t="shared" si="910"/>
        <v>186600000</v>
      </c>
      <c r="DN346" s="12"/>
      <c r="DO346" s="12"/>
      <c r="DP346" s="12"/>
      <c r="DQ346" s="12"/>
      <c r="DR346" s="12"/>
      <c r="DS346" s="12"/>
      <c r="DT346" s="12"/>
      <c r="DU346" s="12"/>
      <c r="DV346" s="12"/>
      <c r="DW346" s="12">
        <f t="shared" si="901"/>
        <v>0</v>
      </c>
      <c r="DX346" s="12"/>
      <c r="DY346" s="12"/>
      <c r="DZ346" s="12"/>
      <c r="EA346" s="12"/>
      <c r="EB346" s="12"/>
      <c r="EC346" s="12"/>
      <c r="ED346" s="12"/>
      <c r="EE346" s="12"/>
      <c r="EF346" s="12"/>
      <c r="EG346" s="12">
        <f t="shared" si="783"/>
        <v>0</v>
      </c>
      <c r="EH346" s="12">
        <f t="shared" si="784"/>
        <v>0</v>
      </c>
      <c r="EI346" s="12">
        <f t="shared" si="902"/>
        <v>186600000</v>
      </c>
      <c r="EJ346" s="15">
        <f t="shared" si="833"/>
        <v>0</v>
      </c>
      <c r="EK346" s="15">
        <f t="shared" si="834"/>
        <v>0</v>
      </c>
      <c r="EL346" s="15">
        <f t="shared" si="835"/>
        <v>0.70971428571428574</v>
      </c>
      <c r="EM346" s="16">
        <f t="shared" si="893"/>
        <v>0</v>
      </c>
      <c r="EN346" s="16">
        <f t="shared" si="894"/>
        <v>0.23699999999999999</v>
      </c>
      <c r="EO346" s="16">
        <f t="shared" si="895"/>
        <v>0.23699999999999999</v>
      </c>
      <c r="EP346" s="16">
        <f t="shared" si="866"/>
        <v>0.86880000000000002</v>
      </c>
      <c r="EQ346" s="16">
        <f t="shared" si="867"/>
        <v>0</v>
      </c>
      <c r="ER346" s="16">
        <f t="shared" si="868"/>
        <v>1.1796</v>
      </c>
      <c r="ES346" s="16">
        <f t="shared" si="869"/>
        <v>0.74639999999999995</v>
      </c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5">
        <f t="shared" si="903"/>
        <v>0</v>
      </c>
      <c r="FP346" s="15">
        <f t="shared" si="904"/>
        <v>0</v>
      </c>
      <c r="FQ346" s="15">
        <f t="shared" si="905"/>
        <v>0</v>
      </c>
      <c r="FR346" s="17">
        <f t="shared" si="836"/>
        <v>0</v>
      </c>
      <c r="FS346" s="17">
        <f t="shared" si="837"/>
        <v>0</v>
      </c>
      <c r="FT346" s="17">
        <f t="shared" si="838"/>
        <v>0</v>
      </c>
      <c r="FU346" s="18">
        <f t="shared" si="839"/>
        <v>0</v>
      </c>
      <c r="FV346" s="18">
        <f t="shared" si="840"/>
        <v>0</v>
      </c>
      <c r="FW346" s="18">
        <f t="shared" si="841"/>
        <v>0</v>
      </c>
      <c r="FX346" s="18">
        <f t="shared" si="842"/>
        <v>0</v>
      </c>
      <c r="FY346" s="18">
        <f t="shared" si="843"/>
        <v>0</v>
      </c>
      <c r="FZ346" s="19">
        <f t="shared" si="906"/>
        <v>0.74639999999999995</v>
      </c>
      <c r="GA346" s="36" t="str">
        <f>D346</f>
        <v>Lê Văn Tuấn</v>
      </c>
      <c r="GB346" s="36"/>
      <c r="GC346" s="37"/>
    </row>
    <row r="347" spans="1:185" hidden="1" x14ac:dyDescent="0.25">
      <c r="A347" s="8" t="s">
        <v>1297</v>
      </c>
      <c r="B347" s="8" t="s">
        <v>940</v>
      </c>
      <c r="C347" s="28" t="s">
        <v>941</v>
      </c>
      <c r="D347" s="28" t="s">
        <v>483</v>
      </c>
      <c r="E347" s="9" t="s">
        <v>318</v>
      </c>
      <c r="F347" s="28" t="s">
        <v>484</v>
      </c>
      <c r="G347" s="28" t="s">
        <v>485</v>
      </c>
      <c r="H347" s="11">
        <v>3.5000000000000003E-2</v>
      </c>
      <c r="I347" s="11"/>
      <c r="J347" s="26">
        <v>0.01</v>
      </c>
      <c r="K347" s="11">
        <v>0.01</v>
      </c>
      <c r="L347" s="11">
        <v>5.0000000000000001E-3</v>
      </c>
      <c r="M347" s="11">
        <v>5.0000000000000001E-3</v>
      </c>
      <c r="N347" s="11"/>
      <c r="O347" s="12">
        <f t="shared" si="844"/>
        <v>0</v>
      </c>
      <c r="P347" s="12">
        <f t="shared" si="804"/>
        <v>669903</v>
      </c>
      <c r="Q347" s="12">
        <f t="shared" si="845"/>
        <v>799599</v>
      </c>
      <c r="R347" s="12">
        <f t="shared" si="768"/>
        <v>1469502</v>
      </c>
      <c r="S347" s="12">
        <f t="shared" si="846"/>
        <v>0</v>
      </c>
      <c r="T347" s="12">
        <f t="shared" si="871"/>
        <v>1001670</v>
      </c>
      <c r="U347" s="12">
        <f t="shared" si="855"/>
        <v>62532</v>
      </c>
      <c r="V347" s="12">
        <f t="shared" si="872"/>
        <v>1064202</v>
      </c>
      <c r="W347" s="12">
        <f t="shared" si="856"/>
        <v>1038000</v>
      </c>
      <c r="X347" s="12">
        <f t="shared" si="847"/>
        <v>0</v>
      </c>
      <c r="Y347" s="12">
        <f t="shared" si="896"/>
        <v>843024</v>
      </c>
      <c r="Z347" s="12">
        <f t="shared" si="897"/>
        <v>728382</v>
      </c>
      <c r="AA347" s="12">
        <f t="shared" si="898"/>
        <v>1571406</v>
      </c>
      <c r="AB347" s="12">
        <f t="shared" si="769"/>
        <v>2052555</v>
      </c>
      <c r="AC347" s="12"/>
      <c r="AD347" s="12"/>
      <c r="AE347" s="12"/>
      <c r="AF347" s="12">
        <f t="shared" si="848"/>
        <v>0</v>
      </c>
      <c r="AG347" s="12">
        <f t="shared" si="849"/>
        <v>0</v>
      </c>
      <c r="AH347" s="12">
        <f t="shared" si="850"/>
        <v>0</v>
      </c>
      <c r="AI347" s="12"/>
      <c r="AJ347" s="12"/>
      <c r="AK347" s="12"/>
      <c r="AL347" s="12">
        <f t="shared" si="807"/>
        <v>0</v>
      </c>
      <c r="AM347" s="12">
        <f t="shared" si="808"/>
        <v>0</v>
      </c>
      <c r="AN347" s="12">
        <f t="shared" si="809"/>
        <v>0</v>
      </c>
      <c r="AO347" s="12"/>
      <c r="AP347" s="12"/>
      <c r="AQ347" s="12"/>
      <c r="AR347" s="12">
        <f t="shared" si="810"/>
        <v>0</v>
      </c>
      <c r="AS347" s="12">
        <f t="shared" si="811"/>
        <v>0</v>
      </c>
      <c r="AT347" s="12">
        <f t="shared" si="812"/>
        <v>0</v>
      </c>
      <c r="AU347" s="12">
        <f t="shared" si="813"/>
        <v>0</v>
      </c>
      <c r="AV347" s="12">
        <f t="shared" si="851"/>
        <v>0</v>
      </c>
      <c r="AW347" s="12"/>
      <c r="AX347" s="12">
        <f t="shared" si="814"/>
        <v>0</v>
      </c>
      <c r="AY347" s="12">
        <f t="shared" si="815"/>
        <v>0</v>
      </c>
      <c r="AZ347" s="12">
        <f t="shared" si="816"/>
        <v>0</v>
      </c>
      <c r="BA347" s="12"/>
      <c r="BB347" s="12">
        <f t="shared" si="817"/>
        <v>0</v>
      </c>
      <c r="BC347" s="12">
        <f t="shared" si="818"/>
        <v>0</v>
      </c>
      <c r="BD347" s="12">
        <f t="shared" si="819"/>
        <v>0</v>
      </c>
      <c r="BE347" s="12"/>
      <c r="BF347" s="12">
        <f t="shared" si="820"/>
        <v>0</v>
      </c>
      <c r="BG347" s="12">
        <f t="shared" si="852"/>
        <v>0</v>
      </c>
      <c r="BH347" s="12">
        <f t="shared" si="821"/>
        <v>0</v>
      </c>
      <c r="BI347" s="12">
        <f t="shared" si="822"/>
        <v>0</v>
      </c>
      <c r="BJ347" s="12"/>
      <c r="BK347" s="12">
        <f t="shared" si="823"/>
        <v>0</v>
      </c>
      <c r="BL347" s="12">
        <f t="shared" si="853"/>
        <v>0</v>
      </c>
      <c r="BM347" s="12">
        <f t="shared" si="824"/>
        <v>0</v>
      </c>
      <c r="BN347" s="12"/>
      <c r="BO347" s="12">
        <f t="shared" si="825"/>
        <v>0</v>
      </c>
      <c r="BP347" s="12">
        <f t="shared" si="826"/>
        <v>0</v>
      </c>
      <c r="BQ347" s="12">
        <f t="shared" si="827"/>
        <v>0</v>
      </c>
      <c r="BR347" s="12"/>
      <c r="BS347" s="12">
        <f t="shared" si="828"/>
        <v>0</v>
      </c>
      <c r="BT347" s="12">
        <f t="shared" si="829"/>
        <v>0</v>
      </c>
      <c r="BU347" s="12">
        <f t="shared" si="830"/>
        <v>0</v>
      </c>
      <c r="BV347" s="12">
        <f t="shared" si="831"/>
        <v>0</v>
      </c>
      <c r="BW347" s="12">
        <f t="shared" si="832"/>
        <v>0</v>
      </c>
      <c r="BX347" s="12"/>
      <c r="BY347" s="12">
        <v>150000000</v>
      </c>
      <c r="BZ347" s="12">
        <v>100000000</v>
      </c>
      <c r="CA347" s="12">
        <f>SUMIFS('[1]TIẾN ĐỘ %'!$M$6:$M$1034,'[1]TIẾN ĐỘ %'!$G$6:$G$1034,$A347,'[1]TIẾN ĐỘ %'!$F$6:$F$1034,$E347)</f>
        <v>160000000</v>
      </c>
      <c r="CB347" s="12">
        <f t="shared" si="854"/>
        <v>410000000</v>
      </c>
      <c r="CC347" s="12"/>
      <c r="CD347" s="12"/>
      <c r="CE347" s="12"/>
      <c r="CF347" s="12">
        <f t="shared" si="907"/>
        <v>0</v>
      </c>
      <c r="CG347" s="12">
        <f t="shared" si="908"/>
        <v>410000000</v>
      </c>
      <c r="CH347" s="12"/>
      <c r="CI347" s="12"/>
      <c r="CJ347" s="12"/>
      <c r="CK347" s="12">
        <f t="shared" si="899"/>
        <v>0</v>
      </c>
      <c r="CL347" s="12"/>
      <c r="CM347" s="12"/>
      <c r="CN347" s="12"/>
      <c r="CO347" s="12">
        <f t="shared" si="778"/>
        <v>0</v>
      </c>
      <c r="CP347" s="12">
        <f t="shared" si="779"/>
        <v>0</v>
      </c>
      <c r="CQ347" s="12">
        <f t="shared" si="900"/>
        <v>410000000</v>
      </c>
      <c r="CR347" s="12">
        <v>69420000</v>
      </c>
      <c r="CS347" s="12">
        <v>82860000</v>
      </c>
      <c r="CT347" s="12">
        <v>152280000</v>
      </c>
      <c r="CU347" s="12">
        <v>103800000</v>
      </c>
      <c r="CV347" s="12">
        <v>6480000</v>
      </c>
      <c r="CW347" s="12">
        <v>103800000</v>
      </c>
      <c r="CX347" s="12">
        <v>110280000</v>
      </c>
      <c r="CY347" s="12">
        <f>SUMIFS('[1]DATA THÔ IN'!$P$4:$P$12031,'[1]DATA THÔ IN'!$H$4:$H$12031,$A347,'[1]DATA THÔ IN'!$AC$4:$AC$12031,$E347,'[1]DATA THÔ IN'!$AH$4:$AH$12031,"Tiến độ 1")</f>
        <v>87360000</v>
      </c>
      <c r="CZ347" s="12">
        <f>SUMIFS('[1]DATA THÔ IN'!$P$4:$P$12031,'[1]DATA THÔ IN'!$H$4:$H$12031,$A347,'[1]DATA THÔ IN'!$AC$4:$AC$12031,$E347,'[1]DATA THÔ IN'!$AH$4:$AH$12031,"Tiến độ 2")</f>
        <v>75480000</v>
      </c>
      <c r="DA347" s="12">
        <f>SUMIFS('[1]TIẾN ĐỘ %'!$N$6:$N$1034,'[1]TIẾN ĐỘ %'!$G$6:$G$1034,A347,'[1]TIẾN ĐỘ %'!$F$6:$F$1034,$E347)</f>
        <v>162840000</v>
      </c>
      <c r="DB347" s="12">
        <f t="shared" si="861"/>
        <v>425400000</v>
      </c>
      <c r="DC347" s="12"/>
      <c r="DD347" s="12"/>
      <c r="DE347" s="12"/>
      <c r="DF347" s="12"/>
      <c r="DG347" s="12"/>
      <c r="DH347" s="12"/>
      <c r="DI347" s="12"/>
      <c r="DJ347" s="12"/>
      <c r="DK347" s="12"/>
      <c r="DL347" s="12">
        <f t="shared" si="909"/>
        <v>0</v>
      </c>
      <c r="DM347" s="12">
        <f t="shared" si="910"/>
        <v>425400000</v>
      </c>
      <c r="DN347" s="12"/>
      <c r="DO347" s="12"/>
      <c r="DP347" s="12"/>
      <c r="DQ347" s="12"/>
      <c r="DR347" s="12"/>
      <c r="DS347" s="12"/>
      <c r="DT347" s="12"/>
      <c r="DU347" s="12"/>
      <c r="DV347" s="12"/>
      <c r="DW347" s="12">
        <f t="shared" si="901"/>
        <v>0</v>
      </c>
      <c r="DX347" s="12"/>
      <c r="DY347" s="12"/>
      <c r="DZ347" s="12"/>
      <c r="EA347" s="12"/>
      <c r="EB347" s="12"/>
      <c r="EC347" s="12"/>
      <c r="ED347" s="12"/>
      <c r="EE347" s="12"/>
      <c r="EF347" s="12"/>
      <c r="EG347" s="12">
        <f t="shared" si="783"/>
        <v>0</v>
      </c>
      <c r="EH347" s="12">
        <f t="shared" si="784"/>
        <v>0</v>
      </c>
      <c r="EI347" s="12">
        <f t="shared" si="902"/>
        <v>425400000</v>
      </c>
      <c r="EJ347" s="15">
        <f t="shared" si="833"/>
        <v>0.46279999999999999</v>
      </c>
      <c r="EK347" s="15">
        <f t="shared" si="834"/>
        <v>0.5524</v>
      </c>
      <c r="EL347" s="15">
        <f t="shared" si="835"/>
        <v>1.0152000000000001</v>
      </c>
      <c r="EM347" s="16">
        <f t="shared" si="893"/>
        <v>1.038</v>
      </c>
      <c r="EN347" s="16">
        <f t="shared" si="894"/>
        <v>6.4799999999999996E-2</v>
      </c>
      <c r="EO347" s="16">
        <f t="shared" si="895"/>
        <v>1.1028</v>
      </c>
      <c r="EP347" s="16">
        <f t="shared" si="866"/>
        <v>0.54600000000000004</v>
      </c>
      <c r="EQ347" s="16">
        <f t="shared" si="867"/>
        <v>0.47175</v>
      </c>
      <c r="ER347" s="16">
        <f t="shared" si="868"/>
        <v>1.0177499999999999</v>
      </c>
      <c r="ES347" s="16">
        <f t="shared" si="869"/>
        <v>1.0375609756097561</v>
      </c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5">
        <f t="shared" si="903"/>
        <v>0</v>
      </c>
      <c r="FP347" s="15">
        <f t="shared" si="904"/>
        <v>0</v>
      </c>
      <c r="FQ347" s="15">
        <f t="shared" si="905"/>
        <v>0</v>
      </c>
      <c r="FR347" s="17">
        <f t="shared" si="836"/>
        <v>0</v>
      </c>
      <c r="FS347" s="17">
        <f t="shared" si="837"/>
        <v>0</v>
      </c>
      <c r="FT347" s="17">
        <f t="shared" si="838"/>
        <v>0</v>
      </c>
      <c r="FU347" s="18">
        <f t="shared" si="839"/>
        <v>0</v>
      </c>
      <c r="FV347" s="18">
        <f t="shared" si="840"/>
        <v>0</v>
      </c>
      <c r="FW347" s="18">
        <f t="shared" si="841"/>
        <v>0</v>
      </c>
      <c r="FX347" s="18">
        <f t="shared" si="842"/>
        <v>0</v>
      </c>
      <c r="FY347" s="18">
        <f t="shared" si="843"/>
        <v>0</v>
      </c>
      <c r="FZ347" s="19">
        <f t="shared" si="906"/>
        <v>1.0375609756097561</v>
      </c>
      <c r="GA347" s="36" t="s">
        <v>483</v>
      </c>
      <c r="GB347" s="36"/>
      <c r="GC347" s="37"/>
    </row>
    <row r="348" spans="1:185" hidden="1" x14ac:dyDescent="0.25">
      <c r="A348" s="8" t="s">
        <v>1301</v>
      </c>
      <c r="B348" s="8" t="s">
        <v>946</v>
      </c>
      <c r="C348" s="28" t="s">
        <v>947</v>
      </c>
      <c r="D348" s="28" t="s">
        <v>497</v>
      </c>
      <c r="E348" s="9" t="s">
        <v>318</v>
      </c>
      <c r="F348" s="28" t="s">
        <v>498</v>
      </c>
      <c r="G348" s="28" t="s">
        <v>485</v>
      </c>
      <c r="H348" s="11">
        <v>3.5000000000000003E-2</v>
      </c>
      <c r="I348" s="11"/>
      <c r="J348" s="26">
        <v>0.01</v>
      </c>
      <c r="K348" s="11">
        <v>0.01</v>
      </c>
      <c r="L348" s="11">
        <v>5.0000000000000001E-3</v>
      </c>
      <c r="M348" s="11">
        <v>5.0000000000000001E-3</v>
      </c>
      <c r="N348" s="11"/>
      <c r="O348" s="12">
        <f t="shared" si="844"/>
        <v>0</v>
      </c>
      <c r="P348" s="12">
        <f t="shared" si="804"/>
        <v>395457</v>
      </c>
      <c r="Q348" s="12">
        <f t="shared" si="845"/>
        <v>0</v>
      </c>
      <c r="R348" s="12">
        <f t="shared" si="768"/>
        <v>1060149</v>
      </c>
      <c r="S348" s="12">
        <f t="shared" si="846"/>
        <v>0</v>
      </c>
      <c r="T348" s="12">
        <f t="shared" si="871"/>
        <v>453936</v>
      </c>
      <c r="U348" s="12">
        <f t="shared" si="855"/>
        <v>334083</v>
      </c>
      <c r="V348" s="12">
        <f t="shared" si="872"/>
        <v>1032357</v>
      </c>
      <c r="W348" s="12">
        <f t="shared" si="856"/>
        <v>470400</v>
      </c>
      <c r="X348" s="12">
        <f t="shared" si="847"/>
        <v>0</v>
      </c>
      <c r="Y348" s="12">
        <f t="shared" si="896"/>
        <v>574368</v>
      </c>
      <c r="Z348" s="12">
        <f t="shared" si="897"/>
        <v>612003</v>
      </c>
      <c r="AA348" s="12">
        <f t="shared" si="898"/>
        <v>1397706</v>
      </c>
      <c r="AB348" s="12">
        <f t="shared" si="769"/>
        <v>1745106</v>
      </c>
      <c r="AC348" s="12"/>
      <c r="AD348" s="12"/>
      <c r="AE348" s="12"/>
      <c r="AF348" s="12">
        <f t="shared" si="848"/>
        <v>0</v>
      </c>
      <c r="AG348" s="12">
        <f t="shared" si="849"/>
        <v>0</v>
      </c>
      <c r="AH348" s="12">
        <f t="shared" si="850"/>
        <v>0</v>
      </c>
      <c r="AI348" s="12"/>
      <c r="AJ348" s="12"/>
      <c r="AK348" s="12"/>
      <c r="AL348" s="12">
        <f t="shared" si="807"/>
        <v>0</v>
      </c>
      <c r="AM348" s="12">
        <f t="shared" si="808"/>
        <v>0</v>
      </c>
      <c r="AN348" s="12">
        <f t="shared" si="809"/>
        <v>0</v>
      </c>
      <c r="AO348" s="12"/>
      <c r="AP348" s="12"/>
      <c r="AQ348" s="12"/>
      <c r="AR348" s="12">
        <f t="shared" si="810"/>
        <v>0</v>
      </c>
      <c r="AS348" s="12">
        <f t="shared" si="811"/>
        <v>0</v>
      </c>
      <c r="AT348" s="12">
        <f t="shared" si="812"/>
        <v>0</v>
      </c>
      <c r="AU348" s="12">
        <f t="shared" si="813"/>
        <v>0</v>
      </c>
      <c r="AV348" s="12">
        <f t="shared" si="851"/>
        <v>0</v>
      </c>
      <c r="AW348" s="12"/>
      <c r="AX348" s="12">
        <f t="shared" si="814"/>
        <v>0</v>
      </c>
      <c r="AY348" s="12">
        <f t="shared" si="815"/>
        <v>0</v>
      </c>
      <c r="AZ348" s="12">
        <f t="shared" si="816"/>
        <v>0</v>
      </c>
      <c r="BA348" s="12"/>
      <c r="BB348" s="12">
        <f t="shared" si="817"/>
        <v>0</v>
      </c>
      <c r="BC348" s="12">
        <f t="shared" si="818"/>
        <v>0</v>
      </c>
      <c r="BD348" s="12">
        <f t="shared" si="819"/>
        <v>0</v>
      </c>
      <c r="BE348" s="12"/>
      <c r="BF348" s="12">
        <f t="shared" si="820"/>
        <v>0</v>
      </c>
      <c r="BG348" s="12">
        <f t="shared" si="852"/>
        <v>0</v>
      </c>
      <c r="BH348" s="12">
        <f t="shared" si="821"/>
        <v>0</v>
      </c>
      <c r="BI348" s="12">
        <f t="shared" si="822"/>
        <v>0</v>
      </c>
      <c r="BJ348" s="12"/>
      <c r="BK348" s="12">
        <f t="shared" si="823"/>
        <v>0</v>
      </c>
      <c r="BL348" s="12">
        <f t="shared" si="853"/>
        <v>0</v>
      </c>
      <c r="BM348" s="12">
        <f t="shared" si="824"/>
        <v>0</v>
      </c>
      <c r="BN348" s="12"/>
      <c r="BO348" s="12">
        <f t="shared" si="825"/>
        <v>0</v>
      </c>
      <c r="BP348" s="12">
        <f t="shared" si="826"/>
        <v>0</v>
      </c>
      <c r="BQ348" s="12">
        <f t="shared" si="827"/>
        <v>0</v>
      </c>
      <c r="BR348" s="12"/>
      <c r="BS348" s="12">
        <f t="shared" si="828"/>
        <v>0</v>
      </c>
      <c r="BT348" s="12">
        <f t="shared" si="829"/>
        <v>0</v>
      </c>
      <c r="BU348" s="12">
        <f t="shared" si="830"/>
        <v>0</v>
      </c>
      <c r="BV348" s="12">
        <f t="shared" si="831"/>
        <v>0</v>
      </c>
      <c r="BW348" s="12">
        <f t="shared" si="832"/>
        <v>0</v>
      </c>
      <c r="BX348" s="12"/>
      <c r="BY348" s="12">
        <v>100000000</v>
      </c>
      <c r="BZ348" s="12">
        <v>80000000</v>
      </c>
      <c r="CA348" s="12">
        <f>SUMIFS('[1]TIẾN ĐỘ %'!$M$6:$M$1034,'[1]TIẾN ĐỘ %'!$G$6:$G$1034,$A348,'[1]TIẾN ĐỘ %'!$F$6:$F$1034,$E348)</f>
        <v>120000000</v>
      </c>
      <c r="CB348" s="12">
        <f t="shared" si="854"/>
        <v>300000000</v>
      </c>
      <c r="CC348" s="12"/>
      <c r="CD348" s="12"/>
      <c r="CE348" s="12"/>
      <c r="CF348" s="12">
        <f t="shared" si="907"/>
        <v>0</v>
      </c>
      <c r="CG348" s="12">
        <f t="shared" si="908"/>
        <v>300000000</v>
      </c>
      <c r="CH348" s="12"/>
      <c r="CI348" s="12"/>
      <c r="CJ348" s="12"/>
      <c r="CK348" s="12">
        <f t="shared" si="899"/>
        <v>0</v>
      </c>
      <c r="CL348" s="12"/>
      <c r="CM348" s="12"/>
      <c r="CN348" s="12"/>
      <c r="CO348" s="12">
        <f t="shared" si="778"/>
        <v>0</v>
      </c>
      <c r="CP348" s="12">
        <f t="shared" si="779"/>
        <v>0</v>
      </c>
      <c r="CQ348" s="12">
        <f t="shared" si="900"/>
        <v>300000000</v>
      </c>
      <c r="CR348" s="12">
        <v>40980000</v>
      </c>
      <c r="CS348" s="12">
        <v>12480000</v>
      </c>
      <c r="CT348" s="12">
        <v>109860000</v>
      </c>
      <c r="CU348" s="12">
        <v>47040000</v>
      </c>
      <c r="CV348" s="12">
        <v>34620000</v>
      </c>
      <c r="CW348" s="12">
        <v>47040000</v>
      </c>
      <c r="CX348" s="12">
        <v>106980000</v>
      </c>
      <c r="CY348" s="12">
        <f>SUMIFS('[1]DATA THÔ IN'!$P$4:$P$12031,'[1]DATA THÔ IN'!$H$4:$H$12031,$A348,'[1]DATA THÔ IN'!$AC$4:$AC$12031,$E348,'[1]DATA THÔ IN'!$AH$4:$AH$12031,"Tiến độ 1")</f>
        <v>59520000</v>
      </c>
      <c r="CZ348" s="12">
        <f>SUMIFS('[1]DATA THÔ IN'!$P$4:$P$12031,'[1]DATA THÔ IN'!$H$4:$H$12031,$A348,'[1]DATA THÔ IN'!$AC$4:$AC$12031,$E348,'[1]DATA THÔ IN'!$AH$4:$AH$12031,"Tiến độ 2")</f>
        <v>63420000</v>
      </c>
      <c r="DA348" s="12">
        <f>SUMIFS('[1]TIẾN ĐỘ %'!$N$6:$N$1034,'[1]TIẾN ĐỘ %'!$G$6:$G$1034,A348,'[1]TIẾN ĐỘ %'!$F$6:$F$1034,$E348)</f>
        <v>144840000</v>
      </c>
      <c r="DB348" s="12">
        <f t="shared" si="861"/>
        <v>361680000</v>
      </c>
      <c r="DC348" s="12"/>
      <c r="DD348" s="12"/>
      <c r="DE348" s="12"/>
      <c r="DF348" s="12"/>
      <c r="DG348" s="12"/>
      <c r="DH348" s="12"/>
      <c r="DI348" s="12"/>
      <c r="DJ348" s="12"/>
      <c r="DK348" s="12"/>
      <c r="DL348" s="12">
        <f t="shared" si="909"/>
        <v>0</v>
      </c>
      <c r="DM348" s="12">
        <f t="shared" si="910"/>
        <v>361680000</v>
      </c>
      <c r="DN348" s="12"/>
      <c r="DO348" s="12"/>
      <c r="DP348" s="12"/>
      <c r="DQ348" s="12"/>
      <c r="DR348" s="12"/>
      <c r="DS348" s="12"/>
      <c r="DT348" s="12"/>
      <c r="DU348" s="12"/>
      <c r="DV348" s="12"/>
      <c r="DW348" s="12">
        <f t="shared" si="901"/>
        <v>0</v>
      </c>
      <c r="DX348" s="12"/>
      <c r="DY348" s="12"/>
      <c r="DZ348" s="12"/>
      <c r="EA348" s="12"/>
      <c r="EB348" s="12"/>
      <c r="EC348" s="12"/>
      <c r="ED348" s="12"/>
      <c r="EE348" s="12"/>
      <c r="EF348" s="12"/>
      <c r="EG348" s="12">
        <f t="shared" si="783"/>
        <v>0</v>
      </c>
      <c r="EH348" s="12">
        <f t="shared" si="784"/>
        <v>0</v>
      </c>
      <c r="EI348" s="12">
        <f t="shared" si="902"/>
        <v>361680000</v>
      </c>
      <c r="EJ348" s="15">
        <f t="shared" si="833"/>
        <v>0.4098</v>
      </c>
      <c r="EK348" s="15">
        <f t="shared" si="834"/>
        <v>0.12479999999999999</v>
      </c>
      <c r="EL348" s="15">
        <f t="shared" si="835"/>
        <v>1.0986</v>
      </c>
      <c r="EM348" s="16">
        <f t="shared" si="893"/>
        <v>0.58799999999999997</v>
      </c>
      <c r="EN348" s="16">
        <f t="shared" si="894"/>
        <v>0.43275000000000002</v>
      </c>
      <c r="EO348" s="16">
        <f t="shared" si="895"/>
        <v>1.33725</v>
      </c>
      <c r="EP348" s="16">
        <f t="shared" si="866"/>
        <v>0.496</v>
      </c>
      <c r="EQ348" s="16">
        <f t="shared" si="867"/>
        <v>0.52849999999999997</v>
      </c>
      <c r="ER348" s="16">
        <f t="shared" si="868"/>
        <v>1.2070000000000001</v>
      </c>
      <c r="ES348" s="16">
        <f t="shared" si="869"/>
        <v>1.2056</v>
      </c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5">
        <f t="shared" si="903"/>
        <v>0</v>
      </c>
      <c r="FP348" s="15">
        <f t="shared" si="904"/>
        <v>0</v>
      </c>
      <c r="FQ348" s="15">
        <f t="shared" si="905"/>
        <v>0</v>
      </c>
      <c r="FR348" s="17">
        <f t="shared" si="836"/>
        <v>0</v>
      </c>
      <c r="FS348" s="17">
        <f t="shared" si="837"/>
        <v>0</v>
      </c>
      <c r="FT348" s="17">
        <f t="shared" si="838"/>
        <v>0</v>
      </c>
      <c r="FU348" s="18">
        <f t="shared" si="839"/>
        <v>0</v>
      </c>
      <c r="FV348" s="18">
        <f t="shared" si="840"/>
        <v>0</v>
      </c>
      <c r="FW348" s="18">
        <f t="shared" si="841"/>
        <v>0</v>
      </c>
      <c r="FX348" s="18">
        <f t="shared" si="842"/>
        <v>0</v>
      </c>
      <c r="FY348" s="18">
        <f t="shared" si="843"/>
        <v>0</v>
      </c>
      <c r="FZ348" s="19">
        <f t="shared" si="906"/>
        <v>1.2056</v>
      </c>
      <c r="GA348" s="36" t="s">
        <v>497</v>
      </c>
      <c r="GB348" s="36"/>
      <c r="GC348" s="37"/>
    </row>
    <row r="349" spans="1:185" hidden="1" x14ac:dyDescent="0.25">
      <c r="A349" s="8" t="s">
        <v>1302</v>
      </c>
      <c r="B349" s="8" t="s">
        <v>948</v>
      </c>
      <c r="C349" s="28" t="s">
        <v>949</v>
      </c>
      <c r="D349" s="28" t="s">
        <v>483</v>
      </c>
      <c r="E349" s="9" t="s">
        <v>318</v>
      </c>
      <c r="F349" s="28" t="s">
        <v>484</v>
      </c>
      <c r="G349" s="28" t="s">
        <v>485</v>
      </c>
      <c r="H349" s="11">
        <v>3.5000000000000003E-2</v>
      </c>
      <c r="I349" s="11"/>
      <c r="J349" s="26">
        <v>0.01</v>
      </c>
      <c r="K349" s="11">
        <v>0.01</v>
      </c>
      <c r="L349" s="11">
        <v>5.0000000000000001E-3</v>
      </c>
      <c r="M349" s="11">
        <v>5.0000000000000001E-3</v>
      </c>
      <c r="N349" s="11"/>
      <c r="O349" s="12">
        <f t="shared" si="844"/>
        <v>0</v>
      </c>
      <c r="P349" s="12">
        <f t="shared" ref="P349:P358" si="911">IF(EJ349&gt;=40%,CR349*J349*(100%-H349),0)</f>
        <v>1723104</v>
      </c>
      <c r="Q349" s="12">
        <f t="shared" si="845"/>
        <v>698274</v>
      </c>
      <c r="R349" s="12">
        <f t="shared" si="768"/>
        <v>2421378</v>
      </c>
      <c r="S349" s="12">
        <f t="shared" si="846"/>
        <v>0</v>
      </c>
      <c r="T349" s="12">
        <f t="shared" si="871"/>
        <v>2207148</v>
      </c>
      <c r="U349" s="12">
        <f t="shared" si="855"/>
        <v>1211268</v>
      </c>
      <c r="V349" s="12">
        <f t="shared" si="872"/>
        <v>3418416</v>
      </c>
      <c r="W349" s="12">
        <f t="shared" si="856"/>
        <v>2287200</v>
      </c>
      <c r="X349" s="12">
        <f t="shared" si="847"/>
        <v>0</v>
      </c>
      <c r="Y349" s="12">
        <f t="shared" si="896"/>
        <v>2057766</v>
      </c>
      <c r="Z349" s="12">
        <f t="shared" si="897"/>
        <v>934506</v>
      </c>
      <c r="AA349" s="12">
        <f t="shared" si="898"/>
        <v>3115020</v>
      </c>
      <c r="AB349" s="12">
        <f t="shared" si="769"/>
        <v>4477407</v>
      </c>
      <c r="AC349" s="12"/>
      <c r="AD349" s="12"/>
      <c r="AE349" s="12"/>
      <c r="AF349" s="12">
        <f t="shared" si="848"/>
        <v>0</v>
      </c>
      <c r="AG349" s="12">
        <f t="shared" si="849"/>
        <v>0</v>
      </c>
      <c r="AH349" s="12">
        <f t="shared" si="850"/>
        <v>0</v>
      </c>
      <c r="AI349" s="12"/>
      <c r="AJ349" s="12"/>
      <c r="AK349" s="12"/>
      <c r="AL349" s="12">
        <f t="shared" si="807"/>
        <v>0</v>
      </c>
      <c r="AM349" s="12">
        <f t="shared" si="808"/>
        <v>0</v>
      </c>
      <c r="AN349" s="12">
        <f t="shared" si="809"/>
        <v>0</v>
      </c>
      <c r="AO349" s="12"/>
      <c r="AP349" s="12"/>
      <c r="AQ349" s="12"/>
      <c r="AR349" s="12">
        <f t="shared" si="810"/>
        <v>0</v>
      </c>
      <c r="AS349" s="12">
        <f t="shared" si="811"/>
        <v>0</v>
      </c>
      <c r="AT349" s="12">
        <f t="shared" si="812"/>
        <v>0</v>
      </c>
      <c r="AU349" s="12">
        <f t="shared" si="813"/>
        <v>0</v>
      </c>
      <c r="AV349" s="12">
        <f t="shared" si="851"/>
        <v>0</v>
      </c>
      <c r="AW349" s="12"/>
      <c r="AX349" s="12">
        <f t="shared" si="814"/>
        <v>0</v>
      </c>
      <c r="AY349" s="12">
        <f t="shared" si="815"/>
        <v>0</v>
      </c>
      <c r="AZ349" s="12">
        <f t="shared" si="816"/>
        <v>0</v>
      </c>
      <c r="BA349" s="12"/>
      <c r="BB349" s="12">
        <f t="shared" si="817"/>
        <v>0</v>
      </c>
      <c r="BC349" s="12">
        <f t="shared" si="818"/>
        <v>0</v>
      </c>
      <c r="BD349" s="12">
        <f t="shared" si="819"/>
        <v>0</v>
      </c>
      <c r="BE349" s="12"/>
      <c r="BF349" s="12">
        <f t="shared" si="820"/>
        <v>0</v>
      </c>
      <c r="BG349" s="12">
        <f t="shared" si="852"/>
        <v>0</v>
      </c>
      <c r="BH349" s="12">
        <f t="shared" si="821"/>
        <v>0</v>
      </c>
      <c r="BI349" s="12">
        <f t="shared" si="822"/>
        <v>0</v>
      </c>
      <c r="BJ349" s="12"/>
      <c r="BK349" s="12">
        <f t="shared" si="823"/>
        <v>0</v>
      </c>
      <c r="BL349" s="12">
        <f t="shared" si="853"/>
        <v>0</v>
      </c>
      <c r="BM349" s="12">
        <f t="shared" si="824"/>
        <v>0</v>
      </c>
      <c r="BN349" s="12"/>
      <c r="BO349" s="12">
        <f t="shared" si="825"/>
        <v>0</v>
      </c>
      <c r="BP349" s="12">
        <f t="shared" si="826"/>
        <v>0</v>
      </c>
      <c r="BQ349" s="12">
        <f t="shared" si="827"/>
        <v>0</v>
      </c>
      <c r="BR349" s="12"/>
      <c r="BS349" s="12">
        <f t="shared" si="828"/>
        <v>0</v>
      </c>
      <c r="BT349" s="12">
        <f t="shared" si="829"/>
        <v>0</v>
      </c>
      <c r="BU349" s="12">
        <f t="shared" si="830"/>
        <v>0</v>
      </c>
      <c r="BV349" s="12">
        <f t="shared" si="831"/>
        <v>0</v>
      </c>
      <c r="BW349" s="12">
        <f t="shared" si="832"/>
        <v>0</v>
      </c>
      <c r="BX349" s="12"/>
      <c r="BY349" s="12">
        <v>250000000</v>
      </c>
      <c r="BZ349" s="12">
        <v>300000000</v>
      </c>
      <c r="CA349" s="12">
        <f>SUMIFS('[1]TIẾN ĐỘ %'!$M$6:$M$1034,'[1]TIẾN ĐỘ %'!$G$6:$G$1034,$A349,'[1]TIẾN ĐỘ %'!$F$6:$F$1034,$E349)</f>
        <v>310000000</v>
      </c>
      <c r="CB349" s="12">
        <f t="shared" si="854"/>
        <v>860000000</v>
      </c>
      <c r="CC349" s="12"/>
      <c r="CD349" s="12"/>
      <c r="CE349" s="12"/>
      <c r="CF349" s="12">
        <f t="shared" si="907"/>
        <v>0</v>
      </c>
      <c r="CG349" s="12">
        <f t="shared" si="908"/>
        <v>860000000</v>
      </c>
      <c r="CH349" s="12"/>
      <c r="CI349" s="12"/>
      <c r="CJ349" s="12"/>
      <c r="CK349" s="12">
        <f t="shared" si="899"/>
        <v>0</v>
      </c>
      <c r="CL349" s="12"/>
      <c r="CM349" s="12"/>
      <c r="CN349" s="12"/>
      <c r="CO349" s="12">
        <f t="shared" si="778"/>
        <v>0</v>
      </c>
      <c r="CP349" s="12">
        <f t="shared" si="779"/>
        <v>0</v>
      </c>
      <c r="CQ349" s="12">
        <f t="shared" si="900"/>
        <v>860000000</v>
      </c>
      <c r="CR349" s="12">
        <v>178560000</v>
      </c>
      <c r="CS349" s="12">
        <v>72360000</v>
      </c>
      <c r="CT349" s="12">
        <v>250920000</v>
      </c>
      <c r="CU349" s="12">
        <v>228720000</v>
      </c>
      <c r="CV349" s="12">
        <v>125520000</v>
      </c>
      <c r="CW349" s="12">
        <v>228720000</v>
      </c>
      <c r="CX349" s="12">
        <v>354240000</v>
      </c>
      <c r="CY349" s="12">
        <f>SUMIFS('[1]DATA THÔ IN'!$P$4:$P$12031,'[1]DATA THÔ IN'!$H$4:$H$12031,$A349,'[1]DATA THÔ IN'!$AC$4:$AC$12031,$E349,'[1]DATA THÔ IN'!$AH$4:$AH$12031,"Tiến độ 1")</f>
        <v>213240000</v>
      </c>
      <c r="CZ349" s="12">
        <f>SUMIFS('[1]DATA THÔ IN'!$P$4:$P$12031,'[1]DATA THÔ IN'!$H$4:$H$12031,$A349,'[1]DATA THÔ IN'!$AC$4:$AC$12031,$E349,'[1]DATA THÔ IN'!$AH$4:$AH$12031,"Tiến độ 2")</f>
        <v>96840000</v>
      </c>
      <c r="DA349" s="12">
        <f>SUMIFS('[1]TIẾN ĐỘ %'!$N$6:$N$1034,'[1]TIẾN ĐỘ %'!$G$6:$G$1034,A349,'[1]TIẾN ĐỘ %'!$F$6:$F$1034,$E349)</f>
        <v>322800000</v>
      </c>
      <c r="DB349" s="12">
        <f t="shared" si="861"/>
        <v>927960000</v>
      </c>
      <c r="DC349" s="12"/>
      <c r="DD349" s="12"/>
      <c r="DE349" s="12"/>
      <c r="DF349" s="12"/>
      <c r="DG349" s="12"/>
      <c r="DH349" s="12"/>
      <c r="DI349" s="12"/>
      <c r="DJ349" s="12"/>
      <c r="DK349" s="12"/>
      <c r="DL349" s="12">
        <f t="shared" si="909"/>
        <v>0</v>
      </c>
      <c r="DM349" s="12">
        <f t="shared" si="910"/>
        <v>927960000</v>
      </c>
      <c r="DN349" s="12"/>
      <c r="DO349" s="12"/>
      <c r="DP349" s="12"/>
      <c r="DQ349" s="12"/>
      <c r="DR349" s="12"/>
      <c r="DS349" s="12"/>
      <c r="DT349" s="12"/>
      <c r="DU349" s="12"/>
      <c r="DV349" s="12"/>
      <c r="DW349" s="12">
        <f t="shared" si="901"/>
        <v>0</v>
      </c>
      <c r="DX349" s="12"/>
      <c r="DY349" s="12"/>
      <c r="DZ349" s="12"/>
      <c r="EA349" s="12"/>
      <c r="EB349" s="12"/>
      <c r="EC349" s="12"/>
      <c r="ED349" s="12"/>
      <c r="EE349" s="12"/>
      <c r="EF349" s="12"/>
      <c r="EG349" s="12">
        <f t="shared" si="783"/>
        <v>0</v>
      </c>
      <c r="EH349" s="12">
        <f t="shared" si="784"/>
        <v>0</v>
      </c>
      <c r="EI349" s="12">
        <f t="shared" si="902"/>
        <v>927960000</v>
      </c>
      <c r="EJ349" s="15">
        <f t="shared" si="833"/>
        <v>0.71423999999999999</v>
      </c>
      <c r="EK349" s="15">
        <f t="shared" si="834"/>
        <v>0.28943999999999998</v>
      </c>
      <c r="EL349" s="15">
        <f t="shared" si="835"/>
        <v>1.0036799999999999</v>
      </c>
      <c r="EM349" s="16">
        <f t="shared" si="893"/>
        <v>0.76239999999999997</v>
      </c>
      <c r="EN349" s="16">
        <f t="shared" si="894"/>
        <v>0.41839999999999999</v>
      </c>
      <c r="EO349" s="16">
        <f t="shared" si="895"/>
        <v>1.1808000000000001</v>
      </c>
      <c r="EP349" s="16">
        <f t="shared" si="866"/>
        <v>0.68787096774193546</v>
      </c>
      <c r="EQ349" s="16">
        <f t="shared" si="867"/>
        <v>0.31238709677419357</v>
      </c>
      <c r="ER349" s="16">
        <f t="shared" si="868"/>
        <v>1.0412903225806451</v>
      </c>
      <c r="ES349" s="16">
        <f t="shared" si="869"/>
        <v>1.0790232558139534</v>
      </c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5">
        <f t="shared" si="903"/>
        <v>0</v>
      </c>
      <c r="FP349" s="15">
        <f t="shared" si="904"/>
        <v>0</v>
      </c>
      <c r="FQ349" s="15">
        <f t="shared" si="905"/>
        <v>0</v>
      </c>
      <c r="FR349" s="17">
        <f t="shared" si="836"/>
        <v>0</v>
      </c>
      <c r="FS349" s="17">
        <f t="shared" si="837"/>
        <v>0</v>
      </c>
      <c r="FT349" s="17">
        <f t="shared" si="838"/>
        <v>0</v>
      </c>
      <c r="FU349" s="18">
        <f t="shared" si="839"/>
        <v>0</v>
      </c>
      <c r="FV349" s="18">
        <f t="shared" si="840"/>
        <v>0</v>
      </c>
      <c r="FW349" s="18">
        <f t="shared" si="841"/>
        <v>0</v>
      </c>
      <c r="FX349" s="18">
        <f t="shared" si="842"/>
        <v>0</v>
      </c>
      <c r="FY349" s="18">
        <f t="shared" si="843"/>
        <v>0</v>
      </c>
      <c r="FZ349" s="19">
        <f t="shared" si="906"/>
        <v>1.0790232558139534</v>
      </c>
      <c r="GA349" s="36" t="s">
        <v>483</v>
      </c>
      <c r="GB349" s="36"/>
      <c r="GC349" s="37"/>
    </row>
    <row r="350" spans="1:185" hidden="1" x14ac:dyDescent="0.25">
      <c r="A350" s="8" t="s">
        <v>1303</v>
      </c>
      <c r="B350" s="8" t="s">
        <v>950</v>
      </c>
      <c r="C350" s="28" t="s">
        <v>951</v>
      </c>
      <c r="D350" s="28" t="s">
        <v>492</v>
      </c>
      <c r="E350" s="9" t="s">
        <v>318</v>
      </c>
      <c r="F350" s="28" t="s">
        <v>484</v>
      </c>
      <c r="G350" s="28" t="s">
        <v>485</v>
      </c>
      <c r="H350" s="11">
        <v>3.5000000000000003E-2</v>
      </c>
      <c r="I350" s="11"/>
      <c r="J350" s="26">
        <v>0.01</v>
      </c>
      <c r="K350" s="11">
        <v>0.01</v>
      </c>
      <c r="L350" s="11">
        <v>5.0000000000000001E-3</v>
      </c>
      <c r="M350" s="11">
        <v>5.0000000000000001E-3</v>
      </c>
      <c r="N350" s="11"/>
      <c r="O350" s="12">
        <f t="shared" si="844"/>
        <v>0</v>
      </c>
      <c r="P350" s="12">
        <f t="shared" si="911"/>
        <v>831251</v>
      </c>
      <c r="Q350" s="12">
        <f t="shared" si="845"/>
        <v>817741</v>
      </c>
      <c r="R350" s="12">
        <f t="shared" si="768"/>
        <v>1834272</v>
      </c>
      <c r="S350" s="12">
        <f t="shared" si="846"/>
        <v>0</v>
      </c>
      <c r="T350" s="12">
        <f t="shared" si="871"/>
        <v>1214742</v>
      </c>
      <c r="U350" s="12">
        <f t="shared" si="855"/>
        <v>725487</v>
      </c>
      <c r="V350" s="12">
        <f t="shared" si="872"/>
        <v>1940229</v>
      </c>
      <c r="W350" s="12">
        <f t="shared" si="856"/>
        <v>1068000</v>
      </c>
      <c r="X350" s="12">
        <f t="shared" si="847"/>
        <v>0</v>
      </c>
      <c r="Y350" s="12">
        <f t="shared" si="896"/>
        <v>1086204</v>
      </c>
      <c r="Z350" s="12">
        <f t="shared" si="897"/>
        <v>756174</v>
      </c>
      <c r="AA350" s="12">
        <f t="shared" si="898"/>
        <v>2174145</v>
      </c>
      <c r="AB350" s="12">
        <f t="shared" si="769"/>
        <v>2974323</v>
      </c>
      <c r="AC350" s="12"/>
      <c r="AD350" s="12"/>
      <c r="AE350" s="12"/>
      <c r="AF350" s="12">
        <f t="shared" si="848"/>
        <v>0</v>
      </c>
      <c r="AG350" s="12">
        <f t="shared" si="849"/>
        <v>0</v>
      </c>
      <c r="AH350" s="12">
        <f t="shared" si="850"/>
        <v>0</v>
      </c>
      <c r="AI350" s="12"/>
      <c r="AJ350" s="12"/>
      <c r="AK350" s="12"/>
      <c r="AL350" s="12">
        <f t="shared" si="807"/>
        <v>0</v>
      </c>
      <c r="AM350" s="12">
        <f t="shared" si="808"/>
        <v>0</v>
      </c>
      <c r="AN350" s="12">
        <f t="shared" si="809"/>
        <v>0</v>
      </c>
      <c r="AO350" s="12"/>
      <c r="AP350" s="12"/>
      <c r="AQ350" s="12"/>
      <c r="AR350" s="12">
        <f t="shared" si="810"/>
        <v>0</v>
      </c>
      <c r="AS350" s="12">
        <f t="shared" si="811"/>
        <v>0</v>
      </c>
      <c r="AT350" s="12">
        <f t="shared" si="812"/>
        <v>0</v>
      </c>
      <c r="AU350" s="12">
        <f t="shared" si="813"/>
        <v>0</v>
      </c>
      <c r="AV350" s="12">
        <f t="shared" si="851"/>
        <v>0</v>
      </c>
      <c r="AW350" s="12"/>
      <c r="AX350" s="12">
        <f t="shared" si="814"/>
        <v>0</v>
      </c>
      <c r="AY350" s="12">
        <f t="shared" si="815"/>
        <v>0</v>
      </c>
      <c r="AZ350" s="12">
        <f t="shared" si="816"/>
        <v>0</v>
      </c>
      <c r="BA350" s="12"/>
      <c r="BB350" s="12">
        <f t="shared" si="817"/>
        <v>0</v>
      </c>
      <c r="BC350" s="12">
        <f t="shared" si="818"/>
        <v>0</v>
      </c>
      <c r="BD350" s="12">
        <f t="shared" si="819"/>
        <v>0</v>
      </c>
      <c r="BE350" s="12"/>
      <c r="BF350" s="12">
        <f t="shared" si="820"/>
        <v>0</v>
      </c>
      <c r="BG350" s="12">
        <f t="shared" si="852"/>
        <v>0</v>
      </c>
      <c r="BH350" s="12">
        <f t="shared" si="821"/>
        <v>0</v>
      </c>
      <c r="BI350" s="12">
        <f t="shared" si="822"/>
        <v>0</v>
      </c>
      <c r="BJ350" s="12"/>
      <c r="BK350" s="12">
        <f t="shared" si="823"/>
        <v>0</v>
      </c>
      <c r="BL350" s="12">
        <f t="shared" si="853"/>
        <v>0</v>
      </c>
      <c r="BM350" s="12">
        <f t="shared" si="824"/>
        <v>0</v>
      </c>
      <c r="BN350" s="12"/>
      <c r="BO350" s="12">
        <f t="shared" si="825"/>
        <v>0</v>
      </c>
      <c r="BP350" s="12">
        <f t="shared" si="826"/>
        <v>0</v>
      </c>
      <c r="BQ350" s="12">
        <f t="shared" si="827"/>
        <v>0</v>
      </c>
      <c r="BR350" s="12"/>
      <c r="BS350" s="12">
        <f t="shared" si="828"/>
        <v>0</v>
      </c>
      <c r="BT350" s="12">
        <f t="shared" si="829"/>
        <v>0</v>
      </c>
      <c r="BU350" s="12">
        <f t="shared" si="830"/>
        <v>0</v>
      </c>
      <c r="BV350" s="12">
        <f t="shared" si="831"/>
        <v>0</v>
      </c>
      <c r="BW350" s="12">
        <f t="shared" si="832"/>
        <v>0</v>
      </c>
      <c r="BX350" s="12"/>
      <c r="BY350" s="12">
        <v>170000000</v>
      </c>
      <c r="BZ350" s="12">
        <v>170000000</v>
      </c>
      <c r="CA350" s="12">
        <f>SUMIFS('[1]TIẾN ĐỘ %'!$M$6:$M$1034,'[1]TIẾN ĐỘ %'!$G$6:$G$1034,$A350,'[1]TIẾN ĐỘ %'!$F$6:$F$1034,$E350)</f>
        <v>190000000</v>
      </c>
      <c r="CB350" s="12">
        <f t="shared" si="854"/>
        <v>530000000</v>
      </c>
      <c r="CC350" s="12"/>
      <c r="CD350" s="12"/>
      <c r="CE350" s="12"/>
      <c r="CF350" s="12"/>
      <c r="CG350" s="12"/>
      <c r="CH350" s="12"/>
      <c r="CI350" s="12"/>
      <c r="CJ350" s="12"/>
      <c r="CK350" s="12">
        <f t="shared" si="899"/>
        <v>0</v>
      </c>
      <c r="CL350" s="12"/>
      <c r="CM350" s="12"/>
      <c r="CN350" s="12"/>
      <c r="CO350" s="12">
        <f t="shared" si="778"/>
        <v>0</v>
      </c>
      <c r="CP350" s="12">
        <f t="shared" si="779"/>
        <v>0</v>
      </c>
      <c r="CQ350" s="12">
        <f t="shared" si="900"/>
        <v>530000000</v>
      </c>
      <c r="CR350" s="12">
        <v>86140000</v>
      </c>
      <c r="CS350" s="12">
        <v>84740000</v>
      </c>
      <c r="CT350" s="12">
        <v>190080000</v>
      </c>
      <c r="CU350" s="12">
        <v>125880000</v>
      </c>
      <c r="CV350" s="12">
        <v>75180000</v>
      </c>
      <c r="CW350" s="12">
        <v>106800000</v>
      </c>
      <c r="CX350" s="12">
        <v>201060000</v>
      </c>
      <c r="CY350" s="12">
        <f>SUMIFS('[1]DATA THÔ IN'!$P$4:$P$12031,'[1]DATA THÔ IN'!$H$4:$H$12031,$A350,'[1]DATA THÔ IN'!$AC$4:$AC$12031,$E350,'[1]DATA THÔ IN'!$AH$4:$AH$12031,"Tiến độ 1")</f>
        <v>112560000</v>
      </c>
      <c r="CZ350" s="12">
        <f>SUMIFS('[1]DATA THÔ IN'!$P$4:$P$12031,'[1]DATA THÔ IN'!$H$4:$H$12031,$A350,'[1]DATA THÔ IN'!$AC$4:$AC$12031,$E350,'[1]DATA THÔ IN'!$AH$4:$AH$12031,"Tiến độ 2")</f>
        <v>78360000</v>
      </c>
      <c r="DA350" s="12">
        <f>SUMIFS('[1]TIẾN ĐỘ %'!$N$6:$N$1034,'[1]TIẾN ĐỘ %'!$G$6:$G$1034,A350,'[1]TIẾN ĐỘ %'!$F$6:$F$1034,$E350)</f>
        <v>225300000</v>
      </c>
      <c r="DB350" s="12">
        <f t="shared" si="861"/>
        <v>616440000</v>
      </c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>
        <f t="shared" si="901"/>
        <v>0</v>
      </c>
      <c r="DX350" s="12"/>
      <c r="DY350" s="12"/>
      <c r="DZ350" s="12"/>
      <c r="EA350" s="12"/>
      <c r="EB350" s="12"/>
      <c r="EC350" s="12"/>
      <c r="ED350" s="12"/>
      <c r="EE350" s="12"/>
      <c r="EF350" s="12"/>
      <c r="EG350" s="12">
        <f t="shared" si="783"/>
        <v>0</v>
      </c>
      <c r="EH350" s="12">
        <f t="shared" si="784"/>
        <v>0</v>
      </c>
      <c r="EI350" s="12">
        <f t="shared" si="902"/>
        <v>616440000</v>
      </c>
      <c r="EJ350" s="15">
        <f t="shared" si="833"/>
        <v>0.50670588235294123</v>
      </c>
      <c r="EK350" s="15">
        <f t="shared" si="834"/>
        <v>0.49847058823529411</v>
      </c>
      <c r="EL350" s="15">
        <f t="shared" si="835"/>
        <v>1.1181176470588234</v>
      </c>
      <c r="EM350" s="16">
        <f t="shared" si="893"/>
        <v>0.7404705882352941</v>
      </c>
      <c r="EN350" s="16">
        <f t="shared" si="894"/>
        <v>0.44223529411764706</v>
      </c>
      <c r="EO350" s="16">
        <f t="shared" si="895"/>
        <v>1.1827058823529413</v>
      </c>
      <c r="EP350" s="16">
        <f t="shared" si="866"/>
        <v>0.59242105263157896</v>
      </c>
      <c r="EQ350" s="16">
        <f t="shared" si="867"/>
        <v>0.41242105263157897</v>
      </c>
      <c r="ER350" s="16">
        <f t="shared" si="868"/>
        <v>1.1857894736842105</v>
      </c>
      <c r="ES350" s="16">
        <f t="shared" si="869"/>
        <v>1.1630943396226414</v>
      </c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5">
        <f t="shared" si="903"/>
        <v>0</v>
      </c>
      <c r="FP350" s="15">
        <f t="shared" si="904"/>
        <v>0</v>
      </c>
      <c r="FQ350" s="15">
        <f t="shared" si="905"/>
        <v>0</v>
      </c>
      <c r="FR350" s="17">
        <f t="shared" si="836"/>
        <v>0</v>
      </c>
      <c r="FS350" s="17">
        <f t="shared" si="837"/>
        <v>0</v>
      </c>
      <c r="FT350" s="17">
        <f t="shared" si="838"/>
        <v>0</v>
      </c>
      <c r="FU350" s="18">
        <f t="shared" si="839"/>
        <v>0</v>
      </c>
      <c r="FV350" s="18">
        <f t="shared" si="840"/>
        <v>0</v>
      </c>
      <c r="FW350" s="18">
        <f t="shared" si="841"/>
        <v>0</v>
      </c>
      <c r="FX350" s="18">
        <f t="shared" si="842"/>
        <v>0</v>
      </c>
      <c r="FY350" s="18">
        <f t="shared" si="843"/>
        <v>0</v>
      </c>
      <c r="FZ350" s="19">
        <f t="shared" si="906"/>
        <v>1.1630943396226414</v>
      </c>
      <c r="GA350" s="36" t="s">
        <v>492</v>
      </c>
      <c r="GB350" s="36"/>
      <c r="GC350" s="37"/>
    </row>
    <row r="351" spans="1:185" hidden="1" x14ac:dyDescent="0.25">
      <c r="A351" s="8" t="s">
        <v>1305</v>
      </c>
      <c r="B351" s="8" t="s">
        <v>954</v>
      </c>
      <c r="C351" s="28" t="s">
        <v>955</v>
      </c>
      <c r="D351" s="28" t="s">
        <v>497</v>
      </c>
      <c r="E351" s="9" t="s">
        <v>318</v>
      </c>
      <c r="F351" s="28" t="s">
        <v>498</v>
      </c>
      <c r="G351" s="28" t="s">
        <v>485</v>
      </c>
      <c r="H351" s="11">
        <v>3.5000000000000003E-2</v>
      </c>
      <c r="I351" s="11"/>
      <c r="J351" s="26">
        <v>0.01</v>
      </c>
      <c r="K351" s="11">
        <v>0.01</v>
      </c>
      <c r="L351" s="11">
        <v>5.0000000000000001E-3</v>
      </c>
      <c r="M351" s="11">
        <v>5.0000000000000001E-3</v>
      </c>
      <c r="N351" s="11"/>
      <c r="O351" s="12">
        <f t="shared" si="844"/>
        <v>0</v>
      </c>
      <c r="P351" s="12">
        <f t="shared" si="911"/>
        <v>361875</v>
      </c>
      <c r="Q351" s="12">
        <f t="shared" si="845"/>
        <v>0</v>
      </c>
      <c r="R351" s="12">
        <f t="shared" si="768"/>
        <v>812916</v>
      </c>
      <c r="S351" s="12">
        <f t="shared" si="846"/>
        <v>0</v>
      </c>
      <c r="T351" s="12">
        <f t="shared" si="871"/>
        <v>423249</v>
      </c>
      <c r="U351" s="12">
        <f t="shared" si="855"/>
        <v>364191</v>
      </c>
      <c r="V351" s="12">
        <f t="shared" si="872"/>
        <v>787440</v>
      </c>
      <c r="W351" s="12">
        <f t="shared" si="856"/>
        <v>438600</v>
      </c>
      <c r="X351" s="12">
        <f t="shared" si="847"/>
        <v>0</v>
      </c>
      <c r="Y351" s="12">
        <f t="shared" si="896"/>
        <v>0</v>
      </c>
      <c r="Z351" s="12">
        <f t="shared" si="897"/>
        <v>0</v>
      </c>
      <c r="AA351" s="12">
        <f t="shared" si="898"/>
        <v>0</v>
      </c>
      <c r="AB351" s="12">
        <f t="shared" si="769"/>
        <v>0</v>
      </c>
      <c r="AC351" s="12"/>
      <c r="AD351" s="12"/>
      <c r="AE351" s="12"/>
      <c r="AF351" s="12">
        <f t="shared" si="848"/>
        <v>0</v>
      </c>
      <c r="AG351" s="12">
        <f t="shared" si="849"/>
        <v>0</v>
      </c>
      <c r="AH351" s="12">
        <f t="shared" si="850"/>
        <v>0</v>
      </c>
      <c r="AI351" s="12"/>
      <c r="AJ351" s="12"/>
      <c r="AK351" s="12"/>
      <c r="AL351" s="12">
        <f t="shared" si="807"/>
        <v>0</v>
      </c>
      <c r="AM351" s="12">
        <f t="shared" si="808"/>
        <v>0</v>
      </c>
      <c r="AN351" s="12">
        <f t="shared" si="809"/>
        <v>0</v>
      </c>
      <c r="AO351" s="12"/>
      <c r="AP351" s="12"/>
      <c r="AQ351" s="12"/>
      <c r="AR351" s="12">
        <f t="shared" si="810"/>
        <v>0</v>
      </c>
      <c r="AS351" s="12">
        <f t="shared" si="811"/>
        <v>0</v>
      </c>
      <c r="AT351" s="12">
        <f t="shared" si="812"/>
        <v>0</v>
      </c>
      <c r="AU351" s="12">
        <f t="shared" si="813"/>
        <v>0</v>
      </c>
      <c r="AV351" s="12">
        <f t="shared" si="851"/>
        <v>0</v>
      </c>
      <c r="AW351" s="12"/>
      <c r="AX351" s="12">
        <f t="shared" si="814"/>
        <v>0</v>
      </c>
      <c r="AY351" s="12">
        <f t="shared" si="815"/>
        <v>0</v>
      </c>
      <c r="AZ351" s="12">
        <f t="shared" si="816"/>
        <v>0</v>
      </c>
      <c r="BA351" s="12"/>
      <c r="BB351" s="12">
        <f t="shared" si="817"/>
        <v>0</v>
      </c>
      <c r="BC351" s="12">
        <f t="shared" si="818"/>
        <v>0</v>
      </c>
      <c r="BD351" s="12">
        <f t="shared" si="819"/>
        <v>0</v>
      </c>
      <c r="BE351" s="12"/>
      <c r="BF351" s="12">
        <f t="shared" si="820"/>
        <v>0</v>
      </c>
      <c r="BG351" s="12">
        <f t="shared" si="852"/>
        <v>0</v>
      </c>
      <c r="BH351" s="12">
        <f t="shared" si="821"/>
        <v>0</v>
      </c>
      <c r="BI351" s="12">
        <f t="shared" si="822"/>
        <v>0</v>
      </c>
      <c r="BJ351" s="12"/>
      <c r="BK351" s="12">
        <f t="shared" si="823"/>
        <v>0</v>
      </c>
      <c r="BL351" s="12">
        <f t="shared" si="853"/>
        <v>0</v>
      </c>
      <c r="BM351" s="12">
        <f t="shared" si="824"/>
        <v>0</v>
      </c>
      <c r="BN351" s="12"/>
      <c r="BO351" s="12">
        <f t="shared" si="825"/>
        <v>0</v>
      </c>
      <c r="BP351" s="12">
        <f t="shared" si="826"/>
        <v>0</v>
      </c>
      <c r="BQ351" s="12">
        <f t="shared" si="827"/>
        <v>0</v>
      </c>
      <c r="BR351" s="12"/>
      <c r="BS351" s="12">
        <f t="shared" si="828"/>
        <v>0</v>
      </c>
      <c r="BT351" s="12">
        <f t="shared" si="829"/>
        <v>0</v>
      </c>
      <c r="BU351" s="12">
        <f t="shared" si="830"/>
        <v>0</v>
      </c>
      <c r="BV351" s="12">
        <f t="shared" si="831"/>
        <v>0</v>
      </c>
      <c r="BW351" s="12">
        <f t="shared" si="832"/>
        <v>0</v>
      </c>
      <c r="BX351" s="12"/>
      <c r="BY351" s="12">
        <v>80000000</v>
      </c>
      <c r="BZ351" s="12">
        <v>80000000</v>
      </c>
      <c r="CA351" s="12">
        <f>SUMIFS('[1]TIẾN ĐỘ %'!$M$6:$M$1034,'[1]TIẾN ĐỘ %'!$G$6:$G$1034,$A351,'[1]TIẾN ĐỘ %'!$F$6:$F$1034,$E351)</f>
        <v>130000000</v>
      </c>
      <c r="CB351" s="12">
        <f t="shared" si="854"/>
        <v>290000000</v>
      </c>
      <c r="CC351" s="12"/>
      <c r="CD351" s="12"/>
      <c r="CE351" s="12"/>
      <c r="CF351" s="12"/>
      <c r="CG351" s="12"/>
      <c r="CH351" s="12"/>
      <c r="CI351" s="12"/>
      <c r="CJ351" s="12"/>
      <c r="CK351" s="12">
        <f t="shared" si="899"/>
        <v>0</v>
      </c>
      <c r="CL351" s="12"/>
      <c r="CM351" s="12"/>
      <c r="CN351" s="12"/>
      <c r="CO351" s="12">
        <f t="shared" si="778"/>
        <v>0</v>
      </c>
      <c r="CP351" s="12">
        <f t="shared" si="779"/>
        <v>0</v>
      </c>
      <c r="CQ351" s="12">
        <f t="shared" si="900"/>
        <v>290000000</v>
      </c>
      <c r="CR351" s="12">
        <v>37500000</v>
      </c>
      <c r="CS351" s="12">
        <v>12600000</v>
      </c>
      <c r="CT351" s="12">
        <v>84240000</v>
      </c>
      <c r="CU351" s="12">
        <v>43860000</v>
      </c>
      <c r="CV351" s="12">
        <v>37740000</v>
      </c>
      <c r="CW351" s="12">
        <v>43860000</v>
      </c>
      <c r="CX351" s="12">
        <v>81600000</v>
      </c>
      <c r="CY351" s="12">
        <f>SUMIFS('[1]DATA THÔ IN'!$P$4:$P$12031,'[1]DATA THÔ IN'!$H$4:$H$12031,$A351,'[1]DATA THÔ IN'!$AC$4:$AC$12031,$E351,'[1]DATA THÔ IN'!$AH$4:$AH$12031,"Tiến độ 1")</f>
        <v>40320000</v>
      </c>
      <c r="CZ351" s="12">
        <f>SUMIFS('[1]DATA THÔ IN'!$P$4:$P$12031,'[1]DATA THÔ IN'!$H$4:$H$12031,$A351,'[1]DATA THÔ IN'!$AC$4:$AC$12031,$E351,'[1]DATA THÔ IN'!$AH$4:$AH$12031,"Tiến độ 2")</f>
        <v>12780000</v>
      </c>
      <c r="DA351" s="12">
        <f>SUMIFS('[1]TIẾN ĐỘ %'!$N$6:$N$1034,'[1]TIẾN ĐỘ %'!$G$6:$G$1034,A351,'[1]TIẾN ĐỘ %'!$F$6:$F$1034,$E351)</f>
        <v>62520000</v>
      </c>
      <c r="DB351" s="12">
        <f t="shared" si="861"/>
        <v>228360000</v>
      </c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>
        <f t="shared" si="901"/>
        <v>0</v>
      </c>
      <c r="DX351" s="12"/>
      <c r="DY351" s="12"/>
      <c r="DZ351" s="12"/>
      <c r="EA351" s="12"/>
      <c r="EB351" s="12"/>
      <c r="EC351" s="12"/>
      <c r="ED351" s="12"/>
      <c r="EE351" s="12"/>
      <c r="EF351" s="12"/>
      <c r="EG351" s="12">
        <f t="shared" si="783"/>
        <v>0</v>
      </c>
      <c r="EH351" s="12">
        <f t="shared" si="784"/>
        <v>0</v>
      </c>
      <c r="EI351" s="12">
        <f t="shared" si="902"/>
        <v>228360000</v>
      </c>
      <c r="EJ351" s="15">
        <f t="shared" si="833"/>
        <v>0.46875</v>
      </c>
      <c r="EK351" s="15">
        <f t="shared" si="834"/>
        <v>0.1575</v>
      </c>
      <c r="EL351" s="15">
        <f t="shared" si="835"/>
        <v>1.0529999999999999</v>
      </c>
      <c r="EM351" s="16">
        <f t="shared" si="893"/>
        <v>0.54825000000000002</v>
      </c>
      <c r="EN351" s="16">
        <f t="shared" si="894"/>
        <v>0.47175</v>
      </c>
      <c r="EO351" s="16">
        <f t="shared" si="895"/>
        <v>1.02</v>
      </c>
      <c r="EP351" s="16">
        <f t="shared" si="866"/>
        <v>0.31015384615384617</v>
      </c>
      <c r="EQ351" s="16">
        <f t="shared" si="867"/>
        <v>9.8307692307692304E-2</v>
      </c>
      <c r="ER351" s="16">
        <f t="shared" si="868"/>
        <v>0.4809230769230769</v>
      </c>
      <c r="ES351" s="16">
        <f t="shared" si="869"/>
        <v>0.787448275862069</v>
      </c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5">
        <f t="shared" si="903"/>
        <v>0</v>
      </c>
      <c r="FP351" s="15">
        <f t="shared" si="904"/>
        <v>0</v>
      </c>
      <c r="FQ351" s="15">
        <f t="shared" si="905"/>
        <v>0</v>
      </c>
      <c r="FR351" s="17">
        <f t="shared" si="836"/>
        <v>0</v>
      </c>
      <c r="FS351" s="17">
        <f t="shared" si="837"/>
        <v>0</v>
      </c>
      <c r="FT351" s="17">
        <f t="shared" si="838"/>
        <v>0</v>
      </c>
      <c r="FU351" s="18">
        <f t="shared" si="839"/>
        <v>0</v>
      </c>
      <c r="FV351" s="18">
        <f t="shared" si="840"/>
        <v>0</v>
      </c>
      <c r="FW351" s="18">
        <f t="shared" si="841"/>
        <v>0</v>
      </c>
      <c r="FX351" s="18">
        <f t="shared" si="842"/>
        <v>0</v>
      </c>
      <c r="FY351" s="18">
        <f t="shared" si="843"/>
        <v>0</v>
      </c>
      <c r="FZ351" s="19">
        <f t="shared" si="906"/>
        <v>0.787448275862069</v>
      </c>
      <c r="GA351" s="36" t="str">
        <f>D351</f>
        <v>Nguyễn Đức Bách</v>
      </c>
      <c r="GB351" s="36"/>
      <c r="GC351" s="37"/>
    </row>
    <row r="352" spans="1:185" hidden="1" x14ac:dyDescent="0.25">
      <c r="A352" s="8" t="s">
        <v>1306</v>
      </c>
      <c r="B352" s="8" t="s">
        <v>956</v>
      </c>
      <c r="C352" s="28" t="s">
        <v>957</v>
      </c>
      <c r="D352" s="28" t="s">
        <v>497</v>
      </c>
      <c r="E352" s="9" t="s">
        <v>318</v>
      </c>
      <c r="F352" s="28" t="s">
        <v>498</v>
      </c>
      <c r="G352" s="28" t="s">
        <v>485</v>
      </c>
      <c r="H352" s="11">
        <v>3.5000000000000003E-2</v>
      </c>
      <c r="I352" s="11"/>
      <c r="J352" s="26">
        <v>0.01</v>
      </c>
      <c r="K352" s="11">
        <v>0.01</v>
      </c>
      <c r="L352" s="11">
        <v>5.0000000000000001E-3</v>
      </c>
      <c r="M352" s="11">
        <v>5.0000000000000001E-3</v>
      </c>
      <c r="N352" s="11"/>
      <c r="O352" s="12">
        <f t="shared" si="844"/>
        <v>0</v>
      </c>
      <c r="P352" s="12">
        <f t="shared" si="911"/>
        <v>0</v>
      </c>
      <c r="Q352" s="12">
        <f t="shared" si="845"/>
        <v>0</v>
      </c>
      <c r="R352" s="12">
        <f t="shared" si="768"/>
        <v>0</v>
      </c>
      <c r="S352" s="12">
        <f t="shared" si="846"/>
        <v>0</v>
      </c>
      <c r="T352" s="12">
        <f t="shared" si="871"/>
        <v>0</v>
      </c>
      <c r="U352" s="12">
        <f t="shared" si="855"/>
        <v>511836</v>
      </c>
      <c r="V352" s="12">
        <f t="shared" si="872"/>
        <v>511836</v>
      </c>
      <c r="W352" s="12">
        <f t="shared" si="856"/>
        <v>0</v>
      </c>
      <c r="X352" s="12">
        <f t="shared" si="847"/>
        <v>0</v>
      </c>
      <c r="Y352" s="12">
        <f t="shared" si="896"/>
        <v>151698</v>
      </c>
      <c r="Z352" s="12">
        <f t="shared" si="897"/>
        <v>149961</v>
      </c>
      <c r="AA352" s="12">
        <f t="shared" si="898"/>
        <v>301659</v>
      </c>
      <c r="AB352" s="12">
        <f t="shared" si="769"/>
        <v>0</v>
      </c>
      <c r="AC352" s="12"/>
      <c r="AD352" s="12"/>
      <c r="AE352" s="12"/>
      <c r="AF352" s="12">
        <f t="shared" si="848"/>
        <v>0</v>
      </c>
      <c r="AG352" s="12">
        <f t="shared" si="849"/>
        <v>0</v>
      </c>
      <c r="AH352" s="12">
        <f t="shared" si="850"/>
        <v>0</v>
      </c>
      <c r="AI352" s="12"/>
      <c r="AJ352" s="12"/>
      <c r="AK352" s="12"/>
      <c r="AL352" s="12">
        <f t="shared" si="807"/>
        <v>0</v>
      </c>
      <c r="AM352" s="12">
        <f t="shared" si="808"/>
        <v>0</v>
      </c>
      <c r="AN352" s="12">
        <f t="shared" si="809"/>
        <v>0</v>
      </c>
      <c r="AO352" s="12"/>
      <c r="AP352" s="12"/>
      <c r="AQ352" s="12"/>
      <c r="AR352" s="12">
        <f t="shared" si="810"/>
        <v>0</v>
      </c>
      <c r="AS352" s="12">
        <f t="shared" si="811"/>
        <v>0</v>
      </c>
      <c r="AT352" s="12">
        <f t="shared" si="812"/>
        <v>0</v>
      </c>
      <c r="AU352" s="12">
        <f t="shared" si="813"/>
        <v>0</v>
      </c>
      <c r="AV352" s="12">
        <f t="shared" si="851"/>
        <v>0</v>
      </c>
      <c r="AW352" s="12"/>
      <c r="AX352" s="12">
        <f t="shared" si="814"/>
        <v>0</v>
      </c>
      <c r="AY352" s="12">
        <f t="shared" si="815"/>
        <v>0</v>
      </c>
      <c r="AZ352" s="12">
        <f t="shared" si="816"/>
        <v>0</v>
      </c>
      <c r="BA352" s="12"/>
      <c r="BB352" s="12">
        <f t="shared" si="817"/>
        <v>0</v>
      </c>
      <c r="BC352" s="12">
        <f t="shared" si="818"/>
        <v>0</v>
      </c>
      <c r="BD352" s="12">
        <f t="shared" si="819"/>
        <v>0</v>
      </c>
      <c r="BE352" s="12"/>
      <c r="BF352" s="12">
        <f t="shared" si="820"/>
        <v>0</v>
      </c>
      <c r="BG352" s="12">
        <f t="shared" si="852"/>
        <v>0</v>
      </c>
      <c r="BH352" s="12">
        <f t="shared" si="821"/>
        <v>0</v>
      </c>
      <c r="BI352" s="12">
        <f t="shared" si="822"/>
        <v>0</v>
      </c>
      <c r="BJ352" s="12"/>
      <c r="BK352" s="12">
        <f t="shared" si="823"/>
        <v>0</v>
      </c>
      <c r="BL352" s="12">
        <f t="shared" si="853"/>
        <v>0</v>
      </c>
      <c r="BM352" s="12">
        <f t="shared" si="824"/>
        <v>0</v>
      </c>
      <c r="BN352" s="12"/>
      <c r="BO352" s="12">
        <f t="shared" si="825"/>
        <v>0</v>
      </c>
      <c r="BP352" s="12">
        <f t="shared" si="826"/>
        <v>0</v>
      </c>
      <c r="BQ352" s="12">
        <f t="shared" si="827"/>
        <v>0</v>
      </c>
      <c r="BR352" s="12"/>
      <c r="BS352" s="12">
        <f t="shared" si="828"/>
        <v>0</v>
      </c>
      <c r="BT352" s="12">
        <f t="shared" si="829"/>
        <v>0</v>
      </c>
      <c r="BU352" s="12">
        <f t="shared" si="830"/>
        <v>0</v>
      </c>
      <c r="BV352" s="12">
        <f t="shared" si="831"/>
        <v>0</v>
      </c>
      <c r="BW352" s="12">
        <f t="shared" si="832"/>
        <v>0</v>
      </c>
      <c r="BX352" s="12"/>
      <c r="BY352" s="12">
        <v>70000000</v>
      </c>
      <c r="BZ352" s="12">
        <v>50000000</v>
      </c>
      <c r="CA352" s="12">
        <f>SUMIFS('[1]TIẾN ĐỘ %'!$M$6:$M$1034,'[1]TIẾN ĐỘ %'!$G$6:$G$1034,$A352,'[1]TIẾN ĐỘ %'!$F$6:$F$1034,$E352)</f>
        <v>30000000</v>
      </c>
      <c r="CB352" s="12">
        <f t="shared" si="854"/>
        <v>150000000</v>
      </c>
      <c r="CC352" s="12"/>
      <c r="CD352" s="12"/>
      <c r="CE352" s="12"/>
      <c r="CF352" s="12">
        <f t="shared" ref="CF352:CF357" si="912">+SUM(CC352:CE352)</f>
        <v>0</v>
      </c>
      <c r="CG352" s="12">
        <f t="shared" ref="CG352:CG357" si="913">+CF352+CB352</f>
        <v>150000000</v>
      </c>
      <c r="CH352" s="12"/>
      <c r="CI352" s="12"/>
      <c r="CJ352" s="12"/>
      <c r="CK352" s="12">
        <f t="shared" si="899"/>
        <v>0</v>
      </c>
      <c r="CL352" s="12"/>
      <c r="CM352" s="12"/>
      <c r="CN352" s="12"/>
      <c r="CO352" s="12">
        <f t="shared" si="778"/>
        <v>0</v>
      </c>
      <c r="CP352" s="12">
        <f t="shared" si="779"/>
        <v>0</v>
      </c>
      <c r="CQ352" s="12">
        <f t="shared" si="900"/>
        <v>150000000</v>
      </c>
      <c r="CR352" s="12">
        <v>6120000</v>
      </c>
      <c r="CS352" s="12">
        <v>0</v>
      </c>
      <c r="CT352" s="12">
        <v>6120000</v>
      </c>
      <c r="CU352" s="12">
        <v>0</v>
      </c>
      <c r="CV352" s="12">
        <v>53040000</v>
      </c>
      <c r="CW352" s="12">
        <v>0</v>
      </c>
      <c r="CX352" s="12">
        <v>53040000</v>
      </c>
      <c r="CY352" s="12">
        <f>SUMIFS('[1]DATA THÔ IN'!$P$4:$P$12031,'[1]DATA THÔ IN'!$H$4:$H$12031,$A352,'[1]DATA THÔ IN'!$AC$4:$AC$12031,$E352,'[1]DATA THÔ IN'!$AH$4:$AH$12031,"Tiến độ 1")</f>
        <v>15720000</v>
      </c>
      <c r="CZ352" s="12">
        <f>SUMIFS('[1]DATA THÔ IN'!$P$4:$P$12031,'[1]DATA THÔ IN'!$H$4:$H$12031,$A352,'[1]DATA THÔ IN'!$AC$4:$AC$12031,$E352,'[1]DATA THÔ IN'!$AH$4:$AH$12031,"Tiến độ 2")</f>
        <v>15540000</v>
      </c>
      <c r="DA352" s="12">
        <f>SUMIFS('[1]TIẾN ĐỘ %'!$N$6:$N$1034,'[1]TIẾN ĐỘ %'!$G$6:$G$1034,A352,'[1]TIẾN ĐỘ %'!$F$6:$F$1034,$E352)</f>
        <v>31260000</v>
      </c>
      <c r="DB352" s="12">
        <f t="shared" si="861"/>
        <v>90420000</v>
      </c>
      <c r="DC352" s="12"/>
      <c r="DD352" s="12"/>
      <c r="DE352" s="12"/>
      <c r="DF352" s="12"/>
      <c r="DG352" s="12"/>
      <c r="DH352" s="12"/>
      <c r="DI352" s="12"/>
      <c r="DJ352" s="12"/>
      <c r="DK352" s="12"/>
      <c r="DL352" s="12">
        <f t="shared" ref="DL352:DL357" si="914">+DK352+DH352+DE352</f>
        <v>0</v>
      </c>
      <c r="DM352" s="12">
        <f t="shared" ref="DM352:DM357" si="915">+DL352+DB352</f>
        <v>90420000</v>
      </c>
      <c r="DN352" s="12"/>
      <c r="DO352" s="12"/>
      <c r="DP352" s="12"/>
      <c r="DQ352" s="12"/>
      <c r="DR352" s="12"/>
      <c r="DS352" s="12"/>
      <c r="DT352" s="12"/>
      <c r="DU352" s="12"/>
      <c r="DV352" s="12"/>
      <c r="DW352" s="12">
        <f t="shared" si="901"/>
        <v>0</v>
      </c>
      <c r="DX352" s="12"/>
      <c r="DY352" s="12"/>
      <c r="DZ352" s="12"/>
      <c r="EA352" s="12"/>
      <c r="EB352" s="12"/>
      <c r="EC352" s="12"/>
      <c r="ED352" s="12"/>
      <c r="EE352" s="12"/>
      <c r="EF352" s="12"/>
      <c r="EG352" s="12">
        <f t="shared" si="783"/>
        <v>0</v>
      </c>
      <c r="EH352" s="12">
        <f t="shared" si="784"/>
        <v>0</v>
      </c>
      <c r="EI352" s="12">
        <f t="shared" si="902"/>
        <v>90420000</v>
      </c>
      <c r="EJ352" s="15">
        <f t="shared" si="833"/>
        <v>8.7428571428571425E-2</v>
      </c>
      <c r="EK352" s="15">
        <f t="shared" si="834"/>
        <v>0</v>
      </c>
      <c r="EL352" s="15">
        <f t="shared" si="835"/>
        <v>8.7428571428571425E-2</v>
      </c>
      <c r="EM352" s="16">
        <f t="shared" si="893"/>
        <v>0</v>
      </c>
      <c r="EN352" s="16">
        <f t="shared" si="894"/>
        <v>1.0608</v>
      </c>
      <c r="EO352" s="16">
        <f t="shared" si="895"/>
        <v>1.0608</v>
      </c>
      <c r="EP352" s="16">
        <f t="shared" si="866"/>
        <v>0.52400000000000002</v>
      </c>
      <c r="EQ352" s="16">
        <f t="shared" si="867"/>
        <v>0.51800000000000002</v>
      </c>
      <c r="ER352" s="16">
        <f t="shared" si="868"/>
        <v>1.042</v>
      </c>
      <c r="ES352" s="16">
        <f t="shared" si="869"/>
        <v>0.6028</v>
      </c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5">
        <f t="shared" si="903"/>
        <v>0</v>
      </c>
      <c r="FP352" s="15">
        <f t="shared" si="904"/>
        <v>0</v>
      </c>
      <c r="FQ352" s="15">
        <f t="shared" si="905"/>
        <v>0</v>
      </c>
      <c r="FR352" s="17">
        <f t="shared" si="836"/>
        <v>0</v>
      </c>
      <c r="FS352" s="17">
        <f t="shared" si="837"/>
        <v>0</v>
      </c>
      <c r="FT352" s="17">
        <f t="shared" si="838"/>
        <v>0</v>
      </c>
      <c r="FU352" s="18">
        <f t="shared" si="839"/>
        <v>0</v>
      </c>
      <c r="FV352" s="18">
        <f t="shared" si="840"/>
        <v>0</v>
      </c>
      <c r="FW352" s="18">
        <f t="shared" si="841"/>
        <v>0</v>
      </c>
      <c r="FX352" s="18">
        <f t="shared" si="842"/>
        <v>0</v>
      </c>
      <c r="FY352" s="18">
        <f t="shared" si="843"/>
        <v>0</v>
      </c>
      <c r="FZ352" s="19">
        <f t="shared" si="906"/>
        <v>0.6028</v>
      </c>
      <c r="GA352" s="36" t="s">
        <v>497</v>
      </c>
      <c r="GB352" s="36"/>
      <c r="GC352" s="37"/>
    </row>
    <row r="353" spans="1:185" hidden="1" x14ac:dyDescent="0.25">
      <c r="A353" s="8" t="s">
        <v>1315</v>
      </c>
      <c r="B353" s="8" t="s">
        <v>974</v>
      </c>
      <c r="C353" s="28" t="s">
        <v>975</v>
      </c>
      <c r="D353" s="28" t="s">
        <v>492</v>
      </c>
      <c r="E353" s="9" t="s">
        <v>318</v>
      </c>
      <c r="F353" s="28" t="s">
        <v>493</v>
      </c>
      <c r="G353" s="28" t="s">
        <v>485</v>
      </c>
      <c r="H353" s="11">
        <v>3.5000000000000003E-2</v>
      </c>
      <c r="I353" s="11"/>
      <c r="J353" s="26">
        <v>0.01</v>
      </c>
      <c r="K353" s="11">
        <v>0.01</v>
      </c>
      <c r="L353" s="11">
        <v>5.0000000000000001E-3</v>
      </c>
      <c r="M353" s="11">
        <v>5.0000000000000001E-3</v>
      </c>
      <c r="N353" s="11"/>
      <c r="O353" s="12">
        <f t="shared" si="844"/>
        <v>0</v>
      </c>
      <c r="P353" s="12">
        <f t="shared" si="911"/>
        <v>0</v>
      </c>
      <c r="Q353" s="12">
        <f t="shared" si="845"/>
        <v>0</v>
      </c>
      <c r="R353" s="12">
        <f t="shared" si="768"/>
        <v>0</v>
      </c>
      <c r="S353" s="12">
        <f t="shared" si="846"/>
        <v>0</v>
      </c>
      <c r="T353" s="12">
        <f t="shared" si="871"/>
        <v>0</v>
      </c>
      <c r="U353" s="12">
        <f t="shared" si="855"/>
        <v>0</v>
      </c>
      <c r="V353" s="12">
        <f t="shared" si="872"/>
        <v>0</v>
      </c>
      <c r="W353" s="12">
        <f t="shared" si="856"/>
        <v>0</v>
      </c>
      <c r="X353" s="12">
        <f t="shared" si="847"/>
        <v>0</v>
      </c>
      <c r="Y353" s="12">
        <f t="shared" si="896"/>
        <v>389088</v>
      </c>
      <c r="Z353" s="12">
        <f t="shared" si="897"/>
        <v>506625</v>
      </c>
      <c r="AA353" s="12">
        <f t="shared" si="898"/>
        <v>1134261</v>
      </c>
      <c r="AB353" s="12">
        <f t="shared" si="769"/>
        <v>0</v>
      </c>
      <c r="AC353" s="12"/>
      <c r="AD353" s="12"/>
      <c r="AE353" s="12"/>
      <c r="AF353" s="12">
        <f t="shared" si="848"/>
        <v>0</v>
      </c>
      <c r="AG353" s="12">
        <f t="shared" si="849"/>
        <v>0</v>
      </c>
      <c r="AH353" s="12">
        <f t="shared" si="850"/>
        <v>0</v>
      </c>
      <c r="AI353" s="12"/>
      <c r="AJ353" s="12"/>
      <c r="AK353" s="12"/>
      <c r="AL353" s="12">
        <f t="shared" si="807"/>
        <v>0</v>
      </c>
      <c r="AM353" s="12">
        <f t="shared" si="808"/>
        <v>0</v>
      </c>
      <c r="AN353" s="12">
        <f t="shared" si="809"/>
        <v>0</v>
      </c>
      <c r="AO353" s="12"/>
      <c r="AP353" s="12"/>
      <c r="AQ353" s="12"/>
      <c r="AR353" s="12">
        <f t="shared" si="810"/>
        <v>0</v>
      </c>
      <c r="AS353" s="12">
        <f t="shared" si="811"/>
        <v>0</v>
      </c>
      <c r="AT353" s="12">
        <f t="shared" si="812"/>
        <v>0</v>
      </c>
      <c r="AU353" s="12">
        <f t="shared" si="813"/>
        <v>0</v>
      </c>
      <c r="AV353" s="12">
        <f t="shared" si="851"/>
        <v>0</v>
      </c>
      <c r="AW353" s="12"/>
      <c r="AX353" s="12">
        <f t="shared" si="814"/>
        <v>0</v>
      </c>
      <c r="AY353" s="12">
        <f t="shared" si="815"/>
        <v>0</v>
      </c>
      <c r="AZ353" s="12">
        <f t="shared" si="816"/>
        <v>0</v>
      </c>
      <c r="BA353" s="12"/>
      <c r="BB353" s="12">
        <f t="shared" si="817"/>
        <v>0</v>
      </c>
      <c r="BC353" s="12">
        <f t="shared" si="818"/>
        <v>0</v>
      </c>
      <c r="BD353" s="12">
        <f t="shared" si="819"/>
        <v>0</v>
      </c>
      <c r="BE353" s="12"/>
      <c r="BF353" s="12">
        <f t="shared" si="820"/>
        <v>0</v>
      </c>
      <c r="BG353" s="12">
        <f t="shared" si="852"/>
        <v>0</v>
      </c>
      <c r="BH353" s="12">
        <f t="shared" si="821"/>
        <v>0</v>
      </c>
      <c r="BI353" s="12">
        <f t="shared" si="822"/>
        <v>0</v>
      </c>
      <c r="BJ353" s="12"/>
      <c r="BK353" s="12">
        <f t="shared" si="823"/>
        <v>0</v>
      </c>
      <c r="BL353" s="12">
        <f t="shared" si="853"/>
        <v>0</v>
      </c>
      <c r="BM353" s="12">
        <f t="shared" si="824"/>
        <v>0</v>
      </c>
      <c r="BN353" s="12"/>
      <c r="BO353" s="12">
        <f t="shared" si="825"/>
        <v>0</v>
      </c>
      <c r="BP353" s="12">
        <f t="shared" si="826"/>
        <v>0</v>
      </c>
      <c r="BQ353" s="12">
        <f t="shared" si="827"/>
        <v>0</v>
      </c>
      <c r="BR353" s="12"/>
      <c r="BS353" s="12">
        <f t="shared" si="828"/>
        <v>0</v>
      </c>
      <c r="BT353" s="12">
        <f t="shared" si="829"/>
        <v>0</v>
      </c>
      <c r="BU353" s="12">
        <f t="shared" si="830"/>
        <v>0</v>
      </c>
      <c r="BV353" s="12">
        <f t="shared" si="831"/>
        <v>0</v>
      </c>
      <c r="BW353" s="12">
        <f t="shared" si="832"/>
        <v>0</v>
      </c>
      <c r="BX353" s="12"/>
      <c r="BY353" s="12">
        <v>90000000</v>
      </c>
      <c r="BZ353" s="12">
        <v>80000000</v>
      </c>
      <c r="CA353" s="12">
        <f>SUMIFS('[1]TIẾN ĐỘ %'!$M$6:$M$1034,'[1]TIẾN ĐỘ %'!$G$6:$G$1034,$A353,'[1]TIẾN ĐỘ %'!$F$6:$F$1034,$E353)</f>
        <v>90000000</v>
      </c>
      <c r="CB353" s="12">
        <f t="shared" si="854"/>
        <v>260000000</v>
      </c>
      <c r="CC353" s="12"/>
      <c r="CD353" s="12"/>
      <c r="CE353" s="12"/>
      <c r="CF353" s="12">
        <f t="shared" si="912"/>
        <v>0</v>
      </c>
      <c r="CG353" s="12">
        <f t="shared" si="913"/>
        <v>260000000</v>
      </c>
      <c r="CH353" s="12"/>
      <c r="CI353" s="12"/>
      <c r="CJ353" s="12"/>
      <c r="CK353" s="12">
        <f t="shared" si="899"/>
        <v>0</v>
      </c>
      <c r="CL353" s="12"/>
      <c r="CM353" s="12"/>
      <c r="CN353" s="12"/>
      <c r="CO353" s="12">
        <f t="shared" si="778"/>
        <v>0</v>
      </c>
      <c r="CP353" s="12">
        <f t="shared" si="779"/>
        <v>0</v>
      </c>
      <c r="CQ353" s="12">
        <f t="shared" si="900"/>
        <v>260000000</v>
      </c>
      <c r="CR353" s="12">
        <v>0</v>
      </c>
      <c r="CS353" s="12">
        <v>0</v>
      </c>
      <c r="CT353" s="12">
        <v>86760000</v>
      </c>
      <c r="CU353" s="12">
        <v>0</v>
      </c>
      <c r="CV353" s="12">
        <v>0</v>
      </c>
      <c r="CW353" s="12">
        <v>0</v>
      </c>
      <c r="CX353" s="12">
        <v>0</v>
      </c>
      <c r="CY353" s="12">
        <f>SUMIFS('[1]DATA THÔ IN'!$P$4:$P$12031,'[1]DATA THÔ IN'!$H$4:$H$12031,$A353,'[1]DATA THÔ IN'!$AC$4:$AC$12031,$E353,'[1]DATA THÔ IN'!$AH$4:$AH$12031,"Tiến độ 1")</f>
        <v>40320000</v>
      </c>
      <c r="CZ353" s="12">
        <f>SUMIFS('[1]DATA THÔ IN'!$P$4:$P$12031,'[1]DATA THÔ IN'!$H$4:$H$12031,$A353,'[1]DATA THÔ IN'!$AC$4:$AC$12031,$E353,'[1]DATA THÔ IN'!$AH$4:$AH$12031,"Tiến độ 2")</f>
        <v>52500000</v>
      </c>
      <c r="DA353" s="12">
        <f>SUMIFS('[1]TIẾN ĐỘ %'!$N$6:$N$1034,'[1]TIẾN ĐỘ %'!$G$6:$G$1034,A353,'[1]TIẾN ĐỘ %'!$F$6:$F$1034,$E353)</f>
        <v>117540000</v>
      </c>
      <c r="DB353" s="12">
        <f t="shared" si="861"/>
        <v>204300000</v>
      </c>
      <c r="DC353" s="12"/>
      <c r="DD353" s="12"/>
      <c r="DE353" s="12"/>
      <c r="DF353" s="12"/>
      <c r="DG353" s="12"/>
      <c r="DH353" s="12"/>
      <c r="DI353" s="12"/>
      <c r="DJ353" s="12"/>
      <c r="DK353" s="12"/>
      <c r="DL353" s="12">
        <f t="shared" si="914"/>
        <v>0</v>
      </c>
      <c r="DM353" s="12">
        <f t="shared" si="915"/>
        <v>204300000</v>
      </c>
      <c r="DN353" s="12"/>
      <c r="DO353" s="12"/>
      <c r="DP353" s="12"/>
      <c r="DQ353" s="12"/>
      <c r="DR353" s="12"/>
      <c r="DS353" s="12"/>
      <c r="DT353" s="12"/>
      <c r="DU353" s="12"/>
      <c r="DV353" s="12"/>
      <c r="DW353" s="12">
        <f t="shared" si="901"/>
        <v>0</v>
      </c>
      <c r="DX353" s="12"/>
      <c r="DY353" s="12"/>
      <c r="DZ353" s="12"/>
      <c r="EA353" s="12"/>
      <c r="EB353" s="12"/>
      <c r="EC353" s="12"/>
      <c r="ED353" s="12"/>
      <c r="EE353" s="12"/>
      <c r="EF353" s="12"/>
      <c r="EG353" s="12">
        <f t="shared" si="783"/>
        <v>0</v>
      </c>
      <c r="EH353" s="12">
        <f t="shared" si="784"/>
        <v>0</v>
      </c>
      <c r="EI353" s="12">
        <f t="shared" si="902"/>
        <v>204300000</v>
      </c>
      <c r="EJ353" s="15">
        <f t="shared" si="833"/>
        <v>0</v>
      </c>
      <c r="EK353" s="15">
        <f t="shared" si="834"/>
        <v>0</v>
      </c>
      <c r="EL353" s="15">
        <f t="shared" si="835"/>
        <v>0.96399999999999997</v>
      </c>
      <c r="EM353" s="16">
        <f t="shared" si="893"/>
        <v>0</v>
      </c>
      <c r="EN353" s="16">
        <f t="shared" si="894"/>
        <v>0</v>
      </c>
      <c r="EO353" s="16">
        <f t="shared" si="895"/>
        <v>0</v>
      </c>
      <c r="EP353" s="16">
        <f t="shared" si="866"/>
        <v>0.44800000000000001</v>
      </c>
      <c r="EQ353" s="16">
        <f t="shared" si="867"/>
        <v>0.58333333333333337</v>
      </c>
      <c r="ER353" s="16">
        <f t="shared" si="868"/>
        <v>1.306</v>
      </c>
      <c r="ES353" s="16">
        <f t="shared" si="869"/>
        <v>0.78576923076923078</v>
      </c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5">
        <f t="shared" si="903"/>
        <v>0</v>
      </c>
      <c r="FP353" s="15">
        <f t="shared" si="904"/>
        <v>0</v>
      </c>
      <c r="FQ353" s="15">
        <f t="shared" si="905"/>
        <v>0</v>
      </c>
      <c r="FR353" s="17">
        <f t="shared" si="836"/>
        <v>0</v>
      </c>
      <c r="FS353" s="17">
        <f t="shared" si="837"/>
        <v>0</v>
      </c>
      <c r="FT353" s="17">
        <f t="shared" si="838"/>
        <v>0</v>
      </c>
      <c r="FU353" s="18">
        <f t="shared" si="839"/>
        <v>0</v>
      </c>
      <c r="FV353" s="18">
        <f t="shared" si="840"/>
        <v>0</v>
      </c>
      <c r="FW353" s="18">
        <f t="shared" si="841"/>
        <v>0</v>
      </c>
      <c r="FX353" s="18">
        <f t="shared" si="842"/>
        <v>0</v>
      </c>
      <c r="FY353" s="18">
        <f t="shared" si="843"/>
        <v>0</v>
      </c>
      <c r="FZ353" s="19">
        <f t="shared" si="906"/>
        <v>0.78576923076923078</v>
      </c>
      <c r="GA353" s="36" t="s">
        <v>492</v>
      </c>
      <c r="GB353" s="36"/>
      <c r="GC353" s="37"/>
    </row>
    <row r="354" spans="1:185" hidden="1" x14ac:dyDescent="0.25">
      <c r="A354" s="8" t="s">
        <v>1316</v>
      </c>
      <c r="B354" s="8" t="s">
        <v>976</v>
      </c>
      <c r="C354" s="28" t="s">
        <v>977</v>
      </c>
      <c r="D354" s="28" t="s">
        <v>497</v>
      </c>
      <c r="E354" s="9" t="s">
        <v>318</v>
      </c>
      <c r="F354" s="28" t="s">
        <v>498</v>
      </c>
      <c r="G354" s="28" t="s">
        <v>485</v>
      </c>
      <c r="H354" s="11">
        <v>3.5000000000000003E-2</v>
      </c>
      <c r="I354" s="11"/>
      <c r="J354" s="26">
        <v>0.01</v>
      </c>
      <c r="K354" s="11">
        <v>0.01</v>
      </c>
      <c r="L354" s="11">
        <v>5.0000000000000001E-3</v>
      </c>
      <c r="M354" s="11">
        <v>5.0000000000000001E-3</v>
      </c>
      <c r="N354" s="11"/>
      <c r="O354" s="12">
        <f t="shared" si="844"/>
        <v>0</v>
      </c>
      <c r="P354" s="12">
        <f t="shared" si="911"/>
        <v>396036</v>
      </c>
      <c r="Q354" s="12">
        <f t="shared" si="845"/>
        <v>243180</v>
      </c>
      <c r="R354" s="12">
        <f t="shared" si="768"/>
        <v>639216</v>
      </c>
      <c r="S354" s="12">
        <f t="shared" si="846"/>
        <v>0</v>
      </c>
      <c r="T354" s="12">
        <f t="shared" si="871"/>
        <v>426144</v>
      </c>
      <c r="U354" s="12">
        <f t="shared" si="855"/>
        <v>0</v>
      </c>
      <c r="V354" s="12">
        <f t="shared" si="872"/>
        <v>775860</v>
      </c>
      <c r="W354" s="12">
        <f t="shared" si="856"/>
        <v>441600</v>
      </c>
      <c r="X354" s="12">
        <f t="shared" si="847"/>
        <v>0</v>
      </c>
      <c r="Y354" s="12">
        <f t="shared" si="896"/>
        <v>0</v>
      </c>
      <c r="Z354" s="12">
        <f t="shared" si="897"/>
        <v>0</v>
      </c>
      <c r="AA354" s="12">
        <f t="shared" si="898"/>
        <v>0</v>
      </c>
      <c r="AB354" s="12">
        <f t="shared" si="769"/>
        <v>0</v>
      </c>
      <c r="AC354" s="12"/>
      <c r="AD354" s="12"/>
      <c r="AE354" s="12"/>
      <c r="AF354" s="12">
        <f t="shared" si="848"/>
        <v>0</v>
      </c>
      <c r="AG354" s="12">
        <f t="shared" si="849"/>
        <v>0</v>
      </c>
      <c r="AH354" s="12">
        <f t="shared" si="850"/>
        <v>0</v>
      </c>
      <c r="AI354" s="12"/>
      <c r="AJ354" s="12"/>
      <c r="AK354" s="12"/>
      <c r="AL354" s="12">
        <f t="shared" si="807"/>
        <v>0</v>
      </c>
      <c r="AM354" s="12">
        <f t="shared" si="808"/>
        <v>0</v>
      </c>
      <c r="AN354" s="12">
        <f t="shared" si="809"/>
        <v>0</v>
      </c>
      <c r="AO354" s="12"/>
      <c r="AP354" s="12"/>
      <c r="AQ354" s="12"/>
      <c r="AR354" s="12">
        <f t="shared" si="810"/>
        <v>0</v>
      </c>
      <c r="AS354" s="12">
        <f t="shared" si="811"/>
        <v>0</v>
      </c>
      <c r="AT354" s="12">
        <f t="shared" si="812"/>
        <v>0</v>
      </c>
      <c r="AU354" s="12">
        <f t="shared" si="813"/>
        <v>0</v>
      </c>
      <c r="AV354" s="12">
        <f t="shared" si="851"/>
        <v>0</v>
      </c>
      <c r="AW354" s="12"/>
      <c r="AX354" s="12">
        <f t="shared" si="814"/>
        <v>0</v>
      </c>
      <c r="AY354" s="12">
        <f t="shared" si="815"/>
        <v>0</v>
      </c>
      <c r="AZ354" s="12">
        <f t="shared" si="816"/>
        <v>0</v>
      </c>
      <c r="BA354" s="12"/>
      <c r="BB354" s="12">
        <f t="shared" si="817"/>
        <v>0</v>
      </c>
      <c r="BC354" s="12">
        <f t="shared" si="818"/>
        <v>0</v>
      </c>
      <c r="BD354" s="12">
        <f t="shared" si="819"/>
        <v>0</v>
      </c>
      <c r="BE354" s="12"/>
      <c r="BF354" s="12">
        <f t="shared" si="820"/>
        <v>0</v>
      </c>
      <c r="BG354" s="12">
        <f t="shared" si="852"/>
        <v>0</v>
      </c>
      <c r="BH354" s="12">
        <f t="shared" si="821"/>
        <v>0</v>
      </c>
      <c r="BI354" s="12">
        <f t="shared" si="822"/>
        <v>0</v>
      </c>
      <c r="BJ354" s="12"/>
      <c r="BK354" s="12">
        <f t="shared" si="823"/>
        <v>0</v>
      </c>
      <c r="BL354" s="12">
        <f t="shared" si="853"/>
        <v>0</v>
      </c>
      <c r="BM354" s="12">
        <f t="shared" si="824"/>
        <v>0</v>
      </c>
      <c r="BN354" s="12"/>
      <c r="BO354" s="12">
        <f t="shared" si="825"/>
        <v>0</v>
      </c>
      <c r="BP354" s="12">
        <f t="shared" si="826"/>
        <v>0</v>
      </c>
      <c r="BQ354" s="12">
        <f t="shared" si="827"/>
        <v>0</v>
      </c>
      <c r="BR354" s="12"/>
      <c r="BS354" s="12">
        <f t="shared" si="828"/>
        <v>0</v>
      </c>
      <c r="BT354" s="12">
        <f t="shared" si="829"/>
        <v>0</v>
      </c>
      <c r="BU354" s="12">
        <f t="shared" si="830"/>
        <v>0</v>
      </c>
      <c r="BV354" s="12">
        <f t="shared" si="831"/>
        <v>0</v>
      </c>
      <c r="BW354" s="12">
        <f t="shared" si="832"/>
        <v>0</v>
      </c>
      <c r="BX354" s="12"/>
      <c r="BY354" s="12">
        <v>60000000</v>
      </c>
      <c r="BZ354" s="12">
        <v>80000000</v>
      </c>
      <c r="CA354" s="12">
        <f>SUMIFS('[1]TIẾN ĐỘ %'!$M$6:$M$1034,'[1]TIẾN ĐỘ %'!$G$6:$G$1034,$A354,'[1]TIẾN ĐỘ %'!$F$6:$F$1034,$E354)</f>
        <v>120000000</v>
      </c>
      <c r="CB354" s="12">
        <f t="shared" si="854"/>
        <v>260000000</v>
      </c>
      <c r="CC354" s="12"/>
      <c r="CD354" s="12"/>
      <c r="CE354" s="12"/>
      <c r="CF354" s="12">
        <f t="shared" si="912"/>
        <v>0</v>
      </c>
      <c r="CG354" s="12">
        <f t="shared" si="913"/>
        <v>260000000</v>
      </c>
      <c r="CH354" s="12"/>
      <c r="CI354" s="12"/>
      <c r="CJ354" s="12"/>
      <c r="CK354" s="12">
        <f t="shared" si="899"/>
        <v>0</v>
      </c>
      <c r="CL354" s="12"/>
      <c r="CM354" s="12"/>
      <c r="CN354" s="12"/>
      <c r="CO354" s="12">
        <f t="shared" si="778"/>
        <v>0</v>
      </c>
      <c r="CP354" s="12">
        <f t="shared" si="779"/>
        <v>0</v>
      </c>
      <c r="CQ354" s="12">
        <f t="shared" si="900"/>
        <v>260000000</v>
      </c>
      <c r="CR354" s="12">
        <v>41040000</v>
      </c>
      <c r="CS354" s="12">
        <v>25200000</v>
      </c>
      <c r="CT354" s="12">
        <v>66240000</v>
      </c>
      <c r="CU354" s="12">
        <v>44160000</v>
      </c>
      <c r="CV354" s="12">
        <v>21720000</v>
      </c>
      <c r="CW354" s="12">
        <v>44160000</v>
      </c>
      <c r="CX354" s="12">
        <v>80400000</v>
      </c>
      <c r="CY354" s="12">
        <f>SUMIFS('[1]DATA THÔ IN'!$P$4:$P$12031,'[1]DATA THÔ IN'!$H$4:$H$12031,$A354,'[1]DATA THÔ IN'!$AC$4:$AC$12031,$E354,'[1]DATA THÔ IN'!$AH$4:$AH$12031,"Tiến độ 1")</f>
        <v>6480000</v>
      </c>
      <c r="CZ354" s="12">
        <f>SUMIFS('[1]DATA THÔ IN'!$P$4:$P$12031,'[1]DATA THÔ IN'!$H$4:$H$12031,$A354,'[1]DATA THÔ IN'!$AC$4:$AC$12031,$E354,'[1]DATA THÔ IN'!$AH$4:$AH$12031,"Tiến độ 2")</f>
        <v>18840000</v>
      </c>
      <c r="DA354" s="12">
        <f>SUMIFS('[1]TIẾN ĐỘ %'!$N$6:$N$1034,'[1]TIẾN ĐỘ %'!$G$6:$G$1034,A354,'[1]TIẾN ĐỘ %'!$F$6:$F$1034,$E354)</f>
        <v>66360000</v>
      </c>
      <c r="DB354" s="12">
        <f t="shared" si="861"/>
        <v>213000000</v>
      </c>
      <c r="DC354" s="12"/>
      <c r="DD354" s="12"/>
      <c r="DE354" s="12"/>
      <c r="DF354" s="12"/>
      <c r="DG354" s="12"/>
      <c r="DH354" s="12"/>
      <c r="DI354" s="12"/>
      <c r="DJ354" s="12"/>
      <c r="DK354" s="12"/>
      <c r="DL354" s="12">
        <f t="shared" si="914"/>
        <v>0</v>
      </c>
      <c r="DM354" s="12">
        <f t="shared" si="915"/>
        <v>213000000</v>
      </c>
      <c r="DN354" s="12"/>
      <c r="DO354" s="12"/>
      <c r="DP354" s="12"/>
      <c r="DQ354" s="12"/>
      <c r="DR354" s="12"/>
      <c r="DS354" s="12"/>
      <c r="DT354" s="12"/>
      <c r="DU354" s="12"/>
      <c r="DV354" s="12"/>
      <c r="DW354" s="12">
        <f t="shared" si="901"/>
        <v>0</v>
      </c>
      <c r="DX354" s="12"/>
      <c r="DY354" s="12"/>
      <c r="DZ354" s="12"/>
      <c r="EA354" s="12"/>
      <c r="EB354" s="12"/>
      <c r="EC354" s="12"/>
      <c r="ED354" s="12"/>
      <c r="EE354" s="12"/>
      <c r="EF354" s="12"/>
      <c r="EG354" s="12">
        <f t="shared" si="783"/>
        <v>0</v>
      </c>
      <c r="EH354" s="12">
        <f t="shared" si="784"/>
        <v>0</v>
      </c>
      <c r="EI354" s="12">
        <f t="shared" si="902"/>
        <v>213000000</v>
      </c>
      <c r="EJ354" s="15">
        <f t="shared" si="833"/>
        <v>0.68400000000000005</v>
      </c>
      <c r="EK354" s="15">
        <f t="shared" si="834"/>
        <v>0.42</v>
      </c>
      <c r="EL354" s="15">
        <f t="shared" si="835"/>
        <v>1.1040000000000001</v>
      </c>
      <c r="EM354" s="16">
        <f t="shared" si="893"/>
        <v>0.55200000000000005</v>
      </c>
      <c r="EN354" s="16">
        <f t="shared" si="894"/>
        <v>0.27150000000000002</v>
      </c>
      <c r="EO354" s="16">
        <f t="shared" si="895"/>
        <v>1.0049999999999999</v>
      </c>
      <c r="EP354" s="16">
        <f t="shared" si="866"/>
        <v>5.3999999999999999E-2</v>
      </c>
      <c r="EQ354" s="16">
        <f t="shared" si="867"/>
        <v>0.157</v>
      </c>
      <c r="ER354" s="16">
        <f t="shared" si="868"/>
        <v>0.55300000000000005</v>
      </c>
      <c r="ES354" s="16">
        <f t="shared" si="869"/>
        <v>0.81923076923076921</v>
      </c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5">
        <f t="shared" si="903"/>
        <v>0</v>
      </c>
      <c r="FP354" s="15">
        <f t="shared" si="904"/>
        <v>0</v>
      </c>
      <c r="FQ354" s="15">
        <f t="shared" si="905"/>
        <v>0</v>
      </c>
      <c r="FR354" s="17">
        <f t="shared" si="836"/>
        <v>0</v>
      </c>
      <c r="FS354" s="17">
        <f t="shared" si="837"/>
        <v>0</v>
      </c>
      <c r="FT354" s="17">
        <f t="shared" si="838"/>
        <v>0</v>
      </c>
      <c r="FU354" s="18">
        <f t="shared" si="839"/>
        <v>0</v>
      </c>
      <c r="FV354" s="18">
        <f t="shared" si="840"/>
        <v>0</v>
      </c>
      <c r="FW354" s="18">
        <f t="shared" si="841"/>
        <v>0</v>
      </c>
      <c r="FX354" s="18">
        <f t="shared" si="842"/>
        <v>0</v>
      </c>
      <c r="FY354" s="18">
        <f t="shared" si="843"/>
        <v>0</v>
      </c>
      <c r="FZ354" s="19">
        <f t="shared" si="906"/>
        <v>0.81923076923076921</v>
      </c>
      <c r="GA354" s="36" t="s">
        <v>497</v>
      </c>
      <c r="GB354" s="36"/>
      <c r="GC354" s="37"/>
    </row>
    <row r="355" spans="1:185" hidden="1" x14ac:dyDescent="0.25">
      <c r="A355" s="8" t="s">
        <v>1317</v>
      </c>
      <c r="B355" s="8" t="s">
        <v>978</v>
      </c>
      <c r="C355" s="28" t="s">
        <v>979</v>
      </c>
      <c r="D355" s="28" t="s">
        <v>483</v>
      </c>
      <c r="E355" s="9" t="s">
        <v>318</v>
      </c>
      <c r="F355" s="28" t="s">
        <v>484</v>
      </c>
      <c r="G355" s="28" t="s">
        <v>485</v>
      </c>
      <c r="H355" s="11">
        <v>3.5000000000000003E-2</v>
      </c>
      <c r="I355" s="11"/>
      <c r="J355" s="26">
        <v>0.01</v>
      </c>
      <c r="K355" s="11">
        <v>0.01</v>
      </c>
      <c r="L355" s="11">
        <v>5.0000000000000001E-3</v>
      </c>
      <c r="M355" s="11">
        <v>5.0000000000000001E-3</v>
      </c>
      <c r="N355" s="11"/>
      <c r="O355" s="12">
        <f t="shared" si="844"/>
        <v>0</v>
      </c>
      <c r="P355" s="12">
        <f t="shared" si="911"/>
        <v>0</v>
      </c>
      <c r="Q355" s="12">
        <f t="shared" si="845"/>
        <v>0</v>
      </c>
      <c r="R355" s="12">
        <f t="shared" si="768"/>
        <v>0</v>
      </c>
      <c r="S355" s="12">
        <f t="shared" si="846"/>
        <v>0</v>
      </c>
      <c r="T355" s="12">
        <f t="shared" si="871"/>
        <v>0</v>
      </c>
      <c r="U355" s="12">
        <f t="shared" si="855"/>
        <v>0</v>
      </c>
      <c r="V355" s="12">
        <f t="shared" si="872"/>
        <v>0</v>
      </c>
      <c r="W355" s="12">
        <f t="shared" si="856"/>
        <v>0</v>
      </c>
      <c r="X355" s="12">
        <f t="shared" si="847"/>
        <v>0</v>
      </c>
      <c r="Y355" s="12">
        <f t="shared" si="896"/>
        <v>0</v>
      </c>
      <c r="Z355" s="12">
        <f t="shared" si="897"/>
        <v>0</v>
      </c>
      <c r="AA355" s="12">
        <f t="shared" si="898"/>
        <v>0</v>
      </c>
      <c r="AB355" s="12">
        <f t="shared" si="769"/>
        <v>0</v>
      </c>
      <c r="AC355" s="12"/>
      <c r="AD355" s="12"/>
      <c r="AE355" s="12"/>
      <c r="AF355" s="12">
        <f t="shared" si="848"/>
        <v>0</v>
      </c>
      <c r="AG355" s="12">
        <f t="shared" si="849"/>
        <v>0</v>
      </c>
      <c r="AH355" s="12">
        <f t="shared" si="850"/>
        <v>0</v>
      </c>
      <c r="AI355" s="12"/>
      <c r="AJ355" s="12"/>
      <c r="AK355" s="12"/>
      <c r="AL355" s="12">
        <f t="shared" si="807"/>
        <v>0</v>
      </c>
      <c r="AM355" s="12">
        <f t="shared" si="808"/>
        <v>0</v>
      </c>
      <c r="AN355" s="12">
        <f t="shared" si="809"/>
        <v>0</v>
      </c>
      <c r="AO355" s="12"/>
      <c r="AP355" s="12"/>
      <c r="AQ355" s="12"/>
      <c r="AR355" s="12">
        <f t="shared" si="810"/>
        <v>0</v>
      </c>
      <c r="AS355" s="12">
        <f t="shared" si="811"/>
        <v>0</v>
      </c>
      <c r="AT355" s="12">
        <f t="shared" si="812"/>
        <v>0</v>
      </c>
      <c r="AU355" s="12">
        <f t="shared" si="813"/>
        <v>0</v>
      </c>
      <c r="AV355" s="12">
        <f t="shared" si="851"/>
        <v>0</v>
      </c>
      <c r="AW355" s="12"/>
      <c r="AX355" s="12">
        <f t="shared" si="814"/>
        <v>0</v>
      </c>
      <c r="AY355" s="12">
        <f t="shared" si="815"/>
        <v>0</v>
      </c>
      <c r="AZ355" s="12">
        <f t="shared" si="816"/>
        <v>0</v>
      </c>
      <c r="BA355" s="12"/>
      <c r="BB355" s="12">
        <f t="shared" si="817"/>
        <v>0</v>
      </c>
      <c r="BC355" s="12">
        <f t="shared" si="818"/>
        <v>0</v>
      </c>
      <c r="BD355" s="12">
        <f t="shared" si="819"/>
        <v>0</v>
      </c>
      <c r="BE355" s="12"/>
      <c r="BF355" s="12">
        <f t="shared" si="820"/>
        <v>0</v>
      </c>
      <c r="BG355" s="12">
        <f t="shared" si="852"/>
        <v>0</v>
      </c>
      <c r="BH355" s="12">
        <f t="shared" si="821"/>
        <v>0</v>
      </c>
      <c r="BI355" s="12">
        <f t="shared" si="822"/>
        <v>0</v>
      </c>
      <c r="BJ355" s="12"/>
      <c r="BK355" s="12">
        <f t="shared" si="823"/>
        <v>0</v>
      </c>
      <c r="BL355" s="12">
        <f t="shared" si="853"/>
        <v>0</v>
      </c>
      <c r="BM355" s="12">
        <f t="shared" si="824"/>
        <v>0</v>
      </c>
      <c r="BN355" s="12"/>
      <c r="BO355" s="12">
        <f t="shared" si="825"/>
        <v>0</v>
      </c>
      <c r="BP355" s="12">
        <f t="shared" si="826"/>
        <v>0</v>
      </c>
      <c r="BQ355" s="12">
        <f t="shared" si="827"/>
        <v>0</v>
      </c>
      <c r="BR355" s="12"/>
      <c r="BS355" s="12">
        <f t="shared" si="828"/>
        <v>0</v>
      </c>
      <c r="BT355" s="12">
        <f t="shared" si="829"/>
        <v>0</v>
      </c>
      <c r="BU355" s="12">
        <f t="shared" si="830"/>
        <v>0</v>
      </c>
      <c r="BV355" s="12">
        <f t="shared" si="831"/>
        <v>0</v>
      </c>
      <c r="BW355" s="12">
        <f t="shared" si="832"/>
        <v>0</v>
      </c>
      <c r="BX355" s="12"/>
      <c r="BY355" s="12">
        <v>0</v>
      </c>
      <c r="BZ355" s="12">
        <v>0</v>
      </c>
      <c r="CA355" s="12">
        <f>SUMIFS('[1]TIẾN ĐỘ %'!$M$6:$M$1034,'[1]TIẾN ĐỘ %'!$G$6:$G$1034,$A355,'[1]TIẾN ĐỘ %'!$F$6:$F$1034,$E355)</f>
        <v>0</v>
      </c>
      <c r="CB355" s="12">
        <f t="shared" si="854"/>
        <v>0</v>
      </c>
      <c r="CC355" s="12"/>
      <c r="CD355" s="12"/>
      <c r="CE355" s="12"/>
      <c r="CF355" s="12">
        <f t="shared" si="912"/>
        <v>0</v>
      </c>
      <c r="CG355" s="12">
        <f t="shared" si="913"/>
        <v>0</v>
      </c>
      <c r="CH355" s="12"/>
      <c r="CI355" s="12"/>
      <c r="CJ355" s="12"/>
      <c r="CK355" s="12">
        <f t="shared" si="899"/>
        <v>0</v>
      </c>
      <c r="CL355" s="12"/>
      <c r="CM355" s="12"/>
      <c r="CN355" s="12"/>
      <c r="CO355" s="12">
        <f t="shared" si="778"/>
        <v>0</v>
      </c>
      <c r="CP355" s="12">
        <f t="shared" si="779"/>
        <v>0</v>
      </c>
      <c r="CQ355" s="12">
        <f t="shared" si="900"/>
        <v>0</v>
      </c>
      <c r="CR355" s="12">
        <v>-11600000</v>
      </c>
      <c r="CS355" s="12">
        <v>0</v>
      </c>
      <c r="CT355" s="12">
        <v>-11600000</v>
      </c>
      <c r="CU355" s="12">
        <v>0</v>
      </c>
      <c r="CV355" s="12">
        <v>0</v>
      </c>
      <c r="CW355" s="12">
        <v>0</v>
      </c>
      <c r="CX355" s="12">
        <v>0</v>
      </c>
      <c r="CY355" s="12">
        <f>SUMIFS('[1]DATA THÔ IN'!$P$4:$P$12031,'[1]DATA THÔ IN'!$H$4:$H$12031,$A355,'[1]DATA THÔ IN'!$AC$4:$AC$12031,$E355,'[1]DATA THÔ IN'!$AH$4:$AH$12031,"Tiến độ 1")</f>
        <v>0</v>
      </c>
      <c r="CZ355" s="12">
        <f>SUMIFS('[1]DATA THÔ IN'!$P$4:$P$12031,'[1]DATA THÔ IN'!$H$4:$H$12031,$A355,'[1]DATA THÔ IN'!$AC$4:$AC$12031,$E355,'[1]DATA THÔ IN'!$AH$4:$AH$12031,"Tiến độ 2")</f>
        <v>0</v>
      </c>
      <c r="DA355" s="12">
        <f>SUMIFS('[1]TIẾN ĐỘ %'!$N$6:$N$1034,'[1]TIẾN ĐỘ %'!$G$6:$G$1034,A355,'[1]TIẾN ĐỘ %'!$F$6:$F$1034,$E355)</f>
        <v>0</v>
      </c>
      <c r="DB355" s="12">
        <f t="shared" si="861"/>
        <v>-11600000</v>
      </c>
      <c r="DC355" s="12"/>
      <c r="DD355" s="12"/>
      <c r="DE355" s="12"/>
      <c r="DF355" s="12"/>
      <c r="DG355" s="12"/>
      <c r="DH355" s="12"/>
      <c r="DI355" s="12"/>
      <c r="DJ355" s="12"/>
      <c r="DK355" s="12"/>
      <c r="DL355" s="12">
        <f t="shared" si="914"/>
        <v>0</v>
      </c>
      <c r="DM355" s="12">
        <f t="shared" si="915"/>
        <v>-11600000</v>
      </c>
      <c r="DN355" s="12"/>
      <c r="DO355" s="12"/>
      <c r="DP355" s="12"/>
      <c r="DQ355" s="12"/>
      <c r="DR355" s="12"/>
      <c r="DS355" s="12"/>
      <c r="DT355" s="12"/>
      <c r="DU355" s="12"/>
      <c r="DV355" s="12"/>
      <c r="DW355" s="12">
        <f t="shared" si="901"/>
        <v>0</v>
      </c>
      <c r="DX355" s="12"/>
      <c r="DY355" s="12"/>
      <c r="DZ355" s="12"/>
      <c r="EA355" s="12"/>
      <c r="EB355" s="12"/>
      <c r="EC355" s="12"/>
      <c r="ED355" s="12"/>
      <c r="EE355" s="12"/>
      <c r="EF355" s="12"/>
      <c r="EG355" s="12">
        <f t="shared" si="783"/>
        <v>0</v>
      </c>
      <c r="EH355" s="12">
        <f t="shared" si="784"/>
        <v>0</v>
      </c>
      <c r="EI355" s="12">
        <f t="shared" si="902"/>
        <v>-11600000</v>
      </c>
      <c r="EJ355" s="15">
        <f t="shared" si="833"/>
        <v>0</v>
      </c>
      <c r="EK355" s="15">
        <f t="shared" si="834"/>
        <v>0</v>
      </c>
      <c r="EL355" s="15">
        <f t="shared" si="835"/>
        <v>0</v>
      </c>
      <c r="EM355" s="16">
        <f t="shared" si="893"/>
        <v>0</v>
      </c>
      <c r="EN355" s="16">
        <f t="shared" si="894"/>
        <v>0</v>
      </c>
      <c r="EO355" s="16">
        <f t="shared" si="895"/>
        <v>0</v>
      </c>
      <c r="EP355" s="16">
        <f t="shared" si="866"/>
        <v>0</v>
      </c>
      <c r="EQ355" s="16">
        <f t="shared" si="867"/>
        <v>0</v>
      </c>
      <c r="ER355" s="16">
        <f t="shared" si="868"/>
        <v>0</v>
      </c>
      <c r="ES355" s="16">
        <f t="shared" si="869"/>
        <v>0</v>
      </c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5">
        <f t="shared" si="903"/>
        <v>0</v>
      </c>
      <c r="FP355" s="15">
        <f t="shared" si="904"/>
        <v>0</v>
      </c>
      <c r="FQ355" s="15">
        <f t="shared" si="905"/>
        <v>0</v>
      </c>
      <c r="FR355" s="17">
        <f t="shared" si="836"/>
        <v>0</v>
      </c>
      <c r="FS355" s="17">
        <f t="shared" si="837"/>
        <v>0</v>
      </c>
      <c r="FT355" s="17">
        <f t="shared" si="838"/>
        <v>0</v>
      </c>
      <c r="FU355" s="18">
        <f t="shared" si="839"/>
        <v>0</v>
      </c>
      <c r="FV355" s="18">
        <f t="shared" si="840"/>
        <v>0</v>
      </c>
      <c r="FW355" s="18">
        <f t="shared" si="841"/>
        <v>0</v>
      </c>
      <c r="FX355" s="18">
        <f t="shared" si="842"/>
        <v>0</v>
      </c>
      <c r="FY355" s="18">
        <f t="shared" si="843"/>
        <v>0</v>
      </c>
      <c r="FZ355" s="19">
        <f t="shared" si="906"/>
        <v>0</v>
      </c>
      <c r="GA355" s="36" t="e">
        <v>#N/A</v>
      </c>
      <c r="GB355" s="36"/>
      <c r="GC355" s="37"/>
    </row>
    <row r="356" spans="1:185" hidden="1" x14ac:dyDescent="0.25">
      <c r="A356" s="8" t="s">
        <v>1320</v>
      </c>
      <c r="B356" s="8" t="s">
        <v>984</v>
      </c>
      <c r="C356" s="28" t="s">
        <v>985</v>
      </c>
      <c r="D356" s="28" t="s">
        <v>492</v>
      </c>
      <c r="E356" s="9" t="s">
        <v>318</v>
      </c>
      <c r="F356" s="28" t="s">
        <v>493</v>
      </c>
      <c r="G356" s="28" t="s">
        <v>485</v>
      </c>
      <c r="H356" s="11">
        <v>3.5000000000000003E-2</v>
      </c>
      <c r="I356" s="11"/>
      <c r="J356" s="26">
        <v>0.01</v>
      </c>
      <c r="K356" s="11">
        <v>0.01</v>
      </c>
      <c r="L356" s="11">
        <v>5.0000000000000001E-3</v>
      </c>
      <c r="M356" s="11">
        <v>5.0000000000000001E-3</v>
      </c>
      <c r="N356" s="11"/>
      <c r="O356" s="12">
        <f t="shared" si="844"/>
        <v>0</v>
      </c>
      <c r="P356" s="12">
        <f t="shared" si="911"/>
        <v>845340</v>
      </c>
      <c r="Q356" s="12">
        <f t="shared" si="845"/>
        <v>0</v>
      </c>
      <c r="R356" s="12">
        <f t="shared" si="768"/>
        <v>1027146</v>
      </c>
      <c r="S356" s="12">
        <f t="shared" si="846"/>
        <v>0</v>
      </c>
      <c r="T356" s="12">
        <f t="shared" si="871"/>
        <v>485202</v>
      </c>
      <c r="U356" s="12">
        <f t="shared" si="855"/>
        <v>299922</v>
      </c>
      <c r="V356" s="12">
        <f t="shared" si="872"/>
        <v>1388442</v>
      </c>
      <c r="W356" s="12">
        <f t="shared" si="856"/>
        <v>502800</v>
      </c>
      <c r="X356" s="12">
        <f t="shared" si="847"/>
        <v>0</v>
      </c>
      <c r="Y356" s="12">
        <f t="shared" si="896"/>
        <v>602160</v>
      </c>
      <c r="Z356" s="12">
        <f t="shared" si="897"/>
        <v>1364124</v>
      </c>
      <c r="AA356" s="12">
        <f t="shared" si="898"/>
        <v>1966284</v>
      </c>
      <c r="AB356" s="12">
        <f t="shared" si="769"/>
        <v>2190936</v>
      </c>
      <c r="AC356" s="12"/>
      <c r="AD356" s="12"/>
      <c r="AE356" s="12"/>
      <c r="AF356" s="12">
        <f t="shared" si="848"/>
        <v>0</v>
      </c>
      <c r="AG356" s="12">
        <f t="shared" si="849"/>
        <v>0</v>
      </c>
      <c r="AH356" s="12">
        <f t="shared" si="850"/>
        <v>0</v>
      </c>
      <c r="AI356" s="12"/>
      <c r="AJ356" s="12"/>
      <c r="AK356" s="12"/>
      <c r="AL356" s="12">
        <f t="shared" si="807"/>
        <v>0</v>
      </c>
      <c r="AM356" s="12">
        <f t="shared" si="808"/>
        <v>0</v>
      </c>
      <c r="AN356" s="12">
        <f t="shared" si="809"/>
        <v>0</v>
      </c>
      <c r="AO356" s="12"/>
      <c r="AP356" s="12"/>
      <c r="AQ356" s="12"/>
      <c r="AR356" s="12">
        <f t="shared" si="810"/>
        <v>0</v>
      </c>
      <c r="AS356" s="12">
        <f t="shared" si="811"/>
        <v>0</v>
      </c>
      <c r="AT356" s="12">
        <f t="shared" si="812"/>
        <v>0</v>
      </c>
      <c r="AU356" s="12">
        <f t="shared" si="813"/>
        <v>0</v>
      </c>
      <c r="AV356" s="12">
        <f t="shared" si="851"/>
        <v>0</v>
      </c>
      <c r="AW356" s="12"/>
      <c r="AX356" s="12">
        <f t="shared" si="814"/>
        <v>0</v>
      </c>
      <c r="AY356" s="12">
        <f t="shared" si="815"/>
        <v>0</v>
      </c>
      <c r="AZ356" s="12">
        <f t="shared" si="816"/>
        <v>0</v>
      </c>
      <c r="BA356" s="12"/>
      <c r="BB356" s="12">
        <f t="shared" si="817"/>
        <v>0</v>
      </c>
      <c r="BC356" s="12">
        <f t="shared" si="818"/>
        <v>0</v>
      </c>
      <c r="BD356" s="12">
        <f t="shared" si="819"/>
        <v>0</v>
      </c>
      <c r="BE356" s="12"/>
      <c r="BF356" s="12">
        <f t="shared" si="820"/>
        <v>0</v>
      </c>
      <c r="BG356" s="12">
        <f t="shared" si="852"/>
        <v>0</v>
      </c>
      <c r="BH356" s="12">
        <f t="shared" si="821"/>
        <v>0</v>
      </c>
      <c r="BI356" s="12">
        <f t="shared" si="822"/>
        <v>0</v>
      </c>
      <c r="BJ356" s="12"/>
      <c r="BK356" s="12">
        <f t="shared" si="823"/>
        <v>0</v>
      </c>
      <c r="BL356" s="12">
        <f t="shared" si="853"/>
        <v>0</v>
      </c>
      <c r="BM356" s="12">
        <f t="shared" si="824"/>
        <v>0</v>
      </c>
      <c r="BN356" s="12"/>
      <c r="BO356" s="12">
        <f t="shared" si="825"/>
        <v>0</v>
      </c>
      <c r="BP356" s="12">
        <f t="shared" si="826"/>
        <v>0</v>
      </c>
      <c r="BQ356" s="12">
        <f t="shared" si="827"/>
        <v>0</v>
      </c>
      <c r="BR356" s="12"/>
      <c r="BS356" s="12">
        <f t="shared" si="828"/>
        <v>0</v>
      </c>
      <c r="BT356" s="12">
        <f t="shared" si="829"/>
        <v>0</v>
      </c>
      <c r="BU356" s="12">
        <f t="shared" si="830"/>
        <v>0</v>
      </c>
      <c r="BV356" s="12">
        <f t="shared" si="831"/>
        <v>0</v>
      </c>
      <c r="BW356" s="12">
        <f t="shared" si="832"/>
        <v>0</v>
      </c>
      <c r="BX356" s="12"/>
      <c r="BY356" s="12">
        <v>100000000</v>
      </c>
      <c r="BZ356" s="12">
        <v>80000000</v>
      </c>
      <c r="CA356" s="12">
        <f>SUMIFS('[1]TIẾN ĐỘ %'!$M$6:$M$1034,'[1]TIẾN ĐỘ %'!$G$6:$G$1034,$A356,'[1]TIẾN ĐỘ %'!$F$6:$F$1034,$E356)</f>
        <v>150000000</v>
      </c>
      <c r="CB356" s="12">
        <f t="shared" si="854"/>
        <v>330000000</v>
      </c>
      <c r="CC356" s="12"/>
      <c r="CD356" s="12"/>
      <c r="CE356" s="12"/>
      <c r="CF356" s="12">
        <f t="shared" si="912"/>
        <v>0</v>
      </c>
      <c r="CG356" s="12">
        <f t="shared" si="913"/>
        <v>330000000</v>
      </c>
      <c r="CH356" s="12"/>
      <c r="CI356" s="12"/>
      <c r="CJ356" s="12"/>
      <c r="CK356" s="12">
        <f t="shared" si="899"/>
        <v>0</v>
      </c>
      <c r="CL356" s="12"/>
      <c r="CM356" s="12"/>
      <c r="CN356" s="12"/>
      <c r="CO356" s="12">
        <f t="shared" si="778"/>
        <v>0</v>
      </c>
      <c r="CP356" s="12">
        <f t="shared" si="779"/>
        <v>0</v>
      </c>
      <c r="CQ356" s="12">
        <f t="shared" si="900"/>
        <v>330000000</v>
      </c>
      <c r="CR356" s="12">
        <v>87600000</v>
      </c>
      <c r="CS356" s="12">
        <v>0</v>
      </c>
      <c r="CT356" s="12">
        <v>106440000</v>
      </c>
      <c r="CU356" s="12">
        <v>50280000</v>
      </c>
      <c r="CV356" s="12">
        <v>31080000</v>
      </c>
      <c r="CW356" s="12">
        <v>50280000</v>
      </c>
      <c r="CX356" s="12">
        <v>143880000</v>
      </c>
      <c r="CY356" s="12">
        <f>SUMIFS('[1]DATA THÔ IN'!$P$4:$P$12031,'[1]DATA THÔ IN'!$H$4:$H$12031,$A356,'[1]DATA THÔ IN'!$AC$4:$AC$12031,$E356,'[1]DATA THÔ IN'!$AH$4:$AH$12031,"Tiến độ 1")</f>
        <v>62400000</v>
      </c>
      <c r="CZ356" s="12">
        <f>SUMIFS('[1]DATA THÔ IN'!$P$4:$P$12031,'[1]DATA THÔ IN'!$H$4:$H$12031,$A356,'[1]DATA THÔ IN'!$AC$4:$AC$12031,$E356,'[1]DATA THÔ IN'!$AH$4:$AH$12031,"Tiến độ 2")</f>
        <v>141360000</v>
      </c>
      <c r="DA356" s="12">
        <f>SUMIFS('[1]TIẾN ĐỘ %'!$N$6:$N$1034,'[1]TIẾN ĐỘ %'!$G$6:$G$1034,A356,'[1]TIẾN ĐỘ %'!$F$6:$F$1034,$E356)</f>
        <v>203760000</v>
      </c>
      <c r="DB356" s="12">
        <f t="shared" si="861"/>
        <v>454080000</v>
      </c>
      <c r="DC356" s="12"/>
      <c r="DD356" s="12"/>
      <c r="DE356" s="12"/>
      <c r="DF356" s="12"/>
      <c r="DG356" s="12"/>
      <c r="DH356" s="12"/>
      <c r="DI356" s="12"/>
      <c r="DJ356" s="12"/>
      <c r="DK356" s="12"/>
      <c r="DL356" s="12">
        <f t="shared" si="914"/>
        <v>0</v>
      </c>
      <c r="DM356" s="12">
        <f t="shared" si="915"/>
        <v>454080000</v>
      </c>
      <c r="DN356" s="12"/>
      <c r="DO356" s="12"/>
      <c r="DP356" s="12"/>
      <c r="DQ356" s="12"/>
      <c r="DR356" s="12"/>
      <c r="DS356" s="12"/>
      <c r="DT356" s="12"/>
      <c r="DU356" s="12"/>
      <c r="DV356" s="12"/>
      <c r="DW356" s="12">
        <f t="shared" si="901"/>
        <v>0</v>
      </c>
      <c r="DX356" s="12"/>
      <c r="DY356" s="12"/>
      <c r="DZ356" s="12"/>
      <c r="EA356" s="12"/>
      <c r="EB356" s="12"/>
      <c r="EC356" s="12"/>
      <c r="ED356" s="12"/>
      <c r="EE356" s="12"/>
      <c r="EF356" s="12"/>
      <c r="EG356" s="12">
        <f t="shared" si="783"/>
        <v>0</v>
      </c>
      <c r="EH356" s="12">
        <f t="shared" si="784"/>
        <v>0</v>
      </c>
      <c r="EI356" s="12">
        <f t="shared" si="902"/>
        <v>454080000</v>
      </c>
      <c r="EJ356" s="15">
        <f t="shared" si="833"/>
        <v>0.876</v>
      </c>
      <c r="EK356" s="15">
        <f t="shared" si="834"/>
        <v>0</v>
      </c>
      <c r="EL356" s="15">
        <f t="shared" si="835"/>
        <v>1.0644</v>
      </c>
      <c r="EM356" s="16">
        <f t="shared" si="893"/>
        <v>0.62849999999999995</v>
      </c>
      <c r="EN356" s="16">
        <f t="shared" si="894"/>
        <v>0.38850000000000001</v>
      </c>
      <c r="EO356" s="16">
        <f t="shared" si="895"/>
        <v>1.7985</v>
      </c>
      <c r="EP356" s="16">
        <f t="shared" si="866"/>
        <v>0.41599999999999998</v>
      </c>
      <c r="EQ356" s="16">
        <f t="shared" si="867"/>
        <v>0.94240000000000002</v>
      </c>
      <c r="ER356" s="16">
        <f t="shared" si="868"/>
        <v>1.3584000000000001</v>
      </c>
      <c r="ES356" s="16">
        <f t="shared" si="869"/>
        <v>1.3759999999999999</v>
      </c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5">
        <f t="shared" si="903"/>
        <v>0</v>
      </c>
      <c r="FP356" s="15">
        <f t="shared" si="904"/>
        <v>0</v>
      </c>
      <c r="FQ356" s="15">
        <f t="shared" si="905"/>
        <v>0</v>
      </c>
      <c r="FR356" s="17">
        <f t="shared" si="836"/>
        <v>0</v>
      </c>
      <c r="FS356" s="17">
        <f t="shared" si="837"/>
        <v>0</v>
      </c>
      <c r="FT356" s="17">
        <f t="shared" si="838"/>
        <v>0</v>
      </c>
      <c r="FU356" s="18">
        <f t="shared" si="839"/>
        <v>0</v>
      </c>
      <c r="FV356" s="18">
        <f t="shared" si="840"/>
        <v>0</v>
      </c>
      <c r="FW356" s="18">
        <f t="shared" si="841"/>
        <v>0</v>
      </c>
      <c r="FX356" s="18">
        <f t="shared" si="842"/>
        <v>0</v>
      </c>
      <c r="FY356" s="18">
        <f t="shared" si="843"/>
        <v>0</v>
      </c>
      <c r="FZ356" s="19">
        <f t="shared" si="906"/>
        <v>1.3759999999999999</v>
      </c>
      <c r="GA356" s="36" t="s">
        <v>492</v>
      </c>
      <c r="GB356" s="36"/>
      <c r="GC356" s="37"/>
    </row>
    <row r="357" spans="1:185" hidden="1" x14ac:dyDescent="0.25">
      <c r="A357" s="8" t="s">
        <v>1338</v>
      </c>
      <c r="B357" s="8" t="s">
        <v>1146</v>
      </c>
      <c r="C357" s="28" t="s">
        <v>1393</v>
      </c>
      <c r="D357" s="28" t="s">
        <v>1018</v>
      </c>
      <c r="E357" s="9" t="s">
        <v>318</v>
      </c>
      <c r="F357" s="28" t="s">
        <v>1025</v>
      </c>
      <c r="G357" s="28" t="s">
        <v>998</v>
      </c>
      <c r="H357" s="11">
        <v>3.5000000000000003E-2</v>
      </c>
      <c r="I357" s="11"/>
      <c r="J357" s="26">
        <v>0</v>
      </c>
      <c r="K357" s="11">
        <v>0</v>
      </c>
      <c r="L357" s="11">
        <v>0</v>
      </c>
      <c r="M357" s="11">
        <v>0</v>
      </c>
      <c r="N357" s="11"/>
      <c r="O357" s="12">
        <f t="shared" si="844"/>
        <v>0</v>
      </c>
      <c r="P357" s="12">
        <f t="shared" si="911"/>
        <v>0</v>
      </c>
      <c r="Q357" s="12">
        <f t="shared" si="845"/>
        <v>0</v>
      </c>
      <c r="R357" s="12">
        <f t="shared" si="768"/>
        <v>0</v>
      </c>
      <c r="S357" s="12">
        <f t="shared" si="846"/>
        <v>0</v>
      </c>
      <c r="T357" s="12">
        <f t="shared" si="871"/>
        <v>0</v>
      </c>
      <c r="U357" s="12">
        <f t="shared" si="855"/>
        <v>0</v>
      </c>
      <c r="V357" s="12">
        <f t="shared" si="872"/>
        <v>0</v>
      </c>
      <c r="W357" s="12">
        <v>0</v>
      </c>
      <c r="X357" s="12">
        <f t="shared" si="847"/>
        <v>0</v>
      </c>
      <c r="Y357" s="12">
        <f t="shared" si="896"/>
        <v>0</v>
      </c>
      <c r="Z357" s="12">
        <f t="shared" si="897"/>
        <v>0</v>
      </c>
      <c r="AA357" s="12">
        <f t="shared" si="898"/>
        <v>0</v>
      </c>
      <c r="AB357" s="12">
        <f t="shared" si="769"/>
        <v>0</v>
      </c>
      <c r="AC357" s="12"/>
      <c r="AD357" s="12"/>
      <c r="AE357" s="12"/>
      <c r="AF357" s="12">
        <f t="shared" si="848"/>
        <v>0</v>
      </c>
      <c r="AG357" s="12">
        <f t="shared" si="849"/>
        <v>0</v>
      </c>
      <c r="AH357" s="12">
        <f t="shared" si="850"/>
        <v>0</v>
      </c>
      <c r="AI357" s="12"/>
      <c r="AJ357" s="12"/>
      <c r="AK357" s="12"/>
      <c r="AL357" s="12">
        <f t="shared" si="807"/>
        <v>0</v>
      </c>
      <c r="AM357" s="12">
        <f t="shared" si="808"/>
        <v>0</v>
      </c>
      <c r="AN357" s="12">
        <f t="shared" si="809"/>
        <v>0</v>
      </c>
      <c r="AO357" s="12"/>
      <c r="AP357" s="12"/>
      <c r="AQ357" s="12"/>
      <c r="AR357" s="12">
        <f t="shared" si="810"/>
        <v>0</v>
      </c>
      <c r="AS357" s="12">
        <f t="shared" si="811"/>
        <v>0</v>
      </c>
      <c r="AT357" s="12">
        <f t="shared" si="812"/>
        <v>0</v>
      </c>
      <c r="AU357" s="12">
        <f t="shared" si="813"/>
        <v>0</v>
      </c>
      <c r="AV357" s="12">
        <f t="shared" si="851"/>
        <v>0</v>
      </c>
      <c r="AW357" s="12"/>
      <c r="AX357" s="12">
        <f t="shared" si="814"/>
        <v>0</v>
      </c>
      <c r="AY357" s="12">
        <f t="shared" si="815"/>
        <v>0</v>
      </c>
      <c r="AZ357" s="12">
        <f t="shared" si="816"/>
        <v>0</v>
      </c>
      <c r="BA357" s="12"/>
      <c r="BB357" s="12">
        <f t="shared" si="817"/>
        <v>0</v>
      </c>
      <c r="BC357" s="12">
        <f t="shared" si="818"/>
        <v>0</v>
      </c>
      <c r="BD357" s="12">
        <f t="shared" si="819"/>
        <v>0</v>
      </c>
      <c r="BE357" s="12"/>
      <c r="BF357" s="12">
        <f t="shared" si="820"/>
        <v>0</v>
      </c>
      <c r="BG357" s="12">
        <f t="shared" si="852"/>
        <v>0</v>
      </c>
      <c r="BH357" s="12">
        <f t="shared" si="821"/>
        <v>0</v>
      </c>
      <c r="BI357" s="12">
        <f t="shared" si="822"/>
        <v>0</v>
      </c>
      <c r="BJ357" s="12"/>
      <c r="BK357" s="12">
        <f t="shared" si="823"/>
        <v>0</v>
      </c>
      <c r="BL357" s="12">
        <f t="shared" si="853"/>
        <v>0</v>
      </c>
      <c r="BM357" s="12">
        <f t="shared" si="824"/>
        <v>0</v>
      </c>
      <c r="BN357" s="12"/>
      <c r="BO357" s="12">
        <f t="shared" si="825"/>
        <v>0</v>
      </c>
      <c r="BP357" s="12">
        <f t="shared" si="826"/>
        <v>0</v>
      </c>
      <c r="BQ357" s="12">
        <f t="shared" si="827"/>
        <v>0</v>
      </c>
      <c r="BR357" s="12"/>
      <c r="BS357" s="12">
        <f t="shared" si="828"/>
        <v>0</v>
      </c>
      <c r="BT357" s="12">
        <f t="shared" si="829"/>
        <v>0</v>
      </c>
      <c r="BU357" s="12">
        <f t="shared" si="830"/>
        <v>0</v>
      </c>
      <c r="BV357" s="12">
        <f t="shared" si="831"/>
        <v>0</v>
      </c>
      <c r="BW357" s="12">
        <f t="shared" si="832"/>
        <v>0</v>
      </c>
      <c r="BX357" s="12"/>
      <c r="BY357" s="12">
        <v>250000000</v>
      </c>
      <c r="BZ357" s="12">
        <v>220000000</v>
      </c>
      <c r="CA357" s="12">
        <f>SUMIFS('[1]TIẾN ĐỘ %'!$M$6:$M$1034,'[1]TIẾN ĐỘ %'!$G$6:$G$1034,$A357,'[1]TIẾN ĐỘ %'!$F$6:$F$1034,$E357)</f>
        <v>330000000</v>
      </c>
      <c r="CB357" s="12">
        <f t="shared" si="854"/>
        <v>800000000</v>
      </c>
      <c r="CC357" s="12"/>
      <c r="CD357" s="12"/>
      <c r="CE357" s="12"/>
      <c r="CF357" s="12">
        <f t="shared" si="912"/>
        <v>0</v>
      </c>
      <c r="CG357" s="12">
        <f t="shared" si="913"/>
        <v>800000000</v>
      </c>
      <c r="CH357" s="12"/>
      <c r="CI357" s="12"/>
      <c r="CJ357" s="12"/>
      <c r="CK357" s="12">
        <f t="shared" si="899"/>
        <v>0</v>
      </c>
      <c r="CL357" s="12"/>
      <c r="CM357" s="12"/>
      <c r="CN357" s="12"/>
      <c r="CO357" s="12">
        <f t="shared" si="778"/>
        <v>0</v>
      </c>
      <c r="CP357" s="12">
        <f t="shared" si="779"/>
        <v>0</v>
      </c>
      <c r="CQ357" s="12">
        <f t="shared" si="900"/>
        <v>800000000</v>
      </c>
      <c r="CR357" s="12">
        <v>123480000</v>
      </c>
      <c r="CS357" s="12">
        <v>122040000</v>
      </c>
      <c r="CT357" s="12">
        <v>263880000</v>
      </c>
      <c r="CU357" s="12">
        <v>226800000</v>
      </c>
      <c r="CV357" s="12">
        <v>12720000</v>
      </c>
      <c r="CW357" s="12">
        <v>226800000</v>
      </c>
      <c r="CX357" s="12">
        <v>239520000</v>
      </c>
      <c r="CY357" s="12">
        <f>SUMIFS('[1]DATA THÔ IN'!$P$4:$P$12031,'[1]DATA THÔ IN'!$H$4:$H$12031,$A357,'[1]DATA THÔ IN'!$AC$4:$AC$12031,$E357,'[1]DATA THÔ IN'!$AH$4:$AH$12031,"Tiến độ 1")</f>
        <v>138120000</v>
      </c>
      <c r="CZ357" s="12">
        <f>SUMIFS('[1]DATA THÔ IN'!$P$4:$P$12031,'[1]DATA THÔ IN'!$H$4:$H$12031,$A357,'[1]DATA THÔ IN'!$AC$4:$AC$12031,$E357,'[1]DATA THÔ IN'!$AH$4:$AH$12031,"Tiến độ 2")</f>
        <v>194160000</v>
      </c>
      <c r="DA357" s="12">
        <f>SUMIFS('[1]TIẾN ĐỘ %'!$N$6:$N$1034,'[1]TIẾN ĐỘ %'!$G$6:$G$1034,A357,'[1]TIẾN ĐỘ %'!$F$6:$F$1034,$E357)</f>
        <v>332280000</v>
      </c>
      <c r="DB357" s="12">
        <f t="shared" si="861"/>
        <v>835680000</v>
      </c>
      <c r="DC357" s="12"/>
      <c r="DD357" s="12"/>
      <c r="DE357" s="12"/>
      <c r="DF357" s="12"/>
      <c r="DG357" s="12"/>
      <c r="DH357" s="12"/>
      <c r="DI357" s="12"/>
      <c r="DJ357" s="12"/>
      <c r="DK357" s="12"/>
      <c r="DL357" s="12">
        <f t="shared" si="914"/>
        <v>0</v>
      </c>
      <c r="DM357" s="12">
        <f t="shared" si="915"/>
        <v>835680000</v>
      </c>
      <c r="DN357" s="12"/>
      <c r="DO357" s="12"/>
      <c r="DP357" s="12"/>
      <c r="DQ357" s="12"/>
      <c r="DR357" s="12"/>
      <c r="DS357" s="12"/>
      <c r="DT357" s="12"/>
      <c r="DU357" s="12"/>
      <c r="DV357" s="12"/>
      <c r="DW357" s="12">
        <f t="shared" si="901"/>
        <v>0</v>
      </c>
      <c r="DX357" s="12"/>
      <c r="DY357" s="12"/>
      <c r="DZ357" s="12"/>
      <c r="EA357" s="12"/>
      <c r="EB357" s="12"/>
      <c r="EC357" s="12"/>
      <c r="ED357" s="12"/>
      <c r="EE357" s="12"/>
      <c r="EF357" s="12"/>
      <c r="EG357" s="12">
        <f t="shared" si="783"/>
        <v>0</v>
      </c>
      <c r="EH357" s="12">
        <f t="shared" si="784"/>
        <v>0</v>
      </c>
      <c r="EI357" s="12">
        <f t="shared" si="902"/>
        <v>835680000</v>
      </c>
      <c r="EJ357" s="15">
        <f t="shared" si="833"/>
        <v>0.49392000000000003</v>
      </c>
      <c r="EK357" s="15">
        <f t="shared" si="834"/>
        <v>0.48815999999999998</v>
      </c>
      <c r="EL357" s="15">
        <f t="shared" si="835"/>
        <v>1.05552</v>
      </c>
      <c r="EM357" s="16">
        <f t="shared" si="893"/>
        <v>1.030909090909091</v>
      </c>
      <c r="EN357" s="16">
        <f t="shared" si="894"/>
        <v>5.7818181818181817E-2</v>
      </c>
      <c r="EO357" s="16">
        <f t="shared" si="895"/>
        <v>1.0887272727272728</v>
      </c>
      <c r="EP357" s="16">
        <f t="shared" si="866"/>
        <v>0.41854545454545455</v>
      </c>
      <c r="EQ357" s="16">
        <f t="shared" si="867"/>
        <v>0.58836363636363631</v>
      </c>
      <c r="ER357" s="16">
        <f t="shared" si="868"/>
        <v>1.006909090909091</v>
      </c>
      <c r="ES357" s="16">
        <f t="shared" si="869"/>
        <v>1.0446</v>
      </c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5">
        <f t="shared" si="903"/>
        <v>0</v>
      </c>
      <c r="FP357" s="15">
        <f t="shared" si="904"/>
        <v>0</v>
      </c>
      <c r="FQ357" s="15">
        <f t="shared" si="905"/>
        <v>0</v>
      </c>
      <c r="FR357" s="17">
        <f t="shared" si="836"/>
        <v>0</v>
      </c>
      <c r="FS357" s="17">
        <f t="shared" si="837"/>
        <v>0</v>
      </c>
      <c r="FT357" s="17">
        <f t="shared" si="838"/>
        <v>0</v>
      </c>
      <c r="FU357" s="18">
        <f t="shared" si="839"/>
        <v>0</v>
      </c>
      <c r="FV357" s="18">
        <f t="shared" si="840"/>
        <v>0</v>
      </c>
      <c r="FW357" s="18">
        <f t="shared" si="841"/>
        <v>0</v>
      </c>
      <c r="FX357" s="18">
        <f t="shared" si="842"/>
        <v>0</v>
      </c>
      <c r="FY357" s="18">
        <f t="shared" si="843"/>
        <v>0</v>
      </c>
      <c r="FZ357" s="19">
        <f t="shared" si="906"/>
        <v>1.0446</v>
      </c>
      <c r="GA357" s="36" t="str">
        <f>D357</f>
        <v>Nguyễn Khắc Liệu</v>
      </c>
      <c r="GB357" s="36"/>
      <c r="GC357" s="37"/>
    </row>
    <row r="358" spans="1:185" hidden="1" x14ac:dyDescent="0.25">
      <c r="A358" s="8" t="s">
        <v>1336</v>
      </c>
      <c r="B358" s="8" t="s">
        <v>1149</v>
      </c>
      <c r="C358" s="28" t="s">
        <v>1150</v>
      </c>
      <c r="D358" s="28" t="s">
        <v>1018</v>
      </c>
      <c r="E358" s="9" t="s">
        <v>318</v>
      </c>
      <c r="F358" s="28" t="s">
        <v>1025</v>
      </c>
      <c r="G358" s="28" t="s">
        <v>998</v>
      </c>
      <c r="H358" s="11">
        <v>3.5000000000000003E-2</v>
      </c>
      <c r="I358" s="11"/>
      <c r="J358" s="26">
        <v>0</v>
      </c>
      <c r="K358" s="11">
        <v>0</v>
      </c>
      <c r="L358" s="11">
        <v>0</v>
      </c>
      <c r="M358" s="11">
        <v>0</v>
      </c>
      <c r="N358" s="11"/>
      <c r="O358" s="12">
        <f t="shared" si="844"/>
        <v>0</v>
      </c>
      <c r="P358" s="12">
        <f t="shared" si="911"/>
        <v>0</v>
      </c>
      <c r="Q358" s="12">
        <f t="shared" si="845"/>
        <v>0</v>
      </c>
      <c r="R358" s="12">
        <f t="shared" si="768"/>
        <v>0</v>
      </c>
      <c r="S358" s="12">
        <f t="shared" si="846"/>
        <v>0</v>
      </c>
      <c r="T358" s="12">
        <f t="shared" si="871"/>
        <v>0</v>
      </c>
      <c r="U358" s="12">
        <f t="shared" si="855"/>
        <v>0</v>
      </c>
      <c r="V358" s="12">
        <f t="shared" si="872"/>
        <v>0</v>
      </c>
      <c r="W358" s="12">
        <v>0</v>
      </c>
      <c r="X358" s="12">
        <f t="shared" si="847"/>
        <v>0</v>
      </c>
      <c r="Y358" s="12">
        <f t="shared" si="896"/>
        <v>0</v>
      </c>
      <c r="Z358" s="12">
        <f t="shared" si="897"/>
        <v>0</v>
      </c>
      <c r="AA358" s="12">
        <f t="shared" si="898"/>
        <v>0</v>
      </c>
      <c r="AB358" s="12">
        <f t="shared" si="769"/>
        <v>0</v>
      </c>
      <c r="AC358" s="12"/>
      <c r="AD358" s="12"/>
      <c r="AE358" s="12"/>
      <c r="AF358" s="12">
        <f t="shared" si="848"/>
        <v>0</v>
      </c>
      <c r="AG358" s="12">
        <f t="shared" si="849"/>
        <v>0</v>
      </c>
      <c r="AH358" s="12">
        <f t="shared" si="850"/>
        <v>0</v>
      </c>
      <c r="AI358" s="12"/>
      <c r="AJ358" s="12"/>
      <c r="AK358" s="12"/>
      <c r="AL358" s="12">
        <f t="shared" si="807"/>
        <v>0</v>
      </c>
      <c r="AM358" s="12">
        <f t="shared" si="808"/>
        <v>0</v>
      </c>
      <c r="AN358" s="12">
        <f t="shared" si="809"/>
        <v>0</v>
      </c>
      <c r="AO358" s="12"/>
      <c r="AP358" s="12"/>
      <c r="AQ358" s="12"/>
      <c r="AR358" s="12">
        <f t="shared" si="810"/>
        <v>0</v>
      </c>
      <c r="AS358" s="12">
        <f t="shared" si="811"/>
        <v>0</v>
      </c>
      <c r="AT358" s="12">
        <f t="shared" si="812"/>
        <v>0</v>
      </c>
      <c r="AU358" s="12">
        <f t="shared" si="813"/>
        <v>0</v>
      </c>
      <c r="AV358" s="12">
        <f t="shared" si="851"/>
        <v>0</v>
      </c>
      <c r="AW358" s="12"/>
      <c r="AX358" s="12">
        <f t="shared" si="814"/>
        <v>0</v>
      </c>
      <c r="AY358" s="12">
        <f t="shared" si="815"/>
        <v>0</v>
      </c>
      <c r="AZ358" s="12">
        <f t="shared" si="816"/>
        <v>0</v>
      </c>
      <c r="BA358" s="12"/>
      <c r="BB358" s="12">
        <f t="shared" si="817"/>
        <v>0</v>
      </c>
      <c r="BC358" s="12">
        <f t="shared" si="818"/>
        <v>0</v>
      </c>
      <c r="BD358" s="12">
        <f t="shared" si="819"/>
        <v>0</v>
      </c>
      <c r="BE358" s="12"/>
      <c r="BF358" s="12">
        <f t="shared" si="820"/>
        <v>0</v>
      </c>
      <c r="BG358" s="12">
        <f t="shared" si="852"/>
        <v>0</v>
      </c>
      <c r="BH358" s="12">
        <f t="shared" si="821"/>
        <v>0</v>
      </c>
      <c r="BI358" s="12">
        <f t="shared" si="822"/>
        <v>0</v>
      </c>
      <c r="BJ358" s="12"/>
      <c r="BK358" s="12">
        <f t="shared" si="823"/>
        <v>0</v>
      </c>
      <c r="BL358" s="12">
        <f t="shared" si="853"/>
        <v>0</v>
      </c>
      <c r="BM358" s="12">
        <f t="shared" si="824"/>
        <v>0</v>
      </c>
      <c r="BN358" s="12"/>
      <c r="BO358" s="12">
        <f t="shared" si="825"/>
        <v>0</v>
      </c>
      <c r="BP358" s="12">
        <f t="shared" si="826"/>
        <v>0</v>
      </c>
      <c r="BQ358" s="12">
        <f t="shared" si="827"/>
        <v>0</v>
      </c>
      <c r="BR358" s="12"/>
      <c r="BS358" s="12">
        <f t="shared" si="828"/>
        <v>0</v>
      </c>
      <c r="BT358" s="12">
        <f t="shared" si="829"/>
        <v>0</v>
      </c>
      <c r="BU358" s="12">
        <f t="shared" si="830"/>
        <v>0</v>
      </c>
      <c r="BV358" s="12">
        <f t="shared" si="831"/>
        <v>0</v>
      </c>
      <c r="BW358" s="12">
        <f t="shared" si="832"/>
        <v>0</v>
      </c>
      <c r="BX358" s="12"/>
      <c r="BY358" s="12">
        <v>290000000</v>
      </c>
      <c r="BZ358" s="12">
        <v>320000000</v>
      </c>
      <c r="CA358" s="12">
        <f>SUMIFS('[1]TIẾN ĐỘ %'!$M$6:$M$1034,'[1]TIẾN ĐỘ %'!$G$6:$G$1034,$A358,'[1]TIẾN ĐỘ %'!$F$6:$F$1034,$E358)</f>
        <v>320000000</v>
      </c>
      <c r="CB358" s="12">
        <f t="shared" si="854"/>
        <v>930000000</v>
      </c>
      <c r="CC358" s="12"/>
      <c r="CD358" s="12"/>
      <c r="CE358" s="12"/>
      <c r="CF358" s="12"/>
      <c r="CG358" s="12"/>
      <c r="CH358" s="12"/>
      <c r="CI358" s="12"/>
      <c r="CJ358" s="12"/>
      <c r="CK358" s="12">
        <f t="shared" si="899"/>
        <v>0</v>
      </c>
      <c r="CL358" s="12"/>
      <c r="CM358" s="12"/>
      <c r="CN358" s="12"/>
      <c r="CO358" s="12">
        <f t="shared" ref="CO358:CO421" si="916">+SUM(CL358:CN358)</f>
        <v>0</v>
      </c>
      <c r="CP358" s="12">
        <f t="shared" ref="CP358:CP421" si="917">+CK358+CO358</f>
        <v>0</v>
      </c>
      <c r="CQ358" s="12">
        <f t="shared" si="900"/>
        <v>930000000</v>
      </c>
      <c r="CR358" s="12">
        <v>0</v>
      </c>
      <c r="CS358" s="12">
        <v>0</v>
      </c>
      <c r="CT358" s="12">
        <v>242760000</v>
      </c>
      <c r="CU358" s="12">
        <v>126600000</v>
      </c>
      <c r="CV358" s="12">
        <v>18360000</v>
      </c>
      <c r="CW358" s="12">
        <v>126600000</v>
      </c>
      <c r="CX358" s="12">
        <v>225600000</v>
      </c>
      <c r="CY358" s="12">
        <f>SUMIFS('[1]DATA THÔ IN'!$P$4:$P$12031,'[1]DATA THÔ IN'!$H$4:$H$12031,$A358,'[1]DATA THÔ IN'!$AC$4:$AC$12031,$E358,'[1]DATA THÔ IN'!$AH$4:$AH$12031,"Tiến độ 1")</f>
        <v>0</v>
      </c>
      <c r="CZ358" s="12">
        <f>SUMIFS('[1]DATA THÔ IN'!$P$4:$P$12031,'[1]DATA THÔ IN'!$H$4:$H$12031,$A358,'[1]DATA THÔ IN'!$AC$4:$AC$12031,$E358,'[1]DATA THÔ IN'!$AH$4:$AH$12031,"Tiến độ 2")</f>
        <v>51240000</v>
      </c>
      <c r="DA358" s="12">
        <f>SUMIFS('[1]TIẾN ĐỘ %'!$N$6:$N$1034,'[1]TIẾN ĐỘ %'!$G$6:$G$1034,A358,'[1]TIẾN ĐỘ %'!$F$6:$F$1034,$E358)</f>
        <v>151680000</v>
      </c>
      <c r="DB358" s="12">
        <f t="shared" si="861"/>
        <v>620040000</v>
      </c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>
        <f t="shared" si="901"/>
        <v>0</v>
      </c>
      <c r="DX358" s="12"/>
      <c r="DY358" s="12"/>
      <c r="DZ358" s="12"/>
      <c r="EA358" s="12"/>
      <c r="EB358" s="12"/>
      <c r="EC358" s="12"/>
      <c r="ED358" s="12"/>
      <c r="EE358" s="12"/>
      <c r="EF358" s="12"/>
      <c r="EG358" s="12">
        <f t="shared" ref="EG358:EG421" si="918">+EF358+EC358+DZ358</f>
        <v>0</v>
      </c>
      <c r="EH358" s="12">
        <f t="shared" ref="EH358:EH421" si="919">+EG358+DW358</f>
        <v>0</v>
      </c>
      <c r="EI358" s="12">
        <f t="shared" si="902"/>
        <v>620040000</v>
      </c>
      <c r="EJ358" s="15">
        <f t="shared" si="833"/>
        <v>0</v>
      </c>
      <c r="EK358" s="15">
        <f t="shared" si="834"/>
        <v>0</v>
      </c>
      <c r="EL358" s="15">
        <f t="shared" si="835"/>
        <v>0.83710344827586203</v>
      </c>
      <c r="EM358" s="16">
        <f t="shared" si="893"/>
        <v>0.395625</v>
      </c>
      <c r="EN358" s="16">
        <f t="shared" si="894"/>
        <v>5.7375000000000002E-2</v>
      </c>
      <c r="EO358" s="16">
        <f t="shared" si="895"/>
        <v>0.70499999999999996</v>
      </c>
      <c r="EP358" s="16">
        <f t="shared" si="866"/>
        <v>0</v>
      </c>
      <c r="EQ358" s="16">
        <f t="shared" si="867"/>
        <v>0.16012499999999999</v>
      </c>
      <c r="ER358" s="16">
        <f t="shared" si="868"/>
        <v>0.47399999999999998</v>
      </c>
      <c r="ES358" s="16">
        <f t="shared" si="869"/>
        <v>0.66670967741935483</v>
      </c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5">
        <f t="shared" si="903"/>
        <v>0</v>
      </c>
      <c r="FP358" s="15">
        <f t="shared" si="904"/>
        <v>0</v>
      </c>
      <c r="FQ358" s="15">
        <f t="shared" si="905"/>
        <v>0</v>
      </c>
      <c r="FR358" s="17">
        <f t="shared" si="836"/>
        <v>0</v>
      </c>
      <c r="FS358" s="17">
        <f t="shared" si="837"/>
        <v>0</v>
      </c>
      <c r="FT358" s="17">
        <f t="shared" si="838"/>
        <v>0</v>
      </c>
      <c r="FU358" s="18">
        <f t="shared" si="839"/>
        <v>0</v>
      </c>
      <c r="FV358" s="18">
        <f t="shared" si="840"/>
        <v>0</v>
      </c>
      <c r="FW358" s="18">
        <f t="shared" si="841"/>
        <v>0</v>
      </c>
      <c r="FX358" s="18">
        <f t="shared" si="842"/>
        <v>0</v>
      </c>
      <c r="FY358" s="18">
        <f t="shared" si="843"/>
        <v>0</v>
      </c>
      <c r="FZ358" s="19">
        <f t="shared" si="906"/>
        <v>0.66670967741935483</v>
      </c>
      <c r="GA358" s="36" t="s">
        <v>1018</v>
      </c>
      <c r="GB358" s="36"/>
      <c r="GC358" s="37"/>
    </row>
    <row r="359" spans="1:185" hidden="1" x14ac:dyDescent="0.25">
      <c r="A359" s="8" t="s">
        <v>1332</v>
      </c>
      <c r="B359" s="8" t="s">
        <v>1153</v>
      </c>
      <c r="C359" s="9" t="s">
        <v>1154</v>
      </c>
      <c r="D359" s="9" t="s">
        <v>1005</v>
      </c>
      <c r="E359" s="9" t="s">
        <v>318</v>
      </c>
      <c r="F359" s="9" t="s">
        <v>1006</v>
      </c>
      <c r="G359" s="9" t="s">
        <v>998</v>
      </c>
      <c r="H359" s="11">
        <v>3.5000000000000003E-2</v>
      </c>
      <c r="I359" s="11"/>
      <c r="J359" s="11">
        <v>0.01</v>
      </c>
      <c r="K359" s="11">
        <v>0.01</v>
      </c>
      <c r="L359" s="11">
        <v>5.0000000000000001E-3</v>
      </c>
      <c r="M359" s="11">
        <v>5.0000000000000001E-3</v>
      </c>
      <c r="N359" s="11"/>
      <c r="O359" s="12">
        <f t="shared" si="844"/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f t="shared" si="847"/>
        <v>0</v>
      </c>
      <c r="Y359" s="12">
        <f>IF(EP359&gt;=40%,(CY359-CY590)*J359*(100%-H359),0)</f>
        <v>2908896</v>
      </c>
      <c r="Z359" s="12">
        <f>IF(OR(EQ359&gt;=60%,(EP359+EQ359)&gt;=100%),(CZ359-CZ590)*J359*(100%-H359),0)</f>
        <v>2942478</v>
      </c>
      <c r="AA359" s="12">
        <f>IF(ER359&gt;=100%,(DA359-DA590)*K359*(100%-H359),0)</f>
        <v>5851374</v>
      </c>
      <c r="AB359" s="12">
        <f t="shared" si="769"/>
        <v>0</v>
      </c>
      <c r="AC359" s="12"/>
      <c r="AD359" s="12"/>
      <c r="AE359" s="12"/>
      <c r="AF359" s="12">
        <f t="shared" si="848"/>
        <v>0</v>
      </c>
      <c r="AG359" s="12">
        <f t="shared" si="849"/>
        <v>0</v>
      </c>
      <c r="AH359" s="12">
        <f t="shared" si="850"/>
        <v>0</v>
      </c>
      <c r="AI359" s="12"/>
      <c r="AJ359" s="12"/>
      <c r="AK359" s="12"/>
      <c r="AL359" s="12">
        <f t="shared" si="807"/>
        <v>0</v>
      </c>
      <c r="AM359" s="12">
        <f t="shared" si="808"/>
        <v>0</v>
      </c>
      <c r="AN359" s="12">
        <f t="shared" si="809"/>
        <v>0</v>
      </c>
      <c r="AO359" s="12"/>
      <c r="AP359" s="12"/>
      <c r="AQ359" s="12"/>
      <c r="AR359" s="12">
        <f t="shared" si="810"/>
        <v>0</v>
      </c>
      <c r="AS359" s="12">
        <f t="shared" si="811"/>
        <v>0</v>
      </c>
      <c r="AT359" s="12">
        <f t="shared" si="812"/>
        <v>0</v>
      </c>
      <c r="AU359" s="12">
        <f t="shared" si="813"/>
        <v>0</v>
      </c>
      <c r="AV359" s="12">
        <f t="shared" si="851"/>
        <v>0</v>
      </c>
      <c r="AW359" s="12"/>
      <c r="AX359" s="12">
        <f t="shared" si="814"/>
        <v>0</v>
      </c>
      <c r="AY359" s="12">
        <f t="shared" si="815"/>
        <v>0</v>
      </c>
      <c r="AZ359" s="12">
        <f t="shared" si="816"/>
        <v>0</v>
      </c>
      <c r="BA359" s="12"/>
      <c r="BB359" s="12">
        <f t="shared" si="817"/>
        <v>0</v>
      </c>
      <c r="BC359" s="12">
        <f t="shared" si="818"/>
        <v>0</v>
      </c>
      <c r="BD359" s="12">
        <f t="shared" si="819"/>
        <v>0</v>
      </c>
      <c r="BE359" s="12"/>
      <c r="BF359" s="12">
        <f t="shared" si="820"/>
        <v>0</v>
      </c>
      <c r="BG359" s="12">
        <f t="shared" si="852"/>
        <v>0</v>
      </c>
      <c r="BH359" s="12">
        <f t="shared" si="821"/>
        <v>0</v>
      </c>
      <c r="BI359" s="12">
        <f t="shared" si="822"/>
        <v>0</v>
      </c>
      <c r="BJ359" s="12"/>
      <c r="BK359" s="12">
        <f t="shared" si="823"/>
        <v>0</v>
      </c>
      <c r="BL359" s="12">
        <f t="shared" si="853"/>
        <v>0</v>
      </c>
      <c r="BM359" s="12">
        <f t="shared" si="824"/>
        <v>0</v>
      </c>
      <c r="BN359" s="12"/>
      <c r="BO359" s="12">
        <f t="shared" si="825"/>
        <v>0</v>
      </c>
      <c r="BP359" s="12">
        <f t="shared" si="826"/>
        <v>0</v>
      </c>
      <c r="BQ359" s="12">
        <f t="shared" si="827"/>
        <v>0</v>
      </c>
      <c r="BR359" s="12"/>
      <c r="BS359" s="12">
        <f t="shared" si="828"/>
        <v>0</v>
      </c>
      <c r="BT359" s="12">
        <f t="shared" si="829"/>
        <v>0</v>
      </c>
      <c r="BU359" s="12">
        <f t="shared" si="830"/>
        <v>0</v>
      </c>
      <c r="BV359" s="12">
        <f t="shared" si="831"/>
        <v>0</v>
      </c>
      <c r="BW359" s="12">
        <f t="shared" si="832"/>
        <v>0</v>
      </c>
      <c r="BX359" s="12"/>
      <c r="BY359" s="12">
        <v>650000000</v>
      </c>
      <c r="BZ359" s="12">
        <v>424000000</v>
      </c>
      <c r="CA359" s="12">
        <f>SUMIFS('[1]TIẾN ĐỘ %'!$M$6:$M$1034,'[1]TIẾN ĐỘ %'!$G$6:$G$1034,$A359,'[1]TIẾN ĐỘ %'!$F$6:$F$1034,$E359)</f>
        <v>680000000</v>
      </c>
      <c r="CB359" s="12">
        <f t="shared" si="854"/>
        <v>1754000000</v>
      </c>
      <c r="CC359" s="12"/>
      <c r="CD359" s="12"/>
      <c r="CE359" s="12"/>
      <c r="CF359" s="12">
        <f>+SUM(CC359:CE359)</f>
        <v>0</v>
      </c>
      <c r="CG359" s="12">
        <f>+CF359+CB359</f>
        <v>1754000000</v>
      </c>
      <c r="CH359" s="12"/>
      <c r="CI359" s="12"/>
      <c r="CJ359" s="12"/>
      <c r="CK359" s="12">
        <f t="shared" si="899"/>
        <v>0</v>
      </c>
      <c r="CL359" s="12"/>
      <c r="CM359" s="12"/>
      <c r="CN359" s="12"/>
      <c r="CO359" s="12">
        <f t="shared" si="916"/>
        <v>0</v>
      </c>
      <c r="CP359" s="12">
        <f t="shared" si="917"/>
        <v>0</v>
      </c>
      <c r="CQ359" s="12">
        <f t="shared" si="900"/>
        <v>1754000000</v>
      </c>
      <c r="CR359" s="12">
        <v>387600000</v>
      </c>
      <c r="CS359" s="12">
        <v>0</v>
      </c>
      <c r="CT359" s="12">
        <v>643920000</v>
      </c>
      <c r="CU359" s="12">
        <v>426240000</v>
      </c>
      <c r="CV359" s="12">
        <v>0</v>
      </c>
      <c r="CW359" s="12">
        <v>426240000</v>
      </c>
      <c r="CX359" s="12">
        <v>426240000</v>
      </c>
      <c r="CY359" s="12">
        <f>SUMIFS('[1]DATA THÔ IN'!$P$4:$P$12031,'[1]DATA THÔ IN'!$H$4:$H$12031,$A359,'[1]DATA THÔ IN'!$AC$4:$AC$12031,$E359,'[1]DATA THÔ IN'!$AH$4:$AH$12031,"Tiến độ 1")+CY590</f>
        <v>339120000</v>
      </c>
      <c r="CZ359" s="12">
        <f>SUMIFS('[1]DATA THÔ IN'!$P$4:$P$12031,'[1]DATA THÔ IN'!$H$4:$H$12031,$A359,'[1]DATA THÔ IN'!$AC$4:$AC$12031,$E359,'[1]DATA THÔ IN'!$AH$4:$AH$12031,"Tiến độ 2")+CZ590</f>
        <v>342600000</v>
      </c>
      <c r="DA359" s="12">
        <f>SUMIFS('[1]TIẾN ĐỘ %'!$N$6:$N$1034,'[1]TIẾN ĐỘ %'!$G$6:$G$1034,A359,'[1]TIẾN ĐỘ %'!$F$6:$F$1034,$E359)+DA590</f>
        <v>681720000</v>
      </c>
      <c r="DB359" s="12">
        <f t="shared" si="861"/>
        <v>1751880000</v>
      </c>
      <c r="DC359" s="12"/>
      <c r="DD359" s="12"/>
      <c r="DE359" s="12"/>
      <c r="DF359" s="12"/>
      <c r="DG359" s="12"/>
      <c r="DH359" s="12"/>
      <c r="DI359" s="12"/>
      <c r="DJ359" s="12"/>
      <c r="DK359" s="12"/>
      <c r="DL359" s="12">
        <f>+DK359+DH359+DE359</f>
        <v>0</v>
      </c>
      <c r="DM359" s="12">
        <f>+DL359+DB359</f>
        <v>1751880000</v>
      </c>
      <c r="DN359" s="12"/>
      <c r="DO359" s="12"/>
      <c r="DP359" s="12"/>
      <c r="DQ359" s="12"/>
      <c r="DR359" s="12"/>
      <c r="DS359" s="12"/>
      <c r="DT359" s="12"/>
      <c r="DU359" s="12"/>
      <c r="DV359" s="12"/>
      <c r="DW359" s="12">
        <f t="shared" si="901"/>
        <v>0</v>
      </c>
      <c r="DX359" s="12"/>
      <c r="DY359" s="12"/>
      <c r="DZ359" s="12"/>
      <c r="EA359" s="12"/>
      <c r="EB359" s="12"/>
      <c r="EC359" s="12"/>
      <c r="ED359" s="12"/>
      <c r="EE359" s="12"/>
      <c r="EF359" s="12"/>
      <c r="EG359" s="12">
        <f t="shared" si="918"/>
        <v>0</v>
      </c>
      <c r="EH359" s="12">
        <f t="shared" si="919"/>
        <v>0</v>
      </c>
      <c r="EI359" s="12">
        <f t="shared" si="902"/>
        <v>1751880000</v>
      </c>
      <c r="EJ359" s="15">
        <f t="shared" si="833"/>
        <v>0.59630769230769232</v>
      </c>
      <c r="EK359" s="15">
        <f t="shared" si="834"/>
        <v>0</v>
      </c>
      <c r="EL359" s="15">
        <f t="shared" si="835"/>
        <v>0.99064615384615384</v>
      </c>
      <c r="EM359" s="16">
        <f t="shared" si="893"/>
        <v>1.0052830188679245</v>
      </c>
      <c r="EN359" s="16">
        <f t="shared" si="894"/>
        <v>0</v>
      </c>
      <c r="EO359" s="16">
        <f t="shared" si="895"/>
        <v>1.0052830188679245</v>
      </c>
      <c r="EP359" s="16">
        <f t="shared" si="866"/>
        <v>0.49870588235294117</v>
      </c>
      <c r="EQ359" s="16">
        <f t="shared" si="867"/>
        <v>0.50382352941176467</v>
      </c>
      <c r="ER359" s="16">
        <f t="shared" si="868"/>
        <v>1.0025294117647059</v>
      </c>
      <c r="ES359" s="16">
        <f t="shared" si="869"/>
        <v>0.99879133409350052</v>
      </c>
      <c r="ET359" s="15">
        <f t="shared" ref="ET359:ET367" si="920">IFERROR((DC359/CC359),0)</f>
        <v>0</v>
      </c>
      <c r="EU359" s="15">
        <f t="shared" ref="EU359:EU367" si="921">IFERROR(DD359/CC359,0)</f>
        <v>0</v>
      </c>
      <c r="EV359" s="15">
        <f t="shared" ref="EV359:EV367" si="922">IFERROR(DE359/CC359,0)</f>
        <v>0</v>
      </c>
      <c r="EW359" s="15">
        <f t="shared" ref="EW359:EW367" si="923">IFERROR(DF359/CD359,0)</f>
        <v>0</v>
      </c>
      <c r="EX359" s="15">
        <f t="shared" ref="EX359:EX367" si="924">IFERROR(DG359/CD359,0)</f>
        <v>0</v>
      </c>
      <c r="EY359" s="15">
        <f t="shared" ref="EY359:EY367" si="925">IFERROR(DH359/CD359,0)</f>
        <v>0</v>
      </c>
      <c r="EZ359" s="15">
        <f t="shared" ref="EZ359:EZ367" si="926">IFERROR(DI359/$CD359,0)</f>
        <v>0</v>
      </c>
      <c r="FA359" s="15">
        <f t="shared" ref="FA359:FA367" si="927">IFERROR(DJ359/$CD359,0)</f>
        <v>0</v>
      </c>
      <c r="FB359" s="15">
        <f t="shared" ref="FB359:FB367" si="928">IFERROR(DK359/$CD359,0)</f>
        <v>0</v>
      </c>
      <c r="FC359" s="15">
        <f t="shared" ref="FC359:FC367" si="929">IFERROR(DL359/CF359,0)</f>
        <v>0</v>
      </c>
      <c r="FD359" s="15">
        <f t="shared" ref="FD359:FD367" si="930">IFERROR(DM359/CG359,0)</f>
        <v>0.99879133409350052</v>
      </c>
      <c r="FE359" s="15">
        <f t="shared" ref="FE359:FE367" si="931">IFERROR(DN359/$CG359,0)</f>
        <v>0</v>
      </c>
      <c r="FF359" s="15">
        <f t="shared" ref="FF359:FF367" si="932">IFERROR(DO359/$CG359,0)</f>
        <v>0</v>
      </c>
      <c r="FG359" s="15">
        <f t="shared" ref="FG359:FG367" si="933">IFERROR(DP359/$CG359,0)</f>
        <v>0</v>
      </c>
      <c r="FH359" s="15">
        <f t="shared" ref="FH359:FH367" si="934">IFERROR(DQ359/$CH359,0)</f>
        <v>0</v>
      </c>
      <c r="FI359" s="15">
        <f t="shared" ref="FI359:FI367" si="935">IFERROR(DR359/$CH359,0)</f>
        <v>0</v>
      </c>
      <c r="FJ359" s="15">
        <f t="shared" ref="FJ359:FJ367" si="936">IFERROR(DS359/$CH359,0)</f>
        <v>0</v>
      </c>
      <c r="FK359" s="15">
        <f t="shared" ref="FK359:FK367" si="937">IFERROR(DT359/$CI359,0)</f>
        <v>0</v>
      </c>
      <c r="FL359" s="15">
        <f t="shared" ref="FL359:FL367" si="938">IFERROR(DU359/$CI359,0)</f>
        <v>0</v>
      </c>
      <c r="FM359" s="15">
        <f t="shared" ref="FM359:FM367" si="939">IFERROR(DV359/$CI359,0)</f>
        <v>0</v>
      </c>
      <c r="FN359" s="15">
        <f t="shared" ref="FN359:FN367" si="940">IFERROR(DW359/CK359,0)</f>
        <v>0</v>
      </c>
      <c r="FO359" s="15">
        <f t="shared" ref="FO359:FO367" si="941">IFERROR(DX359/$CK359,0)</f>
        <v>0</v>
      </c>
      <c r="FP359" s="15">
        <f t="shared" ref="FP359:FP367" si="942">IFERROR(DY359/$CK359,0)</f>
        <v>0</v>
      </c>
      <c r="FQ359" s="15">
        <f t="shared" ref="FQ359:FQ367" si="943">IFERROR(DZ359/$CK359,0)</f>
        <v>0</v>
      </c>
      <c r="FR359" s="17">
        <f t="shared" si="836"/>
        <v>0</v>
      </c>
      <c r="FS359" s="17">
        <f t="shared" si="837"/>
        <v>0</v>
      </c>
      <c r="FT359" s="17">
        <f t="shared" si="838"/>
        <v>0</v>
      </c>
      <c r="FU359" s="18">
        <f t="shared" si="839"/>
        <v>0</v>
      </c>
      <c r="FV359" s="18">
        <f t="shared" si="840"/>
        <v>0</v>
      </c>
      <c r="FW359" s="18">
        <f t="shared" si="841"/>
        <v>0</v>
      </c>
      <c r="FX359" s="18">
        <f t="shared" si="842"/>
        <v>0</v>
      </c>
      <c r="FY359" s="18">
        <f t="shared" si="843"/>
        <v>0</v>
      </c>
      <c r="FZ359" s="19">
        <f t="shared" si="906"/>
        <v>0.99879133409350052</v>
      </c>
      <c r="GA359" s="36" t="s">
        <v>1005</v>
      </c>
      <c r="GB359" s="36"/>
      <c r="GC359" s="37"/>
    </row>
    <row r="360" spans="1:185" hidden="1" x14ac:dyDescent="0.25">
      <c r="A360" s="8" t="s">
        <v>1339</v>
      </c>
      <c r="B360" s="8" t="s">
        <v>1155</v>
      </c>
      <c r="C360" s="9" t="s">
        <v>1156</v>
      </c>
      <c r="D360" s="9" t="s">
        <v>996</v>
      </c>
      <c r="E360" s="9" t="s">
        <v>318</v>
      </c>
      <c r="F360" s="9" t="s">
        <v>1012</v>
      </c>
      <c r="G360" s="9" t="s">
        <v>998</v>
      </c>
      <c r="H360" s="11">
        <v>3.5000000000000003E-2</v>
      </c>
      <c r="I360" s="11"/>
      <c r="J360" s="11">
        <v>0.01</v>
      </c>
      <c r="K360" s="11">
        <v>0.01</v>
      </c>
      <c r="L360" s="11">
        <v>5.0000000000000001E-3</v>
      </c>
      <c r="M360" s="11">
        <v>5.0000000000000001E-3</v>
      </c>
      <c r="N360" s="11"/>
      <c r="O360" s="12">
        <f t="shared" si="844"/>
        <v>0</v>
      </c>
      <c r="P360" s="12">
        <f t="shared" ref="P360:P391" si="944">IF(EJ360&gt;=40%,CR360*J360*(100%-H360),0)</f>
        <v>0</v>
      </c>
      <c r="Q360" s="12">
        <f t="shared" ref="Q360:Q391" si="945">IF(OR(EK360&gt;=60%,(EJ360+EK360)&gt;=100%),CS360*J360*(100%-H360),0)</f>
        <v>0</v>
      </c>
      <c r="R360" s="12">
        <f t="shared" ref="R360:R391" si="946">IF(EL360&gt;=100%,CT360*(100%-H360)*K360,0)</f>
        <v>0</v>
      </c>
      <c r="S360" s="12">
        <f t="shared" ref="S360:S391" si="947">ROUND(CX360*I360,0)</f>
        <v>0</v>
      </c>
      <c r="T360" s="12">
        <f t="shared" ref="T360:T391" si="948">ROUND(IF(EM360&gt;=40%,CU360*J360*(100%-H360),0),0)</f>
        <v>365928</v>
      </c>
      <c r="U360" s="12">
        <f t="shared" ref="U360:U391" si="949">ROUND(IF(OR(EN360&gt;=60%,(EM360+EN360)&gt;=100%),CV360*J360*(100%-H360),0),0)</f>
        <v>0</v>
      </c>
      <c r="V360" s="12">
        <f t="shared" ref="V360:V391" si="950">ROUND(IF(EO360&gt;=100%,CX360*(100%-H360)*K360,0),0)</f>
        <v>0</v>
      </c>
      <c r="W360" s="12">
        <v>0</v>
      </c>
      <c r="X360" s="12">
        <f t="shared" si="847"/>
        <v>0</v>
      </c>
      <c r="Y360" s="12">
        <f t="shared" ref="Y360:Y391" si="951">IF(EP360&gt;=40%,CY360*J360*(100%-H360),0)</f>
        <v>609108</v>
      </c>
      <c r="Z360" s="12">
        <f t="shared" ref="Z360:Z391" si="952">IF(OR(EQ360&gt;=60%,(EP360+EQ360)&gt;=100%),CZ360*J360*(100%-H360),0)</f>
        <v>181806</v>
      </c>
      <c r="AA360" s="12">
        <f t="shared" ref="AA360:AA391" si="953">IF(ER360&gt;=100%,DA360*K360*(100%-H360),0)</f>
        <v>790914</v>
      </c>
      <c r="AB360" s="12">
        <f t="shared" si="769"/>
        <v>0</v>
      </c>
      <c r="AC360" s="12"/>
      <c r="AD360" s="12"/>
      <c r="AE360" s="12"/>
      <c r="AF360" s="12">
        <f t="shared" si="848"/>
        <v>0</v>
      </c>
      <c r="AG360" s="12">
        <f t="shared" si="849"/>
        <v>0</v>
      </c>
      <c r="AH360" s="12">
        <f t="shared" si="850"/>
        <v>0</v>
      </c>
      <c r="AI360" s="12"/>
      <c r="AJ360" s="12"/>
      <c r="AK360" s="12"/>
      <c r="AL360" s="12">
        <f t="shared" si="807"/>
        <v>0</v>
      </c>
      <c r="AM360" s="12">
        <f t="shared" si="808"/>
        <v>0</v>
      </c>
      <c r="AN360" s="12">
        <f t="shared" si="809"/>
        <v>0</v>
      </c>
      <c r="AO360" s="12"/>
      <c r="AP360" s="12"/>
      <c r="AQ360" s="12"/>
      <c r="AR360" s="12">
        <f t="shared" si="810"/>
        <v>0</v>
      </c>
      <c r="AS360" s="12">
        <f t="shared" si="811"/>
        <v>0</v>
      </c>
      <c r="AT360" s="12">
        <f t="shared" si="812"/>
        <v>0</v>
      </c>
      <c r="AU360" s="12">
        <f t="shared" si="813"/>
        <v>0</v>
      </c>
      <c r="AV360" s="12">
        <f t="shared" si="851"/>
        <v>0</v>
      </c>
      <c r="AW360" s="12"/>
      <c r="AX360" s="12">
        <f t="shared" si="814"/>
        <v>0</v>
      </c>
      <c r="AY360" s="12">
        <f t="shared" si="815"/>
        <v>0</v>
      </c>
      <c r="AZ360" s="12">
        <f t="shared" si="816"/>
        <v>0</v>
      </c>
      <c r="BA360" s="12"/>
      <c r="BB360" s="12">
        <f t="shared" si="817"/>
        <v>0</v>
      </c>
      <c r="BC360" s="12">
        <f t="shared" si="818"/>
        <v>0</v>
      </c>
      <c r="BD360" s="12">
        <f t="shared" si="819"/>
        <v>0</v>
      </c>
      <c r="BE360" s="12"/>
      <c r="BF360" s="12">
        <f t="shared" si="820"/>
        <v>0</v>
      </c>
      <c r="BG360" s="12">
        <f t="shared" si="852"/>
        <v>0</v>
      </c>
      <c r="BH360" s="12">
        <f t="shared" si="821"/>
        <v>0</v>
      </c>
      <c r="BI360" s="12">
        <f t="shared" si="822"/>
        <v>0</v>
      </c>
      <c r="BJ360" s="12"/>
      <c r="BK360" s="12">
        <f t="shared" si="823"/>
        <v>0</v>
      </c>
      <c r="BL360" s="12">
        <f t="shared" si="853"/>
        <v>0</v>
      </c>
      <c r="BM360" s="12">
        <f t="shared" si="824"/>
        <v>0</v>
      </c>
      <c r="BN360" s="12"/>
      <c r="BO360" s="12">
        <f t="shared" si="825"/>
        <v>0</v>
      </c>
      <c r="BP360" s="12">
        <f t="shared" si="826"/>
        <v>0</v>
      </c>
      <c r="BQ360" s="12">
        <f t="shared" si="827"/>
        <v>0</v>
      </c>
      <c r="BR360" s="12"/>
      <c r="BS360" s="12">
        <f t="shared" si="828"/>
        <v>0</v>
      </c>
      <c r="BT360" s="12">
        <f t="shared" si="829"/>
        <v>0</v>
      </c>
      <c r="BU360" s="12">
        <f t="shared" si="830"/>
        <v>0</v>
      </c>
      <c r="BV360" s="12">
        <f t="shared" si="831"/>
        <v>0</v>
      </c>
      <c r="BW360" s="12">
        <f t="shared" si="832"/>
        <v>0</v>
      </c>
      <c r="BX360" s="12"/>
      <c r="BY360" s="12">
        <v>80000000</v>
      </c>
      <c r="BZ360" s="12">
        <v>40000000</v>
      </c>
      <c r="CA360" s="12">
        <f>SUMIFS('[1]TIẾN ĐỘ %'!$M$6:$M$1034,'[1]TIẾN ĐỘ %'!$G$6:$G$1034,$A360,'[1]TIẾN ĐỘ %'!$F$6:$F$1034,$E360)</f>
        <v>75000000</v>
      </c>
      <c r="CB360" s="12">
        <f t="shared" si="854"/>
        <v>195000000</v>
      </c>
      <c r="CC360" s="12"/>
      <c r="CD360" s="12"/>
      <c r="CE360" s="12"/>
      <c r="CF360" s="12">
        <f>+SUM(CC360:CE360)</f>
        <v>0</v>
      </c>
      <c r="CG360" s="12">
        <f>+CF360+CB360</f>
        <v>195000000</v>
      </c>
      <c r="CH360" s="12"/>
      <c r="CI360" s="12"/>
      <c r="CJ360" s="12"/>
      <c r="CK360" s="12">
        <f t="shared" si="899"/>
        <v>0</v>
      </c>
      <c r="CL360" s="12"/>
      <c r="CM360" s="12"/>
      <c r="CN360" s="12"/>
      <c r="CO360" s="12">
        <f t="shared" si="916"/>
        <v>0</v>
      </c>
      <c r="CP360" s="12">
        <f t="shared" si="917"/>
        <v>0</v>
      </c>
      <c r="CQ360" s="12">
        <f t="shared" si="900"/>
        <v>195000000</v>
      </c>
      <c r="CR360" s="12">
        <v>0</v>
      </c>
      <c r="CS360" s="12">
        <v>0</v>
      </c>
      <c r="CT360" s="12">
        <v>24840000</v>
      </c>
      <c r="CU360" s="12">
        <v>37920000</v>
      </c>
      <c r="CV360" s="12">
        <v>0</v>
      </c>
      <c r="CW360" s="12">
        <v>37920000</v>
      </c>
      <c r="CX360" s="12">
        <v>37920000</v>
      </c>
      <c r="CY360" s="12">
        <f>SUMIFS('[1]DATA THÔ IN'!$P$4:$P$12031,'[1]DATA THÔ IN'!$H$4:$H$12031,$A360,'[1]DATA THÔ IN'!$AC$4:$AC$12031,$E360,'[1]DATA THÔ IN'!$AH$4:$AH$12031,"Tiến độ 1")</f>
        <v>63120000</v>
      </c>
      <c r="CZ360" s="12">
        <f>SUMIFS('[1]DATA THÔ IN'!$P$4:$P$12031,'[1]DATA THÔ IN'!$H$4:$H$12031,$A360,'[1]DATA THÔ IN'!$AC$4:$AC$12031,$E360,'[1]DATA THÔ IN'!$AH$4:$AH$12031,"Tiến độ 2")</f>
        <v>18840000</v>
      </c>
      <c r="DA360" s="12">
        <f>SUMIFS('[1]TIẾN ĐỘ %'!$N$6:$N$1034,'[1]TIẾN ĐỘ %'!$G$6:$G$1034,A360,'[1]TIẾN ĐỘ %'!$F$6:$F$1034,$E360)</f>
        <v>81960000</v>
      </c>
      <c r="DB360" s="12">
        <f t="shared" si="861"/>
        <v>144720000</v>
      </c>
      <c r="DC360" s="12"/>
      <c r="DD360" s="12"/>
      <c r="DE360" s="12"/>
      <c r="DF360" s="12"/>
      <c r="DG360" s="12"/>
      <c r="DH360" s="12"/>
      <c r="DI360" s="12"/>
      <c r="DJ360" s="12"/>
      <c r="DK360" s="12"/>
      <c r="DL360" s="12">
        <f>+DK360+DH360+DE360</f>
        <v>0</v>
      </c>
      <c r="DM360" s="12">
        <f>+DL360+DB360</f>
        <v>144720000</v>
      </c>
      <c r="DN360" s="12"/>
      <c r="DO360" s="12"/>
      <c r="DP360" s="12"/>
      <c r="DQ360" s="12"/>
      <c r="DR360" s="12"/>
      <c r="DS360" s="12"/>
      <c r="DT360" s="12"/>
      <c r="DU360" s="12"/>
      <c r="DV360" s="12"/>
      <c r="DW360" s="12">
        <f t="shared" si="901"/>
        <v>0</v>
      </c>
      <c r="DX360" s="12"/>
      <c r="DY360" s="12"/>
      <c r="DZ360" s="12"/>
      <c r="EA360" s="12"/>
      <c r="EB360" s="12"/>
      <c r="EC360" s="12"/>
      <c r="ED360" s="12"/>
      <c r="EE360" s="12"/>
      <c r="EF360" s="12"/>
      <c r="EG360" s="12">
        <f t="shared" si="918"/>
        <v>0</v>
      </c>
      <c r="EH360" s="12">
        <f t="shared" si="919"/>
        <v>0</v>
      </c>
      <c r="EI360" s="12">
        <f t="shared" si="902"/>
        <v>144720000</v>
      </c>
      <c r="EJ360" s="15">
        <f t="shared" si="833"/>
        <v>0</v>
      </c>
      <c r="EK360" s="15">
        <f t="shared" si="834"/>
        <v>0</v>
      </c>
      <c r="EL360" s="15">
        <f t="shared" si="835"/>
        <v>0.3105</v>
      </c>
      <c r="EM360" s="16">
        <f t="shared" si="893"/>
        <v>0.94799999999999995</v>
      </c>
      <c r="EN360" s="16">
        <f t="shared" si="894"/>
        <v>0</v>
      </c>
      <c r="EO360" s="16">
        <f t="shared" si="895"/>
        <v>0.94799999999999995</v>
      </c>
      <c r="EP360" s="16">
        <f t="shared" si="866"/>
        <v>0.84160000000000001</v>
      </c>
      <c r="EQ360" s="16">
        <f t="shared" si="867"/>
        <v>0.25119999999999998</v>
      </c>
      <c r="ER360" s="16">
        <f t="shared" si="868"/>
        <v>1.0928</v>
      </c>
      <c r="ES360" s="16">
        <f t="shared" si="869"/>
        <v>0.74215384615384616</v>
      </c>
      <c r="ET360" s="15">
        <f t="shared" si="920"/>
        <v>0</v>
      </c>
      <c r="EU360" s="15">
        <f t="shared" si="921"/>
        <v>0</v>
      </c>
      <c r="EV360" s="15">
        <f t="shared" si="922"/>
        <v>0</v>
      </c>
      <c r="EW360" s="15">
        <f t="shared" si="923"/>
        <v>0</v>
      </c>
      <c r="EX360" s="15">
        <f t="shared" si="924"/>
        <v>0</v>
      </c>
      <c r="EY360" s="15">
        <f t="shared" si="925"/>
        <v>0</v>
      </c>
      <c r="EZ360" s="15">
        <f t="shared" si="926"/>
        <v>0</v>
      </c>
      <c r="FA360" s="15">
        <f t="shared" si="927"/>
        <v>0</v>
      </c>
      <c r="FB360" s="15">
        <f t="shared" si="928"/>
        <v>0</v>
      </c>
      <c r="FC360" s="15">
        <f t="shared" si="929"/>
        <v>0</v>
      </c>
      <c r="FD360" s="15">
        <f t="shared" si="930"/>
        <v>0.74215384615384616</v>
      </c>
      <c r="FE360" s="15">
        <f t="shared" si="931"/>
        <v>0</v>
      </c>
      <c r="FF360" s="15">
        <f t="shared" si="932"/>
        <v>0</v>
      </c>
      <c r="FG360" s="15">
        <f t="shared" si="933"/>
        <v>0</v>
      </c>
      <c r="FH360" s="15">
        <f t="shared" si="934"/>
        <v>0</v>
      </c>
      <c r="FI360" s="15">
        <f t="shared" si="935"/>
        <v>0</v>
      </c>
      <c r="FJ360" s="15">
        <f t="shared" si="936"/>
        <v>0</v>
      </c>
      <c r="FK360" s="15">
        <f t="shared" si="937"/>
        <v>0</v>
      </c>
      <c r="FL360" s="15">
        <f t="shared" si="938"/>
        <v>0</v>
      </c>
      <c r="FM360" s="15">
        <f t="shared" si="939"/>
        <v>0</v>
      </c>
      <c r="FN360" s="15">
        <f t="shared" si="940"/>
        <v>0</v>
      </c>
      <c r="FO360" s="15">
        <f t="shared" si="941"/>
        <v>0</v>
      </c>
      <c r="FP360" s="15">
        <f t="shared" si="942"/>
        <v>0</v>
      </c>
      <c r="FQ360" s="15">
        <f t="shared" si="943"/>
        <v>0</v>
      </c>
      <c r="FR360" s="17">
        <f t="shared" si="836"/>
        <v>0</v>
      </c>
      <c r="FS360" s="17">
        <f t="shared" si="837"/>
        <v>0</v>
      </c>
      <c r="FT360" s="17">
        <f t="shared" si="838"/>
        <v>0</v>
      </c>
      <c r="FU360" s="18">
        <f t="shared" si="839"/>
        <v>0</v>
      </c>
      <c r="FV360" s="18">
        <f t="shared" si="840"/>
        <v>0</v>
      </c>
      <c r="FW360" s="18">
        <f t="shared" si="841"/>
        <v>0</v>
      </c>
      <c r="FX360" s="18">
        <f t="shared" si="842"/>
        <v>0</v>
      </c>
      <c r="FY360" s="18">
        <f t="shared" si="843"/>
        <v>0</v>
      </c>
      <c r="FZ360" s="19">
        <f t="shared" si="906"/>
        <v>0.74215384615384616</v>
      </c>
      <c r="GA360" s="36" t="str">
        <f>D360</f>
        <v>Phan Minh Đạt</v>
      </c>
      <c r="GB360" s="36"/>
      <c r="GC360" s="37"/>
    </row>
    <row r="361" spans="1:185" hidden="1" x14ac:dyDescent="0.25">
      <c r="A361" s="8" t="s">
        <v>1334</v>
      </c>
      <c r="B361" s="8" t="s">
        <v>1159</v>
      </c>
      <c r="C361" s="9" t="s">
        <v>1160</v>
      </c>
      <c r="D361" s="9" t="s">
        <v>996</v>
      </c>
      <c r="E361" s="9" t="s">
        <v>318</v>
      </c>
      <c r="F361" s="9" t="s">
        <v>1012</v>
      </c>
      <c r="G361" s="9" t="s">
        <v>998</v>
      </c>
      <c r="H361" s="11">
        <v>3.5000000000000003E-2</v>
      </c>
      <c r="I361" s="11"/>
      <c r="J361" s="26">
        <v>0</v>
      </c>
      <c r="K361" s="11">
        <v>0</v>
      </c>
      <c r="L361" s="11">
        <v>0</v>
      </c>
      <c r="M361" s="11">
        <v>0</v>
      </c>
      <c r="N361" s="11"/>
      <c r="O361" s="12">
        <f t="shared" si="844"/>
        <v>0</v>
      </c>
      <c r="P361" s="12">
        <f t="shared" si="944"/>
        <v>0</v>
      </c>
      <c r="Q361" s="12">
        <f t="shared" si="945"/>
        <v>0</v>
      </c>
      <c r="R361" s="12">
        <f t="shared" si="946"/>
        <v>0</v>
      </c>
      <c r="S361" s="12">
        <f t="shared" si="947"/>
        <v>0</v>
      </c>
      <c r="T361" s="12">
        <f t="shared" si="948"/>
        <v>0</v>
      </c>
      <c r="U361" s="12">
        <f t="shared" si="949"/>
        <v>0</v>
      </c>
      <c r="V361" s="12">
        <f t="shared" si="950"/>
        <v>0</v>
      </c>
      <c r="W361" s="12">
        <f t="shared" si="856"/>
        <v>0</v>
      </c>
      <c r="X361" s="12">
        <f t="shared" si="847"/>
        <v>0</v>
      </c>
      <c r="Y361" s="12">
        <f t="shared" si="951"/>
        <v>0</v>
      </c>
      <c r="Z361" s="12">
        <f t="shared" si="952"/>
        <v>0</v>
      </c>
      <c r="AA361" s="12">
        <f t="shared" si="953"/>
        <v>0</v>
      </c>
      <c r="AB361" s="12">
        <f t="shared" si="769"/>
        <v>0</v>
      </c>
      <c r="AC361" s="12"/>
      <c r="AD361" s="12"/>
      <c r="AE361" s="12"/>
      <c r="AF361" s="12">
        <f t="shared" si="848"/>
        <v>0</v>
      </c>
      <c r="AG361" s="12">
        <f t="shared" si="849"/>
        <v>0</v>
      </c>
      <c r="AH361" s="12">
        <f t="shared" si="850"/>
        <v>0</v>
      </c>
      <c r="AI361" s="12"/>
      <c r="AJ361" s="12"/>
      <c r="AK361" s="12"/>
      <c r="AL361" s="12">
        <f t="shared" si="807"/>
        <v>0</v>
      </c>
      <c r="AM361" s="12">
        <f t="shared" si="808"/>
        <v>0</v>
      </c>
      <c r="AN361" s="12">
        <f t="shared" si="809"/>
        <v>0</v>
      </c>
      <c r="AO361" s="12"/>
      <c r="AP361" s="12"/>
      <c r="AQ361" s="12"/>
      <c r="AR361" s="12">
        <f t="shared" si="810"/>
        <v>0</v>
      </c>
      <c r="AS361" s="12">
        <f t="shared" si="811"/>
        <v>0</v>
      </c>
      <c r="AT361" s="12">
        <f t="shared" si="812"/>
        <v>0</v>
      </c>
      <c r="AU361" s="12">
        <f t="shared" si="813"/>
        <v>0</v>
      </c>
      <c r="AV361" s="12">
        <f t="shared" si="851"/>
        <v>0</v>
      </c>
      <c r="AW361" s="12"/>
      <c r="AX361" s="12">
        <f t="shared" si="814"/>
        <v>0</v>
      </c>
      <c r="AY361" s="12">
        <f t="shared" si="815"/>
        <v>0</v>
      </c>
      <c r="AZ361" s="12">
        <f t="shared" si="816"/>
        <v>0</v>
      </c>
      <c r="BA361" s="12"/>
      <c r="BB361" s="12">
        <f t="shared" si="817"/>
        <v>0</v>
      </c>
      <c r="BC361" s="12">
        <f t="shared" si="818"/>
        <v>0</v>
      </c>
      <c r="BD361" s="12">
        <f t="shared" si="819"/>
        <v>0</v>
      </c>
      <c r="BE361" s="12"/>
      <c r="BF361" s="12">
        <f t="shared" si="820"/>
        <v>0</v>
      </c>
      <c r="BG361" s="12">
        <f t="shared" si="852"/>
        <v>0</v>
      </c>
      <c r="BH361" s="12">
        <f t="shared" si="821"/>
        <v>0</v>
      </c>
      <c r="BI361" s="12">
        <f t="shared" si="822"/>
        <v>0</v>
      </c>
      <c r="BJ361" s="12"/>
      <c r="BK361" s="12">
        <f t="shared" si="823"/>
        <v>0</v>
      </c>
      <c r="BL361" s="12">
        <f t="shared" si="853"/>
        <v>0</v>
      </c>
      <c r="BM361" s="12">
        <f t="shared" si="824"/>
        <v>0</v>
      </c>
      <c r="BN361" s="12"/>
      <c r="BO361" s="12">
        <f t="shared" si="825"/>
        <v>0</v>
      </c>
      <c r="BP361" s="12">
        <f t="shared" si="826"/>
        <v>0</v>
      </c>
      <c r="BQ361" s="12">
        <f t="shared" si="827"/>
        <v>0</v>
      </c>
      <c r="BR361" s="12"/>
      <c r="BS361" s="12">
        <f t="shared" si="828"/>
        <v>0</v>
      </c>
      <c r="BT361" s="12">
        <f t="shared" si="829"/>
        <v>0</v>
      </c>
      <c r="BU361" s="12">
        <f t="shared" si="830"/>
        <v>0</v>
      </c>
      <c r="BV361" s="12">
        <f t="shared" si="831"/>
        <v>0</v>
      </c>
      <c r="BW361" s="12">
        <f t="shared" si="832"/>
        <v>0</v>
      </c>
      <c r="BX361" s="12"/>
      <c r="BY361" s="12">
        <v>60000000</v>
      </c>
      <c r="BZ361" s="12">
        <v>40000000</v>
      </c>
      <c r="CA361" s="12">
        <f>SUMIFS('[1]TIẾN ĐỘ %'!$M$6:$M$1034,'[1]TIẾN ĐỘ %'!$G$6:$G$1034,$A361,'[1]TIẾN ĐỘ %'!$F$6:$F$1034,$E361)</f>
        <v>60000000</v>
      </c>
      <c r="CB361" s="12">
        <f t="shared" si="854"/>
        <v>160000000</v>
      </c>
      <c r="CC361" s="12"/>
      <c r="CD361" s="12"/>
      <c r="CE361" s="12"/>
      <c r="CF361" s="12">
        <f>+SUM(CC361:CE361)</f>
        <v>0</v>
      </c>
      <c r="CG361" s="12">
        <f>+CF361+CB361</f>
        <v>160000000</v>
      </c>
      <c r="CH361" s="12"/>
      <c r="CI361" s="12"/>
      <c r="CJ361" s="12"/>
      <c r="CK361" s="12">
        <f t="shared" si="899"/>
        <v>0</v>
      </c>
      <c r="CL361" s="12"/>
      <c r="CM361" s="12"/>
      <c r="CN361" s="12"/>
      <c r="CO361" s="12">
        <f t="shared" si="916"/>
        <v>0</v>
      </c>
      <c r="CP361" s="12">
        <f t="shared" si="917"/>
        <v>0</v>
      </c>
      <c r="CQ361" s="12">
        <f t="shared" si="900"/>
        <v>160000000</v>
      </c>
      <c r="CR361" s="12">
        <v>6360000</v>
      </c>
      <c r="CS361" s="12">
        <v>0</v>
      </c>
      <c r="CT361" s="12">
        <v>38040000</v>
      </c>
      <c r="CU361" s="12">
        <v>12720000</v>
      </c>
      <c r="CV361" s="12">
        <v>0</v>
      </c>
      <c r="CW361" s="12">
        <v>0</v>
      </c>
      <c r="CX361" s="12">
        <v>12720000</v>
      </c>
      <c r="CY361" s="12">
        <f>SUMIFS('[1]DATA THÔ IN'!$P$4:$P$12031,'[1]DATA THÔ IN'!$H$4:$H$12031,$A361,'[1]DATA THÔ IN'!$AC$4:$AC$12031,$E361,'[1]DATA THÔ IN'!$AH$4:$AH$12031,"Tiến độ 1")</f>
        <v>25560000</v>
      </c>
      <c r="CZ361" s="12">
        <f>SUMIFS('[1]DATA THÔ IN'!$P$4:$P$12031,'[1]DATA THÔ IN'!$H$4:$H$12031,$A361,'[1]DATA THÔ IN'!$AC$4:$AC$12031,$E361,'[1]DATA THÔ IN'!$AH$4:$AH$12031,"Tiến độ 2")</f>
        <v>0</v>
      </c>
      <c r="DA361" s="12">
        <f>SUMIFS('[1]TIẾN ĐỘ %'!$N$6:$N$1034,'[1]TIẾN ĐỘ %'!$G$6:$G$1034,A361,'[1]TIẾN ĐỘ %'!$F$6:$F$1034,$E361)</f>
        <v>25560000</v>
      </c>
      <c r="DB361" s="12">
        <f t="shared" si="861"/>
        <v>76320000</v>
      </c>
      <c r="DC361" s="12"/>
      <c r="DD361" s="12"/>
      <c r="DE361" s="12"/>
      <c r="DF361" s="12"/>
      <c r="DG361" s="12"/>
      <c r="DH361" s="12"/>
      <c r="DI361" s="12"/>
      <c r="DJ361" s="12"/>
      <c r="DK361" s="12"/>
      <c r="DL361" s="12">
        <f>+DK361+DH361+DE361</f>
        <v>0</v>
      </c>
      <c r="DM361" s="12">
        <f>+DL361+DB361</f>
        <v>76320000</v>
      </c>
      <c r="DN361" s="12"/>
      <c r="DO361" s="12"/>
      <c r="DP361" s="12"/>
      <c r="DQ361" s="12"/>
      <c r="DR361" s="12"/>
      <c r="DS361" s="12"/>
      <c r="DT361" s="12"/>
      <c r="DU361" s="12"/>
      <c r="DV361" s="12"/>
      <c r="DW361" s="12">
        <f t="shared" si="901"/>
        <v>0</v>
      </c>
      <c r="DX361" s="12"/>
      <c r="DY361" s="12"/>
      <c r="DZ361" s="12"/>
      <c r="EA361" s="12"/>
      <c r="EB361" s="12"/>
      <c r="EC361" s="12"/>
      <c r="ED361" s="12"/>
      <c r="EE361" s="12"/>
      <c r="EF361" s="12"/>
      <c r="EG361" s="12">
        <f t="shared" si="918"/>
        <v>0</v>
      </c>
      <c r="EH361" s="12">
        <f t="shared" si="919"/>
        <v>0</v>
      </c>
      <c r="EI361" s="12">
        <f t="shared" si="902"/>
        <v>76320000</v>
      </c>
      <c r="EJ361" s="15">
        <f t="shared" si="833"/>
        <v>0.106</v>
      </c>
      <c r="EK361" s="15">
        <f t="shared" si="834"/>
        <v>0</v>
      </c>
      <c r="EL361" s="15">
        <f t="shared" si="835"/>
        <v>0.63400000000000001</v>
      </c>
      <c r="EM361" s="16">
        <f t="shared" si="893"/>
        <v>0.318</v>
      </c>
      <c r="EN361" s="16">
        <f t="shared" si="894"/>
        <v>0</v>
      </c>
      <c r="EO361" s="16">
        <f t="shared" si="895"/>
        <v>0.318</v>
      </c>
      <c r="EP361" s="16">
        <f t="shared" si="866"/>
        <v>0.42599999999999999</v>
      </c>
      <c r="EQ361" s="16">
        <f t="shared" si="867"/>
        <v>0</v>
      </c>
      <c r="ER361" s="16">
        <f t="shared" si="868"/>
        <v>0.42599999999999999</v>
      </c>
      <c r="ES361" s="16">
        <f t="shared" si="869"/>
        <v>0.47699999999999998</v>
      </c>
      <c r="ET361" s="15">
        <f t="shared" si="920"/>
        <v>0</v>
      </c>
      <c r="EU361" s="15">
        <f t="shared" si="921"/>
        <v>0</v>
      </c>
      <c r="EV361" s="15">
        <f t="shared" si="922"/>
        <v>0</v>
      </c>
      <c r="EW361" s="15">
        <f t="shared" si="923"/>
        <v>0</v>
      </c>
      <c r="EX361" s="15">
        <f t="shared" si="924"/>
        <v>0</v>
      </c>
      <c r="EY361" s="15">
        <f t="shared" si="925"/>
        <v>0</v>
      </c>
      <c r="EZ361" s="15">
        <f t="shared" si="926"/>
        <v>0</v>
      </c>
      <c r="FA361" s="15">
        <f t="shared" si="927"/>
        <v>0</v>
      </c>
      <c r="FB361" s="15">
        <f t="shared" si="928"/>
        <v>0</v>
      </c>
      <c r="FC361" s="15">
        <f t="shared" si="929"/>
        <v>0</v>
      </c>
      <c r="FD361" s="15">
        <f t="shared" si="930"/>
        <v>0.47699999999999998</v>
      </c>
      <c r="FE361" s="15">
        <f t="shared" si="931"/>
        <v>0</v>
      </c>
      <c r="FF361" s="15">
        <f t="shared" si="932"/>
        <v>0</v>
      </c>
      <c r="FG361" s="15">
        <f t="shared" si="933"/>
        <v>0</v>
      </c>
      <c r="FH361" s="15">
        <f t="shared" si="934"/>
        <v>0</v>
      </c>
      <c r="FI361" s="15">
        <f t="shared" si="935"/>
        <v>0</v>
      </c>
      <c r="FJ361" s="15">
        <f t="shared" si="936"/>
        <v>0</v>
      </c>
      <c r="FK361" s="15">
        <f t="shared" si="937"/>
        <v>0</v>
      </c>
      <c r="FL361" s="15">
        <f t="shared" si="938"/>
        <v>0</v>
      </c>
      <c r="FM361" s="15">
        <f t="shared" si="939"/>
        <v>0</v>
      </c>
      <c r="FN361" s="15">
        <f t="shared" si="940"/>
        <v>0</v>
      </c>
      <c r="FO361" s="15">
        <f t="shared" si="941"/>
        <v>0</v>
      </c>
      <c r="FP361" s="15">
        <f t="shared" si="942"/>
        <v>0</v>
      </c>
      <c r="FQ361" s="15">
        <f t="shared" si="943"/>
        <v>0</v>
      </c>
      <c r="FR361" s="17">
        <f t="shared" si="836"/>
        <v>0</v>
      </c>
      <c r="FS361" s="17">
        <f t="shared" si="837"/>
        <v>0</v>
      </c>
      <c r="FT361" s="17">
        <f t="shared" si="838"/>
        <v>0</v>
      </c>
      <c r="FU361" s="18">
        <f t="shared" si="839"/>
        <v>0</v>
      </c>
      <c r="FV361" s="18">
        <f t="shared" si="840"/>
        <v>0</v>
      </c>
      <c r="FW361" s="18">
        <f t="shared" si="841"/>
        <v>0</v>
      </c>
      <c r="FX361" s="18">
        <f t="shared" si="842"/>
        <v>0</v>
      </c>
      <c r="FY361" s="18">
        <f t="shared" si="843"/>
        <v>0</v>
      </c>
      <c r="FZ361" s="19">
        <f t="shared" si="906"/>
        <v>0.47699999999999998</v>
      </c>
      <c r="GA361" s="36" t="str">
        <f>D361</f>
        <v>Phan Minh Đạt</v>
      </c>
      <c r="GB361" s="36"/>
      <c r="GC361" s="37"/>
    </row>
    <row r="362" spans="1:185" hidden="1" x14ac:dyDescent="0.25">
      <c r="A362" s="8" t="s">
        <v>1333</v>
      </c>
      <c r="B362" s="8" t="s">
        <v>1163</v>
      </c>
      <c r="C362" s="9" t="s">
        <v>1164</v>
      </c>
      <c r="D362" s="9" t="s">
        <v>996</v>
      </c>
      <c r="E362" s="9" t="s">
        <v>318</v>
      </c>
      <c r="F362" s="9" t="s">
        <v>1009</v>
      </c>
      <c r="G362" s="9" t="s">
        <v>998</v>
      </c>
      <c r="H362" s="11">
        <v>3.5000000000000003E-2</v>
      </c>
      <c r="I362" s="11"/>
      <c r="J362" s="26">
        <v>0</v>
      </c>
      <c r="K362" s="11">
        <v>0</v>
      </c>
      <c r="L362" s="11">
        <v>0</v>
      </c>
      <c r="M362" s="11">
        <v>0</v>
      </c>
      <c r="N362" s="11"/>
      <c r="O362" s="12">
        <f t="shared" si="844"/>
        <v>0</v>
      </c>
      <c r="P362" s="12">
        <f t="shared" si="944"/>
        <v>0</v>
      </c>
      <c r="Q362" s="12">
        <f t="shared" si="945"/>
        <v>0</v>
      </c>
      <c r="R362" s="12">
        <f t="shared" si="946"/>
        <v>0</v>
      </c>
      <c r="S362" s="12">
        <f t="shared" si="947"/>
        <v>0</v>
      </c>
      <c r="T362" s="12">
        <f t="shared" si="948"/>
        <v>0</v>
      </c>
      <c r="U362" s="12">
        <f t="shared" si="949"/>
        <v>0</v>
      </c>
      <c r="V362" s="12">
        <f t="shared" si="950"/>
        <v>0</v>
      </c>
      <c r="W362" s="12">
        <f t="shared" si="856"/>
        <v>0</v>
      </c>
      <c r="X362" s="12">
        <f t="shared" si="847"/>
        <v>0</v>
      </c>
      <c r="Y362" s="12">
        <f t="shared" si="951"/>
        <v>0</v>
      </c>
      <c r="Z362" s="12">
        <f t="shared" si="952"/>
        <v>0</v>
      </c>
      <c r="AA362" s="12">
        <f t="shared" si="953"/>
        <v>0</v>
      </c>
      <c r="AB362" s="12">
        <f t="shared" ref="AB362:AB425" si="954">IF(CB362=0,0,IF(DB362&gt;=CB362,DB362*L362*(100%-H362),0))</f>
        <v>0</v>
      </c>
      <c r="AC362" s="12"/>
      <c r="AD362" s="12"/>
      <c r="AE362" s="12"/>
      <c r="AF362" s="12">
        <f t="shared" si="848"/>
        <v>0</v>
      </c>
      <c r="AG362" s="12">
        <f t="shared" si="849"/>
        <v>0</v>
      </c>
      <c r="AH362" s="12">
        <f t="shared" si="850"/>
        <v>0</v>
      </c>
      <c r="AI362" s="12"/>
      <c r="AJ362" s="12"/>
      <c r="AK362" s="12"/>
      <c r="AL362" s="12">
        <f t="shared" si="807"/>
        <v>0</v>
      </c>
      <c r="AM362" s="12">
        <f t="shared" si="808"/>
        <v>0</v>
      </c>
      <c r="AN362" s="12">
        <f t="shared" si="809"/>
        <v>0</v>
      </c>
      <c r="AO362" s="12"/>
      <c r="AP362" s="12"/>
      <c r="AQ362" s="12"/>
      <c r="AR362" s="12">
        <f t="shared" si="810"/>
        <v>0</v>
      </c>
      <c r="AS362" s="12">
        <f t="shared" si="811"/>
        <v>0</v>
      </c>
      <c r="AT362" s="12">
        <f t="shared" si="812"/>
        <v>0</v>
      </c>
      <c r="AU362" s="12">
        <f t="shared" si="813"/>
        <v>0</v>
      </c>
      <c r="AV362" s="12">
        <f t="shared" si="851"/>
        <v>0</v>
      </c>
      <c r="AW362" s="12"/>
      <c r="AX362" s="12">
        <f t="shared" si="814"/>
        <v>0</v>
      </c>
      <c r="AY362" s="12">
        <f t="shared" si="815"/>
        <v>0</v>
      </c>
      <c r="AZ362" s="12">
        <f t="shared" si="816"/>
        <v>0</v>
      </c>
      <c r="BA362" s="12"/>
      <c r="BB362" s="12">
        <f t="shared" si="817"/>
        <v>0</v>
      </c>
      <c r="BC362" s="12">
        <f t="shared" si="818"/>
        <v>0</v>
      </c>
      <c r="BD362" s="12">
        <f t="shared" si="819"/>
        <v>0</v>
      </c>
      <c r="BE362" s="12"/>
      <c r="BF362" s="12">
        <f t="shared" si="820"/>
        <v>0</v>
      </c>
      <c r="BG362" s="12">
        <f t="shared" si="852"/>
        <v>0</v>
      </c>
      <c r="BH362" s="12">
        <f t="shared" si="821"/>
        <v>0</v>
      </c>
      <c r="BI362" s="12">
        <f t="shared" si="822"/>
        <v>0</v>
      </c>
      <c r="BJ362" s="12"/>
      <c r="BK362" s="12">
        <f t="shared" si="823"/>
        <v>0</v>
      </c>
      <c r="BL362" s="12">
        <f t="shared" si="853"/>
        <v>0</v>
      </c>
      <c r="BM362" s="12">
        <f t="shared" si="824"/>
        <v>0</v>
      </c>
      <c r="BN362" s="12"/>
      <c r="BO362" s="12">
        <f t="shared" si="825"/>
        <v>0</v>
      </c>
      <c r="BP362" s="12">
        <f t="shared" si="826"/>
        <v>0</v>
      </c>
      <c r="BQ362" s="12">
        <f t="shared" si="827"/>
        <v>0</v>
      </c>
      <c r="BR362" s="12"/>
      <c r="BS362" s="12">
        <f t="shared" si="828"/>
        <v>0</v>
      </c>
      <c r="BT362" s="12">
        <f t="shared" si="829"/>
        <v>0</v>
      </c>
      <c r="BU362" s="12">
        <f t="shared" si="830"/>
        <v>0</v>
      </c>
      <c r="BV362" s="12">
        <f t="shared" si="831"/>
        <v>0</v>
      </c>
      <c r="BW362" s="12">
        <f t="shared" si="832"/>
        <v>0</v>
      </c>
      <c r="BX362" s="12"/>
      <c r="BY362" s="12">
        <v>70000000</v>
      </c>
      <c r="BZ362" s="12">
        <v>40000000</v>
      </c>
      <c r="CA362" s="12">
        <f>SUMIFS('[1]TIẾN ĐỘ %'!$M$6:$M$1034,'[1]TIẾN ĐỘ %'!$G$6:$G$1034,$A362,'[1]TIẾN ĐỘ %'!$F$6:$F$1034,$E362)</f>
        <v>70000000</v>
      </c>
      <c r="CB362" s="12">
        <f t="shared" si="854"/>
        <v>180000000</v>
      </c>
      <c r="CC362" s="12"/>
      <c r="CD362" s="12"/>
      <c r="CE362" s="12"/>
      <c r="CF362" s="12">
        <f>+SUM(CC362:CE362)</f>
        <v>0</v>
      </c>
      <c r="CG362" s="12">
        <f>+CF362+CB362</f>
        <v>180000000</v>
      </c>
      <c r="CH362" s="12"/>
      <c r="CI362" s="12"/>
      <c r="CJ362" s="12"/>
      <c r="CK362" s="12">
        <f t="shared" si="899"/>
        <v>0</v>
      </c>
      <c r="CL362" s="12"/>
      <c r="CM362" s="12"/>
      <c r="CN362" s="12"/>
      <c r="CO362" s="12">
        <f t="shared" si="916"/>
        <v>0</v>
      </c>
      <c r="CP362" s="12">
        <f t="shared" si="917"/>
        <v>0</v>
      </c>
      <c r="CQ362" s="12">
        <f t="shared" si="900"/>
        <v>180000000</v>
      </c>
      <c r="CR362" s="12">
        <v>0</v>
      </c>
      <c r="CS362" s="12">
        <v>0</v>
      </c>
      <c r="CT362" s="12">
        <v>28200000</v>
      </c>
      <c r="CU362" s="12">
        <v>0</v>
      </c>
      <c r="CV362" s="12">
        <v>31200000</v>
      </c>
      <c r="CW362" s="12">
        <v>0</v>
      </c>
      <c r="CX362" s="12">
        <v>31200000</v>
      </c>
      <c r="CY362" s="12">
        <f>SUMIFS('[1]DATA THÔ IN'!$P$4:$P$12031,'[1]DATA THÔ IN'!$H$4:$H$12031,$A362,'[1]DATA THÔ IN'!$AC$4:$AC$12031,$E362,'[1]DATA THÔ IN'!$AH$4:$AH$12031,"Tiến độ 1")</f>
        <v>0</v>
      </c>
      <c r="CZ362" s="12">
        <f>SUMIFS('[1]DATA THÔ IN'!$P$4:$P$12031,'[1]DATA THÔ IN'!$H$4:$H$12031,$A362,'[1]DATA THÔ IN'!$AC$4:$AC$12031,$E362,'[1]DATA THÔ IN'!$AH$4:$AH$12031,"Tiến độ 2")</f>
        <v>6480000</v>
      </c>
      <c r="DA362" s="12">
        <f>SUMIFS('[1]TIẾN ĐỘ %'!$N$6:$N$1034,'[1]TIẾN ĐỘ %'!$G$6:$G$1034,A362,'[1]TIẾN ĐỘ %'!$F$6:$F$1034,$E362)</f>
        <v>70440000</v>
      </c>
      <c r="DB362" s="12">
        <f t="shared" si="861"/>
        <v>129840000</v>
      </c>
      <c r="DC362" s="12"/>
      <c r="DD362" s="12"/>
      <c r="DE362" s="12"/>
      <c r="DF362" s="12"/>
      <c r="DG362" s="12"/>
      <c r="DH362" s="12"/>
      <c r="DI362" s="12"/>
      <c r="DJ362" s="12"/>
      <c r="DK362" s="12"/>
      <c r="DL362" s="12">
        <f>+DK362+DH362+DE362</f>
        <v>0</v>
      </c>
      <c r="DM362" s="12">
        <f>+DL362+DB362</f>
        <v>129840000</v>
      </c>
      <c r="DN362" s="12"/>
      <c r="DO362" s="12"/>
      <c r="DP362" s="12"/>
      <c r="DQ362" s="12"/>
      <c r="DR362" s="12"/>
      <c r="DS362" s="12"/>
      <c r="DT362" s="12"/>
      <c r="DU362" s="12"/>
      <c r="DV362" s="12"/>
      <c r="DW362" s="12">
        <f t="shared" si="901"/>
        <v>0</v>
      </c>
      <c r="DX362" s="12"/>
      <c r="DY362" s="12"/>
      <c r="DZ362" s="12"/>
      <c r="EA362" s="12"/>
      <c r="EB362" s="12"/>
      <c r="EC362" s="12"/>
      <c r="ED362" s="12"/>
      <c r="EE362" s="12"/>
      <c r="EF362" s="12"/>
      <c r="EG362" s="12">
        <f t="shared" si="918"/>
        <v>0</v>
      </c>
      <c r="EH362" s="12">
        <f t="shared" si="919"/>
        <v>0</v>
      </c>
      <c r="EI362" s="12">
        <f t="shared" si="902"/>
        <v>129840000</v>
      </c>
      <c r="EJ362" s="15">
        <f t="shared" si="833"/>
        <v>0</v>
      </c>
      <c r="EK362" s="15">
        <f t="shared" si="834"/>
        <v>0</v>
      </c>
      <c r="EL362" s="15">
        <f t="shared" si="835"/>
        <v>0.40285714285714286</v>
      </c>
      <c r="EM362" s="16">
        <f t="shared" si="893"/>
        <v>0</v>
      </c>
      <c r="EN362" s="16">
        <f t="shared" si="894"/>
        <v>0.78</v>
      </c>
      <c r="EO362" s="16">
        <f t="shared" si="895"/>
        <v>0.78</v>
      </c>
      <c r="EP362" s="16">
        <f t="shared" si="866"/>
        <v>0</v>
      </c>
      <c r="EQ362" s="16">
        <f t="shared" si="867"/>
        <v>9.2571428571428568E-2</v>
      </c>
      <c r="ER362" s="16">
        <f t="shared" si="868"/>
        <v>1.0062857142857142</v>
      </c>
      <c r="ES362" s="16">
        <f t="shared" si="869"/>
        <v>0.72133333333333338</v>
      </c>
      <c r="ET362" s="15">
        <f t="shared" si="920"/>
        <v>0</v>
      </c>
      <c r="EU362" s="15">
        <f t="shared" si="921"/>
        <v>0</v>
      </c>
      <c r="EV362" s="15">
        <f t="shared" si="922"/>
        <v>0</v>
      </c>
      <c r="EW362" s="15">
        <f t="shared" si="923"/>
        <v>0</v>
      </c>
      <c r="EX362" s="15">
        <f t="shared" si="924"/>
        <v>0</v>
      </c>
      <c r="EY362" s="15">
        <f t="shared" si="925"/>
        <v>0</v>
      </c>
      <c r="EZ362" s="15">
        <f t="shared" si="926"/>
        <v>0</v>
      </c>
      <c r="FA362" s="15">
        <f t="shared" si="927"/>
        <v>0</v>
      </c>
      <c r="FB362" s="15">
        <f t="shared" si="928"/>
        <v>0</v>
      </c>
      <c r="FC362" s="15">
        <f t="shared" si="929"/>
        <v>0</v>
      </c>
      <c r="FD362" s="15">
        <f t="shared" si="930"/>
        <v>0.72133333333333338</v>
      </c>
      <c r="FE362" s="15">
        <f t="shared" si="931"/>
        <v>0</v>
      </c>
      <c r="FF362" s="15">
        <f t="shared" si="932"/>
        <v>0</v>
      </c>
      <c r="FG362" s="15">
        <f t="shared" si="933"/>
        <v>0</v>
      </c>
      <c r="FH362" s="15">
        <f t="shared" si="934"/>
        <v>0</v>
      </c>
      <c r="FI362" s="15">
        <f t="shared" si="935"/>
        <v>0</v>
      </c>
      <c r="FJ362" s="15">
        <f t="shared" si="936"/>
        <v>0</v>
      </c>
      <c r="FK362" s="15">
        <f t="shared" si="937"/>
        <v>0</v>
      </c>
      <c r="FL362" s="15">
        <f t="shared" si="938"/>
        <v>0</v>
      </c>
      <c r="FM362" s="15">
        <f t="shared" si="939"/>
        <v>0</v>
      </c>
      <c r="FN362" s="15">
        <f t="shared" si="940"/>
        <v>0</v>
      </c>
      <c r="FO362" s="15">
        <f t="shared" si="941"/>
        <v>0</v>
      </c>
      <c r="FP362" s="15">
        <f t="shared" si="942"/>
        <v>0</v>
      </c>
      <c r="FQ362" s="15">
        <f t="shared" si="943"/>
        <v>0</v>
      </c>
      <c r="FR362" s="17">
        <f t="shared" si="836"/>
        <v>0</v>
      </c>
      <c r="FS362" s="17">
        <f t="shared" si="837"/>
        <v>0</v>
      </c>
      <c r="FT362" s="17">
        <f t="shared" si="838"/>
        <v>0</v>
      </c>
      <c r="FU362" s="18">
        <f t="shared" si="839"/>
        <v>0</v>
      </c>
      <c r="FV362" s="18">
        <f t="shared" si="840"/>
        <v>0</v>
      </c>
      <c r="FW362" s="18">
        <f t="shared" si="841"/>
        <v>0</v>
      </c>
      <c r="FX362" s="18">
        <f t="shared" si="842"/>
        <v>0</v>
      </c>
      <c r="FY362" s="18">
        <f t="shared" si="843"/>
        <v>0</v>
      </c>
      <c r="FZ362" s="19">
        <f t="shared" si="906"/>
        <v>0.72133333333333338</v>
      </c>
      <c r="GA362" s="36" t="str">
        <f>D362</f>
        <v>Phan Minh Đạt</v>
      </c>
      <c r="GB362" s="36"/>
      <c r="GC362" s="37"/>
    </row>
    <row r="363" spans="1:185" hidden="1" x14ac:dyDescent="0.25">
      <c r="A363" s="8" t="s">
        <v>1330</v>
      </c>
      <c r="B363" s="8" t="s">
        <v>1165</v>
      </c>
      <c r="C363" s="9" t="s">
        <v>1166</v>
      </c>
      <c r="D363" s="9" t="s">
        <v>996</v>
      </c>
      <c r="E363" s="9" t="s">
        <v>318</v>
      </c>
      <c r="F363" s="9" t="s">
        <v>997</v>
      </c>
      <c r="G363" s="9" t="s">
        <v>998</v>
      </c>
      <c r="H363" s="11">
        <v>3.5000000000000003E-2</v>
      </c>
      <c r="I363" s="11"/>
      <c r="J363" s="26">
        <v>0</v>
      </c>
      <c r="K363" s="11">
        <v>0</v>
      </c>
      <c r="L363" s="11">
        <v>0</v>
      </c>
      <c r="M363" s="11">
        <v>0</v>
      </c>
      <c r="N363" s="11"/>
      <c r="O363" s="12">
        <f t="shared" si="844"/>
        <v>0</v>
      </c>
      <c r="P363" s="12">
        <f t="shared" si="944"/>
        <v>0</v>
      </c>
      <c r="Q363" s="12">
        <f t="shared" si="945"/>
        <v>0</v>
      </c>
      <c r="R363" s="12">
        <f t="shared" si="946"/>
        <v>0</v>
      </c>
      <c r="S363" s="12">
        <f t="shared" si="947"/>
        <v>0</v>
      </c>
      <c r="T363" s="12">
        <f t="shared" si="948"/>
        <v>0</v>
      </c>
      <c r="U363" s="12">
        <f t="shared" si="949"/>
        <v>0</v>
      </c>
      <c r="V363" s="12">
        <f t="shared" si="950"/>
        <v>0</v>
      </c>
      <c r="W363" s="12">
        <v>0</v>
      </c>
      <c r="X363" s="12">
        <f t="shared" si="847"/>
        <v>0</v>
      </c>
      <c r="Y363" s="12">
        <f t="shared" si="951"/>
        <v>0</v>
      </c>
      <c r="Z363" s="12">
        <f t="shared" si="952"/>
        <v>0</v>
      </c>
      <c r="AA363" s="12">
        <f t="shared" si="953"/>
        <v>0</v>
      </c>
      <c r="AB363" s="12">
        <f t="shared" si="954"/>
        <v>0</v>
      </c>
      <c r="AC363" s="12"/>
      <c r="AD363" s="12"/>
      <c r="AE363" s="12"/>
      <c r="AF363" s="12">
        <f t="shared" si="848"/>
        <v>0</v>
      </c>
      <c r="AG363" s="12">
        <f t="shared" si="849"/>
        <v>0</v>
      </c>
      <c r="AH363" s="12">
        <f t="shared" si="850"/>
        <v>0</v>
      </c>
      <c r="AI363" s="12"/>
      <c r="AJ363" s="12"/>
      <c r="AK363" s="12"/>
      <c r="AL363" s="12">
        <f t="shared" si="807"/>
        <v>0</v>
      </c>
      <c r="AM363" s="12">
        <f t="shared" si="808"/>
        <v>0</v>
      </c>
      <c r="AN363" s="12">
        <f t="shared" si="809"/>
        <v>0</v>
      </c>
      <c r="AO363" s="12"/>
      <c r="AP363" s="12"/>
      <c r="AQ363" s="12"/>
      <c r="AR363" s="12">
        <f t="shared" si="810"/>
        <v>0</v>
      </c>
      <c r="AS363" s="12">
        <f t="shared" si="811"/>
        <v>0</v>
      </c>
      <c r="AT363" s="12">
        <f t="shared" si="812"/>
        <v>0</v>
      </c>
      <c r="AU363" s="12">
        <f t="shared" si="813"/>
        <v>0</v>
      </c>
      <c r="AV363" s="12">
        <f t="shared" si="851"/>
        <v>0</v>
      </c>
      <c r="AW363" s="12"/>
      <c r="AX363" s="12">
        <f t="shared" si="814"/>
        <v>0</v>
      </c>
      <c r="AY363" s="12">
        <f t="shared" si="815"/>
        <v>0</v>
      </c>
      <c r="AZ363" s="12">
        <f t="shared" si="816"/>
        <v>0</v>
      </c>
      <c r="BA363" s="12"/>
      <c r="BB363" s="12">
        <f t="shared" si="817"/>
        <v>0</v>
      </c>
      <c r="BC363" s="12">
        <f t="shared" si="818"/>
        <v>0</v>
      </c>
      <c r="BD363" s="12">
        <f t="shared" si="819"/>
        <v>0</v>
      </c>
      <c r="BE363" s="12"/>
      <c r="BF363" s="12">
        <f t="shared" si="820"/>
        <v>0</v>
      </c>
      <c r="BG363" s="12">
        <f t="shared" si="852"/>
        <v>0</v>
      </c>
      <c r="BH363" s="12">
        <f t="shared" si="821"/>
        <v>0</v>
      </c>
      <c r="BI363" s="12">
        <f t="shared" si="822"/>
        <v>0</v>
      </c>
      <c r="BJ363" s="12"/>
      <c r="BK363" s="12">
        <f t="shared" si="823"/>
        <v>0</v>
      </c>
      <c r="BL363" s="12">
        <f t="shared" si="853"/>
        <v>0</v>
      </c>
      <c r="BM363" s="12">
        <f t="shared" si="824"/>
        <v>0</v>
      </c>
      <c r="BN363" s="12"/>
      <c r="BO363" s="12">
        <f t="shared" si="825"/>
        <v>0</v>
      </c>
      <c r="BP363" s="12">
        <f t="shared" si="826"/>
        <v>0</v>
      </c>
      <c r="BQ363" s="12">
        <f t="shared" si="827"/>
        <v>0</v>
      </c>
      <c r="BR363" s="12"/>
      <c r="BS363" s="12">
        <f t="shared" si="828"/>
        <v>0</v>
      </c>
      <c r="BT363" s="12">
        <f t="shared" si="829"/>
        <v>0</v>
      </c>
      <c r="BU363" s="12">
        <f t="shared" si="830"/>
        <v>0</v>
      </c>
      <c r="BV363" s="12">
        <f t="shared" si="831"/>
        <v>0</v>
      </c>
      <c r="BW363" s="12">
        <f t="shared" si="832"/>
        <v>0</v>
      </c>
      <c r="BX363" s="12"/>
      <c r="BY363" s="12">
        <v>350000000</v>
      </c>
      <c r="BZ363" s="12">
        <v>300000000</v>
      </c>
      <c r="CA363" s="12">
        <f>SUMIFS('[1]TIẾN ĐỘ %'!$M$6:$M$1034,'[1]TIẾN ĐỘ %'!$G$6:$G$1034,$A363,'[1]TIẾN ĐỘ %'!$F$6:$F$1034,$E363)</f>
        <v>350000000</v>
      </c>
      <c r="CB363" s="12">
        <f t="shared" si="854"/>
        <v>1000000000</v>
      </c>
      <c r="CC363" s="12"/>
      <c r="CD363" s="12"/>
      <c r="CE363" s="12"/>
      <c r="CF363" s="12">
        <f>+SUM(CC363:CE363)</f>
        <v>0</v>
      </c>
      <c r="CG363" s="12">
        <f>+CF363+CB363</f>
        <v>1000000000</v>
      </c>
      <c r="CH363" s="12"/>
      <c r="CI363" s="12"/>
      <c r="CJ363" s="12"/>
      <c r="CK363" s="12">
        <f t="shared" si="899"/>
        <v>0</v>
      </c>
      <c r="CL363" s="12"/>
      <c r="CM363" s="12"/>
      <c r="CN363" s="12"/>
      <c r="CO363" s="12">
        <f t="shared" si="916"/>
        <v>0</v>
      </c>
      <c r="CP363" s="12">
        <f t="shared" si="917"/>
        <v>0</v>
      </c>
      <c r="CQ363" s="12">
        <f t="shared" si="900"/>
        <v>1000000000</v>
      </c>
      <c r="CR363" s="12">
        <v>145440000</v>
      </c>
      <c r="CS363" s="12">
        <v>212640000</v>
      </c>
      <c r="CT363" s="12">
        <v>358080000</v>
      </c>
      <c r="CU363" s="12">
        <v>301080000</v>
      </c>
      <c r="CV363" s="12">
        <v>0</v>
      </c>
      <c r="CW363" s="12">
        <v>301080000</v>
      </c>
      <c r="CX363" s="12">
        <v>301080000</v>
      </c>
      <c r="CY363" s="12">
        <f>SUMIFS('[1]DATA THÔ IN'!$P$4:$P$12031,'[1]DATA THÔ IN'!$H$4:$H$12031,$A363,'[1]DATA THÔ IN'!$AC$4:$AC$12031,$E363,'[1]DATA THÔ IN'!$AH$4:$AH$12031,"Tiến độ 1")</f>
        <v>149280000</v>
      </c>
      <c r="CZ363" s="12">
        <f>SUMIFS('[1]DATA THÔ IN'!$P$4:$P$12031,'[1]DATA THÔ IN'!$H$4:$H$12031,$A363,'[1]DATA THÔ IN'!$AC$4:$AC$12031,$E363,'[1]DATA THÔ IN'!$AH$4:$AH$12031,"Tiến độ 2")</f>
        <v>205680000</v>
      </c>
      <c r="DA363" s="12">
        <f>SUMIFS('[1]TIẾN ĐỘ %'!$N$6:$N$1034,'[1]TIẾN ĐỘ %'!$G$6:$G$1034,A363,'[1]TIẾN ĐỘ %'!$F$6:$F$1034,$E363)</f>
        <v>354960000</v>
      </c>
      <c r="DB363" s="12">
        <f t="shared" si="861"/>
        <v>1014120000</v>
      </c>
      <c r="DC363" s="12"/>
      <c r="DD363" s="12"/>
      <c r="DE363" s="12"/>
      <c r="DF363" s="12"/>
      <c r="DG363" s="12"/>
      <c r="DH363" s="12"/>
      <c r="DI363" s="12"/>
      <c r="DJ363" s="12"/>
      <c r="DK363" s="12"/>
      <c r="DL363" s="12">
        <f>+DK363+DH363+DE363</f>
        <v>0</v>
      </c>
      <c r="DM363" s="12">
        <f>+DL363+DB363</f>
        <v>1014120000</v>
      </c>
      <c r="DN363" s="12"/>
      <c r="DO363" s="12"/>
      <c r="DP363" s="12"/>
      <c r="DQ363" s="12"/>
      <c r="DR363" s="12"/>
      <c r="DS363" s="12"/>
      <c r="DT363" s="12"/>
      <c r="DU363" s="12"/>
      <c r="DV363" s="12"/>
      <c r="DW363" s="12">
        <f t="shared" si="901"/>
        <v>0</v>
      </c>
      <c r="DX363" s="12"/>
      <c r="DY363" s="12"/>
      <c r="DZ363" s="12"/>
      <c r="EA363" s="12"/>
      <c r="EB363" s="12"/>
      <c r="EC363" s="12"/>
      <c r="ED363" s="12"/>
      <c r="EE363" s="12"/>
      <c r="EF363" s="12"/>
      <c r="EG363" s="12">
        <f t="shared" si="918"/>
        <v>0</v>
      </c>
      <c r="EH363" s="12">
        <f t="shared" si="919"/>
        <v>0</v>
      </c>
      <c r="EI363" s="12">
        <f t="shared" si="902"/>
        <v>1014120000</v>
      </c>
      <c r="EJ363" s="15">
        <f t="shared" si="833"/>
        <v>0.41554285714285716</v>
      </c>
      <c r="EK363" s="15">
        <f t="shared" si="834"/>
        <v>0.60754285714285716</v>
      </c>
      <c r="EL363" s="15">
        <f t="shared" si="835"/>
        <v>1.0230857142857144</v>
      </c>
      <c r="EM363" s="16">
        <f t="shared" si="893"/>
        <v>1.0036</v>
      </c>
      <c r="EN363" s="16">
        <f t="shared" si="894"/>
        <v>0</v>
      </c>
      <c r="EO363" s="16">
        <f t="shared" si="895"/>
        <v>1.0036</v>
      </c>
      <c r="EP363" s="16">
        <f t="shared" si="866"/>
        <v>0.42651428571428573</v>
      </c>
      <c r="EQ363" s="16">
        <f t="shared" si="867"/>
        <v>0.58765714285714288</v>
      </c>
      <c r="ER363" s="16">
        <f t="shared" si="868"/>
        <v>1.0141714285714285</v>
      </c>
      <c r="ES363" s="16">
        <f t="shared" si="869"/>
        <v>1.0141199999999999</v>
      </c>
      <c r="ET363" s="15">
        <f t="shared" si="920"/>
        <v>0</v>
      </c>
      <c r="EU363" s="15">
        <f t="shared" si="921"/>
        <v>0</v>
      </c>
      <c r="EV363" s="15">
        <f t="shared" si="922"/>
        <v>0</v>
      </c>
      <c r="EW363" s="15">
        <f t="shared" si="923"/>
        <v>0</v>
      </c>
      <c r="EX363" s="15">
        <f t="shared" si="924"/>
        <v>0</v>
      </c>
      <c r="EY363" s="15">
        <f t="shared" si="925"/>
        <v>0</v>
      </c>
      <c r="EZ363" s="15">
        <f t="shared" si="926"/>
        <v>0</v>
      </c>
      <c r="FA363" s="15">
        <f t="shared" si="927"/>
        <v>0</v>
      </c>
      <c r="FB363" s="15">
        <f t="shared" si="928"/>
        <v>0</v>
      </c>
      <c r="FC363" s="15">
        <f t="shared" si="929"/>
        <v>0</v>
      </c>
      <c r="FD363" s="15">
        <f t="shared" si="930"/>
        <v>1.0141199999999999</v>
      </c>
      <c r="FE363" s="15">
        <f t="shared" si="931"/>
        <v>0</v>
      </c>
      <c r="FF363" s="15">
        <f t="shared" si="932"/>
        <v>0</v>
      </c>
      <c r="FG363" s="15">
        <f t="shared" si="933"/>
        <v>0</v>
      </c>
      <c r="FH363" s="15">
        <f t="shared" si="934"/>
        <v>0</v>
      </c>
      <c r="FI363" s="15">
        <f t="shared" si="935"/>
        <v>0</v>
      </c>
      <c r="FJ363" s="15">
        <f t="shared" si="936"/>
        <v>0</v>
      </c>
      <c r="FK363" s="15">
        <f t="shared" si="937"/>
        <v>0</v>
      </c>
      <c r="FL363" s="15">
        <f t="shared" si="938"/>
        <v>0</v>
      </c>
      <c r="FM363" s="15">
        <f t="shared" si="939"/>
        <v>0</v>
      </c>
      <c r="FN363" s="15">
        <f t="shared" si="940"/>
        <v>0</v>
      </c>
      <c r="FO363" s="15">
        <f t="shared" si="941"/>
        <v>0</v>
      </c>
      <c r="FP363" s="15">
        <f t="shared" si="942"/>
        <v>0</v>
      </c>
      <c r="FQ363" s="15">
        <f t="shared" si="943"/>
        <v>0</v>
      </c>
      <c r="FR363" s="17">
        <f t="shared" si="836"/>
        <v>0</v>
      </c>
      <c r="FS363" s="17">
        <f t="shared" si="837"/>
        <v>0</v>
      </c>
      <c r="FT363" s="17">
        <f t="shared" si="838"/>
        <v>0</v>
      </c>
      <c r="FU363" s="18">
        <f t="shared" si="839"/>
        <v>0</v>
      </c>
      <c r="FV363" s="18">
        <f t="shared" si="840"/>
        <v>0</v>
      </c>
      <c r="FW363" s="18">
        <f t="shared" si="841"/>
        <v>0</v>
      </c>
      <c r="FX363" s="18">
        <f t="shared" si="842"/>
        <v>0</v>
      </c>
      <c r="FY363" s="18">
        <f t="shared" si="843"/>
        <v>0</v>
      </c>
      <c r="FZ363" s="19">
        <f t="shared" si="906"/>
        <v>1.0141199999999999</v>
      </c>
      <c r="GA363" s="36" t="str">
        <f>D363</f>
        <v>Phan Minh Đạt</v>
      </c>
      <c r="GB363" s="36"/>
      <c r="GC363" s="37"/>
    </row>
    <row r="364" spans="1:185" hidden="1" x14ac:dyDescent="0.25">
      <c r="A364" s="8" t="s">
        <v>1331</v>
      </c>
      <c r="B364" s="8" t="s">
        <v>1173</v>
      </c>
      <c r="C364" s="30" t="s">
        <v>1174</v>
      </c>
      <c r="D364" s="9" t="s">
        <v>1001</v>
      </c>
      <c r="E364" s="9" t="s">
        <v>318</v>
      </c>
      <c r="F364" s="9" t="s">
        <v>1002</v>
      </c>
      <c r="G364" s="9" t="s">
        <v>998</v>
      </c>
      <c r="H364" s="11">
        <v>3.5000000000000003E-2</v>
      </c>
      <c r="I364" s="11"/>
      <c r="J364" s="26">
        <v>0</v>
      </c>
      <c r="K364" s="11">
        <v>0</v>
      </c>
      <c r="L364" s="11">
        <v>0</v>
      </c>
      <c r="M364" s="11">
        <v>0</v>
      </c>
      <c r="N364" s="11"/>
      <c r="O364" s="12">
        <f t="shared" si="844"/>
        <v>0</v>
      </c>
      <c r="P364" s="12">
        <f t="shared" si="944"/>
        <v>0</v>
      </c>
      <c r="Q364" s="12">
        <f t="shared" si="945"/>
        <v>0</v>
      </c>
      <c r="R364" s="12">
        <f t="shared" si="946"/>
        <v>0</v>
      </c>
      <c r="S364" s="12">
        <f t="shared" si="947"/>
        <v>0</v>
      </c>
      <c r="T364" s="12">
        <f t="shared" si="948"/>
        <v>0</v>
      </c>
      <c r="U364" s="12">
        <f t="shared" si="949"/>
        <v>0</v>
      </c>
      <c r="V364" s="12">
        <f t="shared" si="950"/>
        <v>0</v>
      </c>
      <c r="W364" s="12">
        <v>0</v>
      </c>
      <c r="X364" s="12">
        <f t="shared" si="847"/>
        <v>0</v>
      </c>
      <c r="Y364" s="12">
        <f t="shared" si="951"/>
        <v>0</v>
      </c>
      <c r="Z364" s="12">
        <f t="shared" si="952"/>
        <v>0</v>
      </c>
      <c r="AA364" s="12">
        <f t="shared" si="953"/>
        <v>0</v>
      </c>
      <c r="AB364" s="12">
        <f t="shared" si="954"/>
        <v>0</v>
      </c>
      <c r="AC364" s="12"/>
      <c r="AD364" s="12"/>
      <c r="AE364" s="12"/>
      <c r="AF364" s="12">
        <f t="shared" si="848"/>
        <v>0</v>
      </c>
      <c r="AG364" s="12">
        <f t="shared" si="849"/>
        <v>0</v>
      </c>
      <c r="AH364" s="12">
        <f t="shared" si="850"/>
        <v>0</v>
      </c>
      <c r="AI364" s="12"/>
      <c r="AJ364" s="12"/>
      <c r="AK364" s="12"/>
      <c r="AL364" s="12">
        <f t="shared" si="807"/>
        <v>0</v>
      </c>
      <c r="AM364" s="12">
        <f t="shared" si="808"/>
        <v>0</v>
      </c>
      <c r="AN364" s="12">
        <f t="shared" si="809"/>
        <v>0</v>
      </c>
      <c r="AO364" s="12"/>
      <c r="AP364" s="12"/>
      <c r="AQ364" s="12"/>
      <c r="AR364" s="12">
        <f t="shared" si="810"/>
        <v>0</v>
      </c>
      <c r="AS364" s="12">
        <f t="shared" si="811"/>
        <v>0</v>
      </c>
      <c r="AT364" s="12">
        <f t="shared" si="812"/>
        <v>0</v>
      </c>
      <c r="AU364" s="12">
        <f t="shared" si="813"/>
        <v>0</v>
      </c>
      <c r="AV364" s="12">
        <f t="shared" si="851"/>
        <v>0</v>
      </c>
      <c r="AW364" s="12"/>
      <c r="AX364" s="12">
        <f t="shared" si="814"/>
        <v>0</v>
      </c>
      <c r="AY364" s="12">
        <f t="shared" si="815"/>
        <v>0</v>
      </c>
      <c r="AZ364" s="12">
        <f t="shared" si="816"/>
        <v>0</v>
      </c>
      <c r="BA364" s="12"/>
      <c r="BB364" s="12">
        <f t="shared" si="817"/>
        <v>0</v>
      </c>
      <c r="BC364" s="12">
        <f t="shared" si="818"/>
        <v>0</v>
      </c>
      <c r="BD364" s="12">
        <f t="shared" si="819"/>
        <v>0</v>
      </c>
      <c r="BE364" s="12"/>
      <c r="BF364" s="12">
        <f t="shared" si="820"/>
        <v>0</v>
      </c>
      <c r="BG364" s="12">
        <f t="shared" si="852"/>
        <v>0</v>
      </c>
      <c r="BH364" s="12">
        <f t="shared" si="821"/>
        <v>0</v>
      </c>
      <c r="BI364" s="12">
        <f t="shared" si="822"/>
        <v>0</v>
      </c>
      <c r="BJ364" s="12"/>
      <c r="BK364" s="12">
        <f t="shared" si="823"/>
        <v>0</v>
      </c>
      <c r="BL364" s="12">
        <f t="shared" si="853"/>
        <v>0</v>
      </c>
      <c r="BM364" s="12">
        <f t="shared" si="824"/>
        <v>0</v>
      </c>
      <c r="BN364" s="12"/>
      <c r="BO364" s="12">
        <f t="shared" si="825"/>
        <v>0</v>
      </c>
      <c r="BP364" s="12">
        <f t="shared" si="826"/>
        <v>0</v>
      </c>
      <c r="BQ364" s="12">
        <f t="shared" si="827"/>
        <v>0</v>
      </c>
      <c r="BR364" s="12"/>
      <c r="BS364" s="12">
        <f t="shared" si="828"/>
        <v>0</v>
      </c>
      <c r="BT364" s="12">
        <f t="shared" si="829"/>
        <v>0</v>
      </c>
      <c r="BU364" s="12">
        <f t="shared" si="830"/>
        <v>0</v>
      </c>
      <c r="BV364" s="12">
        <f t="shared" si="831"/>
        <v>0</v>
      </c>
      <c r="BW364" s="12">
        <f t="shared" si="832"/>
        <v>0</v>
      </c>
      <c r="BX364" s="12"/>
      <c r="BY364" s="12">
        <v>120000000</v>
      </c>
      <c r="BZ364" s="12">
        <v>100000000</v>
      </c>
      <c r="CA364" s="12">
        <f>SUMIFS('[1]TIẾN ĐỘ %'!$M$6:$M$1034,'[1]TIẾN ĐỘ %'!$G$6:$G$1034,$A364,'[1]TIẾN ĐỘ %'!$F$6:$F$1034,$E364)</f>
        <v>130000000</v>
      </c>
      <c r="CB364" s="12">
        <f t="shared" si="854"/>
        <v>350000000</v>
      </c>
      <c r="CC364" s="12"/>
      <c r="CD364" s="12"/>
      <c r="CE364" s="12"/>
      <c r="CF364" s="12"/>
      <c r="CG364" s="12"/>
      <c r="CH364" s="12"/>
      <c r="CI364" s="12"/>
      <c r="CJ364" s="12"/>
      <c r="CK364" s="12">
        <f t="shared" si="899"/>
        <v>0</v>
      </c>
      <c r="CL364" s="12"/>
      <c r="CM364" s="12"/>
      <c r="CN364" s="12"/>
      <c r="CO364" s="12">
        <f t="shared" si="916"/>
        <v>0</v>
      </c>
      <c r="CP364" s="12">
        <f t="shared" si="917"/>
        <v>0</v>
      </c>
      <c r="CQ364" s="12"/>
      <c r="CR364" s="12">
        <v>88320000</v>
      </c>
      <c r="CS364" s="12">
        <v>43680000</v>
      </c>
      <c r="CT364" s="12">
        <v>132000000</v>
      </c>
      <c r="CU364" s="12">
        <v>100200000</v>
      </c>
      <c r="CV364" s="12">
        <v>0</v>
      </c>
      <c r="CW364" s="12">
        <v>100200000</v>
      </c>
      <c r="CX364" s="12">
        <v>100200000</v>
      </c>
      <c r="CY364" s="12">
        <f>SUMIFS('[1]DATA THÔ IN'!$P$4:$P$12031,'[1]DATA THÔ IN'!$H$4:$H$12031,$A364,'[1]DATA THÔ IN'!$AC$4:$AC$12031,$E364,'[1]DATA THÔ IN'!$AH$4:$AH$12031,"Tiến độ 1")</f>
        <v>112200000</v>
      </c>
      <c r="CZ364" s="12">
        <f>SUMIFS('[1]DATA THÔ IN'!$P$4:$P$12031,'[1]DATA THÔ IN'!$H$4:$H$12031,$A364,'[1]DATA THÔ IN'!$AC$4:$AC$12031,$E364,'[1]DATA THÔ IN'!$AH$4:$AH$12031,"Tiến độ 2")</f>
        <v>18360000</v>
      </c>
      <c r="DA364" s="12">
        <f>SUMIFS('[1]TIẾN ĐỘ %'!$N$6:$N$1034,'[1]TIẾN ĐỘ %'!$G$6:$G$1034,A364,'[1]TIẾN ĐỘ %'!$F$6:$F$1034,$E364)</f>
        <v>149160000</v>
      </c>
      <c r="DB364" s="12">
        <f t="shared" si="861"/>
        <v>381360000</v>
      </c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>
        <f t="shared" si="901"/>
        <v>0</v>
      </c>
      <c r="DX364" s="12"/>
      <c r="DY364" s="12"/>
      <c r="DZ364" s="12"/>
      <c r="EA364" s="12"/>
      <c r="EB364" s="12"/>
      <c r="EC364" s="12"/>
      <c r="ED364" s="12"/>
      <c r="EE364" s="12"/>
      <c r="EF364" s="12"/>
      <c r="EG364" s="12">
        <f t="shared" si="918"/>
        <v>0</v>
      </c>
      <c r="EH364" s="12">
        <f t="shared" si="919"/>
        <v>0</v>
      </c>
      <c r="EI364" s="12"/>
      <c r="EJ364" s="15">
        <f t="shared" si="833"/>
        <v>0.73599999999999999</v>
      </c>
      <c r="EK364" s="15">
        <f t="shared" si="834"/>
        <v>0.36399999999999999</v>
      </c>
      <c r="EL364" s="15">
        <f t="shared" si="835"/>
        <v>1.1000000000000001</v>
      </c>
      <c r="EM364" s="16">
        <f t="shared" si="893"/>
        <v>1.002</v>
      </c>
      <c r="EN364" s="16">
        <f t="shared" si="894"/>
        <v>0</v>
      </c>
      <c r="EO364" s="16">
        <f t="shared" si="895"/>
        <v>1.002</v>
      </c>
      <c r="EP364" s="16">
        <f t="shared" si="866"/>
        <v>0.86307692307692307</v>
      </c>
      <c r="EQ364" s="16">
        <f t="shared" si="867"/>
        <v>0.14123076923076924</v>
      </c>
      <c r="ER364" s="16">
        <f t="shared" si="868"/>
        <v>1.1473846153846154</v>
      </c>
      <c r="ES364" s="16">
        <f t="shared" si="869"/>
        <v>1.0895999999999999</v>
      </c>
      <c r="ET364" s="15">
        <f t="shared" si="920"/>
        <v>0</v>
      </c>
      <c r="EU364" s="15">
        <f t="shared" si="921"/>
        <v>0</v>
      </c>
      <c r="EV364" s="15">
        <f t="shared" si="922"/>
        <v>0</v>
      </c>
      <c r="EW364" s="15">
        <f t="shared" si="923"/>
        <v>0</v>
      </c>
      <c r="EX364" s="15">
        <f t="shared" si="924"/>
        <v>0</v>
      </c>
      <c r="EY364" s="15">
        <f t="shared" si="925"/>
        <v>0</v>
      </c>
      <c r="EZ364" s="15">
        <f t="shared" si="926"/>
        <v>0</v>
      </c>
      <c r="FA364" s="15">
        <f t="shared" si="927"/>
        <v>0</v>
      </c>
      <c r="FB364" s="15">
        <f t="shared" si="928"/>
        <v>0</v>
      </c>
      <c r="FC364" s="15">
        <f t="shared" si="929"/>
        <v>0</v>
      </c>
      <c r="FD364" s="15">
        <f t="shared" si="930"/>
        <v>0</v>
      </c>
      <c r="FE364" s="15">
        <f t="shared" si="931"/>
        <v>0</v>
      </c>
      <c r="FF364" s="15">
        <f t="shared" si="932"/>
        <v>0</v>
      </c>
      <c r="FG364" s="15">
        <f t="shared" si="933"/>
        <v>0</v>
      </c>
      <c r="FH364" s="15">
        <f t="shared" si="934"/>
        <v>0</v>
      </c>
      <c r="FI364" s="15">
        <f t="shared" si="935"/>
        <v>0</v>
      </c>
      <c r="FJ364" s="15">
        <f t="shared" si="936"/>
        <v>0</v>
      </c>
      <c r="FK364" s="15">
        <f t="shared" si="937"/>
        <v>0</v>
      </c>
      <c r="FL364" s="15">
        <f t="shared" si="938"/>
        <v>0</v>
      </c>
      <c r="FM364" s="15">
        <f t="shared" si="939"/>
        <v>0</v>
      </c>
      <c r="FN364" s="15">
        <f t="shared" si="940"/>
        <v>0</v>
      </c>
      <c r="FO364" s="15">
        <f t="shared" si="941"/>
        <v>0</v>
      </c>
      <c r="FP364" s="15">
        <f t="shared" si="942"/>
        <v>0</v>
      </c>
      <c r="FQ364" s="15">
        <f t="shared" si="943"/>
        <v>0</v>
      </c>
      <c r="FR364" s="17">
        <f t="shared" si="836"/>
        <v>0</v>
      </c>
      <c r="FS364" s="17">
        <f t="shared" si="837"/>
        <v>0</v>
      </c>
      <c r="FT364" s="17">
        <f t="shared" si="838"/>
        <v>0</v>
      </c>
      <c r="FU364" s="18">
        <f t="shared" si="839"/>
        <v>0</v>
      </c>
      <c r="FV364" s="18">
        <f t="shared" si="840"/>
        <v>0</v>
      </c>
      <c r="FW364" s="18">
        <f t="shared" si="841"/>
        <v>0</v>
      </c>
      <c r="FX364" s="18">
        <f t="shared" si="842"/>
        <v>0</v>
      </c>
      <c r="FY364" s="18">
        <f t="shared" si="843"/>
        <v>0</v>
      </c>
      <c r="FZ364" s="19"/>
      <c r="GA364" s="36" t="s">
        <v>1001</v>
      </c>
      <c r="GB364" s="36"/>
      <c r="GC364" s="37"/>
    </row>
    <row r="365" spans="1:185" hidden="1" x14ac:dyDescent="0.25">
      <c r="A365" s="8" t="s">
        <v>1337</v>
      </c>
      <c r="B365" s="8" t="s">
        <v>1177</v>
      </c>
      <c r="C365" s="28" t="s">
        <v>1178</v>
      </c>
      <c r="D365" s="9" t="s">
        <v>1001</v>
      </c>
      <c r="E365" s="9" t="s">
        <v>318</v>
      </c>
      <c r="F365" s="28" t="s">
        <v>1022</v>
      </c>
      <c r="G365" s="9" t="s">
        <v>998</v>
      </c>
      <c r="H365" s="11">
        <v>3.5000000000000003E-2</v>
      </c>
      <c r="I365" s="11"/>
      <c r="J365" s="26">
        <v>0</v>
      </c>
      <c r="K365" s="11">
        <v>0</v>
      </c>
      <c r="L365" s="11">
        <v>0</v>
      </c>
      <c r="M365" s="11">
        <v>0</v>
      </c>
      <c r="N365" s="11"/>
      <c r="O365" s="12">
        <f t="shared" si="844"/>
        <v>0</v>
      </c>
      <c r="P365" s="12">
        <f t="shared" si="944"/>
        <v>0</v>
      </c>
      <c r="Q365" s="12">
        <f t="shared" si="945"/>
        <v>0</v>
      </c>
      <c r="R365" s="12">
        <f t="shared" si="946"/>
        <v>0</v>
      </c>
      <c r="S365" s="12">
        <f t="shared" si="947"/>
        <v>0</v>
      </c>
      <c r="T365" s="12">
        <f t="shared" si="948"/>
        <v>0</v>
      </c>
      <c r="U365" s="12">
        <f t="shared" si="949"/>
        <v>0</v>
      </c>
      <c r="V365" s="12">
        <f t="shared" si="950"/>
        <v>0</v>
      </c>
      <c r="W365" s="12">
        <f t="shared" si="856"/>
        <v>817200</v>
      </c>
      <c r="X365" s="12">
        <f t="shared" si="847"/>
        <v>0</v>
      </c>
      <c r="Y365" s="12">
        <f t="shared" si="951"/>
        <v>0</v>
      </c>
      <c r="Z365" s="12">
        <f t="shared" si="952"/>
        <v>0</v>
      </c>
      <c r="AA365" s="12">
        <f t="shared" si="953"/>
        <v>0</v>
      </c>
      <c r="AB365" s="12">
        <f t="shared" si="954"/>
        <v>0</v>
      </c>
      <c r="AC365" s="12"/>
      <c r="AD365" s="12"/>
      <c r="AE365" s="12"/>
      <c r="AF365" s="12">
        <f t="shared" si="848"/>
        <v>0</v>
      </c>
      <c r="AG365" s="12">
        <f t="shared" si="849"/>
        <v>0</v>
      </c>
      <c r="AH365" s="12">
        <f t="shared" si="850"/>
        <v>0</v>
      </c>
      <c r="AI365" s="12"/>
      <c r="AJ365" s="12"/>
      <c r="AK365" s="12"/>
      <c r="AL365" s="12">
        <f t="shared" si="807"/>
        <v>0</v>
      </c>
      <c r="AM365" s="12">
        <f t="shared" si="808"/>
        <v>0</v>
      </c>
      <c r="AN365" s="12">
        <f t="shared" si="809"/>
        <v>0</v>
      </c>
      <c r="AO365" s="12"/>
      <c r="AP365" s="12"/>
      <c r="AQ365" s="12"/>
      <c r="AR365" s="12">
        <f t="shared" si="810"/>
        <v>0</v>
      </c>
      <c r="AS365" s="12">
        <f t="shared" si="811"/>
        <v>0</v>
      </c>
      <c r="AT365" s="12">
        <f t="shared" si="812"/>
        <v>0</v>
      </c>
      <c r="AU365" s="12">
        <f t="shared" si="813"/>
        <v>0</v>
      </c>
      <c r="AV365" s="12">
        <f t="shared" si="851"/>
        <v>0</v>
      </c>
      <c r="AW365" s="12"/>
      <c r="AX365" s="12">
        <f t="shared" si="814"/>
        <v>0</v>
      </c>
      <c r="AY365" s="12">
        <f t="shared" si="815"/>
        <v>0</v>
      </c>
      <c r="AZ365" s="12">
        <f t="shared" si="816"/>
        <v>0</v>
      </c>
      <c r="BA365" s="12"/>
      <c r="BB365" s="12">
        <f t="shared" si="817"/>
        <v>0</v>
      </c>
      <c r="BC365" s="12">
        <f t="shared" si="818"/>
        <v>0</v>
      </c>
      <c r="BD365" s="12">
        <f t="shared" si="819"/>
        <v>0</v>
      </c>
      <c r="BE365" s="12"/>
      <c r="BF365" s="12">
        <f t="shared" si="820"/>
        <v>0</v>
      </c>
      <c r="BG365" s="12">
        <f t="shared" si="852"/>
        <v>0</v>
      </c>
      <c r="BH365" s="12">
        <f t="shared" si="821"/>
        <v>0</v>
      </c>
      <c r="BI365" s="12">
        <f t="shared" si="822"/>
        <v>0</v>
      </c>
      <c r="BJ365" s="12"/>
      <c r="BK365" s="12">
        <f t="shared" si="823"/>
        <v>0</v>
      </c>
      <c r="BL365" s="12">
        <f t="shared" si="853"/>
        <v>0</v>
      </c>
      <c r="BM365" s="12">
        <f t="shared" si="824"/>
        <v>0</v>
      </c>
      <c r="BN365" s="12"/>
      <c r="BO365" s="12">
        <f t="shared" si="825"/>
        <v>0</v>
      </c>
      <c r="BP365" s="12">
        <f t="shared" si="826"/>
        <v>0</v>
      </c>
      <c r="BQ365" s="12">
        <f t="shared" si="827"/>
        <v>0</v>
      </c>
      <c r="BR365" s="12"/>
      <c r="BS365" s="12">
        <f t="shared" si="828"/>
        <v>0</v>
      </c>
      <c r="BT365" s="12">
        <f t="shared" si="829"/>
        <v>0</v>
      </c>
      <c r="BU365" s="12">
        <f t="shared" si="830"/>
        <v>0</v>
      </c>
      <c r="BV365" s="12">
        <f t="shared" si="831"/>
        <v>0</v>
      </c>
      <c r="BW365" s="12">
        <f t="shared" si="832"/>
        <v>0</v>
      </c>
      <c r="BX365" s="12"/>
      <c r="BY365" s="12">
        <v>100000000</v>
      </c>
      <c r="BZ365" s="12">
        <v>70000000</v>
      </c>
      <c r="CA365" s="12">
        <f>SUMIFS('[1]TIẾN ĐỘ %'!$M$6:$M$1034,'[1]TIẾN ĐỘ %'!$G$6:$G$1034,$A365,'[1]TIẾN ĐỘ %'!$F$6:$F$1034,$E365)</f>
        <v>130000000</v>
      </c>
      <c r="CB365" s="12">
        <f t="shared" si="854"/>
        <v>300000000</v>
      </c>
      <c r="CC365" s="35"/>
      <c r="CD365" s="35"/>
      <c r="CE365" s="35"/>
      <c r="CF365" s="35">
        <v>0</v>
      </c>
      <c r="CG365" s="35">
        <v>8500000</v>
      </c>
      <c r="CH365" s="35"/>
      <c r="CI365" s="35"/>
      <c r="CJ365" s="35"/>
      <c r="CK365" s="35">
        <v>0</v>
      </c>
      <c r="CL365" s="12"/>
      <c r="CM365" s="12"/>
      <c r="CN365" s="12"/>
      <c r="CO365" s="12">
        <f t="shared" si="916"/>
        <v>0</v>
      </c>
      <c r="CP365" s="12">
        <f t="shared" si="917"/>
        <v>0</v>
      </c>
      <c r="CQ365" s="12"/>
      <c r="CR365" s="12">
        <v>62280000</v>
      </c>
      <c r="CS365" s="12">
        <v>43800000</v>
      </c>
      <c r="CT365" s="12">
        <v>118920000</v>
      </c>
      <c r="CU365" s="12">
        <v>81720000</v>
      </c>
      <c r="CV365" s="12">
        <v>0</v>
      </c>
      <c r="CW365" s="12">
        <v>81720000</v>
      </c>
      <c r="CX365" s="12">
        <v>81720000</v>
      </c>
      <c r="CY365" s="12">
        <f>SUMIFS('[1]DATA THÔ IN'!$P$4:$P$12031,'[1]DATA THÔ IN'!$H$4:$H$12031,$A365,'[1]DATA THÔ IN'!$AC$4:$AC$12031,$E365,'[1]DATA THÔ IN'!$AH$4:$AH$12031,"Tiến độ 1")</f>
        <v>138000000</v>
      </c>
      <c r="CZ365" s="12">
        <f>SUMIFS('[1]DATA THÔ IN'!$P$4:$P$12031,'[1]DATA THÔ IN'!$H$4:$H$12031,$A365,'[1]DATA THÔ IN'!$AC$4:$AC$12031,$E365,'[1]DATA THÔ IN'!$AH$4:$AH$12031,"Tiến độ 2")</f>
        <v>0</v>
      </c>
      <c r="DA365" s="12">
        <f>SUMIFS('[1]TIẾN ĐỘ %'!$N$6:$N$1034,'[1]TIẾN ĐỘ %'!$G$6:$G$1034,A365,'[1]TIẾN ĐỘ %'!$F$6:$F$1034,$E365)</f>
        <v>138000000</v>
      </c>
      <c r="DB365" s="12">
        <f t="shared" si="861"/>
        <v>338640000</v>
      </c>
      <c r="DC365" s="35"/>
      <c r="DD365" s="35"/>
      <c r="DE365" s="35"/>
      <c r="DF365" s="35"/>
      <c r="DG365" s="35"/>
      <c r="DH365" s="35"/>
      <c r="DI365" s="35"/>
      <c r="DJ365" s="35"/>
      <c r="DK365" s="35"/>
      <c r="DL365" s="35">
        <v>0</v>
      </c>
      <c r="DM365" s="35">
        <v>0</v>
      </c>
      <c r="DN365" s="35"/>
      <c r="DO365" s="35"/>
      <c r="DP365" s="35"/>
      <c r="DQ365" s="35"/>
      <c r="DR365" s="35"/>
      <c r="DS365" s="35"/>
      <c r="DT365" s="35"/>
      <c r="DU365" s="35"/>
      <c r="DV365" s="35"/>
      <c r="DW365" s="35">
        <v>0</v>
      </c>
      <c r="DX365" s="12"/>
      <c r="DY365" s="12"/>
      <c r="DZ365" s="12"/>
      <c r="EA365" s="12"/>
      <c r="EB365" s="12"/>
      <c r="EC365" s="12"/>
      <c r="ED365" s="12"/>
      <c r="EE365" s="12"/>
      <c r="EF365" s="12"/>
      <c r="EG365" s="12">
        <f t="shared" si="918"/>
        <v>0</v>
      </c>
      <c r="EH365" s="12">
        <f t="shared" si="919"/>
        <v>0</v>
      </c>
      <c r="EI365" s="12"/>
      <c r="EJ365" s="15">
        <f t="shared" si="833"/>
        <v>0.62280000000000002</v>
      </c>
      <c r="EK365" s="15">
        <f t="shared" si="834"/>
        <v>0.438</v>
      </c>
      <c r="EL365" s="15">
        <f t="shared" si="835"/>
        <v>1.1892</v>
      </c>
      <c r="EM365" s="16">
        <f t="shared" si="893"/>
        <v>1.1674285714285715</v>
      </c>
      <c r="EN365" s="16">
        <f t="shared" si="894"/>
        <v>0</v>
      </c>
      <c r="EO365" s="16">
        <f t="shared" si="895"/>
        <v>1.1674285714285715</v>
      </c>
      <c r="EP365" s="16">
        <f t="shared" si="866"/>
        <v>1.0615384615384615</v>
      </c>
      <c r="EQ365" s="16">
        <f t="shared" si="867"/>
        <v>0</v>
      </c>
      <c r="ER365" s="16">
        <f t="shared" si="868"/>
        <v>1.0615384615384615</v>
      </c>
      <c r="ES365" s="16">
        <f t="shared" si="869"/>
        <v>1.1288</v>
      </c>
      <c r="ET365" s="15">
        <f t="shared" si="920"/>
        <v>0</v>
      </c>
      <c r="EU365" s="15">
        <f t="shared" si="921"/>
        <v>0</v>
      </c>
      <c r="EV365" s="15">
        <f t="shared" si="922"/>
        <v>0</v>
      </c>
      <c r="EW365" s="15">
        <f t="shared" si="923"/>
        <v>0</v>
      </c>
      <c r="EX365" s="15">
        <f t="shared" si="924"/>
        <v>0</v>
      </c>
      <c r="EY365" s="15">
        <f t="shared" si="925"/>
        <v>0</v>
      </c>
      <c r="EZ365" s="15">
        <f t="shared" si="926"/>
        <v>0</v>
      </c>
      <c r="FA365" s="15">
        <f t="shared" si="927"/>
        <v>0</v>
      </c>
      <c r="FB365" s="15">
        <f t="shared" si="928"/>
        <v>0</v>
      </c>
      <c r="FC365" s="15">
        <f t="shared" si="929"/>
        <v>0</v>
      </c>
      <c r="FD365" s="15">
        <f t="shared" si="930"/>
        <v>0</v>
      </c>
      <c r="FE365" s="15">
        <f t="shared" si="931"/>
        <v>0</v>
      </c>
      <c r="FF365" s="15">
        <f t="shared" si="932"/>
        <v>0</v>
      </c>
      <c r="FG365" s="15">
        <f t="shared" si="933"/>
        <v>0</v>
      </c>
      <c r="FH365" s="15">
        <f t="shared" si="934"/>
        <v>0</v>
      </c>
      <c r="FI365" s="15">
        <f t="shared" si="935"/>
        <v>0</v>
      </c>
      <c r="FJ365" s="15">
        <f t="shared" si="936"/>
        <v>0</v>
      </c>
      <c r="FK365" s="15">
        <f t="shared" si="937"/>
        <v>0</v>
      </c>
      <c r="FL365" s="15">
        <f t="shared" si="938"/>
        <v>0</v>
      </c>
      <c r="FM365" s="15">
        <f t="shared" si="939"/>
        <v>0</v>
      </c>
      <c r="FN365" s="15">
        <f t="shared" si="940"/>
        <v>0</v>
      </c>
      <c r="FO365" s="15">
        <f t="shared" si="941"/>
        <v>0</v>
      </c>
      <c r="FP365" s="15">
        <f t="shared" si="942"/>
        <v>0</v>
      </c>
      <c r="FQ365" s="15">
        <f t="shared" si="943"/>
        <v>0</v>
      </c>
      <c r="FR365" s="17">
        <f t="shared" si="836"/>
        <v>0</v>
      </c>
      <c r="FS365" s="17">
        <f t="shared" si="837"/>
        <v>0</v>
      </c>
      <c r="FT365" s="17">
        <f t="shared" si="838"/>
        <v>0</v>
      </c>
      <c r="FU365" s="18">
        <f t="shared" si="839"/>
        <v>0</v>
      </c>
      <c r="FV365" s="18">
        <f t="shared" si="840"/>
        <v>0</v>
      </c>
      <c r="FW365" s="18">
        <f t="shared" si="841"/>
        <v>0</v>
      </c>
      <c r="FX365" s="18">
        <f t="shared" si="842"/>
        <v>0</v>
      </c>
      <c r="FY365" s="18">
        <f t="shared" si="843"/>
        <v>0</v>
      </c>
      <c r="FZ365" s="19"/>
      <c r="GA365" s="36" t="str">
        <f>D365</f>
        <v>Trần Nam Anh</v>
      </c>
      <c r="GB365" s="36"/>
      <c r="GC365" s="37"/>
    </row>
    <row r="366" spans="1:185" hidden="1" x14ac:dyDescent="0.25">
      <c r="A366" s="8" t="s">
        <v>1335</v>
      </c>
      <c r="B366" s="8" t="s">
        <v>1181</v>
      </c>
      <c r="C366" s="28" t="s">
        <v>1182</v>
      </c>
      <c r="D366" s="9" t="s">
        <v>1001</v>
      </c>
      <c r="E366" s="9" t="s">
        <v>318</v>
      </c>
      <c r="F366" s="28" t="s">
        <v>1015</v>
      </c>
      <c r="G366" s="9" t="s">
        <v>998</v>
      </c>
      <c r="H366" s="11">
        <v>3.5000000000000003E-2</v>
      </c>
      <c r="I366" s="11"/>
      <c r="J366" s="26">
        <v>0</v>
      </c>
      <c r="K366" s="11">
        <v>0</v>
      </c>
      <c r="L366" s="11">
        <v>0</v>
      </c>
      <c r="M366" s="11">
        <v>0</v>
      </c>
      <c r="N366" s="11"/>
      <c r="O366" s="12">
        <f t="shared" si="844"/>
        <v>0</v>
      </c>
      <c r="P366" s="12">
        <f t="shared" si="944"/>
        <v>0</v>
      </c>
      <c r="Q366" s="12">
        <f t="shared" si="945"/>
        <v>0</v>
      </c>
      <c r="R366" s="12">
        <f t="shared" si="946"/>
        <v>0</v>
      </c>
      <c r="S366" s="12">
        <f t="shared" si="947"/>
        <v>0</v>
      </c>
      <c r="T366" s="12">
        <f t="shared" si="948"/>
        <v>0</v>
      </c>
      <c r="U366" s="12">
        <f t="shared" si="949"/>
        <v>0</v>
      </c>
      <c r="V366" s="12">
        <f t="shared" si="950"/>
        <v>0</v>
      </c>
      <c r="W366" s="12">
        <f t="shared" si="856"/>
        <v>0</v>
      </c>
      <c r="X366" s="12">
        <f t="shared" si="847"/>
        <v>0</v>
      </c>
      <c r="Y366" s="12">
        <f t="shared" si="951"/>
        <v>0</v>
      </c>
      <c r="Z366" s="12">
        <f t="shared" si="952"/>
        <v>0</v>
      </c>
      <c r="AA366" s="12">
        <f t="shared" si="953"/>
        <v>0</v>
      </c>
      <c r="AB366" s="12">
        <f t="shared" si="954"/>
        <v>0</v>
      </c>
      <c r="AC366" s="12"/>
      <c r="AD366" s="12"/>
      <c r="AE366" s="12"/>
      <c r="AF366" s="12">
        <f t="shared" si="848"/>
        <v>0</v>
      </c>
      <c r="AG366" s="12">
        <f t="shared" si="849"/>
        <v>0</v>
      </c>
      <c r="AH366" s="12">
        <f t="shared" si="850"/>
        <v>0</v>
      </c>
      <c r="AI366" s="12"/>
      <c r="AJ366" s="12"/>
      <c r="AK366" s="12"/>
      <c r="AL366" s="12">
        <f t="shared" si="807"/>
        <v>0</v>
      </c>
      <c r="AM366" s="12">
        <f t="shared" si="808"/>
        <v>0</v>
      </c>
      <c r="AN366" s="12">
        <f t="shared" si="809"/>
        <v>0</v>
      </c>
      <c r="AO366" s="12"/>
      <c r="AP366" s="12"/>
      <c r="AQ366" s="12"/>
      <c r="AR366" s="12">
        <f t="shared" si="810"/>
        <v>0</v>
      </c>
      <c r="AS366" s="12">
        <f t="shared" si="811"/>
        <v>0</v>
      </c>
      <c r="AT366" s="12">
        <f t="shared" si="812"/>
        <v>0</v>
      </c>
      <c r="AU366" s="12">
        <f t="shared" si="813"/>
        <v>0</v>
      </c>
      <c r="AV366" s="12">
        <f t="shared" si="851"/>
        <v>0</v>
      </c>
      <c r="AW366" s="12"/>
      <c r="AX366" s="12">
        <f t="shared" si="814"/>
        <v>0</v>
      </c>
      <c r="AY366" s="12">
        <f t="shared" si="815"/>
        <v>0</v>
      </c>
      <c r="AZ366" s="12">
        <f t="shared" si="816"/>
        <v>0</v>
      </c>
      <c r="BA366" s="12"/>
      <c r="BB366" s="12">
        <f t="shared" si="817"/>
        <v>0</v>
      </c>
      <c r="BC366" s="12">
        <f t="shared" si="818"/>
        <v>0</v>
      </c>
      <c r="BD366" s="12">
        <f t="shared" si="819"/>
        <v>0</v>
      </c>
      <c r="BE366" s="12"/>
      <c r="BF366" s="12">
        <f t="shared" si="820"/>
        <v>0</v>
      </c>
      <c r="BG366" s="12">
        <f t="shared" si="852"/>
        <v>0</v>
      </c>
      <c r="BH366" s="12">
        <f t="shared" si="821"/>
        <v>0</v>
      </c>
      <c r="BI366" s="12">
        <f t="shared" si="822"/>
        <v>0</v>
      </c>
      <c r="BJ366" s="12"/>
      <c r="BK366" s="12">
        <f t="shared" si="823"/>
        <v>0</v>
      </c>
      <c r="BL366" s="12">
        <f t="shared" si="853"/>
        <v>0</v>
      </c>
      <c r="BM366" s="12">
        <f t="shared" si="824"/>
        <v>0</v>
      </c>
      <c r="BN366" s="12"/>
      <c r="BO366" s="12">
        <f t="shared" si="825"/>
        <v>0</v>
      </c>
      <c r="BP366" s="12">
        <f t="shared" si="826"/>
        <v>0</v>
      </c>
      <c r="BQ366" s="12">
        <f t="shared" si="827"/>
        <v>0</v>
      </c>
      <c r="BR366" s="12"/>
      <c r="BS366" s="12">
        <f t="shared" si="828"/>
        <v>0</v>
      </c>
      <c r="BT366" s="12">
        <f t="shared" si="829"/>
        <v>0</v>
      </c>
      <c r="BU366" s="12">
        <f t="shared" si="830"/>
        <v>0</v>
      </c>
      <c r="BV366" s="12">
        <f t="shared" si="831"/>
        <v>0</v>
      </c>
      <c r="BW366" s="12">
        <f t="shared" si="832"/>
        <v>0</v>
      </c>
      <c r="BX366" s="12"/>
      <c r="BY366" s="12">
        <v>10000000</v>
      </c>
      <c r="BZ366" s="12">
        <v>0</v>
      </c>
      <c r="CA366" s="12">
        <f>SUMIFS('[1]TIẾN ĐỘ %'!$M$6:$M$1034,'[1]TIẾN ĐỘ %'!$G$6:$G$1034,$A366,'[1]TIẾN ĐỘ %'!$F$6:$F$1034,$E366)</f>
        <v>0</v>
      </c>
      <c r="CB366" s="12">
        <f t="shared" si="854"/>
        <v>10000000</v>
      </c>
      <c r="CC366" s="35"/>
      <c r="CD366" s="35"/>
      <c r="CE366" s="35"/>
      <c r="CF366" s="35">
        <v>0</v>
      </c>
      <c r="CG366" s="35">
        <v>3500000</v>
      </c>
      <c r="CH366" s="35"/>
      <c r="CI366" s="35"/>
      <c r="CJ366" s="35"/>
      <c r="CK366" s="35">
        <v>0</v>
      </c>
      <c r="CL366" s="12"/>
      <c r="CM366" s="12"/>
      <c r="CN366" s="12"/>
      <c r="CO366" s="12">
        <f t="shared" si="916"/>
        <v>0</v>
      </c>
      <c r="CP366" s="12">
        <f t="shared" si="917"/>
        <v>0</v>
      </c>
      <c r="CQ366" s="12"/>
      <c r="CR366" s="12">
        <v>12240000</v>
      </c>
      <c r="CS366" s="12">
        <v>0</v>
      </c>
      <c r="CT366" s="12">
        <v>12240000</v>
      </c>
      <c r="CU366" s="12">
        <v>0</v>
      </c>
      <c r="CV366" s="12">
        <v>-76180000</v>
      </c>
      <c r="CW366" s="12">
        <v>0</v>
      </c>
      <c r="CX366" s="12">
        <v>-76180000</v>
      </c>
      <c r="CY366" s="12">
        <f>SUMIFS('[1]DATA THÔ IN'!$P$4:$P$12031,'[1]DATA THÔ IN'!$H$4:$H$12031,$A366,'[1]DATA THÔ IN'!$AC$4:$AC$12031,$E366,'[1]DATA THÔ IN'!$AH$4:$AH$12031,"Tiến độ 1")</f>
        <v>0</v>
      </c>
      <c r="CZ366" s="12">
        <f>SUMIFS('[1]DATA THÔ IN'!$P$4:$P$12031,'[1]DATA THÔ IN'!$H$4:$H$12031,$A366,'[1]DATA THÔ IN'!$AC$4:$AC$12031,$E366,'[1]DATA THÔ IN'!$AH$4:$AH$12031,"Tiến độ 2")</f>
        <v>0</v>
      </c>
      <c r="DA366" s="12">
        <f>SUMIFS('[1]TIẾN ĐỘ %'!$N$6:$N$1034,'[1]TIẾN ĐỘ %'!$G$6:$G$1034,A366,'[1]TIẾN ĐỘ %'!$F$6:$F$1034,$E366)</f>
        <v>0</v>
      </c>
      <c r="DB366" s="12">
        <f t="shared" si="861"/>
        <v>-63940000</v>
      </c>
      <c r="DC366" s="35"/>
      <c r="DD366" s="35"/>
      <c r="DE366" s="35"/>
      <c r="DF366" s="35"/>
      <c r="DG366" s="35"/>
      <c r="DH366" s="35"/>
      <c r="DI366" s="35"/>
      <c r="DJ366" s="35"/>
      <c r="DK366" s="35"/>
      <c r="DL366" s="35">
        <v>0</v>
      </c>
      <c r="DM366" s="35">
        <v>0</v>
      </c>
      <c r="DN366" s="35"/>
      <c r="DO366" s="35"/>
      <c r="DP366" s="35"/>
      <c r="DQ366" s="35"/>
      <c r="DR366" s="35"/>
      <c r="DS366" s="35"/>
      <c r="DT366" s="35"/>
      <c r="DU366" s="35"/>
      <c r="DV366" s="35"/>
      <c r="DW366" s="35">
        <v>0</v>
      </c>
      <c r="DX366" s="12"/>
      <c r="DY366" s="12"/>
      <c r="DZ366" s="12"/>
      <c r="EA366" s="12"/>
      <c r="EB366" s="12"/>
      <c r="EC366" s="12"/>
      <c r="ED366" s="12"/>
      <c r="EE366" s="12"/>
      <c r="EF366" s="12"/>
      <c r="EG366" s="12">
        <f t="shared" si="918"/>
        <v>0</v>
      </c>
      <c r="EH366" s="12">
        <f t="shared" si="919"/>
        <v>0</v>
      </c>
      <c r="EI366" s="12"/>
      <c r="EJ366" s="15">
        <f t="shared" si="833"/>
        <v>1.224</v>
      </c>
      <c r="EK366" s="15">
        <f t="shared" si="834"/>
        <v>0</v>
      </c>
      <c r="EL366" s="15">
        <f t="shared" si="835"/>
        <v>1.224</v>
      </c>
      <c r="EM366" s="16">
        <f t="shared" si="893"/>
        <v>0</v>
      </c>
      <c r="EN366" s="16">
        <f t="shared" si="894"/>
        <v>0</v>
      </c>
      <c r="EO366" s="16">
        <f t="shared" si="895"/>
        <v>0</v>
      </c>
      <c r="EP366" s="16">
        <f t="shared" si="866"/>
        <v>0</v>
      </c>
      <c r="EQ366" s="16">
        <f t="shared" si="867"/>
        <v>0</v>
      </c>
      <c r="ER366" s="16">
        <f t="shared" si="868"/>
        <v>0</v>
      </c>
      <c r="ES366" s="16">
        <f t="shared" si="869"/>
        <v>-6.3940000000000001</v>
      </c>
      <c r="ET366" s="15">
        <f t="shared" si="920"/>
        <v>0</v>
      </c>
      <c r="EU366" s="15">
        <f t="shared" si="921"/>
        <v>0</v>
      </c>
      <c r="EV366" s="15">
        <f t="shared" si="922"/>
        <v>0</v>
      </c>
      <c r="EW366" s="15">
        <f t="shared" si="923"/>
        <v>0</v>
      </c>
      <c r="EX366" s="15">
        <f t="shared" si="924"/>
        <v>0</v>
      </c>
      <c r="EY366" s="15">
        <f t="shared" si="925"/>
        <v>0</v>
      </c>
      <c r="EZ366" s="15">
        <f t="shared" si="926"/>
        <v>0</v>
      </c>
      <c r="FA366" s="15">
        <f t="shared" si="927"/>
        <v>0</v>
      </c>
      <c r="FB366" s="15">
        <f t="shared" si="928"/>
        <v>0</v>
      </c>
      <c r="FC366" s="15">
        <f t="shared" si="929"/>
        <v>0</v>
      </c>
      <c r="FD366" s="15">
        <f t="shared" si="930"/>
        <v>0</v>
      </c>
      <c r="FE366" s="15">
        <f t="shared" si="931"/>
        <v>0</v>
      </c>
      <c r="FF366" s="15">
        <f t="shared" si="932"/>
        <v>0</v>
      </c>
      <c r="FG366" s="15">
        <f t="shared" si="933"/>
        <v>0</v>
      </c>
      <c r="FH366" s="15">
        <f t="shared" si="934"/>
        <v>0</v>
      </c>
      <c r="FI366" s="15">
        <f t="shared" si="935"/>
        <v>0</v>
      </c>
      <c r="FJ366" s="15">
        <f t="shared" si="936"/>
        <v>0</v>
      </c>
      <c r="FK366" s="15">
        <f t="shared" si="937"/>
        <v>0</v>
      </c>
      <c r="FL366" s="15">
        <f t="shared" si="938"/>
        <v>0</v>
      </c>
      <c r="FM366" s="15">
        <f t="shared" si="939"/>
        <v>0</v>
      </c>
      <c r="FN366" s="15">
        <f t="shared" si="940"/>
        <v>0</v>
      </c>
      <c r="FO366" s="15">
        <f t="shared" si="941"/>
        <v>0</v>
      </c>
      <c r="FP366" s="15">
        <f t="shared" si="942"/>
        <v>0</v>
      </c>
      <c r="FQ366" s="15">
        <f t="shared" si="943"/>
        <v>0</v>
      </c>
      <c r="FR366" s="17">
        <f t="shared" si="836"/>
        <v>0</v>
      </c>
      <c r="FS366" s="17">
        <f t="shared" si="837"/>
        <v>0</v>
      </c>
      <c r="FT366" s="17">
        <f t="shared" si="838"/>
        <v>0</v>
      </c>
      <c r="FU366" s="18">
        <f t="shared" si="839"/>
        <v>0</v>
      </c>
      <c r="FV366" s="18">
        <f t="shared" si="840"/>
        <v>0</v>
      </c>
      <c r="FW366" s="18">
        <f t="shared" si="841"/>
        <v>0</v>
      </c>
      <c r="FX366" s="18">
        <f t="shared" si="842"/>
        <v>0</v>
      </c>
      <c r="FY366" s="18">
        <f t="shared" si="843"/>
        <v>0</v>
      </c>
      <c r="FZ366" s="19"/>
      <c r="GA366" s="36" t="str">
        <f>D366</f>
        <v>Trần Nam Anh</v>
      </c>
      <c r="GB366" s="36"/>
      <c r="GC366" s="37"/>
    </row>
    <row r="367" spans="1:185" hidden="1" x14ac:dyDescent="0.25">
      <c r="A367" s="8" t="s">
        <v>1342</v>
      </c>
      <c r="B367" s="8" t="s">
        <v>1200</v>
      </c>
      <c r="C367" s="32" t="s">
        <v>1201</v>
      </c>
      <c r="D367" s="32" t="s">
        <v>996</v>
      </c>
      <c r="E367" s="9" t="s">
        <v>318</v>
      </c>
      <c r="F367" s="32" t="s">
        <v>1185</v>
      </c>
      <c r="G367" s="32" t="s">
        <v>998</v>
      </c>
      <c r="H367" s="11">
        <v>3.5000000000000003E-2</v>
      </c>
      <c r="I367" s="11"/>
      <c r="J367" s="26">
        <v>0</v>
      </c>
      <c r="K367" s="11">
        <v>0</v>
      </c>
      <c r="L367" s="11">
        <v>0</v>
      </c>
      <c r="M367" s="11">
        <v>0</v>
      </c>
      <c r="N367" s="11"/>
      <c r="O367" s="12">
        <f t="shared" si="844"/>
        <v>0</v>
      </c>
      <c r="P367" s="12">
        <f t="shared" si="944"/>
        <v>0</v>
      </c>
      <c r="Q367" s="12">
        <f t="shared" si="945"/>
        <v>0</v>
      </c>
      <c r="R367" s="12">
        <f t="shared" si="946"/>
        <v>0</v>
      </c>
      <c r="S367" s="12">
        <f t="shared" si="947"/>
        <v>0</v>
      </c>
      <c r="T367" s="12">
        <f t="shared" si="948"/>
        <v>0</v>
      </c>
      <c r="U367" s="12">
        <f t="shared" si="949"/>
        <v>0</v>
      </c>
      <c r="V367" s="12">
        <f t="shared" si="950"/>
        <v>0</v>
      </c>
      <c r="W367" s="12">
        <f t="shared" si="856"/>
        <v>0</v>
      </c>
      <c r="X367" s="12">
        <f t="shared" si="847"/>
        <v>0</v>
      </c>
      <c r="Y367" s="12">
        <f t="shared" si="951"/>
        <v>0</v>
      </c>
      <c r="Z367" s="12">
        <f t="shared" si="952"/>
        <v>0</v>
      </c>
      <c r="AA367" s="12">
        <f t="shared" si="953"/>
        <v>0</v>
      </c>
      <c r="AB367" s="12">
        <f t="shared" si="954"/>
        <v>0</v>
      </c>
      <c r="AC367" s="12"/>
      <c r="AD367" s="12"/>
      <c r="AE367" s="12"/>
      <c r="AF367" s="12">
        <f t="shared" si="848"/>
        <v>0</v>
      </c>
      <c r="AG367" s="12">
        <f t="shared" si="849"/>
        <v>0</v>
      </c>
      <c r="AH367" s="12">
        <f t="shared" si="850"/>
        <v>0</v>
      </c>
      <c r="AI367" s="12"/>
      <c r="AJ367" s="12"/>
      <c r="AK367" s="12"/>
      <c r="AL367" s="12">
        <f t="shared" si="807"/>
        <v>0</v>
      </c>
      <c r="AM367" s="12">
        <f t="shared" si="808"/>
        <v>0</v>
      </c>
      <c r="AN367" s="12">
        <f t="shared" si="809"/>
        <v>0</v>
      </c>
      <c r="AO367" s="12"/>
      <c r="AP367" s="12"/>
      <c r="AQ367" s="12"/>
      <c r="AR367" s="12">
        <f t="shared" si="810"/>
        <v>0</v>
      </c>
      <c r="AS367" s="12">
        <f t="shared" si="811"/>
        <v>0</v>
      </c>
      <c r="AT367" s="12">
        <f t="shared" si="812"/>
        <v>0</v>
      </c>
      <c r="AU367" s="12">
        <f t="shared" si="813"/>
        <v>0</v>
      </c>
      <c r="AV367" s="12">
        <f t="shared" si="851"/>
        <v>0</v>
      </c>
      <c r="AW367" s="12"/>
      <c r="AX367" s="12">
        <f t="shared" si="814"/>
        <v>0</v>
      </c>
      <c r="AY367" s="12">
        <f t="shared" si="815"/>
        <v>0</v>
      </c>
      <c r="AZ367" s="12">
        <f t="shared" si="816"/>
        <v>0</v>
      </c>
      <c r="BA367" s="12"/>
      <c r="BB367" s="12">
        <f t="shared" si="817"/>
        <v>0</v>
      </c>
      <c r="BC367" s="12">
        <f t="shared" si="818"/>
        <v>0</v>
      </c>
      <c r="BD367" s="12">
        <f t="shared" si="819"/>
        <v>0</v>
      </c>
      <c r="BE367" s="12"/>
      <c r="BF367" s="12">
        <f t="shared" si="820"/>
        <v>0</v>
      </c>
      <c r="BG367" s="12">
        <f t="shared" si="852"/>
        <v>0</v>
      </c>
      <c r="BH367" s="12">
        <f t="shared" si="821"/>
        <v>0</v>
      </c>
      <c r="BI367" s="12">
        <f t="shared" si="822"/>
        <v>0</v>
      </c>
      <c r="BJ367" s="12"/>
      <c r="BK367" s="12">
        <f t="shared" si="823"/>
        <v>0</v>
      </c>
      <c r="BL367" s="12">
        <f t="shared" si="853"/>
        <v>0</v>
      </c>
      <c r="BM367" s="12">
        <f t="shared" si="824"/>
        <v>0</v>
      </c>
      <c r="BN367" s="12"/>
      <c r="BO367" s="12">
        <f t="shared" si="825"/>
        <v>0</v>
      </c>
      <c r="BP367" s="12">
        <f t="shared" si="826"/>
        <v>0</v>
      </c>
      <c r="BQ367" s="12">
        <f t="shared" si="827"/>
        <v>0</v>
      </c>
      <c r="BR367" s="12"/>
      <c r="BS367" s="12">
        <f t="shared" si="828"/>
        <v>0</v>
      </c>
      <c r="BT367" s="12">
        <f t="shared" si="829"/>
        <v>0</v>
      </c>
      <c r="BU367" s="12">
        <f t="shared" si="830"/>
        <v>0</v>
      </c>
      <c r="BV367" s="12">
        <f t="shared" si="831"/>
        <v>0</v>
      </c>
      <c r="BW367" s="12">
        <f t="shared" si="832"/>
        <v>0</v>
      </c>
      <c r="BX367" s="12"/>
      <c r="BY367" s="12">
        <v>0</v>
      </c>
      <c r="BZ367" s="12">
        <v>0</v>
      </c>
      <c r="CA367" s="12">
        <f>SUMIFS('[1]TIẾN ĐỘ %'!$M$6:$M$1034,'[1]TIẾN ĐỘ %'!$G$6:$G$1034,$A367,'[1]TIẾN ĐỘ %'!$F$6:$F$1034,$E367)</f>
        <v>0</v>
      </c>
      <c r="CB367" s="12">
        <f t="shared" si="854"/>
        <v>0</v>
      </c>
      <c r="CC367" s="32"/>
      <c r="CD367" s="32"/>
      <c r="CE367" s="32"/>
      <c r="CF367" s="32"/>
      <c r="CG367" s="32"/>
      <c r="CH367" s="32"/>
      <c r="CI367" s="32"/>
      <c r="CJ367" s="32"/>
      <c r="CK367" s="32"/>
      <c r="CL367" s="12"/>
      <c r="CM367" s="12"/>
      <c r="CN367" s="12"/>
      <c r="CO367" s="12">
        <f t="shared" si="916"/>
        <v>0</v>
      </c>
      <c r="CP367" s="12">
        <f t="shared" si="917"/>
        <v>0</v>
      </c>
      <c r="CQ367" s="12"/>
      <c r="CR367" s="12">
        <v>0</v>
      </c>
      <c r="CS367" s="12">
        <v>-11220000</v>
      </c>
      <c r="CT367" s="12">
        <v>-11220000</v>
      </c>
      <c r="CU367" s="12">
        <v>0</v>
      </c>
      <c r="CV367" s="12">
        <v>0</v>
      </c>
      <c r="CW367" s="12">
        <v>0</v>
      </c>
      <c r="CX367" s="12">
        <v>0</v>
      </c>
      <c r="CY367" s="12">
        <f>SUMIFS('[1]DATA THÔ IN'!$P$4:$P$12031,'[1]DATA THÔ IN'!$H$4:$H$12031,$A367,'[1]DATA THÔ IN'!$AC$4:$AC$12031,$E367,'[1]DATA THÔ IN'!$AH$4:$AH$12031,"Tiến độ 1")</f>
        <v>0</v>
      </c>
      <c r="CZ367" s="12">
        <f>SUMIFS('[1]DATA THÔ IN'!$P$4:$P$12031,'[1]DATA THÔ IN'!$H$4:$H$12031,$A367,'[1]DATA THÔ IN'!$AC$4:$AC$12031,$E367,'[1]DATA THÔ IN'!$AH$4:$AH$12031,"Tiến độ 2")</f>
        <v>0</v>
      </c>
      <c r="DA367" s="12">
        <f>SUMIFS('[1]TIẾN ĐỘ %'!$N$6:$N$1034,'[1]TIẾN ĐỘ %'!$G$6:$G$1034,A367,'[1]TIẾN ĐỘ %'!$F$6:$F$1034,$E367)</f>
        <v>0</v>
      </c>
      <c r="DB367" s="12">
        <f t="shared" si="861"/>
        <v>-11220000</v>
      </c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>
        <f t="shared" si="918"/>
        <v>0</v>
      </c>
      <c r="EH367" s="12">
        <f t="shared" si="919"/>
        <v>0</v>
      </c>
      <c r="EI367" s="12"/>
      <c r="EJ367" s="15">
        <f t="shared" si="833"/>
        <v>0</v>
      </c>
      <c r="EK367" s="15">
        <f t="shared" si="834"/>
        <v>0</v>
      </c>
      <c r="EL367" s="15">
        <f t="shared" si="835"/>
        <v>0</v>
      </c>
      <c r="EM367" s="16">
        <f t="shared" si="893"/>
        <v>0</v>
      </c>
      <c r="EN367" s="16">
        <f t="shared" si="894"/>
        <v>0</v>
      </c>
      <c r="EO367" s="16">
        <f t="shared" si="895"/>
        <v>0</v>
      </c>
      <c r="EP367" s="16">
        <f t="shared" si="866"/>
        <v>0</v>
      </c>
      <c r="EQ367" s="16">
        <f t="shared" si="867"/>
        <v>0</v>
      </c>
      <c r="ER367" s="16">
        <f t="shared" si="868"/>
        <v>0</v>
      </c>
      <c r="ES367" s="16">
        <f t="shared" si="869"/>
        <v>0</v>
      </c>
      <c r="ET367" s="15">
        <f t="shared" si="920"/>
        <v>0</v>
      </c>
      <c r="EU367" s="15">
        <f t="shared" si="921"/>
        <v>0</v>
      </c>
      <c r="EV367" s="15">
        <f t="shared" si="922"/>
        <v>0</v>
      </c>
      <c r="EW367" s="15">
        <f t="shared" si="923"/>
        <v>0</v>
      </c>
      <c r="EX367" s="15">
        <f t="shared" si="924"/>
        <v>0</v>
      </c>
      <c r="EY367" s="15">
        <f t="shared" si="925"/>
        <v>0</v>
      </c>
      <c r="EZ367" s="15">
        <f t="shared" si="926"/>
        <v>0</v>
      </c>
      <c r="FA367" s="15">
        <f t="shared" si="927"/>
        <v>0</v>
      </c>
      <c r="FB367" s="15">
        <f t="shared" si="928"/>
        <v>0</v>
      </c>
      <c r="FC367" s="15">
        <f t="shared" si="929"/>
        <v>0</v>
      </c>
      <c r="FD367" s="15">
        <f t="shared" si="930"/>
        <v>0</v>
      </c>
      <c r="FE367" s="15">
        <f t="shared" si="931"/>
        <v>0</v>
      </c>
      <c r="FF367" s="15">
        <f t="shared" si="932"/>
        <v>0</v>
      </c>
      <c r="FG367" s="15">
        <f t="shared" si="933"/>
        <v>0</v>
      </c>
      <c r="FH367" s="15">
        <f t="shared" si="934"/>
        <v>0</v>
      </c>
      <c r="FI367" s="15">
        <f t="shared" si="935"/>
        <v>0</v>
      </c>
      <c r="FJ367" s="15">
        <f t="shared" si="936"/>
        <v>0</v>
      </c>
      <c r="FK367" s="15">
        <f t="shared" si="937"/>
        <v>0</v>
      </c>
      <c r="FL367" s="15">
        <f t="shared" si="938"/>
        <v>0</v>
      </c>
      <c r="FM367" s="15">
        <f t="shared" si="939"/>
        <v>0</v>
      </c>
      <c r="FN367" s="15">
        <f t="shared" si="940"/>
        <v>0</v>
      </c>
      <c r="FO367" s="15">
        <f t="shared" si="941"/>
        <v>0</v>
      </c>
      <c r="FP367" s="15">
        <f t="shared" si="942"/>
        <v>0</v>
      </c>
      <c r="FQ367" s="15">
        <f t="shared" si="943"/>
        <v>0</v>
      </c>
      <c r="FR367" s="17">
        <f t="shared" si="836"/>
        <v>0</v>
      </c>
      <c r="FS367" s="17">
        <f t="shared" si="837"/>
        <v>0</v>
      </c>
      <c r="FT367" s="17">
        <f t="shared" si="838"/>
        <v>0</v>
      </c>
      <c r="FU367" s="18">
        <f t="shared" si="839"/>
        <v>0</v>
      </c>
      <c r="FV367" s="18">
        <f t="shared" si="840"/>
        <v>0</v>
      </c>
      <c r="FW367" s="18">
        <f t="shared" si="841"/>
        <v>0</v>
      </c>
      <c r="FX367" s="18">
        <f t="shared" si="842"/>
        <v>0</v>
      </c>
      <c r="FY367" s="18">
        <f t="shared" si="843"/>
        <v>0</v>
      </c>
      <c r="FZ367" s="19"/>
      <c r="GA367" s="36" t="s">
        <v>996</v>
      </c>
      <c r="GB367" s="36"/>
      <c r="GC367" s="37"/>
    </row>
    <row r="368" spans="1:185" hidden="1" x14ac:dyDescent="0.25">
      <c r="A368" s="8" t="s">
        <v>1343</v>
      </c>
      <c r="B368" s="8" t="s">
        <v>1219</v>
      </c>
      <c r="C368" s="28" t="s">
        <v>1220</v>
      </c>
      <c r="D368" s="28" t="s">
        <v>996</v>
      </c>
      <c r="E368" s="9" t="s">
        <v>318</v>
      </c>
      <c r="F368" s="28" t="s">
        <v>1204</v>
      </c>
      <c r="G368" s="28" t="s">
        <v>998</v>
      </c>
      <c r="H368" s="11">
        <v>3.5000000000000003E-2</v>
      </c>
      <c r="I368" s="11">
        <v>0.02</v>
      </c>
      <c r="J368" s="26">
        <v>0</v>
      </c>
      <c r="K368" s="11">
        <v>0</v>
      </c>
      <c r="L368" s="11">
        <v>0</v>
      </c>
      <c r="M368" s="11">
        <v>0</v>
      </c>
      <c r="N368" s="11"/>
      <c r="O368" s="12">
        <f t="shared" si="844"/>
        <v>122400</v>
      </c>
      <c r="P368" s="12">
        <f t="shared" si="944"/>
        <v>0</v>
      </c>
      <c r="Q368" s="12">
        <f t="shared" si="945"/>
        <v>0</v>
      </c>
      <c r="R368" s="12">
        <f t="shared" si="946"/>
        <v>0</v>
      </c>
      <c r="S368" s="12">
        <f t="shared" si="947"/>
        <v>638400</v>
      </c>
      <c r="T368" s="12">
        <f t="shared" si="948"/>
        <v>0</v>
      </c>
      <c r="U368" s="12">
        <f t="shared" si="949"/>
        <v>0</v>
      </c>
      <c r="V368" s="12">
        <f t="shared" si="950"/>
        <v>0</v>
      </c>
      <c r="W368" s="12">
        <f t="shared" si="856"/>
        <v>63600</v>
      </c>
      <c r="X368" s="12">
        <f t="shared" si="847"/>
        <v>640800</v>
      </c>
      <c r="Y368" s="12">
        <f t="shared" si="951"/>
        <v>0</v>
      </c>
      <c r="Z368" s="12">
        <f t="shared" si="952"/>
        <v>0</v>
      </c>
      <c r="AA368" s="12">
        <f t="shared" si="953"/>
        <v>0</v>
      </c>
      <c r="AB368" s="12">
        <f t="shared" si="954"/>
        <v>0</v>
      </c>
      <c r="AC368" s="12"/>
      <c r="AD368" s="12"/>
      <c r="AE368" s="12"/>
      <c r="AF368" s="12">
        <f t="shared" si="848"/>
        <v>0</v>
      </c>
      <c r="AG368" s="12">
        <f t="shared" si="849"/>
        <v>0</v>
      </c>
      <c r="AH368" s="12">
        <f t="shared" si="850"/>
        <v>0</v>
      </c>
      <c r="AI368" s="12"/>
      <c r="AJ368" s="12"/>
      <c r="AK368" s="12"/>
      <c r="AL368" s="12">
        <f t="shared" si="807"/>
        <v>0</v>
      </c>
      <c r="AM368" s="12">
        <f t="shared" si="808"/>
        <v>0</v>
      </c>
      <c r="AN368" s="12">
        <f t="shared" si="809"/>
        <v>0</v>
      </c>
      <c r="AO368" s="12"/>
      <c r="AP368" s="12"/>
      <c r="AQ368" s="12"/>
      <c r="AR368" s="12">
        <f t="shared" si="810"/>
        <v>0</v>
      </c>
      <c r="AS368" s="12">
        <f t="shared" si="811"/>
        <v>0</v>
      </c>
      <c r="AT368" s="12">
        <f t="shared" si="812"/>
        <v>0</v>
      </c>
      <c r="AU368" s="12">
        <f t="shared" si="813"/>
        <v>0</v>
      </c>
      <c r="AV368" s="12">
        <f t="shared" si="851"/>
        <v>0</v>
      </c>
      <c r="AW368" s="12"/>
      <c r="AX368" s="12">
        <f t="shared" si="814"/>
        <v>0</v>
      </c>
      <c r="AY368" s="12">
        <f t="shared" si="815"/>
        <v>0</v>
      </c>
      <c r="AZ368" s="12">
        <f t="shared" si="816"/>
        <v>0</v>
      </c>
      <c r="BA368" s="12"/>
      <c r="BB368" s="12">
        <f t="shared" si="817"/>
        <v>0</v>
      </c>
      <c r="BC368" s="12">
        <f t="shared" si="818"/>
        <v>0</v>
      </c>
      <c r="BD368" s="12">
        <f t="shared" si="819"/>
        <v>0</v>
      </c>
      <c r="BE368" s="12"/>
      <c r="BF368" s="12">
        <f t="shared" si="820"/>
        <v>0</v>
      </c>
      <c r="BG368" s="12">
        <f t="shared" si="852"/>
        <v>0</v>
      </c>
      <c r="BH368" s="12">
        <f t="shared" si="821"/>
        <v>0</v>
      </c>
      <c r="BI368" s="12">
        <f t="shared" si="822"/>
        <v>0</v>
      </c>
      <c r="BJ368" s="12"/>
      <c r="BK368" s="12">
        <f t="shared" si="823"/>
        <v>0</v>
      </c>
      <c r="BL368" s="12">
        <f t="shared" si="853"/>
        <v>0</v>
      </c>
      <c r="BM368" s="12">
        <f t="shared" si="824"/>
        <v>0</v>
      </c>
      <c r="BN368" s="12"/>
      <c r="BO368" s="12">
        <f t="shared" si="825"/>
        <v>0</v>
      </c>
      <c r="BP368" s="12">
        <f t="shared" si="826"/>
        <v>0</v>
      </c>
      <c r="BQ368" s="12">
        <f t="shared" si="827"/>
        <v>0</v>
      </c>
      <c r="BR368" s="12"/>
      <c r="BS368" s="12">
        <f t="shared" si="828"/>
        <v>0</v>
      </c>
      <c r="BT368" s="12">
        <f t="shared" si="829"/>
        <v>0</v>
      </c>
      <c r="BU368" s="12">
        <f t="shared" si="830"/>
        <v>0</v>
      </c>
      <c r="BV368" s="12">
        <f t="shared" si="831"/>
        <v>0</v>
      </c>
      <c r="BW368" s="12">
        <f t="shared" si="832"/>
        <v>0</v>
      </c>
      <c r="BX368" s="12"/>
      <c r="BY368" s="12">
        <v>30000000</v>
      </c>
      <c r="BZ368" s="12">
        <v>30000000</v>
      </c>
      <c r="CA368" s="12">
        <f>SUMIFS('[1]TIẾN ĐỘ %'!$M$6:$M$1034,'[1]TIẾN ĐỘ %'!$G$6:$G$1034,$A368,'[1]TIẾN ĐỘ %'!$F$6:$F$1034,$E368)</f>
        <v>50000000</v>
      </c>
      <c r="CB368" s="12">
        <f t="shared" si="854"/>
        <v>110000000</v>
      </c>
      <c r="CC368" s="12"/>
      <c r="CD368" s="12"/>
      <c r="CE368" s="12"/>
      <c r="CF368" s="12">
        <f>+SUM(CC368:CE368)</f>
        <v>0</v>
      </c>
      <c r="CG368" s="12">
        <f>+CF368+CB368</f>
        <v>110000000</v>
      </c>
      <c r="CH368" s="12"/>
      <c r="CI368" s="12"/>
      <c r="CJ368" s="12"/>
      <c r="CK368" s="12">
        <f t="shared" ref="CK368:CK400" si="955">+SUM(CH368:CJ368)</f>
        <v>0</v>
      </c>
      <c r="CL368" s="12"/>
      <c r="CM368" s="12"/>
      <c r="CN368" s="12"/>
      <c r="CO368" s="12">
        <f t="shared" si="916"/>
        <v>0</v>
      </c>
      <c r="CP368" s="12">
        <f t="shared" si="917"/>
        <v>0</v>
      </c>
      <c r="CQ368" s="12">
        <f t="shared" ref="CQ368:CQ391" si="956">+BY368+BZ368+CA368+CC368+CD368+CE368+CH368+CI368+CJ368+CL368+CM368+CN368</f>
        <v>110000000</v>
      </c>
      <c r="CR368" s="12">
        <v>6120000</v>
      </c>
      <c r="CS368" s="12">
        <v>0</v>
      </c>
      <c r="CT368" s="12">
        <v>6120000</v>
      </c>
      <c r="CU368" s="12">
        <v>6360000</v>
      </c>
      <c r="CV368" s="12">
        <v>19080000</v>
      </c>
      <c r="CW368" s="12">
        <v>6360000</v>
      </c>
      <c r="CX368" s="12">
        <v>31920000</v>
      </c>
      <c r="CY368" s="12">
        <f>SUMIFS('[1]DATA THÔ IN'!$P$4:$P$12031,'[1]DATA THÔ IN'!$H$4:$H$12031,$A368,'[1]DATA THÔ IN'!$AC$4:$AC$12031,$E368,'[1]DATA THÔ IN'!$AH$4:$AH$12031,"Tiến độ 1")</f>
        <v>12840000</v>
      </c>
      <c r="CZ368" s="12">
        <f>SUMIFS('[1]DATA THÔ IN'!$P$4:$P$12031,'[1]DATA THÔ IN'!$H$4:$H$12031,$A368,'[1]DATA THÔ IN'!$AC$4:$AC$12031,$E368,'[1]DATA THÔ IN'!$AH$4:$AH$12031,"Tiến độ 2")</f>
        <v>19200000</v>
      </c>
      <c r="DA368" s="12">
        <f>SUMIFS('[1]TIẾN ĐỘ %'!$N$6:$N$1034,'[1]TIẾN ĐỘ %'!$G$6:$G$1034,A368,'[1]TIẾN ĐỘ %'!$F$6:$F$1034,$E368)</f>
        <v>32040000</v>
      </c>
      <c r="DB368" s="12">
        <f t="shared" si="861"/>
        <v>70080000</v>
      </c>
      <c r="DC368" s="12"/>
      <c r="DD368" s="12"/>
      <c r="DE368" s="12"/>
      <c r="DF368" s="12"/>
      <c r="DG368" s="12"/>
      <c r="DH368" s="12"/>
      <c r="DI368" s="12"/>
      <c r="DJ368" s="12"/>
      <c r="DK368" s="12"/>
      <c r="DL368" s="12">
        <f>+DK368+DH368+DE368</f>
        <v>0</v>
      </c>
      <c r="DM368" s="12">
        <f>+DL368+DB368</f>
        <v>70080000</v>
      </c>
      <c r="DN368" s="12"/>
      <c r="DO368" s="12"/>
      <c r="DP368" s="12"/>
      <c r="DQ368" s="12"/>
      <c r="DR368" s="12"/>
      <c r="DS368" s="12"/>
      <c r="DT368" s="12"/>
      <c r="DU368" s="12"/>
      <c r="DV368" s="12"/>
      <c r="DW368" s="12">
        <f t="shared" ref="DW368:DW401" si="957">+DV368+DS368+DP368</f>
        <v>0</v>
      </c>
      <c r="DX368" s="12"/>
      <c r="DY368" s="12"/>
      <c r="DZ368" s="12"/>
      <c r="EA368" s="12"/>
      <c r="EB368" s="12"/>
      <c r="EC368" s="12"/>
      <c r="ED368" s="12"/>
      <c r="EE368" s="12"/>
      <c r="EF368" s="12"/>
      <c r="EG368" s="12">
        <f t="shared" si="918"/>
        <v>0</v>
      </c>
      <c r="EH368" s="12">
        <f t="shared" si="919"/>
        <v>0</v>
      </c>
      <c r="EI368" s="12">
        <f t="shared" ref="EI368:EI391" si="958">+CT368+CX368+DA368+DE368+DH368+DK368+DP368+DS368+DV368+DZ368+EC368+EF368</f>
        <v>70080000</v>
      </c>
      <c r="EJ368" s="15">
        <f t="shared" si="833"/>
        <v>0.20399999999999999</v>
      </c>
      <c r="EK368" s="15">
        <f t="shared" si="834"/>
        <v>0</v>
      </c>
      <c r="EL368" s="15">
        <f t="shared" si="835"/>
        <v>0.20399999999999999</v>
      </c>
      <c r="EM368" s="16">
        <f t="shared" si="893"/>
        <v>0.21199999999999999</v>
      </c>
      <c r="EN368" s="16">
        <f t="shared" si="894"/>
        <v>0.63600000000000001</v>
      </c>
      <c r="EO368" s="16">
        <f t="shared" si="895"/>
        <v>1.0640000000000001</v>
      </c>
      <c r="EP368" s="16">
        <f t="shared" si="866"/>
        <v>0.25679999999999997</v>
      </c>
      <c r="EQ368" s="16">
        <f t="shared" si="867"/>
        <v>0.38400000000000001</v>
      </c>
      <c r="ER368" s="16">
        <f t="shared" si="868"/>
        <v>0.64080000000000004</v>
      </c>
      <c r="ES368" s="16">
        <f t="shared" si="869"/>
        <v>0.63709090909090904</v>
      </c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5">
        <f t="shared" ref="FO368:FO379" si="959">IFERROR(DX368/$CL368,0)</f>
        <v>0</v>
      </c>
      <c r="FP368" s="15">
        <f t="shared" ref="FP368:FP379" si="960">IFERROR(DY368/$CL368,0)</f>
        <v>0</v>
      </c>
      <c r="FQ368" s="15">
        <f t="shared" ref="FQ368:FQ379" si="961">IFERROR(DZ368/$CL368,0)</f>
        <v>0</v>
      </c>
      <c r="FR368" s="17">
        <f t="shared" si="836"/>
        <v>0</v>
      </c>
      <c r="FS368" s="17">
        <f t="shared" si="837"/>
        <v>0</v>
      </c>
      <c r="FT368" s="17">
        <f t="shared" si="838"/>
        <v>0</v>
      </c>
      <c r="FU368" s="18">
        <f t="shared" si="839"/>
        <v>0</v>
      </c>
      <c r="FV368" s="18">
        <f t="shared" si="840"/>
        <v>0</v>
      </c>
      <c r="FW368" s="18">
        <f t="shared" si="841"/>
        <v>0</v>
      </c>
      <c r="FX368" s="18">
        <f t="shared" si="842"/>
        <v>0</v>
      </c>
      <c r="FY368" s="18">
        <f t="shared" si="843"/>
        <v>0</v>
      </c>
      <c r="FZ368" s="19">
        <f t="shared" ref="FZ368:FZ391" si="962">IFERROR(EI368/CQ368,0)</f>
        <v>0.63709090909090904</v>
      </c>
      <c r="GA368" s="36" t="str">
        <f>D368</f>
        <v>Phan Minh Đạt</v>
      </c>
      <c r="GB368" s="36"/>
      <c r="GC368" s="37"/>
    </row>
    <row r="369" spans="1:185" hidden="1" x14ac:dyDescent="0.25">
      <c r="A369" s="8" t="s">
        <v>1296</v>
      </c>
      <c r="B369" s="8" t="s">
        <v>938</v>
      </c>
      <c r="C369" s="28" t="s">
        <v>939</v>
      </c>
      <c r="D369" s="28" t="s">
        <v>478</v>
      </c>
      <c r="E369" s="9" t="s">
        <v>318</v>
      </c>
      <c r="F369" s="28" t="s">
        <v>479</v>
      </c>
      <c r="G369" s="28" t="s">
        <v>480</v>
      </c>
      <c r="H369" s="11">
        <v>3.5000000000000003E-2</v>
      </c>
      <c r="I369" s="11"/>
      <c r="J369" s="26">
        <v>0.01</v>
      </c>
      <c r="K369" s="11">
        <v>0.01</v>
      </c>
      <c r="L369" s="11">
        <v>5.0000000000000001E-3</v>
      </c>
      <c r="M369" s="11">
        <v>5.0000000000000001E-3</v>
      </c>
      <c r="N369" s="11"/>
      <c r="O369" s="12">
        <f t="shared" si="844"/>
        <v>0</v>
      </c>
      <c r="P369" s="12">
        <f t="shared" si="944"/>
        <v>0</v>
      </c>
      <c r="Q369" s="12">
        <f t="shared" si="945"/>
        <v>0</v>
      </c>
      <c r="R369" s="12">
        <f t="shared" si="946"/>
        <v>0</v>
      </c>
      <c r="S369" s="12">
        <f t="shared" si="947"/>
        <v>0</v>
      </c>
      <c r="T369" s="12">
        <f t="shared" si="948"/>
        <v>0</v>
      </c>
      <c r="U369" s="12">
        <f t="shared" si="949"/>
        <v>0</v>
      </c>
      <c r="V369" s="12">
        <f t="shared" si="950"/>
        <v>0</v>
      </c>
      <c r="W369" s="12">
        <f t="shared" si="856"/>
        <v>0</v>
      </c>
      <c r="X369" s="12">
        <f t="shared" si="847"/>
        <v>0</v>
      </c>
      <c r="Y369" s="12">
        <f t="shared" si="951"/>
        <v>0</v>
      </c>
      <c r="Z369" s="12">
        <f t="shared" si="952"/>
        <v>0</v>
      </c>
      <c r="AA369" s="12">
        <f t="shared" si="953"/>
        <v>0</v>
      </c>
      <c r="AB369" s="12">
        <f t="shared" si="954"/>
        <v>0</v>
      </c>
      <c r="AC369" s="12"/>
      <c r="AD369" s="12"/>
      <c r="AE369" s="12"/>
      <c r="AF369" s="12">
        <f t="shared" si="848"/>
        <v>0</v>
      </c>
      <c r="AG369" s="12">
        <f t="shared" si="849"/>
        <v>0</v>
      </c>
      <c r="AH369" s="12">
        <f t="shared" si="850"/>
        <v>0</v>
      </c>
      <c r="AI369" s="12"/>
      <c r="AJ369" s="12"/>
      <c r="AK369" s="12"/>
      <c r="AL369" s="12">
        <f t="shared" si="807"/>
        <v>0</v>
      </c>
      <c r="AM369" s="12">
        <f t="shared" si="808"/>
        <v>0</v>
      </c>
      <c r="AN369" s="12">
        <f t="shared" si="809"/>
        <v>0</v>
      </c>
      <c r="AO369" s="12"/>
      <c r="AP369" s="12"/>
      <c r="AQ369" s="12"/>
      <c r="AR369" s="12">
        <f t="shared" si="810"/>
        <v>0</v>
      </c>
      <c r="AS369" s="12">
        <f t="shared" si="811"/>
        <v>0</v>
      </c>
      <c r="AT369" s="12">
        <f t="shared" si="812"/>
        <v>0</v>
      </c>
      <c r="AU369" s="12">
        <f t="shared" si="813"/>
        <v>0</v>
      </c>
      <c r="AV369" s="12">
        <f t="shared" si="851"/>
        <v>0</v>
      </c>
      <c r="AW369" s="12"/>
      <c r="AX369" s="12">
        <f t="shared" si="814"/>
        <v>0</v>
      </c>
      <c r="AY369" s="12">
        <f t="shared" si="815"/>
        <v>0</v>
      </c>
      <c r="AZ369" s="12">
        <f t="shared" si="816"/>
        <v>0</v>
      </c>
      <c r="BA369" s="12"/>
      <c r="BB369" s="12">
        <f t="shared" si="817"/>
        <v>0</v>
      </c>
      <c r="BC369" s="12">
        <f t="shared" si="818"/>
        <v>0</v>
      </c>
      <c r="BD369" s="12">
        <f t="shared" si="819"/>
        <v>0</v>
      </c>
      <c r="BE369" s="12"/>
      <c r="BF369" s="12">
        <f t="shared" si="820"/>
        <v>0</v>
      </c>
      <c r="BG369" s="12">
        <f t="shared" si="852"/>
        <v>0</v>
      </c>
      <c r="BH369" s="12">
        <f t="shared" si="821"/>
        <v>0</v>
      </c>
      <c r="BI369" s="12">
        <f t="shared" si="822"/>
        <v>0</v>
      </c>
      <c r="BJ369" s="12"/>
      <c r="BK369" s="12">
        <f t="shared" si="823"/>
        <v>0</v>
      </c>
      <c r="BL369" s="12">
        <f t="shared" si="853"/>
        <v>0</v>
      </c>
      <c r="BM369" s="12">
        <f t="shared" si="824"/>
        <v>0</v>
      </c>
      <c r="BN369" s="12"/>
      <c r="BO369" s="12">
        <f t="shared" si="825"/>
        <v>0</v>
      </c>
      <c r="BP369" s="12">
        <f t="shared" si="826"/>
        <v>0</v>
      </c>
      <c r="BQ369" s="12">
        <f t="shared" si="827"/>
        <v>0</v>
      </c>
      <c r="BR369" s="12"/>
      <c r="BS369" s="12">
        <f t="shared" si="828"/>
        <v>0</v>
      </c>
      <c r="BT369" s="12">
        <f t="shared" si="829"/>
        <v>0</v>
      </c>
      <c r="BU369" s="12">
        <f t="shared" si="830"/>
        <v>0</v>
      </c>
      <c r="BV369" s="12">
        <f t="shared" si="831"/>
        <v>0</v>
      </c>
      <c r="BW369" s="12">
        <f t="shared" si="832"/>
        <v>0</v>
      </c>
      <c r="BX369" s="12"/>
      <c r="BY369" s="12">
        <v>250000000</v>
      </c>
      <c r="BZ369" s="12">
        <v>250000000</v>
      </c>
      <c r="CA369" s="12">
        <f>SUMIFS('[1]TIẾN ĐỘ %'!$M$6:$M$1034,'[1]TIẾN ĐỘ %'!$G$6:$G$1034,$A369,'[1]TIẾN ĐỘ %'!$F$6:$F$1034,$E369)</f>
        <v>250000000</v>
      </c>
      <c r="CB369" s="12">
        <f t="shared" si="854"/>
        <v>750000000</v>
      </c>
      <c r="CC369" s="12"/>
      <c r="CD369" s="12"/>
      <c r="CE369" s="12"/>
      <c r="CF369" s="12">
        <f>+SUM(CC369:CE369)</f>
        <v>0</v>
      </c>
      <c r="CG369" s="12">
        <f>+CF369+CB369</f>
        <v>750000000</v>
      </c>
      <c r="CH369" s="12"/>
      <c r="CI369" s="12"/>
      <c r="CJ369" s="12"/>
      <c r="CK369" s="12">
        <f t="shared" si="955"/>
        <v>0</v>
      </c>
      <c r="CL369" s="12"/>
      <c r="CM369" s="12"/>
      <c r="CN369" s="12"/>
      <c r="CO369" s="12">
        <f t="shared" si="916"/>
        <v>0</v>
      </c>
      <c r="CP369" s="12">
        <f t="shared" si="917"/>
        <v>0</v>
      </c>
      <c r="CQ369" s="12">
        <f t="shared" si="956"/>
        <v>750000000</v>
      </c>
      <c r="CR369" s="12">
        <v>0</v>
      </c>
      <c r="CS369" s="12">
        <v>142680000</v>
      </c>
      <c r="CT369" s="12">
        <v>242400000</v>
      </c>
      <c r="CU369" s="12">
        <v>0</v>
      </c>
      <c r="CV369" s="12">
        <v>75120000</v>
      </c>
      <c r="CW369" s="12">
        <v>0</v>
      </c>
      <c r="CX369" s="12">
        <v>119040000</v>
      </c>
      <c r="CY369" s="12">
        <f>SUMIFS('[1]DATA THÔ IN'!$P$4:$P$12031,'[1]DATA THÔ IN'!$H$4:$H$12031,$A369,'[1]DATA THÔ IN'!$AC$4:$AC$12031,$E369,'[1]DATA THÔ IN'!$AH$4:$AH$12031,"Tiến độ 1")</f>
        <v>86880000</v>
      </c>
      <c r="CZ369" s="12">
        <f>SUMIFS('[1]DATA THÔ IN'!$P$4:$P$12031,'[1]DATA THÔ IN'!$H$4:$H$12031,$A369,'[1]DATA THÔ IN'!$AC$4:$AC$12031,$E369,'[1]DATA THÔ IN'!$AH$4:$AH$12031,"Tiến độ 2")</f>
        <v>0</v>
      </c>
      <c r="DA369" s="12">
        <f>SUMIFS('[1]TIẾN ĐỘ %'!$N$6:$N$1034,'[1]TIẾN ĐỘ %'!$G$6:$G$1034,A369,'[1]TIẾN ĐỘ %'!$F$6:$F$1034,$E369)</f>
        <v>118080000</v>
      </c>
      <c r="DB369" s="12">
        <f t="shared" si="861"/>
        <v>479520000</v>
      </c>
      <c r="DC369" s="12"/>
      <c r="DD369" s="12"/>
      <c r="DE369" s="12"/>
      <c r="DF369" s="12"/>
      <c r="DG369" s="12"/>
      <c r="DH369" s="12"/>
      <c r="DI369" s="12"/>
      <c r="DJ369" s="12"/>
      <c r="DK369" s="12"/>
      <c r="DL369" s="12">
        <f>+DK369+DH369+DE369</f>
        <v>0</v>
      </c>
      <c r="DM369" s="12">
        <f>+DL369+DB369</f>
        <v>479520000</v>
      </c>
      <c r="DN369" s="12"/>
      <c r="DO369" s="12"/>
      <c r="DP369" s="12"/>
      <c r="DQ369" s="12"/>
      <c r="DR369" s="12"/>
      <c r="DS369" s="12"/>
      <c r="DT369" s="12"/>
      <c r="DU369" s="12"/>
      <c r="DV369" s="12"/>
      <c r="DW369" s="12">
        <f t="shared" si="957"/>
        <v>0</v>
      </c>
      <c r="DX369" s="12"/>
      <c r="DY369" s="12"/>
      <c r="DZ369" s="12"/>
      <c r="EA369" s="12"/>
      <c r="EB369" s="12"/>
      <c r="EC369" s="12"/>
      <c r="ED369" s="12"/>
      <c r="EE369" s="12"/>
      <c r="EF369" s="12"/>
      <c r="EG369" s="12">
        <f t="shared" si="918"/>
        <v>0</v>
      </c>
      <c r="EH369" s="12">
        <f t="shared" si="919"/>
        <v>0</v>
      </c>
      <c r="EI369" s="12">
        <f t="shared" si="958"/>
        <v>479520000</v>
      </c>
      <c r="EJ369" s="15">
        <f t="shared" si="833"/>
        <v>0</v>
      </c>
      <c r="EK369" s="15">
        <f t="shared" si="834"/>
        <v>0.57072000000000001</v>
      </c>
      <c r="EL369" s="15">
        <f t="shared" si="835"/>
        <v>0.96960000000000002</v>
      </c>
      <c r="EM369" s="16">
        <f t="shared" si="893"/>
        <v>0</v>
      </c>
      <c r="EN369" s="16">
        <f t="shared" si="894"/>
        <v>0.30048000000000002</v>
      </c>
      <c r="EO369" s="16">
        <f t="shared" si="895"/>
        <v>0.47616000000000003</v>
      </c>
      <c r="EP369" s="16">
        <f t="shared" si="866"/>
        <v>0.34752</v>
      </c>
      <c r="EQ369" s="16">
        <f t="shared" si="867"/>
        <v>0</v>
      </c>
      <c r="ER369" s="16">
        <f t="shared" si="868"/>
        <v>0.47232000000000002</v>
      </c>
      <c r="ES369" s="16">
        <f t="shared" si="869"/>
        <v>0.63936000000000004</v>
      </c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5">
        <f t="shared" si="959"/>
        <v>0</v>
      </c>
      <c r="FP369" s="15">
        <f t="shared" si="960"/>
        <v>0</v>
      </c>
      <c r="FQ369" s="15">
        <f t="shared" si="961"/>
        <v>0</v>
      </c>
      <c r="FR369" s="17">
        <f t="shared" si="836"/>
        <v>0</v>
      </c>
      <c r="FS369" s="17">
        <f t="shared" si="837"/>
        <v>0</v>
      </c>
      <c r="FT369" s="17">
        <f t="shared" si="838"/>
        <v>0</v>
      </c>
      <c r="FU369" s="18">
        <f t="shared" si="839"/>
        <v>0</v>
      </c>
      <c r="FV369" s="18">
        <f t="shared" si="840"/>
        <v>0</v>
      </c>
      <c r="FW369" s="18">
        <f t="shared" si="841"/>
        <v>0</v>
      </c>
      <c r="FX369" s="18">
        <f t="shared" si="842"/>
        <v>0</v>
      </c>
      <c r="FY369" s="18">
        <f t="shared" si="843"/>
        <v>0</v>
      </c>
      <c r="FZ369" s="19">
        <f t="shared" si="962"/>
        <v>0.63936000000000004</v>
      </c>
      <c r="GA369" s="36" t="s">
        <v>478</v>
      </c>
      <c r="GB369" s="36"/>
      <c r="GC369" s="37"/>
    </row>
    <row r="370" spans="1:185" hidden="1" x14ac:dyDescent="0.25">
      <c r="A370" s="8" t="s">
        <v>1299</v>
      </c>
      <c r="B370" s="8" t="s">
        <v>944</v>
      </c>
      <c r="C370" s="28" t="s">
        <v>945</v>
      </c>
      <c r="D370" s="28" t="s">
        <v>478</v>
      </c>
      <c r="E370" s="9" t="s">
        <v>318</v>
      </c>
      <c r="F370" s="28" t="s">
        <v>491</v>
      </c>
      <c r="G370" s="28" t="s">
        <v>480</v>
      </c>
      <c r="H370" s="11">
        <v>3.5000000000000003E-2</v>
      </c>
      <c r="I370" s="11">
        <v>0.02</v>
      </c>
      <c r="J370" s="26">
        <v>0.01</v>
      </c>
      <c r="K370" s="11">
        <v>0.01</v>
      </c>
      <c r="L370" s="11">
        <v>5.0000000000000001E-3</v>
      </c>
      <c r="M370" s="11">
        <v>5.0000000000000001E-3</v>
      </c>
      <c r="N370" s="11"/>
      <c r="O370" s="12">
        <f t="shared" si="844"/>
        <v>0</v>
      </c>
      <c r="P370" s="12">
        <f t="shared" si="944"/>
        <v>0</v>
      </c>
      <c r="Q370" s="12">
        <f t="shared" si="945"/>
        <v>0</v>
      </c>
      <c r="R370" s="12">
        <f t="shared" si="946"/>
        <v>0</v>
      </c>
      <c r="S370" s="12">
        <f t="shared" si="947"/>
        <v>0</v>
      </c>
      <c r="T370" s="12">
        <f t="shared" si="948"/>
        <v>0</v>
      </c>
      <c r="U370" s="12">
        <f t="shared" si="949"/>
        <v>0</v>
      </c>
      <c r="V370" s="12">
        <f t="shared" si="950"/>
        <v>0</v>
      </c>
      <c r="W370" s="12">
        <f t="shared" si="856"/>
        <v>0</v>
      </c>
      <c r="X370" s="12">
        <f t="shared" si="847"/>
        <v>0</v>
      </c>
      <c r="Y370" s="12">
        <f t="shared" si="951"/>
        <v>0</v>
      </c>
      <c r="Z370" s="12">
        <f t="shared" si="952"/>
        <v>0</v>
      </c>
      <c r="AA370" s="12">
        <f t="shared" si="953"/>
        <v>0</v>
      </c>
      <c r="AB370" s="12">
        <f t="shared" si="954"/>
        <v>0</v>
      </c>
      <c r="AC370" s="12"/>
      <c r="AD370" s="12"/>
      <c r="AE370" s="12"/>
      <c r="AF370" s="12">
        <f t="shared" si="848"/>
        <v>0</v>
      </c>
      <c r="AG370" s="12">
        <f t="shared" si="849"/>
        <v>0</v>
      </c>
      <c r="AH370" s="12">
        <f t="shared" si="850"/>
        <v>0</v>
      </c>
      <c r="AI370" s="12"/>
      <c r="AJ370" s="12"/>
      <c r="AK370" s="12"/>
      <c r="AL370" s="12">
        <f t="shared" si="807"/>
        <v>0</v>
      </c>
      <c r="AM370" s="12">
        <f t="shared" si="808"/>
        <v>0</v>
      </c>
      <c r="AN370" s="12">
        <f t="shared" si="809"/>
        <v>0</v>
      </c>
      <c r="AO370" s="12"/>
      <c r="AP370" s="12"/>
      <c r="AQ370" s="12"/>
      <c r="AR370" s="12">
        <f t="shared" si="810"/>
        <v>0</v>
      </c>
      <c r="AS370" s="12">
        <f t="shared" si="811"/>
        <v>0</v>
      </c>
      <c r="AT370" s="12">
        <f t="shared" si="812"/>
        <v>0</v>
      </c>
      <c r="AU370" s="12">
        <f t="shared" si="813"/>
        <v>0</v>
      </c>
      <c r="AV370" s="12">
        <f t="shared" si="851"/>
        <v>0</v>
      </c>
      <c r="AW370" s="12"/>
      <c r="AX370" s="12">
        <f t="shared" si="814"/>
        <v>0</v>
      </c>
      <c r="AY370" s="12">
        <f t="shared" si="815"/>
        <v>0</v>
      </c>
      <c r="AZ370" s="12">
        <f t="shared" si="816"/>
        <v>0</v>
      </c>
      <c r="BA370" s="12"/>
      <c r="BB370" s="12">
        <f t="shared" si="817"/>
        <v>0</v>
      </c>
      <c r="BC370" s="12">
        <f t="shared" si="818"/>
        <v>0</v>
      </c>
      <c r="BD370" s="12">
        <f t="shared" si="819"/>
        <v>0</v>
      </c>
      <c r="BE370" s="12"/>
      <c r="BF370" s="12">
        <f t="shared" si="820"/>
        <v>0</v>
      </c>
      <c r="BG370" s="12">
        <f t="shared" si="852"/>
        <v>0</v>
      </c>
      <c r="BH370" s="12">
        <f t="shared" si="821"/>
        <v>0</v>
      </c>
      <c r="BI370" s="12">
        <f t="shared" si="822"/>
        <v>0</v>
      </c>
      <c r="BJ370" s="12"/>
      <c r="BK370" s="12">
        <f t="shared" si="823"/>
        <v>0</v>
      </c>
      <c r="BL370" s="12">
        <f t="shared" si="853"/>
        <v>0</v>
      </c>
      <c r="BM370" s="12">
        <f t="shared" si="824"/>
        <v>0</v>
      </c>
      <c r="BN370" s="12"/>
      <c r="BO370" s="12">
        <f t="shared" si="825"/>
        <v>0</v>
      </c>
      <c r="BP370" s="12">
        <f t="shared" si="826"/>
        <v>0</v>
      </c>
      <c r="BQ370" s="12">
        <f t="shared" si="827"/>
        <v>0</v>
      </c>
      <c r="BR370" s="12"/>
      <c r="BS370" s="12">
        <f t="shared" si="828"/>
        <v>0</v>
      </c>
      <c r="BT370" s="12">
        <f t="shared" si="829"/>
        <v>0</v>
      </c>
      <c r="BU370" s="12">
        <f t="shared" si="830"/>
        <v>0</v>
      </c>
      <c r="BV370" s="12">
        <f t="shared" si="831"/>
        <v>0</v>
      </c>
      <c r="BW370" s="12">
        <f t="shared" si="832"/>
        <v>0</v>
      </c>
      <c r="BX370" s="12"/>
      <c r="BY370" s="12">
        <v>0</v>
      </c>
      <c r="BZ370" s="12">
        <v>0</v>
      </c>
      <c r="CA370" s="12">
        <f>SUMIFS('[1]TIẾN ĐỘ %'!$M$6:$M$1034,'[1]TIẾN ĐỘ %'!$G$6:$G$1034,$A370,'[1]TIẾN ĐỘ %'!$F$6:$F$1034,$E370)</f>
        <v>0</v>
      </c>
      <c r="CB370" s="12">
        <f t="shared" si="854"/>
        <v>0</v>
      </c>
      <c r="CC370" s="12"/>
      <c r="CD370" s="12"/>
      <c r="CE370" s="12"/>
      <c r="CF370" s="12">
        <f>+SUM(CC370:CE370)</f>
        <v>0</v>
      </c>
      <c r="CG370" s="12">
        <f>+CF370+CB370</f>
        <v>0</v>
      </c>
      <c r="CH370" s="12"/>
      <c r="CI370" s="12"/>
      <c r="CJ370" s="12"/>
      <c r="CK370" s="12">
        <f t="shared" si="955"/>
        <v>0</v>
      </c>
      <c r="CL370" s="12"/>
      <c r="CM370" s="12"/>
      <c r="CN370" s="12"/>
      <c r="CO370" s="12">
        <f t="shared" si="916"/>
        <v>0</v>
      </c>
      <c r="CP370" s="12">
        <f t="shared" si="917"/>
        <v>0</v>
      </c>
      <c r="CQ370" s="12">
        <f t="shared" si="956"/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f>SUMIFS('[1]DATA THÔ IN'!$P$4:$P$12031,'[1]DATA THÔ IN'!$H$4:$H$12031,$A370,'[1]DATA THÔ IN'!$AC$4:$AC$12031,$E370,'[1]DATA THÔ IN'!$AH$4:$AH$12031,"Tiến độ 1")</f>
        <v>0</v>
      </c>
      <c r="CZ370" s="12">
        <f>SUMIFS('[1]DATA THÔ IN'!$P$4:$P$12031,'[1]DATA THÔ IN'!$H$4:$H$12031,$A370,'[1]DATA THÔ IN'!$AC$4:$AC$12031,$E370,'[1]DATA THÔ IN'!$AH$4:$AH$12031,"Tiến độ 2")</f>
        <v>0</v>
      </c>
      <c r="DA370" s="12">
        <f>SUMIFS('[1]TIẾN ĐỘ %'!$N$6:$N$1034,'[1]TIẾN ĐỘ %'!$G$6:$G$1034,A370,'[1]TIẾN ĐỘ %'!$F$6:$F$1034,$E370)</f>
        <v>0</v>
      </c>
      <c r="DB370" s="12">
        <f t="shared" si="861"/>
        <v>0</v>
      </c>
      <c r="DC370" s="12"/>
      <c r="DD370" s="12"/>
      <c r="DE370" s="12"/>
      <c r="DF370" s="12"/>
      <c r="DG370" s="12"/>
      <c r="DH370" s="12"/>
      <c r="DI370" s="12"/>
      <c r="DJ370" s="12"/>
      <c r="DK370" s="12"/>
      <c r="DL370" s="12">
        <f>+DK370+DH370+DE370</f>
        <v>0</v>
      </c>
      <c r="DM370" s="12">
        <f>+DL370+DB370</f>
        <v>0</v>
      </c>
      <c r="DN370" s="12"/>
      <c r="DO370" s="12"/>
      <c r="DP370" s="12"/>
      <c r="DQ370" s="12"/>
      <c r="DR370" s="12"/>
      <c r="DS370" s="12"/>
      <c r="DT370" s="12"/>
      <c r="DU370" s="12"/>
      <c r="DV370" s="12"/>
      <c r="DW370" s="12">
        <f t="shared" si="957"/>
        <v>0</v>
      </c>
      <c r="DX370" s="12"/>
      <c r="DY370" s="12"/>
      <c r="DZ370" s="12"/>
      <c r="EA370" s="12"/>
      <c r="EB370" s="12"/>
      <c r="EC370" s="12"/>
      <c r="ED370" s="12"/>
      <c r="EE370" s="12"/>
      <c r="EF370" s="12"/>
      <c r="EG370" s="12">
        <f t="shared" si="918"/>
        <v>0</v>
      </c>
      <c r="EH370" s="12">
        <f t="shared" si="919"/>
        <v>0</v>
      </c>
      <c r="EI370" s="12">
        <f t="shared" si="958"/>
        <v>0</v>
      </c>
      <c r="EJ370" s="15">
        <f t="shared" si="833"/>
        <v>0</v>
      </c>
      <c r="EK370" s="15">
        <f t="shared" si="834"/>
        <v>0</v>
      </c>
      <c r="EL370" s="15">
        <f t="shared" si="835"/>
        <v>0</v>
      </c>
      <c r="EM370" s="16">
        <f t="shared" si="893"/>
        <v>0</v>
      </c>
      <c r="EN370" s="16">
        <f t="shared" si="894"/>
        <v>0</v>
      </c>
      <c r="EO370" s="16">
        <f t="shared" si="895"/>
        <v>0</v>
      </c>
      <c r="EP370" s="16">
        <f t="shared" si="866"/>
        <v>0</v>
      </c>
      <c r="EQ370" s="16">
        <f t="shared" si="867"/>
        <v>0</v>
      </c>
      <c r="ER370" s="16">
        <f t="shared" si="868"/>
        <v>0</v>
      </c>
      <c r="ES370" s="16">
        <f t="shared" si="869"/>
        <v>0</v>
      </c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5">
        <f t="shared" si="959"/>
        <v>0</v>
      </c>
      <c r="FP370" s="15">
        <f t="shared" si="960"/>
        <v>0</v>
      </c>
      <c r="FQ370" s="15">
        <f t="shared" si="961"/>
        <v>0</v>
      </c>
      <c r="FR370" s="17">
        <f t="shared" si="836"/>
        <v>0</v>
      </c>
      <c r="FS370" s="17">
        <f t="shared" si="837"/>
        <v>0</v>
      </c>
      <c r="FT370" s="17">
        <f t="shared" si="838"/>
        <v>0</v>
      </c>
      <c r="FU370" s="18">
        <f t="shared" si="839"/>
        <v>0</v>
      </c>
      <c r="FV370" s="18">
        <f t="shared" si="840"/>
        <v>0</v>
      </c>
      <c r="FW370" s="18">
        <f t="shared" si="841"/>
        <v>0</v>
      </c>
      <c r="FX370" s="18">
        <f t="shared" si="842"/>
        <v>0</v>
      </c>
      <c r="FY370" s="18">
        <f t="shared" si="843"/>
        <v>0</v>
      </c>
      <c r="FZ370" s="19">
        <f t="shared" si="962"/>
        <v>0</v>
      </c>
      <c r="GA370" s="36" t="e">
        <v>#N/A</v>
      </c>
      <c r="GB370" s="36"/>
      <c r="GC370" s="37"/>
    </row>
    <row r="371" spans="1:185" hidden="1" x14ac:dyDescent="0.25">
      <c r="A371" s="8" t="s">
        <v>1329</v>
      </c>
      <c r="B371" s="8" t="s">
        <v>986</v>
      </c>
      <c r="C371" s="28" t="s">
        <v>987</v>
      </c>
      <c r="D371" s="28" t="s">
        <v>478</v>
      </c>
      <c r="E371" s="9" t="s">
        <v>318</v>
      </c>
      <c r="F371" s="28" t="s">
        <v>491</v>
      </c>
      <c r="G371" s="28" t="s">
        <v>480</v>
      </c>
      <c r="H371" s="11">
        <v>3.5000000000000003E-2</v>
      </c>
      <c r="I371" s="11"/>
      <c r="J371" s="26">
        <v>0.01</v>
      </c>
      <c r="K371" s="11">
        <v>0.01</v>
      </c>
      <c r="L371" s="11">
        <v>5.0000000000000001E-3</v>
      </c>
      <c r="M371" s="11">
        <v>5.0000000000000001E-3</v>
      </c>
      <c r="N371" s="11"/>
      <c r="O371" s="12">
        <f t="shared" si="844"/>
        <v>0</v>
      </c>
      <c r="P371" s="12">
        <f t="shared" si="944"/>
        <v>2223360</v>
      </c>
      <c r="Q371" s="12">
        <f t="shared" si="945"/>
        <v>4432245</v>
      </c>
      <c r="R371" s="12">
        <f t="shared" si="946"/>
        <v>6655605</v>
      </c>
      <c r="S371" s="12">
        <f t="shared" si="947"/>
        <v>0</v>
      </c>
      <c r="T371" s="12">
        <f t="shared" si="948"/>
        <v>2888052</v>
      </c>
      <c r="U371" s="12">
        <f t="shared" si="949"/>
        <v>3146286</v>
      </c>
      <c r="V371" s="12">
        <f t="shared" si="950"/>
        <v>6034338</v>
      </c>
      <c r="W371" s="12">
        <f t="shared" si="856"/>
        <v>2992800</v>
      </c>
      <c r="X371" s="12">
        <f t="shared" si="847"/>
        <v>0</v>
      </c>
      <c r="Y371" s="12">
        <f t="shared" si="951"/>
        <v>2716668</v>
      </c>
      <c r="Z371" s="12">
        <f t="shared" si="952"/>
        <v>0</v>
      </c>
      <c r="AA371" s="12">
        <f t="shared" si="953"/>
        <v>0</v>
      </c>
      <c r="AB371" s="12">
        <f t="shared" si="954"/>
        <v>8599597.5</v>
      </c>
      <c r="AC371" s="12"/>
      <c r="AD371" s="12"/>
      <c r="AE371" s="12"/>
      <c r="AF371" s="12">
        <f t="shared" si="848"/>
        <v>0</v>
      </c>
      <c r="AG371" s="12">
        <f t="shared" si="849"/>
        <v>0</v>
      </c>
      <c r="AH371" s="12">
        <f t="shared" si="850"/>
        <v>0</v>
      </c>
      <c r="AI371" s="12"/>
      <c r="AJ371" s="12"/>
      <c r="AK371" s="12"/>
      <c r="AL371" s="12">
        <f t="shared" si="807"/>
        <v>0</v>
      </c>
      <c r="AM371" s="12">
        <f t="shared" si="808"/>
        <v>0</v>
      </c>
      <c r="AN371" s="12">
        <f t="shared" si="809"/>
        <v>0</v>
      </c>
      <c r="AO371" s="12"/>
      <c r="AP371" s="12"/>
      <c r="AQ371" s="12"/>
      <c r="AR371" s="12">
        <f t="shared" si="810"/>
        <v>0</v>
      </c>
      <c r="AS371" s="12">
        <f t="shared" si="811"/>
        <v>0</v>
      </c>
      <c r="AT371" s="12">
        <f t="shared" si="812"/>
        <v>0</v>
      </c>
      <c r="AU371" s="12">
        <f t="shared" si="813"/>
        <v>0</v>
      </c>
      <c r="AV371" s="12">
        <f t="shared" si="851"/>
        <v>0</v>
      </c>
      <c r="AW371" s="12"/>
      <c r="AX371" s="12">
        <f t="shared" si="814"/>
        <v>0</v>
      </c>
      <c r="AY371" s="12">
        <f t="shared" si="815"/>
        <v>0</v>
      </c>
      <c r="AZ371" s="12">
        <f t="shared" si="816"/>
        <v>0</v>
      </c>
      <c r="BA371" s="12"/>
      <c r="BB371" s="12">
        <f t="shared" si="817"/>
        <v>0</v>
      </c>
      <c r="BC371" s="12">
        <f t="shared" si="818"/>
        <v>0</v>
      </c>
      <c r="BD371" s="12">
        <f t="shared" si="819"/>
        <v>0</v>
      </c>
      <c r="BE371" s="12"/>
      <c r="BF371" s="12">
        <f t="shared" si="820"/>
        <v>0</v>
      </c>
      <c r="BG371" s="12">
        <f t="shared" si="852"/>
        <v>0</v>
      </c>
      <c r="BH371" s="12">
        <f t="shared" si="821"/>
        <v>0</v>
      </c>
      <c r="BI371" s="12">
        <f t="shared" si="822"/>
        <v>0</v>
      </c>
      <c r="BJ371" s="12"/>
      <c r="BK371" s="12">
        <f t="shared" si="823"/>
        <v>0</v>
      </c>
      <c r="BL371" s="12">
        <f t="shared" si="853"/>
        <v>0</v>
      </c>
      <c r="BM371" s="12">
        <f t="shared" si="824"/>
        <v>0</v>
      </c>
      <c r="BN371" s="12"/>
      <c r="BO371" s="12">
        <f t="shared" si="825"/>
        <v>0</v>
      </c>
      <c r="BP371" s="12">
        <f t="shared" si="826"/>
        <v>0</v>
      </c>
      <c r="BQ371" s="12">
        <f t="shared" si="827"/>
        <v>0</v>
      </c>
      <c r="BR371" s="12"/>
      <c r="BS371" s="12">
        <f t="shared" si="828"/>
        <v>0</v>
      </c>
      <c r="BT371" s="12">
        <f t="shared" si="829"/>
        <v>0</v>
      </c>
      <c r="BU371" s="12">
        <f t="shared" si="830"/>
        <v>0</v>
      </c>
      <c r="BV371" s="12">
        <f t="shared" si="831"/>
        <v>0</v>
      </c>
      <c r="BW371" s="12">
        <f t="shared" si="832"/>
        <v>0</v>
      </c>
      <c r="BX371" s="12"/>
      <c r="BY371" s="12">
        <v>530000000</v>
      </c>
      <c r="BZ371" s="12">
        <v>530000000</v>
      </c>
      <c r="CA371" s="12">
        <f>SUMIFS('[1]TIẾN ĐỘ %'!$M$6:$M$1034,'[1]TIẾN ĐỘ %'!$G$6:$G$1034,$A371,'[1]TIẾN ĐỘ %'!$F$6:$F$1034,$E371)</f>
        <v>700000000</v>
      </c>
      <c r="CB371" s="12">
        <f t="shared" si="854"/>
        <v>1760000000</v>
      </c>
      <c r="CC371" s="12"/>
      <c r="CD371" s="12"/>
      <c r="CE371" s="12"/>
      <c r="CF371" s="12"/>
      <c r="CG371" s="12"/>
      <c r="CH371" s="12"/>
      <c r="CI371" s="12"/>
      <c r="CJ371" s="12"/>
      <c r="CK371" s="12">
        <f t="shared" si="955"/>
        <v>0</v>
      </c>
      <c r="CL371" s="12"/>
      <c r="CM371" s="12"/>
      <c r="CN371" s="12"/>
      <c r="CO371" s="12">
        <f t="shared" si="916"/>
        <v>0</v>
      </c>
      <c r="CP371" s="12">
        <f t="shared" si="917"/>
        <v>0</v>
      </c>
      <c r="CQ371" s="12">
        <f t="shared" si="956"/>
        <v>1760000000</v>
      </c>
      <c r="CR371" s="12">
        <v>230400000</v>
      </c>
      <c r="CS371" s="12">
        <v>459300000</v>
      </c>
      <c r="CT371" s="12">
        <v>689700000</v>
      </c>
      <c r="CU371" s="12">
        <v>299280000</v>
      </c>
      <c r="CV371" s="12">
        <v>326040000</v>
      </c>
      <c r="CW371" s="12">
        <v>299280000</v>
      </c>
      <c r="CX371" s="12">
        <v>625320000</v>
      </c>
      <c r="CY371" s="12">
        <f>SUMIFS('[1]DATA THÔ IN'!$P$4:$P$12031,'[1]DATA THÔ IN'!$H$4:$H$12031,$A371,'[1]DATA THÔ IN'!$AC$4:$AC$12031,$E371,'[1]DATA THÔ IN'!$AH$4:$AH$12031,"Tiến độ 1")</f>
        <v>281520000</v>
      </c>
      <c r="CZ371" s="12">
        <f>SUMIFS('[1]DATA THÔ IN'!$P$4:$P$12031,'[1]DATA THÔ IN'!$H$4:$H$12031,$A371,'[1]DATA THÔ IN'!$AC$4:$AC$12031,$E371,'[1]DATA THÔ IN'!$AH$4:$AH$12031,"Tiến độ 2")</f>
        <v>0</v>
      </c>
      <c r="DA371" s="12">
        <f>SUMIFS('[1]TIẾN ĐỘ %'!$N$6:$N$1034,'[1]TIẾN ĐỘ %'!$G$6:$G$1034,A371,'[1]TIẾN ĐỘ %'!$F$6:$F$1034,$E371)</f>
        <v>467280000</v>
      </c>
      <c r="DB371" s="12">
        <f t="shared" si="861"/>
        <v>1782300000</v>
      </c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>
        <f t="shared" si="957"/>
        <v>0</v>
      </c>
      <c r="DX371" s="12"/>
      <c r="DY371" s="12"/>
      <c r="DZ371" s="12"/>
      <c r="EA371" s="12"/>
      <c r="EB371" s="12"/>
      <c r="EC371" s="12"/>
      <c r="ED371" s="12"/>
      <c r="EE371" s="12"/>
      <c r="EF371" s="12"/>
      <c r="EG371" s="12">
        <f t="shared" si="918"/>
        <v>0</v>
      </c>
      <c r="EH371" s="12">
        <f t="shared" si="919"/>
        <v>0</v>
      </c>
      <c r="EI371" s="12">
        <f t="shared" si="958"/>
        <v>1782300000</v>
      </c>
      <c r="EJ371" s="15">
        <f t="shared" si="833"/>
        <v>0.43471698113207546</v>
      </c>
      <c r="EK371" s="15">
        <f t="shared" si="834"/>
        <v>0.8666037735849057</v>
      </c>
      <c r="EL371" s="15">
        <f t="shared" si="835"/>
        <v>1.3013207547169812</v>
      </c>
      <c r="EM371" s="16">
        <f t="shared" si="893"/>
        <v>0.56467924528301883</v>
      </c>
      <c r="EN371" s="16">
        <f t="shared" si="894"/>
        <v>0.61516981132075477</v>
      </c>
      <c r="EO371" s="16">
        <f t="shared" si="895"/>
        <v>1.1798490566037736</v>
      </c>
      <c r="EP371" s="16">
        <f t="shared" si="866"/>
        <v>0.40217142857142857</v>
      </c>
      <c r="EQ371" s="16">
        <f t="shared" si="867"/>
        <v>0</v>
      </c>
      <c r="ER371" s="16">
        <f t="shared" si="868"/>
        <v>0.6675428571428571</v>
      </c>
      <c r="ES371" s="16">
        <f t="shared" si="869"/>
        <v>1.0126704545454546</v>
      </c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5">
        <f t="shared" si="959"/>
        <v>0</v>
      </c>
      <c r="FP371" s="15">
        <f t="shared" si="960"/>
        <v>0</v>
      </c>
      <c r="FQ371" s="15">
        <f t="shared" si="961"/>
        <v>0</v>
      </c>
      <c r="FR371" s="17">
        <f t="shared" si="836"/>
        <v>0</v>
      </c>
      <c r="FS371" s="17">
        <f t="shared" si="837"/>
        <v>0</v>
      </c>
      <c r="FT371" s="17">
        <f t="shared" si="838"/>
        <v>0</v>
      </c>
      <c r="FU371" s="18">
        <f t="shared" si="839"/>
        <v>0</v>
      </c>
      <c r="FV371" s="18">
        <f t="shared" si="840"/>
        <v>0</v>
      </c>
      <c r="FW371" s="18">
        <f t="shared" si="841"/>
        <v>0</v>
      </c>
      <c r="FX371" s="18">
        <f t="shared" si="842"/>
        <v>0</v>
      </c>
      <c r="FY371" s="18">
        <f t="shared" si="843"/>
        <v>0</v>
      </c>
      <c r="FZ371" s="19">
        <f t="shared" si="962"/>
        <v>1.0126704545454546</v>
      </c>
      <c r="GA371" s="36" t="str">
        <f>D371</f>
        <v>Đặng Hữu Mến</v>
      </c>
      <c r="GB371" s="36"/>
      <c r="GC371" s="37"/>
    </row>
    <row r="372" spans="1:185" hidden="1" x14ac:dyDescent="0.25">
      <c r="A372" s="8" t="s">
        <v>1324</v>
      </c>
      <c r="B372" s="8" t="s">
        <v>992</v>
      </c>
      <c r="C372" s="28" t="s">
        <v>993</v>
      </c>
      <c r="D372" s="28" t="s">
        <v>478</v>
      </c>
      <c r="E372" s="9" t="s">
        <v>318</v>
      </c>
      <c r="F372" s="28" t="s">
        <v>479</v>
      </c>
      <c r="G372" s="28" t="s">
        <v>480</v>
      </c>
      <c r="H372" s="11">
        <v>3.5000000000000003E-2</v>
      </c>
      <c r="I372" s="11"/>
      <c r="J372" s="26">
        <v>0.01</v>
      </c>
      <c r="K372" s="11">
        <v>0.01</v>
      </c>
      <c r="L372" s="11">
        <v>5.0000000000000001E-3</v>
      </c>
      <c r="M372" s="11">
        <v>5.0000000000000001E-3</v>
      </c>
      <c r="N372" s="11"/>
      <c r="O372" s="12">
        <f t="shared" si="844"/>
        <v>0</v>
      </c>
      <c r="P372" s="12">
        <f t="shared" si="944"/>
        <v>365928</v>
      </c>
      <c r="Q372" s="12">
        <f t="shared" si="945"/>
        <v>544260</v>
      </c>
      <c r="R372" s="12">
        <f t="shared" si="946"/>
        <v>910188</v>
      </c>
      <c r="S372" s="12">
        <f t="shared" si="947"/>
        <v>0</v>
      </c>
      <c r="T372" s="12">
        <f t="shared" si="948"/>
        <v>0</v>
      </c>
      <c r="U372" s="12">
        <f t="shared" si="949"/>
        <v>0</v>
      </c>
      <c r="V372" s="12">
        <f t="shared" si="950"/>
        <v>0</v>
      </c>
      <c r="W372" s="12">
        <f t="shared" si="856"/>
        <v>0</v>
      </c>
      <c r="X372" s="12">
        <f t="shared" si="847"/>
        <v>0</v>
      </c>
      <c r="Y372" s="12">
        <f t="shared" si="951"/>
        <v>494466</v>
      </c>
      <c r="Z372" s="12">
        <f t="shared" si="952"/>
        <v>0</v>
      </c>
      <c r="AA372" s="12">
        <f t="shared" si="953"/>
        <v>899187</v>
      </c>
      <c r="AB372" s="12">
        <f t="shared" si="954"/>
        <v>0</v>
      </c>
      <c r="AC372" s="12"/>
      <c r="AD372" s="12"/>
      <c r="AE372" s="12"/>
      <c r="AF372" s="12">
        <f t="shared" si="848"/>
        <v>0</v>
      </c>
      <c r="AG372" s="12">
        <f t="shared" si="849"/>
        <v>0</v>
      </c>
      <c r="AH372" s="12">
        <f t="shared" si="850"/>
        <v>0</v>
      </c>
      <c r="AI372" s="12"/>
      <c r="AJ372" s="12"/>
      <c r="AK372" s="12"/>
      <c r="AL372" s="12">
        <f t="shared" si="807"/>
        <v>0</v>
      </c>
      <c r="AM372" s="12">
        <f t="shared" si="808"/>
        <v>0</v>
      </c>
      <c r="AN372" s="12">
        <f t="shared" si="809"/>
        <v>0</v>
      </c>
      <c r="AO372" s="12"/>
      <c r="AP372" s="12"/>
      <c r="AQ372" s="12"/>
      <c r="AR372" s="12">
        <f t="shared" si="810"/>
        <v>0</v>
      </c>
      <c r="AS372" s="12">
        <f t="shared" si="811"/>
        <v>0</v>
      </c>
      <c r="AT372" s="12">
        <f t="shared" si="812"/>
        <v>0</v>
      </c>
      <c r="AU372" s="12">
        <f t="shared" si="813"/>
        <v>0</v>
      </c>
      <c r="AV372" s="12">
        <f t="shared" si="851"/>
        <v>0</v>
      </c>
      <c r="AW372" s="12"/>
      <c r="AX372" s="12">
        <f t="shared" si="814"/>
        <v>0</v>
      </c>
      <c r="AY372" s="12">
        <f t="shared" si="815"/>
        <v>0</v>
      </c>
      <c r="AZ372" s="12">
        <f t="shared" si="816"/>
        <v>0</v>
      </c>
      <c r="BA372" s="12"/>
      <c r="BB372" s="12">
        <f t="shared" si="817"/>
        <v>0</v>
      </c>
      <c r="BC372" s="12">
        <f t="shared" si="818"/>
        <v>0</v>
      </c>
      <c r="BD372" s="12">
        <f t="shared" si="819"/>
        <v>0</v>
      </c>
      <c r="BE372" s="12"/>
      <c r="BF372" s="12">
        <f t="shared" si="820"/>
        <v>0</v>
      </c>
      <c r="BG372" s="12">
        <f t="shared" si="852"/>
        <v>0</v>
      </c>
      <c r="BH372" s="12">
        <f t="shared" si="821"/>
        <v>0</v>
      </c>
      <c r="BI372" s="12">
        <f t="shared" si="822"/>
        <v>0</v>
      </c>
      <c r="BJ372" s="12"/>
      <c r="BK372" s="12">
        <f t="shared" si="823"/>
        <v>0</v>
      </c>
      <c r="BL372" s="12">
        <f t="shared" si="853"/>
        <v>0</v>
      </c>
      <c r="BM372" s="12">
        <f t="shared" si="824"/>
        <v>0</v>
      </c>
      <c r="BN372" s="12"/>
      <c r="BO372" s="12">
        <f t="shared" si="825"/>
        <v>0</v>
      </c>
      <c r="BP372" s="12">
        <f t="shared" si="826"/>
        <v>0</v>
      </c>
      <c r="BQ372" s="12">
        <f t="shared" si="827"/>
        <v>0</v>
      </c>
      <c r="BR372" s="12"/>
      <c r="BS372" s="12">
        <f t="shared" si="828"/>
        <v>0</v>
      </c>
      <c r="BT372" s="12">
        <f t="shared" si="829"/>
        <v>0</v>
      </c>
      <c r="BU372" s="12">
        <f t="shared" si="830"/>
        <v>0</v>
      </c>
      <c r="BV372" s="12">
        <f t="shared" si="831"/>
        <v>0</v>
      </c>
      <c r="BW372" s="12">
        <f t="shared" si="832"/>
        <v>0</v>
      </c>
      <c r="BX372" s="12"/>
      <c r="BY372" s="12">
        <v>90000000</v>
      </c>
      <c r="BZ372" s="12">
        <v>90000000</v>
      </c>
      <c r="CA372" s="12">
        <f>SUMIFS('[1]TIẾN ĐỘ %'!$M$6:$M$1034,'[1]TIẾN ĐỘ %'!$G$6:$G$1034,$A372,'[1]TIẾN ĐỘ %'!$F$6:$F$1034,$E372)</f>
        <v>90000000</v>
      </c>
      <c r="CB372" s="12">
        <f t="shared" si="854"/>
        <v>270000000</v>
      </c>
      <c r="CC372" s="12"/>
      <c r="CD372" s="12"/>
      <c r="CE372" s="12"/>
      <c r="CF372" s="12">
        <f t="shared" ref="CF372:CF378" si="963">+SUM(CC372:CE372)</f>
        <v>0</v>
      </c>
      <c r="CG372" s="12">
        <f t="shared" ref="CG372:CG378" si="964">+CF372+CB372</f>
        <v>270000000</v>
      </c>
      <c r="CH372" s="12"/>
      <c r="CI372" s="12"/>
      <c r="CJ372" s="12"/>
      <c r="CK372" s="12">
        <f t="shared" si="955"/>
        <v>0</v>
      </c>
      <c r="CL372" s="12"/>
      <c r="CM372" s="12"/>
      <c r="CN372" s="12"/>
      <c r="CO372" s="12">
        <f t="shared" si="916"/>
        <v>0</v>
      </c>
      <c r="CP372" s="12">
        <f t="shared" si="917"/>
        <v>0</v>
      </c>
      <c r="CQ372" s="12">
        <f t="shared" si="956"/>
        <v>270000000</v>
      </c>
      <c r="CR372" s="12">
        <v>37920000</v>
      </c>
      <c r="CS372" s="12">
        <v>56400000</v>
      </c>
      <c r="CT372" s="12">
        <v>94320000</v>
      </c>
      <c r="CU372" s="12">
        <v>0</v>
      </c>
      <c r="CV372" s="12">
        <v>0</v>
      </c>
      <c r="CW372" s="12">
        <v>0</v>
      </c>
      <c r="CX372" s="12">
        <v>0</v>
      </c>
      <c r="CY372" s="12">
        <f>SUMIFS('[1]DATA THÔ IN'!$P$4:$P$12031,'[1]DATA THÔ IN'!$H$4:$H$12031,$A372,'[1]DATA THÔ IN'!$AC$4:$AC$12031,$E372,'[1]DATA THÔ IN'!$AH$4:$AH$12031,"Tiến độ 1")</f>
        <v>51240000</v>
      </c>
      <c r="CZ372" s="12">
        <f>SUMIFS('[1]DATA THÔ IN'!$P$4:$P$12031,'[1]DATA THÔ IN'!$H$4:$H$12031,$A372,'[1]DATA THÔ IN'!$AC$4:$AC$12031,$E372,'[1]DATA THÔ IN'!$AH$4:$AH$12031,"Tiến độ 2")</f>
        <v>0</v>
      </c>
      <c r="DA372" s="12">
        <f>SUMIFS('[1]TIẾN ĐỘ %'!$N$6:$N$1034,'[1]TIẾN ĐỘ %'!$G$6:$G$1034,A372,'[1]TIẾN ĐỘ %'!$F$6:$F$1034,$E372)</f>
        <v>93180000</v>
      </c>
      <c r="DB372" s="12">
        <f t="shared" si="861"/>
        <v>187500000</v>
      </c>
      <c r="DC372" s="12"/>
      <c r="DD372" s="12"/>
      <c r="DE372" s="12"/>
      <c r="DF372" s="12"/>
      <c r="DG372" s="12"/>
      <c r="DH372" s="12"/>
      <c r="DI372" s="12"/>
      <c r="DJ372" s="12"/>
      <c r="DK372" s="12"/>
      <c r="DL372" s="12">
        <f t="shared" ref="DL372:DL378" si="965">+DK372+DH372+DE372</f>
        <v>0</v>
      </c>
      <c r="DM372" s="12">
        <f t="shared" ref="DM372:DM378" si="966">+DL372+DB372</f>
        <v>187500000</v>
      </c>
      <c r="DN372" s="12"/>
      <c r="DO372" s="12"/>
      <c r="DP372" s="12"/>
      <c r="DQ372" s="12"/>
      <c r="DR372" s="12"/>
      <c r="DS372" s="12"/>
      <c r="DT372" s="12"/>
      <c r="DU372" s="12"/>
      <c r="DV372" s="12"/>
      <c r="DW372" s="12">
        <f t="shared" si="957"/>
        <v>0</v>
      </c>
      <c r="DX372" s="12"/>
      <c r="DY372" s="12"/>
      <c r="DZ372" s="12"/>
      <c r="EA372" s="12"/>
      <c r="EB372" s="12"/>
      <c r="EC372" s="12"/>
      <c r="ED372" s="12"/>
      <c r="EE372" s="12"/>
      <c r="EF372" s="12"/>
      <c r="EG372" s="12">
        <f t="shared" si="918"/>
        <v>0</v>
      </c>
      <c r="EH372" s="12">
        <f t="shared" si="919"/>
        <v>0</v>
      </c>
      <c r="EI372" s="12">
        <f t="shared" si="958"/>
        <v>187500000</v>
      </c>
      <c r="EJ372" s="15">
        <f t="shared" si="833"/>
        <v>0.42133333333333334</v>
      </c>
      <c r="EK372" s="15">
        <f t="shared" si="834"/>
        <v>0.62666666666666671</v>
      </c>
      <c r="EL372" s="15">
        <f t="shared" si="835"/>
        <v>1.048</v>
      </c>
      <c r="EM372" s="16">
        <f t="shared" si="893"/>
        <v>0</v>
      </c>
      <c r="EN372" s="16">
        <f t="shared" si="894"/>
        <v>0</v>
      </c>
      <c r="EO372" s="16">
        <f t="shared" si="895"/>
        <v>0</v>
      </c>
      <c r="EP372" s="16">
        <f t="shared" si="866"/>
        <v>0.56933333333333336</v>
      </c>
      <c r="EQ372" s="16">
        <f t="shared" si="867"/>
        <v>0</v>
      </c>
      <c r="ER372" s="16">
        <f t="shared" si="868"/>
        <v>1.0353333333333334</v>
      </c>
      <c r="ES372" s="16">
        <f t="shared" si="869"/>
        <v>0.69444444444444442</v>
      </c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5">
        <f t="shared" si="959"/>
        <v>0</v>
      </c>
      <c r="FP372" s="15">
        <f t="shared" si="960"/>
        <v>0</v>
      </c>
      <c r="FQ372" s="15">
        <f t="shared" si="961"/>
        <v>0</v>
      </c>
      <c r="FR372" s="17">
        <f t="shared" si="836"/>
        <v>0</v>
      </c>
      <c r="FS372" s="17">
        <f t="shared" si="837"/>
        <v>0</v>
      </c>
      <c r="FT372" s="17">
        <f t="shared" si="838"/>
        <v>0</v>
      </c>
      <c r="FU372" s="18">
        <f t="shared" si="839"/>
        <v>0</v>
      </c>
      <c r="FV372" s="18">
        <f t="shared" si="840"/>
        <v>0</v>
      </c>
      <c r="FW372" s="18">
        <f t="shared" si="841"/>
        <v>0</v>
      </c>
      <c r="FX372" s="18">
        <f t="shared" si="842"/>
        <v>0</v>
      </c>
      <c r="FY372" s="18">
        <f t="shared" si="843"/>
        <v>0</v>
      </c>
      <c r="FZ372" s="19">
        <f t="shared" si="962"/>
        <v>0.69444444444444442</v>
      </c>
      <c r="GA372" s="36" t="str">
        <f>D372</f>
        <v>Đặng Hữu Mến</v>
      </c>
      <c r="GB372" s="36"/>
      <c r="GC372" s="37"/>
    </row>
    <row r="373" spans="1:185" hidden="1" x14ac:dyDescent="0.25">
      <c r="A373" s="8" t="s">
        <v>1278</v>
      </c>
      <c r="B373" s="8" t="s">
        <v>316</v>
      </c>
      <c r="C373" s="28" t="s">
        <v>317</v>
      </c>
      <c r="D373" s="28" t="s">
        <v>55</v>
      </c>
      <c r="E373" s="9" t="s">
        <v>318</v>
      </c>
      <c r="F373" s="28" t="s">
        <v>70</v>
      </c>
      <c r="G373" s="28" t="s">
        <v>57</v>
      </c>
      <c r="H373" s="11">
        <v>3.5000000000000003E-2</v>
      </c>
      <c r="I373" s="11"/>
      <c r="J373" s="26">
        <v>0.01</v>
      </c>
      <c r="K373" s="11">
        <v>0.01</v>
      </c>
      <c r="L373" s="11">
        <v>5.0000000000000001E-3</v>
      </c>
      <c r="M373" s="11">
        <v>5.0000000000000001E-3</v>
      </c>
      <c r="N373" s="11"/>
      <c r="O373" s="12">
        <f t="shared" si="844"/>
        <v>0</v>
      </c>
      <c r="P373" s="12">
        <f t="shared" si="944"/>
        <v>367086</v>
      </c>
      <c r="Q373" s="12">
        <f t="shared" si="945"/>
        <v>0</v>
      </c>
      <c r="R373" s="12">
        <f t="shared" si="946"/>
        <v>1468344</v>
      </c>
      <c r="S373" s="12">
        <f t="shared" si="947"/>
        <v>0</v>
      </c>
      <c r="T373" s="12">
        <f t="shared" si="948"/>
        <v>0</v>
      </c>
      <c r="U373" s="12">
        <f t="shared" si="949"/>
        <v>971562</v>
      </c>
      <c r="V373" s="12">
        <f t="shared" si="950"/>
        <v>1301592</v>
      </c>
      <c r="W373" s="12">
        <f t="shared" si="856"/>
        <v>0</v>
      </c>
      <c r="X373" s="12">
        <f t="shared" si="847"/>
        <v>0</v>
      </c>
      <c r="Y373" s="12">
        <f t="shared" si="951"/>
        <v>0</v>
      </c>
      <c r="Z373" s="12">
        <f t="shared" si="952"/>
        <v>0</v>
      </c>
      <c r="AA373" s="12">
        <f t="shared" si="953"/>
        <v>1661730</v>
      </c>
      <c r="AB373" s="12">
        <f t="shared" si="954"/>
        <v>2215833</v>
      </c>
      <c r="AC373" s="12"/>
      <c r="AD373" s="12"/>
      <c r="AE373" s="12"/>
      <c r="AF373" s="12">
        <f t="shared" si="848"/>
        <v>0</v>
      </c>
      <c r="AG373" s="12">
        <f t="shared" si="849"/>
        <v>0</v>
      </c>
      <c r="AH373" s="12">
        <f t="shared" si="850"/>
        <v>0</v>
      </c>
      <c r="AI373" s="12"/>
      <c r="AJ373" s="12"/>
      <c r="AK373" s="12"/>
      <c r="AL373" s="12">
        <f t="shared" si="807"/>
        <v>0</v>
      </c>
      <c r="AM373" s="12">
        <f t="shared" si="808"/>
        <v>0</v>
      </c>
      <c r="AN373" s="12">
        <f t="shared" si="809"/>
        <v>0</v>
      </c>
      <c r="AO373" s="12"/>
      <c r="AP373" s="12"/>
      <c r="AQ373" s="12"/>
      <c r="AR373" s="12">
        <f t="shared" si="810"/>
        <v>0</v>
      </c>
      <c r="AS373" s="12">
        <f t="shared" si="811"/>
        <v>0</v>
      </c>
      <c r="AT373" s="12">
        <f t="shared" si="812"/>
        <v>0</v>
      </c>
      <c r="AU373" s="12">
        <f t="shared" si="813"/>
        <v>0</v>
      </c>
      <c r="AV373" s="12">
        <f t="shared" si="851"/>
        <v>0</v>
      </c>
      <c r="AW373" s="12"/>
      <c r="AX373" s="12">
        <f t="shared" si="814"/>
        <v>0</v>
      </c>
      <c r="AY373" s="12">
        <f t="shared" si="815"/>
        <v>0</v>
      </c>
      <c r="AZ373" s="12">
        <f t="shared" si="816"/>
        <v>0</v>
      </c>
      <c r="BA373" s="12"/>
      <c r="BB373" s="12">
        <f t="shared" si="817"/>
        <v>0</v>
      </c>
      <c r="BC373" s="12">
        <f t="shared" si="818"/>
        <v>0</v>
      </c>
      <c r="BD373" s="12">
        <f t="shared" si="819"/>
        <v>0</v>
      </c>
      <c r="BE373" s="12"/>
      <c r="BF373" s="12">
        <f t="shared" si="820"/>
        <v>0</v>
      </c>
      <c r="BG373" s="12">
        <f t="shared" si="852"/>
        <v>0</v>
      </c>
      <c r="BH373" s="12">
        <f t="shared" si="821"/>
        <v>0</v>
      </c>
      <c r="BI373" s="12">
        <f t="shared" si="822"/>
        <v>0</v>
      </c>
      <c r="BJ373" s="12"/>
      <c r="BK373" s="12">
        <f t="shared" si="823"/>
        <v>0</v>
      </c>
      <c r="BL373" s="12">
        <f t="shared" si="853"/>
        <v>0</v>
      </c>
      <c r="BM373" s="12">
        <f t="shared" si="824"/>
        <v>0</v>
      </c>
      <c r="BN373" s="12"/>
      <c r="BO373" s="12">
        <f t="shared" si="825"/>
        <v>0</v>
      </c>
      <c r="BP373" s="12">
        <f t="shared" si="826"/>
        <v>0</v>
      </c>
      <c r="BQ373" s="12">
        <f t="shared" si="827"/>
        <v>0</v>
      </c>
      <c r="BR373" s="12"/>
      <c r="BS373" s="12">
        <f t="shared" si="828"/>
        <v>0</v>
      </c>
      <c r="BT373" s="12">
        <f t="shared" si="829"/>
        <v>0</v>
      </c>
      <c r="BU373" s="12">
        <f t="shared" si="830"/>
        <v>0</v>
      </c>
      <c r="BV373" s="12">
        <f t="shared" si="831"/>
        <v>0</v>
      </c>
      <c r="BW373" s="12">
        <f t="shared" si="832"/>
        <v>0</v>
      </c>
      <c r="BX373" s="12"/>
      <c r="BY373" s="12">
        <v>80000000</v>
      </c>
      <c r="BZ373" s="12">
        <v>80000000</v>
      </c>
      <c r="CA373" s="12">
        <f>SUMIFS('[1]TIẾN ĐỘ %'!$M$6:$M$1034,'[1]TIẾN ĐỘ %'!$G$6:$G$1034,$A373,'[1]TIẾN ĐỘ %'!$F$6:$F$1034,$E373)</f>
        <v>170000000</v>
      </c>
      <c r="CB373" s="12">
        <f t="shared" si="854"/>
        <v>330000000</v>
      </c>
      <c r="CC373" s="12"/>
      <c r="CD373" s="12"/>
      <c r="CE373" s="12"/>
      <c r="CF373" s="12">
        <f t="shared" si="963"/>
        <v>0</v>
      </c>
      <c r="CG373" s="12">
        <f t="shared" si="964"/>
        <v>330000000</v>
      </c>
      <c r="CH373" s="12"/>
      <c r="CI373" s="12"/>
      <c r="CJ373" s="12"/>
      <c r="CK373" s="12">
        <f t="shared" si="955"/>
        <v>0</v>
      </c>
      <c r="CL373" s="12"/>
      <c r="CM373" s="12"/>
      <c r="CN373" s="12"/>
      <c r="CO373" s="12">
        <f t="shared" si="916"/>
        <v>0</v>
      </c>
      <c r="CP373" s="12">
        <f t="shared" si="917"/>
        <v>0</v>
      </c>
      <c r="CQ373" s="12">
        <f t="shared" si="956"/>
        <v>330000000</v>
      </c>
      <c r="CR373" s="12">
        <v>38040000</v>
      </c>
      <c r="CS373" s="12">
        <v>19200000</v>
      </c>
      <c r="CT373" s="12">
        <v>152160000</v>
      </c>
      <c r="CU373" s="12">
        <v>0</v>
      </c>
      <c r="CV373" s="12">
        <v>100680000</v>
      </c>
      <c r="CW373" s="12">
        <v>0</v>
      </c>
      <c r="CX373" s="12">
        <v>134880000</v>
      </c>
      <c r="CY373" s="12">
        <f>SUMIFS('[1]DATA THÔ IN'!$P$4:$P$12031,'[1]DATA THÔ IN'!$H$4:$H$12031,$A373,'[1]DATA THÔ IN'!$AC$4:$AC$12031,$E373,'[1]DATA THÔ IN'!$AH$4:$AH$12031,"Tiến độ 1")</f>
        <v>44040000</v>
      </c>
      <c r="CZ373" s="12">
        <f>SUMIFS('[1]DATA THÔ IN'!$P$4:$P$12031,'[1]DATA THÔ IN'!$H$4:$H$12031,$A373,'[1]DATA THÔ IN'!$AC$4:$AC$12031,$E373,'[1]DATA THÔ IN'!$AH$4:$AH$12031,"Tiến độ 2")</f>
        <v>84240000</v>
      </c>
      <c r="DA373" s="12">
        <f>SUMIFS('[1]TIẾN ĐỘ %'!$N$6:$N$1034,'[1]TIẾN ĐỘ %'!$G$6:$G$1034,A373,'[1]TIẾN ĐỘ %'!$F$6:$F$1034,$E373)</f>
        <v>172200000</v>
      </c>
      <c r="DB373" s="12">
        <f t="shared" si="861"/>
        <v>459240000</v>
      </c>
      <c r="DC373" s="12"/>
      <c r="DD373" s="12"/>
      <c r="DE373" s="12"/>
      <c r="DF373" s="12"/>
      <c r="DG373" s="12"/>
      <c r="DH373" s="12"/>
      <c r="DI373" s="12"/>
      <c r="DJ373" s="12"/>
      <c r="DK373" s="12"/>
      <c r="DL373" s="12">
        <f t="shared" si="965"/>
        <v>0</v>
      </c>
      <c r="DM373" s="12">
        <f t="shared" si="966"/>
        <v>459240000</v>
      </c>
      <c r="DN373" s="12"/>
      <c r="DO373" s="12"/>
      <c r="DP373" s="12"/>
      <c r="DQ373" s="12"/>
      <c r="DR373" s="12"/>
      <c r="DS373" s="12"/>
      <c r="DT373" s="12"/>
      <c r="DU373" s="12"/>
      <c r="DV373" s="12"/>
      <c r="DW373" s="12">
        <f t="shared" si="957"/>
        <v>0</v>
      </c>
      <c r="DX373" s="12"/>
      <c r="DY373" s="12"/>
      <c r="DZ373" s="12"/>
      <c r="EA373" s="12"/>
      <c r="EB373" s="12"/>
      <c r="EC373" s="12"/>
      <c r="ED373" s="12"/>
      <c r="EE373" s="12"/>
      <c r="EF373" s="12"/>
      <c r="EG373" s="12">
        <f t="shared" si="918"/>
        <v>0</v>
      </c>
      <c r="EH373" s="12">
        <f t="shared" si="919"/>
        <v>0</v>
      </c>
      <c r="EI373" s="12">
        <f t="shared" si="958"/>
        <v>459240000</v>
      </c>
      <c r="EJ373" s="15">
        <f t="shared" si="833"/>
        <v>0.47549999999999998</v>
      </c>
      <c r="EK373" s="15">
        <f t="shared" si="834"/>
        <v>0.24</v>
      </c>
      <c r="EL373" s="15">
        <f t="shared" si="835"/>
        <v>1.9019999999999999</v>
      </c>
      <c r="EM373" s="16">
        <f t="shared" si="893"/>
        <v>0</v>
      </c>
      <c r="EN373" s="16">
        <f t="shared" si="894"/>
        <v>1.2585</v>
      </c>
      <c r="EO373" s="16">
        <f t="shared" si="895"/>
        <v>1.6859999999999999</v>
      </c>
      <c r="EP373" s="16">
        <f t="shared" si="866"/>
        <v>0.25905882352941179</v>
      </c>
      <c r="EQ373" s="16">
        <f t="shared" si="867"/>
        <v>0.49552941176470588</v>
      </c>
      <c r="ER373" s="16">
        <f t="shared" si="868"/>
        <v>1.0129411764705882</v>
      </c>
      <c r="ES373" s="16">
        <f t="shared" si="869"/>
        <v>1.3916363636363636</v>
      </c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5">
        <f t="shared" si="959"/>
        <v>0</v>
      </c>
      <c r="FP373" s="15">
        <f t="shared" si="960"/>
        <v>0</v>
      </c>
      <c r="FQ373" s="15">
        <f t="shared" si="961"/>
        <v>0</v>
      </c>
      <c r="FR373" s="17">
        <f t="shared" si="836"/>
        <v>0</v>
      </c>
      <c r="FS373" s="17">
        <f t="shared" si="837"/>
        <v>0</v>
      </c>
      <c r="FT373" s="17">
        <f t="shared" si="838"/>
        <v>0</v>
      </c>
      <c r="FU373" s="18">
        <f t="shared" si="839"/>
        <v>0</v>
      </c>
      <c r="FV373" s="18">
        <f t="shared" si="840"/>
        <v>0</v>
      </c>
      <c r="FW373" s="18">
        <f t="shared" si="841"/>
        <v>0</v>
      </c>
      <c r="FX373" s="18">
        <f t="shared" si="842"/>
        <v>0</v>
      </c>
      <c r="FY373" s="18">
        <f t="shared" si="843"/>
        <v>0</v>
      </c>
      <c r="FZ373" s="19">
        <f t="shared" si="962"/>
        <v>1.3916363636363636</v>
      </c>
      <c r="GA373" s="36" t="str">
        <f>D373</f>
        <v>Phan Thiện Đương</v>
      </c>
      <c r="GB373" s="36"/>
      <c r="GC373" s="37"/>
    </row>
    <row r="374" spans="1:185" hidden="1" x14ac:dyDescent="0.25">
      <c r="A374" s="8" t="s">
        <v>1268</v>
      </c>
      <c r="B374" s="8" t="s">
        <v>321</v>
      </c>
      <c r="C374" s="28" t="s">
        <v>322</v>
      </c>
      <c r="D374" s="28" t="s">
        <v>55</v>
      </c>
      <c r="E374" s="9" t="s">
        <v>318</v>
      </c>
      <c r="F374" s="28" t="s">
        <v>70</v>
      </c>
      <c r="G374" s="28" t="s">
        <v>57</v>
      </c>
      <c r="H374" s="11">
        <v>3.5000000000000003E-2</v>
      </c>
      <c r="I374" s="11"/>
      <c r="J374" s="26">
        <v>0.01</v>
      </c>
      <c r="K374" s="11">
        <v>0.01</v>
      </c>
      <c r="L374" s="11">
        <v>5.0000000000000001E-3</v>
      </c>
      <c r="M374" s="11">
        <v>5.0000000000000001E-3</v>
      </c>
      <c r="N374" s="11"/>
      <c r="O374" s="12">
        <f t="shared" si="844"/>
        <v>0</v>
      </c>
      <c r="P374" s="12">
        <f t="shared" si="944"/>
        <v>0</v>
      </c>
      <c r="Q374" s="12">
        <f t="shared" si="945"/>
        <v>0</v>
      </c>
      <c r="R374" s="12">
        <f t="shared" si="946"/>
        <v>1007460</v>
      </c>
      <c r="S374" s="12">
        <f t="shared" si="947"/>
        <v>0</v>
      </c>
      <c r="T374" s="12">
        <f t="shared" si="948"/>
        <v>965772</v>
      </c>
      <c r="U374" s="12">
        <f t="shared" si="949"/>
        <v>1383810</v>
      </c>
      <c r="V374" s="12">
        <f t="shared" si="950"/>
        <v>2349582</v>
      </c>
      <c r="W374" s="12">
        <f t="shared" si="856"/>
        <v>1000800</v>
      </c>
      <c r="X374" s="12">
        <f t="shared" si="847"/>
        <v>0</v>
      </c>
      <c r="Y374" s="12">
        <f t="shared" si="951"/>
        <v>738804</v>
      </c>
      <c r="Z374" s="12">
        <f t="shared" si="952"/>
        <v>0</v>
      </c>
      <c r="AA374" s="12">
        <f t="shared" si="953"/>
        <v>1375704</v>
      </c>
      <c r="AB374" s="12">
        <f t="shared" si="954"/>
        <v>2366373</v>
      </c>
      <c r="AC374" s="12"/>
      <c r="AD374" s="12"/>
      <c r="AE374" s="12"/>
      <c r="AF374" s="12">
        <f t="shared" si="848"/>
        <v>0</v>
      </c>
      <c r="AG374" s="12">
        <f t="shared" si="849"/>
        <v>0</v>
      </c>
      <c r="AH374" s="12">
        <f t="shared" si="850"/>
        <v>0</v>
      </c>
      <c r="AI374" s="12"/>
      <c r="AJ374" s="12"/>
      <c r="AK374" s="12"/>
      <c r="AL374" s="12">
        <f t="shared" si="807"/>
        <v>0</v>
      </c>
      <c r="AM374" s="12">
        <f t="shared" si="808"/>
        <v>0</v>
      </c>
      <c r="AN374" s="12">
        <f t="shared" si="809"/>
        <v>0</v>
      </c>
      <c r="AO374" s="12"/>
      <c r="AP374" s="12"/>
      <c r="AQ374" s="12"/>
      <c r="AR374" s="12">
        <f t="shared" si="810"/>
        <v>0</v>
      </c>
      <c r="AS374" s="12">
        <f t="shared" si="811"/>
        <v>0</v>
      </c>
      <c r="AT374" s="12">
        <f t="shared" si="812"/>
        <v>0</v>
      </c>
      <c r="AU374" s="12">
        <f t="shared" si="813"/>
        <v>0</v>
      </c>
      <c r="AV374" s="12">
        <f t="shared" si="851"/>
        <v>0</v>
      </c>
      <c r="AW374" s="12"/>
      <c r="AX374" s="12">
        <f t="shared" si="814"/>
        <v>0</v>
      </c>
      <c r="AY374" s="12">
        <f t="shared" si="815"/>
        <v>0</v>
      </c>
      <c r="AZ374" s="12">
        <f t="shared" si="816"/>
        <v>0</v>
      </c>
      <c r="BA374" s="12"/>
      <c r="BB374" s="12">
        <f t="shared" si="817"/>
        <v>0</v>
      </c>
      <c r="BC374" s="12">
        <f t="shared" si="818"/>
        <v>0</v>
      </c>
      <c r="BD374" s="12">
        <f t="shared" si="819"/>
        <v>0</v>
      </c>
      <c r="BE374" s="12"/>
      <c r="BF374" s="12">
        <f t="shared" si="820"/>
        <v>0</v>
      </c>
      <c r="BG374" s="12">
        <f t="shared" si="852"/>
        <v>0</v>
      </c>
      <c r="BH374" s="12">
        <f t="shared" si="821"/>
        <v>0</v>
      </c>
      <c r="BI374" s="12">
        <f t="shared" si="822"/>
        <v>0</v>
      </c>
      <c r="BJ374" s="12"/>
      <c r="BK374" s="12">
        <f t="shared" si="823"/>
        <v>0</v>
      </c>
      <c r="BL374" s="12">
        <f t="shared" si="853"/>
        <v>0</v>
      </c>
      <c r="BM374" s="12">
        <f t="shared" si="824"/>
        <v>0</v>
      </c>
      <c r="BN374" s="12"/>
      <c r="BO374" s="12">
        <f t="shared" si="825"/>
        <v>0</v>
      </c>
      <c r="BP374" s="12">
        <f t="shared" si="826"/>
        <v>0</v>
      </c>
      <c r="BQ374" s="12">
        <f t="shared" si="827"/>
        <v>0</v>
      </c>
      <c r="BR374" s="12"/>
      <c r="BS374" s="12">
        <f t="shared" si="828"/>
        <v>0</v>
      </c>
      <c r="BT374" s="12">
        <f t="shared" si="829"/>
        <v>0</v>
      </c>
      <c r="BU374" s="12">
        <f t="shared" si="830"/>
        <v>0</v>
      </c>
      <c r="BV374" s="12">
        <f t="shared" si="831"/>
        <v>0</v>
      </c>
      <c r="BW374" s="12">
        <f t="shared" si="832"/>
        <v>0</v>
      </c>
      <c r="BX374" s="12"/>
      <c r="BY374" s="12">
        <v>100000000</v>
      </c>
      <c r="BZ374" s="12">
        <v>100000000</v>
      </c>
      <c r="CA374" s="12">
        <f>SUMIFS('[1]TIẾN ĐỘ %'!$M$6:$M$1034,'[1]TIẾN ĐỘ %'!$G$6:$G$1034,$A374,'[1]TIẾN ĐỘ %'!$F$6:$F$1034,$E374)</f>
        <v>140000000</v>
      </c>
      <c r="CB374" s="12">
        <f t="shared" si="854"/>
        <v>340000000</v>
      </c>
      <c r="CC374" s="12"/>
      <c r="CD374" s="12"/>
      <c r="CE374" s="12"/>
      <c r="CF374" s="12">
        <f t="shared" si="963"/>
        <v>0</v>
      </c>
      <c r="CG374" s="12">
        <f t="shared" si="964"/>
        <v>340000000</v>
      </c>
      <c r="CH374" s="12"/>
      <c r="CI374" s="12"/>
      <c r="CJ374" s="12"/>
      <c r="CK374" s="12">
        <f t="shared" si="955"/>
        <v>0</v>
      </c>
      <c r="CL374" s="12"/>
      <c r="CM374" s="12"/>
      <c r="CN374" s="12"/>
      <c r="CO374" s="12">
        <f t="shared" si="916"/>
        <v>0</v>
      </c>
      <c r="CP374" s="12">
        <f t="shared" si="917"/>
        <v>0</v>
      </c>
      <c r="CQ374" s="12">
        <f t="shared" si="956"/>
        <v>340000000</v>
      </c>
      <c r="CR374" s="12">
        <v>19200000</v>
      </c>
      <c r="CS374" s="12">
        <v>0</v>
      </c>
      <c r="CT374" s="12">
        <v>104400000</v>
      </c>
      <c r="CU374" s="12">
        <v>100080000</v>
      </c>
      <c r="CV374" s="12">
        <v>143400000</v>
      </c>
      <c r="CW374" s="12">
        <v>100080000</v>
      </c>
      <c r="CX374" s="12">
        <v>243480000</v>
      </c>
      <c r="CY374" s="12">
        <f>SUMIFS('[1]DATA THÔ IN'!$P$4:$P$12031,'[1]DATA THÔ IN'!$H$4:$H$12031,$A374,'[1]DATA THÔ IN'!$AC$4:$AC$12031,$E374,'[1]DATA THÔ IN'!$AH$4:$AH$12031,"Tiến độ 1")</f>
        <v>76560000</v>
      </c>
      <c r="CZ374" s="12">
        <f>SUMIFS('[1]DATA THÔ IN'!$P$4:$P$12031,'[1]DATA THÔ IN'!$H$4:$H$12031,$A374,'[1]DATA THÔ IN'!$AC$4:$AC$12031,$E374,'[1]DATA THÔ IN'!$AH$4:$AH$12031,"Tiến độ 2")</f>
        <v>0</v>
      </c>
      <c r="DA374" s="12">
        <f>SUMIFS('[1]TIẾN ĐỘ %'!$N$6:$N$1034,'[1]TIẾN ĐỘ %'!$G$6:$G$1034,A374,'[1]TIẾN ĐỘ %'!$F$6:$F$1034,$E374)</f>
        <v>142560000</v>
      </c>
      <c r="DB374" s="12">
        <f t="shared" si="861"/>
        <v>490440000</v>
      </c>
      <c r="DC374" s="12"/>
      <c r="DD374" s="12"/>
      <c r="DE374" s="12"/>
      <c r="DF374" s="12"/>
      <c r="DG374" s="12"/>
      <c r="DH374" s="12"/>
      <c r="DI374" s="12"/>
      <c r="DJ374" s="12"/>
      <c r="DK374" s="12"/>
      <c r="DL374" s="12">
        <f t="shared" si="965"/>
        <v>0</v>
      </c>
      <c r="DM374" s="12">
        <f t="shared" si="966"/>
        <v>490440000</v>
      </c>
      <c r="DN374" s="12"/>
      <c r="DO374" s="12"/>
      <c r="DP374" s="12"/>
      <c r="DQ374" s="12"/>
      <c r="DR374" s="12"/>
      <c r="DS374" s="12"/>
      <c r="DT374" s="12"/>
      <c r="DU374" s="12"/>
      <c r="DV374" s="12"/>
      <c r="DW374" s="12">
        <f t="shared" si="957"/>
        <v>0</v>
      </c>
      <c r="DX374" s="12"/>
      <c r="DY374" s="12"/>
      <c r="DZ374" s="12"/>
      <c r="EA374" s="12"/>
      <c r="EB374" s="12"/>
      <c r="EC374" s="12"/>
      <c r="ED374" s="12"/>
      <c r="EE374" s="12"/>
      <c r="EF374" s="12"/>
      <c r="EG374" s="12">
        <f t="shared" si="918"/>
        <v>0</v>
      </c>
      <c r="EH374" s="12">
        <f t="shared" si="919"/>
        <v>0</v>
      </c>
      <c r="EI374" s="12">
        <f t="shared" si="958"/>
        <v>490440000</v>
      </c>
      <c r="EJ374" s="15">
        <f t="shared" si="833"/>
        <v>0.192</v>
      </c>
      <c r="EK374" s="15">
        <f t="shared" si="834"/>
        <v>0</v>
      </c>
      <c r="EL374" s="15">
        <f t="shared" si="835"/>
        <v>1.044</v>
      </c>
      <c r="EM374" s="16">
        <f t="shared" si="893"/>
        <v>1.0007999999999999</v>
      </c>
      <c r="EN374" s="16">
        <f t="shared" si="894"/>
        <v>1.4339999999999999</v>
      </c>
      <c r="EO374" s="16">
        <f t="shared" si="895"/>
        <v>2.4348000000000001</v>
      </c>
      <c r="EP374" s="16">
        <f t="shared" si="866"/>
        <v>0.54685714285714282</v>
      </c>
      <c r="EQ374" s="16">
        <f t="shared" si="867"/>
        <v>0</v>
      </c>
      <c r="ER374" s="16">
        <f t="shared" si="868"/>
        <v>1.0182857142857142</v>
      </c>
      <c r="ES374" s="16">
        <f t="shared" si="869"/>
        <v>1.4424705882352942</v>
      </c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5">
        <f t="shared" si="959"/>
        <v>0</v>
      </c>
      <c r="FP374" s="15">
        <f t="shared" si="960"/>
        <v>0</v>
      </c>
      <c r="FQ374" s="15">
        <f t="shared" si="961"/>
        <v>0</v>
      </c>
      <c r="FR374" s="17">
        <f t="shared" si="836"/>
        <v>0</v>
      </c>
      <c r="FS374" s="17">
        <f t="shared" si="837"/>
        <v>0</v>
      </c>
      <c r="FT374" s="17">
        <f t="shared" si="838"/>
        <v>0</v>
      </c>
      <c r="FU374" s="18">
        <f t="shared" si="839"/>
        <v>0</v>
      </c>
      <c r="FV374" s="18">
        <f t="shared" si="840"/>
        <v>0</v>
      </c>
      <c r="FW374" s="18">
        <f t="shared" si="841"/>
        <v>0</v>
      </c>
      <c r="FX374" s="18">
        <f t="shared" si="842"/>
        <v>0</v>
      </c>
      <c r="FY374" s="18">
        <f t="shared" si="843"/>
        <v>0</v>
      </c>
      <c r="FZ374" s="19">
        <f t="shared" si="962"/>
        <v>1.4424705882352942</v>
      </c>
      <c r="GA374" s="36" t="str">
        <f>D374</f>
        <v>Phan Thiện Đương</v>
      </c>
      <c r="GB374" s="36"/>
      <c r="GC374" s="37"/>
    </row>
    <row r="375" spans="1:185" hidden="1" x14ac:dyDescent="0.25">
      <c r="A375" s="8" t="s">
        <v>1285</v>
      </c>
      <c r="B375" s="8" t="s">
        <v>325</v>
      </c>
      <c r="C375" s="28" t="s">
        <v>326</v>
      </c>
      <c r="D375" s="9" t="s">
        <v>76</v>
      </c>
      <c r="E375" s="9" t="s">
        <v>318</v>
      </c>
      <c r="F375" s="28" t="s">
        <v>89</v>
      </c>
      <c r="G375" s="28" t="s">
        <v>57</v>
      </c>
      <c r="H375" s="11">
        <v>3.5000000000000003E-2</v>
      </c>
      <c r="I375" s="11"/>
      <c r="J375" s="26">
        <v>0.01</v>
      </c>
      <c r="K375" s="11">
        <v>0.01</v>
      </c>
      <c r="L375" s="11">
        <v>5.0000000000000001E-3</v>
      </c>
      <c r="M375" s="11">
        <v>5.0000000000000001E-3</v>
      </c>
      <c r="N375" s="11"/>
      <c r="O375" s="12">
        <f t="shared" si="844"/>
        <v>0</v>
      </c>
      <c r="P375" s="12">
        <f t="shared" si="944"/>
        <v>0</v>
      </c>
      <c r="Q375" s="12">
        <f t="shared" si="945"/>
        <v>0</v>
      </c>
      <c r="R375" s="12">
        <f t="shared" si="946"/>
        <v>0</v>
      </c>
      <c r="S375" s="12">
        <f t="shared" si="947"/>
        <v>0</v>
      </c>
      <c r="T375" s="12">
        <f t="shared" si="948"/>
        <v>0</v>
      </c>
      <c r="U375" s="12">
        <f t="shared" si="949"/>
        <v>0</v>
      </c>
      <c r="V375" s="12">
        <f t="shared" si="950"/>
        <v>0</v>
      </c>
      <c r="W375" s="12">
        <f t="shared" si="856"/>
        <v>0</v>
      </c>
      <c r="X375" s="12">
        <f t="shared" si="847"/>
        <v>0</v>
      </c>
      <c r="Y375" s="12">
        <f t="shared" si="951"/>
        <v>0</v>
      </c>
      <c r="Z375" s="12">
        <f t="shared" si="952"/>
        <v>0</v>
      </c>
      <c r="AA375" s="12">
        <f t="shared" si="953"/>
        <v>0</v>
      </c>
      <c r="AB375" s="12">
        <f t="shared" si="954"/>
        <v>0</v>
      </c>
      <c r="AC375" s="12"/>
      <c r="AD375" s="12"/>
      <c r="AE375" s="12"/>
      <c r="AF375" s="12">
        <f t="shared" si="848"/>
        <v>0</v>
      </c>
      <c r="AG375" s="12">
        <f t="shared" si="849"/>
        <v>0</v>
      </c>
      <c r="AH375" s="12">
        <f t="shared" si="850"/>
        <v>0</v>
      </c>
      <c r="AI375" s="12"/>
      <c r="AJ375" s="12"/>
      <c r="AK375" s="12"/>
      <c r="AL375" s="12">
        <f t="shared" si="807"/>
        <v>0</v>
      </c>
      <c r="AM375" s="12">
        <f t="shared" si="808"/>
        <v>0</v>
      </c>
      <c r="AN375" s="12">
        <f t="shared" si="809"/>
        <v>0</v>
      </c>
      <c r="AO375" s="12"/>
      <c r="AP375" s="12"/>
      <c r="AQ375" s="12"/>
      <c r="AR375" s="12">
        <f t="shared" si="810"/>
        <v>0</v>
      </c>
      <c r="AS375" s="12">
        <f t="shared" si="811"/>
        <v>0</v>
      </c>
      <c r="AT375" s="12">
        <f t="shared" si="812"/>
        <v>0</v>
      </c>
      <c r="AU375" s="12">
        <f t="shared" si="813"/>
        <v>0</v>
      </c>
      <c r="AV375" s="12">
        <f t="shared" si="851"/>
        <v>0</v>
      </c>
      <c r="AW375" s="12"/>
      <c r="AX375" s="12">
        <f t="shared" si="814"/>
        <v>0</v>
      </c>
      <c r="AY375" s="12">
        <f t="shared" si="815"/>
        <v>0</v>
      </c>
      <c r="AZ375" s="12">
        <f t="shared" si="816"/>
        <v>0</v>
      </c>
      <c r="BA375" s="12"/>
      <c r="BB375" s="12">
        <f t="shared" si="817"/>
        <v>0</v>
      </c>
      <c r="BC375" s="12">
        <f t="shared" si="818"/>
        <v>0</v>
      </c>
      <c r="BD375" s="12">
        <f t="shared" si="819"/>
        <v>0</v>
      </c>
      <c r="BE375" s="12"/>
      <c r="BF375" s="12">
        <f t="shared" si="820"/>
        <v>0</v>
      </c>
      <c r="BG375" s="12">
        <f t="shared" si="852"/>
        <v>0</v>
      </c>
      <c r="BH375" s="12">
        <f t="shared" si="821"/>
        <v>0</v>
      </c>
      <c r="BI375" s="12">
        <f t="shared" si="822"/>
        <v>0</v>
      </c>
      <c r="BJ375" s="12"/>
      <c r="BK375" s="12">
        <f t="shared" si="823"/>
        <v>0</v>
      </c>
      <c r="BL375" s="12">
        <f t="shared" si="853"/>
        <v>0</v>
      </c>
      <c r="BM375" s="12">
        <f t="shared" si="824"/>
        <v>0</v>
      </c>
      <c r="BN375" s="12"/>
      <c r="BO375" s="12">
        <f t="shared" si="825"/>
        <v>0</v>
      </c>
      <c r="BP375" s="12">
        <f t="shared" si="826"/>
        <v>0</v>
      </c>
      <c r="BQ375" s="12">
        <f t="shared" si="827"/>
        <v>0</v>
      </c>
      <c r="BR375" s="12"/>
      <c r="BS375" s="12">
        <f t="shared" si="828"/>
        <v>0</v>
      </c>
      <c r="BT375" s="12">
        <f t="shared" si="829"/>
        <v>0</v>
      </c>
      <c r="BU375" s="12">
        <f t="shared" si="830"/>
        <v>0</v>
      </c>
      <c r="BV375" s="12">
        <f t="shared" si="831"/>
        <v>0</v>
      </c>
      <c r="BW375" s="12">
        <f t="shared" si="832"/>
        <v>0</v>
      </c>
      <c r="BX375" s="12"/>
      <c r="BY375" s="12">
        <v>0</v>
      </c>
      <c r="BZ375" s="12">
        <v>0</v>
      </c>
      <c r="CA375" s="12">
        <f>SUMIFS('[1]TIẾN ĐỘ %'!$M$6:$M$1034,'[1]TIẾN ĐỘ %'!$G$6:$G$1034,$A375,'[1]TIẾN ĐỘ %'!$F$6:$F$1034,$E375)</f>
        <v>0</v>
      </c>
      <c r="CB375" s="12">
        <f t="shared" si="854"/>
        <v>0</v>
      </c>
      <c r="CC375" s="12"/>
      <c r="CD375" s="12"/>
      <c r="CE375" s="12"/>
      <c r="CF375" s="12">
        <f t="shared" si="963"/>
        <v>0</v>
      </c>
      <c r="CG375" s="12">
        <f t="shared" si="964"/>
        <v>0</v>
      </c>
      <c r="CH375" s="12"/>
      <c r="CI375" s="12"/>
      <c r="CJ375" s="12"/>
      <c r="CK375" s="12">
        <f t="shared" si="955"/>
        <v>0</v>
      </c>
      <c r="CL375" s="12"/>
      <c r="CM375" s="12"/>
      <c r="CN375" s="12"/>
      <c r="CO375" s="12">
        <f t="shared" si="916"/>
        <v>0</v>
      </c>
      <c r="CP375" s="12">
        <f t="shared" si="917"/>
        <v>0</v>
      </c>
      <c r="CQ375" s="12">
        <f t="shared" si="956"/>
        <v>0</v>
      </c>
      <c r="CR375" s="12">
        <v>-8500000</v>
      </c>
      <c r="CS375" s="12">
        <v>0</v>
      </c>
      <c r="CT375" s="12">
        <v>-8500000</v>
      </c>
      <c r="CU375" s="12">
        <v>0</v>
      </c>
      <c r="CV375" s="12">
        <v>0</v>
      </c>
      <c r="CW375" s="12">
        <v>0</v>
      </c>
      <c r="CX375" s="12">
        <v>0</v>
      </c>
      <c r="CY375" s="12">
        <f>SUMIFS('[1]DATA THÔ IN'!$P$4:$P$12031,'[1]DATA THÔ IN'!$H$4:$H$12031,$A375,'[1]DATA THÔ IN'!$AC$4:$AC$12031,$E375,'[1]DATA THÔ IN'!$AH$4:$AH$12031,"Tiến độ 1")</f>
        <v>0</v>
      </c>
      <c r="CZ375" s="12">
        <f>SUMIFS('[1]DATA THÔ IN'!$P$4:$P$12031,'[1]DATA THÔ IN'!$H$4:$H$12031,$A375,'[1]DATA THÔ IN'!$AC$4:$AC$12031,$E375,'[1]DATA THÔ IN'!$AH$4:$AH$12031,"Tiến độ 2")</f>
        <v>0</v>
      </c>
      <c r="DA375" s="12">
        <f>SUMIFS('[1]TIẾN ĐỘ %'!$N$6:$N$1034,'[1]TIẾN ĐỘ %'!$G$6:$G$1034,A375,'[1]TIẾN ĐỘ %'!$F$6:$F$1034,$E375)</f>
        <v>0</v>
      </c>
      <c r="DB375" s="12">
        <f t="shared" si="861"/>
        <v>-8500000</v>
      </c>
      <c r="DC375" s="12"/>
      <c r="DD375" s="12"/>
      <c r="DE375" s="12"/>
      <c r="DF375" s="12"/>
      <c r="DG375" s="12"/>
      <c r="DH375" s="12"/>
      <c r="DI375" s="12"/>
      <c r="DJ375" s="12"/>
      <c r="DK375" s="12"/>
      <c r="DL375" s="12">
        <f t="shared" si="965"/>
        <v>0</v>
      </c>
      <c r="DM375" s="12">
        <f t="shared" si="966"/>
        <v>-8500000</v>
      </c>
      <c r="DN375" s="12"/>
      <c r="DO375" s="12"/>
      <c r="DP375" s="12"/>
      <c r="DQ375" s="12"/>
      <c r="DR375" s="12"/>
      <c r="DS375" s="12"/>
      <c r="DT375" s="12"/>
      <c r="DU375" s="12"/>
      <c r="DV375" s="12"/>
      <c r="DW375" s="12">
        <f t="shared" si="957"/>
        <v>0</v>
      </c>
      <c r="DX375" s="12"/>
      <c r="DY375" s="12"/>
      <c r="DZ375" s="12"/>
      <c r="EA375" s="12"/>
      <c r="EB375" s="12"/>
      <c r="EC375" s="12"/>
      <c r="ED375" s="12"/>
      <c r="EE375" s="12"/>
      <c r="EF375" s="12"/>
      <c r="EG375" s="12">
        <f t="shared" si="918"/>
        <v>0</v>
      </c>
      <c r="EH375" s="12">
        <f t="shared" si="919"/>
        <v>0</v>
      </c>
      <c r="EI375" s="12">
        <f t="shared" si="958"/>
        <v>-8500000</v>
      </c>
      <c r="EJ375" s="15">
        <f t="shared" si="833"/>
        <v>0</v>
      </c>
      <c r="EK375" s="15">
        <f t="shared" si="834"/>
        <v>0</v>
      </c>
      <c r="EL375" s="15">
        <f t="shared" si="835"/>
        <v>0</v>
      </c>
      <c r="EM375" s="16">
        <f t="shared" si="893"/>
        <v>0</v>
      </c>
      <c r="EN375" s="16">
        <f t="shared" si="894"/>
        <v>0</v>
      </c>
      <c r="EO375" s="16">
        <f t="shared" si="895"/>
        <v>0</v>
      </c>
      <c r="EP375" s="16">
        <f t="shared" si="866"/>
        <v>0</v>
      </c>
      <c r="EQ375" s="16">
        <f t="shared" si="867"/>
        <v>0</v>
      </c>
      <c r="ER375" s="16">
        <f t="shared" si="868"/>
        <v>0</v>
      </c>
      <c r="ES375" s="16">
        <f t="shared" si="869"/>
        <v>0</v>
      </c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5">
        <f t="shared" si="959"/>
        <v>0</v>
      </c>
      <c r="FP375" s="15">
        <f t="shared" si="960"/>
        <v>0</v>
      </c>
      <c r="FQ375" s="15">
        <f t="shared" si="961"/>
        <v>0</v>
      </c>
      <c r="FR375" s="17">
        <f t="shared" si="836"/>
        <v>0</v>
      </c>
      <c r="FS375" s="17">
        <f t="shared" si="837"/>
        <v>0</v>
      </c>
      <c r="FT375" s="17">
        <f t="shared" si="838"/>
        <v>0</v>
      </c>
      <c r="FU375" s="18">
        <f t="shared" si="839"/>
        <v>0</v>
      </c>
      <c r="FV375" s="18">
        <f t="shared" si="840"/>
        <v>0</v>
      </c>
      <c r="FW375" s="18">
        <f t="shared" si="841"/>
        <v>0</v>
      </c>
      <c r="FX375" s="18">
        <f t="shared" si="842"/>
        <v>0</v>
      </c>
      <c r="FY375" s="18">
        <f t="shared" si="843"/>
        <v>0</v>
      </c>
      <c r="FZ375" s="19">
        <f t="shared" si="962"/>
        <v>0</v>
      </c>
      <c r="GA375" s="36" t="s">
        <v>1005</v>
      </c>
      <c r="GB375" s="36"/>
      <c r="GC375" s="37"/>
    </row>
    <row r="376" spans="1:185" hidden="1" x14ac:dyDescent="0.25">
      <c r="A376" s="8" t="s">
        <v>1270</v>
      </c>
      <c r="B376" s="8" t="s">
        <v>329</v>
      </c>
      <c r="C376" s="28" t="s">
        <v>330</v>
      </c>
      <c r="D376" s="28" t="s">
        <v>76</v>
      </c>
      <c r="E376" s="9" t="s">
        <v>318</v>
      </c>
      <c r="F376" s="28" t="s">
        <v>77</v>
      </c>
      <c r="G376" s="28" t="s">
        <v>57</v>
      </c>
      <c r="H376" s="11">
        <v>3.5000000000000003E-2</v>
      </c>
      <c r="I376" s="11"/>
      <c r="J376" s="26">
        <v>0.01</v>
      </c>
      <c r="K376" s="11">
        <v>0.01</v>
      </c>
      <c r="L376" s="11">
        <v>5.0000000000000001E-3</v>
      </c>
      <c r="M376" s="11">
        <v>5.0000000000000001E-3</v>
      </c>
      <c r="N376" s="11"/>
      <c r="O376" s="12">
        <f t="shared" si="844"/>
        <v>0</v>
      </c>
      <c r="P376" s="12">
        <f t="shared" si="944"/>
        <v>860394</v>
      </c>
      <c r="Q376" s="12">
        <f t="shared" si="945"/>
        <v>1836588</v>
      </c>
      <c r="R376" s="12">
        <f t="shared" si="946"/>
        <v>2696982</v>
      </c>
      <c r="S376" s="12">
        <f t="shared" si="947"/>
        <v>0</v>
      </c>
      <c r="T376" s="12">
        <f t="shared" si="948"/>
        <v>0</v>
      </c>
      <c r="U376" s="12">
        <f t="shared" si="949"/>
        <v>3064068</v>
      </c>
      <c r="V376" s="12">
        <f t="shared" si="950"/>
        <v>3064068</v>
      </c>
      <c r="W376" s="12">
        <f t="shared" si="856"/>
        <v>0</v>
      </c>
      <c r="X376" s="12">
        <f t="shared" si="847"/>
        <v>0</v>
      </c>
      <c r="Y376" s="12">
        <f t="shared" si="951"/>
        <v>1448658</v>
      </c>
      <c r="Z376" s="12">
        <f t="shared" si="952"/>
        <v>1380336</v>
      </c>
      <c r="AA376" s="12">
        <f t="shared" si="953"/>
        <v>2828994</v>
      </c>
      <c r="AB376" s="12">
        <f t="shared" si="954"/>
        <v>4295022</v>
      </c>
      <c r="AC376" s="12"/>
      <c r="AD376" s="12"/>
      <c r="AE376" s="12"/>
      <c r="AF376" s="12">
        <f t="shared" si="848"/>
        <v>0</v>
      </c>
      <c r="AG376" s="12">
        <f t="shared" si="849"/>
        <v>0</v>
      </c>
      <c r="AH376" s="12">
        <f t="shared" si="850"/>
        <v>0</v>
      </c>
      <c r="AI376" s="12"/>
      <c r="AJ376" s="12"/>
      <c r="AK376" s="12"/>
      <c r="AL376" s="12">
        <f t="shared" si="807"/>
        <v>0</v>
      </c>
      <c r="AM376" s="12">
        <f t="shared" si="808"/>
        <v>0</v>
      </c>
      <c r="AN376" s="12">
        <f t="shared" si="809"/>
        <v>0</v>
      </c>
      <c r="AO376" s="12"/>
      <c r="AP376" s="12"/>
      <c r="AQ376" s="12"/>
      <c r="AR376" s="12">
        <f t="shared" si="810"/>
        <v>0</v>
      </c>
      <c r="AS376" s="12">
        <f t="shared" si="811"/>
        <v>0</v>
      </c>
      <c r="AT376" s="12">
        <f t="shared" si="812"/>
        <v>0</v>
      </c>
      <c r="AU376" s="12">
        <f t="shared" si="813"/>
        <v>0</v>
      </c>
      <c r="AV376" s="12">
        <f t="shared" si="851"/>
        <v>0</v>
      </c>
      <c r="AW376" s="12"/>
      <c r="AX376" s="12">
        <f t="shared" si="814"/>
        <v>0</v>
      </c>
      <c r="AY376" s="12">
        <f t="shared" si="815"/>
        <v>0</v>
      </c>
      <c r="AZ376" s="12">
        <f t="shared" si="816"/>
        <v>0</v>
      </c>
      <c r="BA376" s="12"/>
      <c r="BB376" s="12">
        <f t="shared" si="817"/>
        <v>0</v>
      </c>
      <c r="BC376" s="12">
        <f t="shared" si="818"/>
        <v>0</v>
      </c>
      <c r="BD376" s="12">
        <f t="shared" si="819"/>
        <v>0</v>
      </c>
      <c r="BE376" s="12"/>
      <c r="BF376" s="12">
        <f t="shared" si="820"/>
        <v>0</v>
      </c>
      <c r="BG376" s="12">
        <f t="shared" si="852"/>
        <v>0</v>
      </c>
      <c r="BH376" s="12">
        <f t="shared" si="821"/>
        <v>0</v>
      </c>
      <c r="BI376" s="12">
        <f t="shared" si="822"/>
        <v>0</v>
      </c>
      <c r="BJ376" s="12"/>
      <c r="BK376" s="12">
        <f t="shared" si="823"/>
        <v>0</v>
      </c>
      <c r="BL376" s="12">
        <f t="shared" si="853"/>
        <v>0</v>
      </c>
      <c r="BM376" s="12">
        <f t="shared" si="824"/>
        <v>0</v>
      </c>
      <c r="BN376" s="12"/>
      <c r="BO376" s="12">
        <f t="shared" si="825"/>
        <v>0</v>
      </c>
      <c r="BP376" s="12">
        <f t="shared" si="826"/>
        <v>0</v>
      </c>
      <c r="BQ376" s="12">
        <f t="shared" si="827"/>
        <v>0</v>
      </c>
      <c r="BR376" s="12"/>
      <c r="BS376" s="12">
        <f t="shared" si="828"/>
        <v>0</v>
      </c>
      <c r="BT376" s="12">
        <f t="shared" si="829"/>
        <v>0</v>
      </c>
      <c r="BU376" s="12">
        <f t="shared" si="830"/>
        <v>0</v>
      </c>
      <c r="BV376" s="12">
        <f t="shared" si="831"/>
        <v>0</v>
      </c>
      <c r="BW376" s="12">
        <f t="shared" si="832"/>
        <v>0</v>
      </c>
      <c r="BX376" s="12"/>
      <c r="BY376" s="12">
        <v>200000000</v>
      </c>
      <c r="BZ376" s="12">
        <v>200000000</v>
      </c>
      <c r="CA376" s="12">
        <f>SUMIFS('[1]TIẾN ĐỘ %'!$M$6:$M$1034,'[1]TIẾN ĐỘ %'!$G$6:$G$1034,$A376,'[1]TIẾN ĐỘ %'!$F$6:$F$1034,$E376)</f>
        <v>250000000</v>
      </c>
      <c r="CB376" s="12">
        <f t="shared" si="854"/>
        <v>650000000</v>
      </c>
      <c r="CC376" s="12"/>
      <c r="CD376" s="12"/>
      <c r="CE376" s="12"/>
      <c r="CF376" s="12">
        <f t="shared" si="963"/>
        <v>0</v>
      </c>
      <c r="CG376" s="12">
        <f t="shared" si="964"/>
        <v>650000000</v>
      </c>
      <c r="CH376" s="12"/>
      <c r="CI376" s="12"/>
      <c r="CJ376" s="12"/>
      <c r="CK376" s="12">
        <f t="shared" si="955"/>
        <v>0</v>
      </c>
      <c r="CL376" s="12"/>
      <c r="CM376" s="12"/>
      <c r="CN376" s="12"/>
      <c r="CO376" s="12">
        <f t="shared" si="916"/>
        <v>0</v>
      </c>
      <c r="CP376" s="12">
        <f t="shared" si="917"/>
        <v>0</v>
      </c>
      <c r="CQ376" s="12">
        <f t="shared" si="956"/>
        <v>650000000</v>
      </c>
      <c r="CR376" s="12">
        <v>89160000</v>
      </c>
      <c r="CS376" s="12">
        <v>190320000</v>
      </c>
      <c r="CT376" s="12">
        <v>279480000</v>
      </c>
      <c r="CU376" s="12">
        <v>0</v>
      </c>
      <c r="CV376" s="12">
        <v>317520000</v>
      </c>
      <c r="CW376" s="12">
        <v>0</v>
      </c>
      <c r="CX376" s="12">
        <v>317520000</v>
      </c>
      <c r="CY376" s="12">
        <f>SUMIFS('[1]DATA THÔ IN'!$P$4:$P$12031,'[1]DATA THÔ IN'!$H$4:$H$12031,$A376,'[1]DATA THÔ IN'!$AC$4:$AC$12031,$E376,'[1]DATA THÔ IN'!$AH$4:$AH$12031,"Tiến độ 1")</f>
        <v>150120000</v>
      </c>
      <c r="CZ376" s="12">
        <f>SUMIFS('[1]DATA THÔ IN'!$P$4:$P$12031,'[1]DATA THÔ IN'!$H$4:$H$12031,$A376,'[1]DATA THÔ IN'!$AC$4:$AC$12031,$E376,'[1]DATA THÔ IN'!$AH$4:$AH$12031,"Tiến độ 2")</f>
        <v>143040000</v>
      </c>
      <c r="DA376" s="12">
        <f>SUMIFS('[1]TIẾN ĐỘ %'!$N$6:$N$1034,'[1]TIẾN ĐỘ %'!$G$6:$G$1034,A376,'[1]TIẾN ĐỘ %'!$F$6:$F$1034,$E376)</f>
        <v>293160000</v>
      </c>
      <c r="DB376" s="12">
        <f t="shared" si="861"/>
        <v>890160000</v>
      </c>
      <c r="DC376" s="12"/>
      <c r="DD376" s="12"/>
      <c r="DE376" s="12"/>
      <c r="DF376" s="12"/>
      <c r="DG376" s="12"/>
      <c r="DH376" s="12"/>
      <c r="DI376" s="12"/>
      <c r="DJ376" s="12"/>
      <c r="DK376" s="12"/>
      <c r="DL376" s="12">
        <f t="shared" si="965"/>
        <v>0</v>
      </c>
      <c r="DM376" s="12">
        <f t="shared" si="966"/>
        <v>890160000</v>
      </c>
      <c r="DN376" s="12"/>
      <c r="DO376" s="12"/>
      <c r="DP376" s="12"/>
      <c r="DQ376" s="12"/>
      <c r="DR376" s="12"/>
      <c r="DS376" s="12"/>
      <c r="DT376" s="12"/>
      <c r="DU376" s="12"/>
      <c r="DV376" s="12"/>
      <c r="DW376" s="12">
        <f t="shared" si="957"/>
        <v>0</v>
      </c>
      <c r="DX376" s="12"/>
      <c r="DY376" s="12"/>
      <c r="DZ376" s="12"/>
      <c r="EA376" s="12"/>
      <c r="EB376" s="12"/>
      <c r="EC376" s="12"/>
      <c r="ED376" s="12"/>
      <c r="EE376" s="12"/>
      <c r="EF376" s="12"/>
      <c r="EG376" s="12">
        <f t="shared" si="918"/>
        <v>0</v>
      </c>
      <c r="EH376" s="12">
        <f t="shared" si="919"/>
        <v>0</v>
      </c>
      <c r="EI376" s="12">
        <f t="shared" si="958"/>
        <v>890160000</v>
      </c>
      <c r="EJ376" s="15">
        <f t="shared" si="833"/>
        <v>0.44579999999999997</v>
      </c>
      <c r="EK376" s="15">
        <f t="shared" si="834"/>
        <v>0.9516</v>
      </c>
      <c r="EL376" s="15">
        <f t="shared" si="835"/>
        <v>1.3974</v>
      </c>
      <c r="EM376" s="16">
        <f t="shared" si="893"/>
        <v>0</v>
      </c>
      <c r="EN376" s="16">
        <f t="shared" si="894"/>
        <v>1.5875999999999999</v>
      </c>
      <c r="EO376" s="16">
        <f t="shared" si="895"/>
        <v>1.5875999999999999</v>
      </c>
      <c r="EP376" s="16">
        <f t="shared" si="866"/>
        <v>0.60048000000000001</v>
      </c>
      <c r="EQ376" s="16">
        <f t="shared" si="867"/>
        <v>0.57216</v>
      </c>
      <c r="ER376" s="16">
        <f t="shared" si="868"/>
        <v>1.1726399999999999</v>
      </c>
      <c r="ES376" s="16">
        <f t="shared" si="869"/>
        <v>1.369476923076923</v>
      </c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5">
        <f t="shared" si="959"/>
        <v>0</v>
      </c>
      <c r="FP376" s="15">
        <f t="shared" si="960"/>
        <v>0</v>
      </c>
      <c r="FQ376" s="15">
        <f t="shared" si="961"/>
        <v>0</v>
      </c>
      <c r="FR376" s="17">
        <f t="shared" si="836"/>
        <v>0</v>
      </c>
      <c r="FS376" s="17">
        <f t="shared" si="837"/>
        <v>0</v>
      </c>
      <c r="FT376" s="17">
        <f t="shared" si="838"/>
        <v>0</v>
      </c>
      <c r="FU376" s="18">
        <f t="shared" si="839"/>
        <v>0</v>
      </c>
      <c r="FV376" s="18">
        <f t="shared" si="840"/>
        <v>0</v>
      </c>
      <c r="FW376" s="18">
        <f t="shared" si="841"/>
        <v>0</v>
      </c>
      <c r="FX376" s="18">
        <f t="shared" si="842"/>
        <v>0</v>
      </c>
      <c r="FY376" s="18">
        <f t="shared" si="843"/>
        <v>0</v>
      </c>
      <c r="FZ376" s="19">
        <f t="shared" si="962"/>
        <v>1.369476923076923</v>
      </c>
      <c r="GA376" s="36" t="s">
        <v>76</v>
      </c>
      <c r="GB376" s="36"/>
      <c r="GC376" s="37"/>
    </row>
    <row r="377" spans="1:185" hidden="1" x14ac:dyDescent="0.25">
      <c r="A377" s="8" t="s">
        <v>1277</v>
      </c>
      <c r="B377" s="8" t="s">
        <v>333</v>
      </c>
      <c r="C377" s="28" t="s">
        <v>334</v>
      </c>
      <c r="D377" s="28" t="s">
        <v>76</v>
      </c>
      <c r="E377" s="9" t="s">
        <v>318</v>
      </c>
      <c r="F377" s="28" t="s">
        <v>96</v>
      </c>
      <c r="G377" s="28" t="s">
        <v>57</v>
      </c>
      <c r="H377" s="11">
        <v>3.5000000000000003E-2</v>
      </c>
      <c r="I377" s="11"/>
      <c r="J377" s="26">
        <v>0.01</v>
      </c>
      <c r="K377" s="11">
        <v>0.01</v>
      </c>
      <c r="L377" s="11">
        <v>5.0000000000000001E-3</v>
      </c>
      <c r="M377" s="11">
        <v>5.0000000000000001E-3</v>
      </c>
      <c r="N377" s="11"/>
      <c r="O377" s="12">
        <f t="shared" si="844"/>
        <v>0</v>
      </c>
      <c r="P377" s="12">
        <f t="shared" si="944"/>
        <v>1073466</v>
      </c>
      <c r="Q377" s="12">
        <f t="shared" si="945"/>
        <v>722592</v>
      </c>
      <c r="R377" s="12">
        <f t="shared" si="946"/>
        <v>1796058</v>
      </c>
      <c r="S377" s="12">
        <f t="shared" si="947"/>
        <v>0</v>
      </c>
      <c r="T377" s="12">
        <f t="shared" si="948"/>
        <v>1757844</v>
      </c>
      <c r="U377" s="12">
        <f t="shared" si="949"/>
        <v>0</v>
      </c>
      <c r="V377" s="12">
        <f t="shared" si="950"/>
        <v>1757844</v>
      </c>
      <c r="W377" s="12">
        <f t="shared" si="856"/>
        <v>1821600</v>
      </c>
      <c r="X377" s="12">
        <f t="shared" si="847"/>
        <v>0</v>
      </c>
      <c r="Y377" s="12">
        <f t="shared" si="951"/>
        <v>1146420</v>
      </c>
      <c r="Z377" s="12">
        <f t="shared" si="952"/>
        <v>1176528</v>
      </c>
      <c r="AA377" s="12">
        <f t="shared" si="953"/>
        <v>2322948</v>
      </c>
      <c r="AB377" s="12">
        <f t="shared" si="954"/>
        <v>2938425</v>
      </c>
      <c r="AC377" s="12"/>
      <c r="AD377" s="12"/>
      <c r="AE377" s="12"/>
      <c r="AF377" s="12">
        <f t="shared" si="848"/>
        <v>0</v>
      </c>
      <c r="AG377" s="12">
        <f t="shared" si="849"/>
        <v>0</v>
      </c>
      <c r="AH377" s="12">
        <f t="shared" si="850"/>
        <v>0</v>
      </c>
      <c r="AI377" s="12"/>
      <c r="AJ377" s="12"/>
      <c r="AK377" s="12"/>
      <c r="AL377" s="12">
        <f t="shared" si="807"/>
        <v>0</v>
      </c>
      <c r="AM377" s="12">
        <f t="shared" si="808"/>
        <v>0</v>
      </c>
      <c r="AN377" s="12">
        <f t="shared" si="809"/>
        <v>0</v>
      </c>
      <c r="AO377" s="12"/>
      <c r="AP377" s="12"/>
      <c r="AQ377" s="12"/>
      <c r="AR377" s="12">
        <f t="shared" si="810"/>
        <v>0</v>
      </c>
      <c r="AS377" s="12">
        <f t="shared" si="811"/>
        <v>0</v>
      </c>
      <c r="AT377" s="12">
        <f t="shared" si="812"/>
        <v>0</v>
      </c>
      <c r="AU377" s="12">
        <f t="shared" si="813"/>
        <v>0</v>
      </c>
      <c r="AV377" s="12">
        <f t="shared" si="851"/>
        <v>0</v>
      </c>
      <c r="AW377" s="12"/>
      <c r="AX377" s="12">
        <f t="shared" si="814"/>
        <v>0</v>
      </c>
      <c r="AY377" s="12">
        <f t="shared" si="815"/>
        <v>0</v>
      </c>
      <c r="AZ377" s="12">
        <f t="shared" si="816"/>
        <v>0</v>
      </c>
      <c r="BA377" s="12"/>
      <c r="BB377" s="12">
        <f t="shared" si="817"/>
        <v>0</v>
      </c>
      <c r="BC377" s="12">
        <f t="shared" si="818"/>
        <v>0</v>
      </c>
      <c r="BD377" s="12">
        <f t="shared" si="819"/>
        <v>0</v>
      </c>
      <c r="BE377" s="12"/>
      <c r="BF377" s="12">
        <f t="shared" si="820"/>
        <v>0</v>
      </c>
      <c r="BG377" s="12">
        <f t="shared" si="852"/>
        <v>0</v>
      </c>
      <c r="BH377" s="12">
        <f t="shared" si="821"/>
        <v>0</v>
      </c>
      <c r="BI377" s="12">
        <f t="shared" si="822"/>
        <v>0</v>
      </c>
      <c r="BJ377" s="12"/>
      <c r="BK377" s="12">
        <f t="shared" si="823"/>
        <v>0</v>
      </c>
      <c r="BL377" s="12">
        <f t="shared" si="853"/>
        <v>0</v>
      </c>
      <c r="BM377" s="12">
        <f t="shared" si="824"/>
        <v>0</v>
      </c>
      <c r="BN377" s="12"/>
      <c r="BO377" s="12">
        <f t="shared" si="825"/>
        <v>0</v>
      </c>
      <c r="BP377" s="12">
        <f t="shared" si="826"/>
        <v>0</v>
      </c>
      <c r="BQ377" s="12">
        <f t="shared" si="827"/>
        <v>0</v>
      </c>
      <c r="BR377" s="12"/>
      <c r="BS377" s="12">
        <f t="shared" si="828"/>
        <v>0</v>
      </c>
      <c r="BT377" s="12">
        <f t="shared" si="829"/>
        <v>0</v>
      </c>
      <c r="BU377" s="12">
        <f t="shared" si="830"/>
        <v>0</v>
      </c>
      <c r="BV377" s="12">
        <f t="shared" si="831"/>
        <v>0</v>
      </c>
      <c r="BW377" s="12">
        <f t="shared" si="832"/>
        <v>0</v>
      </c>
      <c r="BX377" s="12"/>
      <c r="BY377" s="12">
        <v>180000000</v>
      </c>
      <c r="BZ377" s="12">
        <v>180000000</v>
      </c>
      <c r="CA377" s="12">
        <f>SUMIFS('[1]TIẾN ĐỘ %'!$M$6:$M$1034,'[1]TIẾN ĐỘ %'!$G$6:$G$1034,$A377,'[1]TIẾN ĐỘ %'!$F$6:$F$1034,$E377)</f>
        <v>240000000</v>
      </c>
      <c r="CB377" s="12">
        <f t="shared" si="854"/>
        <v>600000000</v>
      </c>
      <c r="CC377" s="12"/>
      <c r="CD377" s="12"/>
      <c r="CE377" s="12"/>
      <c r="CF377" s="12">
        <f t="shared" si="963"/>
        <v>0</v>
      </c>
      <c r="CG377" s="12">
        <f t="shared" si="964"/>
        <v>600000000</v>
      </c>
      <c r="CH377" s="12"/>
      <c r="CI377" s="12"/>
      <c r="CJ377" s="12"/>
      <c r="CK377" s="12">
        <f t="shared" si="955"/>
        <v>0</v>
      </c>
      <c r="CL377" s="12"/>
      <c r="CM377" s="12"/>
      <c r="CN377" s="12"/>
      <c r="CO377" s="12">
        <f t="shared" si="916"/>
        <v>0</v>
      </c>
      <c r="CP377" s="12">
        <f t="shared" si="917"/>
        <v>0</v>
      </c>
      <c r="CQ377" s="12">
        <f t="shared" si="956"/>
        <v>600000000</v>
      </c>
      <c r="CR377" s="12">
        <v>111240000</v>
      </c>
      <c r="CS377" s="12">
        <v>74880000</v>
      </c>
      <c r="CT377" s="12">
        <v>186120000</v>
      </c>
      <c r="CU377" s="12">
        <v>182160000</v>
      </c>
      <c r="CV377" s="12">
        <v>0</v>
      </c>
      <c r="CW377" s="12">
        <v>182160000</v>
      </c>
      <c r="CX377" s="12">
        <v>182160000</v>
      </c>
      <c r="CY377" s="12">
        <f>SUMIFS('[1]DATA THÔ IN'!$P$4:$P$12031,'[1]DATA THÔ IN'!$H$4:$H$12031,$A377,'[1]DATA THÔ IN'!$AC$4:$AC$12031,$E377,'[1]DATA THÔ IN'!$AH$4:$AH$12031,"Tiến độ 1")</f>
        <v>118800000</v>
      </c>
      <c r="CZ377" s="12">
        <f>SUMIFS('[1]DATA THÔ IN'!$P$4:$P$12031,'[1]DATA THÔ IN'!$H$4:$H$12031,$A377,'[1]DATA THÔ IN'!$AC$4:$AC$12031,$E377,'[1]DATA THÔ IN'!$AH$4:$AH$12031,"Tiến độ 2")</f>
        <v>121920000</v>
      </c>
      <c r="DA377" s="12">
        <f>SUMIFS('[1]TIẾN ĐỘ %'!$N$6:$N$1034,'[1]TIẾN ĐỘ %'!$G$6:$G$1034,A377,'[1]TIẾN ĐỘ %'!$F$6:$F$1034,$E377)</f>
        <v>240720000</v>
      </c>
      <c r="DB377" s="12">
        <f t="shared" si="861"/>
        <v>609000000</v>
      </c>
      <c r="DC377" s="12"/>
      <c r="DD377" s="12"/>
      <c r="DE377" s="12"/>
      <c r="DF377" s="12"/>
      <c r="DG377" s="12"/>
      <c r="DH377" s="12"/>
      <c r="DI377" s="12"/>
      <c r="DJ377" s="12"/>
      <c r="DK377" s="12"/>
      <c r="DL377" s="12">
        <f t="shared" si="965"/>
        <v>0</v>
      </c>
      <c r="DM377" s="12">
        <f t="shared" si="966"/>
        <v>609000000</v>
      </c>
      <c r="DN377" s="12"/>
      <c r="DO377" s="12"/>
      <c r="DP377" s="12"/>
      <c r="DQ377" s="12"/>
      <c r="DR377" s="12"/>
      <c r="DS377" s="12"/>
      <c r="DT377" s="12"/>
      <c r="DU377" s="12"/>
      <c r="DV377" s="12"/>
      <c r="DW377" s="12">
        <f t="shared" si="957"/>
        <v>0</v>
      </c>
      <c r="DX377" s="12"/>
      <c r="DY377" s="12"/>
      <c r="DZ377" s="12"/>
      <c r="EA377" s="12"/>
      <c r="EB377" s="12"/>
      <c r="EC377" s="12"/>
      <c r="ED377" s="12"/>
      <c r="EE377" s="12"/>
      <c r="EF377" s="12"/>
      <c r="EG377" s="12">
        <f t="shared" si="918"/>
        <v>0</v>
      </c>
      <c r="EH377" s="12">
        <f t="shared" si="919"/>
        <v>0</v>
      </c>
      <c r="EI377" s="12">
        <f t="shared" si="958"/>
        <v>609000000</v>
      </c>
      <c r="EJ377" s="15">
        <f t="shared" si="833"/>
        <v>0.61799999999999999</v>
      </c>
      <c r="EK377" s="15">
        <f t="shared" si="834"/>
        <v>0.41599999999999998</v>
      </c>
      <c r="EL377" s="15">
        <f t="shared" si="835"/>
        <v>1.034</v>
      </c>
      <c r="EM377" s="16">
        <f t="shared" si="893"/>
        <v>1.012</v>
      </c>
      <c r="EN377" s="16">
        <f t="shared" si="894"/>
        <v>0</v>
      </c>
      <c r="EO377" s="16">
        <f t="shared" si="895"/>
        <v>1.012</v>
      </c>
      <c r="EP377" s="16">
        <f t="shared" si="866"/>
        <v>0.495</v>
      </c>
      <c r="EQ377" s="16">
        <f t="shared" si="867"/>
        <v>0.50800000000000001</v>
      </c>
      <c r="ER377" s="16">
        <f t="shared" si="868"/>
        <v>1.0029999999999999</v>
      </c>
      <c r="ES377" s="16">
        <f t="shared" si="869"/>
        <v>1.0149999999999999</v>
      </c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5">
        <f t="shared" si="959"/>
        <v>0</v>
      </c>
      <c r="FP377" s="15">
        <f t="shared" si="960"/>
        <v>0</v>
      </c>
      <c r="FQ377" s="15">
        <f t="shared" si="961"/>
        <v>0</v>
      </c>
      <c r="FR377" s="17">
        <f t="shared" si="836"/>
        <v>0</v>
      </c>
      <c r="FS377" s="17">
        <f t="shared" si="837"/>
        <v>0</v>
      </c>
      <c r="FT377" s="17">
        <f t="shared" si="838"/>
        <v>0</v>
      </c>
      <c r="FU377" s="18">
        <f t="shared" si="839"/>
        <v>0</v>
      </c>
      <c r="FV377" s="18">
        <f t="shared" si="840"/>
        <v>0</v>
      </c>
      <c r="FW377" s="18">
        <f t="shared" si="841"/>
        <v>0</v>
      </c>
      <c r="FX377" s="18">
        <f t="shared" si="842"/>
        <v>0</v>
      </c>
      <c r="FY377" s="18">
        <f t="shared" si="843"/>
        <v>0</v>
      </c>
      <c r="FZ377" s="19">
        <f t="shared" si="962"/>
        <v>1.0149999999999999</v>
      </c>
      <c r="GA377" s="36" t="s">
        <v>76</v>
      </c>
      <c r="GB377" s="36"/>
      <c r="GC377" s="37"/>
    </row>
    <row r="378" spans="1:185" hidden="1" x14ac:dyDescent="0.25">
      <c r="A378" s="8" t="s">
        <v>1271</v>
      </c>
      <c r="B378" s="8" t="s">
        <v>337</v>
      </c>
      <c r="C378" s="28" t="s">
        <v>338</v>
      </c>
      <c r="D378" s="28" t="s">
        <v>1392</v>
      </c>
      <c r="E378" s="9" t="s">
        <v>318</v>
      </c>
      <c r="F378" s="28" t="s">
        <v>80</v>
      </c>
      <c r="G378" s="28" t="s">
        <v>57</v>
      </c>
      <c r="H378" s="11">
        <v>3.5000000000000003E-2</v>
      </c>
      <c r="I378" s="11"/>
      <c r="J378" s="26">
        <v>0.01</v>
      </c>
      <c r="K378" s="11">
        <v>0.01</v>
      </c>
      <c r="L378" s="11">
        <v>5.0000000000000001E-3</v>
      </c>
      <c r="M378" s="11">
        <v>5.0000000000000001E-3</v>
      </c>
      <c r="N378" s="11"/>
      <c r="O378" s="12">
        <f t="shared" si="844"/>
        <v>0</v>
      </c>
      <c r="P378" s="12">
        <f t="shared" si="944"/>
        <v>610266</v>
      </c>
      <c r="Q378" s="12">
        <f t="shared" si="945"/>
        <v>845340</v>
      </c>
      <c r="R378" s="12">
        <f t="shared" si="946"/>
        <v>1455606</v>
      </c>
      <c r="S378" s="12">
        <f t="shared" si="947"/>
        <v>0</v>
      </c>
      <c r="T378" s="12">
        <f t="shared" si="948"/>
        <v>1661730</v>
      </c>
      <c r="U378" s="12">
        <f t="shared" si="949"/>
        <v>0</v>
      </c>
      <c r="V378" s="12">
        <f t="shared" si="950"/>
        <v>1661730</v>
      </c>
      <c r="W378" s="12">
        <f t="shared" si="856"/>
        <v>1722000</v>
      </c>
      <c r="X378" s="12">
        <f t="shared" si="847"/>
        <v>0</v>
      </c>
      <c r="Y378" s="12">
        <f t="shared" si="951"/>
        <v>0</v>
      </c>
      <c r="Z378" s="12">
        <f t="shared" si="952"/>
        <v>2605500</v>
      </c>
      <c r="AA378" s="12">
        <f t="shared" si="953"/>
        <v>2605500</v>
      </c>
      <c r="AB378" s="12">
        <f t="shared" si="954"/>
        <v>2861418</v>
      </c>
      <c r="AC378" s="12"/>
      <c r="AD378" s="12"/>
      <c r="AE378" s="12"/>
      <c r="AF378" s="12">
        <f t="shared" si="848"/>
        <v>0</v>
      </c>
      <c r="AG378" s="12">
        <f t="shared" si="849"/>
        <v>0</v>
      </c>
      <c r="AH378" s="12">
        <f t="shared" si="850"/>
        <v>0</v>
      </c>
      <c r="AI378" s="12"/>
      <c r="AJ378" s="12"/>
      <c r="AK378" s="12"/>
      <c r="AL378" s="12">
        <f t="shared" si="807"/>
        <v>0</v>
      </c>
      <c r="AM378" s="12">
        <f t="shared" si="808"/>
        <v>0</v>
      </c>
      <c r="AN378" s="12">
        <f t="shared" si="809"/>
        <v>0</v>
      </c>
      <c r="AO378" s="12"/>
      <c r="AP378" s="12"/>
      <c r="AQ378" s="12"/>
      <c r="AR378" s="12">
        <f t="shared" si="810"/>
        <v>0</v>
      </c>
      <c r="AS378" s="12">
        <f t="shared" si="811"/>
        <v>0</v>
      </c>
      <c r="AT378" s="12">
        <f t="shared" si="812"/>
        <v>0</v>
      </c>
      <c r="AU378" s="12">
        <f t="shared" si="813"/>
        <v>0</v>
      </c>
      <c r="AV378" s="12">
        <f t="shared" si="851"/>
        <v>0</v>
      </c>
      <c r="AW378" s="12"/>
      <c r="AX378" s="12">
        <f t="shared" si="814"/>
        <v>0</v>
      </c>
      <c r="AY378" s="12">
        <f t="shared" si="815"/>
        <v>0</v>
      </c>
      <c r="AZ378" s="12">
        <f t="shared" si="816"/>
        <v>0</v>
      </c>
      <c r="BA378" s="12"/>
      <c r="BB378" s="12">
        <f t="shared" si="817"/>
        <v>0</v>
      </c>
      <c r="BC378" s="12">
        <f t="shared" si="818"/>
        <v>0</v>
      </c>
      <c r="BD378" s="12">
        <f t="shared" si="819"/>
        <v>0</v>
      </c>
      <c r="BE378" s="12"/>
      <c r="BF378" s="12">
        <f t="shared" si="820"/>
        <v>0</v>
      </c>
      <c r="BG378" s="12">
        <f t="shared" si="852"/>
        <v>0</v>
      </c>
      <c r="BH378" s="12">
        <f t="shared" si="821"/>
        <v>0</v>
      </c>
      <c r="BI378" s="12">
        <f t="shared" si="822"/>
        <v>0</v>
      </c>
      <c r="BJ378" s="12"/>
      <c r="BK378" s="12">
        <f t="shared" si="823"/>
        <v>0</v>
      </c>
      <c r="BL378" s="12">
        <f t="shared" si="853"/>
        <v>0</v>
      </c>
      <c r="BM378" s="12">
        <f t="shared" si="824"/>
        <v>0</v>
      </c>
      <c r="BN378" s="12"/>
      <c r="BO378" s="12">
        <f t="shared" si="825"/>
        <v>0</v>
      </c>
      <c r="BP378" s="12">
        <f t="shared" si="826"/>
        <v>0</v>
      </c>
      <c r="BQ378" s="12">
        <f t="shared" si="827"/>
        <v>0</v>
      </c>
      <c r="BR378" s="12"/>
      <c r="BS378" s="12">
        <f t="shared" si="828"/>
        <v>0</v>
      </c>
      <c r="BT378" s="12">
        <f t="shared" si="829"/>
        <v>0</v>
      </c>
      <c r="BU378" s="12">
        <f t="shared" si="830"/>
        <v>0</v>
      </c>
      <c r="BV378" s="12">
        <f t="shared" si="831"/>
        <v>0</v>
      </c>
      <c r="BW378" s="12">
        <f t="shared" si="832"/>
        <v>0</v>
      </c>
      <c r="BX378" s="12"/>
      <c r="BY378" s="12">
        <v>150000000</v>
      </c>
      <c r="BZ378" s="12">
        <v>170000000</v>
      </c>
      <c r="CA378" s="12">
        <f>SUMIFS('[1]TIẾN ĐỘ %'!$M$6:$M$1034,'[1]TIẾN ĐỘ %'!$G$6:$G$1034,$A378,'[1]TIẾN ĐỘ %'!$F$6:$F$1034,$E378)</f>
        <v>270000000</v>
      </c>
      <c r="CB378" s="12">
        <f t="shared" si="854"/>
        <v>590000000</v>
      </c>
      <c r="CC378" s="12"/>
      <c r="CD378" s="12"/>
      <c r="CE378" s="12"/>
      <c r="CF378" s="12">
        <f t="shared" si="963"/>
        <v>0</v>
      </c>
      <c r="CG378" s="12">
        <f t="shared" si="964"/>
        <v>590000000</v>
      </c>
      <c r="CH378" s="12"/>
      <c r="CI378" s="12"/>
      <c r="CJ378" s="12"/>
      <c r="CK378" s="12">
        <f t="shared" si="955"/>
        <v>0</v>
      </c>
      <c r="CL378" s="12"/>
      <c r="CM378" s="12"/>
      <c r="CN378" s="12"/>
      <c r="CO378" s="12">
        <f t="shared" si="916"/>
        <v>0</v>
      </c>
      <c r="CP378" s="12">
        <f t="shared" si="917"/>
        <v>0</v>
      </c>
      <c r="CQ378" s="12">
        <f t="shared" si="956"/>
        <v>590000000</v>
      </c>
      <c r="CR378" s="12">
        <v>63240000</v>
      </c>
      <c r="CS378" s="12">
        <v>87600000</v>
      </c>
      <c r="CT378" s="12">
        <v>150840000</v>
      </c>
      <c r="CU378" s="12">
        <v>172200000</v>
      </c>
      <c r="CV378" s="12">
        <v>0</v>
      </c>
      <c r="CW378" s="12">
        <v>172200000</v>
      </c>
      <c r="CX378" s="12">
        <v>172200000</v>
      </c>
      <c r="CY378" s="12">
        <f>SUMIFS('[1]DATA THÔ IN'!$P$4:$P$12031,'[1]DATA THÔ IN'!$H$4:$H$12031,$A378,'[1]DATA THÔ IN'!$AC$4:$AC$12031,$E378,'[1]DATA THÔ IN'!$AH$4:$AH$12031,"Tiến độ 1")</f>
        <v>0</v>
      </c>
      <c r="CZ378" s="12">
        <f>SUMIFS('[1]DATA THÔ IN'!$P$4:$P$12031,'[1]DATA THÔ IN'!$H$4:$H$12031,$A378,'[1]DATA THÔ IN'!$AC$4:$AC$12031,$E378,'[1]DATA THÔ IN'!$AH$4:$AH$12031,"Tiến độ 2")</f>
        <v>270000000</v>
      </c>
      <c r="DA378" s="12">
        <f>SUMIFS('[1]TIẾN ĐỘ %'!$N$6:$N$1034,'[1]TIẾN ĐỘ %'!$G$6:$G$1034,A378,'[1]TIẾN ĐỘ %'!$F$6:$F$1034,$E378)</f>
        <v>270000000</v>
      </c>
      <c r="DB378" s="12">
        <f t="shared" si="861"/>
        <v>593040000</v>
      </c>
      <c r="DC378" s="12"/>
      <c r="DD378" s="12"/>
      <c r="DE378" s="12"/>
      <c r="DF378" s="12"/>
      <c r="DG378" s="12"/>
      <c r="DH378" s="12"/>
      <c r="DI378" s="12"/>
      <c r="DJ378" s="12"/>
      <c r="DK378" s="12"/>
      <c r="DL378" s="12">
        <f t="shared" si="965"/>
        <v>0</v>
      </c>
      <c r="DM378" s="12">
        <f t="shared" si="966"/>
        <v>593040000</v>
      </c>
      <c r="DN378" s="12"/>
      <c r="DO378" s="12"/>
      <c r="DP378" s="12"/>
      <c r="DQ378" s="12"/>
      <c r="DR378" s="12"/>
      <c r="DS378" s="12"/>
      <c r="DT378" s="12"/>
      <c r="DU378" s="12"/>
      <c r="DV378" s="12"/>
      <c r="DW378" s="12">
        <f t="shared" si="957"/>
        <v>0</v>
      </c>
      <c r="DX378" s="12"/>
      <c r="DY378" s="12"/>
      <c r="DZ378" s="12"/>
      <c r="EA378" s="12"/>
      <c r="EB378" s="12"/>
      <c r="EC378" s="12"/>
      <c r="ED378" s="12"/>
      <c r="EE378" s="12"/>
      <c r="EF378" s="12"/>
      <c r="EG378" s="12">
        <f t="shared" si="918"/>
        <v>0</v>
      </c>
      <c r="EH378" s="12">
        <f t="shared" si="919"/>
        <v>0</v>
      </c>
      <c r="EI378" s="12">
        <f t="shared" si="958"/>
        <v>593040000</v>
      </c>
      <c r="EJ378" s="15">
        <f t="shared" si="833"/>
        <v>0.42159999999999997</v>
      </c>
      <c r="EK378" s="15">
        <f t="shared" si="834"/>
        <v>0.58399999999999996</v>
      </c>
      <c r="EL378" s="15">
        <f t="shared" si="835"/>
        <v>1.0056</v>
      </c>
      <c r="EM378" s="16">
        <f t="shared" si="893"/>
        <v>1.0129411764705882</v>
      </c>
      <c r="EN378" s="16">
        <f t="shared" si="894"/>
        <v>0</v>
      </c>
      <c r="EO378" s="16">
        <f t="shared" si="895"/>
        <v>1.0129411764705882</v>
      </c>
      <c r="EP378" s="16">
        <f t="shared" si="866"/>
        <v>0</v>
      </c>
      <c r="EQ378" s="16">
        <f t="shared" si="867"/>
        <v>1</v>
      </c>
      <c r="ER378" s="16">
        <f t="shared" si="868"/>
        <v>1</v>
      </c>
      <c r="ES378" s="16">
        <f t="shared" si="869"/>
        <v>1.0051525423728813</v>
      </c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5">
        <f t="shared" si="959"/>
        <v>0</v>
      </c>
      <c r="FP378" s="15">
        <f t="shared" si="960"/>
        <v>0</v>
      </c>
      <c r="FQ378" s="15">
        <f t="shared" si="961"/>
        <v>0</v>
      </c>
      <c r="FR378" s="17">
        <f t="shared" si="836"/>
        <v>0</v>
      </c>
      <c r="FS378" s="17">
        <f t="shared" si="837"/>
        <v>0</v>
      </c>
      <c r="FT378" s="17">
        <f t="shared" si="838"/>
        <v>0</v>
      </c>
      <c r="FU378" s="18">
        <f t="shared" si="839"/>
        <v>0</v>
      </c>
      <c r="FV378" s="18">
        <f t="shared" si="840"/>
        <v>0</v>
      </c>
      <c r="FW378" s="18">
        <f t="shared" si="841"/>
        <v>0</v>
      </c>
      <c r="FX378" s="18">
        <f t="shared" si="842"/>
        <v>0</v>
      </c>
      <c r="FY378" s="18">
        <f t="shared" si="843"/>
        <v>0</v>
      </c>
      <c r="FZ378" s="19">
        <f t="shared" si="962"/>
        <v>1.0051525423728813</v>
      </c>
      <c r="GA378" s="36" t="s">
        <v>1392</v>
      </c>
      <c r="GB378" s="36"/>
      <c r="GC378" s="37"/>
    </row>
    <row r="379" spans="1:185" hidden="1" x14ac:dyDescent="0.25">
      <c r="A379" s="8" t="s">
        <v>1267</v>
      </c>
      <c r="B379" s="8" t="s">
        <v>341</v>
      </c>
      <c r="C379" s="28" t="s">
        <v>342</v>
      </c>
      <c r="D379" s="28" t="s">
        <v>1391</v>
      </c>
      <c r="E379" s="9" t="s">
        <v>318</v>
      </c>
      <c r="F379" s="28" t="s">
        <v>67</v>
      </c>
      <c r="G379" s="28" t="s">
        <v>57</v>
      </c>
      <c r="H379" s="11">
        <v>3.5000000000000003E-2</v>
      </c>
      <c r="I379" s="11"/>
      <c r="J379" s="26">
        <v>0.01</v>
      </c>
      <c r="K379" s="11">
        <v>0.01</v>
      </c>
      <c r="L379" s="11">
        <v>5.0000000000000001E-3</v>
      </c>
      <c r="M379" s="11">
        <v>5.0000000000000001E-3</v>
      </c>
      <c r="N379" s="11"/>
      <c r="O379" s="12">
        <f t="shared" si="844"/>
        <v>0</v>
      </c>
      <c r="P379" s="12">
        <f t="shared" si="944"/>
        <v>1866696</v>
      </c>
      <c r="Q379" s="12">
        <f t="shared" si="945"/>
        <v>0</v>
      </c>
      <c r="R379" s="12">
        <f t="shared" si="946"/>
        <v>4300812</v>
      </c>
      <c r="S379" s="12">
        <f t="shared" si="947"/>
        <v>0</v>
      </c>
      <c r="T379" s="12">
        <f t="shared" si="948"/>
        <v>2915844</v>
      </c>
      <c r="U379" s="12">
        <f t="shared" si="949"/>
        <v>0</v>
      </c>
      <c r="V379" s="12">
        <f t="shared" si="950"/>
        <v>3587484</v>
      </c>
      <c r="W379" s="12">
        <f t="shared" si="856"/>
        <v>3021600</v>
      </c>
      <c r="X379" s="12">
        <f t="shared" si="847"/>
        <v>0</v>
      </c>
      <c r="Y379" s="12">
        <f t="shared" si="951"/>
        <v>0</v>
      </c>
      <c r="Z379" s="12">
        <f t="shared" si="952"/>
        <v>2897316</v>
      </c>
      <c r="AA379" s="12">
        <f t="shared" si="953"/>
        <v>3868878</v>
      </c>
      <c r="AB379" s="12">
        <f t="shared" si="954"/>
        <v>5878587</v>
      </c>
      <c r="AC379" s="12"/>
      <c r="AD379" s="12"/>
      <c r="AE379" s="12"/>
      <c r="AF379" s="12">
        <f t="shared" si="848"/>
        <v>0</v>
      </c>
      <c r="AG379" s="12">
        <f t="shared" si="849"/>
        <v>0</v>
      </c>
      <c r="AH379" s="12">
        <f t="shared" si="850"/>
        <v>0</v>
      </c>
      <c r="AI379" s="12"/>
      <c r="AJ379" s="12"/>
      <c r="AK379" s="12"/>
      <c r="AL379" s="12">
        <f t="shared" si="807"/>
        <v>0</v>
      </c>
      <c r="AM379" s="12">
        <f t="shared" si="808"/>
        <v>0</v>
      </c>
      <c r="AN379" s="12">
        <f t="shared" si="809"/>
        <v>0</v>
      </c>
      <c r="AO379" s="12"/>
      <c r="AP379" s="12"/>
      <c r="AQ379" s="12"/>
      <c r="AR379" s="12">
        <f t="shared" si="810"/>
        <v>0</v>
      </c>
      <c r="AS379" s="12">
        <f t="shared" si="811"/>
        <v>0</v>
      </c>
      <c r="AT379" s="12">
        <f t="shared" si="812"/>
        <v>0</v>
      </c>
      <c r="AU379" s="12">
        <f t="shared" si="813"/>
        <v>0</v>
      </c>
      <c r="AV379" s="12">
        <f t="shared" si="851"/>
        <v>0</v>
      </c>
      <c r="AW379" s="12"/>
      <c r="AX379" s="12">
        <f t="shared" si="814"/>
        <v>0</v>
      </c>
      <c r="AY379" s="12">
        <f t="shared" si="815"/>
        <v>0</v>
      </c>
      <c r="AZ379" s="12">
        <f t="shared" si="816"/>
        <v>0</v>
      </c>
      <c r="BA379" s="12"/>
      <c r="BB379" s="12">
        <f t="shared" si="817"/>
        <v>0</v>
      </c>
      <c r="BC379" s="12">
        <f t="shared" si="818"/>
        <v>0</v>
      </c>
      <c r="BD379" s="12">
        <f t="shared" si="819"/>
        <v>0</v>
      </c>
      <c r="BE379" s="12"/>
      <c r="BF379" s="12">
        <f t="shared" si="820"/>
        <v>0</v>
      </c>
      <c r="BG379" s="12">
        <f t="shared" si="852"/>
        <v>0</v>
      </c>
      <c r="BH379" s="12">
        <f t="shared" si="821"/>
        <v>0</v>
      </c>
      <c r="BI379" s="12">
        <f t="shared" si="822"/>
        <v>0</v>
      </c>
      <c r="BJ379" s="12"/>
      <c r="BK379" s="12">
        <f t="shared" si="823"/>
        <v>0</v>
      </c>
      <c r="BL379" s="12">
        <f t="shared" si="853"/>
        <v>0</v>
      </c>
      <c r="BM379" s="12">
        <f t="shared" si="824"/>
        <v>0</v>
      </c>
      <c r="BN379" s="12"/>
      <c r="BO379" s="12">
        <f t="shared" si="825"/>
        <v>0</v>
      </c>
      <c r="BP379" s="12">
        <f t="shared" si="826"/>
        <v>0</v>
      </c>
      <c r="BQ379" s="12">
        <f t="shared" si="827"/>
        <v>0</v>
      </c>
      <c r="BR379" s="12"/>
      <c r="BS379" s="12">
        <f t="shared" si="828"/>
        <v>0</v>
      </c>
      <c r="BT379" s="12">
        <f t="shared" si="829"/>
        <v>0</v>
      </c>
      <c r="BU379" s="12">
        <f t="shared" si="830"/>
        <v>0</v>
      </c>
      <c r="BV379" s="12">
        <f t="shared" si="831"/>
        <v>0</v>
      </c>
      <c r="BW379" s="12">
        <f t="shared" si="832"/>
        <v>0</v>
      </c>
      <c r="BX379" s="12"/>
      <c r="BY379" s="12">
        <v>300000000</v>
      </c>
      <c r="BZ379" s="12">
        <v>250000000</v>
      </c>
      <c r="CA379" s="12">
        <f>SUMIFS('[1]TIẾN ĐỘ %'!$M$6:$M$1034,'[1]TIẾN ĐỘ %'!$G$6:$G$1034,$A379,'[1]TIẾN ĐỘ %'!$F$6:$F$1034,$E379)</f>
        <v>300000000</v>
      </c>
      <c r="CB379" s="12">
        <f t="shared" si="854"/>
        <v>850000000</v>
      </c>
      <c r="CC379" s="12"/>
      <c r="CD379" s="12"/>
      <c r="CE379" s="12"/>
      <c r="CF379" s="12"/>
      <c r="CG379" s="12"/>
      <c r="CH379" s="12"/>
      <c r="CI379" s="12"/>
      <c r="CJ379" s="12"/>
      <c r="CK379" s="12">
        <f t="shared" si="955"/>
        <v>0</v>
      </c>
      <c r="CL379" s="12"/>
      <c r="CM379" s="12"/>
      <c r="CN379" s="12"/>
      <c r="CO379" s="12">
        <f t="shared" si="916"/>
        <v>0</v>
      </c>
      <c r="CP379" s="12">
        <f t="shared" si="917"/>
        <v>0</v>
      </c>
      <c r="CQ379" s="12">
        <f t="shared" si="956"/>
        <v>850000000</v>
      </c>
      <c r="CR379" s="12">
        <v>193440000</v>
      </c>
      <c r="CS379" s="12">
        <v>0</v>
      </c>
      <c r="CT379" s="12">
        <v>445680000</v>
      </c>
      <c r="CU379" s="12">
        <v>302160000</v>
      </c>
      <c r="CV379" s="12">
        <v>0</v>
      </c>
      <c r="CW379" s="12">
        <v>302160000</v>
      </c>
      <c r="CX379" s="12">
        <v>371760000</v>
      </c>
      <c r="CY379" s="12">
        <f>SUMIFS('[1]DATA THÔ IN'!$P$4:$P$12031,'[1]DATA THÔ IN'!$H$4:$H$12031,$A379,'[1]DATA THÔ IN'!$AC$4:$AC$12031,$E379,'[1]DATA THÔ IN'!$AH$4:$AH$12031,"Tiến độ 1")</f>
        <v>0</v>
      </c>
      <c r="CZ379" s="12">
        <f>SUMIFS('[1]DATA THÔ IN'!$P$4:$P$12031,'[1]DATA THÔ IN'!$H$4:$H$12031,$A379,'[1]DATA THÔ IN'!$AC$4:$AC$12031,$E379,'[1]DATA THÔ IN'!$AH$4:$AH$12031,"Tiến độ 2")</f>
        <v>300240000</v>
      </c>
      <c r="DA379" s="12">
        <f>SUMIFS('[1]TIẾN ĐỘ %'!$N$6:$N$1034,'[1]TIẾN ĐỘ %'!$G$6:$G$1034,A379,'[1]TIẾN ĐỘ %'!$F$6:$F$1034,$E379)</f>
        <v>400920000</v>
      </c>
      <c r="DB379" s="12">
        <f t="shared" si="861"/>
        <v>1218360000</v>
      </c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>
        <f t="shared" si="957"/>
        <v>0</v>
      </c>
      <c r="DX379" s="12"/>
      <c r="DY379" s="12"/>
      <c r="DZ379" s="12"/>
      <c r="EA379" s="12"/>
      <c r="EB379" s="12"/>
      <c r="EC379" s="12"/>
      <c r="ED379" s="12"/>
      <c r="EE379" s="12"/>
      <c r="EF379" s="12"/>
      <c r="EG379" s="12">
        <f t="shared" si="918"/>
        <v>0</v>
      </c>
      <c r="EH379" s="12">
        <f t="shared" si="919"/>
        <v>0</v>
      </c>
      <c r="EI379" s="12">
        <f t="shared" si="958"/>
        <v>1218360000</v>
      </c>
      <c r="EJ379" s="15">
        <f t="shared" si="833"/>
        <v>0.64480000000000004</v>
      </c>
      <c r="EK379" s="15">
        <f t="shared" si="834"/>
        <v>0</v>
      </c>
      <c r="EL379" s="15">
        <f t="shared" si="835"/>
        <v>1.4856</v>
      </c>
      <c r="EM379" s="16">
        <f t="shared" si="893"/>
        <v>1.2086399999999999</v>
      </c>
      <c r="EN379" s="16">
        <f t="shared" si="894"/>
        <v>0</v>
      </c>
      <c r="EO379" s="16">
        <f t="shared" si="895"/>
        <v>1.4870399999999999</v>
      </c>
      <c r="EP379" s="16">
        <f t="shared" si="866"/>
        <v>0</v>
      </c>
      <c r="EQ379" s="16">
        <f t="shared" si="867"/>
        <v>1.0007999999999999</v>
      </c>
      <c r="ER379" s="16">
        <f t="shared" si="868"/>
        <v>1.3364</v>
      </c>
      <c r="ES379" s="16">
        <f t="shared" si="869"/>
        <v>1.4333647058823529</v>
      </c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5">
        <f t="shared" si="959"/>
        <v>0</v>
      </c>
      <c r="FP379" s="15">
        <f t="shared" si="960"/>
        <v>0</v>
      </c>
      <c r="FQ379" s="15">
        <f t="shared" si="961"/>
        <v>0</v>
      </c>
      <c r="FR379" s="17">
        <f t="shared" si="836"/>
        <v>0</v>
      </c>
      <c r="FS379" s="17">
        <f t="shared" si="837"/>
        <v>0</v>
      </c>
      <c r="FT379" s="17">
        <f t="shared" si="838"/>
        <v>0</v>
      </c>
      <c r="FU379" s="18">
        <f t="shared" si="839"/>
        <v>0</v>
      </c>
      <c r="FV379" s="18">
        <f t="shared" si="840"/>
        <v>0</v>
      </c>
      <c r="FW379" s="18">
        <f t="shared" si="841"/>
        <v>0</v>
      </c>
      <c r="FX379" s="18">
        <f t="shared" si="842"/>
        <v>0</v>
      </c>
      <c r="FY379" s="18">
        <f t="shared" si="843"/>
        <v>0</v>
      </c>
      <c r="FZ379" s="19">
        <f t="shared" si="962"/>
        <v>1.4333647058823529</v>
      </c>
      <c r="GA379" s="36" t="s">
        <v>1391</v>
      </c>
      <c r="GB379" s="36"/>
      <c r="GC379" s="37"/>
    </row>
    <row r="380" spans="1:185" hidden="1" x14ac:dyDescent="0.25">
      <c r="A380" s="8" t="s">
        <v>1272</v>
      </c>
      <c r="B380" s="8" t="s">
        <v>345</v>
      </c>
      <c r="C380" s="9" t="s">
        <v>346</v>
      </c>
      <c r="D380" s="10" t="s">
        <v>1391</v>
      </c>
      <c r="E380" s="9" t="s">
        <v>318</v>
      </c>
      <c r="F380" s="9" t="s">
        <v>67</v>
      </c>
      <c r="G380" s="9" t="s">
        <v>57</v>
      </c>
      <c r="H380" s="11">
        <v>3.5000000000000003E-2</v>
      </c>
      <c r="I380" s="11"/>
      <c r="J380" s="26">
        <v>0.01</v>
      </c>
      <c r="K380" s="11">
        <v>0.01</v>
      </c>
      <c r="L380" s="11">
        <v>5.0000000000000001E-3</v>
      </c>
      <c r="M380" s="11">
        <v>5.0000000000000001E-3</v>
      </c>
      <c r="N380" s="11"/>
      <c r="O380" s="12">
        <f t="shared" si="844"/>
        <v>0</v>
      </c>
      <c r="P380" s="12">
        <f t="shared" si="944"/>
        <v>0</v>
      </c>
      <c r="Q380" s="12">
        <f t="shared" si="945"/>
        <v>0</v>
      </c>
      <c r="R380" s="12">
        <f t="shared" si="946"/>
        <v>972720</v>
      </c>
      <c r="S380" s="12">
        <f t="shared" si="947"/>
        <v>0</v>
      </c>
      <c r="T380" s="12">
        <f t="shared" si="948"/>
        <v>0</v>
      </c>
      <c r="U380" s="12">
        <f t="shared" si="949"/>
        <v>0</v>
      </c>
      <c r="V380" s="12">
        <f t="shared" si="950"/>
        <v>0</v>
      </c>
      <c r="W380" s="12">
        <f t="shared" si="856"/>
        <v>0</v>
      </c>
      <c r="X380" s="12">
        <f t="shared" si="847"/>
        <v>0</v>
      </c>
      <c r="Y380" s="12">
        <f t="shared" si="951"/>
        <v>0</v>
      </c>
      <c r="Z380" s="12">
        <f t="shared" si="952"/>
        <v>0</v>
      </c>
      <c r="AA380" s="12">
        <f t="shared" si="953"/>
        <v>0</v>
      </c>
      <c r="AB380" s="12">
        <f t="shared" si="954"/>
        <v>0</v>
      </c>
      <c r="AC380" s="12"/>
      <c r="AD380" s="12"/>
      <c r="AE380" s="12"/>
      <c r="AF380" s="12" t="e">
        <f t="shared" si="848"/>
        <v>#DIV/0!</v>
      </c>
      <c r="AG380" s="12" t="e">
        <f t="shared" si="849"/>
        <v>#DIV/0!</v>
      </c>
      <c r="AH380" s="12">
        <f t="shared" si="850"/>
        <v>0</v>
      </c>
      <c r="AI380" s="12"/>
      <c r="AJ380" s="12"/>
      <c r="AK380" s="12"/>
      <c r="AL380" s="12" t="e">
        <f t="shared" si="807"/>
        <v>#DIV/0!</v>
      </c>
      <c r="AM380" s="12" t="e">
        <f t="shared" si="808"/>
        <v>#DIV/0!</v>
      </c>
      <c r="AN380" s="12">
        <f t="shared" si="809"/>
        <v>0</v>
      </c>
      <c r="AO380" s="12"/>
      <c r="AP380" s="12"/>
      <c r="AQ380" s="12"/>
      <c r="AR380" s="12" t="e">
        <f t="shared" si="810"/>
        <v>#DIV/0!</v>
      </c>
      <c r="AS380" s="12" t="e">
        <f t="shared" si="811"/>
        <v>#DIV/0!</v>
      </c>
      <c r="AT380" s="12" t="e">
        <f t="shared" si="812"/>
        <v>#DIV/0!</v>
      </c>
      <c r="AU380" s="12" t="e">
        <f t="shared" si="813"/>
        <v>#DIV/0!</v>
      </c>
      <c r="AV380" s="12">
        <f t="shared" si="851"/>
        <v>0</v>
      </c>
      <c r="AW380" s="12"/>
      <c r="AX380" s="12" t="e">
        <f t="shared" si="814"/>
        <v>#DIV/0!</v>
      </c>
      <c r="AY380" s="12" t="e">
        <f t="shared" si="815"/>
        <v>#DIV/0!</v>
      </c>
      <c r="AZ380" s="12" t="e">
        <f t="shared" si="816"/>
        <v>#DIV/0!</v>
      </c>
      <c r="BA380" s="12"/>
      <c r="BB380" s="12" t="e">
        <f t="shared" si="817"/>
        <v>#DIV/0!</v>
      </c>
      <c r="BC380" s="12" t="e">
        <f t="shared" si="818"/>
        <v>#DIV/0!</v>
      </c>
      <c r="BD380" s="12" t="e">
        <f t="shared" si="819"/>
        <v>#DIV/0!</v>
      </c>
      <c r="BE380" s="12"/>
      <c r="BF380" s="12" t="e">
        <f t="shared" si="820"/>
        <v>#DIV/0!</v>
      </c>
      <c r="BG380" s="12" t="e">
        <f t="shared" si="852"/>
        <v>#DIV/0!</v>
      </c>
      <c r="BH380" s="12" t="e">
        <f t="shared" si="821"/>
        <v>#DIV/0!</v>
      </c>
      <c r="BI380" s="12" t="e">
        <f t="shared" si="822"/>
        <v>#DIV/0!</v>
      </c>
      <c r="BJ380" s="12"/>
      <c r="BK380" s="12" t="e">
        <f t="shared" si="823"/>
        <v>#DIV/0!</v>
      </c>
      <c r="BL380" s="12" t="e">
        <f t="shared" si="853"/>
        <v>#DIV/0!</v>
      </c>
      <c r="BM380" s="12" t="e">
        <f t="shared" si="824"/>
        <v>#DIV/0!</v>
      </c>
      <c r="BN380" s="12"/>
      <c r="BO380" s="12">
        <f t="shared" si="825"/>
        <v>0</v>
      </c>
      <c r="BP380" s="12">
        <f t="shared" si="826"/>
        <v>0</v>
      </c>
      <c r="BQ380" s="12">
        <f t="shared" si="827"/>
        <v>0</v>
      </c>
      <c r="BR380" s="12"/>
      <c r="BS380" s="12">
        <f t="shared" si="828"/>
        <v>0</v>
      </c>
      <c r="BT380" s="12">
        <f t="shared" si="829"/>
        <v>0</v>
      </c>
      <c r="BU380" s="12">
        <f t="shared" si="830"/>
        <v>0</v>
      </c>
      <c r="BV380" s="12">
        <f t="shared" si="831"/>
        <v>0</v>
      </c>
      <c r="BW380" s="12">
        <f t="shared" si="832"/>
        <v>0</v>
      </c>
      <c r="BX380" s="12"/>
      <c r="BY380" s="12">
        <v>100000000</v>
      </c>
      <c r="BZ380" s="12">
        <v>80000000</v>
      </c>
      <c r="CA380" s="12">
        <f>SUMIFS('[1]TIẾN ĐỘ %'!$M$6:$M$1034,'[1]TIẾN ĐỘ %'!$G$6:$G$1034,$A380,'[1]TIẾN ĐỘ %'!$F$6:$F$1034,$E380)</f>
        <v>70000000</v>
      </c>
      <c r="CB380" s="12">
        <f t="shared" si="854"/>
        <v>250000000</v>
      </c>
      <c r="CC380" s="12"/>
      <c r="CD380" s="12"/>
      <c r="CE380" s="12"/>
      <c r="CF380" s="12">
        <f t="shared" ref="CF380:CF390" si="967">+SUM(CC380:CE380)</f>
        <v>0</v>
      </c>
      <c r="CG380" s="12">
        <f t="shared" ref="CG380:CG390" si="968">+CF380+CB380</f>
        <v>250000000</v>
      </c>
      <c r="CH380" s="12"/>
      <c r="CI380" s="12"/>
      <c r="CJ380" s="12"/>
      <c r="CK380" s="12">
        <f t="shared" si="955"/>
        <v>0</v>
      </c>
      <c r="CL380" s="12"/>
      <c r="CM380" s="12"/>
      <c r="CN380" s="12"/>
      <c r="CO380" s="12">
        <f t="shared" si="916"/>
        <v>0</v>
      </c>
      <c r="CP380" s="12">
        <f t="shared" si="917"/>
        <v>0</v>
      </c>
      <c r="CQ380" s="12">
        <f t="shared" si="956"/>
        <v>250000000</v>
      </c>
      <c r="CR380" s="12">
        <v>0</v>
      </c>
      <c r="CS380" s="12">
        <v>0</v>
      </c>
      <c r="CT380" s="12">
        <v>100800000</v>
      </c>
      <c r="CU380" s="12">
        <v>0</v>
      </c>
      <c r="CV380" s="12">
        <v>0</v>
      </c>
      <c r="CW380" s="12">
        <v>0</v>
      </c>
      <c r="CX380" s="12">
        <v>0</v>
      </c>
      <c r="CY380" s="12">
        <f>SUMIFS('[1]DATA THÔ IN'!$P$4:$P$12031,'[1]DATA THÔ IN'!$H$4:$H$12031,$A380,'[1]DATA THÔ IN'!$AC$4:$AC$12031,$E380,'[1]DATA THÔ IN'!$AH$4:$AH$12031,"Tiến độ 1")</f>
        <v>0</v>
      </c>
      <c r="CZ380" s="12">
        <f>SUMIFS('[1]DATA THÔ IN'!$P$4:$P$12031,'[1]DATA THÔ IN'!$H$4:$H$12031,$A380,'[1]DATA THÔ IN'!$AC$4:$AC$12031,$E380,'[1]DATA THÔ IN'!$AH$4:$AH$12031,"Tiến độ 2")</f>
        <v>0</v>
      </c>
      <c r="DA380" s="12">
        <f>SUMIFS('[1]TIẾN ĐỘ %'!$N$6:$N$1034,'[1]TIẾN ĐỘ %'!$G$6:$G$1034,A380,'[1]TIẾN ĐỘ %'!$F$6:$F$1034,$E380)</f>
        <v>0</v>
      </c>
      <c r="DB380" s="12">
        <f t="shared" si="861"/>
        <v>100800000</v>
      </c>
      <c r="DC380" s="12"/>
      <c r="DD380" s="12"/>
      <c r="DE380" s="12"/>
      <c r="DF380" s="12"/>
      <c r="DG380" s="12"/>
      <c r="DH380" s="12"/>
      <c r="DI380" s="12"/>
      <c r="DJ380" s="12"/>
      <c r="DK380" s="12"/>
      <c r="DL380" s="12">
        <f t="shared" ref="DL380:DL390" si="969">+DK380+DH380+DE380</f>
        <v>0</v>
      </c>
      <c r="DM380" s="12">
        <f t="shared" ref="DM380:DM390" si="970">+DL380+DB380</f>
        <v>100800000</v>
      </c>
      <c r="DN380" s="12"/>
      <c r="DO380" s="12"/>
      <c r="DP380" s="13"/>
      <c r="DQ380" s="12"/>
      <c r="DR380" s="12"/>
      <c r="DS380" s="13"/>
      <c r="DT380" s="12"/>
      <c r="DU380" s="12"/>
      <c r="DV380" s="12"/>
      <c r="DW380" s="12">
        <f t="shared" si="957"/>
        <v>0</v>
      </c>
      <c r="DX380" s="12"/>
      <c r="DY380" s="12"/>
      <c r="DZ380" s="12"/>
      <c r="EA380" s="12"/>
      <c r="EB380" s="12"/>
      <c r="EC380" s="12"/>
      <c r="ED380" s="12"/>
      <c r="EE380" s="12"/>
      <c r="EF380" s="12"/>
      <c r="EG380" s="12">
        <f t="shared" si="918"/>
        <v>0</v>
      </c>
      <c r="EH380" s="12">
        <f t="shared" si="919"/>
        <v>0</v>
      </c>
      <c r="EI380" s="12">
        <f t="shared" si="958"/>
        <v>100800000</v>
      </c>
      <c r="EJ380" s="15">
        <f t="shared" si="833"/>
        <v>0</v>
      </c>
      <c r="EK380" s="15">
        <f t="shared" si="834"/>
        <v>0</v>
      </c>
      <c r="EL380" s="15">
        <f t="shared" si="835"/>
        <v>1.008</v>
      </c>
      <c r="EM380" s="16">
        <f t="shared" si="893"/>
        <v>0</v>
      </c>
      <c r="EN380" s="16">
        <f t="shared" si="894"/>
        <v>0</v>
      </c>
      <c r="EO380" s="16">
        <f t="shared" si="895"/>
        <v>0</v>
      </c>
      <c r="EP380" s="16">
        <f t="shared" si="866"/>
        <v>0</v>
      </c>
      <c r="EQ380" s="16">
        <f t="shared" si="867"/>
        <v>0</v>
      </c>
      <c r="ER380" s="16">
        <f t="shared" si="868"/>
        <v>0</v>
      </c>
      <c r="ES380" s="16">
        <f t="shared" si="869"/>
        <v>0.4032</v>
      </c>
      <c r="ET380" s="16" t="e">
        <f>DC380/CC380</f>
        <v>#DIV/0!</v>
      </c>
      <c r="EU380" s="16" t="e">
        <f>DD380/CC380</f>
        <v>#DIV/0!</v>
      </c>
      <c r="EV380" s="16" t="e">
        <f>DE380/CC380</f>
        <v>#DIV/0!</v>
      </c>
      <c r="EW380" s="16" t="e">
        <f>DF380/CD380</f>
        <v>#DIV/0!</v>
      </c>
      <c r="EX380" s="16" t="e">
        <f>DG380/CD380</f>
        <v>#DIV/0!</v>
      </c>
      <c r="EY380" s="16" t="e">
        <f>DH380/CD380</f>
        <v>#DIV/0!</v>
      </c>
      <c r="EZ380" s="16" t="e">
        <f>+DI380/CE380</f>
        <v>#DIV/0!</v>
      </c>
      <c r="FA380" s="21" t="e">
        <f>+DJ380/CE380</f>
        <v>#DIV/0!</v>
      </c>
      <c r="FB380" s="16" t="e">
        <f t="shared" ref="FB380:FE381" si="971">+DK380/CE380</f>
        <v>#DIV/0!</v>
      </c>
      <c r="FC380" s="16" t="e">
        <f t="shared" si="971"/>
        <v>#DIV/0!</v>
      </c>
      <c r="FD380" s="16">
        <f t="shared" si="971"/>
        <v>0.4032</v>
      </c>
      <c r="FE380" s="16" t="e">
        <f t="shared" si="971"/>
        <v>#DIV/0!</v>
      </c>
      <c r="FF380" s="16" t="e">
        <f>+DO380/CH380</f>
        <v>#DIV/0!</v>
      </c>
      <c r="FG380" s="16" t="e">
        <f>+DP380/CH380</f>
        <v>#DIV/0!</v>
      </c>
      <c r="FH380" s="16" t="e">
        <f>+DQ380/CI380</f>
        <v>#DIV/0!</v>
      </c>
      <c r="FI380" s="16" t="e">
        <f>+DR380/CI380</f>
        <v>#DIV/0!</v>
      </c>
      <c r="FJ380" s="16" t="e">
        <f>+DS380/CI380</f>
        <v>#DIV/0!</v>
      </c>
      <c r="FK380" s="16" t="e">
        <f>+DT380/CJ380</f>
        <v>#DIV/0!</v>
      </c>
      <c r="FL380" s="16" t="e">
        <f>+DU380/CJ380</f>
        <v>#DIV/0!</v>
      </c>
      <c r="FM380" s="16" t="e">
        <f t="shared" ref="FM380:FO381" si="972">+DV380/CJ380</f>
        <v>#DIV/0!</v>
      </c>
      <c r="FN380" s="16" t="e">
        <f t="shared" si="972"/>
        <v>#DIV/0!</v>
      </c>
      <c r="FO380" s="16" t="e">
        <f t="shared" si="972"/>
        <v>#DIV/0!</v>
      </c>
      <c r="FP380" s="16" t="e">
        <f>+DY380/CL380</f>
        <v>#DIV/0!</v>
      </c>
      <c r="FQ380" s="16" t="e">
        <f>+DZ380/CL380</f>
        <v>#DIV/0!</v>
      </c>
      <c r="FR380" s="17">
        <f t="shared" si="836"/>
        <v>0</v>
      </c>
      <c r="FS380" s="17">
        <f t="shared" si="837"/>
        <v>0</v>
      </c>
      <c r="FT380" s="17">
        <f t="shared" si="838"/>
        <v>0</v>
      </c>
      <c r="FU380" s="18">
        <f t="shared" si="839"/>
        <v>0</v>
      </c>
      <c r="FV380" s="18">
        <f t="shared" si="840"/>
        <v>0</v>
      </c>
      <c r="FW380" s="18">
        <f t="shared" si="841"/>
        <v>0</v>
      </c>
      <c r="FX380" s="18">
        <f t="shared" si="842"/>
        <v>0</v>
      </c>
      <c r="FY380" s="18">
        <f t="shared" si="843"/>
        <v>0</v>
      </c>
      <c r="FZ380" s="19">
        <f t="shared" si="962"/>
        <v>0.4032</v>
      </c>
      <c r="GA380" s="36" t="s">
        <v>1391</v>
      </c>
      <c r="GB380" s="36"/>
      <c r="GC380" s="37"/>
    </row>
    <row r="381" spans="1:185" hidden="1" x14ac:dyDescent="0.25">
      <c r="A381" s="8" t="s">
        <v>1286</v>
      </c>
      <c r="B381" s="8" t="s">
        <v>349</v>
      </c>
      <c r="C381" s="9" t="s">
        <v>350</v>
      </c>
      <c r="D381" s="10" t="s">
        <v>55</v>
      </c>
      <c r="E381" s="9" t="s">
        <v>318</v>
      </c>
      <c r="F381" s="9" t="s">
        <v>56</v>
      </c>
      <c r="G381" s="9" t="s">
        <v>57</v>
      </c>
      <c r="H381" s="11">
        <v>3.5000000000000003E-2</v>
      </c>
      <c r="I381" s="11"/>
      <c r="J381" s="26">
        <v>0.01</v>
      </c>
      <c r="K381" s="11">
        <v>0.01</v>
      </c>
      <c r="L381" s="11">
        <v>5.0000000000000001E-3</v>
      </c>
      <c r="M381" s="11">
        <v>5.0000000000000001E-3</v>
      </c>
      <c r="N381" s="11"/>
      <c r="O381" s="12">
        <f t="shared" si="844"/>
        <v>0</v>
      </c>
      <c r="P381" s="12">
        <f t="shared" si="944"/>
        <v>375192</v>
      </c>
      <c r="Q381" s="12">
        <f t="shared" si="945"/>
        <v>0</v>
      </c>
      <c r="R381" s="12">
        <f t="shared" si="946"/>
        <v>1578064.5</v>
      </c>
      <c r="S381" s="12">
        <f t="shared" si="947"/>
        <v>0</v>
      </c>
      <c r="T381" s="12">
        <f t="shared" si="948"/>
        <v>610266</v>
      </c>
      <c r="U381" s="12">
        <f t="shared" si="949"/>
        <v>678588</v>
      </c>
      <c r="V381" s="12">
        <f t="shared" si="950"/>
        <v>1288854</v>
      </c>
      <c r="W381" s="12">
        <f t="shared" si="856"/>
        <v>632400</v>
      </c>
      <c r="X381" s="12">
        <f t="shared" si="847"/>
        <v>0</v>
      </c>
      <c r="Y381" s="12">
        <f t="shared" si="951"/>
        <v>1156842</v>
      </c>
      <c r="Z381" s="12">
        <f t="shared" si="952"/>
        <v>305712</v>
      </c>
      <c r="AA381" s="12">
        <f t="shared" si="953"/>
        <v>1462554</v>
      </c>
      <c r="AB381" s="12">
        <f t="shared" si="954"/>
        <v>2164736.25</v>
      </c>
      <c r="AC381" s="12"/>
      <c r="AD381" s="12"/>
      <c r="AE381" s="12"/>
      <c r="AF381" s="12" t="e">
        <f t="shared" si="848"/>
        <v>#DIV/0!</v>
      </c>
      <c r="AG381" s="12" t="e">
        <f t="shared" si="849"/>
        <v>#DIV/0!</v>
      </c>
      <c r="AH381" s="12">
        <f t="shared" si="850"/>
        <v>0</v>
      </c>
      <c r="AI381" s="12"/>
      <c r="AJ381" s="12"/>
      <c r="AK381" s="12"/>
      <c r="AL381" s="12" t="e">
        <f t="shared" si="807"/>
        <v>#DIV/0!</v>
      </c>
      <c r="AM381" s="12" t="e">
        <f t="shared" si="808"/>
        <v>#DIV/0!</v>
      </c>
      <c r="AN381" s="12">
        <f t="shared" si="809"/>
        <v>0</v>
      </c>
      <c r="AO381" s="12"/>
      <c r="AP381" s="12"/>
      <c r="AQ381" s="12"/>
      <c r="AR381" s="12" t="e">
        <f t="shared" si="810"/>
        <v>#DIV/0!</v>
      </c>
      <c r="AS381" s="12" t="e">
        <f t="shared" si="811"/>
        <v>#DIV/0!</v>
      </c>
      <c r="AT381" s="12" t="e">
        <f t="shared" si="812"/>
        <v>#DIV/0!</v>
      </c>
      <c r="AU381" s="12" t="e">
        <f t="shared" si="813"/>
        <v>#DIV/0!</v>
      </c>
      <c r="AV381" s="12">
        <f t="shared" si="851"/>
        <v>2164736.25</v>
      </c>
      <c r="AW381" s="12"/>
      <c r="AX381" s="12" t="e">
        <f t="shared" si="814"/>
        <v>#DIV/0!</v>
      </c>
      <c r="AY381" s="12" t="e">
        <f t="shared" si="815"/>
        <v>#DIV/0!</v>
      </c>
      <c r="AZ381" s="12" t="e">
        <f t="shared" si="816"/>
        <v>#DIV/0!</v>
      </c>
      <c r="BA381" s="12"/>
      <c r="BB381" s="12" t="e">
        <f t="shared" si="817"/>
        <v>#DIV/0!</v>
      </c>
      <c r="BC381" s="12" t="e">
        <f t="shared" si="818"/>
        <v>#DIV/0!</v>
      </c>
      <c r="BD381" s="12" t="e">
        <f t="shared" si="819"/>
        <v>#DIV/0!</v>
      </c>
      <c r="BE381" s="12"/>
      <c r="BF381" s="12" t="e">
        <f t="shared" si="820"/>
        <v>#DIV/0!</v>
      </c>
      <c r="BG381" s="12" t="e">
        <f t="shared" si="852"/>
        <v>#DIV/0!</v>
      </c>
      <c r="BH381" s="12" t="e">
        <f t="shared" si="821"/>
        <v>#DIV/0!</v>
      </c>
      <c r="BI381" s="12" t="e">
        <f t="shared" si="822"/>
        <v>#DIV/0!</v>
      </c>
      <c r="BJ381" s="12"/>
      <c r="BK381" s="12" t="e">
        <f t="shared" si="823"/>
        <v>#DIV/0!</v>
      </c>
      <c r="BL381" s="12" t="e">
        <f t="shared" si="853"/>
        <v>#DIV/0!</v>
      </c>
      <c r="BM381" s="12" t="e">
        <f t="shared" si="824"/>
        <v>#DIV/0!</v>
      </c>
      <c r="BN381" s="12"/>
      <c r="BO381" s="12">
        <f t="shared" si="825"/>
        <v>0</v>
      </c>
      <c r="BP381" s="12">
        <f t="shared" si="826"/>
        <v>0</v>
      </c>
      <c r="BQ381" s="12">
        <f t="shared" si="827"/>
        <v>0</v>
      </c>
      <c r="BR381" s="12"/>
      <c r="BS381" s="12">
        <f t="shared" si="828"/>
        <v>0</v>
      </c>
      <c r="BT381" s="12">
        <f t="shared" si="829"/>
        <v>0</v>
      </c>
      <c r="BU381" s="12">
        <f t="shared" si="830"/>
        <v>0</v>
      </c>
      <c r="BV381" s="12">
        <f t="shared" si="831"/>
        <v>0</v>
      </c>
      <c r="BW381" s="12">
        <f t="shared" si="832"/>
        <v>0</v>
      </c>
      <c r="BX381" s="12"/>
      <c r="BY381" s="12">
        <v>80000000</v>
      </c>
      <c r="BZ381" s="12">
        <v>130000000</v>
      </c>
      <c r="CA381" s="12">
        <f>SUMIFS('[1]TIẾN ĐỘ %'!$M$6:$M$1034,'[1]TIẾN ĐỘ %'!$G$6:$G$1034,$A381,'[1]TIẾN ĐỘ %'!$F$6:$F$1034,$E381)</f>
        <v>130000000</v>
      </c>
      <c r="CB381" s="12">
        <f t="shared" si="854"/>
        <v>340000000</v>
      </c>
      <c r="CC381" s="12"/>
      <c r="CD381" s="12"/>
      <c r="CE381" s="12"/>
      <c r="CF381" s="12">
        <f t="shared" si="967"/>
        <v>0</v>
      </c>
      <c r="CG381" s="12">
        <f t="shared" si="968"/>
        <v>340000000</v>
      </c>
      <c r="CH381" s="12"/>
      <c r="CI381" s="12"/>
      <c r="CJ381" s="12"/>
      <c r="CK381" s="12">
        <f t="shared" si="955"/>
        <v>0</v>
      </c>
      <c r="CL381" s="12"/>
      <c r="CM381" s="12"/>
      <c r="CN381" s="12"/>
      <c r="CO381" s="12">
        <f t="shared" si="916"/>
        <v>0</v>
      </c>
      <c r="CP381" s="12">
        <f t="shared" si="917"/>
        <v>0</v>
      </c>
      <c r="CQ381" s="12">
        <f t="shared" si="956"/>
        <v>340000000</v>
      </c>
      <c r="CR381" s="12">
        <v>38880000</v>
      </c>
      <c r="CS381" s="12">
        <v>0</v>
      </c>
      <c r="CT381" s="12">
        <v>163530000</v>
      </c>
      <c r="CU381" s="12">
        <v>63240000</v>
      </c>
      <c r="CV381" s="12">
        <v>70320000</v>
      </c>
      <c r="CW381" s="12">
        <v>63240000</v>
      </c>
      <c r="CX381" s="12">
        <v>133560000</v>
      </c>
      <c r="CY381" s="12">
        <f>SUMIFS('[1]DATA THÔ IN'!$P$4:$P$12031,'[1]DATA THÔ IN'!$H$4:$H$12031,$A381,'[1]DATA THÔ IN'!$AC$4:$AC$12031,$E381,'[1]DATA THÔ IN'!$AH$4:$AH$12031,"Tiến độ 1")</f>
        <v>119880000</v>
      </c>
      <c r="CZ381" s="12">
        <f>SUMIFS('[1]DATA THÔ IN'!$P$4:$P$12031,'[1]DATA THÔ IN'!$H$4:$H$12031,$A381,'[1]DATA THÔ IN'!$AC$4:$AC$12031,$E381,'[1]DATA THÔ IN'!$AH$4:$AH$12031,"Tiến độ 2")</f>
        <v>31680000</v>
      </c>
      <c r="DA381" s="12">
        <f>SUMIFS('[1]TIẾN ĐỘ %'!$N$6:$N$1034,'[1]TIẾN ĐỘ %'!$G$6:$G$1034,A381,'[1]TIẾN ĐỘ %'!$F$6:$F$1034,$E381)</f>
        <v>151560000</v>
      </c>
      <c r="DB381" s="12">
        <f t="shared" si="861"/>
        <v>448650000</v>
      </c>
      <c r="DC381" s="12"/>
      <c r="DD381" s="12"/>
      <c r="DE381" s="12"/>
      <c r="DF381" s="12"/>
      <c r="DG381" s="12"/>
      <c r="DH381" s="12"/>
      <c r="DI381" s="12"/>
      <c r="DJ381" s="12"/>
      <c r="DK381" s="12"/>
      <c r="DL381" s="12">
        <f t="shared" si="969"/>
        <v>0</v>
      </c>
      <c r="DM381" s="12">
        <f t="shared" si="970"/>
        <v>448650000</v>
      </c>
      <c r="DN381" s="12"/>
      <c r="DO381" s="12"/>
      <c r="DP381" s="13"/>
      <c r="DQ381" s="12"/>
      <c r="DR381" s="12"/>
      <c r="DS381" s="13"/>
      <c r="DT381" s="12"/>
      <c r="DU381" s="12"/>
      <c r="DV381" s="12"/>
      <c r="DW381" s="12">
        <f t="shared" si="957"/>
        <v>0</v>
      </c>
      <c r="DX381" s="12"/>
      <c r="DY381" s="12"/>
      <c r="DZ381" s="12"/>
      <c r="EA381" s="12"/>
      <c r="EB381" s="12"/>
      <c r="EC381" s="12"/>
      <c r="ED381" s="12"/>
      <c r="EE381" s="12"/>
      <c r="EF381" s="12"/>
      <c r="EG381" s="12">
        <f t="shared" si="918"/>
        <v>0</v>
      </c>
      <c r="EH381" s="12">
        <f t="shared" si="919"/>
        <v>0</v>
      </c>
      <c r="EI381" s="12">
        <f t="shared" si="958"/>
        <v>448650000</v>
      </c>
      <c r="EJ381" s="15">
        <f t="shared" si="833"/>
        <v>0.48599999999999999</v>
      </c>
      <c r="EK381" s="15">
        <f t="shared" si="834"/>
        <v>0</v>
      </c>
      <c r="EL381" s="15">
        <f t="shared" si="835"/>
        <v>2.0441250000000002</v>
      </c>
      <c r="EM381" s="16">
        <f t="shared" si="893"/>
        <v>0.48646153846153845</v>
      </c>
      <c r="EN381" s="16">
        <f t="shared" si="894"/>
        <v>0.54092307692307695</v>
      </c>
      <c r="EO381" s="16">
        <f t="shared" si="895"/>
        <v>1.0273846153846153</v>
      </c>
      <c r="EP381" s="16">
        <f t="shared" si="866"/>
        <v>0.9221538461538461</v>
      </c>
      <c r="EQ381" s="16">
        <f t="shared" si="867"/>
        <v>0.24369230769230768</v>
      </c>
      <c r="ER381" s="16">
        <f t="shared" si="868"/>
        <v>1.1658461538461538</v>
      </c>
      <c r="ES381" s="16">
        <f t="shared" si="869"/>
        <v>1.3195588235294118</v>
      </c>
      <c r="ET381" s="16" t="e">
        <f>DC381/CC381</f>
        <v>#DIV/0!</v>
      </c>
      <c r="EU381" s="16" t="e">
        <f>DD381/CC381</f>
        <v>#DIV/0!</v>
      </c>
      <c r="EV381" s="16" t="e">
        <f>DE381/CC381</f>
        <v>#DIV/0!</v>
      </c>
      <c r="EW381" s="16" t="e">
        <f>DF381/CD381</f>
        <v>#DIV/0!</v>
      </c>
      <c r="EX381" s="16" t="e">
        <f>DG381/CD381</f>
        <v>#DIV/0!</v>
      </c>
      <c r="EY381" s="16" t="e">
        <f>DH381/CD381</f>
        <v>#DIV/0!</v>
      </c>
      <c r="EZ381" s="16" t="e">
        <f>+DI381/CE381</f>
        <v>#DIV/0!</v>
      </c>
      <c r="FA381" s="21" t="e">
        <f>+DJ381/CE381</f>
        <v>#DIV/0!</v>
      </c>
      <c r="FB381" s="16" t="e">
        <f t="shared" si="971"/>
        <v>#DIV/0!</v>
      </c>
      <c r="FC381" s="16" t="e">
        <f t="shared" si="971"/>
        <v>#DIV/0!</v>
      </c>
      <c r="FD381" s="16">
        <f t="shared" si="971"/>
        <v>1.3195588235294118</v>
      </c>
      <c r="FE381" s="16" t="e">
        <f t="shared" si="971"/>
        <v>#DIV/0!</v>
      </c>
      <c r="FF381" s="16" t="e">
        <f>+DO381/CH381</f>
        <v>#DIV/0!</v>
      </c>
      <c r="FG381" s="16" t="e">
        <f>+DP381/CH381</f>
        <v>#DIV/0!</v>
      </c>
      <c r="FH381" s="16" t="e">
        <f>+DQ381/CI381</f>
        <v>#DIV/0!</v>
      </c>
      <c r="FI381" s="16" t="e">
        <f>+DR381/CI381</f>
        <v>#DIV/0!</v>
      </c>
      <c r="FJ381" s="16" t="e">
        <f>+DS381/CI381</f>
        <v>#DIV/0!</v>
      </c>
      <c r="FK381" s="16" t="e">
        <f>+DT381/CJ381</f>
        <v>#DIV/0!</v>
      </c>
      <c r="FL381" s="16" t="e">
        <f>+DU381/CJ381</f>
        <v>#DIV/0!</v>
      </c>
      <c r="FM381" s="16" t="e">
        <f t="shared" si="972"/>
        <v>#DIV/0!</v>
      </c>
      <c r="FN381" s="16" t="e">
        <f t="shared" si="972"/>
        <v>#DIV/0!</v>
      </c>
      <c r="FO381" s="16" t="e">
        <f t="shared" si="972"/>
        <v>#DIV/0!</v>
      </c>
      <c r="FP381" s="16" t="e">
        <f>+DY381/CL381</f>
        <v>#DIV/0!</v>
      </c>
      <c r="FQ381" s="16" t="e">
        <f>+DZ381/CL381</f>
        <v>#DIV/0!</v>
      </c>
      <c r="FR381" s="17">
        <f t="shared" si="836"/>
        <v>0</v>
      </c>
      <c r="FS381" s="17">
        <f t="shared" si="837"/>
        <v>0</v>
      </c>
      <c r="FT381" s="17">
        <f t="shared" si="838"/>
        <v>0</v>
      </c>
      <c r="FU381" s="18">
        <f t="shared" si="839"/>
        <v>0</v>
      </c>
      <c r="FV381" s="18">
        <f t="shared" si="840"/>
        <v>0</v>
      </c>
      <c r="FW381" s="18">
        <f t="shared" si="841"/>
        <v>0</v>
      </c>
      <c r="FX381" s="18">
        <f t="shared" si="842"/>
        <v>0</v>
      </c>
      <c r="FY381" s="18">
        <f t="shared" si="843"/>
        <v>0</v>
      </c>
      <c r="FZ381" s="19">
        <f t="shared" si="962"/>
        <v>1.3195588235294118</v>
      </c>
      <c r="GA381" s="36" t="str">
        <f>D381</f>
        <v>Phan Thiện Đương</v>
      </c>
      <c r="GB381" s="36"/>
      <c r="GC381" s="37"/>
    </row>
    <row r="382" spans="1:185" hidden="1" x14ac:dyDescent="0.25">
      <c r="A382" s="8" t="s">
        <v>1264</v>
      </c>
      <c r="B382" s="8" t="s">
        <v>353</v>
      </c>
      <c r="C382" s="9" t="s">
        <v>354</v>
      </c>
      <c r="D382" s="10" t="s">
        <v>55</v>
      </c>
      <c r="E382" s="9" t="s">
        <v>318</v>
      </c>
      <c r="F382" s="9" t="s">
        <v>56</v>
      </c>
      <c r="G382" s="9" t="s">
        <v>57</v>
      </c>
      <c r="H382" s="11">
        <v>3.5000000000000003E-2</v>
      </c>
      <c r="I382" s="11"/>
      <c r="J382" s="26">
        <v>0.01</v>
      </c>
      <c r="K382" s="11">
        <v>0.01</v>
      </c>
      <c r="L382" s="11">
        <v>5.0000000000000001E-3</v>
      </c>
      <c r="M382" s="11">
        <v>5.0000000000000001E-3</v>
      </c>
      <c r="N382" s="11"/>
      <c r="O382" s="12">
        <f t="shared" si="844"/>
        <v>0</v>
      </c>
      <c r="P382" s="12">
        <f t="shared" si="944"/>
        <v>0</v>
      </c>
      <c r="Q382" s="12">
        <f t="shared" si="945"/>
        <v>0</v>
      </c>
      <c r="R382" s="12">
        <f t="shared" si="946"/>
        <v>0</v>
      </c>
      <c r="S382" s="12">
        <f t="shared" si="947"/>
        <v>0</v>
      </c>
      <c r="T382" s="12">
        <f t="shared" si="948"/>
        <v>0</v>
      </c>
      <c r="U382" s="12">
        <f t="shared" si="949"/>
        <v>0</v>
      </c>
      <c r="V382" s="12">
        <f t="shared" si="950"/>
        <v>0</v>
      </c>
      <c r="W382" s="12">
        <f t="shared" si="856"/>
        <v>0</v>
      </c>
      <c r="X382" s="12">
        <f t="shared" si="847"/>
        <v>0</v>
      </c>
      <c r="Y382" s="12">
        <f t="shared" si="951"/>
        <v>0</v>
      </c>
      <c r="Z382" s="12">
        <f t="shared" si="952"/>
        <v>0</v>
      </c>
      <c r="AA382" s="12">
        <f t="shared" si="953"/>
        <v>0</v>
      </c>
      <c r="AB382" s="12">
        <f t="shared" si="954"/>
        <v>0</v>
      </c>
      <c r="AC382" s="12"/>
      <c r="AD382" s="12"/>
      <c r="AE382" s="12"/>
      <c r="AF382" s="12">
        <f t="shared" si="848"/>
        <v>0</v>
      </c>
      <c r="AG382" s="12">
        <f t="shared" si="849"/>
        <v>0</v>
      </c>
      <c r="AH382" s="12">
        <f t="shared" si="850"/>
        <v>0</v>
      </c>
      <c r="AI382" s="12"/>
      <c r="AJ382" s="12"/>
      <c r="AK382" s="12"/>
      <c r="AL382" s="12">
        <f t="shared" si="807"/>
        <v>0</v>
      </c>
      <c r="AM382" s="12">
        <f t="shared" si="808"/>
        <v>0</v>
      </c>
      <c r="AN382" s="12">
        <f t="shared" si="809"/>
        <v>0</v>
      </c>
      <c r="AO382" s="12"/>
      <c r="AP382" s="12"/>
      <c r="AQ382" s="12"/>
      <c r="AR382" s="12">
        <f t="shared" si="810"/>
        <v>0</v>
      </c>
      <c r="AS382" s="12">
        <f t="shared" si="811"/>
        <v>0</v>
      </c>
      <c r="AT382" s="12">
        <f t="shared" si="812"/>
        <v>0</v>
      </c>
      <c r="AU382" s="12">
        <f t="shared" si="813"/>
        <v>0</v>
      </c>
      <c r="AV382" s="12">
        <f t="shared" si="851"/>
        <v>0</v>
      </c>
      <c r="AW382" s="12"/>
      <c r="AX382" s="12">
        <f t="shared" si="814"/>
        <v>0</v>
      </c>
      <c r="AY382" s="12">
        <f t="shared" si="815"/>
        <v>0</v>
      </c>
      <c r="AZ382" s="12">
        <f t="shared" si="816"/>
        <v>0</v>
      </c>
      <c r="BA382" s="12"/>
      <c r="BB382" s="12">
        <f t="shared" si="817"/>
        <v>0</v>
      </c>
      <c r="BC382" s="12">
        <f t="shared" si="818"/>
        <v>0</v>
      </c>
      <c r="BD382" s="12">
        <f t="shared" si="819"/>
        <v>0</v>
      </c>
      <c r="BE382" s="12"/>
      <c r="BF382" s="12">
        <f t="shared" si="820"/>
        <v>0</v>
      </c>
      <c r="BG382" s="12">
        <f t="shared" si="852"/>
        <v>0</v>
      </c>
      <c r="BH382" s="12">
        <f t="shared" si="821"/>
        <v>0</v>
      </c>
      <c r="BI382" s="12">
        <f t="shared" si="822"/>
        <v>0</v>
      </c>
      <c r="BJ382" s="12"/>
      <c r="BK382" s="12">
        <f t="shared" si="823"/>
        <v>0</v>
      </c>
      <c r="BL382" s="12">
        <f t="shared" si="853"/>
        <v>0</v>
      </c>
      <c r="BM382" s="12">
        <f t="shared" si="824"/>
        <v>0</v>
      </c>
      <c r="BN382" s="12"/>
      <c r="BO382" s="12">
        <f t="shared" si="825"/>
        <v>0</v>
      </c>
      <c r="BP382" s="12">
        <f t="shared" si="826"/>
        <v>0</v>
      </c>
      <c r="BQ382" s="12">
        <f t="shared" si="827"/>
        <v>0</v>
      </c>
      <c r="BR382" s="12"/>
      <c r="BS382" s="12">
        <f t="shared" si="828"/>
        <v>0</v>
      </c>
      <c r="BT382" s="12">
        <f t="shared" si="829"/>
        <v>0</v>
      </c>
      <c r="BU382" s="12">
        <f t="shared" si="830"/>
        <v>0</v>
      </c>
      <c r="BV382" s="12">
        <f t="shared" si="831"/>
        <v>0</v>
      </c>
      <c r="BW382" s="12">
        <f t="shared" si="832"/>
        <v>0</v>
      </c>
      <c r="BX382" s="12"/>
      <c r="BY382" s="12">
        <v>0</v>
      </c>
      <c r="BZ382" s="12">
        <v>0</v>
      </c>
      <c r="CA382" s="12">
        <f>SUMIFS('[1]TIẾN ĐỘ %'!$M$6:$M$1034,'[1]TIẾN ĐỘ %'!$G$6:$G$1034,$A382,'[1]TIẾN ĐỘ %'!$F$6:$F$1034,$E382)</f>
        <v>0</v>
      </c>
      <c r="CB382" s="12">
        <f t="shared" si="854"/>
        <v>0</v>
      </c>
      <c r="CC382" s="12"/>
      <c r="CD382" s="12"/>
      <c r="CE382" s="12"/>
      <c r="CF382" s="12">
        <f t="shared" si="967"/>
        <v>0</v>
      </c>
      <c r="CG382" s="12">
        <f t="shared" si="968"/>
        <v>0</v>
      </c>
      <c r="CH382" s="12"/>
      <c r="CI382" s="12"/>
      <c r="CJ382" s="12"/>
      <c r="CK382" s="12">
        <f t="shared" si="955"/>
        <v>0</v>
      </c>
      <c r="CL382" s="12"/>
      <c r="CM382" s="12"/>
      <c r="CN382" s="12"/>
      <c r="CO382" s="12">
        <f t="shared" si="916"/>
        <v>0</v>
      </c>
      <c r="CP382" s="12">
        <f t="shared" si="917"/>
        <v>0</v>
      </c>
      <c r="CQ382" s="12">
        <f t="shared" si="956"/>
        <v>0</v>
      </c>
      <c r="CR382" s="12">
        <v>-93090000</v>
      </c>
      <c r="CS382" s="12">
        <v>0</v>
      </c>
      <c r="CT382" s="12">
        <v>-93090000</v>
      </c>
      <c r="CU382" s="12">
        <v>0</v>
      </c>
      <c r="CV382" s="12">
        <v>0</v>
      </c>
      <c r="CW382" s="12">
        <v>0</v>
      </c>
      <c r="CX382" s="12">
        <v>0</v>
      </c>
      <c r="CY382" s="12">
        <f>SUMIFS('[1]DATA THÔ IN'!$P$4:$P$12031,'[1]DATA THÔ IN'!$H$4:$H$12031,$A382,'[1]DATA THÔ IN'!$AC$4:$AC$12031,$E382,'[1]DATA THÔ IN'!$AH$4:$AH$12031,"Tiến độ 1")</f>
        <v>0</v>
      </c>
      <c r="CZ382" s="12">
        <f>SUMIFS('[1]DATA THÔ IN'!$P$4:$P$12031,'[1]DATA THÔ IN'!$H$4:$H$12031,$A382,'[1]DATA THÔ IN'!$AC$4:$AC$12031,$E382,'[1]DATA THÔ IN'!$AH$4:$AH$12031,"Tiến độ 2")</f>
        <v>0</v>
      </c>
      <c r="DA382" s="12">
        <f>SUMIFS('[1]TIẾN ĐỘ %'!$N$6:$N$1034,'[1]TIẾN ĐỘ %'!$G$6:$G$1034,A382,'[1]TIẾN ĐỘ %'!$F$6:$F$1034,$E382)</f>
        <v>0</v>
      </c>
      <c r="DB382" s="12">
        <f t="shared" si="861"/>
        <v>-93090000</v>
      </c>
      <c r="DC382" s="12"/>
      <c r="DD382" s="12"/>
      <c r="DE382" s="12"/>
      <c r="DF382" s="12"/>
      <c r="DG382" s="12"/>
      <c r="DH382" s="12"/>
      <c r="DI382" s="12"/>
      <c r="DJ382" s="12"/>
      <c r="DK382" s="12"/>
      <c r="DL382" s="12">
        <f t="shared" si="969"/>
        <v>0</v>
      </c>
      <c r="DM382" s="12">
        <f t="shared" si="970"/>
        <v>-93090000</v>
      </c>
      <c r="DN382" s="12"/>
      <c r="DO382" s="12"/>
      <c r="DP382" s="13"/>
      <c r="DQ382" s="12"/>
      <c r="DR382" s="12"/>
      <c r="DS382" s="13"/>
      <c r="DT382" s="12"/>
      <c r="DU382" s="12"/>
      <c r="DV382" s="12"/>
      <c r="DW382" s="12">
        <f t="shared" si="957"/>
        <v>0</v>
      </c>
      <c r="DX382" s="12"/>
      <c r="DY382" s="12"/>
      <c r="DZ382" s="12"/>
      <c r="EA382" s="12"/>
      <c r="EB382" s="12"/>
      <c r="EC382" s="12"/>
      <c r="ED382" s="12"/>
      <c r="EE382" s="12"/>
      <c r="EF382" s="12"/>
      <c r="EG382" s="12">
        <f t="shared" si="918"/>
        <v>0</v>
      </c>
      <c r="EH382" s="12">
        <f t="shared" si="919"/>
        <v>0</v>
      </c>
      <c r="EI382" s="12">
        <f t="shared" si="958"/>
        <v>-93090000</v>
      </c>
      <c r="EJ382" s="15">
        <f t="shared" si="833"/>
        <v>0</v>
      </c>
      <c r="EK382" s="15">
        <f t="shared" si="834"/>
        <v>0</v>
      </c>
      <c r="EL382" s="15">
        <f t="shared" si="835"/>
        <v>0</v>
      </c>
      <c r="EM382" s="16">
        <f t="shared" si="893"/>
        <v>0</v>
      </c>
      <c r="EN382" s="16">
        <f t="shared" si="894"/>
        <v>0</v>
      </c>
      <c r="EO382" s="16">
        <f t="shared" si="895"/>
        <v>0</v>
      </c>
      <c r="EP382" s="16">
        <f t="shared" si="866"/>
        <v>0</v>
      </c>
      <c r="EQ382" s="16">
        <f t="shared" si="867"/>
        <v>0</v>
      </c>
      <c r="ER382" s="16">
        <f t="shared" si="868"/>
        <v>0</v>
      </c>
      <c r="ES382" s="16">
        <f t="shared" si="869"/>
        <v>0</v>
      </c>
      <c r="ET382" s="16"/>
      <c r="EU382" s="16"/>
      <c r="EV382" s="16"/>
      <c r="EW382" s="16"/>
      <c r="EX382" s="16"/>
      <c r="EY382" s="16"/>
      <c r="EZ382" s="21">
        <v>0</v>
      </c>
      <c r="FA382" s="21">
        <v>0</v>
      </c>
      <c r="FB382" s="21">
        <v>0</v>
      </c>
      <c r="FC382" s="21">
        <v>0</v>
      </c>
      <c r="FD382" s="21">
        <v>0</v>
      </c>
      <c r="FE382" s="16">
        <v>0</v>
      </c>
      <c r="FF382" s="16">
        <v>0</v>
      </c>
      <c r="FG382" s="16">
        <v>0</v>
      </c>
      <c r="FH382" s="16">
        <v>0</v>
      </c>
      <c r="FI382" s="16">
        <v>0</v>
      </c>
      <c r="FJ382" s="16">
        <v>0</v>
      </c>
      <c r="FK382" s="16">
        <v>0</v>
      </c>
      <c r="FL382" s="16">
        <v>0</v>
      </c>
      <c r="FM382" s="16">
        <v>0</v>
      </c>
      <c r="FN382" s="16">
        <v>0</v>
      </c>
      <c r="FO382" s="16">
        <v>0</v>
      </c>
      <c r="FP382" s="16">
        <v>0</v>
      </c>
      <c r="FQ382" s="16">
        <v>0</v>
      </c>
      <c r="FR382" s="17">
        <f t="shared" si="836"/>
        <v>0</v>
      </c>
      <c r="FS382" s="17">
        <f t="shared" si="837"/>
        <v>0</v>
      </c>
      <c r="FT382" s="17">
        <f t="shared" si="838"/>
        <v>0</v>
      </c>
      <c r="FU382" s="18">
        <f t="shared" si="839"/>
        <v>0</v>
      </c>
      <c r="FV382" s="18">
        <f t="shared" si="840"/>
        <v>0</v>
      </c>
      <c r="FW382" s="18">
        <f t="shared" si="841"/>
        <v>0</v>
      </c>
      <c r="FX382" s="18">
        <f t="shared" si="842"/>
        <v>0</v>
      </c>
      <c r="FY382" s="18">
        <f t="shared" si="843"/>
        <v>0</v>
      </c>
      <c r="FZ382" s="19">
        <f t="shared" si="962"/>
        <v>0</v>
      </c>
      <c r="GA382" s="36" t="str">
        <f>D382</f>
        <v>Phan Thiện Đương</v>
      </c>
      <c r="GB382" s="36"/>
      <c r="GC382" s="37"/>
    </row>
    <row r="383" spans="1:185" hidden="1" x14ac:dyDescent="0.25">
      <c r="A383" s="8" t="s">
        <v>1283</v>
      </c>
      <c r="B383" s="8" t="s">
        <v>371</v>
      </c>
      <c r="C383" s="9" t="s">
        <v>372</v>
      </c>
      <c r="D383" s="10" t="s">
        <v>55</v>
      </c>
      <c r="E383" s="9" t="s">
        <v>318</v>
      </c>
      <c r="F383" s="9" t="s">
        <v>67</v>
      </c>
      <c r="G383" s="9" t="s">
        <v>57</v>
      </c>
      <c r="H383" s="11">
        <v>3.5000000000000003E-2</v>
      </c>
      <c r="I383" s="11"/>
      <c r="J383" s="26">
        <v>0.01</v>
      </c>
      <c r="K383" s="11">
        <v>0.01</v>
      </c>
      <c r="L383" s="11">
        <v>5.0000000000000001E-3</v>
      </c>
      <c r="M383" s="11">
        <v>5.0000000000000001E-3</v>
      </c>
      <c r="N383" s="11"/>
      <c r="O383" s="12">
        <f t="shared" si="844"/>
        <v>0</v>
      </c>
      <c r="P383" s="12">
        <f t="shared" si="944"/>
        <v>0</v>
      </c>
      <c r="Q383" s="12">
        <f t="shared" si="945"/>
        <v>0</v>
      </c>
      <c r="R383" s="12">
        <f t="shared" si="946"/>
        <v>0</v>
      </c>
      <c r="S383" s="12">
        <f t="shared" si="947"/>
        <v>0</v>
      </c>
      <c r="T383" s="12">
        <f t="shared" si="948"/>
        <v>0</v>
      </c>
      <c r="U383" s="12">
        <f t="shared" si="949"/>
        <v>0</v>
      </c>
      <c r="V383" s="12">
        <f t="shared" si="950"/>
        <v>0</v>
      </c>
      <c r="W383" s="12">
        <f t="shared" si="856"/>
        <v>0</v>
      </c>
      <c r="X383" s="12">
        <f t="shared" si="847"/>
        <v>0</v>
      </c>
      <c r="Y383" s="12">
        <f t="shared" si="951"/>
        <v>0</v>
      </c>
      <c r="Z383" s="12">
        <f t="shared" si="952"/>
        <v>0</v>
      </c>
      <c r="AA383" s="12">
        <f t="shared" si="953"/>
        <v>0</v>
      </c>
      <c r="AB383" s="12">
        <f t="shared" si="954"/>
        <v>0</v>
      </c>
      <c r="AC383" s="12"/>
      <c r="AD383" s="12"/>
      <c r="AE383" s="12"/>
      <c r="AF383" s="12">
        <f t="shared" si="848"/>
        <v>0</v>
      </c>
      <c r="AG383" s="12">
        <f t="shared" si="849"/>
        <v>0</v>
      </c>
      <c r="AH383" s="12">
        <f t="shared" si="850"/>
        <v>0</v>
      </c>
      <c r="AI383" s="12"/>
      <c r="AJ383" s="12"/>
      <c r="AK383" s="12"/>
      <c r="AL383" s="12">
        <f t="shared" si="807"/>
        <v>0</v>
      </c>
      <c r="AM383" s="12">
        <f t="shared" si="808"/>
        <v>0</v>
      </c>
      <c r="AN383" s="12">
        <f t="shared" si="809"/>
        <v>0</v>
      </c>
      <c r="AO383" s="12"/>
      <c r="AP383" s="12"/>
      <c r="AQ383" s="12"/>
      <c r="AR383" s="12">
        <f t="shared" si="810"/>
        <v>0</v>
      </c>
      <c r="AS383" s="12">
        <f t="shared" si="811"/>
        <v>0</v>
      </c>
      <c r="AT383" s="12">
        <f t="shared" si="812"/>
        <v>0</v>
      </c>
      <c r="AU383" s="12">
        <f t="shared" si="813"/>
        <v>0</v>
      </c>
      <c r="AV383" s="12">
        <f t="shared" si="851"/>
        <v>0</v>
      </c>
      <c r="AW383" s="12"/>
      <c r="AX383" s="12">
        <f t="shared" si="814"/>
        <v>0</v>
      </c>
      <c r="AY383" s="12">
        <f t="shared" si="815"/>
        <v>0</v>
      </c>
      <c r="AZ383" s="12">
        <f t="shared" si="816"/>
        <v>0</v>
      </c>
      <c r="BA383" s="12"/>
      <c r="BB383" s="12">
        <f t="shared" si="817"/>
        <v>0</v>
      </c>
      <c r="BC383" s="12">
        <f t="shared" si="818"/>
        <v>0</v>
      </c>
      <c r="BD383" s="12">
        <f t="shared" si="819"/>
        <v>0</v>
      </c>
      <c r="BE383" s="12"/>
      <c r="BF383" s="12">
        <f t="shared" si="820"/>
        <v>0</v>
      </c>
      <c r="BG383" s="12">
        <f t="shared" si="852"/>
        <v>0</v>
      </c>
      <c r="BH383" s="12">
        <f t="shared" si="821"/>
        <v>0</v>
      </c>
      <c r="BI383" s="12">
        <f t="shared" si="822"/>
        <v>0</v>
      </c>
      <c r="BJ383" s="12"/>
      <c r="BK383" s="12">
        <f t="shared" si="823"/>
        <v>0</v>
      </c>
      <c r="BL383" s="12">
        <f t="shared" si="853"/>
        <v>0</v>
      </c>
      <c r="BM383" s="12">
        <f t="shared" si="824"/>
        <v>0</v>
      </c>
      <c r="BN383" s="12"/>
      <c r="BO383" s="12">
        <f t="shared" si="825"/>
        <v>0</v>
      </c>
      <c r="BP383" s="12">
        <f t="shared" si="826"/>
        <v>0</v>
      </c>
      <c r="BQ383" s="12">
        <f t="shared" si="827"/>
        <v>0</v>
      </c>
      <c r="BR383" s="12"/>
      <c r="BS383" s="12">
        <f t="shared" si="828"/>
        <v>0</v>
      </c>
      <c r="BT383" s="12">
        <f t="shared" si="829"/>
        <v>0</v>
      </c>
      <c r="BU383" s="12">
        <f t="shared" si="830"/>
        <v>0</v>
      </c>
      <c r="BV383" s="12">
        <f t="shared" si="831"/>
        <v>0</v>
      </c>
      <c r="BW383" s="12">
        <f t="shared" si="832"/>
        <v>0</v>
      </c>
      <c r="BX383" s="12"/>
      <c r="BY383" s="12">
        <v>0</v>
      </c>
      <c r="BZ383" s="12">
        <v>0</v>
      </c>
      <c r="CA383" s="12">
        <f>SUMIFS('[1]TIẾN ĐỘ %'!$M$6:$M$1034,'[1]TIẾN ĐỘ %'!$G$6:$G$1034,$A383,'[1]TIẾN ĐỘ %'!$F$6:$F$1034,$E383)</f>
        <v>0</v>
      </c>
      <c r="CB383" s="12">
        <f t="shared" si="854"/>
        <v>0</v>
      </c>
      <c r="CC383" s="12"/>
      <c r="CD383" s="12"/>
      <c r="CE383" s="12"/>
      <c r="CF383" s="12">
        <f t="shared" si="967"/>
        <v>0</v>
      </c>
      <c r="CG383" s="12">
        <f t="shared" si="968"/>
        <v>0</v>
      </c>
      <c r="CH383" s="12"/>
      <c r="CI383" s="12"/>
      <c r="CJ383" s="12"/>
      <c r="CK383" s="12">
        <f t="shared" si="955"/>
        <v>0</v>
      </c>
      <c r="CL383" s="12"/>
      <c r="CM383" s="12"/>
      <c r="CN383" s="12"/>
      <c r="CO383" s="12">
        <f t="shared" si="916"/>
        <v>0</v>
      </c>
      <c r="CP383" s="12">
        <f t="shared" si="917"/>
        <v>0</v>
      </c>
      <c r="CQ383" s="12">
        <f t="shared" si="956"/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f>SUMIFS('[1]DATA THÔ IN'!$P$4:$P$12031,'[1]DATA THÔ IN'!$H$4:$H$12031,$A383,'[1]DATA THÔ IN'!$AC$4:$AC$12031,$E383,'[1]DATA THÔ IN'!$AH$4:$AH$12031,"Tiến độ 1")</f>
        <v>0</v>
      </c>
      <c r="CZ383" s="12">
        <f>SUMIFS('[1]DATA THÔ IN'!$P$4:$P$12031,'[1]DATA THÔ IN'!$H$4:$H$12031,$A383,'[1]DATA THÔ IN'!$AC$4:$AC$12031,$E383,'[1]DATA THÔ IN'!$AH$4:$AH$12031,"Tiến độ 2")</f>
        <v>0</v>
      </c>
      <c r="DA383" s="12">
        <f>SUMIFS('[1]TIẾN ĐỘ %'!$N$6:$N$1034,'[1]TIẾN ĐỘ %'!$G$6:$G$1034,A383,'[1]TIẾN ĐỘ %'!$F$6:$F$1034,$E383)</f>
        <v>0</v>
      </c>
      <c r="DB383" s="12">
        <f t="shared" si="861"/>
        <v>0</v>
      </c>
      <c r="DC383" s="12"/>
      <c r="DD383" s="12"/>
      <c r="DE383" s="12"/>
      <c r="DF383" s="12"/>
      <c r="DG383" s="12"/>
      <c r="DH383" s="12"/>
      <c r="DI383" s="12"/>
      <c r="DJ383" s="12"/>
      <c r="DK383" s="12"/>
      <c r="DL383" s="12">
        <f t="shared" si="969"/>
        <v>0</v>
      </c>
      <c r="DM383" s="12">
        <f t="shared" si="970"/>
        <v>0</v>
      </c>
      <c r="DN383" s="12"/>
      <c r="DO383" s="12"/>
      <c r="DP383" s="13"/>
      <c r="DQ383" s="12"/>
      <c r="DR383" s="12"/>
      <c r="DS383" s="13"/>
      <c r="DT383" s="12"/>
      <c r="DU383" s="12"/>
      <c r="DV383" s="12"/>
      <c r="DW383" s="12">
        <f t="shared" si="957"/>
        <v>0</v>
      </c>
      <c r="DX383" s="12"/>
      <c r="DY383" s="12"/>
      <c r="DZ383" s="12"/>
      <c r="EA383" s="12"/>
      <c r="EB383" s="12"/>
      <c r="EC383" s="12"/>
      <c r="ED383" s="12"/>
      <c r="EE383" s="12"/>
      <c r="EF383" s="12"/>
      <c r="EG383" s="12">
        <f t="shared" si="918"/>
        <v>0</v>
      </c>
      <c r="EH383" s="12">
        <f t="shared" si="919"/>
        <v>0</v>
      </c>
      <c r="EI383" s="12">
        <f t="shared" si="958"/>
        <v>0</v>
      </c>
      <c r="EJ383" s="15">
        <f t="shared" si="833"/>
        <v>0</v>
      </c>
      <c r="EK383" s="15">
        <f t="shared" si="834"/>
        <v>0</v>
      </c>
      <c r="EL383" s="15">
        <f t="shared" si="835"/>
        <v>0</v>
      </c>
      <c r="EM383" s="16">
        <f t="shared" si="893"/>
        <v>0</v>
      </c>
      <c r="EN383" s="16">
        <f t="shared" si="894"/>
        <v>0</v>
      </c>
      <c r="EO383" s="16">
        <f t="shared" si="895"/>
        <v>0</v>
      </c>
      <c r="EP383" s="16">
        <f t="shared" si="866"/>
        <v>0</v>
      </c>
      <c r="EQ383" s="16">
        <f t="shared" si="867"/>
        <v>0</v>
      </c>
      <c r="ER383" s="16">
        <f t="shared" si="868"/>
        <v>0</v>
      </c>
      <c r="ES383" s="16">
        <f t="shared" si="869"/>
        <v>0</v>
      </c>
      <c r="ET383" s="16"/>
      <c r="EU383" s="16"/>
      <c r="EV383" s="16"/>
      <c r="EW383" s="16"/>
      <c r="EX383" s="16"/>
      <c r="EY383" s="16"/>
      <c r="EZ383" s="21">
        <v>0</v>
      </c>
      <c r="FA383" s="21">
        <v>0</v>
      </c>
      <c r="FB383" s="21">
        <v>0</v>
      </c>
      <c r="FC383" s="21">
        <v>0</v>
      </c>
      <c r="FD383" s="21">
        <v>0</v>
      </c>
      <c r="FE383" s="16">
        <v>0</v>
      </c>
      <c r="FF383" s="16">
        <v>0</v>
      </c>
      <c r="FG383" s="16">
        <v>0</v>
      </c>
      <c r="FH383" s="16">
        <v>0</v>
      </c>
      <c r="FI383" s="16">
        <v>0</v>
      </c>
      <c r="FJ383" s="16">
        <v>0</v>
      </c>
      <c r="FK383" s="16">
        <v>0</v>
      </c>
      <c r="FL383" s="16">
        <v>0</v>
      </c>
      <c r="FM383" s="16">
        <v>0</v>
      </c>
      <c r="FN383" s="16">
        <v>0</v>
      </c>
      <c r="FO383" s="16">
        <v>0</v>
      </c>
      <c r="FP383" s="16">
        <v>0</v>
      </c>
      <c r="FQ383" s="16">
        <v>0</v>
      </c>
      <c r="FR383" s="17">
        <f t="shared" si="836"/>
        <v>0</v>
      </c>
      <c r="FS383" s="17">
        <f t="shared" si="837"/>
        <v>0</v>
      </c>
      <c r="FT383" s="17">
        <f t="shared" si="838"/>
        <v>0</v>
      </c>
      <c r="FU383" s="18">
        <f t="shared" si="839"/>
        <v>0</v>
      </c>
      <c r="FV383" s="18">
        <f t="shared" si="840"/>
        <v>0</v>
      </c>
      <c r="FW383" s="18">
        <f t="shared" si="841"/>
        <v>0</v>
      </c>
      <c r="FX383" s="18">
        <f t="shared" si="842"/>
        <v>0</v>
      </c>
      <c r="FY383" s="18">
        <f t="shared" si="843"/>
        <v>0</v>
      </c>
      <c r="FZ383" s="19">
        <f t="shared" si="962"/>
        <v>0</v>
      </c>
      <c r="GA383" s="36" t="str">
        <f>D383</f>
        <v>Phan Thiện Đương</v>
      </c>
      <c r="GB383" s="36"/>
      <c r="GC383" s="37"/>
    </row>
    <row r="384" spans="1:185" hidden="1" x14ac:dyDescent="0.25">
      <c r="A384" s="8" t="s">
        <v>1294</v>
      </c>
      <c r="B384" s="8" t="s">
        <v>470</v>
      </c>
      <c r="C384" s="9" t="s">
        <v>471</v>
      </c>
      <c r="D384" s="10" t="s">
        <v>76</v>
      </c>
      <c r="E384" s="9" t="s">
        <v>318</v>
      </c>
      <c r="F384" s="9" t="s">
        <v>89</v>
      </c>
      <c r="G384" s="9" t="s">
        <v>57</v>
      </c>
      <c r="H384" s="11">
        <v>3.5000000000000003E-2</v>
      </c>
      <c r="I384" s="11"/>
      <c r="J384" s="26">
        <v>0.01</v>
      </c>
      <c r="K384" s="11">
        <v>0.01</v>
      </c>
      <c r="L384" s="11">
        <v>5.0000000000000001E-3</v>
      </c>
      <c r="M384" s="11">
        <v>5.0000000000000001E-3</v>
      </c>
      <c r="N384" s="11"/>
      <c r="O384" s="12">
        <f t="shared" si="844"/>
        <v>0</v>
      </c>
      <c r="P384" s="12">
        <f t="shared" si="944"/>
        <v>325205</v>
      </c>
      <c r="Q384" s="12">
        <f t="shared" si="945"/>
        <v>481728</v>
      </c>
      <c r="R384" s="12">
        <f t="shared" si="946"/>
        <v>806933</v>
      </c>
      <c r="S384" s="12">
        <f t="shared" si="947"/>
        <v>0</v>
      </c>
      <c r="T384" s="12">
        <f t="shared" si="948"/>
        <v>334662</v>
      </c>
      <c r="U384" s="12">
        <f t="shared" si="949"/>
        <v>0</v>
      </c>
      <c r="V384" s="12">
        <f t="shared" si="950"/>
        <v>0</v>
      </c>
      <c r="W384" s="12">
        <f t="shared" si="856"/>
        <v>346800</v>
      </c>
      <c r="X384" s="12">
        <f t="shared" si="847"/>
        <v>0</v>
      </c>
      <c r="Y384" s="12">
        <f t="shared" si="951"/>
        <v>0</v>
      </c>
      <c r="Z384" s="12">
        <f t="shared" si="952"/>
        <v>368244</v>
      </c>
      <c r="AA384" s="12">
        <f t="shared" si="953"/>
        <v>0</v>
      </c>
      <c r="AB384" s="12">
        <f t="shared" si="954"/>
        <v>0</v>
      </c>
      <c r="AC384" s="12"/>
      <c r="AD384" s="12"/>
      <c r="AE384" s="12"/>
      <c r="AF384" s="12" t="e">
        <f t="shared" si="848"/>
        <v>#DIV/0!</v>
      </c>
      <c r="AG384" s="12" t="e">
        <f t="shared" si="849"/>
        <v>#DIV/0!</v>
      </c>
      <c r="AH384" s="12">
        <f t="shared" si="850"/>
        <v>0</v>
      </c>
      <c r="AI384" s="12"/>
      <c r="AJ384" s="12"/>
      <c r="AK384" s="12"/>
      <c r="AL384" s="12" t="e">
        <f t="shared" si="807"/>
        <v>#DIV/0!</v>
      </c>
      <c r="AM384" s="12" t="e">
        <f t="shared" si="808"/>
        <v>#DIV/0!</v>
      </c>
      <c r="AN384" s="12">
        <f t="shared" si="809"/>
        <v>0</v>
      </c>
      <c r="AO384" s="12"/>
      <c r="AP384" s="12"/>
      <c r="AQ384" s="12"/>
      <c r="AR384" s="12" t="e">
        <f t="shared" si="810"/>
        <v>#DIV/0!</v>
      </c>
      <c r="AS384" s="12" t="e">
        <f t="shared" si="811"/>
        <v>#DIV/0!</v>
      </c>
      <c r="AT384" s="12" t="e">
        <f t="shared" si="812"/>
        <v>#DIV/0!</v>
      </c>
      <c r="AU384" s="12" t="e">
        <f t="shared" si="813"/>
        <v>#DIV/0!</v>
      </c>
      <c r="AV384" s="12">
        <f t="shared" si="851"/>
        <v>0</v>
      </c>
      <c r="AW384" s="12"/>
      <c r="AX384" s="12">
        <f t="shared" si="814"/>
        <v>0</v>
      </c>
      <c r="AY384" s="12">
        <f t="shared" si="815"/>
        <v>0</v>
      </c>
      <c r="AZ384" s="12">
        <f t="shared" si="816"/>
        <v>0</v>
      </c>
      <c r="BA384" s="12"/>
      <c r="BB384" s="12" t="e">
        <f t="shared" si="817"/>
        <v>#DIV/0!</v>
      </c>
      <c r="BC384" s="12" t="e">
        <f t="shared" si="818"/>
        <v>#DIV/0!</v>
      </c>
      <c r="BD384" s="12" t="e">
        <f t="shared" si="819"/>
        <v>#DIV/0!</v>
      </c>
      <c r="BE384" s="12"/>
      <c r="BF384" s="12" t="e">
        <f t="shared" si="820"/>
        <v>#DIV/0!</v>
      </c>
      <c r="BG384" s="12" t="e">
        <f t="shared" si="852"/>
        <v>#DIV/0!</v>
      </c>
      <c r="BH384" s="12" t="e">
        <f t="shared" si="821"/>
        <v>#DIV/0!</v>
      </c>
      <c r="BI384" s="12" t="e">
        <f t="shared" si="822"/>
        <v>#DIV/0!</v>
      </c>
      <c r="BJ384" s="12"/>
      <c r="BK384" s="12" t="e">
        <f t="shared" si="823"/>
        <v>#DIV/0!</v>
      </c>
      <c r="BL384" s="12" t="e">
        <f t="shared" si="853"/>
        <v>#DIV/0!</v>
      </c>
      <c r="BM384" s="12" t="e">
        <f t="shared" si="824"/>
        <v>#DIV/0!</v>
      </c>
      <c r="BN384" s="12"/>
      <c r="BO384" s="12">
        <f t="shared" si="825"/>
        <v>0</v>
      </c>
      <c r="BP384" s="12">
        <f t="shared" si="826"/>
        <v>0</v>
      </c>
      <c r="BQ384" s="12">
        <f t="shared" si="827"/>
        <v>0</v>
      </c>
      <c r="BR384" s="12"/>
      <c r="BS384" s="12">
        <f t="shared" si="828"/>
        <v>0</v>
      </c>
      <c r="BT384" s="12">
        <f t="shared" si="829"/>
        <v>0</v>
      </c>
      <c r="BU384" s="12">
        <f t="shared" si="830"/>
        <v>0</v>
      </c>
      <c r="BV384" s="12">
        <f t="shared" si="831"/>
        <v>0</v>
      </c>
      <c r="BW384" s="12">
        <f t="shared" si="832"/>
        <v>0</v>
      </c>
      <c r="BX384" s="12"/>
      <c r="BY384" s="12">
        <v>80000000</v>
      </c>
      <c r="BZ384" s="12">
        <v>50000000</v>
      </c>
      <c r="CA384" s="12">
        <f>SUMIFS('[1]TIẾN ĐỘ %'!$M$6:$M$1034,'[1]TIẾN ĐỘ %'!$G$6:$G$1034,$A384,'[1]TIẾN ĐỘ %'!$F$6:$F$1034,$E384)</f>
        <v>50000000</v>
      </c>
      <c r="CB384" s="12">
        <f t="shared" si="854"/>
        <v>180000000</v>
      </c>
      <c r="CC384" s="12"/>
      <c r="CD384" s="12"/>
      <c r="CE384" s="12"/>
      <c r="CF384" s="12">
        <f t="shared" si="967"/>
        <v>0</v>
      </c>
      <c r="CG384" s="12">
        <f t="shared" si="968"/>
        <v>180000000</v>
      </c>
      <c r="CH384" s="12"/>
      <c r="CI384" s="12"/>
      <c r="CJ384" s="12"/>
      <c r="CK384" s="12">
        <f t="shared" si="955"/>
        <v>0</v>
      </c>
      <c r="CL384" s="12"/>
      <c r="CM384" s="12"/>
      <c r="CN384" s="12"/>
      <c r="CO384" s="12">
        <f t="shared" si="916"/>
        <v>0</v>
      </c>
      <c r="CP384" s="12">
        <f t="shared" si="917"/>
        <v>0</v>
      </c>
      <c r="CQ384" s="12">
        <f t="shared" si="956"/>
        <v>180000000</v>
      </c>
      <c r="CR384" s="12">
        <v>33700000</v>
      </c>
      <c r="CS384" s="12">
        <v>49920000</v>
      </c>
      <c r="CT384" s="12">
        <v>83620000</v>
      </c>
      <c r="CU384" s="12">
        <v>34680000</v>
      </c>
      <c r="CV384" s="12">
        <v>0</v>
      </c>
      <c r="CW384" s="12">
        <v>34680000</v>
      </c>
      <c r="CX384" s="12">
        <v>34680000</v>
      </c>
      <c r="CY384" s="12">
        <f>SUMIFS('[1]DATA THÔ IN'!$P$4:$P$12031,'[1]DATA THÔ IN'!$H$4:$H$12031,$A384,'[1]DATA THÔ IN'!$AC$4:$AC$12031,$E384,'[1]DATA THÔ IN'!$AH$4:$AH$12031,"Tiến độ 1")</f>
        <v>0</v>
      </c>
      <c r="CZ384" s="12">
        <f>SUMIFS('[1]DATA THÔ IN'!$P$4:$P$12031,'[1]DATA THÔ IN'!$H$4:$H$12031,$A384,'[1]DATA THÔ IN'!$AC$4:$AC$12031,$E384,'[1]DATA THÔ IN'!$AH$4:$AH$12031,"Tiến độ 2")</f>
        <v>38160000</v>
      </c>
      <c r="DA384" s="12">
        <f>SUMIFS('[1]TIẾN ĐỘ %'!$N$6:$N$1034,'[1]TIẾN ĐỘ %'!$G$6:$G$1034,A384,'[1]TIẾN ĐỘ %'!$F$6:$F$1034,$E384)</f>
        <v>38160000</v>
      </c>
      <c r="DB384" s="12">
        <f t="shared" si="861"/>
        <v>156460000</v>
      </c>
      <c r="DC384" s="12"/>
      <c r="DD384" s="12"/>
      <c r="DE384" s="12"/>
      <c r="DF384" s="12"/>
      <c r="DG384" s="12"/>
      <c r="DH384" s="12"/>
      <c r="DI384" s="12"/>
      <c r="DJ384" s="12"/>
      <c r="DK384" s="12"/>
      <c r="DL384" s="12">
        <f t="shared" si="969"/>
        <v>0</v>
      </c>
      <c r="DM384" s="12">
        <f t="shared" si="970"/>
        <v>156460000</v>
      </c>
      <c r="DN384" s="12"/>
      <c r="DO384" s="12"/>
      <c r="DP384" s="13"/>
      <c r="DQ384" s="12"/>
      <c r="DR384" s="12"/>
      <c r="DS384" s="13"/>
      <c r="DT384" s="12"/>
      <c r="DU384" s="12"/>
      <c r="DV384" s="12"/>
      <c r="DW384" s="12">
        <f t="shared" si="957"/>
        <v>0</v>
      </c>
      <c r="DX384" s="12"/>
      <c r="DY384" s="12"/>
      <c r="DZ384" s="12"/>
      <c r="EA384" s="12"/>
      <c r="EB384" s="12"/>
      <c r="EC384" s="12"/>
      <c r="ED384" s="12"/>
      <c r="EE384" s="12"/>
      <c r="EF384" s="12"/>
      <c r="EG384" s="12">
        <f t="shared" si="918"/>
        <v>0</v>
      </c>
      <c r="EH384" s="12">
        <f t="shared" si="919"/>
        <v>0</v>
      </c>
      <c r="EI384" s="12">
        <f t="shared" si="958"/>
        <v>156460000</v>
      </c>
      <c r="EJ384" s="15">
        <f t="shared" si="833"/>
        <v>0.42125000000000001</v>
      </c>
      <c r="EK384" s="15">
        <f t="shared" si="834"/>
        <v>0.624</v>
      </c>
      <c r="EL384" s="15">
        <f t="shared" si="835"/>
        <v>1.04525</v>
      </c>
      <c r="EM384" s="16">
        <f t="shared" si="893"/>
        <v>0.69359999999999999</v>
      </c>
      <c r="EN384" s="16">
        <f t="shared" si="894"/>
        <v>0</v>
      </c>
      <c r="EO384" s="16">
        <f t="shared" si="895"/>
        <v>0.69359999999999999</v>
      </c>
      <c r="EP384" s="16">
        <f t="shared" si="866"/>
        <v>0</v>
      </c>
      <c r="EQ384" s="16">
        <f t="shared" si="867"/>
        <v>0.76319999999999999</v>
      </c>
      <c r="ER384" s="16">
        <f t="shared" si="868"/>
        <v>0.76319999999999999</v>
      </c>
      <c r="ES384" s="16">
        <f t="shared" si="869"/>
        <v>0.86922222222222223</v>
      </c>
      <c r="ET384" s="16" t="e">
        <f>DC384/CC384</f>
        <v>#DIV/0!</v>
      </c>
      <c r="EU384" s="16" t="e">
        <f>DD384/CC384</f>
        <v>#DIV/0!</v>
      </c>
      <c r="EV384" s="16" t="e">
        <f t="shared" ref="EV384:EW387" si="973">DE384/CC384</f>
        <v>#DIV/0!</v>
      </c>
      <c r="EW384" s="16" t="e">
        <f t="shared" si="973"/>
        <v>#DIV/0!</v>
      </c>
      <c r="EX384" s="16" t="e">
        <f>DG384/CD384</f>
        <v>#DIV/0!</v>
      </c>
      <c r="EY384" s="16" t="e">
        <f>DH384/CD384</f>
        <v>#DIV/0!</v>
      </c>
      <c r="EZ384" s="21" t="e">
        <f>+DI384/CE384</f>
        <v>#DIV/0!</v>
      </c>
      <c r="FA384" s="21" t="e">
        <f>+DJ384/CE384</f>
        <v>#DIV/0!</v>
      </c>
      <c r="FB384" s="21" t="e">
        <f>+DK384/CE384</f>
        <v>#DIV/0!</v>
      </c>
      <c r="FC384" s="16" t="e">
        <f>+DL384/CF384</f>
        <v>#DIV/0!</v>
      </c>
      <c r="FD384" s="16">
        <f>+DM384/CG384</f>
        <v>0.86922222222222223</v>
      </c>
      <c r="FE384" s="16">
        <v>0</v>
      </c>
      <c r="FF384" s="16">
        <v>0</v>
      </c>
      <c r="FG384" s="16">
        <v>0</v>
      </c>
      <c r="FH384" s="16" t="e">
        <f>+DQ384/CI384</f>
        <v>#DIV/0!</v>
      </c>
      <c r="FI384" s="16" t="e">
        <f>+DR384/CI384</f>
        <v>#DIV/0!</v>
      </c>
      <c r="FJ384" s="16" t="e">
        <f>+DS384/CI384</f>
        <v>#DIV/0!</v>
      </c>
      <c r="FK384" s="16" t="e">
        <f>+DT384/CJ384</f>
        <v>#DIV/0!</v>
      </c>
      <c r="FL384" s="16" t="e">
        <f>+DU384/CJ384</f>
        <v>#DIV/0!</v>
      </c>
      <c r="FM384" s="16" t="e">
        <f>+DV384/CJ384</f>
        <v>#DIV/0!</v>
      </c>
      <c r="FN384" s="16" t="e">
        <f>+DW384/CK384</f>
        <v>#DIV/0!</v>
      </c>
      <c r="FO384" s="16" t="e">
        <f>+DX384/CL384</f>
        <v>#DIV/0!</v>
      </c>
      <c r="FP384" s="16" t="e">
        <f>+DY384/CL384</f>
        <v>#DIV/0!</v>
      </c>
      <c r="FQ384" s="16" t="e">
        <f>+DZ384/CL384</f>
        <v>#DIV/0!</v>
      </c>
      <c r="FR384" s="17">
        <f t="shared" si="836"/>
        <v>0</v>
      </c>
      <c r="FS384" s="17">
        <f t="shared" si="837"/>
        <v>0</v>
      </c>
      <c r="FT384" s="17">
        <f t="shared" si="838"/>
        <v>0</v>
      </c>
      <c r="FU384" s="18">
        <f t="shared" si="839"/>
        <v>0</v>
      </c>
      <c r="FV384" s="18">
        <f t="shared" si="840"/>
        <v>0</v>
      </c>
      <c r="FW384" s="18">
        <f t="shared" si="841"/>
        <v>0</v>
      </c>
      <c r="FX384" s="18">
        <f t="shared" si="842"/>
        <v>0</v>
      </c>
      <c r="FY384" s="18">
        <f t="shared" si="843"/>
        <v>0</v>
      </c>
      <c r="FZ384" s="19">
        <f t="shared" si="962"/>
        <v>0.86922222222222223</v>
      </c>
      <c r="GA384" s="36" t="s">
        <v>76</v>
      </c>
      <c r="GB384" s="36"/>
      <c r="GC384" s="37"/>
    </row>
    <row r="385" spans="1:185" hidden="1" x14ac:dyDescent="0.25">
      <c r="A385" s="8" t="s">
        <v>1265</v>
      </c>
      <c r="B385" s="8" t="s">
        <v>377</v>
      </c>
      <c r="C385" s="9" t="s">
        <v>378</v>
      </c>
      <c r="D385" s="10" t="s">
        <v>60</v>
      </c>
      <c r="E385" s="9" t="s">
        <v>315</v>
      </c>
      <c r="F385" s="9" t="s">
        <v>61</v>
      </c>
      <c r="G385" s="9" t="s">
        <v>51</v>
      </c>
      <c r="H385" s="11">
        <v>3.5000000000000003E-2</v>
      </c>
      <c r="I385" s="11"/>
      <c r="J385" s="26">
        <v>0.01</v>
      </c>
      <c r="K385" s="11">
        <v>0.01</v>
      </c>
      <c r="L385" s="11">
        <v>5.0000000000000001E-3</v>
      </c>
      <c r="M385" s="11">
        <v>5.0000000000000001E-3</v>
      </c>
      <c r="N385" s="11"/>
      <c r="O385" s="12">
        <f t="shared" si="844"/>
        <v>0</v>
      </c>
      <c r="P385" s="12">
        <f t="shared" si="944"/>
        <v>0</v>
      </c>
      <c r="Q385" s="12">
        <f t="shared" si="945"/>
        <v>0</v>
      </c>
      <c r="R385" s="12">
        <f t="shared" si="946"/>
        <v>0</v>
      </c>
      <c r="S385" s="12">
        <f t="shared" si="947"/>
        <v>0</v>
      </c>
      <c r="T385" s="12">
        <f t="shared" si="948"/>
        <v>0</v>
      </c>
      <c r="U385" s="12">
        <f t="shared" si="949"/>
        <v>0</v>
      </c>
      <c r="V385" s="12">
        <f t="shared" si="950"/>
        <v>0</v>
      </c>
      <c r="W385" s="12">
        <f t="shared" si="856"/>
        <v>0</v>
      </c>
      <c r="X385" s="12">
        <f t="shared" si="847"/>
        <v>0</v>
      </c>
      <c r="Y385" s="12">
        <f t="shared" si="951"/>
        <v>0</v>
      </c>
      <c r="Z385" s="12">
        <f t="shared" si="952"/>
        <v>0</v>
      </c>
      <c r="AA385" s="12">
        <f t="shared" si="953"/>
        <v>0</v>
      </c>
      <c r="AB385" s="12">
        <f t="shared" si="954"/>
        <v>0</v>
      </c>
      <c r="AC385" s="12"/>
      <c r="AD385" s="12"/>
      <c r="AE385" s="12"/>
      <c r="AF385" s="12" t="e">
        <f t="shared" si="848"/>
        <v>#DIV/0!</v>
      </c>
      <c r="AG385" s="12" t="e">
        <f t="shared" si="849"/>
        <v>#DIV/0!</v>
      </c>
      <c r="AH385" s="12">
        <f t="shared" si="850"/>
        <v>0</v>
      </c>
      <c r="AI385" s="12"/>
      <c r="AJ385" s="12"/>
      <c r="AK385" s="12"/>
      <c r="AL385" s="12" t="e">
        <f t="shared" si="807"/>
        <v>#DIV/0!</v>
      </c>
      <c r="AM385" s="12" t="e">
        <f t="shared" si="808"/>
        <v>#DIV/0!</v>
      </c>
      <c r="AN385" s="12">
        <f t="shared" si="809"/>
        <v>0</v>
      </c>
      <c r="AO385" s="12"/>
      <c r="AP385" s="12"/>
      <c r="AQ385" s="12"/>
      <c r="AR385" s="12">
        <f t="shared" si="810"/>
        <v>0</v>
      </c>
      <c r="AS385" s="12">
        <f t="shared" si="811"/>
        <v>0</v>
      </c>
      <c r="AT385" s="12">
        <f t="shared" si="812"/>
        <v>0</v>
      </c>
      <c r="AU385" s="12" t="e">
        <f t="shared" si="813"/>
        <v>#DIV/0!</v>
      </c>
      <c r="AV385" s="12">
        <f t="shared" si="851"/>
        <v>0</v>
      </c>
      <c r="AW385" s="12"/>
      <c r="AX385" s="12">
        <f t="shared" si="814"/>
        <v>0</v>
      </c>
      <c r="AY385" s="12">
        <f t="shared" si="815"/>
        <v>0</v>
      </c>
      <c r="AZ385" s="12">
        <f t="shared" si="816"/>
        <v>0</v>
      </c>
      <c r="BA385" s="12"/>
      <c r="BB385" s="12">
        <f t="shared" si="817"/>
        <v>0</v>
      </c>
      <c r="BC385" s="12">
        <f t="shared" si="818"/>
        <v>0</v>
      </c>
      <c r="BD385" s="12">
        <f t="shared" si="819"/>
        <v>0</v>
      </c>
      <c r="BE385" s="12"/>
      <c r="BF385" s="12">
        <f t="shared" si="820"/>
        <v>0</v>
      </c>
      <c r="BG385" s="12">
        <f t="shared" si="852"/>
        <v>0</v>
      </c>
      <c r="BH385" s="12">
        <f t="shared" si="821"/>
        <v>0</v>
      </c>
      <c r="BI385" s="12">
        <f t="shared" si="822"/>
        <v>0</v>
      </c>
      <c r="BJ385" s="12"/>
      <c r="BK385" s="12">
        <f t="shared" si="823"/>
        <v>0</v>
      </c>
      <c r="BL385" s="12">
        <f t="shared" si="853"/>
        <v>0</v>
      </c>
      <c r="BM385" s="12">
        <f t="shared" si="824"/>
        <v>0</v>
      </c>
      <c r="BN385" s="12"/>
      <c r="BO385" s="12">
        <f t="shared" si="825"/>
        <v>0</v>
      </c>
      <c r="BP385" s="12">
        <f t="shared" si="826"/>
        <v>0</v>
      </c>
      <c r="BQ385" s="12">
        <f t="shared" si="827"/>
        <v>0</v>
      </c>
      <c r="BR385" s="12"/>
      <c r="BS385" s="12">
        <f t="shared" si="828"/>
        <v>0</v>
      </c>
      <c r="BT385" s="12">
        <f t="shared" si="829"/>
        <v>0</v>
      </c>
      <c r="BU385" s="12">
        <f t="shared" si="830"/>
        <v>0</v>
      </c>
      <c r="BV385" s="12">
        <f t="shared" si="831"/>
        <v>0</v>
      </c>
      <c r="BW385" s="12">
        <f t="shared" si="832"/>
        <v>0</v>
      </c>
      <c r="BX385" s="12"/>
      <c r="BY385" s="12">
        <v>5000000</v>
      </c>
      <c r="BZ385" s="12">
        <v>5000000</v>
      </c>
      <c r="CA385" s="12">
        <f>SUMIFS('[1]TIẾN ĐỘ %'!$M$6:$M$1034,'[1]TIẾN ĐỘ %'!$G$6:$G$1034,$A385,'[1]TIẾN ĐỘ %'!$F$6:$F$1034,$E385)</f>
        <v>5000000</v>
      </c>
      <c r="CB385" s="12">
        <f t="shared" si="854"/>
        <v>15000000</v>
      </c>
      <c r="CC385" s="12"/>
      <c r="CD385" s="12"/>
      <c r="CE385" s="12"/>
      <c r="CF385" s="12">
        <f t="shared" si="967"/>
        <v>0</v>
      </c>
      <c r="CG385" s="12">
        <f t="shared" si="968"/>
        <v>15000000</v>
      </c>
      <c r="CH385" s="12"/>
      <c r="CI385" s="12"/>
      <c r="CJ385" s="12"/>
      <c r="CK385" s="12">
        <f t="shared" si="955"/>
        <v>0</v>
      </c>
      <c r="CL385" s="12"/>
      <c r="CM385" s="12"/>
      <c r="CN385" s="12"/>
      <c r="CO385" s="12">
        <f t="shared" si="916"/>
        <v>0</v>
      </c>
      <c r="CP385" s="12">
        <f t="shared" si="917"/>
        <v>0</v>
      </c>
      <c r="CQ385" s="12">
        <f t="shared" si="956"/>
        <v>15000000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f>SUMIFS('[1]DATA THÔ IN'!$P$4:$P$12031,'[1]DATA THÔ IN'!$H$4:$H$12031,$A385,'[1]DATA THÔ IN'!$AC$4:$AC$12031,$E385,'[1]DATA THÔ IN'!$AH$4:$AH$12031,"Tiến độ 1")</f>
        <v>0</v>
      </c>
      <c r="CZ385" s="12">
        <f>SUMIFS('[1]DATA THÔ IN'!$P$4:$P$12031,'[1]DATA THÔ IN'!$H$4:$H$12031,$A385,'[1]DATA THÔ IN'!$AC$4:$AC$12031,$E385,'[1]DATA THÔ IN'!$AH$4:$AH$12031,"Tiến độ 2")</f>
        <v>0</v>
      </c>
      <c r="DA385" s="12">
        <f>SUMIFS('[1]TIẾN ĐỘ %'!$N$6:$N$1034,'[1]TIẾN ĐỘ %'!$G$6:$G$1034,A385,'[1]TIẾN ĐỘ %'!$F$6:$F$1034,$E385)</f>
        <v>0</v>
      </c>
      <c r="DB385" s="12">
        <f t="shared" si="861"/>
        <v>0</v>
      </c>
      <c r="DC385" s="12"/>
      <c r="DD385" s="12"/>
      <c r="DE385" s="12"/>
      <c r="DF385" s="12"/>
      <c r="DG385" s="12"/>
      <c r="DH385" s="12"/>
      <c r="DI385" s="12"/>
      <c r="DJ385" s="12"/>
      <c r="DK385" s="12"/>
      <c r="DL385" s="12">
        <f t="shared" si="969"/>
        <v>0</v>
      </c>
      <c r="DM385" s="12">
        <f t="shared" si="970"/>
        <v>0</v>
      </c>
      <c r="DN385" s="12"/>
      <c r="DO385" s="12"/>
      <c r="DP385" s="13"/>
      <c r="DQ385" s="12"/>
      <c r="DR385" s="12"/>
      <c r="DS385" s="13"/>
      <c r="DT385" s="12"/>
      <c r="DU385" s="12"/>
      <c r="DV385" s="12"/>
      <c r="DW385" s="12">
        <f t="shared" si="957"/>
        <v>0</v>
      </c>
      <c r="DX385" s="12"/>
      <c r="DY385" s="12"/>
      <c r="DZ385" s="12"/>
      <c r="EA385" s="12"/>
      <c r="EB385" s="12"/>
      <c r="EC385" s="12"/>
      <c r="ED385" s="12"/>
      <c r="EE385" s="12"/>
      <c r="EF385" s="12"/>
      <c r="EG385" s="12">
        <f t="shared" si="918"/>
        <v>0</v>
      </c>
      <c r="EH385" s="12">
        <f t="shared" si="919"/>
        <v>0</v>
      </c>
      <c r="EI385" s="12">
        <f t="shared" si="958"/>
        <v>0</v>
      </c>
      <c r="EJ385" s="15">
        <f t="shared" si="833"/>
        <v>0</v>
      </c>
      <c r="EK385" s="15">
        <f t="shared" si="834"/>
        <v>0</v>
      </c>
      <c r="EL385" s="15">
        <f t="shared" si="835"/>
        <v>0</v>
      </c>
      <c r="EM385" s="16">
        <f t="shared" si="893"/>
        <v>0</v>
      </c>
      <c r="EN385" s="16">
        <f t="shared" si="894"/>
        <v>0</v>
      </c>
      <c r="EO385" s="16">
        <f t="shared" si="895"/>
        <v>0</v>
      </c>
      <c r="EP385" s="16">
        <f t="shared" si="866"/>
        <v>0</v>
      </c>
      <c r="EQ385" s="16">
        <f t="shared" si="867"/>
        <v>0</v>
      </c>
      <c r="ER385" s="16">
        <f t="shared" si="868"/>
        <v>0</v>
      </c>
      <c r="ES385" s="16">
        <f t="shared" si="869"/>
        <v>0</v>
      </c>
      <c r="ET385" s="16" t="e">
        <f>DC385/CC385</f>
        <v>#DIV/0!</v>
      </c>
      <c r="EU385" s="16" t="e">
        <f>DD385/CC385</f>
        <v>#DIV/0!</v>
      </c>
      <c r="EV385" s="16" t="e">
        <f t="shared" si="973"/>
        <v>#DIV/0!</v>
      </c>
      <c r="EW385" s="16" t="e">
        <f t="shared" si="973"/>
        <v>#DIV/0!</v>
      </c>
      <c r="EX385" s="16" t="e">
        <f>DG385/CD385</f>
        <v>#DIV/0!</v>
      </c>
      <c r="EY385" s="16" t="e">
        <f>DH385/CD385</f>
        <v>#DIV/0!</v>
      </c>
      <c r="EZ385" s="21">
        <v>0</v>
      </c>
      <c r="FA385" s="21">
        <v>0</v>
      </c>
      <c r="FB385" s="21">
        <v>0</v>
      </c>
      <c r="FC385" s="16" t="e">
        <f t="shared" ref="FC385:FD390" si="974">+DL385/CF385</f>
        <v>#DIV/0!</v>
      </c>
      <c r="FD385" s="16">
        <f t="shared" si="974"/>
        <v>0</v>
      </c>
      <c r="FE385" s="16">
        <v>0</v>
      </c>
      <c r="FF385" s="16">
        <v>0</v>
      </c>
      <c r="FG385" s="16">
        <v>0</v>
      </c>
      <c r="FH385" s="16">
        <v>0</v>
      </c>
      <c r="FI385" s="16">
        <v>0</v>
      </c>
      <c r="FJ385" s="16">
        <v>0</v>
      </c>
      <c r="FK385" s="16">
        <v>0</v>
      </c>
      <c r="FL385" s="16">
        <v>0</v>
      </c>
      <c r="FM385" s="16">
        <v>0</v>
      </c>
      <c r="FN385" s="16">
        <v>0</v>
      </c>
      <c r="FO385" s="16">
        <v>0</v>
      </c>
      <c r="FP385" s="16">
        <v>0</v>
      </c>
      <c r="FQ385" s="16">
        <v>0</v>
      </c>
      <c r="FR385" s="17">
        <f t="shared" si="836"/>
        <v>0</v>
      </c>
      <c r="FS385" s="17">
        <f t="shared" si="837"/>
        <v>0</v>
      </c>
      <c r="FT385" s="17">
        <f t="shared" si="838"/>
        <v>0</v>
      </c>
      <c r="FU385" s="18">
        <f t="shared" si="839"/>
        <v>0</v>
      </c>
      <c r="FV385" s="18">
        <f t="shared" si="840"/>
        <v>0</v>
      </c>
      <c r="FW385" s="18">
        <f t="shared" si="841"/>
        <v>0</v>
      </c>
      <c r="FX385" s="18">
        <f t="shared" si="842"/>
        <v>0</v>
      </c>
      <c r="FY385" s="18">
        <f t="shared" si="843"/>
        <v>0</v>
      </c>
      <c r="FZ385" s="19">
        <f t="shared" si="962"/>
        <v>0</v>
      </c>
      <c r="GA385" s="36" t="str">
        <f>D385</f>
        <v>Nguyễn Đức Tài</v>
      </c>
      <c r="GB385" s="36"/>
      <c r="GC385" s="37"/>
    </row>
    <row r="386" spans="1:185" hidden="1" x14ac:dyDescent="0.25">
      <c r="A386" s="8" t="s">
        <v>1273</v>
      </c>
      <c r="B386" s="8" t="s">
        <v>379</v>
      </c>
      <c r="C386" s="9" t="s">
        <v>380</v>
      </c>
      <c r="D386" s="10" t="s">
        <v>60</v>
      </c>
      <c r="E386" s="9" t="s">
        <v>315</v>
      </c>
      <c r="F386" s="9" t="s">
        <v>61</v>
      </c>
      <c r="G386" s="9" t="s">
        <v>51</v>
      </c>
      <c r="H386" s="11">
        <v>3.5000000000000003E-2</v>
      </c>
      <c r="I386" s="11"/>
      <c r="J386" s="26">
        <v>0.01</v>
      </c>
      <c r="K386" s="11">
        <v>0.01</v>
      </c>
      <c r="L386" s="11">
        <v>5.0000000000000001E-3</v>
      </c>
      <c r="M386" s="11">
        <v>5.0000000000000001E-3</v>
      </c>
      <c r="N386" s="11"/>
      <c r="O386" s="12">
        <f t="shared" si="844"/>
        <v>0</v>
      </c>
      <c r="P386" s="12">
        <f t="shared" si="944"/>
        <v>0</v>
      </c>
      <c r="Q386" s="12">
        <f t="shared" si="945"/>
        <v>0</v>
      </c>
      <c r="R386" s="12">
        <f t="shared" si="946"/>
        <v>0</v>
      </c>
      <c r="S386" s="12">
        <f t="shared" si="947"/>
        <v>0</v>
      </c>
      <c r="T386" s="12">
        <f t="shared" si="948"/>
        <v>0</v>
      </c>
      <c r="U386" s="12">
        <f t="shared" si="949"/>
        <v>0</v>
      </c>
      <c r="V386" s="12">
        <f t="shared" si="950"/>
        <v>0</v>
      </c>
      <c r="W386" s="12">
        <f t="shared" si="856"/>
        <v>0</v>
      </c>
      <c r="X386" s="12">
        <f t="shared" si="847"/>
        <v>0</v>
      </c>
      <c r="Y386" s="12">
        <f t="shared" si="951"/>
        <v>0</v>
      </c>
      <c r="Z386" s="12">
        <f t="shared" si="952"/>
        <v>0</v>
      </c>
      <c r="AA386" s="12">
        <f t="shared" si="953"/>
        <v>0</v>
      </c>
      <c r="AB386" s="12">
        <f t="shared" si="954"/>
        <v>0</v>
      </c>
      <c r="AC386" s="12"/>
      <c r="AD386" s="12"/>
      <c r="AE386" s="12"/>
      <c r="AF386" s="12" t="e">
        <f t="shared" si="848"/>
        <v>#DIV/0!</v>
      </c>
      <c r="AG386" s="12" t="e">
        <f t="shared" si="849"/>
        <v>#DIV/0!</v>
      </c>
      <c r="AH386" s="12">
        <f t="shared" si="850"/>
        <v>0</v>
      </c>
      <c r="AI386" s="12"/>
      <c r="AJ386" s="12"/>
      <c r="AK386" s="12"/>
      <c r="AL386" s="12" t="e">
        <f t="shared" si="807"/>
        <v>#DIV/0!</v>
      </c>
      <c r="AM386" s="12" t="e">
        <f t="shared" si="808"/>
        <v>#DIV/0!</v>
      </c>
      <c r="AN386" s="12">
        <f t="shared" si="809"/>
        <v>0</v>
      </c>
      <c r="AO386" s="12"/>
      <c r="AP386" s="12"/>
      <c r="AQ386" s="12"/>
      <c r="AR386" s="12" t="e">
        <f t="shared" si="810"/>
        <v>#DIV/0!</v>
      </c>
      <c r="AS386" s="12" t="e">
        <f t="shared" si="811"/>
        <v>#DIV/0!</v>
      </c>
      <c r="AT386" s="12" t="e">
        <f t="shared" si="812"/>
        <v>#DIV/0!</v>
      </c>
      <c r="AU386" s="12" t="e">
        <f t="shared" si="813"/>
        <v>#DIV/0!</v>
      </c>
      <c r="AV386" s="12">
        <f t="shared" si="851"/>
        <v>0</v>
      </c>
      <c r="AW386" s="12"/>
      <c r="AX386" s="12" t="e">
        <f t="shared" si="814"/>
        <v>#DIV/0!</v>
      </c>
      <c r="AY386" s="12" t="e">
        <f t="shared" si="815"/>
        <v>#DIV/0!</v>
      </c>
      <c r="AZ386" s="12" t="e">
        <f t="shared" si="816"/>
        <v>#DIV/0!</v>
      </c>
      <c r="BA386" s="12"/>
      <c r="BB386" s="12" t="e">
        <f t="shared" si="817"/>
        <v>#DIV/0!</v>
      </c>
      <c r="BC386" s="12" t="e">
        <f t="shared" si="818"/>
        <v>#DIV/0!</v>
      </c>
      <c r="BD386" s="12" t="e">
        <f t="shared" si="819"/>
        <v>#DIV/0!</v>
      </c>
      <c r="BE386" s="12"/>
      <c r="BF386" s="12" t="e">
        <f t="shared" si="820"/>
        <v>#DIV/0!</v>
      </c>
      <c r="BG386" s="12" t="e">
        <f t="shared" si="852"/>
        <v>#DIV/0!</v>
      </c>
      <c r="BH386" s="12" t="e">
        <f t="shared" si="821"/>
        <v>#DIV/0!</v>
      </c>
      <c r="BI386" s="12" t="e">
        <f t="shared" si="822"/>
        <v>#DIV/0!</v>
      </c>
      <c r="BJ386" s="12"/>
      <c r="BK386" s="12" t="e">
        <f t="shared" si="823"/>
        <v>#DIV/0!</v>
      </c>
      <c r="BL386" s="12" t="e">
        <f t="shared" si="853"/>
        <v>#DIV/0!</v>
      </c>
      <c r="BM386" s="12" t="e">
        <f t="shared" si="824"/>
        <v>#DIV/0!</v>
      </c>
      <c r="BN386" s="12"/>
      <c r="BO386" s="12">
        <f t="shared" si="825"/>
        <v>0</v>
      </c>
      <c r="BP386" s="12">
        <f t="shared" si="826"/>
        <v>0</v>
      </c>
      <c r="BQ386" s="12">
        <f t="shared" si="827"/>
        <v>0</v>
      </c>
      <c r="BR386" s="12"/>
      <c r="BS386" s="12">
        <f t="shared" si="828"/>
        <v>0</v>
      </c>
      <c r="BT386" s="12">
        <f t="shared" si="829"/>
        <v>0</v>
      </c>
      <c r="BU386" s="12">
        <f t="shared" si="830"/>
        <v>0</v>
      </c>
      <c r="BV386" s="12">
        <f t="shared" si="831"/>
        <v>0</v>
      </c>
      <c r="BW386" s="12">
        <f t="shared" si="832"/>
        <v>0</v>
      </c>
      <c r="BX386" s="12"/>
      <c r="BY386" s="12">
        <v>5000000</v>
      </c>
      <c r="BZ386" s="12">
        <v>5000000</v>
      </c>
      <c r="CA386" s="12">
        <f>SUMIFS('[1]TIẾN ĐỘ %'!$M$6:$M$1034,'[1]TIẾN ĐỘ %'!$G$6:$G$1034,$A386,'[1]TIẾN ĐỘ %'!$F$6:$F$1034,$E386)</f>
        <v>5000000</v>
      </c>
      <c r="CB386" s="12">
        <f t="shared" si="854"/>
        <v>15000000</v>
      </c>
      <c r="CC386" s="12"/>
      <c r="CD386" s="12"/>
      <c r="CE386" s="12"/>
      <c r="CF386" s="12">
        <f t="shared" si="967"/>
        <v>0</v>
      </c>
      <c r="CG386" s="12">
        <f t="shared" si="968"/>
        <v>15000000</v>
      </c>
      <c r="CH386" s="12"/>
      <c r="CI386" s="12"/>
      <c r="CJ386" s="12"/>
      <c r="CK386" s="12">
        <f t="shared" si="955"/>
        <v>0</v>
      </c>
      <c r="CL386" s="12"/>
      <c r="CM386" s="12"/>
      <c r="CN386" s="12"/>
      <c r="CO386" s="12">
        <f t="shared" si="916"/>
        <v>0</v>
      </c>
      <c r="CP386" s="12">
        <f t="shared" si="917"/>
        <v>0</v>
      </c>
      <c r="CQ386" s="12">
        <f t="shared" si="956"/>
        <v>15000000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f>SUMIFS('[1]DATA THÔ IN'!$P$4:$P$12031,'[1]DATA THÔ IN'!$H$4:$H$12031,$A386,'[1]DATA THÔ IN'!$AC$4:$AC$12031,$E386,'[1]DATA THÔ IN'!$AH$4:$AH$12031,"Tiến độ 1")</f>
        <v>0</v>
      </c>
      <c r="CZ386" s="12">
        <f>SUMIFS('[1]DATA THÔ IN'!$P$4:$P$12031,'[1]DATA THÔ IN'!$H$4:$H$12031,$A386,'[1]DATA THÔ IN'!$AC$4:$AC$12031,$E386,'[1]DATA THÔ IN'!$AH$4:$AH$12031,"Tiến độ 2")</f>
        <v>0</v>
      </c>
      <c r="DA386" s="12">
        <f>SUMIFS('[1]TIẾN ĐỘ %'!$N$6:$N$1034,'[1]TIẾN ĐỘ %'!$G$6:$G$1034,A386,'[1]TIẾN ĐỘ %'!$F$6:$F$1034,$E386)</f>
        <v>0</v>
      </c>
      <c r="DB386" s="12">
        <f t="shared" si="861"/>
        <v>0</v>
      </c>
      <c r="DC386" s="12"/>
      <c r="DD386" s="12"/>
      <c r="DE386" s="12"/>
      <c r="DF386" s="12"/>
      <c r="DG386" s="12"/>
      <c r="DH386" s="12"/>
      <c r="DI386" s="12"/>
      <c r="DJ386" s="12"/>
      <c r="DK386" s="12"/>
      <c r="DL386" s="12">
        <f t="shared" si="969"/>
        <v>0</v>
      </c>
      <c r="DM386" s="12">
        <f t="shared" si="970"/>
        <v>0</v>
      </c>
      <c r="DN386" s="12"/>
      <c r="DO386" s="12"/>
      <c r="DP386" s="13"/>
      <c r="DQ386" s="12"/>
      <c r="DR386" s="12"/>
      <c r="DS386" s="13"/>
      <c r="DT386" s="12"/>
      <c r="DU386" s="12"/>
      <c r="DV386" s="12"/>
      <c r="DW386" s="12">
        <f t="shared" si="957"/>
        <v>0</v>
      </c>
      <c r="DX386" s="12"/>
      <c r="DY386" s="12"/>
      <c r="DZ386" s="12"/>
      <c r="EA386" s="12"/>
      <c r="EB386" s="12"/>
      <c r="EC386" s="12"/>
      <c r="ED386" s="12"/>
      <c r="EE386" s="12"/>
      <c r="EF386" s="12"/>
      <c r="EG386" s="12">
        <f t="shared" si="918"/>
        <v>0</v>
      </c>
      <c r="EH386" s="12">
        <f t="shared" si="919"/>
        <v>0</v>
      </c>
      <c r="EI386" s="12">
        <f t="shared" si="958"/>
        <v>0</v>
      </c>
      <c r="EJ386" s="15">
        <f t="shared" si="833"/>
        <v>0</v>
      </c>
      <c r="EK386" s="15">
        <f t="shared" si="834"/>
        <v>0</v>
      </c>
      <c r="EL386" s="15">
        <f t="shared" si="835"/>
        <v>0</v>
      </c>
      <c r="EM386" s="16">
        <f t="shared" si="893"/>
        <v>0</v>
      </c>
      <c r="EN386" s="16">
        <f t="shared" si="894"/>
        <v>0</v>
      </c>
      <c r="EO386" s="16">
        <f t="shared" si="895"/>
        <v>0</v>
      </c>
      <c r="EP386" s="16">
        <f t="shared" si="866"/>
        <v>0</v>
      </c>
      <c r="EQ386" s="16">
        <f t="shared" si="867"/>
        <v>0</v>
      </c>
      <c r="ER386" s="16">
        <f t="shared" si="868"/>
        <v>0</v>
      </c>
      <c r="ES386" s="16">
        <f t="shared" si="869"/>
        <v>0</v>
      </c>
      <c r="ET386" s="16" t="e">
        <f>DC386/CC386</f>
        <v>#DIV/0!</v>
      </c>
      <c r="EU386" s="16" t="e">
        <f>DD386/CC386</f>
        <v>#DIV/0!</v>
      </c>
      <c r="EV386" s="16" t="e">
        <f t="shared" si="973"/>
        <v>#DIV/0!</v>
      </c>
      <c r="EW386" s="16" t="e">
        <f t="shared" si="973"/>
        <v>#DIV/0!</v>
      </c>
      <c r="EX386" s="16" t="e">
        <f>DG386/CD386</f>
        <v>#DIV/0!</v>
      </c>
      <c r="EY386" s="16" t="e">
        <f>DH386/CD386</f>
        <v>#DIV/0!</v>
      </c>
      <c r="EZ386" s="21" t="e">
        <f>+DI386/CE386</f>
        <v>#DIV/0!</v>
      </c>
      <c r="FA386" s="21" t="e">
        <f>+DJ386/CE386</f>
        <v>#DIV/0!</v>
      </c>
      <c r="FB386" s="16" t="e">
        <f>+DK386/CE386</f>
        <v>#DIV/0!</v>
      </c>
      <c r="FC386" s="16" t="e">
        <f t="shared" si="974"/>
        <v>#DIV/0!</v>
      </c>
      <c r="FD386" s="16">
        <f t="shared" si="974"/>
        <v>0</v>
      </c>
      <c r="FE386" s="16" t="e">
        <f>+DN386/CH386</f>
        <v>#DIV/0!</v>
      </c>
      <c r="FF386" s="16" t="e">
        <f>+DO386/CH386</f>
        <v>#DIV/0!</v>
      </c>
      <c r="FG386" s="16" t="e">
        <f t="shared" ref="FG386:FH388" si="975">+DP386/CH386</f>
        <v>#DIV/0!</v>
      </c>
      <c r="FH386" s="16" t="e">
        <f t="shared" si="975"/>
        <v>#DIV/0!</v>
      </c>
      <c r="FI386" s="16" t="e">
        <f>+DR386/CI386</f>
        <v>#DIV/0!</v>
      </c>
      <c r="FJ386" s="16" t="e">
        <f t="shared" ref="FJ386:FK388" si="976">+DS386/CI386</f>
        <v>#DIV/0!</v>
      </c>
      <c r="FK386" s="16" t="e">
        <f t="shared" si="976"/>
        <v>#DIV/0!</v>
      </c>
      <c r="FL386" s="16" t="e">
        <f>+DU386/CJ386</f>
        <v>#DIV/0!</v>
      </c>
      <c r="FM386" s="16" t="e">
        <f t="shared" ref="FM386:FO388" si="977">+DV386/CJ386</f>
        <v>#DIV/0!</v>
      </c>
      <c r="FN386" s="16" t="e">
        <f t="shared" si="977"/>
        <v>#DIV/0!</v>
      </c>
      <c r="FO386" s="16" t="e">
        <f t="shared" si="977"/>
        <v>#DIV/0!</v>
      </c>
      <c r="FP386" s="16" t="e">
        <f>+DY386/CL386</f>
        <v>#DIV/0!</v>
      </c>
      <c r="FQ386" s="16" t="e">
        <f>+DZ386/CL386</f>
        <v>#DIV/0!</v>
      </c>
      <c r="FR386" s="17">
        <f t="shared" si="836"/>
        <v>0</v>
      </c>
      <c r="FS386" s="17">
        <f t="shared" si="837"/>
        <v>0</v>
      </c>
      <c r="FT386" s="17">
        <f t="shared" si="838"/>
        <v>0</v>
      </c>
      <c r="FU386" s="18">
        <f t="shared" si="839"/>
        <v>0</v>
      </c>
      <c r="FV386" s="18">
        <f t="shared" si="840"/>
        <v>0</v>
      </c>
      <c r="FW386" s="18">
        <f t="shared" si="841"/>
        <v>0</v>
      </c>
      <c r="FX386" s="18">
        <f t="shared" si="842"/>
        <v>0</v>
      </c>
      <c r="FY386" s="18">
        <f t="shared" si="843"/>
        <v>0</v>
      </c>
      <c r="FZ386" s="19">
        <f t="shared" si="962"/>
        <v>0</v>
      </c>
      <c r="GA386" s="36" t="str">
        <f>D386</f>
        <v>Nguyễn Đức Tài</v>
      </c>
      <c r="GB386" s="36"/>
      <c r="GC386" s="37"/>
    </row>
    <row r="387" spans="1:185" hidden="1" x14ac:dyDescent="0.25">
      <c r="A387" s="8" t="s">
        <v>1275</v>
      </c>
      <c r="B387" s="8" t="s">
        <v>381</v>
      </c>
      <c r="C387" s="9" t="s">
        <v>382</v>
      </c>
      <c r="D387" s="10" t="s">
        <v>60</v>
      </c>
      <c r="E387" s="9" t="s">
        <v>315</v>
      </c>
      <c r="F387" s="9" t="s">
        <v>61</v>
      </c>
      <c r="G387" s="9" t="s">
        <v>51</v>
      </c>
      <c r="H387" s="11">
        <v>3.5000000000000003E-2</v>
      </c>
      <c r="I387" s="11"/>
      <c r="J387" s="26">
        <v>0.01</v>
      </c>
      <c r="K387" s="11">
        <v>0.01</v>
      </c>
      <c r="L387" s="11">
        <v>5.0000000000000001E-3</v>
      </c>
      <c r="M387" s="11">
        <v>5.0000000000000001E-3</v>
      </c>
      <c r="N387" s="11"/>
      <c r="O387" s="12">
        <f t="shared" si="844"/>
        <v>0</v>
      </c>
      <c r="P387" s="12">
        <f t="shared" si="944"/>
        <v>28162.559999999998</v>
      </c>
      <c r="Q387" s="12">
        <f t="shared" si="945"/>
        <v>0</v>
      </c>
      <c r="R387" s="12">
        <f t="shared" si="946"/>
        <v>0</v>
      </c>
      <c r="S387" s="12">
        <f t="shared" si="947"/>
        <v>0</v>
      </c>
      <c r="T387" s="12">
        <f t="shared" si="948"/>
        <v>0</v>
      </c>
      <c r="U387" s="12">
        <f t="shared" si="949"/>
        <v>0</v>
      </c>
      <c r="V387" s="12">
        <f t="shared" si="950"/>
        <v>0</v>
      </c>
      <c r="W387" s="12">
        <f t="shared" si="856"/>
        <v>0</v>
      </c>
      <c r="X387" s="12">
        <f t="shared" si="847"/>
        <v>0</v>
      </c>
      <c r="Y387" s="12">
        <f t="shared" si="951"/>
        <v>51971.040000000001</v>
      </c>
      <c r="Z387" s="12">
        <f t="shared" si="952"/>
        <v>0</v>
      </c>
      <c r="AA387" s="12">
        <f t="shared" si="953"/>
        <v>51971.040000000001</v>
      </c>
      <c r="AB387" s="12">
        <f t="shared" si="954"/>
        <v>0</v>
      </c>
      <c r="AC387" s="12"/>
      <c r="AD387" s="12"/>
      <c r="AE387" s="12"/>
      <c r="AF387" s="12" t="e">
        <f t="shared" si="848"/>
        <v>#DIV/0!</v>
      </c>
      <c r="AG387" s="12" t="e">
        <f t="shared" si="849"/>
        <v>#DIV/0!</v>
      </c>
      <c r="AH387" s="12">
        <f t="shared" si="850"/>
        <v>0</v>
      </c>
      <c r="AI387" s="12"/>
      <c r="AJ387" s="12"/>
      <c r="AK387" s="12"/>
      <c r="AL387" s="12" t="e">
        <f t="shared" ref="AL387:AL451" si="978">IF(EW387&gt;=40%,DF387*$J387*(100%-$H387),0)</f>
        <v>#DIV/0!</v>
      </c>
      <c r="AM387" s="12" t="e">
        <f t="shared" ref="AM387:AM451" si="979">IF(OR(EX387&gt;=60%,(EW387+EX387)&gt;=100%),DG387*$J387*(100%-$H387),0)</f>
        <v>#DIV/0!</v>
      </c>
      <c r="AN387" s="12">
        <f t="shared" ref="AN387:AN451" si="980">IF(DH387&gt;=CD387,DH387*$K387*(100%-$H387),0)</f>
        <v>0</v>
      </c>
      <c r="AO387" s="12"/>
      <c r="AP387" s="12"/>
      <c r="AQ387" s="12"/>
      <c r="AR387" s="12" t="e">
        <f t="shared" ref="AR387:AR451" si="981">IF(EZ387&gt;=40%,DI387*$J387*(100%-$H387),0)</f>
        <v>#DIV/0!</v>
      </c>
      <c r="AS387" s="12" t="e">
        <f t="shared" ref="AS387:AS451" si="982">IF(OR(FA387&gt;=60%,(FA387+EZ387)&gt;=100%),DJ387*$J387*(100%-$H387),0)</f>
        <v>#DIV/0!</v>
      </c>
      <c r="AT387" s="12" t="e">
        <f t="shared" ref="AT387:AT451" si="983">IF(FB387&gt;=100%,DK387*$K387*(100%-$H387),0)</f>
        <v>#DIV/0!</v>
      </c>
      <c r="AU387" s="12" t="e">
        <f t="shared" ref="AU387:AU451" si="984">+IF(FC387&gt;=100%,DL387*$L387*(100%-$H387),0)</f>
        <v>#DIV/0!</v>
      </c>
      <c r="AV387" s="12">
        <f t="shared" si="851"/>
        <v>0</v>
      </c>
      <c r="AW387" s="12"/>
      <c r="AX387" s="12" t="e">
        <f t="shared" ref="AX387:AX451" si="985">IF(FE387&gt;=40%,DN387*$J387*(100%-$H387),0)</f>
        <v>#DIV/0!</v>
      </c>
      <c r="AY387" s="12" t="e">
        <f t="shared" ref="AY387:AY451" si="986">IF(OR(FF387&gt;=60%,(FE387+FF387)&gt;=100%),DO387*$J387*(100%-$H387),0)</f>
        <v>#DIV/0!</v>
      </c>
      <c r="AZ387" s="12" t="e">
        <f t="shared" ref="AZ387:AZ451" si="987">IF(FG387&gt;=100%,DP387*$K387*(100%-$H387),0)</f>
        <v>#DIV/0!</v>
      </c>
      <c r="BA387" s="12"/>
      <c r="BB387" s="12" t="e">
        <f t="shared" ref="BB387:BB451" si="988">IF(FH387&gt;=40%,DQ387*$J387*(100%-$H387),0)</f>
        <v>#DIV/0!</v>
      </c>
      <c r="BC387" s="12" t="e">
        <f t="shared" ref="BC387:BC451" si="989">IF(OR(FI387&gt;=60%,(FH387+FI387)&gt;=100%),DR387*$J387*(100%-$H387),0)</f>
        <v>#DIV/0!</v>
      </c>
      <c r="BD387" s="12" t="e">
        <f t="shared" ref="BD387:BD451" si="990">IF(FJ387&gt;=100%,DS387*$K387*(100%-$H387),0)</f>
        <v>#DIV/0!</v>
      </c>
      <c r="BE387" s="12"/>
      <c r="BF387" s="12" t="e">
        <f t="shared" ref="BF387:BF451" si="991">IF(FK387&gt;=40%,DT387*$J387*(100%-$H387),0)</f>
        <v>#DIV/0!</v>
      </c>
      <c r="BG387" s="12" t="e">
        <f t="shared" si="852"/>
        <v>#DIV/0!</v>
      </c>
      <c r="BH387" s="12" t="e">
        <f t="shared" ref="BH387:BH451" si="992">IF(FM387&gt;=100%,DV387*$K387*(100%-$H387),0)</f>
        <v>#DIV/0!</v>
      </c>
      <c r="BI387" s="12" t="e">
        <f t="shared" ref="BI387:BI451" si="993">+IF(FN387&gt;=100%,DW387*$L387*(100%-$H387),0)</f>
        <v>#DIV/0!</v>
      </c>
      <c r="BJ387" s="12"/>
      <c r="BK387" s="12" t="e">
        <f t="shared" ref="BK387:BK451" si="994">IF(FO387&gt;=40%,DX387*$J387*(100%-$H387),0)</f>
        <v>#DIV/0!</v>
      </c>
      <c r="BL387" s="12" t="e">
        <f t="shared" si="853"/>
        <v>#DIV/0!</v>
      </c>
      <c r="BM387" s="12" t="e">
        <f t="shared" ref="BM387:BM451" si="995">IF(FQ387&gt;=100%,DZ387*$K387*(100%-$H387),0)</f>
        <v>#DIV/0!</v>
      </c>
      <c r="BN387" s="12"/>
      <c r="BO387" s="12">
        <f t="shared" ref="BO387:BO451" si="996">IF(FR387&gt;=40%,EA387*$J387*(100%-$H387),0)</f>
        <v>0</v>
      </c>
      <c r="BP387" s="12">
        <f t="shared" ref="BP387:BP451" si="997">IF(OR(FS387&gt;=60%,(FS387+FR387)&gt;=100%),EB387*$J387*(100%-$H387),0)</f>
        <v>0</v>
      </c>
      <c r="BQ387" s="12">
        <f t="shared" ref="BQ387:BQ451" si="998">IF(FT387&gt;=100%,EC387*$K387*(100%-$H387),0)</f>
        <v>0</v>
      </c>
      <c r="BR387" s="12"/>
      <c r="BS387" s="12">
        <f t="shared" ref="BS387:BS451" si="999">IF(FU387&gt;=40%,ED387*$J387*(100%-$H387),0)</f>
        <v>0</v>
      </c>
      <c r="BT387" s="12">
        <f t="shared" ref="BT387:BT451" si="1000">IF(OR(FV387&gt;=60%,(FU387+FV387)&gt;=100%),EE387*$J387*(100%-$H387),0)</f>
        <v>0</v>
      </c>
      <c r="BU387" s="12">
        <f t="shared" ref="BU387:BU451" si="1001">IF(FW387&gt;=100%,EF387*$K387*(100%-$H387),0)</f>
        <v>0</v>
      </c>
      <c r="BV387" s="12">
        <f t="shared" ref="BV387:BV451" si="1002">+IF(FX387&gt;=100%,EG387*$L387*(100%-$H387),0)</f>
        <v>0</v>
      </c>
      <c r="BW387" s="12">
        <f t="shared" ref="BW387:BW451" si="1003">+IF(FY387&gt;=100%,EH387*$M387*(100%-$H387),0)</f>
        <v>0</v>
      </c>
      <c r="BX387" s="12"/>
      <c r="BY387" s="12">
        <v>5000000</v>
      </c>
      <c r="BZ387" s="12">
        <v>5000000</v>
      </c>
      <c r="CA387" s="12">
        <f>SUMIFS('[1]TIẾN ĐỘ %'!$M$6:$M$1034,'[1]TIẾN ĐỘ %'!$G$6:$G$1034,$A387,'[1]TIẾN ĐỘ %'!$F$6:$F$1034,$E387)</f>
        <v>5000000</v>
      </c>
      <c r="CB387" s="12">
        <f t="shared" si="854"/>
        <v>15000000</v>
      </c>
      <c r="CC387" s="12"/>
      <c r="CD387" s="12"/>
      <c r="CE387" s="12"/>
      <c r="CF387" s="12">
        <f t="shared" si="967"/>
        <v>0</v>
      </c>
      <c r="CG387" s="12">
        <f t="shared" si="968"/>
        <v>15000000</v>
      </c>
      <c r="CH387" s="12"/>
      <c r="CI387" s="12"/>
      <c r="CJ387" s="12"/>
      <c r="CK387" s="12">
        <f t="shared" si="955"/>
        <v>0</v>
      </c>
      <c r="CL387" s="12"/>
      <c r="CM387" s="12"/>
      <c r="CN387" s="12"/>
      <c r="CO387" s="12">
        <f t="shared" si="916"/>
        <v>0</v>
      </c>
      <c r="CP387" s="12">
        <f t="shared" si="917"/>
        <v>0</v>
      </c>
      <c r="CQ387" s="12">
        <f t="shared" si="956"/>
        <v>15000000</v>
      </c>
      <c r="CR387" s="12">
        <v>2918400</v>
      </c>
      <c r="CS387" s="12">
        <v>0</v>
      </c>
      <c r="CT387" s="12">
        <v>2918400</v>
      </c>
      <c r="CU387" s="12">
        <v>0</v>
      </c>
      <c r="CV387" s="12">
        <v>0</v>
      </c>
      <c r="CW387" s="12">
        <v>0</v>
      </c>
      <c r="CX387" s="12">
        <v>0</v>
      </c>
      <c r="CY387" s="12">
        <f>SUMIFS('[1]DATA THÔ IN'!$P$4:$P$12031,'[1]DATA THÔ IN'!$H$4:$H$12031,$A387,'[1]DATA THÔ IN'!$AC$4:$AC$12031,$E387,'[1]DATA THÔ IN'!$AH$4:$AH$12031,"Tiến độ 1")</f>
        <v>5385600</v>
      </c>
      <c r="CZ387" s="12">
        <f>SUMIFS('[1]DATA THÔ IN'!$P$4:$P$12031,'[1]DATA THÔ IN'!$H$4:$H$12031,$A387,'[1]DATA THÔ IN'!$AC$4:$AC$12031,$E387,'[1]DATA THÔ IN'!$AH$4:$AH$12031,"Tiến độ 2")</f>
        <v>0</v>
      </c>
      <c r="DA387" s="12">
        <f>SUMIFS('[1]TIẾN ĐỘ %'!$N$6:$N$1034,'[1]TIẾN ĐỘ %'!$G$6:$G$1034,A387,'[1]TIẾN ĐỘ %'!$F$6:$F$1034,$E387)</f>
        <v>5385600</v>
      </c>
      <c r="DB387" s="12">
        <f t="shared" si="861"/>
        <v>8304000</v>
      </c>
      <c r="DC387" s="12"/>
      <c r="DD387" s="12"/>
      <c r="DE387" s="12"/>
      <c r="DF387" s="12"/>
      <c r="DG387" s="12"/>
      <c r="DH387" s="12"/>
      <c r="DI387" s="12"/>
      <c r="DJ387" s="12"/>
      <c r="DK387" s="12"/>
      <c r="DL387" s="12">
        <f t="shared" si="969"/>
        <v>0</v>
      </c>
      <c r="DM387" s="12">
        <f t="shared" si="970"/>
        <v>8304000</v>
      </c>
      <c r="DN387" s="12"/>
      <c r="DO387" s="12"/>
      <c r="DP387" s="13"/>
      <c r="DQ387" s="12"/>
      <c r="DR387" s="12"/>
      <c r="DS387" s="13"/>
      <c r="DT387" s="12"/>
      <c r="DU387" s="12"/>
      <c r="DV387" s="12"/>
      <c r="DW387" s="12">
        <f t="shared" si="957"/>
        <v>0</v>
      </c>
      <c r="DX387" s="12"/>
      <c r="DY387" s="12"/>
      <c r="DZ387" s="12"/>
      <c r="EA387" s="12"/>
      <c r="EB387" s="12"/>
      <c r="EC387" s="12"/>
      <c r="ED387" s="12"/>
      <c r="EE387" s="12"/>
      <c r="EF387" s="12"/>
      <c r="EG387" s="12">
        <f t="shared" si="918"/>
        <v>0</v>
      </c>
      <c r="EH387" s="12">
        <f t="shared" si="919"/>
        <v>0</v>
      </c>
      <c r="EI387" s="12">
        <f t="shared" si="958"/>
        <v>8304000</v>
      </c>
      <c r="EJ387" s="15">
        <f t="shared" ref="EJ387:EJ451" si="1004">IFERROR(CR387/BY387,0)</f>
        <v>0.58367999999999998</v>
      </c>
      <c r="EK387" s="15">
        <f t="shared" ref="EK387:EK451" si="1005">+IFERROR(CS387/BY387,0)</f>
        <v>0</v>
      </c>
      <c r="EL387" s="15">
        <f t="shared" ref="EL387:EL451" si="1006">+IFERROR(CT387/BY387,0)</f>
        <v>0.58367999999999998</v>
      </c>
      <c r="EM387" s="16">
        <f t="shared" si="893"/>
        <v>0</v>
      </c>
      <c r="EN387" s="16">
        <f t="shared" si="894"/>
        <v>0</v>
      </c>
      <c r="EO387" s="16">
        <f t="shared" si="895"/>
        <v>0</v>
      </c>
      <c r="EP387" s="16">
        <f t="shared" si="866"/>
        <v>1.0771200000000001</v>
      </c>
      <c r="EQ387" s="16">
        <f t="shared" si="867"/>
        <v>0</v>
      </c>
      <c r="ER387" s="16">
        <f t="shared" si="868"/>
        <v>1.0771200000000001</v>
      </c>
      <c r="ES387" s="16">
        <f t="shared" si="869"/>
        <v>0.55359999999999998</v>
      </c>
      <c r="ET387" s="16" t="e">
        <f>DC387/CC387</f>
        <v>#DIV/0!</v>
      </c>
      <c r="EU387" s="16" t="e">
        <f>DD387/CC387</f>
        <v>#DIV/0!</v>
      </c>
      <c r="EV387" s="16" t="e">
        <f t="shared" si="973"/>
        <v>#DIV/0!</v>
      </c>
      <c r="EW387" s="16" t="e">
        <f t="shared" si="973"/>
        <v>#DIV/0!</v>
      </c>
      <c r="EX387" s="16" t="e">
        <f>DG387/CD387</f>
        <v>#DIV/0!</v>
      </c>
      <c r="EY387" s="16" t="e">
        <f>DH387/CD387</f>
        <v>#DIV/0!</v>
      </c>
      <c r="EZ387" s="21" t="e">
        <f>+DI387/CE387</f>
        <v>#DIV/0!</v>
      </c>
      <c r="FA387" s="21" t="e">
        <f>+DJ387/CE387</f>
        <v>#DIV/0!</v>
      </c>
      <c r="FB387" s="16" t="e">
        <f>+DK387/CE387</f>
        <v>#DIV/0!</v>
      </c>
      <c r="FC387" s="16" t="e">
        <f t="shared" si="974"/>
        <v>#DIV/0!</v>
      </c>
      <c r="FD387" s="16">
        <f t="shared" si="974"/>
        <v>0.55359999999999998</v>
      </c>
      <c r="FE387" s="16" t="e">
        <f>+DN387/CH387</f>
        <v>#DIV/0!</v>
      </c>
      <c r="FF387" s="16" t="e">
        <f>+DO387/CH387</f>
        <v>#DIV/0!</v>
      </c>
      <c r="FG387" s="16" t="e">
        <f t="shared" si="975"/>
        <v>#DIV/0!</v>
      </c>
      <c r="FH387" s="16" t="e">
        <f t="shared" si="975"/>
        <v>#DIV/0!</v>
      </c>
      <c r="FI387" s="16" t="e">
        <f>+DR387/CI387</f>
        <v>#DIV/0!</v>
      </c>
      <c r="FJ387" s="16" t="e">
        <f t="shared" si="976"/>
        <v>#DIV/0!</v>
      </c>
      <c r="FK387" s="16" t="e">
        <f t="shared" si="976"/>
        <v>#DIV/0!</v>
      </c>
      <c r="FL387" s="16" t="e">
        <f>+DU387/CJ387</f>
        <v>#DIV/0!</v>
      </c>
      <c r="FM387" s="16" t="e">
        <f t="shared" si="977"/>
        <v>#DIV/0!</v>
      </c>
      <c r="FN387" s="16" t="e">
        <f t="shared" si="977"/>
        <v>#DIV/0!</v>
      </c>
      <c r="FO387" s="16" t="e">
        <f t="shared" si="977"/>
        <v>#DIV/0!</v>
      </c>
      <c r="FP387" s="16" t="e">
        <f>+DY387/CL387</f>
        <v>#DIV/0!</v>
      </c>
      <c r="FQ387" s="16" t="e">
        <f>+DZ387/CL387</f>
        <v>#DIV/0!</v>
      </c>
      <c r="FR387" s="17">
        <f t="shared" ref="FR387:FR451" si="1007">IFERROR(EA387/CM387,0)</f>
        <v>0</v>
      </c>
      <c r="FS387" s="17">
        <f t="shared" ref="FS387:FS451" si="1008">IFERROR(EB387/CM387,0)</f>
        <v>0</v>
      </c>
      <c r="FT387" s="17">
        <f t="shared" ref="FT387:FT451" si="1009">IFERROR(EC387/CM387,0)</f>
        <v>0</v>
      </c>
      <c r="FU387" s="18">
        <f t="shared" ref="FU387:FU451" si="1010">IFERROR(ED387/CN387,0)</f>
        <v>0</v>
      </c>
      <c r="FV387" s="18">
        <f t="shared" ref="FV387:FV451" si="1011">IFERROR(EE387/CN387,0)</f>
        <v>0</v>
      </c>
      <c r="FW387" s="18">
        <f t="shared" ref="FW387:FW451" si="1012">IFERROR(EF387/CN387,0)</f>
        <v>0</v>
      </c>
      <c r="FX387" s="18">
        <f t="shared" ref="FX387:FX451" si="1013">IFERROR(EG387/CO387,0)</f>
        <v>0</v>
      </c>
      <c r="FY387" s="18">
        <f t="shared" ref="FY387:FY451" si="1014">IFERROR(EH387/CP387,0)</f>
        <v>0</v>
      </c>
      <c r="FZ387" s="19">
        <f t="shared" si="962"/>
        <v>0.55359999999999998</v>
      </c>
      <c r="GA387" s="36" t="s">
        <v>60</v>
      </c>
      <c r="GB387" s="36"/>
      <c r="GC387" s="37"/>
    </row>
    <row r="388" spans="1:185" hidden="1" x14ac:dyDescent="0.25">
      <c r="A388" s="8" t="s">
        <v>1274</v>
      </c>
      <c r="B388" s="8" t="s">
        <v>389</v>
      </c>
      <c r="C388" s="9" t="s">
        <v>390</v>
      </c>
      <c r="D388" s="10" t="s">
        <v>60</v>
      </c>
      <c r="E388" s="9" t="s">
        <v>315</v>
      </c>
      <c r="F388" s="9" t="s">
        <v>88</v>
      </c>
      <c r="G388" s="9" t="s">
        <v>51</v>
      </c>
      <c r="H388" s="11">
        <v>3.5000000000000003E-2</v>
      </c>
      <c r="I388" s="11"/>
      <c r="J388" s="26">
        <v>0.01</v>
      </c>
      <c r="K388" s="11">
        <v>0.01</v>
      </c>
      <c r="L388" s="11">
        <v>5.0000000000000001E-3</v>
      </c>
      <c r="M388" s="11">
        <v>5.0000000000000001E-3</v>
      </c>
      <c r="N388" s="11"/>
      <c r="O388" s="12">
        <f t="shared" si="844"/>
        <v>0</v>
      </c>
      <c r="P388" s="12">
        <f t="shared" si="944"/>
        <v>0</v>
      </c>
      <c r="Q388" s="12">
        <f t="shared" si="945"/>
        <v>0</v>
      </c>
      <c r="R388" s="12">
        <f t="shared" si="946"/>
        <v>0</v>
      </c>
      <c r="S388" s="12">
        <f t="shared" si="947"/>
        <v>0</v>
      </c>
      <c r="T388" s="12">
        <f t="shared" si="948"/>
        <v>66145</v>
      </c>
      <c r="U388" s="12">
        <f t="shared" si="949"/>
        <v>170087</v>
      </c>
      <c r="V388" s="12">
        <f t="shared" si="950"/>
        <v>236232</v>
      </c>
      <c r="W388" s="12">
        <f t="shared" si="856"/>
        <v>68544</v>
      </c>
      <c r="X388" s="12">
        <f t="shared" si="847"/>
        <v>0</v>
      </c>
      <c r="Y388" s="12">
        <f t="shared" si="951"/>
        <v>0</v>
      </c>
      <c r="Z388" s="12">
        <f t="shared" si="952"/>
        <v>0</v>
      </c>
      <c r="AA388" s="12">
        <f t="shared" si="953"/>
        <v>0</v>
      </c>
      <c r="AB388" s="12">
        <f t="shared" si="954"/>
        <v>0</v>
      </c>
      <c r="AC388" s="12"/>
      <c r="AD388" s="12"/>
      <c r="AE388" s="12"/>
      <c r="AF388" s="12">
        <f t="shared" si="848"/>
        <v>0</v>
      </c>
      <c r="AG388" s="12">
        <f t="shared" si="849"/>
        <v>0</v>
      </c>
      <c r="AH388" s="12">
        <f t="shared" si="850"/>
        <v>0</v>
      </c>
      <c r="AI388" s="12"/>
      <c r="AJ388" s="12"/>
      <c r="AK388" s="12"/>
      <c r="AL388" s="12">
        <f t="shared" si="978"/>
        <v>0</v>
      </c>
      <c r="AM388" s="12">
        <f t="shared" si="979"/>
        <v>0</v>
      </c>
      <c r="AN388" s="12">
        <f t="shared" si="980"/>
        <v>0</v>
      </c>
      <c r="AO388" s="12"/>
      <c r="AP388" s="12"/>
      <c r="AQ388" s="12"/>
      <c r="AR388" s="12" t="e">
        <f t="shared" si="981"/>
        <v>#DIV/0!</v>
      </c>
      <c r="AS388" s="12" t="e">
        <f t="shared" si="982"/>
        <v>#DIV/0!</v>
      </c>
      <c r="AT388" s="12" t="e">
        <f t="shared" si="983"/>
        <v>#DIV/0!</v>
      </c>
      <c r="AU388" s="12" t="e">
        <f t="shared" si="984"/>
        <v>#DIV/0!</v>
      </c>
      <c r="AV388" s="12">
        <f t="shared" si="851"/>
        <v>0</v>
      </c>
      <c r="AW388" s="12"/>
      <c r="AX388" s="12" t="e">
        <f t="shared" si="985"/>
        <v>#DIV/0!</v>
      </c>
      <c r="AY388" s="12" t="e">
        <f t="shared" si="986"/>
        <v>#DIV/0!</v>
      </c>
      <c r="AZ388" s="12" t="e">
        <f t="shared" si="987"/>
        <v>#DIV/0!</v>
      </c>
      <c r="BA388" s="12"/>
      <c r="BB388" s="12" t="e">
        <f t="shared" si="988"/>
        <v>#DIV/0!</v>
      </c>
      <c r="BC388" s="12" t="e">
        <f t="shared" si="989"/>
        <v>#DIV/0!</v>
      </c>
      <c r="BD388" s="12" t="e">
        <f t="shared" si="990"/>
        <v>#DIV/0!</v>
      </c>
      <c r="BE388" s="12"/>
      <c r="BF388" s="12" t="e">
        <f t="shared" si="991"/>
        <v>#DIV/0!</v>
      </c>
      <c r="BG388" s="12" t="e">
        <f t="shared" si="852"/>
        <v>#DIV/0!</v>
      </c>
      <c r="BH388" s="12" t="e">
        <f t="shared" si="992"/>
        <v>#DIV/0!</v>
      </c>
      <c r="BI388" s="12" t="e">
        <f t="shared" si="993"/>
        <v>#DIV/0!</v>
      </c>
      <c r="BJ388" s="12"/>
      <c r="BK388" s="12" t="e">
        <f t="shared" si="994"/>
        <v>#DIV/0!</v>
      </c>
      <c r="BL388" s="12" t="e">
        <f t="shared" si="853"/>
        <v>#DIV/0!</v>
      </c>
      <c r="BM388" s="12" t="e">
        <f t="shared" si="995"/>
        <v>#DIV/0!</v>
      </c>
      <c r="BN388" s="12"/>
      <c r="BO388" s="12">
        <f t="shared" si="996"/>
        <v>0</v>
      </c>
      <c r="BP388" s="12">
        <f t="shared" si="997"/>
        <v>0</v>
      </c>
      <c r="BQ388" s="12">
        <f t="shared" si="998"/>
        <v>0</v>
      </c>
      <c r="BR388" s="12"/>
      <c r="BS388" s="12">
        <f t="shared" si="999"/>
        <v>0</v>
      </c>
      <c r="BT388" s="12">
        <f t="shared" si="1000"/>
        <v>0</v>
      </c>
      <c r="BU388" s="12">
        <f t="shared" si="1001"/>
        <v>0</v>
      </c>
      <c r="BV388" s="12">
        <f t="shared" si="1002"/>
        <v>0</v>
      </c>
      <c r="BW388" s="12">
        <f t="shared" si="1003"/>
        <v>0</v>
      </c>
      <c r="BX388" s="12"/>
      <c r="BY388" s="12">
        <v>20000000</v>
      </c>
      <c r="BZ388" s="12">
        <v>10000000</v>
      </c>
      <c r="CA388" s="12">
        <f>SUMIFS('[1]TIẾN ĐỘ %'!$M$6:$M$1034,'[1]TIẾN ĐỘ %'!$G$6:$G$1034,$A388,'[1]TIẾN ĐỘ %'!$F$6:$F$1034,$E388)</f>
        <v>35000000</v>
      </c>
      <c r="CB388" s="12">
        <f t="shared" si="854"/>
        <v>65000000</v>
      </c>
      <c r="CC388" s="12"/>
      <c r="CD388" s="12"/>
      <c r="CE388" s="12"/>
      <c r="CF388" s="12">
        <f t="shared" si="967"/>
        <v>0</v>
      </c>
      <c r="CG388" s="12">
        <f t="shared" si="968"/>
        <v>65000000</v>
      </c>
      <c r="CH388" s="12"/>
      <c r="CI388" s="12"/>
      <c r="CJ388" s="12"/>
      <c r="CK388" s="12">
        <f t="shared" si="955"/>
        <v>0</v>
      </c>
      <c r="CL388" s="12"/>
      <c r="CM388" s="12"/>
      <c r="CN388" s="12"/>
      <c r="CO388" s="12">
        <f t="shared" si="916"/>
        <v>0</v>
      </c>
      <c r="CP388" s="12">
        <f t="shared" si="917"/>
        <v>0</v>
      </c>
      <c r="CQ388" s="12">
        <f t="shared" si="956"/>
        <v>65000000</v>
      </c>
      <c r="CR388" s="12">
        <v>0</v>
      </c>
      <c r="CS388" s="12">
        <v>0</v>
      </c>
      <c r="CT388" s="12">
        <v>0</v>
      </c>
      <c r="CU388" s="12">
        <v>6854400</v>
      </c>
      <c r="CV388" s="12">
        <v>17625600</v>
      </c>
      <c r="CW388" s="12">
        <v>6854400</v>
      </c>
      <c r="CX388" s="12">
        <v>24480000</v>
      </c>
      <c r="CY388" s="12">
        <f>SUMIFS('[1]DATA THÔ IN'!$P$4:$P$12031,'[1]DATA THÔ IN'!$H$4:$H$12031,$A388,'[1]DATA THÔ IN'!$AC$4:$AC$12031,$E388,'[1]DATA THÔ IN'!$AH$4:$AH$12031,"Tiến độ 1")</f>
        <v>8812800</v>
      </c>
      <c r="CZ388" s="12">
        <f>SUMIFS('[1]DATA THÔ IN'!$P$4:$P$12031,'[1]DATA THÔ IN'!$H$4:$H$12031,$A388,'[1]DATA THÔ IN'!$AC$4:$AC$12031,$E388,'[1]DATA THÔ IN'!$AH$4:$AH$12031,"Tiến độ 2")</f>
        <v>0</v>
      </c>
      <c r="DA388" s="12">
        <f>SUMIFS('[1]TIẾN ĐỘ %'!$N$6:$N$1034,'[1]TIẾN ĐỘ %'!$G$6:$G$1034,A388,'[1]TIẾN ĐỘ %'!$F$6:$F$1034,$E388)</f>
        <v>8812800</v>
      </c>
      <c r="DB388" s="12">
        <f t="shared" si="861"/>
        <v>33292800</v>
      </c>
      <c r="DC388" s="12"/>
      <c r="DD388" s="12"/>
      <c r="DE388" s="12"/>
      <c r="DF388" s="12"/>
      <c r="DG388" s="12"/>
      <c r="DH388" s="12"/>
      <c r="DI388" s="12"/>
      <c r="DJ388" s="12"/>
      <c r="DK388" s="12"/>
      <c r="DL388" s="12">
        <f t="shared" si="969"/>
        <v>0</v>
      </c>
      <c r="DM388" s="12">
        <f t="shared" si="970"/>
        <v>33292800</v>
      </c>
      <c r="DN388" s="12"/>
      <c r="DO388" s="12"/>
      <c r="DP388" s="13"/>
      <c r="DQ388" s="12"/>
      <c r="DR388" s="12"/>
      <c r="DS388" s="13"/>
      <c r="DT388" s="12"/>
      <c r="DU388" s="12"/>
      <c r="DV388" s="12"/>
      <c r="DW388" s="12">
        <f t="shared" si="957"/>
        <v>0</v>
      </c>
      <c r="DX388" s="12"/>
      <c r="DY388" s="12"/>
      <c r="DZ388" s="12"/>
      <c r="EA388" s="12"/>
      <c r="EB388" s="12"/>
      <c r="EC388" s="12"/>
      <c r="ED388" s="12"/>
      <c r="EE388" s="12"/>
      <c r="EF388" s="12"/>
      <c r="EG388" s="12">
        <f t="shared" si="918"/>
        <v>0</v>
      </c>
      <c r="EH388" s="12">
        <f t="shared" si="919"/>
        <v>0</v>
      </c>
      <c r="EI388" s="12">
        <f t="shared" si="958"/>
        <v>33292800</v>
      </c>
      <c r="EJ388" s="15">
        <f t="shared" si="1004"/>
        <v>0</v>
      </c>
      <c r="EK388" s="15">
        <f t="shared" si="1005"/>
        <v>0</v>
      </c>
      <c r="EL388" s="15">
        <f t="shared" si="1006"/>
        <v>0</v>
      </c>
      <c r="EM388" s="16">
        <f t="shared" si="893"/>
        <v>0.68544000000000005</v>
      </c>
      <c r="EN388" s="16">
        <f t="shared" si="894"/>
        <v>1.7625599999999999</v>
      </c>
      <c r="EO388" s="16">
        <f t="shared" si="895"/>
        <v>2.448</v>
      </c>
      <c r="EP388" s="16">
        <f t="shared" si="866"/>
        <v>0.25179428571428569</v>
      </c>
      <c r="EQ388" s="16">
        <f t="shared" si="867"/>
        <v>0</v>
      </c>
      <c r="ER388" s="16">
        <f t="shared" si="868"/>
        <v>0.25179428571428569</v>
      </c>
      <c r="ES388" s="16">
        <f t="shared" si="869"/>
        <v>0.51219692307692311</v>
      </c>
      <c r="ET388" s="16"/>
      <c r="EU388" s="16"/>
      <c r="EV388" s="16"/>
      <c r="EW388" s="16"/>
      <c r="EX388" s="16"/>
      <c r="EY388" s="16"/>
      <c r="EZ388" s="21" t="e">
        <f>+DI388/CE388</f>
        <v>#DIV/0!</v>
      </c>
      <c r="FA388" s="21" t="e">
        <f>+DJ388/CE388</f>
        <v>#DIV/0!</v>
      </c>
      <c r="FB388" s="21" t="e">
        <f>+DK388/CE388</f>
        <v>#DIV/0!</v>
      </c>
      <c r="FC388" s="16" t="e">
        <f t="shared" si="974"/>
        <v>#DIV/0!</v>
      </c>
      <c r="FD388" s="16">
        <f t="shared" si="974"/>
        <v>0.51219692307692311</v>
      </c>
      <c r="FE388" s="16" t="e">
        <f>+DN388/CH388</f>
        <v>#DIV/0!</v>
      </c>
      <c r="FF388" s="16" t="e">
        <f>+DO388/CH388</f>
        <v>#DIV/0!</v>
      </c>
      <c r="FG388" s="16" t="e">
        <f t="shared" si="975"/>
        <v>#DIV/0!</v>
      </c>
      <c r="FH388" s="16" t="e">
        <f t="shared" si="975"/>
        <v>#DIV/0!</v>
      </c>
      <c r="FI388" s="16" t="e">
        <f>+DR388/CI388</f>
        <v>#DIV/0!</v>
      </c>
      <c r="FJ388" s="16" t="e">
        <f t="shared" si="976"/>
        <v>#DIV/0!</v>
      </c>
      <c r="FK388" s="16" t="e">
        <f t="shared" si="976"/>
        <v>#DIV/0!</v>
      </c>
      <c r="FL388" s="16" t="e">
        <f>+DU388/CJ388</f>
        <v>#DIV/0!</v>
      </c>
      <c r="FM388" s="16" t="e">
        <f t="shared" si="977"/>
        <v>#DIV/0!</v>
      </c>
      <c r="FN388" s="16" t="e">
        <f t="shared" si="977"/>
        <v>#DIV/0!</v>
      </c>
      <c r="FO388" s="16" t="e">
        <f t="shared" si="977"/>
        <v>#DIV/0!</v>
      </c>
      <c r="FP388" s="16" t="e">
        <f>+DY388/CL388</f>
        <v>#DIV/0!</v>
      </c>
      <c r="FQ388" s="16" t="e">
        <f>+DZ388/CL388</f>
        <v>#DIV/0!</v>
      </c>
      <c r="FR388" s="17">
        <f t="shared" si="1007"/>
        <v>0</v>
      </c>
      <c r="FS388" s="17">
        <f t="shared" si="1008"/>
        <v>0</v>
      </c>
      <c r="FT388" s="17">
        <f t="shared" si="1009"/>
        <v>0</v>
      </c>
      <c r="FU388" s="18">
        <f t="shared" si="1010"/>
        <v>0</v>
      </c>
      <c r="FV388" s="18">
        <f t="shared" si="1011"/>
        <v>0</v>
      </c>
      <c r="FW388" s="18">
        <f t="shared" si="1012"/>
        <v>0</v>
      </c>
      <c r="FX388" s="18">
        <f t="shared" si="1013"/>
        <v>0</v>
      </c>
      <c r="FY388" s="18">
        <f t="shared" si="1014"/>
        <v>0</v>
      </c>
      <c r="FZ388" s="19">
        <f t="shared" si="962"/>
        <v>0.51219692307692311</v>
      </c>
      <c r="GA388" s="36" t="s">
        <v>60</v>
      </c>
      <c r="GB388" s="36"/>
      <c r="GC388" s="37"/>
    </row>
    <row r="389" spans="1:185" hidden="1" x14ac:dyDescent="0.25">
      <c r="A389" s="8" t="s">
        <v>1269</v>
      </c>
      <c r="B389" s="8" t="s">
        <v>393</v>
      </c>
      <c r="C389" s="9" t="s">
        <v>394</v>
      </c>
      <c r="D389" s="10" t="s">
        <v>60</v>
      </c>
      <c r="E389" s="9" t="s">
        <v>315</v>
      </c>
      <c r="F389" s="9" t="s">
        <v>73</v>
      </c>
      <c r="G389" s="9" t="s">
        <v>51</v>
      </c>
      <c r="H389" s="11">
        <v>3.5000000000000003E-2</v>
      </c>
      <c r="I389" s="11"/>
      <c r="J389" s="26">
        <v>0.01</v>
      </c>
      <c r="K389" s="11">
        <v>0.01</v>
      </c>
      <c r="L389" s="11">
        <v>5.0000000000000001E-3</v>
      </c>
      <c r="M389" s="11">
        <v>5.0000000000000001E-3</v>
      </c>
      <c r="N389" s="11"/>
      <c r="O389" s="12">
        <f t="shared" si="844"/>
        <v>0</v>
      </c>
      <c r="P389" s="12">
        <f t="shared" si="944"/>
        <v>0</v>
      </c>
      <c r="Q389" s="12">
        <f t="shared" si="945"/>
        <v>0</v>
      </c>
      <c r="R389" s="12">
        <f t="shared" si="946"/>
        <v>0</v>
      </c>
      <c r="S389" s="12">
        <f t="shared" si="947"/>
        <v>0</v>
      </c>
      <c r="T389" s="12">
        <f t="shared" si="948"/>
        <v>245681</v>
      </c>
      <c r="U389" s="12">
        <f t="shared" si="949"/>
        <v>0</v>
      </c>
      <c r="V389" s="12">
        <f t="shared" si="950"/>
        <v>245681</v>
      </c>
      <c r="W389" s="12">
        <f t="shared" si="856"/>
        <v>254592</v>
      </c>
      <c r="X389" s="12">
        <f t="shared" si="847"/>
        <v>0</v>
      </c>
      <c r="Y389" s="12">
        <f t="shared" si="951"/>
        <v>0</v>
      </c>
      <c r="Z389" s="12">
        <f t="shared" si="952"/>
        <v>0</v>
      </c>
      <c r="AA389" s="12">
        <f t="shared" si="953"/>
        <v>0</v>
      </c>
      <c r="AB389" s="12">
        <f t="shared" si="954"/>
        <v>141264.41999999998</v>
      </c>
      <c r="AC389" s="12"/>
      <c r="AD389" s="12"/>
      <c r="AE389" s="12"/>
      <c r="AF389" s="12">
        <f t="shared" si="848"/>
        <v>0</v>
      </c>
      <c r="AG389" s="12">
        <f t="shared" si="849"/>
        <v>0</v>
      </c>
      <c r="AH389" s="12">
        <f t="shared" si="850"/>
        <v>0</v>
      </c>
      <c r="AI389" s="12"/>
      <c r="AJ389" s="12"/>
      <c r="AK389" s="12"/>
      <c r="AL389" s="12">
        <f t="shared" si="978"/>
        <v>0</v>
      </c>
      <c r="AM389" s="12">
        <f t="shared" si="979"/>
        <v>0</v>
      </c>
      <c r="AN389" s="12">
        <f t="shared" si="980"/>
        <v>0</v>
      </c>
      <c r="AO389" s="12"/>
      <c r="AP389" s="12"/>
      <c r="AQ389" s="12"/>
      <c r="AR389" s="12" t="e">
        <f t="shared" si="981"/>
        <v>#DIV/0!</v>
      </c>
      <c r="AS389" s="12" t="e">
        <f t="shared" si="982"/>
        <v>#DIV/0!</v>
      </c>
      <c r="AT389" s="12" t="e">
        <f t="shared" si="983"/>
        <v>#DIV/0!</v>
      </c>
      <c r="AU389" s="12" t="e">
        <f t="shared" si="984"/>
        <v>#DIV/0!</v>
      </c>
      <c r="AV389" s="12">
        <f t="shared" si="851"/>
        <v>141264.41999999998</v>
      </c>
      <c r="AW389" s="12"/>
      <c r="AX389" s="12" t="e">
        <f t="shared" si="985"/>
        <v>#DIV/0!</v>
      </c>
      <c r="AY389" s="12" t="e">
        <f t="shared" si="986"/>
        <v>#DIV/0!</v>
      </c>
      <c r="AZ389" s="12" t="e">
        <f t="shared" si="987"/>
        <v>#DIV/0!</v>
      </c>
      <c r="BA389" s="12"/>
      <c r="BB389" s="12">
        <f t="shared" si="988"/>
        <v>0</v>
      </c>
      <c r="BC389" s="12">
        <f t="shared" si="989"/>
        <v>0</v>
      </c>
      <c r="BD389" s="12">
        <f t="shared" si="990"/>
        <v>0</v>
      </c>
      <c r="BE389" s="12"/>
      <c r="BF389" s="12">
        <f t="shared" si="991"/>
        <v>0</v>
      </c>
      <c r="BG389" s="12">
        <f t="shared" si="852"/>
        <v>0</v>
      </c>
      <c r="BH389" s="12">
        <f t="shared" si="992"/>
        <v>0</v>
      </c>
      <c r="BI389" s="12" t="e">
        <f t="shared" si="993"/>
        <v>#DIV/0!</v>
      </c>
      <c r="BJ389" s="12"/>
      <c r="BK389" s="12">
        <f t="shared" si="994"/>
        <v>0</v>
      </c>
      <c r="BL389" s="12">
        <f t="shared" si="853"/>
        <v>0</v>
      </c>
      <c r="BM389" s="12">
        <f t="shared" si="995"/>
        <v>0</v>
      </c>
      <c r="BN389" s="12"/>
      <c r="BO389" s="12">
        <f t="shared" si="996"/>
        <v>0</v>
      </c>
      <c r="BP389" s="12">
        <f t="shared" si="997"/>
        <v>0</v>
      </c>
      <c r="BQ389" s="12">
        <f t="shared" si="998"/>
        <v>0</v>
      </c>
      <c r="BR389" s="12"/>
      <c r="BS389" s="12">
        <f t="shared" si="999"/>
        <v>0</v>
      </c>
      <c r="BT389" s="12">
        <f t="shared" si="1000"/>
        <v>0</v>
      </c>
      <c r="BU389" s="12">
        <f t="shared" si="1001"/>
        <v>0</v>
      </c>
      <c r="BV389" s="12">
        <f t="shared" si="1002"/>
        <v>0</v>
      </c>
      <c r="BW389" s="12">
        <f t="shared" si="1003"/>
        <v>0</v>
      </c>
      <c r="BX389" s="12"/>
      <c r="BY389" s="12">
        <v>0</v>
      </c>
      <c r="BZ389" s="12">
        <v>20000000</v>
      </c>
      <c r="CA389" s="12">
        <f>SUMIFS('[1]TIẾN ĐỘ %'!$M$6:$M$1034,'[1]TIẾN ĐỘ %'!$G$6:$G$1034,$A389,'[1]TIẾN ĐỘ %'!$F$6:$F$1034,$E389)</f>
        <v>0</v>
      </c>
      <c r="CB389" s="12">
        <f t="shared" si="854"/>
        <v>20000000</v>
      </c>
      <c r="CC389" s="12"/>
      <c r="CD389" s="12"/>
      <c r="CE389" s="12"/>
      <c r="CF389" s="12">
        <f t="shared" si="967"/>
        <v>0</v>
      </c>
      <c r="CG389" s="12">
        <f t="shared" si="968"/>
        <v>20000000</v>
      </c>
      <c r="CH389" s="12"/>
      <c r="CI389" s="12"/>
      <c r="CJ389" s="12"/>
      <c r="CK389" s="12">
        <f t="shared" si="955"/>
        <v>0</v>
      </c>
      <c r="CL389" s="12"/>
      <c r="CM389" s="12"/>
      <c r="CN389" s="12"/>
      <c r="CO389" s="12">
        <f t="shared" si="916"/>
        <v>0</v>
      </c>
      <c r="CP389" s="12">
        <f t="shared" si="917"/>
        <v>0</v>
      </c>
      <c r="CQ389" s="12">
        <f t="shared" si="956"/>
        <v>20000000</v>
      </c>
      <c r="CR389" s="12">
        <v>0</v>
      </c>
      <c r="CS389" s="12">
        <v>0</v>
      </c>
      <c r="CT389" s="12">
        <v>0</v>
      </c>
      <c r="CU389" s="12">
        <v>25459200</v>
      </c>
      <c r="CV389" s="12">
        <v>0</v>
      </c>
      <c r="CW389" s="12">
        <v>25459200</v>
      </c>
      <c r="CX389" s="12">
        <v>25459200</v>
      </c>
      <c r="CY389" s="12">
        <f>SUMIFS('[1]DATA THÔ IN'!$P$4:$P$12031,'[1]DATA THÔ IN'!$H$4:$H$12031,$A389,'[1]DATA THÔ IN'!$AC$4:$AC$12031,$E389,'[1]DATA THÔ IN'!$AH$4:$AH$12031,"Tiến độ 1")</f>
        <v>17136000</v>
      </c>
      <c r="CZ389" s="12">
        <f>SUMIFS('[1]DATA THÔ IN'!$P$4:$P$12031,'[1]DATA THÔ IN'!$H$4:$H$12031,$A389,'[1]DATA THÔ IN'!$AC$4:$AC$12031,$E389,'[1]DATA THÔ IN'!$AH$4:$AH$12031,"Tiến độ 2")</f>
        <v>-13317600</v>
      </c>
      <c r="DA389" s="12">
        <f>SUMIFS('[1]TIẾN ĐỘ %'!$N$6:$N$1034,'[1]TIẾN ĐỘ %'!$G$6:$G$1034,A389,'[1]TIẾN ĐỘ %'!$F$6:$F$1034,$E389)</f>
        <v>3818400</v>
      </c>
      <c r="DB389" s="12">
        <f t="shared" si="861"/>
        <v>29277600</v>
      </c>
      <c r="DC389" s="12"/>
      <c r="DD389" s="12"/>
      <c r="DE389" s="12"/>
      <c r="DF389" s="12"/>
      <c r="DG389" s="12"/>
      <c r="DH389" s="12"/>
      <c r="DI389" s="12"/>
      <c r="DJ389" s="12"/>
      <c r="DK389" s="12"/>
      <c r="DL389" s="12">
        <f t="shared" si="969"/>
        <v>0</v>
      </c>
      <c r="DM389" s="12">
        <f t="shared" si="970"/>
        <v>29277600</v>
      </c>
      <c r="DN389" s="12"/>
      <c r="DO389" s="12"/>
      <c r="DP389" s="13"/>
      <c r="DQ389" s="12"/>
      <c r="DR389" s="12"/>
      <c r="DS389" s="13"/>
      <c r="DT389" s="12"/>
      <c r="DU389" s="12"/>
      <c r="DV389" s="12"/>
      <c r="DW389" s="12">
        <f t="shared" si="957"/>
        <v>0</v>
      </c>
      <c r="DX389" s="12"/>
      <c r="DY389" s="12"/>
      <c r="DZ389" s="12"/>
      <c r="EA389" s="12"/>
      <c r="EB389" s="12"/>
      <c r="EC389" s="12"/>
      <c r="ED389" s="12"/>
      <c r="EE389" s="12"/>
      <c r="EF389" s="12"/>
      <c r="EG389" s="12">
        <f t="shared" si="918"/>
        <v>0</v>
      </c>
      <c r="EH389" s="12">
        <f t="shared" si="919"/>
        <v>0</v>
      </c>
      <c r="EI389" s="12">
        <f t="shared" si="958"/>
        <v>29277600</v>
      </c>
      <c r="EJ389" s="15">
        <f t="shared" si="1004"/>
        <v>0</v>
      </c>
      <c r="EK389" s="15">
        <f t="shared" si="1005"/>
        <v>0</v>
      </c>
      <c r="EL389" s="15">
        <f t="shared" si="1006"/>
        <v>0</v>
      </c>
      <c r="EM389" s="16">
        <f t="shared" si="893"/>
        <v>1.2729600000000001</v>
      </c>
      <c r="EN389" s="16">
        <f t="shared" si="894"/>
        <v>0</v>
      </c>
      <c r="EO389" s="16">
        <f t="shared" si="895"/>
        <v>1.2729600000000001</v>
      </c>
      <c r="EP389" s="16">
        <f t="shared" si="866"/>
        <v>0</v>
      </c>
      <c r="EQ389" s="16">
        <f t="shared" si="867"/>
        <v>0</v>
      </c>
      <c r="ER389" s="16">
        <f t="shared" si="868"/>
        <v>0</v>
      </c>
      <c r="ES389" s="16">
        <f t="shared" si="869"/>
        <v>1.4638800000000001</v>
      </c>
      <c r="ET389" s="16"/>
      <c r="EU389" s="16"/>
      <c r="EV389" s="16"/>
      <c r="EW389" s="16"/>
      <c r="EX389" s="16"/>
      <c r="EY389" s="16"/>
      <c r="EZ389" s="21" t="e">
        <f>+DI389/CE389</f>
        <v>#DIV/0!</v>
      </c>
      <c r="FA389" s="21" t="e">
        <f>+DJ389/CE389</f>
        <v>#DIV/0!</v>
      </c>
      <c r="FB389" s="21" t="e">
        <f>+DK389/CE389</f>
        <v>#DIV/0!</v>
      </c>
      <c r="FC389" s="16" t="e">
        <f t="shared" si="974"/>
        <v>#DIV/0!</v>
      </c>
      <c r="FD389" s="16">
        <f t="shared" si="974"/>
        <v>1.4638800000000001</v>
      </c>
      <c r="FE389" s="16" t="e">
        <f>+DN389/CH389</f>
        <v>#DIV/0!</v>
      </c>
      <c r="FF389" s="16" t="e">
        <f>+DO389/CH389</f>
        <v>#DIV/0!</v>
      </c>
      <c r="FG389" s="16" t="e">
        <f>+DP389/CH389</f>
        <v>#DIV/0!</v>
      </c>
      <c r="FH389" s="16">
        <v>0</v>
      </c>
      <c r="FI389" s="16">
        <v>0</v>
      </c>
      <c r="FJ389" s="16">
        <v>0</v>
      </c>
      <c r="FK389" s="16">
        <v>0</v>
      </c>
      <c r="FL389" s="16">
        <v>0</v>
      </c>
      <c r="FM389" s="16">
        <v>0</v>
      </c>
      <c r="FN389" s="16" t="e">
        <f>+DW389/CK389</f>
        <v>#DIV/0!</v>
      </c>
      <c r="FO389" s="16">
        <v>0</v>
      </c>
      <c r="FP389" s="16">
        <v>0</v>
      </c>
      <c r="FQ389" s="16">
        <v>0</v>
      </c>
      <c r="FR389" s="17">
        <f t="shared" si="1007"/>
        <v>0</v>
      </c>
      <c r="FS389" s="17">
        <f t="shared" si="1008"/>
        <v>0</v>
      </c>
      <c r="FT389" s="17">
        <f t="shared" si="1009"/>
        <v>0</v>
      </c>
      <c r="FU389" s="18">
        <f t="shared" si="1010"/>
        <v>0</v>
      </c>
      <c r="FV389" s="18">
        <f t="shared" si="1011"/>
        <v>0</v>
      </c>
      <c r="FW389" s="18">
        <f t="shared" si="1012"/>
        <v>0</v>
      </c>
      <c r="FX389" s="18">
        <f t="shared" si="1013"/>
        <v>0</v>
      </c>
      <c r="FY389" s="18">
        <f t="shared" si="1014"/>
        <v>0</v>
      </c>
      <c r="FZ389" s="19">
        <f t="shared" si="962"/>
        <v>1.4638800000000001</v>
      </c>
      <c r="GA389" s="36" t="str">
        <f>D389</f>
        <v>Nguyễn Đức Tài</v>
      </c>
      <c r="GB389" s="36"/>
      <c r="GC389" s="37"/>
    </row>
    <row r="390" spans="1:185" hidden="1" x14ac:dyDescent="0.25">
      <c r="A390" s="8" t="s">
        <v>1276</v>
      </c>
      <c r="B390" s="8" t="s">
        <v>395</v>
      </c>
      <c r="C390" s="9" t="s">
        <v>396</v>
      </c>
      <c r="D390" s="10" t="s">
        <v>60</v>
      </c>
      <c r="E390" s="9" t="s">
        <v>315</v>
      </c>
      <c r="F390" s="9" t="s">
        <v>73</v>
      </c>
      <c r="G390" s="9" t="s">
        <v>51</v>
      </c>
      <c r="H390" s="11">
        <v>3.5000000000000003E-2</v>
      </c>
      <c r="I390" s="11"/>
      <c r="J390" s="26">
        <v>0.01</v>
      </c>
      <c r="K390" s="11">
        <v>0.01</v>
      </c>
      <c r="L390" s="11">
        <v>5.0000000000000001E-3</v>
      </c>
      <c r="M390" s="11">
        <v>5.0000000000000001E-3</v>
      </c>
      <c r="N390" s="11"/>
      <c r="O390" s="12">
        <f t="shared" ref="O390:O448" si="1015">$CT390*I390</f>
        <v>0</v>
      </c>
      <c r="P390" s="12">
        <f t="shared" si="944"/>
        <v>0</v>
      </c>
      <c r="Q390" s="12">
        <f t="shared" si="945"/>
        <v>0</v>
      </c>
      <c r="R390" s="12">
        <f t="shared" si="946"/>
        <v>0</v>
      </c>
      <c r="S390" s="12">
        <f t="shared" si="947"/>
        <v>0</v>
      </c>
      <c r="T390" s="12">
        <f t="shared" si="948"/>
        <v>0</v>
      </c>
      <c r="U390" s="12">
        <f t="shared" si="949"/>
        <v>0</v>
      </c>
      <c r="V390" s="12">
        <f t="shared" si="950"/>
        <v>0</v>
      </c>
      <c r="W390" s="12">
        <f t="shared" si="856"/>
        <v>0</v>
      </c>
      <c r="X390" s="12">
        <f t="shared" ref="X390:X448" si="1016">DA390*I390</f>
        <v>0</v>
      </c>
      <c r="Y390" s="12">
        <f t="shared" si="951"/>
        <v>0</v>
      </c>
      <c r="Z390" s="12">
        <f t="shared" si="952"/>
        <v>0</v>
      </c>
      <c r="AA390" s="12">
        <f t="shared" si="953"/>
        <v>0</v>
      </c>
      <c r="AB390" s="12">
        <f t="shared" si="954"/>
        <v>0</v>
      </c>
      <c r="AC390" s="12"/>
      <c r="AD390" s="12"/>
      <c r="AE390" s="12"/>
      <c r="AF390" s="12">
        <f t="shared" ref="AF390:AF448" si="1017">IF(ET390&gt;=40%,DC390*J390*(100%-H390),0)</f>
        <v>0</v>
      </c>
      <c r="AG390" s="12">
        <f t="shared" ref="AG390:AG448" si="1018">IF(OR(EU390&gt;=60%,(ET390+EU390)&gt;=100%),DD390*J390*(100%-H390),0)</f>
        <v>0</v>
      </c>
      <c r="AH390" s="12">
        <f t="shared" ref="AH390:AH448" si="1019">IF(DE390&gt;=CC390,DE390*K390*(100%-H390),0)</f>
        <v>0</v>
      </c>
      <c r="AI390" s="12"/>
      <c r="AJ390" s="12"/>
      <c r="AK390" s="12"/>
      <c r="AL390" s="12">
        <f t="shared" si="978"/>
        <v>0</v>
      </c>
      <c r="AM390" s="12">
        <f t="shared" si="979"/>
        <v>0</v>
      </c>
      <c r="AN390" s="12">
        <f t="shared" si="980"/>
        <v>0</v>
      </c>
      <c r="AO390" s="12"/>
      <c r="AP390" s="12"/>
      <c r="AQ390" s="12"/>
      <c r="AR390" s="12" t="e">
        <f t="shared" si="981"/>
        <v>#DIV/0!</v>
      </c>
      <c r="AS390" s="12" t="e">
        <f t="shared" si="982"/>
        <v>#DIV/0!</v>
      </c>
      <c r="AT390" s="12" t="e">
        <f t="shared" si="983"/>
        <v>#DIV/0!</v>
      </c>
      <c r="AU390" s="12" t="e">
        <f t="shared" si="984"/>
        <v>#DIV/0!</v>
      </c>
      <c r="AV390" s="12">
        <f t="shared" ref="AV390:AV448" si="1020">+IF(FD390&gt;=100%,DM390*M390*(100%-$H390),0)</f>
        <v>0</v>
      </c>
      <c r="AW390" s="12"/>
      <c r="AX390" s="12" t="e">
        <f t="shared" si="985"/>
        <v>#DIV/0!</v>
      </c>
      <c r="AY390" s="12" t="e">
        <f t="shared" si="986"/>
        <v>#DIV/0!</v>
      </c>
      <c r="AZ390" s="12" t="e">
        <f t="shared" si="987"/>
        <v>#DIV/0!</v>
      </c>
      <c r="BA390" s="12"/>
      <c r="BB390" s="12" t="e">
        <f t="shared" si="988"/>
        <v>#DIV/0!</v>
      </c>
      <c r="BC390" s="12" t="e">
        <f t="shared" si="989"/>
        <v>#DIV/0!</v>
      </c>
      <c r="BD390" s="12" t="e">
        <f t="shared" si="990"/>
        <v>#DIV/0!</v>
      </c>
      <c r="BE390" s="12"/>
      <c r="BF390" s="12" t="e">
        <f t="shared" si="991"/>
        <v>#DIV/0!</v>
      </c>
      <c r="BG390" s="12" t="e">
        <f t="shared" ref="BG390:BG448" si="1021">IF(OR(FL390&gt;=60%,(FK390+FL390)&gt;=100%),DU390*J390*(100%-H390),0)</f>
        <v>#DIV/0!</v>
      </c>
      <c r="BH390" s="12" t="e">
        <f t="shared" si="992"/>
        <v>#DIV/0!</v>
      </c>
      <c r="BI390" s="12" t="e">
        <f t="shared" si="993"/>
        <v>#DIV/0!</v>
      </c>
      <c r="BJ390" s="12"/>
      <c r="BK390" s="12" t="e">
        <f t="shared" si="994"/>
        <v>#DIV/0!</v>
      </c>
      <c r="BL390" s="12" t="e">
        <f t="shared" ref="BL390:BL448" si="1022">IF(OR(FP390&gt;=60%,(FO390+FP390)&gt;=100%),DY390*J390*(100%-H390),0)</f>
        <v>#DIV/0!</v>
      </c>
      <c r="BM390" s="12" t="e">
        <f t="shared" si="995"/>
        <v>#DIV/0!</v>
      </c>
      <c r="BN390" s="12"/>
      <c r="BO390" s="12">
        <f t="shared" si="996"/>
        <v>0</v>
      </c>
      <c r="BP390" s="12">
        <f t="shared" si="997"/>
        <v>0</v>
      </c>
      <c r="BQ390" s="12">
        <f t="shared" si="998"/>
        <v>0</v>
      </c>
      <c r="BR390" s="12"/>
      <c r="BS390" s="12">
        <f t="shared" si="999"/>
        <v>0</v>
      </c>
      <c r="BT390" s="12">
        <f t="shared" si="1000"/>
        <v>0</v>
      </c>
      <c r="BU390" s="12">
        <f t="shared" si="1001"/>
        <v>0</v>
      </c>
      <c r="BV390" s="12">
        <f t="shared" si="1002"/>
        <v>0</v>
      </c>
      <c r="BW390" s="12">
        <f t="shared" si="1003"/>
        <v>0</v>
      </c>
      <c r="BX390" s="12"/>
      <c r="BY390" s="12">
        <v>0</v>
      </c>
      <c r="BZ390" s="12">
        <v>20000000</v>
      </c>
      <c r="CA390" s="12">
        <f>SUMIFS('[1]TIẾN ĐỘ %'!$M$6:$M$1034,'[1]TIẾN ĐỘ %'!$G$6:$G$1034,$A390,'[1]TIẾN ĐỘ %'!$F$6:$F$1034,$E390)</f>
        <v>0</v>
      </c>
      <c r="CB390" s="12">
        <f t="shared" ref="CB390:CB453" si="1023">+SUM(BY390:CA390)</f>
        <v>20000000</v>
      </c>
      <c r="CC390" s="12"/>
      <c r="CD390" s="12"/>
      <c r="CE390" s="12"/>
      <c r="CF390" s="12">
        <f t="shared" si="967"/>
        <v>0</v>
      </c>
      <c r="CG390" s="12">
        <f t="shared" si="968"/>
        <v>20000000</v>
      </c>
      <c r="CH390" s="12"/>
      <c r="CI390" s="12"/>
      <c r="CJ390" s="12"/>
      <c r="CK390" s="12">
        <f t="shared" si="955"/>
        <v>0</v>
      </c>
      <c r="CL390" s="12"/>
      <c r="CM390" s="12"/>
      <c r="CN390" s="12"/>
      <c r="CO390" s="12">
        <f t="shared" si="916"/>
        <v>0</v>
      </c>
      <c r="CP390" s="12">
        <f t="shared" si="917"/>
        <v>0</v>
      </c>
      <c r="CQ390" s="12">
        <f t="shared" si="956"/>
        <v>20000000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f>SUMIFS('[1]DATA THÔ IN'!$P$4:$P$12031,'[1]DATA THÔ IN'!$H$4:$H$12031,$A390,'[1]DATA THÔ IN'!$AC$4:$AC$12031,$E390,'[1]DATA THÔ IN'!$AH$4:$AH$12031,"Tiến độ 1")</f>
        <v>0</v>
      </c>
      <c r="CZ390" s="12">
        <f>SUMIFS('[1]DATA THÔ IN'!$P$4:$P$12031,'[1]DATA THÔ IN'!$H$4:$H$12031,$A390,'[1]DATA THÔ IN'!$AC$4:$AC$12031,$E390,'[1]DATA THÔ IN'!$AH$4:$AH$12031,"Tiến độ 2")</f>
        <v>-2013600</v>
      </c>
      <c r="DA390" s="12">
        <f>SUMIFS('[1]TIẾN ĐỘ %'!$N$6:$N$1034,'[1]TIẾN ĐỘ %'!$G$6:$G$1034,A390,'[1]TIẾN ĐỘ %'!$F$6:$F$1034,$E390)</f>
        <v>-2013600</v>
      </c>
      <c r="DB390" s="12">
        <f t="shared" si="861"/>
        <v>-2013600</v>
      </c>
      <c r="DC390" s="12"/>
      <c r="DD390" s="12"/>
      <c r="DE390" s="12"/>
      <c r="DF390" s="12"/>
      <c r="DG390" s="12"/>
      <c r="DH390" s="12"/>
      <c r="DI390" s="12"/>
      <c r="DJ390" s="12"/>
      <c r="DK390" s="12"/>
      <c r="DL390" s="12">
        <f t="shared" si="969"/>
        <v>0</v>
      </c>
      <c r="DM390" s="12">
        <f t="shared" si="970"/>
        <v>-2013600</v>
      </c>
      <c r="DN390" s="12"/>
      <c r="DO390" s="12"/>
      <c r="DP390" s="13"/>
      <c r="DQ390" s="12"/>
      <c r="DR390" s="12"/>
      <c r="DS390" s="13"/>
      <c r="DT390" s="12"/>
      <c r="DU390" s="12"/>
      <c r="DV390" s="12"/>
      <c r="DW390" s="12">
        <f t="shared" si="957"/>
        <v>0</v>
      </c>
      <c r="DX390" s="12"/>
      <c r="DY390" s="12"/>
      <c r="DZ390" s="12"/>
      <c r="EA390" s="12"/>
      <c r="EB390" s="12"/>
      <c r="EC390" s="12"/>
      <c r="ED390" s="12"/>
      <c r="EE390" s="12"/>
      <c r="EF390" s="12"/>
      <c r="EG390" s="12">
        <f t="shared" si="918"/>
        <v>0</v>
      </c>
      <c r="EH390" s="12">
        <f t="shared" si="919"/>
        <v>0</v>
      </c>
      <c r="EI390" s="12">
        <f t="shared" si="958"/>
        <v>-2013600</v>
      </c>
      <c r="EJ390" s="15">
        <f t="shared" si="1004"/>
        <v>0</v>
      </c>
      <c r="EK390" s="15">
        <f t="shared" si="1005"/>
        <v>0</v>
      </c>
      <c r="EL390" s="15">
        <f t="shared" si="1006"/>
        <v>0</v>
      </c>
      <c r="EM390" s="16">
        <f t="shared" si="893"/>
        <v>0</v>
      </c>
      <c r="EN390" s="16">
        <f t="shared" si="894"/>
        <v>0</v>
      </c>
      <c r="EO390" s="16">
        <f t="shared" si="895"/>
        <v>0</v>
      </c>
      <c r="EP390" s="16">
        <f t="shared" si="866"/>
        <v>0</v>
      </c>
      <c r="EQ390" s="16">
        <f t="shared" si="867"/>
        <v>0</v>
      </c>
      <c r="ER390" s="16">
        <f t="shared" si="868"/>
        <v>0</v>
      </c>
      <c r="ES390" s="16">
        <f t="shared" si="869"/>
        <v>-0.10068000000000001</v>
      </c>
      <c r="ET390" s="16"/>
      <c r="EU390" s="16"/>
      <c r="EV390" s="16"/>
      <c r="EW390" s="16"/>
      <c r="EX390" s="16"/>
      <c r="EY390" s="16"/>
      <c r="EZ390" s="21" t="e">
        <f>+DI390/CE390</f>
        <v>#DIV/0!</v>
      </c>
      <c r="FA390" s="21" t="e">
        <f>+DJ390/CE390</f>
        <v>#DIV/0!</v>
      </c>
      <c r="FB390" s="16" t="e">
        <f>+DK390/CE390</f>
        <v>#DIV/0!</v>
      </c>
      <c r="FC390" s="16" t="e">
        <f t="shared" si="974"/>
        <v>#DIV/0!</v>
      </c>
      <c r="FD390" s="16">
        <f t="shared" si="974"/>
        <v>-0.10068000000000001</v>
      </c>
      <c r="FE390" s="16" t="e">
        <f>+DN390/CH390</f>
        <v>#DIV/0!</v>
      </c>
      <c r="FF390" s="16" t="e">
        <f>+DO390/CH390</f>
        <v>#DIV/0!</v>
      </c>
      <c r="FG390" s="16" t="e">
        <f>+DP390/CH390</f>
        <v>#DIV/0!</v>
      </c>
      <c r="FH390" s="16" t="e">
        <f>+DQ390/CI390</f>
        <v>#DIV/0!</v>
      </c>
      <c r="FI390" s="16" t="e">
        <f>+DR390/CI390</f>
        <v>#DIV/0!</v>
      </c>
      <c r="FJ390" s="16" t="e">
        <f>+DS390/CI390</f>
        <v>#DIV/0!</v>
      </c>
      <c r="FK390" s="16" t="e">
        <f>+DT390/CJ390</f>
        <v>#DIV/0!</v>
      </c>
      <c r="FL390" s="16" t="e">
        <f>+DU390/CJ390</f>
        <v>#DIV/0!</v>
      </c>
      <c r="FM390" s="16" t="e">
        <f>+DV390/CJ390</f>
        <v>#DIV/0!</v>
      </c>
      <c r="FN390" s="16" t="e">
        <f>+DW390/CK390</f>
        <v>#DIV/0!</v>
      </c>
      <c r="FO390" s="16" t="e">
        <f>+DX390/CL390</f>
        <v>#DIV/0!</v>
      </c>
      <c r="FP390" s="16" t="e">
        <f>+DY390/CL390</f>
        <v>#DIV/0!</v>
      </c>
      <c r="FQ390" s="16" t="e">
        <f>+DZ390/CL390</f>
        <v>#DIV/0!</v>
      </c>
      <c r="FR390" s="17">
        <f t="shared" si="1007"/>
        <v>0</v>
      </c>
      <c r="FS390" s="17">
        <f t="shared" si="1008"/>
        <v>0</v>
      </c>
      <c r="FT390" s="17">
        <f t="shared" si="1009"/>
        <v>0</v>
      </c>
      <c r="FU390" s="18">
        <f t="shared" si="1010"/>
        <v>0</v>
      </c>
      <c r="FV390" s="18">
        <f t="shared" si="1011"/>
        <v>0</v>
      </c>
      <c r="FW390" s="18">
        <f t="shared" si="1012"/>
        <v>0</v>
      </c>
      <c r="FX390" s="18">
        <f t="shared" si="1013"/>
        <v>0</v>
      </c>
      <c r="FY390" s="18">
        <f t="shared" si="1014"/>
        <v>0</v>
      </c>
      <c r="FZ390" s="19">
        <f t="shared" si="962"/>
        <v>-0.10068000000000001</v>
      </c>
      <c r="GA390" s="36" t="e">
        <v>#N/A</v>
      </c>
      <c r="GB390" s="36"/>
      <c r="GC390" s="37"/>
    </row>
    <row r="391" spans="1:185" hidden="1" x14ac:dyDescent="0.25">
      <c r="A391" s="8" t="s">
        <v>1287</v>
      </c>
      <c r="B391" s="8" t="s">
        <v>401</v>
      </c>
      <c r="C391" s="9" t="s">
        <v>402</v>
      </c>
      <c r="D391" s="10" t="s">
        <v>49</v>
      </c>
      <c r="E391" s="9" t="s">
        <v>315</v>
      </c>
      <c r="F391" s="9" t="s">
        <v>85</v>
      </c>
      <c r="G391" s="9" t="s">
        <v>51</v>
      </c>
      <c r="H391" s="11">
        <v>3.5000000000000003E-2</v>
      </c>
      <c r="I391" s="11"/>
      <c r="J391" s="26">
        <v>0.01</v>
      </c>
      <c r="K391" s="11">
        <v>0.01</v>
      </c>
      <c r="L391" s="11">
        <v>5.0000000000000001E-3</v>
      </c>
      <c r="M391" s="11">
        <v>5.0000000000000001E-3</v>
      </c>
      <c r="N391" s="11"/>
      <c r="O391" s="12">
        <f t="shared" si="1015"/>
        <v>0</v>
      </c>
      <c r="P391" s="12">
        <f t="shared" si="944"/>
        <v>0</v>
      </c>
      <c r="Q391" s="12">
        <f t="shared" si="945"/>
        <v>0</v>
      </c>
      <c r="R391" s="12">
        <f t="shared" si="946"/>
        <v>0</v>
      </c>
      <c r="S391" s="12">
        <f t="shared" si="947"/>
        <v>0</v>
      </c>
      <c r="T391" s="12">
        <f t="shared" si="948"/>
        <v>122841</v>
      </c>
      <c r="U391" s="12">
        <f t="shared" si="949"/>
        <v>0</v>
      </c>
      <c r="V391" s="12">
        <f t="shared" si="950"/>
        <v>122841</v>
      </c>
      <c r="W391" s="12">
        <f t="shared" ref="W391:W454" si="1024">ROUND(CW391*1%,0)</f>
        <v>127296</v>
      </c>
      <c r="X391" s="12">
        <f t="shared" si="1016"/>
        <v>0</v>
      </c>
      <c r="Y391" s="12">
        <f t="shared" si="951"/>
        <v>0</v>
      </c>
      <c r="Z391" s="12">
        <f t="shared" si="952"/>
        <v>0</v>
      </c>
      <c r="AA391" s="12">
        <f t="shared" si="953"/>
        <v>0</v>
      </c>
      <c r="AB391" s="12">
        <f t="shared" si="954"/>
        <v>0</v>
      </c>
      <c r="AC391" s="12"/>
      <c r="AD391" s="12"/>
      <c r="AE391" s="12"/>
      <c r="AF391" s="12">
        <f t="shared" si="1017"/>
        <v>0</v>
      </c>
      <c r="AG391" s="12">
        <f t="shared" si="1018"/>
        <v>0</v>
      </c>
      <c r="AH391" s="12">
        <f t="shared" si="1019"/>
        <v>0</v>
      </c>
      <c r="AI391" s="12"/>
      <c r="AJ391" s="12"/>
      <c r="AK391" s="12"/>
      <c r="AL391" s="12">
        <f t="shared" si="978"/>
        <v>0</v>
      </c>
      <c r="AM391" s="12">
        <f t="shared" si="979"/>
        <v>0</v>
      </c>
      <c r="AN391" s="12">
        <f t="shared" si="980"/>
        <v>0</v>
      </c>
      <c r="AO391" s="12"/>
      <c r="AP391" s="12"/>
      <c r="AQ391" s="12"/>
      <c r="AR391" s="12">
        <f t="shared" si="981"/>
        <v>0</v>
      </c>
      <c r="AS391" s="12">
        <f t="shared" si="982"/>
        <v>0</v>
      </c>
      <c r="AT391" s="12">
        <f t="shared" si="983"/>
        <v>0</v>
      </c>
      <c r="AU391" s="12">
        <f t="shared" si="984"/>
        <v>0</v>
      </c>
      <c r="AV391" s="12">
        <f t="shared" si="1020"/>
        <v>0</v>
      </c>
      <c r="AW391" s="12"/>
      <c r="AX391" s="12">
        <f t="shared" si="985"/>
        <v>0</v>
      </c>
      <c r="AY391" s="12">
        <f t="shared" si="986"/>
        <v>0</v>
      </c>
      <c r="AZ391" s="12">
        <f t="shared" si="987"/>
        <v>0</v>
      </c>
      <c r="BA391" s="12"/>
      <c r="BB391" s="12" t="e">
        <f t="shared" si="988"/>
        <v>#DIV/0!</v>
      </c>
      <c r="BC391" s="12" t="e">
        <f t="shared" si="989"/>
        <v>#DIV/0!</v>
      </c>
      <c r="BD391" s="12" t="e">
        <f t="shared" si="990"/>
        <v>#DIV/0!</v>
      </c>
      <c r="BE391" s="12"/>
      <c r="BF391" s="12" t="e">
        <f t="shared" si="991"/>
        <v>#DIV/0!</v>
      </c>
      <c r="BG391" s="12" t="e">
        <f t="shared" si="1021"/>
        <v>#DIV/0!</v>
      </c>
      <c r="BH391" s="12" t="e">
        <f t="shared" si="992"/>
        <v>#DIV/0!</v>
      </c>
      <c r="BI391" s="12" t="e">
        <f t="shared" si="993"/>
        <v>#DIV/0!</v>
      </c>
      <c r="BJ391" s="12"/>
      <c r="BK391" s="12" t="e">
        <f t="shared" si="994"/>
        <v>#DIV/0!</v>
      </c>
      <c r="BL391" s="12" t="e">
        <f t="shared" si="1022"/>
        <v>#DIV/0!</v>
      </c>
      <c r="BM391" s="12" t="e">
        <f t="shared" si="995"/>
        <v>#DIV/0!</v>
      </c>
      <c r="BN391" s="12"/>
      <c r="BO391" s="12">
        <f t="shared" si="996"/>
        <v>0</v>
      </c>
      <c r="BP391" s="12">
        <f t="shared" si="997"/>
        <v>0</v>
      </c>
      <c r="BQ391" s="12">
        <f t="shared" si="998"/>
        <v>0</v>
      </c>
      <c r="BR391" s="12"/>
      <c r="BS391" s="12">
        <f t="shared" si="999"/>
        <v>0</v>
      </c>
      <c r="BT391" s="12">
        <f t="shared" si="1000"/>
        <v>0</v>
      </c>
      <c r="BU391" s="12">
        <f t="shared" si="1001"/>
        <v>0</v>
      </c>
      <c r="BV391" s="12">
        <f t="shared" si="1002"/>
        <v>0</v>
      </c>
      <c r="BW391" s="12">
        <f t="shared" si="1003"/>
        <v>0</v>
      </c>
      <c r="BX391" s="12"/>
      <c r="BY391" s="12">
        <v>15000000</v>
      </c>
      <c r="BZ391" s="12">
        <v>10500000</v>
      </c>
      <c r="CA391" s="12">
        <f>SUMIFS('[1]TIẾN ĐỘ %'!$M$6:$M$1034,'[1]TIẾN ĐỘ %'!$G$6:$G$1034,$A391,'[1]TIẾN ĐỘ %'!$F$6:$F$1034,$E391)</f>
        <v>15000000</v>
      </c>
      <c r="CB391" s="12">
        <f t="shared" si="1023"/>
        <v>40500000</v>
      </c>
      <c r="CC391" s="12"/>
      <c r="CD391" s="12"/>
      <c r="CE391" s="12"/>
      <c r="CF391" s="12"/>
      <c r="CG391" s="12"/>
      <c r="CH391" s="12"/>
      <c r="CI391" s="12"/>
      <c r="CJ391" s="12"/>
      <c r="CK391" s="12">
        <f t="shared" si="955"/>
        <v>0</v>
      </c>
      <c r="CL391" s="12"/>
      <c r="CM391" s="12"/>
      <c r="CN391" s="12"/>
      <c r="CO391" s="12">
        <f t="shared" si="916"/>
        <v>0</v>
      </c>
      <c r="CP391" s="12">
        <f t="shared" si="917"/>
        <v>0</v>
      </c>
      <c r="CQ391" s="12">
        <f t="shared" si="956"/>
        <v>40500000</v>
      </c>
      <c r="CR391" s="12">
        <v>0</v>
      </c>
      <c r="CS391" s="12">
        <v>0</v>
      </c>
      <c r="CT391" s="12">
        <v>0</v>
      </c>
      <c r="CU391" s="12">
        <v>12729600</v>
      </c>
      <c r="CV391" s="12">
        <v>0</v>
      </c>
      <c r="CW391" s="12">
        <v>12729600</v>
      </c>
      <c r="CX391" s="12">
        <v>12729600</v>
      </c>
      <c r="CY391" s="12">
        <f>SUMIFS('[1]DATA THÔ IN'!$P$4:$P$12031,'[1]DATA THÔ IN'!$H$4:$H$12031,$A391,'[1]DATA THÔ IN'!$AC$4:$AC$12031,$E391,'[1]DATA THÔ IN'!$AH$4:$AH$12031,"Tiến độ 1")</f>
        <v>0</v>
      </c>
      <c r="CZ391" s="12">
        <f>SUMIFS('[1]DATA THÔ IN'!$P$4:$P$12031,'[1]DATA THÔ IN'!$H$4:$H$12031,$A391,'[1]DATA THÔ IN'!$AC$4:$AC$12031,$E391,'[1]DATA THÔ IN'!$AH$4:$AH$12031,"Tiến độ 2")</f>
        <v>3916800</v>
      </c>
      <c r="DA391" s="12">
        <f>SUMIFS('[1]TIẾN ĐỘ %'!$N$6:$N$1034,'[1]TIẾN ĐỘ %'!$G$6:$G$1034,A391,'[1]TIẾN ĐỘ %'!$F$6:$F$1034,$E391)</f>
        <v>7344000</v>
      </c>
      <c r="DB391" s="12">
        <f t="shared" ref="DB391:DB454" si="1025">+DA391+CX391+CT391</f>
        <v>20073600</v>
      </c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3"/>
      <c r="DQ391" s="12"/>
      <c r="DR391" s="12"/>
      <c r="DS391" s="13"/>
      <c r="DT391" s="12"/>
      <c r="DU391" s="12"/>
      <c r="DV391" s="12"/>
      <c r="DW391" s="12">
        <f t="shared" si="957"/>
        <v>0</v>
      </c>
      <c r="DX391" s="12"/>
      <c r="DY391" s="12"/>
      <c r="DZ391" s="12"/>
      <c r="EA391" s="12"/>
      <c r="EB391" s="12"/>
      <c r="EC391" s="12"/>
      <c r="ED391" s="12"/>
      <c r="EE391" s="12"/>
      <c r="EF391" s="12"/>
      <c r="EG391" s="12">
        <f t="shared" si="918"/>
        <v>0</v>
      </c>
      <c r="EH391" s="12">
        <f t="shared" si="919"/>
        <v>0</v>
      </c>
      <c r="EI391" s="12">
        <f t="shared" si="958"/>
        <v>20073600</v>
      </c>
      <c r="EJ391" s="15">
        <f t="shared" si="1004"/>
        <v>0</v>
      </c>
      <c r="EK391" s="15">
        <f t="shared" si="1005"/>
        <v>0</v>
      </c>
      <c r="EL391" s="15">
        <f t="shared" si="1006"/>
        <v>0</v>
      </c>
      <c r="EM391" s="16">
        <f t="shared" si="893"/>
        <v>1.2123428571428572</v>
      </c>
      <c r="EN391" s="16">
        <f t="shared" si="894"/>
        <v>0</v>
      </c>
      <c r="EO391" s="16">
        <f t="shared" si="895"/>
        <v>1.2123428571428572</v>
      </c>
      <c r="EP391" s="16">
        <f t="shared" ref="EP391:EP454" si="1026">IFERROR(CY391/CA391,0)</f>
        <v>0</v>
      </c>
      <c r="EQ391" s="16">
        <f t="shared" ref="EQ391:EQ454" si="1027">IFERROR(CZ391/CA391,0)</f>
        <v>0.26112000000000002</v>
      </c>
      <c r="ER391" s="16">
        <f t="shared" ref="ER391:ER454" si="1028">+IFERROR(DA391/CA391,0)</f>
        <v>0.48959999999999998</v>
      </c>
      <c r="ES391" s="16">
        <f t="shared" ref="ES391:ES454" si="1029">IFERROR(DB391/CB391,0)</f>
        <v>0.49564444444444444</v>
      </c>
      <c r="ET391" s="16"/>
      <c r="EU391" s="16"/>
      <c r="EV391" s="16"/>
      <c r="EW391" s="16"/>
      <c r="EX391" s="16"/>
      <c r="EY391" s="16"/>
      <c r="EZ391" s="27"/>
      <c r="FA391" s="27"/>
      <c r="FB391" s="27"/>
      <c r="FC391" s="21"/>
      <c r="FD391" s="21"/>
      <c r="FE391" s="16"/>
      <c r="FF391" s="16"/>
      <c r="FG391" s="16"/>
      <c r="FH391" s="16" t="e">
        <f>+DQ391/CI391</f>
        <v>#DIV/0!</v>
      </c>
      <c r="FI391" s="16" t="e">
        <f>+DR391/CI391</f>
        <v>#DIV/0!</v>
      </c>
      <c r="FJ391" s="16" t="e">
        <f>+DS391/CI391</f>
        <v>#DIV/0!</v>
      </c>
      <c r="FK391" s="16" t="e">
        <f>+DT391/CJ391</f>
        <v>#DIV/0!</v>
      </c>
      <c r="FL391" s="16" t="e">
        <f>+DU391/CJ391</f>
        <v>#DIV/0!</v>
      </c>
      <c r="FM391" s="16" t="e">
        <f>+DV391/CJ391</f>
        <v>#DIV/0!</v>
      </c>
      <c r="FN391" s="16" t="e">
        <f>+DW391/CK391</f>
        <v>#DIV/0!</v>
      </c>
      <c r="FO391" s="16" t="e">
        <f>+DX391/CL391</f>
        <v>#DIV/0!</v>
      </c>
      <c r="FP391" s="16" t="e">
        <f>+DY391/CL391</f>
        <v>#DIV/0!</v>
      </c>
      <c r="FQ391" s="16" t="e">
        <f>+DZ391/CL391</f>
        <v>#DIV/0!</v>
      </c>
      <c r="FR391" s="17">
        <f t="shared" si="1007"/>
        <v>0</v>
      </c>
      <c r="FS391" s="17">
        <f t="shared" si="1008"/>
        <v>0</v>
      </c>
      <c r="FT391" s="17">
        <f t="shared" si="1009"/>
        <v>0</v>
      </c>
      <c r="FU391" s="18">
        <f t="shared" si="1010"/>
        <v>0</v>
      </c>
      <c r="FV391" s="18">
        <f t="shared" si="1011"/>
        <v>0</v>
      </c>
      <c r="FW391" s="18">
        <f t="shared" si="1012"/>
        <v>0</v>
      </c>
      <c r="FX391" s="18">
        <f t="shared" si="1013"/>
        <v>0</v>
      </c>
      <c r="FY391" s="18">
        <f t="shared" si="1014"/>
        <v>0</v>
      </c>
      <c r="FZ391" s="19">
        <f t="shared" si="962"/>
        <v>0.49564444444444444</v>
      </c>
      <c r="GA391" s="36" t="s">
        <v>49</v>
      </c>
      <c r="GB391" s="36"/>
      <c r="GC391" s="37"/>
    </row>
    <row r="392" spans="1:185" hidden="1" x14ac:dyDescent="0.25">
      <c r="A392" s="8" t="s">
        <v>1263</v>
      </c>
      <c r="B392" s="8" t="s">
        <v>405</v>
      </c>
      <c r="C392" s="9" t="s">
        <v>406</v>
      </c>
      <c r="D392" s="10" t="s">
        <v>49</v>
      </c>
      <c r="E392" s="9" t="s">
        <v>315</v>
      </c>
      <c r="F392" s="9" t="s">
        <v>50</v>
      </c>
      <c r="G392" s="9" t="s">
        <v>51</v>
      </c>
      <c r="H392" s="11">
        <v>3.5000000000000003E-2</v>
      </c>
      <c r="I392" s="11"/>
      <c r="J392" s="11">
        <v>0.01</v>
      </c>
      <c r="K392" s="11">
        <v>0.01</v>
      </c>
      <c r="L392" s="11">
        <v>5.0000000000000001E-3</v>
      </c>
      <c r="M392" s="11">
        <v>5.0000000000000001E-3</v>
      </c>
      <c r="N392" s="11"/>
      <c r="O392" s="12">
        <f t="shared" si="1015"/>
        <v>0</v>
      </c>
      <c r="P392" s="12">
        <f t="shared" ref="P392:P420" si="1030">IF(EJ392&gt;=40%,CR392*J392*(100%-H392),0)</f>
        <v>0</v>
      </c>
      <c r="Q392" s="12">
        <f t="shared" ref="Q392:Q420" si="1031">IF(OR(EK392&gt;=60%,(EJ392+EK392)&gt;=100%),CS392*J392*(100%-H392),0)</f>
        <v>0</v>
      </c>
      <c r="R392" s="12">
        <f t="shared" ref="R392:R420" si="1032">IF(EL392&gt;=100%,CT392*(100%-H392)*K392,0)</f>
        <v>198434.88</v>
      </c>
      <c r="S392" s="12">
        <f t="shared" ref="S392:S420" si="1033">ROUND(CX392*I392,0)</f>
        <v>0</v>
      </c>
      <c r="T392" s="12">
        <f t="shared" ref="T392:T420" si="1034">ROUND(IF(EM392&gt;=40%,CU392*J392*(100%-H392),0),0)</f>
        <v>0</v>
      </c>
      <c r="U392" s="12">
        <f t="shared" ref="U392:U420" si="1035">ROUND(IF(OR(EN392&gt;=60%,(EM392+EN392)&gt;=100%),CV392*J392*(100%-H392),0),0)</f>
        <v>0</v>
      </c>
      <c r="V392" s="12">
        <f t="shared" ref="V392:V420" si="1036">ROUND(IF(EO392&gt;=100%,CX392*(100%-H392)*K392,0),0)</f>
        <v>141739</v>
      </c>
      <c r="W392" s="12">
        <f t="shared" si="1024"/>
        <v>0</v>
      </c>
      <c r="X392" s="12">
        <f t="shared" si="1016"/>
        <v>0</v>
      </c>
      <c r="Y392" s="12">
        <f t="shared" ref="Y392:Y423" si="1037">IF(EP392&gt;=40%,CY392*J392*(100%-H392),0)</f>
        <v>0</v>
      </c>
      <c r="Z392" s="12">
        <f t="shared" ref="Z392:Z423" si="1038">IF(OR(EQ392&gt;=60%,(EP392+EQ392)&gt;=100%),CZ392*J392*(100%-H392),0)</f>
        <v>168975.35999999999</v>
      </c>
      <c r="AA392" s="12">
        <f t="shared" ref="AA392:AA423" si="1039">IF(ER392&gt;=100%,DA392*K392*(100%-H392),0)</f>
        <v>225671.03999999998</v>
      </c>
      <c r="AB392" s="12">
        <f t="shared" si="954"/>
        <v>282922.56</v>
      </c>
      <c r="AC392" s="12"/>
      <c r="AD392" s="12"/>
      <c r="AE392" s="12"/>
      <c r="AF392" s="12">
        <f t="shared" si="1017"/>
        <v>0</v>
      </c>
      <c r="AG392" s="12">
        <f t="shared" si="1018"/>
        <v>0</v>
      </c>
      <c r="AH392" s="12">
        <f t="shared" si="1019"/>
        <v>0</v>
      </c>
      <c r="AI392" s="12"/>
      <c r="AJ392" s="12"/>
      <c r="AK392" s="12"/>
      <c r="AL392" s="12">
        <f t="shared" si="978"/>
        <v>0</v>
      </c>
      <c r="AM392" s="12">
        <f t="shared" si="979"/>
        <v>0</v>
      </c>
      <c r="AN392" s="12">
        <f t="shared" si="980"/>
        <v>0</v>
      </c>
      <c r="AO392" s="12"/>
      <c r="AP392" s="12"/>
      <c r="AQ392" s="12"/>
      <c r="AR392" s="12">
        <f t="shared" si="981"/>
        <v>0</v>
      </c>
      <c r="AS392" s="12">
        <f t="shared" si="982"/>
        <v>0</v>
      </c>
      <c r="AT392" s="12">
        <f t="shared" si="983"/>
        <v>0</v>
      </c>
      <c r="AU392" s="12">
        <f t="shared" si="984"/>
        <v>0</v>
      </c>
      <c r="AV392" s="12">
        <f t="shared" si="1020"/>
        <v>0</v>
      </c>
      <c r="AW392" s="12"/>
      <c r="AX392" s="12">
        <f t="shared" si="985"/>
        <v>0</v>
      </c>
      <c r="AY392" s="12">
        <f t="shared" si="986"/>
        <v>0</v>
      </c>
      <c r="AZ392" s="12">
        <f t="shared" si="987"/>
        <v>0</v>
      </c>
      <c r="BA392" s="12"/>
      <c r="BB392" s="12">
        <f t="shared" si="988"/>
        <v>0</v>
      </c>
      <c r="BC392" s="12">
        <f t="shared" si="989"/>
        <v>0</v>
      </c>
      <c r="BD392" s="12">
        <f t="shared" si="990"/>
        <v>0</v>
      </c>
      <c r="BE392" s="12"/>
      <c r="BF392" s="12">
        <f t="shared" si="991"/>
        <v>0</v>
      </c>
      <c r="BG392" s="12">
        <f t="shared" si="1021"/>
        <v>0</v>
      </c>
      <c r="BH392" s="12">
        <f t="shared" si="992"/>
        <v>0</v>
      </c>
      <c r="BI392" s="12">
        <f t="shared" si="993"/>
        <v>0</v>
      </c>
      <c r="BJ392" s="12"/>
      <c r="BK392" s="12">
        <f t="shared" si="994"/>
        <v>0</v>
      </c>
      <c r="BL392" s="12">
        <f t="shared" si="1022"/>
        <v>0</v>
      </c>
      <c r="BM392" s="12">
        <f t="shared" si="995"/>
        <v>0</v>
      </c>
      <c r="BN392" s="12"/>
      <c r="BO392" s="12">
        <f t="shared" si="996"/>
        <v>0</v>
      </c>
      <c r="BP392" s="12">
        <f t="shared" si="997"/>
        <v>0</v>
      </c>
      <c r="BQ392" s="12">
        <f t="shared" si="998"/>
        <v>0</v>
      </c>
      <c r="BR392" s="12"/>
      <c r="BS392" s="12">
        <f t="shared" si="999"/>
        <v>0</v>
      </c>
      <c r="BT392" s="12">
        <f t="shared" si="1000"/>
        <v>0</v>
      </c>
      <c r="BU392" s="12">
        <f t="shared" si="1001"/>
        <v>0</v>
      </c>
      <c r="BV392" s="12">
        <f t="shared" si="1002"/>
        <v>0</v>
      </c>
      <c r="BW392" s="12">
        <f t="shared" si="1003"/>
        <v>0</v>
      </c>
      <c r="BX392" s="12"/>
      <c r="BY392" s="12">
        <v>20000000</v>
      </c>
      <c r="BZ392" s="12">
        <v>14000000</v>
      </c>
      <c r="CA392" s="12">
        <f>SUMIFS('[1]TIẾN ĐỘ %'!$M$6:$M$1034,'[1]TIẾN ĐỘ %'!$G$6:$G$1034,$A392,'[1]TIẾN ĐỘ %'!$F$6:$F$1034,$E392)</f>
        <v>20000000</v>
      </c>
      <c r="CB392" s="12">
        <f t="shared" si="1023"/>
        <v>54000000</v>
      </c>
      <c r="CC392" s="12"/>
      <c r="CD392" s="12"/>
      <c r="CE392" s="12"/>
      <c r="CF392" s="12"/>
      <c r="CG392" s="12"/>
      <c r="CH392" s="12"/>
      <c r="CI392" s="12"/>
      <c r="CJ392" s="12"/>
      <c r="CK392" s="12">
        <f t="shared" si="955"/>
        <v>0</v>
      </c>
      <c r="CL392" s="12"/>
      <c r="CM392" s="12"/>
      <c r="CN392" s="12"/>
      <c r="CO392" s="12">
        <f t="shared" si="916"/>
        <v>0</v>
      </c>
      <c r="CP392" s="12">
        <f t="shared" si="917"/>
        <v>0</v>
      </c>
      <c r="CQ392" s="12"/>
      <c r="CR392" s="12">
        <v>0</v>
      </c>
      <c r="CS392" s="12">
        <v>0</v>
      </c>
      <c r="CT392" s="12">
        <v>20563200</v>
      </c>
      <c r="CU392" s="12">
        <v>0</v>
      </c>
      <c r="CV392" s="12">
        <v>0</v>
      </c>
      <c r="CW392" s="12">
        <v>0</v>
      </c>
      <c r="CX392" s="12">
        <v>14688000</v>
      </c>
      <c r="CY392" s="12">
        <f>SUMIFS('[1]DATA THÔ IN'!$P$4:$P$12031,'[1]DATA THÔ IN'!$H$4:$H$12031,$A392,'[1]DATA THÔ IN'!$AC$4:$AC$12031,$E392,'[1]DATA THÔ IN'!$AH$4:$AH$12031,"Tiến độ 1")</f>
        <v>0</v>
      </c>
      <c r="CZ392" s="12">
        <f>SUMIFS('[1]DATA THÔ IN'!$P$4:$P$12031,'[1]DATA THÔ IN'!$H$4:$H$12031,$A392,'[1]DATA THÔ IN'!$AC$4:$AC$12031,$E392,'[1]DATA THÔ IN'!$AH$4:$AH$12031,"Tiến độ 2")</f>
        <v>17510400</v>
      </c>
      <c r="DA392" s="12">
        <f>SUMIFS('[1]TIẾN ĐỘ %'!$N$6:$N$1034,'[1]TIẾN ĐỘ %'!$G$6:$G$1034,A392,'[1]TIẾN ĐỘ %'!$F$6:$F$1034,$E392)</f>
        <v>23385600</v>
      </c>
      <c r="DB392" s="12">
        <f t="shared" si="1025"/>
        <v>58636800</v>
      </c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3"/>
      <c r="DQ392" s="12"/>
      <c r="DR392" s="12"/>
      <c r="DS392" s="13"/>
      <c r="DT392" s="12"/>
      <c r="DU392" s="12"/>
      <c r="DV392" s="12"/>
      <c r="DW392" s="12">
        <f t="shared" si="957"/>
        <v>0</v>
      </c>
      <c r="DX392" s="12"/>
      <c r="DY392" s="12"/>
      <c r="DZ392" s="12"/>
      <c r="EA392" s="12"/>
      <c r="EB392" s="12"/>
      <c r="EC392" s="12"/>
      <c r="ED392" s="12"/>
      <c r="EE392" s="12"/>
      <c r="EF392" s="12"/>
      <c r="EG392" s="12">
        <f t="shared" si="918"/>
        <v>0</v>
      </c>
      <c r="EH392" s="12">
        <f t="shared" si="919"/>
        <v>0</v>
      </c>
      <c r="EI392" s="12"/>
      <c r="EJ392" s="15">
        <f t="shared" si="1004"/>
        <v>0</v>
      </c>
      <c r="EK392" s="15">
        <f t="shared" si="1005"/>
        <v>0</v>
      </c>
      <c r="EL392" s="15">
        <f t="shared" si="1006"/>
        <v>1.02816</v>
      </c>
      <c r="EM392" s="16">
        <f t="shared" si="893"/>
        <v>0</v>
      </c>
      <c r="EN392" s="16">
        <f t="shared" si="894"/>
        <v>0</v>
      </c>
      <c r="EO392" s="16">
        <f t="shared" si="895"/>
        <v>1.0491428571428572</v>
      </c>
      <c r="EP392" s="16">
        <f t="shared" si="1026"/>
        <v>0</v>
      </c>
      <c r="EQ392" s="16">
        <f t="shared" si="1027"/>
        <v>0.87551999999999996</v>
      </c>
      <c r="ER392" s="16">
        <f t="shared" si="1028"/>
        <v>1.1692800000000001</v>
      </c>
      <c r="ES392" s="16">
        <f t="shared" si="1029"/>
        <v>1.0858666666666668</v>
      </c>
      <c r="ET392" s="16"/>
      <c r="EU392" s="16"/>
      <c r="EV392" s="16"/>
      <c r="EW392" s="16"/>
      <c r="EX392" s="16"/>
      <c r="EY392" s="16"/>
      <c r="EZ392" s="27"/>
      <c r="FA392" s="27"/>
      <c r="FB392" s="27"/>
      <c r="FC392" s="21"/>
      <c r="FD392" s="21"/>
      <c r="FE392" s="16"/>
      <c r="FF392" s="16"/>
      <c r="FG392" s="16"/>
      <c r="FH392" s="16"/>
      <c r="FI392" s="16"/>
      <c r="FJ392" s="16"/>
      <c r="FK392" s="16">
        <v>0</v>
      </c>
      <c r="FL392" s="16">
        <v>0</v>
      </c>
      <c r="FM392" s="16">
        <v>0</v>
      </c>
      <c r="FN392" s="16">
        <v>0</v>
      </c>
      <c r="FO392" s="16">
        <v>0</v>
      </c>
      <c r="FP392" s="16">
        <v>0</v>
      </c>
      <c r="FQ392" s="16">
        <v>0</v>
      </c>
      <c r="FR392" s="17">
        <f t="shared" si="1007"/>
        <v>0</v>
      </c>
      <c r="FS392" s="17">
        <f t="shared" si="1008"/>
        <v>0</v>
      </c>
      <c r="FT392" s="17">
        <f t="shared" si="1009"/>
        <v>0</v>
      </c>
      <c r="FU392" s="18">
        <f t="shared" si="1010"/>
        <v>0</v>
      </c>
      <c r="FV392" s="18">
        <f t="shared" si="1011"/>
        <v>0</v>
      </c>
      <c r="FW392" s="18">
        <f t="shared" si="1012"/>
        <v>0</v>
      </c>
      <c r="FX392" s="18">
        <f t="shared" si="1013"/>
        <v>0</v>
      </c>
      <c r="FY392" s="18">
        <f t="shared" si="1014"/>
        <v>0</v>
      </c>
      <c r="FZ392" s="19"/>
      <c r="GA392" s="36" t="s">
        <v>49</v>
      </c>
      <c r="GB392" s="36"/>
      <c r="GC392" s="37"/>
    </row>
    <row r="393" spans="1:185" hidden="1" x14ac:dyDescent="0.25">
      <c r="A393" s="8" t="s">
        <v>1266</v>
      </c>
      <c r="B393" s="8" t="s">
        <v>409</v>
      </c>
      <c r="C393" s="9" t="s">
        <v>410</v>
      </c>
      <c r="D393" s="10" t="s">
        <v>49</v>
      </c>
      <c r="E393" s="9" t="s">
        <v>315</v>
      </c>
      <c r="F393" s="9" t="s">
        <v>64</v>
      </c>
      <c r="G393" s="9" t="s">
        <v>51</v>
      </c>
      <c r="H393" s="11">
        <v>3.5000000000000003E-2</v>
      </c>
      <c r="I393" s="11"/>
      <c r="J393" s="11">
        <v>0.01</v>
      </c>
      <c r="K393" s="11">
        <v>0.01</v>
      </c>
      <c r="L393" s="11">
        <v>5.0000000000000001E-3</v>
      </c>
      <c r="M393" s="11">
        <v>5.0000000000000001E-3</v>
      </c>
      <c r="N393" s="11"/>
      <c r="O393" s="12">
        <f t="shared" si="1015"/>
        <v>0</v>
      </c>
      <c r="P393" s="12">
        <f t="shared" si="1030"/>
        <v>0</v>
      </c>
      <c r="Q393" s="12">
        <f t="shared" si="1031"/>
        <v>0</v>
      </c>
      <c r="R393" s="12">
        <f t="shared" si="1032"/>
        <v>0</v>
      </c>
      <c r="S393" s="12">
        <f t="shared" si="1033"/>
        <v>0</v>
      </c>
      <c r="T393" s="12">
        <f t="shared" si="1034"/>
        <v>0</v>
      </c>
      <c r="U393" s="12">
        <f t="shared" si="1035"/>
        <v>0</v>
      </c>
      <c r="V393" s="12">
        <f t="shared" si="1036"/>
        <v>0</v>
      </c>
      <c r="W393" s="12">
        <f t="shared" si="1024"/>
        <v>0</v>
      </c>
      <c r="X393" s="12">
        <f t="shared" si="1016"/>
        <v>0</v>
      </c>
      <c r="Y393" s="12">
        <f t="shared" si="1037"/>
        <v>0</v>
      </c>
      <c r="Z393" s="12">
        <f t="shared" si="1038"/>
        <v>0</v>
      </c>
      <c r="AA393" s="12">
        <f t="shared" si="1039"/>
        <v>0</v>
      </c>
      <c r="AB393" s="12">
        <f t="shared" si="954"/>
        <v>0</v>
      </c>
      <c r="AC393" s="12"/>
      <c r="AD393" s="12"/>
      <c r="AE393" s="12"/>
      <c r="AF393" s="12">
        <f t="shared" si="1017"/>
        <v>0</v>
      </c>
      <c r="AG393" s="12">
        <f t="shared" si="1018"/>
        <v>0</v>
      </c>
      <c r="AH393" s="12">
        <f t="shared" si="1019"/>
        <v>0</v>
      </c>
      <c r="AI393" s="12"/>
      <c r="AJ393" s="12"/>
      <c r="AK393" s="12"/>
      <c r="AL393" s="12">
        <f t="shared" si="978"/>
        <v>0</v>
      </c>
      <c r="AM393" s="12">
        <f t="shared" si="979"/>
        <v>0</v>
      </c>
      <c r="AN393" s="12">
        <f t="shared" si="980"/>
        <v>0</v>
      </c>
      <c r="AO393" s="12"/>
      <c r="AP393" s="12"/>
      <c r="AQ393" s="12"/>
      <c r="AR393" s="12">
        <f t="shared" si="981"/>
        <v>0</v>
      </c>
      <c r="AS393" s="12">
        <f t="shared" si="982"/>
        <v>0</v>
      </c>
      <c r="AT393" s="12">
        <f t="shared" si="983"/>
        <v>0</v>
      </c>
      <c r="AU393" s="12">
        <f t="shared" si="984"/>
        <v>0</v>
      </c>
      <c r="AV393" s="12">
        <f t="shared" si="1020"/>
        <v>0</v>
      </c>
      <c r="AW393" s="12"/>
      <c r="AX393" s="12">
        <f t="shared" si="985"/>
        <v>0</v>
      </c>
      <c r="AY393" s="12">
        <f t="shared" si="986"/>
        <v>0</v>
      </c>
      <c r="AZ393" s="12">
        <f t="shared" si="987"/>
        <v>0</v>
      </c>
      <c r="BA393" s="12"/>
      <c r="BB393" s="12">
        <f t="shared" si="988"/>
        <v>0</v>
      </c>
      <c r="BC393" s="12">
        <f t="shared" si="989"/>
        <v>0</v>
      </c>
      <c r="BD393" s="12">
        <f t="shared" si="990"/>
        <v>0</v>
      </c>
      <c r="BE393" s="12"/>
      <c r="BF393" s="12">
        <f t="shared" si="991"/>
        <v>0</v>
      </c>
      <c r="BG393" s="12">
        <f t="shared" si="1021"/>
        <v>0</v>
      </c>
      <c r="BH393" s="12">
        <f t="shared" si="992"/>
        <v>0</v>
      </c>
      <c r="BI393" s="12">
        <f t="shared" si="993"/>
        <v>0</v>
      </c>
      <c r="BJ393" s="12"/>
      <c r="BK393" s="12">
        <f t="shared" si="994"/>
        <v>0</v>
      </c>
      <c r="BL393" s="12">
        <f t="shared" si="1022"/>
        <v>0</v>
      </c>
      <c r="BM393" s="12">
        <f t="shared" si="995"/>
        <v>0</v>
      </c>
      <c r="BN393" s="12"/>
      <c r="BO393" s="12">
        <f t="shared" si="996"/>
        <v>0</v>
      </c>
      <c r="BP393" s="12">
        <f t="shared" si="997"/>
        <v>0</v>
      </c>
      <c r="BQ393" s="12">
        <f t="shared" si="998"/>
        <v>0</v>
      </c>
      <c r="BR393" s="12"/>
      <c r="BS393" s="12">
        <f t="shared" si="999"/>
        <v>0</v>
      </c>
      <c r="BT393" s="12">
        <f t="shared" si="1000"/>
        <v>0</v>
      </c>
      <c r="BU393" s="12">
        <f t="shared" si="1001"/>
        <v>0</v>
      </c>
      <c r="BV393" s="12">
        <f t="shared" si="1002"/>
        <v>0</v>
      </c>
      <c r="BW393" s="12">
        <f t="shared" si="1003"/>
        <v>0</v>
      </c>
      <c r="BX393" s="12"/>
      <c r="BY393" s="12">
        <v>0</v>
      </c>
      <c r="BZ393" s="12">
        <v>0</v>
      </c>
      <c r="CA393" s="12">
        <f>SUMIFS('[1]TIẾN ĐỘ %'!$M$6:$M$1034,'[1]TIẾN ĐỘ %'!$G$6:$G$1034,$A393,'[1]TIẾN ĐỘ %'!$F$6:$F$1034,$E393)</f>
        <v>0</v>
      </c>
      <c r="CB393" s="12">
        <f t="shared" si="1023"/>
        <v>0</v>
      </c>
      <c r="CC393" s="12"/>
      <c r="CD393" s="12"/>
      <c r="CE393" s="12"/>
      <c r="CF393" s="12"/>
      <c r="CG393" s="12"/>
      <c r="CH393" s="12"/>
      <c r="CI393" s="12"/>
      <c r="CJ393" s="12"/>
      <c r="CK393" s="12">
        <f t="shared" si="955"/>
        <v>0</v>
      </c>
      <c r="CL393" s="12"/>
      <c r="CM393" s="12"/>
      <c r="CN393" s="12"/>
      <c r="CO393" s="12">
        <f t="shared" si="916"/>
        <v>0</v>
      </c>
      <c r="CP393" s="12">
        <f t="shared" si="917"/>
        <v>0</v>
      </c>
      <c r="CQ393" s="12"/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f>SUMIFS('[1]DATA THÔ IN'!$P$4:$P$12031,'[1]DATA THÔ IN'!$H$4:$H$12031,$A393,'[1]DATA THÔ IN'!$AC$4:$AC$12031,$E393,'[1]DATA THÔ IN'!$AH$4:$AH$12031,"Tiến độ 1")</f>
        <v>0</v>
      </c>
      <c r="CZ393" s="12">
        <f>SUMIFS('[1]DATA THÔ IN'!$P$4:$P$12031,'[1]DATA THÔ IN'!$H$4:$H$12031,$A393,'[1]DATA THÔ IN'!$AC$4:$AC$12031,$E393,'[1]DATA THÔ IN'!$AH$4:$AH$12031,"Tiến độ 2")</f>
        <v>0</v>
      </c>
      <c r="DA393" s="12">
        <f>SUMIFS('[1]TIẾN ĐỘ %'!$N$6:$N$1034,'[1]TIẾN ĐỘ %'!$G$6:$G$1034,A393,'[1]TIẾN ĐỘ %'!$F$6:$F$1034,$E393)</f>
        <v>0</v>
      </c>
      <c r="DB393" s="12">
        <f t="shared" si="1025"/>
        <v>0</v>
      </c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3"/>
      <c r="DQ393" s="12"/>
      <c r="DR393" s="12"/>
      <c r="DS393" s="13"/>
      <c r="DT393" s="12"/>
      <c r="DU393" s="12"/>
      <c r="DV393" s="12"/>
      <c r="DW393" s="12">
        <f t="shared" si="957"/>
        <v>0</v>
      </c>
      <c r="DX393" s="12"/>
      <c r="DY393" s="12"/>
      <c r="DZ393" s="12"/>
      <c r="EA393" s="12"/>
      <c r="EB393" s="12"/>
      <c r="EC393" s="12"/>
      <c r="ED393" s="12"/>
      <c r="EE393" s="12"/>
      <c r="EF393" s="12"/>
      <c r="EG393" s="12">
        <f t="shared" si="918"/>
        <v>0</v>
      </c>
      <c r="EH393" s="12">
        <f t="shared" si="919"/>
        <v>0</v>
      </c>
      <c r="EI393" s="12"/>
      <c r="EJ393" s="15">
        <f t="shared" si="1004"/>
        <v>0</v>
      </c>
      <c r="EK393" s="15">
        <f t="shared" si="1005"/>
        <v>0</v>
      </c>
      <c r="EL393" s="15">
        <f t="shared" si="1006"/>
        <v>0</v>
      </c>
      <c r="EM393" s="16">
        <f t="shared" si="893"/>
        <v>0</v>
      </c>
      <c r="EN393" s="16">
        <f t="shared" si="894"/>
        <v>0</v>
      </c>
      <c r="EO393" s="16">
        <f t="shared" si="895"/>
        <v>0</v>
      </c>
      <c r="EP393" s="16">
        <f t="shared" si="1026"/>
        <v>0</v>
      </c>
      <c r="EQ393" s="16">
        <f t="shared" si="1027"/>
        <v>0</v>
      </c>
      <c r="ER393" s="16">
        <f t="shared" si="1028"/>
        <v>0</v>
      </c>
      <c r="ES393" s="16">
        <f t="shared" si="1029"/>
        <v>0</v>
      </c>
      <c r="ET393" s="16"/>
      <c r="EU393" s="16"/>
      <c r="EV393" s="16"/>
      <c r="EW393" s="16"/>
      <c r="EX393" s="16"/>
      <c r="EY393" s="16"/>
      <c r="EZ393" s="27"/>
      <c r="FA393" s="27"/>
      <c r="FB393" s="27"/>
      <c r="FC393" s="21"/>
      <c r="FD393" s="21"/>
      <c r="FE393" s="16"/>
      <c r="FF393" s="16"/>
      <c r="FG393" s="16"/>
      <c r="FH393" s="16"/>
      <c r="FI393" s="16"/>
      <c r="FJ393" s="16"/>
      <c r="FK393" s="16">
        <v>0</v>
      </c>
      <c r="FL393" s="16">
        <v>0</v>
      </c>
      <c r="FM393" s="16">
        <v>0</v>
      </c>
      <c r="FN393" s="16">
        <v>0</v>
      </c>
      <c r="FO393" s="16">
        <v>0</v>
      </c>
      <c r="FP393" s="16">
        <v>0</v>
      </c>
      <c r="FQ393" s="16">
        <v>0</v>
      </c>
      <c r="FR393" s="17">
        <f t="shared" si="1007"/>
        <v>0</v>
      </c>
      <c r="FS393" s="17">
        <f t="shared" si="1008"/>
        <v>0</v>
      </c>
      <c r="FT393" s="17">
        <f t="shared" si="1009"/>
        <v>0</v>
      </c>
      <c r="FU393" s="18">
        <f t="shared" si="1010"/>
        <v>0</v>
      </c>
      <c r="FV393" s="18">
        <f t="shared" si="1011"/>
        <v>0</v>
      </c>
      <c r="FW393" s="18">
        <f t="shared" si="1012"/>
        <v>0</v>
      </c>
      <c r="FX393" s="18">
        <f t="shared" si="1013"/>
        <v>0</v>
      </c>
      <c r="FY393" s="18">
        <f t="shared" si="1014"/>
        <v>0</v>
      </c>
      <c r="FZ393" s="19"/>
      <c r="GA393" s="36" t="s">
        <v>49</v>
      </c>
      <c r="GB393" s="36"/>
      <c r="GC393" s="37"/>
    </row>
    <row r="394" spans="1:185" hidden="1" x14ac:dyDescent="0.25">
      <c r="A394" s="8" t="s">
        <v>1290</v>
      </c>
      <c r="B394" s="8" t="s">
        <v>425</v>
      </c>
      <c r="C394" s="9" t="s">
        <v>426</v>
      </c>
      <c r="D394" s="10" t="s">
        <v>49</v>
      </c>
      <c r="E394" s="9" t="s">
        <v>315</v>
      </c>
      <c r="F394" s="9" t="s">
        <v>64</v>
      </c>
      <c r="G394" s="9" t="s">
        <v>51</v>
      </c>
      <c r="H394" s="11"/>
      <c r="I394" s="11"/>
      <c r="J394" s="11">
        <v>0</v>
      </c>
      <c r="K394" s="11">
        <v>0.03</v>
      </c>
      <c r="L394" s="11">
        <v>0</v>
      </c>
      <c r="M394" s="11">
        <v>0</v>
      </c>
      <c r="N394" s="11"/>
      <c r="O394" s="12">
        <f t="shared" si="1015"/>
        <v>0</v>
      </c>
      <c r="P394" s="12">
        <f t="shared" si="1030"/>
        <v>0</v>
      </c>
      <c r="Q394" s="12">
        <f t="shared" si="1031"/>
        <v>0</v>
      </c>
      <c r="R394" s="12">
        <f t="shared" si="1032"/>
        <v>0</v>
      </c>
      <c r="S394" s="12">
        <f t="shared" si="1033"/>
        <v>0</v>
      </c>
      <c r="T394" s="12">
        <f t="shared" si="1034"/>
        <v>0</v>
      </c>
      <c r="U394" s="12">
        <f t="shared" si="1035"/>
        <v>0</v>
      </c>
      <c r="V394" s="12">
        <f t="shared" si="1036"/>
        <v>0</v>
      </c>
      <c r="W394" s="12">
        <f t="shared" si="1024"/>
        <v>0</v>
      </c>
      <c r="X394" s="12">
        <f t="shared" si="1016"/>
        <v>0</v>
      </c>
      <c r="Y394" s="12">
        <f t="shared" si="1037"/>
        <v>0</v>
      </c>
      <c r="Z394" s="12">
        <f t="shared" si="1038"/>
        <v>0</v>
      </c>
      <c r="AA394" s="12">
        <f t="shared" si="1039"/>
        <v>0</v>
      </c>
      <c r="AB394" s="12">
        <f t="shared" si="954"/>
        <v>0</v>
      </c>
      <c r="AC394" s="12"/>
      <c r="AD394" s="12"/>
      <c r="AE394" s="12"/>
      <c r="AF394" s="12">
        <f t="shared" si="1017"/>
        <v>0</v>
      </c>
      <c r="AG394" s="12">
        <f t="shared" si="1018"/>
        <v>0</v>
      </c>
      <c r="AH394" s="12">
        <f t="shared" si="1019"/>
        <v>0</v>
      </c>
      <c r="AI394" s="12"/>
      <c r="AJ394" s="12"/>
      <c r="AK394" s="12"/>
      <c r="AL394" s="12">
        <f t="shared" si="978"/>
        <v>0</v>
      </c>
      <c r="AM394" s="12">
        <f t="shared" si="979"/>
        <v>0</v>
      </c>
      <c r="AN394" s="12">
        <f t="shared" si="980"/>
        <v>0</v>
      </c>
      <c r="AO394" s="12"/>
      <c r="AP394" s="12"/>
      <c r="AQ394" s="12"/>
      <c r="AR394" s="12">
        <f t="shared" si="981"/>
        <v>0</v>
      </c>
      <c r="AS394" s="12">
        <f t="shared" si="982"/>
        <v>0</v>
      </c>
      <c r="AT394" s="12">
        <f t="shared" si="983"/>
        <v>0</v>
      </c>
      <c r="AU394" s="12">
        <f t="shared" si="984"/>
        <v>0</v>
      </c>
      <c r="AV394" s="12">
        <f t="shared" si="1020"/>
        <v>0</v>
      </c>
      <c r="AW394" s="12"/>
      <c r="AX394" s="12">
        <f t="shared" si="985"/>
        <v>0</v>
      </c>
      <c r="AY394" s="12">
        <f t="shared" si="986"/>
        <v>0</v>
      </c>
      <c r="AZ394" s="12">
        <f t="shared" si="987"/>
        <v>0</v>
      </c>
      <c r="BA394" s="12"/>
      <c r="BB394" s="12">
        <f t="shared" si="988"/>
        <v>0</v>
      </c>
      <c r="BC394" s="12">
        <f t="shared" si="989"/>
        <v>0</v>
      </c>
      <c r="BD394" s="12">
        <f t="shared" si="990"/>
        <v>0</v>
      </c>
      <c r="BE394" s="12"/>
      <c r="BF394" s="12">
        <f t="shared" si="991"/>
        <v>0</v>
      </c>
      <c r="BG394" s="12">
        <f t="shared" si="1021"/>
        <v>0</v>
      </c>
      <c r="BH394" s="12">
        <f t="shared" si="992"/>
        <v>0</v>
      </c>
      <c r="BI394" s="12">
        <f t="shared" si="993"/>
        <v>0</v>
      </c>
      <c r="BJ394" s="12"/>
      <c r="BK394" s="12">
        <f t="shared" si="994"/>
        <v>0</v>
      </c>
      <c r="BL394" s="12">
        <f t="shared" si="1022"/>
        <v>0</v>
      </c>
      <c r="BM394" s="12">
        <f t="shared" si="995"/>
        <v>0</v>
      </c>
      <c r="BN394" s="12"/>
      <c r="BO394" s="12">
        <f t="shared" si="996"/>
        <v>0</v>
      </c>
      <c r="BP394" s="12">
        <f t="shared" si="997"/>
        <v>0</v>
      </c>
      <c r="BQ394" s="12">
        <f t="shared" si="998"/>
        <v>0</v>
      </c>
      <c r="BR394" s="12"/>
      <c r="BS394" s="12">
        <f t="shared" si="999"/>
        <v>0</v>
      </c>
      <c r="BT394" s="12">
        <f t="shared" si="1000"/>
        <v>0</v>
      </c>
      <c r="BU394" s="12">
        <f t="shared" si="1001"/>
        <v>0</v>
      </c>
      <c r="BV394" s="12">
        <f t="shared" si="1002"/>
        <v>0</v>
      </c>
      <c r="BW394" s="12">
        <f t="shared" si="1003"/>
        <v>0</v>
      </c>
      <c r="BX394" s="12"/>
      <c r="BY394" s="12">
        <v>0</v>
      </c>
      <c r="BZ394" s="12">
        <v>0</v>
      </c>
      <c r="CA394" s="12">
        <f>SUMIFS('[1]TIẾN ĐỘ %'!$M$6:$M$1034,'[1]TIẾN ĐỘ %'!$G$6:$G$1034,$A394,'[1]TIẾN ĐỘ %'!$F$6:$F$1034,$E394)</f>
        <v>0</v>
      </c>
      <c r="CB394" s="12">
        <f t="shared" si="1023"/>
        <v>0</v>
      </c>
      <c r="CC394" s="12"/>
      <c r="CD394" s="12"/>
      <c r="CE394" s="12"/>
      <c r="CF394" s="12"/>
      <c r="CG394" s="12"/>
      <c r="CH394" s="12"/>
      <c r="CI394" s="12"/>
      <c r="CJ394" s="12"/>
      <c r="CK394" s="12">
        <f t="shared" si="955"/>
        <v>0</v>
      </c>
      <c r="CL394" s="12"/>
      <c r="CM394" s="12"/>
      <c r="CN394" s="12"/>
      <c r="CO394" s="12">
        <f t="shared" si="916"/>
        <v>0</v>
      </c>
      <c r="CP394" s="12">
        <f t="shared" si="917"/>
        <v>0</v>
      </c>
      <c r="CQ394" s="12"/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f>SUMIFS('[1]DATA THÔ IN'!$P$4:$P$12031,'[1]DATA THÔ IN'!$H$4:$H$12031,$A394,'[1]DATA THÔ IN'!$AC$4:$AC$12031,$E394,'[1]DATA THÔ IN'!$AH$4:$AH$12031,"Tiến độ 1")</f>
        <v>5385600</v>
      </c>
      <c r="CZ394" s="12">
        <f>SUMIFS('[1]DATA THÔ IN'!$P$4:$P$12031,'[1]DATA THÔ IN'!$H$4:$H$12031,$A394,'[1]DATA THÔ IN'!$AC$4:$AC$12031,$E394,'[1]DATA THÔ IN'!$AH$4:$AH$12031,"Tiến độ 2")</f>
        <v>0</v>
      </c>
      <c r="DA394" s="12">
        <f>SUMIFS('[1]TIẾN ĐỘ %'!$N$6:$N$1034,'[1]TIẾN ĐỘ %'!$G$6:$G$1034,A394,'[1]TIẾN ĐỘ %'!$F$6:$F$1034,$E394)</f>
        <v>5385600</v>
      </c>
      <c r="DB394" s="12">
        <f t="shared" si="1025"/>
        <v>5385600</v>
      </c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3"/>
      <c r="DQ394" s="12"/>
      <c r="DR394" s="12"/>
      <c r="DS394" s="13"/>
      <c r="DT394" s="12"/>
      <c r="DU394" s="12"/>
      <c r="DV394" s="12"/>
      <c r="DW394" s="12">
        <f t="shared" si="957"/>
        <v>0</v>
      </c>
      <c r="DX394" s="12"/>
      <c r="DY394" s="12"/>
      <c r="DZ394" s="12"/>
      <c r="EA394" s="12"/>
      <c r="EB394" s="12"/>
      <c r="EC394" s="12"/>
      <c r="ED394" s="12"/>
      <c r="EE394" s="12"/>
      <c r="EF394" s="12"/>
      <c r="EG394" s="12">
        <f t="shared" si="918"/>
        <v>0</v>
      </c>
      <c r="EH394" s="12">
        <f t="shared" si="919"/>
        <v>0</v>
      </c>
      <c r="EI394" s="12"/>
      <c r="EJ394" s="15">
        <f t="shared" si="1004"/>
        <v>0</v>
      </c>
      <c r="EK394" s="15">
        <f t="shared" si="1005"/>
        <v>0</v>
      </c>
      <c r="EL394" s="15">
        <f t="shared" si="1006"/>
        <v>0</v>
      </c>
      <c r="EM394" s="16">
        <f t="shared" si="893"/>
        <v>0</v>
      </c>
      <c r="EN394" s="16">
        <f t="shared" si="894"/>
        <v>0</v>
      </c>
      <c r="EO394" s="16">
        <f t="shared" si="895"/>
        <v>0</v>
      </c>
      <c r="EP394" s="16">
        <f t="shared" si="1026"/>
        <v>0</v>
      </c>
      <c r="EQ394" s="16">
        <f t="shared" si="1027"/>
        <v>0</v>
      </c>
      <c r="ER394" s="16">
        <f t="shared" si="1028"/>
        <v>0</v>
      </c>
      <c r="ES394" s="16">
        <f t="shared" si="1029"/>
        <v>0</v>
      </c>
      <c r="ET394" s="16"/>
      <c r="EU394" s="16"/>
      <c r="EV394" s="16"/>
      <c r="EW394" s="16"/>
      <c r="EX394" s="16"/>
      <c r="EY394" s="16"/>
      <c r="EZ394" s="27"/>
      <c r="FA394" s="27"/>
      <c r="FB394" s="27"/>
      <c r="FC394" s="21"/>
      <c r="FD394" s="21"/>
      <c r="FE394" s="16"/>
      <c r="FF394" s="16"/>
      <c r="FG394" s="16"/>
      <c r="FH394" s="16"/>
      <c r="FI394" s="16"/>
      <c r="FJ394" s="16"/>
      <c r="FK394" s="16">
        <v>0</v>
      </c>
      <c r="FL394" s="16">
        <v>0</v>
      </c>
      <c r="FM394" s="16">
        <v>0</v>
      </c>
      <c r="FN394" s="16">
        <v>0</v>
      </c>
      <c r="FO394" s="16">
        <v>0</v>
      </c>
      <c r="FP394" s="16">
        <v>0</v>
      </c>
      <c r="FQ394" s="16">
        <v>0</v>
      </c>
      <c r="FR394" s="17">
        <f t="shared" si="1007"/>
        <v>0</v>
      </c>
      <c r="FS394" s="17">
        <f t="shared" si="1008"/>
        <v>0</v>
      </c>
      <c r="FT394" s="17">
        <f t="shared" si="1009"/>
        <v>0</v>
      </c>
      <c r="FU394" s="18">
        <f t="shared" si="1010"/>
        <v>0</v>
      </c>
      <c r="FV394" s="18">
        <f t="shared" si="1011"/>
        <v>0</v>
      </c>
      <c r="FW394" s="18">
        <f t="shared" si="1012"/>
        <v>0</v>
      </c>
      <c r="FX394" s="18">
        <f t="shared" si="1013"/>
        <v>0</v>
      </c>
      <c r="FY394" s="18">
        <f t="shared" si="1014"/>
        <v>0</v>
      </c>
      <c r="FZ394" s="19"/>
      <c r="GA394" s="36" t="s">
        <v>49</v>
      </c>
      <c r="GB394" s="36"/>
      <c r="GC394" s="37"/>
    </row>
    <row r="395" spans="1:185" hidden="1" x14ac:dyDescent="0.25">
      <c r="A395" s="8" t="s">
        <v>1281</v>
      </c>
      <c r="B395" s="8" t="s">
        <v>1242</v>
      </c>
      <c r="C395" s="9" t="s">
        <v>1243</v>
      </c>
      <c r="D395" s="10" t="s">
        <v>49</v>
      </c>
      <c r="E395" s="9" t="s">
        <v>315</v>
      </c>
      <c r="F395" s="9" t="s">
        <v>64</v>
      </c>
      <c r="G395" s="9" t="s">
        <v>51</v>
      </c>
      <c r="H395" s="11">
        <v>3.5000000000000003E-2</v>
      </c>
      <c r="I395" s="11"/>
      <c r="J395" s="11">
        <v>0.01</v>
      </c>
      <c r="K395" s="11">
        <v>0.01</v>
      </c>
      <c r="L395" s="11">
        <v>5.0000000000000001E-3</v>
      </c>
      <c r="M395" s="11">
        <v>5.0000000000000001E-3</v>
      </c>
      <c r="N395" s="11"/>
      <c r="O395" s="12">
        <f t="shared" si="1015"/>
        <v>0</v>
      </c>
      <c r="P395" s="12">
        <f t="shared" si="1030"/>
        <v>0</v>
      </c>
      <c r="Q395" s="12">
        <f t="shared" si="1031"/>
        <v>0</v>
      </c>
      <c r="R395" s="12">
        <f t="shared" si="1032"/>
        <v>0</v>
      </c>
      <c r="S395" s="12">
        <f t="shared" si="1033"/>
        <v>0</v>
      </c>
      <c r="T395" s="12">
        <f t="shared" si="1034"/>
        <v>0</v>
      </c>
      <c r="U395" s="12">
        <f t="shared" si="1035"/>
        <v>0</v>
      </c>
      <c r="V395" s="12">
        <f t="shared" si="1036"/>
        <v>0</v>
      </c>
      <c r="W395" s="12">
        <f t="shared" si="1024"/>
        <v>53856</v>
      </c>
      <c r="X395" s="12">
        <f t="shared" si="1016"/>
        <v>0</v>
      </c>
      <c r="Y395" s="12">
        <f t="shared" si="1037"/>
        <v>0</v>
      </c>
      <c r="Z395" s="12">
        <f t="shared" si="1038"/>
        <v>0</v>
      </c>
      <c r="AA395" s="12">
        <f t="shared" si="1039"/>
        <v>0</v>
      </c>
      <c r="AB395" s="12">
        <f t="shared" si="954"/>
        <v>0</v>
      </c>
      <c r="AC395" s="12"/>
      <c r="AD395" s="12"/>
      <c r="AE395" s="12"/>
      <c r="AF395" s="12">
        <f t="shared" si="1017"/>
        <v>0</v>
      </c>
      <c r="AG395" s="12">
        <f t="shared" si="1018"/>
        <v>0</v>
      </c>
      <c r="AH395" s="12">
        <f t="shared" si="1019"/>
        <v>0</v>
      </c>
      <c r="AI395" s="12"/>
      <c r="AJ395" s="12"/>
      <c r="AK395" s="12"/>
      <c r="AL395" s="12">
        <f t="shared" si="978"/>
        <v>0</v>
      </c>
      <c r="AM395" s="12">
        <f t="shared" si="979"/>
        <v>0</v>
      </c>
      <c r="AN395" s="12">
        <f t="shared" si="980"/>
        <v>0</v>
      </c>
      <c r="AO395" s="12"/>
      <c r="AP395" s="12"/>
      <c r="AQ395" s="12"/>
      <c r="AR395" s="12">
        <f t="shared" si="981"/>
        <v>0</v>
      </c>
      <c r="AS395" s="12">
        <f t="shared" si="982"/>
        <v>0</v>
      </c>
      <c r="AT395" s="12">
        <f t="shared" si="983"/>
        <v>0</v>
      </c>
      <c r="AU395" s="12">
        <f t="shared" si="984"/>
        <v>0</v>
      </c>
      <c r="AV395" s="12">
        <f t="shared" si="1020"/>
        <v>0</v>
      </c>
      <c r="AW395" s="12"/>
      <c r="AX395" s="12">
        <f t="shared" si="985"/>
        <v>0</v>
      </c>
      <c r="AY395" s="12">
        <f t="shared" si="986"/>
        <v>0</v>
      </c>
      <c r="AZ395" s="12">
        <f t="shared" si="987"/>
        <v>0</v>
      </c>
      <c r="BA395" s="12"/>
      <c r="BB395" s="12">
        <f t="shared" si="988"/>
        <v>0</v>
      </c>
      <c r="BC395" s="12">
        <f t="shared" si="989"/>
        <v>0</v>
      </c>
      <c r="BD395" s="12">
        <f t="shared" si="990"/>
        <v>0</v>
      </c>
      <c r="BE395" s="12"/>
      <c r="BF395" s="12">
        <f t="shared" si="991"/>
        <v>0</v>
      </c>
      <c r="BG395" s="12">
        <f t="shared" si="1021"/>
        <v>0</v>
      </c>
      <c r="BH395" s="12">
        <f t="shared" si="992"/>
        <v>0</v>
      </c>
      <c r="BI395" s="12">
        <f t="shared" si="993"/>
        <v>0</v>
      </c>
      <c r="BJ395" s="12"/>
      <c r="BK395" s="12">
        <f t="shared" si="994"/>
        <v>0</v>
      </c>
      <c r="BL395" s="12">
        <f t="shared" si="1022"/>
        <v>0</v>
      </c>
      <c r="BM395" s="12">
        <f t="shared" si="995"/>
        <v>0</v>
      </c>
      <c r="BN395" s="12"/>
      <c r="BO395" s="12">
        <f t="shared" si="996"/>
        <v>0</v>
      </c>
      <c r="BP395" s="12">
        <f t="shared" si="997"/>
        <v>0</v>
      </c>
      <c r="BQ395" s="12">
        <f t="shared" si="998"/>
        <v>0</v>
      </c>
      <c r="BR395" s="12"/>
      <c r="BS395" s="12">
        <f t="shared" si="999"/>
        <v>0</v>
      </c>
      <c r="BT395" s="12">
        <f t="shared" si="1000"/>
        <v>0</v>
      </c>
      <c r="BU395" s="12">
        <f t="shared" si="1001"/>
        <v>0</v>
      </c>
      <c r="BV395" s="12">
        <f t="shared" si="1002"/>
        <v>0</v>
      </c>
      <c r="BW395" s="12">
        <f t="shared" si="1003"/>
        <v>0</v>
      </c>
      <c r="BX395" s="12"/>
      <c r="BY395" s="12">
        <v>19000000</v>
      </c>
      <c r="BZ395" s="12">
        <v>49000000</v>
      </c>
      <c r="CA395" s="12">
        <f>SUMIFS('[1]TIẾN ĐỘ %'!$M$6:$M$1034,'[1]TIẾN ĐỘ %'!$G$6:$G$1034,$A395,'[1]TIẾN ĐỘ %'!$F$6:$F$1034,$E395)</f>
        <v>18000000</v>
      </c>
      <c r="CB395" s="12">
        <f t="shared" si="1023"/>
        <v>86000000</v>
      </c>
      <c r="CC395" s="12"/>
      <c r="CD395" s="12"/>
      <c r="CE395" s="12"/>
      <c r="CF395" s="12"/>
      <c r="CG395" s="12"/>
      <c r="CH395" s="12"/>
      <c r="CI395" s="12"/>
      <c r="CJ395" s="12"/>
      <c r="CK395" s="12">
        <f t="shared" si="955"/>
        <v>0</v>
      </c>
      <c r="CL395" s="12"/>
      <c r="CM395" s="12"/>
      <c r="CN395" s="12"/>
      <c r="CO395" s="12">
        <f t="shared" si="916"/>
        <v>0</v>
      </c>
      <c r="CP395" s="12">
        <f t="shared" si="917"/>
        <v>0</v>
      </c>
      <c r="CQ395" s="12"/>
      <c r="CR395" s="12">
        <v>0</v>
      </c>
      <c r="CS395" s="12">
        <v>5385600</v>
      </c>
      <c r="CT395" s="12">
        <v>5385600</v>
      </c>
      <c r="CU395" s="12">
        <v>5385600</v>
      </c>
      <c r="CV395" s="12">
        <v>0</v>
      </c>
      <c r="CW395" s="12">
        <v>5385600</v>
      </c>
      <c r="CX395" s="12">
        <v>5385600</v>
      </c>
      <c r="CY395" s="12">
        <f>SUMIFS('[1]DATA THÔ IN'!$P$4:$P$12031,'[1]DATA THÔ IN'!$H$4:$H$12031,$A395,'[1]DATA THÔ IN'!$AC$4:$AC$12031,$E395,'[1]DATA THÔ IN'!$AH$4:$AH$12031,"Tiến độ 1")</f>
        <v>0</v>
      </c>
      <c r="CZ395" s="12">
        <f>SUMIFS('[1]DATA THÔ IN'!$P$4:$P$12031,'[1]DATA THÔ IN'!$H$4:$H$12031,$A395,'[1]DATA THÔ IN'!$AC$4:$AC$12031,$E395,'[1]DATA THÔ IN'!$AH$4:$AH$12031,"Tiến độ 2")</f>
        <v>0</v>
      </c>
      <c r="DA395" s="12">
        <f>SUMIFS('[1]TIẾN ĐỘ %'!$N$6:$N$1034,'[1]TIẾN ĐỘ %'!$G$6:$G$1034,A395,'[1]TIẾN ĐỘ %'!$F$6:$F$1034,$E395)</f>
        <v>8313600</v>
      </c>
      <c r="DB395" s="12">
        <f t="shared" si="1025"/>
        <v>19084800</v>
      </c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3"/>
      <c r="DQ395" s="12"/>
      <c r="DR395" s="12"/>
      <c r="DS395" s="13"/>
      <c r="DT395" s="12"/>
      <c r="DU395" s="12"/>
      <c r="DV395" s="12"/>
      <c r="DW395" s="12">
        <f t="shared" si="957"/>
        <v>0</v>
      </c>
      <c r="DX395" s="12"/>
      <c r="DY395" s="12"/>
      <c r="DZ395" s="12"/>
      <c r="EA395" s="12"/>
      <c r="EB395" s="12"/>
      <c r="EC395" s="12"/>
      <c r="ED395" s="12"/>
      <c r="EE395" s="12"/>
      <c r="EF395" s="12"/>
      <c r="EG395" s="12">
        <f t="shared" si="918"/>
        <v>0</v>
      </c>
      <c r="EH395" s="12">
        <f t="shared" si="919"/>
        <v>0</v>
      </c>
      <c r="EI395" s="12"/>
      <c r="EJ395" s="15">
        <f t="shared" si="1004"/>
        <v>0</v>
      </c>
      <c r="EK395" s="15">
        <f t="shared" si="1005"/>
        <v>0.28345263157894734</v>
      </c>
      <c r="EL395" s="15">
        <f t="shared" si="1006"/>
        <v>0.28345263157894734</v>
      </c>
      <c r="EM395" s="16">
        <f t="shared" si="893"/>
        <v>0.10991020408163266</v>
      </c>
      <c r="EN395" s="16">
        <f t="shared" si="894"/>
        <v>0</v>
      </c>
      <c r="EO395" s="16">
        <f t="shared" si="895"/>
        <v>0.10991020408163266</v>
      </c>
      <c r="EP395" s="16">
        <f t="shared" si="1026"/>
        <v>0</v>
      </c>
      <c r="EQ395" s="16">
        <f t="shared" si="1027"/>
        <v>0</v>
      </c>
      <c r="ER395" s="16">
        <f t="shared" si="1028"/>
        <v>0.46186666666666665</v>
      </c>
      <c r="ES395" s="16">
        <f t="shared" si="1029"/>
        <v>0.22191627906976744</v>
      </c>
      <c r="ET395" s="16"/>
      <c r="EU395" s="16"/>
      <c r="EV395" s="16"/>
      <c r="EW395" s="16"/>
      <c r="EX395" s="16"/>
      <c r="EY395" s="16"/>
      <c r="EZ395" s="27"/>
      <c r="FA395" s="27"/>
      <c r="FB395" s="27"/>
      <c r="FC395" s="21"/>
      <c r="FD395" s="21"/>
      <c r="FE395" s="16"/>
      <c r="FF395" s="16"/>
      <c r="FG395" s="16"/>
      <c r="FH395" s="16"/>
      <c r="FI395" s="16"/>
      <c r="FJ395" s="16"/>
      <c r="FK395" s="16">
        <v>0</v>
      </c>
      <c r="FL395" s="16">
        <v>0</v>
      </c>
      <c r="FM395" s="16">
        <v>0</v>
      </c>
      <c r="FN395" s="16">
        <v>0</v>
      </c>
      <c r="FO395" s="16">
        <v>0</v>
      </c>
      <c r="FP395" s="16">
        <v>0</v>
      </c>
      <c r="FQ395" s="16">
        <v>0</v>
      </c>
      <c r="FR395" s="17">
        <f t="shared" si="1007"/>
        <v>0</v>
      </c>
      <c r="FS395" s="17">
        <f t="shared" si="1008"/>
        <v>0</v>
      </c>
      <c r="FT395" s="17">
        <f t="shared" si="1009"/>
        <v>0</v>
      </c>
      <c r="FU395" s="18">
        <f t="shared" si="1010"/>
        <v>0</v>
      </c>
      <c r="FV395" s="18">
        <f t="shared" si="1011"/>
        <v>0</v>
      </c>
      <c r="FW395" s="18">
        <f t="shared" si="1012"/>
        <v>0</v>
      </c>
      <c r="FX395" s="18">
        <f t="shared" si="1013"/>
        <v>0</v>
      </c>
      <c r="FY395" s="18">
        <f t="shared" si="1014"/>
        <v>0</v>
      </c>
      <c r="FZ395" s="19"/>
      <c r="GA395" s="36" t="s">
        <v>49</v>
      </c>
      <c r="GB395" s="36"/>
      <c r="GC395" s="37"/>
    </row>
    <row r="396" spans="1:185" hidden="1" x14ac:dyDescent="0.25">
      <c r="A396" s="8" t="s">
        <v>1298</v>
      </c>
      <c r="B396" s="8" t="s">
        <v>829</v>
      </c>
      <c r="C396" s="9" t="s">
        <v>830</v>
      </c>
      <c r="D396" s="28" t="s">
        <v>1459</v>
      </c>
      <c r="E396" s="9" t="s">
        <v>315</v>
      </c>
      <c r="F396" s="9" t="s">
        <v>488</v>
      </c>
      <c r="G396" s="9" t="s">
        <v>475</v>
      </c>
      <c r="H396" s="11">
        <v>3.5000000000000003E-2</v>
      </c>
      <c r="I396" s="11"/>
      <c r="J396" s="11">
        <v>0.01</v>
      </c>
      <c r="K396" s="11">
        <v>0.01</v>
      </c>
      <c r="L396" s="11">
        <v>5.0000000000000001E-3</v>
      </c>
      <c r="M396" s="11">
        <v>5.0000000000000001E-3</v>
      </c>
      <c r="N396" s="11"/>
      <c r="O396" s="12">
        <f t="shared" si="1015"/>
        <v>0</v>
      </c>
      <c r="P396" s="12">
        <f t="shared" si="1030"/>
        <v>0</v>
      </c>
      <c r="Q396" s="12">
        <f t="shared" si="1031"/>
        <v>0</v>
      </c>
      <c r="R396" s="12">
        <f t="shared" si="1032"/>
        <v>0</v>
      </c>
      <c r="S396" s="12">
        <f t="shared" si="1033"/>
        <v>0</v>
      </c>
      <c r="T396" s="12">
        <f t="shared" si="1034"/>
        <v>0</v>
      </c>
      <c r="U396" s="12">
        <f t="shared" si="1035"/>
        <v>0</v>
      </c>
      <c r="V396" s="12">
        <f t="shared" si="1036"/>
        <v>0</v>
      </c>
      <c r="W396" s="12">
        <f t="shared" si="1024"/>
        <v>0</v>
      </c>
      <c r="X396" s="12">
        <f t="shared" si="1016"/>
        <v>0</v>
      </c>
      <c r="Y396" s="12">
        <f t="shared" si="1037"/>
        <v>0</v>
      </c>
      <c r="Z396" s="12">
        <f t="shared" si="1038"/>
        <v>0</v>
      </c>
      <c r="AA396" s="12">
        <f t="shared" si="1039"/>
        <v>0</v>
      </c>
      <c r="AB396" s="12">
        <f t="shared" si="954"/>
        <v>0</v>
      </c>
      <c r="AC396" s="12"/>
      <c r="AD396" s="12"/>
      <c r="AE396" s="12"/>
      <c r="AF396" s="12">
        <f t="shared" si="1017"/>
        <v>0</v>
      </c>
      <c r="AG396" s="12">
        <f t="shared" si="1018"/>
        <v>0</v>
      </c>
      <c r="AH396" s="12">
        <f t="shared" si="1019"/>
        <v>0</v>
      </c>
      <c r="AI396" s="12"/>
      <c r="AJ396" s="12"/>
      <c r="AK396" s="12"/>
      <c r="AL396" s="12">
        <f t="shared" si="978"/>
        <v>0</v>
      </c>
      <c r="AM396" s="12">
        <f t="shared" si="979"/>
        <v>0</v>
      </c>
      <c r="AN396" s="12">
        <f t="shared" si="980"/>
        <v>0</v>
      </c>
      <c r="AO396" s="12"/>
      <c r="AP396" s="12"/>
      <c r="AQ396" s="12"/>
      <c r="AR396" s="12">
        <f t="shared" si="981"/>
        <v>0</v>
      </c>
      <c r="AS396" s="12">
        <f t="shared" si="982"/>
        <v>0</v>
      </c>
      <c r="AT396" s="12">
        <f t="shared" si="983"/>
        <v>0</v>
      </c>
      <c r="AU396" s="12">
        <f t="shared" si="984"/>
        <v>0</v>
      </c>
      <c r="AV396" s="12">
        <f t="shared" si="1020"/>
        <v>0</v>
      </c>
      <c r="AW396" s="12"/>
      <c r="AX396" s="12">
        <f t="shared" si="985"/>
        <v>0</v>
      </c>
      <c r="AY396" s="12">
        <f t="shared" si="986"/>
        <v>0</v>
      </c>
      <c r="AZ396" s="12">
        <f t="shared" si="987"/>
        <v>0</v>
      </c>
      <c r="BA396" s="12"/>
      <c r="BB396" s="12">
        <f t="shared" si="988"/>
        <v>0</v>
      </c>
      <c r="BC396" s="12">
        <f t="shared" si="989"/>
        <v>0</v>
      </c>
      <c r="BD396" s="12">
        <f t="shared" si="990"/>
        <v>0</v>
      </c>
      <c r="BE396" s="12"/>
      <c r="BF396" s="12">
        <f t="shared" si="991"/>
        <v>0</v>
      </c>
      <c r="BG396" s="12">
        <f t="shared" si="1021"/>
        <v>0</v>
      </c>
      <c r="BH396" s="12">
        <f t="shared" si="992"/>
        <v>0</v>
      </c>
      <c r="BI396" s="12">
        <f t="shared" si="993"/>
        <v>0</v>
      </c>
      <c r="BJ396" s="12"/>
      <c r="BK396" s="12">
        <f t="shared" si="994"/>
        <v>0</v>
      </c>
      <c r="BL396" s="12">
        <f t="shared" si="1022"/>
        <v>0</v>
      </c>
      <c r="BM396" s="12">
        <f t="shared" si="995"/>
        <v>0</v>
      </c>
      <c r="BN396" s="12"/>
      <c r="BO396" s="12">
        <f t="shared" si="996"/>
        <v>0</v>
      </c>
      <c r="BP396" s="12">
        <f t="shared" si="997"/>
        <v>0</v>
      </c>
      <c r="BQ396" s="12">
        <f t="shared" si="998"/>
        <v>0</v>
      </c>
      <c r="BR396" s="12"/>
      <c r="BS396" s="12">
        <f t="shared" si="999"/>
        <v>0</v>
      </c>
      <c r="BT396" s="12">
        <f t="shared" si="1000"/>
        <v>0</v>
      </c>
      <c r="BU396" s="12">
        <f t="shared" si="1001"/>
        <v>0</v>
      </c>
      <c r="BV396" s="12">
        <f t="shared" si="1002"/>
        <v>0</v>
      </c>
      <c r="BW396" s="12">
        <f t="shared" si="1003"/>
        <v>0</v>
      </c>
      <c r="BX396" s="12"/>
      <c r="BY396" s="12">
        <v>0</v>
      </c>
      <c r="BZ396" s="12">
        <v>0</v>
      </c>
      <c r="CA396" s="12">
        <f>SUMIFS('[1]TIẾN ĐỘ %'!$M$6:$M$1034,'[1]TIẾN ĐỘ %'!$G$6:$G$1034,$A396,'[1]TIẾN ĐỘ %'!$F$6:$F$1034,$E396)</f>
        <v>0</v>
      </c>
      <c r="CB396" s="12">
        <f t="shared" si="1023"/>
        <v>0</v>
      </c>
      <c r="CC396" s="12"/>
      <c r="CD396" s="12"/>
      <c r="CE396" s="12"/>
      <c r="CF396" s="12"/>
      <c r="CG396" s="12"/>
      <c r="CH396" s="12"/>
      <c r="CI396" s="12"/>
      <c r="CJ396" s="12"/>
      <c r="CK396" s="12">
        <f t="shared" si="955"/>
        <v>0</v>
      </c>
      <c r="CL396" s="12"/>
      <c r="CM396" s="12"/>
      <c r="CN396" s="12"/>
      <c r="CO396" s="12">
        <f t="shared" si="916"/>
        <v>0</v>
      </c>
      <c r="CP396" s="12">
        <f t="shared" si="917"/>
        <v>0</v>
      </c>
      <c r="CQ396" s="12"/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f>SUMIFS('[1]DATA THÔ IN'!$P$4:$P$12031,'[1]DATA THÔ IN'!$H$4:$H$12031,$A396,'[1]DATA THÔ IN'!$AC$4:$AC$12031,$E396,'[1]DATA THÔ IN'!$AH$4:$AH$12031,"Tiến độ 1")</f>
        <v>0</v>
      </c>
      <c r="CZ396" s="12">
        <f>SUMIFS('[1]DATA THÔ IN'!$P$4:$P$12031,'[1]DATA THÔ IN'!$H$4:$H$12031,$A396,'[1]DATA THÔ IN'!$AC$4:$AC$12031,$E396,'[1]DATA THÔ IN'!$AH$4:$AH$12031,"Tiến độ 2")</f>
        <v>0</v>
      </c>
      <c r="DA396" s="12">
        <f>SUMIFS('[1]TIẾN ĐỘ %'!$N$6:$N$1034,'[1]TIẾN ĐỘ %'!$G$6:$G$1034,A396,'[1]TIẾN ĐỘ %'!$F$6:$F$1034,$E396)</f>
        <v>0</v>
      </c>
      <c r="DB396" s="12">
        <f t="shared" si="1025"/>
        <v>0</v>
      </c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3"/>
      <c r="DQ396" s="12"/>
      <c r="DR396" s="12"/>
      <c r="DS396" s="13"/>
      <c r="DT396" s="12"/>
      <c r="DU396" s="12"/>
      <c r="DV396" s="12"/>
      <c r="DW396" s="12">
        <f t="shared" si="957"/>
        <v>0</v>
      </c>
      <c r="DX396" s="12"/>
      <c r="DY396" s="12"/>
      <c r="DZ396" s="12"/>
      <c r="EA396" s="12"/>
      <c r="EB396" s="12"/>
      <c r="EC396" s="12"/>
      <c r="ED396" s="12"/>
      <c r="EE396" s="12"/>
      <c r="EF396" s="12"/>
      <c r="EG396" s="12">
        <f t="shared" si="918"/>
        <v>0</v>
      </c>
      <c r="EH396" s="12">
        <f t="shared" si="919"/>
        <v>0</v>
      </c>
      <c r="EI396" s="12"/>
      <c r="EJ396" s="15">
        <f t="shared" si="1004"/>
        <v>0</v>
      </c>
      <c r="EK396" s="15">
        <f t="shared" si="1005"/>
        <v>0</v>
      </c>
      <c r="EL396" s="15">
        <f t="shared" si="1006"/>
        <v>0</v>
      </c>
      <c r="EM396" s="16">
        <f t="shared" ref="EM396:EM460" si="1040">IFERROR(CU396/BZ396,0)</f>
        <v>0</v>
      </c>
      <c r="EN396" s="16">
        <f t="shared" ref="EN396:EN460" si="1041">IFERROR(CV396/BZ396,0)</f>
        <v>0</v>
      </c>
      <c r="EO396" s="16">
        <f t="shared" ref="EO396:EO460" si="1042">IFERROR(CX396/BZ396,0)</f>
        <v>0</v>
      </c>
      <c r="EP396" s="16">
        <f t="shared" si="1026"/>
        <v>0</v>
      </c>
      <c r="EQ396" s="16">
        <f t="shared" si="1027"/>
        <v>0</v>
      </c>
      <c r="ER396" s="16">
        <f t="shared" si="1028"/>
        <v>0</v>
      </c>
      <c r="ES396" s="16">
        <f t="shared" si="1029"/>
        <v>0</v>
      </c>
      <c r="ET396" s="16"/>
      <c r="EU396" s="16"/>
      <c r="EV396" s="16"/>
      <c r="EW396" s="16"/>
      <c r="EX396" s="16"/>
      <c r="EY396" s="16"/>
      <c r="EZ396" s="27"/>
      <c r="FA396" s="27"/>
      <c r="FB396" s="27"/>
      <c r="FC396" s="21"/>
      <c r="FD396" s="21"/>
      <c r="FE396" s="16"/>
      <c r="FF396" s="16"/>
      <c r="FG396" s="16"/>
      <c r="FH396" s="16"/>
      <c r="FI396" s="16"/>
      <c r="FJ396" s="16"/>
      <c r="FK396" s="16">
        <v>0</v>
      </c>
      <c r="FL396" s="16">
        <v>0</v>
      </c>
      <c r="FM396" s="16">
        <v>0</v>
      </c>
      <c r="FN396" s="16">
        <v>0</v>
      </c>
      <c r="FO396" s="16">
        <v>0</v>
      </c>
      <c r="FP396" s="16">
        <v>0</v>
      </c>
      <c r="FQ396" s="16">
        <v>0</v>
      </c>
      <c r="FR396" s="17">
        <f t="shared" si="1007"/>
        <v>0</v>
      </c>
      <c r="FS396" s="17">
        <f t="shared" si="1008"/>
        <v>0</v>
      </c>
      <c r="FT396" s="17">
        <f t="shared" si="1009"/>
        <v>0</v>
      </c>
      <c r="FU396" s="18">
        <f t="shared" si="1010"/>
        <v>0</v>
      </c>
      <c r="FV396" s="18">
        <f t="shared" si="1011"/>
        <v>0</v>
      </c>
      <c r="FW396" s="18">
        <f t="shared" si="1012"/>
        <v>0</v>
      </c>
      <c r="FX396" s="18">
        <f t="shared" si="1013"/>
        <v>0</v>
      </c>
      <c r="FY396" s="18">
        <f t="shared" si="1014"/>
        <v>0</v>
      </c>
      <c r="FZ396" s="19"/>
      <c r="GA396" s="36" t="e">
        <v>#N/A</v>
      </c>
      <c r="GB396" s="36"/>
      <c r="GC396" s="37"/>
    </row>
    <row r="397" spans="1:185" hidden="1" x14ac:dyDescent="0.25">
      <c r="A397" s="8" t="s">
        <v>1304</v>
      </c>
      <c r="B397" s="8" t="s">
        <v>839</v>
      </c>
      <c r="C397" s="9" t="s">
        <v>840</v>
      </c>
      <c r="D397" s="10" t="s">
        <v>1390</v>
      </c>
      <c r="E397" s="9" t="s">
        <v>315</v>
      </c>
      <c r="F397" s="9" t="s">
        <v>505</v>
      </c>
      <c r="G397" s="9" t="s">
        <v>475</v>
      </c>
      <c r="H397" s="11">
        <v>3.5000000000000003E-2</v>
      </c>
      <c r="I397" s="11"/>
      <c r="J397" s="11">
        <v>0.01</v>
      </c>
      <c r="K397" s="11">
        <v>0.01</v>
      </c>
      <c r="L397" s="11">
        <v>5.0000000000000001E-3</v>
      </c>
      <c r="M397" s="11">
        <v>5.0000000000000001E-3</v>
      </c>
      <c r="N397" s="11"/>
      <c r="O397" s="12">
        <f t="shared" si="1015"/>
        <v>0</v>
      </c>
      <c r="P397" s="12">
        <f t="shared" si="1030"/>
        <v>0</v>
      </c>
      <c r="Q397" s="12">
        <f t="shared" si="1031"/>
        <v>0</v>
      </c>
      <c r="R397" s="12">
        <f t="shared" si="1032"/>
        <v>0</v>
      </c>
      <c r="S397" s="12">
        <f t="shared" si="1033"/>
        <v>0</v>
      </c>
      <c r="T397" s="12">
        <f t="shared" si="1034"/>
        <v>363797</v>
      </c>
      <c r="U397" s="12">
        <f t="shared" si="1035"/>
        <v>141739</v>
      </c>
      <c r="V397" s="12">
        <f t="shared" si="1036"/>
        <v>505536</v>
      </c>
      <c r="W397" s="12">
        <f t="shared" si="1024"/>
        <v>376992</v>
      </c>
      <c r="X397" s="12">
        <f t="shared" si="1016"/>
        <v>0</v>
      </c>
      <c r="Y397" s="12">
        <f t="shared" si="1037"/>
        <v>377971.20000000001</v>
      </c>
      <c r="Z397" s="12">
        <f t="shared" si="1038"/>
        <v>413174.39999999997</v>
      </c>
      <c r="AA397" s="12">
        <f t="shared" si="1039"/>
        <v>1339203.8399999999</v>
      </c>
      <c r="AB397" s="12">
        <f t="shared" si="954"/>
        <v>1111355.76</v>
      </c>
      <c r="AC397" s="12"/>
      <c r="AD397" s="12"/>
      <c r="AE397" s="12"/>
      <c r="AF397" s="12">
        <f t="shared" si="1017"/>
        <v>0</v>
      </c>
      <c r="AG397" s="12">
        <f t="shared" si="1018"/>
        <v>0</v>
      </c>
      <c r="AH397" s="12">
        <f t="shared" si="1019"/>
        <v>0</v>
      </c>
      <c r="AI397" s="12"/>
      <c r="AJ397" s="12"/>
      <c r="AK397" s="12"/>
      <c r="AL397" s="12">
        <f t="shared" si="978"/>
        <v>0</v>
      </c>
      <c r="AM397" s="12">
        <f t="shared" si="979"/>
        <v>0</v>
      </c>
      <c r="AN397" s="12">
        <f t="shared" si="980"/>
        <v>0</v>
      </c>
      <c r="AO397" s="12"/>
      <c r="AP397" s="12"/>
      <c r="AQ397" s="12"/>
      <c r="AR397" s="12">
        <f t="shared" si="981"/>
        <v>0</v>
      </c>
      <c r="AS397" s="12">
        <f t="shared" si="982"/>
        <v>0</v>
      </c>
      <c r="AT397" s="12">
        <f t="shared" si="983"/>
        <v>0</v>
      </c>
      <c r="AU397" s="12">
        <f t="shared" si="984"/>
        <v>0</v>
      </c>
      <c r="AV397" s="12">
        <f t="shared" si="1020"/>
        <v>0</v>
      </c>
      <c r="AW397" s="12"/>
      <c r="AX397" s="12">
        <f t="shared" si="985"/>
        <v>0</v>
      </c>
      <c r="AY397" s="12">
        <f t="shared" si="986"/>
        <v>0</v>
      </c>
      <c r="AZ397" s="12">
        <f t="shared" si="987"/>
        <v>0</v>
      </c>
      <c r="BA397" s="12"/>
      <c r="BB397" s="12">
        <f t="shared" si="988"/>
        <v>0</v>
      </c>
      <c r="BC397" s="12">
        <f t="shared" si="989"/>
        <v>0</v>
      </c>
      <c r="BD397" s="12">
        <f t="shared" si="990"/>
        <v>0</v>
      </c>
      <c r="BE397" s="12"/>
      <c r="BF397" s="12">
        <f t="shared" si="991"/>
        <v>0</v>
      </c>
      <c r="BG397" s="12">
        <f t="shared" si="1021"/>
        <v>0</v>
      </c>
      <c r="BH397" s="12">
        <f t="shared" si="992"/>
        <v>0</v>
      </c>
      <c r="BI397" s="12">
        <f t="shared" si="993"/>
        <v>0</v>
      </c>
      <c r="BJ397" s="12"/>
      <c r="BK397" s="12">
        <f t="shared" si="994"/>
        <v>0</v>
      </c>
      <c r="BL397" s="12">
        <f t="shared" si="1022"/>
        <v>0</v>
      </c>
      <c r="BM397" s="12">
        <f t="shared" si="995"/>
        <v>0</v>
      </c>
      <c r="BN397" s="12"/>
      <c r="BO397" s="12">
        <f t="shared" si="996"/>
        <v>0</v>
      </c>
      <c r="BP397" s="12">
        <f t="shared" si="997"/>
        <v>0</v>
      </c>
      <c r="BQ397" s="12">
        <f t="shared" si="998"/>
        <v>0</v>
      </c>
      <c r="BR397" s="12"/>
      <c r="BS397" s="12">
        <f t="shared" si="999"/>
        <v>0</v>
      </c>
      <c r="BT397" s="12">
        <f t="shared" si="1000"/>
        <v>0</v>
      </c>
      <c r="BU397" s="12">
        <f t="shared" si="1001"/>
        <v>0</v>
      </c>
      <c r="BV397" s="12">
        <f t="shared" si="1002"/>
        <v>0</v>
      </c>
      <c r="BW397" s="12">
        <f t="shared" si="1003"/>
        <v>0</v>
      </c>
      <c r="BX397" s="12"/>
      <c r="BY397" s="12">
        <v>80000000</v>
      </c>
      <c r="BZ397" s="12">
        <v>50000000</v>
      </c>
      <c r="CA397" s="12">
        <f>SUMIFS('[1]TIẾN ĐỘ %'!$M$6:$M$1034,'[1]TIẾN ĐỘ %'!$G$6:$G$1034,$A397,'[1]TIẾN ĐỘ %'!$F$6:$F$1034,$E397)</f>
        <v>80000000</v>
      </c>
      <c r="CB397" s="12">
        <f t="shared" si="1023"/>
        <v>210000000</v>
      </c>
      <c r="CC397" s="12"/>
      <c r="CD397" s="12"/>
      <c r="CE397" s="12"/>
      <c r="CF397" s="12"/>
      <c r="CG397" s="12"/>
      <c r="CH397" s="12"/>
      <c r="CI397" s="12"/>
      <c r="CJ397" s="12"/>
      <c r="CK397" s="12">
        <f t="shared" si="955"/>
        <v>0</v>
      </c>
      <c r="CL397" s="12"/>
      <c r="CM397" s="12"/>
      <c r="CN397" s="12"/>
      <c r="CO397" s="12">
        <f t="shared" si="916"/>
        <v>0</v>
      </c>
      <c r="CP397" s="12">
        <f t="shared" si="917"/>
        <v>0</v>
      </c>
      <c r="CQ397" s="12"/>
      <c r="CR397" s="12">
        <v>4896000</v>
      </c>
      <c r="CS397" s="12">
        <v>19584000</v>
      </c>
      <c r="CT397" s="12">
        <v>39168000</v>
      </c>
      <c r="CU397" s="12">
        <v>37699200</v>
      </c>
      <c r="CV397" s="12">
        <v>14688000</v>
      </c>
      <c r="CW397" s="12">
        <v>37699200</v>
      </c>
      <c r="CX397" s="12">
        <v>52387200</v>
      </c>
      <c r="CY397" s="12">
        <f>SUMIFS('[1]DATA THÔ IN'!$P$4:$P$12031,'[1]DATA THÔ IN'!$H$4:$H$12031,$A397,'[1]DATA THÔ IN'!$AC$4:$AC$12031,$E397,'[1]DATA THÔ IN'!$AH$4:$AH$12031,"Tiến độ 1")</f>
        <v>39168000</v>
      </c>
      <c r="CZ397" s="12">
        <f>SUMIFS('[1]DATA THÔ IN'!$P$4:$P$12031,'[1]DATA THÔ IN'!$H$4:$H$12031,$A397,'[1]DATA THÔ IN'!$AC$4:$AC$12031,$E397,'[1]DATA THÔ IN'!$AH$4:$AH$12031,"Tiến độ 2")</f>
        <v>42816000</v>
      </c>
      <c r="DA397" s="12">
        <f>SUMIFS('[1]TIẾN ĐỘ %'!$N$6:$N$1034,'[1]TIẾN ĐỘ %'!$G$6:$G$1034,A397,'[1]TIẾN ĐỘ %'!$F$6:$F$1034,$E397)</f>
        <v>138777600</v>
      </c>
      <c r="DB397" s="12">
        <f t="shared" si="1025"/>
        <v>230332800</v>
      </c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3"/>
      <c r="DQ397" s="12"/>
      <c r="DR397" s="12"/>
      <c r="DS397" s="13"/>
      <c r="DT397" s="12"/>
      <c r="DU397" s="12"/>
      <c r="DV397" s="12"/>
      <c r="DW397" s="12">
        <f t="shared" si="957"/>
        <v>0</v>
      </c>
      <c r="DX397" s="12"/>
      <c r="DY397" s="12"/>
      <c r="DZ397" s="12"/>
      <c r="EA397" s="12"/>
      <c r="EB397" s="12"/>
      <c r="EC397" s="12"/>
      <c r="ED397" s="12"/>
      <c r="EE397" s="12"/>
      <c r="EF397" s="12"/>
      <c r="EG397" s="12">
        <f t="shared" si="918"/>
        <v>0</v>
      </c>
      <c r="EH397" s="12">
        <f t="shared" si="919"/>
        <v>0</v>
      </c>
      <c r="EI397" s="12"/>
      <c r="EJ397" s="15">
        <f t="shared" si="1004"/>
        <v>6.1199999999999997E-2</v>
      </c>
      <c r="EK397" s="15">
        <f t="shared" si="1005"/>
        <v>0.24479999999999999</v>
      </c>
      <c r="EL397" s="15">
        <f t="shared" si="1006"/>
        <v>0.48959999999999998</v>
      </c>
      <c r="EM397" s="16">
        <f t="shared" si="1040"/>
        <v>0.75398399999999999</v>
      </c>
      <c r="EN397" s="16">
        <f t="shared" si="1041"/>
        <v>0.29376000000000002</v>
      </c>
      <c r="EO397" s="16">
        <f t="shared" si="1042"/>
        <v>1.047744</v>
      </c>
      <c r="EP397" s="16">
        <f t="shared" si="1026"/>
        <v>0.48959999999999998</v>
      </c>
      <c r="EQ397" s="16">
        <f t="shared" si="1027"/>
        <v>0.53520000000000001</v>
      </c>
      <c r="ER397" s="16">
        <f t="shared" si="1028"/>
        <v>1.73472</v>
      </c>
      <c r="ES397" s="16">
        <f t="shared" si="1029"/>
        <v>1.0968228571428571</v>
      </c>
      <c r="ET397" s="16"/>
      <c r="EU397" s="16"/>
      <c r="EV397" s="16"/>
      <c r="EW397" s="16"/>
      <c r="EX397" s="16"/>
      <c r="EY397" s="16"/>
      <c r="EZ397" s="27"/>
      <c r="FA397" s="27"/>
      <c r="FB397" s="27"/>
      <c r="FC397" s="21"/>
      <c r="FD397" s="21"/>
      <c r="FE397" s="16"/>
      <c r="FF397" s="16"/>
      <c r="FG397" s="16"/>
      <c r="FH397" s="16"/>
      <c r="FI397" s="16"/>
      <c r="FJ397" s="16"/>
      <c r="FK397" s="16">
        <v>0</v>
      </c>
      <c r="FL397" s="16">
        <v>0</v>
      </c>
      <c r="FM397" s="16">
        <v>0</v>
      </c>
      <c r="FN397" s="16">
        <v>0</v>
      </c>
      <c r="FO397" s="16">
        <v>0</v>
      </c>
      <c r="FP397" s="16">
        <v>0</v>
      </c>
      <c r="FQ397" s="16">
        <v>0</v>
      </c>
      <c r="FR397" s="17">
        <f t="shared" si="1007"/>
        <v>0</v>
      </c>
      <c r="FS397" s="17">
        <f t="shared" si="1008"/>
        <v>0</v>
      </c>
      <c r="FT397" s="17">
        <f t="shared" si="1009"/>
        <v>0</v>
      </c>
      <c r="FU397" s="18">
        <f t="shared" si="1010"/>
        <v>0</v>
      </c>
      <c r="FV397" s="18">
        <f t="shared" si="1011"/>
        <v>0</v>
      </c>
      <c r="FW397" s="18">
        <f t="shared" si="1012"/>
        <v>0</v>
      </c>
      <c r="FX397" s="18">
        <f t="shared" si="1013"/>
        <v>0</v>
      </c>
      <c r="FY397" s="18">
        <f t="shared" si="1014"/>
        <v>0</v>
      </c>
      <c r="FZ397" s="19"/>
      <c r="GA397" s="36" t="str">
        <f>D397</f>
        <v>Trần Thanh Hiền</v>
      </c>
      <c r="GB397" s="36"/>
      <c r="GC397" s="37"/>
    </row>
    <row r="398" spans="1:185" hidden="1" x14ac:dyDescent="0.25">
      <c r="A398" s="8" t="s">
        <v>1307</v>
      </c>
      <c r="B398" s="8" t="s">
        <v>845</v>
      </c>
      <c r="C398" s="9" t="s">
        <v>846</v>
      </c>
      <c r="D398" s="10" t="s">
        <v>1390</v>
      </c>
      <c r="E398" s="9" t="s">
        <v>315</v>
      </c>
      <c r="F398" s="9" t="s">
        <v>505</v>
      </c>
      <c r="G398" s="9" t="s">
        <v>475</v>
      </c>
      <c r="H398" s="11">
        <v>3.5000000000000003E-2</v>
      </c>
      <c r="I398" s="11"/>
      <c r="J398" s="11">
        <v>0.01</v>
      </c>
      <c r="K398" s="11">
        <v>0.01</v>
      </c>
      <c r="L398" s="11">
        <v>5.0000000000000001E-3</v>
      </c>
      <c r="M398" s="11">
        <v>5.0000000000000001E-3</v>
      </c>
      <c r="N398" s="11"/>
      <c r="O398" s="12">
        <f t="shared" si="1015"/>
        <v>0</v>
      </c>
      <c r="P398" s="12">
        <f t="shared" si="1030"/>
        <v>0</v>
      </c>
      <c r="Q398" s="12">
        <f t="shared" si="1031"/>
        <v>0</v>
      </c>
      <c r="R398" s="12">
        <f t="shared" si="1032"/>
        <v>0</v>
      </c>
      <c r="S398" s="12">
        <f t="shared" si="1033"/>
        <v>0</v>
      </c>
      <c r="T398" s="12">
        <f t="shared" si="1034"/>
        <v>0</v>
      </c>
      <c r="U398" s="12">
        <f t="shared" si="1035"/>
        <v>0</v>
      </c>
      <c r="V398" s="12">
        <f t="shared" si="1036"/>
        <v>0</v>
      </c>
      <c r="W398" s="12">
        <f t="shared" si="1024"/>
        <v>0</v>
      </c>
      <c r="X398" s="12">
        <f t="shared" si="1016"/>
        <v>0</v>
      </c>
      <c r="Y398" s="12">
        <f t="shared" si="1037"/>
        <v>0</v>
      </c>
      <c r="Z398" s="12">
        <f t="shared" si="1038"/>
        <v>0</v>
      </c>
      <c r="AA398" s="12">
        <f t="shared" si="1039"/>
        <v>0</v>
      </c>
      <c r="AB398" s="12">
        <f t="shared" si="954"/>
        <v>0</v>
      </c>
      <c r="AC398" s="12"/>
      <c r="AD398" s="12"/>
      <c r="AE398" s="12"/>
      <c r="AF398" s="12">
        <f t="shared" si="1017"/>
        <v>0</v>
      </c>
      <c r="AG398" s="12">
        <f t="shared" si="1018"/>
        <v>0</v>
      </c>
      <c r="AH398" s="12">
        <f t="shared" si="1019"/>
        <v>0</v>
      </c>
      <c r="AI398" s="12"/>
      <c r="AJ398" s="12"/>
      <c r="AK398" s="12"/>
      <c r="AL398" s="12">
        <f t="shared" si="978"/>
        <v>0</v>
      </c>
      <c r="AM398" s="12">
        <f t="shared" si="979"/>
        <v>0</v>
      </c>
      <c r="AN398" s="12">
        <f t="shared" si="980"/>
        <v>0</v>
      </c>
      <c r="AO398" s="12"/>
      <c r="AP398" s="12"/>
      <c r="AQ398" s="12"/>
      <c r="AR398" s="12">
        <f t="shared" si="981"/>
        <v>0</v>
      </c>
      <c r="AS398" s="12">
        <f t="shared" si="982"/>
        <v>0</v>
      </c>
      <c r="AT398" s="12">
        <f t="shared" si="983"/>
        <v>0</v>
      </c>
      <c r="AU398" s="12">
        <f t="shared" si="984"/>
        <v>0</v>
      </c>
      <c r="AV398" s="12">
        <f t="shared" si="1020"/>
        <v>0</v>
      </c>
      <c r="AW398" s="12"/>
      <c r="AX398" s="12">
        <f t="shared" si="985"/>
        <v>0</v>
      </c>
      <c r="AY398" s="12">
        <f t="shared" si="986"/>
        <v>0</v>
      </c>
      <c r="AZ398" s="12">
        <f t="shared" si="987"/>
        <v>0</v>
      </c>
      <c r="BA398" s="12"/>
      <c r="BB398" s="12">
        <f t="shared" si="988"/>
        <v>0</v>
      </c>
      <c r="BC398" s="12">
        <f t="shared" si="989"/>
        <v>0</v>
      </c>
      <c r="BD398" s="12">
        <f t="shared" si="990"/>
        <v>0</v>
      </c>
      <c r="BE398" s="12"/>
      <c r="BF398" s="12">
        <f t="shared" si="991"/>
        <v>0</v>
      </c>
      <c r="BG398" s="12">
        <f t="shared" si="1021"/>
        <v>0</v>
      </c>
      <c r="BH398" s="12">
        <f t="shared" si="992"/>
        <v>0</v>
      </c>
      <c r="BI398" s="12">
        <f t="shared" si="993"/>
        <v>0</v>
      </c>
      <c r="BJ398" s="12"/>
      <c r="BK398" s="12">
        <f t="shared" si="994"/>
        <v>0</v>
      </c>
      <c r="BL398" s="12">
        <f t="shared" si="1022"/>
        <v>0</v>
      </c>
      <c r="BM398" s="12">
        <f t="shared" si="995"/>
        <v>0</v>
      </c>
      <c r="BN398" s="12"/>
      <c r="BO398" s="12">
        <f t="shared" si="996"/>
        <v>0</v>
      </c>
      <c r="BP398" s="12">
        <f t="shared" si="997"/>
        <v>0</v>
      </c>
      <c r="BQ398" s="12">
        <f t="shared" si="998"/>
        <v>0</v>
      </c>
      <c r="BR398" s="12"/>
      <c r="BS398" s="12">
        <f t="shared" si="999"/>
        <v>0</v>
      </c>
      <c r="BT398" s="12">
        <f t="shared" si="1000"/>
        <v>0</v>
      </c>
      <c r="BU398" s="12">
        <f t="shared" si="1001"/>
        <v>0</v>
      </c>
      <c r="BV398" s="12">
        <f t="shared" si="1002"/>
        <v>0</v>
      </c>
      <c r="BW398" s="12">
        <f t="shared" si="1003"/>
        <v>0</v>
      </c>
      <c r="BX398" s="12"/>
      <c r="BY398" s="12">
        <v>0</v>
      </c>
      <c r="BZ398" s="12">
        <v>0</v>
      </c>
      <c r="CA398" s="12">
        <f>SUMIFS('[1]TIẾN ĐỘ %'!$M$6:$M$1034,'[1]TIẾN ĐỘ %'!$G$6:$G$1034,$A398,'[1]TIẾN ĐỘ %'!$F$6:$F$1034,$E398)</f>
        <v>0</v>
      </c>
      <c r="CB398" s="12">
        <f t="shared" si="1023"/>
        <v>0</v>
      </c>
      <c r="CC398" s="12"/>
      <c r="CD398" s="12"/>
      <c r="CE398" s="12"/>
      <c r="CF398" s="12"/>
      <c r="CG398" s="12"/>
      <c r="CH398" s="12"/>
      <c r="CI398" s="12"/>
      <c r="CJ398" s="12"/>
      <c r="CK398" s="12">
        <f t="shared" si="955"/>
        <v>0</v>
      </c>
      <c r="CL398" s="12"/>
      <c r="CM398" s="12"/>
      <c r="CN398" s="12"/>
      <c r="CO398" s="12">
        <f t="shared" si="916"/>
        <v>0</v>
      </c>
      <c r="CP398" s="12">
        <f t="shared" si="917"/>
        <v>0</v>
      </c>
      <c r="CQ398" s="12"/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f>SUMIFS('[1]DATA THÔ IN'!$P$4:$P$12031,'[1]DATA THÔ IN'!$H$4:$H$12031,$A398,'[1]DATA THÔ IN'!$AC$4:$AC$12031,$E398,'[1]DATA THÔ IN'!$AH$4:$AH$12031,"Tiến độ 1")</f>
        <v>0</v>
      </c>
      <c r="CZ398" s="12">
        <f>SUMIFS('[1]DATA THÔ IN'!$P$4:$P$12031,'[1]DATA THÔ IN'!$H$4:$H$12031,$A398,'[1]DATA THÔ IN'!$AC$4:$AC$12031,$E398,'[1]DATA THÔ IN'!$AH$4:$AH$12031,"Tiến độ 2")</f>
        <v>0</v>
      </c>
      <c r="DA398" s="12">
        <f>SUMIFS('[1]TIẾN ĐỘ %'!$N$6:$N$1034,'[1]TIẾN ĐỘ %'!$G$6:$G$1034,A398,'[1]TIẾN ĐỘ %'!$F$6:$F$1034,$E398)</f>
        <v>0</v>
      </c>
      <c r="DB398" s="12">
        <f t="shared" si="1025"/>
        <v>0</v>
      </c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3"/>
      <c r="DQ398" s="12"/>
      <c r="DR398" s="12"/>
      <c r="DS398" s="13"/>
      <c r="DT398" s="12"/>
      <c r="DU398" s="12"/>
      <c r="DV398" s="12"/>
      <c r="DW398" s="12">
        <f t="shared" si="957"/>
        <v>0</v>
      </c>
      <c r="DX398" s="12"/>
      <c r="DY398" s="12"/>
      <c r="DZ398" s="12"/>
      <c r="EA398" s="12"/>
      <c r="EB398" s="12"/>
      <c r="EC398" s="12"/>
      <c r="ED398" s="12"/>
      <c r="EE398" s="12"/>
      <c r="EF398" s="12"/>
      <c r="EG398" s="12">
        <f t="shared" si="918"/>
        <v>0</v>
      </c>
      <c r="EH398" s="12">
        <f t="shared" si="919"/>
        <v>0</v>
      </c>
      <c r="EI398" s="12"/>
      <c r="EJ398" s="15">
        <f t="shared" si="1004"/>
        <v>0</v>
      </c>
      <c r="EK398" s="15">
        <f t="shared" si="1005"/>
        <v>0</v>
      </c>
      <c r="EL398" s="15">
        <f t="shared" si="1006"/>
        <v>0</v>
      </c>
      <c r="EM398" s="16">
        <f t="shared" si="1040"/>
        <v>0</v>
      </c>
      <c r="EN398" s="16">
        <f t="shared" si="1041"/>
        <v>0</v>
      </c>
      <c r="EO398" s="16">
        <f t="shared" si="1042"/>
        <v>0</v>
      </c>
      <c r="EP398" s="16">
        <f t="shared" si="1026"/>
        <v>0</v>
      </c>
      <c r="EQ398" s="16">
        <f t="shared" si="1027"/>
        <v>0</v>
      </c>
      <c r="ER398" s="16">
        <f t="shared" si="1028"/>
        <v>0</v>
      </c>
      <c r="ES398" s="16">
        <f t="shared" si="1029"/>
        <v>0</v>
      </c>
      <c r="ET398" s="16"/>
      <c r="EU398" s="16"/>
      <c r="EV398" s="16"/>
      <c r="EW398" s="16"/>
      <c r="EX398" s="16"/>
      <c r="EY398" s="16"/>
      <c r="EZ398" s="27"/>
      <c r="FA398" s="27"/>
      <c r="FB398" s="27"/>
      <c r="FC398" s="21"/>
      <c r="FD398" s="21"/>
      <c r="FE398" s="16"/>
      <c r="FF398" s="16"/>
      <c r="FG398" s="16"/>
      <c r="FH398" s="16"/>
      <c r="FI398" s="16"/>
      <c r="FJ398" s="16"/>
      <c r="FK398" s="16">
        <v>0</v>
      </c>
      <c r="FL398" s="16">
        <v>0</v>
      </c>
      <c r="FM398" s="16">
        <v>0</v>
      </c>
      <c r="FN398" s="16">
        <v>0</v>
      </c>
      <c r="FO398" s="16">
        <v>0</v>
      </c>
      <c r="FP398" s="16">
        <v>0</v>
      </c>
      <c r="FQ398" s="16">
        <v>0</v>
      </c>
      <c r="FR398" s="17">
        <f t="shared" si="1007"/>
        <v>0</v>
      </c>
      <c r="FS398" s="17">
        <f t="shared" si="1008"/>
        <v>0</v>
      </c>
      <c r="FT398" s="17">
        <f t="shared" si="1009"/>
        <v>0</v>
      </c>
      <c r="FU398" s="18">
        <f t="shared" si="1010"/>
        <v>0</v>
      </c>
      <c r="FV398" s="18">
        <f t="shared" si="1011"/>
        <v>0</v>
      </c>
      <c r="FW398" s="18">
        <f t="shared" si="1012"/>
        <v>0</v>
      </c>
      <c r="FX398" s="18">
        <f t="shared" si="1013"/>
        <v>0</v>
      </c>
      <c r="FY398" s="18">
        <f t="shared" si="1014"/>
        <v>0</v>
      </c>
      <c r="FZ398" s="19"/>
      <c r="GA398" s="36" t="e">
        <v>#N/A</v>
      </c>
      <c r="GB398" s="36"/>
      <c r="GC398" s="37"/>
    </row>
    <row r="399" spans="1:185" hidden="1" x14ac:dyDescent="0.25">
      <c r="A399" s="8" t="s">
        <v>1308</v>
      </c>
      <c r="B399" s="8" t="s">
        <v>847</v>
      </c>
      <c r="C399" s="9" t="s">
        <v>848</v>
      </c>
      <c r="D399" s="10" t="s">
        <v>515</v>
      </c>
      <c r="E399" s="9" t="s">
        <v>315</v>
      </c>
      <c r="F399" s="9" t="s">
        <v>506</v>
      </c>
      <c r="G399" s="9" t="s">
        <v>475</v>
      </c>
      <c r="H399" s="11">
        <v>3.5000000000000003E-2</v>
      </c>
      <c r="I399" s="11"/>
      <c r="J399" s="11">
        <v>0.01</v>
      </c>
      <c r="K399" s="11">
        <v>0.01</v>
      </c>
      <c r="L399" s="11">
        <v>5.0000000000000001E-3</v>
      </c>
      <c r="M399" s="11">
        <v>5.0000000000000001E-3</v>
      </c>
      <c r="N399" s="11"/>
      <c r="O399" s="12">
        <f t="shared" si="1015"/>
        <v>0</v>
      </c>
      <c r="P399" s="12">
        <f t="shared" si="1030"/>
        <v>0</v>
      </c>
      <c r="Q399" s="12">
        <f t="shared" si="1031"/>
        <v>678958.55999999994</v>
      </c>
      <c r="R399" s="12">
        <f t="shared" si="1032"/>
        <v>678958.56</v>
      </c>
      <c r="S399" s="12">
        <f t="shared" si="1033"/>
        <v>0</v>
      </c>
      <c r="T399" s="12">
        <f t="shared" si="1034"/>
        <v>967162</v>
      </c>
      <c r="U399" s="12">
        <f t="shared" si="1035"/>
        <v>0</v>
      </c>
      <c r="V399" s="12">
        <f t="shared" si="1036"/>
        <v>967162</v>
      </c>
      <c r="W399" s="12">
        <f t="shared" si="1024"/>
        <v>1002240</v>
      </c>
      <c r="X399" s="12">
        <f t="shared" si="1016"/>
        <v>0</v>
      </c>
      <c r="Y399" s="12">
        <f t="shared" si="1037"/>
        <v>590580</v>
      </c>
      <c r="Z399" s="12">
        <f t="shared" si="1038"/>
        <v>377971.20000000001</v>
      </c>
      <c r="AA399" s="12">
        <f t="shared" si="1039"/>
        <v>1148087.52</v>
      </c>
      <c r="AB399" s="12">
        <f t="shared" si="954"/>
        <v>1397103.8399999999</v>
      </c>
      <c r="AC399" s="12"/>
      <c r="AD399" s="12"/>
      <c r="AE399" s="12"/>
      <c r="AF399" s="12">
        <f t="shared" si="1017"/>
        <v>0</v>
      </c>
      <c r="AG399" s="12">
        <f t="shared" si="1018"/>
        <v>0</v>
      </c>
      <c r="AH399" s="12">
        <f t="shared" si="1019"/>
        <v>0</v>
      </c>
      <c r="AI399" s="12"/>
      <c r="AJ399" s="12"/>
      <c r="AK399" s="12"/>
      <c r="AL399" s="12">
        <f t="shared" si="978"/>
        <v>0</v>
      </c>
      <c r="AM399" s="12">
        <f t="shared" si="979"/>
        <v>0</v>
      </c>
      <c r="AN399" s="12">
        <f t="shared" si="980"/>
        <v>0</v>
      </c>
      <c r="AO399" s="12"/>
      <c r="AP399" s="12"/>
      <c r="AQ399" s="12"/>
      <c r="AR399" s="12">
        <f t="shared" si="981"/>
        <v>0</v>
      </c>
      <c r="AS399" s="12">
        <f t="shared" si="982"/>
        <v>0</v>
      </c>
      <c r="AT399" s="12">
        <f t="shared" si="983"/>
        <v>0</v>
      </c>
      <c r="AU399" s="12">
        <f t="shared" si="984"/>
        <v>0</v>
      </c>
      <c r="AV399" s="12">
        <f t="shared" si="1020"/>
        <v>0</v>
      </c>
      <c r="AW399" s="12"/>
      <c r="AX399" s="12">
        <f t="shared" si="985"/>
        <v>0</v>
      </c>
      <c r="AY399" s="12">
        <f t="shared" si="986"/>
        <v>0</v>
      </c>
      <c r="AZ399" s="12">
        <f t="shared" si="987"/>
        <v>0</v>
      </c>
      <c r="BA399" s="12"/>
      <c r="BB399" s="12">
        <f t="shared" si="988"/>
        <v>0</v>
      </c>
      <c r="BC399" s="12">
        <f t="shared" si="989"/>
        <v>0</v>
      </c>
      <c r="BD399" s="12">
        <f t="shared" si="990"/>
        <v>0</v>
      </c>
      <c r="BE399" s="12"/>
      <c r="BF399" s="12">
        <f t="shared" si="991"/>
        <v>0</v>
      </c>
      <c r="BG399" s="12">
        <f t="shared" si="1021"/>
        <v>0</v>
      </c>
      <c r="BH399" s="12">
        <f t="shared" si="992"/>
        <v>0</v>
      </c>
      <c r="BI399" s="12">
        <f t="shared" si="993"/>
        <v>0</v>
      </c>
      <c r="BJ399" s="12"/>
      <c r="BK399" s="12">
        <f t="shared" si="994"/>
        <v>0</v>
      </c>
      <c r="BL399" s="12">
        <f t="shared" si="1022"/>
        <v>0</v>
      </c>
      <c r="BM399" s="12">
        <f t="shared" si="995"/>
        <v>0</v>
      </c>
      <c r="BN399" s="12"/>
      <c r="BO399" s="12">
        <f t="shared" si="996"/>
        <v>0</v>
      </c>
      <c r="BP399" s="12">
        <f t="shared" si="997"/>
        <v>0</v>
      </c>
      <c r="BQ399" s="12">
        <f t="shared" si="998"/>
        <v>0</v>
      </c>
      <c r="BR399" s="12"/>
      <c r="BS399" s="12">
        <f t="shared" si="999"/>
        <v>0</v>
      </c>
      <c r="BT399" s="12">
        <f t="shared" si="1000"/>
        <v>0</v>
      </c>
      <c r="BU399" s="12">
        <f t="shared" si="1001"/>
        <v>0</v>
      </c>
      <c r="BV399" s="12">
        <f t="shared" si="1002"/>
        <v>0</v>
      </c>
      <c r="BW399" s="12">
        <f t="shared" si="1003"/>
        <v>0</v>
      </c>
      <c r="BX399" s="12"/>
      <c r="BY399" s="12">
        <v>70000000</v>
      </c>
      <c r="BZ399" s="12">
        <v>100000000</v>
      </c>
      <c r="CA399" s="12">
        <f>SUMIFS('[1]TIẾN ĐỘ %'!$M$6:$M$1034,'[1]TIẾN ĐỘ %'!$G$6:$G$1034,$A399,'[1]TIẾN ĐỘ %'!$F$6:$F$1034,$E399)</f>
        <v>90000000</v>
      </c>
      <c r="CB399" s="12">
        <f t="shared" si="1023"/>
        <v>260000000</v>
      </c>
      <c r="CC399" s="12"/>
      <c r="CD399" s="12"/>
      <c r="CE399" s="12"/>
      <c r="CF399" s="12"/>
      <c r="CG399" s="12"/>
      <c r="CH399" s="12"/>
      <c r="CI399" s="12"/>
      <c r="CJ399" s="12"/>
      <c r="CK399" s="12">
        <f t="shared" si="955"/>
        <v>0</v>
      </c>
      <c r="CL399" s="12"/>
      <c r="CM399" s="12"/>
      <c r="CN399" s="12"/>
      <c r="CO399" s="12">
        <f t="shared" si="916"/>
        <v>0</v>
      </c>
      <c r="CP399" s="12">
        <f t="shared" si="917"/>
        <v>0</v>
      </c>
      <c r="CQ399" s="12"/>
      <c r="CR399" s="12">
        <v>0</v>
      </c>
      <c r="CS399" s="12">
        <v>70358400</v>
      </c>
      <c r="CT399" s="12">
        <v>70358400</v>
      </c>
      <c r="CU399" s="12">
        <v>100224000</v>
      </c>
      <c r="CV399" s="12">
        <v>0</v>
      </c>
      <c r="CW399" s="12">
        <v>100224000</v>
      </c>
      <c r="CX399" s="12">
        <v>100224000</v>
      </c>
      <c r="CY399" s="12">
        <f>SUMIFS('[1]DATA THÔ IN'!$P$4:$P$12031,'[1]DATA THÔ IN'!$H$4:$H$12031,$A399,'[1]DATA THÔ IN'!$AC$4:$AC$12031,$E399,'[1]DATA THÔ IN'!$AH$4:$AH$12031,"Tiến độ 1")</f>
        <v>61200000</v>
      </c>
      <c r="CZ399" s="12">
        <f>SUMIFS('[1]DATA THÔ IN'!$P$4:$P$12031,'[1]DATA THÔ IN'!$H$4:$H$12031,$A399,'[1]DATA THÔ IN'!$AC$4:$AC$12031,$E399,'[1]DATA THÔ IN'!$AH$4:$AH$12031,"Tiến độ 2")</f>
        <v>39168000</v>
      </c>
      <c r="DA399" s="12">
        <f>SUMIFS('[1]TIẾN ĐỘ %'!$N$6:$N$1034,'[1]TIẾN ĐỘ %'!$G$6:$G$1034,A399,'[1]TIẾN ĐỘ %'!$F$6:$F$1034,$E399)</f>
        <v>118972800</v>
      </c>
      <c r="DB399" s="12">
        <f t="shared" si="1025"/>
        <v>289555200</v>
      </c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3"/>
      <c r="DQ399" s="12"/>
      <c r="DR399" s="12"/>
      <c r="DS399" s="13"/>
      <c r="DT399" s="12"/>
      <c r="DU399" s="12"/>
      <c r="DV399" s="12"/>
      <c r="DW399" s="12">
        <f t="shared" si="957"/>
        <v>0</v>
      </c>
      <c r="DX399" s="12"/>
      <c r="DY399" s="12"/>
      <c r="DZ399" s="12"/>
      <c r="EA399" s="12"/>
      <c r="EB399" s="12"/>
      <c r="EC399" s="12"/>
      <c r="ED399" s="12"/>
      <c r="EE399" s="12"/>
      <c r="EF399" s="12"/>
      <c r="EG399" s="12">
        <f t="shared" si="918"/>
        <v>0</v>
      </c>
      <c r="EH399" s="12">
        <f t="shared" si="919"/>
        <v>0</v>
      </c>
      <c r="EI399" s="12"/>
      <c r="EJ399" s="15">
        <f t="shared" si="1004"/>
        <v>0</v>
      </c>
      <c r="EK399" s="15">
        <f t="shared" si="1005"/>
        <v>1.00512</v>
      </c>
      <c r="EL399" s="15">
        <f t="shared" si="1006"/>
        <v>1.00512</v>
      </c>
      <c r="EM399" s="16">
        <f t="shared" si="1040"/>
        <v>1.00224</v>
      </c>
      <c r="EN399" s="16">
        <f t="shared" si="1041"/>
        <v>0</v>
      </c>
      <c r="EO399" s="16">
        <f t="shared" si="1042"/>
        <v>1.00224</v>
      </c>
      <c r="EP399" s="16">
        <f t="shared" si="1026"/>
        <v>0.68</v>
      </c>
      <c r="EQ399" s="16">
        <f t="shared" si="1027"/>
        <v>0.43519999999999998</v>
      </c>
      <c r="ER399" s="16">
        <f t="shared" si="1028"/>
        <v>1.32192</v>
      </c>
      <c r="ES399" s="16">
        <f t="shared" si="1029"/>
        <v>1.1136738461538462</v>
      </c>
      <c r="ET399" s="16"/>
      <c r="EU399" s="16"/>
      <c r="EV399" s="16"/>
      <c r="EW399" s="16"/>
      <c r="EX399" s="16"/>
      <c r="EY399" s="16"/>
      <c r="EZ399" s="27"/>
      <c r="FA399" s="27"/>
      <c r="FB399" s="27"/>
      <c r="FC399" s="21"/>
      <c r="FD399" s="21"/>
      <c r="FE399" s="16"/>
      <c r="FF399" s="16"/>
      <c r="FG399" s="16"/>
      <c r="FH399" s="16"/>
      <c r="FI399" s="16"/>
      <c r="FJ399" s="16"/>
      <c r="FK399" s="16">
        <v>0</v>
      </c>
      <c r="FL399" s="16">
        <v>0</v>
      </c>
      <c r="FM399" s="16">
        <v>0</v>
      </c>
      <c r="FN399" s="16">
        <v>0</v>
      </c>
      <c r="FO399" s="16">
        <v>0</v>
      </c>
      <c r="FP399" s="16">
        <v>0</v>
      </c>
      <c r="FQ399" s="16">
        <v>0</v>
      </c>
      <c r="FR399" s="17">
        <f t="shared" si="1007"/>
        <v>0</v>
      </c>
      <c r="FS399" s="17">
        <f t="shared" si="1008"/>
        <v>0</v>
      </c>
      <c r="FT399" s="17">
        <f t="shared" si="1009"/>
        <v>0</v>
      </c>
      <c r="FU399" s="18">
        <f t="shared" si="1010"/>
        <v>0</v>
      </c>
      <c r="FV399" s="18">
        <f t="shared" si="1011"/>
        <v>0</v>
      </c>
      <c r="FW399" s="18">
        <f t="shared" si="1012"/>
        <v>0</v>
      </c>
      <c r="FX399" s="18">
        <f t="shared" si="1013"/>
        <v>0</v>
      </c>
      <c r="FY399" s="18">
        <f t="shared" si="1014"/>
        <v>0</v>
      </c>
      <c r="FZ399" s="19"/>
      <c r="GA399" s="36" t="s">
        <v>515</v>
      </c>
      <c r="GB399" s="36"/>
      <c r="GC399" s="37"/>
    </row>
    <row r="400" spans="1:185" hidden="1" x14ac:dyDescent="0.25">
      <c r="A400" s="8" t="s">
        <v>1309</v>
      </c>
      <c r="B400" s="8" t="s">
        <v>849</v>
      </c>
      <c r="C400" s="9" t="s">
        <v>850</v>
      </c>
      <c r="D400" s="10" t="s">
        <v>483</v>
      </c>
      <c r="E400" s="9" t="s">
        <v>315</v>
      </c>
      <c r="F400" s="9" t="s">
        <v>516</v>
      </c>
      <c r="G400" s="9" t="s">
        <v>475</v>
      </c>
      <c r="H400" s="11">
        <v>3.5000000000000003E-2</v>
      </c>
      <c r="I400" s="11"/>
      <c r="J400" s="11">
        <v>0.01</v>
      </c>
      <c r="K400" s="11">
        <v>0.01</v>
      </c>
      <c r="L400" s="11">
        <v>5.0000000000000001E-3</v>
      </c>
      <c r="M400" s="11">
        <v>5.0000000000000001E-3</v>
      </c>
      <c r="N400" s="11"/>
      <c r="O400" s="12">
        <f t="shared" si="1015"/>
        <v>0</v>
      </c>
      <c r="P400" s="12">
        <f t="shared" si="1030"/>
        <v>0</v>
      </c>
      <c r="Q400" s="12">
        <f t="shared" si="1031"/>
        <v>0</v>
      </c>
      <c r="R400" s="12">
        <f t="shared" si="1032"/>
        <v>0</v>
      </c>
      <c r="S400" s="12">
        <f t="shared" si="1033"/>
        <v>0</v>
      </c>
      <c r="T400" s="12">
        <f t="shared" si="1034"/>
        <v>0</v>
      </c>
      <c r="U400" s="12">
        <f t="shared" si="1035"/>
        <v>0</v>
      </c>
      <c r="V400" s="12">
        <f t="shared" si="1036"/>
        <v>0</v>
      </c>
      <c r="W400" s="12">
        <f t="shared" si="1024"/>
        <v>0</v>
      </c>
      <c r="X400" s="12">
        <f t="shared" si="1016"/>
        <v>0</v>
      </c>
      <c r="Y400" s="12">
        <f t="shared" si="1037"/>
        <v>0</v>
      </c>
      <c r="Z400" s="12">
        <f t="shared" si="1038"/>
        <v>0</v>
      </c>
      <c r="AA400" s="12">
        <f t="shared" si="1039"/>
        <v>0</v>
      </c>
      <c r="AB400" s="12">
        <f t="shared" si="954"/>
        <v>0</v>
      </c>
      <c r="AC400" s="12"/>
      <c r="AD400" s="12"/>
      <c r="AE400" s="12"/>
      <c r="AF400" s="12">
        <f t="shared" si="1017"/>
        <v>0</v>
      </c>
      <c r="AG400" s="12">
        <f t="shared" si="1018"/>
        <v>0</v>
      </c>
      <c r="AH400" s="12">
        <f t="shared" si="1019"/>
        <v>0</v>
      </c>
      <c r="AI400" s="12"/>
      <c r="AJ400" s="12"/>
      <c r="AK400" s="12"/>
      <c r="AL400" s="12">
        <f t="shared" si="978"/>
        <v>0</v>
      </c>
      <c r="AM400" s="12">
        <f t="shared" si="979"/>
        <v>0</v>
      </c>
      <c r="AN400" s="12">
        <f t="shared" si="980"/>
        <v>0</v>
      </c>
      <c r="AO400" s="12"/>
      <c r="AP400" s="12"/>
      <c r="AQ400" s="12"/>
      <c r="AR400" s="12">
        <f t="shared" si="981"/>
        <v>0</v>
      </c>
      <c r="AS400" s="12">
        <f t="shared" si="982"/>
        <v>0</v>
      </c>
      <c r="AT400" s="12">
        <f t="shared" si="983"/>
        <v>0</v>
      </c>
      <c r="AU400" s="12">
        <f t="shared" si="984"/>
        <v>0</v>
      </c>
      <c r="AV400" s="12">
        <f t="shared" si="1020"/>
        <v>0</v>
      </c>
      <c r="AW400" s="12"/>
      <c r="AX400" s="12">
        <f t="shared" si="985"/>
        <v>0</v>
      </c>
      <c r="AY400" s="12">
        <f t="shared" si="986"/>
        <v>0</v>
      </c>
      <c r="AZ400" s="12">
        <f t="shared" si="987"/>
        <v>0</v>
      </c>
      <c r="BA400" s="12"/>
      <c r="BB400" s="12">
        <f t="shared" si="988"/>
        <v>0</v>
      </c>
      <c r="BC400" s="12">
        <f t="shared" si="989"/>
        <v>0</v>
      </c>
      <c r="BD400" s="12">
        <f t="shared" si="990"/>
        <v>0</v>
      </c>
      <c r="BE400" s="12"/>
      <c r="BF400" s="12">
        <f t="shared" si="991"/>
        <v>0</v>
      </c>
      <c r="BG400" s="12">
        <f t="shared" si="1021"/>
        <v>0</v>
      </c>
      <c r="BH400" s="12">
        <f t="shared" si="992"/>
        <v>0</v>
      </c>
      <c r="BI400" s="12">
        <f t="shared" si="993"/>
        <v>0</v>
      </c>
      <c r="BJ400" s="12"/>
      <c r="BK400" s="12">
        <f t="shared" si="994"/>
        <v>0</v>
      </c>
      <c r="BL400" s="12">
        <f t="shared" si="1022"/>
        <v>0</v>
      </c>
      <c r="BM400" s="12">
        <f t="shared" si="995"/>
        <v>0</v>
      </c>
      <c r="BN400" s="12"/>
      <c r="BO400" s="12">
        <f t="shared" si="996"/>
        <v>0</v>
      </c>
      <c r="BP400" s="12">
        <f t="shared" si="997"/>
        <v>0</v>
      </c>
      <c r="BQ400" s="12">
        <f t="shared" si="998"/>
        <v>0</v>
      </c>
      <c r="BR400" s="12"/>
      <c r="BS400" s="12">
        <f t="shared" si="999"/>
        <v>0</v>
      </c>
      <c r="BT400" s="12">
        <f t="shared" si="1000"/>
        <v>0</v>
      </c>
      <c r="BU400" s="12">
        <f t="shared" si="1001"/>
        <v>0</v>
      </c>
      <c r="BV400" s="12">
        <f t="shared" si="1002"/>
        <v>0</v>
      </c>
      <c r="BW400" s="12">
        <f t="shared" si="1003"/>
        <v>0</v>
      </c>
      <c r="BX400" s="12"/>
      <c r="BY400" s="12">
        <v>0</v>
      </c>
      <c r="BZ400" s="12">
        <v>0</v>
      </c>
      <c r="CA400" s="12">
        <f>SUMIFS('[1]TIẾN ĐỘ %'!$M$6:$M$1034,'[1]TIẾN ĐỘ %'!$G$6:$G$1034,$A400,'[1]TIẾN ĐỘ %'!$F$6:$F$1034,$E400)</f>
        <v>0</v>
      </c>
      <c r="CB400" s="12">
        <f t="shared" si="1023"/>
        <v>0</v>
      </c>
      <c r="CC400" s="12"/>
      <c r="CD400" s="12"/>
      <c r="CE400" s="12"/>
      <c r="CF400" s="12"/>
      <c r="CG400" s="12"/>
      <c r="CH400" s="12"/>
      <c r="CI400" s="12"/>
      <c r="CJ400" s="12"/>
      <c r="CK400" s="12">
        <f t="shared" si="955"/>
        <v>0</v>
      </c>
      <c r="CL400" s="12"/>
      <c r="CM400" s="12"/>
      <c r="CN400" s="12"/>
      <c r="CO400" s="12">
        <f t="shared" si="916"/>
        <v>0</v>
      </c>
      <c r="CP400" s="12">
        <f t="shared" si="917"/>
        <v>0</v>
      </c>
      <c r="CQ400" s="12"/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f>SUMIFS('[1]DATA THÔ IN'!$P$4:$P$12031,'[1]DATA THÔ IN'!$H$4:$H$12031,$A400,'[1]DATA THÔ IN'!$AC$4:$AC$12031,$E400,'[1]DATA THÔ IN'!$AH$4:$AH$12031,"Tiến độ 1")</f>
        <v>0</v>
      </c>
      <c r="CZ400" s="12">
        <f>SUMIFS('[1]DATA THÔ IN'!$P$4:$P$12031,'[1]DATA THÔ IN'!$H$4:$H$12031,$A400,'[1]DATA THÔ IN'!$AC$4:$AC$12031,$E400,'[1]DATA THÔ IN'!$AH$4:$AH$12031,"Tiến độ 2")</f>
        <v>0</v>
      </c>
      <c r="DA400" s="12">
        <f>SUMIFS('[1]TIẾN ĐỘ %'!$N$6:$N$1034,'[1]TIẾN ĐỘ %'!$G$6:$G$1034,A400,'[1]TIẾN ĐỘ %'!$F$6:$F$1034,$E400)</f>
        <v>0</v>
      </c>
      <c r="DB400" s="12">
        <f t="shared" si="1025"/>
        <v>0</v>
      </c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3"/>
      <c r="DQ400" s="12"/>
      <c r="DR400" s="12"/>
      <c r="DS400" s="13"/>
      <c r="DT400" s="12"/>
      <c r="DU400" s="12"/>
      <c r="DV400" s="12"/>
      <c r="DW400" s="12">
        <f t="shared" si="957"/>
        <v>0</v>
      </c>
      <c r="DX400" s="12"/>
      <c r="DY400" s="12"/>
      <c r="DZ400" s="12"/>
      <c r="EA400" s="12"/>
      <c r="EB400" s="12"/>
      <c r="EC400" s="12"/>
      <c r="ED400" s="12"/>
      <c r="EE400" s="12"/>
      <c r="EF400" s="12"/>
      <c r="EG400" s="12">
        <f t="shared" si="918"/>
        <v>0</v>
      </c>
      <c r="EH400" s="12">
        <f t="shared" si="919"/>
        <v>0</v>
      </c>
      <c r="EI400" s="12"/>
      <c r="EJ400" s="15">
        <f t="shared" si="1004"/>
        <v>0</v>
      </c>
      <c r="EK400" s="15">
        <f t="shared" si="1005"/>
        <v>0</v>
      </c>
      <c r="EL400" s="15">
        <f t="shared" si="1006"/>
        <v>0</v>
      </c>
      <c r="EM400" s="16">
        <f t="shared" si="1040"/>
        <v>0</v>
      </c>
      <c r="EN400" s="16">
        <f t="shared" si="1041"/>
        <v>0</v>
      </c>
      <c r="EO400" s="16">
        <f t="shared" si="1042"/>
        <v>0</v>
      </c>
      <c r="EP400" s="16">
        <f t="shared" si="1026"/>
        <v>0</v>
      </c>
      <c r="EQ400" s="16">
        <f t="shared" si="1027"/>
        <v>0</v>
      </c>
      <c r="ER400" s="16">
        <f t="shared" si="1028"/>
        <v>0</v>
      </c>
      <c r="ES400" s="16">
        <f t="shared" si="1029"/>
        <v>0</v>
      </c>
      <c r="ET400" s="16"/>
      <c r="EU400" s="16"/>
      <c r="EV400" s="16"/>
      <c r="EW400" s="16"/>
      <c r="EX400" s="16"/>
      <c r="EY400" s="16"/>
      <c r="EZ400" s="27"/>
      <c r="FA400" s="27"/>
      <c r="FB400" s="27"/>
      <c r="FC400" s="21"/>
      <c r="FD400" s="21"/>
      <c r="FE400" s="16"/>
      <c r="FF400" s="16"/>
      <c r="FG400" s="16"/>
      <c r="FH400" s="16"/>
      <c r="FI400" s="16"/>
      <c r="FJ400" s="16"/>
      <c r="FK400" s="16">
        <v>0</v>
      </c>
      <c r="FL400" s="16">
        <v>0</v>
      </c>
      <c r="FM400" s="16">
        <v>0</v>
      </c>
      <c r="FN400" s="16">
        <v>0</v>
      </c>
      <c r="FO400" s="16">
        <v>0</v>
      </c>
      <c r="FP400" s="16">
        <v>0</v>
      </c>
      <c r="FQ400" s="16">
        <v>0</v>
      </c>
      <c r="FR400" s="17">
        <f t="shared" si="1007"/>
        <v>0</v>
      </c>
      <c r="FS400" s="17">
        <f t="shared" si="1008"/>
        <v>0</v>
      </c>
      <c r="FT400" s="17">
        <f t="shared" si="1009"/>
        <v>0</v>
      </c>
      <c r="FU400" s="18">
        <f t="shared" si="1010"/>
        <v>0</v>
      </c>
      <c r="FV400" s="18">
        <f t="shared" si="1011"/>
        <v>0</v>
      </c>
      <c r="FW400" s="18">
        <f t="shared" si="1012"/>
        <v>0</v>
      </c>
      <c r="FX400" s="18">
        <f t="shared" si="1013"/>
        <v>0</v>
      </c>
      <c r="FY400" s="18">
        <f t="shared" si="1014"/>
        <v>0</v>
      </c>
      <c r="FZ400" s="19"/>
      <c r="GA400" s="36" t="s">
        <v>483</v>
      </c>
      <c r="GB400" s="36"/>
      <c r="GC400" s="37"/>
    </row>
    <row r="401" spans="1:185" hidden="1" x14ac:dyDescent="0.25">
      <c r="A401" s="8" t="s">
        <v>1310</v>
      </c>
      <c r="B401" s="8" t="s">
        <v>851</v>
      </c>
      <c r="C401" s="9" t="s">
        <v>852</v>
      </c>
      <c r="D401" s="10" t="s">
        <v>483</v>
      </c>
      <c r="E401" s="9" t="s">
        <v>315</v>
      </c>
      <c r="F401" s="9" t="s">
        <v>516</v>
      </c>
      <c r="G401" s="9" t="s">
        <v>475</v>
      </c>
      <c r="H401" s="11">
        <v>3.5000000000000003E-2</v>
      </c>
      <c r="I401" s="11"/>
      <c r="J401" s="26">
        <v>0.01</v>
      </c>
      <c r="K401" s="11">
        <v>0.01</v>
      </c>
      <c r="L401" s="11">
        <v>5.0000000000000001E-3</v>
      </c>
      <c r="M401" s="11">
        <v>5.0000000000000001E-3</v>
      </c>
      <c r="N401" s="11"/>
      <c r="O401" s="12">
        <f t="shared" si="1015"/>
        <v>0</v>
      </c>
      <c r="P401" s="12">
        <f t="shared" si="1030"/>
        <v>0</v>
      </c>
      <c r="Q401" s="12">
        <f t="shared" si="1031"/>
        <v>0</v>
      </c>
      <c r="R401" s="12">
        <f t="shared" si="1032"/>
        <v>0</v>
      </c>
      <c r="S401" s="12">
        <f t="shared" si="1033"/>
        <v>0</v>
      </c>
      <c r="T401" s="12">
        <f t="shared" si="1034"/>
        <v>0</v>
      </c>
      <c r="U401" s="12">
        <f t="shared" si="1035"/>
        <v>0</v>
      </c>
      <c r="V401" s="12">
        <f t="shared" si="1036"/>
        <v>0</v>
      </c>
      <c r="W401" s="12">
        <f t="shared" si="1024"/>
        <v>0</v>
      </c>
      <c r="X401" s="12">
        <f t="shared" si="1016"/>
        <v>0</v>
      </c>
      <c r="Y401" s="12">
        <f t="shared" si="1037"/>
        <v>0</v>
      </c>
      <c r="Z401" s="12">
        <f t="shared" si="1038"/>
        <v>0</v>
      </c>
      <c r="AA401" s="12">
        <f t="shared" si="1039"/>
        <v>0</v>
      </c>
      <c r="AB401" s="12">
        <f t="shared" si="954"/>
        <v>0</v>
      </c>
      <c r="AC401" s="12"/>
      <c r="AD401" s="12"/>
      <c r="AE401" s="12"/>
      <c r="AF401" s="12">
        <f t="shared" si="1017"/>
        <v>0</v>
      </c>
      <c r="AG401" s="12">
        <f t="shared" si="1018"/>
        <v>0</v>
      </c>
      <c r="AH401" s="12">
        <f t="shared" si="1019"/>
        <v>0</v>
      </c>
      <c r="AI401" s="12"/>
      <c r="AJ401" s="12"/>
      <c r="AK401" s="12"/>
      <c r="AL401" s="12">
        <f t="shared" si="978"/>
        <v>0</v>
      </c>
      <c r="AM401" s="12">
        <f t="shared" si="979"/>
        <v>0</v>
      </c>
      <c r="AN401" s="12">
        <f t="shared" si="980"/>
        <v>0</v>
      </c>
      <c r="AO401" s="12"/>
      <c r="AP401" s="12"/>
      <c r="AQ401" s="12"/>
      <c r="AR401" s="12">
        <f t="shared" si="981"/>
        <v>0</v>
      </c>
      <c r="AS401" s="12">
        <f t="shared" si="982"/>
        <v>0</v>
      </c>
      <c r="AT401" s="12">
        <f t="shared" si="983"/>
        <v>0</v>
      </c>
      <c r="AU401" s="12">
        <f t="shared" si="984"/>
        <v>0</v>
      </c>
      <c r="AV401" s="12">
        <f t="shared" si="1020"/>
        <v>0</v>
      </c>
      <c r="AW401" s="12"/>
      <c r="AX401" s="12">
        <f t="shared" si="985"/>
        <v>0</v>
      </c>
      <c r="AY401" s="12">
        <f t="shared" si="986"/>
        <v>0</v>
      </c>
      <c r="AZ401" s="12">
        <f t="shared" si="987"/>
        <v>0</v>
      </c>
      <c r="BA401" s="12"/>
      <c r="BB401" s="12">
        <f t="shared" si="988"/>
        <v>0</v>
      </c>
      <c r="BC401" s="12">
        <f t="shared" si="989"/>
        <v>0</v>
      </c>
      <c r="BD401" s="12">
        <f t="shared" si="990"/>
        <v>0</v>
      </c>
      <c r="BE401" s="12"/>
      <c r="BF401" s="12">
        <f t="shared" si="991"/>
        <v>0</v>
      </c>
      <c r="BG401" s="12">
        <f t="shared" si="1021"/>
        <v>0</v>
      </c>
      <c r="BH401" s="12">
        <f t="shared" si="992"/>
        <v>0</v>
      </c>
      <c r="BI401" s="12">
        <f t="shared" si="993"/>
        <v>0</v>
      </c>
      <c r="BJ401" s="12"/>
      <c r="BK401" s="12">
        <f t="shared" si="994"/>
        <v>0</v>
      </c>
      <c r="BL401" s="12">
        <f t="shared" si="1022"/>
        <v>0</v>
      </c>
      <c r="BM401" s="12">
        <f t="shared" si="995"/>
        <v>0</v>
      </c>
      <c r="BN401" s="12"/>
      <c r="BO401" s="12">
        <f t="shared" si="996"/>
        <v>0</v>
      </c>
      <c r="BP401" s="12">
        <f t="shared" si="997"/>
        <v>0</v>
      </c>
      <c r="BQ401" s="12">
        <f t="shared" si="998"/>
        <v>0</v>
      </c>
      <c r="BR401" s="12"/>
      <c r="BS401" s="12">
        <f t="shared" si="999"/>
        <v>0</v>
      </c>
      <c r="BT401" s="12">
        <f t="shared" si="1000"/>
        <v>0</v>
      </c>
      <c r="BU401" s="12">
        <f t="shared" si="1001"/>
        <v>0</v>
      </c>
      <c r="BV401" s="12">
        <f t="shared" si="1002"/>
        <v>0</v>
      </c>
      <c r="BW401" s="12">
        <f t="shared" si="1003"/>
        <v>0</v>
      </c>
      <c r="BX401" s="12"/>
      <c r="BY401" s="12">
        <v>20000000</v>
      </c>
      <c r="BZ401" s="12">
        <v>20000000</v>
      </c>
      <c r="CA401" s="12">
        <f>SUMIFS('[1]TIẾN ĐỘ %'!$M$6:$M$1034,'[1]TIẾN ĐỘ %'!$G$6:$G$1034,$A401,'[1]TIẾN ĐỘ %'!$F$6:$F$1034,$E401)</f>
        <v>20000000</v>
      </c>
      <c r="CB401" s="12">
        <f t="shared" si="1023"/>
        <v>60000000</v>
      </c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>
        <f t="shared" si="916"/>
        <v>0</v>
      </c>
      <c r="CP401" s="12">
        <f t="shared" si="917"/>
        <v>0</v>
      </c>
      <c r="CQ401" s="12"/>
      <c r="CR401" s="12">
        <v>0</v>
      </c>
      <c r="CS401" s="12">
        <v>11750400</v>
      </c>
      <c r="CT401" s="12">
        <v>11750400</v>
      </c>
      <c r="CU401" s="12">
        <v>0</v>
      </c>
      <c r="CV401" s="12">
        <v>4377600</v>
      </c>
      <c r="CW401" s="12">
        <v>0</v>
      </c>
      <c r="CX401" s="12">
        <v>4377600</v>
      </c>
      <c r="CY401" s="12">
        <f>SUMIFS('[1]DATA THÔ IN'!$P$4:$P$12031,'[1]DATA THÔ IN'!$H$4:$H$12031,$A401,'[1]DATA THÔ IN'!$AC$4:$AC$12031,$E401,'[1]DATA THÔ IN'!$AH$4:$AH$12031,"Tiến độ 1")</f>
        <v>0</v>
      </c>
      <c r="CZ401" s="12">
        <f>SUMIFS('[1]DATA THÔ IN'!$P$4:$P$12031,'[1]DATA THÔ IN'!$H$4:$H$12031,$A401,'[1]DATA THÔ IN'!$AC$4:$AC$12031,$E401,'[1]DATA THÔ IN'!$AH$4:$AH$12031,"Tiến độ 2")</f>
        <v>0</v>
      </c>
      <c r="DA401" s="12">
        <f>SUMIFS('[1]TIẾN ĐỘ %'!$N$6:$N$1034,'[1]TIẾN ĐỘ %'!$G$6:$G$1034,A401,'[1]TIẾN ĐỘ %'!$F$6:$F$1034,$E401)</f>
        <v>0</v>
      </c>
      <c r="DB401" s="12">
        <f t="shared" si="1025"/>
        <v>16128000</v>
      </c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3"/>
      <c r="DQ401" s="12"/>
      <c r="DR401" s="12"/>
      <c r="DS401" s="13"/>
      <c r="DT401" s="12"/>
      <c r="DU401" s="12"/>
      <c r="DV401" s="12"/>
      <c r="DW401" s="12">
        <f t="shared" si="957"/>
        <v>0</v>
      </c>
      <c r="DX401" s="12"/>
      <c r="DY401" s="12"/>
      <c r="DZ401" s="12"/>
      <c r="EA401" s="12"/>
      <c r="EB401" s="12"/>
      <c r="EC401" s="12"/>
      <c r="ED401" s="12"/>
      <c r="EE401" s="12"/>
      <c r="EF401" s="12"/>
      <c r="EG401" s="12">
        <f t="shared" si="918"/>
        <v>0</v>
      </c>
      <c r="EH401" s="12">
        <f t="shared" si="919"/>
        <v>0</v>
      </c>
      <c r="EI401" s="12"/>
      <c r="EJ401" s="15">
        <f t="shared" si="1004"/>
        <v>0</v>
      </c>
      <c r="EK401" s="15">
        <f t="shared" si="1005"/>
        <v>0.58752000000000004</v>
      </c>
      <c r="EL401" s="15">
        <f t="shared" si="1006"/>
        <v>0.58752000000000004</v>
      </c>
      <c r="EM401" s="16">
        <f t="shared" si="1040"/>
        <v>0</v>
      </c>
      <c r="EN401" s="16">
        <f t="shared" si="1041"/>
        <v>0.21887999999999999</v>
      </c>
      <c r="EO401" s="16">
        <f t="shared" si="1042"/>
        <v>0.21887999999999999</v>
      </c>
      <c r="EP401" s="16">
        <f t="shared" si="1026"/>
        <v>0</v>
      </c>
      <c r="EQ401" s="16">
        <f t="shared" si="1027"/>
        <v>0</v>
      </c>
      <c r="ER401" s="16">
        <f t="shared" si="1028"/>
        <v>0</v>
      </c>
      <c r="ES401" s="16">
        <f t="shared" si="1029"/>
        <v>0.26879999999999998</v>
      </c>
      <c r="ET401" s="16"/>
      <c r="EU401" s="16"/>
      <c r="EV401" s="16"/>
      <c r="EW401" s="16"/>
      <c r="EX401" s="16"/>
      <c r="EY401" s="16"/>
      <c r="EZ401" s="27"/>
      <c r="FA401" s="27"/>
      <c r="FB401" s="27"/>
      <c r="FC401" s="21"/>
      <c r="FD401" s="21"/>
      <c r="FE401" s="16"/>
      <c r="FF401" s="16"/>
      <c r="FG401" s="16"/>
      <c r="FH401" s="16"/>
      <c r="FI401" s="16"/>
      <c r="FJ401" s="16"/>
      <c r="FK401" s="16">
        <v>0</v>
      </c>
      <c r="FL401" s="16">
        <v>0</v>
      </c>
      <c r="FM401" s="16">
        <v>0</v>
      </c>
      <c r="FN401" s="16">
        <v>0</v>
      </c>
      <c r="FO401" s="16">
        <v>0</v>
      </c>
      <c r="FP401" s="16">
        <v>0</v>
      </c>
      <c r="FQ401" s="16">
        <v>0</v>
      </c>
      <c r="FR401" s="17">
        <f t="shared" si="1007"/>
        <v>0</v>
      </c>
      <c r="FS401" s="17">
        <f t="shared" si="1008"/>
        <v>0</v>
      </c>
      <c r="FT401" s="17">
        <f t="shared" si="1009"/>
        <v>0</v>
      </c>
      <c r="FU401" s="18">
        <f t="shared" si="1010"/>
        <v>0</v>
      </c>
      <c r="FV401" s="18">
        <f t="shared" si="1011"/>
        <v>0</v>
      </c>
      <c r="FW401" s="18">
        <f t="shared" si="1012"/>
        <v>0</v>
      </c>
      <c r="FX401" s="18">
        <f t="shared" si="1013"/>
        <v>0</v>
      </c>
      <c r="FY401" s="18">
        <f t="shared" si="1014"/>
        <v>0</v>
      </c>
      <c r="FZ401" s="19"/>
      <c r="GA401" s="36" t="s">
        <v>483</v>
      </c>
      <c r="GB401" s="36"/>
      <c r="GC401" s="37"/>
    </row>
    <row r="402" spans="1:185" hidden="1" x14ac:dyDescent="0.25">
      <c r="A402" s="8" t="s">
        <v>1311</v>
      </c>
      <c r="B402" s="8" t="s">
        <v>853</v>
      </c>
      <c r="C402" s="32" t="s">
        <v>854</v>
      </c>
      <c r="D402" s="32" t="s">
        <v>515</v>
      </c>
      <c r="E402" s="9" t="s">
        <v>315</v>
      </c>
      <c r="F402" s="28" t="s">
        <v>506</v>
      </c>
      <c r="G402" s="32" t="s">
        <v>475</v>
      </c>
      <c r="H402" s="11">
        <v>3.5000000000000003E-2</v>
      </c>
      <c r="I402" s="11"/>
      <c r="J402" s="11">
        <v>0.01</v>
      </c>
      <c r="K402" s="11">
        <v>0.01</v>
      </c>
      <c r="L402" s="11">
        <v>5.0000000000000001E-3</v>
      </c>
      <c r="M402" s="11">
        <v>5.0000000000000001E-3</v>
      </c>
      <c r="N402" s="11"/>
      <c r="O402" s="12">
        <f t="shared" si="1015"/>
        <v>0</v>
      </c>
      <c r="P402" s="12">
        <f t="shared" si="1030"/>
        <v>0</v>
      </c>
      <c r="Q402" s="12">
        <f t="shared" si="1031"/>
        <v>0</v>
      </c>
      <c r="R402" s="12">
        <f t="shared" si="1032"/>
        <v>0</v>
      </c>
      <c r="S402" s="12">
        <f t="shared" si="1033"/>
        <v>0</v>
      </c>
      <c r="T402" s="12">
        <f t="shared" si="1034"/>
        <v>0</v>
      </c>
      <c r="U402" s="12">
        <f t="shared" si="1035"/>
        <v>198435</v>
      </c>
      <c r="V402" s="12">
        <f t="shared" si="1036"/>
        <v>198435</v>
      </c>
      <c r="W402" s="12">
        <f t="shared" si="1024"/>
        <v>0</v>
      </c>
      <c r="X402" s="12">
        <f t="shared" si="1016"/>
        <v>0</v>
      </c>
      <c r="Y402" s="12">
        <f t="shared" si="1037"/>
        <v>0</v>
      </c>
      <c r="Z402" s="12">
        <f t="shared" si="1038"/>
        <v>0</v>
      </c>
      <c r="AA402" s="12">
        <f t="shared" si="1039"/>
        <v>0</v>
      </c>
      <c r="AB402" s="12">
        <f t="shared" si="954"/>
        <v>0</v>
      </c>
      <c r="AC402" s="12"/>
      <c r="AD402" s="12"/>
      <c r="AE402" s="12"/>
      <c r="AF402" s="12">
        <f t="shared" si="1017"/>
        <v>0</v>
      </c>
      <c r="AG402" s="12">
        <f t="shared" si="1018"/>
        <v>0</v>
      </c>
      <c r="AH402" s="12">
        <f t="shared" si="1019"/>
        <v>0</v>
      </c>
      <c r="AI402" s="12"/>
      <c r="AJ402" s="12"/>
      <c r="AK402" s="12"/>
      <c r="AL402" s="12">
        <f t="shared" si="978"/>
        <v>0</v>
      </c>
      <c r="AM402" s="12">
        <f t="shared" si="979"/>
        <v>0</v>
      </c>
      <c r="AN402" s="12">
        <f t="shared" si="980"/>
        <v>0</v>
      </c>
      <c r="AO402" s="12"/>
      <c r="AP402" s="12"/>
      <c r="AQ402" s="12"/>
      <c r="AR402" s="12">
        <f t="shared" si="981"/>
        <v>0</v>
      </c>
      <c r="AS402" s="12">
        <f t="shared" si="982"/>
        <v>0</v>
      </c>
      <c r="AT402" s="12">
        <f t="shared" si="983"/>
        <v>0</v>
      </c>
      <c r="AU402" s="12">
        <f t="shared" si="984"/>
        <v>0</v>
      </c>
      <c r="AV402" s="12">
        <f t="shared" si="1020"/>
        <v>0</v>
      </c>
      <c r="AW402" s="12"/>
      <c r="AX402" s="12">
        <f t="shared" si="985"/>
        <v>0</v>
      </c>
      <c r="AY402" s="12">
        <f t="shared" si="986"/>
        <v>0</v>
      </c>
      <c r="AZ402" s="12">
        <f t="shared" si="987"/>
        <v>0</v>
      </c>
      <c r="BA402" s="12"/>
      <c r="BB402" s="12">
        <f t="shared" si="988"/>
        <v>0</v>
      </c>
      <c r="BC402" s="12">
        <f t="shared" si="989"/>
        <v>0</v>
      </c>
      <c r="BD402" s="12">
        <f t="shared" si="990"/>
        <v>0</v>
      </c>
      <c r="BE402" s="12"/>
      <c r="BF402" s="12">
        <f t="shared" si="991"/>
        <v>0</v>
      </c>
      <c r="BG402" s="12">
        <f t="shared" si="1021"/>
        <v>0</v>
      </c>
      <c r="BH402" s="12">
        <f t="shared" si="992"/>
        <v>0</v>
      </c>
      <c r="BI402" s="12">
        <f t="shared" si="993"/>
        <v>0</v>
      </c>
      <c r="BJ402" s="12"/>
      <c r="BK402" s="12">
        <f t="shared" si="994"/>
        <v>0</v>
      </c>
      <c r="BL402" s="12">
        <f t="shared" si="1022"/>
        <v>0</v>
      </c>
      <c r="BM402" s="12">
        <f t="shared" si="995"/>
        <v>0</v>
      </c>
      <c r="BN402" s="12"/>
      <c r="BO402" s="12">
        <f t="shared" si="996"/>
        <v>0</v>
      </c>
      <c r="BP402" s="12">
        <f t="shared" si="997"/>
        <v>0</v>
      </c>
      <c r="BQ402" s="12">
        <f t="shared" si="998"/>
        <v>0</v>
      </c>
      <c r="BR402" s="12"/>
      <c r="BS402" s="12">
        <f t="shared" si="999"/>
        <v>0</v>
      </c>
      <c r="BT402" s="12">
        <f t="shared" si="1000"/>
        <v>0</v>
      </c>
      <c r="BU402" s="12">
        <f t="shared" si="1001"/>
        <v>0</v>
      </c>
      <c r="BV402" s="12">
        <f t="shared" si="1002"/>
        <v>0</v>
      </c>
      <c r="BW402" s="12">
        <f t="shared" si="1003"/>
        <v>0</v>
      </c>
      <c r="BX402" s="12"/>
      <c r="BY402" s="12">
        <v>40000000</v>
      </c>
      <c r="BZ402" s="12">
        <v>20000000</v>
      </c>
      <c r="CA402" s="12">
        <f>SUMIFS('[1]TIẾN ĐỘ %'!$M$6:$M$1034,'[1]TIẾN ĐỘ %'!$G$6:$G$1034,$A402,'[1]TIẾN ĐỘ %'!$F$6:$F$1034,$E402)</f>
        <v>10000000</v>
      </c>
      <c r="CB402" s="12">
        <f t="shared" si="1023"/>
        <v>70000000</v>
      </c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42"/>
      <c r="CO402" s="12">
        <f t="shared" si="916"/>
        <v>0</v>
      </c>
      <c r="CP402" s="12">
        <f t="shared" si="917"/>
        <v>0</v>
      </c>
      <c r="CQ402" s="12"/>
      <c r="CR402" s="12">
        <v>0</v>
      </c>
      <c r="CS402" s="12">
        <v>0</v>
      </c>
      <c r="CT402" s="12">
        <v>0</v>
      </c>
      <c r="CU402" s="12">
        <v>0</v>
      </c>
      <c r="CV402" s="12">
        <v>20563200</v>
      </c>
      <c r="CW402" s="12">
        <v>0</v>
      </c>
      <c r="CX402" s="12">
        <v>20563200</v>
      </c>
      <c r="CY402" s="12">
        <f>SUMIFS('[1]DATA THÔ IN'!$P$4:$P$12031,'[1]DATA THÔ IN'!$H$4:$H$12031,$A402,'[1]DATA THÔ IN'!$AC$4:$AC$12031,$E402,'[1]DATA THÔ IN'!$AH$4:$AH$12031,"Tiến độ 1")</f>
        <v>0</v>
      </c>
      <c r="CZ402" s="12">
        <f>SUMIFS('[1]DATA THÔ IN'!$P$4:$P$12031,'[1]DATA THÔ IN'!$H$4:$H$12031,$A402,'[1]DATA THÔ IN'!$AC$4:$AC$12031,$E402,'[1]DATA THÔ IN'!$AH$4:$AH$12031,"Tiến độ 2")</f>
        <v>0</v>
      </c>
      <c r="DA402" s="12">
        <f>SUMIFS('[1]TIẾN ĐỘ %'!$N$6:$N$1034,'[1]TIẾN ĐỘ %'!$G$6:$G$1034,A402,'[1]TIẾN ĐỘ %'!$F$6:$F$1034,$E402)</f>
        <v>0</v>
      </c>
      <c r="DB402" s="12">
        <f t="shared" si="1025"/>
        <v>20563200</v>
      </c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43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12"/>
      <c r="EE402" s="12"/>
      <c r="EF402" s="12"/>
      <c r="EG402" s="12">
        <f t="shared" si="918"/>
        <v>0</v>
      </c>
      <c r="EH402" s="12">
        <f t="shared" si="919"/>
        <v>0</v>
      </c>
      <c r="EI402" s="12"/>
      <c r="EJ402" s="15">
        <f t="shared" si="1004"/>
        <v>0</v>
      </c>
      <c r="EK402" s="15">
        <f t="shared" si="1005"/>
        <v>0</v>
      </c>
      <c r="EL402" s="15">
        <f t="shared" si="1006"/>
        <v>0</v>
      </c>
      <c r="EM402" s="16">
        <f t="shared" si="1040"/>
        <v>0</v>
      </c>
      <c r="EN402" s="16">
        <f t="shared" si="1041"/>
        <v>1.02816</v>
      </c>
      <c r="EO402" s="16">
        <f t="shared" si="1042"/>
        <v>1.02816</v>
      </c>
      <c r="EP402" s="16">
        <f t="shared" si="1026"/>
        <v>0</v>
      </c>
      <c r="EQ402" s="16">
        <f t="shared" si="1027"/>
        <v>0</v>
      </c>
      <c r="ER402" s="16">
        <f t="shared" si="1028"/>
        <v>0</v>
      </c>
      <c r="ES402" s="16">
        <f t="shared" si="1029"/>
        <v>0.29376000000000002</v>
      </c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16"/>
      <c r="FF402" s="16"/>
      <c r="FG402" s="16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17">
        <f t="shared" si="1007"/>
        <v>0</v>
      </c>
      <c r="FS402" s="17">
        <f t="shared" si="1008"/>
        <v>0</v>
      </c>
      <c r="FT402" s="17">
        <f t="shared" si="1009"/>
        <v>0</v>
      </c>
      <c r="FU402" s="18">
        <f t="shared" si="1010"/>
        <v>0</v>
      </c>
      <c r="FV402" s="18">
        <f t="shared" si="1011"/>
        <v>0</v>
      </c>
      <c r="FW402" s="18">
        <f t="shared" si="1012"/>
        <v>0</v>
      </c>
      <c r="FX402" s="18">
        <f t="shared" si="1013"/>
        <v>0</v>
      </c>
      <c r="FY402" s="18">
        <f t="shared" si="1014"/>
        <v>0</v>
      </c>
      <c r="FZ402" s="19"/>
      <c r="GA402" s="36" t="s">
        <v>515</v>
      </c>
      <c r="GB402" s="36"/>
      <c r="GC402" s="37"/>
    </row>
    <row r="403" spans="1:185" hidden="1" x14ac:dyDescent="0.25">
      <c r="A403" s="8" t="s">
        <v>1312</v>
      </c>
      <c r="B403" s="8" t="s">
        <v>855</v>
      </c>
      <c r="C403" s="32" t="s">
        <v>856</v>
      </c>
      <c r="D403" s="32" t="s">
        <v>1390</v>
      </c>
      <c r="E403" s="9" t="s">
        <v>315</v>
      </c>
      <c r="F403" s="28" t="s">
        <v>505</v>
      </c>
      <c r="G403" s="32" t="s">
        <v>475</v>
      </c>
      <c r="H403" s="11">
        <v>3.5000000000000003E-2</v>
      </c>
      <c r="I403" s="11"/>
      <c r="J403" s="11">
        <v>0.01</v>
      </c>
      <c r="K403" s="11">
        <v>0.01</v>
      </c>
      <c r="L403" s="11">
        <v>5.0000000000000001E-3</v>
      </c>
      <c r="M403" s="11">
        <v>5.0000000000000001E-3</v>
      </c>
      <c r="N403" s="11"/>
      <c r="O403" s="12">
        <f t="shared" si="1015"/>
        <v>0</v>
      </c>
      <c r="P403" s="12">
        <f t="shared" si="1030"/>
        <v>0</v>
      </c>
      <c r="Q403" s="12">
        <f t="shared" si="1031"/>
        <v>0</v>
      </c>
      <c r="R403" s="12">
        <f t="shared" si="1032"/>
        <v>0</v>
      </c>
      <c r="S403" s="12">
        <f t="shared" si="1033"/>
        <v>0</v>
      </c>
      <c r="T403" s="12">
        <f t="shared" si="1034"/>
        <v>99217</v>
      </c>
      <c r="U403" s="12">
        <f t="shared" si="1035"/>
        <v>155635</v>
      </c>
      <c r="V403" s="12">
        <f t="shared" si="1036"/>
        <v>254853</v>
      </c>
      <c r="W403" s="12">
        <f t="shared" si="1024"/>
        <v>102816</v>
      </c>
      <c r="X403" s="12">
        <f t="shared" si="1016"/>
        <v>0</v>
      </c>
      <c r="Y403" s="12">
        <f t="shared" si="1037"/>
        <v>118116</v>
      </c>
      <c r="Z403" s="12">
        <f t="shared" si="1038"/>
        <v>0</v>
      </c>
      <c r="AA403" s="12">
        <f t="shared" si="1039"/>
        <v>0</v>
      </c>
      <c r="AB403" s="12">
        <f t="shared" si="954"/>
        <v>0</v>
      </c>
      <c r="AC403" s="12"/>
      <c r="AD403" s="12"/>
      <c r="AE403" s="12"/>
      <c r="AF403" s="12">
        <f t="shared" si="1017"/>
        <v>0</v>
      </c>
      <c r="AG403" s="12">
        <f t="shared" si="1018"/>
        <v>0</v>
      </c>
      <c r="AH403" s="12">
        <f t="shared" si="1019"/>
        <v>0</v>
      </c>
      <c r="AI403" s="12"/>
      <c r="AJ403" s="12"/>
      <c r="AK403" s="12"/>
      <c r="AL403" s="12">
        <f t="shared" si="978"/>
        <v>0</v>
      </c>
      <c r="AM403" s="12">
        <f t="shared" si="979"/>
        <v>0</v>
      </c>
      <c r="AN403" s="12">
        <f t="shared" si="980"/>
        <v>0</v>
      </c>
      <c r="AO403" s="12"/>
      <c r="AP403" s="12"/>
      <c r="AQ403" s="12"/>
      <c r="AR403" s="12">
        <f t="shared" si="981"/>
        <v>0</v>
      </c>
      <c r="AS403" s="12">
        <f t="shared" si="982"/>
        <v>0</v>
      </c>
      <c r="AT403" s="12">
        <f t="shared" si="983"/>
        <v>0</v>
      </c>
      <c r="AU403" s="12">
        <f t="shared" si="984"/>
        <v>0</v>
      </c>
      <c r="AV403" s="12">
        <f t="shared" si="1020"/>
        <v>0</v>
      </c>
      <c r="AW403" s="12"/>
      <c r="AX403" s="12">
        <f t="shared" si="985"/>
        <v>0</v>
      </c>
      <c r="AY403" s="12">
        <f t="shared" si="986"/>
        <v>0</v>
      </c>
      <c r="AZ403" s="12">
        <f t="shared" si="987"/>
        <v>0</v>
      </c>
      <c r="BA403" s="12"/>
      <c r="BB403" s="12">
        <f t="shared" si="988"/>
        <v>0</v>
      </c>
      <c r="BC403" s="12">
        <f t="shared" si="989"/>
        <v>0</v>
      </c>
      <c r="BD403" s="12">
        <f t="shared" si="990"/>
        <v>0</v>
      </c>
      <c r="BE403" s="12"/>
      <c r="BF403" s="12">
        <f t="shared" si="991"/>
        <v>0</v>
      </c>
      <c r="BG403" s="12">
        <f t="shared" si="1021"/>
        <v>0</v>
      </c>
      <c r="BH403" s="12">
        <f t="shared" si="992"/>
        <v>0</v>
      </c>
      <c r="BI403" s="12">
        <f t="shared" si="993"/>
        <v>0</v>
      </c>
      <c r="BJ403" s="12"/>
      <c r="BK403" s="12">
        <f t="shared" si="994"/>
        <v>0</v>
      </c>
      <c r="BL403" s="12">
        <f t="shared" si="1022"/>
        <v>0</v>
      </c>
      <c r="BM403" s="12">
        <f t="shared" si="995"/>
        <v>0</v>
      </c>
      <c r="BN403" s="12"/>
      <c r="BO403" s="12">
        <f t="shared" si="996"/>
        <v>0</v>
      </c>
      <c r="BP403" s="12">
        <f t="shared" si="997"/>
        <v>0</v>
      </c>
      <c r="BQ403" s="12">
        <f t="shared" si="998"/>
        <v>0</v>
      </c>
      <c r="BR403" s="12"/>
      <c r="BS403" s="12">
        <f t="shared" si="999"/>
        <v>0</v>
      </c>
      <c r="BT403" s="12">
        <f t="shared" si="1000"/>
        <v>0</v>
      </c>
      <c r="BU403" s="12">
        <f t="shared" si="1001"/>
        <v>0</v>
      </c>
      <c r="BV403" s="12">
        <f t="shared" si="1002"/>
        <v>0</v>
      </c>
      <c r="BW403" s="12">
        <f t="shared" si="1003"/>
        <v>0</v>
      </c>
      <c r="BX403" s="12"/>
      <c r="BY403" s="12">
        <v>40000000</v>
      </c>
      <c r="BZ403" s="12">
        <v>25000000</v>
      </c>
      <c r="CA403" s="12">
        <f>SUMIFS('[1]TIẾN ĐỘ %'!$M$6:$M$1034,'[1]TIẾN ĐỘ %'!$G$6:$G$1034,$A403,'[1]TIẾN ĐỘ %'!$F$6:$F$1034,$E403)</f>
        <v>30000000</v>
      </c>
      <c r="CB403" s="12">
        <f t="shared" si="1023"/>
        <v>95000000</v>
      </c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42"/>
      <c r="CO403" s="12">
        <f t="shared" si="916"/>
        <v>0</v>
      </c>
      <c r="CP403" s="12">
        <f t="shared" si="917"/>
        <v>0</v>
      </c>
      <c r="CQ403" s="12"/>
      <c r="CR403" s="12">
        <v>0</v>
      </c>
      <c r="CS403" s="12">
        <v>0</v>
      </c>
      <c r="CT403" s="12">
        <v>0</v>
      </c>
      <c r="CU403" s="12">
        <v>10281600</v>
      </c>
      <c r="CV403" s="12">
        <v>16128000</v>
      </c>
      <c r="CW403" s="12">
        <v>10281600</v>
      </c>
      <c r="CX403" s="12">
        <v>26409600</v>
      </c>
      <c r="CY403" s="12">
        <f>SUMIFS('[1]DATA THÔ IN'!$P$4:$P$12031,'[1]DATA THÔ IN'!$H$4:$H$12031,$A403,'[1]DATA THÔ IN'!$AC$4:$AC$12031,$E403,'[1]DATA THÔ IN'!$AH$4:$AH$12031,"Tiến độ 1")</f>
        <v>12240000</v>
      </c>
      <c r="CZ403" s="12">
        <f>SUMIFS('[1]DATA THÔ IN'!$P$4:$P$12031,'[1]DATA THÔ IN'!$H$4:$H$12031,$A403,'[1]DATA THÔ IN'!$AC$4:$AC$12031,$E403,'[1]DATA THÔ IN'!$AH$4:$AH$12031,"Tiến độ 2")</f>
        <v>11260800</v>
      </c>
      <c r="DA403" s="12">
        <f>SUMIFS('[1]TIẾN ĐỘ %'!$N$6:$N$1034,'[1]TIẾN ĐỘ %'!$G$6:$G$1034,A403,'[1]TIẾN ĐỘ %'!$F$6:$F$1034,$E403)</f>
        <v>23500800</v>
      </c>
      <c r="DB403" s="12">
        <f t="shared" si="1025"/>
        <v>49910400</v>
      </c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43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12"/>
      <c r="EE403" s="12"/>
      <c r="EF403" s="12"/>
      <c r="EG403" s="12">
        <f t="shared" si="918"/>
        <v>0</v>
      </c>
      <c r="EH403" s="12">
        <f t="shared" si="919"/>
        <v>0</v>
      </c>
      <c r="EI403" s="12"/>
      <c r="EJ403" s="15">
        <f t="shared" si="1004"/>
        <v>0</v>
      </c>
      <c r="EK403" s="15">
        <f t="shared" si="1005"/>
        <v>0</v>
      </c>
      <c r="EL403" s="15">
        <f t="shared" si="1006"/>
        <v>0</v>
      </c>
      <c r="EM403" s="16">
        <f t="shared" si="1040"/>
        <v>0.41126400000000002</v>
      </c>
      <c r="EN403" s="16">
        <f t="shared" si="1041"/>
        <v>0.64512000000000003</v>
      </c>
      <c r="EO403" s="16">
        <f t="shared" si="1042"/>
        <v>1.056384</v>
      </c>
      <c r="EP403" s="16">
        <f t="shared" si="1026"/>
        <v>0.40799999999999997</v>
      </c>
      <c r="EQ403" s="16">
        <f t="shared" si="1027"/>
        <v>0.37536000000000003</v>
      </c>
      <c r="ER403" s="16">
        <f t="shared" si="1028"/>
        <v>0.78335999999999995</v>
      </c>
      <c r="ES403" s="16">
        <f t="shared" si="1029"/>
        <v>0.52537263157894731</v>
      </c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16"/>
      <c r="FF403" s="16"/>
      <c r="FG403" s="16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9">
        <f t="shared" si="1007"/>
        <v>0</v>
      </c>
      <c r="FS403" s="29">
        <f t="shared" si="1008"/>
        <v>0</v>
      </c>
      <c r="FT403" s="29">
        <f t="shared" si="1009"/>
        <v>0</v>
      </c>
      <c r="FU403" s="18">
        <f t="shared" si="1010"/>
        <v>0</v>
      </c>
      <c r="FV403" s="18">
        <f t="shared" si="1011"/>
        <v>0</v>
      </c>
      <c r="FW403" s="18">
        <f t="shared" si="1012"/>
        <v>0</v>
      </c>
      <c r="FX403" s="18">
        <f t="shared" si="1013"/>
        <v>0</v>
      </c>
      <c r="FY403" s="18">
        <f t="shared" si="1014"/>
        <v>0</v>
      </c>
      <c r="FZ403" s="19"/>
      <c r="GA403" s="36" t="s">
        <v>492</v>
      </c>
      <c r="GB403" s="36"/>
      <c r="GC403" s="37"/>
    </row>
    <row r="404" spans="1:185" hidden="1" x14ac:dyDescent="0.25">
      <c r="A404" s="8" t="s">
        <v>1314</v>
      </c>
      <c r="B404" s="8" t="s">
        <v>859</v>
      </c>
      <c r="C404" s="28" t="s">
        <v>860</v>
      </c>
      <c r="D404" s="28" t="s">
        <v>1459</v>
      </c>
      <c r="E404" s="9" t="s">
        <v>315</v>
      </c>
      <c r="F404" s="28" t="s">
        <v>474</v>
      </c>
      <c r="G404" s="28" t="s">
        <v>475</v>
      </c>
      <c r="H404" s="11">
        <v>3.5000000000000003E-2</v>
      </c>
      <c r="I404" s="11"/>
      <c r="J404" s="11">
        <v>0.01</v>
      </c>
      <c r="K404" s="11">
        <v>0.01</v>
      </c>
      <c r="L404" s="11">
        <v>5.0000000000000001E-3</v>
      </c>
      <c r="M404" s="11">
        <v>5.0000000000000001E-3</v>
      </c>
      <c r="N404" s="11"/>
      <c r="O404" s="12">
        <f t="shared" si="1015"/>
        <v>0</v>
      </c>
      <c r="P404" s="12">
        <f t="shared" si="1030"/>
        <v>188985.60000000001</v>
      </c>
      <c r="Q404" s="12">
        <f t="shared" si="1031"/>
        <v>0</v>
      </c>
      <c r="R404" s="12">
        <f t="shared" si="1032"/>
        <v>0</v>
      </c>
      <c r="S404" s="12">
        <f t="shared" si="1033"/>
        <v>0</v>
      </c>
      <c r="T404" s="12">
        <f t="shared" si="1034"/>
        <v>282552</v>
      </c>
      <c r="U404" s="12">
        <f t="shared" si="1035"/>
        <v>103942</v>
      </c>
      <c r="V404" s="12">
        <f t="shared" si="1036"/>
        <v>386494</v>
      </c>
      <c r="W404" s="12">
        <f t="shared" si="1024"/>
        <v>292800</v>
      </c>
      <c r="X404" s="12">
        <f t="shared" si="1016"/>
        <v>0</v>
      </c>
      <c r="Y404" s="12">
        <f t="shared" si="1037"/>
        <v>0</v>
      </c>
      <c r="Z404" s="12">
        <f t="shared" si="1038"/>
        <v>0</v>
      </c>
      <c r="AA404" s="12">
        <f t="shared" si="1039"/>
        <v>0</v>
      </c>
      <c r="AB404" s="12">
        <f t="shared" si="954"/>
        <v>0</v>
      </c>
      <c r="AC404" s="12"/>
      <c r="AD404" s="12"/>
      <c r="AE404" s="12"/>
      <c r="AF404" s="12">
        <f t="shared" si="1017"/>
        <v>0</v>
      </c>
      <c r="AG404" s="12">
        <f t="shared" si="1018"/>
        <v>0</v>
      </c>
      <c r="AH404" s="12">
        <f t="shared" si="1019"/>
        <v>0</v>
      </c>
      <c r="AI404" s="12"/>
      <c r="AJ404" s="12"/>
      <c r="AK404" s="12"/>
      <c r="AL404" s="12">
        <f t="shared" si="978"/>
        <v>0</v>
      </c>
      <c r="AM404" s="12">
        <f t="shared" si="979"/>
        <v>0</v>
      </c>
      <c r="AN404" s="12">
        <f t="shared" si="980"/>
        <v>0</v>
      </c>
      <c r="AO404" s="12"/>
      <c r="AP404" s="12"/>
      <c r="AQ404" s="12"/>
      <c r="AR404" s="12">
        <f t="shared" si="981"/>
        <v>0</v>
      </c>
      <c r="AS404" s="12">
        <f t="shared" si="982"/>
        <v>0</v>
      </c>
      <c r="AT404" s="12">
        <f t="shared" si="983"/>
        <v>0</v>
      </c>
      <c r="AU404" s="12">
        <f t="shared" si="984"/>
        <v>0</v>
      </c>
      <c r="AV404" s="12">
        <f t="shared" si="1020"/>
        <v>0</v>
      </c>
      <c r="AW404" s="12"/>
      <c r="AX404" s="12">
        <f t="shared" si="985"/>
        <v>0</v>
      </c>
      <c r="AY404" s="12">
        <f t="shared" si="986"/>
        <v>0</v>
      </c>
      <c r="AZ404" s="12">
        <f t="shared" si="987"/>
        <v>0</v>
      </c>
      <c r="BA404" s="12"/>
      <c r="BB404" s="12">
        <f t="shared" si="988"/>
        <v>0</v>
      </c>
      <c r="BC404" s="12">
        <f t="shared" si="989"/>
        <v>0</v>
      </c>
      <c r="BD404" s="12">
        <f t="shared" si="990"/>
        <v>0</v>
      </c>
      <c r="BE404" s="12"/>
      <c r="BF404" s="12">
        <f t="shared" si="991"/>
        <v>0</v>
      </c>
      <c r="BG404" s="12">
        <f t="shared" si="1021"/>
        <v>0</v>
      </c>
      <c r="BH404" s="12">
        <f t="shared" si="992"/>
        <v>0</v>
      </c>
      <c r="BI404" s="12">
        <f t="shared" si="993"/>
        <v>0</v>
      </c>
      <c r="BJ404" s="12"/>
      <c r="BK404" s="12">
        <f t="shared" si="994"/>
        <v>0</v>
      </c>
      <c r="BL404" s="12">
        <f t="shared" si="1022"/>
        <v>0</v>
      </c>
      <c r="BM404" s="12">
        <f t="shared" si="995"/>
        <v>0</v>
      </c>
      <c r="BN404" s="12"/>
      <c r="BO404" s="12">
        <f t="shared" si="996"/>
        <v>0</v>
      </c>
      <c r="BP404" s="12">
        <f t="shared" si="997"/>
        <v>0</v>
      </c>
      <c r="BQ404" s="12">
        <f t="shared" si="998"/>
        <v>0</v>
      </c>
      <c r="BR404" s="12"/>
      <c r="BS404" s="12">
        <f t="shared" si="999"/>
        <v>0</v>
      </c>
      <c r="BT404" s="12">
        <f t="shared" si="1000"/>
        <v>0</v>
      </c>
      <c r="BU404" s="12">
        <f t="shared" si="1001"/>
        <v>0</v>
      </c>
      <c r="BV404" s="12">
        <f t="shared" si="1002"/>
        <v>0</v>
      </c>
      <c r="BW404" s="12">
        <f t="shared" si="1003"/>
        <v>0</v>
      </c>
      <c r="BX404" s="12"/>
      <c r="BY404" s="12">
        <v>40000000</v>
      </c>
      <c r="BZ404" s="12">
        <v>40000000</v>
      </c>
      <c r="CA404" s="12">
        <f>SUMIFS('[1]TIẾN ĐỘ %'!$M$6:$M$1034,'[1]TIẾN ĐỘ %'!$G$6:$G$1034,$A404,'[1]TIẾN ĐỘ %'!$F$6:$F$1034,$E404)</f>
        <v>50000000</v>
      </c>
      <c r="CB404" s="12">
        <f t="shared" si="1023"/>
        <v>130000000</v>
      </c>
      <c r="CC404" s="12"/>
      <c r="CD404" s="12"/>
      <c r="CE404" s="12"/>
      <c r="CF404" s="12"/>
      <c r="CG404" s="12"/>
      <c r="CH404" s="12"/>
      <c r="CI404" s="12"/>
      <c r="CJ404" s="12"/>
      <c r="CK404" s="12">
        <f t="shared" ref="CK404:CK416" si="1043">+SUM(CH404:CJ404)</f>
        <v>0</v>
      </c>
      <c r="CL404" s="12"/>
      <c r="CM404" s="12"/>
      <c r="CN404" s="12"/>
      <c r="CO404" s="12">
        <f t="shared" si="916"/>
        <v>0</v>
      </c>
      <c r="CP404" s="12">
        <f t="shared" si="917"/>
        <v>0</v>
      </c>
      <c r="CQ404" s="12"/>
      <c r="CR404" s="12">
        <v>19584000</v>
      </c>
      <c r="CS404" s="12">
        <v>4896000</v>
      </c>
      <c r="CT404" s="12">
        <v>24480000</v>
      </c>
      <c r="CU404" s="12">
        <v>29280000</v>
      </c>
      <c r="CV404" s="12">
        <v>10771200</v>
      </c>
      <c r="CW404" s="12">
        <v>29280000</v>
      </c>
      <c r="CX404" s="12">
        <v>40051200</v>
      </c>
      <c r="CY404" s="12">
        <f>SUMIFS('[1]DATA THÔ IN'!$P$4:$P$12031,'[1]DATA THÔ IN'!$H$4:$H$12031,$A404,'[1]DATA THÔ IN'!$AC$4:$AC$12031,$E404,'[1]DATA THÔ IN'!$AH$4:$AH$12031,"Tiến độ 1")</f>
        <v>12240000</v>
      </c>
      <c r="CZ404" s="12">
        <f>SUMIFS('[1]DATA THÔ IN'!$P$4:$P$12031,'[1]DATA THÔ IN'!$H$4:$H$12031,$A404,'[1]DATA THÔ IN'!$AC$4:$AC$12031,$E404,'[1]DATA THÔ IN'!$AH$4:$AH$12031,"Tiến độ 2")</f>
        <v>7296000</v>
      </c>
      <c r="DA404" s="12">
        <f>SUMIFS('[1]TIẾN ĐỘ %'!$N$6:$N$1034,'[1]TIẾN ĐỘ %'!$G$6:$G$1034,A404,'[1]TIẾN ĐỘ %'!$F$6:$F$1034,$E404)</f>
        <v>31776000</v>
      </c>
      <c r="DB404" s="12">
        <f t="shared" si="1025"/>
        <v>96307200</v>
      </c>
      <c r="DC404" s="12"/>
      <c r="DD404" s="12"/>
      <c r="DE404" s="12"/>
      <c r="DF404" s="12"/>
      <c r="DG404" s="12"/>
      <c r="DH404" s="12"/>
      <c r="DI404" s="12"/>
      <c r="DJ404" s="12"/>
      <c r="DK404" s="12"/>
      <c r="DL404" s="12">
        <f t="shared" ref="DL404:DL414" si="1044">+DK404+DH404+DE404</f>
        <v>0</v>
      </c>
      <c r="DM404" s="12">
        <f t="shared" ref="DM404:DM414" si="1045">+DL404+DB404</f>
        <v>96307200</v>
      </c>
      <c r="DN404" s="12"/>
      <c r="DO404" s="12"/>
      <c r="DP404" s="12"/>
      <c r="DQ404" s="12"/>
      <c r="DR404" s="12"/>
      <c r="DS404" s="12"/>
      <c r="DT404" s="12"/>
      <c r="DU404" s="12"/>
      <c r="DV404" s="12"/>
      <c r="DW404" s="12">
        <f t="shared" ref="DW404:DW415" si="1046">+DV404+DS404+DP404</f>
        <v>0</v>
      </c>
      <c r="DX404" s="12"/>
      <c r="DY404" s="12"/>
      <c r="DZ404" s="12"/>
      <c r="EA404" s="12"/>
      <c r="EB404" s="12"/>
      <c r="EC404" s="12"/>
      <c r="ED404" s="12"/>
      <c r="EE404" s="12"/>
      <c r="EF404" s="12"/>
      <c r="EG404" s="12">
        <f t="shared" si="918"/>
        <v>0</v>
      </c>
      <c r="EH404" s="12">
        <f t="shared" si="919"/>
        <v>0</v>
      </c>
      <c r="EI404" s="12"/>
      <c r="EJ404" s="15">
        <f t="shared" si="1004"/>
        <v>0.48959999999999998</v>
      </c>
      <c r="EK404" s="15">
        <f t="shared" si="1005"/>
        <v>0.12239999999999999</v>
      </c>
      <c r="EL404" s="15">
        <f t="shared" si="1006"/>
        <v>0.61199999999999999</v>
      </c>
      <c r="EM404" s="16">
        <f t="shared" si="1040"/>
        <v>0.73199999999999998</v>
      </c>
      <c r="EN404" s="16">
        <f t="shared" si="1041"/>
        <v>0.26928000000000002</v>
      </c>
      <c r="EO404" s="16">
        <f t="shared" si="1042"/>
        <v>1.0012799999999999</v>
      </c>
      <c r="EP404" s="16">
        <f t="shared" si="1026"/>
        <v>0.24479999999999999</v>
      </c>
      <c r="EQ404" s="16">
        <f t="shared" si="1027"/>
        <v>0.14591999999999999</v>
      </c>
      <c r="ER404" s="16">
        <f t="shared" si="1028"/>
        <v>0.63551999999999997</v>
      </c>
      <c r="ES404" s="16">
        <f t="shared" si="1029"/>
        <v>0.74082461538461541</v>
      </c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5">
        <f t="shared" ref="FO404:FO417" si="1047">IFERROR(DX404/$CL404,0)</f>
        <v>0</v>
      </c>
      <c r="FP404" s="15">
        <f t="shared" ref="FP404:FP417" si="1048">IFERROR(DY404/$CL404,0)</f>
        <v>0</v>
      </c>
      <c r="FQ404" s="15">
        <f t="shared" ref="FQ404:FQ417" si="1049">IFERROR(DZ404/$CL404,0)</f>
        <v>0</v>
      </c>
      <c r="FR404" s="17">
        <f t="shared" si="1007"/>
        <v>0</v>
      </c>
      <c r="FS404" s="17">
        <f t="shared" si="1008"/>
        <v>0</v>
      </c>
      <c r="FT404" s="17">
        <f t="shared" si="1009"/>
        <v>0</v>
      </c>
      <c r="FU404" s="18">
        <f t="shared" si="1010"/>
        <v>0</v>
      </c>
      <c r="FV404" s="18">
        <f t="shared" si="1011"/>
        <v>0</v>
      </c>
      <c r="FW404" s="18">
        <f t="shared" si="1012"/>
        <v>0</v>
      </c>
      <c r="FX404" s="18">
        <f t="shared" si="1013"/>
        <v>0</v>
      </c>
      <c r="FY404" s="18">
        <f t="shared" si="1014"/>
        <v>0</v>
      </c>
      <c r="FZ404" s="19"/>
      <c r="GA404" s="36" t="str">
        <f>D404</f>
        <v>Nguyễn Thành An</v>
      </c>
      <c r="GB404" s="36"/>
      <c r="GC404" s="37"/>
    </row>
    <row r="405" spans="1:185" hidden="1" x14ac:dyDescent="0.25">
      <c r="A405" s="8" t="s">
        <v>1318</v>
      </c>
      <c r="B405" s="8" t="s">
        <v>867</v>
      </c>
      <c r="C405" s="28" t="s">
        <v>868</v>
      </c>
      <c r="D405" s="28" t="s">
        <v>1390</v>
      </c>
      <c r="E405" s="9" t="s">
        <v>315</v>
      </c>
      <c r="F405" s="28" t="s">
        <v>505</v>
      </c>
      <c r="G405" s="28" t="s">
        <v>475</v>
      </c>
      <c r="H405" s="11">
        <v>3.5000000000000003E-2</v>
      </c>
      <c r="I405" s="11"/>
      <c r="J405" s="11">
        <v>0.01</v>
      </c>
      <c r="K405" s="11">
        <v>0.01</v>
      </c>
      <c r="L405" s="11">
        <v>5.0000000000000001E-3</v>
      </c>
      <c r="M405" s="11">
        <v>5.0000000000000001E-3</v>
      </c>
      <c r="N405" s="11"/>
      <c r="O405" s="12">
        <f t="shared" si="1015"/>
        <v>0</v>
      </c>
      <c r="P405" s="12">
        <f t="shared" si="1030"/>
        <v>236232</v>
      </c>
      <c r="Q405" s="12">
        <f t="shared" si="1031"/>
        <v>344620.79999999999</v>
      </c>
      <c r="R405" s="12">
        <f t="shared" si="1032"/>
        <v>580852.80000000005</v>
      </c>
      <c r="S405" s="12">
        <f t="shared" si="1033"/>
        <v>0</v>
      </c>
      <c r="T405" s="12">
        <f t="shared" si="1034"/>
        <v>214554</v>
      </c>
      <c r="U405" s="12">
        <f t="shared" si="1035"/>
        <v>268841</v>
      </c>
      <c r="V405" s="12">
        <f t="shared" si="1036"/>
        <v>483396</v>
      </c>
      <c r="W405" s="12">
        <f t="shared" si="1024"/>
        <v>222336</v>
      </c>
      <c r="X405" s="12">
        <f t="shared" si="1016"/>
        <v>0</v>
      </c>
      <c r="Y405" s="12">
        <f t="shared" si="1037"/>
        <v>377971.20000000001</v>
      </c>
      <c r="Z405" s="12">
        <f t="shared" si="1038"/>
        <v>226041.60000000001</v>
      </c>
      <c r="AA405" s="12">
        <f t="shared" si="1039"/>
        <v>887491.2</v>
      </c>
      <c r="AB405" s="12">
        <f t="shared" si="954"/>
        <v>975869.76</v>
      </c>
      <c r="AC405" s="12"/>
      <c r="AD405" s="12"/>
      <c r="AE405" s="12"/>
      <c r="AF405" s="12">
        <f t="shared" si="1017"/>
        <v>0</v>
      </c>
      <c r="AG405" s="12">
        <f t="shared" si="1018"/>
        <v>0</v>
      </c>
      <c r="AH405" s="12">
        <f t="shared" si="1019"/>
        <v>0</v>
      </c>
      <c r="AI405" s="12"/>
      <c r="AJ405" s="12"/>
      <c r="AK405" s="12"/>
      <c r="AL405" s="12">
        <f t="shared" si="978"/>
        <v>0</v>
      </c>
      <c r="AM405" s="12">
        <f t="shared" si="979"/>
        <v>0</v>
      </c>
      <c r="AN405" s="12">
        <f t="shared" si="980"/>
        <v>0</v>
      </c>
      <c r="AO405" s="12"/>
      <c r="AP405" s="12"/>
      <c r="AQ405" s="12"/>
      <c r="AR405" s="12">
        <f t="shared" si="981"/>
        <v>0</v>
      </c>
      <c r="AS405" s="12">
        <f t="shared" si="982"/>
        <v>0</v>
      </c>
      <c r="AT405" s="12">
        <f t="shared" si="983"/>
        <v>0</v>
      </c>
      <c r="AU405" s="12">
        <f t="shared" si="984"/>
        <v>0</v>
      </c>
      <c r="AV405" s="12">
        <f t="shared" si="1020"/>
        <v>0</v>
      </c>
      <c r="AW405" s="12"/>
      <c r="AX405" s="12">
        <f t="shared" si="985"/>
        <v>0</v>
      </c>
      <c r="AY405" s="12">
        <f t="shared" si="986"/>
        <v>0</v>
      </c>
      <c r="AZ405" s="12">
        <f t="shared" si="987"/>
        <v>0</v>
      </c>
      <c r="BA405" s="12"/>
      <c r="BB405" s="12">
        <f t="shared" si="988"/>
        <v>0</v>
      </c>
      <c r="BC405" s="12">
        <f t="shared" si="989"/>
        <v>0</v>
      </c>
      <c r="BD405" s="12">
        <f t="shared" si="990"/>
        <v>0</v>
      </c>
      <c r="BE405" s="12"/>
      <c r="BF405" s="12">
        <f t="shared" si="991"/>
        <v>0</v>
      </c>
      <c r="BG405" s="12">
        <f t="shared" si="1021"/>
        <v>0</v>
      </c>
      <c r="BH405" s="12">
        <f t="shared" si="992"/>
        <v>0</v>
      </c>
      <c r="BI405" s="12">
        <f t="shared" si="993"/>
        <v>0</v>
      </c>
      <c r="BJ405" s="12"/>
      <c r="BK405" s="12">
        <f t="shared" si="994"/>
        <v>0</v>
      </c>
      <c r="BL405" s="12">
        <f t="shared" si="1022"/>
        <v>0</v>
      </c>
      <c r="BM405" s="12">
        <f t="shared" si="995"/>
        <v>0</v>
      </c>
      <c r="BN405" s="12"/>
      <c r="BO405" s="12">
        <f t="shared" si="996"/>
        <v>0</v>
      </c>
      <c r="BP405" s="12">
        <f t="shared" si="997"/>
        <v>0</v>
      </c>
      <c r="BQ405" s="12">
        <f t="shared" si="998"/>
        <v>0</v>
      </c>
      <c r="BR405" s="12"/>
      <c r="BS405" s="12">
        <f t="shared" si="999"/>
        <v>0</v>
      </c>
      <c r="BT405" s="12">
        <f t="shared" si="1000"/>
        <v>0</v>
      </c>
      <c r="BU405" s="12">
        <f t="shared" si="1001"/>
        <v>0</v>
      </c>
      <c r="BV405" s="12">
        <f t="shared" si="1002"/>
        <v>0</v>
      </c>
      <c r="BW405" s="12">
        <f t="shared" si="1003"/>
        <v>0</v>
      </c>
      <c r="BX405" s="12"/>
      <c r="BY405" s="12">
        <v>60000000</v>
      </c>
      <c r="BZ405" s="12">
        <v>50000000</v>
      </c>
      <c r="CA405" s="12">
        <f>SUMIFS('[1]TIẾN ĐỘ %'!$M$6:$M$1034,'[1]TIẾN ĐỘ %'!$G$6:$G$1034,$A405,'[1]TIẾN ĐỘ %'!$F$6:$F$1034,$E405)</f>
        <v>55000000</v>
      </c>
      <c r="CB405" s="12">
        <f t="shared" si="1023"/>
        <v>165000000</v>
      </c>
      <c r="CC405" s="12"/>
      <c r="CD405" s="12"/>
      <c r="CE405" s="12"/>
      <c r="CF405" s="12"/>
      <c r="CG405" s="12"/>
      <c r="CH405" s="12"/>
      <c r="CI405" s="12"/>
      <c r="CJ405" s="12"/>
      <c r="CK405" s="12">
        <f t="shared" si="1043"/>
        <v>0</v>
      </c>
      <c r="CL405" s="12"/>
      <c r="CM405" s="12"/>
      <c r="CN405" s="12"/>
      <c r="CO405" s="12">
        <f t="shared" si="916"/>
        <v>0</v>
      </c>
      <c r="CP405" s="12">
        <f t="shared" si="917"/>
        <v>0</v>
      </c>
      <c r="CQ405" s="12"/>
      <c r="CR405" s="12">
        <v>24480000</v>
      </c>
      <c r="CS405" s="12">
        <v>35712000</v>
      </c>
      <c r="CT405" s="12">
        <v>60192000</v>
      </c>
      <c r="CU405" s="12">
        <v>22233600</v>
      </c>
      <c r="CV405" s="12">
        <v>27859200</v>
      </c>
      <c r="CW405" s="12">
        <v>22233600</v>
      </c>
      <c r="CX405" s="12">
        <v>50092800</v>
      </c>
      <c r="CY405" s="12">
        <f>SUMIFS('[1]DATA THÔ IN'!$P$4:$P$12031,'[1]DATA THÔ IN'!$H$4:$H$12031,$A405,'[1]DATA THÔ IN'!$AC$4:$AC$12031,$E405,'[1]DATA THÔ IN'!$AH$4:$AH$12031,"Tiến độ 1")</f>
        <v>39168000</v>
      </c>
      <c r="CZ405" s="12">
        <f>SUMIFS('[1]DATA THÔ IN'!$P$4:$P$12031,'[1]DATA THÔ IN'!$H$4:$H$12031,$A405,'[1]DATA THÔ IN'!$AC$4:$AC$12031,$E405,'[1]DATA THÔ IN'!$AH$4:$AH$12031,"Tiến độ 2")</f>
        <v>23424000</v>
      </c>
      <c r="DA405" s="12">
        <f>SUMIFS('[1]TIẾN ĐỘ %'!$N$6:$N$1034,'[1]TIẾN ĐỘ %'!$G$6:$G$1034,A405,'[1]TIẾN ĐỘ %'!$F$6:$F$1034,$E405)</f>
        <v>91968000</v>
      </c>
      <c r="DB405" s="12">
        <f t="shared" si="1025"/>
        <v>202252800</v>
      </c>
      <c r="DC405" s="12"/>
      <c r="DD405" s="12"/>
      <c r="DE405" s="12"/>
      <c r="DF405" s="12"/>
      <c r="DG405" s="12"/>
      <c r="DH405" s="12"/>
      <c r="DI405" s="12"/>
      <c r="DJ405" s="12"/>
      <c r="DK405" s="12"/>
      <c r="DL405" s="12">
        <f t="shared" si="1044"/>
        <v>0</v>
      </c>
      <c r="DM405" s="12">
        <f t="shared" si="1045"/>
        <v>202252800</v>
      </c>
      <c r="DN405" s="12"/>
      <c r="DO405" s="12"/>
      <c r="DP405" s="12"/>
      <c r="DQ405" s="12"/>
      <c r="DR405" s="12"/>
      <c r="DS405" s="12"/>
      <c r="DT405" s="12"/>
      <c r="DU405" s="12"/>
      <c r="DV405" s="12"/>
      <c r="DW405" s="12">
        <f t="shared" si="1046"/>
        <v>0</v>
      </c>
      <c r="DX405" s="12"/>
      <c r="DY405" s="12"/>
      <c r="DZ405" s="12"/>
      <c r="EA405" s="12"/>
      <c r="EB405" s="12"/>
      <c r="EC405" s="12"/>
      <c r="ED405" s="12"/>
      <c r="EE405" s="12"/>
      <c r="EF405" s="12"/>
      <c r="EG405" s="12">
        <f t="shared" si="918"/>
        <v>0</v>
      </c>
      <c r="EH405" s="12">
        <f t="shared" si="919"/>
        <v>0</v>
      </c>
      <c r="EI405" s="12"/>
      <c r="EJ405" s="15">
        <f t="shared" si="1004"/>
        <v>0.40799999999999997</v>
      </c>
      <c r="EK405" s="15">
        <f t="shared" si="1005"/>
        <v>0.59519999999999995</v>
      </c>
      <c r="EL405" s="15">
        <f t="shared" si="1006"/>
        <v>1.0032000000000001</v>
      </c>
      <c r="EM405" s="16">
        <f t="shared" si="1040"/>
        <v>0.44467200000000001</v>
      </c>
      <c r="EN405" s="16">
        <f t="shared" si="1041"/>
        <v>0.55718400000000001</v>
      </c>
      <c r="EO405" s="16">
        <f t="shared" si="1042"/>
        <v>1.0018560000000001</v>
      </c>
      <c r="EP405" s="16">
        <f t="shared" si="1026"/>
        <v>0.71214545454545453</v>
      </c>
      <c r="EQ405" s="16">
        <f t="shared" si="1027"/>
        <v>0.4258909090909091</v>
      </c>
      <c r="ER405" s="16">
        <f t="shared" si="1028"/>
        <v>1.6721454545454546</v>
      </c>
      <c r="ES405" s="16">
        <f t="shared" si="1029"/>
        <v>1.2257745454545454</v>
      </c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5">
        <f t="shared" si="1047"/>
        <v>0</v>
      </c>
      <c r="FP405" s="15">
        <f t="shared" si="1048"/>
        <v>0</v>
      </c>
      <c r="FQ405" s="15">
        <f t="shared" si="1049"/>
        <v>0</v>
      </c>
      <c r="FR405" s="17">
        <f t="shared" si="1007"/>
        <v>0</v>
      </c>
      <c r="FS405" s="17">
        <f t="shared" si="1008"/>
        <v>0</v>
      </c>
      <c r="FT405" s="17">
        <f t="shared" si="1009"/>
        <v>0</v>
      </c>
      <c r="FU405" s="18">
        <f t="shared" si="1010"/>
        <v>0</v>
      </c>
      <c r="FV405" s="18">
        <f t="shared" si="1011"/>
        <v>0</v>
      </c>
      <c r="FW405" s="18">
        <f t="shared" si="1012"/>
        <v>0</v>
      </c>
      <c r="FX405" s="18">
        <f t="shared" si="1013"/>
        <v>0</v>
      </c>
      <c r="FY405" s="18">
        <f t="shared" si="1014"/>
        <v>0</v>
      </c>
      <c r="FZ405" s="19"/>
      <c r="GA405" s="36" t="s">
        <v>492</v>
      </c>
      <c r="GB405" s="36"/>
      <c r="GC405" s="37"/>
    </row>
    <row r="406" spans="1:185" hidden="1" x14ac:dyDescent="0.25">
      <c r="A406" s="8" t="s">
        <v>1319</v>
      </c>
      <c r="B406" s="8" t="s">
        <v>869</v>
      </c>
      <c r="C406" s="28" t="s">
        <v>870</v>
      </c>
      <c r="D406" s="28" t="s">
        <v>1390</v>
      </c>
      <c r="E406" s="9" t="s">
        <v>315</v>
      </c>
      <c r="F406" s="28" t="s">
        <v>505</v>
      </c>
      <c r="G406" s="28" t="s">
        <v>475</v>
      </c>
      <c r="H406" s="11">
        <v>3.5000000000000003E-2</v>
      </c>
      <c r="I406" s="11"/>
      <c r="J406" s="11">
        <v>0.01</v>
      </c>
      <c r="K406" s="11">
        <v>0.01</v>
      </c>
      <c r="L406" s="11">
        <v>5.0000000000000001E-3</v>
      </c>
      <c r="M406" s="11">
        <v>5.0000000000000001E-3</v>
      </c>
      <c r="N406" s="11"/>
      <c r="O406" s="12">
        <f t="shared" si="1015"/>
        <v>0</v>
      </c>
      <c r="P406" s="12">
        <f t="shared" si="1030"/>
        <v>155913.12</v>
      </c>
      <c r="Q406" s="12">
        <f t="shared" si="1031"/>
        <v>141739.19999999998</v>
      </c>
      <c r="R406" s="12">
        <f t="shared" si="1032"/>
        <v>346936.8</v>
      </c>
      <c r="S406" s="12">
        <f t="shared" si="1033"/>
        <v>0</v>
      </c>
      <c r="T406" s="12">
        <f t="shared" si="1034"/>
        <v>0</v>
      </c>
      <c r="U406" s="12">
        <f t="shared" si="1035"/>
        <v>0</v>
      </c>
      <c r="V406" s="12">
        <f t="shared" si="1036"/>
        <v>0</v>
      </c>
      <c r="W406" s="12">
        <f t="shared" si="1024"/>
        <v>0</v>
      </c>
      <c r="X406" s="12">
        <f t="shared" si="1016"/>
        <v>0</v>
      </c>
      <c r="Y406" s="12">
        <f t="shared" si="1037"/>
        <v>0</v>
      </c>
      <c r="Z406" s="12">
        <f t="shared" si="1038"/>
        <v>0</v>
      </c>
      <c r="AA406" s="12">
        <f t="shared" si="1039"/>
        <v>0</v>
      </c>
      <c r="AB406" s="12">
        <f t="shared" si="954"/>
        <v>0</v>
      </c>
      <c r="AC406" s="12"/>
      <c r="AD406" s="12"/>
      <c r="AE406" s="12"/>
      <c r="AF406" s="12">
        <f t="shared" si="1017"/>
        <v>0</v>
      </c>
      <c r="AG406" s="12">
        <f t="shared" si="1018"/>
        <v>0</v>
      </c>
      <c r="AH406" s="12">
        <f t="shared" si="1019"/>
        <v>0</v>
      </c>
      <c r="AI406" s="12"/>
      <c r="AJ406" s="12"/>
      <c r="AK406" s="12"/>
      <c r="AL406" s="12">
        <f t="shared" si="978"/>
        <v>0</v>
      </c>
      <c r="AM406" s="12">
        <f t="shared" si="979"/>
        <v>0</v>
      </c>
      <c r="AN406" s="12">
        <f t="shared" si="980"/>
        <v>0</v>
      </c>
      <c r="AO406" s="12"/>
      <c r="AP406" s="12"/>
      <c r="AQ406" s="12"/>
      <c r="AR406" s="12">
        <f t="shared" si="981"/>
        <v>0</v>
      </c>
      <c r="AS406" s="12">
        <f t="shared" si="982"/>
        <v>0</v>
      </c>
      <c r="AT406" s="12">
        <f t="shared" si="983"/>
        <v>0</v>
      </c>
      <c r="AU406" s="12">
        <f t="shared" si="984"/>
        <v>0</v>
      </c>
      <c r="AV406" s="12">
        <f t="shared" si="1020"/>
        <v>0</v>
      </c>
      <c r="AW406" s="12"/>
      <c r="AX406" s="12">
        <f t="shared" si="985"/>
        <v>0</v>
      </c>
      <c r="AY406" s="12">
        <f t="shared" si="986"/>
        <v>0</v>
      </c>
      <c r="AZ406" s="12">
        <f t="shared" si="987"/>
        <v>0</v>
      </c>
      <c r="BA406" s="12"/>
      <c r="BB406" s="12">
        <f t="shared" si="988"/>
        <v>0</v>
      </c>
      <c r="BC406" s="12">
        <f t="shared" si="989"/>
        <v>0</v>
      </c>
      <c r="BD406" s="12">
        <f t="shared" si="990"/>
        <v>0</v>
      </c>
      <c r="BE406" s="12"/>
      <c r="BF406" s="12">
        <f t="shared" si="991"/>
        <v>0</v>
      </c>
      <c r="BG406" s="12">
        <f t="shared" si="1021"/>
        <v>0</v>
      </c>
      <c r="BH406" s="12">
        <f t="shared" si="992"/>
        <v>0</v>
      </c>
      <c r="BI406" s="12">
        <f t="shared" si="993"/>
        <v>0</v>
      </c>
      <c r="BJ406" s="12"/>
      <c r="BK406" s="12">
        <f t="shared" si="994"/>
        <v>0</v>
      </c>
      <c r="BL406" s="12">
        <f t="shared" si="1022"/>
        <v>0</v>
      </c>
      <c r="BM406" s="12">
        <f t="shared" si="995"/>
        <v>0</v>
      </c>
      <c r="BN406" s="12"/>
      <c r="BO406" s="12">
        <f t="shared" si="996"/>
        <v>0</v>
      </c>
      <c r="BP406" s="12">
        <f t="shared" si="997"/>
        <v>0</v>
      </c>
      <c r="BQ406" s="12">
        <f t="shared" si="998"/>
        <v>0</v>
      </c>
      <c r="BR406" s="12"/>
      <c r="BS406" s="12">
        <f t="shared" si="999"/>
        <v>0</v>
      </c>
      <c r="BT406" s="12">
        <f t="shared" si="1000"/>
        <v>0</v>
      </c>
      <c r="BU406" s="12">
        <f t="shared" si="1001"/>
        <v>0</v>
      </c>
      <c r="BV406" s="12">
        <f t="shared" si="1002"/>
        <v>0</v>
      </c>
      <c r="BW406" s="12">
        <f t="shared" si="1003"/>
        <v>0</v>
      </c>
      <c r="BX406" s="12"/>
      <c r="BY406" s="12">
        <v>30000000</v>
      </c>
      <c r="BZ406" s="12">
        <v>20000000</v>
      </c>
      <c r="CA406" s="12">
        <f>SUMIFS('[1]TIẾN ĐỘ %'!$M$6:$M$1034,'[1]TIẾN ĐỘ %'!$G$6:$G$1034,$A406,'[1]TIẾN ĐỘ %'!$F$6:$F$1034,$E406)</f>
        <v>30000000</v>
      </c>
      <c r="CB406" s="12">
        <f t="shared" si="1023"/>
        <v>80000000</v>
      </c>
      <c r="CC406" s="12"/>
      <c r="CD406" s="12"/>
      <c r="CE406" s="12"/>
      <c r="CF406" s="12"/>
      <c r="CG406" s="12"/>
      <c r="CH406" s="12"/>
      <c r="CI406" s="12"/>
      <c r="CJ406" s="12"/>
      <c r="CK406" s="12">
        <f t="shared" si="1043"/>
        <v>0</v>
      </c>
      <c r="CL406" s="12"/>
      <c r="CM406" s="12"/>
      <c r="CN406" s="12"/>
      <c r="CO406" s="12">
        <f t="shared" si="916"/>
        <v>0</v>
      </c>
      <c r="CP406" s="12">
        <f t="shared" si="917"/>
        <v>0</v>
      </c>
      <c r="CQ406" s="12"/>
      <c r="CR406" s="12">
        <v>16156800</v>
      </c>
      <c r="CS406" s="12">
        <v>14688000</v>
      </c>
      <c r="CT406" s="12">
        <v>35952000</v>
      </c>
      <c r="CU406" s="12">
        <v>0</v>
      </c>
      <c r="CV406" s="12">
        <v>0</v>
      </c>
      <c r="CW406" s="12">
        <v>0</v>
      </c>
      <c r="CX406" s="12">
        <v>0</v>
      </c>
      <c r="CY406" s="12">
        <f>SUMIFS('[1]DATA THÔ IN'!$P$4:$P$12031,'[1]DATA THÔ IN'!$H$4:$H$12031,$A406,'[1]DATA THÔ IN'!$AC$4:$AC$12031,$E406,'[1]DATA THÔ IN'!$AH$4:$AH$12031,"Tiến độ 1")</f>
        <v>0</v>
      </c>
      <c r="CZ406" s="12">
        <f>SUMIFS('[1]DATA THÔ IN'!$P$4:$P$12031,'[1]DATA THÔ IN'!$H$4:$H$12031,$A406,'[1]DATA THÔ IN'!$AC$4:$AC$12031,$E406,'[1]DATA THÔ IN'!$AH$4:$AH$12031,"Tiến độ 2")</f>
        <v>8755200</v>
      </c>
      <c r="DA406" s="12">
        <f>SUMIFS('[1]TIẾN ĐỘ %'!$N$6:$N$1034,'[1]TIẾN ĐỘ %'!$G$6:$G$1034,A406,'[1]TIẾN ĐỘ %'!$F$6:$F$1034,$E406)</f>
        <v>8755200</v>
      </c>
      <c r="DB406" s="12">
        <f t="shared" si="1025"/>
        <v>44707200</v>
      </c>
      <c r="DC406" s="12"/>
      <c r="DD406" s="12"/>
      <c r="DE406" s="12"/>
      <c r="DF406" s="12"/>
      <c r="DG406" s="12"/>
      <c r="DH406" s="12"/>
      <c r="DI406" s="12"/>
      <c r="DJ406" s="12"/>
      <c r="DK406" s="12"/>
      <c r="DL406" s="12">
        <f t="shared" si="1044"/>
        <v>0</v>
      </c>
      <c r="DM406" s="12">
        <f t="shared" si="1045"/>
        <v>44707200</v>
      </c>
      <c r="DN406" s="12"/>
      <c r="DO406" s="12"/>
      <c r="DP406" s="12"/>
      <c r="DQ406" s="12"/>
      <c r="DR406" s="12"/>
      <c r="DS406" s="12"/>
      <c r="DT406" s="12"/>
      <c r="DU406" s="12"/>
      <c r="DV406" s="12"/>
      <c r="DW406" s="12">
        <f t="shared" si="1046"/>
        <v>0</v>
      </c>
      <c r="DX406" s="12"/>
      <c r="DY406" s="12"/>
      <c r="DZ406" s="12"/>
      <c r="EA406" s="12"/>
      <c r="EB406" s="12"/>
      <c r="EC406" s="12"/>
      <c r="ED406" s="12"/>
      <c r="EE406" s="12"/>
      <c r="EF406" s="12"/>
      <c r="EG406" s="12">
        <f t="shared" si="918"/>
        <v>0</v>
      </c>
      <c r="EH406" s="12">
        <f t="shared" si="919"/>
        <v>0</v>
      </c>
      <c r="EI406" s="12"/>
      <c r="EJ406" s="15">
        <f t="shared" si="1004"/>
        <v>0.53856000000000004</v>
      </c>
      <c r="EK406" s="15">
        <f t="shared" si="1005"/>
        <v>0.48959999999999998</v>
      </c>
      <c r="EL406" s="15">
        <f t="shared" si="1006"/>
        <v>1.1983999999999999</v>
      </c>
      <c r="EM406" s="16">
        <f t="shared" si="1040"/>
        <v>0</v>
      </c>
      <c r="EN406" s="16">
        <f t="shared" si="1041"/>
        <v>0</v>
      </c>
      <c r="EO406" s="16">
        <f t="shared" si="1042"/>
        <v>0</v>
      </c>
      <c r="EP406" s="16">
        <f t="shared" si="1026"/>
        <v>0</v>
      </c>
      <c r="EQ406" s="16">
        <f t="shared" si="1027"/>
        <v>0.29183999999999999</v>
      </c>
      <c r="ER406" s="16">
        <f t="shared" si="1028"/>
        <v>0.29183999999999999</v>
      </c>
      <c r="ES406" s="16">
        <f t="shared" si="1029"/>
        <v>0.55884</v>
      </c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5">
        <f t="shared" si="1047"/>
        <v>0</v>
      </c>
      <c r="FP406" s="15">
        <f t="shared" si="1048"/>
        <v>0</v>
      </c>
      <c r="FQ406" s="15">
        <f t="shared" si="1049"/>
        <v>0</v>
      </c>
      <c r="FR406" s="17">
        <f t="shared" si="1007"/>
        <v>0</v>
      </c>
      <c r="FS406" s="17">
        <f t="shared" si="1008"/>
        <v>0</v>
      </c>
      <c r="FT406" s="17">
        <f t="shared" si="1009"/>
        <v>0</v>
      </c>
      <c r="FU406" s="18">
        <f t="shared" si="1010"/>
        <v>0</v>
      </c>
      <c r="FV406" s="18">
        <f t="shared" si="1011"/>
        <v>0</v>
      </c>
      <c r="FW406" s="18">
        <f t="shared" si="1012"/>
        <v>0</v>
      </c>
      <c r="FX406" s="18">
        <f t="shared" si="1013"/>
        <v>0</v>
      </c>
      <c r="FY406" s="18">
        <f t="shared" si="1014"/>
        <v>0</v>
      </c>
      <c r="FZ406" s="19"/>
      <c r="GA406" s="36" t="str">
        <f>D406</f>
        <v>Trần Thanh Hiền</v>
      </c>
      <c r="GB406" s="36"/>
      <c r="GC406" s="37"/>
    </row>
    <row r="407" spans="1:185" hidden="1" x14ac:dyDescent="0.25">
      <c r="A407" s="8" t="s">
        <v>1322</v>
      </c>
      <c r="B407" s="8" t="s">
        <v>875</v>
      </c>
      <c r="C407" s="28" t="s">
        <v>876</v>
      </c>
      <c r="D407" s="28" t="s">
        <v>1459</v>
      </c>
      <c r="E407" s="9" t="s">
        <v>315</v>
      </c>
      <c r="F407" s="28" t="s">
        <v>488</v>
      </c>
      <c r="G407" s="28" t="s">
        <v>475</v>
      </c>
      <c r="H407" s="11">
        <v>3.5000000000000003E-2</v>
      </c>
      <c r="I407" s="11"/>
      <c r="J407" s="11">
        <v>0.01</v>
      </c>
      <c r="K407" s="11">
        <v>0.01</v>
      </c>
      <c r="L407" s="11">
        <v>5.0000000000000001E-3</v>
      </c>
      <c r="M407" s="11">
        <v>5.0000000000000001E-3</v>
      </c>
      <c r="N407" s="11"/>
      <c r="O407" s="12">
        <f t="shared" si="1015"/>
        <v>0</v>
      </c>
      <c r="P407" s="12">
        <f t="shared" si="1030"/>
        <v>0</v>
      </c>
      <c r="Q407" s="12">
        <f t="shared" si="1031"/>
        <v>0</v>
      </c>
      <c r="R407" s="12">
        <f t="shared" si="1032"/>
        <v>0</v>
      </c>
      <c r="S407" s="12">
        <f t="shared" si="1033"/>
        <v>0</v>
      </c>
      <c r="T407" s="12">
        <f t="shared" si="1034"/>
        <v>0</v>
      </c>
      <c r="U407" s="12">
        <f t="shared" si="1035"/>
        <v>0</v>
      </c>
      <c r="V407" s="12">
        <f t="shared" si="1036"/>
        <v>0</v>
      </c>
      <c r="W407" s="12">
        <f t="shared" si="1024"/>
        <v>0</v>
      </c>
      <c r="X407" s="12">
        <f t="shared" si="1016"/>
        <v>0</v>
      </c>
      <c r="Y407" s="12">
        <f t="shared" si="1037"/>
        <v>0</v>
      </c>
      <c r="Z407" s="12">
        <f t="shared" si="1038"/>
        <v>0</v>
      </c>
      <c r="AA407" s="12">
        <f t="shared" si="1039"/>
        <v>0</v>
      </c>
      <c r="AB407" s="12">
        <f t="shared" si="954"/>
        <v>0</v>
      </c>
      <c r="AC407" s="12"/>
      <c r="AD407" s="12"/>
      <c r="AE407" s="12"/>
      <c r="AF407" s="12">
        <f t="shared" si="1017"/>
        <v>0</v>
      </c>
      <c r="AG407" s="12">
        <f t="shared" si="1018"/>
        <v>0</v>
      </c>
      <c r="AH407" s="12">
        <f t="shared" si="1019"/>
        <v>0</v>
      </c>
      <c r="AI407" s="12"/>
      <c r="AJ407" s="12"/>
      <c r="AK407" s="12"/>
      <c r="AL407" s="12">
        <f t="shared" si="978"/>
        <v>0</v>
      </c>
      <c r="AM407" s="12">
        <f t="shared" si="979"/>
        <v>0</v>
      </c>
      <c r="AN407" s="12">
        <f t="shared" si="980"/>
        <v>0</v>
      </c>
      <c r="AO407" s="12"/>
      <c r="AP407" s="12"/>
      <c r="AQ407" s="12"/>
      <c r="AR407" s="12">
        <f t="shared" si="981"/>
        <v>0</v>
      </c>
      <c r="AS407" s="12">
        <f t="shared" si="982"/>
        <v>0</v>
      </c>
      <c r="AT407" s="12">
        <f t="shared" si="983"/>
        <v>0</v>
      </c>
      <c r="AU407" s="12">
        <f t="shared" si="984"/>
        <v>0</v>
      </c>
      <c r="AV407" s="12">
        <f t="shared" si="1020"/>
        <v>0</v>
      </c>
      <c r="AW407" s="12"/>
      <c r="AX407" s="12">
        <f t="shared" si="985"/>
        <v>0</v>
      </c>
      <c r="AY407" s="12">
        <f t="shared" si="986"/>
        <v>0</v>
      </c>
      <c r="AZ407" s="12">
        <f t="shared" si="987"/>
        <v>0</v>
      </c>
      <c r="BA407" s="12"/>
      <c r="BB407" s="12">
        <f t="shared" si="988"/>
        <v>0</v>
      </c>
      <c r="BC407" s="12">
        <f t="shared" si="989"/>
        <v>0</v>
      </c>
      <c r="BD407" s="12">
        <f t="shared" si="990"/>
        <v>0</v>
      </c>
      <c r="BE407" s="12"/>
      <c r="BF407" s="12">
        <f t="shared" si="991"/>
        <v>0</v>
      </c>
      <c r="BG407" s="12">
        <f t="shared" si="1021"/>
        <v>0</v>
      </c>
      <c r="BH407" s="12">
        <f t="shared" si="992"/>
        <v>0</v>
      </c>
      <c r="BI407" s="12">
        <f t="shared" si="993"/>
        <v>0</v>
      </c>
      <c r="BJ407" s="12"/>
      <c r="BK407" s="12">
        <f t="shared" si="994"/>
        <v>0</v>
      </c>
      <c r="BL407" s="12">
        <f t="shared" si="1022"/>
        <v>0</v>
      </c>
      <c r="BM407" s="12">
        <f t="shared" si="995"/>
        <v>0</v>
      </c>
      <c r="BN407" s="12"/>
      <c r="BO407" s="12">
        <f t="shared" si="996"/>
        <v>0</v>
      </c>
      <c r="BP407" s="12">
        <f t="shared" si="997"/>
        <v>0</v>
      </c>
      <c r="BQ407" s="12">
        <f t="shared" si="998"/>
        <v>0</v>
      </c>
      <c r="BR407" s="12"/>
      <c r="BS407" s="12">
        <f t="shared" si="999"/>
        <v>0</v>
      </c>
      <c r="BT407" s="12">
        <f t="shared" si="1000"/>
        <v>0</v>
      </c>
      <c r="BU407" s="12">
        <f t="shared" si="1001"/>
        <v>0</v>
      </c>
      <c r="BV407" s="12">
        <f t="shared" si="1002"/>
        <v>0</v>
      </c>
      <c r="BW407" s="12">
        <f t="shared" si="1003"/>
        <v>0</v>
      </c>
      <c r="BX407" s="12"/>
      <c r="BY407" s="12">
        <v>0</v>
      </c>
      <c r="BZ407" s="12">
        <v>0</v>
      </c>
      <c r="CA407" s="12">
        <f>SUMIFS('[1]TIẾN ĐỘ %'!$M$6:$M$1034,'[1]TIẾN ĐỘ %'!$G$6:$G$1034,$A407,'[1]TIẾN ĐỘ %'!$F$6:$F$1034,$E407)</f>
        <v>0</v>
      </c>
      <c r="CB407" s="12">
        <f t="shared" si="1023"/>
        <v>0</v>
      </c>
      <c r="CC407" s="12"/>
      <c r="CD407" s="12"/>
      <c r="CE407" s="12"/>
      <c r="CF407" s="12"/>
      <c r="CG407" s="12"/>
      <c r="CH407" s="12"/>
      <c r="CI407" s="12"/>
      <c r="CJ407" s="12"/>
      <c r="CK407" s="12">
        <f t="shared" si="1043"/>
        <v>0</v>
      </c>
      <c r="CL407" s="12"/>
      <c r="CM407" s="12"/>
      <c r="CN407" s="12"/>
      <c r="CO407" s="12">
        <f t="shared" si="916"/>
        <v>0</v>
      </c>
      <c r="CP407" s="12">
        <f t="shared" si="917"/>
        <v>0</v>
      </c>
      <c r="CQ407" s="12"/>
      <c r="CR407" s="12">
        <v>0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f>SUMIFS('[1]DATA THÔ IN'!$P$4:$P$12031,'[1]DATA THÔ IN'!$H$4:$H$12031,$A407,'[1]DATA THÔ IN'!$AC$4:$AC$12031,$E407,'[1]DATA THÔ IN'!$AH$4:$AH$12031,"Tiến độ 1")</f>
        <v>0</v>
      </c>
      <c r="CZ407" s="12">
        <f>SUMIFS('[1]DATA THÔ IN'!$P$4:$P$12031,'[1]DATA THÔ IN'!$H$4:$H$12031,$A407,'[1]DATA THÔ IN'!$AC$4:$AC$12031,$E407,'[1]DATA THÔ IN'!$AH$4:$AH$12031,"Tiến độ 2")</f>
        <v>0</v>
      </c>
      <c r="DA407" s="12">
        <f>SUMIFS('[1]TIẾN ĐỘ %'!$N$6:$N$1034,'[1]TIẾN ĐỘ %'!$G$6:$G$1034,A407,'[1]TIẾN ĐỘ %'!$F$6:$F$1034,$E407)</f>
        <v>0</v>
      </c>
      <c r="DB407" s="12">
        <f t="shared" si="1025"/>
        <v>0</v>
      </c>
      <c r="DC407" s="12"/>
      <c r="DD407" s="12"/>
      <c r="DE407" s="12"/>
      <c r="DF407" s="12"/>
      <c r="DG407" s="12"/>
      <c r="DH407" s="12"/>
      <c r="DI407" s="12"/>
      <c r="DJ407" s="12"/>
      <c r="DK407" s="12"/>
      <c r="DL407" s="12">
        <f t="shared" si="1044"/>
        <v>0</v>
      </c>
      <c r="DM407" s="12">
        <f t="shared" si="1045"/>
        <v>0</v>
      </c>
      <c r="DN407" s="12"/>
      <c r="DO407" s="12"/>
      <c r="DP407" s="12"/>
      <c r="DQ407" s="12"/>
      <c r="DR407" s="12"/>
      <c r="DS407" s="12"/>
      <c r="DT407" s="12"/>
      <c r="DU407" s="12"/>
      <c r="DV407" s="12"/>
      <c r="DW407" s="12">
        <f t="shared" si="1046"/>
        <v>0</v>
      </c>
      <c r="DX407" s="12"/>
      <c r="DY407" s="12"/>
      <c r="DZ407" s="12"/>
      <c r="EA407" s="12"/>
      <c r="EB407" s="12"/>
      <c r="EC407" s="12"/>
      <c r="ED407" s="12"/>
      <c r="EE407" s="12"/>
      <c r="EF407" s="12"/>
      <c r="EG407" s="12">
        <f t="shared" si="918"/>
        <v>0</v>
      </c>
      <c r="EH407" s="12">
        <f t="shared" si="919"/>
        <v>0</v>
      </c>
      <c r="EI407" s="12"/>
      <c r="EJ407" s="15">
        <f t="shared" si="1004"/>
        <v>0</v>
      </c>
      <c r="EK407" s="15">
        <f t="shared" si="1005"/>
        <v>0</v>
      </c>
      <c r="EL407" s="15">
        <f t="shared" si="1006"/>
        <v>0</v>
      </c>
      <c r="EM407" s="16">
        <f t="shared" si="1040"/>
        <v>0</v>
      </c>
      <c r="EN407" s="16">
        <f t="shared" si="1041"/>
        <v>0</v>
      </c>
      <c r="EO407" s="16">
        <f t="shared" si="1042"/>
        <v>0</v>
      </c>
      <c r="EP407" s="16">
        <f t="shared" si="1026"/>
        <v>0</v>
      </c>
      <c r="EQ407" s="16">
        <f t="shared" si="1027"/>
        <v>0</v>
      </c>
      <c r="ER407" s="16">
        <f t="shared" si="1028"/>
        <v>0</v>
      </c>
      <c r="ES407" s="16">
        <f t="shared" si="1029"/>
        <v>0</v>
      </c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5">
        <f t="shared" si="1047"/>
        <v>0</v>
      </c>
      <c r="FP407" s="15">
        <f t="shared" si="1048"/>
        <v>0</v>
      </c>
      <c r="FQ407" s="15">
        <f t="shared" si="1049"/>
        <v>0</v>
      </c>
      <c r="FR407" s="17">
        <f t="shared" si="1007"/>
        <v>0</v>
      </c>
      <c r="FS407" s="17">
        <f t="shared" si="1008"/>
        <v>0</v>
      </c>
      <c r="FT407" s="17">
        <f t="shared" si="1009"/>
        <v>0</v>
      </c>
      <c r="FU407" s="18">
        <f t="shared" si="1010"/>
        <v>0</v>
      </c>
      <c r="FV407" s="18">
        <f t="shared" si="1011"/>
        <v>0</v>
      </c>
      <c r="FW407" s="18">
        <f t="shared" si="1012"/>
        <v>0</v>
      </c>
      <c r="FX407" s="18">
        <f t="shared" si="1013"/>
        <v>0</v>
      </c>
      <c r="FY407" s="18">
        <f t="shared" si="1014"/>
        <v>0</v>
      </c>
      <c r="FZ407" s="19"/>
      <c r="GA407" s="36" t="e">
        <v>#N/A</v>
      </c>
      <c r="GB407" s="36"/>
      <c r="GC407" s="37"/>
    </row>
    <row r="408" spans="1:185" hidden="1" x14ac:dyDescent="0.25">
      <c r="A408" s="8" t="s">
        <v>1323</v>
      </c>
      <c r="B408" s="8" t="s">
        <v>877</v>
      </c>
      <c r="C408" s="28" t="s">
        <v>878</v>
      </c>
      <c r="D408" s="28" t="s">
        <v>1459</v>
      </c>
      <c r="E408" s="9" t="s">
        <v>315</v>
      </c>
      <c r="F408" s="28" t="s">
        <v>488</v>
      </c>
      <c r="G408" s="28" t="s">
        <v>475</v>
      </c>
      <c r="H408" s="11">
        <v>3.5000000000000003E-2</v>
      </c>
      <c r="I408" s="11"/>
      <c r="J408" s="11">
        <v>0.01</v>
      </c>
      <c r="K408" s="11">
        <v>0.01</v>
      </c>
      <c r="L408" s="11">
        <v>5.0000000000000001E-3</v>
      </c>
      <c r="M408" s="11">
        <v>5.0000000000000001E-3</v>
      </c>
      <c r="N408" s="11"/>
      <c r="O408" s="12">
        <f t="shared" si="1015"/>
        <v>0</v>
      </c>
      <c r="P408" s="12">
        <f t="shared" si="1030"/>
        <v>0</v>
      </c>
      <c r="Q408" s="12">
        <f t="shared" si="1031"/>
        <v>0</v>
      </c>
      <c r="R408" s="12">
        <f t="shared" si="1032"/>
        <v>0</v>
      </c>
      <c r="S408" s="12">
        <f t="shared" si="1033"/>
        <v>0</v>
      </c>
      <c r="T408" s="12">
        <f t="shared" si="1034"/>
        <v>0</v>
      </c>
      <c r="U408" s="12">
        <f t="shared" si="1035"/>
        <v>0</v>
      </c>
      <c r="V408" s="12">
        <f t="shared" si="1036"/>
        <v>0</v>
      </c>
      <c r="W408" s="12">
        <f t="shared" si="1024"/>
        <v>0</v>
      </c>
      <c r="X408" s="12">
        <f t="shared" si="1016"/>
        <v>0</v>
      </c>
      <c r="Y408" s="12">
        <f t="shared" si="1037"/>
        <v>0</v>
      </c>
      <c r="Z408" s="12">
        <f t="shared" si="1038"/>
        <v>0</v>
      </c>
      <c r="AA408" s="12">
        <f t="shared" si="1039"/>
        <v>0</v>
      </c>
      <c r="AB408" s="12">
        <f t="shared" si="954"/>
        <v>0</v>
      </c>
      <c r="AC408" s="12"/>
      <c r="AD408" s="12"/>
      <c r="AE408" s="12"/>
      <c r="AF408" s="12">
        <f t="shared" si="1017"/>
        <v>0</v>
      </c>
      <c r="AG408" s="12">
        <f t="shared" si="1018"/>
        <v>0</v>
      </c>
      <c r="AH408" s="12">
        <f t="shared" si="1019"/>
        <v>0</v>
      </c>
      <c r="AI408" s="12"/>
      <c r="AJ408" s="12"/>
      <c r="AK408" s="12"/>
      <c r="AL408" s="12">
        <f t="shared" si="978"/>
        <v>0</v>
      </c>
      <c r="AM408" s="12">
        <f t="shared" si="979"/>
        <v>0</v>
      </c>
      <c r="AN408" s="12">
        <f t="shared" si="980"/>
        <v>0</v>
      </c>
      <c r="AO408" s="12"/>
      <c r="AP408" s="12"/>
      <c r="AQ408" s="12"/>
      <c r="AR408" s="12">
        <f t="shared" si="981"/>
        <v>0</v>
      </c>
      <c r="AS408" s="12">
        <f t="shared" si="982"/>
        <v>0</v>
      </c>
      <c r="AT408" s="12">
        <f t="shared" si="983"/>
        <v>0</v>
      </c>
      <c r="AU408" s="12">
        <f t="shared" si="984"/>
        <v>0</v>
      </c>
      <c r="AV408" s="12">
        <f t="shared" si="1020"/>
        <v>0</v>
      </c>
      <c r="AW408" s="12"/>
      <c r="AX408" s="12">
        <f t="shared" si="985"/>
        <v>0</v>
      </c>
      <c r="AY408" s="12">
        <f t="shared" si="986"/>
        <v>0</v>
      </c>
      <c r="AZ408" s="12">
        <f t="shared" si="987"/>
        <v>0</v>
      </c>
      <c r="BA408" s="12"/>
      <c r="BB408" s="12">
        <f t="shared" si="988"/>
        <v>0</v>
      </c>
      <c r="BC408" s="12">
        <f t="shared" si="989"/>
        <v>0</v>
      </c>
      <c r="BD408" s="12">
        <f t="shared" si="990"/>
        <v>0</v>
      </c>
      <c r="BE408" s="12"/>
      <c r="BF408" s="12">
        <f t="shared" si="991"/>
        <v>0</v>
      </c>
      <c r="BG408" s="12">
        <f t="shared" si="1021"/>
        <v>0</v>
      </c>
      <c r="BH408" s="12">
        <f t="shared" si="992"/>
        <v>0</v>
      </c>
      <c r="BI408" s="12">
        <f t="shared" si="993"/>
        <v>0</v>
      </c>
      <c r="BJ408" s="12"/>
      <c r="BK408" s="12">
        <f t="shared" si="994"/>
        <v>0</v>
      </c>
      <c r="BL408" s="12">
        <f t="shared" si="1022"/>
        <v>0</v>
      </c>
      <c r="BM408" s="12">
        <f t="shared" si="995"/>
        <v>0</v>
      </c>
      <c r="BN408" s="12"/>
      <c r="BO408" s="12">
        <f t="shared" si="996"/>
        <v>0</v>
      </c>
      <c r="BP408" s="12">
        <f t="shared" si="997"/>
        <v>0</v>
      </c>
      <c r="BQ408" s="12">
        <f t="shared" si="998"/>
        <v>0</v>
      </c>
      <c r="BR408" s="12"/>
      <c r="BS408" s="12">
        <f t="shared" si="999"/>
        <v>0</v>
      </c>
      <c r="BT408" s="12">
        <f t="shared" si="1000"/>
        <v>0</v>
      </c>
      <c r="BU408" s="12">
        <f t="shared" si="1001"/>
        <v>0</v>
      </c>
      <c r="BV408" s="12">
        <f t="shared" si="1002"/>
        <v>0</v>
      </c>
      <c r="BW408" s="12">
        <f t="shared" si="1003"/>
        <v>0</v>
      </c>
      <c r="BX408" s="12"/>
      <c r="BY408" s="12">
        <v>28000000</v>
      </c>
      <c r="BZ408" s="12">
        <v>28000000</v>
      </c>
      <c r="CA408" s="12">
        <f>SUMIFS('[1]TIẾN ĐỘ %'!$M$6:$M$1034,'[1]TIẾN ĐỘ %'!$G$6:$G$1034,$A408,'[1]TIẾN ĐỘ %'!$F$6:$F$1034,$E408)</f>
        <v>30000000</v>
      </c>
      <c r="CB408" s="12">
        <f t="shared" si="1023"/>
        <v>86000000</v>
      </c>
      <c r="CC408" s="12"/>
      <c r="CD408" s="12"/>
      <c r="CE408" s="12"/>
      <c r="CF408" s="12"/>
      <c r="CG408" s="12"/>
      <c r="CH408" s="12"/>
      <c r="CI408" s="12"/>
      <c r="CJ408" s="12"/>
      <c r="CK408" s="12">
        <f t="shared" si="1043"/>
        <v>0</v>
      </c>
      <c r="CL408" s="12"/>
      <c r="CM408" s="12"/>
      <c r="CN408" s="12"/>
      <c r="CO408" s="12">
        <f t="shared" si="916"/>
        <v>0</v>
      </c>
      <c r="CP408" s="12">
        <f t="shared" si="917"/>
        <v>0</v>
      </c>
      <c r="CQ408" s="12"/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f>SUMIFS('[1]DATA THÔ IN'!$P$4:$P$12031,'[1]DATA THÔ IN'!$H$4:$H$12031,$A408,'[1]DATA THÔ IN'!$AC$4:$AC$12031,$E408,'[1]DATA THÔ IN'!$AH$4:$AH$12031,"Tiến độ 1")</f>
        <v>9792000</v>
      </c>
      <c r="CZ408" s="12">
        <f>SUMIFS('[1]DATA THÔ IN'!$P$4:$P$12031,'[1]DATA THÔ IN'!$H$4:$H$12031,$A408,'[1]DATA THÔ IN'!$AC$4:$AC$12031,$E408,'[1]DATA THÔ IN'!$AH$4:$AH$12031,"Tiến độ 2")</f>
        <v>10281600</v>
      </c>
      <c r="DA408" s="12">
        <f>SUMIFS('[1]TIẾN ĐỘ %'!$N$6:$N$1034,'[1]TIẾN ĐỘ %'!$G$6:$G$1034,A408,'[1]TIẾN ĐỘ %'!$F$6:$F$1034,$E408)</f>
        <v>20073600</v>
      </c>
      <c r="DB408" s="12">
        <f t="shared" si="1025"/>
        <v>20073600</v>
      </c>
      <c r="DC408" s="12"/>
      <c r="DD408" s="12"/>
      <c r="DE408" s="12"/>
      <c r="DF408" s="12"/>
      <c r="DG408" s="12"/>
      <c r="DH408" s="12"/>
      <c r="DI408" s="12"/>
      <c r="DJ408" s="12"/>
      <c r="DK408" s="12"/>
      <c r="DL408" s="12">
        <f t="shared" si="1044"/>
        <v>0</v>
      </c>
      <c r="DM408" s="12">
        <f t="shared" si="1045"/>
        <v>20073600</v>
      </c>
      <c r="DN408" s="12"/>
      <c r="DO408" s="12"/>
      <c r="DP408" s="12"/>
      <c r="DQ408" s="12"/>
      <c r="DR408" s="12"/>
      <c r="DS408" s="12"/>
      <c r="DT408" s="12"/>
      <c r="DU408" s="12"/>
      <c r="DV408" s="12"/>
      <c r="DW408" s="12">
        <f t="shared" si="1046"/>
        <v>0</v>
      </c>
      <c r="DX408" s="12"/>
      <c r="DY408" s="12"/>
      <c r="DZ408" s="12"/>
      <c r="EA408" s="12"/>
      <c r="EB408" s="12"/>
      <c r="EC408" s="12"/>
      <c r="ED408" s="12"/>
      <c r="EE408" s="12"/>
      <c r="EF408" s="12"/>
      <c r="EG408" s="12">
        <f t="shared" si="918"/>
        <v>0</v>
      </c>
      <c r="EH408" s="12">
        <f t="shared" si="919"/>
        <v>0</v>
      </c>
      <c r="EI408" s="12"/>
      <c r="EJ408" s="15">
        <f t="shared" si="1004"/>
        <v>0</v>
      </c>
      <c r="EK408" s="15">
        <f t="shared" si="1005"/>
        <v>0</v>
      </c>
      <c r="EL408" s="15">
        <f t="shared" si="1006"/>
        <v>0</v>
      </c>
      <c r="EM408" s="16">
        <f t="shared" si="1040"/>
        <v>0</v>
      </c>
      <c r="EN408" s="16">
        <f t="shared" si="1041"/>
        <v>0</v>
      </c>
      <c r="EO408" s="16">
        <f t="shared" si="1042"/>
        <v>0</v>
      </c>
      <c r="EP408" s="16">
        <f t="shared" si="1026"/>
        <v>0.32640000000000002</v>
      </c>
      <c r="EQ408" s="16">
        <f t="shared" si="1027"/>
        <v>0.34272000000000002</v>
      </c>
      <c r="ER408" s="16">
        <f t="shared" si="1028"/>
        <v>0.66912000000000005</v>
      </c>
      <c r="ES408" s="16">
        <f t="shared" si="1029"/>
        <v>0.2334139534883721</v>
      </c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5">
        <f t="shared" si="1047"/>
        <v>0</v>
      </c>
      <c r="FP408" s="15">
        <f t="shared" si="1048"/>
        <v>0</v>
      </c>
      <c r="FQ408" s="15">
        <f t="shared" si="1049"/>
        <v>0</v>
      </c>
      <c r="FR408" s="29">
        <f t="shared" si="1007"/>
        <v>0</v>
      </c>
      <c r="FS408" s="29">
        <f t="shared" si="1008"/>
        <v>0</v>
      </c>
      <c r="FT408" s="29">
        <f t="shared" si="1009"/>
        <v>0</v>
      </c>
      <c r="FU408" s="18">
        <f t="shared" si="1010"/>
        <v>0</v>
      </c>
      <c r="FV408" s="18">
        <f t="shared" si="1011"/>
        <v>0</v>
      </c>
      <c r="FW408" s="18">
        <f t="shared" si="1012"/>
        <v>0</v>
      </c>
      <c r="FX408" s="18">
        <f t="shared" si="1013"/>
        <v>0</v>
      </c>
      <c r="FY408" s="18">
        <f t="shared" si="1014"/>
        <v>0</v>
      </c>
      <c r="FZ408" s="19"/>
      <c r="GA408" s="36" t="s">
        <v>1483</v>
      </c>
      <c r="GB408" s="36"/>
      <c r="GC408" s="37"/>
    </row>
    <row r="409" spans="1:185" hidden="1" x14ac:dyDescent="0.25">
      <c r="A409" s="8" t="s">
        <v>1297</v>
      </c>
      <c r="B409" s="8" t="s">
        <v>827</v>
      </c>
      <c r="C409" s="28" t="s">
        <v>828</v>
      </c>
      <c r="D409" s="28" t="s">
        <v>483</v>
      </c>
      <c r="E409" s="9" t="s">
        <v>315</v>
      </c>
      <c r="F409" s="28" t="s">
        <v>484</v>
      </c>
      <c r="G409" s="28" t="s">
        <v>485</v>
      </c>
      <c r="H409" s="11">
        <v>3.5000000000000003E-2</v>
      </c>
      <c r="I409" s="11"/>
      <c r="J409" s="11">
        <v>0.01</v>
      </c>
      <c r="K409" s="11">
        <v>0.01</v>
      </c>
      <c r="L409" s="11">
        <v>5.0000000000000001E-3</v>
      </c>
      <c r="M409" s="11">
        <v>5.0000000000000001E-3</v>
      </c>
      <c r="N409" s="11"/>
      <c r="O409" s="12">
        <f t="shared" si="1015"/>
        <v>0</v>
      </c>
      <c r="P409" s="12">
        <f t="shared" si="1030"/>
        <v>193710.24</v>
      </c>
      <c r="Q409" s="12">
        <f t="shared" si="1031"/>
        <v>0</v>
      </c>
      <c r="R409" s="12">
        <f t="shared" si="1032"/>
        <v>613369.44000000006</v>
      </c>
      <c r="S409" s="12">
        <f t="shared" si="1033"/>
        <v>0</v>
      </c>
      <c r="T409" s="12">
        <f t="shared" si="1034"/>
        <v>0</v>
      </c>
      <c r="U409" s="12">
        <f t="shared" si="1035"/>
        <v>0</v>
      </c>
      <c r="V409" s="12">
        <f t="shared" si="1036"/>
        <v>0</v>
      </c>
      <c r="W409" s="12">
        <f t="shared" si="1024"/>
        <v>0</v>
      </c>
      <c r="X409" s="12">
        <f t="shared" si="1016"/>
        <v>0</v>
      </c>
      <c r="Y409" s="12">
        <f t="shared" si="1037"/>
        <v>387420.48</v>
      </c>
      <c r="Z409" s="12">
        <f t="shared" si="1038"/>
        <v>446524.8</v>
      </c>
      <c r="AA409" s="12">
        <f t="shared" si="1039"/>
        <v>1299924.48</v>
      </c>
      <c r="AB409" s="12">
        <f t="shared" si="954"/>
        <v>1130717.52</v>
      </c>
      <c r="AC409" s="12"/>
      <c r="AD409" s="12"/>
      <c r="AE409" s="12"/>
      <c r="AF409" s="12">
        <f t="shared" si="1017"/>
        <v>0</v>
      </c>
      <c r="AG409" s="12">
        <f t="shared" si="1018"/>
        <v>0</v>
      </c>
      <c r="AH409" s="12">
        <f t="shared" si="1019"/>
        <v>0</v>
      </c>
      <c r="AI409" s="12"/>
      <c r="AJ409" s="12"/>
      <c r="AK409" s="12"/>
      <c r="AL409" s="12">
        <f t="shared" si="978"/>
        <v>0</v>
      </c>
      <c r="AM409" s="12">
        <f t="shared" si="979"/>
        <v>0</v>
      </c>
      <c r="AN409" s="12">
        <f t="shared" si="980"/>
        <v>0</v>
      </c>
      <c r="AO409" s="12"/>
      <c r="AP409" s="12"/>
      <c r="AQ409" s="12"/>
      <c r="AR409" s="12">
        <f t="shared" si="981"/>
        <v>0</v>
      </c>
      <c r="AS409" s="12">
        <f t="shared" si="982"/>
        <v>0</v>
      </c>
      <c r="AT409" s="12">
        <f t="shared" si="983"/>
        <v>0</v>
      </c>
      <c r="AU409" s="12">
        <f t="shared" si="984"/>
        <v>0</v>
      </c>
      <c r="AV409" s="12">
        <f t="shared" si="1020"/>
        <v>0</v>
      </c>
      <c r="AW409" s="12"/>
      <c r="AX409" s="12">
        <f t="shared" si="985"/>
        <v>0</v>
      </c>
      <c r="AY409" s="12">
        <f t="shared" si="986"/>
        <v>0</v>
      </c>
      <c r="AZ409" s="12">
        <f t="shared" si="987"/>
        <v>0</v>
      </c>
      <c r="BA409" s="12"/>
      <c r="BB409" s="12">
        <f t="shared" si="988"/>
        <v>0</v>
      </c>
      <c r="BC409" s="12">
        <f t="shared" si="989"/>
        <v>0</v>
      </c>
      <c r="BD409" s="12">
        <f t="shared" si="990"/>
        <v>0</v>
      </c>
      <c r="BE409" s="12"/>
      <c r="BF409" s="12">
        <f t="shared" si="991"/>
        <v>0</v>
      </c>
      <c r="BG409" s="12">
        <f t="shared" si="1021"/>
        <v>0</v>
      </c>
      <c r="BH409" s="12">
        <f t="shared" si="992"/>
        <v>0</v>
      </c>
      <c r="BI409" s="12">
        <f t="shared" si="993"/>
        <v>0</v>
      </c>
      <c r="BJ409" s="12"/>
      <c r="BK409" s="12">
        <f t="shared" si="994"/>
        <v>0</v>
      </c>
      <c r="BL409" s="12">
        <f t="shared" si="1022"/>
        <v>0</v>
      </c>
      <c r="BM409" s="12">
        <f t="shared" si="995"/>
        <v>0</v>
      </c>
      <c r="BN409" s="12"/>
      <c r="BO409" s="12">
        <f t="shared" si="996"/>
        <v>0</v>
      </c>
      <c r="BP409" s="12">
        <f t="shared" si="997"/>
        <v>0</v>
      </c>
      <c r="BQ409" s="12">
        <f t="shared" si="998"/>
        <v>0</v>
      </c>
      <c r="BR409" s="12"/>
      <c r="BS409" s="12">
        <f t="shared" si="999"/>
        <v>0</v>
      </c>
      <c r="BT409" s="12">
        <f t="shared" si="1000"/>
        <v>0</v>
      </c>
      <c r="BU409" s="12">
        <f t="shared" si="1001"/>
        <v>0</v>
      </c>
      <c r="BV409" s="12">
        <f t="shared" si="1002"/>
        <v>0</v>
      </c>
      <c r="BW409" s="12">
        <f t="shared" si="1003"/>
        <v>0</v>
      </c>
      <c r="BX409" s="12"/>
      <c r="BY409" s="12">
        <v>50000000</v>
      </c>
      <c r="BZ409" s="12">
        <v>50000000</v>
      </c>
      <c r="CA409" s="12">
        <f>SUMIFS('[1]TIẾN ĐỘ %'!$M$6:$M$1034,'[1]TIẾN ĐỘ %'!$G$6:$G$1034,$A409,'[1]TIẾN ĐỘ %'!$F$6:$F$1034,$E409)</f>
        <v>70000000</v>
      </c>
      <c r="CB409" s="12">
        <f t="shared" si="1023"/>
        <v>170000000</v>
      </c>
      <c r="CC409" s="12"/>
      <c r="CD409" s="12"/>
      <c r="CE409" s="12"/>
      <c r="CF409" s="12"/>
      <c r="CG409" s="12"/>
      <c r="CH409" s="12"/>
      <c r="CI409" s="12"/>
      <c r="CJ409" s="12"/>
      <c r="CK409" s="12">
        <f t="shared" si="1043"/>
        <v>0</v>
      </c>
      <c r="CL409" s="12"/>
      <c r="CM409" s="12"/>
      <c r="CN409" s="12"/>
      <c r="CO409" s="12">
        <f t="shared" si="916"/>
        <v>0</v>
      </c>
      <c r="CP409" s="12">
        <f t="shared" si="917"/>
        <v>0</v>
      </c>
      <c r="CQ409" s="12"/>
      <c r="CR409" s="12">
        <v>20073600</v>
      </c>
      <c r="CS409" s="12">
        <v>4896000</v>
      </c>
      <c r="CT409" s="12">
        <v>63561600</v>
      </c>
      <c r="CU409" s="12">
        <v>0</v>
      </c>
      <c r="CV409" s="12">
        <v>23347200</v>
      </c>
      <c r="CW409" s="12">
        <v>0</v>
      </c>
      <c r="CX409" s="12">
        <v>36076800</v>
      </c>
      <c r="CY409" s="12">
        <f>SUMIFS('[1]DATA THÔ IN'!$P$4:$P$12031,'[1]DATA THÔ IN'!$H$4:$H$12031,$A409,'[1]DATA THÔ IN'!$AC$4:$AC$12031,$E409,'[1]DATA THÔ IN'!$AH$4:$AH$12031,"Tiến độ 1")</f>
        <v>40147200</v>
      </c>
      <c r="CZ409" s="12">
        <f>SUMIFS('[1]DATA THÔ IN'!$P$4:$P$12031,'[1]DATA THÔ IN'!$H$4:$H$12031,$A409,'[1]DATA THÔ IN'!$AC$4:$AC$12031,$E409,'[1]DATA THÔ IN'!$AH$4:$AH$12031,"Tiến độ 2")</f>
        <v>46272000</v>
      </c>
      <c r="DA409" s="12">
        <f>SUMIFS('[1]TIẾN ĐỘ %'!$N$6:$N$1034,'[1]TIẾN ĐỘ %'!$G$6:$G$1034,A409,'[1]TIẾN ĐỘ %'!$F$6:$F$1034,$E409)</f>
        <v>134707200</v>
      </c>
      <c r="DB409" s="12">
        <f t="shared" si="1025"/>
        <v>234345600</v>
      </c>
      <c r="DC409" s="12"/>
      <c r="DD409" s="12"/>
      <c r="DE409" s="12"/>
      <c r="DF409" s="12"/>
      <c r="DG409" s="12"/>
      <c r="DH409" s="12"/>
      <c r="DI409" s="12"/>
      <c r="DJ409" s="12"/>
      <c r="DK409" s="12"/>
      <c r="DL409" s="12">
        <f t="shared" si="1044"/>
        <v>0</v>
      </c>
      <c r="DM409" s="12">
        <f t="shared" si="1045"/>
        <v>234345600</v>
      </c>
      <c r="DN409" s="12"/>
      <c r="DO409" s="12"/>
      <c r="DP409" s="12"/>
      <c r="DQ409" s="12"/>
      <c r="DR409" s="12"/>
      <c r="DS409" s="12"/>
      <c r="DT409" s="12"/>
      <c r="DU409" s="12"/>
      <c r="DV409" s="12"/>
      <c r="DW409" s="12">
        <f t="shared" si="1046"/>
        <v>0</v>
      </c>
      <c r="DX409" s="12"/>
      <c r="DY409" s="12"/>
      <c r="DZ409" s="12"/>
      <c r="EA409" s="12"/>
      <c r="EB409" s="12"/>
      <c r="EC409" s="12"/>
      <c r="ED409" s="12"/>
      <c r="EE409" s="12"/>
      <c r="EF409" s="12"/>
      <c r="EG409" s="12">
        <f t="shared" si="918"/>
        <v>0</v>
      </c>
      <c r="EH409" s="12">
        <f t="shared" si="919"/>
        <v>0</v>
      </c>
      <c r="EI409" s="12"/>
      <c r="EJ409" s="15">
        <f t="shared" si="1004"/>
        <v>0.401472</v>
      </c>
      <c r="EK409" s="15">
        <f t="shared" si="1005"/>
        <v>9.7919999999999993E-2</v>
      </c>
      <c r="EL409" s="15">
        <f t="shared" si="1006"/>
        <v>1.2712319999999999</v>
      </c>
      <c r="EM409" s="16">
        <f t="shared" si="1040"/>
        <v>0</v>
      </c>
      <c r="EN409" s="16">
        <f t="shared" si="1041"/>
        <v>0.46694400000000003</v>
      </c>
      <c r="EO409" s="16">
        <f t="shared" si="1042"/>
        <v>0.72153599999999996</v>
      </c>
      <c r="EP409" s="16">
        <f t="shared" si="1026"/>
        <v>0.57353142857142858</v>
      </c>
      <c r="EQ409" s="16">
        <f t="shared" si="1027"/>
        <v>0.66102857142857141</v>
      </c>
      <c r="ER409" s="16">
        <f t="shared" si="1028"/>
        <v>1.9243885714285713</v>
      </c>
      <c r="ES409" s="16">
        <f t="shared" si="1029"/>
        <v>1.3785035294117647</v>
      </c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5">
        <f t="shared" si="1047"/>
        <v>0</v>
      </c>
      <c r="FP409" s="15">
        <f t="shared" si="1048"/>
        <v>0</v>
      </c>
      <c r="FQ409" s="15">
        <f t="shared" si="1049"/>
        <v>0</v>
      </c>
      <c r="FR409" s="29">
        <f t="shared" si="1007"/>
        <v>0</v>
      </c>
      <c r="FS409" s="29">
        <f t="shared" si="1008"/>
        <v>0</v>
      </c>
      <c r="FT409" s="29">
        <f t="shared" si="1009"/>
        <v>0</v>
      </c>
      <c r="FU409" s="18">
        <f t="shared" si="1010"/>
        <v>0</v>
      </c>
      <c r="FV409" s="18">
        <f t="shared" si="1011"/>
        <v>0</v>
      </c>
      <c r="FW409" s="18">
        <f t="shared" si="1012"/>
        <v>0</v>
      </c>
      <c r="FX409" s="18">
        <f t="shared" si="1013"/>
        <v>0</v>
      </c>
      <c r="FY409" s="18">
        <f t="shared" si="1014"/>
        <v>0</v>
      </c>
      <c r="FZ409" s="19"/>
      <c r="GA409" s="36" t="s">
        <v>483</v>
      </c>
      <c r="GB409" s="36"/>
      <c r="GC409" s="37"/>
    </row>
    <row r="410" spans="1:185" hidden="1" x14ac:dyDescent="0.25">
      <c r="A410" s="8" t="s">
        <v>1301</v>
      </c>
      <c r="B410" s="8" t="s">
        <v>833</v>
      </c>
      <c r="C410" s="28" t="s">
        <v>834</v>
      </c>
      <c r="D410" s="28" t="s">
        <v>497</v>
      </c>
      <c r="E410" s="9" t="s">
        <v>315</v>
      </c>
      <c r="F410" s="28" t="s">
        <v>498</v>
      </c>
      <c r="G410" s="28" t="s">
        <v>485</v>
      </c>
      <c r="H410" s="11">
        <v>3.5000000000000003E-2</v>
      </c>
      <c r="I410" s="11"/>
      <c r="J410" s="11">
        <v>0.01</v>
      </c>
      <c r="K410" s="11">
        <v>0.01</v>
      </c>
      <c r="L410" s="11">
        <v>5.0000000000000001E-3</v>
      </c>
      <c r="M410" s="11">
        <v>5.0000000000000001E-3</v>
      </c>
      <c r="N410" s="11"/>
      <c r="O410" s="12">
        <f t="shared" si="1015"/>
        <v>0</v>
      </c>
      <c r="P410" s="12">
        <f t="shared" si="1030"/>
        <v>0</v>
      </c>
      <c r="Q410" s="12">
        <f t="shared" si="1031"/>
        <v>0</v>
      </c>
      <c r="R410" s="12">
        <f t="shared" si="1032"/>
        <v>193710.24</v>
      </c>
      <c r="S410" s="12">
        <f t="shared" si="1033"/>
        <v>0</v>
      </c>
      <c r="T410" s="12">
        <f t="shared" si="1034"/>
        <v>200566</v>
      </c>
      <c r="U410" s="12">
        <f t="shared" si="1035"/>
        <v>70870</v>
      </c>
      <c r="V410" s="12">
        <f t="shared" si="1036"/>
        <v>271435</v>
      </c>
      <c r="W410" s="12">
        <f t="shared" si="1024"/>
        <v>207840</v>
      </c>
      <c r="X410" s="12">
        <f t="shared" si="1016"/>
        <v>0</v>
      </c>
      <c r="Y410" s="12">
        <f t="shared" si="1037"/>
        <v>188985.60000000001</v>
      </c>
      <c r="Z410" s="12">
        <f t="shared" si="1038"/>
        <v>198064.32</v>
      </c>
      <c r="AA410" s="12">
        <f t="shared" si="1039"/>
        <v>387049.92</v>
      </c>
      <c r="AB410" s="12">
        <f t="shared" si="954"/>
        <v>426097.68</v>
      </c>
      <c r="AC410" s="12"/>
      <c r="AD410" s="12"/>
      <c r="AE410" s="12"/>
      <c r="AF410" s="12">
        <f t="shared" si="1017"/>
        <v>0</v>
      </c>
      <c r="AG410" s="12">
        <f t="shared" si="1018"/>
        <v>0</v>
      </c>
      <c r="AH410" s="12">
        <f t="shared" si="1019"/>
        <v>0</v>
      </c>
      <c r="AI410" s="12"/>
      <c r="AJ410" s="12"/>
      <c r="AK410" s="12"/>
      <c r="AL410" s="12">
        <f t="shared" si="978"/>
        <v>0</v>
      </c>
      <c r="AM410" s="12">
        <f t="shared" si="979"/>
        <v>0</v>
      </c>
      <c r="AN410" s="12">
        <f t="shared" si="980"/>
        <v>0</v>
      </c>
      <c r="AO410" s="12"/>
      <c r="AP410" s="12"/>
      <c r="AQ410" s="12"/>
      <c r="AR410" s="12">
        <f t="shared" si="981"/>
        <v>0</v>
      </c>
      <c r="AS410" s="12">
        <f t="shared" si="982"/>
        <v>0</v>
      </c>
      <c r="AT410" s="12">
        <f t="shared" si="983"/>
        <v>0</v>
      </c>
      <c r="AU410" s="12">
        <f t="shared" si="984"/>
        <v>0</v>
      </c>
      <c r="AV410" s="12">
        <f t="shared" si="1020"/>
        <v>0</v>
      </c>
      <c r="AW410" s="12"/>
      <c r="AX410" s="12">
        <f t="shared" si="985"/>
        <v>0</v>
      </c>
      <c r="AY410" s="12">
        <f t="shared" si="986"/>
        <v>0</v>
      </c>
      <c r="AZ410" s="12">
        <f t="shared" si="987"/>
        <v>0</v>
      </c>
      <c r="BA410" s="12"/>
      <c r="BB410" s="12">
        <f t="shared" si="988"/>
        <v>0</v>
      </c>
      <c r="BC410" s="12">
        <f t="shared" si="989"/>
        <v>0</v>
      </c>
      <c r="BD410" s="12">
        <f t="shared" si="990"/>
        <v>0</v>
      </c>
      <c r="BE410" s="12"/>
      <c r="BF410" s="12">
        <f t="shared" si="991"/>
        <v>0</v>
      </c>
      <c r="BG410" s="12">
        <f t="shared" si="1021"/>
        <v>0</v>
      </c>
      <c r="BH410" s="12">
        <f t="shared" si="992"/>
        <v>0</v>
      </c>
      <c r="BI410" s="12">
        <f t="shared" si="993"/>
        <v>0</v>
      </c>
      <c r="BJ410" s="12"/>
      <c r="BK410" s="12">
        <f t="shared" si="994"/>
        <v>0</v>
      </c>
      <c r="BL410" s="12">
        <f t="shared" si="1022"/>
        <v>0</v>
      </c>
      <c r="BM410" s="12">
        <f t="shared" si="995"/>
        <v>0</v>
      </c>
      <c r="BN410" s="12"/>
      <c r="BO410" s="12">
        <f t="shared" si="996"/>
        <v>0</v>
      </c>
      <c r="BP410" s="12">
        <f t="shared" si="997"/>
        <v>0</v>
      </c>
      <c r="BQ410" s="12">
        <f t="shared" si="998"/>
        <v>0</v>
      </c>
      <c r="BR410" s="12"/>
      <c r="BS410" s="12">
        <f t="shared" si="999"/>
        <v>0</v>
      </c>
      <c r="BT410" s="12">
        <f t="shared" si="1000"/>
        <v>0</v>
      </c>
      <c r="BU410" s="12">
        <f t="shared" si="1001"/>
        <v>0</v>
      </c>
      <c r="BV410" s="12">
        <f t="shared" si="1002"/>
        <v>0</v>
      </c>
      <c r="BW410" s="12">
        <f t="shared" si="1003"/>
        <v>0</v>
      </c>
      <c r="BX410" s="12"/>
      <c r="BY410" s="12">
        <v>20000000</v>
      </c>
      <c r="BZ410" s="12">
        <v>20000000</v>
      </c>
      <c r="CA410" s="12">
        <f>SUMIFS('[1]TIẾN ĐỘ %'!$M$6:$M$1034,'[1]TIẾN ĐỘ %'!$G$6:$G$1034,$A410,'[1]TIẾN ĐỘ %'!$F$6:$F$1034,$E410)</f>
        <v>40000000</v>
      </c>
      <c r="CB410" s="12">
        <f t="shared" si="1023"/>
        <v>80000000</v>
      </c>
      <c r="CC410" s="12"/>
      <c r="CD410" s="12"/>
      <c r="CE410" s="12"/>
      <c r="CF410" s="12"/>
      <c r="CG410" s="12"/>
      <c r="CH410" s="12"/>
      <c r="CI410" s="12"/>
      <c r="CJ410" s="12"/>
      <c r="CK410" s="12">
        <f t="shared" si="1043"/>
        <v>0</v>
      </c>
      <c r="CL410" s="12"/>
      <c r="CM410" s="12"/>
      <c r="CN410" s="12"/>
      <c r="CO410" s="12">
        <f t="shared" si="916"/>
        <v>0</v>
      </c>
      <c r="CP410" s="12">
        <f t="shared" si="917"/>
        <v>0</v>
      </c>
      <c r="CQ410" s="12"/>
      <c r="CR410" s="12">
        <v>0</v>
      </c>
      <c r="CS410" s="12">
        <v>0</v>
      </c>
      <c r="CT410" s="12">
        <v>20073600</v>
      </c>
      <c r="CU410" s="12">
        <v>20784000</v>
      </c>
      <c r="CV410" s="12">
        <v>7344000</v>
      </c>
      <c r="CW410" s="12">
        <v>20784000</v>
      </c>
      <c r="CX410" s="12">
        <v>28128000</v>
      </c>
      <c r="CY410" s="12">
        <f>SUMIFS('[1]DATA THÔ IN'!$P$4:$P$12031,'[1]DATA THÔ IN'!$H$4:$H$12031,$A410,'[1]DATA THÔ IN'!$AC$4:$AC$12031,$E410,'[1]DATA THÔ IN'!$AH$4:$AH$12031,"Tiến độ 1")</f>
        <v>19584000</v>
      </c>
      <c r="CZ410" s="12">
        <f>SUMIFS('[1]DATA THÔ IN'!$P$4:$P$12031,'[1]DATA THÔ IN'!$H$4:$H$12031,$A410,'[1]DATA THÔ IN'!$AC$4:$AC$12031,$E410,'[1]DATA THÔ IN'!$AH$4:$AH$12031,"Tiến độ 2")</f>
        <v>20524800</v>
      </c>
      <c r="DA410" s="12">
        <f>SUMIFS('[1]TIẾN ĐỘ %'!$N$6:$N$1034,'[1]TIẾN ĐỘ %'!$G$6:$G$1034,A410,'[1]TIẾN ĐỘ %'!$F$6:$F$1034,$E410)</f>
        <v>40108800</v>
      </c>
      <c r="DB410" s="12">
        <f t="shared" si="1025"/>
        <v>88310400</v>
      </c>
      <c r="DC410" s="12"/>
      <c r="DD410" s="12"/>
      <c r="DE410" s="12"/>
      <c r="DF410" s="12"/>
      <c r="DG410" s="12"/>
      <c r="DH410" s="12"/>
      <c r="DI410" s="12"/>
      <c r="DJ410" s="12"/>
      <c r="DK410" s="12"/>
      <c r="DL410" s="12">
        <f t="shared" si="1044"/>
        <v>0</v>
      </c>
      <c r="DM410" s="12">
        <f t="shared" si="1045"/>
        <v>88310400</v>
      </c>
      <c r="DN410" s="12"/>
      <c r="DO410" s="12"/>
      <c r="DP410" s="12"/>
      <c r="DQ410" s="12"/>
      <c r="DR410" s="12"/>
      <c r="DS410" s="12"/>
      <c r="DT410" s="12"/>
      <c r="DU410" s="12"/>
      <c r="DV410" s="12"/>
      <c r="DW410" s="12">
        <f t="shared" si="1046"/>
        <v>0</v>
      </c>
      <c r="DX410" s="12"/>
      <c r="DY410" s="12"/>
      <c r="DZ410" s="12"/>
      <c r="EA410" s="12"/>
      <c r="EB410" s="12"/>
      <c r="EC410" s="12"/>
      <c r="ED410" s="12"/>
      <c r="EE410" s="12"/>
      <c r="EF410" s="12"/>
      <c r="EG410" s="12">
        <f t="shared" si="918"/>
        <v>0</v>
      </c>
      <c r="EH410" s="12">
        <f t="shared" si="919"/>
        <v>0</v>
      </c>
      <c r="EI410" s="12"/>
      <c r="EJ410" s="15">
        <f t="shared" si="1004"/>
        <v>0</v>
      </c>
      <c r="EK410" s="15">
        <f t="shared" si="1005"/>
        <v>0</v>
      </c>
      <c r="EL410" s="15">
        <f t="shared" si="1006"/>
        <v>1.0036799999999999</v>
      </c>
      <c r="EM410" s="16">
        <f t="shared" si="1040"/>
        <v>1.0391999999999999</v>
      </c>
      <c r="EN410" s="16">
        <f t="shared" si="1041"/>
        <v>0.36720000000000003</v>
      </c>
      <c r="EO410" s="16">
        <f t="shared" si="1042"/>
        <v>1.4064000000000001</v>
      </c>
      <c r="EP410" s="16">
        <f t="shared" si="1026"/>
        <v>0.48959999999999998</v>
      </c>
      <c r="EQ410" s="16">
        <f t="shared" si="1027"/>
        <v>0.51312000000000002</v>
      </c>
      <c r="ER410" s="16">
        <f t="shared" si="1028"/>
        <v>1.0027200000000001</v>
      </c>
      <c r="ES410" s="16">
        <f t="shared" si="1029"/>
        <v>1.10388</v>
      </c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5">
        <f t="shared" si="1047"/>
        <v>0</v>
      </c>
      <c r="FP410" s="15">
        <f t="shared" si="1048"/>
        <v>0</v>
      </c>
      <c r="FQ410" s="15">
        <f t="shared" si="1049"/>
        <v>0</v>
      </c>
      <c r="FR410" s="17">
        <f t="shared" si="1007"/>
        <v>0</v>
      </c>
      <c r="FS410" s="17">
        <f t="shared" si="1008"/>
        <v>0</v>
      </c>
      <c r="FT410" s="17">
        <f t="shared" si="1009"/>
        <v>0</v>
      </c>
      <c r="FU410" s="18">
        <f t="shared" si="1010"/>
        <v>0</v>
      </c>
      <c r="FV410" s="18">
        <f t="shared" si="1011"/>
        <v>0</v>
      </c>
      <c r="FW410" s="18">
        <f t="shared" si="1012"/>
        <v>0</v>
      </c>
      <c r="FX410" s="18">
        <f t="shared" si="1013"/>
        <v>0</v>
      </c>
      <c r="FY410" s="18">
        <f t="shared" si="1014"/>
        <v>0</v>
      </c>
      <c r="FZ410" s="19"/>
      <c r="GA410" s="36" t="s">
        <v>497</v>
      </c>
      <c r="GB410" s="36"/>
      <c r="GC410" s="37"/>
    </row>
    <row r="411" spans="1:185" hidden="1" x14ac:dyDescent="0.25">
      <c r="A411" s="8" t="s">
        <v>1302</v>
      </c>
      <c r="B411" s="8" t="s">
        <v>835</v>
      </c>
      <c r="C411" s="28" t="s">
        <v>836</v>
      </c>
      <c r="D411" s="28" t="s">
        <v>483</v>
      </c>
      <c r="E411" s="9" t="s">
        <v>315</v>
      </c>
      <c r="F411" s="28" t="s">
        <v>484</v>
      </c>
      <c r="G411" s="28" t="s">
        <v>485</v>
      </c>
      <c r="H411" s="11">
        <v>3.5000000000000003E-2</v>
      </c>
      <c r="I411" s="11"/>
      <c r="J411" s="11">
        <v>0.01</v>
      </c>
      <c r="K411" s="11">
        <v>0.01</v>
      </c>
      <c r="L411" s="11">
        <v>5.0000000000000001E-3</v>
      </c>
      <c r="M411" s="11">
        <v>5.0000000000000001E-3</v>
      </c>
      <c r="N411" s="11"/>
      <c r="O411" s="12">
        <f t="shared" si="1015"/>
        <v>0</v>
      </c>
      <c r="P411" s="12">
        <f t="shared" si="1030"/>
        <v>453380.16</v>
      </c>
      <c r="Q411" s="12">
        <f t="shared" si="1031"/>
        <v>127102.08</v>
      </c>
      <c r="R411" s="12">
        <f t="shared" si="1032"/>
        <v>622911.36</v>
      </c>
      <c r="S411" s="12">
        <f t="shared" si="1033"/>
        <v>0</v>
      </c>
      <c r="T411" s="12">
        <f t="shared" si="1034"/>
        <v>942149</v>
      </c>
      <c r="U411" s="12">
        <f t="shared" si="1035"/>
        <v>559916</v>
      </c>
      <c r="V411" s="12">
        <f t="shared" si="1036"/>
        <v>1502065</v>
      </c>
      <c r="W411" s="12">
        <f t="shared" si="1024"/>
        <v>976320</v>
      </c>
      <c r="X411" s="12">
        <f t="shared" si="1016"/>
        <v>0</v>
      </c>
      <c r="Y411" s="12">
        <f t="shared" si="1037"/>
        <v>850435.2</v>
      </c>
      <c r="Z411" s="12">
        <f t="shared" si="1038"/>
        <v>494697.6</v>
      </c>
      <c r="AA411" s="12">
        <f t="shared" si="1039"/>
        <v>1392379.2</v>
      </c>
      <c r="AB411" s="12">
        <f t="shared" si="954"/>
        <v>1758677.76</v>
      </c>
      <c r="AC411" s="12"/>
      <c r="AD411" s="12"/>
      <c r="AE411" s="12"/>
      <c r="AF411" s="12">
        <f t="shared" si="1017"/>
        <v>0</v>
      </c>
      <c r="AG411" s="12">
        <f t="shared" si="1018"/>
        <v>0</v>
      </c>
      <c r="AH411" s="12">
        <f t="shared" si="1019"/>
        <v>0</v>
      </c>
      <c r="AI411" s="12"/>
      <c r="AJ411" s="12"/>
      <c r="AK411" s="12"/>
      <c r="AL411" s="12">
        <f t="shared" si="978"/>
        <v>0</v>
      </c>
      <c r="AM411" s="12">
        <f t="shared" si="979"/>
        <v>0</v>
      </c>
      <c r="AN411" s="12">
        <f t="shared" si="980"/>
        <v>0</v>
      </c>
      <c r="AO411" s="12"/>
      <c r="AP411" s="12"/>
      <c r="AQ411" s="12"/>
      <c r="AR411" s="12">
        <f t="shared" si="981"/>
        <v>0</v>
      </c>
      <c r="AS411" s="12">
        <f t="shared" si="982"/>
        <v>0</v>
      </c>
      <c r="AT411" s="12">
        <f t="shared" si="983"/>
        <v>0</v>
      </c>
      <c r="AU411" s="12">
        <f t="shared" si="984"/>
        <v>0</v>
      </c>
      <c r="AV411" s="12">
        <f t="shared" si="1020"/>
        <v>0</v>
      </c>
      <c r="AW411" s="12"/>
      <c r="AX411" s="12">
        <f t="shared" si="985"/>
        <v>0</v>
      </c>
      <c r="AY411" s="12">
        <f t="shared" si="986"/>
        <v>0</v>
      </c>
      <c r="AZ411" s="12">
        <f t="shared" si="987"/>
        <v>0</v>
      </c>
      <c r="BA411" s="12"/>
      <c r="BB411" s="12">
        <f t="shared" si="988"/>
        <v>0</v>
      </c>
      <c r="BC411" s="12">
        <f t="shared" si="989"/>
        <v>0</v>
      </c>
      <c r="BD411" s="12">
        <f t="shared" si="990"/>
        <v>0</v>
      </c>
      <c r="BE411" s="12"/>
      <c r="BF411" s="12">
        <f t="shared" si="991"/>
        <v>0</v>
      </c>
      <c r="BG411" s="12">
        <f t="shared" si="1021"/>
        <v>0</v>
      </c>
      <c r="BH411" s="12">
        <f t="shared" si="992"/>
        <v>0</v>
      </c>
      <c r="BI411" s="12">
        <f t="shared" si="993"/>
        <v>0</v>
      </c>
      <c r="BJ411" s="12"/>
      <c r="BK411" s="12">
        <f t="shared" si="994"/>
        <v>0</v>
      </c>
      <c r="BL411" s="12">
        <f t="shared" si="1022"/>
        <v>0</v>
      </c>
      <c r="BM411" s="12">
        <f t="shared" si="995"/>
        <v>0</v>
      </c>
      <c r="BN411" s="12"/>
      <c r="BO411" s="12">
        <f t="shared" si="996"/>
        <v>0</v>
      </c>
      <c r="BP411" s="12">
        <f t="shared" si="997"/>
        <v>0</v>
      </c>
      <c r="BQ411" s="12">
        <f t="shared" si="998"/>
        <v>0</v>
      </c>
      <c r="BR411" s="12"/>
      <c r="BS411" s="12">
        <f t="shared" si="999"/>
        <v>0</v>
      </c>
      <c r="BT411" s="12">
        <f t="shared" si="1000"/>
        <v>0</v>
      </c>
      <c r="BU411" s="12">
        <f t="shared" si="1001"/>
        <v>0</v>
      </c>
      <c r="BV411" s="12">
        <f t="shared" si="1002"/>
        <v>0</v>
      </c>
      <c r="BW411" s="12">
        <f t="shared" si="1003"/>
        <v>0</v>
      </c>
      <c r="BX411" s="12"/>
      <c r="BY411" s="12">
        <v>60000000</v>
      </c>
      <c r="BZ411" s="12">
        <v>130000000</v>
      </c>
      <c r="CA411" s="12">
        <f>SUMIFS('[1]TIẾN ĐỘ %'!$M$6:$M$1034,'[1]TIẾN ĐỘ %'!$G$6:$G$1034,$A411,'[1]TIẾN ĐỘ %'!$F$6:$F$1034,$E411)</f>
        <v>100000000</v>
      </c>
      <c r="CB411" s="12">
        <f t="shared" si="1023"/>
        <v>290000000</v>
      </c>
      <c r="CC411" s="12"/>
      <c r="CD411" s="12"/>
      <c r="CE411" s="12"/>
      <c r="CF411" s="12"/>
      <c r="CG411" s="12"/>
      <c r="CH411" s="12"/>
      <c r="CI411" s="12"/>
      <c r="CJ411" s="12"/>
      <c r="CK411" s="12">
        <f t="shared" si="1043"/>
        <v>0</v>
      </c>
      <c r="CL411" s="12"/>
      <c r="CM411" s="12"/>
      <c r="CN411" s="12"/>
      <c r="CO411" s="12">
        <f t="shared" si="916"/>
        <v>0</v>
      </c>
      <c r="CP411" s="12">
        <f t="shared" si="917"/>
        <v>0</v>
      </c>
      <c r="CQ411" s="12"/>
      <c r="CR411" s="12">
        <v>46982400</v>
      </c>
      <c r="CS411" s="12">
        <v>13171200</v>
      </c>
      <c r="CT411" s="12">
        <v>64550400</v>
      </c>
      <c r="CU411" s="12">
        <v>97632000</v>
      </c>
      <c r="CV411" s="12">
        <v>58022400</v>
      </c>
      <c r="CW411" s="12">
        <v>97632000</v>
      </c>
      <c r="CX411" s="12">
        <v>155654400</v>
      </c>
      <c r="CY411" s="12">
        <f>SUMIFS('[1]DATA THÔ IN'!$P$4:$P$12031,'[1]DATA THÔ IN'!$H$4:$H$12031,$A411,'[1]DATA THÔ IN'!$AC$4:$AC$12031,$E411,'[1]DATA THÔ IN'!$AH$4:$AH$12031,"Tiến độ 1")</f>
        <v>88128000</v>
      </c>
      <c r="CZ411" s="12">
        <f>SUMIFS('[1]DATA THÔ IN'!$P$4:$P$12031,'[1]DATA THÔ IN'!$H$4:$H$12031,$A411,'[1]DATA THÔ IN'!$AC$4:$AC$12031,$E411,'[1]DATA THÔ IN'!$AH$4:$AH$12031,"Tiến độ 2")</f>
        <v>51264000</v>
      </c>
      <c r="DA411" s="12">
        <f>SUMIFS('[1]TIẾN ĐỘ %'!$N$6:$N$1034,'[1]TIẾN ĐỘ %'!$G$6:$G$1034,A411,'[1]TIẾN ĐỘ %'!$F$6:$F$1034,$E411)</f>
        <v>144288000</v>
      </c>
      <c r="DB411" s="12">
        <f t="shared" si="1025"/>
        <v>364492800</v>
      </c>
      <c r="DC411" s="12"/>
      <c r="DD411" s="12"/>
      <c r="DE411" s="12"/>
      <c r="DF411" s="12"/>
      <c r="DG411" s="12"/>
      <c r="DH411" s="12"/>
      <c r="DI411" s="12"/>
      <c r="DJ411" s="12"/>
      <c r="DK411" s="12"/>
      <c r="DL411" s="12">
        <f t="shared" si="1044"/>
        <v>0</v>
      </c>
      <c r="DM411" s="12">
        <f t="shared" si="1045"/>
        <v>364492800</v>
      </c>
      <c r="DN411" s="12"/>
      <c r="DO411" s="12"/>
      <c r="DP411" s="12"/>
      <c r="DQ411" s="12"/>
      <c r="DR411" s="12"/>
      <c r="DS411" s="12"/>
      <c r="DT411" s="12"/>
      <c r="DU411" s="12"/>
      <c r="DV411" s="12"/>
      <c r="DW411" s="12">
        <f t="shared" si="1046"/>
        <v>0</v>
      </c>
      <c r="DX411" s="12"/>
      <c r="DY411" s="12"/>
      <c r="DZ411" s="12"/>
      <c r="EA411" s="12"/>
      <c r="EB411" s="12"/>
      <c r="EC411" s="12"/>
      <c r="ED411" s="12"/>
      <c r="EE411" s="12"/>
      <c r="EF411" s="12"/>
      <c r="EG411" s="12">
        <f t="shared" si="918"/>
        <v>0</v>
      </c>
      <c r="EH411" s="12">
        <f t="shared" si="919"/>
        <v>0</v>
      </c>
      <c r="EI411" s="12"/>
      <c r="EJ411" s="15">
        <f t="shared" si="1004"/>
        <v>0.78303999999999996</v>
      </c>
      <c r="EK411" s="15">
        <f t="shared" si="1005"/>
        <v>0.21951999999999999</v>
      </c>
      <c r="EL411" s="15">
        <f t="shared" si="1006"/>
        <v>1.0758399999999999</v>
      </c>
      <c r="EM411" s="16">
        <f t="shared" si="1040"/>
        <v>0.75101538461538464</v>
      </c>
      <c r="EN411" s="16">
        <f t="shared" si="1041"/>
        <v>0.44632615384615387</v>
      </c>
      <c r="EO411" s="16">
        <f t="shared" si="1042"/>
        <v>1.1973415384615385</v>
      </c>
      <c r="EP411" s="16">
        <f t="shared" si="1026"/>
        <v>0.88127999999999995</v>
      </c>
      <c r="EQ411" s="16">
        <f t="shared" si="1027"/>
        <v>0.51263999999999998</v>
      </c>
      <c r="ER411" s="16">
        <f t="shared" si="1028"/>
        <v>1.4428799999999999</v>
      </c>
      <c r="ES411" s="16">
        <f t="shared" si="1029"/>
        <v>1.256871724137931</v>
      </c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5">
        <f t="shared" si="1047"/>
        <v>0</v>
      </c>
      <c r="FP411" s="15">
        <f t="shared" si="1048"/>
        <v>0</v>
      </c>
      <c r="FQ411" s="15">
        <f t="shared" si="1049"/>
        <v>0</v>
      </c>
      <c r="FR411" s="17">
        <f t="shared" si="1007"/>
        <v>0</v>
      </c>
      <c r="FS411" s="17">
        <f t="shared" si="1008"/>
        <v>0</v>
      </c>
      <c r="FT411" s="17">
        <f t="shared" si="1009"/>
        <v>0</v>
      </c>
      <c r="FU411" s="18">
        <f t="shared" si="1010"/>
        <v>0</v>
      </c>
      <c r="FV411" s="18">
        <f t="shared" si="1011"/>
        <v>0</v>
      </c>
      <c r="FW411" s="18">
        <f t="shared" si="1012"/>
        <v>0</v>
      </c>
      <c r="FX411" s="18">
        <f t="shared" si="1013"/>
        <v>0</v>
      </c>
      <c r="FY411" s="18">
        <f t="shared" si="1014"/>
        <v>0</v>
      </c>
      <c r="FZ411" s="19"/>
      <c r="GA411" s="36" t="s">
        <v>483</v>
      </c>
      <c r="GB411" s="36"/>
      <c r="GC411" s="37"/>
    </row>
    <row r="412" spans="1:185" hidden="1" x14ac:dyDescent="0.25">
      <c r="A412" s="8" t="s">
        <v>1303</v>
      </c>
      <c r="B412" s="8" t="s">
        <v>837</v>
      </c>
      <c r="C412" s="28" t="s">
        <v>838</v>
      </c>
      <c r="D412" s="28" t="s">
        <v>492</v>
      </c>
      <c r="E412" s="9" t="s">
        <v>315</v>
      </c>
      <c r="F412" s="28" t="s">
        <v>484</v>
      </c>
      <c r="G412" s="28" t="s">
        <v>485</v>
      </c>
      <c r="H412" s="11">
        <v>3.5000000000000003E-2</v>
      </c>
      <c r="I412" s="11"/>
      <c r="J412" s="11">
        <v>0.01</v>
      </c>
      <c r="K412" s="11">
        <v>0.01</v>
      </c>
      <c r="L412" s="11">
        <v>5.0000000000000001E-3</v>
      </c>
      <c r="M412" s="11">
        <v>5.0000000000000001E-3</v>
      </c>
      <c r="N412" s="11"/>
      <c r="O412" s="12">
        <f t="shared" si="1015"/>
        <v>0</v>
      </c>
      <c r="P412" s="12">
        <f t="shared" si="1030"/>
        <v>0</v>
      </c>
      <c r="Q412" s="12">
        <f t="shared" si="1031"/>
        <v>0</v>
      </c>
      <c r="R412" s="12">
        <f t="shared" si="1032"/>
        <v>486637.92</v>
      </c>
      <c r="S412" s="12">
        <f t="shared" si="1033"/>
        <v>0</v>
      </c>
      <c r="T412" s="12">
        <f t="shared" si="1034"/>
        <v>198064</v>
      </c>
      <c r="U412" s="12">
        <f t="shared" si="1035"/>
        <v>288203</v>
      </c>
      <c r="V412" s="12">
        <f t="shared" si="1036"/>
        <v>486267</v>
      </c>
      <c r="W412" s="12">
        <f t="shared" si="1024"/>
        <v>205248</v>
      </c>
      <c r="X412" s="12">
        <f t="shared" si="1016"/>
        <v>0</v>
      </c>
      <c r="Y412" s="12">
        <f t="shared" si="1037"/>
        <v>236232</v>
      </c>
      <c r="Z412" s="12">
        <f t="shared" si="1038"/>
        <v>352495.2</v>
      </c>
      <c r="AA412" s="12">
        <f t="shared" si="1039"/>
        <v>588727.19999999995</v>
      </c>
      <c r="AB412" s="12">
        <f t="shared" si="954"/>
        <v>780816.24</v>
      </c>
      <c r="AC412" s="12"/>
      <c r="AD412" s="12"/>
      <c r="AE412" s="12"/>
      <c r="AF412" s="12">
        <f t="shared" si="1017"/>
        <v>0</v>
      </c>
      <c r="AG412" s="12">
        <f t="shared" si="1018"/>
        <v>0</v>
      </c>
      <c r="AH412" s="12">
        <f t="shared" si="1019"/>
        <v>0</v>
      </c>
      <c r="AI412" s="12"/>
      <c r="AJ412" s="12"/>
      <c r="AK412" s="12"/>
      <c r="AL412" s="12">
        <f t="shared" si="978"/>
        <v>0</v>
      </c>
      <c r="AM412" s="12">
        <f t="shared" si="979"/>
        <v>0</v>
      </c>
      <c r="AN412" s="12">
        <f t="shared" si="980"/>
        <v>0</v>
      </c>
      <c r="AO412" s="12"/>
      <c r="AP412" s="12"/>
      <c r="AQ412" s="12"/>
      <c r="AR412" s="12">
        <f t="shared" si="981"/>
        <v>0</v>
      </c>
      <c r="AS412" s="12">
        <f t="shared" si="982"/>
        <v>0</v>
      </c>
      <c r="AT412" s="12">
        <f t="shared" si="983"/>
        <v>0</v>
      </c>
      <c r="AU412" s="12">
        <f t="shared" si="984"/>
        <v>0</v>
      </c>
      <c r="AV412" s="12">
        <f t="shared" si="1020"/>
        <v>0</v>
      </c>
      <c r="AW412" s="12"/>
      <c r="AX412" s="12">
        <f t="shared" si="985"/>
        <v>0</v>
      </c>
      <c r="AY412" s="12">
        <f t="shared" si="986"/>
        <v>0</v>
      </c>
      <c r="AZ412" s="12">
        <f t="shared" si="987"/>
        <v>0</v>
      </c>
      <c r="BA412" s="12"/>
      <c r="BB412" s="12">
        <f t="shared" si="988"/>
        <v>0</v>
      </c>
      <c r="BC412" s="12">
        <f t="shared" si="989"/>
        <v>0</v>
      </c>
      <c r="BD412" s="12">
        <f t="shared" si="990"/>
        <v>0</v>
      </c>
      <c r="BE412" s="12"/>
      <c r="BF412" s="12">
        <f t="shared" si="991"/>
        <v>0</v>
      </c>
      <c r="BG412" s="12">
        <f t="shared" si="1021"/>
        <v>0</v>
      </c>
      <c r="BH412" s="12">
        <f t="shared" si="992"/>
        <v>0</v>
      </c>
      <c r="BI412" s="12">
        <f t="shared" si="993"/>
        <v>0</v>
      </c>
      <c r="BJ412" s="12"/>
      <c r="BK412" s="12">
        <f t="shared" si="994"/>
        <v>0</v>
      </c>
      <c r="BL412" s="12">
        <f t="shared" si="1022"/>
        <v>0</v>
      </c>
      <c r="BM412" s="12">
        <f t="shared" si="995"/>
        <v>0</v>
      </c>
      <c r="BN412" s="12"/>
      <c r="BO412" s="12">
        <f t="shared" si="996"/>
        <v>0</v>
      </c>
      <c r="BP412" s="12">
        <f t="shared" si="997"/>
        <v>0</v>
      </c>
      <c r="BQ412" s="12">
        <f t="shared" si="998"/>
        <v>0</v>
      </c>
      <c r="BR412" s="12"/>
      <c r="BS412" s="12">
        <f t="shared" si="999"/>
        <v>0</v>
      </c>
      <c r="BT412" s="12">
        <f t="shared" si="1000"/>
        <v>0</v>
      </c>
      <c r="BU412" s="12">
        <f t="shared" si="1001"/>
        <v>0</v>
      </c>
      <c r="BV412" s="12">
        <f t="shared" si="1002"/>
        <v>0</v>
      </c>
      <c r="BW412" s="12">
        <f t="shared" si="1003"/>
        <v>0</v>
      </c>
      <c r="BX412" s="12"/>
      <c r="BY412" s="12">
        <v>50000000</v>
      </c>
      <c r="BZ412" s="12">
        <v>50000000</v>
      </c>
      <c r="CA412" s="12">
        <f>SUMIFS('[1]TIẾN ĐỘ %'!$M$6:$M$1034,'[1]TIẾN ĐỘ %'!$G$6:$G$1034,$A412,'[1]TIẾN ĐỘ %'!$F$6:$F$1034,$E412)</f>
        <v>60000000</v>
      </c>
      <c r="CB412" s="12">
        <f t="shared" si="1023"/>
        <v>160000000</v>
      </c>
      <c r="CC412" s="12"/>
      <c r="CD412" s="12"/>
      <c r="CE412" s="12"/>
      <c r="CF412" s="12"/>
      <c r="CG412" s="12"/>
      <c r="CH412" s="12"/>
      <c r="CI412" s="12"/>
      <c r="CJ412" s="12"/>
      <c r="CK412" s="12">
        <f t="shared" si="1043"/>
        <v>0</v>
      </c>
      <c r="CL412" s="12"/>
      <c r="CM412" s="12"/>
      <c r="CN412" s="12"/>
      <c r="CO412" s="12">
        <f t="shared" si="916"/>
        <v>0</v>
      </c>
      <c r="CP412" s="12">
        <f t="shared" si="917"/>
        <v>0</v>
      </c>
      <c r="CQ412" s="12"/>
      <c r="CR412" s="12">
        <v>0</v>
      </c>
      <c r="CS412" s="12">
        <v>14688000</v>
      </c>
      <c r="CT412" s="12">
        <v>50428800</v>
      </c>
      <c r="CU412" s="12">
        <v>20524800</v>
      </c>
      <c r="CV412" s="12">
        <v>29865600</v>
      </c>
      <c r="CW412" s="12">
        <v>20524800</v>
      </c>
      <c r="CX412" s="12">
        <v>50390400</v>
      </c>
      <c r="CY412" s="12">
        <f>SUMIFS('[1]DATA THÔ IN'!$P$4:$P$12031,'[1]DATA THÔ IN'!$H$4:$H$12031,$A412,'[1]DATA THÔ IN'!$AC$4:$AC$12031,$E412,'[1]DATA THÔ IN'!$AH$4:$AH$12031,"Tiến độ 1")</f>
        <v>24480000</v>
      </c>
      <c r="CZ412" s="12">
        <f>SUMIFS('[1]DATA THÔ IN'!$P$4:$P$12031,'[1]DATA THÔ IN'!$H$4:$H$12031,$A412,'[1]DATA THÔ IN'!$AC$4:$AC$12031,$E412,'[1]DATA THÔ IN'!$AH$4:$AH$12031,"Tiến độ 2")</f>
        <v>36528000</v>
      </c>
      <c r="DA412" s="12">
        <f>SUMIFS('[1]TIẾN ĐỘ %'!$N$6:$N$1034,'[1]TIẾN ĐỘ %'!$G$6:$G$1034,A412,'[1]TIẾN ĐỘ %'!$F$6:$F$1034,$E412)</f>
        <v>61008000</v>
      </c>
      <c r="DB412" s="12">
        <f t="shared" si="1025"/>
        <v>161827200</v>
      </c>
      <c r="DC412" s="12"/>
      <c r="DD412" s="12"/>
      <c r="DE412" s="12"/>
      <c r="DF412" s="12"/>
      <c r="DG412" s="12"/>
      <c r="DH412" s="12"/>
      <c r="DI412" s="12"/>
      <c r="DJ412" s="12"/>
      <c r="DK412" s="12"/>
      <c r="DL412" s="12">
        <f t="shared" si="1044"/>
        <v>0</v>
      </c>
      <c r="DM412" s="12">
        <f t="shared" si="1045"/>
        <v>161827200</v>
      </c>
      <c r="DN412" s="12"/>
      <c r="DO412" s="12"/>
      <c r="DP412" s="12"/>
      <c r="DQ412" s="12"/>
      <c r="DR412" s="12"/>
      <c r="DS412" s="12"/>
      <c r="DT412" s="12"/>
      <c r="DU412" s="12"/>
      <c r="DV412" s="12"/>
      <c r="DW412" s="12">
        <f t="shared" si="1046"/>
        <v>0</v>
      </c>
      <c r="DX412" s="12"/>
      <c r="DY412" s="12"/>
      <c r="DZ412" s="12"/>
      <c r="EA412" s="12"/>
      <c r="EB412" s="12"/>
      <c r="EC412" s="12"/>
      <c r="ED412" s="12"/>
      <c r="EE412" s="12"/>
      <c r="EF412" s="12"/>
      <c r="EG412" s="12">
        <f t="shared" si="918"/>
        <v>0</v>
      </c>
      <c r="EH412" s="12">
        <f t="shared" si="919"/>
        <v>0</v>
      </c>
      <c r="EI412" s="12"/>
      <c r="EJ412" s="15">
        <f t="shared" si="1004"/>
        <v>0</v>
      </c>
      <c r="EK412" s="15">
        <f t="shared" si="1005"/>
        <v>0.29376000000000002</v>
      </c>
      <c r="EL412" s="15">
        <f t="shared" si="1006"/>
        <v>1.0085759999999999</v>
      </c>
      <c r="EM412" s="16">
        <f t="shared" si="1040"/>
        <v>0.41049600000000003</v>
      </c>
      <c r="EN412" s="16">
        <f t="shared" si="1041"/>
        <v>0.59731199999999995</v>
      </c>
      <c r="EO412" s="16">
        <f t="shared" si="1042"/>
        <v>1.007808</v>
      </c>
      <c r="EP412" s="16">
        <f t="shared" si="1026"/>
        <v>0.40799999999999997</v>
      </c>
      <c r="EQ412" s="16">
        <f t="shared" si="1027"/>
        <v>0.60880000000000001</v>
      </c>
      <c r="ER412" s="16">
        <f t="shared" si="1028"/>
        <v>1.0167999999999999</v>
      </c>
      <c r="ES412" s="16">
        <f t="shared" si="1029"/>
        <v>1.01142</v>
      </c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5">
        <f t="shared" si="1047"/>
        <v>0</v>
      </c>
      <c r="FP412" s="15">
        <f t="shared" si="1048"/>
        <v>0</v>
      </c>
      <c r="FQ412" s="15">
        <f t="shared" si="1049"/>
        <v>0</v>
      </c>
      <c r="FR412" s="17">
        <f t="shared" si="1007"/>
        <v>0</v>
      </c>
      <c r="FS412" s="17">
        <f t="shared" si="1008"/>
        <v>0</v>
      </c>
      <c r="FT412" s="17">
        <f t="shared" si="1009"/>
        <v>0</v>
      </c>
      <c r="FU412" s="18">
        <f t="shared" si="1010"/>
        <v>0</v>
      </c>
      <c r="FV412" s="18">
        <f t="shared" si="1011"/>
        <v>0</v>
      </c>
      <c r="FW412" s="18">
        <f t="shared" si="1012"/>
        <v>0</v>
      </c>
      <c r="FX412" s="18">
        <f t="shared" si="1013"/>
        <v>0</v>
      </c>
      <c r="FY412" s="18">
        <f t="shared" si="1014"/>
        <v>0</v>
      </c>
      <c r="FZ412" s="19"/>
      <c r="GA412" s="36" t="s">
        <v>492</v>
      </c>
      <c r="GB412" s="36"/>
      <c r="GC412" s="37"/>
    </row>
    <row r="413" spans="1:185" hidden="1" x14ac:dyDescent="0.25">
      <c r="A413" s="8" t="s">
        <v>1305</v>
      </c>
      <c r="B413" s="8" t="s">
        <v>841</v>
      </c>
      <c r="C413" s="28" t="s">
        <v>842</v>
      </c>
      <c r="D413" s="28" t="s">
        <v>497</v>
      </c>
      <c r="E413" s="9" t="s">
        <v>315</v>
      </c>
      <c r="F413" s="28" t="s">
        <v>498</v>
      </c>
      <c r="G413" s="28" t="s">
        <v>485</v>
      </c>
      <c r="H413" s="11">
        <v>3.5000000000000003E-2</v>
      </c>
      <c r="I413" s="11"/>
      <c r="J413" s="11">
        <v>0.01</v>
      </c>
      <c r="K413" s="11">
        <v>0.01</v>
      </c>
      <c r="L413" s="11">
        <v>5.0000000000000001E-3</v>
      </c>
      <c r="M413" s="11">
        <v>5.0000000000000001E-3</v>
      </c>
      <c r="N413" s="11"/>
      <c r="O413" s="12">
        <f t="shared" si="1015"/>
        <v>0</v>
      </c>
      <c r="P413" s="12">
        <f t="shared" si="1030"/>
        <v>151188.47999999998</v>
      </c>
      <c r="Q413" s="12">
        <f t="shared" si="1031"/>
        <v>87266.87999999999</v>
      </c>
      <c r="R413" s="12">
        <f t="shared" si="1032"/>
        <v>313864.32000000001</v>
      </c>
      <c r="S413" s="12">
        <f t="shared" si="1033"/>
        <v>0</v>
      </c>
      <c r="T413" s="12">
        <f t="shared" si="1034"/>
        <v>200473</v>
      </c>
      <c r="U413" s="12">
        <f t="shared" si="1035"/>
        <v>51971</v>
      </c>
      <c r="V413" s="12">
        <f t="shared" si="1036"/>
        <v>252444</v>
      </c>
      <c r="W413" s="12">
        <f t="shared" si="1024"/>
        <v>207744</v>
      </c>
      <c r="X413" s="12">
        <f t="shared" si="1016"/>
        <v>0</v>
      </c>
      <c r="Y413" s="12">
        <f t="shared" si="1037"/>
        <v>127565.28</v>
      </c>
      <c r="Z413" s="12">
        <f t="shared" si="1038"/>
        <v>0</v>
      </c>
      <c r="AA413" s="12">
        <f t="shared" si="1039"/>
        <v>342119.51999999996</v>
      </c>
      <c r="AB413" s="12">
        <f t="shared" si="954"/>
        <v>454213.92</v>
      </c>
      <c r="AC413" s="12"/>
      <c r="AD413" s="12"/>
      <c r="AE413" s="12"/>
      <c r="AF413" s="12">
        <f t="shared" si="1017"/>
        <v>0</v>
      </c>
      <c r="AG413" s="12">
        <f t="shared" si="1018"/>
        <v>0</v>
      </c>
      <c r="AH413" s="12">
        <f t="shared" si="1019"/>
        <v>0</v>
      </c>
      <c r="AI413" s="12"/>
      <c r="AJ413" s="12"/>
      <c r="AK413" s="12"/>
      <c r="AL413" s="12">
        <f t="shared" si="978"/>
        <v>0</v>
      </c>
      <c r="AM413" s="12">
        <f t="shared" si="979"/>
        <v>0</v>
      </c>
      <c r="AN413" s="12">
        <f t="shared" si="980"/>
        <v>0</v>
      </c>
      <c r="AO413" s="12"/>
      <c r="AP413" s="12"/>
      <c r="AQ413" s="12"/>
      <c r="AR413" s="12">
        <f t="shared" si="981"/>
        <v>0</v>
      </c>
      <c r="AS413" s="12">
        <f t="shared" si="982"/>
        <v>0</v>
      </c>
      <c r="AT413" s="12">
        <f t="shared" si="983"/>
        <v>0</v>
      </c>
      <c r="AU413" s="12">
        <f t="shared" si="984"/>
        <v>0</v>
      </c>
      <c r="AV413" s="12">
        <f t="shared" si="1020"/>
        <v>0</v>
      </c>
      <c r="AW413" s="12"/>
      <c r="AX413" s="12">
        <f t="shared" si="985"/>
        <v>0</v>
      </c>
      <c r="AY413" s="12">
        <f t="shared" si="986"/>
        <v>0</v>
      </c>
      <c r="AZ413" s="12">
        <f t="shared" si="987"/>
        <v>0</v>
      </c>
      <c r="BA413" s="12"/>
      <c r="BB413" s="12">
        <f t="shared" si="988"/>
        <v>0</v>
      </c>
      <c r="BC413" s="12">
        <f t="shared" si="989"/>
        <v>0</v>
      </c>
      <c r="BD413" s="12">
        <f t="shared" si="990"/>
        <v>0</v>
      </c>
      <c r="BE413" s="12"/>
      <c r="BF413" s="12">
        <f t="shared" si="991"/>
        <v>0</v>
      </c>
      <c r="BG413" s="12">
        <f t="shared" si="1021"/>
        <v>0</v>
      </c>
      <c r="BH413" s="12">
        <f t="shared" si="992"/>
        <v>0</v>
      </c>
      <c r="BI413" s="12">
        <f t="shared" si="993"/>
        <v>0</v>
      </c>
      <c r="BJ413" s="12"/>
      <c r="BK413" s="12">
        <f t="shared" si="994"/>
        <v>0</v>
      </c>
      <c r="BL413" s="12">
        <f t="shared" si="1022"/>
        <v>0</v>
      </c>
      <c r="BM413" s="12">
        <f t="shared" si="995"/>
        <v>0</v>
      </c>
      <c r="BN413" s="12"/>
      <c r="BO413" s="12">
        <f t="shared" si="996"/>
        <v>0</v>
      </c>
      <c r="BP413" s="12">
        <f t="shared" si="997"/>
        <v>0</v>
      </c>
      <c r="BQ413" s="12">
        <f t="shared" si="998"/>
        <v>0</v>
      </c>
      <c r="BR413" s="12"/>
      <c r="BS413" s="12">
        <f t="shared" si="999"/>
        <v>0</v>
      </c>
      <c r="BT413" s="12">
        <f t="shared" si="1000"/>
        <v>0</v>
      </c>
      <c r="BU413" s="12">
        <f t="shared" si="1001"/>
        <v>0</v>
      </c>
      <c r="BV413" s="12">
        <f t="shared" si="1002"/>
        <v>0</v>
      </c>
      <c r="BW413" s="12">
        <f t="shared" si="1003"/>
        <v>0</v>
      </c>
      <c r="BX413" s="12"/>
      <c r="BY413" s="12">
        <v>20000000</v>
      </c>
      <c r="BZ413" s="12">
        <v>20000000</v>
      </c>
      <c r="CA413" s="12">
        <f>SUMIFS('[1]TIẾN ĐỘ %'!$M$6:$M$1034,'[1]TIẾN ĐỘ %'!$G$6:$G$1034,$A413,'[1]TIẾN ĐỘ %'!$F$6:$F$1034,$E413)</f>
        <v>30000000</v>
      </c>
      <c r="CB413" s="12">
        <f t="shared" si="1023"/>
        <v>70000000</v>
      </c>
      <c r="CC413" s="12"/>
      <c r="CD413" s="12"/>
      <c r="CE413" s="12"/>
      <c r="CF413" s="12"/>
      <c r="CG413" s="12"/>
      <c r="CH413" s="12"/>
      <c r="CI413" s="12"/>
      <c r="CJ413" s="12"/>
      <c r="CK413" s="12">
        <f t="shared" si="1043"/>
        <v>0</v>
      </c>
      <c r="CL413" s="12"/>
      <c r="CM413" s="12"/>
      <c r="CN413" s="12"/>
      <c r="CO413" s="12">
        <f t="shared" si="916"/>
        <v>0</v>
      </c>
      <c r="CP413" s="12">
        <f t="shared" si="917"/>
        <v>0</v>
      </c>
      <c r="CQ413" s="12"/>
      <c r="CR413" s="12">
        <v>15667200</v>
      </c>
      <c r="CS413" s="12">
        <v>9043200</v>
      </c>
      <c r="CT413" s="12">
        <v>32524800</v>
      </c>
      <c r="CU413" s="12">
        <v>20774400</v>
      </c>
      <c r="CV413" s="12">
        <v>5385600</v>
      </c>
      <c r="CW413" s="12">
        <v>20774400</v>
      </c>
      <c r="CX413" s="12">
        <v>26160000</v>
      </c>
      <c r="CY413" s="12">
        <f>SUMIFS('[1]DATA THÔ IN'!$P$4:$P$12031,'[1]DATA THÔ IN'!$H$4:$H$12031,$A413,'[1]DATA THÔ IN'!$AC$4:$AC$12031,$E413,'[1]DATA THÔ IN'!$AH$4:$AH$12031,"Tiến độ 1")</f>
        <v>13219200</v>
      </c>
      <c r="CZ413" s="12">
        <f>SUMIFS('[1]DATA THÔ IN'!$P$4:$P$12031,'[1]DATA THÔ IN'!$H$4:$H$12031,$A413,'[1]DATA THÔ IN'!$AC$4:$AC$12031,$E413,'[1]DATA THÔ IN'!$AH$4:$AH$12031,"Tiến độ 2")</f>
        <v>9273600</v>
      </c>
      <c r="DA413" s="12">
        <f>SUMIFS('[1]TIẾN ĐỘ %'!$N$6:$N$1034,'[1]TIẾN ĐỘ %'!$G$6:$G$1034,A413,'[1]TIẾN ĐỘ %'!$F$6:$F$1034,$E413)</f>
        <v>35452800</v>
      </c>
      <c r="DB413" s="12">
        <f t="shared" si="1025"/>
        <v>94137600</v>
      </c>
      <c r="DC413" s="12"/>
      <c r="DD413" s="12"/>
      <c r="DE413" s="12"/>
      <c r="DF413" s="12"/>
      <c r="DG413" s="12"/>
      <c r="DH413" s="12"/>
      <c r="DI413" s="12"/>
      <c r="DJ413" s="12"/>
      <c r="DK413" s="12"/>
      <c r="DL413" s="12">
        <f t="shared" si="1044"/>
        <v>0</v>
      </c>
      <c r="DM413" s="12">
        <f t="shared" si="1045"/>
        <v>94137600</v>
      </c>
      <c r="DN413" s="12"/>
      <c r="DO413" s="12"/>
      <c r="DP413" s="12"/>
      <c r="DQ413" s="12"/>
      <c r="DR413" s="12"/>
      <c r="DS413" s="12"/>
      <c r="DT413" s="12"/>
      <c r="DU413" s="12"/>
      <c r="DV413" s="12"/>
      <c r="DW413" s="12">
        <f t="shared" si="1046"/>
        <v>0</v>
      </c>
      <c r="DX413" s="12"/>
      <c r="DY413" s="12"/>
      <c r="DZ413" s="12"/>
      <c r="EA413" s="12"/>
      <c r="EB413" s="12"/>
      <c r="EC413" s="12"/>
      <c r="ED413" s="12"/>
      <c r="EE413" s="12"/>
      <c r="EF413" s="12"/>
      <c r="EG413" s="12">
        <f t="shared" si="918"/>
        <v>0</v>
      </c>
      <c r="EH413" s="12">
        <f t="shared" si="919"/>
        <v>0</v>
      </c>
      <c r="EI413" s="12"/>
      <c r="EJ413" s="15">
        <f t="shared" si="1004"/>
        <v>0.78335999999999995</v>
      </c>
      <c r="EK413" s="15">
        <f t="shared" si="1005"/>
        <v>0.45216000000000001</v>
      </c>
      <c r="EL413" s="15">
        <f t="shared" si="1006"/>
        <v>1.6262399999999999</v>
      </c>
      <c r="EM413" s="16">
        <f t="shared" si="1040"/>
        <v>1.0387200000000001</v>
      </c>
      <c r="EN413" s="16">
        <f t="shared" si="1041"/>
        <v>0.26928000000000002</v>
      </c>
      <c r="EO413" s="16">
        <f t="shared" si="1042"/>
        <v>1.3080000000000001</v>
      </c>
      <c r="EP413" s="16">
        <f t="shared" si="1026"/>
        <v>0.44063999999999998</v>
      </c>
      <c r="EQ413" s="16">
        <f t="shared" si="1027"/>
        <v>0.30912000000000001</v>
      </c>
      <c r="ER413" s="16">
        <f t="shared" si="1028"/>
        <v>1.1817599999999999</v>
      </c>
      <c r="ES413" s="16">
        <f t="shared" si="1029"/>
        <v>1.3448228571428571</v>
      </c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5">
        <f t="shared" si="1047"/>
        <v>0</v>
      </c>
      <c r="FP413" s="15">
        <f t="shared" si="1048"/>
        <v>0</v>
      </c>
      <c r="FQ413" s="15">
        <f t="shared" si="1049"/>
        <v>0</v>
      </c>
      <c r="FR413" s="17">
        <f t="shared" si="1007"/>
        <v>0</v>
      </c>
      <c r="FS413" s="17">
        <f t="shared" si="1008"/>
        <v>0</v>
      </c>
      <c r="FT413" s="17">
        <f t="shared" si="1009"/>
        <v>0</v>
      </c>
      <c r="FU413" s="18">
        <f t="shared" si="1010"/>
        <v>0</v>
      </c>
      <c r="FV413" s="18">
        <f t="shared" si="1011"/>
        <v>0</v>
      </c>
      <c r="FW413" s="18">
        <f t="shared" si="1012"/>
        <v>0</v>
      </c>
      <c r="FX413" s="18">
        <f t="shared" si="1013"/>
        <v>0</v>
      </c>
      <c r="FY413" s="18">
        <f t="shared" si="1014"/>
        <v>0</v>
      </c>
      <c r="FZ413" s="19"/>
      <c r="GA413" s="36" t="s">
        <v>497</v>
      </c>
      <c r="GB413" s="36"/>
      <c r="GC413" s="37"/>
    </row>
    <row r="414" spans="1:185" hidden="1" x14ac:dyDescent="0.25">
      <c r="A414" s="8" t="s">
        <v>1306</v>
      </c>
      <c r="B414" s="8" t="s">
        <v>843</v>
      </c>
      <c r="C414" s="28" t="s">
        <v>844</v>
      </c>
      <c r="D414" s="28" t="s">
        <v>497</v>
      </c>
      <c r="E414" s="9" t="s">
        <v>315</v>
      </c>
      <c r="F414" s="28" t="s">
        <v>498</v>
      </c>
      <c r="G414" s="28" t="s">
        <v>485</v>
      </c>
      <c r="H414" s="11">
        <v>3.5000000000000003E-2</v>
      </c>
      <c r="I414" s="11"/>
      <c r="J414" s="11">
        <v>0.01</v>
      </c>
      <c r="K414" s="11">
        <v>0.01</v>
      </c>
      <c r="L414" s="11">
        <v>5.0000000000000001E-3</v>
      </c>
      <c r="M414" s="11">
        <v>5.0000000000000001E-3</v>
      </c>
      <c r="N414" s="11"/>
      <c r="O414" s="12">
        <f t="shared" si="1015"/>
        <v>0</v>
      </c>
      <c r="P414" s="12">
        <f t="shared" si="1030"/>
        <v>0</v>
      </c>
      <c r="Q414" s="12">
        <f t="shared" si="1031"/>
        <v>0</v>
      </c>
      <c r="R414" s="12">
        <f t="shared" si="1032"/>
        <v>0</v>
      </c>
      <c r="S414" s="12">
        <f t="shared" si="1033"/>
        <v>0</v>
      </c>
      <c r="T414" s="12">
        <f t="shared" si="1034"/>
        <v>0</v>
      </c>
      <c r="U414" s="12">
        <f t="shared" si="1035"/>
        <v>0</v>
      </c>
      <c r="V414" s="12">
        <f t="shared" si="1036"/>
        <v>0</v>
      </c>
      <c r="W414" s="12">
        <f t="shared" si="1024"/>
        <v>0</v>
      </c>
      <c r="X414" s="12">
        <f t="shared" si="1016"/>
        <v>0</v>
      </c>
      <c r="Y414" s="12">
        <f t="shared" si="1037"/>
        <v>0</v>
      </c>
      <c r="Z414" s="12">
        <f t="shared" si="1038"/>
        <v>0</v>
      </c>
      <c r="AA414" s="12">
        <f t="shared" si="1039"/>
        <v>0</v>
      </c>
      <c r="AB414" s="12">
        <f t="shared" si="954"/>
        <v>0</v>
      </c>
      <c r="AC414" s="12"/>
      <c r="AD414" s="12"/>
      <c r="AE414" s="12"/>
      <c r="AF414" s="12">
        <f t="shared" si="1017"/>
        <v>0</v>
      </c>
      <c r="AG414" s="12">
        <f t="shared" si="1018"/>
        <v>0</v>
      </c>
      <c r="AH414" s="12">
        <f t="shared" si="1019"/>
        <v>0</v>
      </c>
      <c r="AI414" s="12"/>
      <c r="AJ414" s="12"/>
      <c r="AK414" s="12"/>
      <c r="AL414" s="12">
        <f t="shared" si="978"/>
        <v>0</v>
      </c>
      <c r="AM414" s="12">
        <f t="shared" si="979"/>
        <v>0</v>
      </c>
      <c r="AN414" s="12">
        <f t="shared" si="980"/>
        <v>0</v>
      </c>
      <c r="AO414" s="12"/>
      <c r="AP414" s="12"/>
      <c r="AQ414" s="12"/>
      <c r="AR414" s="12">
        <f t="shared" si="981"/>
        <v>0</v>
      </c>
      <c r="AS414" s="12">
        <f t="shared" si="982"/>
        <v>0</v>
      </c>
      <c r="AT414" s="12">
        <f t="shared" si="983"/>
        <v>0</v>
      </c>
      <c r="AU414" s="12">
        <f t="shared" si="984"/>
        <v>0</v>
      </c>
      <c r="AV414" s="12">
        <f t="shared" si="1020"/>
        <v>0</v>
      </c>
      <c r="AW414" s="12"/>
      <c r="AX414" s="12">
        <f t="shared" si="985"/>
        <v>0</v>
      </c>
      <c r="AY414" s="12">
        <f t="shared" si="986"/>
        <v>0</v>
      </c>
      <c r="AZ414" s="12">
        <f t="shared" si="987"/>
        <v>0</v>
      </c>
      <c r="BA414" s="12"/>
      <c r="BB414" s="12">
        <f t="shared" si="988"/>
        <v>0</v>
      </c>
      <c r="BC414" s="12">
        <f t="shared" si="989"/>
        <v>0</v>
      </c>
      <c r="BD414" s="12">
        <f t="shared" si="990"/>
        <v>0</v>
      </c>
      <c r="BE414" s="12"/>
      <c r="BF414" s="12">
        <f t="shared" si="991"/>
        <v>0</v>
      </c>
      <c r="BG414" s="12">
        <f t="shared" si="1021"/>
        <v>0</v>
      </c>
      <c r="BH414" s="12">
        <f t="shared" si="992"/>
        <v>0</v>
      </c>
      <c r="BI414" s="12">
        <f t="shared" si="993"/>
        <v>0</v>
      </c>
      <c r="BJ414" s="12"/>
      <c r="BK414" s="12">
        <f t="shared" si="994"/>
        <v>0</v>
      </c>
      <c r="BL414" s="12">
        <f t="shared" si="1022"/>
        <v>0</v>
      </c>
      <c r="BM414" s="12">
        <f t="shared" si="995"/>
        <v>0</v>
      </c>
      <c r="BN414" s="12"/>
      <c r="BO414" s="12">
        <f t="shared" si="996"/>
        <v>0</v>
      </c>
      <c r="BP414" s="12">
        <f t="shared" si="997"/>
        <v>0</v>
      </c>
      <c r="BQ414" s="12">
        <f t="shared" si="998"/>
        <v>0</v>
      </c>
      <c r="BR414" s="12"/>
      <c r="BS414" s="12">
        <f t="shared" si="999"/>
        <v>0</v>
      </c>
      <c r="BT414" s="12">
        <f t="shared" si="1000"/>
        <v>0</v>
      </c>
      <c r="BU414" s="12">
        <f t="shared" si="1001"/>
        <v>0</v>
      </c>
      <c r="BV414" s="12">
        <f t="shared" si="1002"/>
        <v>0</v>
      </c>
      <c r="BW414" s="12">
        <f t="shared" si="1003"/>
        <v>0</v>
      </c>
      <c r="BX414" s="12"/>
      <c r="BY414" s="12">
        <v>20000000</v>
      </c>
      <c r="BZ414" s="12">
        <v>10000000</v>
      </c>
      <c r="CA414" s="12">
        <f>SUMIFS('[1]TIẾN ĐỘ %'!$M$6:$M$1034,'[1]TIẾN ĐỘ %'!$G$6:$G$1034,$A414,'[1]TIẾN ĐỘ %'!$F$6:$F$1034,$E414)</f>
        <v>10000000</v>
      </c>
      <c r="CB414" s="12">
        <f t="shared" si="1023"/>
        <v>40000000</v>
      </c>
      <c r="CC414" s="12"/>
      <c r="CD414" s="12"/>
      <c r="CE414" s="12"/>
      <c r="CF414" s="12"/>
      <c r="CG414" s="12"/>
      <c r="CH414" s="12"/>
      <c r="CI414" s="12"/>
      <c r="CJ414" s="12"/>
      <c r="CK414" s="12">
        <f t="shared" si="1043"/>
        <v>0</v>
      </c>
      <c r="CL414" s="12"/>
      <c r="CM414" s="12"/>
      <c r="CN414" s="12"/>
      <c r="CO414" s="12">
        <f t="shared" si="916"/>
        <v>0</v>
      </c>
      <c r="CP414" s="12">
        <f t="shared" si="917"/>
        <v>0</v>
      </c>
      <c r="CQ414" s="12"/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f>SUMIFS('[1]DATA THÔ IN'!$P$4:$P$12031,'[1]DATA THÔ IN'!$H$4:$H$12031,$A414,'[1]DATA THÔ IN'!$AC$4:$AC$12031,$E414,'[1]DATA THÔ IN'!$AH$4:$AH$12031,"Tiến độ 1")</f>
        <v>0</v>
      </c>
      <c r="CZ414" s="12">
        <f>SUMIFS('[1]DATA THÔ IN'!$P$4:$P$12031,'[1]DATA THÔ IN'!$H$4:$H$12031,$A414,'[1]DATA THÔ IN'!$AC$4:$AC$12031,$E414,'[1]DATA THÔ IN'!$AH$4:$AH$12031,"Tiến độ 2")</f>
        <v>0</v>
      </c>
      <c r="DA414" s="12">
        <f>SUMIFS('[1]TIẾN ĐỘ %'!$N$6:$N$1034,'[1]TIẾN ĐỘ %'!$G$6:$G$1034,A414,'[1]TIẾN ĐỘ %'!$F$6:$F$1034,$E414)</f>
        <v>2937600</v>
      </c>
      <c r="DB414" s="12">
        <f t="shared" si="1025"/>
        <v>2937600</v>
      </c>
      <c r="DC414" s="12"/>
      <c r="DD414" s="12"/>
      <c r="DE414" s="12"/>
      <c r="DF414" s="12"/>
      <c r="DG414" s="12"/>
      <c r="DH414" s="12"/>
      <c r="DI414" s="12"/>
      <c r="DJ414" s="12"/>
      <c r="DK414" s="12"/>
      <c r="DL414" s="12">
        <f t="shared" si="1044"/>
        <v>0</v>
      </c>
      <c r="DM414" s="12">
        <f t="shared" si="1045"/>
        <v>2937600</v>
      </c>
      <c r="DN414" s="12"/>
      <c r="DO414" s="12"/>
      <c r="DP414" s="12"/>
      <c r="DQ414" s="12"/>
      <c r="DR414" s="12"/>
      <c r="DS414" s="12"/>
      <c r="DT414" s="12"/>
      <c r="DU414" s="12"/>
      <c r="DV414" s="12"/>
      <c r="DW414" s="12">
        <f t="shared" si="1046"/>
        <v>0</v>
      </c>
      <c r="DX414" s="12"/>
      <c r="DY414" s="12"/>
      <c r="DZ414" s="12"/>
      <c r="EA414" s="12"/>
      <c r="EB414" s="12"/>
      <c r="EC414" s="12"/>
      <c r="ED414" s="12"/>
      <c r="EE414" s="12"/>
      <c r="EF414" s="12"/>
      <c r="EG414" s="12">
        <f t="shared" si="918"/>
        <v>0</v>
      </c>
      <c r="EH414" s="12">
        <f t="shared" si="919"/>
        <v>0</v>
      </c>
      <c r="EI414" s="12"/>
      <c r="EJ414" s="15">
        <f t="shared" si="1004"/>
        <v>0</v>
      </c>
      <c r="EK414" s="15">
        <f t="shared" si="1005"/>
        <v>0</v>
      </c>
      <c r="EL414" s="15">
        <f t="shared" si="1006"/>
        <v>0</v>
      </c>
      <c r="EM414" s="16">
        <f t="shared" si="1040"/>
        <v>0</v>
      </c>
      <c r="EN414" s="16">
        <f t="shared" si="1041"/>
        <v>0</v>
      </c>
      <c r="EO414" s="16">
        <f t="shared" si="1042"/>
        <v>0</v>
      </c>
      <c r="EP414" s="16">
        <f t="shared" si="1026"/>
        <v>0</v>
      </c>
      <c r="EQ414" s="16">
        <f t="shared" si="1027"/>
        <v>0</v>
      </c>
      <c r="ER414" s="16">
        <f t="shared" si="1028"/>
        <v>0.29376000000000002</v>
      </c>
      <c r="ES414" s="16">
        <f t="shared" si="1029"/>
        <v>7.3440000000000005E-2</v>
      </c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5">
        <f t="shared" si="1047"/>
        <v>0</v>
      </c>
      <c r="FP414" s="15">
        <f t="shared" si="1048"/>
        <v>0</v>
      </c>
      <c r="FQ414" s="15">
        <f t="shared" si="1049"/>
        <v>0</v>
      </c>
      <c r="FR414" s="17">
        <f t="shared" si="1007"/>
        <v>0</v>
      </c>
      <c r="FS414" s="17">
        <f t="shared" si="1008"/>
        <v>0</v>
      </c>
      <c r="FT414" s="17">
        <f t="shared" si="1009"/>
        <v>0</v>
      </c>
      <c r="FU414" s="18">
        <f t="shared" si="1010"/>
        <v>0</v>
      </c>
      <c r="FV414" s="18">
        <f t="shared" si="1011"/>
        <v>0</v>
      </c>
      <c r="FW414" s="18">
        <f t="shared" si="1012"/>
        <v>0</v>
      </c>
      <c r="FX414" s="18">
        <f t="shared" si="1013"/>
        <v>0</v>
      </c>
      <c r="FY414" s="18">
        <f t="shared" si="1014"/>
        <v>0</v>
      </c>
      <c r="FZ414" s="19"/>
      <c r="GA414" s="36" t="s">
        <v>497</v>
      </c>
      <c r="GB414" s="36"/>
      <c r="GC414" s="37"/>
    </row>
    <row r="415" spans="1:185" hidden="1" x14ac:dyDescent="0.25">
      <c r="A415" s="8" t="s">
        <v>1315</v>
      </c>
      <c r="B415" s="8" t="s">
        <v>861</v>
      </c>
      <c r="C415" s="28" t="s">
        <v>862</v>
      </c>
      <c r="D415" s="28" t="s">
        <v>492</v>
      </c>
      <c r="E415" s="9" t="s">
        <v>315</v>
      </c>
      <c r="F415" s="28" t="s">
        <v>493</v>
      </c>
      <c r="G415" s="28" t="s">
        <v>485</v>
      </c>
      <c r="H415" s="11">
        <v>3.5000000000000003E-2</v>
      </c>
      <c r="I415" s="11"/>
      <c r="J415" s="11">
        <v>0.01</v>
      </c>
      <c r="K415" s="11">
        <v>0.01</v>
      </c>
      <c r="L415" s="11">
        <v>5.0000000000000001E-3</v>
      </c>
      <c r="M415" s="11">
        <v>5.0000000000000001E-3</v>
      </c>
      <c r="N415" s="11"/>
      <c r="O415" s="12">
        <f t="shared" si="1015"/>
        <v>0</v>
      </c>
      <c r="P415" s="12">
        <f t="shared" si="1030"/>
        <v>0</v>
      </c>
      <c r="Q415" s="12">
        <f t="shared" si="1031"/>
        <v>0</v>
      </c>
      <c r="R415" s="12">
        <f t="shared" si="1032"/>
        <v>0</v>
      </c>
      <c r="S415" s="12">
        <f t="shared" si="1033"/>
        <v>0</v>
      </c>
      <c r="T415" s="12">
        <f t="shared" si="1034"/>
        <v>0</v>
      </c>
      <c r="U415" s="12">
        <f t="shared" si="1035"/>
        <v>0</v>
      </c>
      <c r="V415" s="12">
        <f t="shared" si="1036"/>
        <v>0</v>
      </c>
      <c r="W415" s="12">
        <f t="shared" si="1024"/>
        <v>0</v>
      </c>
      <c r="X415" s="12">
        <f t="shared" si="1016"/>
        <v>0</v>
      </c>
      <c r="Y415" s="12">
        <f t="shared" si="1037"/>
        <v>0</v>
      </c>
      <c r="Z415" s="12">
        <f t="shared" si="1038"/>
        <v>388068.95999999996</v>
      </c>
      <c r="AA415" s="12">
        <f t="shared" si="1039"/>
        <v>0</v>
      </c>
      <c r="AB415" s="12">
        <f t="shared" si="954"/>
        <v>0</v>
      </c>
      <c r="AC415" s="12"/>
      <c r="AD415" s="12"/>
      <c r="AE415" s="12"/>
      <c r="AF415" s="12">
        <f t="shared" si="1017"/>
        <v>0</v>
      </c>
      <c r="AG415" s="12">
        <f t="shared" si="1018"/>
        <v>0</v>
      </c>
      <c r="AH415" s="12">
        <f t="shared" si="1019"/>
        <v>0</v>
      </c>
      <c r="AI415" s="12"/>
      <c r="AJ415" s="12"/>
      <c r="AK415" s="12"/>
      <c r="AL415" s="12">
        <f t="shared" si="978"/>
        <v>0</v>
      </c>
      <c r="AM415" s="12">
        <f t="shared" si="979"/>
        <v>0</v>
      </c>
      <c r="AN415" s="12">
        <f t="shared" si="980"/>
        <v>0</v>
      </c>
      <c r="AO415" s="12"/>
      <c r="AP415" s="12"/>
      <c r="AQ415" s="12"/>
      <c r="AR415" s="12">
        <f t="shared" si="981"/>
        <v>0</v>
      </c>
      <c r="AS415" s="12">
        <f t="shared" si="982"/>
        <v>0</v>
      </c>
      <c r="AT415" s="12">
        <f t="shared" si="983"/>
        <v>0</v>
      </c>
      <c r="AU415" s="12">
        <f t="shared" si="984"/>
        <v>0</v>
      </c>
      <c r="AV415" s="12">
        <f t="shared" si="1020"/>
        <v>0</v>
      </c>
      <c r="AW415" s="12"/>
      <c r="AX415" s="12">
        <f t="shared" si="985"/>
        <v>0</v>
      </c>
      <c r="AY415" s="12">
        <f t="shared" si="986"/>
        <v>0</v>
      </c>
      <c r="AZ415" s="12">
        <f t="shared" si="987"/>
        <v>0</v>
      </c>
      <c r="BA415" s="12"/>
      <c r="BB415" s="12">
        <f t="shared" si="988"/>
        <v>0</v>
      </c>
      <c r="BC415" s="12">
        <f t="shared" si="989"/>
        <v>0</v>
      </c>
      <c r="BD415" s="12">
        <f t="shared" si="990"/>
        <v>0</v>
      </c>
      <c r="BE415" s="12"/>
      <c r="BF415" s="12">
        <f t="shared" si="991"/>
        <v>0</v>
      </c>
      <c r="BG415" s="12">
        <f t="shared" si="1021"/>
        <v>0</v>
      </c>
      <c r="BH415" s="12">
        <f t="shared" si="992"/>
        <v>0</v>
      </c>
      <c r="BI415" s="12">
        <f t="shared" si="993"/>
        <v>0</v>
      </c>
      <c r="BJ415" s="12"/>
      <c r="BK415" s="12">
        <f t="shared" si="994"/>
        <v>0</v>
      </c>
      <c r="BL415" s="12">
        <f t="shared" si="1022"/>
        <v>0</v>
      </c>
      <c r="BM415" s="12">
        <f t="shared" si="995"/>
        <v>0</v>
      </c>
      <c r="BN415" s="12"/>
      <c r="BO415" s="12">
        <f t="shared" si="996"/>
        <v>0</v>
      </c>
      <c r="BP415" s="12">
        <f t="shared" si="997"/>
        <v>0</v>
      </c>
      <c r="BQ415" s="12">
        <f t="shared" si="998"/>
        <v>0</v>
      </c>
      <c r="BR415" s="12"/>
      <c r="BS415" s="12">
        <f t="shared" si="999"/>
        <v>0</v>
      </c>
      <c r="BT415" s="12">
        <f t="shared" si="1000"/>
        <v>0</v>
      </c>
      <c r="BU415" s="12">
        <f t="shared" si="1001"/>
        <v>0</v>
      </c>
      <c r="BV415" s="12">
        <f t="shared" si="1002"/>
        <v>0</v>
      </c>
      <c r="BW415" s="12">
        <f t="shared" si="1003"/>
        <v>0</v>
      </c>
      <c r="BX415" s="12"/>
      <c r="BY415" s="12">
        <v>60000000</v>
      </c>
      <c r="BZ415" s="12">
        <v>50000000</v>
      </c>
      <c r="CA415" s="12">
        <f>SUMIFS('[1]TIẾN ĐỘ %'!$M$6:$M$1034,'[1]TIẾN ĐỘ %'!$G$6:$G$1034,$A415,'[1]TIẾN ĐỘ %'!$F$6:$F$1034,$E415)</f>
        <v>50000000</v>
      </c>
      <c r="CB415" s="12">
        <f t="shared" si="1023"/>
        <v>160000000</v>
      </c>
      <c r="CC415" s="12"/>
      <c r="CD415" s="12"/>
      <c r="CE415" s="12"/>
      <c r="CF415" s="12"/>
      <c r="CG415" s="12"/>
      <c r="CH415" s="12"/>
      <c r="CI415" s="12"/>
      <c r="CJ415" s="12"/>
      <c r="CK415" s="12">
        <f t="shared" si="1043"/>
        <v>0</v>
      </c>
      <c r="CL415" s="12"/>
      <c r="CM415" s="12"/>
      <c r="CN415" s="12"/>
      <c r="CO415" s="12">
        <f t="shared" si="916"/>
        <v>0</v>
      </c>
      <c r="CP415" s="12">
        <f t="shared" si="917"/>
        <v>0</v>
      </c>
      <c r="CQ415" s="12"/>
      <c r="CR415" s="12">
        <v>0</v>
      </c>
      <c r="CS415" s="12">
        <v>0</v>
      </c>
      <c r="CT415" s="12">
        <v>0</v>
      </c>
      <c r="CU415" s="12">
        <v>0</v>
      </c>
      <c r="CV415" s="12">
        <v>0</v>
      </c>
      <c r="CW415" s="12">
        <v>0</v>
      </c>
      <c r="CX415" s="12">
        <v>0</v>
      </c>
      <c r="CY415" s="12">
        <f>SUMIFS('[1]DATA THÔ IN'!$P$4:$P$12031,'[1]DATA THÔ IN'!$H$4:$H$12031,$A415,'[1]DATA THÔ IN'!$AC$4:$AC$12031,$E415,'[1]DATA THÔ IN'!$AH$4:$AH$12031,"Tiến độ 1")</f>
        <v>0</v>
      </c>
      <c r="CZ415" s="12">
        <f>SUMIFS('[1]DATA THÔ IN'!$P$4:$P$12031,'[1]DATA THÔ IN'!$H$4:$H$12031,$A415,'[1]DATA THÔ IN'!$AC$4:$AC$12031,$E415,'[1]DATA THÔ IN'!$AH$4:$AH$12031,"Tiến độ 2")</f>
        <v>40214400</v>
      </c>
      <c r="DA415" s="12">
        <f>SUMIFS('[1]TIẾN ĐỘ %'!$N$6:$N$1034,'[1]TIẾN ĐỘ %'!$G$6:$G$1034,A415,'[1]TIẾN ĐỘ %'!$F$6:$F$1034,$E415)</f>
        <v>40214400</v>
      </c>
      <c r="DB415" s="12">
        <f t="shared" si="1025"/>
        <v>40214400</v>
      </c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>
        <f t="shared" si="1046"/>
        <v>0</v>
      </c>
      <c r="DX415" s="12"/>
      <c r="DY415" s="12"/>
      <c r="DZ415" s="12"/>
      <c r="EA415" s="12"/>
      <c r="EB415" s="12"/>
      <c r="EC415" s="12"/>
      <c r="ED415" s="12"/>
      <c r="EE415" s="12"/>
      <c r="EF415" s="12"/>
      <c r="EG415" s="12">
        <f t="shared" si="918"/>
        <v>0</v>
      </c>
      <c r="EH415" s="12">
        <f t="shared" si="919"/>
        <v>0</v>
      </c>
      <c r="EI415" s="12"/>
      <c r="EJ415" s="15">
        <f t="shared" si="1004"/>
        <v>0</v>
      </c>
      <c r="EK415" s="15">
        <f t="shared" si="1005"/>
        <v>0</v>
      </c>
      <c r="EL415" s="15">
        <f t="shared" si="1006"/>
        <v>0</v>
      </c>
      <c r="EM415" s="16">
        <f t="shared" si="1040"/>
        <v>0</v>
      </c>
      <c r="EN415" s="16">
        <f t="shared" si="1041"/>
        <v>0</v>
      </c>
      <c r="EO415" s="16">
        <f t="shared" si="1042"/>
        <v>0</v>
      </c>
      <c r="EP415" s="16">
        <f t="shared" si="1026"/>
        <v>0</v>
      </c>
      <c r="EQ415" s="16">
        <f t="shared" si="1027"/>
        <v>0.804288</v>
      </c>
      <c r="ER415" s="16">
        <f t="shared" si="1028"/>
        <v>0.804288</v>
      </c>
      <c r="ES415" s="16">
        <f t="shared" si="1029"/>
        <v>0.25134000000000001</v>
      </c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5">
        <f t="shared" si="1047"/>
        <v>0</v>
      </c>
      <c r="FP415" s="15">
        <f t="shared" si="1048"/>
        <v>0</v>
      </c>
      <c r="FQ415" s="15">
        <f t="shared" si="1049"/>
        <v>0</v>
      </c>
      <c r="FR415" s="17">
        <f t="shared" si="1007"/>
        <v>0</v>
      </c>
      <c r="FS415" s="17">
        <f t="shared" si="1008"/>
        <v>0</v>
      </c>
      <c r="FT415" s="17">
        <f t="shared" si="1009"/>
        <v>0</v>
      </c>
      <c r="FU415" s="18">
        <f t="shared" si="1010"/>
        <v>0</v>
      </c>
      <c r="FV415" s="18">
        <f t="shared" si="1011"/>
        <v>0</v>
      </c>
      <c r="FW415" s="18">
        <f t="shared" si="1012"/>
        <v>0</v>
      </c>
      <c r="FX415" s="18">
        <f t="shared" si="1013"/>
        <v>0</v>
      </c>
      <c r="FY415" s="18">
        <f t="shared" si="1014"/>
        <v>0</v>
      </c>
      <c r="FZ415" s="19"/>
      <c r="GA415" s="36" t="str">
        <f>D415</f>
        <v>Quách Học Hiếu</v>
      </c>
      <c r="GB415" s="36"/>
      <c r="GC415" s="37"/>
    </row>
    <row r="416" spans="1:185" hidden="1" x14ac:dyDescent="0.25">
      <c r="A416" s="8" t="s">
        <v>1316</v>
      </c>
      <c r="B416" s="8" t="s">
        <v>863</v>
      </c>
      <c r="C416" s="28" t="s">
        <v>864</v>
      </c>
      <c r="D416" s="28" t="s">
        <v>497</v>
      </c>
      <c r="E416" s="9" t="s">
        <v>315</v>
      </c>
      <c r="F416" s="28" t="s">
        <v>498</v>
      </c>
      <c r="G416" s="28" t="s">
        <v>485</v>
      </c>
      <c r="H416" s="11">
        <v>3.5000000000000003E-2</v>
      </c>
      <c r="I416" s="11"/>
      <c r="J416" s="11">
        <v>0.01</v>
      </c>
      <c r="K416" s="11">
        <v>0.01</v>
      </c>
      <c r="L416" s="11">
        <v>5.0000000000000001E-3</v>
      </c>
      <c r="M416" s="11">
        <v>5.0000000000000001E-3</v>
      </c>
      <c r="N416" s="11"/>
      <c r="O416" s="12">
        <f t="shared" si="1015"/>
        <v>0</v>
      </c>
      <c r="P416" s="12">
        <f t="shared" si="1030"/>
        <v>136736.63999999998</v>
      </c>
      <c r="Q416" s="12">
        <f t="shared" si="1031"/>
        <v>70869.599999999991</v>
      </c>
      <c r="R416" s="12">
        <f t="shared" si="1032"/>
        <v>207606.24</v>
      </c>
      <c r="S416" s="12">
        <f t="shared" si="1033"/>
        <v>0</v>
      </c>
      <c r="T416" s="12">
        <f t="shared" si="1034"/>
        <v>365928</v>
      </c>
      <c r="U416" s="12">
        <f t="shared" si="1035"/>
        <v>0</v>
      </c>
      <c r="V416" s="12">
        <f t="shared" si="1036"/>
        <v>365928</v>
      </c>
      <c r="W416" s="12">
        <f t="shared" si="1024"/>
        <v>379200</v>
      </c>
      <c r="X416" s="12">
        <f t="shared" si="1016"/>
        <v>0</v>
      </c>
      <c r="Y416" s="12">
        <f t="shared" si="1037"/>
        <v>141739.19999999998</v>
      </c>
      <c r="Z416" s="12">
        <f t="shared" si="1038"/>
        <v>0</v>
      </c>
      <c r="AA416" s="12">
        <f t="shared" si="1039"/>
        <v>290426.39999999997</v>
      </c>
      <c r="AB416" s="12">
        <f t="shared" si="954"/>
        <v>431980.32</v>
      </c>
      <c r="AC416" s="12"/>
      <c r="AD416" s="12"/>
      <c r="AE416" s="12"/>
      <c r="AF416" s="12">
        <f t="shared" si="1017"/>
        <v>0</v>
      </c>
      <c r="AG416" s="12">
        <f t="shared" si="1018"/>
        <v>0</v>
      </c>
      <c r="AH416" s="12">
        <f t="shared" si="1019"/>
        <v>0</v>
      </c>
      <c r="AI416" s="12"/>
      <c r="AJ416" s="12"/>
      <c r="AK416" s="12"/>
      <c r="AL416" s="12">
        <f t="shared" si="978"/>
        <v>0</v>
      </c>
      <c r="AM416" s="12">
        <f t="shared" si="979"/>
        <v>0</v>
      </c>
      <c r="AN416" s="12">
        <f t="shared" si="980"/>
        <v>0</v>
      </c>
      <c r="AO416" s="12"/>
      <c r="AP416" s="12"/>
      <c r="AQ416" s="12"/>
      <c r="AR416" s="12">
        <f t="shared" si="981"/>
        <v>0</v>
      </c>
      <c r="AS416" s="12">
        <f t="shared" si="982"/>
        <v>0</v>
      </c>
      <c r="AT416" s="12">
        <f t="shared" si="983"/>
        <v>0</v>
      </c>
      <c r="AU416" s="12">
        <f t="shared" si="984"/>
        <v>0</v>
      </c>
      <c r="AV416" s="12">
        <f t="shared" si="1020"/>
        <v>0</v>
      </c>
      <c r="AW416" s="12"/>
      <c r="AX416" s="12">
        <f t="shared" si="985"/>
        <v>0</v>
      </c>
      <c r="AY416" s="12">
        <f t="shared" si="986"/>
        <v>0</v>
      </c>
      <c r="AZ416" s="12">
        <f t="shared" si="987"/>
        <v>0</v>
      </c>
      <c r="BA416" s="12"/>
      <c r="BB416" s="12">
        <f t="shared" si="988"/>
        <v>0</v>
      </c>
      <c r="BC416" s="12">
        <f t="shared" si="989"/>
        <v>0</v>
      </c>
      <c r="BD416" s="12">
        <f t="shared" si="990"/>
        <v>0</v>
      </c>
      <c r="BE416" s="12"/>
      <c r="BF416" s="12">
        <f t="shared" si="991"/>
        <v>0</v>
      </c>
      <c r="BG416" s="12">
        <f t="shared" si="1021"/>
        <v>0</v>
      </c>
      <c r="BH416" s="12">
        <f t="shared" si="992"/>
        <v>0</v>
      </c>
      <c r="BI416" s="12">
        <f t="shared" si="993"/>
        <v>0</v>
      </c>
      <c r="BJ416" s="12"/>
      <c r="BK416" s="12">
        <f t="shared" si="994"/>
        <v>0</v>
      </c>
      <c r="BL416" s="12">
        <f t="shared" si="1022"/>
        <v>0</v>
      </c>
      <c r="BM416" s="12">
        <f t="shared" si="995"/>
        <v>0</v>
      </c>
      <c r="BN416" s="12"/>
      <c r="BO416" s="12">
        <f t="shared" si="996"/>
        <v>0</v>
      </c>
      <c r="BP416" s="12">
        <f t="shared" si="997"/>
        <v>0</v>
      </c>
      <c r="BQ416" s="12">
        <f t="shared" si="998"/>
        <v>0</v>
      </c>
      <c r="BR416" s="12"/>
      <c r="BS416" s="12">
        <f t="shared" si="999"/>
        <v>0</v>
      </c>
      <c r="BT416" s="12">
        <f t="shared" si="1000"/>
        <v>0</v>
      </c>
      <c r="BU416" s="12">
        <f t="shared" si="1001"/>
        <v>0</v>
      </c>
      <c r="BV416" s="12">
        <f t="shared" si="1002"/>
        <v>0</v>
      </c>
      <c r="BW416" s="12">
        <f t="shared" si="1003"/>
        <v>0</v>
      </c>
      <c r="BX416" s="12"/>
      <c r="BY416" s="12">
        <v>20000000</v>
      </c>
      <c r="BZ416" s="12">
        <v>20000000</v>
      </c>
      <c r="CA416" s="12">
        <f>SUMIFS('[1]TIẾN ĐỘ %'!$M$6:$M$1034,'[1]TIẾN ĐỘ %'!$G$6:$G$1034,$A416,'[1]TIẾN ĐỘ %'!$F$6:$F$1034,$E416)</f>
        <v>30000000</v>
      </c>
      <c r="CB416" s="12">
        <f t="shared" si="1023"/>
        <v>70000000</v>
      </c>
      <c r="CC416" s="12"/>
      <c r="CD416" s="12"/>
      <c r="CE416" s="12"/>
      <c r="CF416" s="12"/>
      <c r="CG416" s="12"/>
      <c r="CH416" s="12"/>
      <c r="CI416" s="12"/>
      <c r="CJ416" s="12"/>
      <c r="CK416" s="12">
        <f t="shared" si="1043"/>
        <v>0</v>
      </c>
      <c r="CL416" s="12"/>
      <c r="CM416" s="12"/>
      <c r="CN416" s="12"/>
      <c r="CO416" s="12">
        <f t="shared" si="916"/>
        <v>0</v>
      </c>
      <c r="CP416" s="12">
        <f t="shared" si="917"/>
        <v>0</v>
      </c>
      <c r="CQ416" s="12"/>
      <c r="CR416" s="12">
        <v>14169600</v>
      </c>
      <c r="CS416" s="12">
        <v>7344000</v>
      </c>
      <c r="CT416" s="12">
        <v>21513600</v>
      </c>
      <c r="CU416" s="12">
        <v>37920000</v>
      </c>
      <c r="CV416" s="12">
        <v>0</v>
      </c>
      <c r="CW416" s="12">
        <v>37920000</v>
      </c>
      <c r="CX416" s="12">
        <v>37920000</v>
      </c>
      <c r="CY416" s="12">
        <f>SUMIFS('[1]DATA THÔ IN'!$P$4:$P$12031,'[1]DATA THÔ IN'!$H$4:$H$12031,$A416,'[1]DATA THÔ IN'!$AC$4:$AC$12031,$E416,'[1]DATA THÔ IN'!$AH$4:$AH$12031,"Tiến độ 1")</f>
        <v>14688000</v>
      </c>
      <c r="CZ416" s="12">
        <f>SUMIFS('[1]DATA THÔ IN'!$P$4:$P$12031,'[1]DATA THÔ IN'!$H$4:$H$12031,$A416,'[1]DATA THÔ IN'!$AC$4:$AC$12031,$E416,'[1]DATA THÔ IN'!$AH$4:$AH$12031,"Tiến độ 2")</f>
        <v>11980800</v>
      </c>
      <c r="DA416" s="12">
        <f>SUMIFS('[1]TIẾN ĐỘ %'!$N$6:$N$1034,'[1]TIẾN ĐỘ %'!$G$6:$G$1034,A416,'[1]TIẾN ĐỘ %'!$F$6:$F$1034,$E416)</f>
        <v>30096000</v>
      </c>
      <c r="DB416" s="12">
        <f t="shared" si="1025"/>
        <v>89529600</v>
      </c>
      <c r="DC416" s="12"/>
      <c r="DD416" s="12"/>
      <c r="DE416" s="12"/>
      <c r="DF416" s="12"/>
      <c r="DG416" s="12"/>
      <c r="DH416" s="12"/>
      <c r="DI416" s="12"/>
      <c r="DJ416" s="12"/>
      <c r="DK416" s="12"/>
      <c r="DL416" s="12">
        <f>+DK416+DH416+DE416</f>
        <v>0</v>
      </c>
      <c r="DM416" s="12">
        <f>+DL416+DB416</f>
        <v>89529600</v>
      </c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>
        <f t="shared" si="918"/>
        <v>0</v>
      </c>
      <c r="EH416" s="12">
        <f t="shared" si="919"/>
        <v>0</v>
      </c>
      <c r="EI416" s="12"/>
      <c r="EJ416" s="15">
        <f t="shared" si="1004"/>
        <v>0.70848</v>
      </c>
      <c r="EK416" s="15">
        <f t="shared" si="1005"/>
        <v>0.36720000000000003</v>
      </c>
      <c r="EL416" s="15">
        <f t="shared" si="1006"/>
        <v>1.07568</v>
      </c>
      <c r="EM416" s="16">
        <f t="shared" si="1040"/>
        <v>1.8959999999999999</v>
      </c>
      <c r="EN416" s="16">
        <f t="shared" si="1041"/>
        <v>0</v>
      </c>
      <c r="EO416" s="16">
        <f t="shared" si="1042"/>
        <v>1.8959999999999999</v>
      </c>
      <c r="EP416" s="16">
        <f t="shared" si="1026"/>
        <v>0.48959999999999998</v>
      </c>
      <c r="EQ416" s="16">
        <f t="shared" si="1027"/>
        <v>0.39935999999999999</v>
      </c>
      <c r="ER416" s="16">
        <f t="shared" si="1028"/>
        <v>1.0032000000000001</v>
      </c>
      <c r="ES416" s="16">
        <f t="shared" si="1029"/>
        <v>1.2789942857142858</v>
      </c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5">
        <f t="shared" si="1047"/>
        <v>0</v>
      </c>
      <c r="FP416" s="15">
        <f t="shared" si="1048"/>
        <v>0</v>
      </c>
      <c r="FQ416" s="15">
        <f t="shared" si="1049"/>
        <v>0</v>
      </c>
      <c r="FR416" s="17">
        <f t="shared" si="1007"/>
        <v>0</v>
      </c>
      <c r="FS416" s="17">
        <f t="shared" si="1008"/>
        <v>0</v>
      </c>
      <c r="FT416" s="17">
        <f t="shared" si="1009"/>
        <v>0</v>
      </c>
      <c r="FU416" s="18">
        <f t="shared" si="1010"/>
        <v>0</v>
      </c>
      <c r="FV416" s="18">
        <f t="shared" si="1011"/>
        <v>0</v>
      </c>
      <c r="FW416" s="18">
        <f t="shared" si="1012"/>
        <v>0</v>
      </c>
      <c r="FX416" s="18">
        <f t="shared" si="1013"/>
        <v>0</v>
      </c>
      <c r="FY416" s="18">
        <f t="shared" si="1014"/>
        <v>0</v>
      </c>
      <c r="FZ416" s="19"/>
      <c r="GA416" s="36" t="s">
        <v>497</v>
      </c>
      <c r="GB416" s="36"/>
      <c r="GC416" s="37"/>
    </row>
    <row r="417" spans="1:185" hidden="1" x14ac:dyDescent="0.25">
      <c r="A417" s="8" t="s">
        <v>1317</v>
      </c>
      <c r="B417" s="8" t="s">
        <v>865</v>
      </c>
      <c r="C417" s="28" t="s">
        <v>866</v>
      </c>
      <c r="D417" s="28" t="s">
        <v>483</v>
      </c>
      <c r="E417" s="9" t="s">
        <v>315</v>
      </c>
      <c r="F417" s="28" t="s">
        <v>484</v>
      </c>
      <c r="G417" s="28" t="s">
        <v>485</v>
      </c>
      <c r="H417" s="11">
        <v>3.5000000000000003E-2</v>
      </c>
      <c r="I417" s="11"/>
      <c r="J417" s="11">
        <v>0.01</v>
      </c>
      <c r="K417" s="11">
        <v>0.01</v>
      </c>
      <c r="L417" s="11">
        <v>5.0000000000000001E-3</v>
      </c>
      <c r="M417" s="11">
        <v>5.0000000000000001E-3</v>
      </c>
      <c r="N417" s="11"/>
      <c r="O417" s="12">
        <f t="shared" si="1015"/>
        <v>0</v>
      </c>
      <c r="P417" s="12">
        <f t="shared" si="1030"/>
        <v>0</v>
      </c>
      <c r="Q417" s="12">
        <f t="shared" si="1031"/>
        <v>0</v>
      </c>
      <c r="R417" s="12">
        <f t="shared" si="1032"/>
        <v>0</v>
      </c>
      <c r="S417" s="12">
        <f t="shared" si="1033"/>
        <v>0</v>
      </c>
      <c r="T417" s="12">
        <f t="shared" si="1034"/>
        <v>0</v>
      </c>
      <c r="U417" s="12">
        <f t="shared" si="1035"/>
        <v>0</v>
      </c>
      <c r="V417" s="12">
        <f t="shared" si="1036"/>
        <v>0</v>
      </c>
      <c r="W417" s="12">
        <f t="shared" si="1024"/>
        <v>0</v>
      </c>
      <c r="X417" s="12">
        <f t="shared" si="1016"/>
        <v>0</v>
      </c>
      <c r="Y417" s="12">
        <f t="shared" si="1037"/>
        <v>0</v>
      </c>
      <c r="Z417" s="12">
        <f t="shared" si="1038"/>
        <v>0</v>
      </c>
      <c r="AA417" s="12">
        <f t="shared" si="1039"/>
        <v>0</v>
      </c>
      <c r="AB417" s="12">
        <f t="shared" si="954"/>
        <v>0</v>
      </c>
      <c r="AC417" s="12"/>
      <c r="AD417" s="12"/>
      <c r="AE417" s="12"/>
      <c r="AF417" s="12">
        <f t="shared" si="1017"/>
        <v>0</v>
      </c>
      <c r="AG417" s="12">
        <f t="shared" si="1018"/>
        <v>0</v>
      </c>
      <c r="AH417" s="12">
        <f t="shared" si="1019"/>
        <v>0</v>
      </c>
      <c r="AI417" s="12"/>
      <c r="AJ417" s="12"/>
      <c r="AK417" s="12"/>
      <c r="AL417" s="12">
        <f t="shared" si="978"/>
        <v>0</v>
      </c>
      <c r="AM417" s="12">
        <f t="shared" si="979"/>
        <v>0</v>
      </c>
      <c r="AN417" s="12">
        <f t="shared" si="980"/>
        <v>0</v>
      </c>
      <c r="AO417" s="12"/>
      <c r="AP417" s="12"/>
      <c r="AQ417" s="12"/>
      <c r="AR417" s="12">
        <f t="shared" si="981"/>
        <v>0</v>
      </c>
      <c r="AS417" s="12">
        <f t="shared" si="982"/>
        <v>0</v>
      </c>
      <c r="AT417" s="12">
        <f t="shared" si="983"/>
        <v>0</v>
      </c>
      <c r="AU417" s="12">
        <f t="shared" si="984"/>
        <v>0</v>
      </c>
      <c r="AV417" s="12">
        <f t="shared" si="1020"/>
        <v>0</v>
      </c>
      <c r="AW417" s="12"/>
      <c r="AX417" s="12">
        <f t="shared" si="985"/>
        <v>0</v>
      </c>
      <c r="AY417" s="12">
        <f t="shared" si="986"/>
        <v>0</v>
      </c>
      <c r="AZ417" s="12">
        <f t="shared" si="987"/>
        <v>0</v>
      </c>
      <c r="BA417" s="12"/>
      <c r="BB417" s="12">
        <f t="shared" si="988"/>
        <v>0</v>
      </c>
      <c r="BC417" s="12">
        <f t="shared" si="989"/>
        <v>0</v>
      </c>
      <c r="BD417" s="12">
        <f t="shared" si="990"/>
        <v>0</v>
      </c>
      <c r="BE417" s="12"/>
      <c r="BF417" s="12">
        <f t="shared" si="991"/>
        <v>0</v>
      </c>
      <c r="BG417" s="12">
        <f t="shared" si="1021"/>
        <v>0</v>
      </c>
      <c r="BH417" s="12">
        <f t="shared" si="992"/>
        <v>0</v>
      </c>
      <c r="BI417" s="12">
        <f t="shared" si="993"/>
        <v>0</v>
      </c>
      <c r="BJ417" s="12"/>
      <c r="BK417" s="12">
        <f t="shared" si="994"/>
        <v>0</v>
      </c>
      <c r="BL417" s="12">
        <f t="shared" si="1022"/>
        <v>0</v>
      </c>
      <c r="BM417" s="12">
        <f t="shared" si="995"/>
        <v>0</v>
      </c>
      <c r="BN417" s="12"/>
      <c r="BO417" s="12">
        <f t="shared" si="996"/>
        <v>0</v>
      </c>
      <c r="BP417" s="12">
        <f t="shared" si="997"/>
        <v>0</v>
      </c>
      <c r="BQ417" s="12">
        <f t="shared" si="998"/>
        <v>0</v>
      </c>
      <c r="BR417" s="12"/>
      <c r="BS417" s="12">
        <f t="shared" si="999"/>
        <v>0</v>
      </c>
      <c r="BT417" s="12">
        <f t="shared" si="1000"/>
        <v>0</v>
      </c>
      <c r="BU417" s="12">
        <f t="shared" si="1001"/>
        <v>0</v>
      </c>
      <c r="BV417" s="12">
        <f t="shared" si="1002"/>
        <v>0</v>
      </c>
      <c r="BW417" s="12">
        <f t="shared" si="1003"/>
        <v>0</v>
      </c>
      <c r="BX417" s="12"/>
      <c r="BY417" s="12">
        <v>0</v>
      </c>
      <c r="BZ417" s="12">
        <v>0</v>
      </c>
      <c r="CA417" s="12">
        <f>SUMIFS('[1]TIẾN ĐỘ %'!$M$6:$M$1034,'[1]TIẾN ĐỘ %'!$G$6:$G$1034,$A417,'[1]TIẾN ĐỘ %'!$F$6:$F$1034,$E417)</f>
        <v>0</v>
      </c>
      <c r="CB417" s="12">
        <f t="shared" si="1023"/>
        <v>0</v>
      </c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>
        <f t="shared" si="916"/>
        <v>0</v>
      </c>
      <c r="CP417" s="12">
        <f t="shared" si="917"/>
        <v>0</v>
      </c>
      <c r="CQ417" s="12"/>
      <c r="CR417" s="12">
        <v>0</v>
      </c>
      <c r="CS417" s="12">
        <v>0</v>
      </c>
      <c r="CT417" s="12">
        <v>0</v>
      </c>
      <c r="CU417" s="12">
        <v>0</v>
      </c>
      <c r="CV417" s="12">
        <v>0</v>
      </c>
      <c r="CW417" s="12">
        <v>0</v>
      </c>
      <c r="CX417" s="12">
        <v>0</v>
      </c>
      <c r="CY417" s="12">
        <f>SUMIFS('[1]DATA THÔ IN'!$P$4:$P$12031,'[1]DATA THÔ IN'!$H$4:$H$12031,$A417,'[1]DATA THÔ IN'!$AC$4:$AC$12031,$E417,'[1]DATA THÔ IN'!$AH$4:$AH$12031,"Tiến độ 1")</f>
        <v>0</v>
      </c>
      <c r="CZ417" s="12">
        <f>SUMIFS('[1]DATA THÔ IN'!$P$4:$P$12031,'[1]DATA THÔ IN'!$H$4:$H$12031,$A417,'[1]DATA THÔ IN'!$AC$4:$AC$12031,$E417,'[1]DATA THÔ IN'!$AH$4:$AH$12031,"Tiến độ 2")</f>
        <v>0</v>
      </c>
      <c r="DA417" s="12">
        <f>SUMIFS('[1]TIẾN ĐỘ %'!$N$6:$N$1034,'[1]TIẾN ĐỘ %'!$G$6:$G$1034,A417,'[1]TIẾN ĐỘ %'!$F$6:$F$1034,$E417)</f>
        <v>0</v>
      </c>
      <c r="DB417" s="12">
        <f t="shared" si="1025"/>
        <v>0</v>
      </c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>
        <f t="shared" si="918"/>
        <v>0</v>
      </c>
      <c r="EH417" s="12">
        <f t="shared" si="919"/>
        <v>0</v>
      </c>
      <c r="EI417" s="12"/>
      <c r="EJ417" s="15">
        <f t="shared" si="1004"/>
        <v>0</v>
      </c>
      <c r="EK417" s="15">
        <f t="shared" si="1005"/>
        <v>0</v>
      </c>
      <c r="EL417" s="15">
        <f t="shared" si="1006"/>
        <v>0</v>
      </c>
      <c r="EM417" s="16">
        <f t="shared" si="1040"/>
        <v>0</v>
      </c>
      <c r="EN417" s="16">
        <f t="shared" si="1041"/>
        <v>0</v>
      </c>
      <c r="EO417" s="16">
        <f t="shared" si="1042"/>
        <v>0</v>
      </c>
      <c r="EP417" s="16">
        <f t="shared" si="1026"/>
        <v>0</v>
      </c>
      <c r="EQ417" s="16">
        <f t="shared" si="1027"/>
        <v>0</v>
      </c>
      <c r="ER417" s="16">
        <f t="shared" si="1028"/>
        <v>0</v>
      </c>
      <c r="ES417" s="16">
        <f t="shared" si="1029"/>
        <v>0</v>
      </c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5">
        <f t="shared" si="1047"/>
        <v>0</v>
      </c>
      <c r="FP417" s="15">
        <f t="shared" si="1048"/>
        <v>0</v>
      </c>
      <c r="FQ417" s="15">
        <f t="shared" si="1049"/>
        <v>0</v>
      </c>
      <c r="FR417" s="29">
        <f t="shared" si="1007"/>
        <v>0</v>
      </c>
      <c r="FS417" s="29">
        <f t="shared" si="1008"/>
        <v>0</v>
      </c>
      <c r="FT417" s="29">
        <f t="shared" si="1009"/>
        <v>0</v>
      </c>
      <c r="FU417" s="18">
        <f t="shared" si="1010"/>
        <v>0</v>
      </c>
      <c r="FV417" s="18">
        <f t="shared" si="1011"/>
        <v>0</v>
      </c>
      <c r="FW417" s="18">
        <f t="shared" si="1012"/>
        <v>0</v>
      </c>
      <c r="FX417" s="18">
        <f t="shared" si="1013"/>
        <v>0</v>
      </c>
      <c r="FY417" s="18">
        <f t="shared" si="1014"/>
        <v>0</v>
      </c>
      <c r="FZ417" s="19"/>
      <c r="GA417" s="36" t="e">
        <v>#N/A</v>
      </c>
      <c r="GB417" s="36"/>
      <c r="GC417" s="37"/>
    </row>
    <row r="418" spans="1:185" hidden="1" x14ac:dyDescent="0.25">
      <c r="A418" s="8" t="s">
        <v>1320</v>
      </c>
      <c r="B418" s="8" t="s">
        <v>871</v>
      </c>
      <c r="C418" s="32" t="s">
        <v>872</v>
      </c>
      <c r="D418" s="32" t="s">
        <v>492</v>
      </c>
      <c r="E418" s="9" t="s">
        <v>315</v>
      </c>
      <c r="F418" s="28" t="s">
        <v>493</v>
      </c>
      <c r="G418" s="28" t="s">
        <v>485</v>
      </c>
      <c r="H418" s="11">
        <v>3.5000000000000003E-2</v>
      </c>
      <c r="I418" s="17"/>
      <c r="J418" s="11">
        <v>0.01</v>
      </c>
      <c r="K418" s="11">
        <v>0.01</v>
      </c>
      <c r="L418" s="11">
        <v>5.0000000000000001E-3</v>
      </c>
      <c r="M418" s="11">
        <v>5.0000000000000001E-3</v>
      </c>
      <c r="N418" s="11"/>
      <c r="O418" s="12">
        <f t="shared" si="1015"/>
        <v>0</v>
      </c>
      <c r="P418" s="12">
        <f t="shared" si="1030"/>
        <v>0</v>
      </c>
      <c r="Q418" s="12">
        <f t="shared" si="1031"/>
        <v>0</v>
      </c>
      <c r="R418" s="12">
        <f t="shared" si="1032"/>
        <v>0</v>
      </c>
      <c r="S418" s="12">
        <f t="shared" si="1033"/>
        <v>0</v>
      </c>
      <c r="T418" s="12">
        <f t="shared" si="1034"/>
        <v>0</v>
      </c>
      <c r="U418" s="12">
        <f t="shared" si="1035"/>
        <v>0</v>
      </c>
      <c r="V418" s="12">
        <f t="shared" si="1036"/>
        <v>0</v>
      </c>
      <c r="W418" s="12">
        <f t="shared" si="1024"/>
        <v>48960</v>
      </c>
      <c r="X418" s="12">
        <f t="shared" si="1016"/>
        <v>0</v>
      </c>
      <c r="Y418" s="12">
        <f t="shared" si="1037"/>
        <v>0</v>
      </c>
      <c r="Z418" s="12">
        <f t="shared" si="1038"/>
        <v>540091.19999999995</v>
      </c>
      <c r="AA418" s="12">
        <f t="shared" si="1039"/>
        <v>681830.40000000002</v>
      </c>
      <c r="AB418" s="12">
        <f t="shared" si="954"/>
        <v>0</v>
      </c>
      <c r="AC418" s="12"/>
      <c r="AD418" s="12"/>
      <c r="AE418" s="12"/>
      <c r="AF418" s="12">
        <f t="shared" si="1017"/>
        <v>0</v>
      </c>
      <c r="AG418" s="12">
        <f t="shared" si="1018"/>
        <v>0</v>
      </c>
      <c r="AH418" s="12">
        <f t="shared" si="1019"/>
        <v>0</v>
      </c>
      <c r="AI418" s="12"/>
      <c r="AJ418" s="12"/>
      <c r="AK418" s="12"/>
      <c r="AL418" s="12">
        <f t="shared" si="978"/>
        <v>0</v>
      </c>
      <c r="AM418" s="12">
        <f t="shared" si="979"/>
        <v>0</v>
      </c>
      <c r="AN418" s="12">
        <f t="shared" si="980"/>
        <v>0</v>
      </c>
      <c r="AO418" s="12"/>
      <c r="AP418" s="12"/>
      <c r="AQ418" s="12"/>
      <c r="AR418" s="12">
        <f t="shared" si="981"/>
        <v>0</v>
      </c>
      <c r="AS418" s="12">
        <f t="shared" si="982"/>
        <v>0</v>
      </c>
      <c r="AT418" s="12">
        <f t="shared" si="983"/>
        <v>0</v>
      </c>
      <c r="AU418" s="12">
        <f t="shared" si="984"/>
        <v>0</v>
      </c>
      <c r="AV418" s="12">
        <f t="shared" si="1020"/>
        <v>0</v>
      </c>
      <c r="AW418" s="12"/>
      <c r="AX418" s="12">
        <f t="shared" si="985"/>
        <v>0</v>
      </c>
      <c r="AY418" s="12">
        <f t="shared" si="986"/>
        <v>0</v>
      </c>
      <c r="AZ418" s="12">
        <f t="shared" si="987"/>
        <v>0</v>
      </c>
      <c r="BA418" s="12"/>
      <c r="BB418" s="12">
        <f t="shared" si="988"/>
        <v>0</v>
      </c>
      <c r="BC418" s="12">
        <f t="shared" si="989"/>
        <v>0</v>
      </c>
      <c r="BD418" s="12">
        <f t="shared" si="990"/>
        <v>0</v>
      </c>
      <c r="BE418" s="12"/>
      <c r="BF418" s="12">
        <f t="shared" si="991"/>
        <v>0</v>
      </c>
      <c r="BG418" s="12">
        <f t="shared" si="1021"/>
        <v>0</v>
      </c>
      <c r="BH418" s="12">
        <f t="shared" si="992"/>
        <v>0</v>
      </c>
      <c r="BI418" s="12">
        <f t="shared" si="993"/>
        <v>0</v>
      </c>
      <c r="BJ418" s="12"/>
      <c r="BK418" s="12">
        <f t="shared" si="994"/>
        <v>0</v>
      </c>
      <c r="BL418" s="12">
        <f t="shared" si="1022"/>
        <v>0</v>
      </c>
      <c r="BM418" s="12">
        <f t="shared" si="995"/>
        <v>0</v>
      </c>
      <c r="BN418" s="12"/>
      <c r="BO418" s="12">
        <f t="shared" si="996"/>
        <v>0</v>
      </c>
      <c r="BP418" s="12">
        <f t="shared" si="997"/>
        <v>0</v>
      </c>
      <c r="BQ418" s="12">
        <f t="shared" si="998"/>
        <v>0</v>
      </c>
      <c r="BR418" s="12"/>
      <c r="BS418" s="12">
        <f t="shared" si="999"/>
        <v>0</v>
      </c>
      <c r="BT418" s="12">
        <f t="shared" si="1000"/>
        <v>0</v>
      </c>
      <c r="BU418" s="12">
        <f t="shared" si="1001"/>
        <v>0</v>
      </c>
      <c r="BV418" s="12">
        <f t="shared" si="1002"/>
        <v>0</v>
      </c>
      <c r="BW418" s="12">
        <f t="shared" si="1003"/>
        <v>0</v>
      </c>
      <c r="BX418" s="12"/>
      <c r="BY418" s="12">
        <v>60000000</v>
      </c>
      <c r="BZ418" s="12">
        <v>0</v>
      </c>
      <c r="CA418" s="12">
        <f>SUMIFS('[1]TIẾN ĐỘ %'!$M$6:$M$1034,'[1]TIẾN ĐỘ %'!$G$6:$G$1034,$A418,'[1]TIẾN ĐỘ %'!$F$6:$F$1034,$E418)</f>
        <v>70000000</v>
      </c>
      <c r="CB418" s="12">
        <f t="shared" si="1023"/>
        <v>130000000</v>
      </c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12"/>
      <c r="CO418" s="12">
        <f t="shared" si="916"/>
        <v>0</v>
      </c>
      <c r="CP418" s="12">
        <f t="shared" si="917"/>
        <v>0</v>
      </c>
      <c r="CQ418" s="12"/>
      <c r="CR418" s="12">
        <v>0</v>
      </c>
      <c r="CS418" s="12">
        <v>0</v>
      </c>
      <c r="CT418" s="12">
        <v>14688000</v>
      </c>
      <c r="CU418" s="12">
        <v>4896000</v>
      </c>
      <c r="CV418" s="12">
        <v>9792000</v>
      </c>
      <c r="CW418" s="12">
        <v>4896000</v>
      </c>
      <c r="CX418" s="12">
        <v>14688000</v>
      </c>
      <c r="CY418" s="12">
        <f>SUMIFS('[1]DATA THÔ IN'!$P$4:$P$12031,'[1]DATA THÔ IN'!$H$4:$H$12031,$A418,'[1]DATA THÔ IN'!$AC$4:$AC$12031,$E418,'[1]DATA THÔ IN'!$AH$4:$AH$12031,"Tiến độ 1")</f>
        <v>14688000</v>
      </c>
      <c r="CZ418" s="12">
        <f>SUMIFS('[1]DATA THÔ IN'!$P$4:$P$12031,'[1]DATA THÔ IN'!$H$4:$H$12031,$A418,'[1]DATA THÔ IN'!$AC$4:$AC$12031,$E418,'[1]DATA THÔ IN'!$AH$4:$AH$12031,"Tiến độ 2")</f>
        <v>55968000</v>
      </c>
      <c r="DA418" s="12">
        <f>SUMIFS('[1]TIẾN ĐỘ %'!$N$6:$N$1034,'[1]TIẾN ĐỘ %'!$G$6:$G$1034,A418,'[1]TIẾN ĐỘ %'!$F$6:$F$1034,$E418)</f>
        <v>70656000</v>
      </c>
      <c r="DB418" s="12">
        <f t="shared" si="1025"/>
        <v>100032000</v>
      </c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43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42"/>
      <c r="EE418" s="42"/>
      <c r="EF418" s="42"/>
      <c r="EG418" s="12">
        <f t="shared" si="918"/>
        <v>0</v>
      </c>
      <c r="EH418" s="12">
        <f t="shared" si="919"/>
        <v>0</v>
      </c>
      <c r="EI418" s="12"/>
      <c r="EJ418" s="15">
        <f t="shared" si="1004"/>
        <v>0</v>
      </c>
      <c r="EK418" s="15">
        <f t="shared" si="1005"/>
        <v>0</v>
      </c>
      <c r="EL418" s="15">
        <f t="shared" si="1006"/>
        <v>0.24479999999999999</v>
      </c>
      <c r="EM418" s="16">
        <f t="shared" si="1040"/>
        <v>0</v>
      </c>
      <c r="EN418" s="16">
        <f t="shared" si="1041"/>
        <v>0</v>
      </c>
      <c r="EO418" s="16">
        <f t="shared" si="1042"/>
        <v>0</v>
      </c>
      <c r="EP418" s="16">
        <f t="shared" si="1026"/>
        <v>0.20982857142857142</v>
      </c>
      <c r="EQ418" s="16">
        <f t="shared" si="1027"/>
        <v>0.79954285714285711</v>
      </c>
      <c r="ER418" s="16">
        <f t="shared" si="1028"/>
        <v>1.0093714285714286</v>
      </c>
      <c r="ES418" s="16">
        <f t="shared" si="1029"/>
        <v>0.76947692307692306</v>
      </c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16"/>
      <c r="FF418" s="16"/>
      <c r="FG418" s="16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9">
        <f t="shared" si="1007"/>
        <v>0</v>
      </c>
      <c r="FS418" s="29">
        <f t="shared" si="1008"/>
        <v>0</v>
      </c>
      <c r="FT418" s="29">
        <f t="shared" si="1009"/>
        <v>0</v>
      </c>
      <c r="FU418" s="18">
        <f t="shared" si="1010"/>
        <v>0</v>
      </c>
      <c r="FV418" s="18">
        <f t="shared" si="1011"/>
        <v>0</v>
      </c>
      <c r="FW418" s="18">
        <f t="shared" si="1012"/>
        <v>0</v>
      </c>
      <c r="FX418" s="18">
        <f t="shared" si="1013"/>
        <v>0</v>
      </c>
      <c r="FY418" s="18">
        <f t="shared" si="1014"/>
        <v>0</v>
      </c>
      <c r="FZ418" s="19"/>
      <c r="GA418" s="36" t="s">
        <v>492</v>
      </c>
      <c r="GB418" s="36"/>
      <c r="GC418" s="37"/>
    </row>
    <row r="419" spans="1:185" hidden="1" x14ac:dyDescent="0.25">
      <c r="A419" s="8" t="s">
        <v>1338</v>
      </c>
      <c r="B419" s="8" t="s">
        <v>1145</v>
      </c>
      <c r="C419" s="28" t="s">
        <v>1394</v>
      </c>
      <c r="D419" s="28" t="s">
        <v>1018</v>
      </c>
      <c r="E419" s="9" t="s">
        <v>315</v>
      </c>
      <c r="F419" s="28" t="s">
        <v>1025</v>
      </c>
      <c r="G419" s="28" t="s">
        <v>998</v>
      </c>
      <c r="H419" s="11">
        <v>3.5000000000000003E-2</v>
      </c>
      <c r="I419" s="11"/>
      <c r="J419" s="11">
        <v>0</v>
      </c>
      <c r="K419" s="11">
        <v>0</v>
      </c>
      <c r="L419" s="11">
        <v>0</v>
      </c>
      <c r="M419" s="11">
        <v>0</v>
      </c>
      <c r="N419" s="11"/>
      <c r="O419" s="12">
        <f t="shared" si="1015"/>
        <v>0</v>
      </c>
      <c r="P419" s="12">
        <f t="shared" si="1030"/>
        <v>0</v>
      </c>
      <c r="Q419" s="12">
        <f t="shared" si="1031"/>
        <v>0</v>
      </c>
      <c r="R419" s="12">
        <f t="shared" si="1032"/>
        <v>0</v>
      </c>
      <c r="S419" s="12">
        <f t="shared" si="1033"/>
        <v>0</v>
      </c>
      <c r="T419" s="12">
        <f t="shared" si="1034"/>
        <v>0</v>
      </c>
      <c r="U419" s="12">
        <f t="shared" si="1035"/>
        <v>0</v>
      </c>
      <c r="V419" s="12">
        <f t="shared" si="1036"/>
        <v>0</v>
      </c>
      <c r="W419" s="12">
        <v>0</v>
      </c>
      <c r="X419" s="12">
        <f t="shared" si="1016"/>
        <v>0</v>
      </c>
      <c r="Y419" s="12">
        <f t="shared" si="1037"/>
        <v>0</v>
      </c>
      <c r="Z419" s="12">
        <f t="shared" si="1038"/>
        <v>0</v>
      </c>
      <c r="AA419" s="12">
        <f t="shared" si="1039"/>
        <v>0</v>
      </c>
      <c r="AB419" s="12">
        <f t="shared" si="954"/>
        <v>0</v>
      </c>
      <c r="AC419" s="12"/>
      <c r="AD419" s="12"/>
      <c r="AE419" s="12"/>
      <c r="AF419" s="12">
        <f t="shared" si="1017"/>
        <v>0</v>
      </c>
      <c r="AG419" s="12">
        <f t="shared" si="1018"/>
        <v>0</v>
      </c>
      <c r="AH419" s="12">
        <f t="shared" si="1019"/>
        <v>0</v>
      </c>
      <c r="AI419" s="12"/>
      <c r="AJ419" s="12"/>
      <c r="AK419" s="12"/>
      <c r="AL419" s="12">
        <f t="shared" si="978"/>
        <v>0</v>
      </c>
      <c r="AM419" s="12">
        <f t="shared" si="979"/>
        <v>0</v>
      </c>
      <c r="AN419" s="12">
        <f t="shared" si="980"/>
        <v>0</v>
      </c>
      <c r="AO419" s="12"/>
      <c r="AP419" s="12"/>
      <c r="AQ419" s="12"/>
      <c r="AR419" s="12">
        <f t="shared" si="981"/>
        <v>0</v>
      </c>
      <c r="AS419" s="12">
        <f t="shared" si="982"/>
        <v>0</v>
      </c>
      <c r="AT419" s="12">
        <f t="shared" si="983"/>
        <v>0</v>
      </c>
      <c r="AU419" s="12">
        <f t="shared" si="984"/>
        <v>0</v>
      </c>
      <c r="AV419" s="12">
        <f t="shared" si="1020"/>
        <v>0</v>
      </c>
      <c r="AW419" s="12"/>
      <c r="AX419" s="12">
        <f t="shared" si="985"/>
        <v>0</v>
      </c>
      <c r="AY419" s="12">
        <f t="shared" si="986"/>
        <v>0</v>
      </c>
      <c r="AZ419" s="12">
        <f t="shared" si="987"/>
        <v>0</v>
      </c>
      <c r="BA419" s="12"/>
      <c r="BB419" s="12">
        <f t="shared" si="988"/>
        <v>0</v>
      </c>
      <c r="BC419" s="12">
        <f t="shared" si="989"/>
        <v>0</v>
      </c>
      <c r="BD419" s="12">
        <f t="shared" si="990"/>
        <v>0</v>
      </c>
      <c r="BE419" s="12"/>
      <c r="BF419" s="12">
        <f t="shared" si="991"/>
        <v>0</v>
      </c>
      <c r="BG419" s="12">
        <f t="shared" si="1021"/>
        <v>0</v>
      </c>
      <c r="BH419" s="12">
        <f t="shared" si="992"/>
        <v>0</v>
      </c>
      <c r="BI419" s="12">
        <f t="shared" si="993"/>
        <v>0</v>
      </c>
      <c r="BJ419" s="12"/>
      <c r="BK419" s="12">
        <f t="shared" si="994"/>
        <v>0</v>
      </c>
      <c r="BL419" s="12">
        <f t="shared" si="1022"/>
        <v>0</v>
      </c>
      <c r="BM419" s="12">
        <f t="shared" si="995"/>
        <v>0</v>
      </c>
      <c r="BN419" s="12"/>
      <c r="BO419" s="12">
        <f t="shared" si="996"/>
        <v>0</v>
      </c>
      <c r="BP419" s="12">
        <f t="shared" si="997"/>
        <v>0</v>
      </c>
      <c r="BQ419" s="12">
        <f t="shared" si="998"/>
        <v>0</v>
      </c>
      <c r="BR419" s="12"/>
      <c r="BS419" s="12">
        <f t="shared" si="999"/>
        <v>0</v>
      </c>
      <c r="BT419" s="12">
        <f t="shared" si="1000"/>
        <v>0</v>
      </c>
      <c r="BU419" s="12">
        <f t="shared" si="1001"/>
        <v>0</v>
      </c>
      <c r="BV419" s="12">
        <f t="shared" si="1002"/>
        <v>0</v>
      </c>
      <c r="BW419" s="12">
        <f t="shared" si="1003"/>
        <v>0</v>
      </c>
      <c r="BX419" s="12"/>
      <c r="BY419" s="12">
        <v>140000000</v>
      </c>
      <c r="BZ419" s="12">
        <v>180000000</v>
      </c>
      <c r="CA419" s="12">
        <f>SUMIFS('[1]TIẾN ĐỘ %'!$M$6:$M$1034,'[1]TIẾN ĐỘ %'!$G$6:$G$1034,$A419,'[1]TIẾN ĐỘ %'!$F$6:$F$1034,$E419)</f>
        <v>150000000</v>
      </c>
      <c r="CB419" s="12">
        <f t="shared" si="1023"/>
        <v>470000000</v>
      </c>
      <c r="CC419" s="12"/>
      <c r="CD419" s="12"/>
      <c r="CE419" s="12"/>
      <c r="CF419" s="12"/>
      <c r="CG419" s="12"/>
      <c r="CH419" s="12"/>
      <c r="CI419" s="12"/>
      <c r="CJ419" s="12"/>
      <c r="CK419" s="12">
        <f t="shared" ref="CK419:CK438" si="1050">+SUM(CH419:CJ419)</f>
        <v>0</v>
      </c>
      <c r="CL419" s="12"/>
      <c r="CM419" s="12"/>
      <c r="CN419" s="12"/>
      <c r="CO419" s="12">
        <f t="shared" si="916"/>
        <v>0</v>
      </c>
      <c r="CP419" s="12">
        <f t="shared" si="917"/>
        <v>0</v>
      </c>
      <c r="CQ419" s="12"/>
      <c r="CR419" s="12">
        <v>0</v>
      </c>
      <c r="CS419" s="12">
        <v>0</v>
      </c>
      <c r="CT419" s="12">
        <v>39168000</v>
      </c>
      <c r="CU419" s="12">
        <v>110160000</v>
      </c>
      <c r="CV419" s="12">
        <v>19584000</v>
      </c>
      <c r="CW419" s="12">
        <v>73440000</v>
      </c>
      <c r="CX419" s="12">
        <v>180172800</v>
      </c>
      <c r="CY419" s="12">
        <f>SUMIFS('[1]DATA THÔ IN'!$P$4:$P$12031,'[1]DATA THÔ IN'!$H$4:$H$12031,$A419,'[1]DATA THÔ IN'!$AC$4:$AC$12031,$E419,'[1]DATA THÔ IN'!$AH$4:$AH$12031,"Tiến độ 1")</f>
        <v>69600000</v>
      </c>
      <c r="CZ419" s="12">
        <f>SUMIFS('[1]DATA THÔ IN'!$P$4:$P$12031,'[1]DATA THÔ IN'!$H$4:$H$12031,$A419,'[1]DATA THÔ IN'!$AC$4:$AC$12031,$E419,'[1]DATA THÔ IN'!$AH$4:$AH$12031,"Tiến độ 2")</f>
        <v>91411200</v>
      </c>
      <c r="DA419" s="12">
        <f>SUMIFS('[1]TIẾN ĐỘ %'!$N$6:$N$1034,'[1]TIẾN ĐỘ %'!$G$6:$G$1034,A419,'[1]TIẾN ĐỘ %'!$F$6:$F$1034,$E419)</f>
        <v>185491200</v>
      </c>
      <c r="DB419" s="12">
        <f t="shared" si="1025"/>
        <v>404832000</v>
      </c>
      <c r="DC419" s="12"/>
      <c r="DD419" s="12"/>
      <c r="DE419" s="12"/>
      <c r="DF419" s="12"/>
      <c r="DG419" s="12"/>
      <c r="DH419" s="12"/>
      <c r="DI419" s="12"/>
      <c r="DJ419" s="12"/>
      <c r="DK419" s="12"/>
      <c r="DL419" s="12">
        <f t="shared" ref="DL419:DL428" si="1051">+DK419+DH419+DE419</f>
        <v>0</v>
      </c>
      <c r="DM419" s="12">
        <f t="shared" ref="DM419:DM428" si="1052">+DL419+DB419</f>
        <v>404832000</v>
      </c>
      <c r="DN419" s="12"/>
      <c r="DO419" s="12"/>
      <c r="DP419" s="12"/>
      <c r="DQ419" s="12"/>
      <c r="DR419" s="12"/>
      <c r="DS419" s="12"/>
      <c r="DT419" s="12"/>
      <c r="DU419" s="12"/>
      <c r="DV419" s="12"/>
      <c r="DW419" s="12">
        <f t="shared" ref="DW419:DW438" si="1053">+DV419+DS419+DP419</f>
        <v>0</v>
      </c>
      <c r="DX419" s="12"/>
      <c r="DY419" s="12"/>
      <c r="DZ419" s="12"/>
      <c r="EA419" s="12"/>
      <c r="EB419" s="12"/>
      <c r="EC419" s="12"/>
      <c r="ED419" s="12"/>
      <c r="EE419" s="12"/>
      <c r="EF419" s="12"/>
      <c r="EG419" s="12">
        <f t="shared" si="918"/>
        <v>0</v>
      </c>
      <c r="EH419" s="12">
        <f t="shared" si="919"/>
        <v>0</v>
      </c>
      <c r="EI419" s="12"/>
      <c r="EJ419" s="15">
        <f t="shared" si="1004"/>
        <v>0</v>
      </c>
      <c r="EK419" s="15">
        <f t="shared" si="1005"/>
        <v>0</v>
      </c>
      <c r="EL419" s="15">
        <f t="shared" si="1006"/>
        <v>0.27977142857142856</v>
      </c>
      <c r="EM419" s="16">
        <f t="shared" si="1040"/>
        <v>0.61199999999999999</v>
      </c>
      <c r="EN419" s="16">
        <f t="shared" si="1041"/>
        <v>0.10879999999999999</v>
      </c>
      <c r="EO419" s="16">
        <f t="shared" si="1042"/>
        <v>1.0009600000000001</v>
      </c>
      <c r="EP419" s="16">
        <f t="shared" si="1026"/>
        <v>0.46400000000000002</v>
      </c>
      <c r="EQ419" s="16">
        <f t="shared" si="1027"/>
        <v>0.60940799999999995</v>
      </c>
      <c r="ER419" s="16">
        <f t="shared" si="1028"/>
        <v>1.2366079999999999</v>
      </c>
      <c r="ES419" s="16">
        <f t="shared" si="1029"/>
        <v>0.86134468085106386</v>
      </c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5">
        <f t="shared" ref="FO419:FO428" si="1054">IFERROR(DX419/$CL419,0)</f>
        <v>0</v>
      </c>
      <c r="FP419" s="15">
        <f t="shared" ref="FP419:FP428" si="1055">IFERROR(DY419/$CL419,0)</f>
        <v>0</v>
      </c>
      <c r="FQ419" s="15">
        <f t="shared" ref="FQ419:FQ428" si="1056">IFERROR(DZ419/$CL419,0)</f>
        <v>0</v>
      </c>
      <c r="FR419" s="17">
        <f t="shared" si="1007"/>
        <v>0</v>
      </c>
      <c r="FS419" s="17">
        <f t="shared" si="1008"/>
        <v>0</v>
      </c>
      <c r="FT419" s="17">
        <f t="shared" si="1009"/>
        <v>0</v>
      </c>
      <c r="FU419" s="18">
        <f t="shared" si="1010"/>
        <v>0</v>
      </c>
      <c r="FV419" s="18">
        <f t="shared" si="1011"/>
        <v>0</v>
      </c>
      <c r="FW419" s="18">
        <f t="shared" si="1012"/>
        <v>0</v>
      </c>
      <c r="FX419" s="18">
        <f t="shared" si="1013"/>
        <v>0</v>
      </c>
      <c r="FY419" s="18">
        <f t="shared" si="1014"/>
        <v>0</v>
      </c>
      <c r="FZ419" s="19"/>
      <c r="GA419" s="36" t="s">
        <v>1018</v>
      </c>
      <c r="GB419" s="36"/>
      <c r="GC419" s="37"/>
    </row>
    <row r="420" spans="1:185" hidden="1" x14ac:dyDescent="0.25">
      <c r="A420" s="8" t="s">
        <v>1336</v>
      </c>
      <c r="B420" s="8" t="s">
        <v>1147</v>
      </c>
      <c r="C420" s="28" t="s">
        <v>1148</v>
      </c>
      <c r="D420" s="28" t="s">
        <v>1018</v>
      </c>
      <c r="E420" s="9" t="s">
        <v>315</v>
      </c>
      <c r="F420" s="28" t="s">
        <v>1019</v>
      </c>
      <c r="G420" s="28" t="s">
        <v>998</v>
      </c>
      <c r="H420" s="11">
        <v>3.5000000000000003E-2</v>
      </c>
      <c r="I420" s="11"/>
      <c r="J420" s="11">
        <v>0</v>
      </c>
      <c r="K420" s="11">
        <v>0</v>
      </c>
      <c r="L420" s="11">
        <v>0</v>
      </c>
      <c r="M420" s="11">
        <v>0</v>
      </c>
      <c r="N420" s="11"/>
      <c r="O420" s="12">
        <f t="shared" si="1015"/>
        <v>0</v>
      </c>
      <c r="P420" s="12">
        <f t="shared" si="1030"/>
        <v>0</v>
      </c>
      <c r="Q420" s="12">
        <f t="shared" si="1031"/>
        <v>0</v>
      </c>
      <c r="R420" s="12">
        <f t="shared" si="1032"/>
        <v>0</v>
      </c>
      <c r="S420" s="12">
        <f t="shared" si="1033"/>
        <v>0</v>
      </c>
      <c r="T420" s="12">
        <f t="shared" si="1034"/>
        <v>0</v>
      </c>
      <c r="U420" s="12">
        <f t="shared" si="1035"/>
        <v>0</v>
      </c>
      <c r="V420" s="12">
        <f t="shared" si="1036"/>
        <v>0</v>
      </c>
      <c r="W420" s="12">
        <v>0</v>
      </c>
      <c r="X420" s="12">
        <f t="shared" si="1016"/>
        <v>0</v>
      </c>
      <c r="Y420" s="12">
        <f t="shared" si="1037"/>
        <v>0</v>
      </c>
      <c r="Z420" s="12">
        <f t="shared" si="1038"/>
        <v>0</v>
      </c>
      <c r="AA420" s="12">
        <f t="shared" si="1039"/>
        <v>0</v>
      </c>
      <c r="AB420" s="12">
        <f t="shared" si="954"/>
        <v>0</v>
      </c>
      <c r="AC420" s="12"/>
      <c r="AD420" s="12"/>
      <c r="AE420" s="12"/>
      <c r="AF420" s="12">
        <f t="shared" si="1017"/>
        <v>0</v>
      </c>
      <c r="AG420" s="12">
        <f t="shared" si="1018"/>
        <v>0</v>
      </c>
      <c r="AH420" s="12">
        <f t="shared" si="1019"/>
        <v>0</v>
      </c>
      <c r="AI420" s="12"/>
      <c r="AJ420" s="12"/>
      <c r="AK420" s="12"/>
      <c r="AL420" s="12">
        <f t="shared" si="978"/>
        <v>0</v>
      </c>
      <c r="AM420" s="12">
        <f t="shared" si="979"/>
        <v>0</v>
      </c>
      <c r="AN420" s="12">
        <f t="shared" si="980"/>
        <v>0</v>
      </c>
      <c r="AO420" s="12"/>
      <c r="AP420" s="12"/>
      <c r="AQ420" s="12"/>
      <c r="AR420" s="12">
        <f t="shared" si="981"/>
        <v>0</v>
      </c>
      <c r="AS420" s="12">
        <f t="shared" si="982"/>
        <v>0</v>
      </c>
      <c r="AT420" s="12">
        <f t="shared" si="983"/>
        <v>0</v>
      </c>
      <c r="AU420" s="12">
        <f t="shared" si="984"/>
        <v>0</v>
      </c>
      <c r="AV420" s="12">
        <f t="shared" si="1020"/>
        <v>0</v>
      </c>
      <c r="AW420" s="12"/>
      <c r="AX420" s="12">
        <f t="shared" si="985"/>
        <v>0</v>
      </c>
      <c r="AY420" s="12">
        <f t="shared" si="986"/>
        <v>0</v>
      </c>
      <c r="AZ420" s="12">
        <f t="shared" si="987"/>
        <v>0</v>
      </c>
      <c r="BA420" s="12"/>
      <c r="BB420" s="12">
        <f t="shared" si="988"/>
        <v>0</v>
      </c>
      <c r="BC420" s="12">
        <f t="shared" si="989"/>
        <v>0</v>
      </c>
      <c r="BD420" s="12">
        <f t="shared" si="990"/>
        <v>0</v>
      </c>
      <c r="BE420" s="12"/>
      <c r="BF420" s="12">
        <f t="shared" si="991"/>
        <v>0</v>
      </c>
      <c r="BG420" s="12">
        <f t="shared" si="1021"/>
        <v>0</v>
      </c>
      <c r="BH420" s="12">
        <f t="shared" si="992"/>
        <v>0</v>
      </c>
      <c r="BI420" s="12">
        <f t="shared" si="993"/>
        <v>0</v>
      </c>
      <c r="BJ420" s="12"/>
      <c r="BK420" s="12">
        <f t="shared" si="994"/>
        <v>0</v>
      </c>
      <c r="BL420" s="12">
        <f t="shared" si="1022"/>
        <v>0</v>
      </c>
      <c r="BM420" s="12">
        <f t="shared" si="995"/>
        <v>0</v>
      </c>
      <c r="BN420" s="12"/>
      <c r="BO420" s="12">
        <f t="shared" si="996"/>
        <v>0</v>
      </c>
      <c r="BP420" s="12">
        <f t="shared" si="997"/>
        <v>0</v>
      </c>
      <c r="BQ420" s="12">
        <f t="shared" si="998"/>
        <v>0</v>
      </c>
      <c r="BR420" s="12"/>
      <c r="BS420" s="12">
        <f t="shared" si="999"/>
        <v>0</v>
      </c>
      <c r="BT420" s="12">
        <f t="shared" si="1000"/>
        <v>0</v>
      </c>
      <c r="BU420" s="12">
        <f t="shared" si="1001"/>
        <v>0</v>
      </c>
      <c r="BV420" s="12">
        <f t="shared" si="1002"/>
        <v>0</v>
      </c>
      <c r="BW420" s="12">
        <f t="shared" si="1003"/>
        <v>0</v>
      </c>
      <c r="BX420" s="12"/>
      <c r="BY420" s="12">
        <v>130000000</v>
      </c>
      <c r="BZ420" s="12">
        <v>190000000</v>
      </c>
      <c r="CA420" s="12">
        <f>SUMIFS('[1]TIẾN ĐỘ %'!$M$6:$M$1034,'[1]TIẾN ĐỘ %'!$G$6:$G$1034,$A420,'[1]TIẾN ĐỘ %'!$F$6:$F$1034,$E420)</f>
        <v>120000000</v>
      </c>
      <c r="CB420" s="12">
        <f t="shared" si="1023"/>
        <v>440000000</v>
      </c>
      <c r="CC420" s="12"/>
      <c r="CD420" s="12"/>
      <c r="CE420" s="12"/>
      <c r="CF420" s="12"/>
      <c r="CG420" s="12"/>
      <c r="CH420" s="12"/>
      <c r="CI420" s="12"/>
      <c r="CJ420" s="12"/>
      <c r="CK420" s="12">
        <f t="shared" si="1050"/>
        <v>0</v>
      </c>
      <c r="CL420" s="12"/>
      <c r="CM420" s="12"/>
      <c r="CN420" s="12"/>
      <c r="CO420" s="12">
        <f t="shared" si="916"/>
        <v>0</v>
      </c>
      <c r="CP420" s="12">
        <f t="shared" si="917"/>
        <v>0</v>
      </c>
      <c r="CQ420" s="12"/>
      <c r="CR420" s="12">
        <v>0</v>
      </c>
      <c r="CS420" s="12">
        <v>0</v>
      </c>
      <c r="CT420" s="12">
        <v>0</v>
      </c>
      <c r="CU420" s="12">
        <v>48960000</v>
      </c>
      <c r="CV420" s="12">
        <v>0</v>
      </c>
      <c r="CW420" s="12">
        <v>48960000</v>
      </c>
      <c r="CX420" s="12">
        <v>48960000</v>
      </c>
      <c r="CY420" s="12">
        <f>SUMIFS('[1]DATA THÔ IN'!$P$4:$P$12031,'[1]DATA THÔ IN'!$H$4:$H$12031,$A420,'[1]DATA THÔ IN'!$AC$4:$AC$12031,$E420,'[1]DATA THÔ IN'!$AH$4:$AH$12031,"Tiến độ 1")</f>
        <v>102720000</v>
      </c>
      <c r="CZ420" s="12">
        <f>SUMIFS('[1]DATA THÔ IN'!$P$4:$P$12031,'[1]DATA THÔ IN'!$H$4:$H$12031,$A420,'[1]DATA THÔ IN'!$AC$4:$AC$12031,$E420,'[1]DATA THÔ IN'!$AH$4:$AH$12031,"Tiến độ 2")</f>
        <v>21888000</v>
      </c>
      <c r="DA420" s="12">
        <f>SUMIFS('[1]TIẾN ĐỘ %'!$N$6:$N$1034,'[1]TIẾN ĐỘ %'!$G$6:$G$1034,A420,'[1]TIẾN ĐỘ %'!$F$6:$F$1034,$E420)</f>
        <v>212544000</v>
      </c>
      <c r="DB420" s="12">
        <f t="shared" si="1025"/>
        <v>261504000</v>
      </c>
      <c r="DC420" s="12"/>
      <c r="DD420" s="12"/>
      <c r="DE420" s="12"/>
      <c r="DF420" s="12"/>
      <c r="DG420" s="12"/>
      <c r="DH420" s="12"/>
      <c r="DI420" s="12"/>
      <c r="DJ420" s="12"/>
      <c r="DK420" s="12"/>
      <c r="DL420" s="12">
        <f t="shared" si="1051"/>
        <v>0</v>
      </c>
      <c r="DM420" s="12">
        <f t="shared" si="1052"/>
        <v>261504000</v>
      </c>
      <c r="DN420" s="12"/>
      <c r="DO420" s="12"/>
      <c r="DP420" s="12"/>
      <c r="DQ420" s="12"/>
      <c r="DR420" s="12"/>
      <c r="DS420" s="12"/>
      <c r="DT420" s="12"/>
      <c r="DU420" s="12"/>
      <c r="DV420" s="12"/>
      <c r="DW420" s="12">
        <f t="shared" si="1053"/>
        <v>0</v>
      </c>
      <c r="DX420" s="12"/>
      <c r="DY420" s="12"/>
      <c r="DZ420" s="12"/>
      <c r="EA420" s="12"/>
      <c r="EB420" s="12"/>
      <c r="EC420" s="12"/>
      <c r="ED420" s="12"/>
      <c r="EE420" s="12"/>
      <c r="EF420" s="12"/>
      <c r="EG420" s="12">
        <f t="shared" si="918"/>
        <v>0</v>
      </c>
      <c r="EH420" s="12">
        <f t="shared" si="919"/>
        <v>0</v>
      </c>
      <c r="EI420" s="12"/>
      <c r="EJ420" s="15">
        <f t="shared" si="1004"/>
        <v>0</v>
      </c>
      <c r="EK420" s="15">
        <f t="shared" si="1005"/>
        <v>0</v>
      </c>
      <c r="EL420" s="15">
        <f t="shared" si="1006"/>
        <v>0</v>
      </c>
      <c r="EM420" s="16">
        <f t="shared" si="1040"/>
        <v>0.25768421052631579</v>
      </c>
      <c r="EN420" s="16">
        <f t="shared" si="1041"/>
        <v>0</v>
      </c>
      <c r="EO420" s="16">
        <f t="shared" si="1042"/>
        <v>0.25768421052631579</v>
      </c>
      <c r="EP420" s="16">
        <f t="shared" si="1026"/>
        <v>0.85599999999999998</v>
      </c>
      <c r="EQ420" s="16">
        <f t="shared" si="1027"/>
        <v>0.18240000000000001</v>
      </c>
      <c r="ER420" s="16">
        <f t="shared" si="1028"/>
        <v>1.7712000000000001</v>
      </c>
      <c r="ES420" s="16">
        <f t="shared" si="1029"/>
        <v>0.5943272727272727</v>
      </c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5">
        <f t="shared" si="1054"/>
        <v>0</v>
      </c>
      <c r="FP420" s="15">
        <f t="shared" si="1055"/>
        <v>0</v>
      </c>
      <c r="FQ420" s="15">
        <f t="shared" si="1056"/>
        <v>0</v>
      </c>
      <c r="FR420" s="17">
        <f t="shared" si="1007"/>
        <v>0</v>
      </c>
      <c r="FS420" s="17">
        <f t="shared" si="1008"/>
        <v>0</v>
      </c>
      <c r="FT420" s="17">
        <f t="shared" si="1009"/>
        <v>0</v>
      </c>
      <c r="FU420" s="18">
        <f t="shared" si="1010"/>
        <v>0</v>
      </c>
      <c r="FV420" s="18">
        <f t="shared" si="1011"/>
        <v>0</v>
      </c>
      <c r="FW420" s="18">
        <f t="shared" si="1012"/>
        <v>0</v>
      </c>
      <c r="FX420" s="18">
        <f t="shared" si="1013"/>
        <v>0</v>
      </c>
      <c r="FY420" s="18">
        <f t="shared" si="1014"/>
        <v>0</v>
      </c>
      <c r="FZ420" s="19"/>
      <c r="GA420" s="36" t="s">
        <v>1018</v>
      </c>
      <c r="GB420" s="36"/>
      <c r="GC420" s="37"/>
    </row>
    <row r="421" spans="1:185" hidden="1" x14ac:dyDescent="0.25">
      <c r="A421" s="8" t="s">
        <v>1332</v>
      </c>
      <c r="B421" s="8" t="s">
        <v>1151</v>
      </c>
      <c r="C421" s="28" t="s">
        <v>1152</v>
      </c>
      <c r="D421" s="28" t="s">
        <v>1005</v>
      </c>
      <c r="E421" s="9" t="s">
        <v>315</v>
      </c>
      <c r="F421" s="28" t="s">
        <v>1006</v>
      </c>
      <c r="G421" s="28" t="s">
        <v>998</v>
      </c>
      <c r="H421" s="11">
        <v>3.5000000000000003E-2</v>
      </c>
      <c r="I421" s="11"/>
      <c r="J421" s="11">
        <v>0.01</v>
      </c>
      <c r="K421" s="11">
        <v>0.01</v>
      </c>
      <c r="L421" s="11">
        <v>5.0000000000000001E-3</v>
      </c>
      <c r="M421" s="11">
        <v>5.0000000000000001E-3</v>
      </c>
      <c r="N421" s="11"/>
      <c r="O421" s="12">
        <f t="shared" si="1015"/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f t="shared" si="1016"/>
        <v>0</v>
      </c>
      <c r="Y421" s="12">
        <f t="shared" si="1037"/>
        <v>2285892</v>
      </c>
      <c r="Z421" s="12">
        <f t="shared" si="1038"/>
        <v>422438.39999999997</v>
      </c>
      <c r="AA421" s="12">
        <f t="shared" si="1039"/>
        <v>2708330.4</v>
      </c>
      <c r="AB421" s="12">
        <f t="shared" si="954"/>
        <v>0</v>
      </c>
      <c r="AC421" s="12"/>
      <c r="AD421" s="12"/>
      <c r="AE421" s="12"/>
      <c r="AF421" s="12">
        <f t="shared" si="1017"/>
        <v>0</v>
      </c>
      <c r="AG421" s="12">
        <f t="shared" si="1018"/>
        <v>0</v>
      </c>
      <c r="AH421" s="12">
        <f t="shared" si="1019"/>
        <v>0</v>
      </c>
      <c r="AI421" s="12"/>
      <c r="AJ421" s="12"/>
      <c r="AK421" s="12"/>
      <c r="AL421" s="12">
        <f t="shared" si="978"/>
        <v>0</v>
      </c>
      <c r="AM421" s="12">
        <f t="shared" si="979"/>
        <v>0</v>
      </c>
      <c r="AN421" s="12">
        <f t="shared" si="980"/>
        <v>0</v>
      </c>
      <c r="AO421" s="12"/>
      <c r="AP421" s="12"/>
      <c r="AQ421" s="12"/>
      <c r="AR421" s="12">
        <f t="shared" si="981"/>
        <v>0</v>
      </c>
      <c r="AS421" s="12">
        <f t="shared" si="982"/>
        <v>0</v>
      </c>
      <c r="AT421" s="12">
        <f t="shared" si="983"/>
        <v>0</v>
      </c>
      <c r="AU421" s="12">
        <f t="shared" si="984"/>
        <v>0</v>
      </c>
      <c r="AV421" s="12">
        <f t="shared" si="1020"/>
        <v>0</v>
      </c>
      <c r="AW421" s="12"/>
      <c r="AX421" s="12">
        <f t="shared" si="985"/>
        <v>0</v>
      </c>
      <c r="AY421" s="12">
        <f t="shared" si="986"/>
        <v>0</v>
      </c>
      <c r="AZ421" s="12">
        <f t="shared" si="987"/>
        <v>0</v>
      </c>
      <c r="BA421" s="12"/>
      <c r="BB421" s="12">
        <f t="shared" si="988"/>
        <v>0</v>
      </c>
      <c r="BC421" s="12">
        <f t="shared" si="989"/>
        <v>0</v>
      </c>
      <c r="BD421" s="12">
        <f t="shared" si="990"/>
        <v>0</v>
      </c>
      <c r="BE421" s="12"/>
      <c r="BF421" s="12">
        <f t="shared" si="991"/>
        <v>0</v>
      </c>
      <c r="BG421" s="12">
        <f t="shared" si="1021"/>
        <v>0</v>
      </c>
      <c r="BH421" s="12">
        <f t="shared" si="992"/>
        <v>0</v>
      </c>
      <c r="BI421" s="12">
        <f t="shared" si="993"/>
        <v>0</v>
      </c>
      <c r="BJ421" s="12"/>
      <c r="BK421" s="12">
        <f t="shared" si="994"/>
        <v>0</v>
      </c>
      <c r="BL421" s="12">
        <f t="shared" si="1022"/>
        <v>0</v>
      </c>
      <c r="BM421" s="12">
        <f t="shared" si="995"/>
        <v>0</v>
      </c>
      <c r="BN421" s="12"/>
      <c r="BO421" s="12">
        <f t="shared" si="996"/>
        <v>0</v>
      </c>
      <c r="BP421" s="12">
        <f t="shared" si="997"/>
        <v>0</v>
      </c>
      <c r="BQ421" s="12">
        <f t="shared" si="998"/>
        <v>0</v>
      </c>
      <c r="BR421" s="12"/>
      <c r="BS421" s="12">
        <f t="shared" si="999"/>
        <v>0</v>
      </c>
      <c r="BT421" s="12">
        <f t="shared" si="1000"/>
        <v>0</v>
      </c>
      <c r="BU421" s="12">
        <f t="shared" si="1001"/>
        <v>0</v>
      </c>
      <c r="BV421" s="12">
        <f t="shared" si="1002"/>
        <v>0</v>
      </c>
      <c r="BW421" s="12">
        <f t="shared" si="1003"/>
        <v>0</v>
      </c>
      <c r="BX421" s="12"/>
      <c r="BY421" s="12">
        <v>150000000</v>
      </c>
      <c r="BZ421" s="12">
        <v>200000000</v>
      </c>
      <c r="CA421" s="12">
        <f>SUMIFS('[1]TIẾN ĐỘ %'!$M$6:$M$1034,'[1]TIẾN ĐỘ %'!$G$6:$G$1034,$A421,'[1]TIẾN ĐỘ %'!$F$6:$F$1034,$E421)</f>
        <v>150000000</v>
      </c>
      <c r="CB421" s="12">
        <f t="shared" si="1023"/>
        <v>500000000</v>
      </c>
      <c r="CC421" s="12"/>
      <c r="CD421" s="12"/>
      <c r="CE421" s="12"/>
      <c r="CF421" s="12"/>
      <c r="CG421" s="12"/>
      <c r="CH421" s="12"/>
      <c r="CI421" s="12"/>
      <c r="CJ421" s="12"/>
      <c r="CK421" s="12">
        <f t="shared" si="1050"/>
        <v>0</v>
      </c>
      <c r="CL421" s="12"/>
      <c r="CM421" s="12"/>
      <c r="CN421" s="12"/>
      <c r="CO421" s="12">
        <f t="shared" si="916"/>
        <v>0</v>
      </c>
      <c r="CP421" s="12">
        <f t="shared" si="917"/>
        <v>0</v>
      </c>
      <c r="CQ421" s="12"/>
      <c r="CR421" s="12">
        <v>29376000</v>
      </c>
      <c r="CS421" s="12">
        <v>0</v>
      </c>
      <c r="CT421" s="12">
        <v>29376000</v>
      </c>
      <c r="CU421" s="12">
        <v>48960000</v>
      </c>
      <c r="CV421" s="12">
        <v>0</v>
      </c>
      <c r="CW421" s="12">
        <v>48960000</v>
      </c>
      <c r="CX421" s="12">
        <v>112608000</v>
      </c>
      <c r="CY421" s="12">
        <f>SUMIFS('[1]DATA THÔ IN'!$P$4:$P$12031,'[1]DATA THÔ IN'!$H$4:$H$12031,$A421,'[1]DATA THÔ IN'!$AC$4:$AC$12031,$E421,'[1]DATA THÔ IN'!$AH$4:$AH$12031,"Tiến độ 1")</f>
        <v>236880000</v>
      </c>
      <c r="CZ421" s="12">
        <f>SUMIFS('[1]DATA THÔ IN'!$P$4:$P$12031,'[1]DATA THÔ IN'!$H$4:$H$12031,$A421,'[1]DATA THÔ IN'!$AC$4:$AC$12031,$E421,'[1]DATA THÔ IN'!$AH$4:$AH$12031,"Tiến độ 2")</f>
        <v>43776000</v>
      </c>
      <c r="DA421" s="12">
        <f>SUMIFS('[1]TIẾN ĐỘ %'!$N$6:$N$1034,'[1]TIẾN ĐỘ %'!$G$6:$G$1034,A421,'[1]TIẾN ĐỘ %'!$F$6:$F$1034,$E421)</f>
        <v>280656000</v>
      </c>
      <c r="DB421" s="12">
        <f t="shared" si="1025"/>
        <v>422640000</v>
      </c>
      <c r="DC421" s="12"/>
      <c r="DD421" s="12"/>
      <c r="DE421" s="12"/>
      <c r="DF421" s="12"/>
      <c r="DG421" s="12"/>
      <c r="DH421" s="12"/>
      <c r="DI421" s="12"/>
      <c r="DJ421" s="12"/>
      <c r="DK421" s="12"/>
      <c r="DL421" s="12">
        <f t="shared" si="1051"/>
        <v>0</v>
      </c>
      <c r="DM421" s="12">
        <f t="shared" si="1052"/>
        <v>422640000</v>
      </c>
      <c r="DN421" s="12"/>
      <c r="DO421" s="12"/>
      <c r="DP421" s="12"/>
      <c r="DQ421" s="12"/>
      <c r="DR421" s="12"/>
      <c r="DS421" s="12"/>
      <c r="DT421" s="12"/>
      <c r="DU421" s="12"/>
      <c r="DV421" s="12"/>
      <c r="DW421" s="12">
        <f t="shared" si="1053"/>
        <v>0</v>
      </c>
      <c r="DX421" s="12"/>
      <c r="DY421" s="12"/>
      <c r="DZ421" s="12"/>
      <c r="EA421" s="12"/>
      <c r="EB421" s="12"/>
      <c r="EC421" s="12"/>
      <c r="ED421" s="12"/>
      <c r="EE421" s="12"/>
      <c r="EF421" s="12"/>
      <c r="EG421" s="12">
        <f t="shared" si="918"/>
        <v>0</v>
      </c>
      <c r="EH421" s="12">
        <f t="shared" si="919"/>
        <v>0</v>
      </c>
      <c r="EI421" s="12"/>
      <c r="EJ421" s="15">
        <f t="shared" si="1004"/>
        <v>0.19583999999999999</v>
      </c>
      <c r="EK421" s="15">
        <f t="shared" si="1005"/>
        <v>0</v>
      </c>
      <c r="EL421" s="15">
        <f t="shared" si="1006"/>
        <v>0.19583999999999999</v>
      </c>
      <c r="EM421" s="16">
        <f t="shared" si="1040"/>
        <v>0.24479999999999999</v>
      </c>
      <c r="EN421" s="16">
        <f t="shared" si="1041"/>
        <v>0</v>
      </c>
      <c r="EO421" s="16">
        <f t="shared" si="1042"/>
        <v>0.56303999999999998</v>
      </c>
      <c r="EP421" s="16">
        <f t="shared" si="1026"/>
        <v>1.5791999999999999</v>
      </c>
      <c r="EQ421" s="16">
        <f t="shared" si="1027"/>
        <v>0.29183999999999999</v>
      </c>
      <c r="ER421" s="16">
        <f t="shared" si="1028"/>
        <v>1.87104</v>
      </c>
      <c r="ES421" s="16">
        <f t="shared" si="1029"/>
        <v>0.84528000000000003</v>
      </c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5">
        <f t="shared" si="1054"/>
        <v>0</v>
      </c>
      <c r="FP421" s="15">
        <f t="shared" si="1055"/>
        <v>0</v>
      </c>
      <c r="FQ421" s="15">
        <f t="shared" si="1056"/>
        <v>0</v>
      </c>
      <c r="FR421" s="29">
        <f t="shared" si="1007"/>
        <v>0</v>
      </c>
      <c r="FS421" s="29">
        <f t="shared" si="1008"/>
        <v>0</v>
      </c>
      <c r="FT421" s="29">
        <f t="shared" si="1009"/>
        <v>0</v>
      </c>
      <c r="FU421" s="18">
        <f t="shared" si="1010"/>
        <v>0</v>
      </c>
      <c r="FV421" s="18">
        <f t="shared" si="1011"/>
        <v>0</v>
      </c>
      <c r="FW421" s="18">
        <f t="shared" si="1012"/>
        <v>0</v>
      </c>
      <c r="FX421" s="18">
        <f t="shared" si="1013"/>
        <v>0</v>
      </c>
      <c r="FY421" s="18">
        <f t="shared" si="1014"/>
        <v>0</v>
      </c>
      <c r="FZ421" s="19"/>
      <c r="GA421" s="36" t="s">
        <v>1005</v>
      </c>
      <c r="GB421" s="36"/>
      <c r="GC421" s="37"/>
    </row>
    <row r="422" spans="1:185" hidden="1" x14ac:dyDescent="0.25">
      <c r="A422" s="8" t="s">
        <v>1339</v>
      </c>
      <c r="B422" s="8" t="s">
        <v>1157</v>
      </c>
      <c r="C422" s="28" t="s">
        <v>1158</v>
      </c>
      <c r="D422" s="28" t="s">
        <v>996</v>
      </c>
      <c r="E422" s="9" t="s">
        <v>315</v>
      </c>
      <c r="F422" s="28" t="s">
        <v>1012</v>
      </c>
      <c r="G422" s="28" t="s">
        <v>998</v>
      </c>
      <c r="H422" s="11">
        <v>3.5000000000000003E-2</v>
      </c>
      <c r="I422" s="11"/>
      <c r="J422" s="11">
        <v>0.01</v>
      </c>
      <c r="K422" s="11">
        <v>0.01</v>
      </c>
      <c r="L422" s="11">
        <v>5.0000000000000001E-3</v>
      </c>
      <c r="M422" s="11">
        <v>5.0000000000000001E-3</v>
      </c>
      <c r="N422" s="11"/>
      <c r="O422" s="12">
        <f t="shared" si="1015"/>
        <v>0</v>
      </c>
      <c r="P422" s="12">
        <f t="shared" ref="P422:P448" si="1057">IF(EJ422&gt;=40%,CR422*J422*(100%-H422),0)</f>
        <v>239567.03999999998</v>
      </c>
      <c r="Q422" s="12">
        <f t="shared" ref="Q422:Q448" si="1058">IF(OR(EK422&gt;=60%,(EJ422+EK422)&gt;=100%),CS422*J422*(100%-H422),0)</f>
        <v>0</v>
      </c>
      <c r="R422" s="12">
        <f t="shared" ref="R422:R448" si="1059">IF(EL422&gt;=100%,CT422*(100%-H422)*K422,0)</f>
        <v>0</v>
      </c>
      <c r="S422" s="12">
        <f t="shared" ref="S422:S453" si="1060">ROUND(CX422*I422,0)</f>
        <v>0</v>
      </c>
      <c r="T422" s="12">
        <f t="shared" ref="T422:T453" si="1061">ROUND(IF(EM422&gt;=40%,CU422*J422*(100%-H422),0),0)</f>
        <v>198435</v>
      </c>
      <c r="U422" s="12">
        <f t="shared" ref="U422:U453" si="1062">ROUND(IF(OR(EN422&gt;=60%,(EM422+EN422)&gt;=100%),CV422*J422*(100%-H422),0),0)</f>
        <v>198435</v>
      </c>
      <c r="V422" s="12">
        <f t="shared" ref="V422:V453" si="1063">ROUND(IF(EO422&gt;=100%,CX422*(100%-H422)*K422,0),0)</f>
        <v>396870</v>
      </c>
      <c r="W422" s="12"/>
      <c r="X422" s="12">
        <f t="shared" si="1016"/>
        <v>0</v>
      </c>
      <c r="Y422" s="12">
        <f t="shared" si="1037"/>
        <v>453565.44</v>
      </c>
      <c r="Z422" s="12">
        <f t="shared" si="1038"/>
        <v>0</v>
      </c>
      <c r="AA422" s="12">
        <f t="shared" si="1039"/>
        <v>595304.64</v>
      </c>
      <c r="AB422" s="12">
        <f t="shared" si="954"/>
        <v>0</v>
      </c>
      <c r="AC422" s="12"/>
      <c r="AD422" s="12"/>
      <c r="AE422" s="12"/>
      <c r="AF422" s="12">
        <f t="shared" si="1017"/>
        <v>0</v>
      </c>
      <c r="AG422" s="12">
        <f t="shared" si="1018"/>
        <v>0</v>
      </c>
      <c r="AH422" s="12">
        <f t="shared" si="1019"/>
        <v>0</v>
      </c>
      <c r="AI422" s="12"/>
      <c r="AJ422" s="12"/>
      <c r="AK422" s="12"/>
      <c r="AL422" s="12">
        <f t="shared" si="978"/>
        <v>0</v>
      </c>
      <c r="AM422" s="12">
        <f t="shared" si="979"/>
        <v>0</v>
      </c>
      <c r="AN422" s="12">
        <f t="shared" si="980"/>
        <v>0</v>
      </c>
      <c r="AO422" s="12"/>
      <c r="AP422" s="12"/>
      <c r="AQ422" s="12"/>
      <c r="AR422" s="12">
        <f t="shared" si="981"/>
        <v>0</v>
      </c>
      <c r="AS422" s="12">
        <f t="shared" si="982"/>
        <v>0</v>
      </c>
      <c r="AT422" s="12">
        <f t="shared" si="983"/>
        <v>0</v>
      </c>
      <c r="AU422" s="12">
        <f t="shared" si="984"/>
        <v>0</v>
      </c>
      <c r="AV422" s="12">
        <f t="shared" si="1020"/>
        <v>0</v>
      </c>
      <c r="AW422" s="12"/>
      <c r="AX422" s="12">
        <f t="shared" si="985"/>
        <v>0</v>
      </c>
      <c r="AY422" s="12">
        <f t="shared" si="986"/>
        <v>0</v>
      </c>
      <c r="AZ422" s="12">
        <f t="shared" si="987"/>
        <v>0</v>
      </c>
      <c r="BA422" s="12"/>
      <c r="BB422" s="12">
        <f t="shared" si="988"/>
        <v>0</v>
      </c>
      <c r="BC422" s="12">
        <f t="shared" si="989"/>
        <v>0</v>
      </c>
      <c r="BD422" s="12">
        <f t="shared" si="990"/>
        <v>0</v>
      </c>
      <c r="BE422" s="12"/>
      <c r="BF422" s="12">
        <f t="shared" si="991"/>
        <v>0</v>
      </c>
      <c r="BG422" s="12">
        <f t="shared" si="1021"/>
        <v>0</v>
      </c>
      <c r="BH422" s="12">
        <f t="shared" si="992"/>
        <v>0</v>
      </c>
      <c r="BI422" s="12">
        <f t="shared" si="993"/>
        <v>0</v>
      </c>
      <c r="BJ422" s="12"/>
      <c r="BK422" s="12">
        <f t="shared" si="994"/>
        <v>0</v>
      </c>
      <c r="BL422" s="12">
        <f t="shared" si="1022"/>
        <v>0</v>
      </c>
      <c r="BM422" s="12">
        <f t="shared" si="995"/>
        <v>0</v>
      </c>
      <c r="BN422" s="12"/>
      <c r="BO422" s="12">
        <f t="shared" si="996"/>
        <v>0</v>
      </c>
      <c r="BP422" s="12">
        <f t="shared" si="997"/>
        <v>0</v>
      </c>
      <c r="BQ422" s="12">
        <f t="shared" si="998"/>
        <v>0</v>
      </c>
      <c r="BR422" s="12"/>
      <c r="BS422" s="12">
        <f t="shared" si="999"/>
        <v>0</v>
      </c>
      <c r="BT422" s="12">
        <f t="shared" si="1000"/>
        <v>0</v>
      </c>
      <c r="BU422" s="12">
        <f t="shared" si="1001"/>
        <v>0</v>
      </c>
      <c r="BV422" s="12">
        <f t="shared" si="1002"/>
        <v>0</v>
      </c>
      <c r="BW422" s="12">
        <f t="shared" si="1003"/>
        <v>0</v>
      </c>
      <c r="BX422" s="12"/>
      <c r="BY422" s="12">
        <v>60000000</v>
      </c>
      <c r="BZ422" s="12">
        <v>40000000</v>
      </c>
      <c r="CA422" s="12">
        <f>SUMIFS('[1]TIẾN ĐỘ %'!$M$6:$M$1034,'[1]TIẾN ĐỘ %'!$G$6:$G$1034,$A422,'[1]TIẾN ĐỘ %'!$F$6:$F$1034,$E422)</f>
        <v>60000000</v>
      </c>
      <c r="CB422" s="12">
        <f t="shared" si="1023"/>
        <v>160000000</v>
      </c>
      <c r="CC422" s="12"/>
      <c r="CD422" s="12"/>
      <c r="CE422" s="12"/>
      <c r="CF422" s="12"/>
      <c r="CG422" s="12"/>
      <c r="CH422" s="12"/>
      <c r="CI422" s="12"/>
      <c r="CJ422" s="12"/>
      <c r="CK422" s="12">
        <f t="shared" si="1050"/>
        <v>0</v>
      </c>
      <c r="CL422" s="12"/>
      <c r="CM422" s="12"/>
      <c r="CN422" s="12"/>
      <c r="CO422" s="12">
        <f t="shared" ref="CO422:CO485" si="1064">+SUM(CL422:CN422)</f>
        <v>0</v>
      </c>
      <c r="CP422" s="12">
        <f t="shared" ref="CP422:CP485" si="1065">+CK422+CO422</f>
        <v>0</v>
      </c>
      <c r="CQ422" s="12"/>
      <c r="CR422" s="12">
        <v>24825600</v>
      </c>
      <c r="CS422" s="12">
        <v>0</v>
      </c>
      <c r="CT422" s="12">
        <v>24825600</v>
      </c>
      <c r="CU422" s="12">
        <v>20563200</v>
      </c>
      <c r="CV422" s="12">
        <v>20563200</v>
      </c>
      <c r="CW422" s="12">
        <v>20563200</v>
      </c>
      <c r="CX422" s="12">
        <v>41126400</v>
      </c>
      <c r="CY422" s="12">
        <f>SUMIFS('[1]DATA THÔ IN'!$P$4:$P$12031,'[1]DATA THÔ IN'!$H$4:$H$12031,$A422,'[1]DATA THÔ IN'!$AC$4:$AC$12031,$E422,'[1]DATA THÔ IN'!$AH$4:$AH$12031,"Tiến độ 1")</f>
        <v>47001600</v>
      </c>
      <c r="CZ422" s="12">
        <f>SUMIFS('[1]DATA THÔ IN'!$P$4:$P$12031,'[1]DATA THÔ IN'!$H$4:$H$12031,$A422,'[1]DATA THÔ IN'!$AC$4:$AC$12031,$E422,'[1]DATA THÔ IN'!$AH$4:$AH$12031,"Tiến độ 2")</f>
        <v>0</v>
      </c>
      <c r="DA422" s="12">
        <f>SUMIFS('[1]TIẾN ĐỘ %'!$N$6:$N$1034,'[1]TIẾN ĐỘ %'!$G$6:$G$1034,A422,'[1]TIẾN ĐỘ %'!$F$6:$F$1034,$E422)</f>
        <v>61689600</v>
      </c>
      <c r="DB422" s="12">
        <f t="shared" si="1025"/>
        <v>127641600</v>
      </c>
      <c r="DC422" s="12"/>
      <c r="DD422" s="12"/>
      <c r="DE422" s="12"/>
      <c r="DF422" s="12"/>
      <c r="DG422" s="12"/>
      <c r="DH422" s="12"/>
      <c r="DI422" s="12"/>
      <c r="DJ422" s="12"/>
      <c r="DK422" s="12"/>
      <c r="DL422" s="12">
        <f t="shared" si="1051"/>
        <v>0</v>
      </c>
      <c r="DM422" s="12">
        <f t="shared" si="1052"/>
        <v>127641600</v>
      </c>
      <c r="DN422" s="12"/>
      <c r="DO422" s="12"/>
      <c r="DP422" s="12"/>
      <c r="DQ422" s="12"/>
      <c r="DR422" s="12"/>
      <c r="DS422" s="12"/>
      <c r="DT422" s="12"/>
      <c r="DU422" s="12"/>
      <c r="DV422" s="12"/>
      <c r="DW422" s="12">
        <f t="shared" si="1053"/>
        <v>0</v>
      </c>
      <c r="DX422" s="12"/>
      <c r="DY422" s="12"/>
      <c r="DZ422" s="12"/>
      <c r="EA422" s="12"/>
      <c r="EB422" s="12"/>
      <c r="EC422" s="12"/>
      <c r="ED422" s="12"/>
      <c r="EE422" s="12"/>
      <c r="EF422" s="12"/>
      <c r="EG422" s="12">
        <f t="shared" ref="EG422:EG485" si="1066">+EF422+EC422+DZ422</f>
        <v>0</v>
      </c>
      <c r="EH422" s="12">
        <f t="shared" ref="EH422:EH485" si="1067">+EG422+DW422</f>
        <v>0</v>
      </c>
      <c r="EI422" s="12"/>
      <c r="EJ422" s="15">
        <f t="shared" si="1004"/>
        <v>0.41376000000000002</v>
      </c>
      <c r="EK422" s="15">
        <f t="shared" si="1005"/>
        <v>0</v>
      </c>
      <c r="EL422" s="15">
        <f t="shared" si="1006"/>
        <v>0.41376000000000002</v>
      </c>
      <c r="EM422" s="16">
        <f t="shared" si="1040"/>
        <v>0.51407999999999998</v>
      </c>
      <c r="EN422" s="16">
        <f t="shared" si="1041"/>
        <v>0.51407999999999998</v>
      </c>
      <c r="EO422" s="16">
        <f t="shared" si="1042"/>
        <v>1.02816</v>
      </c>
      <c r="EP422" s="16">
        <f t="shared" si="1026"/>
        <v>0.78335999999999995</v>
      </c>
      <c r="EQ422" s="16">
        <f t="shared" si="1027"/>
        <v>0</v>
      </c>
      <c r="ER422" s="16">
        <f t="shared" si="1028"/>
        <v>1.02816</v>
      </c>
      <c r="ES422" s="16">
        <f t="shared" si="1029"/>
        <v>0.79776000000000002</v>
      </c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5">
        <f t="shared" si="1054"/>
        <v>0</v>
      </c>
      <c r="FP422" s="15">
        <f t="shared" si="1055"/>
        <v>0</v>
      </c>
      <c r="FQ422" s="15">
        <f t="shared" si="1056"/>
        <v>0</v>
      </c>
      <c r="FR422" s="17">
        <f t="shared" si="1007"/>
        <v>0</v>
      </c>
      <c r="FS422" s="17">
        <f t="shared" si="1008"/>
        <v>0</v>
      </c>
      <c r="FT422" s="17">
        <f t="shared" si="1009"/>
        <v>0</v>
      </c>
      <c r="FU422" s="18">
        <f t="shared" si="1010"/>
        <v>0</v>
      </c>
      <c r="FV422" s="18">
        <f t="shared" si="1011"/>
        <v>0</v>
      </c>
      <c r="FW422" s="18">
        <f t="shared" si="1012"/>
        <v>0</v>
      </c>
      <c r="FX422" s="18">
        <f t="shared" si="1013"/>
        <v>0</v>
      </c>
      <c r="FY422" s="18">
        <f t="shared" si="1014"/>
        <v>0</v>
      </c>
      <c r="FZ422" s="19"/>
      <c r="GA422" s="36" t="s">
        <v>996</v>
      </c>
      <c r="GB422" s="36"/>
      <c r="GC422" s="37"/>
    </row>
    <row r="423" spans="1:185" hidden="1" x14ac:dyDescent="0.25">
      <c r="A423" s="8" t="s">
        <v>1334</v>
      </c>
      <c r="B423" s="8" t="s">
        <v>1161</v>
      </c>
      <c r="C423" s="28" t="s">
        <v>1162</v>
      </c>
      <c r="D423" s="28" t="s">
        <v>996</v>
      </c>
      <c r="E423" s="9" t="s">
        <v>315</v>
      </c>
      <c r="F423" s="28" t="s">
        <v>1012</v>
      </c>
      <c r="G423" s="28" t="s">
        <v>998</v>
      </c>
      <c r="H423" s="11">
        <v>3.5000000000000003E-2</v>
      </c>
      <c r="I423" s="11"/>
      <c r="J423" s="11">
        <v>0</v>
      </c>
      <c r="K423" s="11">
        <v>0</v>
      </c>
      <c r="L423" s="11">
        <v>0</v>
      </c>
      <c r="M423" s="11">
        <v>0</v>
      </c>
      <c r="N423" s="11"/>
      <c r="O423" s="12">
        <f t="shared" si="1015"/>
        <v>0</v>
      </c>
      <c r="P423" s="12">
        <f t="shared" si="1057"/>
        <v>0</v>
      </c>
      <c r="Q423" s="12">
        <f t="shared" si="1058"/>
        <v>0</v>
      </c>
      <c r="R423" s="12">
        <f t="shared" si="1059"/>
        <v>0</v>
      </c>
      <c r="S423" s="12">
        <f t="shared" si="1060"/>
        <v>0</v>
      </c>
      <c r="T423" s="12">
        <f t="shared" si="1061"/>
        <v>0</v>
      </c>
      <c r="U423" s="12">
        <f t="shared" si="1062"/>
        <v>0</v>
      </c>
      <c r="V423" s="12">
        <f t="shared" si="1063"/>
        <v>0</v>
      </c>
      <c r="W423" s="12">
        <f t="shared" si="1024"/>
        <v>0</v>
      </c>
      <c r="X423" s="12">
        <f t="shared" si="1016"/>
        <v>0</v>
      </c>
      <c r="Y423" s="12">
        <f t="shared" si="1037"/>
        <v>0</v>
      </c>
      <c r="Z423" s="12">
        <f t="shared" si="1038"/>
        <v>0</v>
      </c>
      <c r="AA423" s="12">
        <f t="shared" si="1039"/>
        <v>0</v>
      </c>
      <c r="AB423" s="12">
        <f t="shared" si="954"/>
        <v>0</v>
      </c>
      <c r="AC423" s="12"/>
      <c r="AD423" s="12"/>
      <c r="AE423" s="12"/>
      <c r="AF423" s="12">
        <f t="shared" si="1017"/>
        <v>0</v>
      </c>
      <c r="AG423" s="12">
        <f t="shared" si="1018"/>
        <v>0</v>
      </c>
      <c r="AH423" s="12">
        <f t="shared" si="1019"/>
        <v>0</v>
      </c>
      <c r="AI423" s="12"/>
      <c r="AJ423" s="12"/>
      <c r="AK423" s="12"/>
      <c r="AL423" s="12">
        <f t="shared" si="978"/>
        <v>0</v>
      </c>
      <c r="AM423" s="12">
        <f t="shared" si="979"/>
        <v>0</v>
      </c>
      <c r="AN423" s="12">
        <f t="shared" si="980"/>
        <v>0</v>
      </c>
      <c r="AO423" s="12"/>
      <c r="AP423" s="12"/>
      <c r="AQ423" s="12"/>
      <c r="AR423" s="12">
        <f t="shared" si="981"/>
        <v>0</v>
      </c>
      <c r="AS423" s="12">
        <f t="shared" si="982"/>
        <v>0</v>
      </c>
      <c r="AT423" s="12">
        <f t="shared" si="983"/>
        <v>0</v>
      </c>
      <c r="AU423" s="12">
        <f t="shared" si="984"/>
        <v>0</v>
      </c>
      <c r="AV423" s="12">
        <f t="shared" si="1020"/>
        <v>0</v>
      </c>
      <c r="AW423" s="12"/>
      <c r="AX423" s="12">
        <f t="shared" si="985"/>
        <v>0</v>
      </c>
      <c r="AY423" s="12">
        <f t="shared" si="986"/>
        <v>0</v>
      </c>
      <c r="AZ423" s="12">
        <f t="shared" si="987"/>
        <v>0</v>
      </c>
      <c r="BA423" s="12"/>
      <c r="BB423" s="12">
        <f t="shared" si="988"/>
        <v>0</v>
      </c>
      <c r="BC423" s="12">
        <f t="shared" si="989"/>
        <v>0</v>
      </c>
      <c r="BD423" s="12">
        <f t="shared" si="990"/>
        <v>0</v>
      </c>
      <c r="BE423" s="12"/>
      <c r="BF423" s="12">
        <f t="shared" si="991"/>
        <v>0</v>
      </c>
      <c r="BG423" s="12">
        <f t="shared" si="1021"/>
        <v>0</v>
      </c>
      <c r="BH423" s="12">
        <f t="shared" si="992"/>
        <v>0</v>
      </c>
      <c r="BI423" s="12">
        <f t="shared" si="993"/>
        <v>0</v>
      </c>
      <c r="BJ423" s="12"/>
      <c r="BK423" s="12">
        <f t="shared" si="994"/>
        <v>0</v>
      </c>
      <c r="BL423" s="12">
        <f t="shared" si="1022"/>
        <v>0</v>
      </c>
      <c r="BM423" s="12">
        <f t="shared" si="995"/>
        <v>0</v>
      </c>
      <c r="BN423" s="12"/>
      <c r="BO423" s="12">
        <f t="shared" si="996"/>
        <v>0</v>
      </c>
      <c r="BP423" s="12">
        <f t="shared" si="997"/>
        <v>0</v>
      </c>
      <c r="BQ423" s="12">
        <f t="shared" si="998"/>
        <v>0</v>
      </c>
      <c r="BR423" s="12"/>
      <c r="BS423" s="12">
        <f t="shared" si="999"/>
        <v>0</v>
      </c>
      <c r="BT423" s="12">
        <f t="shared" si="1000"/>
        <v>0</v>
      </c>
      <c r="BU423" s="12">
        <f t="shared" si="1001"/>
        <v>0</v>
      </c>
      <c r="BV423" s="12">
        <f t="shared" si="1002"/>
        <v>0</v>
      </c>
      <c r="BW423" s="12">
        <f t="shared" si="1003"/>
        <v>0</v>
      </c>
      <c r="BX423" s="12"/>
      <c r="BY423" s="12">
        <v>40000000</v>
      </c>
      <c r="BZ423" s="12">
        <v>20000000</v>
      </c>
      <c r="CA423" s="12">
        <f>SUMIFS('[1]TIẾN ĐỘ %'!$M$6:$M$1034,'[1]TIẾN ĐỘ %'!$G$6:$G$1034,$A423,'[1]TIẾN ĐỘ %'!$F$6:$F$1034,$E423)</f>
        <v>40000000</v>
      </c>
      <c r="CB423" s="12">
        <f t="shared" si="1023"/>
        <v>100000000</v>
      </c>
      <c r="CC423" s="12"/>
      <c r="CD423" s="12"/>
      <c r="CE423" s="12"/>
      <c r="CF423" s="12"/>
      <c r="CG423" s="12"/>
      <c r="CH423" s="12"/>
      <c r="CI423" s="12"/>
      <c r="CJ423" s="12"/>
      <c r="CK423" s="12">
        <f t="shared" si="1050"/>
        <v>0</v>
      </c>
      <c r="CL423" s="12"/>
      <c r="CM423" s="12"/>
      <c r="CN423" s="12"/>
      <c r="CO423" s="12">
        <f t="shared" si="1064"/>
        <v>0</v>
      </c>
      <c r="CP423" s="12">
        <f t="shared" si="1065"/>
        <v>0</v>
      </c>
      <c r="CQ423" s="12"/>
      <c r="CR423" s="12">
        <v>0</v>
      </c>
      <c r="CS423" s="12">
        <v>0</v>
      </c>
      <c r="CT423" s="12">
        <v>0</v>
      </c>
      <c r="CU423" s="12">
        <v>0</v>
      </c>
      <c r="CV423" s="12">
        <v>0</v>
      </c>
      <c r="CW423" s="12">
        <v>0</v>
      </c>
      <c r="CX423" s="12">
        <v>0</v>
      </c>
      <c r="CY423" s="12">
        <f>SUMIFS('[1]DATA THÔ IN'!$P$4:$P$12031,'[1]DATA THÔ IN'!$H$4:$H$12031,$A423,'[1]DATA THÔ IN'!$AC$4:$AC$12031,$E423,'[1]DATA THÔ IN'!$AH$4:$AH$12031,"Tiến độ 1")</f>
        <v>0</v>
      </c>
      <c r="CZ423" s="12">
        <f>SUMIFS('[1]DATA THÔ IN'!$P$4:$P$12031,'[1]DATA THÔ IN'!$H$4:$H$12031,$A423,'[1]DATA THÔ IN'!$AC$4:$AC$12031,$E423,'[1]DATA THÔ IN'!$AH$4:$AH$12031,"Tiến độ 2")</f>
        <v>0</v>
      </c>
      <c r="DA423" s="12">
        <f>SUMIFS('[1]TIẾN ĐỘ %'!$N$6:$N$1034,'[1]TIẾN ĐỘ %'!$G$6:$G$1034,A423,'[1]TIẾN ĐỘ %'!$F$6:$F$1034,$E423)</f>
        <v>0</v>
      </c>
      <c r="DB423" s="12">
        <f t="shared" si="1025"/>
        <v>0</v>
      </c>
      <c r="DC423" s="12"/>
      <c r="DD423" s="12"/>
      <c r="DE423" s="12"/>
      <c r="DF423" s="12"/>
      <c r="DG423" s="12"/>
      <c r="DH423" s="12"/>
      <c r="DI423" s="12"/>
      <c r="DJ423" s="12"/>
      <c r="DK423" s="12"/>
      <c r="DL423" s="12">
        <f t="shared" si="1051"/>
        <v>0</v>
      </c>
      <c r="DM423" s="12">
        <f t="shared" si="1052"/>
        <v>0</v>
      </c>
      <c r="DN423" s="12"/>
      <c r="DO423" s="12"/>
      <c r="DP423" s="12"/>
      <c r="DQ423" s="12"/>
      <c r="DR423" s="12"/>
      <c r="DS423" s="12"/>
      <c r="DT423" s="12"/>
      <c r="DU423" s="12"/>
      <c r="DV423" s="12"/>
      <c r="DW423" s="12">
        <f t="shared" si="1053"/>
        <v>0</v>
      </c>
      <c r="DX423" s="12"/>
      <c r="DY423" s="12"/>
      <c r="DZ423" s="12"/>
      <c r="EA423" s="12"/>
      <c r="EB423" s="12"/>
      <c r="EC423" s="12"/>
      <c r="ED423" s="12"/>
      <c r="EE423" s="12"/>
      <c r="EF423" s="12"/>
      <c r="EG423" s="12">
        <f t="shared" si="1066"/>
        <v>0</v>
      </c>
      <c r="EH423" s="12">
        <f t="shared" si="1067"/>
        <v>0</v>
      </c>
      <c r="EI423" s="12"/>
      <c r="EJ423" s="15">
        <f t="shared" si="1004"/>
        <v>0</v>
      </c>
      <c r="EK423" s="15">
        <f t="shared" si="1005"/>
        <v>0</v>
      </c>
      <c r="EL423" s="15">
        <f t="shared" si="1006"/>
        <v>0</v>
      </c>
      <c r="EM423" s="16">
        <f t="shared" si="1040"/>
        <v>0</v>
      </c>
      <c r="EN423" s="16">
        <f t="shared" si="1041"/>
        <v>0</v>
      </c>
      <c r="EO423" s="16">
        <f t="shared" si="1042"/>
        <v>0</v>
      </c>
      <c r="EP423" s="16">
        <f t="shared" si="1026"/>
        <v>0</v>
      </c>
      <c r="EQ423" s="16">
        <f t="shared" si="1027"/>
        <v>0</v>
      </c>
      <c r="ER423" s="16">
        <f t="shared" si="1028"/>
        <v>0</v>
      </c>
      <c r="ES423" s="16">
        <f t="shared" si="1029"/>
        <v>0</v>
      </c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5">
        <f t="shared" si="1054"/>
        <v>0</v>
      </c>
      <c r="FP423" s="15">
        <f t="shared" si="1055"/>
        <v>0</v>
      </c>
      <c r="FQ423" s="15">
        <f t="shared" si="1056"/>
        <v>0</v>
      </c>
      <c r="FR423" s="17">
        <f t="shared" si="1007"/>
        <v>0</v>
      </c>
      <c r="FS423" s="17">
        <f t="shared" si="1008"/>
        <v>0</v>
      </c>
      <c r="FT423" s="17">
        <f t="shared" si="1009"/>
        <v>0</v>
      </c>
      <c r="FU423" s="18">
        <f t="shared" si="1010"/>
        <v>0</v>
      </c>
      <c r="FV423" s="18">
        <f t="shared" si="1011"/>
        <v>0</v>
      </c>
      <c r="FW423" s="18">
        <f t="shared" si="1012"/>
        <v>0</v>
      </c>
      <c r="FX423" s="18">
        <f t="shared" si="1013"/>
        <v>0</v>
      </c>
      <c r="FY423" s="18">
        <f t="shared" si="1014"/>
        <v>0</v>
      </c>
      <c r="FZ423" s="19"/>
      <c r="GA423" s="36" t="s">
        <v>996</v>
      </c>
      <c r="GB423" s="36"/>
      <c r="GC423" s="37"/>
    </row>
    <row r="424" spans="1:185" hidden="1" x14ac:dyDescent="0.25">
      <c r="A424" s="8" t="s">
        <v>1330</v>
      </c>
      <c r="B424" s="8" t="s">
        <v>1167</v>
      </c>
      <c r="C424" s="28" t="s">
        <v>1168</v>
      </c>
      <c r="D424" s="28" t="s">
        <v>996</v>
      </c>
      <c r="E424" s="9" t="s">
        <v>315</v>
      </c>
      <c r="F424" s="28" t="s">
        <v>997</v>
      </c>
      <c r="G424" s="28" t="s">
        <v>998</v>
      </c>
      <c r="H424" s="11">
        <v>3.5000000000000003E-2</v>
      </c>
      <c r="I424" s="11"/>
      <c r="J424" s="11">
        <v>0</v>
      </c>
      <c r="K424" s="11">
        <v>0</v>
      </c>
      <c r="L424" s="11">
        <v>0</v>
      </c>
      <c r="M424" s="11">
        <v>0</v>
      </c>
      <c r="N424" s="11"/>
      <c r="O424" s="12">
        <f t="shared" si="1015"/>
        <v>0</v>
      </c>
      <c r="P424" s="12">
        <f t="shared" si="1057"/>
        <v>0</v>
      </c>
      <c r="Q424" s="12">
        <f t="shared" si="1058"/>
        <v>0</v>
      </c>
      <c r="R424" s="12">
        <f t="shared" si="1059"/>
        <v>0</v>
      </c>
      <c r="S424" s="12">
        <f t="shared" si="1060"/>
        <v>0</v>
      </c>
      <c r="T424" s="12">
        <f t="shared" si="1061"/>
        <v>0</v>
      </c>
      <c r="U424" s="12">
        <f t="shared" si="1062"/>
        <v>0</v>
      </c>
      <c r="V424" s="12">
        <f t="shared" si="1063"/>
        <v>0</v>
      </c>
      <c r="W424" s="12">
        <v>0</v>
      </c>
      <c r="X424" s="12">
        <f t="shared" si="1016"/>
        <v>0</v>
      </c>
      <c r="Y424" s="12">
        <f t="shared" ref="Y424:Y448" si="1068">IF(EP424&gt;=40%,CY424*J424*(100%-H424),0)</f>
        <v>0</v>
      </c>
      <c r="Z424" s="12">
        <f t="shared" ref="Z424:Z448" si="1069">IF(OR(EQ424&gt;=60%,(EP424+EQ424)&gt;=100%),CZ424*J424*(100%-H424),0)</f>
        <v>0</v>
      </c>
      <c r="AA424" s="12">
        <f t="shared" ref="AA424:AA448" si="1070">IF(ER424&gt;=100%,DA424*K424*(100%-H424),0)</f>
        <v>0</v>
      </c>
      <c r="AB424" s="12">
        <f t="shared" si="954"/>
        <v>0</v>
      </c>
      <c r="AC424" s="12"/>
      <c r="AD424" s="12"/>
      <c r="AE424" s="12"/>
      <c r="AF424" s="12">
        <f t="shared" si="1017"/>
        <v>0</v>
      </c>
      <c r="AG424" s="12">
        <f t="shared" si="1018"/>
        <v>0</v>
      </c>
      <c r="AH424" s="12">
        <f t="shared" si="1019"/>
        <v>0</v>
      </c>
      <c r="AI424" s="12"/>
      <c r="AJ424" s="12"/>
      <c r="AK424" s="12"/>
      <c r="AL424" s="12">
        <f t="shared" si="978"/>
        <v>0</v>
      </c>
      <c r="AM424" s="12">
        <f t="shared" si="979"/>
        <v>0</v>
      </c>
      <c r="AN424" s="12">
        <f t="shared" si="980"/>
        <v>0</v>
      </c>
      <c r="AO424" s="12"/>
      <c r="AP424" s="12"/>
      <c r="AQ424" s="12"/>
      <c r="AR424" s="12">
        <f t="shared" si="981"/>
        <v>0</v>
      </c>
      <c r="AS424" s="12">
        <f t="shared" si="982"/>
        <v>0</v>
      </c>
      <c r="AT424" s="12">
        <f t="shared" si="983"/>
        <v>0</v>
      </c>
      <c r="AU424" s="12">
        <f t="shared" si="984"/>
        <v>0</v>
      </c>
      <c r="AV424" s="12">
        <f t="shared" si="1020"/>
        <v>0</v>
      </c>
      <c r="AW424" s="12"/>
      <c r="AX424" s="12">
        <f t="shared" si="985"/>
        <v>0</v>
      </c>
      <c r="AY424" s="12">
        <f t="shared" si="986"/>
        <v>0</v>
      </c>
      <c r="AZ424" s="12">
        <f t="shared" si="987"/>
        <v>0</v>
      </c>
      <c r="BA424" s="12"/>
      <c r="BB424" s="12">
        <f t="shared" si="988"/>
        <v>0</v>
      </c>
      <c r="BC424" s="12">
        <f t="shared" si="989"/>
        <v>0</v>
      </c>
      <c r="BD424" s="12">
        <f t="shared" si="990"/>
        <v>0</v>
      </c>
      <c r="BE424" s="12"/>
      <c r="BF424" s="12">
        <f t="shared" si="991"/>
        <v>0</v>
      </c>
      <c r="BG424" s="12">
        <f t="shared" si="1021"/>
        <v>0</v>
      </c>
      <c r="BH424" s="12">
        <f t="shared" si="992"/>
        <v>0</v>
      </c>
      <c r="BI424" s="12">
        <f t="shared" si="993"/>
        <v>0</v>
      </c>
      <c r="BJ424" s="12"/>
      <c r="BK424" s="12">
        <f t="shared" si="994"/>
        <v>0</v>
      </c>
      <c r="BL424" s="12">
        <f t="shared" si="1022"/>
        <v>0</v>
      </c>
      <c r="BM424" s="12">
        <f t="shared" si="995"/>
        <v>0</v>
      </c>
      <c r="BN424" s="12"/>
      <c r="BO424" s="12">
        <f t="shared" si="996"/>
        <v>0</v>
      </c>
      <c r="BP424" s="12">
        <f t="shared" si="997"/>
        <v>0</v>
      </c>
      <c r="BQ424" s="12">
        <f t="shared" si="998"/>
        <v>0</v>
      </c>
      <c r="BR424" s="12"/>
      <c r="BS424" s="12">
        <f t="shared" si="999"/>
        <v>0</v>
      </c>
      <c r="BT424" s="12">
        <f t="shared" si="1000"/>
        <v>0</v>
      </c>
      <c r="BU424" s="12">
        <f t="shared" si="1001"/>
        <v>0</v>
      </c>
      <c r="BV424" s="12">
        <f t="shared" si="1002"/>
        <v>0</v>
      </c>
      <c r="BW424" s="12">
        <f t="shared" si="1003"/>
        <v>0</v>
      </c>
      <c r="BX424" s="12"/>
      <c r="BY424" s="12">
        <v>70000000</v>
      </c>
      <c r="BZ424" s="12">
        <v>50000000</v>
      </c>
      <c r="CA424" s="12">
        <f>SUMIFS('[1]TIẾN ĐỘ %'!$M$6:$M$1034,'[1]TIẾN ĐỘ %'!$G$6:$G$1034,$A424,'[1]TIẾN ĐỘ %'!$F$6:$F$1034,$E424)</f>
        <v>100000000</v>
      </c>
      <c r="CB424" s="12">
        <f t="shared" si="1023"/>
        <v>220000000</v>
      </c>
      <c r="CC424" s="12"/>
      <c r="CD424" s="12"/>
      <c r="CE424" s="12"/>
      <c r="CF424" s="12"/>
      <c r="CG424" s="12"/>
      <c r="CH424" s="12"/>
      <c r="CI424" s="12"/>
      <c r="CJ424" s="12"/>
      <c r="CK424" s="12">
        <f t="shared" si="1050"/>
        <v>0</v>
      </c>
      <c r="CL424" s="12"/>
      <c r="CM424" s="12"/>
      <c r="CN424" s="12"/>
      <c r="CO424" s="12">
        <f t="shared" si="1064"/>
        <v>0</v>
      </c>
      <c r="CP424" s="12">
        <f t="shared" si="1065"/>
        <v>0</v>
      </c>
      <c r="CQ424" s="12"/>
      <c r="CR424" s="12">
        <v>19584000</v>
      </c>
      <c r="CS424" s="12">
        <v>51408000</v>
      </c>
      <c r="CT424" s="12">
        <v>70992000</v>
      </c>
      <c r="CU424" s="12">
        <v>50428800</v>
      </c>
      <c r="CV424" s="12">
        <v>0</v>
      </c>
      <c r="CW424" s="12">
        <v>50428800</v>
      </c>
      <c r="CX424" s="12">
        <v>50428800</v>
      </c>
      <c r="CY424" s="12">
        <f>SUMIFS('[1]DATA THÔ IN'!$P$4:$P$12031,'[1]DATA THÔ IN'!$H$4:$H$12031,$A424,'[1]DATA THÔ IN'!$AC$4:$AC$12031,$E424,'[1]DATA THÔ IN'!$AH$4:$AH$12031,"Tiến độ 1")</f>
        <v>0</v>
      </c>
      <c r="CZ424" s="12">
        <f>SUMIFS('[1]DATA THÔ IN'!$P$4:$P$12031,'[1]DATA THÔ IN'!$H$4:$H$12031,$A424,'[1]DATA THÔ IN'!$AC$4:$AC$12031,$E424,'[1]DATA THÔ IN'!$AH$4:$AH$12031,"Tiến độ 2")</f>
        <v>100368000</v>
      </c>
      <c r="DA424" s="12">
        <f>SUMIFS('[1]TIẾN ĐỘ %'!$N$6:$N$1034,'[1]TIẾN ĐỘ %'!$G$6:$G$1034,A424,'[1]TIẾN ĐỘ %'!$F$6:$F$1034,$E424)</f>
        <v>100368000</v>
      </c>
      <c r="DB424" s="12">
        <f t="shared" si="1025"/>
        <v>221788800</v>
      </c>
      <c r="DC424" s="12"/>
      <c r="DD424" s="12"/>
      <c r="DE424" s="12"/>
      <c r="DF424" s="12"/>
      <c r="DG424" s="12"/>
      <c r="DH424" s="12"/>
      <c r="DI424" s="12"/>
      <c r="DJ424" s="12"/>
      <c r="DK424" s="12"/>
      <c r="DL424" s="12">
        <f t="shared" si="1051"/>
        <v>0</v>
      </c>
      <c r="DM424" s="12">
        <f t="shared" si="1052"/>
        <v>221788800</v>
      </c>
      <c r="DN424" s="12"/>
      <c r="DO424" s="12"/>
      <c r="DP424" s="12"/>
      <c r="DQ424" s="12"/>
      <c r="DR424" s="12"/>
      <c r="DS424" s="12"/>
      <c r="DT424" s="12"/>
      <c r="DU424" s="12"/>
      <c r="DV424" s="12"/>
      <c r="DW424" s="12">
        <f t="shared" si="1053"/>
        <v>0</v>
      </c>
      <c r="DX424" s="12"/>
      <c r="DY424" s="12"/>
      <c r="DZ424" s="12"/>
      <c r="EA424" s="12"/>
      <c r="EB424" s="12"/>
      <c r="EC424" s="12"/>
      <c r="ED424" s="12"/>
      <c r="EE424" s="12"/>
      <c r="EF424" s="12"/>
      <c r="EG424" s="12">
        <f t="shared" si="1066"/>
        <v>0</v>
      </c>
      <c r="EH424" s="12">
        <f t="shared" si="1067"/>
        <v>0</v>
      </c>
      <c r="EI424" s="12"/>
      <c r="EJ424" s="15">
        <f t="shared" si="1004"/>
        <v>0.27977142857142856</v>
      </c>
      <c r="EK424" s="15">
        <f t="shared" si="1005"/>
        <v>0.73440000000000005</v>
      </c>
      <c r="EL424" s="15">
        <f t="shared" si="1006"/>
        <v>1.0141714285714285</v>
      </c>
      <c r="EM424" s="16">
        <f t="shared" si="1040"/>
        <v>1.0085759999999999</v>
      </c>
      <c r="EN424" s="16">
        <f t="shared" si="1041"/>
        <v>0</v>
      </c>
      <c r="EO424" s="16">
        <f t="shared" si="1042"/>
        <v>1.0085759999999999</v>
      </c>
      <c r="EP424" s="16">
        <f t="shared" si="1026"/>
        <v>0</v>
      </c>
      <c r="EQ424" s="16">
        <f t="shared" si="1027"/>
        <v>1.0036799999999999</v>
      </c>
      <c r="ER424" s="16">
        <f t="shared" si="1028"/>
        <v>1.0036799999999999</v>
      </c>
      <c r="ES424" s="16">
        <f t="shared" si="1029"/>
        <v>1.0081309090909092</v>
      </c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5">
        <f t="shared" si="1054"/>
        <v>0</v>
      </c>
      <c r="FP424" s="15">
        <f t="shared" si="1055"/>
        <v>0</v>
      </c>
      <c r="FQ424" s="15">
        <f t="shared" si="1056"/>
        <v>0</v>
      </c>
      <c r="FR424" s="17">
        <f t="shared" si="1007"/>
        <v>0</v>
      </c>
      <c r="FS424" s="17">
        <f t="shared" si="1008"/>
        <v>0</v>
      </c>
      <c r="FT424" s="17">
        <f t="shared" si="1009"/>
        <v>0</v>
      </c>
      <c r="FU424" s="18">
        <f t="shared" si="1010"/>
        <v>0</v>
      </c>
      <c r="FV424" s="18">
        <f t="shared" si="1011"/>
        <v>0</v>
      </c>
      <c r="FW424" s="18">
        <f t="shared" si="1012"/>
        <v>0</v>
      </c>
      <c r="FX424" s="18">
        <f t="shared" si="1013"/>
        <v>0</v>
      </c>
      <c r="FY424" s="18">
        <f t="shared" si="1014"/>
        <v>0</v>
      </c>
      <c r="FZ424" s="19"/>
      <c r="GA424" s="36" t="s">
        <v>996</v>
      </c>
      <c r="GB424" s="36"/>
      <c r="GC424" s="37"/>
    </row>
    <row r="425" spans="1:185" hidden="1" x14ac:dyDescent="0.25">
      <c r="A425" s="8" t="s">
        <v>1333</v>
      </c>
      <c r="B425" s="8" t="s">
        <v>1169</v>
      </c>
      <c r="C425" s="28" t="s">
        <v>1170</v>
      </c>
      <c r="D425" s="28" t="s">
        <v>996</v>
      </c>
      <c r="E425" s="9" t="s">
        <v>315</v>
      </c>
      <c r="F425" s="28" t="s">
        <v>1009</v>
      </c>
      <c r="G425" s="28" t="s">
        <v>998</v>
      </c>
      <c r="H425" s="11">
        <v>3.5000000000000003E-2</v>
      </c>
      <c r="I425" s="11"/>
      <c r="J425" s="11">
        <v>0</v>
      </c>
      <c r="K425" s="11">
        <v>0</v>
      </c>
      <c r="L425" s="11">
        <v>0</v>
      </c>
      <c r="M425" s="11">
        <v>0</v>
      </c>
      <c r="N425" s="11"/>
      <c r="O425" s="12">
        <f t="shared" si="1015"/>
        <v>0</v>
      </c>
      <c r="P425" s="12">
        <f t="shared" si="1057"/>
        <v>0</v>
      </c>
      <c r="Q425" s="12">
        <f t="shared" si="1058"/>
        <v>0</v>
      </c>
      <c r="R425" s="12">
        <f t="shared" si="1059"/>
        <v>0</v>
      </c>
      <c r="S425" s="12">
        <f t="shared" si="1060"/>
        <v>0</v>
      </c>
      <c r="T425" s="12">
        <f t="shared" si="1061"/>
        <v>0</v>
      </c>
      <c r="U425" s="12">
        <f t="shared" si="1062"/>
        <v>0</v>
      </c>
      <c r="V425" s="12">
        <f t="shared" si="1063"/>
        <v>0</v>
      </c>
      <c r="W425" s="12">
        <v>0</v>
      </c>
      <c r="X425" s="12">
        <f t="shared" si="1016"/>
        <v>0</v>
      </c>
      <c r="Y425" s="12">
        <f t="shared" si="1068"/>
        <v>0</v>
      </c>
      <c r="Z425" s="12">
        <f t="shared" si="1069"/>
        <v>0</v>
      </c>
      <c r="AA425" s="12">
        <f t="shared" si="1070"/>
        <v>0</v>
      </c>
      <c r="AB425" s="12">
        <f t="shared" si="954"/>
        <v>0</v>
      </c>
      <c r="AC425" s="12"/>
      <c r="AD425" s="12"/>
      <c r="AE425" s="12"/>
      <c r="AF425" s="12">
        <f t="shared" si="1017"/>
        <v>0</v>
      </c>
      <c r="AG425" s="12">
        <f t="shared" si="1018"/>
        <v>0</v>
      </c>
      <c r="AH425" s="12">
        <f t="shared" si="1019"/>
        <v>0</v>
      </c>
      <c r="AI425" s="12"/>
      <c r="AJ425" s="12"/>
      <c r="AK425" s="12"/>
      <c r="AL425" s="12">
        <f t="shared" si="978"/>
        <v>0</v>
      </c>
      <c r="AM425" s="12">
        <f t="shared" si="979"/>
        <v>0</v>
      </c>
      <c r="AN425" s="12">
        <f t="shared" si="980"/>
        <v>0</v>
      </c>
      <c r="AO425" s="12"/>
      <c r="AP425" s="12"/>
      <c r="AQ425" s="12"/>
      <c r="AR425" s="12">
        <f t="shared" si="981"/>
        <v>0</v>
      </c>
      <c r="AS425" s="12">
        <f t="shared" si="982"/>
        <v>0</v>
      </c>
      <c r="AT425" s="12">
        <f t="shared" si="983"/>
        <v>0</v>
      </c>
      <c r="AU425" s="12">
        <f t="shared" si="984"/>
        <v>0</v>
      </c>
      <c r="AV425" s="12">
        <f t="shared" si="1020"/>
        <v>0</v>
      </c>
      <c r="AW425" s="12"/>
      <c r="AX425" s="12">
        <f t="shared" si="985"/>
        <v>0</v>
      </c>
      <c r="AY425" s="12">
        <f t="shared" si="986"/>
        <v>0</v>
      </c>
      <c r="AZ425" s="12">
        <f t="shared" si="987"/>
        <v>0</v>
      </c>
      <c r="BA425" s="12"/>
      <c r="BB425" s="12">
        <f t="shared" si="988"/>
        <v>0</v>
      </c>
      <c r="BC425" s="12">
        <f t="shared" si="989"/>
        <v>0</v>
      </c>
      <c r="BD425" s="12">
        <f t="shared" si="990"/>
        <v>0</v>
      </c>
      <c r="BE425" s="12"/>
      <c r="BF425" s="12">
        <f t="shared" si="991"/>
        <v>0</v>
      </c>
      <c r="BG425" s="12">
        <f t="shared" si="1021"/>
        <v>0</v>
      </c>
      <c r="BH425" s="12">
        <f t="shared" si="992"/>
        <v>0</v>
      </c>
      <c r="BI425" s="12">
        <f t="shared" si="993"/>
        <v>0</v>
      </c>
      <c r="BJ425" s="12"/>
      <c r="BK425" s="12">
        <f t="shared" si="994"/>
        <v>0</v>
      </c>
      <c r="BL425" s="12">
        <f t="shared" si="1022"/>
        <v>0</v>
      </c>
      <c r="BM425" s="12">
        <f t="shared" si="995"/>
        <v>0</v>
      </c>
      <c r="BN425" s="12"/>
      <c r="BO425" s="12">
        <f t="shared" si="996"/>
        <v>0</v>
      </c>
      <c r="BP425" s="12">
        <f t="shared" si="997"/>
        <v>0</v>
      </c>
      <c r="BQ425" s="12">
        <f t="shared" si="998"/>
        <v>0</v>
      </c>
      <c r="BR425" s="12"/>
      <c r="BS425" s="12">
        <f t="shared" si="999"/>
        <v>0</v>
      </c>
      <c r="BT425" s="12">
        <f t="shared" si="1000"/>
        <v>0</v>
      </c>
      <c r="BU425" s="12">
        <f t="shared" si="1001"/>
        <v>0</v>
      </c>
      <c r="BV425" s="12">
        <f t="shared" si="1002"/>
        <v>0</v>
      </c>
      <c r="BW425" s="12">
        <f t="shared" si="1003"/>
        <v>0</v>
      </c>
      <c r="BX425" s="12"/>
      <c r="BY425" s="12">
        <v>50000000</v>
      </c>
      <c r="BZ425" s="12">
        <v>30000000</v>
      </c>
      <c r="CA425" s="12">
        <f>SUMIFS('[1]TIẾN ĐỘ %'!$M$6:$M$1034,'[1]TIẾN ĐỘ %'!$G$6:$G$1034,$A425,'[1]TIẾN ĐỘ %'!$F$6:$F$1034,$E425)</f>
        <v>50000000</v>
      </c>
      <c r="CB425" s="12">
        <f t="shared" si="1023"/>
        <v>130000000</v>
      </c>
      <c r="CC425" s="12"/>
      <c r="CD425" s="12"/>
      <c r="CE425" s="12"/>
      <c r="CF425" s="12"/>
      <c r="CG425" s="12"/>
      <c r="CH425" s="12"/>
      <c r="CI425" s="12"/>
      <c r="CJ425" s="12"/>
      <c r="CK425" s="12">
        <f t="shared" si="1050"/>
        <v>0</v>
      </c>
      <c r="CL425" s="12"/>
      <c r="CM425" s="12"/>
      <c r="CN425" s="12"/>
      <c r="CO425" s="12">
        <f t="shared" si="1064"/>
        <v>0</v>
      </c>
      <c r="CP425" s="12">
        <f t="shared" si="1065"/>
        <v>0</v>
      </c>
      <c r="CQ425" s="12"/>
      <c r="CR425" s="12">
        <v>14688000</v>
      </c>
      <c r="CS425" s="12">
        <v>0</v>
      </c>
      <c r="CT425" s="12">
        <v>29376000</v>
      </c>
      <c r="CU425" s="12">
        <v>34272000</v>
      </c>
      <c r="CV425" s="12">
        <v>2188800</v>
      </c>
      <c r="CW425" s="12">
        <v>34272000</v>
      </c>
      <c r="CX425" s="12">
        <v>36460800</v>
      </c>
      <c r="CY425" s="12">
        <f>SUMIFS('[1]DATA THÔ IN'!$P$4:$P$12031,'[1]DATA THÔ IN'!$H$4:$H$12031,$A425,'[1]DATA THÔ IN'!$AC$4:$AC$12031,$E425,'[1]DATA THÔ IN'!$AH$4:$AH$12031,"Tiến độ 1")</f>
        <v>22032000</v>
      </c>
      <c r="CZ425" s="12">
        <f>SUMIFS('[1]DATA THÔ IN'!$P$4:$P$12031,'[1]DATA THÔ IN'!$H$4:$H$12031,$A425,'[1]DATA THÔ IN'!$AC$4:$AC$12031,$E425,'[1]DATA THÔ IN'!$AH$4:$AH$12031,"Tiến độ 2")</f>
        <v>29376000</v>
      </c>
      <c r="DA425" s="12">
        <f>SUMIFS('[1]TIẾN ĐỘ %'!$N$6:$N$1034,'[1]TIẾN ĐỘ %'!$G$6:$G$1034,A425,'[1]TIẾN ĐỘ %'!$F$6:$F$1034,$E425)</f>
        <v>85680000</v>
      </c>
      <c r="DB425" s="12">
        <f t="shared" si="1025"/>
        <v>151516800</v>
      </c>
      <c r="DC425" s="12"/>
      <c r="DD425" s="12"/>
      <c r="DE425" s="12"/>
      <c r="DF425" s="12"/>
      <c r="DG425" s="12"/>
      <c r="DH425" s="12"/>
      <c r="DI425" s="12"/>
      <c r="DJ425" s="12"/>
      <c r="DK425" s="12"/>
      <c r="DL425" s="12">
        <f t="shared" si="1051"/>
        <v>0</v>
      </c>
      <c r="DM425" s="12">
        <f t="shared" si="1052"/>
        <v>151516800</v>
      </c>
      <c r="DN425" s="12"/>
      <c r="DO425" s="12"/>
      <c r="DP425" s="12"/>
      <c r="DQ425" s="12"/>
      <c r="DR425" s="12"/>
      <c r="DS425" s="12"/>
      <c r="DT425" s="12"/>
      <c r="DU425" s="12"/>
      <c r="DV425" s="12"/>
      <c r="DW425" s="12">
        <f t="shared" si="1053"/>
        <v>0</v>
      </c>
      <c r="DX425" s="12"/>
      <c r="DY425" s="12"/>
      <c r="DZ425" s="12"/>
      <c r="EA425" s="12"/>
      <c r="EB425" s="12"/>
      <c r="EC425" s="12"/>
      <c r="ED425" s="12"/>
      <c r="EE425" s="12"/>
      <c r="EF425" s="12"/>
      <c r="EG425" s="12">
        <f t="shared" si="1066"/>
        <v>0</v>
      </c>
      <c r="EH425" s="12">
        <f t="shared" si="1067"/>
        <v>0</v>
      </c>
      <c r="EI425" s="12"/>
      <c r="EJ425" s="15">
        <f t="shared" si="1004"/>
        <v>0.29376000000000002</v>
      </c>
      <c r="EK425" s="15">
        <f t="shared" si="1005"/>
        <v>0</v>
      </c>
      <c r="EL425" s="15">
        <f t="shared" si="1006"/>
        <v>0.58752000000000004</v>
      </c>
      <c r="EM425" s="16">
        <f t="shared" si="1040"/>
        <v>1.1424000000000001</v>
      </c>
      <c r="EN425" s="16">
        <f t="shared" si="1041"/>
        <v>7.2959999999999997E-2</v>
      </c>
      <c r="EO425" s="16">
        <f t="shared" si="1042"/>
        <v>1.21536</v>
      </c>
      <c r="EP425" s="16">
        <f t="shared" si="1026"/>
        <v>0.44063999999999998</v>
      </c>
      <c r="EQ425" s="16">
        <f t="shared" si="1027"/>
        <v>0.58752000000000004</v>
      </c>
      <c r="ER425" s="16">
        <f t="shared" si="1028"/>
        <v>1.7136</v>
      </c>
      <c r="ES425" s="16">
        <f t="shared" si="1029"/>
        <v>1.1655138461538461</v>
      </c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5">
        <f t="shared" si="1054"/>
        <v>0</v>
      </c>
      <c r="FP425" s="15">
        <f t="shared" si="1055"/>
        <v>0</v>
      </c>
      <c r="FQ425" s="15">
        <f t="shared" si="1056"/>
        <v>0</v>
      </c>
      <c r="FR425" s="17">
        <f t="shared" si="1007"/>
        <v>0</v>
      </c>
      <c r="FS425" s="17">
        <f t="shared" si="1008"/>
        <v>0</v>
      </c>
      <c r="FT425" s="17">
        <f t="shared" si="1009"/>
        <v>0</v>
      </c>
      <c r="FU425" s="18">
        <f t="shared" si="1010"/>
        <v>0</v>
      </c>
      <c r="FV425" s="18">
        <f t="shared" si="1011"/>
        <v>0</v>
      </c>
      <c r="FW425" s="18">
        <f t="shared" si="1012"/>
        <v>0</v>
      </c>
      <c r="FX425" s="18">
        <f t="shared" si="1013"/>
        <v>0</v>
      </c>
      <c r="FY425" s="18">
        <f t="shared" si="1014"/>
        <v>0</v>
      </c>
      <c r="FZ425" s="19"/>
      <c r="GA425" s="36" t="s">
        <v>996</v>
      </c>
      <c r="GB425" s="36"/>
      <c r="GC425" s="37"/>
    </row>
    <row r="426" spans="1:185" hidden="1" x14ac:dyDescent="0.25">
      <c r="A426" s="8" t="s">
        <v>1331</v>
      </c>
      <c r="B426" s="8" t="s">
        <v>1171</v>
      </c>
      <c r="C426" s="28" t="s">
        <v>1172</v>
      </c>
      <c r="D426" s="28" t="s">
        <v>1001</v>
      </c>
      <c r="E426" s="9" t="s">
        <v>315</v>
      </c>
      <c r="F426" s="28" t="s">
        <v>1002</v>
      </c>
      <c r="G426" s="28" t="s">
        <v>998</v>
      </c>
      <c r="H426" s="11">
        <v>3.5000000000000003E-2</v>
      </c>
      <c r="I426" s="11"/>
      <c r="J426" s="11">
        <v>0</v>
      </c>
      <c r="K426" s="11">
        <v>0</v>
      </c>
      <c r="L426" s="11">
        <v>0</v>
      </c>
      <c r="M426" s="11">
        <v>0</v>
      </c>
      <c r="N426" s="11"/>
      <c r="O426" s="12">
        <f t="shared" si="1015"/>
        <v>0</v>
      </c>
      <c r="P426" s="12">
        <f t="shared" si="1057"/>
        <v>0</v>
      </c>
      <c r="Q426" s="12">
        <f t="shared" si="1058"/>
        <v>0</v>
      </c>
      <c r="R426" s="12">
        <f t="shared" si="1059"/>
        <v>0</v>
      </c>
      <c r="S426" s="12">
        <f t="shared" si="1060"/>
        <v>0</v>
      </c>
      <c r="T426" s="12">
        <f t="shared" si="1061"/>
        <v>0</v>
      </c>
      <c r="U426" s="12">
        <f t="shared" si="1062"/>
        <v>0</v>
      </c>
      <c r="V426" s="12">
        <f t="shared" si="1063"/>
        <v>0</v>
      </c>
      <c r="W426" s="12">
        <v>0</v>
      </c>
      <c r="X426" s="12">
        <f t="shared" si="1016"/>
        <v>0</v>
      </c>
      <c r="Y426" s="12">
        <f t="shared" si="1068"/>
        <v>0</v>
      </c>
      <c r="Z426" s="12">
        <f t="shared" si="1069"/>
        <v>0</v>
      </c>
      <c r="AA426" s="12">
        <f t="shared" si="1070"/>
        <v>0</v>
      </c>
      <c r="AB426" s="12">
        <f t="shared" ref="AB426:AB448" si="1071">IF(CB426=0,0,IF(DB426&gt;=CB426,DB426*L426*(100%-H426),0))</f>
        <v>0</v>
      </c>
      <c r="AC426" s="12"/>
      <c r="AD426" s="12"/>
      <c r="AE426" s="12"/>
      <c r="AF426" s="12">
        <f t="shared" si="1017"/>
        <v>0</v>
      </c>
      <c r="AG426" s="12">
        <f t="shared" si="1018"/>
        <v>0</v>
      </c>
      <c r="AH426" s="12">
        <f t="shared" si="1019"/>
        <v>0</v>
      </c>
      <c r="AI426" s="12"/>
      <c r="AJ426" s="12"/>
      <c r="AK426" s="12"/>
      <c r="AL426" s="12">
        <f t="shared" si="978"/>
        <v>0</v>
      </c>
      <c r="AM426" s="12">
        <f t="shared" si="979"/>
        <v>0</v>
      </c>
      <c r="AN426" s="12">
        <f t="shared" si="980"/>
        <v>0</v>
      </c>
      <c r="AO426" s="12"/>
      <c r="AP426" s="12"/>
      <c r="AQ426" s="12"/>
      <c r="AR426" s="12">
        <f t="shared" si="981"/>
        <v>0</v>
      </c>
      <c r="AS426" s="12">
        <f t="shared" si="982"/>
        <v>0</v>
      </c>
      <c r="AT426" s="12">
        <f t="shared" si="983"/>
        <v>0</v>
      </c>
      <c r="AU426" s="12">
        <f t="shared" si="984"/>
        <v>0</v>
      </c>
      <c r="AV426" s="12">
        <f t="shared" si="1020"/>
        <v>0</v>
      </c>
      <c r="AW426" s="12"/>
      <c r="AX426" s="12">
        <f t="shared" si="985"/>
        <v>0</v>
      </c>
      <c r="AY426" s="12">
        <f t="shared" si="986"/>
        <v>0</v>
      </c>
      <c r="AZ426" s="12">
        <f t="shared" si="987"/>
        <v>0</v>
      </c>
      <c r="BA426" s="12"/>
      <c r="BB426" s="12">
        <f t="shared" si="988"/>
        <v>0</v>
      </c>
      <c r="BC426" s="12">
        <f t="shared" si="989"/>
        <v>0</v>
      </c>
      <c r="BD426" s="12">
        <f t="shared" si="990"/>
        <v>0</v>
      </c>
      <c r="BE426" s="12"/>
      <c r="BF426" s="12">
        <f t="shared" si="991"/>
        <v>0</v>
      </c>
      <c r="BG426" s="12">
        <f t="shared" si="1021"/>
        <v>0</v>
      </c>
      <c r="BH426" s="12">
        <f t="shared" si="992"/>
        <v>0</v>
      </c>
      <c r="BI426" s="12">
        <f t="shared" si="993"/>
        <v>0</v>
      </c>
      <c r="BJ426" s="12"/>
      <c r="BK426" s="12">
        <f t="shared" si="994"/>
        <v>0</v>
      </c>
      <c r="BL426" s="12">
        <f t="shared" si="1022"/>
        <v>0</v>
      </c>
      <c r="BM426" s="12">
        <f t="shared" si="995"/>
        <v>0</v>
      </c>
      <c r="BN426" s="12"/>
      <c r="BO426" s="12">
        <f t="shared" si="996"/>
        <v>0</v>
      </c>
      <c r="BP426" s="12">
        <f t="shared" si="997"/>
        <v>0</v>
      </c>
      <c r="BQ426" s="12">
        <f t="shared" si="998"/>
        <v>0</v>
      </c>
      <c r="BR426" s="12"/>
      <c r="BS426" s="12">
        <f t="shared" si="999"/>
        <v>0</v>
      </c>
      <c r="BT426" s="12">
        <f t="shared" si="1000"/>
        <v>0</v>
      </c>
      <c r="BU426" s="12">
        <f t="shared" si="1001"/>
        <v>0</v>
      </c>
      <c r="BV426" s="12">
        <f t="shared" si="1002"/>
        <v>0</v>
      </c>
      <c r="BW426" s="12">
        <f t="shared" si="1003"/>
        <v>0</v>
      </c>
      <c r="BX426" s="12"/>
      <c r="BY426" s="12">
        <v>50000000</v>
      </c>
      <c r="BZ426" s="12">
        <v>40000000</v>
      </c>
      <c r="CA426" s="12">
        <f>SUMIFS('[1]TIẾN ĐỘ %'!$M$6:$M$1034,'[1]TIẾN ĐỘ %'!$G$6:$G$1034,$A426,'[1]TIẾN ĐỘ %'!$F$6:$F$1034,$E426)</f>
        <v>60000000</v>
      </c>
      <c r="CB426" s="12">
        <f t="shared" si="1023"/>
        <v>150000000</v>
      </c>
      <c r="CC426" s="12"/>
      <c r="CD426" s="12"/>
      <c r="CE426" s="12"/>
      <c r="CF426" s="12"/>
      <c r="CG426" s="12"/>
      <c r="CH426" s="12"/>
      <c r="CI426" s="12"/>
      <c r="CJ426" s="12"/>
      <c r="CK426" s="12">
        <f t="shared" si="1050"/>
        <v>0</v>
      </c>
      <c r="CL426" s="12"/>
      <c r="CM426" s="12"/>
      <c r="CN426" s="12"/>
      <c r="CO426" s="12">
        <f t="shared" si="1064"/>
        <v>0</v>
      </c>
      <c r="CP426" s="12">
        <f t="shared" si="1065"/>
        <v>0</v>
      </c>
      <c r="CQ426" s="12"/>
      <c r="CR426" s="12">
        <v>5875200</v>
      </c>
      <c r="CS426" s="12">
        <v>0</v>
      </c>
      <c r="CT426" s="12">
        <v>20563200</v>
      </c>
      <c r="CU426" s="12">
        <v>17136000</v>
      </c>
      <c r="CV426" s="12">
        <v>24480000</v>
      </c>
      <c r="CW426" s="12">
        <v>17136000</v>
      </c>
      <c r="CX426" s="12">
        <v>41616000</v>
      </c>
      <c r="CY426" s="12">
        <f>SUMIFS('[1]DATA THÔ IN'!$P$4:$P$12031,'[1]DATA THÔ IN'!$H$4:$H$12031,$A426,'[1]DATA THÔ IN'!$AC$4:$AC$12031,$E426,'[1]DATA THÔ IN'!$AH$4:$AH$12031,"Tiến độ 1")</f>
        <v>29376000</v>
      </c>
      <c r="CZ426" s="12">
        <f>SUMIFS('[1]DATA THÔ IN'!$P$4:$P$12031,'[1]DATA THÔ IN'!$H$4:$H$12031,$A426,'[1]DATA THÔ IN'!$AC$4:$AC$12031,$E426,'[1]DATA THÔ IN'!$AH$4:$AH$12031,"Tiến độ 2")</f>
        <v>30844800</v>
      </c>
      <c r="DA426" s="12">
        <f>SUMIFS('[1]TIẾN ĐỘ %'!$N$6:$N$1034,'[1]TIẾN ĐỘ %'!$G$6:$G$1034,A426,'[1]TIẾN ĐỘ %'!$F$6:$F$1034,$E426)</f>
        <v>84700800</v>
      </c>
      <c r="DB426" s="12">
        <f t="shared" si="1025"/>
        <v>146880000</v>
      </c>
      <c r="DC426" s="12"/>
      <c r="DD426" s="12"/>
      <c r="DE426" s="12"/>
      <c r="DF426" s="12"/>
      <c r="DG426" s="12"/>
      <c r="DH426" s="12"/>
      <c r="DI426" s="12"/>
      <c r="DJ426" s="12"/>
      <c r="DK426" s="12"/>
      <c r="DL426" s="12">
        <f t="shared" si="1051"/>
        <v>0</v>
      </c>
      <c r="DM426" s="12">
        <f t="shared" si="1052"/>
        <v>146880000</v>
      </c>
      <c r="DN426" s="12"/>
      <c r="DO426" s="12"/>
      <c r="DP426" s="12"/>
      <c r="DQ426" s="12"/>
      <c r="DR426" s="12"/>
      <c r="DS426" s="12"/>
      <c r="DT426" s="12"/>
      <c r="DU426" s="12"/>
      <c r="DV426" s="12"/>
      <c r="DW426" s="12">
        <f t="shared" si="1053"/>
        <v>0</v>
      </c>
      <c r="DX426" s="12"/>
      <c r="DY426" s="12"/>
      <c r="DZ426" s="12"/>
      <c r="EA426" s="12"/>
      <c r="EB426" s="12"/>
      <c r="EC426" s="12"/>
      <c r="ED426" s="12"/>
      <c r="EE426" s="12"/>
      <c r="EF426" s="12"/>
      <c r="EG426" s="12">
        <f t="shared" si="1066"/>
        <v>0</v>
      </c>
      <c r="EH426" s="12">
        <f t="shared" si="1067"/>
        <v>0</v>
      </c>
      <c r="EI426" s="12"/>
      <c r="EJ426" s="15">
        <f t="shared" si="1004"/>
        <v>0.117504</v>
      </c>
      <c r="EK426" s="15">
        <f t="shared" si="1005"/>
        <v>0</v>
      </c>
      <c r="EL426" s="15">
        <f t="shared" si="1006"/>
        <v>0.41126400000000002</v>
      </c>
      <c r="EM426" s="16">
        <f t="shared" si="1040"/>
        <v>0.4284</v>
      </c>
      <c r="EN426" s="16">
        <f t="shared" si="1041"/>
        <v>0.61199999999999999</v>
      </c>
      <c r="EO426" s="16">
        <f t="shared" si="1042"/>
        <v>1.0404</v>
      </c>
      <c r="EP426" s="16">
        <f t="shared" si="1026"/>
        <v>0.48959999999999998</v>
      </c>
      <c r="EQ426" s="16">
        <f t="shared" si="1027"/>
        <v>0.51407999999999998</v>
      </c>
      <c r="ER426" s="16">
        <f t="shared" si="1028"/>
        <v>1.41168</v>
      </c>
      <c r="ES426" s="16">
        <f t="shared" si="1029"/>
        <v>0.97919999999999996</v>
      </c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5">
        <f t="shared" si="1054"/>
        <v>0</v>
      </c>
      <c r="FP426" s="15">
        <f t="shared" si="1055"/>
        <v>0</v>
      </c>
      <c r="FQ426" s="15">
        <f t="shared" si="1056"/>
        <v>0</v>
      </c>
      <c r="FR426" s="17">
        <f t="shared" si="1007"/>
        <v>0</v>
      </c>
      <c r="FS426" s="17">
        <f t="shared" si="1008"/>
        <v>0</v>
      </c>
      <c r="FT426" s="17">
        <f t="shared" si="1009"/>
        <v>0</v>
      </c>
      <c r="FU426" s="18">
        <f t="shared" si="1010"/>
        <v>0</v>
      </c>
      <c r="FV426" s="18">
        <f t="shared" si="1011"/>
        <v>0</v>
      </c>
      <c r="FW426" s="18">
        <f t="shared" si="1012"/>
        <v>0</v>
      </c>
      <c r="FX426" s="18">
        <f t="shared" si="1013"/>
        <v>0</v>
      </c>
      <c r="FY426" s="18">
        <f t="shared" si="1014"/>
        <v>0</v>
      </c>
      <c r="FZ426" s="19"/>
      <c r="GA426" s="36" t="s">
        <v>1001</v>
      </c>
      <c r="GB426" s="36"/>
      <c r="GC426" s="37"/>
    </row>
    <row r="427" spans="1:185" hidden="1" x14ac:dyDescent="0.25">
      <c r="A427" s="8" t="s">
        <v>1337</v>
      </c>
      <c r="B427" s="8" t="s">
        <v>1175</v>
      </c>
      <c r="C427" s="28" t="s">
        <v>1176</v>
      </c>
      <c r="D427" s="28" t="s">
        <v>1001</v>
      </c>
      <c r="E427" s="9" t="s">
        <v>315</v>
      </c>
      <c r="F427" s="28" t="s">
        <v>1022</v>
      </c>
      <c r="G427" s="28" t="s">
        <v>998</v>
      </c>
      <c r="H427" s="11">
        <v>3.5000000000000003E-2</v>
      </c>
      <c r="I427" s="11"/>
      <c r="J427" s="11">
        <v>0</v>
      </c>
      <c r="K427" s="11">
        <v>0</v>
      </c>
      <c r="L427" s="11">
        <v>0</v>
      </c>
      <c r="M427" s="11">
        <v>0</v>
      </c>
      <c r="N427" s="11"/>
      <c r="O427" s="12">
        <f t="shared" si="1015"/>
        <v>0</v>
      </c>
      <c r="P427" s="12">
        <f t="shared" si="1057"/>
        <v>0</v>
      </c>
      <c r="Q427" s="12">
        <f t="shared" si="1058"/>
        <v>0</v>
      </c>
      <c r="R427" s="12">
        <f t="shared" si="1059"/>
        <v>0</v>
      </c>
      <c r="S427" s="12">
        <f t="shared" si="1060"/>
        <v>0</v>
      </c>
      <c r="T427" s="12">
        <f t="shared" si="1061"/>
        <v>0</v>
      </c>
      <c r="U427" s="12">
        <f t="shared" si="1062"/>
        <v>0</v>
      </c>
      <c r="V427" s="12">
        <f t="shared" si="1063"/>
        <v>0</v>
      </c>
      <c r="W427" s="12">
        <v>0</v>
      </c>
      <c r="X427" s="12">
        <f t="shared" si="1016"/>
        <v>0</v>
      </c>
      <c r="Y427" s="12">
        <f t="shared" si="1068"/>
        <v>0</v>
      </c>
      <c r="Z427" s="12">
        <f t="shared" si="1069"/>
        <v>0</v>
      </c>
      <c r="AA427" s="12">
        <f t="shared" si="1070"/>
        <v>0</v>
      </c>
      <c r="AB427" s="12">
        <f t="shared" si="1071"/>
        <v>0</v>
      </c>
      <c r="AC427" s="12"/>
      <c r="AD427" s="12"/>
      <c r="AE427" s="12"/>
      <c r="AF427" s="12">
        <f t="shared" si="1017"/>
        <v>0</v>
      </c>
      <c r="AG427" s="12">
        <f t="shared" si="1018"/>
        <v>0</v>
      </c>
      <c r="AH427" s="12">
        <f t="shared" si="1019"/>
        <v>0</v>
      </c>
      <c r="AI427" s="12"/>
      <c r="AJ427" s="12"/>
      <c r="AK427" s="12"/>
      <c r="AL427" s="12">
        <f t="shared" si="978"/>
        <v>0</v>
      </c>
      <c r="AM427" s="12">
        <f t="shared" si="979"/>
        <v>0</v>
      </c>
      <c r="AN427" s="12">
        <f t="shared" si="980"/>
        <v>0</v>
      </c>
      <c r="AO427" s="12"/>
      <c r="AP427" s="12"/>
      <c r="AQ427" s="12"/>
      <c r="AR427" s="12">
        <f t="shared" si="981"/>
        <v>0</v>
      </c>
      <c r="AS427" s="12">
        <f t="shared" si="982"/>
        <v>0</v>
      </c>
      <c r="AT427" s="12">
        <f t="shared" si="983"/>
        <v>0</v>
      </c>
      <c r="AU427" s="12">
        <f t="shared" si="984"/>
        <v>0</v>
      </c>
      <c r="AV427" s="12">
        <f t="shared" si="1020"/>
        <v>0</v>
      </c>
      <c r="AW427" s="12"/>
      <c r="AX427" s="12">
        <f t="shared" si="985"/>
        <v>0</v>
      </c>
      <c r="AY427" s="12">
        <f t="shared" si="986"/>
        <v>0</v>
      </c>
      <c r="AZ427" s="12">
        <f t="shared" si="987"/>
        <v>0</v>
      </c>
      <c r="BA427" s="12"/>
      <c r="BB427" s="12">
        <f t="shared" si="988"/>
        <v>0</v>
      </c>
      <c r="BC427" s="12">
        <f t="shared" si="989"/>
        <v>0</v>
      </c>
      <c r="BD427" s="12">
        <f t="shared" si="990"/>
        <v>0</v>
      </c>
      <c r="BE427" s="12"/>
      <c r="BF427" s="12">
        <f t="shared" si="991"/>
        <v>0</v>
      </c>
      <c r="BG427" s="12">
        <f t="shared" si="1021"/>
        <v>0</v>
      </c>
      <c r="BH427" s="12">
        <f t="shared" si="992"/>
        <v>0</v>
      </c>
      <c r="BI427" s="12">
        <f t="shared" si="993"/>
        <v>0</v>
      </c>
      <c r="BJ427" s="12"/>
      <c r="BK427" s="12">
        <f t="shared" si="994"/>
        <v>0</v>
      </c>
      <c r="BL427" s="12">
        <f t="shared" si="1022"/>
        <v>0</v>
      </c>
      <c r="BM427" s="12">
        <f t="shared" si="995"/>
        <v>0</v>
      </c>
      <c r="BN427" s="12"/>
      <c r="BO427" s="12">
        <f t="shared" si="996"/>
        <v>0</v>
      </c>
      <c r="BP427" s="12">
        <f t="shared" si="997"/>
        <v>0</v>
      </c>
      <c r="BQ427" s="12">
        <f t="shared" si="998"/>
        <v>0</v>
      </c>
      <c r="BR427" s="12"/>
      <c r="BS427" s="12">
        <f t="shared" si="999"/>
        <v>0</v>
      </c>
      <c r="BT427" s="12">
        <f t="shared" si="1000"/>
        <v>0</v>
      </c>
      <c r="BU427" s="12">
        <f t="shared" si="1001"/>
        <v>0</v>
      </c>
      <c r="BV427" s="12">
        <f t="shared" si="1002"/>
        <v>0</v>
      </c>
      <c r="BW427" s="12">
        <f t="shared" si="1003"/>
        <v>0</v>
      </c>
      <c r="BX427" s="12"/>
      <c r="BY427" s="12">
        <v>70000000</v>
      </c>
      <c r="BZ427" s="12">
        <v>30000000</v>
      </c>
      <c r="CA427" s="12">
        <f>SUMIFS('[1]TIẾN ĐỘ %'!$M$6:$M$1034,'[1]TIẾN ĐỘ %'!$G$6:$G$1034,$A427,'[1]TIẾN ĐỘ %'!$F$6:$F$1034,$E427)</f>
        <v>40000000</v>
      </c>
      <c r="CB427" s="12">
        <f t="shared" si="1023"/>
        <v>140000000</v>
      </c>
      <c r="CC427" s="12"/>
      <c r="CD427" s="12"/>
      <c r="CE427" s="12"/>
      <c r="CF427" s="12"/>
      <c r="CG427" s="12"/>
      <c r="CH427" s="12"/>
      <c r="CI427" s="12"/>
      <c r="CJ427" s="12"/>
      <c r="CK427" s="12">
        <f t="shared" si="1050"/>
        <v>0</v>
      </c>
      <c r="CL427" s="12"/>
      <c r="CM427" s="12"/>
      <c r="CN427" s="12"/>
      <c r="CO427" s="12">
        <f t="shared" si="1064"/>
        <v>0</v>
      </c>
      <c r="CP427" s="12">
        <f t="shared" si="1065"/>
        <v>0</v>
      </c>
      <c r="CQ427" s="12"/>
      <c r="CR427" s="12">
        <v>0</v>
      </c>
      <c r="CS427" s="12">
        <v>0</v>
      </c>
      <c r="CT427" s="12">
        <v>17136000</v>
      </c>
      <c r="CU427" s="12">
        <v>30355200</v>
      </c>
      <c r="CV427" s="12">
        <v>0</v>
      </c>
      <c r="CW427" s="12">
        <v>30355200</v>
      </c>
      <c r="CX427" s="12">
        <v>30355200</v>
      </c>
      <c r="CY427" s="12">
        <f>SUMIFS('[1]DATA THÔ IN'!$P$4:$P$12031,'[1]DATA THÔ IN'!$H$4:$H$12031,$A427,'[1]DATA THÔ IN'!$AC$4:$AC$12031,$E427,'[1]DATA THÔ IN'!$AH$4:$AH$12031,"Tiến độ 1")</f>
        <v>17136000</v>
      </c>
      <c r="CZ427" s="12">
        <f>SUMIFS('[1]DATA THÔ IN'!$P$4:$P$12031,'[1]DATA THÔ IN'!$H$4:$H$12031,$A427,'[1]DATA THÔ IN'!$AC$4:$AC$12031,$E427,'[1]DATA THÔ IN'!$AH$4:$AH$12031,"Tiến độ 2")</f>
        <v>24480000</v>
      </c>
      <c r="DA427" s="12">
        <f>SUMIFS('[1]TIẾN ĐỘ %'!$N$6:$N$1034,'[1]TIẾN ĐỘ %'!$G$6:$G$1034,A427,'[1]TIẾN ĐỘ %'!$F$6:$F$1034,$E427)</f>
        <v>41616000</v>
      </c>
      <c r="DB427" s="12">
        <f t="shared" si="1025"/>
        <v>89107200</v>
      </c>
      <c r="DC427" s="12"/>
      <c r="DD427" s="12"/>
      <c r="DE427" s="12"/>
      <c r="DF427" s="12"/>
      <c r="DG427" s="12"/>
      <c r="DH427" s="12"/>
      <c r="DI427" s="12"/>
      <c r="DJ427" s="12"/>
      <c r="DK427" s="12"/>
      <c r="DL427" s="12">
        <f t="shared" si="1051"/>
        <v>0</v>
      </c>
      <c r="DM427" s="12">
        <f t="shared" si="1052"/>
        <v>89107200</v>
      </c>
      <c r="DN427" s="12"/>
      <c r="DO427" s="12"/>
      <c r="DP427" s="12"/>
      <c r="DQ427" s="12"/>
      <c r="DR427" s="12"/>
      <c r="DS427" s="12"/>
      <c r="DT427" s="12"/>
      <c r="DU427" s="12"/>
      <c r="DV427" s="12"/>
      <c r="DW427" s="12">
        <f t="shared" si="1053"/>
        <v>0</v>
      </c>
      <c r="DX427" s="12"/>
      <c r="DY427" s="12"/>
      <c r="DZ427" s="12"/>
      <c r="EA427" s="12"/>
      <c r="EB427" s="12"/>
      <c r="EC427" s="12"/>
      <c r="ED427" s="12"/>
      <c r="EE427" s="12"/>
      <c r="EF427" s="12"/>
      <c r="EG427" s="12">
        <f t="shared" si="1066"/>
        <v>0</v>
      </c>
      <c r="EH427" s="12">
        <f t="shared" si="1067"/>
        <v>0</v>
      </c>
      <c r="EI427" s="12"/>
      <c r="EJ427" s="15">
        <f t="shared" si="1004"/>
        <v>0</v>
      </c>
      <c r="EK427" s="15">
        <f t="shared" si="1005"/>
        <v>0</v>
      </c>
      <c r="EL427" s="15">
        <f t="shared" si="1006"/>
        <v>0.24479999999999999</v>
      </c>
      <c r="EM427" s="16">
        <f t="shared" si="1040"/>
        <v>1.0118400000000001</v>
      </c>
      <c r="EN427" s="16">
        <f t="shared" si="1041"/>
        <v>0</v>
      </c>
      <c r="EO427" s="16">
        <f t="shared" si="1042"/>
        <v>1.0118400000000001</v>
      </c>
      <c r="EP427" s="16">
        <f t="shared" si="1026"/>
        <v>0.4284</v>
      </c>
      <c r="EQ427" s="16">
        <f t="shared" si="1027"/>
        <v>0.61199999999999999</v>
      </c>
      <c r="ER427" s="16">
        <f t="shared" si="1028"/>
        <v>1.0404</v>
      </c>
      <c r="ES427" s="16">
        <f t="shared" si="1029"/>
        <v>0.63648000000000005</v>
      </c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5">
        <f t="shared" si="1054"/>
        <v>0</v>
      </c>
      <c r="FP427" s="15">
        <f t="shared" si="1055"/>
        <v>0</v>
      </c>
      <c r="FQ427" s="15">
        <f t="shared" si="1056"/>
        <v>0</v>
      </c>
      <c r="FR427" s="29">
        <f t="shared" si="1007"/>
        <v>0</v>
      </c>
      <c r="FS427" s="29">
        <f t="shared" si="1008"/>
        <v>0</v>
      </c>
      <c r="FT427" s="29">
        <f t="shared" si="1009"/>
        <v>0</v>
      </c>
      <c r="FU427" s="18">
        <f t="shared" si="1010"/>
        <v>0</v>
      </c>
      <c r="FV427" s="18">
        <f t="shared" si="1011"/>
        <v>0</v>
      </c>
      <c r="FW427" s="18">
        <f t="shared" si="1012"/>
        <v>0</v>
      </c>
      <c r="FX427" s="18">
        <f t="shared" si="1013"/>
        <v>0</v>
      </c>
      <c r="FY427" s="18">
        <f t="shared" si="1014"/>
        <v>0</v>
      </c>
      <c r="FZ427" s="19"/>
      <c r="GA427" s="36" t="str">
        <f>D427</f>
        <v>Trần Nam Anh</v>
      </c>
      <c r="GB427" s="36"/>
      <c r="GC427" s="37"/>
    </row>
    <row r="428" spans="1:185" hidden="1" x14ac:dyDescent="0.25">
      <c r="A428" s="8" t="s">
        <v>1335</v>
      </c>
      <c r="B428" s="8" t="s">
        <v>1179</v>
      </c>
      <c r="C428" s="28" t="s">
        <v>1180</v>
      </c>
      <c r="D428" s="28" t="s">
        <v>1001</v>
      </c>
      <c r="E428" s="9" t="s">
        <v>315</v>
      </c>
      <c r="F428" s="28" t="s">
        <v>1015</v>
      </c>
      <c r="G428" s="28" t="s">
        <v>998</v>
      </c>
      <c r="H428" s="11">
        <v>3.5000000000000003E-2</v>
      </c>
      <c r="I428" s="11"/>
      <c r="J428" s="11">
        <v>0</v>
      </c>
      <c r="K428" s="11">
        <v>0</v>
      </c>
      <c r="L428" s="11">
        <v>0</v>
      </c>
      <c r="M428" s="11">
        <v>0</v>
      </c>
      <c r="N428" s="11"/>
      <c r="O428" s="12">
        <f t="shared" si="1015"/>
        <v>0</v>
      </c>
      <c r="P428" s="12">
        <f t="shared" si="1057"/>
        <v>0</v>
      </c>
      <c r="Q428" s="12">
        <f t="shared" si="1058"/>
        <v>0</v>
      </c>
      <c r="R428" s="12">
        <f t="shared" si="1059"/>
        <v>0</v>
      </c>
      <c r="S428" s="12">
        <f t="shared" si="1060"/>
        <v>0</v>
      </c>
      <c r="T428" s="12">
        <f t="shared" si="1061"/>
        <v>0</v>
      </c>
      <c r="U428" s="12">
        <f t="shared" si="1062"/>
        <v>0</v>
      </c>
      <c r="V428" s="12">
        <f t="shared" si="1063"/>
        <v>0</v>
      </c>
      <c r="W428" s="12">
        <f t="shared" si="1024"/>
        <v>0</v>
      </c>
      <c r="X428" s="12">
        <f t="shared" si="1016"/>
        <v>0</v>
      </c>
      <c r="Y428" s="12">
        <f t="shared" si="1068"/>
        <v>0</v>
      </c>
      <c r="Z428" s="12">
        <f t="shared" si="1069"/>
        <v>0</v>
      </c>
      <c r="AA428" s="12">
        <f t="shared" si="1070"/>
        <v>0</v>
      </c>
      <c r="AB428" s="12">
        <f t="shared" si="1071"/>
        <v>0</v>
      </c>
      <c r="AC428" s="12"/>
      <c r="AD428" s="12"/>
      <c r="AE428" s="12"/>
      <c r="AF428" s="12">
        <f t="shared" si="1017"/>
        <v>0</v>
      </c>
      <c r="AG428" s="12">
        <f t="shared" si="1018"/>
        <v>0</v>
      </c>
      <c r="AH428" s="12">
        <f t="shared" si="1019"/>
        <v>0</v>
      </c>
      <c r="AI428" s="12"/>
      <c r="AJ428" s="12"/>
      <c r="AK428" s="12"/>
      <c r="AL428" s="12">
        <f t="shared" si="978"/>
        <v>0</v>
      </c>
      <c r="AM428" s="12">
        <f t="shared" si="979"/>
        <v>0</v>
      </c>
      <c r="AN428" s="12">
        <f t="shared" si="980"/>
        <v>0</v>
      </c>
      <c r="AO428" s="12"/>
      <c r="AP428" s="12"/>
      <c r="AQ428" s="12"/>
      <c r="AR428" s="12">
        <f t="shared" si="981"/>
        <v>0</v>
      </c>
      <c r="AS428" s="12">
        <f t="shared" si="982"/>
        <v>0</v>
      </c>
      <c r="AT428" s="12">
        <f t="shared" si="983"/>
        <v>0</v>
      </c>
      <c r="AU428" s="12">
        <f t="shared" si="984"/>
        <v>0</v>
      </c>
      <c r="AV428" s="12">
        <f t="shared" si="1020"/>
        <v>0</v>
      </c>
      <c r="AW428" s="12"/>
      <c r="AX428" s="12">
        <f t="shared" si="985"/>
        <v>0</v>
      </c>
      <c r="AY428" s="12">
        <f t="shared" si="986"/>
        <v>0</v>
      </c>
      <c r="AZ428" s="12">
        <f t="shared" si="987"/>
        <v>0</v>
      </c>
      <c r="BA428" s="12"/>
      <c r="BB428" s="12">
        <f t="shared" si="988"/>
        <v>0</v>
      </c>
      <c r="BC428" s="12">
        <f t="shared" si="989"/>
        <v>0</v>
      </c>
      <c r="BD428" s="12">
        <f t="shared" si="990"/>
        <v>0</v>
      </c>
      <c r="BE428" s="12"/>
      <c r="BF428" s="12">
        <f t="shared" si="991"/>
        <v>0</v>
      </c>
      <c r="BG428" s="12">
        <f t="shared" si="1021"/>
        <v>0</v>
      </c>
      <c r="BH428" s="12">
        <f t="shared" si="992"/>
        <v>0</v>
      </c>
      <c r="BI428" s="12">
        <f t="shared" si="993"/>
        <v>0</v>
      </c>
      <c r="BJ428" s="12"/>
      <c r="BK428" s="12">
        <f t="shared" si="994"/>
        <v>0</v>
      </c>
      <c r="BL428" s="12">
        <f t="shared" si="1022"/>
        <v>0</v>
      </c>
      <c r="BM428" s="12">
        <f t="shared" si="995"/>
        <v>0</v>
      </c>
      <c r="BN428" s="12"/>
      <c r="BO428" s="12">
        <f t="shared" si="996"/>
        <v>0</v>
      </c>
      <c r="BP428" s="12">
        <f t="shared" si="997"/>
        <v>0</v>
      </c>
      <c r="BQ428" s="12">
        <f t="shared" si="998"/>
        <v>0</v>
      </c>
      <c r="BR428" s="12"/>
      <c r="BS428" s="12">
        <f t="shared" si="999"/>
        <v>0</v>
      </c>
      <c r="BT428" s="12">
        <f t="shared" si="1000"/>
        <v>0</v>
      </c>
      <c r="BU428" s="12">
        <f t="shared" si="1001"/>
        <v>0</v>
      </c>
      <c r="BV428" s="12">
        <f t="shared" si="1002"/>
        <v>0</v>
      </c>
      <c r="BW428" s="12">
        <f t="shared" si="1003"/>
        <v>0</v>
      </c>
      <c r="BX428" s="12"/>
      <c r="BY428" s="12">
        <v>20000000</v>
      </c>
      <c r="BZ428" s="12">
        <v>0</v>
      </c>
      <c r="CA428" s="12">
        <f>SUMIFS('[1]TIẾN ĐỘ %'!$M$6:$M$1034,'[1]TIẾN ĐỘ %'!$G$6:$G$1034,$A428,'[1]TIẾN ĐỘ %'!$F$6:$F$1034,$E428)</f>
        <v>0</v>
      </c>
      <c r="CB428" s="12">
        <f t="shared" si="1023"/>
        <v>20000000</v>
      </c>
      <c r="CC428" s="12"/>
      <c r="CD428" s="12"/>
      <c r="CE428" s="12"/>
      <c r="CF428" s="12"/>
      <c r="CG428" s="12"/>
      <c r="CH428" s="12"/>
      <c r="CI428" s="12"/>
      <c r="CJ428" s="12"/>
      <c r="CK428" s="12">
        <f t="shared" si="1050"/>
        <v>0</v>
      </c>
      <c r="CL428" s="12"/>
      <c r="CM428" s="12"/>
      <c r="CN428" s="12"/>
      <c r="CO428" s="12">
        <f t="shared" si="1064"/>
        <v>0</v>
      </c>
      <c r="CP428" s="12">
        <f t="shared" si="1065"/>
        <v>0</v>
      </c>
      <c r="CQ428" s="12"/>
      <c r="CR428" s="12">
        <v>0</v>
      </c>
      <c r="CS428" s="12">
        <v>0</v>
      </c>
      <c r="CT428" s="12">
        <v>0</v>
      </c>
      <c r="CU428" s="12">
        <v>0</v>
      </c>
      <c r="CV428" s="12">
        <v>-22194400</v>
      </c>
      <c r="CW428" s="12">
        <v>0</v>
      </c>
      <c r="CX428" s="12">
        <v>-22194400</v>
      </c>
      <c r="CY428" s="12">
        <f>SUMIFS('[1]DATA THÔ IN'!$P$4:$P$12031,'[1]DATA THÔ IN'!$H$4:$H$12031,$A428,'[1]DATA THÔ IN'!$AC$4:$AC$12031,$E428,'[1]DATA THÔ IN'!$AH$4:$AH$12031,"Tiến độ 1")</f>
        <v>0</v>
      </c>
      <c r="CZ428" s="12">
        <f>SUMIFS('[1]DATA THÔ IN'!$P$4:$P$12031,'[1]DATA THÔ IN'!$H$4:$H$12031,$A428,'[1]DATA THÔ IN'!$AC$4:$AC$12031,$E428,'[1]DATA THÔ IN'!$AH$4:$AH$12031,"Tiến độ 2")</f>
        <v>0</v>
      </c>
      <c r="DA428" s="12">
        <f>SUMIFS('[1]TIẾN ĐỘ %'!$N$6:$N$1034,'[1]TIẾN ĐỘ %'!$G$6:$G$1034,A428,'[1]TIẾN ĐỘ %'!$F$6:$F$1034,$E428)</f>
        <v>0</v>
      </c>
      <c r="DB428" s="12">
        <f t="shared" si="1025"/>
        <v>-22194400</v>
      </c>
      <c r="DC428" s="12"/>
      <c r="DD428" s="12"/>
      <c r="DE428" s="12"/>
      <c r="DF428" s="12"/>
      <c r="DG428" s="12"/>
      <c r="DH428" s="12"/>
      <c r="DI428" s="12"/>
      <c r="DJ428" s="12"/>
      <c r="DK428" s="12"/>
      <c r="DL428" s="12">
        <f t="shared" si="1051"/>
        <v>0</v>
      </c>
      <c r="DM428" s="12">
        <f t="shared" si="1052"/>
        <v>-22194400</v>
      </c>
      <c r="DN428" s="12"/>
      <c r="DO428" s="12"/>
      <c r="DP428" s="12"/>
      <c r="DQ428" s="12"/>
      <c r="DR428" s="12"/>
      <c r="DS428" s="12"/>
      <c r="DT428" s="12"/>
      <c r="DU428" s="12"/>
      <c r="DV428" s="12"/>
      <c r="DW428" s="12">
        <f t="shared" si="1053"/>
        <v>0</v>
      </c>
      <c r="DX428" s="12"/>
      <c r="DY428" s="12"/>
      <c r="DZ428" s="12"/>
      <c r="EA428" s="12"/>
      <c r="EB428" s="12"/>
      <c r="EC428" s="12"/>
      <c r="ED428" s="12"/>
      <c r="EE428" s="12"/>
      <c r="EF428" s="12"/>
      <c r="EG428" s="12">
        <f t="shared" si="1066"/>
        <v>0</v>
      </c>
      <c r="EH428" s="12">
        <f t="shared" si="1067"/>
        <v>0</v>
      </c>
      <c r="EI428" s="12"/>
      <c r="EJ428" s="15">
        <f t="shared" si="1004"/>
        <v>0</v>
      </c>
      <c r="EK428" s="15">
        <f t="shared" si="1005"/>
        <v>0</v>
      </c>
      <c r="EL428" s="15">
        <f t="shared" si="1006"/>
        <v>0</v>
      </c>
      <c r="EM428" s="16">
        <f t="shared" si="1040"/>
        <v>0</v>
      </c>
      <c r="EN428" s="16">
        <f t="shared" si="1041"/>
        <v>0</v>
      </c>
      <c r="EO428" s="16">
        <f t="shared" si="1042"/>
        <v>0</v>
      </c>
      <c r="EP428" s="16">
        <f t="shared" si="1026"/>
        <v>0</v>
      </c>
      <c r="EQ428" s="16">
        <f t="shared" si="1027"/>
        <v>0</v>
      </c>
      <c r="ER428" s="16">
        <f t="shared" si="1028"/>
        <v>0</v>
      </c>
      <c r="ES428" s="16">
        <f t="shared" si="1029"/>
        <v>-1.10972</v>
      </c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5">
        <f t="shared" si="1054"/>
        <v>0</v>
      </c>
      <c r="FP428" s="15">
        <f t="shared" si="1055"/>
        <v>0</v>
      </c>
      <c r="FQ428" s="15">
        <f t="shared" si="1056"/>
        <v>0</v>
      </c>
      <c r="FR428" s="17">
        <f t="shared" si="1007"/>
        <v>0</v>
      </c>
      <c r="FS428" s="17">
        <f t="shared" si="1008"/>
        <v>0</v>
      </c>
      <c r="FT428" s="17">
        <f t="shared" si="1009"/>
        <v>0</v>
      </c>
      <c r="FU428" s="18">
        <f t="shared" si="1010"/>
        <v>0</v>
      </c>
      <c r="FV428" s="18">
        <f t="shared" si="1011"/>
        <v>0</v>
      </c>
      <c r="FW428" s="18">
        <f t="shared" si="1012"/>
        <v>0</v>
      </c>
      <c r="FX428" s="18">
        <f t="shared" si="1013"/>
        <v>0</v>
      </c>
      <c r="FY428" s="18">
        <f t="shared" si="1014"/>
        <v>0</v>
      </c>
      <c r="FZ428" s="19"/>
      <c r="GA428" s="36" t="s">
        <v>1001</v>
      </c>
      <c r="GB428" s="36"/>
      <c r="GC428" s="37"/>
    </row>
    <row r="429" spans="1:185" hidden="1" x14ac:dyDescent="0.25">
      <c r="A429" s="8" t="s">
        <v>1342</v>
      </c>
      <c r="B429" s="8" t="s">
        <v>1196</v>
      </c>
      <c r="C429" s="9" t="s">
        <v>1197</v>
      </c>
      <c r="D429" s="9" t="s">
        <v>996</v>
      </c>
      <c r="E429" s="9" t="s">
        <v>315</v>
      </c>
      <c r="F429" s="28" t="s">
        <v>1185</v>
      </c>
      <c r="G429" s="9" t="s">
        <v>998</v>
      </c>
      <c r="H429" s="11">
        <v>3.5000000000000003E-2</v>
      </c>
      <c r="I429" s="11"/>
      <c r="J429" s="11">
        <v>0</v>
      </c>
      <c r="K429" s="11">
        <v>0</v>
      </c>
      <c r="L429" s="11">
        <v>0</v>
      </c>
      <c r="M429" s="11">
        <v>0</v>
      </c>
      <c r="N429" s="11"/>
      <c r="O429" s="12">
        <f t="shared" si="1015"/>
        <v>0</v>
      </c>
      <c r="P429" s="12">
        <f t="shared" si="1057"/>
        <v>0</v>
      </c>
      <c r="Q429" s="12">
        <f t="shared" si="1058"/>
        <v>0</v>
      </c>
      <c r="R429" s="12">
        <f t="shared" si="1059"/>
        <v>0</v>
      </c>
      <c r="S429" s="12">
        <f t="shared" si="1060"/>
        <v>0</v>
      </c>
      <c r="T429" s="12">
        <f t="shared" si="1061"/>
        <v>0</v>
      </c>
      <c r="U429" s="12">
        <f t="shared" si="1062"/>
        <v>0</v>
      </c>
      <c r="V429" s="12">
        <f t="shared" si="1063"/>
        <v>0</v>
      </c>
      <c r="W429" s="12">
        <f t="shared" si="1024"/>
        <v>0</v>
      </c>
      <c r="X429" s="12">
        <f t="shared" si="1016"/>
        <v>0</v>
      </c>
      <c r="Y429" s="12">
        <f t="shared" si="1068"/>
        <v>0</v>
      </c>
      <c r="Z429" s="12">
        <f t="shared" si="1069"/>
        <v>0</v>
      </c>
      <c r="AA429" s="12">
        <f t="shared" si="1070"/>
        <v>0</v>
      </c>
      <c r="AB429" s="12">
        <f t="shared" si="1071"/>
        <v>0</v>
      </c>
      <c r="AC429" s="12"/>
      <c r="AD429" s="12"/>
      <c r="AE429" s="12"/>
      <c r="AF429" s="12">
        <f t="shared" si="1017"/>
        <v>0</v>
      </c>
      <c r="AG429" s="12">
        <f t="shared" si="1018"/>
        <v>0</v>
      </c>
      <c r="AH429" s="12">
        <f t="shared" si="1019"/>
        <v>0</v>
      </c>
      <c r="AI429" s="12"/>
      <c r="AJ429" s="12"/>
      <c r="AK429" s="12"/>
      <c r="AL429" s="12">
        <f t="shared" si="978"/>
        <v>0</v>
      </c>
      <c r="AM429" s="12">
        <f t="shared" si="979"/>
        <v>0</v>
      </c>
      <c r="AN429" s="12">
        <f t="shared" si="980"/>
        <v>0</v>
      </c>
      <c r="AO429" s="12"/>
      <c r="AP429" s="12"/>
      <c r="AQ429" s="12"/>
      <c r="AR429" s="12">
        <f t="shared" si="981"/>
        <v>0</v>
      </c>
      <c r="AS429" s="12">
        <f t="shared" si="982"/>
        <v>0</v>
      </c>
      <c r="AT429" s="12">
        <f t="shared" si="983"/>
        <v>0</v>
      </c>
      <c r="AU429" s="12">
        <f t="shared" si="984"/>
        <v>0</v>
      </c>
      <c r="AV429" s="12">
        <f t="shared" si="1020"/>
        <v>0</v>
      </c>
      <c r="AW429" s="12"/>
      <c r="AX429" s="12">
        <f t="shared" si="985"/>
        <v>0</v>
      </c>
      <c r="AY429" s="12">
        <f t="shared" si="986"/>
        <v>0</v>
      </c>
      <c r="AZ429" s="12">
        <f t="shared" si="987"/>
        <v>0</v>
      </c>
      <c r="BA429" s="12"/>
      <c r="BB429" s="12">
        <f t="shared" si="988"/>
        <v>0</v>
      </c>
      <c r="BC429" s="12">
        <f t="shared" si="989"/>
        <v>0</v>
      </c>
      <c r="BD429" s="12">
        <f t="shared" si="990"/>
        <v>0</v>
      </c>
      <c r="BE429" s="12"/>
      <c r="BF429" s="12">
        <f t="shared" si="991"/>
        <v>0</v>
      </c>
      <c r="BG429" s="12">
        <f t="shared" si="1021"/>
        <v>0</v>
      </c>
      <c r="BH429" s="12">
        <f t="shared" si="992"/>
        <v>0</v>
      </c>
      <c r="BI429" s="12">
        <f t="shared" si="993"/>
        <v>0</v>
      </c>
      <c r="BJ429" s="12"/>
      <c r="BK429" s="12">
        <f t="shared" si="994"/>
        <v>0</v>
      </c>
      <c r="BL429" s="12">
        <f t="shared" si="1022"/>
        <v>0</v>
      </c>
      <c r="BM429" s="12">
        <f t="shared" si="995"/>
        <v>0</v>
      </c>
      <c r="BN429" s="12"/>
      <c r="BO429" s="12">
        <f t="shared" si="996"/>
        <v>0</v>
      </c>
      <c r="BP429" s="12">
        <f t="shared" si="997"/>
        <v>0</v>
      </c>
      <c r="BQ429" s="12">
        <f t="shared" si="998"/>
        <v>0</v>
      </c>
      <c r="BR429" s="12"/>
      <c r="BS429" s="12">
        <f t="shared" si="999"/>
        <v>0</v>
      </c>
      <c r="BT429" s="12">
        <f t="shared" si="1000"/>
        <v>0</v>
      </c>
      <c r="BU429" s="12">
        <f t="shared" si="1001"/>
        <v>0</v>
      </c>
      <c r="BV429" s="12">
        <f t="shared" si="1002"/>
        <v>0</v>
      </c>
      <c r="BW429" s="12">
        <f t="shared" si="1003"/>
        <v>0</v>
      </c>
      <c r="BX429" s="12"/>
      <c r="BY429" s="12">
        <v>0</v>
      </c>
      <c r="BZ429" s="12">
        <v>0</v>
      </c>
      <c r="CA429" s="12">
        <f>SUMIFS('[1]TIẾN ĐỘ %'!$M$6:$M$1034,'[1]TIẾN ĐỘ %'!$G$6:$G$1034,$A429,'[1]TIẾN ĐỘ %'!$F$6:$F$1034,$E429)</f>
        <v>0</v>
      </c>
      <c r="CB429" s="12">
        <f t="shared" si="1023"/>
        <v>0</v>
      </c>
      <c r="CC429" s="34"/>
      <c r="CD429" s="34"/>
      <c r="CE429" s="34"/>
      <c r="CF429" s="34"/>
      <c r="CG429" s="34"/>
      <c r="CH429" s="12"/>
      <c r="CI429" s="12"/>
      <c r="CJ429" s="12"/>
      <c r="CK429" s="12">
        <f t="shared" si="1050"/>
        <v>0</v>
      </c>
      <c r="CL429" s="12"/>
      <c r="CM429" s="12"/>
      <c r="CN429" s="12"/>
      <c r="CO429" s="12">
        <f t="shared" si="1064"/>
        <v>0</v>
      </c>
      <c r="CP429" s="12">
        <f t="shared" si="1065"/>
        <v>0</v>
      </c>
      <c r="CQ429" s="12"/>
      <c r="CR429" s="12">
        <v>0</v>
      </c>
      <c r="CS429" s="12">
        <v>-13075200</v>
      </c>
      <c r="CT429" s="12">
        <v>-13075200</v>
      </c>
      <c r="CU429" s="12">
        <v>0</v>
      </c>
      <c r="CV429" s="12">
        <v>0</v>
      </c>
      <c r="CW429" s="12">
        <v>0</v>
      </c>
      <c r="CX429" s="12">
        <v>0</v>
      </c>
      <c r="CY429" s="12">
        <f>SUMIFS('[1]DATA THÔ IN'!$P$4:$P$12031,'[1]DATA THÔ IN'!$H$4:$H$12031,$A429,'[1]DATA THÔ IN'!$AC$4:$AC$12031,$E429,'[1]DATA THÔ IN'!$AH$4:$AH$12031,"Tiến độ 1")</f>
        <v>0</v>
      </c>
      <c r="CZ429" s="12">
        <f>SUMIFS('[1]DATA THÔ IN'!$P$4:$P$12031,'[1]DATA THÔ IN'!$H$4:$H$12031,$A429,'[1]DATA THÔ IN'!$AC$4:$AC$12031,$E429,'[1]DATA THÔ IN'!$AH$4:$AH$12031,"Tiến độ 2")</f>
        <v>0</v>
      </c>
      <c r="DA429" s="12">
        <f>SUMIFS('[1]TIẾN ĐỘ %'!$N$6:$N$1034,'[1]TIẾN ĐỘ %'!$G$6:$G$1034,A429,'[1]TIẾN ĐỘ %'!$F$6:$F$1034,$E429)</f>
        <v>0</v>
      </c>
      <c r="DB429" s="12">
        <f t="shared" si="1025"/>
        <v>-13075200</v>
      </c>
      <c r="DC429" s="34"/>
      <c r="DD429" s="34"/>
      <c r="DE429" s="34"/>
      <c r="DF429" s="34"/>
      <c r="DG429" s="34"/>
      <c r="DH429" s="34"/>
      <c r="DI429" s="12"/>
      <c r="DJ429" s="12"/>
      <c r="DK429" s="12"/>
      <c r="DL429" s="34"/>
      <c r="DM429" s="34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>
        <f t="shared" si="1053"/>
        <v>0</v>
      </c>
      <c r="DX429" s="12"/>
      <c r="DY429" s="12"/>
      <c r="DZ429" s="12"/>
      <c r="EA429" s="12"/>
      <c r="EB429" s="12"/>
      <c r="EC429" s="12"/>
      <c r="ED429" s="12"/>
      <c r="EE429" s="12"/>
      <c r="EF429" s="12"/>
      <c r="EG429" s="12">
        <f t="shared" si="1066"/>
        <v>0</v>
      </c>
      <c r="EH429" s="12">
        <f t="shared" si="1067"/>
        <v>0</v>
      </c>
      <c r="EI429" s="12"/>
      <c r="EJ429" s="15">
        <f t="shared" si="1004"/>
        <v>0</v>
      </c>
      <c r="EK429" s="15">
        <f t="shared" si="1005"/>
        <v>0</v>
      </c>
      <c r="EL429" s="15">
        <f t="shared" si="1006"/>
        <v>0</v>
      </c>
      <c r="EM429" s="16">
        <f t="shared" si="1040"/>
        <v>0</v>
      </c>
      <c r="EN429" s="16">
        <f t="shared" si="1041"/>
        <v>0</v>
      </c>
      <c r="EO429" s="16">
        <f t="shared" si="1042"/>
        <v>0</v>
      </c>
      <c r="EP429" s="16">
        <f t="shared" si="1026"/>
        <v>0</v>
      </c>
      <c r="EQ429" s="16">
        <f t="shared" si="1027"/>
        <v>0</v>
      </c>
      <c r="ER429" s="16">
        <f t="shared" si="1028"/>
        <v>0</v>
      </c>
      <c r="ES429" s="16">
        <f t="shared" si="1029"/>
        <v>0</v>
      </c>
      <c r="ET429" s="15">
        <f t="shared" ref="ET429:ET440" si="1072">IFERROR((DC429/CC429),0)</f>
        <v>0</v>
      </c>
      <c r="EU429" s="15">
        <f t="shared" ref="EU429:EU440" si="1073">IFERROR(DD429/CC429,0)</f>
        <v>0</v>
      </c>
      <c r="EV429" s="15">
        <f t="shared" ref="EV429:EV440" si="1074">IFERROR(DE429/CC429,0)</f>
        <v>0</v>
      </c>
      <c r="EW429" s="15">
        <f t="shared" ref="EW429:EW440" si="1075">IFERROR(DF429/CD429,0)</f>
        <v>0</v>
      </c>
      <c r="EX429" s="15">
        <f t="shared" ref="EX429:EX440" si="1076">IFERROR(DG429/CD429,0)</f>
        <v>0</v>
      </c>
      <c r="EY429" s="15">
        <f t="shared" ref="EY429:EY440" si="1077">IFERROR(DH429/CD429,0)</f>
        <v>0</v>
      </c>
      <c r="EZ429" s="15">
        <f t="shared" ref="EZ429:EZ440" si="1078">IFERROR(DI429/$CD429,0)</f>
        <v>0</v>
      </c>
      <c r="FA429" s="15">
        <f t="shared" ref="FA429:FA440" si="1079">IFERROR(DJ429/$CD429,0)</f>
        <v>0</v>
      </c>
      <c r="FB429" s="15">
        <f t="shared" ref="FB429:FB440" si="1080">IFERROR(DK429/$CD429,0)</f>
        <v>0</v>
      </c>
      <c r="FC429" s="15">
        <f t="shared" ref="FC429:FC440" si="1081">IFERROR(DL429/CF429,0)</f>
        <v>0</v>
      </c>
      <c r="FD429" s="15">
        <f t="shared" ref="FD429:FD440" si="1082">IFERROR(DM429/CG429,0)</f>
        <v>0</v>
      </c>
      <c r="FE429" s="15">
        <f t="shared" ref="FE429:FE440" si="1083">IFERROR(DN429/$CG429,0)</f>
        <v>0</v>
      </c>
      <c r="FF429" s="15">
        <f t="shared" ref="FF429:FF440" si="1084">IFERROR(DO429/$CG429,0)</f>
        <v>0</v>
      </c>
      <c r="FG429" s="15">
        <f t="shared" ref="FG429:FG440" si="1085">IFERROR(DP429/$CG429,0)</f>
        <v>0</v>
      </c>
      <c r="FH429" s="15">
        <f t="shared" ref="FH429:FH440" si="1086">IFERROR(DQ429/$CH429,0)</f>
        <v>0</v>
      </c>
      <c r="FI429" s="15">
        <f t="shared" ref="FI429:FI440" si="1087">IFERROR(DR429/$CH429,0)</f>
        <v>0</v>
      </c>
      <c r="FJ429" s="15">
        <f t="shared" ref="FJ429:FJ440" si="1088">IFERROR(DS429/$CH429,0)</f>
        <v>0</v>
      </c>
      <c r="FK429" s="15">
        <f t="shared" ref="FK429:FK440" si="1089">IFERROR(DT429/$CI429,0)</f>
        <v>0</v>
      </c>
      <c r="FL429" s="15">
        <f t="shared" ref="FL429:FL440" si="1090">IFERROR(DU429/$CI429,0)</f>
        <v>0</v>
      </c>
      <c r="FM429" s="15">
        <f t="shared" ref="FM429:FM440" si="1091">IFERROR(DV429/$CI429,0)</f>
        <v>0</v>
      </c>
      <c r="FN429" s="15">
        <f t="shared" ref="FN429:FN440" si="1092">IFERROR(DW429/CK429,0)</f>
        <v>0</v>
      </c>
      <c r="FO429" s="15">
        <f t="shared" ref="FO429:FO440" si="1093">IFERROR(DX429/$CK429,0)</f>
        <v>0</v>
      </c>
      <c r="FP429" s="15">
        <f t="shared" ref="FP429:FP440" si="1094">IFERROR(DY429/$CK429,0)</f>
        <v>0</v>
      </c>
      <c r="FQ429" s="15">
        <f t="shared" ref="FQ429:FQ440" si="1095">IFERROR(DZ429/$CK429,0)</f>
        <v>0</v>
      </c>
      <c r="FR429" s="17">
        <f t="shared" si="1007"/>
        <v>0</v>
      </c>
      <c r="FS429" s="17">
        <f t="shared" si="1008"/>
        <v>0</v>
      </c>
      <c r="FT429" s="17">
        <f t="shared" si="1009"/>
        <v>0</v>
      </c>
      <c r="FU429" s="18">
        <f t="shared" si="1010"/>
        <v>0</v>
      </c>
      <c r="FV429" s="18">
        <f t="shared" si="1011"/>
        <v>0</v>
      </c>
      <c r="FW429" s="18">
        <f t="shared" si="1012"/>
        <v>0</v>
      </c>
      <c r="FX429" s="18">
        <f t="shared" si="1013"/>
        <v>0</v>
      </c>
      <c r="FY429" s="18">
        <f t="shared" si="1014"/>
        <v>0</v>
      </c>
      <c r="FZ429" s="19"/>
      <c r="GA429" s="36" t="s">
        <v>996</v>
      </c>
      <c r="GB429" s="36"/>
      <c r="GC429" s="37"/>
    </row>
    <row r="430" spans="1:185" hidden="1" x14ac:dyDescent="0.25">
      <c r="A430" s="8" t="s">
        <v>1343</v>
      </c>
      <c r="B430" s="8" t="s">
        <v>1215</v>
      </c>
      <c r="C430" s="9" t="s">
        <v>1216</v>
      </c>
      <c r="D430" s="9" t="s">
        <v>996</v>
      </c>
      <c r="E430" s="9" t="s">
        <v>315</v>
      </c>
      <c r="F430" s="28" t="s">
        <v>1204</v>
      </c>
      <c r="G430" s="9" t="s">
        <v>998</v>
      </c>
      <c r="H430" s="11">
        <v>3.5000000000000003E-2</v>
      </c>
      <c r="I430" s="11">
        <v>0.02</v>
      </c>
      <c r="J430" s="11">
        <v>0</v>
      </c>
      <c r="K430" s="11">
        <v>0</v>
      </c>
      <c r="L430" s="11">
        <v>0</v>
      </c>
      <c r="M430" s="11">
        <v>0</v>
      </c>
      <c r="N430" s="11"/>
      <c r="O430" s="12">
        <f t="shared" si="1015"/>
        <v>0</v>
      </c>
      <c r="P430" s="12">
        <f t="shared" si="1057"/>
        <v>0</v>
      </c>
      <c r="Q430" s="12">
        <f t="shared" si="1058"/>
        <v>0</v>
      </c>
      <c r="R430" s="12">
        <f t="shared" si="1059"/>
        <v>0</v>
      </c>
      <c r="S430" s="12">
        <f t="shared" si="1060"/>
        <v>58752</v>
      </c>
      <c r="T430" s="12">
        <f t="shared" si="1061"/>
        <v>0</v>
      </c>
      <c r="U430" s="12">
        <f t="shared" si="1062"/>
        <v>0</v>
      </c>
      <c r="V430" s="12">
        <f t="shared" si="1063"/>
        <v>0</v>
      </c>
      <c r="W430" s="12">
        <f t="shared" si="1024"/>
        <v>29376</v>
      </c>
      <c r="X430" s="12">
        <f t="shared" si="1016"/>
        <v>411264</v>
      </c>
      <c r="Y430" s="12">
        <f t="shared" si="1068"/>
        <v>0</v>
      </c>
      <c r="Z430" s="12">
        <f t="shared" si="1069"/>
        <v>0</v>
      </c>
      <c r="AA430" s="12">
        <f t="shared" si="1070"/>
        <v>0</v>
      </c>
      <c r="AB430" s="12">
        <f t="shared" si="1071"/>
        <v>0</v>
      </c>
      <c r="AC430" s="12"/>
      <c r="AD430" s="12"/>
      <c r="AE430" s="12"/>
      <c r="AF430" s="12">
        <f t="shared" si="1017"/>
        <v>0</v>
      </c>
      <c r="AG430" s="12">
        <f t="shared" si="1018"/>
        <v>0</v>
      </c>
      <c r="AH430" s="12">
        <f t="shared" si="1019"/>
        <v>0</v>
      </c>
      <c r="AI430" s="12"/>
      <c r="AJ430" s="12"/>
      <c r="AK430" s="12"/>
      <c r="AL430" s="12">
        <f t="shared" si="978"/>
        <v>0</v>
      </c>
      <c r="AM430" s="12">
        <f t="shared" si="979"/>
        <v>0</v>
      </c>
      <c r="AN430" s="12">
        <f t="shared" si="980"/>
        <v>0</v>
      </c>
      <c r="AO430" s="12"/>
      <c r="AP430" s="12"/>
      <c r="AQ430" s="12"/>
      <c r="AR430" s="12">
        <f t="shared" si="981"/>
        <v>0</v>
      </c>
      <c r="AS430" s="12">
        <f t="shared" si="982"/>
        <v>0</v>
      </c>
      <c r="AT430" s="12">
        <f t="shared" si="983"/>
        <v>0</v>
      </c>
      <c r="AU430" s="12">
        <f t="shared" si="984"/>
        <v>0</v>
      </c>
      <c r="AV430" s="12">
        <f t="shared" si="1020"/>
        <v>0</v>
      </c>
      <c r="AW430" s="12"/>
      <c r="AX430" s="12">
        <f t="shared" si="985"/>
        <v>0</v>
      </c>
      <c r="AY430" s="12">
        <f t="shared" si="986"/>
        <v>0</v>
      </c>
      <c r="AZ430" s="12">
        <f t="shared" si="987"/>
        <v>0</v>
      </c>
      <c r="BA430" s="12"/>
      <c r="BB430" s="12">
        <f t="shared" si="988"/>
        <v>0</v>
      </c>
      <c r="BC430" s="12">
        <f t="shared" si="989"/>
        <v>0</v>
      </c>
      <c r="BD430" s="12">
        <f t="shared" si="990"/>
        <v>0</v>
      </c>
      <c r="BE430" s="12"/>
      <c r="BF430" s="12">
        <f t="shared" si="991"/>
        <v>0</v>
      </c>
      <c r="BG430" s="12">
        <f t="shared" si="1021"/>
        <v>0</v>
      </c>
      <c r="BH430" s="12">
        <f t="shared" si="992"/>
        <v>0</v>
      </c>
      <c r="BI430" s="12">
        <f t="shared" si="993"/>
        <v>0</v>
      </c>
      <c r="BJ430" s="12"/>
      <c r="BK430" s="12">
        <f t="shared" si="994"/>
        <v>0</v>
      </c>
      <c r="BL430" s="12">
        <f t="shared" si="1022"/>
        <v>0</v>
      </c>
      <c r="BM430" s="12">
        <f t="shared" si="995"/>
        <v>0</v>
      </c>
      <c r="BN430" s="12"/>
      <c r="BO430" s="12">
        <f t="shared" si="996"/>
        <v>0</v>
      </c>
      <c r="BP430" s="12">
        <f t="shared" si="997"/>
        <v>0</v>
      </c>
      <c r="BQ430" s="12">
        <f t="shared" si="998"/>
        <v>0</v>
      </c>
      <c r="BR430" s="12"/>
      <c r="BS430" s="12">
        <f t="shared" si="999"/>
        <v>0</v>
      </c>
      <c r="BT430" s="12">
        <f t="shared" si="1000"/>
        <v>0</v>
      </c>
      <c r="BU430" s="12">
        <f t="shared" si="1001"/>
        <v>0</v>
      </c>
      <c r="BV430" s="12">
        <f t="shared" si="1002"/>
        <v>0</v>
      </c>
      <c r="BW430" s="12">
        <f t="shared" si="1003"/>
        <v>0</v>
      </c>
      <c r="BX430" s="12"/>
      <c r="BY430" s="12">
        <v>20000000</v>
      </c>
      <c r="BZ430" s="12">
        <v>20000000</v>
      </c>
      <c r="CA430" s="12">
        <f>SUMIFS('[1]TIẾN ĐỘ %'!$M$6:$M$1034,'[1]TIẾN ĐỘ %'!$G$6:$G$1034,$A430,'[1]TIẾN ĐỘ %'!$F$6:$F$1034,$E430)</f>
        <v>40000000</v>
      </c>
      <c r="CB430" s="12">
        <f t="shared" si="1023"/>
        <v>80000000</v>
      </c>
      <c r="CC430" s="34"/>
      <c r="CD430" s="34"/>
      <c r="CE430" s="34"/>
      <c r="CF430" s="34"/>
      <c r="CG430" s="34"/>
      <c r="CH430" s="12"/>
      <c r="CI430" s="12"/>
      <c r="CJ430" s="12"/>
      <c r="CK430" s="12">
        <f t="shared" si="1050"/>
        <v>0</v>
      </c>
      <c r="CL430" s="12"/>
      <c r="CM430" s="12"/>
      <c r="CN430" s="12"/>
      <c r="CO430" s="12">
        <f t="shared" si="1064"/>
        <v>0</v>
      </c>
      <c r="CP430" s="12">
        <f t="shared" si="1065"/>
        <v>0</v>
      </c>
      <c r="CQ430" s="12"/>
      <c r="CR430" s="12">
        <v>0</v>
      </c>
      <c r="CS430" s="12">
        <v>0</v>
      </c>
      <c r="CT430" s="12">
        <v>0</v>
      </c>
      <c r="CU430" s="12">
        <v>2937600</v>
      </c>
      <c r="CV430" s="12">
        <v>0</v>
      </c>
      <c r="CW430" s="12">
        <v>2937600</v>
      </c>
      <c r="CX430" s="12">
        <v>2937600</v>
      </c>
      <c r="CY430" s="12">
        <f>SUMIFS('[1]DATA THÔ IN'!$P$4:$P$12031,'[1]DATA THÔ IN'!$H$4:$H$12031,$A430,'[1]DATA THÔ IN'!$AC$4:$AC$12031,$E430,'[1]DATA THÔ IN'!$AH$4:$AH$12031,"Tiến độ 1")</f>
        <v>14688000</v>
      </c>
      <c r="CZ430" s="12">
        <f>SUMIFS('[1]DATA THÔ IN'!$P$4:$P$12031,'[1]DATA THÔ IN'!$H$4:$H$12031,$A430,'[1]DATA THÔ IN'!$AC$4:$AC$12031,$E430,'[1]DATA THÔ IN'!$AH$4:$AH$12031,"Tiến độ 2")</f>
        <v>0</v>
      </c>
      <c r="DA430" s="12">
        <f>SUMIFS('[1]TIẾN ĐỘ %'!$N$6:$N$1034,'[1]TIẾN ĐỘ %'!$G$6:$G$1034,A430,'[1]TIẾN ĐỘ %'!$F$6:$F$1034,$E430)</f>
        <v>20563200</v>
      </c>
      <c r="DB430" s="12">
        <f t="shared" si="1025"/>
        <v>23500800</v>
      </c>
      <c r="DC430" s="34"/>
      <c r="DD430" s="34"/>
      <c r="DE430" s="34"/>
      <c r="DF430" s="34"/>
      <c r="DG430" s="34"/>
      <c r="DH430" s="34"/>
      <c r="DI430" s="12"/>
      <c r="DJ430" s="12"/>
      <c r="DK430" s="12"/>
      <c r="DL430" s="34"/>
      <c r="DM430" s="34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>
        <f t="shared" si="1053"/>
        <v>0</v>
      </c>
      <c r="DX430" s="12"/>
      <c r="DY430" s="12"/>
      <c r="DZ430" s="12"/>
      <c r="EA430" s="12"/>
      <c r="EB430" s="12"/>
      <c r="EC430" s="12"/>
      <c r="ED430" s="12"/>
      <c r="EE430" s="12"/>
      <c r="EF430" s="12"/>
      <c r="EG430" s="12">
        <f t="shared" si="1066"/>
        <v>0</v>
      </c>
      <c r="EH430" s="12">
        <f t="shared" si="1067"/>
        <v>0</v>
      </c>
      <c r="EI430" s="12"/>
      <c r="EJ430" s="15">
        <f t="shared" si="1004"/>
        <v>0</v>
      </c>
      <c r="EK430" s="15">
        <f t="shared" si="1005"/>
        <v>0</v>
      </c>
      <c r="EL430" s="15">
        <f t="shared" si="1006"/>
        <v>0</v>
      </c>
      <c r="EM430" s="16">
        <f t="shared" si="1040"/>
        <v>0.14688000000000001</v>
      </c>
      <c r="EN430" s="16">
        <f t="shared" si="1041"/>
        <v>0</v>
      </c>
      <c r="EO430" s="16">
        <f t="shared" si="1042"/>
        <v>0.14688000000000001</v>
      </c>
      <c r="EP430" s="16">
        <f t="shared" si="1026"/>
        <v>0.36720000000000003</v>
      </c>
      <c r="EQ430" s="16">
        <f t="shared" si="1027"/>
        <v>0</v>
      </c>
      <c r="ER430" s="16">
        <f t="shared" si="1028"/>
        <v>0.51407999999999998</v>
      </c>
      <c r="ES430" s="16">
        <f t="shared" si="1029"/>
        <v>0.29376000000000002</v>
      </c>
      <c r="ET430" s="15">
        <f t="shared" si="1072"/>
        <v>0</v>
      </c>
      <c r="EU430" s="15">
        <f t="shared" si="1073"/>
        <v>0</v>
      </c>
      <c r="EV430" s="15">
        <f t="shared" si="1074"/>
        <v>0</v>
      </c>
      <c r="EW430" s="15">
        <f t="shared" si="1075"/>
        <v>0</v>
      </c>
      <c r="EX430" s="15">
        <f t="shared" si="1076"/>
        <v>0</v>
      </c>
      <c r="EY430" s="15">
        <f t="shared" si="1077"/>
        <v>0</v>
      </c>
      <c r="EZ430" s="15">
        <f t="shared" si="1078"/>
        <v>0</v>
      </c>
      <c r="FA430" s="15">
        <f t="shared" si="1079"/>
        <v>0</v>
      </c>
      <c r="FB430" s="15">
        <f t="shared" si="1080"/>
        <v>0</v>
      </c>
      <c r="FC430" s="15">
        <f t="shared" si="1081"/>
        <v>0</v>
      </c>
      <c r="FD430" s="15">
        <f t="shared" si="1082"/>
        <v>0</v>
      </c>
      <c r="FE430" s="15">
        <f t="shared" si="1083"/>
        <v>0</v>
      </c>
      <c r="FF430" s="15">
        <f t="shared" si="1084"/>
        <v>0</v>
      </c>
      <c r="FG430" s="15">
        <f t="shared" si="1085"/>
        <v>0</v>
      </c>
      <c r="FH430" s="15">
        <f t="shared" si="1086"/>
        <v>0</v>
      </c>
      <c r="FI430" s="15">
        <f t="shared" si="1087"/>
        <v>0</v>
      </c>
      <c r="FJ430" s="15">
        <f t="shared" si="1088"/>
        <v>0</v>
      </c>
      <c r="FK430" s="15">
        <f t="shared" si="1089"/>
        <v>0</v>
      </c>
      <c r="FL430" s="15">
        <f t="shared" si="1090"/>
        <v>0</v>
      </c>
      <c r="FM430" s="15">
        <f t="shared" si="1091"/>
        <v>0</v>
      </c>
      <c r="FN430" s="15">
        <f t="shared" si="1092"/>
        <v>0</v>
      </c>
      <c r="FO430" s="15">
        <f t="shared" si="1093"/>
        <v>0</v>
      </c>
      <c r="FP430" s="15">
        <f t="shared" si="1094"/>
        <v>0</v>
      </c>
      <c r="FQ430" s="15">
        <f t="shared" si="1095"/>
        <v>0</v>
      </c>
      <c r="FR430" s="17">
        <f t="shared" si="1007"/>
        <v>0</v>
      </c>
      <c r="FS430" s="17">
        <f t="shared" si="1008"/>
        <v>0</v>
      </c>
      <c r="FT430" s="17">
        <f t="shared" si="1009"/>
        <v>0</v>
      </c>
      <c r="FU430" s="18">
        <f t="shared" si="1010"/>
        <v>0</v>
      </c>
      <c r="FV430" s="18">
        <f t="shared" si="1011"/>
        <v>0</v>
      </c>
      <c r="FW430" s="18">
        <f t="shared" si="1012"/>
        <v>0</v>
      </c>
      <c r="FX430" s="18">
        <f t="shared" si="1013"/>
        <v>0</v>
      </c>
      <c r="FY430" s="18">
        <f t="shared" si="1014"/>
        <v>0</v>
      </c>
      <c r="FZ430" s="19"/>
      <c r="GA430" s="36" t="s">
        <v>996</v>
      </c>
      <c r="GB430" s="36"/>
      <c r="GC430" s="37"/>
    </row>
    <row r="431" spans="1:185" x14ac:dyDescent="0.25">
      <c r="A431" s="8" t="s">
        <v>1345</v>
      </c>
      <c r="B431" s="8" t="s">
        <v>1240</v>
      </c>
      <c r="C431" s="9" t="s">
        <v>1241</v>
      </c>
      <c r="D431" s="9" t="s">
        <v>996</v>
      </c>
      <c r="E431" s="9" t="s">
        <v>315</v>
      </c>
      <c r="F431" s="28" t="s">
        <v>1185</v>
      </c>
      <c r="G431" s="9" t="s">
        <v>998</v>
      </c>
      <c r="H431" s="11">
        <v>3.5000000000000003E-2</v>
      </c>
      <c r="I431" s="11"/>
      <c r="J431" s="11">
        <v>0</v>
      </c>
      <c r="K431" s="11">
        <v>0</v>
      </c>
      <c r="L431" s="11">
        <v>0</v>
      </c>
      <c r="M431" s="11">
        <v>0</v>
      </c>
      <c r="N431" s="11"/>
      <c r="O431" s="12">
        <f t="shared" si="1015"/>
        <v>0</v>
      </c>
      <c r="P431" s="12">
        <f t="shared" si="1057"/>
        <v>0</v>
      </c>
      <c r="Q431" s="12">
        <f t="shared" si="1058"/>
        <v>0</v>
      </c>
      <c r="R431" s="12">
        <f t="shared" si="1059"/>
        <v>0</v>
      </c>
      <c r="S431" s="12">
        <f t="shared" si="1060"/>
        <v>0</v>
      </c>
      <c r="T431" s="12">
        <f t="shared" si="1061"/>
        <v>0</v>
      </c>
      <c r="U431" s="12">
        <f t="shared" si="1062"/>
        <v>0</v>
      </c>
      <c r="V431" s="12">
        <f t="shared" si="1063"/>
        <v>0</v>
      </c>
      <c r="W431" s="12">
        <f t="shared" si="1024"/>
        <v>0</v>
      </c>
      <c r="X431" s="12">
        <f t="shared" si="1016"/>
        <v>0</v>
      </c>
      <c r="Y431" s="12">
        <f t="shared" si="1068"/>
        <v>0</v>
      </c>
      <c r="Z431" s="12">
        <f t="shared" si="1069"/>
        <v>0</v>
      </c>
      <c r="AA431" s="12">
        <f t="shared" si="1070"/>
        <v>0</v>
      </c>
      <c r="AB431" s="12">
        <f t="shared" si="1071"/>
        <v>0</v>
      </c>
      <c r="AC431" s="12"/>
      <c r="AD431" s="12"/>
      <c r="AE431" s="12"/>
      <c r="AF431" s="12">
        <f t="shared" si="1017"/>
        <v>0</v>
      </c>
      <c r="AG431" s="12">
        <f t="shared" si="1018"/>
        <v>0</v>
      </c>
      <c r="AH431" s="12">
        <f t="shared" si="1019"/>
        <v>0</v>
      </c>
      <c r="AI431" s="12"/>
      <c r="AJ431" s="12"/>
      <c r="AK431" s="12"/>
      <c r="AL431" s="12">
        <f t="shared" si="978"/>
        <v>0</v>
      </c>
      <c r="AM431" s="12">
        <f t="shared" si="979"/>
        <v>0</v>
      </c>
      <c r="AN431" s="12">
        <f t="shared" si="980"/>
        <v>0</v>
      </c>
      <c r="AO431" s="12"/>
      <c r="AP431" s="12"/>
      <c r="AQ431" s="12"/>
      <c r="AR431" s="12">
        <f t="shared" si="981"/>
        <v>0</v>
      </c>
      <c r="AS431" s="12">
        <f t="shared" si="982"/>
        <v>0</v>
      </c>
      <c r="AT431" s="12">
        <f t="shared" si="983"/>
        <v>0</v>
      </c>
      <c r="AU431" s="12">
        <f t="shared" si="984"/>
        <v>0</v>
      </c>
      <c r="AV431" s="12">
        <f t="shared" si="1020"/>
        <v>0</v>
      </c>
      <c r="AW431" s="12"/>
      <c r="AX431" s="12">
        <f t="shared" si="985"/>
        <v>0</v>
      </c>
      <c r="AY431" s="12">
        <f t="shared" si="986"/>
        <v>0</v>
      </c>
      <c r="AZ431" s="12">
        <f t="shared" si="987"/>
        <v>0</v>
      </c>
      <c r="BA431" s="12"/>
      <c r="BB431" s="12">
        <f t="shared" si="988"/>
        <v>0</v>
      </c>
      <c r="BC431" s="12">
        <f t="shared" si="989"/>
        <v>0</v>
      </c>
      <c r="BD431" s="12">
        <f t="shared" si="990"/>
        <v>0</v>
      </c>
      <c r="BE431" s="12"/>
      <c r="BF431" s="12">
        <f t="shared" si="991"/>
        <v>0</v>
      </c>
      <c r="BG431" s="12">
        <f t="shared" si="1021"/>
        <v>0</v>
      </c>
      <c r="BH431" s="12">
        <f t="shared" si="992"/>
        <v>0</v>
      </c>
      <c r="BI431" s="12">
        <f t="shared" si="993"/>
        <v>0</v>
      </c>
      <c r="BJ431" s="12"/>
      <c r="BK431" s="12">
        <f t="shared" si="994"/>
        <v>0</v>
      </c>
      <c r="BL431" s="12">
        <f t="shared" si="1022"/>
        <v>0</v>
      </c>
      <c r="BM431" s="12">
        <f t="shared" si="995"/>
        <v>0</v>
      </c>
      <c r="BN431" s="12"/>
      <c r="BO431" s="12">
        <f t="shared" si="996"/>
        <v>0</v>
      </c>
      <c r="BP431" s="12">
        <f t="shared" si="997"/>
        <v>0</v>
      </c>
      <c r="BQ431" s="12">
        <f t="shared" si="998"/>
        <v>0</v>
      </c>
      <c r="BR431" s="12"/>
      <c r="BS431" s="12">
        <f t="shared" si="999"/>
        <v>0</v>
      </c>
      <c r="BT431" s="12">
        <f t="shared" si="1000"/>
        <v>0</v>
      </c>
      <c r="BU431" s="12">
        <f t="shared" si="1001"/>
        <v>0</v>
      </c>
      <c r="BV431" s="12">
        <f t="shared" si="1002"/>
        <v>0</v>
      </c>
      <c r="BW431" s="12">
        <f t="shared" si="1003"/>
        <v>0</v>
      </c>
      <c r="BX431" s="12"/>
      <c r="BY431" s="12">
        <v>10000000</v>
      </c>
      <c r="BZ431" s="12">
        <v>10000000</v>
      </c>
      <c r="CA431" s="12">
        <f>SUMIFS('[1]TIẾN ĐỘ %'!$M$6:$M$1034,'[1]TIẾN ĐỘ %'!$G$6:$G$1034,$A431,'[1]TIẾN ĐỘ %'!$F$6:$F$1034,$E431)</f>
        <v>10000000</v>
      </c>
      <c r="CB431" s="12">
        <f t="shared" si="1023"/>
        <v>30000000</v>
      </c>
      <c r="CC431" s="34"/>
      <c r="CD431" s="34"/>
      <c r="CE431" s="34"/>
      <c r="CF431" s="34"/>
      <c r="CG431" s="34"/>
      <c r="CH431" s="12"/>
      <c r="CI431" s="12"/>
      <c r="CJ431" s="12"/>
      <c r="CK431" s="12">
        <f t="shared" si="1050"/>
        <v>0</v>
      </c>
      <c r="CL431" s="12"/>
      <c r="CM431" s="12"/>
      <c r="CN431" s="12"/>
      <c r="CO431" s="12">
        <f t="shared" si="1064"/>
        <v>0</v>
      </c>
      <c r="CP431" s="12">
        <f t="shared" si="1065"/>
        <v>0</v>
      </c>
      <c r="CQ431" s="12"/>
      <c r="CR431" s="12">
        <v>0</v>
      </c>
      <c r="CS431" s="12">
        <v>0</v>
      </c>
      <c r="CT431" s="12">
        <v>17625600</v>
      </c>
      <c r="CU431" s="12">
        <v>0</v>
      </c>
      <c r="CV431" s="12">
        <v>0</v>
      </c>
      <c r="CW431" s="12">
        <v>0</v>
      </c>
      <c r="CX431" s="12">
        <v>0</v>
      </c>
      <c r="CY431" s="12">
        <f>SUMIFS('[1]DATA THÔ IN'!$P$4:$P$12031,'[1]DATA THÔ IN'!$H$4:$H$12031,$A431,'[1]DATA THÔ IN'!$AC$4:$AC$12031,$E431,'[1]DATA THÔ IN'!$AH$4:$AH$12031,"Tiến độ 1")</f>
        <v>0</v>
      </c>
      <c r="CZ431" s="12">
        <f>SUMIFS('[1]DATA THÔ IN'!$P$4:$P$12031,'[1]DATA THÔ IN'!$H$4:$H$12031,$A431,'[1]DATA THÔ IN'!$AC$4:$AC$12031,$E431,'[1]DATA THÔ IN'!$AH$4:$AH$12031,"Tiến độ 2")</f>
        <v>0</v>
      </c>
      <c r="DA431" s="12">
        <f>SUMIFS('[1]TIẾN ĐỘ %'!$N$6:$N$1034,'[1]TIẾN ĐỘ %'!$G$6:$G$1034,A431,'[1]TIẾN ĐỘ %'!$F$6:$F$1034,$E431)</f>
        <v>0</v>
      </c>
      <c r="DB431" s="12">
        <f t="shared" si="1025"/>
        <v>17625600</v>
      </c>
      <c r="DC431" s="34"/>
      <c r="DD431" s="34"/>
      <c r="DE431" s="34"/>
      <c r="DF431" s="34"/>
      <c r="DG431" s="34"/>
      <c r="DH431" s="34"/>
      <c r="DI431" s="12"/>
      <c r="DJ431" s="12"/>
      <c r="DK431" s="12"/>
      <c r="DL431" s="34"/>
      <c r="DM431" s="34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>
        <f t="shared" si="1053"/>
        <v>0</v>
      </c>
      <c r="DX431" s="12"/>
      <c r="DY431" s="12"/>
      <c r="DZ431" s="12"/>
      <c r="EA431" s="12"/>
      <c r="EB431" s="12"/>
      <c r="EC431" s="12"/>
      <c r="ED431" s="12"/>
      <c r="EE431" s="12"/>
      <c r="EF431" s="12"/>
      <c r="EG431" s="12">
        <f t="shared" si="1066"/>
        <v>0</v>
      </c>
      <c r="EH431" s="12">
        <f t="shared" si="1067"/>
        <v>0</v>
      </c>
      <c r="EI431" s="12"/>
      <c r="EJ431" s="15">
        <f t="shared" si="1004"/>
        <v>0</v>
      </c>
      <c r="EK431" s="15">
        <f t="shared" si="1005"/>
        <v>0</v>
      </c>
      <c r="EL431" s="15">
        <f t="shared" si="1006"/>
        <v>1.7625599999999999</v>
      </c>
      <c r="EM431" s="16">
        <f t="shared" si="1040"/>
        <v>0</v>
      </c>
      <c r="EN431" s="16">
        <f t="shared" si="1041"/>
        <v>0</v>
      </c>
      <c r="EO431" s="16">
        <f t="shared" si="1042"/>
        <v>0</v>
      </c>
      <c r="EP431" s="16">
        <f t="shared" si="1026"/>
        <v>0</v>
      </c>
      <c r="EQ431" s="16">
        <f t="shared" si="1027"/>
        <v>0</v>
      </c>
      <c r="ER431" s="16">
        <f t="shared" si="1028"/>
        <v>0</v>
      </c>
      <c r="ES431" s="16">
        <f t="shared" si="1029"/>
        <v>0.58752000000000004</v>
      </c>
      <c r="ET431" s="15">
        <f t="shared" si="1072"/>
        <v>0</v>
      </c>
      <c r="EU431" s="15">
        <f t="shared" si="1073"/>
        <v>0</v>
      </c>
      <c r="EV431" s="15">
        <f t="shared" si="1074"/>
        <v>0</v>
      </c>
      <c r="EW431" s="15">
        <f t="shared" si="1075"/>
        <v>0</v>
      </c>
      <c r="EX431" s="15">
        <f t="shared" si="1076"/>
        <v>0</v>
      </c>
      <c r="EY431" s="15">
        <f t="shared" si="1077"/>
        <v>0</v>
      </c>
      <c r="EZ431" s="15">
        <f t="shared" si="1078"/>
        <v>0</v>
      </c>
      <c r="FA431" s="15">
        <f t="shared" si="1079"/>
        <v>0</v>
      </c>
      <c r="FB431" s="15">
        <f t="shared" si="1080"/>
        <v>0</v>
      </c>
      <c r="FC431" s="15">
        <f t="shared" si="1081"/>
        <v>0</v>
      </c>
      <c r="FD431" s="15">
        <f t="shared" si="1082"/>
        <v>0</v>
      </c>
      <c r="FE431" s="15">
        <f t="shared" si="1083"/>
        <v>0</v>
      </c>
      <c r="FF431" s="15">
        <f t="shared" si="1084"/>
        <v>0</v>
      </c>
      <c r="FG431" s="15">
        <f t="shared" si="1085"/>
        <v>0</v>
      </c>
      <c r="FH431" s="15">
        <f t="shared" si="1086"/>
        <v>0</v>
      </c>
      <c r="FI431" s="15">
        <f t="shared" si="1087"/>
        <v>0</v>
      </c>
      <c r="FJ431" s="15">
        <f t="shared" si="1088"/>
        <v>0</v>
      </c>
      <c r="FK431" s="15">
        <f t="shared" si="1089"/>
        <v>0</v>
      </c>
      <c r="FL431" s="15">
        <f t="shared" si="1090"/>
        <v>0</v>
      </c>
      <c r="FM431" s="15">
        <f t="shared" si="1091"/>
        <v>0</v>
      </c>
      <c r="FN431" s="15">
        <f t="shared" si="1092"/>
        <v>0</v>
      </c>
      <c r="FO431" s="15">
        <f t="shared" si="1093"/>
        <v>0</v>
      </c>
      <c r="FP431" s="15">
        <f t="shared" si="1094"/>
        <v>0</v>
      </c>
      <c r="FQ431" s="15">
        <f t="shared" si="1095"/>
        <v>0</v>
      </c>
      <c r="FR431" s="17">
        <f t="shared" si="1007"/>
        <v>0</v>
      </c>
      <c r="FS431" s="17">
        <f t="shared" si="1008"/>
        <v>0</v>
      </c>
      <c r="FT431" s="17">
        <f t="shared" si="1009"/>
        <v>0</v>
      </c>
      <c r="FU431" s="18">
        <f t="shared" si="1010"/>
        <v>0</v>
      </c>
      <c r="FV431" s="18">
        <f t="shared" si="1011"/>
        <v>0</v>
      </c>
      <c r="FW431" s="18">
        <f t="shared" si="1012"/>
        <v>0</v>
      </c>
      <c r="FX431" s="18">
        <f t="shared" si="1013"/>
        <v>0</v>
      </c>
      <c r="FY431" s="18">
        <f t="shared" si="1014"/>
        <v>0</v>
      </c>
      <c r="FZ431" s="19"/>
      <c r="GA431" s="36" t="s">
        <v>996</v>
      </c>
      <c r="GB431" s="36"/>
      <c r="GC431" s="37"/>
    </row>
    <row r="432" spans="1:185" hidden="1" x14ac:dyDescent="0.25">
      <c r="A432" s="8" t="s">
        <v>1296</v>
      </c>
      <c r="B432" s="8" t="s">
        <v>825</v>
      </c>
      <c r="C432" s="9" t="s">
        <v>826</v>
      </c>
      <c r="D432" s="9" t="s">
        <v>478</v>
      </c>
      <c r="E432" s="9" t="s">
        <v>315</v>
      </c>
      <c r="F432" s="28" t="s">
        <v>479</v>
      </c>
      <c r="G432" s="9" t="s">
        <v>480</v>
      </c>
      <c r="H432" s="11">
        <v>3.5000000000000003E-2</v>
      </c>
      <c r="I432" s="11"/>
      <c r="J432" s="11">
        <v>0.01</v>
      </c>
      <c r="K432" s="11">
        <v>0.01</v>
      </c>
      <c r="L432" s="11">
        <v>5.0000000000000001E-3</v>
      </c>
      <c r="M432" s="11">
        <v>5.0000000000000001E-3</v>
      </c>
      <c r="N432" s="11"/>
      <c r="O432" s="12">
        <f t="shared" si="1015"/>
        <v>0</v>
      </c>
      <c r="P432" s="12">
        <f t="shared" si="1057"/>
        <v>0</v>
      </c>
      <c r="Q432" s="12">
        <f t="shared" si="1058"/>
        <v>0</v>
      </c>
      <c r="R432" s="12">
        <f t="shared" si="1059"/>
        <v>0</v>
      </c>
      <c r="S432" s="12">
        <f t="shared" si="1060"/>
        <v>0</v>
      </c>
      <c r="T432" s="12">
        <f t="shared" si="1061"/>
        <v>0</v>
      </c>
      <c r="U432" s="12">
        <f t="shared" si="1062"/>
        <v>0</v>
      </c>
      <c r="V432" s="12">
        <f t="shared" si="1063"/>
        <v>0</v>
      </c>
      <c r="W432" s="12">
        <f t="shared" si="1024"/>
        <v>0</v>
      </c>
      <c r="X432" s="12">
        <f t="shared" si="1016"/>
        <v>0</v>
      </c>
      <c r="Y432" s="12">
        <f t="shared" si="1068"/>
        <v>0</v>
      </c>
      <c r="Z432" s="12">
        <f t="shared" si="1069"/>
        <v>0</v>
      </c>
      <c r="AA432" s="12">
        <f t="shared" si="1070"/>
        <v>0</v>
      </c>
      <c r="AB432" s="12">
        <f t="shared" si="1071"/>
        <v>0</v>
      </c>
      <c r="AC432" s="12"/>
      <c r="AD432" s="12"/>
      <c r="AE432" s="12"/>
      <c r="AF432" s="12">
        <f t="shared" si="1017"/>
        <v>0</v>
      </c>
      <c r="AG432" s="12">
        <f t="shared" si="1018"/>
        <v>0</v>
      </c>
      <c r="AH432" s="12">
        <f t="shared" si="1019"/>
        <v>0</v>
      </c>
      <c r="AI432" s="12"/>
      <c r="AJ432" s="12"/>
      <c r="AK432" s="12"/>
      <c r="AL432" s="12">
        <f t="shared" si="978"/>
        <v>0</v>
      </c>
      <c r="AM432" s="12">
        <f t="shared" si="979"/>
        <v>0</v>
      </c>
      <c r="AN432" s="12">
        <f t="shared" si="980"/>
        <v>0</v>
      </c>
      <c r="AO432" s="12"/>
      <c r="AP432" s="12"/>
      <c r="AQ432" s="12"/>
      <c r="AR432" s="12">
        <f t="shared" si="981"/>
        <v>0</v>
      </c>
      <c r="AS432" s="12">
        <f t="shared" si="982"/>
        <v>0</v>
      </c>
      <c r="AT432" s="12">
        <f t="shared" si="983"/>
        <v>0</v>
      </c>
      <c r="AU432" s="12">
        <f t="shared" si="984"/>
        <v>0</v>
      </c>
      <c r="AV432" s="12">
        <f t="shared" si="1020"/>
        <v>0</v>
      </c>
      <c r="AW432" s="12"/>
      <c r="AX432" s="12">
        <f t="shared" si="985"/>
        <v>0</v>
      </c>
      <c r="AY432" s="12">
        <f t="shared" si="986"/>
        <v>0</v>
      </c>
      <c r="AZ432" s="12">
        <f t="shared" si="987"/>
        <v>0</v>
      </c>
      <c r="BA432" s="12"/>
      <c r="BB432" s="12">
        <f t="shared" si="988"/>
        <v>0</v>
      </c>
      <c r="BC432" s="12">
        <f t="shared" si="989"/>
        <v>0</v>
      </c>
      <c r="BD432" s="12">
        <f t="shared" si="990"/>
        <v>0</v>
      </c>
      <c r="BE432" s="12"/>
      <c r="BF432" s="12">
        <f t="shared" si="991"/>
        <v>0</v>
      </c>
      <c r="BG432" s="12">
        <f t="shared" si="1021"/>
        <v>0</v>
      </c>
      <c r="BH432" s="12">
        <f t="shared" si="992"/>
        <v>0</v>
      </c>
      <c r="BI432" s="12">
        <f t="shared" si="993"/>
        <v>0</v>
      </c>
      <c r="BJ432" s="12"/>
      <c r="BK432" s="12">
        <f t="shared" si="994"/>
        <v>0</v>
      </c>
      <c r="BL432" s="12">
        <f t="shared" si="1022"/>
        <v>0</v>
      </c>
      <c r="BM432" s="12">
        <f t="shared" si="995"/>
        <v>0</v>
      </c>
      <c r="BN432" s="12"/>
      <c r="BO432" s="12">
        <f t="shared" si="996"/>
        <v>0</v>
      </c>
      <c r="BP432" s="12">
        <f t="shared" si="997"/>
        <v>0</v>
      </c>
      <c r="BQ432" s="12">
        <f t="shared" si="998"/>
        <v>0</v>
      </c>
      <c r="BR432" s="12"/>
      <c r="BS432" s="12">
        <f t="shared" si="999"/>
        <v>0</v>
      </c>
      <c r="BT432" s="12">
        <f t="shared" si="1000"/>
        <v>0</v>
      </c>
      <c r="BU432" s="12">
        <f t="shared" si="1001"/>
        <v>0</v>
      </c>
      <c r="BV432" s="12">
        <f t="shared" si="1002"/>
        <v>0</v>
      </c>
      <c r="BW432" s="12">
        <f t="shared" si="1003"/>
        <v>0</v>
      </c>
      <c r="BX432" s="12"/>
      <c r="BY432" s="12">
        <v>50000000</v>
      </c>
      <c r="BZ432" s="12">
        <v>50000000</v>
      </c>
      <c r="CA432" s="12">
        <f>SUMIFS('[1]TIẾN ĐỘ %'!$M$6:$M$1034,'[1]TIẾN ĐỘ %'!$G$6:$G$1034,$A432,'[1]TIẾN ĐỘ %'!$F$6:$F$1034,$E432)</f>
        <v>50000000</v>
      </c>
      <c r="CB432" s="12">
        <f t="shared" si="1023"/>
        <v>150000000</v>
      </c>
      <c r="CC432" s="34"/>
      <c r="CD432" s="34"/>
      <c r="CE432" s="34"/>
      <c r="CF432" s="34"/>
      <c r="CG432" s="34"/>
      <c r="CH432" s="12"/>
      <c r="CI432" s="12"/>
      <c r="CJ432" s="12"/>
      <c r="CK432" s="12">
        <f t="shared" si="1050"/>
        <v>0</v>
      </c>
      <c r="CL432" s="12"/>
      <c r="CM432" s="12"/>
      <c r="CN432" s="12"/>
      <c r="CO432" s="12">
        <f t="shared" si="1064"/>
        <v>0</v>
      </c>
      <c r="CP432" s="12">
        <f t="shared" si="1065"/>
        <v>0</v>
      </c>
      <c r="CQ432" s="12"/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f>SUMIFS('[1]DATA THÔ IN'!$P$4:$P$12031,'[1]DATA THÔ IN'!$H$4:$H$12031,$A432,'[1]DATA THÔ IN'!$AC$4:$AC$12031,$E432,'[1]DATA THÔ IN'!$AH$4:$AH$12031,"Tiến độ 1")</f>
        <v>0</v>
      </c>
      <c r="CZ432" s="12">
        <f>SUMIFS('[1]DATA THÔ IN'!$P$4:$P$12031,'[1]DATA THÔ IN'!$H$4:$H$12031,$A432,'[1]DATA THÔ IN'!$AC$4:$AC$12031,$E432,'[1]DATA THÔ IN'!$AH$4:$AH$12031,"Tiến độ 2")</f>
        <v>14592000</v>
      </c>
      <c r="DA432" s="12">
        <f>SUMIFS('[1]TIẾN ĐỘ %'!$N$6:$N$1034,'[1]TIẾN ĐỘ %'!$G$6:$G$1034,A432,'[1]TIẾN ĐỘ %'!$F$6:$F$1034,$E432)</f>
        <v>29280000</v>
      </c>
      <c r="DB432" s="12">
        <f t="shared" si="1025"/>
        <v>29280000</v>
      </c>
      <c r="DC432" s="34"/>
      <c r="DD432" s="34"/>
      <c r="DE432" s="34"/>
      <c r="DF432" s="34"/>
      <c r="DG432" s="34"/>
      <c r="DH432" s="34"/>
      <c r="DI432" s="12"/>
      <c r="DJ432" s="12"/>
      <c r="DK432" s="12"/>
      <c r="DL432" s="34"/>
      <c r="DM432" s="34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>
        <f t="shared" si="1053"/>
        <v>0</v>
      </c>
      <c r="DX432" s="12"/>
      <c r="DY432" s="12"/>
      <c r="DZ432" s="12"/>
      <c r="EA432" s="12"/>
      <c r="EB432" s="12"/>
      <c r="EC432" s="12"/>
      <c r="ED432" s="12"/>
      <c r="EE432" s="12"/>
      <c r="EF432" s="12"/>
      <c r="EG432" s="12">
        <f t="shared" si="1066"/>
        <v>0</v>
      </c>
      <c r="EH432" s="12">
        <f t="shared" si="1067"/>
        <v>0</v>
      </c>
      <c r="EI432" s="12"/>
      <c r="EJ432" s="15">
        <f t="shared" si="1004"/>
        <v>0</v>
      </c>
      <c r="EK432" s="15">
        <f t="shared" si="1005"/>
        <v>0</v>
      </c>
      <c r="EL432" s="15">
        <f t="shared" si="1006"/>
        <v>0</v>
      </c>
      <c r="EM432" s="16">
        <f t="shared" si="1040"/>
        <v>0</v>
      </c>
      <c r="EN432" s="16">
        <f t="shared" si="1041"/>
        <v>0</v>
      </c>
      <c r="EO432" s="16">
        <f t="shared" si="1042"/>
        <v>0</v>
      </c>
      <c r="EP432" s="16">
        <f t="shared" si="1026"/>
        <v>0</v>
      </c>
      <c r="EQ432" s="16">
        <f t="shared" si="1027"/>
        <v>0.29183999999999999</v>
      </c>
      <c r="ER432" s="16">
        <f t="shared" si="1028"/>
        <v>0.58560000000000001</v>
      </c>
      <c r="ES432" s="16">
        <f t="shared" si="1029"/>
        <v>0.19520000000000001</v>
      </c>
      <c r="ET432" s="15">
        <f t="shared" si="1072"/>
        <v>0</v>
      </c>
      <c r="EU432" s="15">
        <f t="shared" si="1073"/>
        <v>0</v>
      </c>
      <c r="EV432" s="15">
        <f t="shared" si="1074"/>
        <v>0</v>
      </c>
      <c r="EW432" s="15">
        <f t="shared" si="1075"/>
        <v>0</v>
      </c>
      <c r="EX432" s="15">
        <f t="shared" si="1076"/>
        <v>0</v>
      </c>
      <c r="EY432" s="15">
        <f t="shared" si="1077"/>
        <v>0</v>
      </c>
      <c r="EZ432" s="15">
        <f t="shared" si="1078"/>
        <v>0</v>
      </c>
      <c r="FA432" s="15">
        <f t="shared" si="1079"/>
        <v>0</v>
      </c>
      <c r="FB432" s="15">
        <f t="shared" si="1080"/>
        <v>0</v>
      </c>
      <c r="FC432" s="15">
        <f t="shared" si="1081"/>
        <v>0</v>
      </c>
      <c r="FD432" s="15">
        <f t="shared" si="1082"/>
        <v>0</v>
      </c>
      <c r="FE432" s="15">
        <f t="shared" si="1083"/>
        <v>0</v>
      </c>
      <c r="FF432" s="15">
        <f t="shared" si="1084"/>
        <v>0</v>
      </c>
      <c r="FG432" s="15">
        <f t="shared" si="1085"/>
        <v>0</v>
      </c>
      <c r="FH432" s="15">
        <f t="shared" si="1086"/>
        <v>0</v>
      </c>
      <c r="FI432" s="15">
        <f t="shared" si="1087"/>
        <v>0</v>
      </c>
      <c r="FJ432" s="15">
        <f t="shared" si="1088"/>
        <v>0</v>
      </c>
      <c r="FK432" s="15">
        <f t="shared" si="1089"/>
        <v>0</v>
      </c>
      <c r="FL432" s="15">
        <f t="shared" si="1090"/>
        <v>0</v>
      </c>
      <c r="FM432" s="15">
        <f t="shared" si="1091"/>
        <v>0</v>
      </c>
      <c r="FN432" s="15">
        <f t="shared" si="1092"/>
        <v>0</v>
      </c>
      <c r="FO432" s="15">
        <f t="shared" si="1093"/>
        <v>0</v>
      </c>
      <c r="FP432" s="15">
        <f t="shared" si="1094"/>
        <v>0</v>
      </c>
      <c r="FQ432" s="15">
        <f t="shared" si="1095"/>
        <v>0</v>
      </c>
      <c r="FR432" s="17">
        <f t="shared" si="1007"/>
        <v>0</v>
      </c>
      <c r="FS432" s="17">
        <f t="shared" si="1008"/>
        <v>0</v>
      </c>
      <c r="FT432" s="17">
        <f t="shared" si="1009"/>
        <v>0</v>
      </c>
      <c r="FU432" s="18">
        <f t="shared" si="1010"/>
        <v>0</v>
      </c>
      <c r="FV432" s="18">
        <f t="shared" si="1011"/>
        <v>0</v>
      </c>
      <c r="FW432" s="18">
        <f t="shared" si="1012"/>
        <v>0</v>
      </c>
      <c r="FX432" s="18">
        <f t="shared" si="1013"/>
        <v>0</v>
      </c>
      <c r="FY432" s="18">
        <f t="shared" si="1014"/>
        <v>0</v>
      </c>
      <c r="FZ432" s="19"/>
      <c r="GA432" s="36" t="s">
        <v>478</v>
      </c>
      <c r="GB432" s="36"/>
      <c r="GC432" s="37"/>
    </row>
    <row r="433" spans="1:185" hidden="1" x14ac:dyDescent="0.25">
      <c r="A433" s="8" t="s">
        <v>1299</v>
      </c>
      <c r="B433" s="8" t="s">
        <v>831</v>
      </c>
      <c r="C433" s="9" t="s">
        <v>832</v>
      </c>
      <c r="D433" s="9" t="s">
        <v>478</v>
      </c>
      <c r="E433" s="9" t="s">
        <v>315</v>
      </c>
      <c r="F433" s="28" t="s">
        <v>491</v>
      </c>
      <c r="G433" s="9" t="s">
        <v>480</v>
      </c>
      <c r="H433" s="11">
        <v>3.5000000000000003E-2</v>
      </c>
      <c r="I433" s="11">
        <v>0.02</v>
      </c>
      <c r="J433" s="11">
        <v>0.01</v>
      </c>
      <c r="K433" s="11">
        <v>0.01</v>
      </c>
      <c r="L433" s="11">
        <v>5.0000000000000001E-3</v>
      </c>
      <c r="M433" s="11">
        <v>5.0000000000000001E-3</v>
      </c>
      <c r="N433" s="11"/>
      <c r="O433" s="12">
        <f t="shared" si="1015"/>
        <v>0</v>
      </c>
      <c r="P433" s="12">
        <f t="shared" si="1057"/>
        <v>0</v>
      </c>
      <c r="Q433" s="12">
        <f t="shared" si="1058"/>
        <v>0</v>
      </c>
      <c r="R433" s="12">
        <f t="shared" si="1059"/>
        <v>0</v>
      </c>
      <c r="S433" s="12">
        <f t="shared" si="1060"/>
        <v>0</v>
      </c>
      <c r="T433" s="12">
        <f t="shared" si="1061"/>
        <v>0</v>
      </c>
      <c r="U433" s="12">
        <f t="shared" si="1062"/>
        <v>0</v>
      </c>
      <c r="V433" s="12">
        <f t="shared" si="1063"/>
        <v>0</v>
      </c>
      <c r="W433" s="12">
        <f t="shared" si="1024"/>
        <v>0</v>
      </c>
      <c r="X433" s="12">
        <f t="shared" si="1016"/>
        <v>0</v>
      </c>
      <c r="Y433" s="12">
        <f t="shared" si="1068"/>
        <v>0</v>
      </c>
      <c r="Z433" s="12">
        <f t="shared" si="1069"/>
        <v>0</v>
      </c>
      <c r="AA433" s="12">
        <f t="shared" si="1070"/>
        <v>0</v>
      </c>
      <c r="AB433" s="12">
        <f t="shared" si="1071"/>
        <v>0</v>
      </c>
      <c r="AC433" s="12"/>
      <c r="AD433" s="12"/>
      <c r="AE433" s="12"/>
      <c r="AF433" s="12">
        <f t="shared" si="1017"/>
        <v>0</v>
      </c>
      <c r="AG433" s="12">
        <f t="shared" si="1018"/>
        <v>0</v>
      </c>
      <c r="AH433" s="12">
        <f t="shared" si="1019"/>
        <v>0</v>
      </c>
      <c r="AI433" s="12"/>
      <c r="AJ433" s="12"/>
      <c r="AK433" s="12"/>
      <c r="AL433" s="12">
        <f t="shared" si="978"/>
        <v>0</v>
      </c>
      <c r="AM433" s="12">
        <f t="shared" si="979"/>
        <v>0</v>
      </c>
      <c r="AN433" s="12">
        <f t="shared" si="980"/>
        <v>0</v>
      </c>
      <c r="AO433" s="12"/>
      <c r="AP433" s="12"/>
      <c r="AQ433" s="12"/>
      <c r="AR433" s="12">
        <f t="shared" si="981"/>
        <v>0</v>
      </c>
      <c r="AS433" s="12">
        <f t="shared" si="982"/>
        <v>0</v>
      </c>
      <c r="AT433" s="12">
        <f t="shared" si="983"/>
        <v>0</v>
      </c>
      <c r="AU433" s="12">
        <f t="shared" si="984"/>
        <v>0</v>
      </c>
      <c r="AV433" s="12">
        <f t="shared" si="1020"/>
        <v>0</v>
      </c>
      <c r="AW433" s="12"/>
      <c r="AX433" s="12">
        <f t="shared" si="985"/>
        <v>0</v>
      </c>
      <c r="AY433" s="12">
        <f t="shared" si="986"/>
        <v>0</v>
      </c>
      <c r="AZ433" s="12">
        <f t="shared" si="987"/>
        <v>0</v>
      </c>
      <c r="BA433" s="12"/>
      <c r="BB433" s="12">
        <f t="shared" si="988"/>
        <v>0</v>
      </c>
      <c r="BC433" s="12">
        <f t="shared" si="989"/>
        <v>0</v>
      </c>
      <c r="BD433" s="12">
        <f t="shared" si="990"/>
        <v>0</v>
      </c>
      <c r="BE433" s="12"/>
      <c r="BF433" s="12">
        <f t="shared" si="991"/>
        <v>0</v>
      </c>
      <c r="BG433" s="12">
        <f t="shared" si="1021"/>
        <v>0</v>
      </c>
      <c r="BH433" s="12">
        <f t="shared" si="992"/>
        <v>0</v>
      </c>
      <c r="BI433" s="12">
        <f t="shared" si="993"/>
        <v>0</v>
      </c>
      <c r="BJ433" s="12"/>
      <c r="BK433" s="12">
        <f t="shared" si="994"/>
        <v>0</v>
      </c>
      <c r="BL433" s="12">
        <f t="shared" si="1022"/>
        <v>0</v>
      </c>
      <c r="BM433" s="12">
        <f t="shared" si="995"/>
        <v>0</v>
      </c>
      <c r="BN433" s="12"/>
      <c r="BO433" s="12">
        <f t="shared" si="996"/>
        <v>0</v>
      </c>
      <c r="BP433" s="12">
        <f t="shared" si="997"/>
        <v>0</v>
      </c>
      <c r="BQ433" s="12">
        <f t="shared" si="998"/>
        <v>0</v>
      </c>
      <c r="BR433" s="12"/>
      <c r="BS433" s="12">
        <f t="shared" si="999"/>
        <v>0</v>
      </c>
      <c r="BT433" s="12">
        <f t="shared" si="1000"/>
        <v>0</v>
      </c>
      <c r="BU433" s="12">
        <f t="shared" si="1001"/>
        <v>0</v>
      </c>
      <c r="BV433" s="12">
        <f t="shared" si="1002"/>
        <v>0</v>
      </c>
      <c r="BW433" s="12">
        <f t="shared" si="1003"/>
        <v>0</v>
      </c>
      <c r="BX433" s="12"/>
      <c r="BY433" s="12">
        <v>0</v>
      </c>
      <c r="BZ433" s="12">
        <v>0</v>
      </c>
      <c r="CA433" s="12">
        <f>SUMIFS('[1]TIẾN ĐỘ %'!$M$6:$M$1034,'[1]TIẾN ĐỘ %'!$G$6:$G$1034,$A433,'[1]TIẾN ĐỘ %'!$F$6:$F$1034,$E433)</f>
        <v>0</v>
      </c>
      <c r="CB433" s="12">
        <f t="shared" si="1023"/>
        <v>0</v>
      </c>
      <c r="CC433" s="34"/>
      <c r="CD433" s="34"/>
      <c r="CE433" s="34"/>
      <c r="CF433" s="34"/>
      <c r="CG433" s="34"/>
      <c r="CH433" s="12"/>
      <c r="CI433" s="12"/>
      <c r="CJ433" s="12"/>
      <c r="CK433" s="12">
        <f t="shared" si="1050"/>
        <v>0</v>
      </c>
      <c r="CL433" s="12"/>
      <c r="CM433" s="12"/>
      <c r="CN433" s="12"/>
      <c r="CO433" s="12">
        <f t="shared" si="1064"/>
        <v>0</v>
      </c>
      <c r="CP433" s="12">
        <f t="shared" si="1065"/>
        <v>0</v>
      </c>
      <c r="CQ433" s="12"/>
      <c r="CR433" s="12">
        <v>0</v>
      </c>
      <c r="CS433" s="12">
        <v>0</v>
      </c>
      <c r="CT433" s="12">
        <v>0</v>
      </c>
      <c r="CU433" s="12">
        <v>0</v>
      </c>
      <c r="CV433" s="12">
        <v>0</v>
      </c>
      <c r="CW433" s="12">
        <v>0</v>
      </c>
      <c r="CX433" s="12">
        <v>0</v>
      </c>
      <c r="CY433" s="12">
        <f>SUMIFS('[1]DATA THÔ IN'!$P$4:$P$12031,'[1]DATA THÔ IN'!$H$4:$H$12031,$A433,'[1]DATA THÔ IN'!$AC$4:$AC$12031,$E433,'[1]DATA THÔ IN'!$AH$4:$AH$12031,"Tiến độ 1")</f>
        <v>0</v>
      </c>
      <c r="CZ433" s="12">
        <f>SUMIFS('[1]DATA THÔ IN'!$P$4:$P$12031,'[1]DATA THÔ IN'!$H$4:$H$12031,$A433,'[1]DATA THÔ IN'!$AC$4:$AC$12031,$E433,'[1]DATA THÔ IN'!$AH$4:$AH$12031,"Tiến độ 2")</f>
        <v>0</v>
      </c>
      <c r="DA433" s="12">
        <f>SUMIFS('[1]TIẾN ĐỘ %'!$N$6:$N$1034,'[1]TIẾN ĐỘ %'!$G$6:$G$1034,A433,'[1]TIẾN ĐỘ %'!$F$6:$F$1034,$E433)</f>
        <v>0</v>
      </c>
      <c r="DB433" s="12">
        <f t="shared" si="1025"/>
        <v>0</v>
      </c>
      <c r="DC433" s="34"/>
      <c r="DD433" s="34"/>
      <c r="DE433" s="34"/>
      <c r="DF433" s="34"/>
      <c r="DG433" s="34"/>
      <c r="DH433" s="34"/>
      <c r="DI433" s="12"/>
      <c r="DJ433" s="12"/>
      <c r="DK433" s="12"/>
      <c r="DL433" s="34"/>
      <c r="DM433" s="34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>
        <f t="shared" si="1053"/>
        <v>0</v>
      </c>
      <c r="DX433" s="12"/>
      <c r="DY433" s="12"/>
      <c r="DZ433" s="12"/>
      <c r="EA433" s="12"/>
      <c r="EB433" s="12"/>
      <c r="EC433" s="12"/>
      <c r="ED433" s="12"/>
      <c r="EE433" s="12"/>
      <c r="EF433" s="12"/>
      <c r="EG433" s="12">
        <f t="shared" si="1066"/>
        <v>0</v>
      </c>
      <c r="EH433" s="12">
        <f t="shared" si="1067"/>
        <v>0</v>
      </c>
      <c r="EI433" s="12"/>
      <c r="EJ433" s="15">
        <f t="shared" si="1004"/>
        <v>0</v>
      </c>
      <c r="EK433" s="15">
        <f t="shared" si="1005"/>
        <v>0</v>
      </c>
      <c r="EL433" s="15">
        <f t="shared" si="1006"/>
        <v>0</v>
      </c>
      <c r="EM433" s="16">
        <f t="shared" si="1040"/>
        <v>0</v>
      </c>
      <c r="EN433" s="16">
        <f t="shared" si="1041"/>
        <v>0</v>
      </c>
      <c r="EO433" s="16">
        <f t="shared" si="1042"/>
        <v>0</v>
      </c>
      <c r="EP433" s="16">
        <f t="shared" si="1026"/>
        <v>0</v>
      </c>
      <c r="EQ433" s="16">
        <f t="shared" si="1027"/>
        <v>0</v>
      </c>
      <c r="ER433" s="16">
        <f t="shared" si="1028"/>
        <v>0</v>
      </c>
      <c r="ES433" s="16">
        <f t="shared" si="1029"/>
        <v>0</v>
      </c>
      <c r="ET433" s="15">
        <f t="shared" si="1072"/>
        <v>0</v>
      </c>
      <c r="EU433" s="15">
        <f t="shared" si="1073"/>
        <v>0</v>
      </c>
      <c r="EV433" s="15">
        <f t="shared" si="1074"/>
        <v>0</v>
      </c>
      <c r="EW433" s="15">
        <f t="shared" si="1075"/>
        <v>0</v>
      </c>
      <c r="EX433" s="15">
        <f t="shared" si="1076"/>
        <v>0</v>
      </c>
      <c r="EY433" s="15">
        <f t="shared" si="1077"/>
        <v>0</v>
      </c>
      <c r="EZ433" s="15">
        <f t="shared" si="1078"/>
        <v>0</v>
      </c>
      <c r="FA433" s="15">
        <f t="shared" si="1079"/>
        <v>0</v>
      </c>
      <c r="FB433" s="15">
        <f t="shared" si="1080"/>
        <v>0</v>
      </c>
      <c r="FC433" s="15">
        <f t="shared" si="1081"/>
        <v>0</v>
      </c>
      <c r="FD433" s="15">
        <f t="shared" si="1082"/>
        <v>0</v>
      </c>
      <c r="FE433" s="15">
        <f t="shared" si="1083"/>
        <v>0</v>
      </c>
      <c r="FF433" s="15">
        <f t="shared" si="1084"/>
        <v>0</v>
      </c>
      <c r="FG433" s="15">
        <f t="shared" si="1085"/>
        <v>0</v>
      </c>
      <c r="FH433" s="15">
        <f t="shared" si="1086"/>
        <v>0</v>
      </c>
      <c r="FI433" s="15">
        <f t="shared" si="1087"/>
        <v>0</v>
      </c>
      <c r="FJ433" s="15">
        <f t="shared" si="1088"/>
        <v>0</v>
      </c>
      <c r="FK433" s="15">
        <f t="shared" si="1089"/>
        <v>0</v>
      </c>
      <c r="FL433" s="15">
        <f t="shared" si="1090"/>
        <v>0</v>
      </c>
      <c r="FM433" s="15">
        <f t="shared" si="1091"/>
        <v>0</v>
      </c>
      <c r="FN433" s="15">
        <f t="shared" si="1092"/>
        <v>0</v>
      </c>
      <c r="FO433" s="15">
        <f t="shared" si="1093"/>
        <v>0</v>
      </c>
      <c r="FP433" s="15">
        <f t="shared" si="1094"/>
        <v>0</v>
      </c>
      <c r="FQ433" s="15">
        <f t="shared" si="1095"/>
        <v>0</v>
      </c>
      <c r="FR433" s="17">
        <f t="shared" si="1007"/>
        <v>0</v>
      </c>
      <c r="FS433" s="17">
        <f t="shared" si="1008"/>
        <v>0</v>
      </c>
      <c r="FT433" s="17">
        <f t="shared" si="1009"/>
        <v>0</v>
      </c>
      <c r="FU433" s="18">
        <f t="shared" si="1010"/>
        <v>0</v>
      </c>
      <c r="FV433" s="18">
        <f t="shared" si="1011"/>
        <v>0</v>
      </c>
      <c r="FW433" s="18">
        <f t="shared" si="1012"/>
        <v>0</v>
      </c>
      <c r="FX433" s="18">
        <f t="shared" si="1013"/>
        <v>0</v>
      </c>
      <c r="FY433" s="18">
        <f t="shared" si="1014"/>
        <v>0</v>
      </c>
      <c r="FZ433" s="19"/>
      <c r="GA433" s="36" t="e">
        <v>#N/A</v>
      </c>
      <c r="GB433" s="36"/>
      <c r="GC433" s="37"/>
    </row>
    <row r="434" spans="1:185" hidden="1" x14ac:dyDescent="0.25">
      <c r="A434" s="8" t="s">
        <v>1313</v>
      </c>
      <c r="B434" s="8" t="s">
        <v>857</v>
      </c>
      <c r="C434" s="9" t="s">
        <v>858</v>
      </c>
      <c r="D434" s="9" t="s">
        <v>478</v>
      </c>
      <c r="E434" s="9" t="s">
        <v>315</v>
      </c>
      <c r="F434" s="28" t="s">
        <v>494</v>
      </c>
      <c r="G434" s="9" t="s">
        <v>480</v>
      </c>
      <c r="H434" s="11">
        <v>3.5000000000000003E-2</v>
      </c>
      <c r="I434" s="11"/>
      <c r="J434" s="11">
        <v>0.01</v>
      </c>
      <c r="K434" s="11">
        <v>0.01</v>
      </c>
      <c r="L434" s="11">
        <v>5.0000000000000001E-3</v>
      </c>
      <c r="M434" s="11">
        <v>5.0000000000000001E-3</v>
      </c>
      <c r="N434" s="11"/>
      <c r="O434" s="12">
        <f t="shared" si="1015"/>
        <v>0</v>
      </c>
      <c r="P434" s="12">
        <f t="shared" si="1057"/>
        <v>0</v>
      </c>
      <c r="Q434" s="12">
        <f t="shared" si="1058"/>
        <v>0</v>
      </c>
      <c r="R434" s="12">
        <f t="shared" si="1059"/>
        <v>0</v>
      </c>
      <c r="S434" s="12">
        <f t="shared" si="1060"/>
        <v>0</v>
      </c>
      <c r="T434" s="12">
        <f t="shared" si="1061"/>
        <v>0</v>
      </c>
      <c r="U434" s="12">
        <f t="shared" si="1062"/>
        <v>0</v>
      </c>
      <c r="V434" s="12">
        <f t="shared" si="1063"/>
        <v>0</v>
      </c>
      <c r="W434" s="12">
        <f t="shared" si="1024"/>
        <v>0</v>
      </c>
      <c r="X434" s="12">
        <f t="shared" si="1016"/>
        <v>0</v>
      </c>
      <c r="Y434" s="12">
        <f t="shared" si="1068"/>
        <v>349623.36</v>
      </c>
      <c r="Z434" s="12">
        <f t="shared" si="1069"/>
        <v>519710.39999999997</v>
      </c>
      <c r="AA434" s="12">
        <f t="shared" si="1070"/>
        <v>869333.76</v>
      </c>
      <c r="AB434" s="12">
        <f t="shared" si="1071"/>
        <v>0</v>
      </c>
      <c r="AC434" s="12"/>
      <c r="AD434" s="12"/>
      <c r="AE434" s="12"/>
      <c r="AF434" s="12">
        <f t="shared" si="1017"/>
        <v>0</v>
      </c>
      <c r="AG434" s="12">
        <f t="shared" si="1018"/>
        <v>0</v>
      </c>
      <c r="AH434" s="12">
        <f t="shared" si="1019"/>
        <v>0</v>
      </c>
      <c r="AI434" s="12"/>
      <c r="AJ434" s="12"/>
      <c r="AK434" s="12"/>
      <c r="AL434" s="12">
        <f t="shared" si="978"/>
        <v>0</v>
      </c>
      <c r="AM434" s="12">
        <f t="shared" si="979"/>
        <v>0</v>
      </c>
      <c r="AN434" s="12">
        <f t="shared" si="980"/>
        <v>0</v>
      </c>
      <c r="AO434" s="12"/>
      <c r="AP434" s="12"/>
      <c r="AQ434" s="12"/>
      <c r="AR434" s="12">
        <f t="shared" si="981"/>
        <v>0</v>
      </c>
      <c r="AS434" s="12">
        <f t="shared" si="982"/>
        <v>0</v>
      </c>
      <c r="AT434" s="12">
        <f t="shared" si="983"/>
        <v>0</v>
      </c>
      <c r="AU434" s="12">
        <f t="shared" si="984"/>
        <v>0</v>
      </c>
      <c r="AV434" s="12">
        <f t="shared" si="1020"/>
        <v>0</v>
      </c>
      <c r="AW434" s="12"/>
      <c r="AX434" s="12">
        <f t="shared" si="985"/>
        <v>0</v>
      </c>
      <c r="AY434" s="12">
        <f t="shared" si="986"/>
        <v>0</v>
      </c>
      <c r="AZ434" s="12">
        <f t="shared" si="987"/>
        <v>0</v>
      </c>
      <c r="BA434" s="12"/>
      <c r="BB434" s="12">
        <f t="shared" si="988"/>
        <v>0</v>
      </c>
      <c r="BC434" s="12">
        <f t="shared" si="989"/>
        <v>0</v>
      </c>
      <c r="BD434" s="12">
        <f t="shared" si="990"/>
        <v>0</v>
      </c>
      <c r="BE434" s="12"/>
      <c r="BF434" s="12">
        <f t="shared" si="991"/>
        <v>0</v>
      </c>
      <c r="BG434" s="12">
        <f t="shared" si="1021"/>
        <v>0</v>
      </c>
      <c r="BH434" s="12">
        <f t="shared" si="992"/>
        <v>0</v>
      </c>
      <c r="BI434" s="12">
        <f t="shared" si="993"/>
        <v>0</v>
      </c>
      <c r="BJ434" s="12"/>
      <c r="BK434" s="12">
        <f t="shared" si="994"/>
        <v>0</v>
      </c>
      <c r="BL434" s="12">
        <f t="shared" si="1022"/>
        <v>0</v>
      </c>
      <c r="BM434" s="12">
        <f t="shared" si="995"/>
        <v>0</v>
      </c>
      <c r="BN434" s="12"/>
      <c r="BO434" s="12">
        <f t="shared" si="996"/>
        <v>0</v>
      </c>
      <c r="BP434" s="12">
        <f t="shared" si="997"/>
        <v>0</v>
      </c>
      <c r="BQ434" s="12">
        <f t="shared" si="998"/>
        <v>0</v>
      </c>
      <c r="BR434" s="12"/>
      <c r="BS434" s="12">
        <f t="shared" si="999"/>
        <v>0</v>
      </c>
      <c r="BT434" s="12">
        <f t="shared" si="1000"/>
        <v>0</v>
      </c>
      <c r="BU434" s="12">
        <f t="shared" si="1001"/>
        <v>0</v>
      </c>
      <c r="BV434" s="12">
        <f t="shared" si="1002"/>
        <v>0</v>
      </c>
      <c r="BW434" s="12">
        <f t="shared" si="1003"/>
        <v>0</v>
      </c>
      <c r="BX434" s="12"/>
      <c r="BY434" s="12">
        <v>30000000</v>
      </c>
      <c r="BZ434" s="12">
        <v>30000000</v>
      </c>
      <c r="CA434" s="12">
        <f>SUMIFS('[1]TIẾN ĐỘ %'!$M$6:$M$1034,'[1]TIẾN ĐỘ %'!$G$6:$G$1034,$A434,'[1]TIẾN ĐỘ %'!$F$6:$F$1034,$E434)</f>
        <v>90000000</v>
      </c>
      <c r="CB434" s="12">
        <f t="shared" si="1023"/>
        <v>150000000</v>
      </c>
      <c r="CC434" s="34"/>
      <c r="CD434" s="34"/>
      <c r="CE434" s="34"/>
      <c r="CF434" s="34"/>
      <c r="CG434" s="34"/>
      <c r="CH434" s="12"/>
      <c r="CI434" s="12"/>
      <c r="CJ434" s="12"/>
      <c r="CK434" s="12">
        <f t="shared" si="1050"/>
        <v>0</v>
      </c>
      <c r="CL434" s="12"/>
      <c r="CM434" s="12"/>
      <c r="CN434" s="12"/>
      <c r="CO434" s="12">
        <f t="shared" si="1064"/>
        <v>0</v>
      </c>
      <c r="CP434" s="12">
        <f t="shared" si="1065"/>
        <v>0</v>
      </c>
      <c r="CQ434" s="12"/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f>SUMIFS('[1]DATA THÔ IN'!$P$4:$P$12031,'[1]DATA THÔ IN'!$H$4:$H$12031,$A434,'[1]DATA THÔ IN'!$AC$4:$AC$12031,$E434,'[1]DATA THÔ IN'!$AH$4:$AH$12031,"Tiến độ 1")</f>
        <v>36230400</v>
      </c>
      <c r="CZ434" s="12">
        <f>SUMIFS('[1]DATA THÔ IN'!$P$4:$P$12031,'[1]DATA THÔ IN'!$H$4:$H$12031,$A434,'[1]DATA THÔ IN'!$AC$4:$AC$12031,$E434,'[1]DATA THÔ IN'!$AH$4:$AH$12031,"Tiến độ 2")</f>
        <v>53856000</v>
      </c>
      <c r="DA434" s="12">
        <f>SUMIFS('[1]TIẾN ĐỘ %'!$N$6:$N$1034,'[1]TIẾN ĐỘ %'!$G$6:$G$1034,A434,'[1]TIẾN ĐỘ %'!$F$6:$F$1034,$E434)</f>
        <v>90086400</v>
      </c>
      <c r="DB434" s="12">
        <f t="shared" si="1025"/>
        <v>90086400</v>
      </c>
      <c r="DC434" s="34"/>
      <c r="DD434" s="34"/>
      <c r="DE434" s="34"/>
      <c r="DF434" s="34"/>
      <c r="DG434" s="34"/>
      <c r="DH434" s="34"/>
      <c r="DI434" s="12"/>
      <c r="DJ434" s="12"/>
      <c r="DK434" s="12"/>
      <c r="DL434" s="34"/>
      <c r="DM434" s="34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>
        <f t="shared" si="1053"/>
        <v>0</v>
      </c>
      <c r="DX434" s="12"/>
      <c r="DY434" s="12"/>
      <c r="DZ434" s="12"/>
      <c r="EA434" s="12"/>
      <c r="EB434" s="12"/>
      <c r="EC434" s="12"/>
      <c r="ED434" s="12"/>
      <c r="EE434" s="12"/>
      <c r="EF434" s="12"/>
      <c r="EG434" s="12">
        <f t="shared" si="1066"/>
        <v>0</v>
      </c>
      <c r="EH434" s="12">
        <f t="shared" si="1067"/>
        <v>0</v>
      </c>
      <c r="EI434" s="12"/>
      <c r="EJ434" s="15">
        <f t="shared" si="1004"/>
        <v>0</v>
      </c>
      <c r="EK434" s="15">
        <f t="shared" si="1005"/>
        <v>0</v>
      </c>
      <c r="EL434" s="15">
        <f t="shared" si="1006"/>
        <v>0</v>
      </c>
      <c r="EM434" s="16">
        <f t="shared" si="1040"/>
        <v>0</v>
      </c>
      <c r="EN434" s="16">
        <f t="shared" si="1041"/>
        <v>0</v>
      </c>
      <c r="EO434" s="16">
        <f t="shared" si="1042"/>
        <v>0</v>
      </c>
      <c r="EP434" s="16">
        <f t="shared" si="1026"/>
        <v>0.40255999999999997</v>
      </c>
      <c r="EQ434" s="16">
        <f t="shared" si="1027"/>
        <v>0.59840000000000004</v>
      </c>
      <c r="ER434" s="16">
        <f t="shared" si="1028"/>
        <v>1.0009600000000001</v>
      </c>
      <c r="ES434" s="16">
        <f t="shared" si="1029"/>
        <v>0.600576</v>
      </c>
      <c r="ET434" s="15">
        <f t="shared" si="1072"/>
        <v>0</v>
      </c>
      <c r="EU434" s="15">
        <f t="shared" si="1073"/>
        <v>0</v>
      </c>
      <c r="EV434" s="15">
        <f t="shared" si="1074"/>
        <v>0</v>
      </c>
      <c r="EW434" s="15">
        <f t="shared" si="1075"/>
        <v>0</v>
      </c>
      <c r="EX434" s="15">
        <f t="shared" si="1076"/>
        <v>0</v>
      </c>
      <c r="EY434" s="15">
        <f t="shared" si="1077"/>
        <v>0</v>
      </c>
      <c r="EZ434" s="15">
        <f t="shared" si="1078"/>
        <v>0</v>
      </c>
      <c r="FA434" s="15">
        <f t="shared" si="1079"/>
        <v>0</v>
      </c>
      <c r="FB434" s="15">
        <f t="shared" si="1080"/>
        <v>0</v>
      </c>
      <c r="FC434" s="15">
        <f t="shared" si="1081"/>
        <v>0</v>
      </c>
      <c r="FD434" s="15">
        <f t="shared" si="1082"/>
        <v>0</v>
      </c>
      <c r="FE434" s="15">
        <f t="shared" si="1083"/>
        <v>0</v>
      </c>
      <c r="FF434" s="15">
        <f t="shared" si="1084"/>
        <v>0</v>
      </c>
      <c r="FG434" s="15">
        <f t="shared" si="1085"/>
        <v>0</v>
      </c>
      <c r="FH434" s="15">
        <f t="shared" si="1086"/>
        <v>0</v>
      </c>
      <c r="FI434" s="15">
        <f t="shared" si="1087"/>
        <v>0</v>
      </c>
      <c r="FJ434" s="15">
        <f t="shared" si="1088"/>
        <v>0</v>
      </c>
      <c r="FK434" s="15">
        <f t="shared" si="1089"/>
        <v>0</v>
      </c>
      <c r="FL434" s="15">
        <f t="shared" si="1090"/>
        <v>0</v>
      </c>
      <c r="FM434" s="15">
        <f t="shared" si="1091"/>
        <v>0</v>
      </c>
      <c r="FN434" s="15">
        <f t="shared" si="1092"/>
        <v>0</v>
      </c>
      <c r="FO434" s="15">
        <f t="shared" si="1093"/>
        <v>0</v>
      </c>
      <c r="FP434" s="15">
        <f t="shared" si="1094"/>
        <v>0</v>
      </c>
      <c r="FQ434" s="15">
        <f t="shared" si="1095"/>
        <v>0</v>
      </c>
      <c r="FR434" s="17">
        <f t="shared" si="1007"/>
        <v>0</v>
      </c>
      <c r="FS434" s="17">
        <f t="shared" si="1008"/>
        <v>0</v>
      </c>
      <c r="FT434" s="17">
        <f t="shared" si="1009"/>
        <v>0</v>
      </c>
      <c r="FU434" s="18">
        <f t="shared" si="1010"/>
        <v>0</v>
      </c>
      <c r="FV434" s="18">
        <f t="shared" si="1011"/>
        <v>0</v>
      </c>
      <c r="FW434" s="18">
        <f t="shared" si="1012"/>
        <v>0</v>
      </c>
      <c r="FX434" s="18">
        <f t="shared" si="1013"/>
        <v>0</v>
      </c>
      <c r="FY434" s="18">
        <f t="shared" si="1014"/>
        <v>0</v>
      </c>
      <c r="FZ434" s="19"/>
      <c r="GA434" s="36" t="s">
        <v>478</v>
      </c>
      <c r="GB434" s="36"/>
      <c r="GC434" s="37"/>
    </row>
    <row r="435" spans="1:185" hidden="1" x14ac:dyDescent="0.25">
      <c r="A435" s="8" t="s">
        <v>1329</v>
      </c>
      <c r="B435" s="8" t="s">
        <v>873</v>
      </c>
      <c r="C435" s="9" t="s">
        <v>874</v>
      </c>
      <c r="D435" s="9" t="s">
        <v>478</v>
      </c>
      <c r="E435" s="9" t="s">
        <v>315</v>
      </c>
      <c r="F435" s="28" t="s">
        <v>491</v>
      </c>
      <c r="G435" s="9" t="s">
        <v>480</v>
      </c>
      <c r="H435" s="11">
        <v>3.5000000000000003E-2</v>
      </c>
      <c r="I435" s="11"/>
      <c r="J435" s="11">
        <v>0.01</v>
      </c>
      <c r="K435" s="11">
        <v>0.01</v>
      </c>
      <c r="L435" s="11">
        <v>5.0000000000000001E-3</v>
      </c>
      <c r="M435" s="11">
        <v>5.0000000000000001E-3</v>
      </c>
      <c r="N435" s="11"/>
      <c r="O435" s="12">
        <f t="shared" si="1015"/>
        <v>0</v>
      </c>
      <c r="P435" s="12">
        <f t="shared" si="1057"/>
        <v>0</v>
      </c>
      <c r="Q435" s="12">
        <f t="shared" si="1058"/>
        <v>0</v>
      </c>
      <c r="R435" s="12">
        <f t="shared" si="1059"/>
        <v>0</v>
      </c>
      <c r="S435" s="12">
        <f t="shared" si="1060"/>
        <v>0</v>
      </c>
      <c r="T435" s="12">
        <f t="shared" si="1061"/>
        <v>1889856</v>
      </c>
      <c r="U435" s="12">
        <f t="shared" si="1062"/>
        <v>161935</v>
      </c>
      <c r="V435" s="12">
        <f t="shared" si="1063"/>
        <v>2051791</v>
      </c>
      <c r="W435" s="12">
        <f t="shared" si="1024"/>
        <v>1958400</v>
      </c>
      <c r="X435" s="12">
        <f t="shared" si="1016"/>
        <v>0</v>
      </c>
      <c r="Y435" s="12">
        <f t="shared" si="1068"/>
        <v>2858407.1999999997</v>
      </c>
      <c r="Z435" s="12">
        <f t="shared" si="1069"/>
        <v>7781760</v>
      </c>
      <c r="AA435" s="12">
        <f t="shared" si="1070"/>
        <v>10640167.199999999</v>
      </c>
      <c r="AB435" s="12">
        <f t="shared" si="1071"/>
        <v>6345978.96</v>
      </c>
      <c r="AC435" s="12"/>
      <c r="AD435" s="12"/>
      <c r="AE435" s="12"/>
      <c r="AF435" s="12">
        <f t="shared" si="1017"/>
        <v>0</v>
      </c>
      <c r="AG435" s="12">
        <f t="shared" si="1018"/>
        <v>0</v>
      </c>
      <c r="AH435" s="12">
        <f t="shared" si="1019"/>
        <v>0</v>
      </c>
      <c r="AI435" s="12"/>
      <c r="AJ435" s="12"/>
      <c r="AK435" s="12"/>
      <c r="AL435" s="12">
        <f t="shared" si="978"/>
        <v>0</v>
      </c>
      <c r="AM435" s="12">
        <f t="shared" si="979"/>
        <v>0</v>
      </c>
      <c r="AN435" s="12">
        <f t="shared" si="980"/>
        <v>0</v>
      </c>
      <c r="AO435" s="12"/>
      <c r="AP435" s="12"/>
      <c r="AQ435" s="12"/>
      <c r="AR435" s="12">
        <f t="shared" si="981"/>
        <v>0</v>
      </c>
      <c r="AS435" s="12">
        <f t="shared" si="982"/>
        <v>0</v>
      </c>
      <c r="AT435" s="12">
        <f t="shared" si="983"/>
        <v>0</v>
      </c>
      <c r="AU435" s="12">
        <f t="shared" si="984"/>
        <v>0</v>
      </c>
      <c r="AV435" s="12">
        <f t="shared" si="1020"/>
        <v>0</v>
      </c>
      <c r="AW435" s="12"/>
      <c r="AX435" s="12">
        <f t="shared" si="985"/>
        <v>0</v>
      </c>
      <c r="AY435" s="12">
        <f t="shared" si="986"/>
        <v>0</v>
      </c>
      <c r="AZ435" s="12">
        <f t="shared" si="987"/>
        <v>0</v>
      </c>
      <c r="BA435" s="12"/>
      <c r="BB435" s="12">
        <f t="shared" si="988"/>
        <v>0</v>
      </c>
      <c r="BC435" s="12">
        <f t="shared" si="989"/>
        <v>0</v>
      </c>
      <c r="BD435" s="12">
        <f t="shared" si="990"/>
        <v>0</v>
      </c>
      <c r="BE435" s="12"/>
      <c r="BF435" s="12">
        <f t="shared" si="991"/>
        <v>0</v>
      </c>
      <c r="BG435" s="12">
        <f t="shared" si="1021"/>
        <v>0</v>
      </c>
      <c r="BH435" s="12">
        <f t="shared" si="992"/>
        <v>0</v>
      </c>
      <c r="BI435" s="12">
        <f t="shared" si="993"/>
        <v>0</v>
      </c>
      <c r="BJ435" s="12"/>
      <c r="BK435" s="12">
        <f t="shared" si="994"/>
        <v>0</v>
      </c>
      <c r="BL435" s="12">
        <f t="shared" si="1022"/>
        <v>0</v>
      </c>
      <c r="BM435" s="12">
        <f t="shared" si="995"/>
        <v>0</v>
      </c>
      <c r="BN435" s="12"/>
      <c r="BO435" s="12">
        <f t="shared" si="996"/>
        <v>0</v>
      </c>
      <c r="BP435" s="12">
        <f t="shared" si="997"/>
        <v>0</v>
      </c>
      <c r="BQ435" s="12">
        <f t="shared" si="998"/>
        <v>0</v>
      </c>
      <c r="BR435" s="12"/>
      <c r="BS435" s="12">
        <f t="shared" si="999"/>
        <v>0</v>
      </c>
      <c r="BT435" s="12">
        <f t="shared" si="1000"/>
        <v>0</v>
      </c>
      <c r="BU435" s="12">
        <f t="shared" si="1001"/>
        <v>0</v>
      </c>
      <c r="BV435" s="12">
        <f t="shared" si="1002"/>
        <v>0</v>
      </c>
      <c r="BW435" s="12">
        <f t="shared" si="1003"/>
        <v>0</v>
      </c>
      <c r="BX435" s="12"/>
      <c r="BY435" s="12">
        <v>150000000</v>
      </c>
      <c r="BZ435" s="12">
        <v>150000000</v>
      </c>
      <c r="CA435" s="12">
        <f>SUMIFS('[1]TIẾN ĐỘ %'!$M$6:$M$1034,'[1]TIẾN ĐỘ %'!$G$6:$G$1034,$A435,'[1]TIẾN ĐỘ %'!$F$6:$F$1034,$E435)</f>
        <v>150000000</v>
      </c>
      <c r="CB435" s="12">
        <f t="shared" si="1023"/>
        <v>450000000</v>
      </c>
      <c r="CC435" s="34"/>
      <c r="CD435" s="34"/>
      <c r="CE435" s="34"/>
      <c r="CF435" s="34"/>
      <c r="CG435" s="34"/>
      <c r="CH435" s="12"/>
      <c r="CI435" s="12"/>
      <c r="CJ435" s="12"/>
      <c r="CK435" s="12">
        <f t="shared" si="1050"/>
        <v>0</v>
      </c>
      <c r="CL435" s="12"/>
      <c r="CM435" s="12"/>
      <c r="CN435" s="12"/>
      <c r="CO435" s="12">
        <f t="shared" si="1064"/>
        <v>0</v>
      </c>
      <c r="CP435" s="12">
        <f t="shared" si="1065"/>
        <v>0</v>
      </c>
      <c r="CQ435" s="12"/>
      <c r="CR435" s="12">
        <v>0</v>
      </c>
      <c r="CS435" s="12">
        <v>0</v>
      </c>
      <c r="CT435" s="12">
        <v>0</v>
      </c>
      <c r="CU435" s="12">
        <v>195840000</v>
      </c>
      <c r="CV435" s="12">
        <v>16780800</v>
      </c>
      <c r="CW435" s="12">
        <v>195840000</v>
      </c>
      <c r="CX435" s="12">
        <v>212620800</v>
      </c>
      <c r="CY435" s="12">
        <f>SUMIFS('[1]DATA THÔ IN'!$P$4:$P$12031,'[1]DATA THÔ IN'!$H$4:$H$12031,$A435,'[1]DATA THÔ IN'!$AC$4:$AC$12031,$E435,'[1]DATA THÔ IN'!$AH$4:$AH$12031,"Tiến độ 1")</f>
        <v>296208000</v>
      </c>
      <c r="CZ435" s="12">
        <f>SUMIFS('[1]DATA THÔ IN'!$P$4:$P$12031,'[1]DATA THÔ IN'!$H$4:$H$12031,$A435,'[1]DATA THÔ IN'!$AC$4:$AC$12031,$E435,'[1]DATA THÔ IN'!$AH$4:$AH$12031,"Tiến độ 2")</f>
        <v>806400000</v>
      </c>
      <c r="DA435" s="12">
        <f>SUMIFS('[1]TIẾN ĐỘ %'!$N$6:$N$1034,'[1]TIẾN ĐỘ %'!$G$6:$G$1034,A435,'[1]TIẾN ĐỘ %'!$F$6:$F$1034,$E435)</f>
        <v>1102608000</v>
      </c>
      <c r="DB435" s="12">
        <f t="shared" si="1025"/>
        <v>1315228800</v>
      </c>
      <c r="DC435" s="34"/>
      <c r="DD435" s="34"/>
      <c r="DE435" s="34"/>
      <c r="DF435" s="34"/>
      <c r="DG435" s="34"/>
      <c r="DH435" s="34"/>
      <c r="DI435" s="12"/>
      <c r="DJ435" s="12"/>
      <c r="DK435" s="12"/>
      <c r="DL435" s="34"/>
      <c r="DM435" s="34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>
        <f t="shared" si="1053"/>
        <v>0</v>
      </c>
      <c r="DX435" s="12"/>
      <c r="DY435" s="12"/>
      <c r="DZ435" s="12"/>
      <c r="EA435" s="12"/>
      <c r="EB435" s="12"/>
      <c r="EC435" s="12"/>
      <c r="ED435" s="12"/>
      <c r="EE435" s="12"/>
      <c r="EF435" s="12"/>
      <c r="EG435" s="12">
        <f t="shared" si="1066"/>
        <v>0</v>
      </c>
      <c r="EH435" s="12">
        <f t="shared" si="1067"/>
        <v>0</v>
      </c>
      <c r="EI435" s="12"/>
      <c r="EJ435" s="15">
        <f t="shared" si="1004"/>
        <v>0</v>
      </c>
      <c r="EK435" s="15">
        <f t="shared" si="1005"/>
        <v>0</v>
      </c>
      <c r="EL435" s="15">
        <f t="shared" si="1006"/>
        <v>0</v>
      </c>
      <c r="EM435" s="16">
        <f t="shared" si="1040"/>
        <v>1.3056000000000001</v>
      </c>
      <c r="EN435" s="16">
        <f t="shared" si="1041"/>
        <v>0.111872</v>
      </c>
      <c r="EO435" s="16">
        <f t="shared" si="1042"/>
        <v>1.4174720000000001</v>
      </c>
      <c r="EP435" s="16">
        <f t="shared" si="1026"/>
        <v>1.97472</v>
      </c>
      <c r="EQ435" s="16">
        <f t="shared" si="1027"/>
        <v>5.3760000000000003</v>
      </c>
      <c r="ER435" s="16">
        <f t="shared" si="1028"/>
        <v>7.3507199999999999</v>
      </c>
      <c r="ES435" s="16">
        <f t="shared" si="1029"/>
        <v>2.9227306666666668</v>
      </c>
      <c r="ET435" s="15">
        <f t="shared" si="1072"/>
        <v>0</v>
      </c>
      <c r="EU435" s="15">
        <f t="shared" si="1073"/>
        <v>0</v>
      </c>
      <c r="EV435" s="15">
        <f t="shared" si="1074"/>
        <v>0</v>
      </c>
      <c r="EW435" s="15">
        <f t="shared" si="1075"/>
        <v>0</v>
      </c>
      <c r="EX435" s="15">
        <f t="shared" si="1076"/>
        <v>0</v>
      </c>
      <c r="EY435" s="15">
        <f t="shared" si="1077"/>
        <v>0</v>
      </c>
      <c r="EZ435" s="15">
        <f t="shared" si="1078"/>
        <v>0</v>
      </c>
      <c r="FA435" s="15">
        <f t="shared" si="1079"/>
        <v>0</v>
      </c>
      <c r="FB435" s="15">
        <f t="shared" si="1080"/>
        <v>0</v>
      </c>
      <c r="FC435" s="15">
        <f t="shared" si="1081"/>
        <v>0</v>
      </c>
      <c r="FD435" s="15">
        <f t="shared" si="1082"/>
        <v>0</v>
      </c>
      <c r="FE435" s="15">
        <f t="shared" si="1083"/>
        <v>0</v>
      </c>
      <c r="FF435" s="15">
        <f t="shared" si="1084"/>
        <v>0</v>
      </c>
      <c r="FG435" s="15">
        <f t="shared" si="1085"/>
        <v>0</v>
      </c>
      <c r="FH435" s="15">
        <f t="shared" si="1086"/>
        <v>0</v>
      </c>
      <c r="FI435" s="15">
        <f t="shared" si="1087"/>
        <v>0</v>
      </c>
      <c r="FJ435" s="15">
        <f t="shared" si="1088"/>
        <v>0</v>
      </c>
      <c r="FK435" s="15">
        <f t="shared" si="1089"/>
        <v>0</v>
      </c>
      <c r="FL435" s="15">
        <f t="shared" si="1090"/>
        <v>0</v>
      </c>
      <c r="FM435" s="15">
        <f t="shared" si="1091"/>
        <v>0</v>
      </c>
      <c r="FN435" s="15">
        <f t="shared" si="1092"/>
        <v>0</v>
      </c>
      <c r="FO435" s="15">
        <f t="shared" si="1093"/>
        <v>0</v>
      </c>
      <c r="FP435" s="15">
        <f t="shared" si="1094"/>
        <v>0</v>
      </c>
      <c r="FQ435" s="15">
        <f t="shared" si="1095"/>
        <v>0</v>
      </c>
      <c r="FR435" s="17">
        <f t="shared" si="1007"/>
        <v>0</v>
      </c>
      <c r="FS435" s="17">
        <f t="shared" si="1008"/>
        <v>0</v>
      </c>
      <c r="FT435" s="17">
        <f t="shared" si="1009"/>
        <v>0</v>
      </c>
      <c r="FU435" s="18">
        <f t="shared" si="1010"/>
        <v>0</v>
      </c>
      <c r="FV435" s="18">
        <f t="shared" si="1011"/>
        <v>0</v>
      </c>
      <c r="FW435" s="18">
        <f t="shared" si="1012"/>
        <v>0</v>
      </c>
      <c r="FX435" s="18">
        <f t="shared" si="1013"/>
        <v>0</v>
      </c>
      <c r="FY435" s="18">
        <f t="shared" si="1014"/>
        <v>0</v>
      </c>
      <c r="FZ435" s="19"/>
      <c r="GA435" s="36" t="s">
        <v>478</v>
      </c>
      <c r="GB435" s="36"/>
      <c r="GC435" s="37"/>
    </row>
    <row r="436" spans="1:185" hidden="1" x14ac:dyDescent="0.25">
      <c r="A436" s="8" t="s">
        <v>1324</v>
      </c>
      <c r="B436" s="8" t="s">
        <v>879</v>
      </c>
      <c r="C436" s="9" t="s">
        <v>880</v>
      </c>
      <c r="D436" s="9" t="s">
        <v>478</v>
      </c>
      <c r="E436" s="9" t="s">
        <v>315</v>
      </c>
      <c r="F436" s="28" t="s">
        <v>479</v>
      </c>
      <c r="G436" s="9" t="s">
        <v>480</v>
      </c>
      <c r="H436" s="11">
        <v>3.5000000000000003E-2</v>
      </c>
      <c r="I436" s="11"/>
      <c r="J436" s="11">
        <v>0.01</v>
      </c>
      <c r="K436" s="11">
        <v>0.01</v>
      </c>
      <c r="L436" s="11">
        <v>5.0000000000000001E-3</v>
      </c>
      <c r="M436" s="11">
        <v>5.0000000000000001E-3</v>
      </c>
      <c r="N436" s="11"/>
      <c r="O436" s="12">
        <f t="shared" si="1015"/>
        <v>0</v>
      </c>
      <c r="P436" s="12">
        <f t="shared" si="1057"/>
        <v>236232</v>
      </c>
      <c r="Q436" s="12">
        <f t="shared" si="1058"/>
        <v>344898.72</v>
      </c>
      <c r="R436" s="12">
        <f t="shared" si="1059"/>
        <v>581130.72</v>
      </c>
      <c r="S436" s="12">
        <f t="shared" si="1060"/>
        <v>0</v>
      </c>
      <c r="T436" s="12">
        <f t="shared" si="1061"/>
        <v>0</v>
      </c>
      <c r="U436" s="12">
        <f t="shared" si="1062"/>
        <v>0</v>
      </c>
      <c r="V436" s="12">
        <f t="shared" si="1063"/>
        <v>0</v>
      </c>
      <c r="W436" s="12">
        <f t="shared" si="1024"/>
        <v>0</v>
      </c>
      <c r="X436" s="12">
        <f t="shared" si="1016"/>
        <v>0</v>
      </c>
      <c r="Y436" s="12">
        <f t="shared" si="1068"/>
        <v>0</v>
      </c>
      <c r="Z436" s="12">
        <f t="shared" si="1069"/>
        <v>0</v>
      </c>
      <c r="AA436" s="12">
        <f t="shared" si="1070"/>
        <v>600307.19999999995</v>
      </c>
      <c r="AB436" s="12">
        <f t="shared" si="1071"/>
        <v>0</v>
      </c>
      <c r="AC436" s="12"/>
      <c r="AD436" s="12"/>
      <c r="AE436" s="12"/>
      <c r="AF436" s="12">
        <f t="shared" si="1017"/>
        <v>0</v>
      </c>
      <c r="AG436" s="12">
        <f t="shared" si="1018"/>
        <v>0</v>
      </c>
      <c r="AH436" s="12">
        <f t="shared" si="1019"/>
        <v>0</v>
      </c>
      <c r="AI436" s="12"/>
      <c r="AJ436" s="12"/>
      <c r="AK436" s="12"/>
      <c r="AL436" s="12">
        <f t="shared" si="978"/>
        <v>0</v>
      </c>
      <c r="AM436" s="12">
        <f t="shared" si="979"/>
        <v>0</v>
      </c>
      <c r="AN436" s="12">
        <f t="shared" si="980"/>
        <v>0</v>
      </c>
      <c r="AO436" s="12"/>
      <c r="AP436" s="12"/>
      <c r="AQ436" s="12"/>
      <c r="AR436" s="12">
        <f t="shared" si="981"/>
        <v>0</v>
      </c>
      <c r="AS436" s="12">
        <f t="shared" si="982"/>
        <v>0</v>
      </c>
      <c r="AT436" s="12">
        <f t="shared" si="983"/>
        <v>0</v>
      </c>
      <c r="AU436" s="12">
        <f t="shared" si="984"/>
        <v>0</v>
      </c>
      <c r="AV436" s="12">
        <f t="shared" si="1020"/>
        <v>0</v>
      </c>
      <c r="AW436" s="12"/>
      <c r="AX436" s="12">
        <f t="shared" si="985"/>
        <v>0</v>
      </c>
      <c r="AY436" s="12">
        <f t="shared" si="986"/>
        <v>0</v>
      </c>
      <c r="AZ436" s="12">
        <f t="shared" si="987"/>
        <v>0</v>
      </c>
      <c r="BA436" s="12"/>
      <c r="BB436" s="12">
        <f t="shared" si="988"/>
        <v>0</v>
      </c>
      <c r="BC436" s="12">
        <f t="shared" si="989"/>
        <v>0</v>
      </c>
      <c r="BD436" s="12">
        <f t="shared" si="990"/>
        <v>0</v>
      </c>
      <c r="BE436" s="12"/>
      <c r="BF436" s="12">
        <f t="shared" si="991"/>
        <v>0</v>
      </c>
      <c r="BG436" s="12">
        <f t="shared" si="1021"/>
        <v>0</v>
      </c>
      <c r="BH436" s="12">
        <f t="shared" si="992"/>
        <v>0</v>
      </c>
      <c r="BI436" s="12">
        <f t="shared" si="993"/>
        <v>0</v>
      </c>
      <c r="BJ436" s="12"/>
      <c r="BK436" s="12">
        <f t="shared" si="994"/>
        <v>0</v>
      </c>
      <c r="BL436" s="12">
        <f t="shared" si="1022"/>
        <v>0</v>
      </c>
      <c r="BM436" s="12">
        <f t="shared" si="995"/>
        <v>0</v>
      </c>
      <c r="BN436" s="12"/>
      <c r="BO436" s="12">
        <f t="shared" si="996"/>
        <v>0</v>
      </c>
      <c r="BP436" s="12">
        <f t="shared" si="997"/>
        <v>0</v>
      </c>
      <c r="BQ436" s="12">
        <f t="shared" si="998"/>
        <v>0</v>
      </c>
      <c r="BR436" s="12"/>
      <c r="BS436" s="12">
        <f t="shared" si="999"/>
        <v>0</v>
      </c>
      <c r="BT436" s="12">
        <f t="shared" si="1000"/>
        <v>0</v>
      </c>
      <c r="BU436" s="12">
        <f t="shared" si="1001"/>
        <v>0</v>
      </c>
      <c r="BV436" s="12">
        <f t="shared" si="1002"/>
        <v>0</v>
      </c>
      <c r="BW436" s="12">
        <f t="shared" si="1003"/>
        <v>0</v>
      </c>
      <c r="BX436" s="12"/>
      <c r="BY436" s="12">
        <v>60000000</v>
      </c>
      <c r="BZ436" s="12">
        <v>60000000</v>
      </c>
      <c r="CA436" s="12">
        <f>SUMIFS('[1]TIẾN ĐỘ %'!$M$6:$M$1034,'[1]TIẾN ĐỘ %'!$G$6:$G$1034,$A436,'[1]TIẾN ĐỘ %'!$F$6:$F$1034,$E436)</f>
        <v>60000000</v>
      </c>
      <c r="CB436" s="12">
        <f t="shared" si="1023"/>
        <v>180000000</v>
      </c>
      <c r="CC436" s="34"/>
      <c r="CD436" s="34"/>
      <c r="CE436" s="34"/>
      <c r="CF436" s="34"/>
      <c r="CG436" s="34"/>
      <c r="CH436" s="12"/>
      <c r="CI436" s="12"/>
      <c r="CJ436" s="12"/>
      <c r="CK436" s="12">
        <f t="shared" si="1050"/>
        <v>0</v>
      </c>
      <c r="CL436" s="12"/>
      <c r="CM436" s="12"/>
      <c r="CN436" s="12"/>
      <c r="CO436" s="12">
        <f t="shared" si="1064"/>
        <v>0</v>
      </c>
      <c r="CP436" s="12">
        <f t="shared" si="1065"/>
        <v>0</v>
      </c>
      <c r="CQ436" s="12"/>
      <c r="CR436" s="12">
        <v>24480000</v>
      </c>
      <c r="CS436" s="12">
        <v>35740800</v>
      </c>
      <c r="CT436" s="12">
        <v>60220800</v>
      </c>
      <c r="CU436" s="12">
        <v>0</v>
      </c>
      <c r="CV436" s="12">
        <v>0</v>
      </c>
      <c r="CW436" s="12">
        <v>0</v>
      </c>
      <c r="CX436" s="12">
        <v>0</v>
      </c>
      <c r="CY436" s="12">
        <f>SUMIFS('[1]DATA THÔ IN'!$P$4:$P$12031,'[1]DATA THÔ IN'!$H$4:$H$12031,$A436,'[1]DATA THÔ IN'!$AC$4:$AC$12031,$E436,'[1]DATA THÔ IN'!$AH$4:$AH$12031,"Tiến độ 1")</f>
        <v>0</v>
      </c>
      <c r="CZ436" s="12">
        <f>SUMIFS('[1]DATA THÔ IN'!$P$4:$P$12031,'[1]DATA THÔ IN'!$H$4:$H$12031,$A436,'[1]DATA THÔ IN'!$AC$4:$AC$12031,$E436,'[1]DATA THÔ IN'!$AH$4:$AH$12031,"Tiến độ 2")</f>
        <v>0</v>
      </c>
      <c r="DA436" s="12">
        <f>SUMIFS('[1]TIẾN ĐỘ %'!$N$6:$N$1034,'[1]TIẾN ĐỘ %'!$G$6:$G$1034,A436,'[1]TIẾN ĐỘ %'!$F$6:$F$1034,$E436)</f>
        <v>62208000</v>
      </c>
      <c r="DB436" s="12">
        <f t="shared" si="1025"/>
        <v>122428800</v>
      </c>
      <c r="DC436" s="34"/>
      <c r="DD436" s="34"/>
      <c r="DE436" s="34"/>
      <c r="DF436" s="34"/>
      <c r="DG436" s="34"/>
      <c r="DH436" s="34"/>
      <c r="DI436" s="12"/>
      <c r="DJ436" s="12"/>
      <c r="DK436" s="12"/>
      <c r="DL436" s="34"/>
      <c r="DM436" s="34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>
        <f t="shared" si="1053"/>
        <v>0</v>
      </c>
      <c r="DX436" s="12"/>
      <c r="DY436" s="12"/>
      <c r="DZ436" s="12"/>
      <c r="EA436" s="12"/>
      <c r="EB436" s="12"/>
      <c r="EC436" s="12"/>
      <c r="ED436" s="12"/>
      <c r="EE436" s="12"/>
      <c r="EF436" s="12"/>
      <c r="EG436" s="12">
        <f t="shared" si="1066"/>
        <v>0</v>
      </c>
      <c r="EH436" s="12">
        <f t="shared" si="1067"/>
        <v>0</v>
      </c>
      <c r="EI436" s="12"/>
      <c r="EJ436" s="15">
        <f t="shared" si="1004"/>
        <v>0.40799999999999997</v>
      </c>
      <c r="EK436" s="15">
        <f t="shared" si="1005"/>
        <v>0.59567999999999999</v>
      </c>
      <c r="EL436" s="15">
        <f t="shared" si="1006"/>
        <v>1.0036799999999999</v>
      </c>
      <c r="EM436" s="16">
        <f t="shared" si="1040"/>
        <v>0</v>
      </c>
      <c r="EN436" s="16">
        <f t="shared" si="1041"/>
        <v>0</v>
      </c>
      <c r="EO436" s="16">
        <f t="shared" si="1042"/>
        <v>0</v>
      </c>
      <c r="EP436" s="16">
        <f t="shared" si="1026"/>
        <v>0</v>
      </c>
      <c r="EQ436" s="16">
        <f t="shared" si="1027"/>
        <v>0</v>
      </c>
      <c r="ER436" s="16">
        <f t="shared" si="1028"/>
        <v>1.0367999999999999</v>
      </c>
      <c r="ES436" s="16">
        <f t="shared" si="1029"/>
        <v>0.68015999999999999</v>
      </c>
      <c r="ET436" s="15">
        <f t="shared" si="1072"/>
        <v>0</v>
      </c>
      <c r="EU436" s="15">
        <f t="shared" si="1073"/>
        <v>0</v>
      </c>
      <c r="EV436" s="15">
        <f t="shared" si="1074"/>
        <v>0</v>
      </c>
      <c r="EW436" s="15">
        <f t="shared" si="1075"/>
        <v>0</v>
      </c>
      <c r="EX436" s="15">
        <f t="shared" si="1076"/>
        <v>0</v>
      </c>
      <c r="EY436" s="15">
        <f t="shared" si="1077"/>
        <v>0</v>
      </c>
      <c r="EZ436" s="15">
        <f t="shared" si="1078"/>
        <v>0</v>
      </c>
      <c r="FA436" s="15">
        <f t="shared" si="1079"/>
        <v>0</v>
      </c>
      <c r="FB436" s="15">
        <f t="shared" si="1080"/>
        <v>0</v>
      </c>
      <c r="FC436" s="15">
        <f t="shared" si="1081"/>
        <v>0</v>
      </c>
      <c r="FD436" s="15">
        <f t="shared" si="1082"/>
        <v>0</v>
      </c>
      <c r="FE436" s="15">
        <f t="shared" si="1083"/>
        <v>0</v>
      </c>
      <c r="FF436" s="15">
        <f t="shared" si="1084"/>
        <v>0</v>
      </c>
      <c r="FG436" s="15">
        <f t="shared" si="1085"/>
        <v>0</v>
      </c>
      <c r="FH436" s="15">
        <f t="shared" si="1086"/>
        <v>0</v>
      </c>
      <c r="FI436" s="15">
        <f t="shared" si="1087"/>
        <v>0</v>
      </c>
      <c r="FJ436" s="15">
        <f t="shared" si="1088"/>
        <v>0</v>
      </c>
      <c r="FK436" s="15">
        <f t="shared" si="1089"/>
        <v>0</v>
      </c>
      <c r="FL436" s="15">
        <f t="shared" si="1090"/>
        <v>0</v>
      </c>
      <c r="FM436" s="15">
        <f t="shared" si="1091"/>
        <v>0</v>
      </c>
      <c r="FN436" s="15">
        <f t="shared" si="1092"/>
        <v>0</v>
      </c>
      <c r="FO436" s="15">
        <f t="shared" si="1093"/>
        <v>0</v>
      </c>
      <c r="FP436" s="15">
        <f t="shared" si="1094"/>
        <v>0</v>
      </c>
      <c r="FQ436" s="15">
        <f t="shared" si="1095"/>
        <v>0</v>
      </c>
      <c r="FR436" s="17">
        <f t="shared" si="1007"/>
        <v>0</v>
      </c>
      <c r="FS436" s="17">
        <f t="shared" si="1008"/>
        <v>0</v>
      </c>
      <c r="FT436" s="17">
        <f t="shared" si="1009"/>
        <v>0</v>
      </c>
      <c r="FU436" s="18">
        <f t="shared" si="1010"/>
        <v>0</v>
      </c>
      <c r="FV436" s="18">
        <f t="shared" si="1011"/>
        <v>0</v>
      </c>
      <c r="FW436" s="18">
        <f t="shared" si="1012"/>
        <v>0</v>
      </c>
      <c r="FX436" s="18">
        <f t="shared" si="1013"/>
        <v>0</v>
      </c>
      <c r="FY436" s="18">
        <f t="shared" si="1014"/>
        <v>0</v>
      </c>
      <c r="FZ436" s="19"/>
      <c r="GA436" s="36" t="s">
        <v>478</v>
      </c>
      <c r="GB436" s="36"/>
      <c r="GC436" s="37"/>
    </row>
    <row r="437" spans="1:185" hidden="1" x14ac:dyDescent="0.25">
      <c r="A437" s="8" t="s">
        <v>1278</v>
      </c>
      <c r="B437" s="8" t="s">
        <v>313</v>
      </c>
      <c r="C437" s="9" t="s">
        <v>314</v>
      </c>
      <c r="D437" s="9" t="s">
        <v>55</v>
      </c>
      <c r="E437" s="9" t="s">
        <v>315</v>
      </c>
      <c r="F437" s="28" t="s">
        <v>70</v>
      </c>
      <c r="G437" s="9" t="s">
        <v>57</v>
      </c>
      <c r="H437" s="11">
        <v>3.5000000000000003E-2</v>
      </c>
      <c r="I437" s="11"/>
      <c r="J437" s="11">
        <v>0.01</v>
      </c>
      <c r="K437" s="11">
        <v>0.01</v>
      </c>
      <c r="L437" s="11">
        <v>5.0000000000000001E-3</v>
      </c>
      <c r="M437" s="11">
        <v>5.0000000000000001E-3</v>
      </c>
      <c r="N437" s="11"/>
      <c r="O437" s="12">
        <f t="shared" si="1015"/>
        <v>0</v>
      </c>
      <c r="P437" s="12">
        <f t="shared" si="1057"/>
        <v>0</v>
      </c>
      <c r="Q437" s="12">
        <f t="shared" si="1058"/>
        <v>0</v>
      </c>
      <c r="R437" s="12">
        <f t="shared" si="1059"/>
        <v>595304.64</v>
      </c>
      <c r="S437" s="12">
        <f t="shared" si="1060"/>
        <v>0</v>
      </c>
      <c r="T437" s="12">
        <f t="shared" si="1061"/>
        <v>0</v>
      </c>
      <c r="U437" s="12">
        <f t="shared" si="1062"/>
        <v>0</v>
      </c>
      <c r="V437" s="12">
        <f t="shared" si="1063"/>
        <v>387420</v>
      </c>
      <c r="W437" s="12">
        <f t="shared" si="1024"/>
        <v>0</v>
      </c>
      <c r="X437" s="12">
        <f t="shared" si="1016"/>
        <v>0</v>
      </c>
      <c r="Y437" s="12">
        <f t="shared" si="1068"/>
        <v>0</v>
      </c>
      <c r="Z437" s="12">
        <f t="shared" si="1069"/>
        <v>0</v>
      </c>
      <c r="AA437" s="12">
        <f t="shared" si="1070"/>
        <v>485248.32</v>
      </c>
      <c r="AB437" s="12">
        <f t="shared" si="1071"/>
        <v>733986.72</v>
      </c>
      <c r="AC437" s="12"/>
      <c r="AD437" s="12"/>
      <c r="AE437" s="12"/>
      <c r="AF437" s="12">
        <f t="shared" si="1017"/>
        <v>0</v>
      </c>
      <c r="AG437" s="12">
        <f t="shared" si="1018"/>
        <v>0</v>
      </c>
      <c r="AH437" s="12">
        <f t="shared" si="1019"/>
        <v>0</v>
      </c>
      <c r="AI437" s="12"/>
      <c r="AJ437" s="12"/>
      <c r="AK437" s="12"/>
      <c r="AL437" s="12">
        <f t="shared" si="978"/>
        <v>0</v>
      </c>
      <c r="AM437" s="12">
        <f t="shared" si="979"/>
        <v>0</v>
      </c>
      <c r="AN437" s="12">
        <f t="shared" si="980"/>
        <v>0</v>
      </c>
      <c r="AO437" s="12"/>
      <c r="AP437" s="12"/>
      <c r="AQ437" s="12"/>
      <c r="AR437" s="12">
        <f t="shared" si="981"/>
        <v>0</v>
      </c>
      <c r="AS437" s="12">
        <f t="shared" si="982"/>
        <v>0</v>
      </c>
      <c r="AT437" s="12">
        <f t="shared" si="983"/>
        <v>0</v>
      </c>
      <c r="AU437" s="12">
        <f t="shared" si="984"/>
        <v>0</v>
      </c>
      <c r="AV437" s="12">
        <f t="shared" si="1020"/>
        <v>0</v>
      </c>
      <c r="AW437" s="12"/>
      <c r="AX437" s="12">
        <f t="shared" si="985"/>
        <v>0</v>
      </c>
      <c r="AY437" s="12">
        <f t="shared" si="986"/>
        <v>0</v>
      </c>
      <c r="AZ437" s="12">
        <f t="shared" si="987"/>
        <v>0</v>
      </c>
      <c r="BA437" s="12"/>
      <c r="BB437" s="12">
        <f t="shared" si="988"/>
        <v>0</v>
      </c>
      <c r="BC437" s="12">
        <f t="shared" si="989"/>
        <v>0</v>
      </c>
      <c r="BD437" s="12">
        <f t="shared" si="990"/>
        <v>0</v>
      </c>
      <c r="BE437" s="12"/>
      <c r="BF437" s="12">
        <f t="shared" si="991"/>
        <v>0</v>
      </c>
      <c r="BG437" s="12">
        <f t="shared" si="1021"/>
        <v>0</v>
      </c>
      <c r="BH437" s="12">
        <f t="shared" si="992"/>
        <v>0</v>
      </c>
      <c r="BI437" s="12">
        <f t="shared" si="993"/>
        <v>0</v>
      </c>
      <c r="BJ437" s="12"/>
      <c r="BK437" s="12">
        <f t="shared" si="994"/>
        <v>0</v>
      </c>
      <c r="BL437" s="12">
        <f t="shared" si="1022"/>
        <v>0</v>
      </c>
      <c r="BM437" s="12">
        <f t="shared" si="995"/>
        <v>0</v>
      </c>
      <c r="BN437" s="12"/>
      <c r="BO437" s="12">
        <f t="shared" si="996"/>
        <v>0</v>
      </c>
      <c r="BP437" s="12">
        <f t="shared" si="997"/>
        <v>0</v>
      </c>
      <c r="BQ437" s="12">
        <f t="shared" si="998"/>
        <v>0</v>
      </c>
      <c r="BR437" s="12"/>
      <c r="BS437" s="12">
        <f t="shared" si="999"/>
        <v>0</v>
      </c>
      <c r="BT437" s="12">
        <f t="shared" si="1000"/>
        <v>0</v>
      </c>
      <c r="BU437" s="12">
        <f t="shared" si="1001"/>
        <v>0</v>
      </c>
      <c r="BV437" s="12">
        <f t="shared" si="1002"/>
        <v>0</v>
      </c>
      <c r="BW437" s="12">
        <f t="shared" si="1003"/>
        <v>0</v>
      </c>
      <c r="BX437" s="12"/>
      <c r="BY437" s="12">
        <v>60000000</v>
      </c>
      <c r="BZ437" s="12">
        <v>40000000</v>
      </c>
      <c r="CA437" s="12">
        <f>SUMIFS('[1]TIẾN ĐỘ %'!$M$6:$M$1034,'[1]TIẾN ĐỘ %'!$G$6:$G$1034,$A437,'[1]TIẾN ĐỘ %'!$F$6:$F$1034,$E437)</f>
        <v>50000000</v>
      </c>
      <c r="CB437" s="12">
        <f t="shared" si="1023"/>
        <v>150000000</v>
      </c>
      <c r="CC437" s="34"/>
      <c r="CD437" s="34"/>
      <c r="CE437" s="34"/>
      <c r="CF437" s="34"/>
      <c r="CG437" s="34"/>
      <c r="CH437" s="12"/>
      <c r="CI437" s="12"/>
      <c r="CJ437" s="12"/>
      <c r="CK437" s="12">
        <f t="shared" si="1050"/>
        <v>0</v>
      </c>
      <c r="CL437" s="12"/>
      <c r="CM437" s="12"/>
      <c r="CN437" s="12"/>
      <c r="CO437" s="12">
        <f t="shared" si="1064"/>
        <v>0</v>
      </c>
      <c r="CP437" s="12">
        <f t="shared" si="1065"/>
        <v>0</v>
      </c>
      <c r="CQ437" s="12"/>
      <c r="CR437" s="12">
        <v>17625600</v>
      </c>
      <c r="CS437" s="12">
        <v>0</v>
      </c>
      <c r="CT437" s="12">
        <v>61689600</v>
      </c>
      <c r="CU437" s="12">
        <v>0</v>
      </c>
      <c r="CV437" s="12">
        <v>0</v>
      </c>
      <c r="CW437" s="12">
        <v>0</v>
      </c>
      <c r="CX437" s="12">
        <v>40147200</v>
      </c>
      <c r="CY437" s="12">
        <f>SUMIFS('[1]DATA THÔ IN'!$P$4:$P$12031,'[1]DATA THÔ IN'!$H$4:$H$12031,$A437,'[1]DATA THÔ IN'!$AC$4:$AC$12031,$E437,'[1]DATA THÔ IN'!$AH$4:$AH$12031,"Tiến độ 1")</f>
        <v>0</v>
      </c>
      <c r="CZ437" s="12">
        <f>SUMIFS('[1]DATA THÔ IN'!$P$4:$P$12031,'[1]DATA THÔ IN'!$H$4:$H$12031,$A437,'[1]DATA THÔ IN'!$AC$4:$AC$12031,$E437,'[1]DATA THÔ IN'!$AH$4:$AH$12031,"Tiến độ 2")</f>
        <v>0</v>
      </c>
      <c r="DA437" s="12">
        <f>SUMIFS('[1]TIẾN ĐỘ %'!$N$6:$N$1034,'[1]TIẾN ĐỘ %'!$G$6:$G$1034,A437,'[1]TIẾN ĐỘ %'!$F$6:$F$1034,$E437)</f>
        <v>50284800</v>
      </c>
      <c r="DB437" s="12">
        <f t="shared" si="1025"/>
        <v>152121600</v>
      </c>
      <c r="DC437" s="34"/>
      <c r="DD437" s="34"/>
      <c r="DE437" s="34"/>
      <c r="DF437" s="34"/>
      <c r="DG437" s="34"/>
      <c r="DH437" s="34"/>
      <c r="DI437" s="12"/>
      <c r="DJ437" s="12"/>
      <c r="DK437" s="12"/>
      <c r="DL437" s="34"/>
      <c r="DM437" s="34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>
        <f t="shared" si="1053"/>
        <v>0</v>
      </c>
      <c r="DX437" s="12"/>
      <c r="DY437" s="12"/>
      <c r="DZ437" s="12"/>
      <c r="EA437" s="12"/>
      <c r="EB437" s="12"/>
      <c r="EC437" s="12"/>
      <c r="ED437" s="12"/>
      <c r="EE437" s="12"/>
      <c r="EF437" s="12"/>
      <c r="EG437" s="12">
        <f t="shared" si="1066"/>
        <v>0</v>
      </c>
      <c r="EH437" s="12">
        <f t="shared" si="1067"/>
        <v>0</v>
      </c>
      <c r="EI437" s="12"/>
      <c r="EJ437" s="15">
        <f t="shared" si="1004"/>
        <v>0.29376000000000002</v>
      </c>
      <c r="EK437" s="15">
        <f t="shared" si="1005"/>
        <v>0</v>
      </c>
      <c r="EL437" s="15">
        <f t="shared" si="1006"/>
        <v>1.02816</v>
      </c>
      <c r="EM437" s="16">
        <f t="shared" si="1040"/>
        <v>0</v>
      </c>
      <c r="EN437" s="16">
        <f t="shared" si="1041"/>
        <v>0</v>
      </c>
      <c r="EO437" s="16">
        <f t="shared" si="1042"/>
        <v>1.0036799999999999</v>
      </c>
      <c r="EP437" s="16">
        <f t="shared" si="1026"/>
        <v>0</v>
      </c>
      <c r="EQ437" s="16">
        <f t="shared" si="1027"/>
        <v>0</v>
      </c>
      <c r="ER437" s="16">
        <f t="shared" si="1028"/>
        <v>1.0056959999999999</v>
      </c>
      <c r="ES437" s="16">
        <f t="shared" si="1029"/>
        <v>1.0141439999999999</v>
      </c>
      <c r="ET437" s="15">
        <f t="shared" si="1072"/>
        <v>0</v>
      </c>
      <c r="EU437" s="15">
        <f t="shared" si="1073"/>
        <v>0</v>
      </c>
      <c r="EV437" s="15">
        <f t="shared" si="1074"/>
        <v>0</v>
      </c>
      <c r="EW437" s="15">
        <f t="shared" si="1075"/>
        <v>0</v>
      </c>
      <c r="EX437" s="15">
        <f t="shared" si="1076"/>
        <v>0</v>
      </c>
      <c r="EY437" s="15">
        <f t="shared" si="1077"/>
        <v>0</v>
      </c>
      <c r="EZ437" s="15">
        <f t="shared" si="1078"/>
        <v>0</v>
      </c>
      <c r="FA437" s="15">
        <f t="shared" si="1079"/>
        <v>0</v>
      </c>
      <c r="FB437" s="15">
        <f t="shared" si="1080"/>
        <v>0</v>
      </c>
      <c r="FC437" s="15">
        <f t="shared" si="1081"/>
        <v>0</v>
      </c>
      <c r="FD437" s="15">
        <f t="shared" si="1082"/>
        <v>0</v>
      </c>
      <c r="FE437" s="15">
        <f t="shared" si="1083"/>
        <v>0</v>
      </c>
      <c r="FF437" s="15">
        <f t="shared" si="1084"/>
        <v>0</v>
      </c>
      <c r="FG437" s="15">
        <f t="shared" si="1085"/>
        <v>0</v>
      </c>
      <c r="FH437" s="15">
        <f t="shared" si="1086"/>
        <v>0</v>
      </c>
      <c r="FI437" s="15">
        <f t="shared" si="1087"/>
        <v>0</v>
      </c>
      <c r="FJ437" s="15">
        <f t="shared" si="1088"/>
        <v>0</v>
      </c>
      <c r="FK437" s="15">
        <f t="shared" si="1089"/>
        <v>0</v>
      </c>
      <c r="FL437" s="15">
        <f t="shared" si="1090"/>
        <v>0</v>
      </c>
      <c r="FM437" s="15">
        <f t="shared" si="1091"/>
        <v>0</v>
      </c>
      <c r="FN437" s="15">
        <f t="shared" si="1092"/>
        <v>0</v>
      </c>
      <c r="FO437" s="15">
        <f t="shared" si="1093"/>
        <v>0</v>
      </c>
      <c r="FP437" s="15">
        <f t="shared" si="1094"/>
        <v>0</v>
      </c>
      <c r="FQ437" s="15">
        <f t="shared" si="1095"/>
        <v>0</v>
      </c>
      <c r="FR437" s="17">
        <f t="shared" si="1007"/>
        <v>0</v>
      </c>
      <c r="FS437" s="17">
        <f t="shared" si="1008"/>
        <v>0</v>
      </c>
      <c r="FT437" s="17">
        <f t="shared" si="1009"/>
        <v>0</v>
      </c>
      <c r="FU437" s="18">
        <f t="shared" si="1010"/>
        <v>0</v>
      </c>
      <c r="FV437" s="18">
        <f t="shared" si="1011"/>
        <v>0</v>
      </c>
      <c r="FW437" s="18">
        <f t="shared" si="1012"/>
        <v>0</v>
      </c>
      <c r="FX437" s="18">
        <f t="shared" si="1013"/>
        <v>0</v>
      </c>
      <c r="FY437" s="18">
        <f t="shared" si="1014"/>
        <v>0</v>
      </c>
      <c r="FZ437" s="19"/>
      <c r="GA437" s="36" t="s">
        <v>55</v>
      </c>
      <c r="GB437" s="36"/>
      <c r="GC437" s="37"/>
    </row>
    <row r="438" spans="1:185" hidden="1" x14ac:dyDescent="0.25">
      <c r="A438" s="8" t="s">
        <v>1268</v>
      </c>
      <c r="B438" s="8" t="s">
        <v>319</v>
      </c>
      <c r="C438" s="9" t="s">
        <v>320</v>
      </c>
      <c r="D438" s="9" t="s">
        <v>55</v>
      </c>
      <c r="E438" s="9" t="s">
        <v>315</v>
      </c>
      <c r="F438" s="28" t="s">
        <v>70</v>
      </c>
      <c r="G438" s="9" t="s">
        <v>57</v>
      </c>
      <c r="H438" s="11">
        <v>3.5000000000000003E-2</v>
      </c>
      <c r="I438" s="11"/>
      <c r="J438" s="11">
        <v>0.01</v>
      </c>
      <c r="K438" s="11">
        <v>0.01</v>
      </c>
      <c r="L438" s="11">
        <v>5.0000000000000001E-3</v>
      </c>
      <c r="M438" s="11">
        <v>5.0000000000000001E-3</v>
      </c>
      <c r="N438" s="11"/>
      <c r="O438" s="12">
        <f t="shared" si="1015"/>
        <v>0</v>
      </c>
      <c r="P438" s="12">
        <f t="shared" si="1057"/>
        <v>0</v>
      </c>
      <c r="Q438" s="12">
        <f t="shared" si="1058"/>
        <v>0</v>
      </c>
      <c r="R438" s="12">
        <f t="shared" si="1059"/>
        <v>0</v>
      </c>
      <c r="S438" s="12">
        <f t="shared" si="1060"/>
        <v>0</v>
      </c>
      <c r="T438" s="12">
        <f t="shared" si="1061"/>
        <v>170087</v>
      </c>
      <c r="U438" s="12">
        <f t="shared" si="1062"/>
        <v>0</v>
      </c>
      <c r="V438" s="12">
        <f t="shared" si="1063"/>
        <v>0</v>
      </c>
      <c r="W438" s="12">
        <f t="shared" si="1024"/>
        <v>176256</v>
      </c>
      <c r="X438" s="12">
        <f t="shared" si="1016"/>
        <v>0</v>
      </c>
      <c r="Y438" s="12">
        <f t="shared" si="1068"/>
        <v>0</v>
      </c>
      <c r="Z438" s="12">
        <f t="shared" si="1069"/>
        <v>0</v>
      </c>
      <c r="AA438" s="12">
        <f t="shared" si="1070"/>
        <v>593637.12</v>
      </c>
      <c r="AB438" s="12">
        <f t="shared" si="1071"/>
        <v>0</v>
      </c>
      <c r="AC438" s="12"/>
      <c r="AD438" s="12"/>
      <c r="AE438" s="12"/>
      <c r="AF438" s="12">
        <f t="shared" si="1017"/>
        <v>0</v>
      </c>
      <c r="AG438" s="12">
        <f t="shared" si="1018"/>
        <v>0</v>
      </c>
      <c r="AH438" s="12">
        <f t="shared" si="1019"/>
        <v>0</v>
      </c>
      <c r="AI438" s="12"/>
      <c r="AJ438" s="12"/>
      <c r="AK438" s="12"/>
      <c r="AL438" s="12">
        <f t="shared" si="978"/>
        <v>0</v>
      </c>
      <c r="AM438" s="12">
        <f t="shared" si="979"/>
        <v>0</v>
      </c>
      <c r="AN438" s="12">
        <f t="shared" si="980"/>
        <v>0</v>
      </c>
      <c r="AO438" s="12"/>
      <c r="AP438" s="12"/>
      <c r="AQ438" s="12"/>
      <c r="AR438" s="12">
        <f t="shared" si="981"/>
        <v>0</v>
      </c>
      <c r="AS438" s="12">
        <f t="shared" si="982"/>
        <v>0</v>
      </c>
      <c r="AT438" s="12">
        <f t="shared" si="983"/>
        <v>0</v>
      </c>
      <c r="AU438" s="12">
        <f t="shared" si="984"/>
        <v>0</v>
      </c>
      <c r="AV438" s="12">
        <f t="shared" si="1020"/>
        <v>0</v>
      </c>
      <c r="AW438" s="12"/>
      <c r="AX438" s="12">
        <f t="shared" si="985"/>
        <v>0</v>
      </c>
      <c r="AY438" s="12">
        <f t="shared" si="986"/>
        <v>0</v>
      </c>
      <c r="AZ438" s="12">
        <f t="shared" si="987"/>
        <v>0</v>
      </c>
      <c r="BA438" s="12"/>
      <c r="BB438" s="12">
        <f t="shared" si="988"/>
        <v>0</v>
      </c>
      <c r="BC438" s="12">
        <f t="shared" si="989"/>
        <v>0</v>
      </c>
      <c r="BD438" s="12">
        <f t="shared" si="990"/>
        <v>0</v>
      </c>
      <c r="BE438" s="12"/>
      <c r="BF438" s="12">
        <f t="shared" si="991"/>
        <v>0</v>
      </c>
      <c r="BG438" s="12">
        <f t="shared" si="1021"/>
        <v>0</v>
      </c>
      <c r="BH438" s="12">
        <f t="shared" si="992"/>
        <v>0</v>
      </c>
      <c r="BI438" s="12">
        <f t="shared" si="993"/>
        <v>0</v>
      </c>
      <c r="BJ438" s="12"/>
      <c r="BK438" s="12">
        <f t="shared" si="994"/>
        <v>0</v>
      </c>
      <c r="BL438" s="12">
        <f t="shared" si="1022"/>
        <v>0</v>
      </c>
      <c r="BM438" s="12">
        <f t="shared" si="995"/>
        <v>0</v>
      </c>
      <c r="BN438" s="12"/>
      <c r="BO438" s="12">
        <f t="shared" si="996"/>
        <v>0</v>
      </c>
      <c r="BP438" s="12">
        <f t="shared" si="997"/>
        <v>0</v>
      </c>
      <c r="BQ438" s="12">
        <f t="shared" si="998"/>
        <v>0</v>
      </c>
      <c r="BR438" s="12"/>
      <c r="BS438" s="12">
        <f t="shared" si="999"/>
        <v>0</v>
      </c>
      <c r="BT438" s="12">
        <f t="shared" si="1000"/>
        <v>0</v>
      </c>
      <c r="BU438" s="12">
        <f t="shared" si="1001"/>
        <v>0</v>
      </c>
      <c r="BV438" s="12">
        <f t="shared" si="1002"/>
        <v>0</v>
      </c>
      <c r="BW438" s="12">
        <f t="shared" si="1003"/>
        <v>0</v>
      </c>
      <c r="BX438" s="12"/>
      <c r="BY438" s="12">
        <v>40000000</v>
      </c>
      <c r="BZ438" s="12">
        <v>40000000</v>
      </c>
      <c r="CA438" s="12">
        <f>SUMIFS('[1]TIẾN ĐỘ %'!$M$6:$M$1034,'[1]TIẾN ĐỘ %'!$G$6:$G$1034,$A438,'[1]TIẾN ĐỘ %'!$F$6:$F$1034,$E438)</f>
        <v>60000000</v>
      </c>
      <c r="CB438" s="12">
        <f t="shared" si="1023"/>
        <v>140000000</v>
      </c>
      <c r="CC438" s="34"/>
      <c r="CD438" s="34"/>
      <c r="CE438" s="34"/>
      <c r="CF438" s="34"/>
      <c r="CG438" s="34"/>
      <c r="CH438" s="12"/>
      <c r="CI438" s="12"/>
      <c r="CJ438" s="12"/>
      <c r="CK438" s="12">
        <f t="shared" si="1050"/>
        <v>0</v>
      </c>
      <c r="CL438" s="12"/>
      <c r="CM438" s="12"/>
      <c r="CN438" s="12"/>
      <c r="CO438" s="12">
        <f t="shared" si="1064"/>
        <v>0</v>
      </c>
      <c r="CP438" s="12">
        <f t="shared" si="1065"/>
        <v>0</v>
      </c>
      <c r="CQ438" s="12"/>
      <c r="CR438" s="12">
        <v>0</v>
      </c>
      <c r="CS438" s="12">
        <v>0</v>
      </c>
      <c r="CT438" s="12">
        <v>0</v>
      </c>
      <c r="CU438" s="12">
        <v>17625600</v>
      </c>
      <c r="CV438" s="12">
        <v>7296000</v>
      </c>
      <c r="CW438" s="12">
        <v>17625600</v>
      </c>
      <c r="CX438" s="12">
        <v>24921600</v>
      </c>
      <c r="CY438" s="12">
        <f>SUMIFS('[1]DATA THÔ IN'!$P$4:$P$12031,'[1]DATA THÔ IN'!$H$4:$H$12031,$A438,'[1]DATA THÔ IN'!$AC$4:$AC$12031,$E438,'[1]DATA THÔ IN'!$AH$4:$AH$12031,"Tiến độ 1")</f>
        <v>11750400</v>
      </c>
      <c r="CZ438" s="12">
        <f>SUMIFS('[1]DATA THÔ IN'!$P$4:$P$12031,'[1]DATA THÔ IN'!$H$4:$H$12031,$A438,'[1]DATA THÔ IN'!$AC$4:$AC$12031,$E438,'[1]DATA THÔ IN'!$AH$4:$AH$12031,"Tiến độ 2")</f>
        <v>0</v>
      </c>
      <c r="DA438" s="12">
        <f>SUMIFS('[1]TIẾN ĐỘ %'!$N$6:$N$1034,'[1]TIẾN ĐỘ %'!$G$6:$G$1034,A438,'[1]TIẾN ĐỘ %'!$F$6:$F$1034,$E438)</f>
        <v>61516800</v>
      </c>
      <c r="DB438" s="12">
        <f t="shared" si="1025"/>
        <v>86438400</v>
      </c>
      <c r="DC438" s="34"/>
      <c r="DD438" s="34"/>
      <c r="DE438" s="34"/>
      <c r="DF438" s="34"/>
      <c r="DG438" s="34"/>
      <c r="DH438" s="34"/>
      <c r="DI438" s="12"/>
      <c r="DJ438" s="12"/>
      <c r="DK438" s="12"/>
      <c r="DL438" s="34"/>
      <c r="DM438" s="34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>
        <f t="shared" si="1053"/>
        <v>0</v>
      </c>
      <c r="DX438" s="12"/>
      <c r="DY438" s="12"/>
      <c r="DZ438" s="12"/>
      <c r="EA438" s="12"/>
      <c r="EB438" s="12"/>
      <c r="EC438" s="12"/>
      <c r="ED438" s="12"/>
      <c r="EE438" s="12"/>
      <c r="EF438" s="12"/>
      <c r="EG438" s="12">
        <f t="shared" si="1066"/>
        <v>0</v>
      </c>
      <c r="EH438" s="12">
        <f t="shared" si="1067"/>
        <v>0</v>
      </c>
      <c r="EI438" s="12"/>
      <c r="EJ438" s="15">
        <f t="shared" si="1004"/>
        <v>0</v>
      </c>
      <c r="EK438" s="15">
        <f t="shared" si="1005"/>
        <v>0</v>
      </c>
      <c r="EL438" s="15">
        <f t="shared" si="1006"/>
        <v>0</v>
      </c>
      <c r="EM438" s="16">
        <f t="shared" si="1040"/>
        <v>0.44063999999999998</v>
      </c>
      <c r="EN438" s="16">
        <f t="shared" si="1041"/>
        <v>0.18240000000000001</v>
      </c>
      <c r="EO438" s="16">
        <f t="shared" si="1042"/>
        <v>0.62304000000000004</v>
      </c>
      <c r="EP438" s="16">
        <f t="shared" si="1026"/>
        <v>0.19583999999999999</v>
      </c>
      <c r="EQ438" s="16">
        <f t="shared" si="1027"/>
        <v>0</v>
      </c>
      <c r="ER438" s="16">
        <f t="shared" si="1028"/>
        <v>1.02528</v>
      </c>
      <c r="ES438" s="16">
        <f t="shared" si="1029"/>
        <v>0.61741714285714289</v>
      </c>
      <c r="ET438" s="15">
        <f t="shared" si="1072"/>
        <v>0</v>
      </c>
      <c r="EU438" s="15">
        <f t="shared" si="1073"/>
        <v>0</v>
      </c>
      <c r="EV438" s="15">
        <f t="shared" si="1074"/>
        <v>0</v>
      </c>
      <c r="EW438" s="15">
        <f t="shared" si="1075"/>
        <v>0</v>
      </c>
      <c r="EX438" s="15">
        <f t="shared" si="1076"/>
        <v>0</v>
      </c>
      <c r="EY438" s="15">
        <f t="shared" si="1077"/>
        <v>0</v>
      </c>
      <c r="EZ438" s="15">
        <f t="shared" si="1078"/>
        <v>0</v>
      </c>
      <c r="FA438" s="15">
        <f t="shared" si="1079"/>
        <v>0</v>
      </c>
      <c r="FB438" s="15">
        <f t="shared" si="1080"/>
        <v>0</v>
      </c>
      <c r="FC438" s="15">
        <f t="shared" si="1081"/>
        <v>0</v>
      </c>
      <c r="FD438" s="15">
        <f t="shared" si="1082"/>
        <v>0</v>
      </c>
      <c r="FE438" s="15">
        <f t="shared" si="1083"/>
        <v>0</v>
      </c>
      <c r="FF438" s="15">
        <f t="shared" si="1084"/>
        <v>0</v>
      </c>
      <c r="FG438" s="15">
        <f t="shared" si="1085"/>
        <v>0</v>
      </c>
      <c r="FH438" s="15">
        <f t="shared" si="1086"/>
        <v>0</v>
      </c>
      <c r="FI438" s="15">
        <f t="shared" si="1087"/>
        <v>0</v>
      </c>
      <c r="FJ438" s="15">
        <f t="shared" si="1088"/>
        <v>0</v>
      </c>
      <c r="FK438" s="15">
        <f t="shared" si="1089"/>
        <v>0</v>
      </c>
      <c r="FL438" s="15">
        <f t="shared" si="1090"/>
        <v>0</v>
      </c>
      <c r="FM438" s="15">
        <f t="shared" si="1091"/>
        <v>0</v>
      </c>
      <c r="FN438" s="15">
        <f t="shared" si="1092"/>
        <v>0</v>
      </c>
      <c r="FO438" s="15">
        <f t="shared" si="1093"/>
        <v>0</v>
      </c>
      <c r="FP438" s="15">
        <f t="shared" si="1094"/>
        <v>0</v>
      </c>
      <c r="FQ438" s="15">
        <f t="shared" si="1095"/>
        <v>0</v>
      </c>
      <c r="FR438" s="17">
        <f t="shared" si="1007"/>
        <v>0</v>
      </c>
      <c r="FS438" s="17">
        <f t="shared" si="1008"/>
        <v>0</v>
      </c>
      <c r="FT438" s="17">
        <f t="shared" si="1009"/>
        <v>0</v>
      </c>
      <c r="FU438" s="18">
        <f t="shared" si="1010"/>
        <v>0</v>
      </c>
      <c r="FV438" s="18">
        <f t="shared" si="1011"/>
        <v>0</v>
      </c>
      <c r="FW438" s="18">
        <f t="shared" si="1012"/>
        <v>0</v>
      </c>
      <c r="FX438" s="18">
        <f t="shared" si="1013"/>
        <v>0</v>
      </c>
      <c r="FY438" s="18">
        <f t="shared" si="1014"/>
        <v>0</v>
      </c>
      <c r="FZ438" s="19"/>
      <c r="GA438" s="36" t="s">
        <v>55</v>
      </c>
      <c r="GB438" s="36"/>
      <c r="GC438" s="37"/>
    </row>
    <row r="439" spans="1:185" hidden="1" x14ac:dyDescent="0.25">
      <c r="A439" s="8" t="s">
        <v>1285</v>
      </c>
      <c r="B439" s="8" t="s">
        <v>323</v>
      </c>
      <c r="C439" s="28" t="s">
        <v>324</v>
      </c>
      <c r="D439" s="9" t="s">
        <v>76</v>
      </c>
      <c r="E439" s="9" t="s">
        <v>315</v>
      </c>
      <c r="F439" s="28" t="s">
        <v>89</v>
      </c>
      <c r="G439" s="9" t="s">
        <v>57</v>
      </c>
      <c r="H439" s="11">
        <v>3.5000000000000003E-2</v>
      </c>
      <c r="I439" s="11"/>
      <c r="J439" s="11">
        <v>0.01</v>
      </c>
      <c r="K439" s="11">
        <v>0.01</v>
      </c>
      <c r="L439" s="11">
        <v>5.0000000000000001E-3</v>
      </c>
      <c r="M439" s="11">
        <v>5.0000000000000001E-3</v>
      </c>
      <c r="N439" s="11"/>
      <c r="O439" s="12">
        <f t="shared" si="1015"/>
        <v>0</v>
      </c>
      <c r="P439" s="12">
        <f t="shared" si="1057"/>
        <v>0</v>
      </c>
      <c r="Q439" s="12">
        <f t="shared" si="1058"/>
        <v>0</v>
      </c>
      <c r="R439" s="12">
        <f t="shared" si="1059"/>
        <v>0</v>
      </c>
      <c r="S439" s="12">
        <f t="shared" si="1060"/>
        <v>0</v>
      </c>
      <c r="T439" s="12">
        <f t="shared" si="1061"/>
        <v>0</v>
      </c>
      <c r="U439" s="12">
        <f t="shared" si="1062"/>
        <v>0</v>
      </c>
      <c r="V439" s="12">
        <f t="shared" si="1063"/>
        <v>0</v>
      </c>
      <c r="W439" s="12">
        <f t="shared" si="1024"/>
        <v>0</v>
      </c>
      <c r="X439" s="12">
        <f t="shared" si="1016"/>
        <v>0</v>
      </c>
      <c r="Y439" s="12">
        <f t="shared" si="1068"/>
        <v>0</v>
      </c>
      <c r="Z439" s="12">
        <f t="shared" si="1069"/>
        <v>0</v>
      </c>
      <c r="AA439" s="12">
        <f t="shared" si="1070"/>
        <v>0</v>
      </c>
      <c r="AB439" s="12">
        <f t="shared" si="1071"/>
        <v>0</v>
      </c>
      <c r="AC439" s="12"/>
      <c r="AD439" s="12"/>
      <c r="AE439" s="12"/>
      <c r="AF439" s="12">
        <f t="shared" si="1017"/>
        <v>0</v>
      </c>
      <c r="AG439" s="12">
        <f t="shared" si="1018"/>
        <v>0</v>
      </c>
      <c r="AH439" s="12">
        <f t="shared" si="1019"/>
        <v>0</v>
      </c>
      <c r="AI439" s="12"/>
      <c r="AJ439" s="12"/>
      <c r="AK439" s="12"/>
      <c r="AL439" s="12">
        <f t="shared" si="978"/>
        <v>0</v>
      </c>
      <c r="AM439" s="12">
        <f t="shared" si="979"/>
        <v>0</v>
      </c>
      <c r="AN439" s="12">
        <f t="shared" si="980"/>
        <v>0</v>
      </c>
      <c r="AO439" s="12"/>
      <c r="AP439" s="12"/>
      <c r="AQ439" s="12"/>
      <c r="AR439" s="12">
        <f t="shared" si="981"/>
        <v>0</v>
      </c>
      <c r="AS439" s="12">
        <f t="shared" si="982"/>
        <v>0</v>
      </c>
      <c r="AT439" s="12">
        <f t="shared" si="983"/>
        <v>0</v>
      </c>
      <c r="AU439" s="12">
        <f t="shared" si="984"/>
        <v>0</v>
      </c>
      <c r="AV439" s="12">
        <f t="shared" si="1020"/>
        <v>0</v>
      </c>
      <c r="AW439" s="12"/>
      <c r="AX439" s="12">
        <f t="shared" si="985"/>
        <v>0</v>
      </c>
      <c r="AY439" s="12">
        <f t="shared" si="986"/>
        <v>0</v>
      </c>
      <c r="AZ439" s="12">
        <f t="shared" si="987"/>
        <v>0</v>
      </c>
      <c r="BA439" s="12"/>
      <c r="BB439" s="12">
        <f t="shared" si="988"/>
        <v>0</v>
      </c>
      <c r="BC439" s="12">
        <f t="shared" si="989"/>
        <v>0</v>
      </c>
      <c r="BD439" s="12">
        <f t="shared" si="990"/>
        <v>0</v>
      </c>
      <c r="BE439" s="12"/>
      <c r="BF439" s="12">
        <f t="shared" si="991"/>
        <v>0</v>
      </c>
      <c r="BG439" s="12">
        <f t="shared" si="1021"/>
        <v>0</v>
      </c>
      <c r="BH439" s="12">
        <f t="shared" si="992"/>
        <v>0</v>
      </c>
      <c r="BI439" s="12">
        <f t="shared" si="993"/>
        <v>0</v>
      </c>
      <c r="BJ439" s="12"/>
      <c r="BK439" s="12">
        <f t="shared" si="994"/>
        <v>0</v>
      </c>
      <c r="BL439" s="12">
        <f t="shared" si="1022"/>
        <v>0</v>
      </c>
      <c r="BM439" s="12">
        <f t="shared" si="995"/>
        <v>0</v>
      </c>
      <c r="BN439" s="12"/>
      <c r="BO439" s="12">
        <f t="shared" si="996"/>
        <v>0</v>
      </c>
      <c r="BP439" s="12">
        <f t="shared" si="997"/>
        <v>0</v>
      </c>
      <c r="BQ439" s="12">
        <f t="shared" si="998"/>
        <v>0</v>
      </c>
      <c r="BR439" s="12"/>
      <c r="BS439" s="12">
        <f t="shared" si="999"/>
        <v>0</v>
      </c>
      <c r="BT439" s="12">
        <f t="shared" si="1000"/>
        <v>0</v>
      </c>
      <c r="BU439" s="12">
        <f t="shared" si="1001"/>
        <v>0</v>
      </c>
      <c r="BV439" s="12">
        <f t="shared" si="1002"/>
        <v>0</v>
      </c>
      <c r="BW439" s="12">
        <f t="shared" si="1003"/>
        <v>0</v>
      </c>
      <c r="BX439" s="12"/>
      <c r="BY439" s="12">
        <v>0</v>
      </c>
      <c r="BZ439" s="12">
        <v>0</v>
      </c>
      <c r="CA439" s="12">
        <f>SUMIFS('[1]TIẾN ĐỘ %'!$M$6:$M$1034,'[1]TIẾN ĐỘ %'!$G$6:$G$1034,$A439,'[1]TIẾN ĐỘ %'!$F$6:$F$1034,$E439)</f>
        <v>0</v>
      </c>
      <c r="CB439" s="12">
        <f t="shared" si="1023"/>
        <v>0</v>
      </c>
      <c r="CC439" s="35"/>
      <c r="CD439" s="35"/>
      <c r="CE439" s="35"/>
      <c r="CF439" s="35">
        <v>0</v>
      </c>
      <c r="CG439" s="35">
        <v>0</v>
      </c>
      <c r="CH439" s="35"/>
      <c r="CI439" s="35"/>
      <c r="CJ439" s="35"/>
      <c r="CK439" s="35">
        <v>217500000</v>
      </c>
      <c r="CL439" s="12"/>
      <c r="CM439" s="12"/>
      <c r="CN439" s="12"/>
      <c r="CO439" s="12">
        <f t="shared" si="1064"/>
        <v>0</v>
      </c>
      <c r="CP439" s="12">
        <f t="shared" si="1065"/>
        <v>217500000</v>
      </c>
      <c r="CQ439" s="12"/>
      <c r="CR439" s="12">
        <v>-7248000</v>
      </c>
      <c r="CS439" s="12">
        <v>0</v>
      </c>
      <c r="CT439" s="12">
        <v>-7248000</v>
      </c>
      <c r="CU439" s="12">
        <v>0</v>
      </c>
      <c r="CV439" s="12">
        <v>0</v>
      </c>
      <c r="CW439" s="12">
        <v>0</v>
      </c>
      <c r="CX439" s="12">
        <v>0</v>
      </c>
      <c r="CY439" s="12">
        <f>SUMIFS('[1]DATA THÔ IN'!$P$4:$P$12031,'[1]DATA THÔ IN'!$H$4:$H$12031,$A439,'[1]DATA THÔ IN'!$AC$4:$AC$12031,$E439,'[1]DATA THÔ IN'!$AH$4:$AH$12031,"Tiến độ 1")</f>
        <v>0</v>
      </c>
      <c r="CZ439" s="12">
        <f>SUMIFS('[1]DATA THÔ IN'!$P$4:$P$12031,'[1]DATA THÔ IN'!$H$4:$H$12031,$A439,'[1]DATA THÔ IN'!$AC$4:$AC$12031,$E439,'[1]DATA THÔ IN'!$AH$4:$AH$12031,"Tiến độ 2")</f>
        <v>0</v>
      </c>
      <c r="DA439" s="12">
        <f>SUMIFS('[1]TIẾN ĐỘ %'!$N$6:$N$1034,'[1]TIẾN ĐỘ %'!$G$6:$G$1034,A439,'[1]TIẾN ĐỘ %'!$F$6:$F$1034,$E439)</f>
        <v>0</v>
      </c>
      <c r="DB439" s="12">
        <f t="shared" si="1025"/>
        <v>-7248000</v>
      </c>
      <c r="DC439" s="35"/>
      <c r="DD439" s="35"/>
      <c r="DE439" s="35"/>
      <c r="DF439" s="35"/>
      <c r="DG439" s="35"/>
      <c r="DH439" s="35"/>
      <c r="DI439" s="35"/>
      <c r="DJ439" s="35"/>
      <c r="DK439" s="35"/>
      <c r="DL439" s="35">
        <v>0</v>
      </c>
      <c r="DM439" s="35">
        <v>0</v>
      </c>
      <c r="DN439" s="35"/>
      <c r="DO439" s="35"/>
      <c r="DP439" s="35"/>
      <c r="DQ439" s="35"/>
      <c r="DR439" s="35"/>
      <c r="DS439" s="35"/>
      <c r="DT439" s="35"/>
      <c r="DU439" s="35"/>
      <c r="DV439" s="35"/>
      <c r="DW439" s="35">
        <v>75720000</v>
      </c>
      <c r="DX439" s="12"/>
      <c r="DY439" s="12"/>
      <c r="DZ439" s="12"/>
      <c r="EA439" s="12"/>
      <c r="EB439" s="12"/>
      <c r="EC439" s="12"/>
      <c r="ED439" s="12"/>
      <c r="EE439" s="12"/>
      <c r="EF439" s="12"/>
      <c r="EG439" s="12">
        <f t="shared" si="1066"/>
        <v>0</v>
      </c>
      <c r="EH439" s="12">
        <f t="shared" si="1067"/>
        <v>75720000</v>
      </c>
      <c r="EI439" s="12"/>
      <c r="EJ439" s="15">
        <f t="shared" si="1004"/>
        <v>0</v>
      </c>
      <c r="EK439" s="15">
        <f t="shared" si="1005"/>
        <v>0</v>
      </c>
      <c r="EL439" s="15">
        <f t="shared" si="1006"/>
        <v>0</v>
      </c>
      <c r="EM439" s="16">
        <f t="shared" si="1040"/>
        <v>0</v>
      </c>
      <c r="EN439" s="16">
        <f t="shared" si="1041"/>
        <v>0</v>
      </c>
      <c r="EO439" s="16">
        <f t="shared" si="1042"/>
        <v>0</v>
      </c>
      <c r="EP439" s="16">
        <f t="shared" si="1026"/>
        <v>0</v>
      </c>
      <c r="EQ439" s="16">
        <f t="shared" si="1027"/>
        <v>0</v>
      </c>
      <c r="ER439" s="16">
        <f t="shared" si="1028"/>
        <v>0</v>
      </c>
      <c r="ES439" s="16">
        <f t="shared" si="1029"/>
        <v>0</v>
      </c>
      <c r="ET439" s="15">
        <f t="shared" si="1072"/>
        <v>0</v>
      </c>
      <c r="EU439" s="15">
        <f t="shared" si="1073"/>
        <v>0</v>
      </c>
      <c r="EV439" s="15">
        <f t="shared" si="1074"/>
        <v>0</v>
      </c>
      <c r="EW439" s="15">
        <f t="shared" si="1075"/>
        <v>0</v>
      </c>
      <c r="EX439" s="15">
        <f t="shared" si="1076"/>
        <v>0</v>
      </c>
      <c r="EY439" s="15">
        <f t="shared" si="1077"/>
        <v>0</v>
      </c>
      <c r="EZ439" s="15">
        <f t="shared" si="1078"/>
        <v>0</v>
      </c>
      <c r="FA439" s="15">
        <f t="shared" si="1079"/>
        <v>0</v>
      </c>
      <c r="FB439" s="15">
        <f t="shared" si="1080"/>
        <v>0</v>
      </c>
      <c r="FC439" s="15">
        <f t="shared" si="1081"/>
        <v>0</v>
      </c>
      <c r="FD439" s="15">
        <f t="shared" si="1082"/>
        <v>0</v>
      </c>
      <c r="FE439" s="15">
        <f t="shared" si="1083"/>
        <v>0</v>
      </c>
      <c r="FF439" s="15">
        <f t="shared" si="1084"/>
        <v>0</v>
      </c>
      <c r="FG439" s="15">
        <f t="shared" si="1085"/>
        <v>0</v>
      </c>
      <c r="FH439" s="15">
        <f t="shared" si="1086"/>
        <v>0</v>
      </c>
      <c r="FI439" s="15">
        <f t="shared" si="1087"/>
        <v>0</v>
      </c>
      <c r="FJ439" s="15">
        <f t="shared" si="1088"/>
        <v>0</v>
      </c>
      <c r="FK439" s="15">
        <f t="shared" si="1089"/>
        <v>0</v>
      </c>
      <c r="FL439" s="15">
        <f t="shared" si="1090"/>
        <v>0</v>
      </c>
      <c r="FM439" s="15">
        <f t="shared" si="1091"/>
        <v>0</v>
      </c>
      <c r="FN439" s="15">
        <f t="shared" si="1092"/>
        <v>0.34813793103448276</v>
      </c>
      <c r="FO439" s="15">
        <f t="shared" si="1093"/>
        <v>0</v>
      </c>
      <c r="FP439" s="15">
        <f t="shared" si="1094"/>
        <v>0</v>
      </c>
      <c r="FQ439" s="15">
        <f t="shared" si="1095"/>
        <v>0</v>
      </c>
      <c r="FR439" s="17">
        <f t="shared" si="1007"/>
        <v>0</v>
      </c>
      <c r="FS439" s="17">
        <f t="shared" si="1008"/>
        <v>0</v>
      </c>
      <c r="FT439" s="17">
        <f t="shared" si="1009"/>
        <v>0</v>
      </c>
      <c r="FU439" s="18">
        <f t="shared" si="1010"/>
        <v>0</v>
      </c>
      <c r="FV439" s="18">
        <f t="shared" si="1011"/>
        <v>0</v>
      </c>
      <c r="FW439" s="18">
        <f t="shared" si="1012"/>
        <v>0</v>
      </c>
      <c r="FX439" s="18">
        <f t="shared" si="1013"/>
        <v>0</v>
      </c>
      <c r="FY439" s="18">
        <f t="shared" si="1014"/>
        <v>0.34813793103448276</v>
      </c>
      <c r="FZ439" s="19"/>
      <c r="GA439" s="36" t="s">
        <v>76</v>
      </c>
      <c r="GB439" s="36"/>
      <c r="GC439" s="37"/>
    </row>
    <row r="440" spans="1:185" hidden="1" x14ac:dyDescent="0.25">
      <c r="A440" s="8" t="s">
        <v>1270</v>
      </c>
      <c r="B440" s="8" t="s">
        <v>327</v>
      </c>
      <c r="C440" s="28" t="s">
        <v>328</v>
      </c>
      <c r="D440" s="9" t="s">
        <v>76</v>
      </c>
      <c r="E440" s="9" t="s">
        <v>315</v>
      </c>
      <c r="F440" s="28" t="s">
        <v>77</v>
      </c>
      <c r="G440" s="9" t="s">
        <v>57</v>
      </c>
      <c r="H440" s="11">
        <v>3.5000000000000003E-2</v>
      </c>
      <c r="I440" s="11"/>
      <c r="J440" s="11">
        <v>0.01</v>
      </c>
      <c r="K440" s="11">
        <v>0.01</v>
      </c>
      <c r="L440" s="11">
        <v>5.0000000000000001E-3</v>
      </c>
      <c r="M440" s="11">
        <v>5.0000000000000001E-3</v>
      </c>
      <c r="N440" s="11"/>
      <c r="O440" s="12">
        <f t="shared" si="1015"/>
        <v>0</v>
      </c>
      <c r="P440" s="12">
        <f t="shared" si="1057"/>
        <v>0</v>
      </c>
      <c r="Q440" s="12">
        <f t="shared" si="1058"/>
        <v>0</v>
      </c>
      <c r="R440" s="12">
        <f t="shared" si="1059"/>
        <v>0</v>
      </c>
      <c r="S440" s="12">
        <f t="shared" si="1060"/>
        <v>0</v>
      </c>
      <c r="T440" s="12">
        <f t="shared" si="1061"/>
        <v>0</v>
      </c>
      <c r="U440" s="12">
        <f t="shared" si="1062"/>
        <v>0</v>
      </c>
      <c r="V440" s="12">
        <f t="shared" si="1063"/>
        <v>0</v>
      </c>
      <c r="W440" s="12">
        <f t="shared" si="1024"/>
        <v>0</v>
      </c>
      <c r="X440" s="12">
        <f t="shared" si="1016"/>
        <v>0</v>
      </c>
      <c r="Y440" s="12">
        <f t="shared" si="1068"/>
        <v>0</v>
      </c>
      <c r="Z440" s="12">
        <f t="shared" si="1069"/>
        <v>344064.95999999996</v>
      </c>
      <c r="AA440" s="12">
        <f t="shared" si="1070"/>
        <v>438557.76</v>
      </c>
      <c r="AB440" s="12">
        <f t="shared" si="1071"/>
        <v>0</v>
      </c>
      <c r="AC440" s="12"/>
      <c r="AD440" s="12"/>
      <c r="AE440" s="12"/>
      <c r="AF440" s="12">
        <f t="shared" si="1017"/>
        <v>0</v>
      </c>
      <c r="AG440" s="12">
        <f t="shared" si="1018"/>
        <v>0</v>
      </c>
      <c r="AH440" s="12">
        <f t="shared" si="1019"/>
        <v>0</v>
      </c>
      <c r="AI440" s="12"/>
      <c r="AJ440" s="12"/>
      <c r="AK440" s="12"/>
      <c r="AL440" s="12">
        <f t="shared" si="978"/>
        <v>0</v>
      </c>
      <c r="AM440" s="12">
        <f t="shared" si="979"/>
        <v>0</v>
      </c>
      <c r="AN440" s="12">
        <f t="shared" si="980"/>
        <v>0</v>
      </c>
      <c r="AO440" s="12"/>
      <c r="AP440" s="12"/>
      <c r="AQ440" s="12"/>
      <c r="AR440" s="12">
        <f t="shared" si="981"/>
        <v>0</v>
      </c>
      <c r="AS440" s="12">
        <f t="shared" si="982"/>
        <v>0</v>
      </c>
      <c r="AT440" s="12">
        <f t="shared" si="983"/>
        <v>0</v>
      </c>
      <c r="AU440" s="12">
        <f t="shared" si="984"/>
        <v>0</v>
      </c>
      <c r="AV440" s="12">
        <f t="shared" si="1020"/>
        <v>0</v>
      </c>
      <c r="AW440" s="12"/>
      <c r="AX440" s="12">
        <f t="shared" si="985"/>
        <v>0</v>
      </c>
      <c r="AY440" s="12">
        <f t="shared" si="986"/>
        <v>0</v>
      </c>
      <c r="AZ440" s="12">
        <f t="shared" si="987"/>
        <v>0</v>
      </c>
      <c r="BA440" s="12"/>
      <c r="BB440" s="12">
        <f t="shared" si="988"/>
        <v>0</v>
      </c>
      <c r="BC440" s="12">
        <f t="shared" si="989"/>
        <v>0</v>
      </c>
      <c r="BD440" s="12">
        <f t="shared" si="990"/>
        <v>0</v>
      </c>
      <c r="BE440" s="12"/>
      <c r="BF440" s="12">
        <f t="shared" si="991"/>
        <v>0</v>
      </c>
      <c r="BG440" s="12">
        <f t="shared" si="1021"/>
        <v>0</v>
      </c>
      <c r="BH440" s="12">
        <f t="shared" si="992"/>
        <v>0</v>
      </c>
      <c r="BI440" s="12">
        <f t="shared" si="993"/>
        <v>0</v>
      </c>
      <c r="BJ440" s="12"/>
      <c r="BK440" s="12">
        <f t="shared" si="994"/>
        <v>0</v>
      </c>
      <c r="BL440" s="12">
        <f t="shared" si="1022"/>
        <v>0</v>
      </c>
      <c r="BM440" s="12">
        <f t="shared" si="995"/>
        <v>0</v>
      </c>
      <c r="BN440" s="12"/>
      <c r="BO440" s="12">
        <f t="shared" si="996"/>
        <v>0</v>
      </c>
      <c r="BP440" s="12">
        <f t="shared" si="997"/>
        <v>0</v>
      </c>
      <c r="BQ440" s="12">
        <f t="shared" si="998"/>
        <v>0</v>
      </c>
      <c r="BR440" s="12"/>
      <c r="BS440" s="12">
        <f t="shared" si="999"/>
        <v>0</v>
      </c>
      <c r="BT440" s="12">
        <f t="shared" si="1000"/>
        <v>0</v>
      </c>
      <c r="BU440" s="12">
        <f t="shared" si="1001"/>
        <v>0</v>
      </c>
      <c r="BV440" s="12">
        <f t="shared" si="1002"/>
        <v>0</v>
      </c>
      <c r="BW440" s="12">
        <f t="shared" si="1003"/>
        <v>0</v>
      </c>
      <c r="BX440" s="12"/>
      <c r="BY440" s="12">
        <v>60000000</v>
      </c>
      <c r="BZ440" s="12">
        <v>60000000</v>
      </c>
      <c r="CA440" s="12">
        <f>SUMIFS('[1]TIẾN ĐỘ %'!$M$6:$M$1034,'[1]TIẾN ĐỘ %'!$G$6:$G$1034,$A440,'[1]TIẾN ĐỘ %'!$F$6:$F$1034,$E440)</f>
        <v>30000000</v>
      </c>
      <c r="CB440" s="12">
        <f t="shared" si="1023"/>
        <v>150000000</v>
      </c>
      <c r="CC440" s="35"/>
      <c r="CD440" s="35"/>
      <c r="CE440" s="35"/>
      <c r="CF440" s="35">
        <v>0</v>
      </c>
      <c r="CG440" s="35">
        <v>0</v>
      </c>
      <c r="CH440" s="35"/>
      <c r="CI440" s="35"/>
      <c r="CJ440" s="35"/>
      <c r="CK440" s="35">
        <v>107500000</v>
      </c>
      <c r="CL440" s="12"/>
      <c r="CM440" s="12"/>
      <c r="CN440" s="12"/>
      <c r="CO440" s="12">
        <f t="shared" si="1064"/>
        <v>0</v>
      </c>
      <c r="CP440" s="12">
        <f t="shared" si="1065"/>
        <v>107500000</v>
      </c>
      <c r="CQ440" s="12"/>
      <c r="CR440" s="12">
        <v>0</v>
      </c>
      <c r="CS440" s="12">
        <v>0</v>
      </c>
      <c r="CT440" s="12">
        <v>0</v>
      </c>
      <c r="CU440" s="12">
        <v>0</v>
      </c>
      <c r="CV440" s="12">
        <v>10771200</v>
      </c>
      <c r="CW440" s="12">
        <v>0</v>
      </c>
      <c r="CX440" s="12">
        <v>10771200</v>
      </c>
      <c r="CY440" s="12">
        <f>SUMIFS('[1]DATA THÔ IN'!$P$4:$P$12031,'[1]DATA THÔ IN'!$H$4:$H$12031,$A440,'[1]DATA THÔ IN'!$AC$4:$AC$12031,$E440,'[1]DATA THÔ IN'!$AH$4:$AH$12031,"Tiến độ 1")</f>
        <v>0</v>
      </c>
      <c r="CZ440" s="12">
        <f>SUMIFS('[1]DATA THÔ IN'!$P$4:$P$12031,'[1]DATA THÔ IN'!$H$4:$H$12031,$A440,'[1]DATA THÔ IN'!$AC$4:$AC$12031,$E440,'[1]DATA THÔ IN'!$AH$4:$AH$12031,"Tiến độ 2")</f>
        <v>35654400</v>
      </c>
      <c r="DA440" s="12">
        <f>SUMIFS('[1]TIẾN ĐỘ %'!$N$6:$N$1034,'[1]TIẾN ĐỘ %'!$G$6:$G$1034,A440,'[1]TIẾN ĐỘ %'!$F$6:$F$1034,$E440)</f>
        <v>45446400</v>
      </c>
      <c r="DB440" s="12">
        <f t="shared" si="1025"/>
        <v>56217600</v>
      </c>
      <c r="DC440" s="35"/>
      <c r="DD440" s="35"/>
      <c r="DE440" s="35"/>
      <c r="DF440" s="35"/>
      <c r="DG440" s="35"/>
      <c r="DH440" s="35"/>
      <c r="DI440" s="35"/>
      <c r="DJ440" s="35"/>
      <c r="DK440" s="35"/>
      <c r="DL440" s="35">
        <v>0</v>
      </c>
      <c r="DM440" s="35">
        <v>0</v>
      </c>
      <c r="DN440" s="35"/>
      <c r="DO440" s="35"/>
      <c r="DP440" s="35"/>
      <c r="DQ440" s="35"/>
      <c r="DR440" s="35"/>
      <c r="DS440" s="35"/>
      <c r="DT440" s="35"/>
      <c r="DU440" s="35"/>
      <c r="DV440" s="35"/>
      <c r="DW440" s="35">
        <v>86160000</v>
      </c>
      <c r="DX440" s="12"/>
      <c r="DY440" s="12"/>
      <c r="DZ440" s="12"/>
      <c r="EA440" s="12"/>
      <c r="EB440" s="12"/>
      <c r="EC440" s="12"/>
      <c r="ED440" s="12"/>
      <c r="EE440" s="12"/>
      <c r="EF440" s="12"/>
      <c r="EG440" s="12">
        <f t="shared" si="1066"/>
        <v>0</v>
      </c>
      <c r="EH440" s="12">
        <f t="shared" si="1067"/>
        <v>86160000</v>
      </c>
      <c r="EI440" s="12"/>
      <c r="EJ440" s="15">
        <f t="shared" si="1004"/>
        <v>0</v>
      </c>
      <c r="EK440" s="15">
        <f t="shared" si="1005"/>
        <v>0</v>
      </c>
      <c r="EL440" s="15">
        <f t="shared" si="1006"/>
        <v>0</v>
      </c>
      <c r="EM440" s="16">
        <f t="shared" si="1040"/>
        <v>0</v>
      </c>
      <c r="EN440" s="16">
        <f t="shared" si="1041"/>
        <v>0.17952000000000001</v>
      </c>
      <c r="EO440" s="16">
        <f t="shared" si="1042"/>
        <v>0.17952000000000001</v>
      </c>
      <c r="EP440" s="16">
        <f t="shared" si="1026"/>
        <v>0</v>
      </c>
      <c r="EQ440" s="16">
        <f t="shared" si="1027"/>
        <v>1.18848</v>
      </c>
      <c r="ER440" s="16">
        <f t="shared" si="1028"/>
        <v>1.51488</v>
      </c>
      <c r="ES440" s="16">
        <f t="shared" si="1029"/>
        <v>0.37478400000000001</v>
      </c>
      <c r="ET440" s="15">
        <f t="shared" si="1072"/>
        <v>0</v>
      </c>
      <c r="EU440" s="15">
        <f t="shared" si="1073"/>
        <v>0</v>
      </c>
      <c r="EV440" s="15">
        <f t="shared" si="1074"/>
        <v>0</v>
      </c>
      <c r="EW440" s="15">
        <f t="shared" si="1075"/>
        <v>0</v>
      </c>
      <c r="EX440" s="15">
        <f t="shared" si="1076"/>
        <v>0</v>
      </c>
      <c r="EY440" s="15">
        <f t="shared" si="1077"/>
        <v>0</v>
      </c>
      <c r="EZ440" s="15">
        <f t="shared" si="1078"/>
        <v>0</v>
      </c>
      <c r="FA440" s="15">
        <f t="shared" si="1079"/>
        <v>0</v>
      </c>
      <c r="FB440" s="15">
        <f t="shared" si="1080"/>
        <v>0</v>
      </c>
      <c r="FC440" s="15">
        <f t="shared" si="1081"/>
        <v>0</v>
      </c>
      <c r="FD440" s="15">
        <f t="shared" si="1082"/>
        <v>0</v>
      </c>
      <c r="FE440" s="15">
        <f t="shared" si="1083"/>
        <v>0</v>
      </c>
      <c r="FF440" s="15">
        <f t="shared" si="1084"/>
        <v>0</v>
      </c>
      <c r="FG440" s="15">
        <f t="shared" si="1085"/>
        <v>0</v>
      </c>
      <c r="FH440" s="15">
        <f t="shared" si="1086"/>
        <v>0</v>
      </c>
      <c r="FI440" s="15">
        <f t="shared" si="1087"/>
        <v>0</v>
      </c>
      <c r="FJ440" s="15">
        <f t="shared" si="1088"/>
        <v>0</v>
      </c>
      <c r="FK440" s="15">
        <f t="shared" si="1089"/>
        <v>0</v>
      </c>
      <c r="FL440" s="15">
        <f t="shared" si="1090"/>
        <v>0</v>
      </c>
      <c r="FM440" s="15">
        <f t="shared" si="1091"/>
        <v>0</v>
      </c>
      <c r="FN440" s="15">
        <f t="shared" si="1092"/>
        <v>0.80148837209302326</v>
      </c>
      <c r="FO440" s="15">
        <f t="shared" si="1093"/>
        <v>0</v>
      </c>
      <c r="FP440" s="15">
        <f t="shared" si="1094"/>
        <v>0</v>
      </c>
      <c r="FQ440" s="15">
        <f t="shared" si="1095"/>
        <v>0</v>
      </c>
      <c r="FR440" s="17">
        <f t="shared" si="1007"/>
        <v>0</v>
      </c>
      <c r="FS440" s="17">
        <f t="shared" si="1008"/>
        <v>0</v>
      </c>
      <c r="FT440" s="17">
        <f t="shared" si="1009"/>
        <v>0</v>
      </c>
      <c r="FU440" s="18">
        <f t="shared" si="1010"/>
        <v>0</v>
      </c>
      <c r="FV440" s="18">
        <f t="shared" si="1011"/>
        <v>0</v>
      </c>
      <c r="FW440" s="18">
        <f t="shared" si="1012"/>
        <v>0</v>
      </c>
      <c r="FX440" s="18">
        <f t="shared" si="1013"/>
        <v>0</v>
      </c>
      <c r="FY440" s="18">
        <f t="shared" si="1014"/>
        <v>0.80148837209302326</v>
      </c>
      <c r="FZ440" s="19"/>
      <c r="GA440" s="36" t="s">
        <v>76</v>
      </c>
      <c r="GB440" s="36"/>
      <c r="GC440" s="37"/>
    </row>
    <row r="441" spans="1:185" hidden="1" x14ac:dyDescent="0.25">
      <c r="A441" s="8" t="s">
        <v>1277</v>
      </c>
      <c r="B441" s="8" t="s">
        <v>331</v>
      </c>
      <c r="C441" s="28" t="s">
        <v>332</v>
      </c>
      <c r="D441" s="28" t="s">
        <v>76</v>
      </c>
      <c r="E441" s="9" t="s">
        <v>315</v>
      </c>
      <c r="F441" s="28" t="s">
        <v>96</v>
      </c>
      <c r="G441" s="28" t="s">
        <v>57</v>
      </c>
      <c r="H441" s="11">
        <v>3.5000000000000003E-2</v>
      </c>
      <c r="I441" s="11"/>
      <c r="J441" s="11">
        <v>0.01</v>
      </c>
      <c r="K441" s="11">
        <v>0.01</v>
      </c>
      <c r="L441" s="11">
        <v>5.0000000000000001E-3</v>
      </c>
      <c r="M441" s="11">
        <v>5.0000000000000001E-3</v>
      </c>
      <c r="N441" s="11"/>
      <c r="O441" s="12">
        <f t="shared" si="1015"/>
        <v>0</v>
      </c>
      <c r="P441" s="12">
        <f t="shared" si="1057"/>
        <v>0</v>
      </c>
      <c r="Q441" s="12">
        <f t="shared" si="1058"/>
        <v>0</v>
      </c>
      <c r="R441" s="12">
        <f t="shared" si="1059"/>
        <v>0</v>
      </c>
      <c r="S441" s="12">
        <f t="shared" si="1060"/>
        <v>0</v>
      </c>
      <c r="T441" s="12">
        <f t="shared" si="1061"/>
        <v>198435</v>
      </c>
      <c r="U441" s="12">
        <f t="shared" si="1062"/>
        <v>0</v>
      </c>
      <c r="V441" s="12">
        <f t="shared" si="1063"/>
        <v>198435</v>
      </c>
      <c r="W441" s="12">
        <f t="shared" si="1024"/>
        <v>205632</v>
      </c>
      <c r="X441" s="12">
        <f t="shared" si="1016"/>
        <v>0</v>
      </c>
      <c r="Y441" s="12">
        <f t="shared" si="1068"/>
        <v>363797.27999999997</v>
      </c>
      <c r="Z441" s="12">
        <f t="shared" si="1069"/>
        <v>132289.91999999998</v>
      </c>
      <c r="AA441" s="12">
        <f t="shared" si="1070"/>
        <v>580574.88</v>
      </c>
      <c r="AB441" s="12">
        <f t="shared" si="1071"/>
        <v>389504.88</v>
      </c>
      <c r="AC441" s="12"/>
      <c r="AD441" s="12"/>
      <c r="AE441" s="12"/>
      <c r="AF441" s="12">
        <f t="shared" si="1017"/>
        <v>0</v>
      </c>
      <c r="AG441" s="12">
        <f t="shared" si="1018"/>
        <v>0</v>
      </c>
      <c r="AH441" s="12">
        <f t="shared" si="1019"/>
        <v>0</v>
      </c>
      <c r="AI441" s="12"/>
      <c r="AJ441" s="12"/>
      <c r="AK441" s="12"/>
      <c r="AL441" s="12">
        <f t="shared" si="978"/>
        <v>0</v>
      </c>
      <c r="AM441" s="12">
        <f t="shared" si="979"/>
        <v>0</v>
      </c>
      <c r="AN441" s="12">
        <f t="shared" si="980"/>
        <v>0</v>
      </c>
      <c r="AO441" s="12"/>
      <c r="AP441" s="12"/>
      <c r="AQ441" s="12"/>
      <c r="AR441" s="12">
        <f t="shared" si="981"/>
        <v>0</v>
      </c>
      <c r="AS441" s="12">
        <f t="shared" si="982"/>
        <v>0</v>
      </c>
      <c r="AT441" s="12">
        <f t="shared" si="983"/>
        <v>0</v>
      </c>
      <c r="AU441" s="12">
        <f t="shared" si="984"/>
        <v>0</v>
      </c>
      <c r="AV441" s="12">
        <f t="shared" si="1020"/>
        <v>0</v>
      </c>
      <c r="AW441" s="12"/>
      <c r="AX441" s="12">
        <f t="shared" si="985"/>
        <v>0</v>
      </c>
      <c r="AY441" s="12">
        <f t="shared" si="986"/>
        <v>0</v>
      </c>
      <c r="AZ441" s="12">
        <f t="shared" si="987"/>
        <v>0</v>
      </c>
      <c r="BA441" s="12"/>
      <c r="BB441" s="12">
        <f t="shared" si="988"/>
        <v>0</v>
      </c>
      <c r="BC441" s="12">
        <f t="shared" si="989"/>
        <v>0</v>
      </c>
      <c r="BD441" s="12">
        <f t="shared" si="990"/>
        <v>0</v>
      </c>
      <c r="BE441" s="12"/>
      <c r="BF441" s="12">
        <f t="shared" si="991"/>
        <v>0</v>
      </c>
      <c r="BG441" s="12">
        <f t="shared" si="1021"/>
        <v>0</v>
      </c>
      <c r="BH441" s="12">
        <f t="shared" si="992"/>
        <v>0</v>
      </c>
      <c r="BI441" s="12">
        <f t="shared" si="993"/>
        <v>0</v>
      </c>
      <c r="BJ441" s="12"/>
      <c r="BK441" s="12">
        <f t="shared" si="994"/>
        <v>0</v>
      </c>
      <c r="BL441" s="12">
        <f t="shared" si="1022"/>
        <v>0</v>
      </c>
      <c r="BM441" s="12">
        <f t="shared" si="995"/>
        <v>0</v>
      </c>
      <c r="BN441" s="12"/>
      <c r="BO441" s="12">
        <f t="shared" si="996"/>
        <v>0</v>
      </c>
      <c r="BP441" s="12">
        <f t="shared" si="997"/>
        <v>0</v>
      </c>
      <c r="BQ441" s="12">
        <f t="shared" si="998"/>
        <v>0</v>
      </c>
      <c r="BR441" s="12"/>
      <c r="BS441" s="12">
        <f t="shared" si="999"/>
        <v>0</v>
      </c>
      <c r="BT441" s="12">
        <f t="shared" si="1000"/>
        <v>0</v>
      </c>
      <c r="BU441" s="12">
        <f t="shared" si="1001"/>
        <v>0</v>
      </c>
      <c r="BV441" s="12">
        <f t="shared" si="1002"/>
        <v>0</v>
      </c>
      <c r="BW441" s="12">
        <f t="shared" si="1003"/>
        <v>0</v>
      </c>
      <c r="BX441" s="12"/>
      <c r="BY441" s="12">
        <v>20000000</v>
      </c>
      <c r="BZ441" s="12">
        <v>20000000</v>
      </c>
      <c r="CA441" s="12">
        <f>SUMIFS('[1]TIẾN ĐỘ %'!$M$6:$M$1034,'[1]TIẾN ĐỘ %'!$G$6:$G$1034,$A441,'[1]TIẾN ĐỘ %'!$F$6:$F$1034,$E441)</f>
        <v>30000000</v>
      </c>
      <c r="CB441" s="12">
        <f t="shared" si="1023"/>
        <v>70000000</v>
      </c>
      <c r="CC441" s="12"/>
      <c r="CD441" s="12"/>
      <c r="CE441" s="12"/>
      <c r="CF441" s="12"/>
      <c r="CG441" s="12"/>
      <c r="CH441" s="12"/>
      <c r="CI441" s="12"/>
      <c r="CJ441" s="12"/>
      <c r="CK441" s="12">
        <f>+SUM(CH441:CJ441)</f>
        <v>0</v>
      </c>
      <c r="CL441" s="12"/>
      <c r="CM441" s="12"/>
      <c r="CN441" s="12"/>
      <c r="CO441" s="12">
        <f t="shared" si="1064"/>
        <v>0</v>
      </c>
      <c r="CP441" s="12">
        <f t="shared" si="1065"/>
        <v>0</v>
      </c>
      <c r="CQ441" s="12"/>
      <c r="CR441" s="12">
        <v>0</v>
      </c>
      <c r="CS441" s="12">
        <v>0</v>
      </c>
      <c r="CT441" s="12">
        <v>0</v>
      </c>
      <c r="CU441" s="12">
        <v>20563200</v>
      </c>
      <c r="CV441" s="12">
        <v>0</v>
      </c>
      <c r="CW441" s="12">
        <v>20563200</v>
      </c>
      <c r="CX441" s="12">
        <v>20563200</v>
      </c>
      <c r="CY441" s="12">
        <f>SUMIFS('[1]DATA THÔ IN'!$P$4:$P$12031,'[1]DATA THÔ IN'!$H$4:$H$12031,$A441,'[1]DATA THÔ IN'!$AC$4:$AC$12031,$E441,'[1]DATA THÔ IN'!$AH$4:$AH$12031,"Tiến độ 1")</f>
        <v>37699200</v>
      </c>
      <c r="CZ441" s="12">
        <f>SUMIFS('[1]DATA THÔ IN'!$P$4:$P$12031,'[1]DATA THÔ IN'!$H$4:$H$12031,$A441,'[1]DATA THÔ IN'!$AC$4:$AC$12031,$E441,'[1]DATA THÔ IN'!$AH$4:$AH$12031,"Tiến độ 2")</f>
        <v>13708800</v>
      </c>
      <c r="DA441" s="12">
        <f>SUMIFS('[1]TIẾN ĐỘ %'!$N$6:$N$1034,'[1]TIẾN ĐỘ %'!$G$6:$G$1034,A441,'[1]TIẾN ĐỘ %'!$F$6:$F$1034,$E441)</f>
        <v>60163200</v>
      </c>
      <c r="DB441" s="12">
        <f t="shared" si="1025"/>
        <v>80726400</v>
      </c>
      <c r="DC441" s="12"/>
      <c r="DD441" s="12"/>
      <c r="DE441" s="12"/>
      <c r="DF441" s="12"/>
      <c r="DG441" s="12"/>
      <c r="DH441" s="12"/>
      <c r="DI441" s="12"/>
      <c r="DJ441" s="12"/>
      <c r="DK441" s="12"/>
      <c r="DL441" s="12">
        <f>+DK441+DH441+DE441</f>
        <v>0</v>
      </c>
      <c r="DM441" s="12">
        <f>+DL441+DB441</f>
        <v>80726400</v>
      </c>
      <c r="DN441" s="12"/>
      <c r="DO441" s="12"/>
      <c r="DP441" s="12"/>
      <c r="DQ441" s="12"/>
      <c r="DR441" s="12"/>
      <c r="DS441" s="12"/>
      <c r="DT441" s="12"/>
      <c r="DU441" s="12"/>
      <c r="DV441" s="12"/>
      <c r="DW441" s="12">
        <f>+DV441+DS441+DP441</f>
        <v>0</v>
      </c>
      <c r="DX441" s="12"/>
      <c r="DY441" s="12"/>
      <c r="DZ441" s="12"/>
      <c r="EA441" s="12"/>
      <c r="EB441" s="12"/>
      <c r="EC441" s="12"/>
      <c r="ED441" s="12"/>
      <c r="EE441" s="12"/>
      <c r="EF441" s="12"/>
      <c r="EG441" s="12">
        <f t="shared" si="1066"/>
        <v>0</v>
      </c>
      <c r="EH441" s="12">
        <f t="shared" si="1067"/>
        <v>0</v>
      </c>
      <c r="EI441" s="12"/>
      <c r="EJ441" s="15">
        <f t="shared" si="1004"/>
        <v>0</v>
      </c>
      <c r="EK441" s="15">
        <f t="shared" si="1005"/>
        <v>0</v>
      </c>
      <c r="EL441" s="15">
        <f t="shared" si="1006"/>
        <v>0</v>
      </c>
      <c r="EM441" s="16">
        <f t="shared" si="1040"/>
        <v>1.02816</v>
      </c>
      <c r="EN441" s="16">
        <f t="shared" si="1041"/>
        <v>0</v>
      </c>
      <c r="EO441" s="16">
        <f t="shared" si="1042"/>
        <v>1.02816</v>
      </c>
      <c r="EP441" s="16">
        <f t="shared" si="1026"/>
        <v>1.25664</v>
      </c>
      <c r="EQ441" s="16">
        <f t="shared" si="1027"/>
        <v>0.45695999999999998</v>
      </c>
      <c r="ER441" s="16">
        <f t="shared" si="1028"/>
        <v>2.0054400000000001</v>
      </c>
      <c r="ES441" s="16">
        <f t="shared" si="1029"/>
        <v>1.1532342857142857</v>
      </c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5">
        <f t="shared" ref="FO441:FQ446" si="1096">IFERROR(DX441/$CL441,0)</f>
        <v>0</v>
      </c>
      <c r="FP441" s="15">
        <f t="shared" si="1096"/>
        <v>0</v>
      </c>
      <c r="FQ441" s="15">
        <f t="shared" si="1096"/>
        <v>0</v>
      </c>
      <c r="FR441" s="17">
        <f t="shared" si="1007"/>
        <v>0</v>
      </c>
      <c r="FS441" s="17">
        <f t="shared" si="1008"/>
        <v>0</v>
      </c>
      <c r="FT441" s="17">
        <f t="shared" si="1009"/>
        <v>0</v>
      </c>
      <c r="FU441" s="18">
        <f t="shared" si="1010"/>
        <v>0</v>
      </c>
      <c r="FV441" s="18">
        <f t="shared" si="1011"/>
        <v>0</v>
      </c>
      <c r="FW441" s="18">
        <f t="shared" si="1012"/>
        <v>0</v>
      </c>
      <c r="FX441" s="18">
        <f t="shared" si="1013"/>
        <v>0</v>
      </c>
      <c r="FY441" s="18">
        <f t="shared" si="1014"/>
        <v>0</v>
      </c>
      <c r="FZ441" s="19"/>
      <c r="GA441" s="36" t="s">
        <v>76</v>
      </c>
      <c r="GB441" s="36"/>
      <c r="GC441" s="37"/>
    </row>
    <row r="442" spans="1:185" hidden="1" x14ac:dyDescent="0.25">
      <c r="A442" s="8" t="s">
        <v>1271</v>
      </c>
      <c r="B442" s="8" t="s">
        <v>335</v>
      </c>
      <c r="C442" s="28" t="s">
        <v>336</v>
      </c>
      <c r="D442" s="28" t="s">
        <v>1392</v>
      </c>
      <c r="E442" s="9" t="s">
        <v>315</v>
      </c>
      <c r="F442" s="28" t="s">
        <v>80</v>
      </c>
      <c r="G442" s="28" t="s">
        <v>57</v>
      </c>
      <c r="H442" s="11">
        <v>3.5000000000000003E-2</v>
      </c>
      <c r="I442" s="11"/>
      <c r="J442" s="11">
        <v>0.01</v>
      </c>
      <c r="K442" s="11">
        <v>0.01</v>
      </c>
      <c r="L442" s="11">
        <v>5.0000000000000001E-3</v>
      </c>
      <c r="M442" s="11">
        <v>5.0000000000000001E-3</v>
      </c>
      <c r="N442" s="11"/>
      <c r="O442" s="12">
        <f t="shared" si="1015"/>
        <v>0</v>
      </c>
      <c r="P442" s="12">
        <f t="shared" si="1057"/>
        <v>0</v>
      </c>
      <c r="Q442" s="12">
        <f t="shared" si="1058"/>
        <v>486637.92</v>
      </c>
      <c r="R442" s="12">
        <f t="shared" si="1059"/>
        <v>486637.92</v>
      </c>
      <c r="S442" s="12">
        <f t="shared" si="1060"/>
        <v>0</v>
      </c>
      <c r="T442" s="12">
        <f t="shared" si="1061"/>
        <v>193710</v>
      </c>
      <c r="U442" s="12">
        <f t="shared" si="1062"/>
        <v>0</v>
      </c>
      <c r="V442" s="12">
        <f t="shared" si="1063"/>
        <v>193710</v>
      </c>
      <c r="W442" s="12">
        <f t="shared" si="1024"/>
        <v>200736</v>
      </c>
      <c r="X442" s="12">
        <f t="shared" si="1016"/>
        <v>0</v>
      </c>
      <c r="Y442" s="12">
        <f t="shared" si="1068"/>
        <v>311826.24</v>
      </c>
      <c r="Z442" s="12">
        <f t="shared" si="1069"/>
        <v>461625.12</v>
      </c>
      <c r="AA442" s="12">
        <f t="shared" si="1070"/>
        <v>773451.36</v>
      </c>
      <c r="AB442" s="12">
        <f t="shared" si="1071"/>
        <v>726899.76</v>
      </c>
      <c r="AC442" s="12"/>
      <c r="AD442" s="12"/>
      <c r="AE442" s="12"/>
      <c r="AF442" s="12">
        <f t="shared" si="1017"/>
        <v>0</v>
      </c>
      <c r="AG442" s="12">
        <f t="shared" si="1018"/>
        <v>0</v>
      </c>
      <c r="AH442" s="12">
        <f t="shared" si="1019"/>
        <v>0</v>
      </c>
      <c r="AI442" s="12"/>
      <c r="AJ442" s="12"/>
      <c r="AK442" s="12"/>
      <c r="AL442" s="12">
        <f t="shared" si="978"/>
        <v>0</v>
      </c>
      <c r="AM442" s="12">
        <f t="shared" si="979"/>
        <v>0</v>
      </c>
      <c r="AN442" s="12">
        <f t="shared" si="980"/>
        <v>0</v>
      </c>
      <c r="AO442" s="12"/>
      <c r="AP442" s="12"/>
      <c r="AQ442" s="12"/>
      <c r="AR442" s="12">
        <f t="shared" si="981"/>
        <v>0</v>
      </c>
      <c r="AS442" s="12">
        <f t="shared" si="982"/>
        <v>0</v>
      </c>
      <c r="AT442" s="12">
        <f t="shared" si="983"/>
        <v>0</v>
      </c>
      <c r="AU442" s="12">
        <f t="shared" si="984"/>
        <v>0</v>
      </c>
      <c r="AV442" s="12">
        <f t="shared" si="1020"/>
        <v>0</v>
      </c>
      <c r="AW442" s="12"/>
      <c r="AX442" s="12">
        <f t="shared" si="985"/>
        <v>0</v>
      </c>
      <c r="AY442" s="12">
        <f t="shared" si="986"/>
        <v>0</v>
      </c>
      <c r="AZ442" s="12">
        <f t="shared" si="987"/>
        <v>0</v>
      </c>
      <c r="BA442" s="12"/>
      <c r="BB442" s="12">
        <f t="shared" si="988"/>
        <v>0</v>
      </c>
      <c r="BC442" s="12">
        <f t="shared" si="989"/>
        <v>0</v>
      </c>
      <c r="BD442" s="12">
        <f t="shared" si="990"/>
        <v>0</v>
      </c>
      <c r="BE442" s="12"/>
      <c r="BF442" s="12">
        <f t="shared" si="991"/>
        <v>0</v>
      </c>
      <c r="BG442" s="12">
        <f t="shared" si="1021"/>
        <v>0</v>
      </c>
      <c r="BH442" s="12">
        <f t="shared" si="992"/>
        <v>0</v>
      </c>
      <c r="BI442" s="12">
        <f t="shared" si="993"/>
        <v>0</v>
      </c>
      <c r="BJ442" s="12"/>
      <c r="BK442" s="12">
        <f t="shared" si="994"/>
        <v>0</v>
      </c>
      <c r="BL442" s="12">
        <f t="shared" si="1022"/>
        <v>0</v>
      </c>
      <c r="BM442" s="12">
        <f t="shared" si="995"/>
        <v>0</v>
      </c>
      <c r="BN442" s="12"/>
      <c r="BO442" s="12">
        <f t="shared" si="996"/>
        <v>0</v>
      </c>
      <c r="BP442" s="12">
        <f t="shared" si="997"/>
        <v>0</v>
      </c>
      <c r="BQ442" s="12">
        <f t="shared" si="998"/>
        <v>0</v>
      </c>
      <c r="BR442" s="12"/>
      <c r="BS442" s="12">
        <f t="shared" si="999"/>
        <v>0</v>
      </c>
      <c r="BT442" s="12">
        <f t="shared" si="1000"/>
        <v>0</v>
      </c>
      <c r="BU442" s="12">
        <f t="shared" si="1001"/>
        <v>0</v>
      </c>
      <c r="BV442" s="12">
        <f t="shared" si="1002"/>
        <v>0</v>
      </c>
      <c r="BW442" s="12">
        <f t="shared" si="1003"/>
        <v>0</v>
      </c>
      <c r="BX442" s="12"/>
      <c r="BY442" s="12">
        <v>50000000</v>
      </c>
      <c r="BZ442" s="12">
        <v>20000000</v>
      </c>
      <c r="CA442" s="12">
        <f>SUMIFS('[1]TIẾN ĐỘ %'!$M$6:$M$1034,'[1]TIẾN ĐỘ %'!$G$6:$G$1034,$A442,'[1]TIẾN ĐỘ %'!$F$6:$F$1034,$E442)</f>
        <v>80000000</v>
      </c>
      <c r="CB442" s="12">
        <f t="shared" si="1023"/>
        <v>150000000</v>
      </c>
      <c r="CC442" s="12"/>
      <c r="CD442" s="12"/>
      <c r="CE442" s="12"/>
      <c r="CF442" s="12"/>
      <c r="CG442" s="12"/>
      <c r="CH442" s="12"/>
      <c r="CI442" s="12"/>
      <c r="CJ442" s="12"/>
      <c r="CK442" s="12">
        <f>+SUM(CH442:CJ442)</f>
        <v>0</v>
      </c>
      <c r="CL442" s="12"/>
      <c r="CM442" s="12"/>
      <c r="CN442" s="12"/>
      <c r="CO442" s="12">
        <f t="shared" si="1064"/>
        <v>0</v>
      </c>
      <c r="CP442" s="12">
        <f t="shared" si="1065"/>
        <v>0</v>
      </c>
      <c r="CQ442" s="12"/>
      <c r="CR442" s="12">
        <v>0</v>
      </c>
      <c r="CS442" s="12">
        <v>50428800</v>
      </c>
      <c r="CT442" s="12">
        <v>50428800</v>
      </c>
      <c r="CU442" s="12">
        <v>20073600</v>
      </c>
      <c r="CV442" s="12">
        <v>0</v>
      </c>
      <c r="CW442" s="12">
        <v>20073600</v>
      </c>
      <c r="CX442" s="12">
        <v>20073600</v>
      </c>
      <c r="CY442" s="12">
        <f>SUMIFS('[1]DATA THÔ IN'!$P$4:$P$12031,'[1]DATA THÔ IN'!$H$4:$H$12031,$A442,'[1]DATA THÔ IN'!$AC$4:$AC$12031,$E442,'[1]DATA THÔ IN'!$AH$4:$AH$12031,"Tiến độ 1")</f>
        <v>32313600</v>
      </c>
      <c r="CZ442" s="12">
        <f>SUMIFS('[1]DATA THÔ IN'!$P$4:$P$12031,'[1]DATA THÔ IN'!$H$4:$H$12031,$A442,'[1]DATA THÔ IN'!$AC$4:$AC$12031,$E442,'[1]DATA THÔ IN'!$AH$4:$AH$12031,"Tiến độ 2")</f>
        <v>47836800</v>
      </c>
      <c r="DA442" s="12">
        <f>SUMIFS('[1]TIẾN ĐỘ %'!$N$6:$N$1034,'[1]TIẾN ĐỘ %'!$G$6:$G$1034,A442,'[1]TIẾN ĐỘ %'!$F$6:$F$1034,$E442)</f>
        <v>80150400</v>
      </c>
      <c r="DB442" s="12">
        <f t="shared" si="1025"/>
        <v>150652800</v>
      </c>
      <c r="DC442" s="12"/>
      <c r="DD442" s="12"/>
      <c r="DE442" s="12"/>
      <c r="DF442" s="12"/>
      <c r="DG442" s="12"/>
      <c r="DH442" s="12"/>
      <c r="DI442" s="12"/>
      <c r="DJ442" s="12"/>
      <c r="DK442" s="12"/>
      <c r="DL442" s="12">
        <f>+DK442+DH442+DE442</f>
        <v>0</v>
      </c>
      <c r="DM442" s="12">
        <f>+DL442+DB442</f>
        <v>150652800</v>
      </c>
      <c r="DN442" s="12"/>
      <c r="DO442" s="12"/>
      <c r="DP442" s="12"/>
      <c r="DQ442" s="12"/>
      <c r="DR442" s="12"/>
      <c r="DS442" s="12"/>
      <c r="DT442" s="12"/>
      <c r="DU442" s="12"/>
      <c r="DV442" s="12"/>
      <c r="DW442" s="12">
        <f>+DV442+DS442+DP442</f>
        <v>0</v>
      </c>
      <c r="DX442" s="12"/>
      <c r="DY442" s="12"/>
      <c r="DZ442" s="12"/>
      <c r="EA442" s="12"/>
      <c r="EB442" s="12"/>
      <c r="EC442" s="12"/>
      <c r="ED442" s="12"/>
      <c r="EE442" s="12"/>
      <c r="EF442" s="12"/>
      <c r="EG442" s="12">
        <f t="shared" si="1066"/>
        <v>0</v>
      </c>
      <c r="EH442" s="12">
        <f t="shared" si="1067"/>
        <v>0</v>
      </c>
      <c r="EI442" s="12"/>
      <c r="EJ442" s="15">
        <f t="shared" si="1004"/>
        <v>0</v>
      </c>
      <c r="EK442" s="15">
        <f t="shared" si="1005"/>
        <v>1.0085759999999999</v>
      </c>
      <c r="EL442" s="15">
        <f t="shared" si="1006"/>
        <v>1.0085759999999999</v>
      </c>
      <c r="EM442" s="16">
        <f t="shared" si="1040"/>
        <v>1.0036799999999999</v>
      </c>
      <c r="EN442" s="16">
        <f t="shared" si="1041"/>
        <v>0</v>
      </c>
      <c r="EO442" s="16">
        <f t="shared" si="1042"/>
        <v>1.0036799999999999</v>
      </c>
      <c r="EP442" s="16">
        <f t="shared" si="1026"/>
        <v>0.40392</v>
      </c>
      <c r="EQ442" s="16">
        <f t="shared" si="1027"/>
        <v>0.59796000000000005</v>
      </c>
      <c r="ER442" s="16">
        <f t="shared" si="1028"/>
        <v>1.0018800000000001</v>
      </c>
      <c r="ES442" s="16">
        <f t="shared" si="1029"/>
        <v>1.0043519999999999</v>
      </c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5">
        <f t="shared" si="1096"/>
        <v>0</v>
      </c>
      <c r="FP442" s="15">
        <f t="shared" si="1096"/>
        <v>0</v>
      </c>
      <c r="FQ442" s="15">
        <f t="shared" si="1096"/>
        <v>0</v>
      </c>
      <c r="FR442" s="17">
        <f t="shared" si="1007"/>
        <v>0</v>
      </c>
      <c r="FS442" s="17">
        <f t="shared" si="1008"/>
        <v>0</v>
      </c>
      <c r="FT442" s="17">
        <f t="shared" si="1009"/>
        <v>0</v>
      </c>
      <c r="FU442" s="18">
        <f t="shared" si="1010"/>
        <v>0</v>
      </c>
      <c r="FV442" s="18">
        <f t="shared" si="1011"/>
        <v>0</v>
      </c>
      <c r="FW442" s="18">
        <f t="shared" si="1012"/>
        <v>0</v>
      </c>
      <c r="FX442" s="18">
        <f t="shared" si="1013"/>
        <v>0</v>
      </c>
      <c r="FY442" s="18">
        <f t="shared" si="1014"/>
        <v>0</v>
      </c>
      <c r="FZ442" s="19"/>
      <c r="GA442" s="36" t="str">
        <f>D442</f>
        <v>Huỳnh Trường Vũ</v>
      </c>
      <c r="GB442" s="36"/>
      <c r="GC442" s="37"/>
    </row>
    <row r="443" spans="1:185" hidden="1" x14ac:dyDescent="0.25">
      <c r="A443" s="8" t="s">
        <v>1267</v>
      </c>
      <c r="B443" s="8" t="s">
        <v>339</v>
      </c>
      <c r="C443" s="28" t="s">
        <v>340</v>
      </c>
      <c r="D443" s="28" t="s">
        <v>1391</v>
      </c>
      <c r="E443" s="9" t="s">
        <v>315</v>
      </c>
      <c r="F443" s="28" t="s">
        <v>67</v>
      </c>
      <c r="G443" s="28" t="s">
        <v>57</v>
      </c>
      <c r="H443" s="11">
        <v>3.5000000000000003E-2</v>
      </c>
      <c r="I443" s="11"/>
      <c r="J443" s="11">
        <v>0.01</v>
      </c>
      <c r="K443" s="11">
        <v>0.01</v>
      </c>
      <c r="L443" s="11">
        <v>5.0000000000000001E-3</v>
      </c>
      <c r="M443" s="11">
        <v>5.0000000000000001E-3</v>
      </c>
      <c r="N443" s="11"/>
      <c r="O443" s="12">
        <f t="shared" si="1015"/>
        <v>0</v>
      </c>
      <c r="P443" s="12">
        <f t="shared" si="1057"/>
        <v>0</v>
      </c>
      <c r="Q443" s="12">
        <f t="shared" si="1058"/>
        <v>779565.6</v>
      </c>
      <c r="R443" s="12">
        <f t="shared" si="1059"/>
        <v>1111957.92</v>
      </c>
      <c r="S443" s="12">
        <f t="shared" si="1060"/>
        <v>0</v>
      </c>
      <c r="T443" s="12">
        <f t="shared" si="1061"/>
        <v>861552</v>
      </c>
      <c r="U443" s="12">
        <f t="shared" si="1062"/>
        <v>0</v>
      </c>
      <c r="V443" s="12">
        <f t="shared" si="1063"/>
        <v>974943</v>
      </c>
      <c r="W443" s="12">
        <f t="shared" si="1024"/>
        <v>892800</v>
      </c>
      <c r="X443" s="12">
        <f t="shared" si="1016"/>
        <v>0</v>
      </c>
      <c r="Y443" s="12">
        <f t="shared" si="1068"/>
        <v>0</v>
      </c>
      <c r="Z443" s="12">
        <f t="shared" si="1069"/>
        <v>0</v>
      </c>
      <c r="AA443" s="12">
        <f t="shared" si="1070"/>
        <v>965339.67999999993</v>
      </c>
      <c r="AB443" s="12">
        <f t="shared" si="1071"/>
        <v>1526120.48</v>
      </c>
      <c r="AC443" s="12"/>
      <c r="AD443" s="12"/>
      <c r="AE443" s="12"/>
      <c r="AF443" s="12">
        <f t="shared" si="1017"/>
        <v>0</v>
      </c>
      <c r="AG443" s="12">
        <f t="shared" si="1018"/>
        <v>0</v>
      </c>
      <c r="AH443" s="12">
        <f t="shared" si="1019"/>
        <v>0</v>
      </c>
      <c r="AI443" s="12"/>
      <c r="AJ443" s="12"/>
      <c r="AK443" s="12"/>
      <c r="AL443" s="12">
        <f t="shared" si="978"/>
        <v>0</v>
      </c>
      <c r="AM443" s="12">
        <f t="shared" si="979"/>
        <v>0</v>
      </c>
      <c r="AN443" s="12">
        <f t="shared" si="980"/>
        <v>0</v>
      </c>
      <c r="AO443" s="12"/>
      <c r="AP443" s="12"/>
      <c r="AQ443" s="12"/>
      <c r="AR443" s="12">
        <f t="shared" si="981"/>
        <v>0</v>
      </c>
      <c r="AS443" s="12">
        <f t="shared" si="982"/>
        <v>0</v>
      </c>
      <c r="AT443" s="12">
        <f t="shared" si="983"/>
        <v>0</v>
      </c>
      <c r="AU443" s="12">
        <f t="shared" si="984"/>
        <v>0</v>
      </c>
      <c r="AV443" s="12">
        <f t="shared" si="1020"/>
        <v>0</v>
      </c>
      <c r="AW443" s="12"/>
      <c r="AX443" s="12">
        <f t="shared" si="985"/>
        <v>0</v>
      </c>
      <c r="AY443" s="12">
        <f t="shared" si="986"/>
        <v>0</v>
      </c>
      <c r="AZ443" s="12">
        <f t="shared" si="987"/>
        <v>0</v>
      </c>
      <c r="BA443" s="12"/>
      <c r="BB443" s="12">
        <f t="shared" si="988"/>
        <v>0</v>
      </c>
      <c r="BC443" s="12">
        <f t="shared" si="989"/>
        <v>0</v>
      </c>
      <c r="BD443" s="12">
        <f t="shared" si="990"/>
        <v>0</v>
      </c>
      <c r="BE443" s="12"/>
      <c r="BF443" s="12">
        <f t="shared" si="991"/>
        <v>0</v>
      </c>
      <c r="BG443" s="12">
        <f t="shared" si="1021"/>
        <v>0</v>
      </c>
      <c r="BH443" s="12">
        <f t="shared" si="992"/>
        <v>0</v>
      </c>
      <c r="BI443" s="12">
        <f t="shared" si="993"/>
        <v>0</v>
      </c>
      <c r="BJ443" s="12"/>
      <c r="BK443" s="12">
        <f t="shared" si="994"/>
        <v>0</v>
      </c>
      <c r="BL443" s="12">
        <f t="shared" si="1022"/>
        <v>0</v>
      </c>
      <c r="BM443" s="12">
        <f t="shared" si="995"/>
        <v>0</v>
      </c>
      <c r="BN443" s="12"/>
      <c r="BO443" s="12">
        <f t="shared" si="996"/>
        <v>0</v>
      </c>
      <c r="BP443" s="12">
        <f t="shared" si="997"/>
        <v>0</v>
      </c>
      <c r="BQ443" s="12">
        <f t="shared" si="998"/>
        <v>0</v>
      </c>
      <c r="BR443" s="12"/>
      <c r="BS443" s="12">
        <f t="shared" si="999"/>
        <v>0</v>
      </c>
      <c r="BT443" s="12">
        <f t="shared" si="1000"/>
        <v>0</v>
      </c>
      <c r="BU443" s="12">
        <f t="shared" si="1001"/>
        <v>0</v>
      </c>
      <c r="BV443" s="12">
        <f t="shared" si="1002"/>
        <v>0</v>
      </c>
      <c r="BW443" s="12">
        <f t="shared" si="1003"/>
        <v>0</v>
      </c>
      <c r="BX443" s="12"/>
      <c r="BY443" s="12">
        <v>90000000</v>
      </c>
      <c r="BZ443" s="12">
        <v>100000000</v>
      </c>
      <c r="CA443" s="12">
        <f>SUMIFS('[1]TIẾN ĐỘ %'!$M$6:$M$1034,'[1]TIẾN ĐỘ %'!$G$6:$G$1034,$A443,'[1]TIẾN ĐỘ %'!$F$6:$F$1034,$E443)</f>
        <v>100000000</v>
      </c>
      <c r="CB443" s="12">
        <f t="shared" si="1023"/>
        <v>290000000</v>
      </c>
      <c r="CC443" s="12"/>
      <c r="CD443" s="12"/>
      <c r="CE443" s="12"/>
      <c r="CF443" s="12"/>
      <c r="CG443" s="12"/>
      <c r="CH443" s="12"/>
      <c r="CI443" s="12"/>
      <c r="CJ443" s="12"/>
      <c r="CK443" s="12">
        <f>+SUM(CH443:CJ443)</f>
        <v>0</v>
      </c>
      <c r="CL443" s="12"/>
      <c r="CM443" s="12"/>
      <c r="CN443" s="12"/>
      <c r="CO443" s="12">
        <f t="shared" si="1064"/>
        <v>0</v>
      </c>
      <c r="CP443" s="12">
        <f t="shared" si="1065"/>
        <v>0</v>
      </c>
      <c r="CQ443" s="12"/>
      <c r="CR443" s="12">
        <v>23500800</v>
      </c>
      <c r="CS443" s="12">
        <v>80784000</v>
      </c>
      <c r="CT443" s="12">
        <v>115228800</v>
      </c>
      <c r="CU443" s="12">
        <v>89280000</v>
      </c>
      <c r="CV443" s="12">
        <v>0</v>
      </c>
      <c r="CW443" s="12">
        <v>89280000</v>
      </c>
      <c r="CX443" s="12">
        <v>101030400</v>
      </c>
      <c r="CY443" s="12">
        <f>SUMIFS('[1]DATA THÔ IN'!$P$4:$P$12031,'[1]DATA THÔ IN'!$H$4:$H$12031,$A443,'[1]DATA THÔ IN'!$AC$4:$AC$12031,$E443,'[1]DATA THÔ IN'!$AH$4:$AH$12031,"Tiến độ 1")</f>
        <v>0</v>
      </c>
      <c r="CZ443" s="12">
        <f>SUMIFS('[1]DATA THÔ IN'!$P$4:$P$12031,'[1]DATA THÔ IN'!$H$4:$H$12031,$A443,'[1]DATA THÔ IN'!$AC$4:$AC$12031,$E443,'[1]DATA THÔ IN'!$AH$4:$AH$12031,"Tiến độ 2")</f>
        <v>36358400</v>
      </c>
      <c r="DA443" s="12">
        <f>SUMIFS('[1]TIẾN ĐỘ %'!$N$6:$N$1034,'[1]TIẾN ĐỘ %'!$G$6:$G$1034,A443,'[1]TIẾN ĐỘ %'!$F$6:$F$1034,$E443)</f>
        <v>100035200</v>
      </c>
      <c r="DB443" s="12">
        <f t="shared" si="1025"/>
        <v>316294400</v>
      </c>
      <c r="DC443" s="12"/>
      <c r="DD443" s="12"/>
      <c r="DE443" s="12"/>
      <c r="DF443" s="12"/>
      <c r="DG443" s="12"/>
      <c r="DH443" s="12"/>
      <c r="DI443" s="12"/>
      <c r="DJ443" s="12"/>
      <c r="DK443" s="12"/>
      <c r="DL443" s="12">
        <f>+DK443+DH443+DE443</f>
        <v>0</v>
      </c>
      <c r="DM443" s="12">
        <f>+DL443+DB443</f>
        <v>316294400</v>
      </c>
      <c r="DN443" s="12"/>
      <c r="DO443" s="12"/>
      <c r="DP443" s="12"/>
      <c r="DQ443" s="12"/>
      <c r="DR443" s="12"/>
      <c r="DS443" s="12"/>
      <c r="DT443" s="12"/>
      <c r="DU443" s="12"/>
      <c r="DV443" s="12"/>
      <c r="DW443" s="12">
        <f>+DV443+DS443+DP443</f>
        <v>0</v>
      </c>
      <c r="DX443" s="12"/>
      <c r="DY443" s="12"/>
      <c r="DZ443" s="12"/>
      <c r="EA443" s="12"/>
      <c r="EB443" s="12"/>
      <c r="EC443" s="12"/>
      <c r="ED443" s="12"/>
      <c r="EE443" s="12"/>
      <c r="EF443" s="12"/>
      <c r="EG443" s="12">
        <f t="shared" si="1066"/>
        <v>0</v>
      </c>
      <c r="EH443" s="12">
        <f t="shared" si="1067"/>
        <v>0</v>
      </c>
      <c r="EI443" s="12"/>
      <c r="EJ443" s="15">
        <f t="shared" si="1004"/>
        <v>0.26112000000000002</v>
      </c>
      <c r="EK443" s="15">
        <f t="shared" si="1005"/>
        <v>0.89759999999999995</v>
      </c>
      <c r="EL443" s="15">
        <f t="shared" si="1006"/>
        <v>1.2803199999999999</v>
      </c>
      <c r="EM443" s="16">
        <f t="shared" si="1040"/>
        <v>0.89280000000000004</v>
      </c>
      <c r="EN443" s="16">
        <f t="shared" si="1041"/>
        <v>0</v>
      </c>
      <c r="EO443" s="16">
        <f t="shared" si="1042"/>
        <v>1.0103040000000001</v>
      </c>
      <c r="EP443" s="16">
        <f t="shared" si="1026"/>
        <v>0</v>
      </c>
      <c r="EQ443" s="16">
        <f t="shared" si="1027"/>
        <v>0.36358400000000002</v>
      </c>
      <c r="ER443" s="16">
        <f t="shared" si="1028"/>
        <v>1.0003519999999999</v>
      </c>
      <c r="ES443" s="16">
        <f t="shared" si="1029"/>
        <v>1.0906703448275863</v>
      </c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5">
        <f t="shared" si="1096"/>
        <v>0</v>
      </c>
      <c r="FP443" s="15">
        <f t="shared" si="1096"/>
        <v>0</v>
      </c>
      <c r="FQ443" s="15">
        <f t="shared" si="1096"/>
        <v>0</v>
      </c>
      <c r="FR443" s="17">
        <f t="shared" si="1007"/>
        <v>0</v>
      </c>
      <c r="FS443" s="17">
        <f t="shared" si="1008"/>
        <v>0</v>
      </c>
      <c r="FT443" s="17">
        <f t="shared" si="1009"/>
        <v>0</v>
      </c>
      <c r="FU443" s="18">
        <f t="shared" si="1010"/>
        <v>0</v>
      </c>
      <c r="FV443" s="18">
        <f t="shared" si="1011"/>
        <v>0</v>
      </c>
      <c r="FW443" s="18">
        <f t="shared" si="1012"/>
        <v>0</v>
      </c>
      <c r="FX443" s="18">
        <f t="shared" si="1013"/>
        <v>0</v>
      </c>
      <c r="FY443" s="18">
        <f t="shared" si="1014"/>
        <v>0</v>
      </c>
      <c r="FZ443" s="19"/>
      <c r="GA443" s="36" t="s">
        <v>1391</v>
      </c>
      <c r="GB443" s="36"/>
      <c r="GC443" s="37"/>
    </row>
    <row r="444" spans="1:185" hidden="1" x14ac:dyDescent="0.25">
      <c r="A444" s="8" t="s">
        <v>1272</v>
      </c>
      <c r="B444" s="8" t="s">
        <v>343</v>
      </c>
      <c r="C444" s="28" t="s">
        <v>344</v>
      </c>
      <c r="D444" s="28" t="s">
        <v>1391</v>
      </c>
      <c r="E444" s="9" t="s">
        <v>315</v>
      </c>
      <c r="F444" s="28" t="s">
        <v>67</v>
      </c>
      <c r="G444" s="28" t="s">
        <v>57</v>
      </c>
      <c r="H444" s="11">
        <v>3.5000000000000003E-2</v>
      </c>
      <c r="I444" s="11"/>
      <c r="J444" s="11">
        <v>0.01</v>
      </c>
      <c r="K444" s="11">
        <v>0.01</v>
      </c>
      <c r="L444" s="11">
        <v>5.0000000000000001E-3</v>
      </c>
      <c r="M444" s="11">
        <v>5.0000000000000001E-3</v>
      </c>
      <c r="N444" s="11"/>
      <c r="O444" s="12">
        <f t="shared" si="1015"/>
        <v>0</v>
      </c>
      <c r="P444" s="12">
        <f t="shared" si="1057"/>
        <v>0</v>
      </c>
      <c r="Q444" s="12">
        <f t="shared" si="1058"/>
        <v>0</v>
      </c>
      <c r="R444" s="12">
        <f t="shared" si="1059"/>
        <v>0</v>
      </c>
      <c r="S444" s="12">
        <f t="shared" si="1060"/>
        <v>0</v>
      </c>
      <c r="T444" s="12">
        <f t="shared" si="1061"/>
        <v>176016</v>
      </c>
      <c r="U444" s="12">
        <f t="shared" si="1062"/>
        <v>0</v>
      </c>
      <c r="V444" s="12">
        <f t="shared" si="1063"/>
        <v>0</v>
      </c>
      <c r="W444" s="12">
        <f t="shared" si="1024"/>
        <v>0</v>
      </c>
      <c r="X444" s="12">
        <f t="shared" si="1016"/>
        <v>0</v>
      </c>
      <c r="Y444" s="12">
        <f t="shared" si="1068"/>
        <v>188985.60000000001</v>
      </c>
      <c r="Z444" s="12">
        <f t="shared" si="1069"/>
        <v>0</v>
      </c>
      <c r="AA444" s="12">
        <f t="shared" si="1070"/>
        <v>0</v>
      </c>
      <c r="AB444" s="12">
        <f t="shared" si="1071"/>
        <v>0</v>
      </c>
      <c r="AC444" s="12"/>
      <c r="AD444" s="12"/>
      <c r="AE444" s="12"/>
      <c r="AF444" s="12">
        <f t="shared" si="1017"/>
        <v>0</v>
      </c>
      <c r="AG444" s="12">
        <f t="shared" si="1018"/>
        <v>0</v>
      </c>
      <c r="AH444" s="12">
        <f t="shared" si="1019"/>
        <v>0</v>
      </c>
      <c r="AI444" s="12"/>
      <c r="AJ444" s="12"/>
      <c r="AK444" s="12"/>
      <c r="AL444" s="12">
        <f t="shared" si="978"/>
        <v>0</v>
      </c>
      <c r="AM444" s="12">
        <f t="shared" si="979"/>
        <v>0</v>
      </c>
      <c r="AN444" s="12">
        <f t="shared" si="980"/>
        <v>0</v>
      </c>
      <c r="AO444" s="12"/>
      <c r="AP444" s="12"/>
      <c r="AQ444" s="12"/>
      <c r="AR444" s="12">
        <f t="shared" si="981"/>
        <v>0</v>
      </c>
      <c r="AS444" s="12">
        <f t="shared" si="982"/>
        <v>0</v>
      </c>
      <c r="AT444" s="12">
        <f t="shared" si="983"/>
        <v>0</v>
      </c>
      <c r="AU444" s="12">
        <f t="shared" si="984"/>
        <v>0</v>
      </c>
      <c r="AV444" s="12">
        <f t="shared" si="1020"/>
        <v>0</v>
      </c>
      <c r="AW444" s="12"/>
      <c r="AX444" s="12">
        <f t="shared" si="985"/>
        <v>0</v>
      </c>
      <c r="AY444" s="12">
        <f t="shared" si="986"/>
        <v>0</v>
      </c>
      <c r="AZ444" s="12">
        <f t="shared" si="987"/>
        <v>0</v>
      </c>
      <c r="BA444" s="12"/>
      <c r="BB444" s="12">
        <f t="shared" si="988"/>
        <v>0</v>
      </c>
      <c r="BC444" s="12">
        <f t="shared" si="989"/>
        <v>0</v>
      </c>
      <c r="BD444" s="12">
        <f t="shared" si="990"/>
        <v>0</v>
      </c>
      <c r="BE444" s="12"/>
      <c r="BF444" s="12">
        <f t="shared" si="991"/>
        <v>0</v>
      </c>
      <c r="BG444" s="12">
        <f t="shared" si="1021"/>
        <v>0</v>
      </c>
      <c r="BH444" s="12">
        <f t="shared" si="992"/>
        <v>0</v>
      </c>
      <c r="BI444" s="12">
        <f t="shared" si="993"/>
        <v>0</v>
      </c>
      <c r="BJ444" s="12"/>
      <c r="BK444" s="12">
        <f t="shared" si="994"/>
        <v>0</v>
      </c>
      <c r="BL444" s="12">
        <f t="shared" si="1022"/>
        <v>0</v>
      </c>
      <c r="BM444" s="12">
        <f t="shared" si="995"/>
        <v>0</v>
      </c>
      <c r="BN444" s="12"/>
      <c r="BO444" s="12">
        <f t="shared" si="996"/>
        <v>0</v>
      </c>
      <c r="BP444" s="12">
        <f t="shared" si="997"/>
        <v>0</v>
      </c>
      <c r="BQ444" s="12">
        <f t="shared" si="998"/>
        <v>0</v>
      </c>
      <c r="BR444" s="12"/>
      <c r="BS444" s="12">
        <f t="shared" si="999"/>
        <v>0</v>
      </c>
      <c r="BT444" s="12">
        <f t="shared" si="1000"/>
        <v>0</v>
      </c>
      <c r="BU444" s="12">
        <f t="shared" si="1001"/>
        <v>0</v>
      </c>
      <c r="BV444" s="12">
        <f t="shared" si="1002"/>
        <v>0</v>
      </c>
      <c r="BW444" s="12">
        <f t="shared" si="1003"/>
        <v>0</v>
      </c>
      <c r="BX444" s="12"/>
      <c r="BY444" s="12">
        <v>30000000</v>
      </c>
      <c r="BZ444" s="12">
        <v>30000000</v>
      </c>
      <c r="CA444" s="12">
        <f>SUMIFS('[1]TIẾN ĐỘ %'!$M$6:$M$1034,'[1]TIẾN ĐỘ %'!$G$6:$G$1034,$A444,'[1]TIẾN ĐỘ %'!$F$6:$F$1034,$E444)</f>
        <v>20000000</v>
      </c>
      <c r="CB444" s="12">
        <f t="shared" si="1023"/>
        <v>80000000</v>
      </c>
      <c r="CC444" s="12"/>
      <c r="CD444" s="12"/>
      <c r="CE444" s="12"/>
      <c r="CF444" s="12"/>
      <c r="CG444" s="12"/>
      <c r="CH444" s="12"/>
      <c r="CI444" s="12"/>
      <c r="CJ444" s="12"/>
      <c r="CK444" s="12">
        <f>+SUM(CH444:CJ444)</f>
        <v>0</v>
      </c>
      <c r="CL444" s="12"/>
      <c r="CM444" s="12"/>
      <c r="CN444" s="12"/>
      <c r="CO444" s="12">
        <f t="shared" si="1064"/>
        <v>0</v>
      </c>
      <c r="CP444" s="12">
        <f t="shared" si="1065"/>
        <v>0</v>
      </c>
      <c r="CQ444" s="12"/>
      <c r="CR444" s="12">
        <v>0</v>
      </c>
      <c r="CS444" s="12">
        <v>0</v>
      </c>
      <c r="CT444" s="12">
        <v>0</v>
      </c>
      <c r="CU444" s="12">
        <v>18240000</v>
      </c>
      <c r="CV444" s="12">
        <v>0</v>
      </c>
      <c r="CW444" s="12">
        <v>0</v>
      </c>
      <c r="CX444" s="12">
        <v>0</v>
      </c>
      <c r="CY444" s="12">
        <f>SUMIFS('[1]DATA THÔ IN'!$P$4:$P$12031,'[1]DATA THÔ IN'!$H$4:$H$12031,$A444,'[1]DATA THÔ IN'!$AC$4:$AC$12031,$E444,'[1]DATA THÔ IN'!$AH$4:$AH$12031,"Tiến độ 1")</f>
        <v>19584000</v>
      </c>
      <c r="CZ444" s="12">
        <f>SUMIFS('[1]DATA THÔ IN'!$P$4:$P$12031,'[1]DATA THÔ IN'!$H$4:$H$12031,$A444,'[1]DATA THÔ IN'!$AC$4:$AC$12031,$E444,'[1]DATA THÔ IN'!$AH$4:$AH$12031,"Tiến độ 2")</f>
        <v>0</v>
      </c>
      <c r="DA444" s="12">
        <f>SUMIFS('[1]TIẾN ĐỘ %'!$N$6:$N$1034,'[1]TIẾN ĐỘ %'!$G$6:$G$1034,A444,'[1]TIẾN ĐỘ %'!$F$6:$F$1034,$E444)</f>
        <v>19584000</v>
      </c>
      <c r="DB444" s="12">
        <f t="shared" si="1025"/>
        <v>19584000</v>
      </c>
      <c r="DC444" s="12"/>
      <c r="DD444" s="12"/>
      <c r="DE444" s="12"/>
      <c r="DF444" s="12"/>
      <c r="DG444" s="12"/>
      <c r="DH444" s="12"/>
      <c r="DI444" s="12"/>
      <c r="DJ444" s="12"/>
      <c r="DK444" s="12"/>
      <c r="DL444" s="12">
        <f>+DK444+DH444+DE444</f>
        <v>0</v>
      </c>
      <c r="DM444" s="12">
        <f>+DL444+DB444</f>
        <v>19584000</v>
      </c>
      <c r="DN444" s="12"/>
      <c r="DO444" s="12"/>
      <c r="DP444" s="12"/>
      <c r="DQ444" s="12"/>
      <c r="DR444" s="12"/>
      <c r="DS444" s="12"/>
      <c r="DT444" s="12"/>
      <c r="DU444" s="12"/>
      <c r="DV444" s="12"/>
      <c r="DW444" s="12">
        <f>+DV444+DS444+DP444</f>
        <v>0</v>
      </c>
      <c r="DX444" s="12"/>
      <c r="DY444" s="12"/>
      <c r="DZ444" s="12"/>
      <c r="EA444" s="12"/>
      <c r="EB444" s="12"/>
      <c r="EC444" s="12"/>
      <c r="ED444" s="12"/>
      <c r="EE444" s="12"/>
      <c r="EF444" s="12"/>
      <c r="EG444" s="12">
        <f t="shared" si="1066"/>
        <v>0</v>
      </c>
      <c r="EH444" s="12">
        <f t="shared" si="1067"/>
        <v>0</v>
      </c>
      <c r="EI444" s="12"/>
      <c r="EJ444" s="15">
        <f t="shared" si="1004"/>
        <v>0</v>
      </c>
      <c r="EK444" s="15">
        <f t="shared" si="1005"/>
        <v>0</v>
      </c>
      <c r="EL444" s="15">
        <f t="shared" si="1006"/>
        <v>0</v>
      </c>
      <c r="EM444" s="16">
        <f t="shared" si="1040"/>
        <v>0.60799999999999998</v>
      </c>
      <c r="EN444" s="16">
        <f t="shared" si="1041"/>
        <v>0</v>
      </c>
      <c r="EO444" s="16">
        <f t="shared" si="1042"/>
        <v>0</v>
      </c>
      <c r="EP444" s="16">
        <f t="shared" si="1026"/>
        <v>0.97919999999999996</v>
      </c>
      <c r="EQ444" s="16">
        <f t="shared" si="1027"/>
        <v>0</v>
      </c>
      <c r="ER444" s="16">
        <f t="shared" si="1028"/>
        <v>0.97919999999999996</v>
      </c>
      <c r="ES444" s="16">
        <f t="shared" si="1029"/>
        <v>0.24479999999999999</v>
      </c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5">
        <f t="shared" si="1096"/>
        <v>0</v>
      </c>
      <c r="FP444" s="15">
        <f t="shared" si="1096"/>
        <v>0</v>
      </c>
      <c r="FQ444" s="15">
        <f t="shared" si="1096"/>
        <v>0</v>
      </c>
      <c r="FR444" s="17">
        <f t="shared" si="1007"/>
        <v>0</v>
      </c>
      <c r="FS444" s="17">
        <f t="shared" si="1008"/>
        <v>0</v>
      </c>
      <c r="FT444" s="17">
        <f t="shared" si="1009"/>
        <v>0</v>
      </c>
      <c r="FU444" s="18">
        <f t="shared" si="1010"/>
        <v>0</v>
      </c>
      <c r="FV444" s="18">
        <f t="shared" si="1011"/>
        <v>0</v>
      </c>
      <c r="FW444" s="18">
        <f t="shared" si="1012"/>
        <v>0</v>
      </c>
      <c r="FX444" s="18">
        <f t="shared" si="1013"/>
        <v>0</v>
      </c>
      <c r="FY444" s="18">
        <f t="shared" si="1014"/>
        <v>0</v>
      </c>
      <c r="FZ444" s="19"/>
      <c r="GA444" s="36" t="str">
        <f>D444</f>
        <v>Huỳnh Văn Điền</v>
      </c>
      <c r="GB444" s="36"/>
      <c r="GC444" s="37"/>
    </row>
    <row r="445" spans="1:185" hidden="1" x14ac:dyDescent="0.25">
      <c r="A445" s="8" t="s">
        <v>1286</v>
      </c>
      <c r="B445" s="8" t="s">
        <v>347</v>
      </c>
      <c r="C445" s="28" t="s">
        <v>348</v>
      </c>
      <c r="D445" s="28" t="s">
        <v>55</v>
      </c>
      <c r="E445" s="9" t="s">
        <v>315</v>
      </c>
      <c r="F445" s="28" t="s">
        <v>56</v>
      </c>
      <c r="G445" s="28" t="s">
        <v>57</v>
      </c>
      <c r="H445" s="11">
        <v>3.5000000000000003E-2</v>
      </c>
      <c r="I445" s="11"/>
      <c r="J445" s="11">
        <v>0.01</v>
      </c>
      <c r="K445" s="11">
        <v>0.01</v>
      </c>
      <c r="L445" s="11">
        <v>5.0000000000000001E-3</v>
      </c>
      <c r="M445" s="11">
        <v>5.0000000000000001E-3</v>
      </c>
      <c r="N445" s="11"/>
      <c r="O445" s="12">
        <f t="shared" si="1015"/>
        <v>0</v>
      </c>
      <c r="P445" s="12">
        <f t="shared" si="1057"/>
        <v>141739.19999999998</v>
      </c>
      <c r="Q445" s="12">
        <f t="shared" si="1058"/>
        <v>0</v>
      </c>
      <c r="R445" s="12">
        <f t="shared" si="1059"/>
        <v>1006317.4400000001</v>
      </c>
      <c r="S445" s="12">
        <f t="shared" si="1060"/>
        <v>0</v>
      </c>
      <c r="T445" s="12">
        <f t="shared" si="1061"/>
        <v>0</v>
      </c>
      <c r="U445" s="12">
        <f t="shared" si="1062"/>
        <v>685073</v>
      </c>
      <c r="V445" s="12">
        <f t="shared" si="1063"/>
        <v>968551</v>
      </c>
      <c r="W445" s="12">
        <f t="shared" si="1024"/>
        <v>293760</v>
      </c>
      <c r="X445" s="12">
        <f t="shared" si="1016"/>
        <v>0</v>
      </c>
      <c r="Y445" s="12">
        <f t="shared" si="1068"/>
        <v>0</v>
      </c>
      <c r="Z445" s="12">
        <f t="shared" si="1069"/>
        <v>683683.2</v>
      </c>
      <c r="AA445" s="12">
        <f t="shared" si="1070"/>
        <v>683683.2</v>
      </c>
      <c r="AB445" s="12">
        <f t="shared" si="1071"/>
        <v>1329275.92</v>
      </c>
      <c r="AC445" s="12"/>
      <c r="AD445" s="12"/>
      <c r="AE445" s="12"/>
      <c r="AF445" s="12">
        <f t="shared" si="1017"/>
        <v>0</v>
      </c>
      <c r="AG445" s="12">
        <f t="shared" si="1018"/>
        <v>0</v>
      </c>
      <c r="AH445" s="12">
        <f t="shared" si="1019"/>
        <v>0</v>
      </c>
      <c r="AI445" s="12"/>
      <c r="AJ445" s="12"/>
      <c r="AK445" s="12"/>
      <c r="AL445" s="12">
        <f t="shared" si="978"/>
        <v>0</v>
      </c>
      <c r="AM445" s="12">
        <f t="shared" si="979"/>
        <v>0</v>
      </c>
      <c r="AN445" s="12">
        <f t="shared" si="980"/>
        <v>0</v>
      </c>
      <c r="AO445" s="12"/>
      <c r="AP445" s="12"/>
      <c r="AQ445" s="12"/>
      <c r="AR445" s="12">
        <f t="shared" si="981"/>
        <v>0</v>
      </c>
      <c r="AS445" s="12">
        <f t="shared" si="982"/>
        <v>0</v>
      </c>
      <c r="AT445" s="12">
        <f t="shared" si="983"/>
        <v>0</v>
      </c>
      <c r="AU445" s="12">
        <f t="shared" si="984"/>
        <v>0</v>
      </c>
      <c r="AV445" s="12">
        <f t="shared" si="1020"/>
        <v>0</v>
      </c>
      <c r="AW445" s="12"/>
      <c r="AX445" s="12">
        <f t="shared" si="985"/>
        <v>0</v>
      </c>
      <c r="AY445" s="12">
        <f t="shared" si="986"/>
        <v>0</v>
      </c>
      <c r="AZ445" s="12">
        <f t="shared" si="987"/>
        <v>0</v>
      </c>
      <c r="BA445" s="12"/>
      <c r="BB445" s="12">
        <f t="shared" si="988"/>
        <v>0</v>
      </c>
      <c r="BC445" s="12">
        <f t="shared" si="989"/>
        <v>0</v>
      </c>
      <c r="BD445" s="12">
        <f t="shared" si="990"/>
        <v>0</v>
      </c>
      <c r="BE445" s="12"/>
      <c r="BF445" s="12">
        <f t="shared" si="991"/>
        <v>0</v>
      </c>
      <c r="BG445" s="12">
        <f t="shared" si="1021"/>
        <v>0</v>
      </c>
      <c r="BH445" s="12">
        <f t="shared" si="992"/>
        <v>0</v>
      </c>
      <c r="BI445" s="12">
        <f t="shared" si="993"/>
        <v>0</v>
      </c>
      <c r="BJ445" s="12"/>
      <c r="BK445" s="12">
        <f t="shared" si="994"/>
        <v>0</v>
      </c>
      <c r="BL445" s="12">
        <f t="shared" si="1022"/>
        <v>0</v>
      </c>
      <c r="BM445" s="12">
        <f t="shared" si="995"/>
        <v>0</v>
      </c>
      <c r="BN445" s="12"/>
      <c r="BO445" s="12">
        <f t="shared" si="996"/>
        <v>0</v>
      </c>
      <c r="BP445" s="12">
        <f t="shared" si="997"/>
        <v>0</v>
      </c>
      <c r="BQ445" s="12">
        <f t="shared" si="998"/>
        <v>0</v>
      </c>
      <c r="BR445" s="12"/>
      <c r="BS445" s="12">
        <f t="shared" si="999"/>
        <v>0</v>
      </c>
      <c r="BT445" s="12">
        <f t="shared" si="1000"/>
        <v>0</v>
      </c>
      <c r="BU445" s="12">
        <f t="shared" si="1001"/>
        <v>0</v>
      </c>
      <c r="BV445" s="12">
        <f t="shared" si="1002"/>
        <v>0</v>
      </c>
      <c r="BW445" s="12">
        <f t="shared" si="1003"/>
        <v>0</v>
      </c>
      <c r="BX445" s="12"/>
      <c r="BY445" s="12">
        <v>30000000</v>
      </c>
      <c r="BZ445" s="12">
        <v>100000000</v>
      </c>
      <c r="CA445" s="12">
        <f>SUMIFS('[1]TIẾN ĐỘ %'!$M$6:$M$1034,'[1]TIẾN ĐỘ %'!$G$6:$G$1034,$A445,'[1]TIẾN ĐỘ %'!$F$6:$F$1034,$E445)</f>
        <v>70000000</v>
      </c>
      <c r="CB445" s="12">
        <f t="shared" si="1023"/>
        <v>200000000</v>
      </c>
      <c r="CC445" s="12"/>
      <c r="CD445" s="12"/>
      <c r="CE445" s="12"/>
      <c r="CF445" s="12"/>
      <c r="CG445" s="12"/>
      <c r="CH445" s="12"/>
      <c r="CI445" s="12"/>
      <c r="CJ445" s="12"/>
      <c r="CK445" s="12">
        <f>+SUM(CH445:CJ445)</f>
        <v>0</v>
      </c>
      <c r="CL445" s="12"/>
      <c r="CM445" s="12"/>
      <c r="CN445" s="12"/>
      <c r="CO445" s="12">
        <f t="shared" si="1064"/>
        <v>0</v>
      </c>
      <c r="CP445" s="12">
        <f t="shared" si="1065"/>
        <v>0</v>
      </c>
      <c r="CQ445" s="12"/>
      <c r="CR445" s="12">
        <v>14688000</v>
      </c>
      <c r="CS445" s="12">
        <v>0</v>
      </c>
      <c r="CT445" s="12">
        <v>104281600</v>
      </c>
      <c r="CU445" s="12">
        <v>29376000</v>
      </c>
      <c r="CV445" s="12">
        <v>70992000</v>
      </c>
      <c r="CW445" s="12">
        <v>29376000</v>
      </c>
      <c r="CX445" s="12">
        <v>100368000</v>
      </c>
      <c r="CY445" s="12">
        <f>SUMIFS('[1]DATA THÔ IN'!$P$4:$P$12031,'[1]DATA THÔ IN'!$H$4:$H$12031,$A445,'[1]DATA THÔ IN'!$AC$4:$AC$12031,$E445,'[1]DATA THÔ IN'!$AH$4:$AH$12031,"Tiến độ 1")</f>
        <v>0</v>
      </c>
      <c r="CZ445" s="12">
        <f>SUMIFS('[1]DATA THÔ IN'!$P$4:$P$12031,'[1]DATA THÔ IN'!$H$4:$H$12031,$A445,'[1]DATA THÔ IN'!$AC$4:$AC$12031,$E445,'[1]DATA THÔ IN'!$AH$4:$AH$12031,"Tiến độ 2")</f>
        <v>70848000</v>
      </c>
      <c r="DA445" s="12">
        <f>SUMIFS('[1]TIẾN ĐỘ %'!$N$6:$N$1034,'[1]TIẾN ĐỘ %'!$G$6:$G$1034,A445,'[1]TIẾN ĐỘ %'!$F$6:$F$1034,$E445)</f>
        <v>70848000</v>
      </c>
      <c r="DB445" s="12">
        <f t="shared" si="1025"/>
        <v>275497600</v>
      </c>
      <c r="DC445" s="12"/>
      <c r="DD445" s="12"/>
      <c r="DE445" s="12"/>
      <c r="DF445" s="12"/>
      <c r="DG445" s="12"/>
      <c r="DH445" s="12"/>
      <c r="DI445" s="12"/>
      <c r="DJ445" s="12"/>
      <c r="DK445" s="12"/>
      <c r="DL445" s="12">
        <f>+DK445+DH445+DE445</f>
        <v>0</v>
      </c>
      <c r="DM445" s="12">
        <f>+DL445+DB445</f>
        <v>275497600</v>
      </c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>
        <f t="shared" si="1066"/>
        <v>0</v>
      </c>
      <c r="EH445" s="12">
        <f t="shared" si="1067"/>
        <v>0</v>
      </c>
      <c r="EI445" s="12"/>
      <c r="EJ445" s="15">
        <f t="shared" si="1004"/>
        <v>0.48959999999999998</v>
      </c>
      <c r="EK445" s="15">
        <f t="shared" si="1005"/>
        <v>0</v>
      </c>
      <c r="EL445" s="15">
        <f t="shared" si="1006"/>
        <v>3.4760533333333332</v>
      </c>
      <c r="EM445" s="16">
        <f t="shared" si="1040"/>
        <v>0.29376000000000002</v>
      </c>
      <c r="EN445" s="16">
        <f t="shared" si="1041"/>
        <v>0.70992</v>
      </c>
      <c r="EO445" s="16">
        <f t="shared" si="1042"/>
        <v>1.0036799999999999</v>
      </c>
      <c r="EP445" s="16">
        <f t="shared" si="1026"/>
        <v>0</v>
      </c>
      <c r="EQ445" s="16">
        <f t="shared" si="1027"/>
        <v>1.0121142857142857</v>
      </c>
      <c r="ER445" s="16">
        <f t="shared" si="1028"/>
        <v>1.0121142857142857</v>
      </c>
      <c r="ES445" s="16">
        <f t="shared" si="1029"/>
        <v>1.377488</v>
      </c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5">
        <f t="shared" si="1096"/>
        <v>0</v>
      </c>
      <c r="FP445" s="15">
        <f t="shared" si="1096"/>
        <v>0</v>
      </c>
      <c r="FQ445" s="15">
        <f t="shared" si="1096"/>
        <v>0</v>
      </c>
      <c r="FR445" s="17">
        <f t="shared" si="1007"/>
        <v>0</v>
      </c>
      <c r="FS445" s="17">
        <f t="shared" si="1008"/>
        <v>0</v>
      </c>
      <c r="FT445" s="17">
        <f t="shared" si="1009"/>
        <v>0</v>
      </c>
      <c r="FU445" s="18">
        <f t="shared" si="1010"/>
        <v>0</v>
      </c>
      <c r="FV445" s="18">
        <f t="shared" si="1011"/>
        <v>0</v>
      </c>
      <c r="FW445" s="18">
        <f t="shared" si="1012"/>
        <v>0</v>
      </c>
      <c r="FX445" s="18">
        <f t="shared" si="1013"/>
        <v>0</v>
      </c>
      <c r="FY445" s="18">
        <f t="shared" si="1014"/>
        <v>0</v>
      </c>
      <c r="FZ445" s="19"/>
      <c r="GA445" s="36" t="s">
        <v>55</v>
      </c>
      <c r="GB445" s="36"/>
      <c r="GC445" s="37"/>
    </row>
    <row r="446" spans="1:185" hidden="1" x14ac:dyDescent="0.25">
      <c r="A446" s="8" t="s">
        <v>1264</v>
      </c>
      <c r="B446" s="8" t="s">
        <v>351</v>
      </c>
      <c r="C446" s="28" t="s">
        <v>352</v>
      </c>
      <c r="D446" s="28" t="s">
        <v>55</v>
      </c>
      <c r="E446" s="9" t="s">
        <v>315</v>
      </c>
      <c r="F446" s="28" t="s">
        <v>56</v>
      </c>
      <c r="G446" s="28" t="s">
        <v>57</v>
      </c>
      <c r="H446" s="11">
        <v>3.5000000000000003E-2</v>
      </c>
      <c r="I446" s="11"/>
      <c r="J446" s="11">
        <v>0.01</v>
      </c>
      <c r="K446" s="11">
        <v>0.01</v>
      </c>
      <c r="L446" s="11">
        <v>5.0000000000000001E-3</v>
      </c>
      <c r="M446" s="11">
        <v>5.0000000000000001E-3</v>
      </c>
      <c r="N446" s="11"/>
      <c r="O446" s="12">
        <f t="shared" si="1015"/>
        <v>0</v>
      </c>
      <c r="P446" s="12">
        <f t="shared" si="1057"/>
        <v>0</v>
      </c>
      <c r="Q446" s="12">
        <f t="shared" si="1058"/>
        <v>0</v>
      </c>
      <c r="R446" s="12">
        <f t="shared" si="1059"/>
        <v>0</v>
      </c>
      <c r="S446" s="12">
        <f t="shared" si="1060"/>
        <v>0</v>
      </c>
      <c r="T446" s="12">
        <f t="shared" si="1061"/>
        <v>0</v>
      </c>
      <c r="U446" s="12">
        <f t="shared" si="1062"/>
        <v>0</v>
      </c>
      <c r="V446" s="12">
        <f t="shared" si="1063"/>
        <v>0</v>
      </c>
      <c r="W446" s="12">
        <f t="shared" si="1024"/>
        <v>0</v>
      </c>
      <c r="X446" s="12">
        <f t="shared" si="1016"/>
        <v>0</v>
      </c>
      <c r="Y446" s="12">
        <f t="shared" si="1068"/>
        <v>0</v>
      </c>
      <c r="Z446" s="12">
        <f t="shared" si="1069"/>
        <v>0</v>
      </c>
      <c r="AA446" s="12">
        <f t="shared" si="1070"/>
        <v>0</v>
      </c>
      <c r="AB446" s="12">
        <f t="shared" si="1071"/>
        <v>0</v>
      </c>
      <c r="AC446" s="12"/>
      <c r="AD446" s="12"/>
      <c r="AE446" s="12"/>
      <c r="AF446" s="12">
        <f t="shared" si="1017"/>
        <v>0</v>
      </c>
      <c r="AG446" s="12">
        <f t="shared" si="1018"/>
        <v>0</v>
      </c>
      <c r="AH446" s="12">
        <f t="shared" si="1019"/>
        <v>0</v>
      </c>
      <c r="AI446" s="12"/>
      <c r="AJ446" s="12"/>
      <c r="AK446" s="12"/>
      <c r="AL446" s="12">
        <f t="shared" si="978"/>
        <v>0</v>
      </c>
      <c r="AM446" s="12">
        <f t="shared" si="979"/>
        <v>0</v>
      </c>
      <c r="AN446" s="12">
        <f t="shared" si="980"/>
        <v>0</v>
      </c>
      <c r="AO446" s="12"/>
      <c r="AP446" s="12"/>
      <c r="AQ446" s="12"/>
      <c r="AR446" s="12">
        <f t="shared" si="981"/>
        <v>0</v>
      </c>
      <c r="AS446" s="12">
        <f t="shared" si="982"/>
        <v>0</v>
      </c>
      <c r="AT446" s="12">
        <f t="shared" si="983"/>
        <v>0</v>
      </c>
      <c r="AU446" s="12">
        <f t="shared" si="984"/>
        <v>0</v>
      </c>
      <c r="AV446" s="12">
        <f t="shared" si="1020"/>
        <v>0</v>
      </c>
      <c r="AW446" s="12"/>
      <c r="AX446" s="12">
        <f t="shared" si="985"/>
        <v>0</v>
      </c>
      <c r="AY446" s="12">
        <f t="shared" si="986"/>
        <v>0</v>
      </c>
      <c r="AZ446" s="12">
        <f t="shared" si="987"/>
        <v>0</v>
      </c>
      <c r="BA446" s="12"/>
      <c r="BB446" s="12">
        <f t="shared" si="988"/>
        <v>0</v>
      </c>
      <c r="BC446" s="12">
        <f t="shared" si="989"/>
        <v>0</v>
      </c>
      <c r="BD446" s="12">
        <f t="shared" si="990"/>
        <v>0</v>
      </c>
      <c r="BE446" s="12"/>
      <c r="BF446" s="12">
        <f t="shared" si="991"/>
        <v>0</v>
      </c>
      <c r="BG446" s="12">
        <f t="shared" si="1021"/>
        <v>0</v>
      </c>
      <c r="BH446" s="12">
        <f t="shared" si="992"/>
        <v>0</v>
      </c>
      <c r="BI446" s="12">
        <f t="shared" si="993"/>
        <v>0</v>
      </c>
      <c r="BJ446" s="12"/>
      <c r="BK446" s="12">
        <f t="shared" si="994"/>
        <v>0</v>
      </c>
      <c r="BL446" s="12">
        <f t="shared" si="1022"/>
        <v>0</v>
      </c>
      <c r="BM446" s="12">
        <f t="shared" si="995"/>
        <v>0</v>
      </c>
      <c r="BN446" s="12"/>
      <c r="BO446" s="12">
        <f t="shared" si="996"/>
        <v>0</v>
      </c>
      <c r="BP446" s="12">
        <f t="shared" si="997"/>
        <v>0</v>
      </c>
      <c r="BQ446" s="12">
        <f t="shared" si="998"/>
        <v>0</v>
      </c>
      <c r="BR446" s="12"/>
      <c r="BS446" s="12">
        <f t="shared" si="999"/>
        <v>0</v>
      </c>
      <c r="BT446" s="12">
        <f t="shared" si="1000"/>
        <v>0</v>
      </c>
      <c r="BU446" s="12">
        <f t="shared" si="1001"/>
        <v>0</v>
      </c>
      <c r="BV446" s="12">
        <f t="shared" si="1002"/>
        <v>0</v>
      </c>
      <c r="BW446" s="12">
        <f t="shared" si="1003"/>
        <v>0</v>
      </c>
      <c r="BX446" s="12"/>
      <c r="BY446" s="12">
        <v>0</v>
      </c>
      <c r="BZ446" s="12">
        <v>0</v>
      </c>
      <c r="CA446" s="12">
        <f>SUMIFS('[1]TIẾN ĐỘ %'!$M$6:$M$1034,'[1]TIẾN ĐỘ %'!$G$6:$G$1034,$A446,'[1]TIẾN ĐỘ %'!$F$6:$F$1034,$E446)</f>
        <v>0</v>
      </c>
      <c r="CB446" s="12">
        <f t="shared" si="1023"/>
        <v>0</v>
      </c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>
        <f t="shared" si="1064"/>
        <v>0</v>
      </c>
      <c r="CP446" s="12">
        <f t="shared" si="1065"/>
        <v>0</v>
      </c>
      <c r="CQ446" s="12"/>
      <c r="CR446" s="12">
        <v>-40633600</v>
      </c>
      <c r="CS446" s="12">
        <v>0</v>
      </c>
      <c r="CT446" s="12">
        <v>-40633600</v>
      </c>
      <c r="CU446" s="12">
        <v>0</v>
      </c>
      <c r="CV446" s="12">
        <v>0</v>
      </c>
      <c r="CW446" s="12">
        <v>0</v>
      </c>
      <c r="CX446" s="12">
        <v>0</v>
      </c>
      <c r="CY446" s="12">
        <f>SUMIFS('[1]DATA THÔ IN'!$P$4:$P$12031,'[1]DATA THÔ IN'!$H$4:$H$12031,$A446,'[1]DATA THÔ IN'!$AC$4:$AC$12031,$E446,'[1]DATA THÔ IN'!$AH$4:$AH$12031,"Tiến độ 1")</f>
        <v>0</v>
      </c>
      <c r="CZ446" s="12">
        <f>SUMIFS('[1]DATA THÔ IN'!$P$4:$P$12031,'[1]DATA THÔ IN'!$H$4:$H$12031,$A446,'[1]DATA THÔ IN'!$AC$4:$AC$12031,$E446,'[1]DATA THÔ IN'!$AH$4:$AH$12031,"Tiến độ 2")</f>
        <v>0</v>
      </c>
      <c r="DA446" s="12">
        <f>SUMIFS('[1]TIẾN ĐỘ %'!$N$6:$N$1034,'[1]TIẾN ĐỘ %'!$G$6:$G$1034,A446,'[1]TIẾN ĐỘ %'!$F$6:$F$1034,$E446)</f>
        <v>0</v>
      </c>
      <c r="DB446" s="12">
        <f t="shared" si="1025"/>
        <v>-40633600</v>
      </c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>
        <f t="shared" si="1066"/>
        <v>0</v>
      </c>
      <c r="EH446" s="12">
        <f t="shared" si="1067"/>
        <v>0</v>
      </c>
      <c r="EI446" s="12"/>
      <c r="EJ446" s="15">
        <f t="shared" si="1004"/>
        <v>0</v>
      </c>
      <c r="EK446" s="15">
        <f t="shared" si="1005"/>
        <v>0</v>
      </c>
      <c r="EL446" s="15">
        <f t="shared" si="1006"/>
        <v>0</v>
      </c>
      <c r="EM446" s="16">
        <f t="shared" si="1040"/>
        <v>0</v>
      </c>
      <c r="EN446" s="16">
        <f t="shared" si="1041"/>
        <v>0</v>
      </c>
      <c r="EO446" s="16">
        <f t="shared" si="1042"/>
        <v>0</v>
      </c>
      <c r="EP446" s="16">
        <f t="shared" si="1026"/>
        <v>0</v>
      </c>
      <c r="EQ446" s="16">
        <f t="shared" si="1027"/>
        <v>0</v>
      </c>
      <c r="ER446" s="16">
        <f t="shared" si="1028"/>
        <v>0</v>
      </c>
      <c r="ES446" s="16">
        <f t="shared" si="1029"/>
        <v>0</v>
      </c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5">
        <f t="shared" si="1096"/>
        <v>0</v>
      </c>
      <c r="FP446" s="15">
        <f t="shared" si="1096"/>
        <v>0</v>
      </c>
      <c r="FQ446" s="15">
        <f t="shared" si="1096"/>
        <v>0</v>
      </c>
      <c r="FR446" s="17">
        <f t="shared" si="1007"/>
        <v>0</v>
      </c>
      <c r="FS446" s="17">
        <f t="shared" si="1008"/>
        <v>0</v>
      </c>
      <c r="FT446" s="17">
        <f t="shared" si="1009"/>
        <v>0</v>
      </c>
      <c r="FU446" s="18">
        <f t="shared" si="1010"/>
        <v>0</v>
      </c>
      <c r="FV446" s="18">
        <f t="shared" si="1011"/>
        <v>0</v>
      </c>
      <c r="FW446" s="18">
        <f t="shared" si="1012"/>
        <v>0</v>
      </c>
      <c r="FX446" s="18">
        <f t="shared" si="1013"/>
        <v>0</v>
      </c>
      <c r="FY446" s="18">
        <f t="shared" si="1014"/>
        <v>0</v>
      </c>
      <c r="FZ446" s="19"/>
      <c r="GA446" s="36" t="s">
        <v>55</v>
      </c>
      <c r="GB446" s="36"/>
      <c r="GC446" s="37"/>
    </row>
    <row r="447" spans="1:185" hidden="1" x14ac:dyDescent="0.25">
      <c r="A447" s="8" t="s">
        <v>1283</v>
      </c>
      <c r="B447" s="8" t="s">
        <v>373</v>
      </c>
      <c r="C447" s="9" t="s">
        <v>374</v>
      </c>
      <c r="D447" s="10" t="s">
        <v>55</v>
      </c>
      <c r="E447" s="9" t="s">
        <v>315</v>
      </c>
      <c r="F447" s="9" t="s">
        <v>67</v>
      </c>
      <c r="G447" s="9" t="s">
        <v>57</v>
      </c>
      <c r="H447" s="11">
        <v>3.5000000000000003E-2</v>
      </c>
      <c r="I447" s="11"/>
      <c r="J447" s="11">
        <v>0.01</v>
      </c>
      <c r="K447" s="11">
        <v>0.01</v>
      </c>
      <c r="L447" s="11">
        <v>5.0000000000000001E-3</v>
      </c>
      <c r="M447" s="11">
        <v>5.0000000000000001E-3</v>
      </c>
      <c r="N447" s="11"/>
      <c r="O447" s="12">
        <f t="shared" si="1015"/>
        <v>0</v>
      </c>
      <c r="P447" s="12">
        <f t="shared" si="1057"/>
        <v>0</v>
      </c>
      <c r="Q447" s="12">
        <f t="shared" si="1058"/>
        <v>0</v>
      </c>
      <c r="R447" s="12">
        <f t="shared" si="1059"/>
        <v>0</v>
      </c>
      <c r="S447" s="12">
        <f t="shared" si="1060"/>
        <v>0</v>
      </c>
      <c r="T447" s="12">
        <f t="shared" si="1061"/>
        <v>0</v>
      </c>
      <c r="U447" s="12">
        <f t="shared" si="1062"/>
        <v>0</v>
      </c>
      <c r="V447" s="12">
        <f t="shared" si="1063"/>
        <v>0</v>
      </c>
      <c r="W447" s="12">
        <f t="shared" si="1024"/>
        <v>0</v>
      </c>
      <c r="X447" s="12">
        <f t="shared" si="1016"/>
        <v>0</v>
      </c>
      <c r="Y447" s="12">
        <f t="shared" si="1068"/>
        <v>0</v>
      </c>
      <c r="Z447" s="12">
        <f t="shared" si="1069"/>
        <v>0</v>
      </c>
      <c r="AA447" s="12">
        <f t="shared" si="1070"/>
        <v>0</v>
      </c>
      <c r="AB447" s="12">
        <f t="shared" si="1071"/>
        <v>0</v>
      </c>
      <c r="AC447" s="12"/>
      <c r="AD447" s="12"/>
      <c r="AE447" s="12"/>
      <c r="AF447" s="12">
        <f t="shared" si="1017"/>
        <v>0</v>
      </c>
      <c r="AG447" s="12">
        <f t="shared" si="1018"/>
        <v>0</v>
      </c>
      <c r="AH447" s="12">
        <f t="shared" si="1019"/>
        <v>0</v>
      </c>
      <c r="AI447" s="12"/>
      <c r="AJ447" s="12"/>
      <c r="AK447" s="12"/>
      <c r="AL447" s="12">
        <f t="shared" si="978"/>
        <v>0</v>
      </c>
      <c r="AM447" s="12">
        <f t="shared" si="979"/>
        <v>0</v>
      </c>
      <c r="AN447" s="12">
        <f t="shared" si="980"/>
        <v>0</v>
      </c>
      <c r="AO447" s="12"/>
      <c r="AP447" s="12"/>
      <c r="AQ447" s="12"/>
      <c r="AR447" s="12">
        <f t="shared" si="981"/>
        <v>0</v>
      </c>
      <c r="AS447" s="12">
        <f t="shared" si="982"/>
        <v>0</v>
      </c>
      <c r="AT447" s="12">
        <f t="shared" si="983"/>
        <v>0</v>
      </c>
      <c r="AU447" s="12">
        <f t="shared" si="984"/>
        <v>0</v>
      </c>
      <c r="AV447" s="12">
        <f t="shared" si="1020"/>
        <v>0</v>
      </c>
      <c r="AW447" s="12"/>
      <c r="AX447" s="12">
        <f t="shared" si="985"/>
        <v>0</v>
      </c>
      <c r="AY447" s="12">
        <f t="shared" si="986"/>
        <v>0</v>
      </c>
      <c r="AZ447" s="12">
        <f t="shared" si="987"/>
        <v>0</v>
      </c>
      <c r="BA447" s="12"/>
      <c r="BB447" s="12">
        <f t="shared" si="988"/>
        <v>0</v>
      </c>
      <c r="BC447" s="12">
        <f t="shared" si="989"/>
        <v>0</v>
      </c>
      <c r="BD447" s="12">
        <f t="shared" si="990"/>
        <v>0</v>
      </c>
      <c r="BE447" s="12"/>
      <c r="BF447" s="12">
        <f t="shared" si="991"/>
        <v>0</v>
      </c>
      <c r="BG447" s="12">
        <f t="shared" si="1021"/>
        <v>0</v>
      </c>
      <c r="BH447" s="12">
        <f t="shared" si="992"/>
        <v>0</v>
      </c>
      <c r="BI447" s="12">
        <f t="shared" si="993"/>
        <v>0</v>
      </c>
      <c r="BJ447" s="12"/>
      <c r="BK447" s="12">
        <f t="shared" si="994"/>
        <v>0</v>
      </c>
      <c r="BL447" s="12">
        <f t="shared" si="1022"/>
        <v>0</v>
      </c>
      <c r="BM447" s="12">
        <f t="shared" si="995"/>
        <v>0</v>
      </c>
      <c r="BN447" s="12"/>
      <c r="BO447" s="12">
        <f t="shared" si="996"/>
        <v>0</v>
      </c>
      <c r="BP447" s="12">
        <f t="shared" si="997"/>
        <v>0</v>
      </c>
      <c r="BQ447" s="12">
        <f t="shared" si="998"/>
        <v>0</v>
      </c>
      <c r="BR447" s="12"/>
      <c r="BS447" s="12">
        <f t="shared" si="999"/>
        <v>0</v>
      </c>
      <c r="BT447" s="12">
        <f t="shared" si="1000"/>
        <v>0</v>
      </c>
      <c r="BU447" s="12">
        <f t="shared" si="1001"/>
        <v>0</v>
      </c>
      <c r="BV447" s="12">
        <f t="shared" si="1002"/>
        <v>0</v>
      </c>
      <c r="BW447" s="12">
        <f t="shared" si="1003"/>
        <v>0</v>
      </c>
      <c r="BX447" s="12"/>
      <c r="BY447" s="12">
        <v>0</v>
      </c>
      <c r="BZ447" s="12">
        <v>0</v>
      </c>
      <c r="CA447" s="12">
        <f>SUMIFS('[1]TIẾN ĐỘ %'!$M$6:$M$1034,'[1]TIẾN ĐỘ %'!$G$6:$G$1034,$A447,'[1]TIẾN ĐỘ %'!$F$6:$F$1034,$E447)</f>
        <v>0</v>
      </c>
      <c r="CB447" s="12">
        <f t="shared" si="1023"/>
        <v>0</v>
      </c>
      <c r="CC447" s="12"/>
      <c r="CD447" s="12"/>
      <c r="CE447" s="12"/>
      <c r="CF447" s="12"/>
      <c r="CG447" s="12"/>
      <c r="CH447" s="12"/>
      <c r="CI447" s="12"/>
      <c r="CJ447" s="12"/>
      <c r="CK447" s="12">
        <f t="shared" ref="CK447:CK460" si="1097">+SUM(CH447:CJ447)</f>
        <v>0</v>
      </c>
      <c r="CL447" s="12"/>
      <c r="CM447" s="12"/>
      <c r="CN447" s="12"/>
      <c r="CO447" s="12">
        <f t="shared" si="1064"/>
        <v>0</v>
      </c>
      <c r="CP447" s="12">
        <f t="shared" si="1065"/>
        <v>0</v>
      </c>
      <c r="CQ447" s="12"/>
      <c r="CR447" s="12">
        <v>0</v>
      </c>
      <c r="CS447" s="12">
        <v>0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f>SUMIFS('[1]DATA THÔ IN'!$P$4:$P$12031,'[1]DATA THÔ IN'!$H$4:$H$12031,$A447,'[1]DATA THÔ IN'!$AC$4:$AC$12031,$E447,'[1]DATA THÔ IN'!$AH$4:$AH$12031,"Tiến độ 1")</f>
        <v>0</v>
      </c>
      <c r="CZ447" s="12">
        <f>SUMIFS('[1]DATA THÔ IN'!$P$4:$P$12031,'[1]DATA THÔ IN'!$H$4:$H$12031,$A447,'[1]DATA THÔ IN'!$AC$4:$AC$12031,$E447,'[1]DATA THÔ IN'!$AH$4:$AH$12031,"Tiến độ 2")</f>
        <v>0</v>
      </c>
      <c r="DA447" s="12">
        <f>SUMIFS('[1]TIẾN ĐỘ %'!$N$6:$N$1034,'[1]TIẾN ĐỘ %'!$G$6:$G$1034,A447,'[1]TIẾN ĐỘ %'!$F$6:$F$1034,$E447)</f>
        <v>0</v>
      </c>
      <c r="DB447" s="12">
        <f t="shared" si="1025"/>
        <v>0</v>
      </c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3"/>
      <c r="DQ447" s="12"/>
      <c r="DR447" s="12"/>
      <c r="DS447" s="13"/>
      <c r="DT447" s="12"/>
      <c r="DU447" s="12"/>
      <c r="DV447" s="12"/>
      <c r="DW447" s="12">
        <f t="shared" ref="DW447:DW460" si="1098">+DV447+DS447+DP447</f>
        <v>0</v>
      </c>
      <c r="DX447" s="12"/>
      <c r="DY447" s="12"/>
      <c r="DZ447" s="12"/>
      <c r="EA447" s="12"/>
      <c r="EB447" s="12"/>
      <c r="EC447" s="12"/>
      <c r="ED447" s="12"/>
      <c r="EE447" s="12"/>
      <c r="EF447" s="12"/>
      <c r="EG447" s="12">
        <f t="shared" si="1066"/>
        <v>0</v>
      </c>
      <c r="EH447" s="12">
        <f t="shared" si="1067"/>
        <v>0</v>
      </c>
      <c r="EI447" s="12"/>
      <c r="EJ447" s="15">
        <f t="shared" si="1004"/>
        <v>0</v>
      </c>
      <c r="EK447" s="15">
        <f t="shared" si="1005"/>
        <v>0</v>
      </c>
      <c r="EL447" s="15">
        <f t="shared" si="1006"/>
        <v>0</v>
      </c>
      <c r="EM447" s="16">
        <f t="shared" si="1040"/>
        <v>0</v>
      </c>
      <c r="EN447" s="16">
        <f t="shared" si="1041"/>
        <v>0</v>
      </c>
      <c r="EO447" s="16">
        <f t="shared" si="1042"/>
        <v>0</v>
      </c>
      <c r="EP447" s="16">
        <f t="shared" si="1026"/>
        <v>0</v>
      </c>
      <c r="EQ447" s="16">
        <f t="shared" si="1027"/>
        <v>0</v>
      </c>
      <c r="ER447" s="16">
        <f t="shared" si="1028"/>
        <v>0</v>
      </c>
      <c r="ES447" s="16">
        <f t="shared" si="1029"/>
        <v>0</v>
      </c>
      <c r="ET447" s="16"/>
      <c r="EU447" s="16"/>
      <c r="EV447" s="16"/>
      <c r="EW447" s="16"/>
      <c r="EX447" s="16"/>
      <c r="EY447" s="16"/>
      <c r="EZ447" s="27"/>
      <c r="FA447" s="27"/>
      <c r="FB447" s="27"/>
      <c r="FC447" s="21"/>
      <c r="FD447" s="21"/>
      <c r="FE447" s="16"/>
      <c r="FF447" s="16"/>
      <c r="FG447" s="16"/>
      <c r="FH447" s="16">
        <v>0</v>
      </c>
      <c r="FI447" s="16">
        <v>0</v>
      </c>
      <c r="FJ447" s="16">
        <v>0</v>
      </c>
      <c r="FK447" s="16">
        <v>0</v>
      </c>
      <c r="FL447" s="16">
        <v>0</v>
      </c>
      <c r="FM447" s="16">
        <v>0</v>
      </c>
      <c r="FN447" s="16">
        <v>0</v>
      </c>
      <c r="FO447" s="16">
        <v>0</v>
      </c>
      <c r="FP447" s="16">
        <v>0</v>
      </c>
      <c r="FQ447" s="16">
        <v>0</v>
      </c>
      <c r="FR447" s="17">
        <f t="shared" si="1007"/>
        <v>0</v>
      </c>
      <c r="FS447" s="17">
        <f t="shared" si="1008"/>
        <v>0</v>
      </c>
      <c r="FT447" s="17">
        <f t="shared" si="1009"/>
        <v>0</v>
      </c>
      <c r="FU447" s="18">
        <f t="shared" si="1010"/>
        <v>0</v>
      </c>
      <c r="FV447" s="18">
        <f t="shared" si="1011"/>
        <v>0</v>
      </c>
      <c r="FW447" s="18">
        <f t="shared" si="1012"/>
        <v>0</v>
      </c>
      <c r="FX447" s="18">
        <f t="shared" si="1013"/>
        <v>0</v>
      </c>
      <c r="FY447" s="18">
        <f t="shared" si="1014"/>
        <v>0</v>
      </c>
      <c r="FZ447" s="19"/>
      <c r="GA447" s="36" t="s">
        <v>55</v>
      </c>
      <c r="GB447" s="36"/>
      <c r="GC447" s="37"/>
    </row>
    <row r="448" spans="1:185" hidden="1" x14ac:dyDescent="0.25">
      <c r="A448" s="8" t="s">
        <v>1294</v>
      </c>
      <c r="B448" s="8" t="s">
        <v>472</v>
      </c>
      <c r="C448" s="9" t="s">
        <v>473</v>
      </c>
      <c r="D448" s="10" t="s">
        <v>76</v>
      </c>
      <c r="E448" s="9" t="s">
        <v>315</v>
      </c>
      <c r="F448" s="9" t="s">
        <v>89</v>
      </c>
      <c r="G448" s="9" t="s">
        <v>57</v>
      </c>
      <c r="H448" s="11">
        <v>3.5000000000000003E-2</v>
      </c>
      <c r="I448" s="11"/>
      <c r="J448" s="11">
        <v>0.01</v>
      </c>
      <c r="K448" s="11">
        <v>0.01</v>
      </c>
      <c r="L448" s="11">
        <v>5.0000000000000001E-3</v>
      </c>
      <c r="M448" s="11">
        <v>5.0000000000000001E-3</v>
      </c>
      <c r="N448" s="11"/>
      <c r="O448" s="12">
        <f t="shared" si="1015"/>
        <v>0</v>
      </c>
      <c r="P448" s="12">
        <f t="shared" si="1057"/>
        <v>126638.87999999999</v>
      </c>
      <c r="Q448" s="12">
        <f t="shared" si="1058"/>
        <v>85043.520000000004</v>
      </c>
      <c r="R448" s="12">
        <f t="shared" si="1059"/>
        <v>211682.4</v>
      </c>
      <c r="S448" s="12">
        <f t="shared" si="1060"/>
        <v>0</v>
      </c>
      <c r="T448" s="12">
        <f t="shared" si="1061"/>
        <v>141739</v>
      </c>
      <c r="U448" s="12">
        <f t="shared" si="1062"/>
        <v>0</v>
      </c>
      <c r="V448" s="12">
        <f t="shared" si="1063"/>
        <v>0</v>
      </c>
      <c r="W448" s="12">
        <f t="shared" si="1024"/>
        <v>146880</v>
      </c>
      <c r="X448" s="12">
        <f t="shared" si="1016"/>
        <v>0</v>
      </c>
      <c r="Y448" s="12">
        <f t="shared" si="1068"/>
        <v>368521.92</v>
      </c>
      <c r="Z448" s="12">
        <f t="shared" si="1069"/>
        <v>126731.51999999999</v>
      </c>
      <c r="AA448" s="12">
        <f t="shared" si="1070"/>
        <v>495253.44</v>
      </c>
      <c r="AB448" s="12">
        <f t="shared" si="1071"/>
        <v>424337.51999999996</v>
      </c>
      <c r="AC448" s="12"/>
      <c r="AD448" s="12"/>
      <c r="AE448" s="12"/>
      <c r="AF448" s="12">
        <f t="shared" si="1017"/>
        <v>0</v>
      </c>
      <c r="AG448" s="12">
        <f t="shared" si="1018"/>
        <v>0</v>
      </c>
      <c r="AH448" s="12">
        <f t="shared" si="1019"/>
        <v>0</v>
      </c>
      <c r="AI448" s="12"/>
      <c r="AJ448" s="12"/>
      <c r="AK448" s="12"/>
      <c r="AL448" s="12">
        <f t="shared" si="978"/>
        <v>0</v>
      </c>
      <c r="AM448" s="12">
        <f t="shared" si="979"/>
        <v>0</v>
      </c>
      <c r="AN448" s="12">
        <f t="shared" si="980"/>
        <v>0</v>
      </c>
      <c r="AO448" s="12"/>
      <c r="AP448" s="12"/>
      <c r="AQ448" s="12"/>
      <c r="AR448" s="12">
        <f t="shared" si="981"/>
        <v>0</v>
      </c>
      <c r="AS448" s="12">
        <f t="shared" si="982"/>
        <v>0</v>
      </c>
      <c r="AT448" s="12">
        <f t="shared" si="983"/>
        <v>0</v>
      </c>
      <c r="AU448" s="12">
        <f t="shared" si="984"/>
        <v>0</v>
      </c>
      <c r="AV448" s="12">
        <f t="shared" si="1020"/>
        <v>0</v>
      </c>
      <c r="AW448" s="12"/>
      <c r="AX448" s="12">
        <f t="shared" si="985"/>
        <v>0</v>
      </c>
      <c r="AY448" s="12">
        <f t="shared" si="986"/>
        <v>0</v>
      </c>
      <c r="AZ448" s="12">
        <f t="shared" si="987"/>
        <v>0</v>
      </c>
      <c r="BA448" s="12"/>
      <c r="BB448" s="12">
        <f t="shared" si="988"/>
        <v>0</v>
      </c>
      <c r="BC448" s="12">
        <f t="shared" si="989"/>
        <v>0</v>
      </c>
      <c r="BD448" s="12">
        <f t="shared" si="990"/>
        <v>0</v>
      </c>
      <c r="BE448" s="12"/>
      <c r="BF448" s="12">
        <f t="shared" si="991"/>
        <v>0</v>
      </c>
      <c r="BG448" s="12">
        <f t="shared" si="1021"/>
        <v>0</v>
      </c>
      <c r="BH448" s="12">
        <f t="shared" si="992"/>
        <v>0</v>
      </c>
      <c r="BI448" s="12">
        <f t="shared" si="993"/>
        <v>0</v>
      </c>
      <c r="BJ448" s="12"/>
      <c r="BK448" s="12">
        <f t="shared" si="994"/>
        <v>0</v>
      </c>
      <c r="BL448" s="12">
        <f t="shared" si="1022"/>
        <v>0</v>
      </c>
      <c r="BM448" s="12">
        <f t="shared" si="995"/>
        <v>0</v>
      </c>
      <c r="BN448" s="12"/>
      <c r="BO448" s="12">
        <f t="shared" si="996"/>
        <v>0</v>
      </c>
      <c r="BP448" s="12">
        <f t="shared" si="997"/>
        <v>0</v>
      </c>
      <c r="BQ448" s="12">
        <f t="shared" si="998"/>
        <v>0</v>
      </c>
      <c r="BR448" s="12"/>
      <c r="BS448" s="12">
        <f t="shared" si="999"/>
        <v>0</v>
      </c>
      <c r="BT448" s="12">
        <f t="shared" si="1000"/>
        <v>0</v>
      </c>
      <c r="BU448" s="12">
        <f t="shared" si="1001"/>
        <v>0</v>
      </c>
      <c r="BV448" s="12">
        <f t="shared" si="1002"/>
        <v>0</v>
      </c>
      <c r="BW448" s="12">
        <f t="shared" si="1003"/>
        <v>0</v>
      </c>
      <c r="BX448" s="12"/>
      <c r="BY448" s="12">
        <v>20000000</v>
      </c>
      <c r="BZ448" s="12">
        <v>30000000</v>
      </c>
      <c r="CA448" s="12">
        <f>SUMIFS('[1]TIẾN ĐỘ %'!$M$6:$M$1034,'[1]TIẾN ĐỘ %'!$G$6:$G$1034,$A448,'[1]TIẾN ĐỘ %'!$F$6:$F$1034,$E448)</f>
        <v>20000000</v>
      </c>
      <c r="CB448" s="12">
        <f t="shared" si="1023"/>
        <v>70000000</v>
      </c>
      <c r="CC448" s="12"/>
      <c r="CD448" s="12"/>
      <c r="CE448" s="12"/>
      <c r="CF448" s="12"/>
      <c r="CG448" s="12"/>
      <c r="CH448" s="12"/>
      <c r="CI448" s="12"/>
      <c r="CJ448" s="12"/>
      <c r="CK448" s="12">
        <f t="shared" si="1097"/>
        <v>0</v>
      </c>
      <c r="CL448" s="12"/>
      <c r="CM448" s="12"/>
      <c r="CN448" s="12"/>
      <c r="CO448" s="12">
        <f t="shared" si="1064"/>
        <v>0</v>
      </c>
      <c r="CP448" s="12">
        <f t="shared" si="1065"/>
        <v>0</v>
      </c>
      <c r="CQ448" s="12"/>
      <c r="CR448" s="12">
        <v>13123200</v>
      </c>
      <c r="CS448" s="12">
        <v>8812800</v>
      </c>
      <c r="CT448" s="12">
        <v>21936000</v>
      </c>
      <c r="CU448" s="12">
        <v>14688000</v>
      </c>
      <c r="CV448" s="12">
        <v>0</v>
      </c>
      <c r="CW448" s="12">
        <v>14688000</v>
      </c>
      <c r="CX448" s="12">
        <v>14688000</v>
      </c>
      <c r="CY448" s="12">
        <f>SUMIFS('[1]DATA THÔ IN'!$P$4:$P$12031,'[1]DATA THÔ IN'!$H$4:$H$12031,$A448,'[1]DATA THÔ IN'!$AC$4:$AC$12031,$E448,'[1]DATA THÔ IN'!$AH$4:$AH$12031,"Tiến độ 1")</f>
        <v>38188800</v>
      </c>
      <c r="CZ448" s="12">
        <f>SUMIFS('[1]DATA THÔ IN'!$P$4:$P$12031,'[1]DATA THÔ IN'!$H$4:$H$12031,$A448,'[1]DATA THÔ IN'!$AC$4:$AC$12031,$E448,'[1]DATA THÔ IN'!$AH$4:$AH$12031,"Tiến độ 2")</f>
        <v>13132800</v>
      </c>
      <c r="DA448" s="12">
        <f>SUMIFS('[1]TIẾN ĐỘ %'!$N$6:$N$1034,'[1]TIẾN ĐỘ %'!$G$6:$G$1034,A448,'[1]TIẾN ĐỘ %'!$F$6:$F$1034,$E448)</f>
        <v>51321600</v>
      </c>
      <c r="DB448" s="12">
        <f t="shared" si="1025"/>
        <v>87945600</v>
      </c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3"/>
      <c r="DQ448" s="12"/>
      <c r="DR448" s="12"/>
      <c r="DS448" s="13"/>
      <c r="DT448" s="12"/>
      <c r="DU448" s="12"/>
      <c r="DV448" s="12"/>
      <c r="DW448" s="12">
        <f t="shared" si="1098"/>
        <v>0</v>
      </c>
      <c r="DX448" s="12"/>
      <c r="DY448" s="12"/>
      <c r="DZ448" s="12"/>
      <c r="EA448" s="12"/>
      <c r="EB448" s="12"/>
      <c r="EC448" s="12"/>
      <c r="ED448" s="12"/>
      <c r="EE448" s="12"/>
      <c r="EF448" s="12"/>
      <c r="EG448" s="12">
        <f t="shared" si="1066"/>
        <v>0</v>
      </c>
      <c r="EH448" s="12">
        <f t="shared" si="1067"/>
        <v>0</v>
      </c>
      <c r="EI448" s="12"/>
      <c r="EJ448" s="15">
        <f t="shared" si="1004"/>
        <v>0.65615999999999997</v>
      </c>
      <c r="EK448" s="15">
        <f t="shared" si="1005"/>
        <v>0.44063999999999998</v>
      </c>
      <c r="EL448" s="15">
        <f t="shared" si="1006"/>
        <v>1.0968</v>
      </c>
      <c r="EM448" s="16">
        <f t="shared" si="1040"/>
        <v>0.48959999999999998</v>
      </c>
      <c r="EN448" s="16">
        <f t="shared" si="1041"/>
        <v>0</v>
      </c>
      <c r="EO448" s="16">
        <f t="shared" si="1042"/>
        <v>0.48959999999999998</v>
      </c>
      <c r="EP448" s="16">
        <f t="shared" si="1026"/>
        <v>1.90944</v>
      </c>
      <c r="EQ448" s="16">
        <f t="shared" si="1027"/>
        <v>0.65664</v>
      </c>
      <c r="ER448" s="16">
        <f t="shared" si="1028"/>
        <v>2.5660799999999999</v>
      </c>
      <c r="ES448" s="16">
        <f t="shared" si="1029"/>
        <v>1.2563657142857143</v>
      </c>
      <c r="ET448" s="16"/>
      <c r="EU448" s="16"/>
      <c r="EV448" s="16"/>
      <c r="EW448" s="16"/>
      <c r="EX448" s="16"/>
      <c r="EY448" s="16"/>
      <c r="EZ448" s="27"/>
      <c r="FA448" s="27"/>
      <c r="FB448" s="27"/>
      <c r="FC448" s="21"/>
      <c r="FD448" s="21"/>
      <c r="FE448" s="16"/>
      <c r="FF448" s="16"/>
      <c r="FG448" s="16"/>
      <c r="FH448" s="16">
        <v>0</v>
      </c>
      <c r="FI448" s="16">
        <v>0</v>
      </c>
      <c r="FJ448" s="16">
        <v>0</v>
      </c>
      <c r="FK448" s="16">
        <v>0</v>
      </c>
      <c r="FL448" s="16">
        <v>0</v>
      </c>
      <c r="FM448" s="16">
        <v>0</v>
      </c>
      <c r="FN448" s="16">
        <v>0</v>
      </c>
      <c r="FO448" s="16">
        <v>0</v>
      </c>
      <c r="FP448" s="16">
        <v>0</v>
      </c>
      <c r="FQ448" s="16">
        <v>0</v>
      </c>
      <c r="FR448" s="17">
        <f t="shared" si="1007"/>
        <v>0</v>
      </c>
      <c r="FS448" s="17">
        <f t="shared" si="1008"/>
        <v>0</v>
      </c>
      <c r="FT448" s="17">
        <f t="shared" si="1009"/>
        <v>0</v>
      </c>
      <c r="FU448" s="18">
        <f t="shared" si="1010"/>
        <v>0</v>
      </c>
      <c r="FV448" s="18">
        <f t="shared" si="1011"/>
        <v>0</v>
      </c>
      <c r="FW448" s="18">
        <f t="shared" si="1012"/>
        <v>0</v>
      </c>
      <c r="FX448" s="18">
        <f t="shared" si="1013"/>
        <v>0</v>
      </c>
      <c r="FY448" s="18">
        <f t="shared" si="1014"/>
        <v>0</v>
      </c>
      <c r="FZ448" s="19"/>
      <c r="GA448" s="36" t="s">
        <v>76</v>
      </c>
      <c r="GB448" s="36"/>
      <c r="GC448" s="37"/>
    </row>
    <row r="449" spans="1:185" hidden="1" x14ac:dyDescent="0.25">
      <c r="A449" s="8" t="s">
        <v>1346</v>
      </c>
      <c r="B449" s="8" t="s">
        <v>1440</v>
      </c>
      <c r="C449" s="9" t="s">
        <v>1441</v>
      </c>
      <c r="D449" s="10" t="s">
        <v>483</v>
      </c>
      <c r="E449" s="9" t="s">
        <v>315</v>
      </c>
      <c r="F449" s="9" t="s">
        <v>516</v>
      </c>
      <c r="G449" s="9" t="s">
        <v>475</v>
      </c>
      <c r="H449" s="11">
        <v>3.5000000000000003E-2</v>
      </c>
      <c r="I449" s="11"/>
      <c r="J449" s="26">
        <v>0.01</v>
      </c>
      <c r="K449" s="11">
        <v>0.01</v>
      </c>
      <c r="L449" s="11">
        <v>5.0000000000000001E-3</v>
      </c>
      <c r="M449" s="11">
        <v>5.0000000000000001E-3</v>
      </c>
      <c r="N449" s="11"/>
      <c r="O449" s="12"/>
      <c r="P449" s="12"/>
      <c r="Q449" s="12"/>
      <c r="R449" s="12"/>
      <c r="S449" s="12">
        <f t="shared" si="1060"/>
        <v>0</v>
      </c>
      <c r="T449" s="12">
        <f t="shared" si="1061"/>
        <v>0</v>
      </c>
      <c r="U449" s="12">
        <f t="shared" si="1062"/>
        <v>0</v>
      </c>
      <c r="V449" s="12">
        <f t="shared" si="1063"/>
        <v>0</v>
      </c>
      <c r="W449" s="12">
        <f t="shared" si="1024"/>
        <v>0</v>
      </c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>
        <v>30000000</v>
      </c>
      <c r="CA449" s="12">
        <f>SUMIFS('[1]TIẾN ĐỘ %'!$M$6:$M$1034,'[1]TIẾN ĐỘ %'!$G$6:$G$1034,$A449,'[1]TIẾN ĐỘ %'!$F$6:$F$1034,$E449)</f>
        <v>30000000</v>
      </c>
      <c r="CB449" s="12">
        <f t="shared" si="1023"/>
        <v>60000000</v>
      </c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>
        <v>0</v>
      </c>
      <c r="CV449" s="12">
        <v>0</v>
      </c>
      <c r="CW449" s="12">
        <v>0</v>
      </c>
      <c r="CX449" s="12">
        <v>0</v>
      </c>
      <c r="CY449" s="12">
        <f>SUMIFS('[1]DATA THÔ IN'!$P$4:$P$12031,'[1]DATA THÔ IN'!$H$4:$H$12031,$A449,'[1]DATA THÔ IN'!$AC$4:$AC$12031,$E449,'[1]DATA THÔ IN'!$AH$4:$AH$12031,"Tiến độ 1")</f>
        <v>9792000</v>
      </c>
      <c r="CZ449" s="12">
        <f>SUMIFS('[1]DATA THÔ IN'!$P$4:$P$12031,'[1]DATA THÔ IN'!$H$4:$H$12031,$A449,'[1]DATA THÔ IN'!$AC$4:$AC$12031,$E449,'[1]DATA THÔ IN'!$AH$4:$AH$12031,"Tiến độ 2")</f>
        <v>23347200</v>
      </c>
      <c r="DA449" s="12">
        <f>SUMIFS('[1]TIẾN ĐỘ %'!$N$6:$N$1034,'[1]TIẾN ĐỘ %'!$G$6:$G$1034,A449,'[1]TIẾN ĐỘ %'!$F$6:$F$1034,$E449)</f>
        <v>33139200</v>
      </c>
      <c r="DB449" s="12">
        <f t="shared" si="1025"/>
        <v>33139200</v>
      </c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3"/>
      <c r="DQ449" s="12"/>
      <c r="DR449" s="12"/>
      <c r="DS449" s="13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5"/>
      <c r="EK449" s="15"/>
      <c r="EL449" s="15"/>
      <c r="EM449" s="16"/>
      <c r="EN449" s="16"/>
      <c r="EO449" s="16"/>
      <c r="EP449" s="16">
        <f t="shared" si="1026"/>
        <v>0.32640000000000002</v>
      </c>
      <c r="EQ449" s="16">
        <f t="shared" si="1027"/>
        <v>0.77824000000000004</v>
      </c>
      <c r="ER449" s="16">
        <f t="shared" si="1028"/>
        <v>1.1046400000000001</v>
      </c>
      <c r="ES449" s="16">
        <f t="shared" si="1029"/>
        <v>0.55232000000000003</v>
      </c>
      <c r="ET449" s="16"/>
      <c r="EU449" s="16"/>
      <c r="EV449" s="16"/>
      <c r="EW449" s="16"/>
      <c r="EX449" s="16"/>
      <c r="EY449" s="16"/>
      <c r="EZ449" s="27"/>
      <c r="FA449" s="27"/>
      <c r="FB449" s="27"/>
      <c r="FC449" s="21"/>
      <c r="FD449" s="21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7"/>
      <c r="FS449" s="17"/>
      <c r="FT449" s="17"/>
      <c r="FU449" s="18"/>
      <c r="FV449" s="18"/>
      <c r="FW449" s="18"/>
      <c r="FX449" s="18"/>
      <c r="FY449" s="18"/>
      <c r="FZ449" s="19"/>
      <c r="GA449" s="36"/>
      <c r="GB449" s="36"/>
      <c r="GC449" s="37"/>
    </row>
    <row r="450" spans="1:185" hidden="1" x14ac:dyDescent="0.25">
      <c r="A450" s="8" t="s">
        <v>1263</v>
      </c>
      <c r="B450" s="8" t="s">
        <v>125</v>
      </c>
      <c r="C450" s="9" t="s">
        <v>126</v>
      </c>
      <c r="D450" s="10" t="s">
        <v>49</v>
      </c>
      <c r="E450" s="9" t="s">
        <v>1466</v>
      </c>
      <c r="F450" s="9" t="s">
        <v>50</v>
      </c>
      <c r="G450" s="9" t="s">
        <v>51</v>
      </c>
      <c r="H450" s="11">
        <v>3.5000000000000003E-2</v>
      </c>
      <c r="I450" s="11"/>
      <c r="J450" s="11">
        <v>0.01</v>
      </c>
      <c r="K450" s="11">
        <v>0.01</v>
      </c>
      <c r="L450" s="11">
        <v>5.0000000000000001E-3</v>
      </c>
      <c r="M450" s="11">
        <v>5.0000000000000001E-3</v>
      </c>
      <c r="N450" s="11"/>
      <c r="O450" s="12">
        <f t="shared" ref="O450:O481" si="1099">$CT450*I450</f>
        <v>0</v>
      </c>
      <c r="P450" s="12">
        <f t="shared" ref="P450:P481" si="1100">IF(EJ450&gt;=40%,CR450*J450*(100%-H450),0)</f>
        <v>0</v>
      </c>
      <c r="Q450" s="12">
        <f t="shared" ref="Q450:Q481" si="1101">IF(OR(EK450&gt;=60%,(EJ450+EK450)&gt;=100%),CS450*J450*(100%-H450),0)</f>
        <v>0</v>
      </c>
      <c r="R450" s="12">
        <f t="shared" ref="R450:R481" si="1102">IF(EL450&gt;=100%,CT450*(100%-H450)*K450,0)</f>
        <v>3875772.9250000003</v>
      </c>
      <c r="S450" s="12">
        <f t="shared" si="1060"/>
        <v>0</v>
      </c>
      <c r="T450" s="12">
        <f t="shared" si="1061"/>
        <v>0</v>
      </c>
      <c r="U450" s="12">
        <f t="shared" si="1062"/>
        <v>0</v>
      </c>
      <c r="V450" s="12">
        <f t="shared" si="1063"/>
        <v>2673035</v>
      </c>
      <c r="W450" s="12">
        <f t="shared" si="1024"/>
        <v>0</v>
      </c>
      <c r="X450" s="12">
        <f t="shared" ref="X450:X481" si="1103">DA450*I450</f>
        <v>0</v>
      </c>
      <c r="Y450" s="12">
        <f t="shared" ref="Y450:Y481" si="1104">IF(EP450&gt;=40%,CY450*J450*(100%-H450),0)</f>
        <v>1890967.68</v>
      </c>
      <c r="Z450" s="12">
        <f t="shared" ref="Z450:Z481" si="1105">IF(OR(EQ450&gt;=60%,(EP450+EQ450)&gt;=100%),CZ450*J450*(100%-H450),0)</f>
        <v>0</v>
      </c>
      <c r="AA450" s="12">
        <f t="shared" ref="AA450:AA481" si="1106">IF(ER450&gt;=100%,DA450*K450*(100%-H450),0)</f>
        <v>3970365.1199999996</v>
      </c>
      <c r="AB450" s="12">
        <f t="shared" ref="AB450:AB481" si="1107">IF(CB450=0,0,IF(DB450&gt;=CB450,DB450*L450*(100%-H450),0))</f>
        <v>5259586.3025000002</v>
      </c>
      <c r="AC450" s="12"/>
      <c r="AD450" s="12"/>
      <c r="AE450" s="12"/>
      <c r="AF450" s="12">
        <f t="shared" ref="AF450:AF481" si="1108">IF(ET450&gt;=40%,DC450*J450*(100%-H450),0)</f>
        <v>0</v>
      </c>
      <c r="AG450" s="12">
        <f t="shared" ref="AG450:AG481" si="1109">IF(OR(EU450&gt;=60%,(ET450+EU450)&gt;=100%),DD450*J450*(100%-H450),0)</f>
        <v>0</v>
      </c>
      <c r="AH450" s="12">
        <f t="shared" ref="AH450:AH481" si="1110">IF(DE450&gt;=CC450,DE450*K450*(100%-H450),0)</f>
        <v>0</v>
      </c>
      <c r="AI450" s="12"/>
      <c r="AJ450" s="12"/>
      <c r="AK450" s="12"/>
      <c r="AL450" s="12">
        <f t="shared" si="978"/>
        <v>0</v>
      </c>
      <c r="AM450" s="12">
        <f t="shared" si="979"/>
        <v>0</v>
      </c>
      <c r="AN450" s="12">
        <f t="shared" si="980"/>
        <v>0</v>
      </c>
      <c r="AO450" s="12"/>
      <c r="AP450" s="12"/>
      <c r="AQ450" s="12"/>
      <c r="AR450" s="12">
        <f t="shared" si="981"/>
        <v>0</v>
      </c>
      <c r="AS450" s="12">
        <f t="shared" si="982"/>
        <v>0</v>
      </c>
      <c r="AT450" s="12">
        <f t="shared" si="983"/>
        <v>0</v>
      </c>
      <c r="AU450" s="12">
        <f t="shared" si="984"/>
        <v>0</v>
      </c>
      <c r="AV450" s="12">
        <f t="shared" ref="AV450:AV481" si="1111">+IF(FD450&gt;=100%,DM450*M450*(100%-$H450),0)</f>
        <v>0</v>
      </c>
      <c r="AW450" s="12"/>
      <c r="AX450" s="12">
        <f t="shared" si="985"/>
        <v>0</v>
      </c>
      <c r="AY450" s="12">
        <f t="shared" si="986"/>
        <v>0</v>
      </c>
      <c r="AZ450" s="12">
        <f t="shared" si="987"/>
        <v>0</v>
      </c>
      <c r="BA450" s="12"/>
      <c r="BB450" s="12">
        <f t="shared" si="988"/>
        <v>0</v>
      </c>
      <c r="BC450" s="12">
        <f t="shared" si="989"/>
        <v>0</v>
      </c>
      <c r="BD450" s="12">
        <f t="shared" si="990"/>
        <v>0</v>
      </c>
      <c r="BE450" s="12"/>
      <c r="BF450" s="12">
        <f t="shared" si="991"/>
        <v>0</v>
      </c>
      <c r="BG450" s="12">
        <f t="shared" ref="BG450:BG481" si="1112">IF(OR(FL450&gt;=60%,(FK450+FL450)&gt;=100%),DU450*J450*(100%-H450),0)</f>
        <v>0</v>
      </c>
      <c r="BH450" s="12">
        <f t="shared" si="992"/>
        <v>0</v>
      </c>
      <c r="BI450" s="12">
        <f t="shared" si="993"/>
        <v>0</v>
      </c>
      <c r="BJ450" s="12"/>
      <c r="BK450" s="12">
        <f t="shared" si="994"/>
        <v>0</v>
      </c>
      <c r="BL450" s="12">
        <f t="shared" ref="BL450:BL481" si="1113">IF(OR(FP450&gt;=60%,(FO450+FP450)&gt;=100%),DY450*J450*(100%-H450),0)</f>
        <v>0</v>
      </c>
      <c r="BM450" s="12">
        <f t="shared" si="995"/>
        <v>0</v>
      </c>
      <c r="BN450" s="12"/>
      <c r="BO450" s="12">
        <f t="shared" si="996"/>
        <v>0</v>
      </c>
      <c r="BP450" s="12">
        <f t="shared" si="997"/>
        <v>0</v>
      </c>
      <c r="BQ450" s="12">
        <f t="shared" si="998"/>
        <v>0</v>
      </c>
      <c r="BR450" s="12"/>
      <c r="BS450" s="12">
        <f t="shared" si="999"/>
        <v>0</v>
      </c>
      <c r="BT450" s="12">
        <f t="shared" si="1000"/>
        <v>0</v>
      </c>
      <c r="BU450" s="12">
        <f t="shared" si="1001"/>
        <v>0</v>
      </c>
      <c r="BV450" s="12">
        <f t="shared" si="1002"/>
        <v>0</v>
      </c>
      <c r="BW450" s="12">
        <f t="shared" si="1003"/>
        <v>0</v>
      </c>
      <c r="BX450" s="12"/>
      <c r="BY450" s="12">
        <v>400000000</v>
      </c>
      <c r="BZ450" s="12">
        <v>275000000</v>
      </c>
      <c r="CA450" s="12">
        <f>SUMIFS('[1]TIẾN ĐỘ %'!$M$6:$M$1034,'[1]TIẾN ĐỘ %'!$G$6:$G$1034,$A450,'[1]TIẾN ĐỘ %'!$F$6:$F$1034,$E450)</f>
        <v>410000000</v>
      </c>
      <c r="CB450" s="12">
        <f t="shared" si="1023"/>
        <v>1085000000</v>
      </c>
      <c r="CC450" s="12"/>
      <c r="CD450" s="12"/>
      <c r="CE450" s="12"/>
      <c r="CF450" s="12"/>
      <c r="CG450" s="12"/>
      <c r="CH450" s="12"/>
      <c r="CI450" s="12"/>
      <c r="CJ450" s="12"/>
      <c r="CK450" s="12">
        <f t="shared" si="1097"/>
        <v>0</v>
      </c>
      <c r="CL450" s="12"/>
      <c r="CM450" s="12"/>
      <c r="CN450" s="12"/>
      <c r="CO450" s="12">
        <f t="shared" si="1064"/>
        <v>0</v>
      </c>
      <c r="CP450" s="12">
        <f t="shared" si="1065"/>
        <v>0</v>
      </c>
      <c r="CQ450" s="12"/>
      <c r="CR450" s="12">
        <v>0</v>
      </c>
      <c r="CS450" s="12">
        <v>0</v>
      </c>
      <c r="CT450" s="12">
        <v>401634500</v>
      </c>
      <c r="CU450" s="12">
        <v>0</v>
      </c>
      <c r="CV450" s="12">
        <v>0</v>
      </c>
      <c r="CW450" s="12">
        <v>0</v>
      </c>
      <c r="CX450" s="12">
        <v>276998400</v>
      </c>
      <c r="CY450" s="12">
        <f>SUMIFS('[1]DATA THÔ IN'!$P$4:$P$12031,'[1]DATA THÔ IN'!$H$4:$H$12031,$A450,'[1]DATA THÔ IN'!$AC$4:$AC$12031,$E450,'[1]DATA THÔ IN'!$AH$4:$AH$12031,"Tiến độ 1")</f>
        <v>195955200</v>
      </c>
      <c r="CZ450" s="12">
        <f>SUMIFS('[1]DATA THÔ IN'!$P$4:$P$12031,'[1]DATA THÔ IN'!$H$4:$H$12031,$A450,'[1]DATA THÔ IN'!$AC$4:$AC$12031,$E450,'[1]DATA THÔ IN'!$AH$4:$AH$12031,"Tiến độ 2")</f>
        <v>51321600</v>
      </c>
      <c r="DA450" s="12">
        <f>SUMIFS('[1]TIẾN ĐỘ %'!$N$6:$N$1034,'[1]TIẾN ĐỘ %'!$G$6:$G$1034,A450,'[1]TIẾN ĐỘ %'!$F$6:$F$1034,$E450)</f>
        <v>411436800</v>
      </c>
      <c r="DB450" s="12">
        <f t="shared" si="1025"/>
        <v>1090069700</v>
      </c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3"/>
      <c r="DQ450" s="12"/>
      <c r="DR450" s="12"/>
      <c r="DS450" s="13"/>
      <c r="DT450" s="12"/>
      <c r="DU450" s="12"/>
      <c r="DV450" s="12"/>
      <c r="DW450" s="12">
        <f t="shared" si="1098"/>
        <v>0</v>
      </c>
      <c r="DX450" s="12"/>
      <c r="DY450" s="12"/>
      <c r="DZ450" s="12"/>
      <c r="EA450" s="12"/>
      <c r="EB450" s="12"/>
      <c r="EC450" s="12"/>
      <c r="ED450" s="12"/>
      <c r="EE450" s="12"/>
      <c r="EF450" s="12"/>
      <c r="EG450" s="12">
        <f t="shared" si="1066"/>
        <v>0</v>
      </c>
      <c r="EH450" s="12">
        <f t="shared" si="1067"/>
        <v>0</v>
      </c>
      <c r="EI450" s="12"/>
      <c r="EJ450" s="15">
        <f t="shared" si="1004"/>
        <v>0</v>
      </c>
      <c r="EK450" s="15">
        <f t="shared" si="1005"/>
        <v>0</v>
      </c>
      <c r="EL450" s="15">
        <f t="shared" si="1006"/>
        <v>1.0040862500000001</v>
      </c>
      <c r="EM450" s="16">
        <f t="shared" si="1040"/>
        <v>0</v>
      </c>
      <c r="EN450" s="16">
        <f t="shared" si="1041"/>
        <v>0</v>
      </c>
      <c r="EO450" s="16">
        <f t="shared" si="1042"/>
        <v>1.007266909090909</v>
      </c>
      <c r="EP450" s="16">
        <f t="shared" si="1026"/>
        <v>0.47793951219512193</v>
      </c>
      <c r="EQ450" s="16">
        <f t="shared" si="1027"/>
        <v>0.12517463414634147</v>
      </c>
      <c r="ER450" s="16">
        <f t="shared" si="1028"/>
        <v>1.0035043902439025</v>
      </c>
      <c r="ES450" s="16">
        <f t="shared" si="1029"/>
        <v>1.0046725345622121</v>
      </c>
      <c r="ET450" s="16"/>
      <c r="EU450" s="16"/>
      <c r="EV450" s="16"/>
      <c r="EW450" s="16"/>
      <c r="EX450" s="16"/>
      <c r="EY450" s="16"/>
      <c r="EZ450" s="27"/>
      <c r="FA450" s="27"/>
      <c r="FB450" s="27"/>
      <c r="FC450" s="21"/>
      <c r="FD450" s="21"/>
      <c r="FE450" s="16"/>
      <c r="FF450" s="16"/>
      <c r="FG450" s="16"/>
      <c r="FH450" s="16">
        <v>0</v>
      </c>
      <c r="FI450" s="16">
        <v>0</v>
      </c>
      <c r="FJ450" s="16">
        <v>0</v>
      </c>
      <c r="FK450" s="16">
        <v>0</v>
      </c>
      <c r="FL450" s="16">
        <v>0</v>
      </c>
      <c r="FM450" s="16">
        <v>0</v>
      </c>
      <c r="FN450" s="16">
        <v>0</v>
      </c>
      <c r="FO450" s="16">
        <v>0</v>
      </c>
      <c r="FP450" s="16">
        <v>0</v>
      </c>
      <c r="FQ450" s="16">
        <v>0</v>
      </c>
      <c r="FR450" s="17">
        <f t="shared" si="1007"/>
        <v>0</v>
      </c>
      <c r="FS450" s="17">
        <f t="shared" si="1008"/>
        <v>0</v>
      </c>
      <c r="FT450" s="17">
        <f t="shared" si="1009"/>
        <v>0</v>
      </c>
      <c r="FU450" s="18">
        <f t="shared" si="1010"/>
        <v>0</v>
      </c>
      <c r="FV450" s="18">
        <f t="shared" si="1011"/>
        <v>0</v>
      </c>
      <c r="FW450" s="18">
        <f t="shared" si="1012"/>
        <v>0</v>
      </c>
      <c r="FX450" s="18">
        <f t="shared" si="1013"/>
        <v>0</v>
      </c>
      <c r="FY450" s="18">
        <f t="shared" si="1014"/>
        <v>0</v>
      </c>
      <c r="FZ450" s="19"/>
      <c r="GA450" s="36" t="s">
        <v>49</v>
      </c>
      <c r="GB450" s="36"/>
      <c r="GC450" s="37"/>
    </row>
    <row r="451" spans="1:185" hidden="1" x14ac:dyDescent="0.25">
      <c r="A451" s="8" t="s">
        <v>1265</v>
      </c>
      <c r="B451" s="8" t="s">
        <v>130</v>
      </c>
      <c r="C451" s="9" t="s">
        <v>131</v>
      </c>
      <c r="D451" s="10" t="s">
        <v>60</v>
      </c>
      <c r="E451" s="9" t="s">
        <v>1466</v>
      </c>
      <c r="F451" s="9" t="s">
        <v>61</v>
      </c>
      <c r="G451" s="9" t="s">
        <v>51</v>
      </c>
      <c r="H451" s="11">
        <v>3.5000000000000003E-2</v>
      </c>
      <c r="I451" s="11"/>
      <c r="J451" s="11">
        <v>0.01</v>
      </c>
      <c r="K451" s="11">
        <v>0.01</v>
      </c>
      <c r="L451" s="11">
        <v>5.0000000000000001E-3</v>
      </c>
      <c r="M451" s="11">
        <v>5.0000000000000001E-3</v>
      </c>
      <c r="N451" s="11"/>
      <c r="O451" s="12">
        <f t="shared" si="1099"/>
        <v>0</v>
      </c>
      <c r="P451" s="12">
        <f t="shared" si="1100"/>
        <v>1838440.8</v>
      </c>
      <c r="Q451" s="12">
        <f t="shared" si="1101"/>
        <v>0</v>
      </c>
      <c r="R451" s="12">
        <f t="shared" si="1102"/>
        <v>2711109.6</v>
      </c>
      <c r="S451" s="12">
        <f t="shared" si="1060"/>
        <v>0</v>
      </c>
      <c r="T451" s="12">
        <f t="shared" si="1061"/>
        <v>1744874</v>
      </c>
      <c r="U451" s="12">
        <f t="shared" si="1062"/>
        <v>1906994</v>
      </c>
      <c r="V451" s="12">
        <f t="shared" si="1063"/>
        <v>3651869</v>
      </c>
      <c r="W451" s="12">
        <f t="shared" si="1024"/>
        <v>1808160</v>
      </c>
      <c r="X451" s="12">
        <f t="shared" si="1103"/>
        <v>0</v>
      </c>
      <c r="Y451" s="12">
        <f t="shared" si="1104"/>
        <v>1832882.4</v>
      </c>
      <c r="Z451" s="12">
        <f t="shared" si="1105"/>
        <v>692947.2</v>
      </c>
      <c r="AA451" s="12">
        <f t="shared" si="1106"/>
        <v>2525829.6</v>
      </c>
      <c r="AB451" s="12">
        <f t="shared" si="1107"/>
        <v>4444404</v>
      </c>
      <c r="AC451" s="12"/>
      <c r="AD451" s="12"/>
      <c r="AE451" s="12"/>
      <c r="AF451" s="12">
        <f t="shared" si="1108"/>
        <v>0</v>
      </c>
      <c r="AG451" s="12">
        <f t="shared" si="1109"/>
        <v>0</v>
      </c>
      <c r="AH451" s="12">
        <f t="shared" si="1110"/>
        <v>0</v>
      </c>
      <c r="AI451" s="12"/>
      <c r="AJ451" s="12"/>
      <c r="AK451" s="12"/>
      <c r="AL451" s="12">
        <f t="shared" si="978"/>
        <v>0</v>
      </c>
      <c r="AM451" s="12">
        <f t="shared" si="979"/>
        <v>0</v>
      </c>
      <c r="AN451" s="12">
        <f t="shared" si="980"/>
        <v>0</v>
      </c>
      <c r="AO451" s="12"/>
      <c r="AP451" s="12"/>
      <c r="AQ451" s="12"/>
      <c r="AR451" s="12">
        <f t="shared" si="981"/>
        <v>0</v>
      </c>
      <c r="AS451" s="12">
        <f t="shared" si="982"/>
        <v>0</v>
      </c>
      <c r="AT451" s="12">
        <f t="shared" si="983"/>
        <v>0</v>
      </c>
      <c r="AU451" s="12">
        <f t="shared" si="984"/>
        <v>0</v>
      </c>
      <c r="AV451" s="12">
        <f t="shared" si="1111"/>
        <v>0</v>
      </c>
      <c r="AW451" s="12"/>
      <c r="AX451" s="12">
        <f t="shared" si="985"/>
        <v>0</v>
      </c>
      <c r="AY451" s="12">
        <f t="shared" si="986"/>
        <v>0</v>
      </c>
      <c r="AZ451" s="12">
        <f t="shared" si="987"/>
        <v>0</v>
      </c>
      <c r="BA451" s="12"/>
      <c r="BB451" s="12">
        <f t="shared" si="988"/>
        <v>0</v>
      </c>
      <c r="BC451" s="12">
        <f t="shared" si="989"/>
        <v>0</v>
      </c>
      <c r="BD451" s="12">
        <f t="shared" si="990"/>
        <v>0</v>
      </c>
      <c r="BE451" s="12"/>
      <c r="BF451" s="12">
        <f t="shared" si="991"/>
        <v>0</v>
      </c>
      <c r="BG451" s="12">
        <f t="shared" si="1112"/>
        <v>0</v>
      </c>
      <c r="BH451" s="12">
        <f t="shared" si="992"/>
        <v>0</v>
      </c>
      <c r="BI451" s="12">
        <f t="shared" si="993"/>
        <v>0</v>
      </c>
      <c r="BJ451" s="12"/>
      <c r="BK451" s="12">
        <f t="shared" si="994"/>
        <v>0</v>
      </c>
      <c r="BL451" s="12">
        <f t="shared" si="1113"/>
        <v>0</v>
      </c>
      <c r="BM451" s="12">
        <f t="shared" si="995"/>
        <v>0</v>
      </c>
      <c r="BN451" s="12"/>
      <c r="BO451" s="12">
        <f t="shared" si="996"/>
        <v>0</v>
      </c>
      <c r="BP451" s="12">
        <f t="shared" si="997"/>
        <v>0</v>
      </c>
      <c r="BQ451" s="12">
        <f t="shared" si="998"/>
        <v>0</v>
      </c>
      <c r="BR451" s="12"/>
      <c r="BS451" s="12">
        <f t="shared" si="999"/>
        <v>0</v>
      </c>
      <c r="BT451" s="12">
        <f t="shared" si="1000"/>
        <v>0</v>
      </c>
      <c r="BU451" s="12">
        <f t="shared" si="1001"/>
        <v>0</v>
      </c>
      <c r="BV451" s="12">
        <f t="shared" si="1002"/>
        <v>0</v>
      </c>
      <c r="BW451" s="12">
        <f t="shared" si="1003"/>
        <v>0</v>
      </c>
      <c r="BX451" s="12"/>
      <c r="BY451" s="12">
        <v>260000000</v>
      </c>
      <c r="BZ451" s="12">
        <v>260000000</v>
      </c>
      <c r="CA451" s="12">
        <f>SUMIFS('[1]TIẾN ĐỘ %'!$M$6:$M$1034,'[1]TIẾN ĐỘ %'!$G$6:$G$1034,$A451,'[1]TIẾN ĐỘ %'!$F$6:$F$1034,$E451)</f>
        <v>260000000</v>
      </c>
      <c r="CB451" s="12">
        <f t="shared" si="1023"/>
        <v>780000000</v>
      </c>
      <c r="CC451" s="12"/>
      <c r="CD451" s="12"/>
      <c r="CE451" s="12"/>
      <c r="CF451" s="12"/>
      <c r="CG451" s="12"/>
      <c r="CH451" s="12"/>
      <c r="CI451" s="12"/>
      <c r="CJ451" s="12"/>
      <c r="CK451" s="12">
        <f t="shared" si="1097"/>
        <v>0</v>
      </c>
      <c r="CL451" s="12"/>
      <c r="CM451" s="12"/>
      <c r="CN451" s="12"/>
      <c r="CO451" s="12">
        <f t="shared" si="1064"/>
        <v>0</v>
      </c>
      <c r="CP451" s="12">
        <f t="shared" si="1065"/>
        <v>0</v>
      </c>
      <c r="CQ451" s="12"/>
      <c r="CR451" s="12">
        <v>190512000</v>
      </c>
      <c r="CS451" s="12">
        <v>0</v>
      </c>
      <c r="CT451" s="12">
        <v>280944000</v>
      </c>
      <c r="CU451" s="12">
        <v>180816000</v>
      </c>
      <c r="CV451" s="12">
        <v>197616000</v>
      </c>
      <c r="CW451" s="12">
        <v>180816000</v>
      </c>
      <c r="CX451" s="12">
        <v>378432000</v>
      </c>
      <c r="CY451" s="12">
        <f>SUMIFS('[1]DATA THÔ IN'!$P$4:$P$12031,'[1]DATA THÔ IN'!$H$4:$H$12031,$A451,'[1]DATA THÔ IN'!$AC$4:$AC$12031,$E451,'[1]DATA THÔ IN'!$AH$4:$AH$12031,"Tiến độ 1")</f>
        <v>189936000</v>
      </c>
      <c r="CZ451" s="12">
        <f>SUMIFS('[1]DATA THÔ IN'!$P$4:$P$12031,'[1]DATA THÔ IN'!$H$4:$H$12031,$A451,'[1]DATA THÔ IN'!$AC$4:$AC$12031,$E451,'[1]DATA THÔ IN'!$AH$4:$AH$12031,"Tiến độ 2")</f>
        <v>71808000</v>
      </c>
      <c r="DA451" s="12">
        <f>SUMIFS('[1]TIẾN ĐỘ %'!$N$6:$N$1034,'[1]TIẾN ĐỘ %'!$G$6:$G$1034,A451,'[1]TIẾN ĐỘ %'!$F$6:$F$1034,$E451)</f>
        <v>261744000</v>
      </c>
      <c r="DB451" s="12">
        <f t="shared" si="1025"/>
        <v>921120000</v>
      </c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3"/>
      <c r="DQ451" s="12"/>
      <c r="DR451" s="12"/>
      <c r="DS451" s="13"/>
      <c r="DT451" s="12"/>
      <c r="DU451" s="12"/>
      <c r="DV451" s="12"/>
      <c r="DW451" s="12">
        <f t="shared" si="1098"/>
        <v>0</v>
      </c>
      <c r="DX451" s="12"/>
      <c r="DY451" s="12"/>
      <c r="DZ451" s="12"/>
      <c r="EA451" s="12"/>
      <c r="EB451" s="12"/>
      <c r="EC451" s="12"/>
      <c r="ED451" s="12"/>
      <c r="EE451" s="12"/>
      <c r="EF451" s="12"/>
      <c r="EG451" s="12">
        <f t="shared" si="1066"/>
        <v>0</v>
      </c>
      <c r="EH451" s="12">
        <f t="shared" si="1067"/>
        <v>0</v>
      </c>
      <c r="EI451" s="12"/>
      <c r="EJ451" s="15">
        <f t="shared" si="1004"/>
        <v>0.73273846153846156</v>
      </c>
      <c r="EK451" s="15">
        <f t="shared" si="1005"/>
        <v>0</v>
      </c>
      <c r="EL451" s="15">
        <f t="shared" si="1006"/>
        <v>1.0805538461538462</v>
      </c>
      <c r="EM451" s="16">
        <f t="shared" si="1040"/>
        <v>0.69544615384615383</v>
      </c>
      <c r="EN451" s="16">
        <f t="shared" si="1041"/>
        <v>0.76006153846153846</v>
      </c>
      <c r="EO451" s="16">
        <f t="shared" si="1042"/>
        <v>1.4555076923076924</v>
      </c>
      <c r="EP451" s="16">
        <f t="shared" si="1026"/>
        <v>0.73052307692307694</v>
      </c>
      <c r="EQ451" s="16">
        <f t="shared" si="1027"/>
        <v>0.27618461538461536</v>
      </c>
      <c r="ER451" s="16">
        <f t="shared" si="1028"/>
        <v>1.0067076923076923</v>
      </c>
      <c r="ES451" s="16">
        <f t="shared" si="1029"/>
        <v>1.180923076923077</v>
      </c>
      <c r="ET451" s="16"/>
      <c r="EU451" s="16"/>
      <c r="EV451" s="16"/>
      <c r="EW451" s="16"/>
      <c r="EX451" s="16"/>
      <c r="EY451" s="16"/>
      <c r="EZ451" s="27"/>
      <c r="FA451" s="27"/>
      <c r="FB451" s="27"/>
      <c r="FC451" s="21"/>
      <c r="FD451" s="21"/>
      <c r="FE451" s="16"/>
      <c r="FF451" s="16"/>
      <c r="FG451" s="16"/>
      <c r="FH451" s="16">
        <v>0</v>
      </c>
      <c r="FI451" s="16">
        <v>0</v>
      </c>
      <c r="FJ451" s="16">
        <v>0</v>
      </c>
      <c r="FK451" s="16">
        <v>0</v>
      </c>
      <c r="FL451" s="16">
        <v>0</v>
      </c>
      <c r="FM451" s="16">
        <v>0</v>
      </c>
      <c r="FN451" s="16">
        <v>0</v>
      </c>
      <c r="FO451" s="16">
        <v>0</v>
      </c>
      <c r="FP451" s="16">
        <v>0</v>
      </c>
      <c r="FQ451" s="16">
        <v>0</v>
      </c>
      <c r="FR451" s="17">
        <f t="shared" si="1007"/>
        <v>0</v>
      </c>
      <c r="FS451" s="17">
        <f t="shared" si="1008"/>
        <v>0</v>
      </c>
      <c r="FT451" s="17">
        <f t="shared" si="1009"/>
        <v>0</v>
      </c>
      <c r="FU451" s="18">
        <f t="shared" si="1010"/>
        <v>0</v>
      </c>
      <c r="FV451" s="18">
        <f t="shared" si="1011"/>
        <v>0</v>
      </c>
      <c r="FW451" s="18">
        <f t="shared" si="1012"/>
        <v>0</v>
      </c>
      <c r="FX451" s="18">
        <f t="shared" si="1013"/>
        <v>0</v>
      </c>
      <c r="FY451" s="18">
        <f t="shared" si="1014"/>
        <v>0</v>
      </c>
      <c r="FZ451" s="19"/>
      <c r="GA451" s="36" t="s">
        <v>60</v>
      </c>
      <c r="GB451" s="36"/>
      <c r="GC451" s="37"/>
    </row>
    <row r="452" spans="1:185" hidden="1" x14ac:dyDescent="0.25">
      <c r="A452" s="8" t="s">
        <v>1266</v>
      </c>
      <c r="B452" s="8" t="s">
        <v>132</v>
      </c>
      <c r="C452" s="9" t="s">
        <v>133</v>
      </c>
      <c r="D452" s="10" t="s">
        <v>49</v>
      </c>
      <c r="E452" s="9" t="s">
        <v>1466</v>
      </c>
      <c r="F452" s="9" t="s">
        <v>64</v>
      </c>
      <c r="G452" s="9" t="s">
        <v>51</v>
      </c>
      <c r="H452" s="11">
        <v>3.5000000000000003E-2</v>
      </c>
      <c r="I452" s="11"/>
      <c r="J452" s="11">
        <v>0.01</v>
      </c>
      <c r="K452" s="11">
        <v>0.01</v>
      </c>
      <c r="L452" s="11">
        <v>5.0000000000000001E-3</v>
      </c>
      <c r="M452" s="11">
        <v>5.0000000000000001E-3</v>
      </c>
      <c r="N452" s="11"/>
      <c r="O452" s="12">
        <f t="shared" si="1099"/>
        <v>0</v>
      </c>
      <c r="P452" s="12">
        <f t="shared" si="1100"/>
        <v>0</v>
      </c>
      <c r="Q452" s="12">
        <f t="shared" si="1101"/>
        <v>0</v>
      </c>
      <c r="R452" s="12">
        <f t="shared" si="1102"/>
        <v>0</v>
      </c>
      <c r="S452" s="12">
        <f t="shared" si="1060"/>
        <v>0</v>
      </c>
      <c r="T452" s="12">
        <f t="shared" si="1061"/>
        <v>652880</v>
      </c>
      <c r="U452" s="12">
        <f t="shared" si="1062"/>
        <v>160267</v>
      </c>
      <c r="V452" s="12">
        <f t="shared" si="1063"/>
        <v>813148</v>
      </c>
      <c r="W452" s="12">
        <f t="shared" si="1024"/>
        <v>676560</v>
      </c>
      <c r="X452" s="12">
        <f t="shared" si="1103"/>
        <v>0</v>
      </c>
      <c r="Y452" s="12">
        <f t="shared" si="1104"/>
        <v>644647.02</v>
      </c>
      <c r="Z452" s="12">
        <f t="shared" si="1105"/>
        <v>0</v>
      </c>
      <c r="AA452" s="12">
        <f t="shared" si="1106"/>
        <v>0</v>
      </c>
      <c r="AB452" s="12">
        <f t="shared" si="1107"/>
        <v>0</v>
      </c>
      <c r="AC452" s="12"/>
      <c r="AD452" s="12"/>
      <c r="AE452" s="12"/>
      <c r="AF452" s="12">
        <f t="shared" si="1108"/>
        <v>0</v>
      </c>
      <c r="AG452" s="12">
        <f t="shared" si="1109"/>
        <v>0</v>
      </c>
      <c r="AH452" s="12">
        <f t="shared" si="1110"/>
        <v>0</v>
      </c>
      <c r="AI452" s="12"/>
      <c r="AJ452" s="12"/>
      <c r="AK452" s="12"/>
      <c r="AL452" s="12">
        <f t="shared" ref="AL452:AL515" si="1114">IF(EW452&gt;=40%,DF452*$J452*(100%-$H452),0)</f>
        <v>0</v>
      </c>
      <c r="AM452" s="12">
        <f t="shared" ref="AM452:AM515" si="1115">IF(OR(EX452&gt;=60%,(EW452+EX452)&gt;=100%),DG452*$J452*(100%-$H452),0)</f>
        <v>0</v>
      </c>
      <c r="AN452" s="12">
        <f t="shared" ref="AN452:AN515" si="1116">IF(DH452&gt;=CD452,DH452*$K452*(100%-$H452),0)</f>
        <v>0</v>
      </c>
      <c r="AO452" s="12"/>
      <c r="AP452" s="12"/>
      <c r="AQ452" s="12"/>
      <c r="AR452" s="12">
        <f t="shared" ref="AR452:AR515" si="1117">IF(EZ452&gt;=40%,DI452*$J452*(100%-$H452),0)</f>
        <v>0</v>
      </c>
      <c r="AS452" s="12">
        <f t="shared" ref="AS452:AS515" si="1118">IF(OR(FA452&gt;=60%,(FA452+EZ452)&gt;=100%),DJ452*$J452*(100%-$H452),0)</f>
        <v>0</v>
      </c>
      <c r="AT452" s="12">
        <f t="shared" ref="AT452:AT515" si="1119">IF(FB452&gt;=100%,DK452*$K452*(100%-$H452),0)</f>
        <v>0</v>
      </c>
      <c r="AU452" s="12">
        <f t="shared" ref="AU452:AU515" si="1120">+IF(FC452&gt;=100%,DL452*$L452*(100%-$H452),0)</f>
        <v>0</v>
      </c>
      <c r="AV452" s="12">
        <f t="shared" si="1111"/>
        <v>0</v>
      </c>
      <c r="AW452" s="12"/>
      <c r="AX452" s="12">
        <f t="shared" ref="AX452:AX515" si="1121">IF(FE452&gt;=40%,DN452*$J452*(100%-$H452),0)</f>
        <v>0</v>
      </c>
      <c r="AY452" s="12">
        <f t="shared" ref="AY452:AY515" si="1122">IF(OR(FF452&gt;=60%,(FE452+FF452)&gt;=100%),DO452*$J452*(100%-$H452),0)</f>
        <v>0</v>
      </c>
      <c r="AZ452" s="12">
        <f t="shared" ref="AZ452:AZ515" si="1123">IF(FG452&gt;=100%,DP452*$K452*(100%-$H452),0)</f>
        <v>0</v>
      </c>
      <c r="BA452" s="12"/>
      <c r="BB452" s="12">
        <f t="shared" ref="BB452:BB515" si="1124">IF(FH452&gt;=40%,DQ452*$J452*(100%-$H452),0)</f>
        <v>0</v>
      </c>
      <c r="BC452" s="12">
        <f t="shared" ref="BC452:BC515" si="1125">IF(OR(FI452&gt;=60%,(FH452+FI452)&gt;=100%),DR452*$J452*(100%-$H452),0)</f>
        <v>0</v>
      </c>
      <c r="BD452" s="12">
        <f t="shared" ref="BD452:BD515" si="1126">IF(FJ452&gt;=100%,DS452*$K452*(100%-$H452),0)</f>
        <v>0</v>
      </c>
      <c r="BE452" s="12"/>
      <c r="BF452" s="12">
        <f t="shared" ref="BF452:BF515" si="1127">IF(FK452&gt;=40%,DT452*$J452*(100%-$H452),0)</f>
        <v>0</v>
      </c>
      <c r="BG452" s="12">
        <f t="shared" si="1112"/>
        <v>0</v>
      </c>
      <c r="BH452" s="12">
        <f t="shared" ref="BH452:BH515" si="1128">IF(FM452&gt;=100%,DV452*$K452*(100%-$H452),0)</f>
        <v>0</v>
      </c>
      <c r="BI452" s="12">
        <f t="shared" ref="BI452:BI515" si="1129">+IF(FN452&gt;=100%,DW452*$L452*(100%-$H452),0)</f>
        <v>0</v>
      </c>
      <c r="BJ452" s="12"/>
      <c r="BK452" s="12">
        <f t="shared" ref="BK452:BK515" si="1130">IF(FO452&gt;=40%,DX452*$J452*(100%-$H452),0)</f>
        <v>0</v>
      </c>
      <c r="BL452" s="12">
        <f t="shared" si="1113"/>
        <v>0</v>
      </c>
      <c r="BM452" s="12">
        <f t="shared" ref="BM452:BM515" si="1131">IF(FQ452&gt;=100%,DZ452*$K452*(100%-$H452),0)</f>
        <v>0</v>
      </c>
      <c r="BN452" s="12"/>
      <c r="BO452" s="12">
        <f t="shared" ref="BO452:BO515" si="1132">IF(FR452&gt;=40%,EA452*$J452*(100%-$H452),0)</f>
        <v>0</v>
      </c>
      <c r="BP452" s="12">
        <f t="shared" ref="BP452:BP515" si="1133">IF(OR(FS452&gt;=60%,(FS452+FR452)&gt;=100%),EB452*$J452*(100%-$H452),0)</f>
        <v>0</v>
      </c>
      <c r="BQ452" s="12">
        <f t="shared" ref="BQ452:BQ515" si="1134">IF(FT452&gt;=100%,EC452*$K452*(100%-$H452),0)</f>
        <v>0</v>
      </c>
      <c r="BR452" s="12"/>
      <c r="BS452" s="12">
        <f t="shared" ref="BS452:BS515" si="1135">IF(FU452&gt;=40%,ED452*$J452*(100%-$H452),0)</f>
        <v>0</v>
      </c>
      <c r="BT452" s="12">
        <f t="shared" ref="BT452:BT515" si="1136">IF(OR(FV452&gt;=60%,(FU452+FV452)&gt;=100%),EE452*$J452*(100%-$H452),0)</f>
        <v>0</v>
      </c>
      <c r="BU452" s="12">
        <f t="shared" ref="BU452:BU515" si="1137">IF(FW452&gt;=100%,EF452*$K452*(100%-$H452),0)</f>
        <v>0</v>
      </c>
      <c r="BV452" s="12">
        <f t="shared" ref="BV452:BV515" si="1138">+IF(FX452&gt;=100%,EG452*$L452*(100%-$H452),0)</f>
        <v>0</v>
      </c>
      <c r="BW452" s="12">
        <f t="shared" ref="BW452:BW515" si="1139">+IF(FY452&gt;=100%,EH452*$M452*(100%-$H452),0)</f>
        <v>0</v>
      </c>
      <c r="BX452" s="12"/>
      <c r="BY452" s="12">
        <v>90000000</v>
      </c>
      <c r="BZ452" s="12">
        <v>60000000</v>
      </c>
      <c r="CA452" s="12">
        <f>SUMIFS('[1]TIẾN ĐỘ %'!$M$6:$M$1034,'[1]TIẾN ĐỘ %'!$G$6:$G$1034,$A452,'[1]TIẾN ĐỘ %'!$F$6:$F$1034,$E452)</f>
        <v>120000000</v>
      </c>
      <c r="CB452" s="12">
        <f t="shared" si="1023"/>
        <v>270000000</v>
      </c>
      <c r="CC452" s="12"/>
      <c r="CD452" s="12"/>
      <c r="CE452" s="12"/>
      <c r="CF452" s="12"/>
      <c r="CG452" s="12"/>
      <c r="CH452" s="12"/>
      <c r="CI452" s="12"/>
      <c r="CJ452" s="12"/>
      <c r="CK452" s="12">
        <f t="shared" si="1097"/>
        <v>0</v>
      </c>
      <c r="CL452" s="12"/>
      <c r="CM452" s="12"/>
      <c r="CN452" s="12"/>
      <c r="CO452" s="12">
        <f t="shared" si="1064"/>
        <v>0</v>
      </c>
      <c r="CP452" s="12">
        <f t="shared" si="1065"/>
        <v>0</v>
      </c>
      <c r="CQ452" s="12"/>
      <c r="CR452" s="12">
        <v>1776000</v>
      </c>
      <c r="CS452" s="12">
        <v>0</v>
      </c>
      <c r="CT452" s="12">
        <v>37776000</v>
      </c>
      <c r="CU452" s="12">
        <v>67656000</v>
      </c>
      <c r="CV452" s="12">
        <v>16608000</v>
      </c>
      <c r="CW452" s="12">
        <v>67656000</v>
      </c>
      <c r="CX452" s="12">
        <v>84264000</v>
      </c>
      <c r="CY452" s="12">
        <f>SUMIFS('[1]DATA THÔ IN'!$P$4:$P$12031,'[1]DATA THÔ IN'!$H$4:$H$12031,$A452,'[1]DATA THÔ IN'!$AC$4:$AC$12031,$E452,'[1]DATA THÔ IN'!$AH$4:$AH$12031,"Tiến độ 1")</f>
        <v>66802800</v>
      </c>
      <c r="CZ452" s="12">
        <f>SUMIFS('[1]DATA THÔ IN'!$P$4:$P$12031,'[1]DATA THÔ IN'!$H$4:$H$12031,$A452,'[1]DATA THÔ IN'!$AC$4:$AC$12031,$E452,'[1]DATA THÔ IN'!$AH$4:$AH$12031,"Tiến độ 2")</f>
        <v>0</v>
      </c>
      <c r="DA452" s="12">
        <f>SUMIFS('[1]TIẾN ĐỘ %'!$N$6:$N$1034,'[1]TIẾN ĐỘ %'!$G$6:$G$1034,A452,'[1]TIẾN ĐỘ %'!$F$6:$F$1034,$E452)</f>
        <v>66802800</v>
      </c>
      <c r="DB452" s="12">
        <f t="shared" si="1025"/>
        <v>188842800</v>
      </c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3"/>
      <c r="DQ452" s="12"/>
      <c r="DR452" s="12"/>
      <c r="DS452" s="13"/>
      <c r="DT452" s="12"/>
      <c r="DU452" s="12"/>
      <c r="DV452" s="12"/>
      <c r="DW452" s="12">
        <f t="shared" si="1098"/>
        <v>0</v>
      </c>
      <c r="DX452" s="12"/>
      <c r="DY452" s="12"/>
      <c r="DZ452" s="12"/>
      <c r="EA452" s="12"/>
      <c r="EB452" s="12"/>
      <c r="EC452" s="12"/>
      <c r="ED452" s="12"/>
      <c r="EE452" s="12"/>
      <c r="EF452" s="12"/>
      <c r="EG452" s="12">
        <f t="shared" si="1066"/>
        <v>0</v>
      </c>
      <c r="EH452" s="12">
        <f t="shared" si="1067"/>
        <v>0</v>
      </c>
      <c r="EI452" s="12"/>
      <c r="EJ452" s="15">
        <f t="shared" ref="EJ452:EJ515" si="1140">IFERROR(CR452/BY452,0)</f>
        <v>1.9733333333333332E-2</v>
      </c>
      <c r="EK452" s="15">
        <f t="shared" ref="EK452:EK515" si="1141">+IFERROR(CS452/BY452,0)</f>
        <v>0</v>
      </c>
      <c r="EL452" s="15">
        <f t="shared" ref="EL452:EL515" si="1142">+IFERROR(CT452/BY452,0)</f>
        <v>0.41973333333333335</v>
      </c>
      <c r="EM452" s="16">
        <f t="shared" si="1040"/>
        <v>1.1275999999999999</v>
      </c>
      <c r="EN452" s="16">
        <f t="shared" si="1041"/>
        <v>0.27679999999999999</v>
      </c>
      <c r="EO452" s="16">
        <f t="shared" si="1042"/>
        <v>1.4044000000000001</v>
      </c>
      <c r="EP452" s="16">
        <f t="shared" si="1026"/>
        <v>0.55669000000000002</v>
      </c>
      <c r="EQ452" s="16">
        <f t="shared" si="1027"/>
        <v>0</v>
      </c>
      <c r="ER452" s="16">
        <f t="shared" si="1028"/>
        <v>0.55669000000000002</v>
      </c>
      <c r="ES452" s="16">
        <f t="shared" si="1029"/>
        <v>0.6994177777777778</v>
      </c>
      <c r="ET452" s="16"/>
      <c r="EU452" s="16"/>
      <c r="EV452" s="16"/>
      <c r="EW452" s="16"/>
      <c r="EX452" s="16"/>
      <c r="EY452" s="16"/>
      <c r="EZ452" s="27"/>
      <c r="FA452" s="27"/>
      <c r="FB452" s="27"/>
      <c r="FC452" s="21"/>
      <c r="FD452" s="21"/>
      <c r="FE452" s="16"/>
      <c r="FF452" s="16"/>
      <c r="FG452" s="16"/>
      <c r="FH452" s="16">
        <v>0</v>
      </c>
      <c r="FI452" s="16">
        <v>0</v>
      </c>
      <c r="FJ452" s="16">
        <v>0</v>
      </c>
      <c r="FK452" s="16">
        <v>0</v>
      </c>
      <c r="FL452" s="16">
        <v>0</v>
      </c>
      <c r="FM452" s="16">
        <v>0</v>
      </c>
      <c r="FN452" s="16">
        <v>0</v>
      </c>
      <c r="FO452" s="16">
        <v>0</v>
      </c>
      <c r="FP452" s="16">
        <v>0</v>
      </c>
      <c r="FQ452" s="16">
        <v>0</v>
      </c>
      <c r="FR452" s="17">
        <f t="shared" ref="FR452:FR515" si="1143">IFERROR(EA452/CM452,0)</f>
        <v>0</v>
      </c>
      <c r="FS452" s="17">
        <f t="shared" ref="FS452:FS515" si="1144">IFERROR(EB452/CM452,0)</f>
        <v>0</v>
      </c>
      <c r="FT452" s="17">
        <f t="shared" ref="FT452:FT515" si="1145">IFERROR(EC452/CM452,0)</f>
        <v>0</v>
      </c>
      <c r="FU452" s="18">
        <f t="shared" ref="FU452:FU515" si="1146">IFERROR(ED452/CN452,0)</f>
        <v>0</v>
      </c>
      <c r="FV452" s="18">
        <f t="shared" ref="FV452:FV515" si="1147">IFERROR(EE452/CN452,0)</f>
        <v>0</v>
      </c>
      <c r="FW452" s="18">
        <f t="shared" ref="FW452:FW515" si="1148">IFERROR(EF452/CN452,0)</f>
        <v>0</v>
      </c>
      <c r="FX452" s="18">
        <f t="shared" ref="FX452:FX515" si="1149">IFERROR(EG452/CO452,0)</f>
        <v>0</v>
      </c>
      <c r="FY452" s="18">
        <f t="shared" ref="FY452:FY515" si="1150">IFERROR(EH452/CP452,0)</f>
        <v>0</v>
      </c>
      <c r="FZ452" s="19"/>
      <c r="GA452" s="36" t="s">
        <v>49</v>
      </c>
      <c r="GB452" s="36"/>
      <c r="GC452" s="37"/>
    </row>
    <row r="453" spans="1:185" hidden="1" x14ac:dyDescent="0.25">
      <c r="A453" s="8" t="s">
        <v>1269</v>
      </c>
      <c r="B453" s="8" t="s">
        <v>138</v>
      </c>
      <c r="C453" s="9" t="s">
        <v>139</v>
      </c>
      <c r="D453" s="10" t="s">
        <v>60</v>
      </c>
      <c r="E453" s="9" t="s">
        <v>1466</v>
      </c>
      <c r="F453" s="9" t="s">
        <v>73</v>
      </c>
      <c r="G453" s="9" t="s">
        <v>51</v>
      </c>
      <c r="H453" s="11">
        <v>3.5000000000000003E-2</v>
      </c>
      <c r="I453" s="11"/>
      <c r="J453" s="11">
        <v>0.01</v>
      </c>
      <c r="K453" s="11">
        <v>0.01</v>
      </c>
      <c r="L453" s="11">
        <v>5.0000000000000001E-3</v>
      </c>
      <c r="M453" s="11">
        <v>5.0000000000000001E-3</v>
      </c>
      <c r="N453" s="11"/>
      <c r="O453" s="12">
        <f t="shared" si="1099"/>
        <v>0</v>
      </c>
      <c r="P453" s="12">
        <f t="shared" si="1100"/>
        <v>977166.72</v>
      </c>
      <c r="Q453" s="12">
        <f t="shared" si="1101"/>
        <v>0</v>
      </c>
      <c r="R453" s="12">
        <f t="shared" si="1102"/>
        <v>0</v>
      </c>
      <c r="S453" s="12">
        <f t="shared" si="1060"/>
        <v>0</v>
      </c>
      <c r="T453" s="12">
        <f t="shared" si="1061"/>
        <v>1657052</v>
      </c>
      <c r="U453" s="12">
        <f t="shared" si="1062"/>
        <v>294410</v>
      </c>
      <c r="V453" s="12">
        <f t="shared" si="1063"/>
        <v>1951462</v>
      </c>
      <c r="W453" s="12">
        <f t="shared" si="1024"/>
        <v>1717152</v>
      </c>
      <c r="X453" s="12">
        <f t="shared" si="1103"/>
        <v>0</v>
      </c>
      <c r="Y453" s="12">
        <f t="shared" si="1104"/>
        <v>3299373.6</v>
      </c>
      <c r="Z453" s="12">
        <f t="shared" si="1105"/>
        <v>618649.91999999993</v>
      </c>
      <c r="AA453" s="12">
        <f t="shared" si="1106"/>
        <v>4551403.2</v>
      </c>
      <c r="AB453" s="12">
        <f t="shared" si="1107"/>
        <v>3778924.56</v>
      </c>
      <c r="AC453" s="12"/>
      <c r="AD453" s="12"/>
      <c r="AE453" s="12"/>
      <c r="AF453" s="12">
        <f t="shared" si="1108"/>
        <v>0</v>
      </c>
      <c r="AG453" s="12">
        <f t="shared" si="1109"/>
        <v>0</v>
      </c>
      <c r="AH453" s="12">
        <f t="shared" si="1110"/>
        <v>0</v>
      </c>
      <c r="AI453" s="12"/>
      <c r="AJ453" s="12"/>
      <c r="AK453" s="12"/>
      <c r="AL453" s="12">
        <f t="shared" si="1114"/>
        <v>0</v>
      </c>
      <c r="AM453" s="12">
        <f t="shared" si="1115"/>
        <v>0</v>
      </c>
      <c r="AN453" s="12">
        <f t="shared" si="1116"/>
        <v>0</v>
      </c>
      <c r="AO453" s="12"/>
      <c r="AP453" s="12"/>
      <c r="AQ453" s="12"/>
      <c r="AR453" s="12">
        <f t="shared" si="1117"/>
        <v>0</v>
      </c>
      <c r="AS453" s="12">
        <f t="shared" si="1118"/>
        <v>0</v>
      </c>
      <c r="AT453" s="12">
        <f t="shared" si="1119"/>
        <v>0</v>
      </c>
      <c r="AU453" s="12">
        <f t="shared" si="1120"/>
        <v>0</v>
      </c>
      <c r="AV453" s="12">
        <f t="shared" si="1111"/>
        <v>0</v>
      </c>
      <c r="AW453" s="12"/>
      <c r="AX453" s="12">
        <f t="shared" si="1121"/>
        <v>0</v>
      </c>
      <c r="AY453" s="12">
        <f t="shared" si="1122"/>
        <v>0</v>
      </c>
      <c r="AZ453" s="12">
        <f t="shared" si="1123"/>
        <v>0</v>
      </c>
      <c r="BA453" s="12"/>
      <c r="BB453" s="12">
        <f t="shared" si="1124"/>
        <v>0</v>
      </c>
      <c r="BC453" s="12">
        <f t="shared" si="1125"/>
        <v>0</v>
      </c>
      <c r="BD453" s="12">
        <f t="shared" si="1126"/>
        <v>0</v>
      </c>
      <c r="BE453" s="12"/>
      <c r="BF453" s="12">
        <f t="shared" si="1127"/>
        <v>0</v>
      </c>
      <c r="BG453" s="12">
        <f t="shared" si="1112"/>
        <v>0</v>
      </c>
      <c r="BH453" s="12">
        <f t="shared" si="1128"/>
        <v>0</v>
      </c>
      <c r="BI453" s="12">
        <f t="shared" si="1129"/>
        <v>0</v>
      </c>
      <c r="BJ453" s="12"/>
      <c r="BK453" s="12">
        <f t="shared" si="1130"/>
        <v>0</v>
      </c>
      <c r="BL453" s="12">
        <f t="shared" si="1113"/>
        <v>0</v>
      </c>
      <c r="BM453" s="12">
        <f t="shared" si="1131"/>
        <v>0</v>
      </c>
      <c r="BN453" s="12"/>
      <c r="BO453" s="12">
        <f t="shared" si="1132"/>
        <v>0</v>
      </c>
      <c r="BP453" s="12">
        <f t="shared" si="1133"/>
        <v>0</v>
      </c>
      <c r="BQ453" s="12">
        <f t="shared" si="1134"/>
        <v>0</v>
      </c>
      <c r="BR453" s="12"/>
      <c r="BS453" s="12">
        <f t="shared" si="1135"/>
        <v>0</v>
      </c>
      <c r="BT453" s="12">
        <f t="shared" si="1136"/>
        <v>0</v>
      </c>
      <c r="BU453" s="12">
        <f t="shared" si="1137"/>
        <v>0</v>
      </c>
      <c r="BV453" s="12">
        <f t="shared" si="1138"/>
        <v>0</v>
      </c>
      <c r="BW453" s="12">
        <f t="shared" si="1139"/>
        <v>0</v>
      </c>
      <c r="BX453" s="12"/>
      <c r="BY453" s="12">
        <v>250000000</v>
      </c>
      <c r="BZ453" s="12">
        <v>200000000</v>
      </c>
      <c r="CA453" s="12">
        <f>SUMIFS('[1]TIẾN ĐỘ %'!$M$6:$M$1034,'[1]TIẾN ĐỘ %'!$G$6:$G$1034,$A453,'[1]TIẾN ĐỘ %'!$F$6:$F$1034,$E453)</f>
        <v>230000000</v>
      </c>
      <c r="CB453" s="12">
        <f t="shared" si="1023"/>
        <v>680000000</v>
      </c>
      <c r="CC453" s="12"/>
      <c r="CD453" s="12"/>
      <c r="CE453" s="12"/>
      <c r="CF453" s="12"/>
      <c r="CG453" s="12"/>
      <c r="CH453" s="12"/>
      <c r="CI453" s="12"/>
      <c r="CJ453" s="12"/>
      <c r="CK453" s="12">
        <f t="shared" si="1097"/>
        <v>0</v>
      </c>
      <c r="CL453" s="12"/>
      <c r="CM453" s="12"/>
      <c r="CN453" s="12"/>
      <c r="CO453" s="12">
        <f t="shared" si="1064"/>
        <v>0</v>
      </c>
      <c r="CP453" s="12">
        <f t="shared" si="1065"/>
        <v>0</v>
      </c>
      <c r="CQ453" s="12"/>
      <c r="CR453" s="12">
        <v>101260800</v>
      </c>
      <c r="CS453" s="12">
        <v>8064000</v>
      </c>
      <c r="CT453" s="12">
        <v>109324800</v>
      </c>
      <c r="CU453" s="12">
        <v>171715200</v>
      </c>
      <c r="CV453" s="12">
        <v>30508800</v>
      </c>
      <c r="CW453" s="12">
        <v>171715200</v>
      </c>
      <c r="CX453" s="12">
        <v>202224000</v>
      </c>
      <c r="CY453" s="12">
        <f>SUMIFS('[1]DATA THÔ IN'!$P$4:$P$12031,'[1]DATA THÔ IN'!$H$4:$H$12031,$A453,'[1]DATA THÔ IN'!$AC$4:$AC$12031,$E453,'[1]DATA THÔ IN'!$AH$4:$AH$12031,"Tiến độ 1")</f>
        <v>341904000</v>
      </c>
      <c r="CZ453" s="12">
        <f>SUMIFS('[1]DATA THÔ IN'!$P$4:$P$12031,'[1]DATA THÔ IN'!$H$4:$H$12031,$A453,'[1]DATA THÔ IN'!$AC$4:$AC$12031,$E453,'[1]DATA THÔ IN'!$AH$4:$AH$12031,"Tiến độ 2")</f>
        <v>64108800</v>
      </c>
      <c r="DA453" s="12">
        <f>SUMIFS('[1]TIẾN ĐỘ %'!$N$6:$N$1034,'[1]TIẾN ĐỘ %'!$G$6:$G$1034,A453,'[1]TIẾN ĐỘ %'!$F$6:$F$1034,$E453)</f>
        <v>471648000</v>
      </c>
      <c r="DB453" s="12">
        <f t="shared" si="1025"/>
        <v>783196800</v>
      </c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3"/>
      <c r="DQ453" s="12"/>
      <c r="DR453" s="12"/>
      <c r="DS453" s="13"/>
      <c r="DT453" s="12"/>
      <c r="DU453" s="12"/>
      <c r="DV453" s="12"/>
      <c r="DW453" s="12">
        <f t="shared" si="1098"/>
        <v>0</v>
      </c>
      <c r="DX453" s="12"/>
      <c r="DY453" s="12"/>
      <c r="DZ453" s="12"/>
      <c r="EA453" s="12"/>
      <c r="EB453" s="12"/>
      <c r="EC453" s="12"/>
      <c r="ED453" s="12"/>
      <c r="EE453" s="12"/>
      <c r="EF453" s="12"/>
      <c r="EG453" s="12">
        <f t="shared" si="1066"/>
        <v>0</v>
      </c>
      <c r="EH453" s="12">
        <f t="shared" si="1067"/>
        <v>0</v>
      </c>
      <c r="EI453" s="12"/>
      <c r="EJ453" s="15">
        <f t="shared" si="1140"/>
        <v>0.40504319999999999</v>
      </c>
      <c r="EK453" s="15">
        <f t="shared" si="1141"/>
        <v>3.2256E-2</v>
      </c>
      <c r="EL453" s="15">
        <f t="shared" si="1142"/>
        <v>0.4372992</v>
      </c>
      <c r="EM453" s="16">
        <f t="shared" si="1040"/>
        <v>0.85857600000000001</v>
      </c>
      <c r="EN453" s="16">
        <f t="shared" si="1041"/>
        <v>0.15254400000000001</v>
      </c>
      <c r="EO453" s="16">
        <f t="shared" si="1042"/>
        <v>1.01112</v>
      </c>
      <c r="EP453" s="16">
        <f t="shared" si="1026"/>
        <v>1.4865391304347826</v>
      </c>
      <c r="EQ453" s="16">
        <f t="shared" si="1027"/>
        <v>0.27873391304347828</v>
      </c>
      <c r="ER453" s="16">
        <f t="shared" si="1028"/>
        <v>2.0506434782608696</v>
      </c>
      <c r="ES453" s="16">
        <f t="shared" si="1029"/>
        <v>1.1517599999999999</v>
      </c>
      <c r="ET453" s="16"/>
      <c r="EU453" s="16"/>
      <c r="EV453" s="16"/>
      <c r="EW453" s="16"/>
      <c r="EX453" s="16"/>
      <c r="EY453" s="16"/>
      <c r="EZ453" s="27"/>
      <c r="FA453" s="27"/>
      <c r="FB453" s="27"/>
      <c r="FC453" s="21"/>
      <c r="FD453" s="21"/>
      <c r="FE453" s="16"/>
      <c r="FF453" s="16"/>
      <c r="FG453" s="16"/>
      <c r="FH453" s="16">
        <v>0</v>
      </c>
      <c r="FI453" s="16">
        <v>0</v>
      </c>
      <c r="FJ453" s="16">
        <v>0</v>
      </c>
      <c r="FK453" s="16">
        <v>0</v>
      </c>
      <c r="FL453" s="16">
        <v>0</v>
      </c>
      <c r="FM453" s="16">
        <v>0</v>
      </c>
      <c r="FN453" s="16">
        <v>0</v>
      </c>
      <c r="FO453" s="16">
        <v>0</v>
      </c>
      <c r="FP453" s="16">
        <v>0</v>
      </c>
      <c r="FQ453" s="16">
        <v>0</v>
      </c>
      <c r="FR453" s="17">
        <f t="shared" si="1143"/>
        <v>0</v>
      </c>
      <c r="FS453" s="17">
        <f t="shared" si="1144"/>
        <v>0</v>
      </c>
      <c r="FT453" s="17">
        <f t="shared" si="1145"/>
        <v>0</v>
      </c>
      <c r="FU453" s="18">
        <f t="shared" si="1146"/>
        <v>0</v>
      </c>
      <c r="FV453" s="18">
        <f t="shared" si="1147"/>
        <v>0</v>
      </c>
      <c r="FW453" s="18">
        <f t="shared" si="1148"/>
        <v>0</v>
      </c>
      <c r="FX453" s="18">
        <f t="shared" si="1149"/>
        <v>0</v>
      </c>
      <c r="FY453" s="18">
        <f t="shared" si="1150"/>
        <v>0</v>
      </c>
      <c r="FZ453" s="19"/>
      <c r="GA453" s="36" t="s">
        <v>60</v>
      </c>
      <c r="GB453" s="36"/>
      <c r="GC453" s="37"/>
    </row>
    <row r="454" spans="1:185" hidden="1" x14ac:dyDescent="0.25">
      <c r="A454" s="8" t="s">
        <v>1273</v>
      </c>
      <c r="B454" s="8" t="s">
        <v>146</v>
      </c>
      <c r="C454" s="9" t="s">
        <v>147</v>
      </c>
      <c r="D454" s="10" t="s">
        <v>60</v>
      </c>
      <c r="E454" s="9" t="s">
        <v>1466</v>
      </c>
      <c r="F454" s="9" t="s">
        <v>61</v>
      </c>
      <c r="G454" s="9" t="s">
        <v>51</v>
      </c>
      <c r="H454" s="11">
        <v>3.5000000000000003E-2</v>
      </c>
      <c r="I454" s="11"/>
      <c r="J454" s="11">
        <v>0.01</v>
      </c>
      <c r="K454" s="11">
        <v>0.01</v>
      </c>
      <c r="L454" s="11">
        <v>5.0000000000000001E-3</v>
      </c>
      <c r="M454" s="11">
        <v>5.0000000000000001E-3</v>
      </c>
      <c r="N454" s="11"/>
      <c r="O454" s="12">
        <f t="shared" si="1099"/>
        <v>0</v>
      </c>
      <c r="P454" s="12">
        <f t="shared" si="1100"/>
        <v>236232</v>
      </c>
      <c r="Q454" s="12">
        <f t="shared" si="1101"/>
        <v>0</v>
      </c>
      <c r="R454" s="12">
        <f t="shared" si="1102"/>
        <v>582520.32000000007</v>
      </c>
      <c r="S454" s="12">
        <f t="shared" ref="S454:S485" si="1151">ROUND(CX454*I454,0)</f>
        <v>0</v>
      </c>
      <c r="T454" s="12">
        <f t="shared" ref="T454:T485" si="1152">ROUND(IF(EM454&gt;=40%,CU454*J454*(100%-H454),0),0)</f>
        <v>304044</v>
      </c>
      <c r="U454" s="12">
        <f t="shared" ref="U454:U485" si="1153">ROUND(IF(OR(EN454&gt;=60%,(EM454+EN454)&gt;=100%),CV454*J454*(100%-H454),0),0)</f>
        <v>280143</v>
      </c>
      <c r="V454" s="12">
        <f t="shared" ref="V454:V485" si="1154">ROUND(IF(EO454&gt;=100%,CX454*(100%-H454)*K454,0),0)</f>
        <v>584188</v>
      </c>
      <c r="W454" s="12">
        <f t="shared" si="1024"/>
        <v>315072</v>
      </c>
      <c r="X454" s="12">
        <f t="shared" si="1103"/>
        <v>0</v>
      </c>
      <c r="Y454" s="12">
        <f t="shared" si="1104"/>
        <v>243457.91999999998</v>
      </c>
      <c r="Z454" s="12">
        <f t="shared" si="1105"/>
        <v>339062.39999999997</v>
      </c>
      <c r="AA454" s="12">
        <f t="shared" si="1106"/>
        <v>582520.31999999995</v>
      </c>
      <c r="AB454" s="12">
        <f t="shared" si="1107"/>
        <v>874614.24</v>
      </c>
      <c r="AC454" s="12"/>
      <c r="AD454" s="12"/>
      <c r="AE454" s="12"/>
      <c r="AF454" s="12">
        <f t="shared" si="1108"/>
        <v>0</v>
      </c>
      <c r="AG454" s="12">
        <f t="shared" si="1109"/>
        <v>0</v>
      </c>
      <c r="AH454" s="12">
        <f t="shared" si="1110"/>
        <v>0</v>
      </c>
      <c r="AI454" s="12"/>
      <c r="AJ454" s="12"/>
      <c r="AK454" s="12"/>
      <c r="AL454" s="12">
        <f t="shared" si="1114"/>
        <v>0</v>
      </c>
      <c r="AM454" s="12">
        <f t="shared" si="1115"/>
        <v>0</v>
      </c>
      <c r="AN454" s="12">
        <f t="shared" si="1116"/>
        <v>0</v>
      </c>
      <c r="AO454" s="12"/>
      <c r="AP454" s="12"/>
      <c r="AQ454" s="12"/>
      <c r="AR454" s="12">
        <f t="shared" si="1117"/>
        <v>0</v>
      </c>
      <c r="AS454" s="12">
        <f t="shared" si="1118"/>
        <v>0</v>
      </c>
      <c r="AT454" s="12">
        <f t="shared" si="1119"/>
        <v>0</v>
      </c>
      <c r="AU454" s="12">
        <f t="shared" si="1120"/>
        <v>0</v>
      </c>
      <c r="AV454" s="12">
        <f t="shared" si="1111"/>
        <v>0</v>
      </c>
      <c r="AW454" s="12"/>
      <c r="AX454" s="12">
        <f t="shared" si="1121"/>
        <v>0</v>
      </c>
      <c r="AY454" s="12">
        <f t="shared" si="1122"/>
        <v>0</v>
      </c>
      <c r="AZ454" s="12">
        <f t="shared" si="1123"/>
        <v>0</v>
      </c>
      <c r="BA454" s="12"/>
      <c r="BB454" s="12">
        <f t="shared" si="1124"/>
        <v>0</v>
      </c>
      <c r="BC454" s="12">
        <f t="shared" si="1125"/>
        <v>0</v>
      </c>
      <c r="BD454" s="12">
        <f t="shared" si="1126"/>
        <v>0</v>
      </c>
      <c r="BE454" s="12"/>
      <c r="BF454" s="12">
        <f t="shared" si="1127"/>
        <v>0</v>
      </c>
      <c r="BG454" s="12">
        <f t="shared" si="1112"/>
        <v>0</v>
      </c>
      <c r="BH454" s="12">
        <f t="shared" si="1128"/>
        <v>0</v>
      </c>
      <c r="BI454" s="12">
        <f t="shared" si="1129"/>
        <v>0</v>
      </c>
      <c r="BJ454" s="12"/>
      <c r="BK454" s="12">
        <f t="shared" si="1130"/>
        <v>0</v>
      </c>
      <c r="BL454" s="12">
        <f t="shared" si="1113"/>
        <v>0</v>
      </c>
      <c r="BM454" s="12">
        <f t="shared" si="1131"/>
        <v>0</v>
      </c>
      <c r="BN454" s="12"/>
      <c r="BO454" s="12">
        <f t="shared" si="1132"/>
        <v>0</v>
      </c>
      <c r="BP454" s="12">
        <f t="shared" si="1133"/>
        <v>0</v>
      </c>
      <c r="BQ454" s="12">
        <f t="shared" si="1134"/>
        <v>0</v>
      </c>
      <c r="BR454" s="12"/>
      <c r="BS454" s="12">
        <f t="shared" si="1135"/>
        <v>0</v>
      </c>
      <c r="BT454" s="12">
        <f t="shared" si="1136"/>
        <v>0</v>
      </c>
      <c r="BU454" s="12">
        <f t="shared" si="1137"/>
        <v>0</v>
      </c>
      <c r="BV454" s="12">
        <f t="shared" si="1138"/>
        <v>0</v>
      </c>
      <c r="BW454" s="12">
        <f t="shared" si="1139"/>
        <v>0</v>
      </c>
      <c r="BX454" s="12"/>
      <c r="BY454" s="12">
        <v>60000000</v>
      </c>
      <c r="BZ454" s="12">
        <v>60000000</v>
      </c>
      <c r="CA454" s="12">
        <f>SUMIFS('[1]TIẾN ĐỘ %'!$M$6:$M$1034,'[1]TIẾN ĐỘ %'!$G$6:$G$1034,$A454,'[1]TIẾN ĐỘ %'!$F$6:$F$1034,$E454)</f>
        <v>60000000</v>
      </c>
      <c r="CB454" s="12">
        <f t="shared" ref="CB454:CB517" si="1155">+SUM(BY454:CA454)</f>
        <v>180000000</v>
      </c>
      <c r="CC454" s="12"/>
      <c r="CD454" s="12"/>
      <c r="CE454" s="12"/>
      <c r="CF454" s="12"/>
      <c r="CG454" s="12"/>
      <c r="CH454" s="12"/>
      <c r="CI454" s="12"/>
      <c r="CJ454" s="12"/>
      <c r="CK454" s="12">
        <f t="shared" si="1097"/>
        <v>0</v>
      </c>
      <c r="CL454" s="12"/>
      <c r="CM454" s="12"/>
      <c r="CN454" s="12"/>
      <c r="CO454" s="12">
        <f t="shared" si="1064"/>
        <v>0</v>
      </c>
      <c r="CP454" s="12">
        <f t="shared" si="1065"/>
        <v>0</v>
      </c>
      <c r="CQ454" s="12"/>
      <c r="CR454" s="12">
        <v>24480000</v>
      </c>
      <c r="CS454" s="12">
        <v>0</v>
      </c>
      <c r="CT454" s="12">
        <v>60364800</v>
      </c>
      <c r="CU454" s="12">
        <v>31507200</v>
      </c>
      <c r="CV454" s="12">
        <v>29030400</v>
      </c>
      <c r="CW454" s="12">
        <v>31507200</v>
      </c>
      <c r="CX454" s="12">
        <v>60537600</v>
      </c>
      <c r="CY454" s="12">
        <f>SUMIFS('[1]DATA THÔ IN'!$P$4:$P$12031,'[1]DATA THÔ IN'!$H$4:$H$12031,$A454,'[1]DATA THÔ IN'!$AC$4:$AC$12031,$E454,'[1]DATA THÔ IN'!$AH$4:$AH$12031,"Tiến độ 1")</f>
        <v>25228800</v>
      </c>
      <c r="CZ454" s="12">
        <f>SUMIFS('[1]DATA THÔ IN'!$P$4:$P$12031,'[1]DATA THÔ IN'!$H$4:$H$12031,$A454,'[1]DATA THÔ IN'!$AC$4:$AC$12031,$E454,'[1]DATA THÔ IN'!$AH$4:$AH$12031,"Tiến độ 2")</f>
        <v>35136000</v>
      </c>
      <c r="DA454" s="12">
        <f>SUMIFS('[1]TIẾN ĐỘ %'!$N$6:$N$1034,'[1]TIẾN ĐỘ %'!$G$6:$G$1034,A454,'[1]TIẾN ĐỘ %'!$F$6:$F$1034,$E454)</f>
        <v>60364800</v>
      </c>
      <c r="DB454" s="12">
        <f t="shared" si="1025"/>
        <v>181267200</v>
      </c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3"/>
      <c r="DQ454" s="12"/>
      <c r="DR454" s="12"/>
      <c r="DS454" s="13"/>
      <c r="DT454" s="12"/>
      <c r="DU454" s="12"/>
      <c r="DV454" s="12"/>
      <c r="DW454" s="12">
        <f t="shared" si="1098"/>
        <v>0</v>
      </c>
      <c r="DX454" s="12"/>
      <c r="DY454" s="12"/>
      <c r="DZ454" s="12"/>
      <c r="EA454" s="12"/>
      <c r="EB454" s="12"/>
      <c r="EC454" s="12"/>
      <c r="ED454" s="12"/>
      <c r="EE454" s="12"/>
      <c r="EF454" s="12"/>
      <c r="EG454" s="12">
        <f t="shared" si="1066"/>
        <v>0</v>
      </c>
      <c r="EH454" s="12">
        <f t="shared" si="1067"/>
        <v>0</v>
      </c>
      <c r="EI454" s="12"/>
      <c r="EJ454" s="15">
        <f t="shared" si="1140"/>
        <v>0.40799999999999997</v>
      </c>
      <c r="EK454" s="15">
        <f t="shared" si="1141"/>
        <v>0</v>
      </c>
      <c r="EL454" s="15">
        <f t="shared" si="1142"/>
        <v>1.0060800000000001</v>
      </c>
      <c r="EM454" s="16">
        <f t="shared" si="1040"/>
        <v>0.52512000000000003</v>
      </c>
      <c r="EN454" s="16">
        <f t="shared" si="1041"/>
        <v>0.48383999999999999</v>
      </c>
      <c r="EO454" s="16">
        <f t="shared" si="1042"/>
        <v>1.0089600000000001</v>
      </c>
      <c r="EP454" s="16">
        <f t="shared" si="1026"/>
        <v>0.42048000000000002</v>
      </c>
      <c r="EQ454" s="16">
        <f t="shared" si="1027"/>
        <v>0.58560000000000001</v>
      </c>
      <c r="ER454" s="16">
        <f t="shared" si="1028"/>
        <v>1.0060800000000001</v>
      </c>
      <c r="ES454" s="16">
        <f t="shared" si="1029"/>
        <v>1.0070399999999999</v>
      </c>
      <c r="ET454" s="16"/>
      <c r="EU454" s="16"/>
      <c r="EV454" s="16"/>
      <c r="EW454" s="16"/>
      <c r="EX454" s="16"/>
      <c r="EY454" s="16"/>
      <c r="EZ454" s="27"/>
      <c r="FA454" s="27"/>
      <c r="FB454" s="27"/>
      <c r="FC454" s="21"/>
      <c r="FD454" s="21"/>
      <c r="FE454" s="16"/>
      <c r="FF454" s="16"/>
      <c r="FG454" s="16"/>
      <c r="FH454" s="16">
        <v>0</v>
      </c>
      <c r="FI454" s="16">
        <v>0</v>
      </c>
      <c r="FJ454" s="16">
        <v>0</v>
      </c>
      <c r="FK454" s="16">
        <v>0</v>
      </c>
      <c r="FL454" s="16">
        <v>0</v>
      </c>
      <c r="FM454" s="16">
        <v>0</v>
      </c>
      <c r="FN454" s="16">
        <v>0</v>
      </c>
      <c r="FO454" s="16">
        <v>0</v>
      </c>
      <c r="FP454" s="16">
        <v>0</v>
      </c>
      <c r="FQ454" s="16">
        <v>0</v>
      </c>
      <c r="FR454" s="17">
        <f t="shared" si="1143"/>
        <v>0</v>
      </c>
      <c r="FS454" s="17">
        <f t="shared" si="1144"/>
        <v>0</v>
      </c>
      <c r="FT454" s="17">
        <f t="shared" si="1145"/>
        <v>0</v>
      </c>
      <c r="FU454" s="18">
        <f t="shared" si="1146"/>
        <v>0</v>
      </c>
      <c r="FV454" s="18">
        <f t="shared" si="1147"/>
        <v>0</v>
      </c>
      <c r="FW454" s="18">
        <f t="shared" si="1148"/>
        <v>0</v>
      </c>
      <c r="FX454" s="18">
        <f t="shared" si="1149"/>
        <v>0</v>
      </c>
      <c r="FY454" s="18">
        <f t="shared" si="1150"/>
        <v>0</v>
      </c>
      <c r="FZ454" s="19"/>
      <c r="GA454" s="36" t="s">
        <v>60</v>
      </c>
      <c r="GB454" s="36"/>
      <c r="GC454" s="37"/>
    </row>
    <row r="455" spans="1:185" hidden="1" x14ac:dyDescent="0.25">
      <c r="A455" s="8" t="s">
        <v>1274</v>
      </c>
      <c r="B455" s="8" t="s">
        <v>148</v>
      </c>
      <c r="C455" s="9" t="s">
        <v>149</v>
      </c>
      <c r="D455" s="10" t="s">
        <v>60</v>
      </c>
      <c r="E455" s="9" t="s">
        <v>1466</v>
      </c>
      <c r="F455" s="9" t="s">
        <v>88</v>
      </c>
      <c r="G455" s="9" t="s">
        <v>51</v>
      </c>
      <c r="H455" s="11">
        <v>3.5000000000000003E-2</v>
      </c>
      <c r="I455" s="11"/>
      <c r="J455" s="11">
        <v>0.01</v>
      </c>
      <c r="K455" s="11">
        <v>0.01</v>
      </c>
      <c r="L455" s="11">
        <v>5.0000000000000001E-3</v>
      </c>
      <c r="M455" s="11">
        <v>5.0000000000000001E-3</v>
      </c>
      <c r="N455" s="11"/>
      <c r="O455" s="12">
        <f t="shared" si="1099"/>
        <v>0</v>
      </c>
      <c r="P455" s="12">
        <f t="shared" si="1100"/>
        <v>0</v>
      </c>
      <c r="Q455" s="12">
        <f t="shared" si="1101"/>
        <v>0</v>
      </c>
      <c r="R455" s="12">
        <f t="shared" si="1102"/>
        <v>2474229.12</v>
      </c>
      <c r="S455" s="12">
        <f t="shared" si="1151"/>
        <v>0</v>
      </c>
      <c r="T455" s="12">
        <f t="shared" si="1152"/>
        <v>1463156</v>
      </c>
      <c r="U455" s="12">
        <f t="shared" si="1153"/>
        <v>497292</v>
      </c>
      <c r="V455" s="12">
        <f t="shared" si="1154"/>
        <v>1960448</v>
      </c>
      <c r="W455" s="12">
        <f t="shared" ref="W455:W518" si="1156">ROUND(CW455*1%,0)</f>
        <v>1516224</v>
      </c>
      <c r="X455" s="12">
        <f t="shared" si="1103"/>
        <v>0</v>
      </c>
      <c r="Y455" s="12">
        <f t="shared" si="1104"/>
        <v>1332163.2</v>
      </c>
      <c r="Z455" s="12">
        <f t="shared" si="1105"/>
        <v>0</v>
      </c>
      <c r="AA455" s="12">
        <f t="shared" si="1106"/>
        <v>3804076.32</v>
      </c>
      <c r="AB455" s="12">
        <f t="shared" si="1107"/>
        <v>4119376.56</v>
      </c>
      <c r="AC455" s="12"/>
      <c r="AD455" s="12"/>
      <c r="AE455" s="12"/>
      <c r="AF455" s="12">
        <f t="shared" si="1108"/>
        <v>0</v>
      </c>
      <c r="AG455" s="12">
        <f t="shared" si="1109"/>
        <v>0</v>
      </c>
      <c r="AH455" s="12">
        <f t="shared" si="1110"/>
        <v>0</v>
      </c>
      <c r="AI455" s="12"/>
      <c r="AJ455" s="12"/>
      <c r="AK455" s="12"/>
      <c r="AL455" s="12">
        <f t="shared" si="1114"/>
        <v>0</v>
      </c>
      <c r="AM455" s="12">
        <f t="shared" si="1115"/>
        <v>0</v>
      </c>
      <c r="AN455" s="12">
        <f t="shared" si="1116"/>
        <v>0</v>
      </c>
      <c r="AO455" s="12"/>
      <c r="AP455" s="12"/>
      <c r="AQ455" s="12"/>
      <c r="AR455" s="12">
        <f t="shared" si="1117"/>
        <v>0</v>
      </c>
      <c r="AS455" s="12">
        <f t="shared" si="1118"/>
        <v>0</v>
      </c>
      <c r="AT455" s="12">
        <f t="shared" si="1119"/>
        <v>0</v>
      </c>
      <c r="AU455" s="12">
        <f t="shared" si="1120"/>
        <v>0</v>
      </c>
      <c r="AV455" s="12">
        <f t="shared" si="1111"/>
        <v>0</v>
      </c>
      <c r="AW455" s="12"/>
      <c r="AX455" s="12">
        <f t="shared" si="1121"/>
        <v>0</v>
      </c>
      <c r="AY455" s="12">
        <f t="shared" si="1122"/>
        <v>0</v>
      </c>
      <c r="AZ455" s="12">
        <f t="shared" si="1123"/>
        <v>0</v>
      </c>
      <c r="BA455" s="12"/>
      <c r="BB455" s="12">
        <f t="shared" si="1124"/>
        <v>0</v>
      </c>
      <c r="BC455" s="12">
        <f t="shared" si="1125"/>
        <v>0</v>
      </c>
      <c r="BD455" s="12">
        <f t="shared" si="1126"/>
        <v>0</v>
      </c>
      <c r="BE455" s="12"/>
      <c r="BF455" s="12">
        <f t="shared" si="1127"/>
        <v>0</v>
      </c>
      <c r="BG455" s="12">
        <f t="shared" si="1112"/>
        <v>0</v>
      </c>
      <c r="BH455" s="12">
        <f t="shared" si="1128"/>
        <v>0</v>
      </c>
      <c r="BI455" s="12">
        <f t="shared" si="1129"/>
        <v>0</v>
      </c>
      <c r="BJ455" s="12"/>
      <c r="BK455" s="12">
        <f t="shared" si="1130"/>
        <v>0</v>
      </c>
      <c r="BL455" s="12">
        <f t="shared" si="1113"/>
        <v>0</v>
      </c>
      <c r="BM455" s="12">
        <f t="shared" si="1131"/>
        <v>0</v>
      </c>
      <c r="BN455" s="12"/>
      <c r="BO455" s="12">
        <f t="shared" si="1132"/>
        <v>0</v>
      </c>
      <c r="BP455" s="12">
        <f t="shared" si="1133"/>
        <v>0</v>
      </c>
      <c r="BQ455" s="12">
        <f t="shared" si="1134"/>
        <v>0</v>
      </c>
      <c r="BR455" s="12"/>
      <c r="BS455" s="12">
        <f t="shared" si="1135"/>
        <v>0</v>
      </c>
      <c r="BT455" s="12">
        <f t="shared" si="1136"/>
        <v>0</v>
      </c>
      <c r="BU455" s="12">
        <f t="shared" si="1137"/>
        <v>0</v>
      </c>
      <c r="BV455" s="12">
        <f t="shared" si="1138"/>
        <v>0</v>
      </c>
      <c r="BW455" s="12">
        <f t="shared" si="1139"/>
        <v>0</v>
      </c>
      <c r="BX455" s="12"/>
      <c r="BY455" s="12">
        <v>255000000</v>
      </c>
      <c r="BZ455" s="12">
        <v>180000000</v>
      </c>
      <c r="CA455" s="12">
        <f>SUMIFS('[1]TIẾN ĐỘ %'!$M$6:$M$1034,'[1]TIẾN ĐỘ %'!$G$6:$G$1034,$A455,'[1]TIẾN ĐỘ %'!$F$6:$F$1034,$E455)</f>
        <v>280000000</v>
      </c>
      <c r="CB455" s="12">
        <f t="shared" si="1155"/>
        <v>715000000</v>
      </c>
      <c r="CC455" s="12"/>
      <c r="CD455" s="12"/>
      <c r="CE455" s="12"/>
      <c r="CF455" s="12"/>
      <c r="CG455" s="12"/>
      <c r="CH455" s="12"/>
      <c r="CI455" s="12"/>
      <c r="CJ455" s="12"/>
      <c r="CK455" s="12">
        <f t="shared" si="1097"/>
        <v>0</v>
      </c>
      <c r="CL455" s="12"/>
      <c r="CM455" s="12"/>
      <c r="CN455" s="12"/>
      <c r="CO455" s="12">
        <f t="shared" si="1064"/>
        <v>0</v>
      </c>
      <c r="CP455" s="12">
        <f t="shared" si="1065"/>
        <v>0</v>
      </c>
      <c r="CQ455" s="12"/>
      <c r="CR455" s="12">
        <v>61344000</v>
      </c>
      <c r="CS455" s="12">
        <v>78048000</v>
      </c>
      <c r="CT455" s="12">
        <v>256396800</v>
      </c>
      <c r="CU455" s="12">
        <v>151622400</v>
      </c>
      <c r="CV455" s="12">
        <v>51532800</v>
      </c>
      <c r="CW455" s="12">
        <v>151622400</v>
      </c>
      <c r="CX455" s="12">
        <v>203155200</v>
      </c>
      <c r="CY455" s="12">
        <f>SUMIFS('[1]DATA THÔ IN'!$P$4:$P$12031,'[1]DATA THÔ IN'!$H$4:$H$12031,$A455,'[1]DATA THÔ IN'!$AC$4:$AC$12031,$E455,'[1]DATA THÔ IN'!$AH$4:$AH$12031,"Tiến độ 1")</f>
        <v>138048000</v>
      </c>
      <c r="CZ455" s="12">
        <f>SUMIFS('[1]DATA THÔ IN'!$P$4:$P$12031,'[1]DATA THÔ IN'!$H$4:$H$12031,$A455,'[1]DATA THÔ IN'!$AC$4:$AC$12031,$E455,'[1]DATA THÔ IN'!$AH$4:$AH$12031,"Tiến độ 2")</f>
        <v>99312000</v>
      </c>
      <c r="DA455" s="12">
        <f>SUMIFS('[1]TIẾN ĐỘ %'!$N$6:$N$1034,'[1]TIẾN ĐỘ %'!$G$6:$G$1034,A455,'[1]TIẾN ĐỘ %'!$F$6:$F$1034,$E455)</f>
        <v>394204800</v>
      </c>
      <c r="DB455" s="12">
        <f t="shared" ref="DB455:DB518" si="1157">+DA455+CX455+CT455</f>
        <v>853756800</v>
      </c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3"/>
      <c r="DQ455" s="12"/>
      <c r="DR455" s="12"/>
      <c r="DS455" s="13"/>
      <c r="DT455" s="12"/>
      <c r="DU455" s="12"/>
      <c r="DV455" s="12"/>
      <c r="DW455" s="12">
        <f t="shared" si="1098"/>
        <v>0</v>
      </c>
      <c r="DX455" s="12"/>
      <c r="DY455" s="12"/>
      <c r="DZ455" s="12"/>
      <c r="EA455" s="12"/>
      <c r="EB455" s="12"/>
      <c r="EC455" s="12"/>
      <c r="ED455" s="12"/>
      <c r="EE455" s="12"/>
      <c r="EF455" s="12"/>
      <c r="EG455" s="12">
        <f t="shared" si="1066"/>
        <v>0</v>
      </c>
      <c r="EH455" s="12">
        <f t="shared" si="1067"/>
        <v>0</v>
      </c>
      <c r="EI455" s="12"/>
      <c r="EJ455" s="15">
        <f t="shared" si="1140"/>
        <v>0.24056470588235293</v>
      </c>
      <c r="EK455" s="15">
        <f t="shared" si="1141"/>
        <v>0.30607058823529409</v>
      </c>
      <c r="EL455" s="15">
        <f t="shared" si="1142"/>
        <v>1.0054776470588236</v>
      </c>
      <c r="EM455" s="16">
        <f t="shared" si="1040"/>
        <v>0.84234666666666669</v>
      </c>
      <c r="EN455" s="16">
        <f t="shared" si="1041"/>
        <v>0.28629333333333334</v>
      </c>
      <c r="EO455" s="16">
        <f t="shared" si="1042"/>
        <v>1.1286400000000001</v>
      </c>
      <c r="EP455" s="16">
        <f t="shared" ref="EP455:EP518" si="1158">IFERROR(CY455/CA455,0)</f>
        <v>0.49302857142857143</v>
      </c>
      <c r="EQ455" s="16">
        <f t="shared" ref="EQ455:EQ518" si="1159">IFERROR(CZ455/CA455,0)</f>
        <v>0.35468571428571427</v>
      </c>
      <c r="ER455" s="16">
        <f t="shared" ref="ER455:ER518" si="1160">+IFERROR(DA455/CA455,0)</f>
        <v>1.4078742857142856</v>
      </c>
      <c r="ES455" s="16">
        <f t="shared" ref="ES455:ES518" si="1161">IFERROR(DB455/CB455,0)</f>
        <v>1.1940654545454545</v>
      </c>
      <c r="ET455" s="16"/>
      <c r="EU455" s="16"/>
      <c r="EV455" s="16"/>
      <c r="EW455" s="16"/>
      <c r="EX455" s="16"/>
      <c r="EY455" s="16"/>
      <c r="EZ455" s="27"/>
      <c r="FA455" s="27"/>
      <c r="FB455" s="27"/>
      <c r="FC455" s="21"/>
      <c r="FD455" s="21"/>
      <c r="FE455" s="16"/>
      <c r="FF455" s="16"/>
      <c r="FG455" s="16"/>
      <c r="FH455" s="16">
        <v>0</v>
      </c>
      <c r="FI455" s="16">
        <v>0</v>
      </c>
      <c r="FJ455" s="16">
        <v>0</v>
      </c>
      <c r="FK455" s="16">
        <v>0</v>
      </c>
      <c r="FL455" s="16">
        <v>0</v>
      </c>
      <c r="FM455" s="16">
        <v>0</v>
      </c>
      <c r="FN455" s="16">
        <v>0</v>
      </c>
      <c r="FO455" s="16">
        <v>0</v>
      </c>
      <c r="FP455" s="16">
        <v>0</v>
      </c>
      <c r="FQ455" s="16">
        <v>0</v>
      </c>
      <c r="FR455" s="17">
        <f t="shared" si="1143"/>
        <v>0</v>
      </c>
      <c r="FS455" s="17">
        <f t="shared" si="1144"/>
        <v>0</v>
      </c>
      <c r="FT455" s="17">
        <f t="shared" si="1145"/>
        <v>0</v>
      </c>
      <c r="FU455" s="18">
        <f t="shared" si="1146"/>
        <v>0</v>
      </c>
      <c r="FV455" s="18">
        <f t="shared" si="1147"/>
        <v>0</v>
      </c>
      <c r="FW455" s="18">
        <f t="shared" si="1148"/>
        <v>0</v>
      </c>
      <c r="FX455" s="18">
        <f t="shared" si="1149"/>
        <v>0</v>
      </c>
      <c r="FY455" s="18">
        <f t="shared" si="1150"/>
        <v>0</v>
      </c>
      <c r="FZ455" s="19"/>
      <c r="GA455" s="36" t="s">
        <v>60</v>
      </c>
      <c r="GB455" s="36"/>
      <c r="GC455" s="37"/>
    </row>
    <row r="456" spans="1:185" hidden="1" x14ac:dyDescent="0.25">
      <c r="A456" s="8" t="s">
        <v>1275</v>
      </c>
      <c r="B456" s="8" t="s">
        <v>150</v>
      </c>
      <c r="C456" s="9" t="s">
        <v>151</v>
      </c>
      <c r="D456" s="10" t="s">
        <v>60</v>
      </c>
      <c r="E456" s="9" t="s">
        <v>1466</v>
      </c>
      <c r="F456" s="9" t="s">
        <v>61</v>
      </c>
      <c r="G456" s="9" t="s">
        <v>51</v>
      </c>
      <c r="H456" s="11">
        <v>3.5000000000000003E-2</v>
      </c>
      <c r="I456" s="11"/>
      <c r="J456" s="11">
        <v>0.01</v>
      </c>
      <c r="K456" s="11">
        <v>0.01</v>
      </c>
      <c r="L456" s="11">
        <v>5.0000000000000001E-3</v>
      </c>
      <c r="M456" s="11">
        <v>5.0000000000000001E-3</v>
      </c>
      <c r="N456" s="11"/>
      <c r="O456" s="12">
        <f t="shared" si="1099"/>
        <v>0</v>
      </c>
      <c r="P456" s="12">
        <f t="shared" si="1100"/>
        <v>1330403.04</v>
      </c>
      <c r="Q456" s="12">
        <f t="shared" si="1101"/>
        <v>0</v>
      </c>
      <c r="R456" s="12">
        <f t="shared" si="1102"/>
        <v>1330403.04</v>
      </c>
      <c r="S456" s="12">
        <f t="shared" si="1151"/>
        <v>0</v>
      </c>
      <c r="T456" s="12">
        <f t="shared" si="1152"/>
        <v>2089773</v>
      </c>
      <c r="U456" s="12">
        <f t="shared" si="1153"/>
        <v>772757</v>
      </c>
      <c r="V456" s="12">
        <f t="shared" si="1154"/>
        <v>2862530</v>
      </c>
      <c r="W456" s="12">
        <f t="shared" si="1156"/>
        <v>2058720</v>
      </c>
      <c r="X456" s="12">
        <f t="shared" si="1103"/>
        <v>0</v>
      </c>
      <c r="Y456" s="12">
        <f t="shared" si="1104"/>
        <v>390246</v>
      </c>
      <c r="Z456" s="12">
        <f t="shared" si="1105"/>
        <v>0</v>
      </c>
      <c r="AA456" s="12">
        <f t="shared" si="1106"/>
        <v>1202258.76</v>
      </c>
      <c r="AB456" s="12">
        <f t="shared" si="1107"/>
        <v>2697595.7399999998</v>
      </c>
      <c r="AC456" s="12"/>
      <c r="AD456" s="12"/>
      <c r="AE456" s="12"/>
      <c r="AF456" s="12">
        <f t="shared" si="1108"/>
        <v>0</v>
      </c>
      <c r="AG456" s="12">
        <f t="shared" si="1109"/>
        <v>0</v>
      </c>
      <c r="AH456" s="12">
        <f t="shared" si="1110"/>
        <v>0</v>
      </c>
      <c r="AI456" s="12"/>
      <c r="AJ456" s="12"/>
      <c r="AK456" s="12"/>
      <c r="AL456" s="12">
        <f t="shared" si="1114"/>
        <v>0</v>
      </c>
      <c r="AM456" s="12">
        <f t="shared" si="1115"/>
        <v>0</v>
      </c>
      <c r="AN456" s="12">
        <f t="shared" si="1116"/>
        <v>0</v>
      </c>
      <c r="AO456" s="12"/>
      <c r="AP456" s="12"/>
      <c r="AQ456" s="12"/>
      <c r="AR456" s="12">
        <f t="shared" si="1117"/>
        <v>0</v>
      </c>
      <c r="AS456" s="12">
        <f t="shared" si="1118"/>
        <v>0</v>
      </c>
      <c r="AT456" s="12">
        <f t="shared" si="1119"/>
        <v>0</v>
      </c>
      <c r="AU456" s="12">
        <f t="shared" si="1120"/>
        <v>0</v>
      </c>
      <c r="AV456" s="12">
        <f t="shared" si="1111"/>
        <v>0</v>
      </c>
      <c r="AW456" s="12"/>
      <c r="AX456" s="12">
        <f t="shared" si="1121"/>
        <v>0</v>
      </c>
      <c r="AY456" s="12">
        <f t="shared" si="1122"/>
        <v>0</v>
      </c>
      <c r="AZ456" s="12">
        <f t="shared" si="1123"/>
        <v>0</v>
      </c>
      <c r="BA456" s="12"/>
      <c r="BB456" s="12">
        <f t="shared" si="1124"/>
        <v>0</v>
      </c>
      <c r="BC456" s="12">
        <f t="shared" si="1125"/>
        <v>0</v>
      </c>
      <c r="BD456" s="12">
        <f t="shared" si="1126"/>
        <v>0</v>
      </c>
      <c r="BE456" s="12"/>
      <c r="BF456" s="12">
        <f t="shared" si="1127"/>
        <v>0</v>
      </c>
      <c r="BG456" s="12">
        <f t="shared" si="1112"/>
        <v>0</v>
      </c>
      <c r="BH456" s="12">
        <f t="shared" si="1128"/>
        <v>0</v>
      </c>
      <c r="BI456" s="12">
        <f t="shared" si="1129"/>
        <v>0</v>
      </c>
      <c r="BJ456" s="12"/>
      <c r="BK456" s="12">
        <f t="shared" si="1130"/>
        <v>0</v>
      </c>
      <c r="BL456" s="12">
        <f t="shared" si="1113"/>
        <v>0</v>
      </c>
      <c r="BM456" s="12">
        <f t="shared" si="1131"/>
        <v>0</v>
      </c>
      <c r="BN456" s="12"/>
      <c r="BO456" s="12">
        <f t="shared" si="1132"/>
        <v>0</v>
      </c>
      <c r="BP456" s="12">
        <f t="shared" si="1133"/>
        <v>0</v>
      </c>
      <c r="BQ456" s="12">
        <f t="shared" si="1134"/>
        <v>0</v>
      </c>
      <c r="BR456" s="12"/>
      <c r="BS456" s="12">
        <f t="shared" si="1135"/>
        <v>0</v>
      </c>
      <c r="BT456" s="12">
        <f t="shared" si="1136"/>
        <v>0</v>
      </c>
      <c r="BU456" s="12">
        <f t="shared" si="1137"/>
        <v>0</v>
      </c>
      <c r="BV456" s="12">
        <f t="shared" si="1138"/>
        <v>0</v>
      </c>
      <c r="BW456" s="12">
        <f t="shared" si="1139"/>
        <v>0</v>
      </c>
      <c r="BX456" s="12"/>
      <c r="BY456" s="12">
        <v>80000000</v>
      </c>
      <c r="BZ456" s="12">
        <v>100000000</v>
      </c>
      <c r="CA456" s="12">
        <f>SUMIFS('[1]TIẾN ĐỘ %'!$M$6:$M$1034,'[1]TIẾN ĐỘ %'!$G$6:$G$1034,$A456,'[1]TIẾN ĐỘ %'!$F$6:$F$1034,$E456)</f>
        <v>100000000</v>
      </c>
      <c r="CB456" s="12">
        <f t="shared" si="1155"/>
        <v>280000000</v>
      </c>
      <c r="CC456" s="12"/>
      <c r="CD456" s="12"/>
      <c r="CE456" s="12"/>
      <c r="CF456" s="12"/>
      <c r="CG456" s="12"/>
      <c r="CH456" s="12"/>
      <c r="CI456" s="12"/>
      <c r="CJ456" s="12"/>
      <c r="CK456" s="12">
        <f t="shared" si="1097"/>
        <v>0</v>
      </c>
      <c r="CL456" s="12"/>
      <c r="CM456" s="12"/>
      <c r="CN456" s="12"/>
      <c r="CO456" s="12">
        <f t="shared" si="1064"/>
        <v>0</v>
      </c>
      <c r="CP456" s="12">
        <f t="shared" si="1065"/>
        <v>0</v>
      </c>
      <c r="CQ456" s="12"/>
      <c r="CR456" s="12">
        <v>137865600</v>
      </c>
      <c r="CS456" s="12">
        <v>0</v>
      </c>
      <c r="CT456" s="12">
        <v>137865600</v>
      </c>
      <c r="CU456" s="12">
        <v>216556800</v>
      </c>
      <c r="CV456" s="12">
        <v>80078400</v>
      </c>
      <c r="CW456" s="12">
        <v>205872000</v>
      </c>
      <c r="CX456" s="12">
        <v>296635200</v>
      </c>
      <c r="CY456" s="12">
        <f>SUMIFS('[1]DATA THÔ IN'!$P$4:$P$12031,'[1]DATA THÔ IN'!$H$4:$H$12031,$A456,'[1]DATA THÔ IN'!$AC$4:$AC$12031,$E456,'[1]DATA THÔ IN'!$AH$4:$AH$12031,"Tiến độ 1")</f>
        <v>40440000</v>
      </c>
      <c r="CZ456" s="12">
        <f>SUMIFS('[1]DATA THÔ IN'!$P$4:$P$12031,'[1]DATA THÔ IN'!$H$4:$H$12031,$A456,'[1]DATA THÔ IN'!$AC$4:$AC$12031,$E456,'[1]DATA THÔ IN'!$AH$4:$AH$12031,"Tiến độ 2")</f>
        <v>25524000</v>
      </c>
      <c r="DA456" s="12">
        <f>SUMIFS('[1]TIẾN ĐỘ %'!$N$6:$N$1034,'[1]TIẾN ĐỘ %'!$G$6:$G$1034,A456,'[1]TIẾN ĐỘ %'!$F$6:$F$1034,$E456)</f>
        <v>124586400</v>
      </c>
      <c r="DB456" s="12">
        <f t="shared" si="1157"/>
        <v>559087200</v>
      </c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3"/>
      <c r="DQ456" s="12"/>
      <c r="DR456" s="12"/>
      <c r="DS456" s="13"/>
      <c r="DT456" s="12"/>
      <c r="DU456" s="12"/>
      <c r="DV456" s="12"/>
      <c r="DW456" s="12">
        <f t="shared" si="1098"/>
        <v>0</v>
      </c>
      <c r="DX456" s="12"/>
      <c r="DY456" s="12"/>
      <c r="DZ456" s="12"/>
      <c r="EA456" s="12"/>
      <c r="EB456" s="12"/>
      <c r="EC456" s="12"/>
      <c r="ED456" s="12"/>
      <c r="EE456" s="12"/>
      <c r="EF456" s="12"/>
      <c r="EG456" s="12">
        <f t="shared" si="1066"/>
        <v>0</v>
      </c>
      <c r="EH456" s="12">
        <f t="shared" si="1067"/>
        <v>0</v>
      </c>
      <c r="EI456" s="12"/>
      <c r="EJ456" s="15">
        <f t="shared" si="1140"/>
        <v>1.72332</v>
      </c>
      <c r="EK456" s="15">
        <f t="shared" si="1141"/>
        <v>0</v>
      </c>
      <c r="EL456" s="15">
        <f t="shared" si="1142"/>
        <v>1.72332</v>
      </c>
      <c r="EM456" s="16">
        <f t="shared" si="1040"/>
        <v>2.1655679999999999</v>
      </c>
      <c r="EN456" s="16">
        <f t="shared" si="1041"/>
        <v>0.80078400000000005</v>
      </c>
      <c r="EO456" s="16">
        <f t="shared" si="1042"/>
        <v>2.9663520000000001</v>
      </c>
      <c r="EP456" s="16">
        <f t="shared" si="1158"/>
        <v>0.40439999999999998</v>
      </c>
      <c r="EQ456" s="16">
        <f t="shared" si="1159"/>
        <v>0.25524000000000002</v>
      </c>
      <c r="ER456" s="16">
        <f t="shared" si="1160"/>
        <v>1.2458640000000001</v>
      </c>
      <c r="ES456" s="16">
        <f t="shared" si="1161"/>
        <v>1.99674</v>
      </c>
      <c r="ET456" s="16"/>
      <c r="EU456" s="16"/>
      <c r="EV456" s="16"/>
      <c r="EW456" s="16"/>
      <c r="EX456" s="16"/>
      <c r="EY456" s="16"/>
      <c r="EZ456" s="27"/>
      <c r="FA456" s="27"/>
      <c r="FB456" s="27"/>
      <c r="FC456" s="21"/>
      <c r="FD456" s="21"/>
      <c r="FE456" s="16"/>
      <c r="FF456" s="16"/>
      <c r="FG456" s="16"/>
      <c r="FH456" s="16">
        <v>0</v>
      </c>
      <c r="FI456" s="16">
        <v>0</v>
      </c>
      <c r="FJ456" s="16">
        <v>0</v>
      </c>
      <c r="FK456" s="16">
        <v>0</v>
      </c>
      <c r="FL456" s="16">
        <v>0</v>
      </c>
      <c r="FM456" s="16">
        <v>0</v>
      </c>
      <c r="FN456" s="16">
        <v>0</v>
      </c>
      <c r="FO456" s="16">
        <v>0</v>
      </c>
      <c r="FP456" s="16">
        <v>0</v>
      </c>
      <c r="FQ456" s="16">
        <v>0</v>
      </c>
      <c r="FR456" s="17">
        <f t="shared" si="1143"/>
        <v>0</v>
      </c>
      <c r="FS456" s="17">
        <f t="shared" si="1144"/>
        <v>0</v>
      </c>
      <c r="FT456" s="17">
        <f t="shared" si="1145"/>
        <v>0</v>
      </c>
      <c r="FU456" s="18">
        <f t="shared" si="1146"/>
        <v>0</v>
      </c>
      <c r="FV456" s="18">
        <f t="shared" si="1147"/>
        <v>0</v>
      </c>
      <c r="FW456" s="18">
        <f t="shared" si="1148"/>
        <v>0</v>
      </c>
      <c r="FX456" s="18">
        <f t="shared" si="1149"/>
        <v>0</v>
      </c>
      <c r="FY456" s="18">
        <f t="shared" si="1150"/>
        <v>0</v>
      </c>
      <c r="FZ456" s="19"/>
      <c r="GA456" s="36" t="str">
        <f>D456</f>
        <v>Nguyễn Đức Tài</v>
      </c>
      <c r="GB456" s="36"/>
      <c r="GC456" s="37"/>
    </row>
    <row r="457" spans="1:185" hidden="1" x14ac:dyDescent="0.25">
      <c r="A457" s="8" t="s">
        <v>1276</v>
      </c>
      <c r="B457" s="8" t="s">
        <v>154</v>
      </c>
      <c r="C457" s="9" t="s">
        <v>155</v>
      </c>
      <c r="D457" s="10" t="s">
        <v>60</v>
      </c>
      <c r="E457" s="9" t="s">
        <v>1466</v>
      </c>
      <c r="F457" s="9" t="s">
        <v>73</v>
      </c>
      <c r="G457" s="9" t="s">
        <v>51</v>
      </c>
      <c r="H457" s="11">
        <v>3.5000000000000003E-2</v>
      </c>
      <c r="I457" s="11"/>
      <c r="J457" s="11">
        <v>0.01</v>
      </c>
      <c r="K457" s="11">
        <v>0.01</v>
      </c>
      <c r="L457" s="11">
        <v>5.0000000000000001E-3</v>
      </c>
      <c r="M457" s="11">
        <v>5.0000000000000001E-3</v>
      </c>
      <c r="N457" s="11"/>
      <c r="O457" s="12">
        <f t="shared" si="1099"/>
        <v>0</v>
      </c>
      <c r="P457" s="12">
        <f t="shared" si="1100"/>
        <v>0</v>
      </c>
      <c r="Q457" s="12">
        <f t="shared" si="1101"/>
        <v>931032</v>
      </c>
      <c r="R457" s="12">
        <f t="shared" si="1102"/>
        <v>1556352</v>
      </c>
      <c r="S457" s="12">
        <f t="shared" si="1151"/>
        <v>0</v>
      </c>
      <c r="T457" s="12">
        <f t="shared" si="1152"/>
        <v>0</v>
      </c>
      <c r="U457" s="12">
        <f t="shared" si="1153"/>
        <v>1254531</v>
      </c>
      <c r="V457" s="12">
        <f t="shared" si="1154"/>
        <v>1254531</v>
      </c>
      <c r="W457" s="12">
        <f t="shared" si="1156"/>
        <v>0</v>
      </c>
      <c r="X457" s="12">
        <f t="shared" si="1103"/>
        <v>0</v>
      </c>
      <c r="Y457" s="12">
        <f t="shared" si="1104"/>
        <v>698783.52</v>
      </c>
      <c r="Z457" s="12">
        <f t="shared" si="1105"/>
        <v>1042524.24</v>
      </c>
      <c r="AA457" s="12">
        <f t="shared" si="1106"/>
        <v>1867205.52</v>
      </c>
      <c r="AB457" s="12">
        <f t="shared" si="1107"/>
        <v>2339044.1999999997</v>
      </c>
      <c r="AC457" s="12"/>
      <c r="AD457" s="12"/>
      <c r="AE457" s="12"/>
      <c r="AF457" s="12">
        <f t="shared" si="1108"/>
        <v>0</v>
      </c>
      <c r="AG457" s="12">
        <f t="shared" si="1109"/>
        <v>0</v>
      </c>
      <c r="AH457" s="12">
        <f t="shared" si="1110"/>
        <v>0</v>
      </c>
      <c r="AI457" s="12"/>
      <c r="AJ457" s="12"/>
      <c r="AK457" s="12"/>
      <c r="AL457" s="12">
        <f t="shared" si="1114"/>
        <v>0</v>
      </c>
      <c r="AM457" s="12">
        <f t="shared" si="1115"/>
        <v>0</v>
      </c>
      <c r="AN457" s="12">
        <f t="shared" si="1116"/>
        <v>0</v>
      </c>
      <c r="AO457" s="12"/>
      <c r="AP457" s="12"/>
      <c r="AQ457" s="12"/>
      <c r="AR457" s="12">
        <f t="shared" si="1117"/>
        <v>0</v>
      </c>
      <c r="AS457" s="12">
        <f t="shared" si="1118"/>
        <v>0</v>
      </c>
      <c r="AT457" s="12">
        <f t="shared" si="1119"/>
        <v>0</v>
      </c>
      <c r="AU457" s="12">
        <f t="shared" si="1120"/>
        <v>0</v>
      </c>
      <c r="AV457" s="12">
        <f t="shared" si="1111"/>
        <v>0</v>
      </c>
      <c r="AW457" s="12"/>
      <c r="AX457" s="12">
        <f t="shared" si="1121"/>
        <v>0</v>
      </c>
      <c r="AY457" s="12">
        <f t="shared" si="1122"/>
        <v>0</v>
      </c>
      <c r="AZ457" s="12">
        <f t="shared" si="1123"/>
        <v>0</v>
      </c>
      <c r="BA457" s="12"/>
      <c r="BB457" s="12">
        <f t="shared" si="1124"/>
        <v>0</v>
      </c>
      <c r="BC457" s="12">
        <f t="shared" si="1125"/>
        <v>0</v>
      </c>
      <c r="BD457" s="12">
        <f t="shared" si="1126"/>
        <v>0</v>
      </c>
      <c r="BE457" s="12"/>
      <c r="BF457" s="12">
        <f t="shared" si="1127"/>
        <v>0</v>
      </c>
      <c r="BG457" s="12">
        <f t="shared" si="1112"/>
        <v>0</v>
      </c>
      <c r="BH457" s="12">
        <f t="shared" si="1128"/>
        <v>0</v>
      </c>
      <c r="BI457" s="12">
        <f t="shared" si="1129"/>
        <v>0</v>
      </c>
      <c r="BJ457" s="12"/>
      <c r="BK457" s="12">
        <f t="shared" si="1130"/>
        <v>0</v>
      </c>
      <c r="BL457" s="12">
        <f t="shared" si="1113"/>
        <v>0</v>
      </c>
      <c r="BM457" s="12">
        <f t="shared" si="1131"/>
        <v>0</v>
      </c>
      <c r="BN457" s="12"/>
      <c r="BO457" s="12">
        <f t="shared" si="1132"/>
        <v>0</v>
      </c>
      <c r="BP457" s="12">
        <f t="shared" si="1133"/>
        <v>0</v>
      </c>
      <c r="BQ457" s="12">
        <f t="shared" si="1134"/>
        <v>0</v>
      </c>
      <c r="BR457" s="12"/>
      <c r="BS457" s="12">
        <f t="shared" si="1135"/>
        <v>0</v>
      </c>
      <c r="BT457" s="12">
        <f t="shared" si="1136"/>
        <v>0</v>
      </c>
      <c r="BU457" s="12">
        <f t="shared" si="1137"/>
        <v>0</v>
      </c>
      <c r="BV457" s="12">
        <f t="shared" si="1138"/>
        <v>0</v>
      </c>
      <c r="BW457" s="12">
        <f t="shared" si="1139"/>
        <v>0</v>
      </c>
      <c r="BX457" s="12"/>
      <c r="BY457" s="12">
        <v>160000000</v>
      </c>
      <c r="BZ457" s="12">
        <v>130000000</v>
      </c>
      <c r="CA457" s="12">
        <f>SUMIFS('[1]TIẾN ĐỘ %'!$M$6:$M$1034,'[1]TIẾN ĐỘ %'!$G$6:$G$1034,$A457,'[1]TIẾN ĐỘ %'!$F$6:$F$1034,$E457)</f>
        <v>180000000</v>
      </c>
      <c r="CB457" s="12">
        <f t="shared" si="1155"/>
        <v>470000000</v>
      </c>
      <c r="CC457" s="12"/>
      <c r="CD457" s="12"/>
      <c r="CE457" s="12"/>
      <c r="CF457" s="12"/>
      <c r="CG457" s="12"/>
      <c r="CH457" s="12"/>
      <c r="CI457" s="12"/>
      <c r="CJ457" s="12"/>
      <c r="CK457" s="12">
        <f t="shared" si="1097"/>
        <v>0</v>
      </c>
      <c r="CL457" s="12"/>
      <c r="CM457" s="12"/>
      <c r="CN457" s="12"/>
      <c r="CO457" s="12">
        <f t="shared" si="1064"/>
        <v>0</v>
      </c>
      <c r="CP457" s="12">
        <f t="shared" si="1065"/>
        <v>0</v>
      </c>
      <c r="CQ457" s="12"/>
      <c r="CR457" s="12">
        <v>16128000</v>
      </c>
      <c r="CS457" s="12">
        <v>96480000</v>
      </c>
      <c r="CT457" s="12">
        <v>161280000</v>
      </c>
      <c r="CU457" s="12">
        <v>0</v>
      </c>
      <c r="CV457" s="12">
        <v>130003200</v>
      </c>
      <c r="CW457" s="12">
        <v>0</v>
      </c>
      <c r="CX457" s="12">
        <v>130003200</v>
      </c>
      <c r="CY457" s="12">
        <f>SUMIFS('[1]DATA THÔ IN'!$P$4:$P$12031,'[1]DATA THÔ IN'!$H$4:$H$12031,$A457,'[1]DATA THÔ IN'!$AC$4:$AC$12031,$E457,'[1]DATA THÔ IN'!$AH$4:$AH$12031,"Tiến độ 1")</f>
        <v>72412800</v>
      </c>
      <c r="CZ457" s="12">
        <f>SUMIFS('[1]DATA THÔ IN'!$P$4:$P$12031,'[1]DATA THÔ IN'!$H$4:$H$12031,$A457,'[1]DATA THÔ IN'!$AC$4:$AC$12031,$E457,'[1]DATA THÔ IN'!$AH$4:$AH$12031,"Tiến độ 2")</f>
        <v>108033600</v>
      </c>
      <c r="DA457" s="12">
        <f>SUMIFS('[1]TIẾN ĐỘ %'!$N$6:$N$1034,'[1]TIẾN ĐỘ %'!$G$6:$G$1034,A457,'[1]TIẾN ĐỘ %'!$F$6:$F$1034,$E457)</f>
        <v>193492800</v>
      </c>
      <c r="DB457" s="12">
        <f t="shared" si="1157"/>
        <v>484776000</v>
      </c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3"/>
      <c r="DQ457" s="12"/>
      <c r="DR457" s="12"/>
      <c r="DS457" s="13"/>
      <c r="DT457" s="12"/>
      <c r="DU457" s="12"/>
      <c r="DV457" s="12"/>
      <c r="DW457" s="12">
        <f t="shared" si="1098"/>
        <v>0</v>
      </c>
      <c r="DX457" s="12"/>
      <c r="DY457" s="12"/>
      <c r="DZ457" s="12"/>
      <c r="EA457" s="12"/>
      <c r="EB457" s="12"/>
      <c r="EC457" s="12"/>
      <c r="ED457" s="12"/>
      <c r="EE457" s="12"/>
      <c r="EF457" s="12"/>
      <c r="EG457" s="12">
        <f t="shared" si="1066"/>
        <v>0</v>
      </c>
      <c r="EH457" s="12">
        <f t="shared" si="1067"/>
        <v>0</v>
      </c>
      <c r="EI457" s="12"/>
      <c r="EJ457" s="15">
        <f t="shared" si="1140"/>
        <v>0.1008</v>
      </c>
      <c r="EK457" s="15">
        <f t="shared" si="1141"/>
        <v>0.60299999999999998</v>
      </c>
      <c r="EL457" s="15">
        <f t="shared" si="1142"/>
        <v>1.008</v>
      </c>
      <c r="EM457" s="16">
        <f t="shared" si="1040"/>
        <v>0</v>
      </c>
      <c r="EN457" s="16">
        <f t="shared" si="1041"/>
        <v>1.0000246153846153</v>
      </c>
      <c r="EO457" s="16">
        <f t="shared" si="1042"/>
        <v>1.0000246153846153</v>
      </c>
      <c r="EP457" s="16">
        <f t="shared" si="1158"/>
        <v>0.40229333333333334</v>
      </c>
      <c r="EQ457" s="16">
        <f t="shared" si="1159"/>
        <v>0.60018666666666665</v>
      </c>
      <c r="ER457" s="16">
        <f t="shared" si="1160"/>
        <v>1.0749599999999999</v>
      </c>
      <c r="ES457" s="16">
        <f t="shared" si="1161"/>
        <v>1.0314382978723404</v>
      </c>
      <c r="ET457" s="16"/>
      <c r="EU457" s="16"/>
      <c r="EV457" s="16"/>
      <c r="EW457" s="16"/>
      <c r="EX457" s="16"/>
      <c r="EY457" s="16"/>
      <c r="EZ457" s="27"/>
      <c r="FA457" s="27"/>
      <c r="FB457" s="27"/>
      <c r="FC457" s="21"/>
      <c r="FD457" s="21"/>
      <c r="FE457" s="16"/>
      <c r="FF457" s="16"/>
      <c r="FG457" s="16"/>
      <c r="FH457" s="16">
        <v>0</v>
      </c>
      <c r="FI457" s="16">
        <v>0</v>
      </c>
      <c r="FJ457" s="16">
        <v>0</v>
      </c>
      <c r="FK457" s="16">
        <v>0</v>
      </c>
      <c r="FL457" s="16">
        <v>0</v>
      </c>
      <c r="FM457" s="16">
        <v>0</v>
      </c>
      <c r="FN457" s="16">
        <v>0</v>
      </c>
      <c r="FO457" s="16">
        <v>0</v>
      </c>
      <c r="FP457" s="16">
        <v>0</v>
      </c>
      <c r="FQ457" s="16">
        <v>0</v>
      </c>
      <c r="FR457" s="17">
        <f t="shared" si="1143"/>
        <v>0</v>
      </c>
      <c r="FS457" s="17">
        <f t="shared" si="1144"/>
        <v>0</v>
      </c>
      <c r="FT457" s="17">
        <f t="shared" si="1145"/>
        <v>0</v>
      </c>
      <c r="FU457" s="18">
        <f t="shared" si="1146"/>
        <v>0</v>
      </c>
      <c r="FV457" s="18">
        <f t="shared" si="1147"/>
        <v>0</v>
      </c>
      <c r="FW457" s="18">
        <f t="shared" si="1148"/>
        <v>0</v>
      </c>
      <c r="FX457" s="18">
        <f t="shared" si="1149"/>
        <v>0</v>
      </c>
      <c r="FY457" s="18">
        <f t="shared" si="1150"/>
        <v>0</v>
      </c>
      <c r="FZ457" s="19"/>
      <c r="GA457" s="36" t="s">
        <v>60</v>
      </c>
      <c r="GB457" s="36"/>
      <c r="GC457" s="37"/>
    </row>
    <row r="458" spans="1:185" hidden="1" x14ac:dyDescent="0.25">
      <c r="A458" s="8" t="s">
        <v>1287</v>
      </c>
      <c r="B458" s="8" t="s">
        <v>357</v>
      </c>
      <c r="C458" s="9" t="s">
        <v>358</v>
      </c>
      <c r="D458" s="10" t="s">
        <v>49</v>
      </c>
      <c r="E458" s="9" t="s">
        <v>1466</v>
      </c>
      <c r="F458" s="9" t="s">
        <v>85</v>
      </c>
      <c r="G458" s="9" t="s">
        <v>51</v>
      </c>
      <c r="H458" s="11">
        <v>3.5000000000000003E-2</v>
      </c>
      <c r="I458" s="11"/>
      <c r="J458" s="11">
        <v>0.01</v>
      </c>
      <c r="K458" s="11">
        <v>0.01</v>
      </c>
      <c r="L458" s="11">
        <v>5.0000000000000001E-3</v>
      </c>
      <c r="M458" s="11">
        <v>5.0000000000000001E-3</v>
      </c>
      <c r="N458" s="11"/>
      <c r="O458" s="12">
        <f t="shared" si="1099"/>
        <v>0</v>
      </c>
      <c r="P458" s="12">
        <f t="shared" si="1100"/>
        <v>0</v>
      </c>
      <c r="Q458" s="12">
        <f t="shared" si="1101"/>
        <v>0</v>
      </c>
      <c r="R458" s="12">
        <f t="shared" si="1102"/>
        <v>0</v>
      </c>
      <c r="S458" s="12">
        <f t="shared" si="1151"/>
        <v>0</v>
      </c>
      <c r="T458" s="12">
        <f t="shared" si="1152"/>
        <v>0</v>
      </c>
      <c r="U458" s="12">
        <f t="shared" si="1153"/>
        <v>0</v>
      </c>
      <c r="V458" s="12">
        <f t="shared" si="1154"/>
        <v>0</v>
      </c>
      <c r="W458" s="12">
        <f t="shared" si="1156"/>
        <v>40320</v>
      </c>
      <c r="X458" s="12">
        <f t="shared" si="1103"/>
        <v>0</v>
      </c>
      <c r="Y458" s="12">
        <f t="shared" si="1104"/>
        <v>784382.88</v>
      </c>
      <c r="Z458" s="12">
        <f t="shared" si="1105"/>
        <v>0</v>
      </c>
      <c r="AA458" s="12">
        <f t="shared" si="1106"/>
        <v>1465750.0799999998</v>
      </c>
      <c r="AB458" s="12">
        <f t="shared" si="1107"/>
        <v>0</v>
      </c>
      <c r="AC458" s="12"/>
      <c r="AD458" s="12"/>
      <c r="AE458" s="12"/>
      <c r="AF458" s="12">
        <f t="shared" si="1108"/>
        <v>0</v>
      </c>
      <c r="AG458" s="12">
        <f t="shared" si="1109"/>
        <v>0</v>
      </c>
      <c r="AH458" s="12">
        <f t="shared" si="1110"/>
        <v>0</v>
      </c>
      <c r="AI458" s="12"/>
      <c r="AJ458" s="12"/>
      <c r="AK458" s="12"/>
      <c r="AL458" s="12">
        <f t="shared" si="1114"/>
        <v>0</v>
      </c>
      <c r="AM458" s="12">
        <f t="shared" si="1115"/>
        <v>0</v>
      </c>
      <c r="AN458" s="12">
        <f t="shared" si="1116"/>
        <v>0</v>
      </c>
      <c r="AO458" s="12"/>
      <c r="AP458" s="12"/>
      <c r="AQ458" s="12"/>
      <c r="AR458" s="12">
        <f t="shared" si="1117"/>
        <v>0</v>
      </c>
      <c r="AS458" s="12">
        <f t="shared" si="1118"/>
        <v>0</v>
      </c>
      <c r="AT458" s="12">
        <f t="shared" si="1119"/>
        <v>0</v>
      </c>
      <c r="AU458" s="12">
        <f t="shared" si="1120"/>
        <v>0</v>
      </c>
      <c r="AV458" s="12">
        <f t="shared" si="1111"/>
        <v>0</v>
      </c>
      <c r="AW458" s="12"/>
      <c r="AX458" s="12">
        <f t="shared" si="1121"/>
        <v>0</v>
      </c>
      <c r="AY458" s="12">
        <f t="shared" si="1122"/>
        <v>0</v>
      </c>
      <c r="AZ458" s="12">
        <f t="shared" si="1123"/>
        <v>0</v>
      </c>
      <c r="BA458" s="12"/>
      <c r="BB458" s="12">
        <f t="shared" si="1124"/>
        <v>0</v>
      </c>
      <c r="BC458" s="12">
        <f t="shared" si="1125"/>
        <v>0</v>
      </c>
      <c r="BD458" s="12">
        <f t="shared" si="1126"/>
        <v>0</v>
      </c>
      <c r="BE458" s="12"/>
      <c r="BF458" s="12">
        <f t="shared" si="1127"/>
        <v>0</v>
      </c>
      <c r="BG458" s="12">
        <f t="shared" si="1112"/>
        <v>0</v>
      </c>
      <c r="BH458" s="12">
        <f t="shared" si="1128"/>
        <v>0</v>
      </c>
      <c r="BI458" s="12">
        <f t="shared" si="1129"/>
        <v>0</v>
      </c>
      <c r="BJ458" s="12"/>
      <c r="BK458" s="12">
        <f t="shared" si="1130"/>
        <v>0</v>
      </c>
      <c r="BL458" s="12">
        <f t="shared" si="1113"/>
        <v>0</v>
      </c>
      <c r="BM458" s="12">
        <f t="shared" si="1131"/>
        <v>0</v>
      </c>
      <c r="BN458" s="12"/>
      <c r="BO458" s="12">
        <f t="shared" si="1132"/>
        <v>0</v>
      </c>
      <c r="BP458" s="12">
        <f t="shared" si="1133"/>
        <v>0</v>
      </c>
      <c r="BQ458" s="12">
        <f t="shared" si="1134"/>
        <v>0</v>
      </c>
      <c r="BR458" s="12"/>
      <c r="BS458" s="12">
        <f t="shared" si="1135"/>
        <v>0</v>
      </c>
      <c r="BT458" s="12">
        <f t="shared" si="1136"/>
        <v>0</v>
      </c>
      <c r="BU458" s="12">
        <f t="shared" si="1137"/>
        <v>0</v>
      </c>
      <c r="BV458" s="12">
        <f t="shared" si="1138"/>
        <v>0</v>
      </c>
      <c r="BW458" s="12">
        <f t="shared" si="1139"/>
        <v>0</v>
      </c>
      <c r="BX458" s="12"/>
      <c r="BY458" s="12">
        <v>90000000</v>
      </c>
      <c r="BZ458" s="12">
        <v>60000000</v>
      </c>
      <c r="CA458" s="12">
        <f>SUMIFS('[1]TIẾN ĐỘ %'!$M$6:$M$1034,'[1]TIẾN ĐỘ %'!$G$6:$G$1034,$A458,'[1]TIẾN ĐỘ %'!$F$6:$F$1034,$E458)</f>
        <v>130000000</v>
      </c>
      <c r="CB458" s="12">
        <f t="shared" si="1155"/>
        <v>280000000</v>
      </c>
      <c r="CC458" s="12"/>
      <c r="CD458" s="12"/>
      <c r="CE458" s="12"/>
      <c r="CF458" s="12"/>
      <c r="CG458" s="12"/>
      <c r="CH458" s="12"/>
      <c r="CI458" s="12"/>
      <c r="CJ458" s="12"/>
      <c r="CK458" s="12">
        <f t="shared" si="1097"/>
        <v>0</v>
      </c>
      <c r="CL458" s="12"/>
      <c r="CM458" s="12"/>
      <c r="CN458" s="12"/>
      <c r="CO458" s="12">
        <f t="shared" si="1064"/>
        <v>0</v>
      </c>
      <c r="CP458" s="12">
        <f t="shared" si="1065"/>
        <v>0</v>
      </c>
      <c r="CQ458" s="12"/>
      <c r="CR458" s="12">
        <v>0</v>
      </c>
      <c r="CS458" s="12">
        <v>4032000</v>
      </c>
      <c r="CT458" s="12">
        <v>4032000</v>
      </c>
      <c r="CU458" s="12">
        <v>4032000</v>
      </c>
      <c r="CV458" s="12">
        <v>26611200</v>
      </c>
      <c r="CW458" s="12">
        <v>4032000</v>
      </c>
      <c r="CX458" s="12">
        <v>30643200</v>
      </c>
      <c r="CY458" s="12">
        <f>SUMIFS('[1]DATA THÔ IN'!$P$4:$P$12031,'[1]DATA THÔ IN'!$H$4:$H$12031,$A458,'[1]DATA THÔ IN'!$AC$4:$AC$12031,$E458,'[1]DATA THÔ IN'!$AH$4:$AH$12031,"Tiến độ 1")</f>
        <v>81283200</v>
      </c>
      <c r="CZ458" s="12">
        <f>SUMIFS('[1]DATA THÔ IN'!$P$4:$P$12031,'[1]DATA THÔ IN'!$H$4:$H$12031,$A458,'[1]DATA THÔ IN'!$AC$4:$AC$12031,$E458,'[1]DATA THÔ IN'!$AH$4:$AH$12031,"Tiến độ 2")</f>
        <v>48547200</v>
      </c>
      <c r="DA458" s="12">
        <f>SUMIFS('[1]TIẾN ĐỘ %'!$N$6:$N$1034,'[1]TIẾN ĐỘ %'!$G$6:$G$1034,A458,'[1]TIẾN ĐỘ %'!$F$6:$F$1034,$E458)</f>
        <v>151891200</v>
      </c>
      <c r="DB458" s="12">
        <f t="shared" si="1157"/>
        <v>186566400</v>
      </c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3"/>
      <c r="DQ458" s="12"/>
      <c r="DR458" s="12"/>
      <c r="DS458" s="13"/>
      <c r="DT458" s="12"/>
      <c r="DU458" s="12"/>
      <c r="DV458" s="12"/>
      <c r="DW458" s="12">
        <f t="shared" si="1098"/>
        <v>0</v>
      </c>
      <c r="DX458" s="12"/>
      <c r="DY458" s="12"/>
      <c r="DZ458" s="12"/>
      <c r="EA458" s="12"/>
      <c r="EB458" s="12"/>
      <c r="EC458" s="12"/>
      <c r="ED458" s="12"/>
      <c r="EE458" s="12"/>
      <c r="EF458" s="12"/>
      <c r="EG458" s="12">
        <f t="shared" si="1066"/>
        <v>0</v>
      </c>
      <c r="EH458" s="12">
        <f t="shared" si="1067"/>
        <v>0</v>
      </c>
      <c r="EI458" s="12"/>
      <c r="EJ458" s="15">
        <f t="shared" si="1140"/>
        <v>0</v>
      </c>
      <c r="EK458" s="15">
        <f t="shared" si="1141"/>
        <v>4.48E-2</v>
      </c>
      <c r="EL458" s="15">
        <f t="shared" si="1142"/>
        <v>4.48E-2</v>
      </c>
      <c r="EM458" s="16">
        <f t="shared" si="1040"/>
        <v>6.7199999999999996E-2</v>
      </c>
      <c r="EN458" s="16">
        <f t="shared" si="1041"/>
        <v>0.44352000000000003</v>
      </c>
      <c r="EO458" s="16">
        <f t="shared" si="1042"/>
        <v>0.51071999999999995</v>
      </c>
      <c r="EP458" s="16">
        <f t="shared" si="1158"/>
        <v>0.62525538461538466</v>
      </c>
      <c r="EQ458" s="16">
        <f t="shared" si="1159"/>
        <v>0.37343999999999999</v>
      </c>
      <c r="ER458" s="16">
        <f t="shared" si="1160"/>
        <v>1.1683938461538461</v>
      </c>
      <c r="ES458" s="16">
        <f t="shared" si="1161"/>
        <v>0.66630857142857147</v>
      </c>
      <c r="ET458" s="16"/>
      <c r="EU458" s="16"/>
      <c r="EV458" s="16"/>
      <c r="EW458" s="16"/>
      <c r="EX458" s="16"/>
      <c r="EY458" s="16"/>
      <c r="EZ458" s="27"/>
      <c r="FA458" s="27"/>
      <c r="FB458" s="27"/>
      <c r="FC458" s="21"/>
      <c r="FD458" s="21"/>
      <c r="FE458" s="16"/>
      <c r="FF458" s="16"/>
      <c r="FG458" s="16"/>
      <c r="FH458" s="16">
        <v>0</v>
      </c>
      <c r="FI458" s="16">
        <v>0</v>
      </c>
      <c r="FJ458" s="16">
        <v>0</v>
      </c>
      <c r="FK458" s="16">
        <v>0</v>
      </c>
      <c r="FL458" s="16">
        <v>0</v>
      </c>
      <c r="FM458" s="16">
        <v>0</v>
      </c>
      <c r="FN458" s="16">
        <v>0</v>
      </c>
      <c r="FO458" s="16">
        <v>0</v>
      </c>
      <c r="FP458" s="16">
        <v>0</v>
      </c>
      <c r="FQ458" s="16">
        <v>0</v>
      </c>
      <c r="FR458" s="17">
        <f t="shared" si="1143"/>
        <v>0</v>
      </c>
      <c r="FS458" s="17">
        <f t="shared" si="1144"/>
        <v>0</v>
      </c>
      <c r="FT458" s="17">
        <f t="shared" si="1145"/>
        <v>0</v>
      </c>
      <c r="FU458" s="18">
        <f t="shared" si="1146"/>
        <v>0</v>
      </c>
      <c r="FV458" s="18">
        <f t="shared" si="1147"/>
        <v>0</v>
      </c>
      <c r="FW458" s="18">
        <f t="shared" si="1148"/>
        <v>0</v>
      </c>
      <c r="FX458" s="18">
        <f t="shared" si="1149"/>
        <v>0</v>
      </c>
      <c r="FY458" s="18">
        <f t="shared" si="1150"/>
        <v>0</v>
      </c>
      <c r="FZ458" s="19"/>
      <c r="GA458" s="36" t="s">
        <v>49</v>
      </c>
      <c r="GB458" s="36"/>
      <c r="GC458" s="37" t="s">
        <v>1348</v>
      </c>
    </row>
    <row r="459" spans="1:185" hidden="1" x14ac:dyDescent="0.25">
      <c r="A459" s="8" t="s">
        <v>1290</v>
      </c>
      <c r="B459" s="8" t="s">
        <v>423</v>
      </c>
      <c r="C459" s="9" t="s">
        <v>424</v>
      </c>
      <c r="D459" s="10" t="s">
        <v>49</v>
      </c>
      <c r="E459" s="9" t="s">
        <v>1466</v>
      </c>
      <c r="F459" s="9" t="s">
        <v>64</v>
      </c>
      <c r="G459" s="9" t="s">
        <v>51</v>
      </c>
      <c r="H459" s="11"/>
      <c r="I459" s="11"/>
      <c r="J459" s="11">
        <v>0</v>
      </c>
      <c r="K459" s="11">
        <v>0.03</v>
      </c>
      <c r="L459" s="11">
        <v>0</v>
      </c>
      <c r="M459" s="11">
        <v>0</v>
      </c>
      <c r="N459" s="11"/>
      <c r="O459" s="12">
        <f t="shared" si="1099"/>
        <v>0</v>
      </c>
      <c r="P459" s="12">
        <f t="shared" si="1100"/>
        <v>0</v>
      </c>
      <c r="Q459" s="12">
        <f t="shared" si="1101"/>
        <v>0</v>
      </c>
      <c r="R459" s="12">
        <f t="shared" si="1102"/>
        <v>1200960</v>
      </c>
      <c r="S459" s="12">
        <f t="shared" si="1151"/>
        <v>0</v>
      </c>
      <c r="T459" s="12">
        <f t="shared" si="1152"/>
        <v>0</v>
      </c>
      <c r="U459" s="12">
        <f t="shared" si="1153"/>
        <v>0</v>
      </c>
      <c r="V459" s="12">
        <f t="shared" si="1154"/>
        <v>0</v>
      </c>
      <c r="W459" s="12">
        <f t="shared" si="1156"/>
        <v>0</v>
      </c>
      <c r="X459" s="12">
        <f t="shared" si="1103"/>
        <v>0</v>
      </c>
      <c r="Y459" s="12">
        <f t="shared" si="1104"/>
        <v>0</v>
      </c>
      <c r="Z459" s="12">
        <f t="shared" si="1105"/>
        <v>0</v>
      </c>
      <c r="AA459" s="12">
        <f t="shared" si="1106"/>
        <v>2796120</v>
      </c>
      <c r="AB459" s="12">
        <f t="shared" si="1107"/>
        <v>0</v>
      </c>
      <c r="AC459" s="12"/>
      <c r="AD459" s="12"/>
      <c r="AE459" s="12"/>
      <c r="AF459" s="12">
        <f t="shared" si="1108"/>
        <v>0</v>
      </c>
      <c r="AG459" s="12">
        <f t="shared" si="1109"/>
        <v>0</v>
      </c>
      <c r="AH459" s="12">
        <f t="shared" si="1110"/>
        <v>0</v>
      </c>
      <c r="AI459" s="12"/>
      <c r="AJ459" s="12"/>
      <c r="AK459" s="12"/>
      <c r="AL459" s="12">
        <f t="shared" si="1114"/>
        <v>0</v>
      </c>
      <c r="AM459" s="12">
        <f t="shared" si="1115"/>
        <v>0</v>
      </c>
      <c r="AN459" s="12">
        <f t="shared" si="1116"/>
        <v>0</v>
      </c>
      <c r="AO459" s="12"/>
      <c r="AP459" s="12"/>
      <c r="AQ459" s="12"/>
      <c r="AR459" s="12">
        <f t="shared" si="1117"/>
        <v>0</v>
      </c>
      <c r="AS459" s="12">
        <f t="shared" si="1118"/>
        <v>0</v>
      </c>
      <c r="AT459" s="12">
        <f t="shared" si="1119"/>
        <v>0</v>
      </c>
      <c r="AU459" s="12">
        <f t="shared" si="1120"/>
        <v>0</v>
      </c>
      <c r="AV459" s="12">
        <f t="shared" si="1111"/>
        <v>0</v>
      </c>
      <c r="AW459" s="12"/>
      <c r="AX459" s="12">
        <f t="shared" si="1121"/>
        <v>0</v>
      </c>
      <c r="AY459" s="12">
        <f t="shared" si="1122"/>
        <v>0</v>
      </c>
      <c r="AZ459" s="12">
        <f t="shared" si="1123"/>
        <v>0</v>
      </c>
      <c r="BA459" s="12"/>
      <c r="BB459" s="12">
        <f t="shared" si="1124"/>
        <v>0</v>
      </c>
      <c r="BC459" s="12">
        <f t="shared" si="1125"/>
        <v>0</v>
      </c>
      <c r="BD459" s="12">
        <f t="shared" si="1126"/>
        <v>0</v>
      </c>
      <c r="BE459" s="12"/>
      <c r="BF459" s="12">
        <f t="shared" si="1127"/>
        <v>0</v>
      </c>
      <c r="BG459" s="12">
        <f t="shared" si="1112"/>
        <v>0</v>
      </c>
      <c r="BH459" s="12">
        <f t="shared" si="1128"/>
        <v>0</v>
      </c>
      <c r="BI459" s="12">
        <f t="shared" si="1129"/>
        <v>0</v>
      </c>
      <c r="BJ459" s="12"/>
      <c r="BK459" s="12">
        <f t="shared" si="1130"/>
        <v>0</v>
      </c>
      <c r="BL459" s="12">
        <f t="shared" si="1113"/>
        <v>0</v>
      </c>
      <c r="BM459" s="12">
        <f t="shared" si="1131"/>
        <v>0</v>
      </c>
      <c r="BN459" s="12"/>
      <c r="BO459" s="12">
        <f t="shared" si="1132"/>
        <v>0</v>
      </c>
      <c r="BP459" s="12">
        <f t="shared" si="1133"/>
        <v>0</v>
      </c>
      <c r="BQ459" s="12">
        <f t="shared" si="1134"/>
        <v>0</v>
      </c>
      <c r="BR459" s="12"/>
      <c r="BS459" s="12">
        <f t="shared" si="1135"/>
        <v>0</v>
      </c>
      <c r="BT459" s="12">
        <f t="shared" si="1136"/>
        <v>0</v>
      </c>
      <c r="BU459" s="12">
        <f t="shared" si="1137"/>
        <v>0</v>
      </c>
      <c r="BV459" s="12">
        <f t="shared" si="1138"/>
        <v>0</v>
      </c>
      <c r="BW459" s="12">
        <f t="shared" si="1139"/>
        <v>0</v>
      </c>
      <c r="BX459" s="12"/>
      <c r="BY459" s="12">
        <v>40000000</v>
      </c>
      <c r="BZ459" s="12">
        <v>28000000</v>
      </c>
      <c r="CA459" s="12">
        <f>SUMIFS('[1]TIẾN ĐỘ %'!$M$6:$M$1034,'[1]TIẾN ĐỘ %'!$G$6:$G$1034,$A459,'[1]TIẾN ĐỘ %'!$F$6:$F$1034,$E459)</f>
        <v>40000000</v>
      </c>
      <c r="CB459" s="12">
        <f t="shared" si="1155"/>
        <v>108000000</v>
      </c>
      <c r="CC459" s="12"/>
      <c r="CD459" s="12"/>
      <c r="CE459" s="12"/>
      <c r="CF459" s="12"/>
      <c r="CG459" s="12"/>
      <c r="CH459" s="12"/>
      <c r="CI459" s="12"/>
      <c r="CJ459" s="12"/>
      <c r="CK459" s="12">
        <f t="shared" si="1097"/>
        <v>0</v>
      </c>
      <c r="CL459" s="12"/>
      <c r="CM459" s="12"/>
      <c r="CN459" s="12"/>
      <c r="CO459" s="12">
        <f t="shared" si="1064"/>
        <v>0</v>
      </c>
      <c r="CP459" s="12">
        <f t="shared" si="1065"/>
        <v>0</v>
      </c>
      <c r="CQ459" s="12"/>
      <c r="CR459" s="12">
        <v>0</v>
      </c>
      <c r="CS459" s="12">
        <v>0</v>
      </c>
      <c r="CT459" s="12">
        <v>40032000</v>
      </c>
      <c r="CU459" s="12">
        <v>0</v>
      </c>
      <c r="CV459" s="12">
        <v>0</v>
      </c>
      <c r="CW459" s="12">
        <v>0</v>
      </c>
      <c r="CX459" s="12">
        <v>0</v>
      </c>
      <c r="CY459" s="12">
        <f>SUMIFS('[1]DATA THÔ IN'!$P$4:$P$12031,'[1]DATA THÔ IN'!$H$4:$H$12031,$A459,'[1]DATA THÔ IN'!$AC$4:$AC$12031,$E459,'[1]DATA THÔ IN'!$AH$4:$AH$12031,"Tiến độ 1")</f>
        <v>54852000</v>
      </c>
      <c r="CZ459" s="12">
        <f>SUMIFS('[1]DATA THÔ IN'!$P$4:$P$12031,'[1]DATA THÔ IN'!$H$4:$H$12031,$A459,'[1]DATA THÔ IN'!$AC$4:$AC$12031,$E459,'[1]DATA THÔ IN'!$AH$4:$AH$12031,"Tiến độ 2")</f>
        <v>0</v>
      </c>
      <c r="DA459" s="12">
        <f>SUMIFS('[1]TIẾN ĐỘ %'!$N$6:$N$1034,'[1]TIẾN ĐỘ %'!$G$6:$G$1034,A459,'[1]TIẾN ĐỘ %'!$F$6:$F$1034,$E459)</f>
        <v>93204000</v>
      </c>
      <c r="DB459" s="12">
        <f t="shared" si="1157"/>
        <v>133236000</v>
      </c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3"/>
      <c r="DQ459" s="12"/>
      <c r="DR459" s="12"/>
      <c r="DS459" s="13"/>
      <c r="DT459" s="12"/>
      <c r="DU459" s="12"/>
      <c r="DV459" s="12"/>
      <c r="DW459" s="12">
        <f t="shared" si="1098"/>
        <v>0</v>
      </c>
      <c r="DX459" s="12"/>
      <c r="DY459" s="12"/>
      <c r="DZ459" s="12"/>
      <c r="EA459" s="12"/>
      <c r="EB459" s="12"/>
      <c r="EC459" s="12"/>
      <c r="ED459" s="12"/>
      <c r="EE459" s="12"/>
      <c r="EF459" s="12"/>
      <c r="EG459" s="12">
        <f t="shared" si="1066"/>
        <v>0</v>
      </c>
      <c r="EH459" s="12">
        <f t="shared" si="1067"/>
        <v>0</v>
      </c>
      <c r="EI459" s="12"/>
      <c r="EJ459" s="15">
        <f t="shared" si="1140"/>
        <v>0</v>
      </c>
      <c r="EK459" s="15">
        <f t="shared" si="1141"/>
        <v>0</v>
      </c>
      <c r="EL459" s="15">
        <f t="shared" si="1142"/>
        <v>1.0007999999999999</v>
      </c>
      <c r="EM459" s="16">
        <f t="shared" si="1040"/>
        <v>0</v>
      </c>
      <c r="EN459" s="16">
        <f t="shared" si="1041"/>
        <v>0</v>
      </c>
      <c r="EO459" s="16">
        <f t="shared" si="1042"/>
        <v>0</v>
      </c>
      <c r="EP459" s="16">
        <f t="shared" si="1158"/>
        <v>1.3713</v>
      </c>
      <c r="EQ459" s="16">
        <f t="shared" si="1159"/>
        <v>0</v>
      </c>
      <c r="ER459" s="16">
        <f t="shared" si="1160"/>
        <v>2.3300999999999998</v>
      </c>
      <c r="ES459" s="16">
        <f t="shared" si="1161"/>
        <v>1.2336666666666667</v>
      </c>
      <c r="ET459" s="16"/>
      <c r="EU459" s="16"/>
      <c r="EV459" s="16"/>
      <c r="EW459" s="16"/>
      <c r="EX459" s="16"/>
      <c r="EY459" s="16"/>
      <c r="EZ459" s="27"/>
      <c r="FA459" s="27"/>
      <c r="FB459" s="27"/>
      <c r="FC459" s="21"/>
      <c r="FD459" s="21"/>
      <c r="FE459" s="16"/>
      <c r="FF459" s="16"/>
      <c r="FG459" s="16"/>
      <c r="FH459" s="16">
        <v>0</v>
      </c>
      <c r="FI459" s="16">
        <v>0</v>
      </c>
      <c r="FJ459" s="16">
        <v>0</v>
      </c>
      <c r="FK459" s="16">
        <v>0</v>
      </c>
      <c r="FL459" s="16">
        <v>0</v>
      </c>
      <c r="FM459" s="16">
        <v>0</v>
      </c>
      <c r="FN459" s="16">
        <v>0</v>
      </c>
      <c r="FO459" s="16">
        <v>0</v>
      </c>
      <c r="FP459" s="16">
        <v>0</v>
      </c>
      <c r="FQ459" s="16">
        <v>0</v>
      </c>
      <c r="FR459" s="17">
        <f t="shared" si="1143"/>
        <v>0</v>
      </c>
      <c r="FS459" s="17">
        <f t="shared" si="1144"/>
        <v>0</v>
      </c>
      <c r="FT459" s="17">
        <f t="shared" si="1145"/>
        <v>0</v>
      </c>
      <c r="FU459" s="18">
        <f t="shared" si="1146"/>
        <v>0</v>
      </c>
      <c r="FV459" s="18">
        <f t="shared" si="1147"/>
        <v>0</v>
      </c>
      <c r="FW459" s="18">
        <f t="shared" si="1148"/>
        <v>0</v>
      </c>
      <c r="FX459" s="18">
        <f t="shared" si="1149"/>
        <v>0</v>
      </c>
      <c r="FY459" s="18">
        <f t="shared" si="1150"/>
        <v>0</v>
      </c>
      <c r="FZ459" s="19"/>
      <c r="GA459" s="36" t="s">
        <v>49</v>
      </c>
      <c r="GB459" s="36"/>
      <c r="GC459" s="37"/>
    </row>
    <row r="460" spans="1:185" hidden="1" x14ac:dyDescent="0.25">
      <c r="A460" s="8" t="s">
        <v>1291</v>
      </c>
      <c r="B460" s="8" t="s">
        <v>439</v>
      </c>
      <c r="C460" s="9" t="s">
        <v>440</v>
      </c>
      <c r="D460" s="10" t="s">
        <v>49</v>
      </c>
      <c r="E460" s="9" t="s">
        <v>1466</v>
      </c>
      <c r="F460" s="9" t="s">
        <v>64</v>
      </c>
      <c r="G460" s="9" t="s">
        <v>51</v>
      </c>
      <c r="H460" s="11"/>
      <c r="I460" s="11"/>
      <c r="J460" s="11">
        <v>0.01</v>
      </c>
      <c r="K460" s="11">
        <v>0.01</v>
      </c>
      <c r="L460" s="11">
        <v>5.0000000000000001E-3</v>
      </c>
      <c r="M460" s="11">
        <v>5.0000000000000001E-3</v>
      </c>
      <c r="N460" s="11"/>
      <c r="O460" s="12">
        <f t="shared" si="1099"/>
        <v>0</v>
      </c>
      <c r="P460" s="12">
        <f t="shared" si="1100"/>
        <v>0</v>
      </c>
      <c r="Q460" s="12">
        <f t="shared" si="1101"/>
        <v>0</v>
      </c>
      <c r="R460" s="12">
        <f t="shared" si="1102"/>
        <v>0</v>
      </c>
      <c r="S460" s="12">
        <f t="shared" si="1151"/>
        <v>0</v>
      </c>
      <c r="T460" s="12">
        <f t="shared" si="1152"/>
        <v>0</v>
      </c>
      <c r="U460" s="12">
        <f t="shared" si="1153"/>
        <v>0</v>
      </c>
      <c r="V460" s="12">
        <f t="shared" si="1154"/>
        <v>0</v>
      </c>
      <c r="W460" s="12">
        <f t="shared" si="1156"/>
        <v>0</v>
      </c>
      <c r="X460" s="12">
        <f t="shared" si="1103"/>
        <v>0</v>
      </c>
      <c r="Y460" s="12">
        <f t="shared" si="1104"/>
        <v>0</v>
      </c>
      <c r="Z460" s="12">
        <f t="shared" si="1105"/>
        <v>0</v>
      </c>
      <c r="AA460" s="12">
        <f t="shared" si="1106"/>
        <v>0</v>
      </c>
      <c r="AB460" s="12">
        <f t="shared" si="1107"/>
        <v>0</v>
      </c>
      <c r="AC460" s="12"/>
      <c r="AD460" s="12"/>
      <c r="AE460" s="12"/>
      <c r="AF460" s="12">
        <f t="shared" si="1108"/>
        <v>0</v>
      </c>
      <c r="AG460" s="12">
        <f t="shared" si="1109"/>
        <v>0</v>
      </c>
      <c r="AH460" s="12">
        <f t="shared" si="1110"/>
        <v>0</v>
      </c>
      <c r="AI460" s="12"/>
      <c r="AJ460" s="12"/>
      <c r="AK460" s="12"/>
      <c r="AL460" s="12">
        <f t="shared" si="1114"/>
        <v>0</v>
      </c>
      <c r="AM460" s="12">
        <f t="shared" si="1115"/>
        <v>0</v>
      </c>
      <c r="AN460" s="12">
        <f t="shared" si="1116"/>
        <v>0</v>
      </c>
      <c r="AO460" s="12"/>
      <c r="AP460" s="12"/>
      <c r="AQ460" s="12"/>
      <c r="AR460" s="12">
        <f t="shared" si="1117"/>
        <v>0</v>
      </c>
      <c r="AS460" s="12">
        <f t="shared" si="1118"/>
        <v>0</v>
      </c>
      <c r="AT460" s="12">
        <f t="shared" si="1119"/>
        <v>0</v>
      </c>
      <c r="AU460" s="12">
        <f t="shared" si="1120"/>
        <v>0</v>
      </c>
      <c r="AV460" s="12">
        <f t="shared" si="1111"/>
        <v>0</v>
      </c>
      <c r="AW460" s="12"/>
      <c r="AX460" s="12">
        <f t="shared" si="1121"/>
        <v>0</v>
      </c>
      <c r="AY460" s="12">
        <f t="shared" si="1122"/>
        <v>0</v>
      </c>
      <c r="AZ460" s="12">
        <f t="shared" si="1123"/>
        <v>0</v>
      </c>
      <c r="BA460" s="12"/>
      <c r="BB460" s="12">
        <f t="shared" si="1124"/>
        <v>0</v>
      </c>
      <c r="BC460" s="12">
        <f t="shared" si="1125"/>
        <v>0</v>
      </c>
      <c r="BD460" s="12">
        <f t="shared" si="1126"/>
        <v>0</v>
      </c>
      <c r="BE460" s="12"/>
      <c r="BF460" s="12">
        <f t="shared" si="1127"/>
        <v>0</v>
      </c>
      <c r="BG460" s="12">
        <f t="shared" si="1112"/>
        <v>0</v>
      </c>
      <c r="BH460" s="12">
        <f t="shared" si="1128"/>
        <v>0</v>
      </c>
      <c r="BI460" s="12">
        <f t="shared" si="1129"/>
        <v>0</v>
      </c>
      <c r="BJ460" s="12"/>
      <c r="BK460" s="12">
        <f t="shared" si="1130"/>
        <v>0</v>
      </c>
      <c r="BL460" s="12">
        <f t="shared" si="1113"/>
        <v>0</v>
      </c>
      <c r="BM460" s="12">
        <f t="shared" si="1131"/>
        <v>0</v>
      </c>
      <c r="BN460" s="12"/>
      <c r="BO460" s="12">
        <f t="shared" si="1132"/>
        <v>0</v>
      </c>
      <c r="BP460" s="12">
        <f t="shared" si="1133"/>
        <v>0</v>
      </c>
      <c r="BQ460" s="12">
        <f t="shared" si="1134"/>
        <v>0</v>
      </c>
      <c r="BR460" s="12"/>
      <c r="BS460" s="12">
        <f t="shared" si="1135"/>
        <v>0</v>
      </c>
      <c r="BT460" s="12">
        <f t="shared" si="1136"/>
        <v>0</v>
      </c>
      <c r="BU460" s="12">
        <f t="shared" si="1137"/>
        <v>0</v>
      </c>
      <c r="BV460" s="12">
        <f t="shared" si="1138"/>
        <v>0</v>
      </c>
      <c r="BW460" s="12">
        <f t="shared" si="1139"/>
        <v>0</v>
      </c>
      <c r="BX460" s="12"/>
      <c r="BY460" s="12">
        <v>0</v>
      </c>
      <c r="BZ460" s="12">
        <v>0</v>
      </c>
      <c r="CA460" s="12">
        <f>SUMIFS('[1]TIẾN ĐỘ %'!$M$6:$M$1034,'[1]TIẾN ĐỘ %'!$G$6:$G$1034,$A460,'[1]TIẾN ĐỘ %'!$F$6:$F$1034,$E460)</f>
        <v>0</v>
      </c>
      <c r="CB460" s="12">
        <f t="shared" si="1155"/>
        <v>0</v>
      </c>
      <c r="CC460" s="12"/>
      <c r="CD460" s="12"/>
      <c r="CE460" s="12"/>
      <c r="CF460" s="12"/>
      <c r="CG460" s="12"/>
      <c r="CH460" s="12"/>
      <c r="CI460" s="12"/>
      <c r="CJ460" s="12"/>
      <c r="CK460" s="12">
        <f t="shared" si="1097"/>
        <v>0</v>
      </c>
      <c r="CL460" s="12"/>
      <c r="CM460" s="12"/>
      <c r="CN460" s="12"/>
      <c r="CO460" s="12">
        <f t="shared" si="1064"/>
        <v>0</v>
      </c>
      <c r="CP460" s="12">
        <f t="shared" si="1065"/>
        <v>0</v>
      </c>
      <c r="CQ460" s="12"/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f>SUMIFS('[1]DATA THÔ IN'!$P$4:$P$12031,'[1]DATA THÔ IN'!$H$4:$H$12031,$A460,'[1]DATA THÔ IN'!$AC$4:$AC$12031,$E460,'[1]DATA THÔ IN'!$AH$4:$AH$12031,"Tiến độ 1")</f>
        <v>0</v>
      </c>
      <c r="CZ460" s="12">
        <f>SUMIFS('[1]DATA THÔ IN'!$P$4:$P$12031,'[1]DATA THÔ IN'!$H$4:$H$12031,$A460,'[1]DATA THÔ IN'!$AC$4:$AC$12031,$E460,'[1]DATA THÔ IN'!$AH$4:$AH$12031,"Tiến độ 2")</f>
        <v>0</v>
      </c>
      <c r="DA460" s="12">
        <f>SUMIFS('[1]TIẾN ĐỘ %'!$N$6:$N$1034,'[1]TIẾN ĐỘ %'!$G$6:$G$1034,A460,'[1]TIẾN ĐỘ %'!$F$6:$F$1034,$E460)</f>
        <v>0</v>
      </c>
      <c r="DB460" s="12">
        <f t="shared" si="1157"/>
        <v>0</v>
      </c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3"/>
      <c r="DQ460" s="12"/>
      <c r="DR460" s="12"/>
      <c r="DS460" s="13"/>
      <c r="DT460" s="12"/>
      <c r="DU460" s="12"/>
      <c r="DV460" s="12"/>
      <c r="DW460" s="12">
        <f t="shared" si="1098"/>
        <v>0</v>
      </c>
      <c r="DX460" s="12"/>
      <c r="DY460" s="12"/>
      <c r="DZ460" s="12"/>
      <c r="EA460" s="12"/>
      <c r="EB460" s="12"/>
      <c r="EC460" s="12"/>
      <c r="ED460" s="12"/>
      <c r="EE460" s="12"/>
      <c r="EF460" s="12"/>
      <c r="EG460" s="12">
        <f t="shared" si="1066"/>
        <v>0</v>
      </c>
      <c r="EH460" s="12">
        <f t="shared" si="1067"/>
        <v>0</v>
      </c>
      <c r="EI460" s="12"/>
      <c r="EJ460" s="15">
        <f t="shared" si="1140"/>
        <v>0</v>
      </c>
      <c r="EK460" s="15">
        <f t="shared" si="1141"/>
        <v>0</v>
      </c>
      <c r="EL460" s="15">
        <f t="shared" si="1142"/>
        <v>0</v>
      </c>
      <c r="EM460" s="16">
        <f t="shared" si="1040"/>
        <v>0</v>
      </c>
      <c r="EN460" s="16">
        <f t="shared" si="1041"/>
        <v>0</v>
      </c>
      <c r="EO460" s="16">
        <f t="shared" si="1042"/>
        <v>0</v>
      </c>
      <c r="EP460" s="16">
        <f t="shared" si="1158"/>
        <v>0</v>
      </c>
      <c r="EQ460" s="16">
        <f t="shared" si="1159"/>
        <v>0</v>
      </c>
      <c r="ER460" s="16">
        <f t="shared" si="1160"/>
        <v>0</v>
      </c>
      <c r="ES460" s="16">
        <f t="shared" si="1161"/>
        <v>0</v>
      </c>
      <c r="ET460" s="16"/>
      <c r="EU460" s="16"/>
      <c r="EV460" s="16"/>
      <c r="EW460" s="16"/>
      <c r="EX460" s="16"/>
      <c r="EY460" s="16"/>
      <c r="EZ460" s="27"/>
      <c r="FA460" s="27"/>
      <c r="FB460" s="27"/>
      <c r="FC460" s="21"/>
      <c r="FD460" s="21"/>
      <c r="FE460" s="16"/>
      <c r="FF460" s="16"/>
      <c r="FG460" s="16"/>
      <c r="FH460" s="16"/>
      <c r="FI460" s="16"/>
      <c r="FJ460" s="16"/>
      <c r="FK460" s="16">
        <v>0</v>
      </c>
      <c r="FL460" s="16">
        <v>0</v>
      </c>
      <c r="FM460" s="16">
        <v>0</v>
      </c>
      <c r="FN460" s="16">
        <v>0</v>
      </c>
      <c r="FO460" s="16">
        <v>0</v>
      </c>
      <c r="FP460" s="16">
        <v>0</v>
      </c>
      <c r="FQ460" s="16">
        <v>0</v>
      </c>
      <c r="FR460" s="17">
        <f t="shared" si="1143"/>
        <v>0</v>
      </c>
      <c r="FS460" s="17">
        <f t="shared" si="1144"/>
        <v>0</v>
      </c>
      <c r="FT460" s="17">
        <f t="shared" si="1145"/>
        <v>0</v>
      </c>
      <c r="FU460" s="18">
        <f t="shared" si="1146"/>
        <v>0</v>
      </c>
      <c r="FV460" s="18">
        <f t="shared" si="1147"/>
        <v>0</v>
      </c>
      <c r="FW460" s="18">
        <f t="shared" si="1148"/>
        <v>0</v>
      </c>
      <c r="FX460" s="18">
        <f t="shared" si="1149"/>
        <v>0</v>
      </c>
      <c r="FY460" s="18">
        <f t="shared" si="1150"/>
        <v>0</v>
      </c>
      <c r="FZ460" s="19"/>
      <c r="GA460" s="36" t="s">
        <v>49</v>
      </c>
      <c r="GB460" s="36"/>
      <c r="GC460" s="37"/>
    </row>
    <row r="461" spans="1:185" hidden="1" x14ac:dyDescent="0.25">
      <c r="A461" s="8" t="s">
        <v>1298</v>
      </c>
      <c r="B461" s="8" t="s">
        <v>775</v>
      </c>
      <c r="C461" s="9" t="s">
        <v>776</v>
      </c>
      <c r="D461" s="28" t="s">
        <v>1459</v>
      </c>
      <c r="E461" s="9" t="s">
        <v>1466</v>
      </c>
      <c r="F461" s="9" t="s">
        <v>488</v>
      </c>
      <c r="G461" s="9" t="s">
        <v>475</v>
      </c>
      <c r="H461" s="11">
        <v>3.5000000000000003E-2</v>
      </c>
      <c r="I461" s="11"/>
      <c r="J461" s="11">
        <v>0.01</v>
      </c>
      <c r="K461" s="11">
        <v>0.01</v>
      </c>
      <c r="L461" s="11">
        <v>5.0000000000000001E-3</v>
      </c>
      <c r="M461" s="11">
        <v>5.0000000000000001E-3</v>
      </c>
      <c r="N461" s="11"/>
      <c r="O461" s="12">
        <f t="shared" si="1099"/>
        <v>0</v>
      </c>
      <c r="P461" s="12">
        <f t="shared" si="1100"/>
        <v>638104.31999999995</v>
      </c>
      <c r="Q461" s="12">
        <f t="shared" si="1101"/>
        <v>814861.44</v>
      </c>
      <c r="R461" s="12">
        <f t="shared" si="1102"/>
        <v>1453679.86</v>
      </c>
      <c r="S461" s="12">
        <f t="shared" si="1151"/>
        <v>0</v>
      </c>
      <c r="T461" s="12">
        <f t="shared" si="1152"/>
        <v>0</v>
      </c>
      <c r="U461" s="12">
        <f t="shared" si="1153"/>
        <v>0</v>
      </c>
      <c r="V461" s="12">
        <f t="shared" si="1154"/>
        <v>1467325</v>
      </c>
      <c r="W461" s="12">
        <f t="shared" si="1156"/>
        <v>80640</v>
      </c>
      <c r="X461" s="12">
        <f t="shared" si="1103"/>
        <v>0</v>
      </c>
      <c r="Y461" s="12">
        <f t="shared" si="1104"/>
        <v>0</v>
      </c>
      <c r="Z461" s="12">
        <f t="shared" si="1105"/>
        <v>1266203.52</v>
      </c>
      <c r="AA461" s="12">
        <f t="shared" si="1106"/>
        <v>1647417.1199999999</v>
      </c>
      <c r="AB461" s="12">
        <f t="shared" si="1107"/>
        <v>2284210.9699999997</v>
      </c>
      <c r="AC461" s="12"/>
      <c r="AD461" s="12"/>
      <c r="AE461" s="12"/>
      <c r="AF461" s="12">
        <f t="shared" si="1108"/>
        <v>0</v>
      </c>
      <c r="AG461" s="12">
        <f t="shared" si="1109"/>
        <v>0</v>
      </c>
      <c r="AH461" s="12">
        <f t="shared" si="1110"/>
        <v>0</v>
      </c>
      <c r="AI461" s="12"/>
      <c r="AJ461" s="12"/>
      <c r="AK461" s="12"/>
      <c r="AL461" s="12">
        <f t="shared" si="1114"/>
        <v>0</v>
      </c>
      <c r="AM461" s="12">
        <f t="shared" si="1115"/>
        <v>0</v>
      </c>
      <c r="AN461" s="12">
        <f t="shared" si="1116"/>
        <v>0</v>
      </c>
      <c r="AO461" s="12"/>
      <c r="AP461" s="12"/>
      <c r="AQ461" s="12"/>
      <c r="AR461" s="12">
        <f t="shared" si="1117"/>
        <v>0</v>
      </c>
      <c r="AS461" s="12">
        <f t="shared" si="1118"/>
        <v>0</v>
      </c>
      <c r="AT461" s="12">
        <f t="shared" si="1119"/>
        <v>0</v>
      </c>
      <c r="AU461" s="12">
        <f t="shared" si="1120"/>
        <v>0</v>
      </c>
      <c r="AV461" s="12">
        <f t="shared" si="1111"/>
        <v>0</v>
      </c>
      <c r="AW461" s="12"/>
      <c r="AX461" s="12">
        <f t="shared" si="1121"/>
        <v>0</v>
      </c>
      <c r="AY461" s="12">
        <f t="shared" si="1122"/>
        <v>0</v>
      </c>
      <c r="AZ461" s="12">
        <f t="shared" si="1123"/>
        <v>0</v>
      </c>
      <c r="BA461" s="12"/>
      <c r="BB461" s="12">
        <f t="shared" si="1124"/>
        <v>0</v>
      </c>
      <c r="BC461" s="12">
        <f t="shared" si="1125"/>
        <v>0</v>
      </c>
      <c r="BD461" s="12">
        <f t="shared" si="1126"/>
        <v>0</v>
      </c>
      <c r="BE461" s="12"/>
      <c r="BF461" s="12">
        <f t="shared" si="1127"/>
        <v>0</v>
      </c>
      <c r="BG461" s="12">
        <f t="shared" si="1112"/>
        <v>0</v>
      </c>
      <c r="BH461" s="12">
        <f t="shared" si="1128"/>
        <v>0</v>
      </c>
      <c r="BI461" s="12">
        <f t="shared" si="1129"/>
        <v>0</v>
      </c>
      <c r="BJ461" s="12"/>
      <c r="BK461" s="12">
        <f t="shared" si="1130"/>
        <v>0</v>
      </c>
      <c r="BL461" s="12">
        <f t="shared" si="1113"/>
        <v>0</v>
      </c>
      <c r="BM461" s="12">
        <f t="shared" si="1131"/>
        <v>0</v>
      </c>
      <c r="BN461" s="12"/>
      <c r="BO461" s="12">
        <f t="shared" si="1132"/>
        <v>0</v>
      </c>
      <c r="BP461" s="12">
        <f t="shared" si="1133"/>
        <v>0</v>
      </c>
      <c r="BQ461" s="12">
        <f t="shared" si="1134"/>
        <v>0</v>
      </c>
      <c r="BR461" s="12"/>
      <c r="BS461" s="12">
        <f t="shared" si="1135"/>
        <v>0</v>
      </c>
      <c r="BT461" s="12">
        <f t="shared" si="1136"/>
        <v>0</v>
      </c>
      <c r="BU461" s="12">
        <f t="shared" si="1137"/>
        <v>0</v>
      </c>
      <c r="BV461" s="12">
        <f t="shared" si="1138"/>
        <v>0</v>
      </c>
      <c r="BW461" s="12">
        <f t="shared" si="1139"/>
        <v>0</v>
      </c>
      <c r="BX461" s="12"/>
      <c r="BY461" s="12">
        <v>150000000</v>
      </c>
      <c r="BZ461" s="12">
        <v>150000000</v>
      </c>
      <c r="CA461" s="12">
        <f>SUMIFS('[1]TIẾN ĐỘ %'!$M$6:$M$1034,'[1]TIẾN ĐỘ %'!$G$6:$G$1034,$A461,'[1]TIẾN ĐỘ %'!$F$6:$F$1034,$E461)</f>
        <v>170000000</v>
      </c>
      <c r="CB461" s="12">
        <f t="shared" si="1155"/>
        <v>470000000</v>
      </c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>
        <f t="shared" si="1064"/>
        <v>0</v>
      </c>
      <c r="CP461" s="12">
        <f t="shared" si="1065"/>
        <v>0</v>
      </c>
      <c r="CQ461" s="12"/>
      <c r="CR461" s="12">
        <v>66124800</v>
      </c>
      <c r="CS461" s="12">
        <v>84441600</v>
      </c>
      <c r="CT461" s="12">
        <v>150640400</v>
      </c>
      <c r="CU461" s="12">
        <v>8064000</v>
      </c>
      <c r="CV461" s="12">
        <v>71145600</v>
      </c>
      <c r="CW461" s="12">
        <v>8064000</v>
      </c>
      <c r="CX461" s="12">
        <v>152054400</v>
      </c>
      <c r="CY461" s="12">
        <f>SUMIFS('[1]DATA THÔ IN'!$P$4:$P$12031,'[1]DATA THÔ IN'!$H$4:$H$12031,$A461,'[1]DATA THÔ IN'!$AC$4:$AC$12031,$E461,'[1]DATA THÔ IN'!$AH$4:$AH$12031,"Tiến độ 1")</f>
        <v>39504000</v>
      </c>
      <c r="CZ461" s="12">
        <f>SUMIFS('[1]DATA THÔ IN'!$P$4:$P$12031,'[1]DATA THÔ IN'!$H$4:$H$12031,$A461,'[1]DATA THÔ IN'!$AC$4:$AC$12031,$E461,'[1]DATA THÔ IN'!$AH$4:$AH$12031,"Tiến độ 2")</f>
        <v>131212800</v>
      </c>
      <c r="DA461" s="12">
        <f>SUMIFS('[1]TIẾN ĐỘ %'!$N$6:$N$1034,'[1]TIẾN ĐỘ %'!$G$6:$G$1034,A461,'[1]TIẾN ĐỘ %'!$F$6:$F$1034,$E461)</f>
        <v>170716800</v>
      </c>
      <c r="DB461" s="12">
        <f t="shared" si="1157"/>
        <v>473411600</v>
      </c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3"/>
      <c r="DQ461" s="12"/>
      <c r="DR461" s="12"/>
      <c r="DS461" s="13"/>
      <c r="DT461" s="12"/>
      <c r="DU461" s="12"/>
      <c r="DV461" s="12"/>
      <c r="DW461" s="12"/>
      <c r="DX461" s="12"/>
      <c r="DY461" s="12"/>
      <c r="DZ461" s="12"/>
      <c r="EA461" s="12"/>
      <c r="EB461" s="12"/>
      <c r="EC461" s="14"/>
      <c r="ED461" s="12"/>
      <c r="EE461" s="12"/>
      <c r="EF461" s="12"/>
      <c r="EG461" s="12">
        <f t="shared" si="1066"/>
        <v>0</v>
      </c>
      <c r="EH461" s="12">
        <f t="shared" si="1067"/>
        <v>0</v>
      </c>
      <c r="EI461" s="12"/>
      <c r="EJ461" s="15">
        <f t="shared" si="1140"/>
        <v>0.440832</v>
      </c>
      <c r="EK461" s="15">
        <f t="shared" si="1141"/>
        <v>0.562944</v>
      </c>
      <c r="EL461" s="15">
        <f t="shared" si="1142"/>
        <v>1.0042693333333332</v>
      </c>
      <c r="EM461" s="16">
        <f t="shared" ref="EM461:EM524" si="1162">IFERROR(CU461/BZ461,0)</f>
        <v>5.3760000000000002E-2</v>
      </c>
      <c r="EN461" s="16">
        <f t="shared" ref="EN461:EN524" si="1163">IFERROR(CV461/BZ461,0)</f>
        <v>0.474304</v>
      </c>
      <c r="EO461" s="16">
        <f t="shared" ref="EO461:EO524" si="1164">IFERROR(CX461/BZ461,0)</f>
        <v>1.0136959999999999</v>
      </c>
      <c r="EP461" s="16">
        <f t="shared" si="1158"/>
        <v>0.2323764705882353</v>
      </c>
      <c r="EQ461" s="16">
        <f t="shared" si="1159"/>
        <v>0.77183999999999997</v>
      </c>
      <c r="ER461" s="16">
        <f t="shared" si="1160"/>
        <v>1.0042164705882353</v>
      </c>
      <c r="ES461" s="16">
        <f t="shared" si="1161"/>
        <v>1.0072587234042554</v>
      </c>
      <c r="ET461" s="16"/>
      <c r="EU461" s="16"/>
      <c r="EV461" s="16"/>
      <c r="EW461" s="16"/>
      <c r="EX461" s="16"/>
      <c r="EY461" s="16"/>
      <c r="EZ461" s="27"/>
      <c r="FA461" s="27"/>
      <c r="FB461" s="27"/>
      <c r="FC461" s="21"/>
      <c r="FD461" s="21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7">
        <f t="shared" si="1143"/>
        <v>0</v>
      </c>
      <c r="FS461" s="17">
        <f t="shared" si="1144"/>
        <v>0</v>
      </c>
      <c r="FT461" s="17">
        <f t="shared" si="1145"/>
        <v>0</v>
      </c>
      <c r="FU461" s="18">
        <f t="shared" si="1146"/>
        <v>0</v>
      </c>
      <c r="FV461" s="18">
        <f t="shared" si="1147"/>
        <v>0</v>
      </c>
      <c r="FW461" s="18">
        <f t="shared" si="1148"/>
        <v>0</v>
      </c>
      <c r="FX461" s="18">
        <f t="shared" si="1149"/>
        <v>0</v>
      </c>
      <c r="FY461" s="18">
        <f t="shared" si="1150"/>
        <v>0</v>
      </c>
      <c r="FZ461" s="19"/>
      <c r="GA461" s="36" t="s">
        <v>1483</v>
      </c>
      <c r="GB461" s="36"/>
      <c r="GC461" s="37"/>
    </row>
    <row r="462" spans="1:185" hidden="1" x14ac:dyDescent="0.25">
      <c r="A462" s="8" t="s">
        <v>1304</v>
      </c>
      <c r="B462" s="8" t="s">
        <v>785</v>
      </c>
      <c r="C462" s="9" t="s">
        <v>786</v>
      </c>
      <c r="D462" s="10" t="s">
        <v>1390</v>
      </c>
      <c r="E462" s="9" t="s">
        <v>1466</v>
      </c>
      <c r="F462" s="9" t="s">
        <v>505</v>
      </c>
      <c r="G462" s="9" t="s">
        <v>475</v>
      </c>
      <c r="H462" s="11">
        <v>3.5000000000000003E-2</v>
      </c>
      <c r="I462" s="11"/>
      <c r="J462" s="11">
        <v>0.01</v>
      </c>
      <c r="K462" s="11">
        <v>0.01</v>
      </c>
      <c r="L462" s="11">
        <v>5.0000000000000001E-3</v>
      </c>
      <c r="M462" s="11">
        <v>5.0000000000000001E-3</v>
      </c>
      <c r="N462" s="11"/>
      <c r="O462" s="12">
        <f t="shared" si="1099"/>
        <v>0</v>
      </c>
      <c r="P462" s="12">
        <f t="shared" si="1100"/>
        <v>2274312</v>
      </c>
      <c r="Q462" s="12">
        <f t="shared" si="1101"/>
        <v>1609620</v>
      </c>
      <c r="R462" s="12">
        <f t="shared" si="1102"/>
        <v>3883932</v>
      </c>
      <c r="S462" s="12">
        <f t="shared" si="1151"/>
        <v>0</v>
      </c>
      <c r="T462" s="12">
        <f t="shared" si="1152"/>
        <v>2558748</v>
      </c>
      <c r="U462" s="12">
        <f t="shared" si="1153"/>
        <v>207606</v>
      </c>
      <c r="V462" s="12">
        <f t="shared" si="1154"/>
        <v>2766354</v>
      </c>
      <c r="W462" s="12">
        <f t="shared" si="1156"/>
        <v>2651552</v>
      </c>
      <c r="X462" s="12">
        <f t="shared" si="1103"/>
        <v>0</v>
      </c>
      <c r="Y462" s="12">
        <f t="shared" si="1104"/>
        <v>2978376</v>
      </c>
      <c r="Z462" s="12">
        <f t="shared" si="1105"/>
        <v>1403496</v>
      </c>
      <c r="AA462" s="12">
        <f t="shared" si="1106"/>
        <v>4406884.8</v>
      </c>
      <c r="AB462" s="12">
        <f t="shared" si="1107"/>
        <v>5528585.3599999994</v>
      </c>
      <c r="AC462" s="12"/>
      <c r="AD462" s="12"/>
      <c r="AE462" s="12"/>
      <c r="AF462" s="12">
        <f t="shared" si="1108"/>
        <v>0</v>
      </c>
      <c r="AG462" s="12">
        <f t="shared" si="1109"/>
        <v>0</v>
      </c>
      <c r="AH462" s="12">
        <f t="shared" si="1110"/>
        <v>0</v>
      </c>
      <c r="AI462" s="12"/>
      <c r="AJ462" s="12"/>
      <c r="AK462" s="12"/>
      <c r="AL462" s="12">
        <f t="shared" si="1114"/>
        <v>0</v>
      </c>
      <c r="AM462" s="12">
        <f t="shared" si="1115"/>
        <v>0</v>
      </c>
      <c r="AN462" s="12">
        <f t="shared" si="1116"/>
        <v>0</v>
      </c>
      <c r="AO462" s="12"/>
      <c r="AP462" s="12"/>
      <c r="AQ462" s="12"/>
      <c r="AR462" s="12">
        <f t="shared" si="1117"/>
        <v>0</v>
      </c>
      <c r="AS462" s="12">
        <f t="shared" si="1118"/>
        <v>0</v>
      </c>
      <c r="AT462" s="12">
        <f t="shared" si="1119"/>
        <v>0</v>
      </c>
      <c r="AU462" s="12">
        <f t="shared" si="1120"/>
        <v>0</v>
      </c>
      <c r="AV462" s="12">
        <f t="shared" si="1111"/>
        <v>0</v>
      </c>
      <c r="AW462" s="12"/>
      <c r="AX462" s="12">
        <f t="shared" si="1121"/>
        <v>0</v>
      </c>
      <c r="AY462" s="12">
        <f t="shared" si="1122"/>
        <v>0</v>
      </c>
      <c r="AZ462" s="12">
        <f t="shared" si="1123"/>
        <v>0</v>
      </c>
      <c r="BA462" s="12"/>
      <c r="BB462" s="12">
        <f t="shared" si="1124"/>
        <v>0</v>
      </c>
      <c r="BC462" s="12">
        <f t="shared" si="1125"/>
        <v>0</v>
      </c>
      <c r="BD462" s="12">
        <f t="shared" si="1126"/>
        <v>0</v>
      </c>
      <c r="BE462" s="12"/>
      <c r="BF462" s="12">
        <f t="shared" si="1127"/>
        <v>0</v>
      </c>
      <c r="BG462" s="12">
        <f t="shared" si="1112"/>
        <v>0</v>
      </c>
      <c r="BH462" s="12">
        <f t="shared" si="1128"/>
        <v>0</v>
      </c>
      <c r="BI462" s="12">
        <f t="shared" si="1129"/>
        <v>0</v>
      </c>
      <c r="BJ462" s="12"/>
      <c r="BK462" s="12">
        <f t="shared" si="1130"/>
        <v>0</v>
      </c>
      <c r="BL462" s="12">
        <f t="shared" si="1113"/>
        <v>0</v>
      </c>
      <c r="BM462" s="12">
        <f t="shared" si="1131"/>
        <v>0</v>
      </c>
      <c r="BN462" s="12"/>
      <c r="BO462" s="12">
        <f t="shared" si="1132"/>
        <v>0</v>
      </c>
      <c r="BP462" s="12">
        <f t="shared" si="1133"/>
        <v>0</v>
      </c>
      <c r="BQ462" s="12">
        <f t="shared" si="1134"/>
        <v>0</v>
      </c>
      <c r="BR462" s="12"/>
      <c r="BS462" s="12">
        <f t="shared" si="1135"/>
        <v>0</v>
      </c>
      <c r="BT462" s="12">
        <f t="shared" si="1136"/>
        <v>0</v>
      </c>
      <c r="BU462" s="12">
        <f t="shared" si="1137"/>
        <v>0</v>
      </c>
      <c r="BV462" s="12">
        <f t="shared" si="1138"/>
        <v>0</v>
      </c>
      <c r="BW462" s="12">
        <f t="shared" si="1139"/>
        <v>0</v>
      </c>
      <c r="BX462" s="12"/>
      <c r="BY462" s="12">
        <v>400000000</v>
      </c>
      <c r="BZ462" s="12">
        <v>250000000</v>
      </c>
      <c r="CA462" s="12">
        <f>SUMIFS('[1]TIẾN ĐỘ %'!$M$6:$M$1034,'[1]TIẾN ĐỘ %'!$G$6:$G$1034,$A462,'[1]TIẾN ĐỘ %'!$F$6:$F$1034,$E462)</f>
        <v>450000000</v>
      </c>
      <c r="CB462" s="12">
        <f t="shared" si="1155"/>
        <v>1100000000</v>
      </c>
      <c r="CC462" s="12"/>
      <c r="CD462" s="12"/>
      <c r="CE462" s="12"/>
      <c r="CF462" s="12"/>
      <c r="CG462" s="12"/>
      <c r="CH462" s="12"/>
      <c r="CI462" s="12"/>
      <c r="CJ462" s="12"/>
      <c r="CK462" s="12">
        <f t="shared" ref="CK462:CK470" si="1165">+SUM(CH462:CJ462)</f>
        <v>0</v>
      </c>
      <c r="CL462" s="12"/>
      <c r="CM462" s="12"/>
      <c r="CN462" s="12"/>
      <c r="CO462" s="12">
        <f t="shared" si="1064"/>
        <v>0</v>
      </c>
      <c r="CP462" s="12">
        <f t="shared" si="1065"/>
        <v>0</v>
      </c>
      <c r="CQ462" s="12"/>
      <c r="CR462" s="12">
        <v>235680000</v>
      </c>
      <c r="CS462" s="12">
        <v>166800000</v>
      </c>
      <c r="CT462" s="12">
        <v>402480000</v>
      </c>
      <c r="CU462" s="12">
        <v>265155200</v>
      </c>
      <c r="CV462" s="12">
        <v>21513600</v>
      </c>
      <c r="CW462" s="12">
        <v>265155200</v>
      </c>
      <c r="CX462" s="12">
        <v>286668800</v>
      </c>
      <c r="CY462" s="12">
        <f>SUMIFS('[1]DATA THÔ IN'!$P$4:$P$12031,'[1]DATA THÔ IN'!$H$4:$H$12031,$A462,'[1]DATA THÔ IN'!$AC$4:$AC$12031,$E462,'[1]DATA THÔ IN'!$AH$4:$AH$12031,"Tiến độ 1")</f>
        <v>308640000</v>
      </c>
      <c r="CZ462" s="12">
        <f>SUMIFS('[1]DATA THÔ IN'!$P$4:$P$12031,'[1]DATA THÔ IN'!$H$4:$H$12031,$A462,'[1]DATA THÔ IN'!$AC$4:$AC$12031,$E462,'[1]DATA THÔ IN'!$AH$4:$AH$12031,"Tiến độ 2")</f>
        <v>145440000</v>
      </c>
      <c r="DA462" s="12">
        <f>SUMIFS('[1]TIẾN ĐỘ %'!$N$6:$N$1034,'[1]TIẾN ĐỘ %'!$G$6:$G$1034,A462,'[1]TIẾN ĐỘ %'!$F$6:$F$1034,$E462)</f>
        <v>456672000</v>
      </c>
      <c r="DB462" s="12">
        <f t="shared" si="1157"/>
        <v>1145820800</v>
      </c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3"/>
      <c r="DQ462" s="12"/>
      <c r="DR462" s="12"/>
      <c r="DS462" s="13"/>
      <c r="DT462" s="12"/>
      <c r="DU462" s="12"/>
      <c r="DV462" s="12"/>
      <c r="DW462" s="12">
        <f t="shared" ref="DW462:DW471" si="1166">+DV462+DS462+DP462</f>
        <v>0</v>
      </c>
      <c r="DX462" s="12"/>
      <c r="DY462" s="12"/>
      <c r="DZ462" s="12"/>
      <c r="EA462" s="12"/>
      <c r="EB462" s="12"/>
      <c r="EC462" s="12"/>
      <c r="ED462" s="12"/>
      <c r="EE462" s="12"/>
      <c r="EF462" s="12"/>
      <c r="EG462" s="12">
        <f t="shared" si="1066"/>
        <v>0</v>
      </c>
      <c r="EH462" s="12">
        <f t="shared" si="1067"/>
        <v>0</v>
      </c>
      <c r="EI462" s="12"/>
      <c r="EJ462" s="15">
        <f t="shared" si="1140"/>
        <v>0.58919999999999995</v>
      </c>
      <c r="EK462" s="15">
        <f t="shared" si="1141"/>
        <v>0.41699999999999998</v>
      </c>
      <c r="EL462" s="15">
        <f t="shared" si="1142"/>
        <v>1.0062</v>
      </c>
      <c r="EM462" s="16">
        <f t="shared" si="1162"/>
        <v>1.0606207999999999</v>
      </c>
      <c r="EN462" s="16">
        <f t="shared" si="1163"/>
        <v>8.6054400000000003E-2</v>
      </c>
      <c r="EO462" s="16">
        <f t="shared" si="1164"/>
        <v>1.1466752</v>
      </c>
      <c r="EP462" s="16">
        <f t="shared" si="1158"/>
        <v>0.68586666666666662</v>
      </c>
      <c r="EQ462" s="16">
        <f t="shared" si="1159"/>
        <v>0.32319999999999999</v>
      </c>
      <c r="ER462" s="16">
        <f t="shared" si="1160"/>
        <v>1.0148266666666668</v>
      </c>
      <c r="ES462" s="16">
        <f t="shared" si="1161"/>
        <v>1.0416552727272728</v>
      </c>
      <c r="ET462" s="16"/>
      <c r="EU462" s="16"/>
      <c r="EV462" s="16"/>
      <c r="EW462" s="16"/>
      <c r="EX462" s="16"/>
      <c r="EY462" s="16"/>
      <c r="EZ462" s="27"/>
      <c r="FA462" s="27"/>
      <c r="FB462" s="27"/>
      <c r="FC462" s="21"/>
      <c r="FD462" s="21"/>
      <c r="FE462" s="16"/>
      <c r="FF462" s="16"/>
      <c r="FG462" s="16"/>
      <c r="FH462" s="16"/>
      <c r="FI462" s="16"/>
      <c r="FJ462" s="16"/>
      <c r="FK462" s="16">
        <v>0</v>
      </c>
      <c r="FL462" s="16">
        <v>0</v>
      </c>
      <c r="FM462" s="16">
        <v>0</v>
      </c>
      <c r="FN462" s="16">
        <v>0</v>
      </c>
      <c r="FO462" s="16">
        <v>0</v>
      </c>
      <c r="FP462" s="16">
        <v>0</v>
      </c>
      <c r="FQ462" s="16">
        <v>0</v>
      </c>
      <c r="FR462" s="17">
        <f t="shared" si="1143"/>
        <v>0</v>
      </c>
      <c r="FS462" s="17">
        <f t="shared" si="1144"/>
        <v>0</v>
      </c>
      <c r="FT462" s="17">
        <f t="shared" si="1145"/>
        <v>0</v>
      </c>
      <c r="FU462" s="18">
        <f t="shared" si="1146"/>
        <v>0</v>
      </c>
      <c r="FV462" s="18">
        <f t="shared" si="1147"/>
        <v>0</v>
      </c>
      <c r="FW462" s="18">
        <f t="shared" si="1148"/>
        <v>0</v>
      </c>
      <c r="FX462" s="18">
        <f t="shared" si="1149"/>
        <v>0</v>
      </c>
      <c r="FY462" s="18">
        <f t="shared" si="1150"/>
        <v>0</v>
      </c>
      <c r="FZ462" s="19"/>
      <c r="GA462" s="36" t="s">
        <v>492</v>
      </c>
      <c r="GB462" s="36"/>
      <c r="GC462" s="37"/>
    </row>
    <row r="463" spans="1:185" hidden="1" x14ac:dyDescent="0.25">
      <c r="A463" s="8" t="s">
        <v>1307</v>
      </c>
      <c r="B463" s="8" t="s">
        <v>791</v>
      </c>
      <c r="C463" s="9" t="s">
        <v>792</v>
      </c>
      <c r="D463" s="10" t="s">
        <v>1390</v>
      </c>
      <c r="E463" s="9" t="s">
        <v>1466</v>
      </c>
      <c r="F463" s="9" t="s">
        <v>505</v>
      </c>
      <c r="G463" s="9" t="s">
        <v>475</v>
      </c>
      <c r="H463" s="11">
        <v>3.5000000000000003E-2</v>
      </c>
      <c r="I463" s="11"/>
      <c r="J463" s="11">
        <v>0.01</v>
      </c>
      <c r="K463" s="11">
        <v>0.01</v>
      </c>
      <c r="L463" s="11">
        <v>5.0000000000000001E-3</v>
      </c>
      <c r="M463" s="11">
        <v>5.0000000000000001E-3</v>
      </c>
      <c r="N463" s="11"/>
      <c r="O463" s="12">
        <f t="shared" si="1099"/>
        <v>0</v>
      </c>
      <c r="P463" s="12">
        <f t="shared" si="1100"/>
        <v>0</v>
      </c>
      <c r="Q463" s="12">
        <f t="shared" si="1101"/>
        <v>0</v>
      </c>
      <c r="R463" s="12">
        <f t="shared" si="1102"/>
        <v>0</v>
      </c>
      <c r="S463" s="12">
        <f t="shared" si="1151"/>
        <v>0</v>
      </c>
      <c r="T463" s="12">
        <f t="shared" si="1152"/>
        <v>0</v>
      </c>
      <c r="U463" s="12">
        <f t="shared" si="1153"/>
        <v>0</v>
      </c>
      <c r="V463" s="12">
        <f t="shared" si="1154"/>
        <v>0</v>
      </c>
      <c r="W463" s="12">
        <f t="shared" si="1156"/>
        <v>0</v>
      </c>
      <c r="X463" s="12">
        <f t="shared" si="1103"/>
        <v>0</v>
      </c>
      <c r="Y463" s="12">
        <f t="shared" si="1104"/>
        <v>0</v>
      </c>
      <c r="Z463" s="12">
        <f t="shared" si="1105"/>
        <v>0</v>
      </c>
      <c r="AA463" s="12">
        <f t="shared" si="1106"/>
        <v>0</v>
      </c>
      <c r="AB463" s="12">
        <f t="shared" si="1107"/>
        <v>0</v>
      </c>
      <c r="AC463" s="12"/>
      <c r="AD463" s="12"/>
      <c r="AE463" s="12"/>
      <c r="AF463" s="12">
        <f t="shared" si="1108"/>
        <v>0</v>
      </c>
      <c r="AG463" s="12">
        <f t="shared" si="1109"/>
        <v>0</v>
      </c>
      <c r="AH463" s="12">
        <f t="shared" si="1110"/>
        <v>0</v>
      </c>
      <c r="AI463" s="12"/>
      <c r="AJ463" s="12"/>
      <c r="AK463" s="12"/>
      <c r="AL463" s="12">
        <f t="shared" si="1114"/>
        <v>0</v>
      </c>
      <c r="AM463" s="12">
        <f t="shared" si="1115"/>
        <v>0</v>
      </c>
      <c r="AN463" s="12">
        <f t="shared" si="1116"/>
        <v>0</v>
      </c>
      <c r="AO463" s="12"/>
      <c r="AP463" s="12"/>
      <c r="AQ463" s="12"/>
      <c r="AR463" s="12">
        <f t="shared" si="1117"/>
        <v>0</v>
      </c>
      <c r="AS463" s="12">
        <f t="shared" si="1118"/>
        <v>0</v>
      </c>
      <c r="AT463" s="12">
        <f t="shared" si="1119"/>
        <v>0</v>
      </c>
      <c r="AU463" s="12">
        <f t="shared" si="1120"/>
        <v>0</v>
      </c>
      <c r="AV463" s="12">
        <f t="shared" si="1111"/>
        <v>0</v>
      </c>
      <c r="AW463" s="12"/>
      <c r="AX463" s="12">
        <f t="shared" si="1121"/>
        <v>0</v>
      </c>
      <c r="AY463" s="12">
        <f t="shared" si="1122"/>
        <v>0</v>
      </c>
      <c r="AZ463" s="12">
        <f t="shared" si="1123"/>
        <v>0</v>
      </c>
      <c r="BA463" s="12"/>
      <c r="BB463" s="12">
        <f t="shared" si="1124"/>
        <v>0</v>
      </c>
      <c r="BC463" s="12">
        <f t="shared" si="1125"/>
        <v>0</v>
      </c>
      <c r="BD463" s="12">
        <f t="shared" si="1126"/>
        <v>0</v>
      </c>
      <c r="BE463" s="12"/>
      <c r="BF463" s="12">
        <f t="shared" si="1127"/>
        <v>0</v>
      </c>
      <c r="BG463" s="12">
        <f t="shared" si="1112"/>
        <v>0</v>
      </c>
      <c r="BH463" s="12">
        <f t="shared" si="1128"/>
        <v>0</v>
      </c>
      <c r="BI463" s="12">
        <f t="shared" si="1129"/>
        <v>0</v>
      </c>
      <c r="BJ463" s="12"/>
      <c r="BK463" s="12">
        <f t="shared" si="1130"/>
        <v>0</v>
      </c>
      <c r="BL463" s="12">
        <f t="shared" si="1113"/>
        <v>0</v>
      </c>
      <c r="BM463" s="12">
        <f t="shared" si="1131"/>
        <v>0</v>
      </c>
      <c r="BN463" s="12"/>
      <c r="BO463" s="12">
        <f t="shared" si="1132"/>
        <v>0</v>
      </c>
      <c r="BP463" s="12">
        <f t="shared" si="1133"/>
        <v>0</v>
      </c>
      <c r="BQ463" s="12">
        <f t="shared" si="1134"/>
        <v>0</v>
      </c>
      <c r="BR463" s="12"/>
      <c r="BS463" s="12">
        <f t="shared" si="1135"/>
        <v>0</v>
      </c>
      <c r="BT463" s="12">
        <f t="shared" si="1136"/>
        <v>0</v>
      </c>
      <c r="BU463" s="12">
        <f t="shared" si="1137"/>
        <v>0</v>
      </c>
      <c r="BV463" s="12">
        <f t="shared" si="1138"/>
        <v>0</v>
      </c>
      <c r="BW463" s="12">
        <f t="shared" si="1139"/>
        <v>0</v>
      </c>
      <c r="BX463" s="12"/>
      <c r="BY463" s="12">
        <v>0</v>
      </c>
      <c r="BZ463" s="12">
        <v>0</v>
      </c>
      <c r="CA463" s="12">
        <f>SUMIFS('[1]TIẾN ĐỘ %'!$M$6:$M$1034,'[1]TIẾN ĐỘ %'!$G$6:$G$1034,$A463,'[1]TIẾN ĐỘ %'!$F$6:$F$1034,$E463)</f>
        <v>0</v>
      </c>
      <c r="CB463" s="12">
        <f t="shared" si="1155"/>
        <v>0</v>
      </c>
      <c r="CC463" s="12"/>
      <c r="CD463" s="12"/>
      <c r="CE463" s="12"/>
      <c r="CF463" s="12"/>
      <c r="CG463" s="12"/>
      <c r="CH463" s="12"/>
      <c r="CI463" s="12"/>
      <c r="CJ463" s="12"/>
      <c r="CK463" s="12">
        <f t="shared" si="1165"/>
        <v>0</v>
      </c>
      <c r="CL463" s="12"/>
      <c r="CM463" s="12"/>
      <c r="CN463" s="12"/>
      <c r="CO463" s="12">
        <f t="shared" si="1064"/>
        <v>0</v>
      </c>
      <c r="CP463" s="12">
        <f t="shared" si="1065"/>
        <v>0</v>
      </c>
      <c r="CQ463" s="12"/>
      <c r="CR463" s="12">
        <v>0</v>
      </c>
      <c r="CS463" s="12">
        <v>0</v>
      </c>
      <c r="CT463" s="12">
        <v>0</v>
      </c>
      <c r="CU463" s="12">
        <v>0</v>
      </c>
      <c r="CV463" s="12">
        <v>0</v>
      </c>
      <c r="CW463" s="12">
        <v>0</v>
      </c>
      <c r="CX463" s="12">
        <v>0</v>
      </c>
      <c r="CY463" s="12">
        <f>SUMIFS('[1]DATA THÔ IN'!$P$4:$P$12031,'[1]DATA THÔ IN'!$H$4:$H$12031,$A463,'[1]DATA THÔ IN'!$AC$4:$AC$12031,$E463,'[1]DATA THÔ IN'!$AH$4:$AH$12031,"Tiến độ 1")</f>
        <v>0</v>
      </c>
      <c r="CZ463" s="12">
        <f>SUMIFS('[1]DATA THÔ IN'!$P$4:$P$12031,'[1]DATA THÔ IN'!$H$4:$H$12031,$A463,'[1]DATA THÔ IN'!$AC$4:$AC$12031,$E463,'[1]DATA THÔ IN'!$AH$4:$AH$12031,"Tiến độ 2")</f>
        <v>0</v>
      </c>
      <c r="DA463" s="12">
        <f>SUMIFS('[1]TIẾN ĐỘ %'!$N$6:$N$1034,'[1]TIẾN ĐỘ %'!$G$6:$G$1034,A463,'[1]TIẾN ĐỘ %'!$F$6:$F$1034,$E463)</f>
        <v>0</v>
      </c>
      <c r="DB463" s="12">
        <f t="shared" si="1157"/>
        <v>0</v>
      </c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3"/>
      <c r="DQ463" s="12"/>
      <c r="DR463" s="12"/>
      <c r="DS463" s="13"/>
      <c r="DT463" s="12"/>
      <c r="DU463" s="12"/>
      <c r="DV463" s="12"/>
      <c r="DW463" s="12">
        <f t="shared" si="1166"/>
        <v>0</v>
      </c>
      <c r="DX463" s="12"/>
      <c r="DY463" s="12"/>
      <c r="DZ463" s="12"/>
      <c r="EA463" s="12"/>
      <c r="EB463" s="12"/>
      <c r="EC463" s="12"/>
      <c r="ED463" s="12"/>
      <c r="EE463" s="12"/>
      <c r="EF463" s="12"/>
      <c r="EG463" s="12">
        <f t="shared" si="1066"/>
        <v>0</v>
      </c>
      <c r="EH463" s="12">
        <f t="shared" si="1067"/>
        <v>0</v>
      </c>
      <c r="EI463" s="12"/>
      <c r="EJ463" s="15">
        <f t="shared" si="1140"/>
        <v>0</v>
      </c>
      <c r="EK463" s="15">
        <f t="shared" si="1141"/>
        <v>0</v>
      </c>
      <c r="EL463" s="15">
        <f t="shared" si="1142"/>
        <v>0</v>
      </c>
      <c r="EM463" s="16">
        <f t="shared" si="1162"/>
        <v>0</v>
      </c>
      <c r="EN463" s="16">
        <f t="shared" si="1163"/>
        <v>0</v>
      </c>
      <c r="EO463" s="16">
        <f t="shared" si="1164"/>
        <v>0</v>
      </c>
      <c r="EP463" s="16">
        <f t="shared" si="1158"/>
        <v>0</v>
      </c>
      <c r="EQ463" s="16">
        <f t="shared" si="1159"/>
        <v>0</v>
      </c>
      <c r="ER463" s="16">
        <f t="shared" si="1160"/>
        <v>0</v>
      </c>
      <c r="ES463" s="16">
        <f t="shared" si="1161"/>
        <v>0</v>
      </c>
      <c r="ET463" s="16"/>
      <c r="EU463" s="16"/>
      <c r="EV463" s="16"/>
      <c r="EW463" s="16"/>
      <c r="EX463" s="16"/>
      <c r="EY463" s="16"/>
      <c r="EZ463" s="27"/>
      <c r="FA463" s="27"/>
      <c r="FB463" s="27"/>
      <c r="FC463" s="21"/>
      <c r="FD463" s="21"/>
      <c r="FE463" s="16"/>
      <c r="FF463" s="16"/>
      <c r="FG463" s="16"/>
      <c r="FH463" s="16"/>
      <c r="FI463" s="16"/>
      <c r="FJ463" s="16"/>
      <c r="FK463" s="16">
        <v>0</v>
      </c>
      <c r="FL463" s="16">
        <v>0</v>
      </c>
      <c r="FM463" s="16">
        <v>0</v>
      </c>
      <c r="FN463" s="16">
        <v>0</v>
      </c>
      <c r="FO463" s="16">
        <v>0</v>
      </c>
      <c r="FP463" s="16">
        <v>0</v>
      </c>
      <c r="FQ463" s="16">
        <v>0</v>
      </c>
      <c r="FR463" s="17">
        <f t="shared" si="1143"/>
        <v>0</v>
      </c>
      <c r="FS463" s="17">
        <f t="shared" si="1144"/>
        <v>0</v>
      </c>
      <c r="FT463" s="17">
        <f t="shared" si="1145"/>
        <v>0</v>
      </c>
      <c r="FU463" s="18">
        <f t="shared" si="1146"/>
        <v>0</v>
      </c>
      <c r="FV463" s="18">
        <f t="shared" si="1147"/>
        <v>0</v>
      </c>
      <c r="FW463" s="18">
        <f t="shared" si="1148"/>
        <v>0</v>
      </c>
      <c r="FX463" s="18">
        <f t="shared" si="1149"/>
        <v>0</v>
      </c>
      <c r="FY463" s="18">
        <f t="shared" si="1150"/>
        <v>0</v>
      </c>
      <c r="FZ463" s="19"/>
      <c r="GA463" s="36" t="e">
        <v>#N/A</v>
      </c>
      <c r="GB463" s="36"/>
      <c r="GC463" s="37"/>
    </row>
    <row r="464" spans="1:185" hidden="1" x14ac:dyDescent="0.25">
      <c r="A464" s="8" t="s">
        <v>1308</v>
      </c>
      <c r="B464" s="8" t="s">
        <v>793</v>
      </c>
      <c r="C464" s="9" t="s">
        <v>794</v>
      </c>
      <c r="D464" s="10" t="s">
        <v>515</v>
      </c>
      <c r="E464" s="9" t="s">
        <v>1466</v>
      </c>
      <c r="F464" s="9" t="s">
        <v>506</v>
      </c>
      <c r="G464" s="9" t="s">
        <v>475</v>
      </c>
      <c r="H464" s="11">
        <v>3.5000000000000003E-2</v>
      </c>
      <c r="I464" s="11"/>
      <c r="J464" s="11">
        <v>0.01</v>
      </c>
      <c r="K464" s="11">
        <v>0.01</v>
      </c>
      <c r="L464" s="11">
        <v>5.0000000000000001E-3</v>
      </c>
      <c r="M464" s="11">
        <v>5.0000000000000001E-3</v>
      </c>
      <c r="N464" s="11"/>
      <c r="O464" s="12">
        <f t="shared" si="1099"/>
        <v>0</v>
      </c>
      <c r="P464" s="12">
        <f t="shared" si="1100"/>
        <v>1428508.8</v>
      </c>
      <c r="Q464" s="12">
        <f t="shared" si="1101"/>
        <v>2144614.0699999998</v>
      </c>
      <c r="R464" s="12">
        <f t="shared" si="1102"/>
        <v>3770494.3200000003</v>
      </c>
      <c r="S464" s="12">
        <f t="shared" si="1151"/>
        <v>0</v>
      </c>
      <c r="T464" s="12">
        <f t="shared" si="1152"/>
        <v>1550330</v>
      </c>
      <c r="U464" s="12">
        <f t="shared" si="1153"/>
        <v>0</v>
      </c>
      <c r="V464" s="12">
        <f t="shared" si="1154"/>
        <v>3870094</v>
      </c>
      <c r="W464" s="12">
        <f t="shared" si="1156"/>
        <v>1606560</v>
      </c>
      <c r="X464" s="12">
        <f t="shared" si="1103"/>
        <v>0</v>
      </c>
      <c r="Y464" s="12">
        <f t="shared" si="1104"/>
        <v>0</v>
      </c>
      <c r="Z464" s="12">
        <f t="shared" si="1105"/>
        <v>0</v>
      </c>
      <c r="AA464" s="12">
        <f t="shared" si="1106"/>
        <v>0</v>
      </c>
      <c r="AB464" s="12">
        <f t="shared" si="1107"/>
        <v>0</v>
      </c>
      <c r="AC464" s="12"/>
      <c r="AD464" s="12"/>
      <c r="AE464" s="12"/>
      <c r="AF464" s="12">
        <f t="shared" si="1108"/>
        <v>0</v>
      </c>
      <c r="AG464" s="12">
        <f t="shared" si="1109"/>
        <v>0</v>
      </c>
      <c r="AH464" s="12">
        <f t="shared" si="1110"/>
        <v>0</v>
      </c>
      <c r="AI464" s="12"/>
      <c r="AJ464" s="12"/>
      <c r="AK464" s="12"/>
      <c r="AL464" s="12">
        <f t="shared" si="1114"/>
        <v>0</v>
      </c>
      <c r="AM464" s="12">
        <f t="shared" si="1115"/>
        <v>0</v>
      </c>
      <c r="AN464" s="12">
        <f t="shared" si="1116"/>
        <v>0</v>
      </c>
      <c r="AO464" s="12"/>
      <c r="AP464" s="12"/>
      <c r="AQ464" s="12"/>
      <c r="AR464" s="12">
        <f t="shared" si="1117"/>
        <v>0</v>
      </c>
      <c r="AS464" s="12">
        <f t="shared" si="1118"/>
        <v>0</v>
      </c>
      <c r="AT464" s="12">
        <f t="shared" si="1119"/>
        <v>0</v>
      </c>
      <c r="AU464" s="12">
        <f t="shared" si="1120"/>
        <v>0</v>
      </c>
      <c r="AV464" s="12">
        <f t="shared" si="1111"/>
        <v>0</v>
      </c>
      <c r="AW464" s="12"/>
      <c r="AX464" s="12">
        <f t="shared" si="1121"/>
        <v>0</v>
      </c>
      <c r="AY464" s="12">
        <f t="shared" si="1122"/>
        <v>0</v>
      </c>
      <c r="AZ464" s="12">
        <f t="shared" si="1123"/>
        <v>0</v>
      </c>
      <c r="BA464" s="12"/>
      <c r="BB464" s="12">
        <f t="shared" si="1124"/>
        <v>0</v>
      </c>
      <c r="BC464" s="12">
        <f t="shared" si="1125"/>
        <v>0</v>
      </c>
      <c r="BD464" s="12">
        <f t="shared" si="1126"/>
        <v>0</v>
      </c>
      <c r="BE464" s="12"/>
      <c r="BF464" s="12">
        <f t="shared" si="1127"/>
        <v>0</v>
      </c>
      <c r="BG464" s="12">
        <f t="shared" si="1112"/>
        <v>0</v>
      </c>
      <c r="BH464" s="12">
        <f t="shared" si="1128"/>
        <v>0</v>
      </c>
      <c r="BI464" s="12">
        <f t="shared" si="1129"/>
        <v>0</v>
      </c>
      <c r="BJ464" s="12"/>
      <c r="BK464" s="12">
        <f t="shared" si="1130"/>
        <v>0</v>
      </c>
      <c r="BL464" s="12">
        <f t="shared" si="1113"/>
        <v>0</v>
      </c>
      <c r="BM464" s="12">
        <f t="shared" si="1131"/>
        <v>0</v>
      </c>
      <c r="BN464" s="12"/>
      <c r="BO464" s="12">
        <f t="shared" si="1132"/>
        <v>0</v>
      </c>
      <c r="BP464" s="12">
        <f t="shared" si="1133"/>
        <v>0</v>
      </c>
      <c r="BQ464" s="12">
        <f t="shared" si="1134"/>
        <v>0</v>
      </c>
      <c r="BR464" s="12"/>
      <c r="BS464" s="12">
        <f t="shared" si="1135"/>
        <v>0</v>
      </c>
      <c r="BT464" s="12">
        <f t="shared" si="1136"/>
        <v>0</v>
      </c>
      <c r="BU464" s="12">
        <f t="shared" si="1137"/>
        <v>0</v>
      </c>
      <c r="BV464" s="12">
        <f t="shared" si="1138"/>
        <v>0</v>
      </c>
      <c r="BW464" s="12">
        <f t="shared" si="1139"/>
        <v>0</v>
      </c>
      <c r="BX464" s="12"/>
      <c r="BY464" s="12">
        <v>370000000</v>
      </c>
      <c r="BZ464" s="12">
        <v>400000000</v>
      </c>
      <c r="CA464" s="12">
        <f>SUMIFS('[1]TIẾN ĐỘ %'!$M$6:$M$1034,'[1]TIẾN ĐỘ %'!$G$6:$G$1034,$A464,'[1]TIẾN ĐỘ %'!$F$6:$F$1034,$E464)</f>
        <v>470000000</v>
      </c>
      <c r="CB464" s="12">
        <f t="shared" si="1155"/>
        <v>1240000000</v>
      </c>
      <c r="CC464" s="12"/>
      <c r="CD464" s="12"/>
      <c r="CE464" s="12"/>
      <c r="CF464" s="12"/>
      <c r="CG464" s="12"/>
      <c r="CH464" s="12"/>
      <c r="CI464" s="12"/>
      <c r="CJ464" s="12"/>
      <c r="CK464" s="12">
        <f t="shared" si="1165"/>
        <v>0</v>
      </c>
      <c r="CL464" s="12"/>
      <c r="CM464" s="12"/>
      <c r="CN464" s="12"/>
      <c r="CO464" s="12">
        <f t="shared" si="1064"/>
        <v>0</v>
      </c>
      <c r="CP464" s="12">
        <f t="shared" si="1065"/>
        <v>0</v>
      </c>
      <c r="CQ464" s="12"/>
      <c r="CR464" s="12">
        <v>148032000</v>
      </c>
      <c r="CS464" s="12">
        <v>222239800</v>
      </c>
      <c r="CT464" s="12">
        <v>390724800</v>
      </c>
      <c r="CU464" s="12">
        <v>160656000</v>
      </c>
      <c r="CV464" s="12">
        <v>0</v>
      </c>
      <c r="CW464" s="12">
        <v>160656000</v>
      </c>
      <c r="CX464" s="12">
        <v>401046000</v>
      </c>
      <c r="CY464" s="12">
        <f>SUMIFS('[1]DATA THÔ IN'!$P$4:$P$12031,'[1]DATA THÔ IN'!$H$4:$H$12031,$A464,'[1]DATA THÔ IN'!$AC$4:$AC$12031,$E464,'[1]DATA THÔ IN'!$AH$4:$AH$12031,"Tiến độ 1")</f>
        <v>121089600</v>
      </c>
      <c r="CZ464" s="12">
        <f>SUMIFS('[1]DATA THÔ IN'!$P$4:$P$12031,'[1]DATA THÔ IN'!$H$4:$H$12031,$A464,'[1]DATA THÔ IN'!$AC$4:$AC$12031,$E464,'[1]DATA THÔ IN'!$AH$4:$AH$12031,"Tiến độ 2")</f>
        <v>2700000</v>
      </c>
      <c r="DA464" s="12">
        <f>SUMIFS('[1]TIẾN ĐỘ %'!$N$6:$N$1034,'[1]TIẾN ĐỘ %'!$G$6:$G$1034,A464,'[1]TIẾN ĐỘ %'!$F$6:$F$1034,$E464)</f>
        <v>301005600</v>
      </c>
      <c r="DB464" s="12">
        <f t="shared" si="1157"/>
        <v>1092776400</v>
      </c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3"/>
      <c r="DQ464" s="12"/>
      <c r="DR464" s="12"/>
      <c r="DS464" s="13"/>
      <c r="DT464" s="12"/>
      <c r="DU464" s="12"/>
      <c r="DV464" s="12"/>
      <c r="DW464" s="12">
        <f t="shared" si="1166"/>
        <v>0</v>
      </c>
      <c r="DX464" s="12"/>
      <c r="DY464" s="12"/>
      <c r="DZ464" s="12"/>
      <c r="EA464" s="12"/>
      <c r="EB464" s="12"/>
      <c r="EC464" s="12"/>
      <c r="ED464" s="12"/>
      <c r="EE464" s="12"/>
      <c r="EF464" s="12"/>
      <c r="EG464" s="12">
        <f t="shared" si="1066"/>
        <v>0</v>
      </c>
      <c r="EH464" s="12">
        <f t="shared" si="1067"/>
        <v>0</v>
      </c>
      <c r="EI464" s="12"/>
      <c r="EJ464" s="15">
        <f t="shared" si="1140"/>
        <v>0.40008648648648648</v>
      </c>
      <c r="EK464" s="15">
        <f t="shared" si="1141"/>
        <v>0.60064810810810809</v>
      </c>
      <c r="EL464" s="15">
        <f t="shared" si="1142"/>
        <v>1.056012972972973</v>
      </c>
      <c r="EM464" s="16">
        <f t="shared" si="1162"/>
        <v>0.40164</v>
      </c>
      <c r="EN464" s="16">
        <f t="shared" si="1163"/>
        <v>0</v>
      </c>
      <c r="EO464" s="16">
        <f t="shared" si="1164"/>
        <v>1.002615</v>
      </c>
      <c r="EP464" s="16">
        <f t="shared" si="1158"/>
        <v>0.25763744680851064</v>
      </c>
      <c r="EQ464" s="16">
        <f t="shared" si="1159"/>
        <v>5.7446808510638299E-3</v>
      </c>
      <c r="ER464" s="16">
        <f t="shared" si="1160"/>
        <v>0.64043744680851067</v>
      </c>
      <c r="ES464" s="16">
        <f t="shared" si="1161"/>
        <v>0.88127129032258067</v>
      </c>
      <c r="ET464" s="16"/>
      <c r="EU464" s="16"/>
      <c r="EV464" s="16"/>
      <c r="EW464" s="16"/>
      <c r="EX464" s="16"/>
      <c r="EY464" s="16"/>
      <c r="EZ464" s="27"/>
      <c r="FA464" s="27"/>
      <c r="FB464" s="27"/>
      <c r="FC464" s="21"/>
      <c r="FD464" s="21"/>
      <c r="FE464" s="16"/>
      <c r="FF464" s="16"/>
      <c r="FG464" s="16"/>
      <c r="FH464" s="16"/>
      <c r="FI464" s="16"/>
      <c r="FJ464" s="16"/>
      <c r="FK464" s="16">
        <v>0</v>
      </c>
      <c r="FL464" s="16">
        <v>0</v>
      </c>
      <c r="FM464" s="16">
        <v>0</v>
      </c>
      <c r="FN464" s="16">
        <v>0</v>
      </c>
      <c r="FO464" s="16">
        <v>0</v>
      </c>
      <c r="FP464" s="16">
        <v>0</v>
      </c>
      <c r="FQ464" s="16">
        <v>0</v>
      </c>
      <c r="FR464" s="17">
        <f t="shared" si="1143"/>
        <v>0</v>
      </c>
      <c r="FS464" s="17">
        <f t="shared" si="1144"/>
        <v>0</v>
      </c>
      <c r="FT464" s="17">
        <f t="shared" si="1145"/>
        <v>0</v>
      </c>
      <c r="FU464" s="18">
        <f t="shared" si="1146"/>
        <v>0</v>
      </c>
      <c r="FV464" s="18">
        <f t="shared" si="1147"/>
        <v>0</v>
      </c>
      <c r="FW464" s="18">
        <f t="shared" si="1148"/>
        <v>0</v>
      </c>
      <c r="FX464" s="18">
        <f t="shared" si="1149"/>
        <v>0</v>
      </c>
      <c r="FY464" s="18">
        <f t="shared" si="1150"/>
        <v>0</v>
      </c>
      <c r="FZ464" s="19"/>
      <c r="GA464" s="36" t="s">
        <v>515</v>
      </c>
      <c r="GB464" s="36"/>
      <c r="GC464" s="37"/>
    </row>
    <row r="465" spans="1:185" hidden="1" x14ac:dyDescent="0.25">
      <c r="A465" s="8" t="s">
        <v>1311</v>
      </c>
      <c r="B465" s="8" t="s">
        <v>799</v>
      </c>
      <c r="C465" s="9" t="s">
        <v>800</v>
      </c>
      <c r="D465" s="10" t="s">
        <v>515</v>
      </c>
      <c r="E465" s="9" t="s">
        <v>1466</v>
      </c>
      <c r="F465" s="9" t="s">
        <v>506</v>
      </c>
      <c r="G465" s="9" t="s">
        <v>475</v>
      </c>
      <c r="H465" s="11">
        <v>3.5000000000000003E-2</v>
      </c>
      <c r="I465" s="11"/>
      <c r="J465" s="11">
        <v>0.01</v>
      </c>
      <c r="K465" s="11">
        <v>0.01</v>
      </c>
      <c r="L465" s="11">
        <v>5.0000000000000001E-3</v>
      </c>
      <c r="M465" s="11">
        <v>5.0000000000000001E-3</v>
      </c>
      <c r="N465" s="11"/>
      <c r="O465" s="12">
        <f t="shared" si="1099"/>
        <v>0</v>
      </c>
      <c r="P465" s="12">
        <f t="shared" si="1100"/>
        <v>0</v>
      </c>
      <c r="Q465" s="12">
        <f t="shared" si="1101"/>
        <v>1514849.28</v>
      </c>
      <c r="R465" s="12">
        <f t="shared" si="1102"/>
        <v>1616568</v>
      </c>
      <c r="S465" s="12">
        <f t="shared" si="1151"/>
        <v>0</v>
      </c>
      <c r="T465" s="12">
        <f t="shared" si="1152"/>
        <v>831351</v>
      </c>
      <c r="U465" s="12">
        <f t="shared" si="1153"/>
        <v>963919</v>
      </c>
      <c r="V465" s="12">
        <f t="shared" si="1154"/>
        <v>1795271</v>
      </c>
      <c r="W465" s="12">
        <f t="shared" si="1156"/>
        <v>861504</v>
      </c>
      <c r="X465" s="12">
        <f t="shared" si="1103"/>
        <v>0</v>
      </c>
      <c r="Y465" s="12">
        <f t="shared" si="1104"/>
        <v>0</v>
      </c>
      <c r="Z465" s="12">
        <f t="shared" si="1105"/>
        <v>0</v>
      </c>
      <c r="AA465" s="12">
        <f t="shared" si="1106"/>
        <v>0</v>
      </c>
      <c r="AB465" s="12">
        <f t="shared" si="1107"/>
        <v>0</v>
      </c>
      <c r="AC465" s="12"/>
      <c r="AD465" s="12"/>
      <c r="AE465" s="12"/>
      <c r="AF465" s="12">
        <f t="shared" si="1108"/>
        <v>0</v>
      </c>
      <c r="AG465" s="12">
        <f t="shared" si="1109"/>
        <v>0</v>
      </c>
      <c r="AH465" s="12">
        <f t="shared" si="1110"/>
        <v>0</v>
      </c>
      <c r="AI465" s="12"/>
      <c r="AJ465" s="12"/>
      <c r="AK465" s="12"/>
      <c r="AL465" s="12">
        <f t="shared" si="1114"/>
        <v>0</v>
      </c>
      <c r="AM465" s="12">
        <f t="shared" si="1115"/>
        <v>0</v>
      </c>
      <c r="AN465" s="12">
        <f t="shared" si="1116"/>
        <v>0</v>
      </c>
      <c r="AO465" s="12"/>
      <c r="AP465" s="12"/>
      <c r="AQ465" s="12"/>
      <c r="AR465" s="12">
        <f t="shared" si="1117"/>
        <v>0</v>
      </c>
      <c r="AS465" s="12">
        <f t="shared" si="1118"/>
        <v>0</v>
      </c>
      <c r="AT465" s="12">
        <f t="shared" si="1119"/>
        <v>0</v>
      </c>
      <c r="AU465" s="12">
        <f t="shared" si="1120"/>
        <v>0</v>
      </c>
      <c r="AV465" s="12">
        <f t="shared" si="1111"/>
        <v>0</v>
      </c>
      <c r="AW465" s="12"/>
      <c r="AX465" s="12">
        <f t="shared" si="1121"/>
        <v>0</v>
      </c>
      <c r="AY465" s="12">
        <f t="shared" si="1122"/>
        <v>0</v>
      </c>
      <c r="AZ465" s="12">
        <f t="shared" si="1123"/>
        <v>0</v>
      </c>
      <c r="BA465" s="12"/>
      <c r="BB465" s="12">
        <f t="shared" si="1124"/>
        <v>0</v>
      </c>
      <c r="BC465" s="12">
        <f t="shared" si="1125"/>
        <v>0</v>
      </c>
      <c r="BD465" s="12">
        <f t="shared" si="1126"/>
        <v>0</v>
      </c>
      <c r="BE465" s="12"/>
      <c r="BF465" s="12">
        <f t="shared" si="1127"/>
        <v>0</v>
      </c>
      <c r="BG465" s="12">
        <f t="shared" si="1112"/>
        <v>0</v>
      </c>
      <c r="BH465" s="12">
        <f t="shared" si="1128"/>
        <v>0</v>
      </c>
      <c r="BI465" s="12">
        <f t="shared" si="1129"/>
        <v>0</v>
      </c>
      <c r="BJ465" s="12"/>
      <c r="BK465" s="12">
        <f t="shared" si="1130"/>
        <v>0</v>
      </c>
      <c r="BL465" s="12">
        <f t="shared" si="1113"/>
        <v>0</v>
      </c>
      <c r="BM465" s="12">
        <f t="shared" si="1131"/>
        <v>0</v>
      </c>
      <c r="BN465" s="12"/>
      <c r="BO465" s="12">
        <f t="shared" si="1132"/>
        <v>0</v>
      </c>
      <c r="BP465" s="12">
        <f t="shared" si="1133"/>
        <v>0</v>
      </c>
      <c r="BQ465" s="12">
        <f t="shared" si="1134"/>
        <v>0</v>
      </c>
      <c r="BR465" s="12"/>
      <c r="BS465" s="12">
        <f t="shared" si="1135"/>
        <v>0</v>
      </c>
      <c r="BT465" s="12">
        <f t="shared" si="1136"/>
        <v>0</v>
      </c>
      <c r="BU465" s="12">
        <f t="shared" si="1137"/>
        <v>0</v>
      </c>
      <c r="BV465" s="12">
        <f t="shared" si="1138"/>
        <v>0</v>
      </c>
      <c r="BW465" s="12">
        <f t="shared" si="1139"/>
        <v>0</v>
      </c>
      <c r="BX465" s="12"/>
      <c r="BY465" s="12">
        <v>150000000</v>
      </c>
      <c r="BZ465" s="12">
        <v>180000000</v>
      </c>
      <c r="CA465" s="12">
        <f>SUMIFS('[1]TIẾN ĐỘ %'!$M$6:$M$1034,'[1]TIẾN ĐỘ %'!$G$6:$G$1034,$A465,'[1]TIẾN ĐỘ %'!$F$6:$F$1034,$E465)</f>
        <v>140000000</v>
      </c>
      <c r="CB465" s="12">
        <f t="shared" si="1155"/>
        <v>470000000</v>
      </c>
      <c r="CC465" s="12"/>
      <c r="CD465" s="12"/>
      <c r="CE465" s="12"/>
      <c r="CF465" s="12"/>
      <c r="CG465" s="12"/>
      <c r="CH465" s="12"/>
      <c r="CI465" s="12"/>
      <c r="CJ465" s="12"/>
      <c r="CK465" s="12">
        <f t="shared" si="1165"/>
        <v>0</v>
      </c>
      <c r="CL465" s="12"/>
      <c r="CM465" s="12"/>
      <c r="CN465" s="12"/>
      <c r="CO465" s="12">
        <f t="shared" si="1064"/>
        <v>0</v>
      </c>
      <c r="CP465" s="12">
        <f t="shared" si="1065"/>
        <v>0</v>
      </c>
      <c r="CQ465" s="12"/>
      <c r="CR465" s="12">
        <v>0</v>
      </c>
      <c r="CS465" s="12">
        <v>156979200</v>
      </c>
      <c r="CT465" s="12">
        <v>167520000</v>
      </c>
      <c r="CU465" s="12">
        <v>86150400</v>
      </c>
      <c r="CV465" s="12">
        <v>99888000</v>
      </c>
      <c r="CW465" s="12">
        <v>86150400</v>
      </c>
      <c r="CX465" s="12">
        <v>186038400</v>
      </c>
      <c r="CY465" s="12">
        <f>SUMIFS('[1]DATA THÔ IN'!$P$4:$P$12031,'[1]DATA THÔ IN'!$H$4:$H$12031,$A465,'[1]DATA THÔ IN'!$AC$4:$AC$12031,$E465,'[1]DATA THÔ IN'!$AH$4:$AH$12031,"Tiến độ 1")</f>
        <v>0</v>
      </c>
      <c r="CZ465" s="12">
        <f>SUMIFS('[1]DATA THÔ IN'!$P$4:$P$12031,'[1]DATA THÔ IN'!$H$4:$H$12031,$A465,'[1]DATA THÔ IN'!$AC$4:$AC$12031,$E465,'[1]DATA THÔ IN'!$AH$4:$AH$12031,"Tiến độ 2")</f>
        <v>0</v>
      </c>
      <c r="DA465" s="12">
        <f>SUMIFS('[1]TIẾN ĐỘ %'!$N$6:$N$1034,'[1]TIẾN ĐỘ %'!$G$6:$G$1034,A465,'[1]TIẾN ĐỘ %'!$F$6:$F$1034,$E465)</f>
        <v>0</v>
      </c>
      <c r="DB465" s="12">
        <f t="shared" si="1157"/>
        <v>353558400</v>
      </c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3"/>
      <c r="DQ465" s="12"/>
      <c r="DR465" s="12"/>
      <c r="DS465" s="13"/>
      <c r="DT465" s="12"/>
      <c r="DU465" s="12"/>
      <c r="DV465" s="12"/>
      <c r="DW465" s="12">
        <f t="shared" si="1166"/>
        <v>0</v>
      </c>
      <c r="DX465" s="12"/>
      <c r="DY465" s="12"/>
      <c r="DZ465" s="12"/>
      <c r="EA465" s="12"/>
      <c r="EB465" s="12"/>
      <c r="EC465" s="12"/>
      <c r="ED465" s="12"/>
      <c r="EE465" s="12"/>
      <c r="EF465" s="12"/>
      <c r="EG465" s="12">
        <f t="shared" si="1066"/>
        <v>0</v>
      </c>
      <c r="EH465" s="12">
        <f t="shared" si="1067"/>
        <v>0</v>
      </c>
      <c r="EI465" s="12"/>
      <c r="EJ465" s="15">
        <f t="shared" si="1140"/>
        <v>0</v>
      </c>
      <c r="EK465" s="15">
        <f t="shared" si="1141"/>
        <v>1.0465279999999999</v>
      </c>
      <c r="EL465" s="15">
        <f t="shared" si="1142"/>
        <v>1.1168</v>
      </c>
      <c r="EM465" s="16">
        <f t="shared" si="1162"/>
        <v>0.47861333333333334</v>
      </c>
      <c r="EN465" s="16">
        <f t="shared" si="1163"/>
        <v>0.55493333333333328</v>
      </c>
      <c r="EO465" s="16">
        <f t="shared" si="1164"/>
        <v>1.0335466666666666</v>
      </c>
      <c r="EP465" s="16">
        <f t="shared" si="1158"/>
        <v>0</v>
      </c>
      <c r="EQ465" s="16">
        <f t="shared" si="1159"/>
        <v>0</v>
      </c>
      <c r="ER465" s="16">
        <f t="shared" si="1160"/>
        <v>0</v>
      </c>
      <c r="ES465" s="16">
        <f t="shared" si="1161"/>
        <v>0.75225191489361698</v>
      </c>
      <c r="ET465" s="16"/>
      <c r="EU465" s="16"/>
      <c r="EV465" s="16"/>
      <c r="EW465" s="16"/>
      <c r="EX465" s="16"/>
      <c r="EY465" s="16"/>
      <c r="EZ465" s="27"/>
      <c r="FA465" s="27"/>
      <c r="FB465" s="27"/>
      <c r="FC465" s="21"/>
      <c r="FD465" s="21"/>
      <c r="FE465" s="16"/>
      <c r="FF465" s="16"/>
      <c r="FG465" s="16"/>
      <c r="FH465" s="16"/>
      <c r="FI465" s="16"/>
      <c r="FJ465" s="16"/>
      <c r="FK465" s="16">
        <v>0</v>
      </c>
      <c r="FL465" s="16">
        <v>0</v>
      </c>
      <c r="FM465" s="16">
        <v>0</v>
      </c>
      <c r="FN465" s="16">
        <v>0</v>
      </c>
      <c r="FO465" s="16">
        <v>0</v>
      </c>
      <c r="FP465" s="16">
        <v>0</v>
      </c>
      <c r="FQ465" s="16">
        <v>0</v>
      </c>
      <c r="FR465" s="17">
        <f t="shared" si="1143"/>
        <v>0</v>
      </c>
      <c r="FS465" s="17">
        <f t="shared" si="1144"/>
        <v>0</v>
      </c>
      <c r="FT465" s="17">
        <f t="shared" si="1145"/>
        <v>0</v>
      </c>
      <c r="FU465" s="18">
        <f t="shared" si="1146"/>
        <v>0</v>
      </c>
      <c r="FV465" s="18">
        <f t="shared" si="1147"/>
        <v>0</v>
      </c>
      <c r="FW465" s="18">
        <f t="shared" si="1148"/>
        <v>0</v>
      </c>
      <c r="FX465" s="18">
        <f t="shared" si="1149"/>
        <v>0</v>
      </c>
      <c r="FY465" s="18">
        <f t="shared" si="1150"/>
        <v>0</v>
      </c>
      <c r="FZ465" s="19"/>
      <c r="GA465" s="36" t="s">
        <v>515</v>
      </c>
      <c r="GB465" s="36"/>
      <c r="GC465" s="37"/>
    </row>
    <row r="466" spans="1:185" hidden="1" x14ac:dyDescent="0.25">
      <c r="A466" s="8" t="s">
        <v>1312</v>
      </c>
      <c r="B466" s="8" t="s">
        <v>801</v>
      </c>
      <c r="C466" s="9" t="s">
        <v>802</v>
      </c>
      <c r="D466" s="10" t="s">
        <v>1390</v>
      </c>
      <c r="E466" s="9" t="s">
        <v>1466</v>
      </c>
      <c r="F466" s="9" t="s">
        <v>505</v>
      </c>
      <c r="G466" s="9" t="s">
        <v>475</v>
      </c>
      <c r="H466" s="11">
        <v>3.5000000000000003E-2</v>
      </c>
      <c r="I466" s="11"/>
      <c r="J466" s="11">
        <v>0.01</v>
      </c>
      <c r="K466" s="11">
        <v>0.01</v>
      </c>
      <c r="L466" s="11">
        <v>5.0000000000000001E-3</v>
      </c>
      <c r="M466" s="11">
        <v>5.0000000000000001E-3</v>
      </c>
      <c r="N466" s="11"/>
      <c r="O466" s="12">
        <f t="shared" si="1099"/>
        <v>0</v>
      </c>
      <c r="P466" s="12">
        <f t="shared" si="1100"/>
        <v>990970.08</v>
      </c>
      <c r="Q466" s="12">
        <f t="shared" si="1101"/>
        <v>746678.4</v>
      </c>
      <c r="R466" s="12">
        <f t="shared" si="1102"/>
        <v>1737648.48</v>
      </c>
      <c r="S466" s="12">
        <f t="shared" si="1151"/>
        <v>0</v>
      </c>
      <c r="T466" s="12">
        <f t="shared" si="1152"/>
        <v>1642878</v>
      </c>
      <c r="U466" s="12">
        <f t="shared" si="1153"/>
        <v>216685</v>
      </c>
      <c r="V466" s="12">
        <f t="shared" si="1154"/>
        <v>1859563</v>
      </c>
      <c r="W466" s="12">
        <f t="shared" si="1156"/>
        <v>1702464</v>
      </c>
      <c r="X466" s="12">
        <f t="shared" si="1103"/>
        <v>0</v>
      </c>
      <c r="Y466" s="12">
        <f t="shared" si="1104"/>
        <v>1889485.44</v>
      </c>
      <c r="Z466" s="12">
        <f t="shared" si="1105"/>
        <v>313493.76000000001</v>
      </c>
      <c r="AA466" s="12">
        <f t="shared" si="1106"/>
        <v>2228918.4</v>
      </c>
      <c r="AB466" s="12">
        <f t="shared" si="1107"/>
        <v>2913064.8</v>
      </c>
      <c r="AC466" s="12"/>
      <c r="AD466" s="12"/>
      <c r="AE466" s="12"/>
      <c r="AF466" s="12">
        <f t="shared" si="1108"/>
        <v>0</v>
      </c>
      <c r="AG466" s="12">
        <f t="shared" si="1109"/>
        <v>0</v>
      </c>
      <c r="AH466" s="12">
        <f t="shared" si="1110"/>
        <v>0</v>
      </c>
      <c r="AI466" s="12"/>
      <c r="AJ466" s="12"/>
      <c r="AK466" s="12"/>
      <c r="AL466" s="12">
        <f t="shared" si="1114"/>
        <v>0</v>
      </c>
      <c r="AM466" s="12">
        <f t="shared" si="1115"/>
        <v>0</v>
      </c>
      <c r="AN466" s="12">
        <f t="shared" si="1116"/>
        <v>0</v>
      </c>
      <c r="AO466" s="12"/>
      <c r="AP466" s="12"/>
      <c r="AQ466" s="12"/>
      <c r="AR466" s="12">
        <f t="shared" si="1117"/>
        <v>0</v>
      </c>
      <c r="AS466" s="12">
        <f t="shared" si="1118"/>
        <v>0</v>
      </c>
      <c r="AT466" s="12">
        <f t="shared" si="1119"/>
        <v>0</v>
      </c>
      <c r="AU466" s="12">
        <f t="shared" si="1120"/>
        <v>0</v>
      </c>
      <c r="AV466" s="12">
        <f t="shared" si="1111"/>
        <v>0</v>
      </c>
      <c r="AW466" s="12"/>
      <c r="AX466" s="12">
        <f t="shared" si="1121"/>
        <v>0</v>
      </c>
      <c r="AY466" s="12">
        <f t="shared" si="1122"/>
        <v>0</v>
      </c>
      <c r="AZ466" s="12">
        <f t="shared" si="1123"/>
        <v>0</v>
      </c>
      <c r="BA466" s="12"/>
      <c r="BB466" s="12">
        <f t="shared" si="1124"/>
        <v>0</v>
      </c>
      <c r="BC466" s="12">
        <f t="shared" si="1125"/>
        <v>0</v>
      </c>
      <c r="BD466" s="12">
        <f t="shared" si="1126"/>
        <v>0</v>
      </c>
      <c r="BE466" s="12"/>
      <c r="BF466" s="12">
        <f t="shared" si="1127"/>
        <v>0</v>
      </c>
      <c r="BG466" s="12">
        <f t="shared" si="1112"/>
        <v>0</v>
      </c>
      <c r="BH466" s="12">
        <f t="shared" si="1128"/>
        <v>0</v>
      </c>
      <c r="BI466" s="12">
        <f t="shared" si="1129"/>
        <v>0</v>
      </c>
      <c r="BJ466" s="12"/>
      <c r="BK466" s="12">
        <f t="shared" si="1130"/>
        <v>0</v>
      </c>
      <c r="BL466" s="12">
        <f t="shared" si="1113"/>
        <v>0</v>
      </c>
      <c r="BM466" s="12">
        <f t="shared" si="1131"/>
        <v>0</v>
      </c>
      <c r="BN466" s="12"/>
      <c r="BO466" s="12">
        <f t="shared" si="1132"/>
        <v>0</v>
      </c>
      <c r="BP466" s="12">
        <f t="shared" si="1133"/>
        <v>0</v>
      </c>
      <c r="BQ466" s="12">
        <f t="shared" si="1134"/>
        <v>0</v>
      </c>
      <c r="BR466" s="12"/>
      <c r="BS466" s="12">
        <f t="shared" si="1135"/>
        <v>0</v>
      </c>
      <c r="BT466" s="12">
        <f t="shared" si="1136"/>
        <v>0</v>
      </c>
      <c r="BU466" s="12">
        <f t="shared" si="1137"/>
        <v>0</v>
      </c>
      <c r="BV466" s="12">
        <f t="shared" si="1138"/>
        <v>0</v>
      </c>
      <c r="BW466" s="12">
        <f t="shared" si="1139"/>
        <v>0</v>
      </c>
      <c r="BX466" s="12"/>
      <c r="BY466" s="12">
        <v>180000000</v>
      </c>
      <c r="BZ466" s="12">
        <v>150000000</v>
      </c>
      <c r="CA466" s="12">
        <f>SUMIFS('[1]TIẾN ĐỘ %'!$M$6:$M$1034,'[1]TIẾN ĐỘ %'!$G$6:$G$1034,$A466,'[1]TIẾN ĐỘ %'!$F$6:$F$1034,$E466)</f>
        <v>180000000</v>
      </c>
      <c r="CB466" s="12">
        <f t="shared" si="1155"/>
        <v>510000000</v>
      </c>
      <c r="CC466" s="12"/>
      <c r="CD466" s="12"/>
      <c r="CE466" s="12"/>
      <c r="CF466" s="12"/>
      <c r="CG466" s="12"/>
      <c r="CH466" s="12"/>
      <c r="CI466" s="12"/>
      <c r="CJ466" s="12"/>
      <c r="CK466" s="12">
        <f t="shared" si="1165"/>
        <v>0</v>
      </c>
      <c r="CL466" s="12"/>
      <c r="CM466" s="12"/>
      <c r="CN466" s="12"/>
      <c r="CO466" s="12">
        <f t="shared" si="1064"/>
        <v>0</v>
      </c>
      <c r="CP466" s="12">
        <f t="shared" si="1065"/>
        <v>0</v>
      </c>
      <c r="CQ466" s="12"/>
      <c r="CR466" s="12">
        <v>102691200</v>
      </c>
      <c r="CS466" s="12">
        <v>77376000</v>
      </c>
      <c r="CT466" s="12">
        <v>180067200</v>
      </c>
      <c r="CU466" s="12">
        <v>170246400</v>
      </c>
      <c r="CV466" s="12">
        <v>22454400</v>
      </c>
      <c r="CW466" s="12">
        <v>170246400</v>
      </c>
      <c r="CX466" s="12">
        <v>192700800</v>
      </c>
      <c r="CY466" s="12">
        <f>SUMIFS('[1]DATA THÔ IN'!$P$4:$P$12031,'[1]DATA THÔ IN'!$H$4:$H$12031,$A466,'[1]DATA THÔ IN'!$AC$4:$AC$12031,$E466,'[1]DATA THÔ IN'!$AH$4:$AH$12031,"Tiến độ 1")</f>
        <v>195801600</v>
      </c>
      <c r="CZ466" s="12">
        <f>SUMIFS('[1]DATA THÔ IN'!$P$4:$P$12031,'[1]DATA THÔ IN'!$H$4:$H$12031,$A466,'[1]DATA THÔ IN'!$AC$4:$AC$12031,$E466,'[1]DATA THÔ IN'!$AH$4:$AH$12031,"Tiến độ 2")</f>
        <v>32486400</v>
      </c>
      <c r="DA466" s="12">
        <f>SUMIFS('[1]TIẾN ĐỘ %'!$N$6:$N$1034,'[1]TIẾN ĐỘ %'!$G$6:$G$1034,A466,'[1]TIẾN ĐỘ %'!$F$6:$F$1034,$E466)</f>
        <v>230976000</v>
      </c>
      <c r="DB466" s="12">
        <f t="shared" si="1157"/>
        <v>603744000</v>
      </c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3"/>
      <c r="DQ466" s="12"/>
      <c r="DR466" s="12"/>
      <c r="DS466" s="13"/>
      <c r="DT466" s="12"/>
      <c r="DU466" s="12"/>
      <c r="DV466" s="12"/>
      <c r="DW466" s="12">
        <f t="shared" si="1166"/>
        <v>0</v>
      </c>
      <c r="DX466" s="12"/>
      <c r="DY466" s="12"/>
      <c r="DZ466" s="12"/>
      <c r="EA466" s="12"/>
      <c r="EB466" s="12"/>
      <c r="EC466" s="12"/>
      <c r="ED466" s="12"/>
      <c r="EE466" s="12"/>
      <c r="EF466" s="12"/>
      <c r="EG466" s="12">
        <f t="shared" si="1066"/>
        <v>0</v>
      </c>
      <c r="EH466" s="12">
        <f t="shared" si="1067"/>
        <v>0</v>
      </c>
      <c r="EI466" s="12"/>
      <c r="EJ466" s="15">
        <f t="shared" si="1140"/>
        <v>0.57050666666666672</v>
      </c>
      <c r="EK466" s="15">
        <f t="shared" si="1141"/>
        <v>0.42986666666666667</v>
      </c>
      <c r="EL466" s="15">
        <f t="shared" si="1142"/>
        <v>1.0003733333333333</v>
      </c>
      <c r="EM466" s="16">
        <f t="shared" si="1162"/>
        <v>1.134976</v>
      </c>
      <c r="EN466" s="16">
        <f t="shared" si="1163"/>
        <v>0.149696</v>
      </c>
      <c r="EO466" s="16">
        <f t="shared" si="1164"/>
        <v>1.284672</v>
      </c>
      <c r="EP466" s="16">
        <f t="shared" si="1158"/>
        <v>1.0877866666666667</v>
      </c>
      <c r="EQ466" s="16">
        <f t="shared" si="1159"/>
        <v>0.18048</v>
      </c>
      <c r="ER466" s="16">
        <f t="shared" si="1160"/>
        <v>1.2831999999999999</v>
      </c>
      <c r="ES466" s="16">
        <f t="shared" si="1161"/>
        <v>1.1838117647058823</v>
      </c>
      <c r="ET466" s="16"/>
      <c r="EU466" s="16"/>
      <c r="EV466" s="16"/>
      <c r="EW466" s="16"/>
      <c r="EX466" s="16"/>
      <c r="EY466" s="16"/>
      <c r="EZ466" s="27"/>
      <c r="FA466" s="27"/>
      <c r="FB466" s="27"/>
      <c r="FC466" s="21"/>
      <c r="FD466" s="21"/>
      <c r="FE466" s="16"/>
      <c r="FF466" s="16"/>
      <c r="FG466" s="16"/>
      <c r="FH466" s="16"/>
      <c r="FI466" s="16"/>
      <c r="FJ466" s="16"/>
      <c r="FK466" s="16">
        <v>0</v>
      </c>
      <c r="FL466" s="16">
        <v>0</v>
      </c>
      <c r="FM466" s="16">
        <v>0</v>
      </c>
      <c r="FN466" s="16">
        <v>0</v>
      </c>
      <c r="FO466" s="16">
        <v>0</v>
      </c>
      <c r="FP466" s="16">
        <v>0</v>
      </c>
      <c r="FQ466" s="16">
        <v>0</v>
      </c>
      <c r="FR466" s="17">
        <f t="shared" si="1143"/>
        <v>0</v>
      </c>
      <c r="FS466" s="17">
        <f t="shared" si="1144"/>
        <v>0</v>
      </c>
      <c r="FT466" s="17">
        <f t="shared" si="1145"/>
        <v>0</v>
      </c>
      <c r="FU466" s="18">
        <f t="shared" si="1146"/>
        <v>0</v>
      </c>
      <c r="FV466" s="18">
        <f t="shared" si="1147"/>
        <v>0</v>
      </c>
      <c r="FW466" s="18">
        <f t="shared" si="1148"/>
        <v>0</v>
      </c>
      <c r="FX466" s="18">
        <f t="shared" si="1149"/>
        <v>0</v>
      </c>
      <c r="FY466" s="18">
        <f t="shared" si="1150"/>
        <v>0</v>
      </c>
      <c r="FZ466" s="19"/>
      <c r="GA466" s="36" t="s">
        <v>492</v>
      </c>
      <c r="GB466" s="36"/>
      <c r="GC466" s="37"/>
    </row>
    <row r="467" spans="1:185" hidden="1" x14ac:dyDescent="0.25">
      <c r="A467" s="8" t="s">
        <v>1314</v>
      </c>
      <c r="B467" s="8" t="s">
        <v>805</v>
      </c>
      <c r="C467" s="9" t="s">
        <v>806</v>
      </c>
      <c r="D467" s="28" t="s">
        <v>1459</v>
      </c>
      <c r="E467" s="9" t="s">
        <v>1466</v>
      </c>
      <c r="F467" s="9" t="s">
        <v>474</v>
      </c>
      <c r="G467" s="9" t="s">
        <v>475</v>
      </c>
      <c r="H467" s="11">
        <v>3.5000000000000003E-2</v>
      </c>
      <c r="I467" s="11"/>
      <c r="J467" s="11">
        <v>0.01</v>
      </c>
      <c r="K467" s="11">
        <v>0.01</v>
      </c>
      <c r="L467" s="11">
        <v>5.0000000000000001E-3</v>
      </c>
      <c r="M467" s="11">
        <v>5.0000000000000001E-3</v>
      </c>
      <c r="N467" s="11"/>
      <c r="O467" s="12">
        <f t="shared" si="1099"/>
        <v>0</v>
      </c>
      <c r="P467" s="12">
        <f t="shared" si="1100"/>
        <v>0</v>
      </c>
      <c r="Q467" s="12">
        <f t="shared" si="1101"/>
        <v>0</v>
      </c>
      <c r="R467" s="12">
        <f t="shared" si="1102"/>
        <v>0</v>
      </c>
      <c r="S467" s="12">
        <f t="shared" si="1151"/>
        <v>0</v>
      </c>
      <c r="T467" s="12">
        <f t="shared" si="1152"/>
        <v>814306</v>
      </c>
      <c r="U467" s="12">
        <f t="shared" si="1153"/>
        <v>349901</v>
      </c>
      <c r="V467" s="12">
        <f t="shared" si="1154"/>
        <v>1445832</v>
      </c>
      <c r="W467" s="12">
        <f t="shared" si="1156"/>
        <v>843840</v>
      </c>
      <c r="X467" s="12">
        <f t="shared" si="1103"/>
        <v>0</v>
      </c>
      <c r="Y467" s="12">
        <f t="shared" si="1104"/>
        <v>752977.91999999993</v>
      </c>
      <c r="Z467" s="12">
        <f t="shared" si="1105"/>
        <v>0</v>
      </c>
      <c r="AA467" s="12">
        <f t="shared" si="1106"/>
        <v>1773592.8</v>
      </c>
      <c r="AB467" s="12">
        <f t="shared" si="1107"/>
        <v>0</v>
      </c>
      <c r="AC467" s="12"/>
      <c r="AD467" s="12"/>
      <c r="AE467" s="12"/>
      <c r="AF467" s="12">
        <f t="shared" si="1108"/>
        <v>0</v>
      </c>
      <c r="AG467" s="12">
        <f t="shared" si="1109"/>
        <v>0</v>
      </c>
      <c r="AH467" s="12">
        <f t="shared" si="1110"/>
        <v>0</v>
      </c>
      <c r="AI467" s="12"/>
      <c r="AJ467" s="12"/>
      <c r="AK467" s="12"/>
      <c r="AL467" s="12">
        <f t="shared" si="1114"/>
        <v>0</v>
      </c>
      <c r="AM467" s="12">
        <f t="shared" si="1115"/>
        <v>0</v>
      </c>
      <c r="AN467" s="12">
        <f t="shared" si="1116"/>
        <v>0</v>
      </c>
      <c r="AO467" s="12"/>
      <c r="AP467" s="12"/>
      <c r="AQ467" s="12"/>
      <c r="AR467" s="12">
        <f t="shared" si="1117"/>
        <v>0</v>
      </c>
      <c r="AS467" s="12">
        <f t="shared" si="1118"/>
        <v>0</v>
      </c>
      <c r="AT467" s="12">
        <f t="shared" si="1119"/>
        <v>0</v>
      </c>
      <c r="AU467" s="12">
        <f t="shared" si="1120"/>
        <v>0</v>
      </c>
      <c r="AV467" s="12">
        <f t="shared" si="1111"/>
        <v>0</v>
      </c>
      <c r="AW467" s="12"/>
      <c r="AX467" s="12">
        <f t="shared" si="1121"/>
        <v>0</v>
      </c>
      <c r="AY467" s="12">
        <f t="shared" si="1122"/>
        <v>0</v>
      </c>
      <c r="AZ467" s="12">
        <f t="shared" si="1123"/>
        <v>0</v>
      </c>
      <c r="BA467" s="12"/>
      <c r="BB467" s="12">
        <f t="shared" si="1124"/>
        <v>0</v>
      </c>
      <c r="BC467" s="12">
        <f t="shared" si="1125"/>
        <v>0</v>
      </c>
      <c r="BD467" s="12">
        <f t="shared" si="1126"/>
        <v>0</v>
      </c>
      <c r="BE467" s="12"/>
      <c r="BF467" s="12">
        <f t="shared" si="1127"/>
        <v>0</v>
      </c>
      <c r="BG467" s="12">
        <f t="shared" si="1112"/>
        <v>0</v>
      </c>
      <c r="BH467" s="12">
        <f t="shared" si="1128"/>
        <v>0</v>
      </c>
      <c r="BI467" s="12">
        <f t="shared" si="1129"/>
        <v>0</v>
      </c>
      <c r="BJ467" s="12"/>
      <c r="BK467" s="12">
        <f t="shared" si="1130"/>
        <v>0</v>
      </c>
      <c r="BL467" s="12">
        <f t="shared" si="1113"/>
        <v>0</v>
      </c>
      <c r="BM467" s="12">
        <f t="shared" si="1131"/>
        <v>0</v>
      </c>
      <c r="BN467" s="12"/>
      <c r="BO467" s="12">
        <f t="shared" si="1132"/>
        <v>0</v>
      </c>
      <c r="BP467" s="12">
        <f t="shared" si="1133"/>
        <v>0</v>
      </c>
      <c r="BQ467" s="12">
        <f t="shared" si="1134"/>
        <v>0</v>
      </c>
      <c r="BR467" s="12"/>
      <c r="BS467" s="12">
        <f t="shared" si="1135"/>
        <v>0</v>
      </c>
      <c r="BT467" s="12">
        <f t="shared" si="1136"/>
        <v>0</v>
      </c>
      <c r="BU467" s="12">
        <f t="shared" si="1137"/>
        <v>0</v>
      </c>
      <c r="BV467" s="12">
        <f t="shared" si="1138"/>
        <v>0</v>
      </c>
      <c r="BW467" s="12">
        <f t="shared" si="1139"/>
        <v>0</v>
      </c>
      <c r="BX467" s="12"/>
      <c r="BY467" s="12">
        <v>100000000</v>
      </c>
      <c r="BZ467" s="12">
        <v>100000000</v>
      </c>
      <c r="CA467" s="12">
        <f>SUMIFS('[1]TIẾN ĐỘ %'!$M$6:$M$1034,'[1]TIẾN ĐỘ %'!$G$6:$G$1034,$A467,'[1]TIẾN ĐỘ %'!$F$6:$F$1034,$E467)</f>
        <v>150000000</v>
      </c>
      <c r="CB467" s="12">
        <f t="shared" si="1155"/>
        <v>350000000</v>
      </c>
      <c r="CC467" s="12"/>
      <c r="CD467" s="12"/>
      <c r="CE467" s="12"/>
      <c r="CF467" s="12"/>
      <c r="CG467" s="12"/>
      <c r="CH467" s="12"/>
      <c r="CI467" s="12"/>
      <c r="CJ467" s="12"/>
      <c r="CK467" s="12">
        <f t="shared" si="1165"/>
        <v>0</v>
      </c>
      <c r="CL467" s="12"/>
      <c r="CM467" s="12"/>
      <c r="CN467" s="12"/>
      <c r="CO467" s="12">
        <f t="shared" si="1064"/>
        <v>0</v>
      </c>
      <c r="CP467" s="12">
        <f t="shared" si="1065"/>
        <v>0</v>
      </c>
      <c r="CQ467" s="12"/>
      <c r="CR467" s="12">
        <v>5760000</v>
      </c>
      <c r="CS467" s="12">
        <v>0</v>
      </c>
      <c r="CT467" s="12">
        <v>9600000</v>
      </c>
      <c r="CU467" s="12">
        <v>84384000</v>
      </c>
      <c r="CV467" s="12">
        <v>36259200</v>
      </c>
      <c r="CW467" s="12">
        <v>84384000</v>
      </c>
      <c r="CX467" s="12">
        <v>149827200</v>
      </c>
      <c r="CY467" s="12">
        <f>SUMIFS('[1]DATA THÔ IN'!$P$4:$P$12031,'[1]DATA THÔ IN'!$H$4:$H$12031,$A467,'[1]DATA THÔ IN'!$AC$4:$AC$12031,$E467,'[1]DATA THÔ IN'!$AH$4:$AH$12031,"Tiến độ 1")</f>
        <v>78028800</v>
      </c>
      <c r="CZ467" s="12">
        <f>SUMIFS('[1]DATA THÔ IN'!$P$4:$P$12031,'[1]DATA THÔ IN'!$H$4:$H$12031,$A467,'[1]DATA THÔ IN'!$AC$4:$AC$12031,$E467,'[1]DATA THÔ IN'!$AH$4:$AH$12031,"Tiến độ 2")</f>
        <v>56918400</v>
      </c>
      <c r="DA467" s="12">
        <f>SUMIFS('[1]TIẾN ĐỘ %'!$N$6:$N$1034,'[1]TIẾN ĐỘ %'!$G$6:$G$1034,A467,'[1]TIẾN ĐỘ %'!$F$6:$F$1034,$E467)</f>
        <v>183792000</v>
      </c>
      <c r="DB467" s="12">
        <f t="shared" si="1157"/>
        <v>343219200</v>
      </c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3"/>
      <c r="DQ467" s="12"/>
      <c r="DR467" s="12"/>
      <c r="DS467" s="13"/>
      <c r="DT467" s="12"/>
      <c r="DU467" s="12"/>
      <c r="DV467" s="12"/>
      <c r="DW467" s="12">
        <f t="shared" si="1166"/>
        <v>0</v>
      </c>
      <c r="DX467" s="12"/>
      <c r="DY467" s="12"/>
      <c r="DZ467" s="12"/>
      <c r="EA467" s="12"/>
      <c r="EB467" s="12"/>
      <c r="EC467" s="12"/>
      <c r="ED467" s="12"/>
      <c r="EE467" s="12"/>
      <c r="EF467" s="12"/>
      <c r="EG467" s="12">
        <f t="shared" si="1066"/>
        <v>0</v>
      </c>
      <c r="EH467" s="12">
        <f t="shared" si="1067"/>
        <v>0</v>
      </c>
      <c r="EI467" s="12"/>
      <c r="EJ467" s="15">
        <f t="shared" si="1140"/>
        <v>5.7599999999999998E-2</v>
      </c>
      <c r="EK467" s="15">
        <f t="shared" si="1141"/>
        <v>0</v>
      </c>
      <c r="EL467" s="15">
        <f t="shared" si="1142"/>
        <v>9.6000000000000002E-2</v>
      </c>
      <c r="EM467" s="16">
        <f t="shared" si="1162"/>
        <v>0.84384000000000003</v>
      </c>
      <c r="EN467" s="16">
        <f t="shared" si="1163"/>
        <v>0.36259200000000003</v>
      </c>
      <c r="EO467" s="16">
        <f t="shared" si="1164"/>
        <v>1.498272</v>
      </c>
      <c r="EP467" s="16">
        <f t="shared" si="1158"/>
        <v>0.52019199999999999</v>
      </c>
      <c r="EQ467" s="16">
        <f t="shared" si="1159"/>
        <v>0.37945600000000002</v>
      </c>
      <c r="ER467" s="16">
        <f t="shared" si="1160"/>
        <v>1.2252799999999999</v>
      </c>
      <c r="ES467" s="16">
        <f t="shared" si="1161"/>
        <v>0.98062628571428567</v>
      </c>
      <c r="ET467" s="16"/>
      <c r="EU467" s="16"/>
      <c r="EV467" s="16"/>
      <c r="EW467" s="16"/>
      <c r="EX467" s="16"/>
      <c r="EY467" s="16"/>
      <c r="EZ467" s="27"/>
      <c r="FA467" s="27"/>
      <c r="FB467" s="27"/>
      <c r="FC467" s="21"/>
      <c r="FD467" s="21"/>
      <c r="FE467" s="16"/>
      <c r="FF467" s="16"/>
      <c r="FG467" s="16"/>
      <c r="FH467" s="16"/>
      <c r="FI467" s="16"/>
      <c r="FJ467" s="16"/>
      <c r="FK467" s="16">
        <v>0</v>
      </c>
      <c r="FL467" s="16">
        <v>0</v>
      </c>
      <c r="FM467" s="16">
        <v>0</v>
      </c>
      <c r="FN467" s="16">
        <v>0</v>
      </c>
      <c r="FO467" s="16">
        <v>0</v>
      </c>
      <c r="FP467" s="16">
        <v>0</v>
      </c>
      <c r="FQ467" s="16">
        <v>0</v>
      </c>
      <c r="FR467" s="17">
        <f t="shared" si="1143"/>
        <v>0</v>
      </c>
      <c r="FS467" s="17">
        <f t="shared" si="1144"/>
        <v>0</v>
      </c>
      <c r="FT467" s="17">
        <f t="shared" si="1145"/>
        <v>0</v>
      </c>
      <c r="FU467" s="18">
        <f t="shared" si="1146"/>
        <v>0</v>
      </c>
      <c r="FV467" s="18">
        <f t="shared" si="1147"/>
        <v>0</v>
      </c>
      <c r="FW467" s="18">
        <f t="shared" si="1148"/>
        <v>0</v>
      </c>
      <c r="FX467" s="18">
        <f t="shared" si="1149"/>
        <v>0</v>
      </c>
      <c r="FY467" s="18">
        <f t="shared" si="1150"/>
        <v>0</v>
      </c>
      <c r="FZ467" s="19"/>
      <c r="GA467" s="36" t="str">
        <f>D467</f>
        <v>Nguyễn Thành An</v>
      </c>
      <c r="GB467" s="36"/>
      <c r="GC467" s="37"/>
    </row>
    <row r="468" spans="1:185" hidden="1" x14ac:dyDescent="0.25">
      <c r="A468" s="8" t="s">
        <v>1318</v>
      </c>
      <c r="B468" s="8" t="s">
        <v>813</v>
      </c>
      <c r="C468" s="9" t="s">
        <v>814</v>
      </c>
      <c r="D468" s="10" t="s">
        <v>1390</v>
      </c>
      <c r="E468" s="9" t="s">
        <v>1466</v>
      </c>
      <c r="F468" s="9" t="s">
        <v>505</v>
      </c>
      <c r="G468" s="9" t="s">
        <v>475</v>
      </c>
      <c r="H468" s="11">
        <v>3.5000000000000003E-2</v>
      </c>
      <c r="I468" s="11"/>
      <c r="J468" s="11">
        <v>0.01</v>
      </c>
      <c r="K468" s="11">
        <v>0.01</v>
      </c>
      <c r="L468" s="11">
        <v>5.0000000000000001E-3</v>
      </c>
      <c r="M468" s="11">
        <v>5.0000000000000001E-3</v>
      </c>
      <c r="N468" s="11"/>
      <c r="O468" s="12">
        <f t="shared" si="1099"/>
        <v>0</v>
      </c>
      <c r="P468" s="12">
        <f t="shared" si="1100"/>
        <v>491918.39999999997</v>
      </c>
      <c r="Q468" s="12">
        <f t="shared" si="1101"/>
        <v>390107.04</v>
      </c>
      <c r="R468" s="12">
        <f t="shared" si="1102"/>
        <v>882025.44000000006</v>
      </c>
      <c r="S468" s="12">
        <f t="shared" si="1151"/>
        <v>0</v>
      </c>
      <c r="T468" s="12">
        <f t="shared" si="1152"/>
        <v>516839</v>
      </c>
      <c r="U468" s="12">
        <f t="shared" si="1153"/>
        <v>186206</v>
      </c>
      <c r="V468" s="12">
        <f t="shared" si="1154"/>
        <v>703045</v>
      </c>
      <c r="W468" s="12">
        <f t="shared" si="1156"/>
        <v>535584</v>
      </c>
      <c r="X468" s="12">
        <f t="shared" si="1103"/>
        <v>0</v>
      </c>
      <c r="Y468" s="12">
        <f t="shared" si="1104"/>
        <v>989487.84</v>
      </c>
      <c r="Z468" s="12">
        <f t="shared" si="1105"/>
        <v>324888.48</v>
      </c>
      <c r="AA468" s="12">
        <f t="shared" si="1106"/>
        <v>1314376.32</v>
      </c>
      <c r="AB468" s="12">
        <f t="shared" si="1107"/>
        <v>1449723.3599999999</v>
      </c>
      <c r="AC468" s="12"/>
      <c r="AD468" s="12"/>
      <c r="AE468" s="12"/>
      <c r="AF468" s="12">
        <f t="shared" si="1108"/>
        <v>0</v>
      </c>
      <c r="AG468" s="12">
        <f t="shared" si="1109"/>
        <v>0</v>
      </c>
      <c r="AH468" s="12">
        <f t="shared" si="1110"/>
        <v>0</v>
      </c>
      <c r="AI468" s="12"/>
      <c r="AJ468" s="12"/>
      <c r="AK468" s="12"/>
      <c r="AL468" s="12">
        <f t="shared" si="1114"/>
        <v>0</v>
      </c>
      <c r="AM468" s="12">
        <f t="shared" si="1115"/>
        <v>0</v>
      </c>
      <c r="AN468" s="12">
        <f t="shared" si="1116"/>
        <v>0</v>
      </c>
      <c r="AO468" s="12"/>
      <c r="AP468" s="12"/>
      <c r="AQ468" s="12"/>
      <c r="AR468" s="12">
        <f t="shared" si="1117"/>
        <v>0</v>
      </c>
      <c r="AS468" s="12">
        <f t="shared" si="1118"/>
        <v>0</v>
      </c>
      <c r="AT468" s="12">
        <f t="shared" si="1119"/>
        <v>0</v>
      </c>
      <c r="AU468" s="12">
        <f t="shared" si="1120"/>
        <v>0</v>
      </c>
      <c r="AV468" s="12">
        <f t="shared" si="1111"/>
        <v>0</v>
      </c>
      <c r="AW468" s="12"/>
      <c r="AX468" s="12">
        <f t="shared" si="1121"/>
        <v>0</v>
      </c>
      <c r="AY468" s="12">
        <f t="shared" si="1122"/>
        <v>0</v>
      </c>
      <c r="AZ468" s="12">
        <f t="shared" si="1123"/>
        <v>0</v>
      </c>
      <c r="BA468" s="12"/>
      <c r="BB468" s="12">
        <f t="shared" si="1124"/>
        <v>0</v>
      </c>
      <c r="BC468" s="12">
        <f t="shared" si="1125"/>
        <v>0</v>
      </c>
      <c r="BD468" s="12">
        <f t="shared" si="1126"/>
        <v>0</v>
      </c>
      <c r="BE468" s="12"/>
      <c r="BF468" s="12">
        <f t="shared" si="1127"/>
        <v>0</v>
      </c>
      <c r="BG468" s="12">
        <f t="shared" si="1112"/>
        <v>0</v>
      </c>
      <c r="BH468" s="12">
        <f t="shared" si="1128"/>
        <v>0</v>
      </c>
      <c r="BI468" s="12">
        <f t="shared" si="1129"/>
        <v>0</v>
      </c>
      <c r="BJ468" s="12"/>
      <c r="BK468" s="12">
        <f t="shared" si="1130"/>
        <v>0</v>
      </c>
      <c r="BL468" s="12">
        <f t="shared" si="1113"/>
        <v>0</v>
      </c>
      <c r="BM468" s="12">
        <f t="shared" si="1131"/>
        <v>0</v>
      </c>
      <c r="BN468" s="12"/>
      <c r="BO468" s="12">
        <f t="shared" si="1132"/>
        <v>0</v>
      </c>
      <c r="BP468" s="12">
        <f t="shared" si="1133"/>
        <v>0</v>
      </c>
      <c r="BQ468" s="12">
        <f t="shared" si="1134"/>
        <v>0</v>
      </c>
      <c r="BR468" s="12"/>
      <c r="BS468" s="12">
        <f t="shared" si="1135"/>
        <v>0</v>
      </c>
      <c r="BT468" s="12">
        <f t="shared" si="1136"/>
        <v>0</v>
      </c>
      <c r="BU468" s="12">
        <f t="shared" si="1137"/>
        <v>0</v>
      </c>
      <c r="BV468" s="12">
        <f t="shared" si="1138"/>
        <v>0</v>
      </c>
      <c r="BW468" s="12">
        <f t="shared" si="1139"/>
        <v>0</v>
      </c>
      <c r="BX468" s="12"/>
      <c r="BY468" s="12">
        <v>90000000</v>
      </c>
      <c r="BZ468" s="12">
        <v>70000000</v>
      </c>
      <c r="CA468" s="12">
        <f>SUMIFS('[1]TIẾN ĐỘ %'!$M$6:$M$1034,'[1]TIẾN ĐỘ %'!$G$6:$G$1034,$A468,'[1]TIẾN ĐỘ %'!$F$6:$F$1034,$E468)</f>
        <v>90000000</v>
      </c>
      <c r="CB468" s="12">
        <f t="shared" si="1155"/>
        <v>250000000</v>
      </c>
      <c r="CC468" s="12"/>
      <c r="CD468" s="12"/>
      <c r="CE468" s="12"/>
      <c r="CF468" s="12"/>
      <c r="CG468" s="12"/>
      <c r="CH468" s="12"/>
      <c r="CI468" s="12"/>
      <c r="CJ468" s="12"/>
      <c r="CK468" s="12">
        <f t="shared" si="1165"/>
        <v>0</v>
      </c>
      <c r="CL468" s="12"/>
      <c r="CM468" s="12"/>
      <c r="CN468" s="12"/>
      <c r="CO468" s="12">
        <f t="shared" si="1064"/>
        <v>0</v>
      </c>
      <c r="CP468" s="12">
        <f t="shared" si="1065"/>
        <v>0</v>
      </c>
      <c r="CQ468" s="12"/>
      <c r="CR468" s="12">
        <v>50976000</v>
      </c>
      <c r="CS468" s="12">
        <v>40425600</v>
      </c>
      <c r="CT468" s="12">
        <v>91401600</v>
      </c>
      <c r="CU468" s="12">
        <v>53558400</v>
      </c>
      <c r="CV468" s="12">
        <v>19296000</v>
      </c>
      <c r="CW468" s="12">
        <v>53558400</v>
      </c>
      <c r="CX468" s="12">
        <v>72854400</v>
      </c>
      <c r="CY468" s="12">
        <f>SUMIFS('[1]DATA THÔ IN'!$P$4:$P$12031,'[1]DATA THÔ IN'!$H$4:$H$12031,$A468,'[1]DATA THÔ IN'!$AC$4:$AC$12031,$E468,'[1]DATA THÔ IN'!$AH$4:$AH$12031,"Tiến độ 1")</f>
        <v>102537600</v>
      </c>
      <c r="CZ468" s="12">
        <f>SUMIFS('[1]DATA THÔ IN'!$P$4:$P$12031,'[1]DATA THÔ IN'!$H$4:$H$12031,$A468,'[1]DATA THÔ IN'!$AC$4:$AC$12031,$E468,'[1]DATA THÔ IN'!$AH$4:$AH$12031,"Tiến độ 2")</f>
        <v>33667200</v>
      </c>
      <c r="DA468" s="12">
        <f>SUMIFS('[1]TIẾN ĐỘ %'!$N$6:$N$1034,'[1]TIẾN ĐỘ %'!$G$6:$G$1034,A468,'[1]TIẾN ĐỘ %'!$F$6:$F$1034,$E468)</f>
        <v>136204800</v>
      </c>
      <c r="DB468" s="12">
        <f t="shared" si="1157"/>
        <v>300460800</v>
      </c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3"/>
      <c r="DQ468" s="12"/>
      <c r="DR468" s="12"/>
      <c r="DS468" s="13"/>
      <c r="DT468" s="12"/>
      <c r="DU468" s="12"/>
      <c r="DV468" s="12"/>
      <c r="DW468" s="12">
        <f t="shared" si="1166"/>
        <v>0</v>
      </c>
      <c r="DX468" s="12"/>
      <c r="DY468" s="12"/>
      <c r="DZ468" s="12"/>
      <c r="EA468" s="12"/>
      <c r="EB468" s="12"/>
      <c r="EC468" s="12"/>
      <c r="ED468" s="12"/>
      <c r="EE468" s="12"/>
      <c r="EF468" s="12"/>
      <c r="EG468" s="12">
        <f t="shared" si="1066"/>
        <v>0</v>
      </c>
      <c r="EH468" s="12">
        <f t="shared" si="1067"/>
        <v>0</v>
      </c>
      <c r="EI468" s="12"/>
      <c r="EJ468" s="15">
        <f t="shared" si="1140"/>
        <v>0.56640000000000001</v>
      </c>
      <c r="EK468" s="15">
        <f t="shared" si="1141"/>
        <v>0.44917333333333331</v>
      </c>
      <c r="EL468" s="15">
        <f t="shared" si="1142"/>
        <v>1.0155733333333334</v>
      </c>
      <c r="EM468" s="16">
        <f t="shared" si="1162"/>
        <v>0.76512000000000002</v>
      </c>
      <c r="EN468" s="16">
        <f t="shared" si="1163"/>
        <v>0.27565714285714288</v>
      </c>
      <c r="EO468" s="16">
        <f t="shared" si="1164"/>
        <v>1.0407771428571428</v>
      </c>
      <c r="EP468" s="16">
        <f t="shared" si="1158"/>
        <v>1.1393066666666667</v>
      </c>
      <c r="EQ468" s="16">
        <f t="shared" si="1159"/>
        <v>0.37408000000000002</v>
      </c>
      <c r="ER468" s="16">
        <f t="shared" si="1160"/>
        <v>1.5133866666666667</v>
      </c>
      <c r="ES468" s="16">
        <f t="shared" si="1161"/>
        <v>1.2018431999999999</v>
      </c>
      <c r="ET468" s="16"/>
      <c r="EU468" s="16"/>
      <c r="EV468" s="16"/>
      <c r="EW468" s="16"/>
      <c r="EX468" s="16"/>
      <c r="EY468" s="16"/>
      <c r="EZ468" s="27"/>
      <c r="FA468" s="27"/>
      <c r="FB468" s="27"/>
      <c r="FC468" s="21"/>
      <c r="FD468" s="21"/>
      <c r="FE468" s="16"/>
      <c r="FF468" s="16"/>
      <c r="FG468" s="16"/>
      <c r="FH468" s="16"/>
      <c r="FI468" s="16"/>
      <c r="FJ468" s="16"/>
      <c r="FK468" s="16">
        <v>0</v>
      </c>
      <c r="FL468" s="16">
        <v>0</v>
      </c>
      <c r="FM468" s="16">
        <v>0</v>
      </c>
      <c r="FN468" s="16">
        <v>0</v>
      </c>
      <c r="FO468" s="16">
        <v>0</v>
      </c>
      <c r="FP468" s="16">
        <v>0</v>
      </c>
      <c r="FQ468" s="16">
        <v>0</v>
      </c>
      <c r="FR468" s="17">
        <f t="shared" si="1143"/>
        <v>0</v>
      </c>
      <c r="FS468" s="17">
        <f t="shared" si="1144"/>
        <v>0</v>
      </c>
      <c r="FT468" s="17">
        <f t="shared" si="1145"/>
        <v>0</v>
      </c>
      <c r="FU468" s="18">
        <f t="shared" si="1146"/>
        <v>0</v>
      </c>
      <c r="FV468" s="18">
        <f t="shared" si="1147"/>
        <v>0</v>
      </c>
      <c r="FW468" s="18">
        <f t="shared" si="1148"/>
        <v>0</v>
      </c>
      <c r="FX468" s="18">
        <f t="shared" si="1149"/>
        <v>0</v>
      </c>
      <c r="FY468" s="18">
        <f t="shared" si="1150"/>
        <v>0</v>
      </c>
      <c r="FZ468" s="19"/>
      <c r="GA468" s="36" t="s">
        <v>492</v>
      </c>
      <c r="GB468" s="36"/>
      <c r="GC468" s="37"/>
    </row>
    <row r="469" spans="1:185" hidden="1" x14ac:dyDescent="0.25">
      <c r="A469" s="8" t="s">
        <v>1319</v>
      </c>
      <c r="B469" s="8" t="s">
        <v>815</v>
      </c>
      <c r="C469" s="9" t="s">
        <v>816</v>
      </c>
      <c r="D469" s="10" t="s">
        <v>1390</v>
      </c>
      <c r="E469" s="9" t="s">
        <v>1466</v>
      </c>
      <c r="F469" s="9" t="s">
        <v>505</v>
      </c>
      <c r="G469" s="9" t="s">
        <v>475</v>
      </c>
      <c r="H469" s="11">
        <v>3.5000000000000003E-2</v>
      </c>
      <c r="I469" s="11"/>
      <c r="J469" s="11">
        <v>0.01</v>
      </c>
      <c r="K469" s="11">
        <v>0.01</v>
      </c>
      <c r="L469" s="11">
        <v>5.0000000000000001E-3</v>
      </c>
      <c r="M469" s="11">
        <v>5.0000000000000001E-3</v>
      </c>
      <c r="N469" s="11"/>
      <c r="O469" s="12">
        <f t="shared" si="1099"/>
        <v>0</v>
      </c>
      <c r="P469" s="12">
        <f t="shared" si="1100"/>
        <v>758165.76</v>
      </c>
      <c r="Q469" s="12">
        <f t="shared" si="1101"/>
        <v>0</v>
      </c>
      <c r="R469" s="12">
        <f t="shared" si="1102"/>
        <v>1458524.1599999999</v>
      </c>
      <c r="S469" s="12">
        <f t="shared" si="1151"/>
        <v>0</v>
      </c>
      <c r="T469" s="12">
        <f t="shared" si="1152"/>
        <v>1456393</v>
      </c>
      <c r="U469" s="12">
        <f t="shared" si="1153"/>
        <v>0</v>
      </c>
      <c r="V469" s="12">
        <f t="shared" si="1154"/>
        <v>1456393</v>
      </c>
      <c r="W469" s="12">
        <f t="shared" si="1156"/>
        <v>1509216</v>
      </c>
      <c r="X469" s="12">
        <f t="shared" si="1103"/>
        <v>0</v>
      </c>
      <c r="Y469" s="12">
        <f t="shared" si="1104"/>
        <v>859236</v>
      </c>
      <c r="Z469" s="12">
        <f t="shared" si="1105"/>
        <v>0</v>
      </c>
      <c r="AA469" s="12">
        <f t="shared" si="1106"/>
        <v>1452132</v>
      </c>
      <c r="AB469" s="12">
        <f t="shared" si="1107"/>
        <v>2183524.7999999998</v>
      </c>
      <c r="AC469" s="12"/>
      <c r="AD469" s="12"/>
      <c r="AE469" s="12"/>
      <c r="AF469" s="12">
        <f t="shared" si="1108"/>
        <v>0</v>
      </c>
      <c r="AG469" s="12">
        <f t="shared" si="1109"/>
        <v>0</v>
      </c>
      <c r="AH469" s="12">
        <f t="shared" si="1110"/>
        <v>0</v>
      </c>
      <c r="AI469" s="12"/>
      <c r="AJ469" s="12"/>
      <c r="AK469" s="12"/>
      <c r="AL469" s="12">
        <f t="shared" si="1114"/>
        <v>0</v>
      </c>
      <c r="AM469" s="12">
        <f t="shared" si="1115"/>
        <v>0</v>
      </c>
      <c r="AN469" s="12">
        <f t="shared" si="1116"/>
        <v>0</v>
      </c>
      <c r="AO469" s="12"/>
      <c r="AP469" s="12"/>
      <c r="AQ469" s="12"/>
      <c r="AR469" s="12">
        <f t="shared" si="1117"/>
        <v>0</v>
      </c>
      <c r="AS469" s="12">
        <f t="shared" si="1118"/>
        <v>0</v>
      </c>
      <c r="AT469" s="12">
        <f t="shared" si="1119"/>
        <v>0</v>
      </c>
      <c r="AU469" s="12">
        <f t="shared" si="1120"/>
        <v>0</v>
      </c>
      <c r="AV469" s="12">
        <f t="shared" si="1111"/>
        <v>0</v>
      </c>
      <c r="AW469" s="12"/>
      <c r="AX469" s="12">
        <f t="shared" si="1121"/>
        <v>0</v>
      </c>
      <c r="AY469" s="12">
        <f t="shared" si="1122"/>
        <v>0</v>
      </c>
      <c r="AZ469" s="12">
        <f t="shared" si="1123"/>
        <v>0</v>
      </c>
      <c r="BA469" s="12"/>
      <c r="BB469" s="12">
        <f t="shared" si="1124"/>
        <v>0</v>
      </c>
      <c r="BC469" s="12">
        <f t="shared" si="1125"/>
        <v>0</v>
      </c>
      <c r="BD469" s="12">
        <f t="shared" si="1126"/>
        <v>0</v>
      </c>
      <c r="BE469" s="12"/>
      <c r="BF469" s="12">
        <f t="shared" si="1127"/>
        <v>0</v>
      </c>
      <c r="BG469" s="12">
        <f t="shared" si="1112"/>
        <v>0</v>
      </c>
      <c r="BH469" s="12">
        <f t="shared" si="1128"/>
        <v>0</v>
      </c>
      <c r="BI469" s="12">
        <f t="shared" si="1129"/>
        <v>0</v>
      </c>
      <c r="BJ469" s="12"/>
      <c r="BK469" s="12">
        <f t="shared" si="1130"/>
        <v>0</v>
      </c>
      <c r="BL469" s="12">
        <f t="shared" si="1113"/>
        <v>0</v>
      </c>
      <c r="BM469" s="12">
        <f t="shared" si="1131"/>
        <v>0</v>
      </c>
      <c r="BN469" s="12"/>
      <c r="BO469" s="12">
        <f t="shared" si="1132"/>
        <v>0</v>
      </c>
      <c r="BP469" s="12">
        <f t="shared" si="1133"/>
        <v>0</v>
      </c>
      <c r="BQ469" s="12">
        <f t="shared" si="1134"/>
        <v>0</v>
      </c>
      <c r="BR469" s="12"/>
      <c r="BS469" s="12">
        <f t="shared" si="1135"/>
        <v>0</v>
      </c>
      <c r="BT469" s="12">
        <f t="shared" si="1136"/>
        <v>0</v>
      </c>
      <c r="BU469" s="12">
        <f t="shared" si="1137"/>
        <v>0</v>
      </c>
      <c r="BV469" s="12">
        <f t="shared" si="1138"/>
        <v>0</v>
      </c>
      <c r="BW469" s="12">
        <f t="shared" si="1139"/>
        <v>0</v>
      </c>
      <c r="BX469" s="12"/>
      <c r="BY469" s="12">
        <v>150000000</v>
      </c>
      <c r="BZ469" s="12">
        <v>100000000</v>
      </c>
      <c r="CA469" s="12">
        <f>SUMIFS('[1]TIẾN ĐỘ %'!$M$6:$M$1034,'[1]TIẾN ĐỘ %'!$G$6:$G$1034,$A469,'[1]TIẾN ĐỘ %'!$F$6:$F$1034,$E469)</f>
        <v>150000000</v>
      </c>
      <c r="CB469" s="12">
        <f t="shared" si="1155"/>
        <v>400000000</v>
      </c>
      <c r="CC469" s="12"/>
      <c r="CD469" s="12"/>
      <c r="CE469" s="12"/>
      <c r="CF469" s="12"/>
      <c r="CG469" s="12"/>
      <c r="CH469" s="12"/>
      <c r="CI469" s="12"/>
      <c r="CJ469" s="12"/>
      <c r="CK469" s="12">
        <f t="shared" si="1165"/>
        <v>0</v>
      </c>
      <c r="CL469" s="12"/>
      <c r="CM469" s="12"/>
      <c r="CN469" s="12"/>
      <c r="CO469" s="12">
        <f t="shared" si="1064"/>
        <v>0</v>
      </c>
      <c r="CP469" s="12">
        <f t="shared" si="1065"/>
        <v>0</v>
      </c>
      <c r="CQ469" s="12"/>
      <c r="CR469" s="12">
        <v>78566400</v>
      </c>
      <c r="CS469" s="12">
        <v>0</v>
      </c>
      <c r="CT469" s="12">
        <v>151142400</v>
      </c>
      <c r="CU469" s="12">
        <v>150921600</v>
      </c>
      <c r="CV469" s="12">
        <v>0</v>
      </c>
      <c r="CW469" s="12">
        <v>150921600</v>
      </c>
      <c r="CX469" s="12">
        <v>150921600</v>
      </c>
      <c r="CY469" s="12">
        <f>SUMIFS('[1]DATA THÔ IN'!$P$4:$P$12031,'[1]DATA THÔ IN'!$H$4:$H$12031,$A469,'[1]DATA THÔ IN'!$AC$4:$AC$12031,$E469,'[1]DATA THÔ IN'!$AH$4:$AH$12031,"Tiến độ 1")</f>
        <v>89040000</v>
      </c>
      <c r="CZ469" s="12">
        <f>SUMIFS('[1]DATA THÔ IN'!$P$4:$P$12031,'[1]DATA THÔ IN'!$H$4:$H$12031,$A469,'[1]DATA THÔ IN'!$AC$4:$AC$12031,$E469,'[1]DATA THÔ IN'!$AH$4:$AH$12031,"Tiến độ 2")</f>
        <v>0</v>
      </c>
      <c r="DA469" s="12">
        <f>SUMIFS('[1]TIẾN ĐỘ %'!$N$6:$N$1034,'[1]TIẾN ĐỘ %'!$G$6:$G$1034,A469,'[1]TIẾN ĐỘ %'!$F$6:$F$1034,$E469)</f>
        <v>150480000</v>
      </c>
      <c r="DB469" s="12">
        <f t="shared" si="1157"/>
        <v>452544000</v>
      </c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3"/>
      <c r="DQ469" s="12"/>
      <c r="DR469" s="12"/>
      <c r="DS469" s="13"/>
      <c r="DT469" s="12"/>
      <c r="DU469" s="12"/>
      <c r="DV469" s="12"/>
      <c r="DW469" s="12">
        <f t="shared" si="1166"/>
        <v>0</v>
      </c>
      <c r="DX469" s="12"/>
      <c r="DY469" s="12"/>
      <c r="DZ469" s="12"/>
      <c r="EA469" s="12"/>
      <c r="EB469" s="12"/>
      <c r="EC469" s="12"/>
      <c r="ED469" s="12"/>
      <c r="EE469" s="12"/>
      <c r="EF469" s="12"/>
      <c r="EG469" s="12">
        <f t="shared" si="1066"/>
        <v>0</v>
      </c>
      <c r="EH469" s="12">
        <f t="shared" si="1067"/>
        <v>0</v>
      </c>
      <c r="EI469" s="12"/>
      <c r="EJ469" s="15">
        <f t="shared" si="1140"/>
        <v>0.52377600000000002</v>
      </c>
      <c r="EK469" s="15">
        <f t="shared" si="1141"/>
        <v>0</v>
      </c>
      <c r="EL469" s="15">
        <f t="shared" si="1142"/>
        <v>1.0076160000000001</v>
      </c>
      <c r="EM469" s="16">
        <f t="shared" si="1162"/>
        <v>1.5092159999999999</v>
      </c>
      <c r="EN469" s="16">
        <f t="shared" si="1163"/>
        <v>0</v>
      </c>
      <c r="EO469" s="16">
        <f t="shared" si="1164"/>
        <v>1.5092159999999999</v>
      </c>
      <c r="EP469" s="16">
        <f t="shared" si="1158"/>
        <v>0.59360000000000002</v>
      </c>
      <c r="EQ469" s="16">
        <f t="shared" si="1159"/>
        <v>0</v>
      </c>
      <c r="ER469" s="16">
        <f t="shared" si="1160"/>
        <v>1.0032000000000001</v>
      </c>
      <c r="ES469" s="16">
        <f t="shared" si="1161"/>
        <v>1.1313599999999999</v>
      </c>
      <c r="ET469" s="16"/>
      <c r="EU469" s="16"/>
      <c r="EV469" s="16"/>
      <c r="EW469" s="16"/>
      <c r="EX469" s="16"/>
      <c r="EY469" s="16"/>
      <c r="EZ469" s="27"/>
      <c r="FA469" s="27"/>
      <c r="FB469" s="27"/>
      <c r="FC469" s="21"/>
      <c r="FD469" s="21"/>
      <c r="FE469" s="16"/>
      <c r="FF469" s="16"/>
      <c r="FG469" s="16"/>
      <c r="FH469" s="16"/>
      <c r="FI469" s="16"/>
      <c r="FJ469" s="16"/>
      <c r="FK469" s="16">
        <v>0</v>
      </c>
      <c r="FL469" s="16">
        <v>0</v>
      </c>
      <c r="FM469" s="16">
        <v>0</v>
      </c>
      <c r="FN469" s="16">
        <v>0</v>
      </c>
      <c r="FO469" s="16">
        <v>0</v>
      </c>
      <c r="FP469" s="16">
        <v>0</v>
      </c>
      <c r="FQ469" s="16">
        <v>0</v>
      </c>
      <c r="FR469" s="17">
        <f t="shared" si="1143"/>
        <v>0</v>
      </c>
      <c r="FS469" s="17">
        <f t="shared" si="1144"/>
        <v>0</v>
      </c>
      <c r="FT469" s="17">
        <f t="shared" si="1145"/>
        <v>0</v>
      </c>
      <c r="FU469" s="18">
        <f t="shared" si="1146"/>
        <v>0</v>
      </c>
      <c r="FV469" s="18">
        <f t="shared" si="1147"/>
        <v>0</v>
      </c>
      <c r="FW469" s="18">
        <f t="shared" si="1148"/>
        <v>0</v>
      </c>
      <c r="FX469" s="18">
        <f t="shared" si="1149"/>
        <v>0</v>
      </c>
      <c r="FY469" s="18">
        <f t="shared" si="1150"/>
        <v>0</v>
      </c>
      <c r="FZ469" s="19"/>
      <c r="GA469" s="36" t="s">
        <v>492</v>
      </c>
      <c r="GB469" s="36"/>
      <c r="GC469" s="37"/>
    </row>
    <row r="470" spans="1:185" hidden="1" x14ac:dyDescent="0.25">
      <c r="A470" s="8" t="s">
        <v>1322</v>
      </c>
      <c r="B470" s="8" t="s">
        <v>821</v>
      </c>
      <c r="C470" s="9" t="s">
        <v>822</v>
      </c>
      <c r="D470" s="28" t="s">
        <v>1459</v>
      </c>
      <c r="E470" s="9" t="s">
        <v>1466</v>
      </c>
      <c r="F470" s="9" t="s">
        <v>488</v>
      </c>
      <c r="G470" s="9" t="s">
        <v>475</v>
      </c>
      <c r="H470" s="11">
        <v>3.5000000000000003E-2</v>
      </c>
      <c r="I470" s="11"/>
      <c r="J470" s="11">
        <v>0.01</v>
      </c>
      <c r="K470" s="11">
        <v>0.01</v>
      </c>
      <c r="L470" s="11">
        <v>5.0000000000000001E-3</v>
      </c>
      <c r="M470" s="11">
        <v>5.0000000000000001E-3</v>
      </c>
      <c r="N470" s="11"/>
      <c r="O470" s="12">
        <f t="shared" si="1099"/>
        <v>0</v>
      </c>
      <c r="P470" s="12">
        <f t="shared" si="1100"/>
        <v>404651.51999999996</v>
      </c>
      <c r="Q470" s="12">
        <f t="shared" si="1101"/>
        <v>0</v>
      </c>
      <c r="R470" s="12">
        <f t="shared" si="1102"/>
        <v>0</v>
      </c>
      <c r="S470" s="12">
        <f t="shared" si="1151"/>
        <v>0</v>
      </c>
      <c r="T470" s="12">
        <f t="shared" si="1152"/>
        <v>579556</v>
      </c>
      <c r="U470" s="12">
        <f t="shared" si="1153"/>
        <v>0</v>
      </c>
      <c r="V470" s="12">
        <f t="shared" si="1154"/>
        <v>0</v>
      </c>
      <c r="W470" s="12">
        <f t="shared" si="1156"/>
        <v>600576</v>
      </c>
      <c r="X470" s="12">
        <f t="shared" si="1103"/>
        <v>0</v>
      </c>
      <c r="Y470" s="12">
        <f t="shared" si="1104"/>
        <v>769931.03999999992</v>
      </c>
      <c r="Z470" s="12">
        <f t="shared" si="1105"/>
        <v>232723.25999999998</v>
      </c>
      <c r="AA470" s="12">
        <f t="shared" si="1106"/>
        <v>1004217.6</v>
      </c>
      <c r="AB470" s="12">
        <f t="shared" si="1107"/>
        <v>0</v>
      </c>
      <c r="AC470" s="12"/>
      <c r="AD470" s="12"/>
      <c r="AE470" s="12"/>
      <c r="AF470" s="12">
        <f t="shared" si="1108"/>
        <v>0</v>
      </c>
      <c r="AG470" s="12">
        <f t="shared" si="1109"/>
        <v>0</v>
      </c>
      <c r="AH470" s="12">
        <f t="shared" si="1110"/>
        <v>0</v>
      </c>
      <c r="AI470" s="12"/>
      <c r="AJ470" s="12"/>
      <c r="AK470" s="12"/>
      <c r="AL470" s="12">
        <f t="shared" si="1114"/>
        <v>0</v>
      </c>
      <c r="AM470" s="12">
        <f t="shared" si="1115"/>
        <v>0</v>
      </c>
      <c r="AN470" s="12">
        <f t="shared" si="1116"/>
        <v>0</v>
      </c>
      <c r="AO470" s="12"/>
      <c r="AP470" s="12"/>
      <c r="AQ470" s="12"/>
      <c r="AR470" s="12">
        <f t="shared" si="1117"/>
        <v>0</v>
      </c>
      <c r="AS470" s="12">
        <f t="shared" si="1118"/>
        <v>0</v>
      </c>
      <c r="AT470" s="12">
        <f t="shared" si="1119"/>
        <v>0</v>
      </c>
      <c r="AU470" s="12">
        <f t="shared" si="1120"/>
        <v>0</v>
      </c>
      <c r="AV470" s="12">
        <f t="shared" si="1111"/>
        <v>0</v>
      </c>
      <c r="AW470" s="12"/>
      <c r="AX470" s="12">
        <f t="shared" si="1121"/>
        <v>0</v>
      </c>
      <c r="AY470" s="12">
        <f t="shared" si="1122"/>
        <v>0</v>
      </c>
      <c r="AZ470" s="12">
        <f t="shared" si="1123"/>
        <v>0</v>
      </c>
      <c r="BA470" s="12"/>
      <c r="BB470" s="12">
        <f t="shared" si="1124"/>
        <v>0</v>
      </c>
      <c r="BC470" s="12">
        <f t="shared" si="1125"/>
        <v>0</v>
      </c>
      <c r="BD470" s="12">
        <f t="shared" si="1126"/>
        <v>0</v>
      </c>
      <c r="BE470" s="12"/>
      <c r="BF470" s="12">
        <f t="shared" si="1127"/>
        <v>0</v>
      </c>
      <c r="BG470" s="12">
        <f t="shared" si="1112"/>
        <v>0</v>
      </c>
      <c r="BH470" s="12">
        <f t="shared" si="1128"/>
        <v>0</v>
      </c>
      <c r="BI470" s="12">
        <f t="shared" si="1129"/>
        <v>0</v>
      </c>
      <c r="BJ470" s="12"/>
      <c r="BK470" s="12">
        <f t="shared" si="1130"/>
        <v>0</v>
      </c>
      <c r="BL470" s="12">
        <f t="shared" si="1113"/>
        <v>0</v>
      </c>
      <c r="BM470" s="12">
        <f t="shared" si="1131"/>
        <v>0</v>
      </c>
      <c r="BN470" s="12"/>
      <c r="BO470" s="12">
        <f t="shared" si="1132"/>
        <v>0</v>
      </c>
      <c r="BP470" s="12">
        <f t="shared" si="1133"/>
        <v>0</v>
      </c>
      <c r="BQ470" s="12">
        <f t="shared" si="1134"/>
        <v>0</v>
      </c>
      <c r="BR470" s="12"/>
      <c r="BS470" s="12">
        <f t="shared" si="1135"/>
        <v>0</v>
      </c>
      <c r="BT470" s="12">
        <f t="shared" si="1136"/>
        <v>0</v>
      </c>
      <c r="BU470" s="12">
        <f t="shared" si="1137"/>
        <v>0</v>
      </c>
      <c r="BV470" s="12">
        <f t="shared" si="1138"/>
        <v>0</v>
      </c>
      <c r="BW470" s="12">
        <f t="shared" si="1139"/>
        <v>0</v>
      </c>
      <c r="BX470" s="12"/>
      <c r="BY470" s="12">
        <v>103769000</v>
      </c>
      <c r="BZ470" s="12">
        <v>103769000</v>
      </c>
      <c r="CA470" s="12">
        <f>SUMIFS('[1]TIẾN ĐỘ %'!$M$6:$M$1034,'[1]TIẾN ĐỘ %'!$G$6:$G$1034,$A470,'[1]TIẾN ĐỘ %'!$F$6:$F$1034,$E470)</f>
        <v>60000000</v>
      </c>
      <c r="CB470" s="12">
        <f t="shared" si="1155"/>
        <v>267538000</v>
      </c>
      <c r="CC470" s="12"/>
      <c r="CD470" s="12"/>
      <c r="CE470" s="12"/>
      <c r="CF470" s="12"/>
      <c r="CG470" s="12"/>
      <c r="CH470" s="12"/>
      <c r="CI470" s="12"/>
      <c r="CJ470" s="12"/>
      <c r="CK470" s="12">
        <f t="shared" si="1165"/>
        <v>0</v>
      </c>
      <c r="CL470" s="12"/>
      <c r="CM470" s="12"/>
      <c r="CN470" s="12"/>
      <c r="CO470" s="12">
        <f t="shared" si="1064"/>
        <v>0</v>
      </c>
      <c r="CP470" s="12">
        <f t="shared" si="1065"/>
        <v>0</v>
      </c>
      <c r="CQ470" s="12"/>
      <c r="CR470" s="12">
        <v>41932800</v>
      </c>
      <c r="CS470" s="12">
        <v>19824000</v>
      </c>
      <c r="CT470" s="12">
        <v>61756800</v>
      </c>
      <c r="CU470" s="12">
        <v>60057600</v>
      </c>
      <c r="CV470" s="12">
        <v>0</v>
      </c>
      <c r="CW470" s="12">
        <v>60057600</v>
      </c>
      <c r="CX470" s="12">
        <v>60057600</v>
      </c>
      <c r="CY470" s="12">
        <f>SUMIFS('[1]DATA THÔ IN'!$P$4:$P$12031,'[1]DATA THÔ IN'!$H$4:$H$12031,$A470,'[1]DATA THÔ IN'!$AC$4:$AC$12031,$E470,'[1]DATA THÔ IN'!$AH$4:$AH$12031,"Tiến độ 1")</f>
        <v>79785600</v>
      </c>
      <c r="CZ470" s="12">
        <f>SUMIFS('[1]DATA THÔ IN'!$P$4:$P$12031,'[1]DATA THÔ IN'!$H$4:$H$12031,$A470,'[1]DATA THÔ IN'!$AC$4:$AC$12031,$E470,'[1]DATA THÔ IN'!$AH$4:$AH$12031,"Tiến độ 2")</f>
        <v>24116400</v>
      </c>
      <c r="DA470" s="12">
        <f>SUMIFS('[1]TIẾN ĐỘ %'!$N$6:$N$1034,'[1]TIẾN ĐỘ %'!$G$6:$G$1034,A470,'[1]TIẾN ĐỘ %'!$F$6:$F$1034,$E470)</f>
        <v>104064000</v>
      </c>
      <c r="DB470" s="12">
        <f t="shared" si="1157"/>
        <v>225878400</v>
      </c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3"/>
      <c r="DQ470" s="12"/>
      <c r="DR470" s="12"/>
      <c r="DS470" s="13"/>
      <c r="DT470" s="12"/>
      <c r="DU470" s="12"/>
      <c r="DV470" s="12"/>
      <c r="DW470" s="12">
        <f t="shared" si="1166"/>
        <v>0</v>
      </c>
      <c r="DX470" s="12"/>
      <c r="DY470" s="12"/>
      <c r="DZ470" s="12"/>
      <c r="EA470" s="12"/>
      <c r="EB470" s="12"/>
      <c r="EC470" s="12"/>
      <c r="ED470" s="12"/>
      <c r="EE470" s="12"/>
      <c r="EF470" s="12"/>
      <c r="EG470" s="12">
        <f t="shared" si="1066"/>
        <v>0</v>
      </c>
      <c r="EH470" s="12">
        <f t="shared" si="1067"/>
        <v>0</v>
      </c>
      <c r="EI470" s="12"/>
      <c r="EJ470" s="15">
        <f t="shared" si="1140"/>
        <v>0.40409756285595894</v>
      </c>
      <c r="EK470" s="15">
        <f t="shared" si="1141"/>
        <v>0.19103971320914723</v>
      </c>
      <c r="EL470" s="15">
        <f t="shared" si="1142"/>
        <v>0.59513727606510614</v>
      </c>
      <c r="EM470" s="16">
        <f t="shared" si="1162"/>
        <v>0.57876244350432215</v>
      </c>
      <c r="EN470" s="16">
        <f t="shared" si="1163"/>
        <v>0</v>
      </c>
      <c r="EO470" s="16">
        <f t="shared" si="1164"/>
        <v>0.57876244350432215</v>
      </c>
      <c r="EP470" s="16">
        <f t="shared" si="1158"/>
        <v>1.3297600000000001</v>
      </c>
      <c r="EQ470" s="16">
        <f t="shared" si="1159"/>
        <v>0.40194000000000002</v>
      </c>
      <c r="ER470" s="16">
        <f t="shared" si="1160"/>
        <v>1.7343999999999999</v>
      </c>
      <c r="ES470" s="16">
        <f t="shared" si="1161"/>
        <v>0.84428529778947292</v>
      </c>
      <c r="ET470" s="16"/>
      <c r="EU470" s="16"/>
      <c r="EV470" s="16"/>
      <c r="EW470" s="16"/>
      <c r="EX470" s="16"/>
      <c r="EY470" s="16"/>
      <c r="EZ470" s="27"/>
      <c r="FA470" s="27"/>
      <c r="FB470" s="27"/>
      <c r="FC470" s="21"/>
      <c r="FD470" s="21"/>
      <c r="FE470" s="16"/>
      <c r="FF470" s="16"/>
      <c r="FG470" s="16"/>
      <c r="FH470" s="16"/>
      <c r="FI470" s="16"/>
      <c r="FJ470" s="16"/>
      <c r="FK470" s="16">
        <v>0</v>
      </c>
      <c r="FL470" s="16">
        <v>0</v>
      </c>
      <c r="FM470" s="16">
        <v>0</v>
      </c>
      <c r="FN470" s="16">
        <v>0</v>
      </c>
      <c r="FO470" s="16">
        <v>0</v>
      </c>
      <c r="FP470" s="16">
        <v>0</v>
      </c>
      <c r="FQ470" s="16">
        <v>0</v>
      </c>
      <c r="FR470" s="17">
        <f t="shared" si="1143"/>
        <v>0</v>
      </c>
      <c r="FS470" s="17">
        <f t="shared" si="1144"/>
        <v>0</v>
      </c>
      <c r="FT470" s="17">
        <f t="shared" si="1145"/>
        <v>0</v>
      </c>
      <c r="FU470" s="18">
        <f t="shared" si="1146"/>
        <v>0</v>
      </c>
      <c r="FV470" s="18">
        <f t="shared" si="1147"/>
        <v>0</v>
      </c>
      <c r="FW470" s="18">
        <f t="shared" si="1148"/>
        <v>0</v>
      </c>
      <c r="FX470" s="18">
        <f t="shared" si="1149"/>
        <v>0</v>
      </c>
      <c r="FY470" s="18">
        <f t="shared" si="1150"/>
        <v>0</v>
      </c>
      <c r="FZ470" s="19"/>
      <c r="GA470" s="36" t="s">
        <v>1483</v>
      </c>
      <c r="GB470" s="36"/>
      <c r="GC470" s="37"/>
    </row>
    <row r="471" spans="1:185" hidden="1" x14ac:dyDescent="0.25">
      <c r="A471" s="8" t="s">
        <v>1346</v>
      </c>
      <c r="B471" s="8" t="s">
        <v>1258</v>
      </c>
      <c r="C471" s="9" t="s">
        <v>1259</v>
      </c>
      <c r="D471" s="10" t="s">
        <v>483</v>
      </c>
      <c r="E471" s="9" t="s">
        <v>1466</v>
      </c>
      <c r="F471" s="9" t="s">
        <v>516</v>
      </c>
      <c r="G471" s="9" t="s">
        <v>475</v>
      </c>
      <c r="H471" s="11">
        <v>3.5000000000000003E-2</v>
      </c>
      <c r="I471" s="11"/>
      <c r="J471" s="26">
        <v>0.01</v>
      </c>
      <c r="K471" s="11">
        <v>0.01</v>
      </c>
      <c r="L471" s="11">
        <v>5.0000000000000001E-3</v>
      </c>
      <c r="M471" s="11">
        <v>5.0000000000000001E-3</v>
      </c>
      <c r="N471" s="11"/>
      <c r="O471" s="12">
        <f t="shared" si="1099"/>
        <v>0</v>
      </c>
      <c r="P471" s="12">
        <f t="shared" si="1100"/>
        <v>0</v>
      </c>
      <c r="Q471" s="12">
        <f t="shared" si="1101"/>
        <v>0</v>
      </c>
      <c r="R471" s="12">
        <f t="shared" si="1102"/>
        <v>0</v>
      </c>
      <c r="S471" s="12">
        <f t="shared" si="1151"/>
        <v>0</v>
      </c>
      <c r="T471" s="12">
        <f t="shared" si="1152"/>
        <v>0</v>
      </c>
      <c r="U471" s="12">
        <f t="shared" si="1153"/>
        <v>755016</v>
      </c>
      <c r="V471" s="12">
        <f t="shared" si="1154"/>
        <v>755016</v>
      </c>
      <c r="W471" s="12">
        <f t="shared" si="1156"/>
        <v>0</v>
      </c>
      <c r="X471" s="12">
        <f t="shared" si="1103"/>
        <v>0</v>
      </c>
      <c r="Y471" s="12">
        <f t="shared" si="1104"/>
        <v>331836.48</v>
      </c>
      <c r="Z471" s="12">
        <f t="shared" si="1105"/>
        <v>0</v>
      </c>
      <c r="AA471" s="12">
        <f t="shared" si="1106"/>
        <v>812730.72</v>
      </c>
      <c r="AB471" s="12">
        <f t="shared" si="1107"/>
        <v>0</v>
      </c>
      <c r="AC471" s="12"/>
      <c r="AD471" s="12"/>
      <c r="AE471" s="12"/>
      <c r="AF471" s="12">
        <f t="shared" si="1108"/>
        <v>0</v>
      </c>
      <c r="AG471" s="12">
        <f t="shared" si="1109"/>
        <v>0</v>
      </c>
      <c r="AH471" s="12">
        <f t="shared" si="1110"/>
        <v>0</v>
      </c>
      <c r="AI471" s="12"/>
      <c r="AJ471" s="12"/>
      <c r="AK471" s="12"/>
      <c r="AL471" s="12">
        <f t="shared" si="1114"/>
        <v>0</v>
      </c>
      <c r="AM471" s="12">
        <f t="shared" si="1115"/>
        <v>0</v>
      </c>
      <c r="AN471" s="12">
        <f t="shared" si="1116"/>
        <v>0</v>
      </c>
      <c r="AO471" s="12"/>
      <c r="AP471" s="12"/>
      <c r="AQ471" s="12"/>
      <c r="AR471" s="12">
        <f t="shared" si="1117"/>
        <v>0</v>
      </c>
      <c r="AS471" s="12">
        <f t="shared" si="1118"/>
        <v>0</v>
      </c>
      <c r="AT471" s="12">
        <f t="shared" si="1119"/>
        <v>0</v>
      </c>
      <c r="AU471" s="12">
        <f t="shared" si="1120"/>
        <v>0</v>
      </c>
      <c r="AV471" s="12">
        <f t="shared" si="1111"/>
        <v>0</v>
      </c>
      <c r="AW471" s="12"/>
      <c r="AX471" s="12">
        <f t="shared" si="1121"/>
        <v>0</v>
      </c>
      <c r="AY471" s="12">
        <f t="shared" si="1122"/>
        <v>0</v>
      </c>
      <c r="AZ471" s="12">
        <f t="shared" si="1123"/>
        <v>0</v>
      </c>
      <c r="BA471" s="12"/>
      <c r="BB471" s="12">
        <f t="shared" si="1124"/>
        <v>0</v>
      </c>
      <c r="BC471" s="12">
        <f t="shared" si="1125"/>
        <v>0</v>
      </c>
      <c r="BD471" s="12">
        <f t="shared" si="1126"/>
        <v>0</v>
      </c>
      <c r="BE471" s="12"/>
      <c r="BF471" s="12">
        <f t="shared" si="1127"/>
        <v>0</v>
      </c>
      <c r="BG471" s="12">
        <f t="shared" si="1112"/>
        <v>0</v>
      </c>
      <c r="BH471" s="12">
        <f t="shared" si="1128"/>
        <v>0</v>
      </c>
      <c r="BI471" s="12">
        <f t="shared" si="1129"/>
        <v>0</v>
      </c>
      <c r="BJ471" s="12"/>
      <c r="BK471" s="12">
        <f t="shared" si="1130"/>
        <v>0</v>
      </c>
      <c r="BL471" s="12">
        <f t="shared" si="1113"/>
        <v>0</v>
      </c>
      <c r="BM471" s="12">
        <f t="shared" si="1131"/>
        <v>0</v>
      </c>
      <c r="BN471" s="12"/>
      <c r="BO471" s="12">
        <f t="shared" si="1132"/>
        <v>0</v>
      </c>
      <c r="BP471" s="12">
        <f t="shared" si="1133"/>
        <v>0</v>
      </c>
      <c r="BQ471" s="12">
        <f t="shared" si="1134"/>
        <v>0</v>
      </c>
      <c r="BR471" s="12"/>
      <c r="BS471" s="12">
        <f t="shared" si="1135"/>
        <v>0</v>
      </c>
      <c r="BT471" s="12">
        <f t="shared" si="1136"/>
        <v>0</v>
      </c>
      <c r="BU471" s="12">
        <f t="shared" si="1137"/>
        <v>0</v>
      </c>
      <c r="BV471" s="12">
        <f t="shared" si="1138"/>
        <v>0</v>
      </c>
      <c r="BW471" s="12">
        <f t="shared" si="1139"/>
        <v>0</v>
      </c>
      <c r="BX471" s="12"/>
      <c r="BY471" s="12">
        <v>80000000</v>
      </c>
      <c r="BZ471" s="12">
        <v>50000000</v>
      </c>
      <c r="CA471" s="12">
        <f>SUMIFS('[1]TIẾN ĐỘ %'!$M$6:$M$1034,'[1]TIẾN ĐỘ %'!$G$6:$G$1034,$A471,'[1]TIẾN ĐỘ %'!$F$6:$F$1034,$E471)</f>
        <v>80000000</v>
      </c>
      <c r="CB471" s="12">
        <f t="shared" si="1155"/>
        <v>210000000</v>
      </c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>
        <f t="shared" si="1064"/>
        <v>0</v>
      </c>
      <c r="CP471" s="12">
        <f t="shared" si="1065"/>
        <v>0</v>
      </c>
      <c r="CQ471" s="12"/>
      <c r="CR471" s="12">
        <v>20640000</v>
      </c>
      <c r="CS471" s="12">
        <v>0</v>
      </c>
      <c r="CT471" s="12">
        <v>25132800</v>
      </c>
      <c r="CU471" s="12">
        <v>0</v>
      </c>
      <c r="CV471" s="12">
        <v>78240000</v>
      </c>
      <c r="CW471" s="12">
        <v>0</v>
      </c>
      <c r="CX471" s="12">
        <v>78240000</v>
      </c>
      <c r="CY471" s="12">
        <f>SUMIFS('[1]DATA THÔ IN'!$P$4:$P$12031,'[1]DATA THÔ IN'!$H$4:$H$12031,$A471,'[1]DATA THÔ IN'!$AC$4:$AC$12031,$E471,'[1]DATA THÔ IN'!$AH$4:$AH$12031,"Tiến độ 1")</f>
        <v>34387200</v>
      </c>
      <c r="CZ471" s="12">
        <f>SUMIFS('[1]DATA THÔ IN'!$P$4:$P$12031,'[1]DATA THÔ IN'!$H$4:$H$12031,$A471,'[1]DATA THÔ IN'!$AC$4:$AC$12031,$E471,'[1]DATA THÔ IN'!$AH$4:$AH$12031,"Tiến độ 2")</f>
        <v>0</v>
      </c>
      <c r="DA471" s="12">
        <f>SUMIFS('[1]TIẾN ĐỘ %'!$N$6:$N$1034,'[1]TIẾN ĐỘ %'!$G$6:$G$1034,A471,'[1]TIẾN ĐỘ %'!$F$6:$F$1034,$E471)</f>
        <v>84220800</v>
      </c>
      <c r="DB471" s="12">
        <f t="shared" si="1157"/>
        <v>187593600</v>
      </c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3"/>
      <c r="DQ471" s="12"/>
      <c r="DR471" s="12"/>
      <c r="DS471" s="13"/>
      <c r="DT471" s="12"/>
      <c r="DU471" s="12"/>
      <c r="DV471" s="12"/>
      <c r="DW471" s="12">
        <f t="shared" si="1166"/>
        <v>0</v>
      </c>
      <c r="DX471" s="12"/>
      <c r="DY471" s="12"/>
      <c r="DZ471" s="12"/>
      <c r="EA471" s="12"/>
      <c r="EB471" s="12"/>
      <c r="EC471" s="12"/>
      <c r="ED471" s="12"/>
      <c r="EE471" s="12"/>
      <c r="EF471" s="12"/>
      <c r="EG471" s="12">
        <f t="shared" si="1066"/>
        <v>0</v>
      </c>
      <c r="EH471" s="12">
        <f t="shared" si="1067"/>
        <v>0</v>
      </c>
      <c r="EI471" s="12"/>
      <c r="EJ471" s="15">
        <f t="shared" si="1140"/>
        <v>0.25800000000000001</v>
      </c>
      <c r="EK471" s="15">
        <f t="shared" si="1141"/>
        <v>0</v>
      </c>
      <c r="EL471" s="15">
        <f t="shared" si="1142"/>
        <v>0.31415999999999999</v>
      </c>
      <c r="EM471" s="16">
        <f t="shared" si="1162"/>
        <v>0</v>
      </c>
      <c r="EN471" s="16">
        <f t="shared" si="1163"/>
        <v>1.5648</v>
      </c>
      <c r="EO471" s="16">
        <f t="shared" si="1164"/>
        <v>1.5648</v>
      </c>
      <c r="EP471" s="16">
        <f t="shared" si="1158"/>
        <v>0.42984</v>
      </c>
      <c r="EQ471" s="16">
        <f t="shared" si="1159"/>
        <v>0</v>
      </c>
      <c r="ER471" s="16">
        <f t="shared" si="1160"/>
        <v>1.0527599999999999</v>
      </c>
      <c r="ES471" s="16">
        <f t="shared" si="1161"/>
        <v>0.89330285714285718</v>
      </c>
      <c r="ET471" s="16"/>
      <c r="EU471" s="16"/>
      <c r="EV471" s="16"/>
      <c r="EW471" s="16"/>
      <c r="EX471" s="16"/>
      <c r="EY471" s="16"/>
      <c r="EZ471" s="27"/>
      <c r="FA471" s="27"/>
      <c r="FB471" s="27"/>
      <c r="FC471" s="21"/>
      <c r="FD471" s="21"/>
      <c r="FE471" s="16"/>
      <c r="FF471" s="16"/>
      <c r="FG471" s="16"/>
      <c r="FH471" s="16"/>
      <c r="FI471" s="16"/>
      <c r="FJ471" s="16"/>
      <c r="FK471" s="16">
        <v>0</v>
      </c>
      <c r="FL471" s="16">
        <v>0</v>
      </c>
      <c r="FM471" s="16">
        <v>0</v>
      </c>
      <c r="FN471" s="16">
        <v>0</v>
      </c>
      <c r="FO471" s="16">
        <v>0</v>
      </c>
      <c r="FP471" s="16">
        <v>0</v>
      </c>
      <c r="FQ471" s="16">
        <v>0</v>
      </c>
      <c r="FR471" s="17">
        <f t="shared" si="1143"/>
        <v>0</v>
      </c>
      <c r="FS471" s="17">
        <f t="shared" si="1144"/>
        <v>0</v>
      </c>
      <c r="FT471" s="17">
        <f t="shared" si="1145"/>
        <v>0</v>
      </c>
      <c r="FU471" s="18">
        <f t="shared" si="1146"/>
        <v>0</v>
      </c>
      <c r="FV471" s="18">
        <f t="shared" si="1147"/>
        <v>0</v>
      </c>
      <c r="FW471" s="18">
        <f t="shared" si="1148"/>
        <v>0</v>
      </c>
      <c r="FX471" s="18">
        <f t="shared" si="1149"/>
        <v>0</v>
      </c>
      <c r="FY471" s="18">
        <f t="shared" si="1150"/>
        <v>0</v>
      </c>
      <c r="FZ471" s="19"/>
      <c r="GA471" s="36" t="s">
        <v>483</v>
      </c>
      <c r="GB471" s="36"/>
      <c r="GC471" s="37"/>
    </row>
    <row r="472" spans="1:185" hidden="1" x14ac:dyDescent="0.25">
      <c r="A472" s="8" t="s">
        <v>1297</v>
      </c>
      <c r="B472" s="8" t="s">
        <v>773</v>
      </c>
      <c r="C472" s="32" t="s">
        <v>774</v>
      </c>
      <c r="D472" s="32" t="s">
        <v>483</v>
      </c>
      <c r="E472" s="9" t="s">
        <v>1466</v>
      </c>
      <c r="F472" s="28" t="s">
        <v>484</v>
      </c>
      <c r="G472" s="32" t="s">
        <v>485</v>
      </c>
      <c r="H472" s="11">
        <v>3.5000000000000003E-2</v>
      </c>
      <c r="I472" s="11"/>
      <c r="J472" s="11">
        <v>0.01</v>
      </c>
      <c r="K472" s="11">
        <v>0.01</v>
      </c>
      <c r="L472" s="11">
        <v>5.0000000000000001E-3</v>
      </c>
      <c r="M472" s="11">
        <v>5.0000000000000001E-3</v>
      </c>
      <c r="N472" s="11"/>
      <c r="O472" s="12">
        <f t="shared" si="1099"/>
        <v>0</v>
      </c>
      <c r="P472" s="12">
        <f t="shared" si="1100"/>
        <v>720893.6</v>
      </c>
      <c r="Q472" s="12">
        <f t="shared" si="1101"/>
        <v>0</v>
      </c>
      <c r="R472" s="12">
        <f t="shared" si="1102"/>
        <v>1746418.4000000001</v>
      </c>
      <c r="S472" s="12">
        <f t="shared" si="1151"/>
        <v>0</v>
      </c>
      <c r="T472" s="12">
        <f t="shared" si="1152"/>
        <v>592248</v>
      </c>
      <c r="U472" s="12">
        <f t="shared" si="1153"/>
        <v>0</v>
      </c>
      <c r="V472" s="12">
        <f t="shared" si="1154"/>
        <v>0</v>
      </c>
      <c r="W472" s="12">
        <f t="shared" si="1156"/>
        <v>613728</v>
      </c>
      <c r="X472" s="12">
        <f t="shared" si="1103"/>
        <v>0</v>
      </c>
      <c r="Y472" s="12">
        <f t="shared" si="1104"/>
        <v>1363846.0799999998</v>
      </c>
      <c r="Z472" s="12">
        <f t="shared" si="1105"/>
        <v>201769.91999999998</v>
      </c>
      <c r="AA472" s="12">
        <f t="shared" si="1106"/>
        <v>1565616</v>
      </c>
      <c r="AB472" s="12">
        <f t="shared" si="1107"/>
        <v>0</v>
      </c>
      <c r="AC472" s="12"/>
      <c r="AD472" s="12"/>
      <c r="AE472" s="12"/>
      <c r="AF472" s="12">
        <f t="shared" si="1108"/>
        <v>0</v>
      </c>
      <c r="AG472" s="12">
        <f t="shared" si="1109"/>
        <v>0</v>
      </c>
      <c r="AH472" s="12">
        <f t="shared" si="1110"/>
        <v>0</v>
      </c>
      <c r="AI472" s="12"/>
      <c r="AJ472" s="12"/>
      <c r="AK472" s="12"/>
      <c r="AL472" s="12">
        <f t="shared" si="1114"/>
        <v>0</v>
      </c>
      <c r="AM472" s="12">
        <f t="shared" si="1115"/>
        <v>0</v>
      </c>
      <c r="AN472" s="12">
        <f t="shared" si="1116"/>
        <v>0</v>
      </c>
      <c r="AO472" s="12"/>
      <c r="AP472" s="12"/>
      <c r="AQ472" s="12"/>
      <c r="AR472" s="12">
        <f t="shared" si="1117"/>
        <v>0</v>
      </c>
      <c r="AS472" s="12">
        <f t="shared" si="1118"/>
        <v>0</v>
      </c>
      <c r="AT472" s="12">
        <f t="shared" si="1119"/>
        <v>0</v>
      </c>
      <c r="AU472" s="12">
        <f t="shared" si="1120"/>
        <v>0</v>
      </c>
      <c r="AV472" s="12">
        <f t="shared" si="1111"/>
        <v>0</v>
      </c>
      <c r="AW472" s="12"/>
      <c r="AX472" s="12">
        <f t="shared" si="1121"/>
        <v>0</v>
      </c>
      <c r="AY472" s="12">
        <f t="shared" si="1122"/>
        <v>0</v>
      </c>
      <c r="AZ472" s="12">
        <f t="shared" si="1123"/>
        <v>0</v>
      </c>
      <c r="BA472" s="12"/>
      <c r="BB472" s="12">
        <f t="shared" si="1124"/>
        <v>0</v>
      </c>
      <c r="BC472" s="12">
        <f t="shared" si="1125"/>
        <v>0</v>
      </c>
      <c r="BD472" s="12">
        <f t="shared" si="1126"/>
        <v>0</v>
      </c>
      <c r="BE472" s="12"/>
      <c r="BF472" s="12">
        <f t="shared" si="1127"/>
        <v>0</v>
      </c>
      <c r="BG472" s="12">
        <f t="shared" si="1112"/>
        <v>0</v>
      </c>
      <c r="BH472" s="12">
        <f t="shared" si="1128"/>
        <v>0</v>
      </c>
      <c r="BI472" s="12">
        <f t="shared" si="1129"/>
        <v>0</v>
      </c>
      <c r="BJ472" s="12"/>
      <c r="BK472" s="12">
        <f t="shared" si="1130"/>
        <v>0</v>
      </c>
      <c r="BL472" s="12">
        <f t="shared" si="1113"/>
        <v>0</v>
      </c>
      <c r="BM472" s="12">
        <f t="shared" si="1131"/>
        <v>0</v>
      </c>
      <c r="BN472" s="12"/>
      <c r="BO472" s="12">
        <f t="shared" si="1132"/>
        <v>0</v>
      </c>
      <c r="BP472" s="12">
        <f t="shared" si="1133"/>
        <v>0</v>
      </c>
      <c r="BQ472" s="12">
        <f t="shared" si="1134"/>
        <v>0</v>
      </c>
      <c r="BR472" s="12"/>
      <c r="BS472" s="12">
        <f t="shared" si="1135"/>
        <v>0</v>
      </c>
      <c r="BT472" s="12">
        <f t="shared" si="1136"/>
        <v>0</v>
      </c>
      <c r="BU472" s="12">
        <f t="shared" si="1137"/>
        <v>0</v>
      </c>
      <c r="BV472" s="12">
        <f t="shared" si="1138"/>
        <v>0</v>
      </c>
      <c r="BW472" s="12">
        <f t="shared" si="1139"/>
        <v>0</v>
      </c>
      <c r="BX472" s="12"/>
      <c r="BY472" s="12">
        <v>180000000</v>
      </c>
      <c r="BZ472" s="12">
        <v>150000000</v>
      </c>
      <c r="CA472" s="12">
        <f>SUMIFS('[1]TIẾN ĐỘ %'!$M$6:$M$1034,'[1]TIẾN ĐỘ %'!$G$6:$G$1034,$A472,'[1]TIẾN ĐỘ %'!$F$6:$F$1034,$E472)</f>
        <v>160000000</v>
      </c>
      <c r="CB472" s="12">
        <f t="shared" si="1155"/>
        <v>490000000</v>
      </c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42"/>
      <c r="CO472" s="12">
        <f t="shared" si="1064"/>
        <v>0</v>
      </c>
      <c r="CP472" s="12">
        <f t="shared" si="1065"/>
        <v>0</v>
      </c>
      <c r="CQ472" s="12"/>
      <c r="CR472" s="12">
        <v>74704000</v>
      </c>
      <c r="CS472" s="12">
        <v>27648000</v>
      </c>
      <c r="CT472" s="12">
        <v>180976000</v>
      </c>
      <c r="CU472" s="12">
        <v>61372800</v>
      </c>
      <c r="CV472" s="12">
        <v>0</v>
      </c>
      <c r="CW472" s="12">
        <v>61372800</v>
      </c>
      <c r="CX472" s="12">
        <v>61372800</v>
      </c>
      <c r="CY472" s="12">
        <f>SUMIFS('[1]DATA THÔ IN'!$P$4:$P$12031,'[1]DATA THÔ IN'!$H$4:$H$12031,$A472,'[1]DATA THÔ IN'!$AC$4:$AC$12031,$E472,'[1]DATA THÔ IN'!$AH$4:$AH$12031,"Tiến độ 1")</f>
        <v>141331200</v>
      </c>
      <c r="CZ472" s="12">
        <f>SUMIFS('[1]DATA THÔ IN'!$P$4:$P$12031,'[1]DATA THÔ IN'!$H$4:$H$12031,$A472,'[1]DATA THÔ IN'!$AC$4:$AC$12031,$E472,'[1]DATA THÔ IN'!$AH$4:$AH$12031,"Tiến độ 2")</f>
        <v>20908800</v>
      </c>
      <c r="DA472" s="12">
        <f>SUMIFS('[1]TIẾN ĐỘ %'!$N$6:$N$1034,'[1]TIẾN ĐỘ %'!$G$6:$G$1034,A472,'[1]TIẾN ĐỘ %'!$F$6:$F$1034,$E472)</f>
        <v>162240000</v>
      </c>
      <c r="DB472" s="12">
        <f t="shared" si="1157"/>
        <v>404588800</v>
      </c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43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12"/>
      <c r="EE472" s="12"/>
      <c r="EF472" s="12"/>
      <c r="EG472" s="12">
        <f t="shared" si="1066"/>
        <v>0</v>
      </c>
      <c r="EH472" s="12">
        <f t="shared" si="1067"/>
        <v>0</v>
      </c>
      <c r="EI472" s="12"/>
      <c r="EJ472" s="15">
        <f t="shared" si="1140"/>
        <v>0.41502222222222224</v>
      </c>
      <c r="EK472" s="15">
        <f t="shared" si="1141"/>
        <v>0.15359999999999999</v>
      </c>
      <c r="EL472" s="15">
        <f t="shared" si="1142"/>
        <v>1.0054222222222222</v>
      </c>
      <c r="EM472" s="16">
        <f t="shared" si="1162"/>
        <v>0.40915200000000002</v>
      </c>
      <c r="EN472" s="16">
        <f t="shared" si="1163"/>
        <v>0</v>
      </c>
      <c r="EO472" s="16">
        <f t="shared" si="1164"/>
        <v>0.40915200000000002</v>
      </c>
      <c r="EP472" s="16">
        <f t="shared" si="1158"/>
        <v>0.88331999999999999</v>
      </c>
      <c r="EQ472" s="16">
        <f t="shared" si="1159"/>
        <v>0.13067999999999999</v>
      </c>
      <c r="ER472" s="16">
        <f t="shared" si="1160"/>
        <v>1.014</v>
      </c>
      <c r="ES472" s="16">
        <f t="shared" si="1161"/>
        <v>0.82569142857142852</v>
      </c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16"/>
      <c r="FF472" s="16"/>
      <c r="FG472" s="16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17">
        <f t="shared" si="1143"/>
        <v>0</v>
      </c>
      <c r="FS472" s="17">
        <f t="shared" si="1144"/>
        <v>0</v>
      </c>
      <c r="FT472" s="17">
        <f t="shared" si="1145"/>
        <v>0</v>
      </c>
      <c r="FU472" s="18">
        <f t="shared" si="1146"/>
        <v>0</v>
      </c>
      <c r="FV472" s="18">
        <f t="shared" si="1147"/>
        <v>0</v>
      </c>
      <c r="FW472" s="18">
        <f t="shared" si="1148"/>
        <v>0</v>
      </c>
      <c r="FX472" s="18">
        <f t="shared" si="1149"/>
        <v>0</v>
      </c>
      <c r="FY472" s="18">
        <f t="shared" si="1150"/>
        <v>0</v>
      </c>
      <c r="FZ472" s="19"/>
      <c r="GA472" s="36" t="s">
        <v>483</v>
      </c>
      <c r="GB472" s="36"/>
      <c r="GC472" s="37"/>
    </row>
    <row r="473" spans="1:185" hidden="1" x14ac:dyDescent="0.25">
      <c r="A473" s="8" t="s">
        <v>1301</v>
      </c>
      <c r="B473" s="8" t="s">
        <v>779</v>
      </c>
      <c r="C473" s="28" t="s">
        <v>780</v>
      </c>
      <c r="D473" s="28" t="s">
        <v>497</v>
      </c>
      <c r="E473" s="9" t="s">
        <v>1466</v>
      </c>
      <c r="F473" s="28" t="s">
        <v>498</v>
      </c>
      <c r="G473" s="28" t="s">
        <v>485</v>
      </c>
      <c r="H473" s="11">
        <v>3.5000000000000003E-2</v>
      </c>
      <c r="I473" s="11"/>
      <c r="J473" s="11">
        <v>0.01</v>
      </c>
      <c r="K473" s="11">
        <v>0.01</v>
      </c>
      <c r="L473" s="11">
        <v>5.0000000000000001E-3</v>
      </c>
      <c r="M473" s="11">
        <v>5.0000000000000001E-3</v>
      </c>
      <c r="N473" s="11"/>
      <c r="O473" s="12">
        <f t="shared" si="1099"/>
        <v>0</v>
      </c>
      <c r="P473" s="12">
        <f t="shared" si="1100"/>
        <v>624671.52</v>
      </c>
      <c r="Q473" s="12">
        <f t="shared" si="1101"/>
        <v>0</v>
      </c>
      <c r="R473" s="12">
        <f t="shared" si="1102"/>
        <v>1371720.48</v>
      </c>
      <c r="S473" s="12">
        <f t="shared" si="1151"/>
        <v>0</v>
      </c>
      <c r="T473" s="12">
        <f t="shared" si="1152"/>
        <v>858958</v>
      </c>
      <c r="U473" s="12">
        <f t="shared" si="1153"/>
        <v>400683</v>
      </c>
      <c r="V473" s="12">
        <f t="shared" si="1154"/>
        <v>1259642</v>
      </c>
      <c r="W473" s="12">
        <f t="shared" si="1156"/>
        <v>890112</v>
      </c>
      <c r="X473" s="12">
        <f t="shared" si="1103"/>
        <v>0</v>
      </c>
      <c r="Y473" s="12">
        <f t="shared" si="1104"/>
        <v>883137.12</v>
      </c>
      <c r="Z473" s="12">
        <f t="shared" si="1105"/>
        <v>567327.36</v>
      </c>
      <c r="AA473" s="12">
        <f t="shared" si="1106"/>
        <v>1607026.0799999998</v>
      </c>
      <c r="AB473" s="12">
        <f t="shared" si="1107"/>
        <v>2119194.04</v>
      </c>
      <c r="AC473" s="12"/>
      <c r="AD473" s="12"/>
      <c r="AE473" s="12"/>
      <c r="AF473" s="12">
        <f t="shared" si="1108"/>
        <v>0</v>
      </c>
      <c r="AG473" s="12">
        <f t="shared" si="1109"/>
        <v>0</v>
      </c>
      <c r="AH473" s="12">
        <f t="shared" si="1110"/>
        <v>0</v>
      </c>
      <c r="AI473" s="12"/>
      <c r="AJ473" s="12"/>
      <c r="AK473" s="12"/>
      <c r="AL473" s="12">
        <f t="shared" si="1114"/>
        <v>0</v>
      </c>
      <c r="AM473" s="12">
        <f t="shared" si="1115"/>
        <v>0</v>
      </c>
      <c r="AN473" s="12">
        <f t="shared" si="1116"/>
        <v>0</v>
      </c>
      <c r="AO473" s="12"/>
      <c r="AP473" s="12"/>
      <c r="AQ473" s="12"/>
      <c r="AR473" s="12">
        <f t="shared" si="1117"/>
        <v>0</v>
      </c>
      <c r="AS473" s="12">
        <f t="shared" si="1118"/>
        <v>0</v>
      </c>
      <c r="AT473" s="12">
        <f t="shared" si="1119"/>
        <v>0</v>
      </c>
      <c r="AU473" s="12">
        <f t="shared" si="1120"/>
        <v>0</v>
      </c>
      <c r="AV473" s="12">
        <f t="shared" si="1111"/>
        <v>0</v>
      </c>
      <c r="AW473" s="12"/>
      <c r="AX473" s="12">
        <f t="shared" si="1121"/>
        <v>0</v>
      </c>
      <c r="AY473" s="12">
        <f t="shared" si="1122"/>
        <v>0</v>
      </c>
      <c r="AZ473" s="12">
        <f t="shared" si="1123"/>
        <v>0</v>
      </c>
      <c r="BA473" s="12"/>
      <c r="BB473" s="12">
        <f t="shared" si="1124"/>
        <v>0</v>
      </c>
      <c r="BC473" s="12">
        <f t="shared" si="1125"/>
        <v>0</v>
      </c>
      <c r="BD473" s="12">
        <f t="shared" si="1126"/>
        <v>0</v>
      </c>
      <c r="BE473" s="12"/>
      <c r="BF473" s="12">
        <f t="shared" si="1127"/>
        <v>0</v>
      </c>
      <c r="BG473" s="12">
        <f t="shared" si="1112"/>
        <v>0</v>
      </c>
      <c r="BH473" s="12">
        <f t="shared" si="1128"/>
        <v>0</v>
      </c>
      <c r="BI473" s="12">
        <f t="shared" si="1129"/>
        <v>0</v>
      </c>
      <c r="BJ473" s="12"/>
      <c r="BK473" s="12">
        <f t="shared" si="1130"/>
        <v>0</v>
      </c>
      <c r="BL473" s="12">
        <f t="shared" si="1113"/>
        <v>0</v>
      </c>
      <c r="BM473" s="12">
        <f t="shared" si="1131"/>
        <v>0</v>
      </c>
      <c r="BN473" s="12"/>
      <c r="BO473" s="12">
        <f t="shared" si="1132"/>
        <v>0</v>
      </c>
      <c r="BP473" s="12">
        <f t="shared" si="1133"/>
        <v>0</v>
      </c>
      <c r="BQ473" s="12">
        <f t="shared" si="1134"/>
        <v>0</v>
      </c>
      <c r="BR473" s="12"/>
      <c r="BS473" s="12">
        <f t="shared" si="1135"/>
        <v>0</v>
      </c>
      <c r="BT473" s="12">
        <f t="shared" si="1136"/>
        <v>0</v>
      </c>
      <c r="BU473" s="12">
        <f t="shared" si="1137"/>
        <v>0</v>
      </c>
      <c r="BV473" s="12">
        <f t="shared" si="1138"/>
        <v>0</v>
      </c>
      <c r="BW473" s="12">
        <f t="shared" si="1139"/>
        <v>0</v>
      </c>
      <c r="BX473" s="12"/>
      <c r="BY473" s="12">
        <v>140000000</v>
      </c>
      <c r="BZ473" s="12">
        <v>130000000</v>
      </c>
      <c r="CA473" s="12">
        <f>SUMIFS('[1]TIẾN ĐỘ %'!$M$6:$M$1034,'[1]TIẾN ĐỘ %'!$G$6:$G$1034,$A473,'[1]TIẾN ĐỘ %'!$F$6:$F$1034,$E473)</f>
        <v>150000000</v>
      </c>
      <c r="CB473" s="12">
        <f t="shared" si="1155"/>
        <v>420000000</v>
      </c>
      <c r="CC473" s="12"/>
      <c r="CD473" s="12"/>
      <c r="CE473" s="12"/>
      <c r="CF473" s="12"/>
      <c r="CG473" s="12"/>
      <c r="CH473" s="12"/>
      <c r="CI473" s="12"/>
      <c r="CJ473" s="12"/>
      <c r="CK473" s="12">
        <f t="shared" ref="CK473:CK485" si="1167">+SUM(CH473:CJ473)</f>
        <v>0</v>
      </c>
      <c r="CL473" s="12"/>
      <c r="CM473" s="12"/>
      <c r="CN473" s="12"/>
      <c r="CO473" s="12">
        <f t="shared" si="1064"/>
        <v>0</v>
      </c>
      <c r="CP473" s="12">
        <f t="shared" si="1065"/>
        <v>0</v>
      </c>
      <c r="CQ473" s="12"/>
      <c r="CR473" s="12">
        <v>64732800</v>
      </c>
      <c r="CS473" s="12">
        <v>35520000</v>
      </c>
      <c r="CT473" s="12">
        <v>142147200</v>
      </c>
      <c r="CU473" s="12">
        <v>89011200</v>
      </c>
      <c r="CV473" s="12">
        <v>41521600</v>
      </c>
      <c r="CW473" s="12">
        <v>89011200</v>
      </c>
      <c r="CX473" s="12">
        <v>130532800</v>
      </c>
      <c r="CY473" s="12">
        <f>SUMIFS('[1]DATA THÔ IN'!$P$4:$P$12031,'[1]DATA THÔ IN'!$H$4:$H$12031,$A473,'[1]DATA THÔ IN'!$AC$4:$AC$12031,$E473,'[1]DATA THÔ IN'!$AH$4:$AH$12031,"Tiến độ 1")</f>
        <v>91516800</v>
      </c>
      <c r="CZ473" s="12">
        <f>SUMIFS('[1]DATA THÔ IN'!$P$4:$P$12031,'[1]DATA THÔ IN'!$H$4:$H$12031,$A473,'[1]DATA THÔ IN'!$AC$4:$AC$12031,$E473,'[1]DATA THÔ IN'!$AH$4:$AH$12031,"Tiến độ 2")</f>
        <v>58790400</v>
      </c>
      <c r="DA473" s="12">
        <f>SUMIFS('[1]TIẾN ĐỘ %'!$N$6:$N$1034,'[1]TIẾN ĐỘ %'!$G$6:$G$1034,A473,'[1]TIẾN ĐỘ %'!$F$6:$F$1034,$E473)</f>
        <v>166531200</v>
      </c>
      <c r="DB473" s="12">
        <f t="shared" si="1157"/>
        <v>439211200</v>
      </c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>
        <f t="shared" ref="DW473:DW484" si="1168">+DV473+DS473+DP473</f>
        <v>0</v>
      </c>
      <c r="DX473" s="12"/>
      <c r="DY473" s="12"/>
      <c r="DZ473" s="12"/>
      <c r="EA473" s="12"/>
      <c r="EB473" s="12"/>
      <c r="EC473" s="12"/>
      <c r="ED473" s="12"/>
      <c r="EE473" s="12"/>
      <c r="EF473" s="12"/>
      <c r="EG473" s="12">
        <f t="shared" si="1066"/>
        <v>0</v>
      </c>
      <c r="EH473" s="12">
        <f t="shared" si="1067"/>
        <v>0</v>
      </c>
      <c r="EI473" s="12"/>
      <c r="EJ473" s="15">
        <f t="shared" si="1140"/>
        <v>0.46237714285714288</v>
      </c>
      <c r="EK473" s="15">
        <f t="shared" si="1141"/>
        <v>0.25371428571428573</v>
      </c>
      <c r="EL473" s="15">
        <f t="shared" si="1142"/>
        <v>1.0153371428571429</v>
      </c>
      <c r="EM473" s="16">
        <f t="shared" si="1162"/>
        <v>0.68470153846153847</v>
      </c>
      <c r="EN473" s="16">
        <f t="shared" si="1163"/>
        <v>0.31939692307692308</v>
      </c>
      <c r="EO473" s="16">
        <f t="shared" si="1164"/>
        <v>1.0040984615384616</v>
      </c>
      <c r="EP473" s="16">
        <f t="shared" si="1158"/>
        <v>0.61011199999999999</v>
      </c>
      <c r="EQ473" s="16">
        <f t="shared" si="1159"/>
        <v>0.39193600000000001</v>
      </c>
      <c r="ER473" s="16">
        <f t="shared" si="1160"/>
        <v>1.1102080000000001</v>
      </c>
      <c r="ES473" s="16">
        <f t="shared" si="1161"/>
        <v>1.0457409523809524</v>
      </c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5">
        <f t="shared" ref="FO473:FO495" si="1169">IFERROR(DX473/$CL473,0)</f>
        <v>0</v>
      </c>
      <c r="FP473" s="15">
        <f t="shared" ref="FP473:FP495" si="1170">IFERROR(DY473/$CL473,0)</f>
        <v>0</v>
      </c>
      <c r="FQ473" s="15">
        <f t="shared" ref="FQ473:FQ495" si="1171">IFERROR(DZ473/$CL473,0)</f>
        <v>0</v>
      </c>
      <c r="FR473" s="17">
        <f t="shared" si="1143"/>
        <v>0</v>
      </c>
      <c r="FS473" s="17">
        <f t="shared" si="1144"/>
        <v>0</v>
      </c>
      <c r="FT473" s="17">
        <f t="shared" si="1145"/>
        <v>0</v>
      </c>
      <c r="FU473" s="18">
        <f t="shared" si="1146"/>
        <v>0</v>
      </c>
      <c r="FV473" s="18">
        <f t="shared" si="1147"/>
        <v>0</v>
      </c>
      <c r="FW473" s="18">
        <f t="shared" si="1148"/>
        <v>0</v>
      </c>
      <c r="FX473" s="18">
        <f t="shared" si="1149"/>
        <v>0</v>
      </c>
      <c r="FY473" s="18">
        <f t="shared" si="1150"/>
        <v>0</v>
      </c>
      <c r="FZ473" s="19"/>
      <c r="GA473" s="36" t="str">
        <f>D473</f>
        <v>Nguyễn Đức Bách</v>
      </c>
      <c r="GB473" s="36"/>
      <c r="GC473" s="37"/>
    </row>
    <row r="474" spans="1:185" hidden="1" x14ac:dyDescent="0.25">
      <c r="A474" s="8" t="s">
        <v>1302</v>
      </c>
      <c r="B474" s="8" t="s">
        <v>781</v>
      </c>
      <c r="C474" s="28" t="s">
        <v>782</v>
      </c>
      <c r="D474" s="28" t="s">
        <v>483</v>
      </c>
      <c r="E474" s="9" t="s">
        <v>1466</v>
      </c>
      <c r="F474" s="28" t="s">
        <v>484</v>
      </c>
      <c r="G474" s="28" t="s">
        <v>485</v>
      </c>
      <c r="H474" s="11">
        <v>3.5000000000000003E-2</v>
      </c>
      <c r="I474" s="11"/>
      <c r="J474" s="11">
        <v>0.01</v>
      </c>
      <c r="K474" s="11">
        <v>0.01</v>
      </c>
      <c r="L474" s="11">
        <v>5.0000000000000001E-3</v>
      </c>
      <c r="M474" s="11">
        <v>5.0000000000000001E-3</v>
      </c>
      <c r="N474" s="11"/>
      <c r="O474" s="12">
        <f t="shared" si="1099"/>
        <v>0</v>
      </c>
      <c r="P474" s="12">
        <f t="shared" si="1100"/>
        <v>2380685.88</v>
      </c>
      <c r="Q474" s="12">
        <f t="shared" si="1101"/>
        <v>328650.05</v>
      </c>
      <c r="R474" s="12">
        <f t="shared" si="1102"/>
        <v>2921481.5300000003</v>
      </c>
      <c r="S474" s="12">
        <f t="shared" si="1151"/>
        <v>0</v>
      </c>
      <c r="T474" s="12">
        <f t="shared" si="1152"/>
        <v>2673590</v>
      </c>
      <c r="U474" s="12">
        <f t="shared" si="1153"/>
        <v>1583650</v>
      </c>
      <c r="V474" s="12">
        <f t="shared" si="1154"/>
        <v>4257240</v>
      </c>
      <c r="W474" s="12">
        <f t="shared" si="1156"/>
        <v>2770560</v>
      </c>
      <c r="X474" s="12">
        <f t="shared" si="1103"/>
        <v>0</v>
      </c>
      <c r="Y474" s="12">
        <f t="shared" si="1104"/>
        <v>4164260.6399999997</v>
      </c>
      <c r="Z474" s="12">
        <f t="shared" si="1105"/>
        <v>534162.24</v>
      </c>
      <c r="AA474" s="12">
        <f t="shared" si="1106"/>
        <v>5471874.2400000002</v>
      </c>
      <c r="AB474" s="12">
        <f t="shared" si="1107"/>
        <v>6325298.0449999999</v>
      </c>
      <c r="AC474" s="12"/>
      <c r="AD474" s="12"/>
      <c r="AE474" s="12"/>
      <c r="AF474" s="12">
        <f t="shared" si="1108"/>
        <v>0</v>
      </c>
      <c r="AG474" s="12">
        <f t="shared" si="1109"/>
        <v>0</v>
      </c>
      <c r="AH474" s="12">
        <f t="shared" si="1110"/>
        <v>0</v>
      </c>
      <c r="AI474" s="12"/>
      <c r="AJ474" s="12"/>
      <c r="AK474" s="12"/>
      <c r="AL474" s="12">
        <f t="shared" si="1114"/>
        <v>0</v>
      </c>
      <c r="AM474" s="12">
        <f t="shared" si="1115"/>
        <v>0</v>
      </c>
      <c r="AN474" s="12">
        <f t="shared" si="1116"/>
        <v>0</v>
      </c>
      <c r="AO474" s="12"/>
      <c r="AP474" s="12"/>
      <c r="AQ474" s="12"/>
      <c r="AR474" s="12">
        <f t="shared" si="1117"/>
        <v>0</v>
      </c>
      <c r="AS474" s="12">
        <f t="shared" si="1118"/>
        <v>0</v>
      </c>
      <c r="AT474" s="12">
        <f t="shared" si="1119"/>
        <v>0</v>
      </c>
      <c r="AU474" s="12">
        <f t="shared" si="1120"/>
        <v>0</v>
      </c>
      <c r="AV474" s="12">
        <f t="shared" si="1111"/>
        <v>0</v>
      </c>
      <c r="AW474" s="12"/>
      <c r="AX474" s="12">
        <f t="shared" si="1121"/>
        <v>0</v>
      </c>
      <c r="AY474" s="12">
        <f t="shared" si="1122"/>
        <v>0</v>
      </c>
      <c r="AZ474" s="12">
        <f t="shared" si="1123"/>
        <v>0</v>
      </c>
      <c r="BA474" s="12"/>
      <c r="BB474" s="12">
        <f t="shared" si="1124"/>
        <v>0</v>
      </c>
      <c r="BC474" s="12">
        <f t="shared" si="1125"/>
        <v>0</v>
      </c>
      <c r="BD474" s="12">
        <f t="shared" si="1126"/>
        <v>0</v>
      </c>
      <c r="BE474" s="12"/>
      <c r="BF474" s="12">
        <f t="shared" si="1127"/>
        <v>0</v>
      </c>
      <c r="BG474" s="12">
        <f t="shared" si="1112"/>
        <v>0</v>
      </c>
      <c r="BH474" s="12">
        <f t="shared" si="1128"/>
        <v>0</v>
      </c>
      <c r="BI474" s="12">
        <f t="shared" si="1129"/>
        <v>0</v>
      </c>
      <c r="BJ474" s="12"/>
      <c r="BK474" s="12">
        <f t="shared" si="1130"/>
        <v>0</v>
      </c>
      <c r="BL474" s="12">
        <f t="shared" si="1113"/>
        <v>0</v>
      </c>
      <c r="BM474" s="12">
        <f t="shared" si="1131"/>
        <v>0</v>
      </c>
      <c r="BN474" s="12"/>
      <c r="BO474" s="12">
        <f t="shared" si="1132"/>
        <v>0</v>
      </c>
      <c r="BP474" s="12">
        <f t="shared" si="1133"/>
        <v>0</v>
      </c>
      <c r="BQ474" s="12">
        <f t="shared" si="1134"/>
        <v>0</v>
      </c>
      <c r="BR474" s="12"/>
      <c r="BS474" s="12">
        <f t="shared" si="1135"/>
        <v>0</v>
      </c>
      <c r="BT474" s="12">
        <f t="shared" si="1136"/>
        <v>0</v>
      </c>
      <c r="BU474" s="12">
        <f t="shared" si="1137"/>
        <v>0</v>
      </c>
      <c r="BV474" s="12">
        <f t="shared" si="1138"/>
        <v>0</v>
      </c>
      <c r="BW474" s="12">
        <f t="shared" si="1139"/>
        <v>0</v>
      </c>
      <c r="BX474" s="12"/>
      <c r="BY474" s="12">
        <v>280000000</v>
      </c>
      <c r="BZ474" s="12">
        <v>370000000</v>
      </c>
      <c r="CA474" s="12">
        <f>SUMIFS('[1]TIẾN ĐỘ %'!$M$6:$M$1034,'[1]TIẾN ĐỘ %'!$G$6:$G$1034,$A474,'[1]TIẾN ĐỘ %'!$F$6:$F$1034,$E474)</f>
        <v>400000000</v>
      </c>
      <c r="CB474" s="12">
        <f t="shared" si="1155"/>
        <v>1050000000</v>
      </c>
      <c r="CC474" s="12"/>
      <c r="CD474" s="12"/>
      <c r="CE474" s="12"/>
      <c r="CF474" s="12"/>
      <c r="CG474" s="12"/>
      <c r="CH474" s="12"/>
      <c r="CI474" s="12"/>
      <c r="CJ474" s="12"/>
      <c r="CK474" s="12">
        <f t="shared" si="1167"/>
        <v>0</v>
      </c>
      <c r="CL474" s="12"/>
      <c r="CM474" s="12"/>
      <c r="CN474" s="12"/>
      <c r="CO474" s="12">
        <f t="shared" si="1064"/>
        <v>0</v>
      </c>
      <c r="CP474" s="12">
        <f t="shared" si="1065"/>
        <v>0</v>
      </c>
      <c r="CQ474" s="12"/>
      <c r="CR474" s="12">
        <v>246703200</v>
      </c>
      <c r="CS474" s="12">
        <v>34057000</v>
      </c>
      <c r="CT474" s="12">
        <v>302744200</v>
      </c>
      <c r="CU474" s="12">
        <v>277056000</v>
      </c>
      <c r="CV474" s="12">
        <v>164108800</v>
      </c>
      <c r="CW474" s="12">
        <v>277056000</v>
      </c>
      <c r="CX474" s="12">
        <v>441164800</v>
      </c>
      <c r="CY474" s="12">
        <f>SUMIFS('[1]DATA THÔ IN'!$P$4:$P$12031,'[1]DATA THÔ IN'!$H$4:$H$12031,$A474,'[1]DATA THÔ IN'!$AC$4:$AC$12031,$E474,'[1]DATA THÔ IN'!$AH$4:$AH$12031,"Tiến độ 1")</f>
        <v>431529600</v>
      </c>
      <c r="CZ474" s="12">
        <f>SUMIFS('[1]DATA THÔ IN'!$P$4:$P$12031,'[1]DATA THÔ IN'!$H$4:$H$12031,$A474,'[1]DATA THÔ IN'!$AC$4:$AC$12031,$E474,'[1]DATA THÔ IN'!$AH$4:$AH$12031,"Tiến độ 2")</f>
        <v>55353600</v>
      </c>
      <c r="DA474" s="12">
        <f>SUMIFS('[1]TIẾN ĐỘ %'!$N$6:$N$1034,'[1]TIẾN ĐỘ %'!$G$6:$G$1034,A474,'[1]TIẾN ĐỘ %'!$F$6:$F$1034,$E474)</f>
        <v>567033600</v>
      </c>
      <c r="DB474" s="12">
        <f t="shared" si="1157"/>
        <v>1310942600</v>
      </c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>
        <f t="shared" si="1168"/>
        <v>0</v>
      </c>
      <c r="DX474" s="12"/>
      <c r="DY474" s="12"/>
      <c r="DZ474" s="12"/>
      <c r="EA474" s="12"/>
      <c r="EB474" s="12"/>
      <c r="EC474" s="12"/>
      <c r="ED474" s="12"/>
      <c r="EE474" s="12"/>
      <c r="EF474" s="12"/>
      <c r="EG474" s="12">
        <f t="shared" si="1066"/>
        <v>0</v>
      </c>
      <c r="EH474" s="12">
        <f t="shared" si="1067"/>
        <v>0</v>
      </c>
      <c r="EI474" s="12"/>
      <c r="EJ474" s="15">
        <f t="shared" si="1140"/>
        <v>0.88108285714285717</v>
      </c>
      <c r="EK474" s="15">
        <f t="shared" si="1141"/>
        <v>0.12163214285714286</v>
      </c>
      <c r="EL474" s="15">
        <f t="shared" si="1142"/>
        <v>1.0812292857142858</v>
      </c>
      <c r="EM474" s="16">
        <f t="shared" si="1162"/>
        <v>0.74880000000000002</v>
      </c>
      <c r="EN474" s="16">
        <f t="shared" si="1163"/>
        <v>0.44353729729729729</v>
      </c>
      <c r="EO474" s="16">
        <f t="shared" si="1164"/>
        <v>1.1923372972972972</v>
      </c>
      <c r="EP474" s="16">
        <f t="shared" si="1158"/>
        <v>1.078824</v>
      </c>
      <c r="EQ474" s="16">
        <f t="shared" si="1159"/>
        <v>0.13838400000000001</v>
      </c>
      <c r="ER474" s="16">
        <f t="shared" si="1160"/>
        <v>1.417584</v>
      </c>
      <c r="ES474" s="16">
        <f t="shared" si="1161"/>
        <v>1.2485167619047619</v>
      </c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5">
        <f t="shared" si="1169"/>
        <v>0</v>
      </c>
      <c r="FP474" s="15">
        <f t="shared" si="1170"/>
        <v>0</v>
      </c>
      <c r="FQ474" s="15">
        <f t="shared" si="1171"/>
        <v>0</v>
      </c>
      <c r="FR474" s="17">
        <f t="shared" si="1143"/>
        <v>0</v>
      </c>
      <c r="FS474" s="17">
        <f t="shared" si="1144"/>
        <v>0</v>
      </c>
      <c r="FT474" s="17">
        <f t="shared" si="1145"/>
        <v>0</v>
      </c>
      <c r="FU474" s="18">
        <f t="shared" si="1146"/>
        <v>0</v>
      </c>
      <c r="FV474" s="18">
        <f t="shared" si="1147"/>
        <v>0</v>
      </c>
      <c r="FW474" s="18">
        <f t="shared" si="1148"/>
        <v>0</v>
      </c>
      <c r="FX474" s="18">
        <f t="shared" si="1149"/>
        <v>0</v>
      </c>
      <c r="FY474" s="18">
        <f t="shared" si="1150"/>
        <v>0</v>
      </c>
      <c r="FZ474" s="19"/>
      <c r="GA474" s="36" t="s">
        <v>483</v>
      </c>
      <c r="GB474" s="36"/>
      <c r="GC474" s="37"/>
    </row>
    <row r="475" spans="1:185" hidden="1" x14ac:dyDescent="0.25">
      <c r="A475" s="8" t="s">
        <v>1303</v>
      </c>
      <c r="B475" s="8" t="s">
        <v>783</v>
      </c>
      <c r="C475" s="28" t="s">
        <v>784</v>
      </c>
      <c r="D475" s="28" t="s">
        <v>492</v>
      </c>
      <c r="E475" s="9" t="s">
        <v>1466</v>
      </c>
      <c r="F475" s="28" t="s">
        <v>484</v>
      </c>
      <c r="G475" s="28" t="s">
        <v>485</v>
      </c>
      <c r="H475" s="11">
        <v>3.5000000000000003E-2</v>
      </c>
      <c r="I475" s="11"/>
      <c r="J475" s="11">
        <v>0.01</v>
      </c>
      <c r="K475" s="11">
        <v>0.01</v>
      </c>
      <c r="L475" s="11">
        <v>5.0000000000000001E-3</v>
      </c>
      <c r="M475" s="11">
        <v>5.0000000000000001E-3</v>
      </c>
      <c r="N475" s="11"/>
      <c r="O475" s="12">
        <f t="shared" si="1099"/>
        <v>0</v>
      </c>
      <c r="P475" s="12">
        <f t="shared" si="1100"/>
        <v>1967766.24</v>
      </c>
      <c r="Q475" s="12">
        <f t="shared" si="1101"/>
        <v>185280</v>
      </c>
      <c r="R475" s="12">
        <f t="shared" si="1102"/>
        <v>2153046.2400000002</v>
      </c>
      <c r="S475" s="12">
        <f t="shared" si="1151"/>
        <v>0</v>
      </c>
      <c r="T475" s="12">
        <f t="shared" si="1152"/>
        <v>842962</v>
      </c>
      <c r="U475" s="12">
        <f t="shared" si="1153"/>
        <v>893050</v>
      </c>
      <c r="V475" s="12">
        <f t="shared" si="1154"/>
        <v>1736012</v>
      </c>
      <c r="W475" s="12">
        <f t="shared" si="1156"/>
        <v>873536</v>
      </c>
      <c r="X475" s="12">
        <f t="shared" si="1103"/>
        <v>0</v>
      </c>
      <c r="Y475" s="12">
        <f t="shared" si="1104"/>
        <v>1343280</v>
      </c>
      <c r="Z475" s="12">
        <f t="shared" si="1105"/>
        <v>913245.12</v>
      </c>
      <c r="AA475" s="12">
        <f t="shared" si="1106"/>
        <v>2256525.12</v>
      </c>
      <c r="AB475" s="12">
        <f t="shared" si="1107"/>
        <v>3072791.6</v>
      </c>
      <c r="AC475" s="12"/>
      <c r="AD475" s="12"/>
      <c r="AE475" s="12"/>
      <c r="AF475" s="12">
        <f t="shared" si="1108"/>
        <v>0</v>
      </c>
      <c r="AG475" s="12">
        <f t="shared" si="1109"/>
        <v>0</v>
      </c>
      <c r="AH475" s="12">
        <f t="shared" si="1110"/>
        <v>0</v>
      </c>
      <c r="AI475" s="12"/>
      <c r="AJ475" s="12"/>
      <c r="AK475" s="12"/>
      <c r="AL475" s="12">
        <f t="shared" si="1114"/>
        <v>0</v>
      </c>
      <c r="AM475" s="12">
        <f t="shared" si="1115"/>
        <v>0</v>
      </c>
      <c r="AN475" s="12">
        <f t="shared" si="1116"/>
        <v>0</v>
      </c>
      <c r="AO475" s="12"/>
      <c r="AP475" s="12"/>
      <c r="AQ475" s="12"/>
      <c r="AR475" s="12">
        <f t="shared" si="1117"/>
        <v>0</v>
      </c>
      <c r="AS475" s="12">
        <f t="shared" si="1118"/>
        <v>0</v>
      </c>
      <c r="AT475" s="12">
        <f t="shared" si="1119"/>
        <v>0</v>
      </c>
      <c r="AU475" s="12">
        <f t="shared" si="1120"/>
        <v>0</v>
      </c>
      <c r="AV475" s="12">
        <f t="shared" si="1111"/>
        <v>0</v>
      </c>
      <c r="AW475" s="12"/>
      <c r="AX475" s="12">
        <f t="shared" si="1121"/>
        <v>0</v>
      </c>
      <c r="AY475" s="12">
        <f t="shared" si="1122"/>
        <v>0</v>
      </c>
      <c r="AZ475" s="12">
        <f t="shared" si="1123"/>
        <v>0</v>
      </c>
      <c r="BA475" s="12"/>
      <c r="BB475" s="12">
        <f t="shared" si="1124"/>
        <v>0</v>
      </c>
      <c r="BC475" s="12">
        <f t="shared" si="1125"/>
        <v>0</v>
      </c>
      <c r="BD475" s="12">
        <f t="shared" si="1126"/>
        <v>0</v>
      </c>
      <c r="BE475" s="12"/>
      <c r="BF475" s="12">
        <f t="shared" si="1127"/>
        <v>0</v>
      </c>
      <c r="BG475" s="12">
        <f t="shared" si="1112"/>
        <v>0</v>
      </c>
      <c r="BH475" s="12">
        <f t="shared" si="1128"/>
        <v>0</v>
      </c>
      <c r="BI475" s="12">
        <f t="shared" si="1129"/>
        <v>0</v>
      </c>
      <c r="BJ475" s="12"/>
      <c r="BK475" s="12">
        <f t="shared" si="1130"/>
        <v>0</v>
      </c>
      <c r="BL475" s="12">
        <f t="shared" si="1113"/>
        <v>0</v>
      </c>
      <c r="BM475" s="12">
        <f t="shared" si="1131"/>
        <v>0</v>
      </c>
      <c r="BN475" s="12"/>
      <c r="BO475" s="12">
        <f t="shared" si="1132"/>
        <v>0</v>
      </c>
      <c r="BP475" s="12">
        <f t="shared" si="1133"/>
        <v>0</v>
      </c>
      <c r="BQ475" s="12">
        <f t="shared" si="1134"/>
        <v>0</v>
      </c>
      <c r="BR475" s="12"/>
      <c r="BS475" s="12">
        <f t="shared" si="1135"/>
        <v>0</v>
      </c>
      <c r="BT475" s="12">
        <f t="shared" si="1136"/>
        <v>0</v>
      </c>
      <c r="BU475" s="12">
        <f t="shared" si="1137"/>
        <v>0</v>
      </c>
      <c r="BV475" s="12">
        <f t="shared" si="1138"/>
        <v>0</v>
      </c>
      <c r="BW475" s="12">
        <f t="shared" si="1139"/>
        <v>0</v>
      </c>
      <c r="BX475" s="12"/>
      <c r="BY475" s="12">
        <v>220000000</v>
      </c>
      <c r="BZ475" s="12">
        <v>170000000</v>
      </c>
      <c r="CA475" s="12">
        <f>SUMIFS('[1]TIẾN ĐỘ %'!$M$6:$M$1034,'[1]TIẾN ĐỘ %'!$G$6:$G$1034,$A475,'[1]TIẾN ĐỘ %'!$F$6:$F$1034,$E475)</f>
        <v>230000000</v>
      </c>
      <c r="CB475" s="12">
        <f t="shared" si="1155"/>
        <v>620000000</v>
      </c>
      <c r="CC475" s="12"/>
      <c r="CD475" s="12"/>
      <c r="CE475" s="12"/>
      <c r="CF475" s="12"/>
      <c r="CG475" s="12"/>
      <c r="CH475" s="12"/>
      <c r="CI475" s="12"/>
      <c r="CJ475" s="12"/>
      <c r="CK475" s="12">
        <f t="shared" si="1167"/>
        <v>0</v>
      </c>
      <c r="CL475" s="12"/>
      <c r="CM475" s="12"/>
      <c r="CN475" s="12"/>
      <c r="CO475" s="12">
        <f t="shared" si="1064"/>
        <v>0</v>
      </c>
      <c r="CP475" s="12">
        <f t="shared" si="1065"/>
        <v>0</v>
      </c>
      <c r="CQ475" s="12"/>
      <c r="CR475" s="12">
        <v>203913600</v>
      </c>
      <c r="CS475" s="12">
        <v>19200000</v>
      </c>
      <c r="CT475" s="12">
        <v>223113600</v>
      </c>
      <c r="CU475" s="12">
        <v>87353600</v>
      </c>
      <c r="CV475" s="12">
        <v>92544000</v>
      </c>
      <c r="CW475" s="12">
        <v>87353600</v>
      </c>
      <c r="CX475" s="12">
        <v>179897600</v>
      </c>
      <c r="CY475" s="12">
        <f>SUMIFS('[1]DATA THÔ IN'!$P$4:$P$12031,'[1]DATA THÔ IN'!$H$4:$H$12031,$A475,'[1]DATA THÔ IN'!$AC$4:$AC$12031,$E475,'[1]DATA THÔ IN'!$AH$4:$AH$12031,"Tiến độ 1")</f>
        <v>139200000</v>
      </c>
      <c r="CZ475" s="12">
        <f>SUMIFS('[1]DATA THÔ IN'!$P$4:$P$12031,'[1]DATA THÔ IN'!$H$4:$H$12031,$A475,'[1]DATA THÔ IN'!$AC$4:$AC$12031,$E475,'[1]DATA THÔ IN'!$AH$4:$AH$12031,"Tiến độ 2")</f>
        <v>94636800</v>
      </c>
      <c r="DA475" s="12">
        <f>SUMIFS('[1]TIẾN ĐỘ %'!$N$6:$N$1034,'[1]TIẾN ĐỘ %'!$G$6:$G$1034,A475,'[1]TIẾN ĐỘ %'!$F$6:$F$1034,$E475)</f>
        <v>233836800</v>
      </c>
      <c r="DB475" s="12">
        <f t="shared" si="1157"/>
        <v>636848000</v>
      </c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>
        <f t="shared" si="1168"/>
        <v>0</v>
      </c>
      <c r="DX475" s="12"/>
      <c r="DY475" s="12"/>
      <c r="DZ475" s="12"/>
      <c r="EA475" s="12"/>
      <c r="EB475" s="12"/>
      <c r="EC475" s="12"/>
      <c r="ED475" s="12"/>
      <c r="EE475" s="12"/>
      <c r="EF475" s="12"/>
      <c r="EG475" s="12">
        <f t="shared" si="1066"/>
        <v>0</v>
      </c>
      <c r="EH475" s="12">
        <f t="shared" si="1067"/>
        <v>0</v>
      </c>
      <c r="EI475" s="12"/>
      <c r="EJ475" s="15">
        <f t="shared" si="1140"/>
        <v>0.92688000000000004</v>
      </c>
      <c r="EK475" s="15">
        <f t="shared" si="1141"/>
        <v>8.727272727272728E-2</v>
      </c>
      <c r="EL475" s="15">
        <f t="shared" si="1142"/>
        <v>1.0141527272727273</v>
      </c>
      <c r="EM475" s="16">
        <f t="shared" si="1162"/>
        <v>0.51384470588235298</v>
      </c>
      <c r="EN475" s="16">
        <f t="shared" si="1163"/>
        <v>0.54437647058823524</v>
      </c>
      <c r="EO475" s="16">
        <f t="shared" si="1164"/>
        <v>1.0582211764705882</v>
      </c>
      <c r="EP475" s="16">
        <f t="shared" si="1158"/>
        <v>0.60521739130434782</v>
      </c>
      <c r="EQ475" s="16">
        <f t="shared" si="1159"/>
        <v>0.41146434782608693</v>
      </c>
      <c r="ER475" s="16">
        <f t="shared" si="1160"/>
        <v>1.0166817391304348</v>
      </c>
      <c r="ES475" s="16">
        <f t="shared" si="1161"/>
        <v>1.0271741935483871</v>
      </c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5">
        <f t="shared" si="1169"/>
        <v>0</v>
      </c>
      <c r="FP475" s="15">
        <f t="shared" si="1170"/>
        <v>0</v>
      </c>
      <c r="FQ475" s="15">
        <f t="shared" si="1171"/>
        <v>0</v>
      </c>
      <c r="FR475" s="17">
        <f t="shared" si="1143"/>
        <v>0</v>
      </c>
      <c r="FS475" s="17">
        <f t="shared" si="1144"/>
        <v>0</v>
      </c>
      <c r="FT475" s="17">
        <f t="shared" si="1145"/>
        <v>0</v>
      </c>
      <c r="FU475" s="18">
        <f t="shared" si="1146"/>
        <v>0</v>
      </c>
      <c r="FV475" s="18">
        <f t="shared" si="1147"/>
        <v>0</v>
      </c>
      <c r="FW475" s="18">
        <f t="shared" si="1148"/>
        <v>0</v>
      </c>
      <c r="FX475" s="18">
        <f t="shared" si="1149"/>
        <v>0</v>
      </c>
      <c r="FY475" s="18">
        <f t="shared" si="1150"/>
        <v>0</v>
      </c>
      <c r="FZ475" s="19"/>
      <c r="GA475" s="36" t="str">
        <f>D475</f>
        <v>Quách Học Hiếu</v>
      </c>
      <c r="GB475" s="36"/>
      <c r="GC475" s="37"/>
    </row>
    <row r="476" spans="1:185" hidden="1" x14ac:dyDescent="0.25">
      <c r="A476" s="8" t="s">
        <v>1305</v>
      </c>
      <c r="B476" s="8" t="s">
        <v>787</v>
      </c>
      <c r="C476" s="28" t="s">
        <v>788</v>
      </c>
      <c r="D476" s="28" t="s">
        <v>497</v>
      </c>
      <c r="E476" s="9" t="s">
        <v>1466</v>
      </c>
      <c r="F476" s="28" t="s">
        <v>498</v>
      </c>
      <c r="G476" s="28" t="s">
        <v>485</v>
      </c>
      <c r="H476" s="11">
        <v>3.5000000000000003E-2</v>
      </c>
      <c r="I476" s="11"/>
      <c r="J476" s="11">
        <v>0.01</v>
      </c>
      <c r="K476" s="11">
        <v>0.01</v>
      </c>
      <c r="L476" s="11">
        <v>5.0000000000000001E-3</v>
      </c>
      <c r="M476" s="11">
        <v>5.0000000000000001E-3</v>
      </c>
      <c r="N476" s="11"/>
      <c r="O476" s="12">
        <f t="shared" si="1099"/>
        <v>0</v>
      </c>
      <c r="P476" s="12">
        <f t="shared" si="1100"/>
        <v>0</v>
      </c>
      <c r="Q476" s="12">
        <f t="shared" si="1101"/>
        <v>0</v>
      </c>
      <c r="R476" s="12">
        <f t="shared" si="1102"/>
        <v>876281.76</v>
      </c>
      <c r="S476" s="12">
        <f t="shared" si="1151"/>
        <v>0</v>
      </c>
      <c r="T476" s="12">
        <f t="shared" si="1152"/>
        <v>579278</v>
      </c>
      <c r="U476" s="12">
        <f t="shared" si="1153"/>
        <v>309140</v>
      </c>
      <c r="V476" s="12">
        <f t="shared" si="1154"/>
        <v>888418</v>
      </c>
      <c r="W476" s="12">
        <f t="shared" si="1156"/>
        <v>600288</v>
      </c>
      <c r="X476" s="12">
        <f t="shared" si="1103"/>
        <v>0</v>
      </c>
      <c r="Y476" s="12">
        <f t="shared" si="1104"/>
        <v>1075920.96</v>
      </c>
      <c r="Z476" s="12">
        <f t="shared" si="1105"/>
        <v>465052.8</v>
      </c>
      <c r="AA476" s="12">
        <f t="shared" si="1106"/>
        <v>1891708.8</v>
      </c>
      <c r="AB476" s="12">
        <f t="shared" si="1107"/>
        <v>1828204.0799999998</v>
      </c>
      <c r="AC476" s="12"/>
      <c r="AD476" s="12"/>
      <c r="AE476" s="12"/>
      <c r="AF476" s="12">
        <f t="shared" si="1108"/>
        <v>0</v>
      </c>
      <c r="AG476" s="12">
        <f t="shared" si="1109"/>
        <v>0</v>
      </c>
      <c r="AH476" s="12">
        <f t="shared" si="1110"/>
        <v>0</v>
      </c>
      <c r="AI476" s="12"/>
      <c r="AJ476" s="12"/>
      <c r="AK476" s="12"/>
      <c r="AL476" s="12">
        <f t="shared" si="1114"/>
        <v>0</v>
      </c>
      <c r="AM476" s="12">
        <f t="shared" si="1115"/>
        <v>0</v>
      </c>
      <c r="AN476" s="12">
        <f t="shared" si="1116"/>
        <v>0</v>
      </c>
      <c r="AO476" s="12"/>
      <c r="AP476" s="12"/>
      <c r="AQ476" s="12"/>
      <c r="AR476" s="12">
        <f t="shared" si="1117"/>
        <v>0</v>
      </c>
      <c r="AS476" s="12">
        <f t="shared" si="1118"/>
        <v>0</v>
      </c>
      <c r="AT476" s="12">
        <f t="shared" si="1119"/>
        <v>0</v>
      </c>
      <c r="AU476" s="12">
        <f t="shared" si="1120"/>
        <v>0</v>
      </c>
      <c r="AV476" s="12">
        <f t="shared" si="1111"/>
        <v>0</v>
      </c>
      <c r="AW476" s="12"/>
      <c r="AX476" s="12">
        <f t="shared" si="1121"/>
        <v>0</v>
      </c>
      <c r="AY476" s="12">
        <f t="shared" si="1122"/>
        <v>0</v>
      </c>
      <c r="AZ476" s="12">
        <f t="shared" si="1123"/>
        <v>0</v>
      </c>
      <c r="BA476" s="12"/>
      <c r="BB476" s="12">
        <f t="shared" si="1124"/>
        <v>0</v>
      </c>
      <c r="BC476" s="12">
        <f t="shared" si="1125"/>
        <v>0</v>
      </c>
      <c r="BD476" s="12">
        <f t="shared" si="1126"/>
        <v>0</v>
      </c>
      <c r="BE476" s="12"/>
      <c r="BF476" s="12">
        <f t="shared" si="1127"/>
        <v>0</v>
      </c>
      <c r="BG476" s="12">
        <f t="shared" si="1112"/>
        <v>0</v>
      </c>
      <c r="BH476" s="12">
        <f t="shared" si="1128"/>
        <v>0</v>
      </c>
      <c r="BI476" s="12">
        <f t="shared" si="1129"/>
        <v>0</v>
      </c>
      <c r="BJ476" s="12"/>
      <c r="BK476" s="12">
        <f t="shared" si="1130"/>
        <v>0</v>
      </c>
      <c r="BL476" s="12">
        <f t="shared" si="1113"/>
        <v>0</v>
      </c>
      <c r="BM476" s="12">
        <f t="shared" si="1131"/>
        <v>0</v>
      </c>
      <c r="BN476" s="12"/>
      <c r="BO476" s="12">
        <f t="shared" si="1132"/>
        <v>0</v>
      </c>
      <c r="BP476" s="12">
        <f t="shared" si="1133"/>
        <v>0</v>
      </c>
      <c r="BQ476" s="12">
        <f t="shared" si="1134"/>
        <v>0</v>
      </c>
      <c r="BR476" s="12"/>
      <c r="BS476" s="12">
        <f t="shared" si="1135"/>
        <v>0</v>
      </c>
      <c r="BT476" s="12">
        <f t="shared" si="1136"/>
        <v>0</v>
      </c>
      <c r="BU476" s="12">
        <f t="shared" si="1137"/>
        <v>0</v>
      </c>
      <c r="BV476" s="12">
        <f t="shared" si="1138"/>
        <v>0</v>
      </c>
      <c r="BW476" s="12">
        <f t="shared" si="1139"/>
        <v>0</v>
      </c>
      <c r="BX476" s="12"/>
      <c r="BY476" s="12">
        <v>90000000</v>
      </c>
      <c r="BZ476" s="12">
        <v>90000000</v>
      </c>
      <c r="CA476" s="12">
        <f>SUMIFS('[1]TIẾN ĐỘ %'!$M$6:$M$1034,'[1]TIẾN ĐỘ %'!$G$6:$G$1034,$A476,'[1]TIẾN ĐỘ %'!$F$6:$F$1034,$E476)</f>
        <v>130000000</v>
      </c>
      <c r="CB476" s="12">
        <f t="shared" si="1155"/>
        <v>310000000</v>
      </c>
      <c r="CC476" s="12"/>
      <c r="CD476" s="12"/>
      <c r="CE476" s="12"/>
      <c r="CF476" s="12"/>
      <c r="CG476" s="12"/>
      <c r="CH476" s="12"/>
      <c r="CI476" s="12"/>
      <c r="CJ476" s="12"/>
      <c r="CK476" s="12">
        <f t="shared" si="1167"/>
        <v>0</v>
      </c>
      <c r="CL476" s="12"/>
      <c r="CM476" s="12"/>
      <c r="CN476" s="12"/>
      <c r="CO476" s="12">
        <f t="shared" si="1064"/>
        <v>0</v>
      </c>
      <c r="CP476" s="12">
        <f t="shared" si="1065"/>
        <v>0</v>
      </c>
      <c r="CQ476" s="12"/>
      <c r="CR476" s="12">
        <v>9504000</v>
      </c>
      <c r="CS476" s="12">
        <v>31382400</v>
      </c>
      <c r="CT476" s="12">
        <v>90806400</v>
      </c>
      <c r="CU476" s="12">
        <v>60028800</v>
      </c>
      <c r="CV476" s="12">
        <v>32035200</v>
      </c>
      <c r="CW476" s="12">
        <v>60028800</v>
      </c>
      <c r="CX476" s="12">
        <v>92064000</v>
      </c>
      <c r="CY476" s="12">
        <f>SUMIFS('[1]DATA THÔ IN'!$P$4:$P$12031,'[1]DATA THÔ IN'!$H$4:$H$12031,$A476,'[1]DATA THÔ IN'!$AC$4:$AC$12031,$E476,'[1]DATA THÔ IN'!$AH$4:$AH$12031,"Tiến độ 1")</f>
        <v>111494400</v>
      </c>
      <c r="CZ476" s="12">
        <f>SUMIFS('[1]DATA THÔ IN'!$P$4:$P$12031,'[1]DATA THÔ IN'!$H$4:$H$12031,$A476,'[1]DATA THÔ IN'!$AC$4:$AC$12031,$E476,'[1]DATA THÔ IN'!$AH$4:$AH$12031,"Tiến độ 2")</f>
        <v>48192000</v>
      </c>
      <c r="DA476" s="12">
        <f>SUMIFS('[1]TIẾN ĐỘ %'!$N$6:$N$1034,'[1]TIẾN ĐỘ %'!$G$6:$G$1034,A476,'[1]TIẾN ĐỘ %'!$F$6:$F$1034,$E476)</f>
        <v>196032000</v>
      </c>
      <c r="DB476" s="12">
        <f t="shared" si="1157"/>
        <v>378902400</v>
      </c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>
        <f t="shared" si="1168"/>
        <v>0</v>
      </c>
      <c r="DX476" s="12"/>
      <c r="DY476" s="12"/>
      <c r="DZ476" s="12"/>
      <c r="EA476" s="12"/>
      <c r="EB476" s="12"/>
      <c r="EC476" s="12"/>
      <c r="ED476" s="12"/>
      <c r="EE476" s="12"/>
      <c r="EF476" s="12"/>
      <c r="EG476" s="12">
        <f t="shared" si="1066"/>
        <v>0</v>
      </c>
      <c r="EH476" s="12">
        <f t="shared" si="1067"/>
        <v>0</v>
      </c>
      <c r="EI476" s="12"/>
      <c r="EJ476" s="15">
        <f t="shared" si="1140"/>
        <v>0.1056</v>
      </c>
      <c r="EK476" s="15">
        <f t="shared" si="1141"/>
        <v>0.34869333333333336</v>
      </c>
      <c r="EL476" s="15">
        <f t="shared" si="1142"/>
        <v>1.0089600000000001</v>
      </c>
      <c r="EM476" s="16">
        <f t="shared" si="1162"/>
        <v>0.66698666666666662</v>
      </c>
      <c r="EN476" s="16">
        <f t="shared" si="1163"/>
        <v>0.35594666666666669</v>
      </c>
      <c r="EO476" s="16">
        <f t="shared" si="1164"/>
        <v>1.0229333333333333</v>
      </c>
      <c r="EP476" s="16">
        <f t="shared" si="1158"/>
        <v>0.85764923076923072</v>
      </c>
      <c r="EQ476" s="16">
        <f t="shared" si="1159"/>
        <v>0.37070769230769229</v>
      </c>
      <c r="ER476" s="16">
        <f t="shared" si="1160"/>
        <v>1.5079384615384614</v>
      </c>
      <c r="ES476" s="16">
        <f t="shared" si="1161"/>
        <v>1.222265806451613</v>
      </c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5">
        <f t="shared" si="1169"/>
        <v>0</v>
      </c>
      <c r="FP476" s="15">
        <f t="shared" si="1170"/>
        <v>0</v>
      </c>
      <c r="FQ476" s="15">
        <f t="shared" si="1171"/>
        <v>0</v>
      </c>
      <c r="FR476" s="17">
        <f t="shared" si="1143"/>
        <v>0</v>
      </c>
      <c r="FS476" s="17">
        <f t="shared" si="1144"/>
        <v>0</v>
      </c>
      <c r="FT476" s="17">
        <f t="shared" si="1145"/>
        <v>0</v>
      </c>
      <c r="FU476" s="18">
        <f t="shared" si="1146"/>
        <v>0</v>
      </c>
      <c r="FV476" s="18">
        <f t="shared" si="1147"/>
        <v>0</v>
      </c>
      <c r="FW476" s="18">
        <f t="shared" si="1148"/>
        <v>0</v>
      </c>
      <c r="FX476" s="18">
        <f t="shared" si="1149"/>
        <v>0</v>
      </c>
      <c r="FY476" s="18">
        <f t="shared" si="1150"/>
        <v>0</v>
      </c>
      <c r="FZ476" s="19"/>
      <c r="GA476" s="36" t="s">
        <v>497</v>
      </c>
      <c r="GB476" s="36"/>
      <c r="GC476" s="37"/>
    </row>
    <row r="477" spans="1:185" hidden="1" x14ac:dyDescent="0.25">
      <c r="A477" s="8" t="s">
        <v>1306</v>
      </c>
      <c r="B477" s="8" t="s">
        <v>789</v>
      </c>
      <c r="C477" s="28" t="s">
        <v>790</v>
      </c>
      <c r="D477" s="28" t="s">
        <v>497</v>
      </c>
      <c r="E477" s="9" t="s">
        <v>1466</v>
      </c>
      <c r="F477" s="28" t="s">
        <v>498</v>
      </c>
      <c r="G477" s="28" t="s">
        <v>485</v>
      </c>
      <c r="H477" s="11">
        <v>3.5000000000000003E-2</v>
      </c>
      <c r="I477" s="11"/>
      <c r="J477" s="11">
        <v>0.01</v>
      </c>
      <c r="K477" s="11">
        <v>0.01</v>
      </c>
      <c r="L477" s="11">
        <v>5.0000000000000001E-3</v>
      </c>
      <c r="M477" s="11">
        <v>5.0000000000000001E-3</v>
      </c>
      <c r="N477" s="11"/>
      <c r="O477" s="12">
        <f t="shared" si="1099"/>
        <v>0</v>
      </c>
      <c r="P477" s="12">
        <f t="shared" si="1100"/>
        <v>947151.35999999999</v>
      </c>
      <c r="Q477" s="12">
        <f t="shared" si="1101"/>
        <v>893790.71999999997</v>
      </c>
      <c r="R477" s="12">
        <f t="shared" si="1102"/>
        <v>1911348.48</v>
      </c>
      <c r="S477" s="12">
        <f t="shared" si="1151"/>
        <v>0</v>
      </c>
      <c r="T477" s="12">
        <f t="shared" si="1152"/>
        <v>1360140</v>
      </c>
      <c r="U477" s="12">
        <f t="shared" si="1153"/>
        <v>442205</v>
      </c>
      <c r="V477" s="12">
        <f t="shared" si="1154"/>
        <v>1802346</v>
      </c>
      <c r="W477" s="12">
        <f t="shared" si="1156"/>
        <v>1409472</v>
      </c>
      <c r="X477" s="12">
        <f t="shared" si="1103"/>
        <v>0</v>
      </c>
      <c r="Y477" s="12">
        <f t="shared" si="1104"/>
        <v>2054662.5599999998</v>
      </c>
      <c r="Z477" s="12">
        <f t="shared" si="1105"/>
        <v>155079.35999999999</v>
      </c>
      <c r="AA477" s="12">
        <f t="shared" si="1106"/>
        <v>2672432.4</v>
      </c>
      <c r="AB477" s="12">
        <f t="shared" si="1107"/>
        <v>3193063.4099999997</v>
      </c>
      <c r="AC477" s="12"/>
      <c r="AD477" s="12"/>
      <c r="AE477" s="12"/>
      <c r="AF477" s="12">
        <f t="shared" si="1108"/>
        <v>0</v>
      </c>
      <c r="AG477" s="12">
        <f t="shared" si="1109"/>
        <v>0</v>
      </c>
      <c r="AH477" s="12">
        <f t="shared" si="1110"/>
        <v>0</v>
      </c>
      <c r="AI477" s="12"/>
      <c r="AJ477" s="12"/>
      <c r="AK477" s="12"/>
      <c r="AL477" s="12">
        <f t="shared" si="1114"/>
        <v>0</v>
      </c>
      <c r="AM477" s="12">
        <f t="shared" si="1115"/>
        <v>0</v>
      </c>
      <c r="AN477" s="12">
        <f t="shared" si="1116"/>
        <v>0</v>
      </c>
      <c r="AO477" s="12"/>
      <c r="AP477" s="12"/>
      <c r="AQ477" s="12"/>
      <c r="AR477" s="12">
        <f t="shared" si="1117"/>
        <v>0</v>
      </c>
      <c r="AS477" s="12">
        <f t="shared" si="1118"/>
        <v>0</v>
      </c>
      <c r="AT477" s="12">
        <f t="shared" si="1119"/>
        <v>0</v>
      </c>
      <c r="AU477" s="12">
        <f t="shared" si="1120"/>
        <v>0</v>
      </c>
      <c r="AV477" s="12">
        <f t="shared" si="1111"/>
        <v>0</v>
      </c>
      <c r="AW477" s="12"/>
      <c r="AX477" s="12">
        <f t="shared" si="1121"/>
        <v>0</v>
      </c>
      <c r="AY477" s="12">
        <f t="shared" si="1122"/>
        <v>0</v>
      </c>
      <c r="AZ477" s="12">
        <f t="shared" si="1123"/>
        <v>0</v>
      </c>
      <c r="BA477" s="12"/>
      <c r="BB477" s="12">
        <f t="shared" si="1124"/>
        <v>0</v>
      </c>
      <c r="BC477" s="12">
        <f t="shared" si="1125"/>
        <v>0</v>
      </c>
      <c r="BD477" s="12">
        <f t="shared" si="1126"/>
        <v>0</v>
      </c>
      <c r="BE477" s="12"/>
      <c r="BF477" s="12">
        <f t="shared" si="1127"/>
        <v>0</v>
      </c>
      <c r="BG477" s="12">
        <f t="shared" si="1112"/>
        <v>0</v>
      </c>
      <c r="BH477" s="12">
        <f t="shared" si="1128"/>
        <v>0</v>
      </c>
      <c r="BI477" s="12">
        <f t="shared" si="1129"/>
        <v>0</v>
      </c>
      <c r="BJ477" s="12"/>
      <c r="BK477" s="12">
        <f t="shared" si="1130"/>
        <v>0</v>
      </c>
      <c r="BL477" s="12">
        <f t="shared" si="1113"/>
        <v>0</v>
      </c>
      <c r="BM477" s="12">
        <f t="shared" si="1131"/>
        <v>0</v>
      </c>
      <c r="BN477" s="12"/>
      <c r="BO477" s="12">
        <f t="shared" si="1132"/>
        <v>0</v>
      </c>
      <c r="BP477" s="12">
        <f t="shared" si="1133"/>
        <v>0</v>
      </c>
      <c r="BQ477" s="12">
        <f t="shared" si="1134"/>
        <v>0</v>
      </c>
      <c r="BR477" s="12"/>
      <c r="BS477" s="12">
        <f t="shared" si="1135"/>
        <v>0</v>
      </c>
      <c r="BT477" s="12">
        <f t="shared" si="1136"/>
        <v>0</v>
      </c>
      <c r="BU477" s="12">
        <f t="shared" si="1137"/>
        <v>0</v>
      </c>
      <c r="BV477" s="12">
        <f t="shared" si="1138"/>
        <v>0</v>
      </c>
      <c r="BW477" s="12">
        <f t="shared" si="1139"/>
        <v>0</v>
      </c>
      <c r="BX477" s="12"/>
      <c r="BY477" s="12">
        <v>190000000</v>
      </c>
      <c r="BZ477" s="12">
        <v>160000000</v>
      </c>
      <c r="CA477" s="12">
        <f>SUMIFS('[1]TIẾN ĐỘ %'!$M$6:$M$1034,'[1]TIẾN ĐỘ %'!$G$6:$G$1034,$A477,'[1]TIẾN ĐỘ %'!$F$6:$F$1034,$E477)</f>
        <v>200000000</v>
      </c>
      <c r="CB477" s="12">
        <f t="shared" si="1155"/>
        <v>550000000</v>
      </c>
      <c r="CC477" s="12"/>
      <c r="CD477" s="12"/>
      <c r="CE477" s="12"/>
      <c r="CF477" s="12"/>
      <c r="CG477" s="12"/>
      <c r="CH477" s="12"/>
      <c r="CI477" s="12"/>
      <c r="CJ477" s="12"/>
      <c r="CK477" s="12">
        <f t="shared" si="1167"/>
        <v>0</v>
      </c>
      <c r="CL477" s="12"/>
      <c r="CM477" s="12"/>
      <c r="CN477" s="12"/>
      <c r="CO477" s="12">
        <f t="shared" si="1064"/>
        <v>0</v>
      </c>
      <c r="CP477" s="12">
        <f t="shared" si="1065"/>
        <v>0</v>
      </c>
      <c r="CQ477" s="12"/>
      <c r="CR477" s="12">
        <v>98150400</v>
      </c>
      <c r="CS477" s="12">
        <v>92620800</v>
      </c>
      <c r="CT477" s="12">
        <v>198067200</v>
      </c>
      <c r="CU477" s="12">
        <v>140947200</v>
      </c>
      <c r="CV477" s="12">
        <v>45824400</v>
      </c>
      <c r="CW477" s="12">
        <v>140947200</v>
      </c>
      <c r="CX477" s="12">
        <v>186771600</v>
      </c>
      <c r="CY477" s="12">
        <f>SUMIFS('[1]DATA THÔ IN'!$P$4:$P$12031,'[1]DATA THÔ IN'!$H$4:$H$12031,$A477,'[1]DATA THÔ IN'!$AC$4:$AC$12031,$E477,'[1]DATA THÔ IN'!$AH$4:$AH$12031,"Tiến độ 1")</f>
        <v>212918400</v>
      </c>
      <c r="CZ477" s="12">
        <f>SUMIFS('[1]DATA THÔ IN'!$P$4:$P$12031,'[1]DATA THÔ IN'!$H$4:$H$12031,$A477,'[1]DATA THÔ IN'!$AC$4:$AC$12031,$E477,'[1]DATA THÔ IN'!$AH$4:$AH$12031,"Tiến độ 2")</f>
        <v>16070400</v>
      </c>
      <c r="DA477" s="12">
        <f>SUMIFS('[1]TIẾN ĐỘ %'!$N$6:$N$1034,'[1]TIẾN ĐỘ %'!$G$6:$G$1034,A477,'[1]TIẾN ĐỘ %'!$F$6:$F$1034,$E477)</f>
        <v>276936000</v>
      </c>
      <c r="DB477" s="12">
        <f t="shared" si="1157"/>
        <v>661774800</v>
      </c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>
        <f t="shared" si="1168"/>
        <v>0</v>
      </c>
      <c r="DX477" s="12"/>
      <c r="DY477" s="12"/>
      <c r="DZ477" s="12"/>
      <c r="EA477" s="12"/>
      <c r="EB477" s="12"/>
      <c r="EC477" s="12"/>
      <c r="ED477" s="12"/>
      <c r="EE477" s="12"/>
      <c r="EF477" s="12"/>
      <c r="EG477" s="12">
        <f t="shared" si="1066"/>
        <v>0</v>
      </c>
      <c r="EH477" s="12">
        <f t="shared" si="1067"/>
        <v>0</v>
      </c>
      <c r="EI477" s="12"/>
      <c r="EJ477" s="15">
        <f t="shared" si="1140"/>
        <v>0.51658105263157894</v>
      </c>
      <c r="EK477" s="15">
        <f t="shared" si="1141"/>
        <v>0.48747789473684211</v>
      </c>
      <c r="EL477" s="15">
        <f t="shared" si="1142"/>
        <v>1.0424589473684212</v>
      </c>
      <c r="EM477" s="16">
        <f t="shared" si="1162"/>
        <v>0.88092000000000004</v>
      </c>
      <c r="EN477" s="16">
        <f t="shared" si="1163"/>
        <v>0.2864025</v>
      </c>
      <c r="EO477" s="16">
        <f t="shared" si="1164"/>
        <v>1.1673225</v>
      </c>
      <c r="EP477" s="16">
        <f t="shared" si="1158"/>
        <v>1.064592</v>
      </c>
      <c r="EQ477" s="16">
        <f t="shared" si="1159"/>
        <v>8.0352000000000007E-2</v>
      </c>
      <c r="ER477" s="16">
        <f t="shared" si="1160"/>
        <v>1.3846799999999999</v>
      </c>
      <c r="ES477" s="16">
        <f t="shared" si="1161"/>
        <v>1.2032269090909091</v>
      </c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5">
        <f t="shared" si="1169"/>
        <v>0</v>
      </c>
      <c r="FP477" s="15">
        <f t="shared" si="1170"/>
        <v>0</v>
      </c>
      <c r="FQ477" s="15">
        <f t="shared" si="1171"/>
        <v>0</v>
      </c>
      <c r="FR477" s="17">
        <f t="shared" si="1143"/>
        <v>0</v>
      </c>
      <c r="FS477" s="17">
        <f t="shared" si="1144"/>
        <v>0</v>
      </c>
      <c r="FT477" s="17">
        <f t="shared" si="1145"/>
        <v>0</v>
      </c>
      <c r="FU477" s="18">
        <f t="shared" si="1146"/>
        <v>0</v>
      </c>
      <c r="FV477" s="18">
        <f t="shared" si="1147"/>
        <v>0</v>
      </c>
      <c r="FW477" s="18">
        <f t="shared" si="1148"/>
        <v>0</v>
      </c>
      <c r="FX477" s="18">
        <f t="shared" si="1149"/>
        <v>0</v>
      </c>
      <c r="FY477" s="18">
        <f t="shared" si="1150"/>
        <v>0</v>
      </c>
      <c r="FZ477" s="19"/>
      <c r="GA477" s="36" t="s">
        <v>497</v>
      </c>
      <c r="GB477" s="36"/>
      <c r="GC477" s="37"/>
    </row>
    <row r="478" spans="1:185" hidden="1" x14ac:dyDescent="0.25">
      <c r="A478" s="8" t="s">
        <v>1315</v>
      </c>
      <c r="B478" s="8" t="s">
        <v>807</v>
      </c>
      <c r="C478" s="28" t="s">
        <v>808</v>
      </c>
      <c r="D478" s="28" t="s">
        <v>492</v>
      </c>
      <c r="E478" s="9" t="s">
        <v>1466</v>
      </c>
      <c r="F478" s="28" t="s">
        <v>493</v>
      </c>
      <c r="G478" s="28" t="s">
        <v>485</v>
      </c>
      <c r="H478" s="11">
        <v>3.5000000000000003E-2</v>
      </c>
      <c r="I478" s="11"/>
      <c r="J478" s="11">
        <v>0.01</v>
      </c>
      <c r="K478" s="11">
        <v>0.01</v>
      </c>
      <c r="L478" s="11">
        <v>5.0000000000000001E-3</v>
      </c>
      <c r="M478" s="11">
        <v>5.0000000000000001E-3</v>
      </c>
      <c r="N478" s="11"/>
      <c r="O478" s="12">
        <f t="shared" si="1099"/>
        <v>0</v>
      </c>
      <c r="P478" s="12">
        <f t="shared" si="1100"/>
        <v>0</v>
      </c>
      <c r="Q478" s="12">
        <f t="shared" si="1101"/>
        <v>0</v>
      </c>
      <c r="R478" s="12">
        <f t="shared" si="1102"/>
        <v>0</v>
      </c>
      <c r="S478" s="12">
        <f t="shared" si="1151"/>
        <v>0</v>
      </c>
      <c r="T478" s="12">
        <f t="shared" si="1152"/>
        <v>0</v>
      </c>
      <c r="U478" s="12">
        <f t="shared" si="1153"/>
        <v>0</v>
      </c>
      <c r="V478" s="12">
        <f t="shared" si="1154"/>
        <v>0</v>
      </c>
      <c r="W478" s="12">
        <f t="shared" si="1156"/>
        <v>0</v>
      </c>
      <c r="X478" s="12">
        <f t="shared" si="1103"/>
        <v>0</v>
      </c>
      <c r="Y478" s="12">
        <f t="shared" si="1104"/>
        <v>0</v>
      </c>
      <c r="Z478" s="12">
        <f t="shared" si="1105"/>
        <v>0</v>
      </c>
      <c r="AA478" s="12">
        <f t="shared" si="1106"/>
        <v>0</v>
      </c>
      <c r="AB478" s="12">
        <f t="shared" si="1107"/>
        <v>0</v>
      </c>
      <c r="AC478" s="12"/>
      <c r="AD478" s="12"/>
      <c r="AE478" s="12"/>
      <c r="AF478" s="12">
        <f t="shared" si="1108"/>
        <v>0</v>
      </c>
      <c r="AG478" s="12">
        <f t="shared" si="1109"/>
        <v>0</v>
      </c>
      <c r="AH478" s="12">
        <f t="shared" si="1110"/>
        <v>0</v>
      </c>
      <c r="AI478" s="12"/>
      <c r="AJ478" s="12"/>
      <c r="AK478" s="12"/>
      <c r="AL478" s="12">
        <f t="shared" si="1114"/>
        <v>0</v>
      </c>
      <c r="AM478" s="12">
        <f t="shared" si="1115"/>
        <v>0</v>
      </c>
      <c r="AN478" s="12">
        <f t="shared" si="1116"/>
        <v>0</v>
      </c>
      <c r="AO478" s="12"/>
      <c r="AP478" s="12"/>
      <c r="AQ478" s="12"/>
      <c r="AR478" s="12">
        <f t="shared" si="1117"/>
        <v>0</v>
      </c>
      <c r="AS478" s="12">
        <f t="shared" si="1118"/>
        <v>0</v>
      </c>
      <c r="AT478" s="12">
        <f t="shared" si="1119"/>
        <v>0</v>
      </c>
      <c r="AU478" s="12">
        <f t="shared" si="1120"/>
        <v>0</v>
      </c>
      <c r="AV478" s="12">
        <f t="shared" si="1111"/>
        <v>0</v>
      </c>
      <c r="AW478" s="12"/>
      <c r="AX478" s="12">
        <f t="shared" si="1121"/>
        <v>0</v>
      </c>
      <c r="AY478" s="12">
        <f t="shared" si="1122"/>
        <v>0</v>
      </c>
      <c r="AZ478" s="12">
        <f t="shared" si="1123"/>
        <v>0</v>
      </c>
      <c r="BA478" s="12"/>
      <c r="BB478" s="12">
        <f t="shared" si="1124"/>
        <v>0</v>
      </c>
      <c r="BC478" s="12">
        <f t="shared" si="1125"/>
        <v>0</v>
      </c>
      <c r="BD478" s="12">
        <f t="shared" si="1126"/>
        <v>0</v>
      </c>
      <c r="BE478" s="12"/>
      <c r="BF478" s="12">
        <f t="shared" si="1127"/>
        <v>0</v>
      </c>
      <c r="BG478" s="12">
        <f t="shared" si="1112"/>
        <v>0</v>
      </c>
      <c r="BH478" s="12">
        <f t="shared" si="1128"/>
        <v>0</v>
      </c>
      <c r="BI478" s="12">
        <f t="shared" si="1129"/>
        <v>0</v>
      </c>
      <c r="BJ478" s="12"/>
      <c r="BK478" s="12">
        <f t="shared" si="1130"/>
        <v>0</v>
      </c>
      <c r="BL478" s="12">
        <f t="shared" si="1113"/>
        <v>0</v>
      </c>
      <c r="BM478" s="12">
        <f t="shared" si="1131"/>
        <v>0</v>
      </c>
      <c r="BN478" s="12"/>
      <c r="BO478" s="12">
        <f t="shared" si="1132"/>
        <v>0</v>
      </c>
      <c r="BP478" s="12">
        <f t="shared" si="1133"/>
        <v>0</v>
      </c>
      <c r="BQ478" s="12">
        <f t="shared" si="1134"/>
        <v>0</v>
      </c>
      <c r="BR478" s="12"/>
      <c r="BS478" s="12">
        <f t="shared" si="1135"/>
        <v>0</v>
      </c>
      <c r="BT478" s="12">
        <f t="shared" si="1136"/>
        <v>0</v>
      </c>
      <c r="BU478" s="12">
        <f t="shared" si="1137"/>
        <v>0</v>
      </c>
      <c r="BV478" s="12">
        <f t="shared" si="1138"/>
        <v>0</v>
      </c>
      <c r="BW478" s="12">
        <f t="shared" si="1139"/>
        <v>0</v>
      </c>
      <c r="BX478" s="12"/>
      <c r="BY478" s="12">
        <v>140000000</v>
      </c>
      <c r="BZ478" s="12">
        <v>110000000</v>
      </c>
      <c r="CA478" s="12">
        <f>SUMIFS('[1]TIẾN ĐỘ %'!$M$6:$M$1034,'[1]TIẾN ĐỘ %'!$G$6:$G$1034,$A478,'[1]TIẾN ĐỘ %'!$F$6:$F$1034,$E478)</f>
        <v>150000000</v>
      </c>
      <c r="CB478" s="12">
        <f t="shared" si="1155"/>
        <v>400000000</v>
      </c>
      <c r="CC478" s="12"/>
      <c r="CD478" s="12"/>
      <c r="CE478" s="12"/>
      <c r="CF478" s="12"/>
      <c r="CG478" s="12"/>
      <c r="CH478" s="12"/>
      <c r="CI478" s="12"/>
      <c r="CJ478" s="12"/>
      <c r="CK478" s="12">
        <f t="shared" si="1167"/>
        <v>0</v>
      </c>
      <c r="CL478" s="12"/>
      <c r="CM478" s="12"/>
      <c r="CN478" s="12"/>
      <c r="CO478" s="12">
        <f t="shared" si="1064"/>
        <v>0</v>
      </c>
      <c r="CP478" s="12">
        <f t="shared" si="1065"/>
        <v>0</v>
      </c>
      <c r="CQ478" s="12"/>
      <c r="CR478" s="12">
        <v>0</v>
      </c>
      <c r="CS478" s="12">
        <v>0</v>
      </c>
      <c r="CT478" s="12">
        <v>0</v>
      </c>
      <c r="CU478" s="12">
        <v>0</v>
      </c>
      <c r="CV478" s="12">
        <v>12153600</v>
      </c>
      <c r="CW478" s="12">
        <v>0</v>
      </c>
      <c r="CX478" s="12">
        <v>46233600</v>
      </c>
      <c r="CY478" s="12">
        <f>SUMIFS('[1]DATA THÔ IN'!$P$4:$P$12031,'[1]DATA THÔ IN'!$H$4:$H$12031,$A478,'[1]DATA THÔ IN'!$AC$4:$AC$12031,$E478,'[1]DATA THÔ IN'!$AH$4:$AH$12031,"Tiến độ 1")</f>
        <v>38592000</v>
      </c>
      <c r="CZ478" s="12">
        <f>SUMIFS('[1]DATA THÔ IN'!$P$4:$P$12031,'[1]DATA THÔ IN'!$H$4:$H$12031,$A478,'[1]DATA THÔ IN'!$AC$4:$AC$12031,$E478,'[1]DATA THÔ IN'!$AH$4:$AH$12031,"Tiến độ 2")</f>
        <v>0</v>
      </c>
      <c r="DA478" s="12">
        <f>SUMIFS('[1]TIẾN ĐỘ %'!$N$6:$N$1034,'[1]TIẾN ĐỘ %'!$G$6:$G$1034,A478,'[1]TIẾN ĐỘ %'!$F$6:$F$1034,$E478)</f>
        <v>50083200</v>
      </c>
      <c r="DB478" s="12">
        <f t="shared" si="1157"/>
        <v>96316800</v>
      </c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>
        <f t="shared" si="1168"/>
        <v>0</v>
      </c>
      <c r="DX478" s="12"/>
      <c r="DY478" s="12"/>
      <c r="DZ478" s="12"/>
      <c r="EA478" s="12"/>
      <c r="EB478" s="12"/>
      <c r="EC478" s="12"/>
      <c r="ED478" s="12"/>
      <c r="EE478" s="12"/>
      <c r="EF478" s="12"/>
      <c r="EG478" s="12">
        <f t="shared" si="1066"/>
        <v>0</v>
      </c>
      <c r="EH478" s="12">
        <f t="shared" si="1067"/>
        <v>0</v>
      </c>
      <c r="EI478" s="12"/>
      <c r="EJ478" s="15">
        <f t="shared" si="1140"/>
        <v>0</v>
      </c>
      <c r="EK478" s="15">
        <f t="shared" si="1141"/>
        <v>0</v>
      </c>
      <c r="EL478" s="15">
        <f t="shared" si="1142"/>
        <v>0</v>
      </c>
      <c r="EM478" s="16">
        <f t="shared" si="1162"/>
        <v>0</v>
      </c>
      <c r="EN478" s="16">
        <f t="shared" si="1163"/>
        <v>0.11048727272727273</v>
      </c>
      <c r="EO478" s="16">
        <f t="shared" si="1164"/>
        <v>0.42030545454545454</v>
      </c>
      <c r="EP478" s="16">
        <f t="shared" si="1158"/>
        <v>0.25728000000000001</v>
      </c>
      <c r="EQ478" s="16">
        <f t="shared" si="1159"/>
        <v>0</v>
      </c>
      <c r="ER478" s="16">
        <f t="shared" si="1160"/>
        <v>0.33388800000000002</v>
      </c>
      <c r="ES478" s="16">
        <f t="shared" si="1161"/>
        <v>0.24079200000000001</v>
      </c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5">
        <f t="shared" si="1169"/>
        <v>0</v>
      </c>
      <c r="FP478" s="15">
        <f t="shared" si="1170"/>
        <v>0</v>
      </c>
      <c r="FQ478" s="15">
        <f t="shared" si="1171"/>
        <v>0</v>
      </c>
      <c r="FR478" s="17">
        <f t="shared" si="1143"/>
        <v>0</v>
      </c>
      <c r="FS478" s="17">
        <f t="shared" si="1144"/>
        <v>0</v>
      </c>
      <c r="FT478" s="17">
        <f t="shared" si="1145"/>
        <v>0</v>
      </c>
      <c r="FU478" s="18">
        <f t="shared" si="1146"/>
        <v>0</v>
      </c>
      <c r="FV478" s="18">
        <f t="shared" si="1147"/>
        <v>0</v>
      </c>
      <c r="FW478" s="18">
        <f t="shared" si="1148"/>
        <v>0</v>
      </c>
      <c r="FX478" s="18">
        <f t="shared" si="1149"/>
        <v>0</v>
      </c>
      <c r="FY478" s="18">
        <f t="shared" si="1150"/>
        <v>0</v>
      </c>
      <c r="FZ478" s="19"/>
      <c r="GA478" s="36" t="s">
        <v>492</v>
      </c>
      <c r="GB478" s="36"/>
      <c r="GC478" s="37"/>
    </row>
    <row r="479" spans="1:185" hidden="1" x14ac:dyDescent="0.25">
      <c r="A479" s="8" t="s">
        <v>1316</v>
      </c>
      <c r="B479" s="8" t="s">
        <v>809</v>
      </c>
      <c r="C479" s="28" t="s">
        <v>810</v>
      </c>
      <c r="D479" s="28" t="s">
        <v>497</v>
      </c>
      <c r="E479" s="9" t="s">
        <v>1466</v>
      </c>
      <c r="F479" s="28" t="s">
        <v>498</v>
      </c>
      <c r="G479" s="28" t="s">
        <v>485</v>
      </c>
      <c r="H479" s="11">
        <v>3.5000000000000003E-2</v>
      </c>
      <c r="I479" s="11"/>
      <c r="J479" s="11">
        <v>0.01</v>
      </c>
      <c r="K479" s="11">
        <v>0.01</v>
      </c>
      <c r="L479" s="11">
        <v>5.0000000000000001E-3</v>
      </c>
      <c r="M479" s="11">
        <v>5.0000000000000001E-3</v>
      </c>
      <c r="N479" s="11"/>
      <c r="O479" s="12">
        <f t="shared" si="1099"/>
        <v>0</v>
      </c>
      <c r="P479" s="12">
        <f t="shared" si="1100"/>
        <v>0</v>
      </c>
      <c r="Q479" s="12">
        <f t="shared" si="1101"/>
        <v>0</v>
      </c>
      <c r="R479" s="12">
        <f t="shared" si="1102"/>
        <v>1356388.56</v>
      </c>
      <c r="S479" s="12">
        <f t="shared" si="1151"/>
        <v>0</v>
      </c>
      <c r="T479" s="12">
        <f t="shared" si="1152"/>
        <v>0</v>
      </c>
      <c r="U479" s="12">
        <f t="shared" si="1153"/>
        <v>0</v>
      </c>
      <c r="V479" s="12">
        <f t="shared" si="1154"/>
        <v>1254901</v>
      </c>
      <c r="W479" s="12">
        <f t="shared" si="1156"/>
        <v>331200</v>
      </c>
      <c r="X479" s="12">
        <f t="shared" si="1103"/>
        <v>0</v>
      </c>
      <c r="Y479" s="12">
        <f t="shared" si="1104"/>
        <v>0</v>
      </c>
      <c r="Z479" s="12">
        <f t="shared" si="1105"/>
        <v>0</v>
      </c>
      <c r="AA479" s="12">
        <f t="shared" si="1106"/>
        <v>1262173.68</v>
      </c>
      <c r="AB479" s="12">
        <f t="shared" si="1107"/>
        <v>1936731.8399999999</v>
      </c>
      <c r="AC479" s="12"/>
      <c r="AD479" s="12"/>
      <c r="AE479" s="12"/>
      <c r="AF479" s="12">
        <f t="shared" si="1108"/>
        <v>0</v>
      </c>
      <c r="AG479" s="12">
        <f t="shared" si="1109"/>
        <v>0</v>
      </c>
      <c r="AH479" s="12">
        <f t="shared" si="1110"/>
        <v>0</v>
      </c>
      <c r="AI479" s="12"/>
      <c r="AJ479" s="12"/>
      <c r="AK479" s="12"/>
      <c r="AL479" s="12">
        <f t="shared" si="1114"/>
        <v>0</v>
      </c>
      <c r="AM479" s="12">
        <f t="shared" si="1115"/>
        <v>0</v>
      </c>
      <c r="AN479" s="12">
        <f t="shared" si="1116"/>
        <v>0</v>
      </c>
      <c r="AO479" s="12"/>
      <c r="AP479" s="12"/>
      <c r="AQ479" s="12"/>
      <c r="AR479" s="12">
        <f t="shared" si="1117"/>
        <v>0</v>
      </c>
      <c r="AS479" s="12">
        <f t="shared" si="1118"/>
        <v>0</v>
      </c>
      <c r="AT479" s="12">
        <f t="shared" si="1119"/>
        <v>0</v>
      </c>
      <c r="AU479" s="12">
        <f t="shared" si="1120"/>
        <v>0</v>
      </c>
      <c r="AV479" s="12">
        <f t="shared" si="1111"/>
        <v>0</v>
      </c>
      <c r="AW479" s="12"/>
      <c r="AX479" s="12">
        <f t="shared" si="1121"/>
        <v>0</v>
      </c>
      <c r="AY479" s="12">
        <f t="shared" si="1122"/>
        <v>0</v>
      </c>
      <c r="AZ479" s="12">
        <f t="shared" si="1123"/>
        <v>0</v>
      </c>
      <c r="BA479" s="12"/>
      <c r="BB479" s="12">
        <f t="shared" si="1124"/>
        <v>0</v>
      </c>
      <c r="BC479" s="12">
        <f t="shared" si="1125"/>
        <v>0</v>
      </c>
      <c r="BD479" s="12">
        <f t="shared" si="1126"/>
        <v>0</v>
      </c>
      <c r="BE479" s="12"/>
      <c r="BF479" s="12">
        <f t="shared" si="1127"/>
        <v>0</v>
      </c>
      <c r="BG479" s="12">
        <f t="shared" si="1112"/>
        <v>0</v>
      </c>
      <c r="BH479" s="12">
        <f t="shared" si="1128"/>
        <v>0</v>
      </c>
      <c r="BI479" s="12">
        <f t="shared" si="1129"/>
        <v>0</v>
      </c>
      <c r="BJ479" s="12"/>
      <c r="BK479" s="12">
        <f t="shared" si="1130"/>
        <v>0</v>
      </c>
      <c r="BL479" s="12">
        <f t="shared" si="1113"/>
        <v>0</v>
      </c>
      <c r="BM479" s="12">
        <f t="shared" si="1131"/>
        <v>0</v>
      </c>
      <c r="BN479" s="12"/>
      <c r="BO479" s="12">
        <f t="shared" si="1132"/>
        <v>0</v>
      </c>
      <c r="BP479" s="12">
        <f t="shared" si="1133"/>
        <v>0</v>
      </c>
      <c r="BQ479" s="12">
        <f t="shared" si="1134"/>
        <v>0</v>
      </c>
      <c r="BR479" s="12"/>
      <c r="BS479" s="12">
        <f t="shared" si="1135"/>
        <v>0</v>
      </c>
      <c r="BT479" s="12">
        <f t="shared" si="1136"/>
        <v>0</v>
      </c>
      <c r="BU479" s="12">
        <f t="shared" si="1137"/>
        <v>0</v>
      </c>
      <c r="BV479" s="12">
        <f t="shared" si="1138"/>
        <v>0</v>
      </c>
      <c r="BW479" s="12">
        <f t="shared" si="1139"/>
        <v>0</v>
      </c>
      <c r="BX479" s="12"/>
      <c r="BY479" s="12">
        <v>140000000</v>
      </c>
      <c r="BZ479" s="12">
        <v>130000000</v>
      </c>
      <c r="CA479" s="12">
        <f>SUMIFS('[1]TIẾN ĐỘ %'!$M$6:$M$1034,'[1]TIẾN ĐỘ %'!$G$6:$G$1034,$A479,'[1]TIẾN ĐỘ %'!$F$6:$F$1034,$E479)</f>
        <v>130000000</v>
      </c>
      <c r="CB479" s="12">
        <f t="shared" si="1155"/>
        <v>400000000</v>
      </c>
      <c r="CC479" s="12"/>
      <c r="CD479" s="12"/>
      <c r="CE479" s="12"/>
      <c r="CF479" s="12"/>
      <c r="CG479" s="12"/>
      <c r="CH479" s="12"/>
      <c r="CI479" s="12"/>
      <c r="CJ479" s="12"/>
      <c r="CK479" s="12">
        <f t="shared" si="1167"/>
        <v>0</v>
      </c>
      <c r="CL479" s="12"/>
      <c r="CM479" s="12"/>
      <c r="CN479" s="12"/>
      <c r="CO479" s="12">
        <f t="shared" si="1064"/>
        <v>0</v>
      </c>
      <c r="CP479" s="12">
        <f t="shared" si="1065"/>
        <v>0</v>
      </c>
      <c r="CQ479" s="12"/>
      <c r="CR479" s="12">
        <v>42134400</v>
      </c>
      <c r="CS479" s="12">
        <v>34200000</v>
      </c>
      <c r="CT479" s="12">
        <v>140558400</v>
      </c>
      <c r="CU479" s="12">
        <v>33120000</v>
      </c>
      <c r="CV479" s="12">
        <v>48153600</v>
      </c>
      <c r="CW479" s="12">
        <v>33120000</v>
      </c>
      <c r="CX479" s="12">
        <v>130041600</v>
      </c>
      <c r="CY479" s="12">
        <f>SUMIFS('[1]DATA THÔ IN'!$P$4:$P$12031,'[1]DATA THÔ IN'!$H$4:$H$12031,$A479,'[1]DATA THÔ IN'!$AC$4:$AC$12031,$E479,'[1]DATA THÔ IN'!$AH$4:$AH$12031,"Tiến độ 1")</f>
        <v>29606400</v>
      </c>
      <c r="CZ479" s="12">
        <f>SUMIFS('[1]DATA THÔ IN'!$P$4:$P$12031,'[1]DATA THÔ IN'!$H$4:$H$12031,$A479,'[1]DATA THÔ IN'!$AC$4:$AC$12031,$E479,'[1]DATA THÔ IN'!$AH$4:$AH$12031,"Tiến độ 2")</f>
        <v>47016000</v>
      </c>
      <c r="DA479" s="12">
        <f>SUMIFS('[1]TIẾN ĐỘ %'!$N$6:$N$1034,'[1]TIẾN ĐỘ %'!$G$6:$G$1034,A479,'[1]TIẾN ĐỘ %'!$F$6:$F$1034,$E479)</f>
        <v>130795200</v>
      </c>
      <c r="DB479" s="12">
        <f t="shared" si="1157"/>
        <v>401395200</v>
      </c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>
        <f t="shared" si="1168"/>
        <v>0</v>
      </c>
      <c r="DX479" s="12"/>
      <c r="DY479" s="12"/>
      <c r="DZ479" s="12"/>
      <c r="EA479" s="12"/>
      <c r="EB479" s="12"/>
      <c r="EC479" s="12"/>
      <c r="ED479" s="12"/>
      <c r="EE479" s="12"/>
      <c r="EF479" s="12"/>
      <c r="EG479" s="12">
        <f t="shared" si="1066"/>
        <v>0</v>
      </c>
      <c r="EH479" s="12">
        <f t="shared" si="1067"/>
        <v>0</v>
      </c>
      <c r="EI479" s="12"/>
      <c r="EJ479" s="15">
        <f t="shared" si="1140"/>
        <v>0.30096000000000001</v>
      </c>
      <c r="EK479" s="15">
        <f t="shared" si="1141"/>
        <v>0.24428571428571427</v>
      </c>
      <c r="EL479" s="15">
        <f t="shared" si="1142"/>
        <v>1.0039885714285715</v>
      </c>
      <c r="EM479" s="16">
        <f t="shared" si="1162"/>
        <v>0.25476923076923075</v>
      </c>
      <c r="EN479" s="16">
        <f t="shared" si="1163"/>
        <v>0.37041230769230771</v>
      </c>
      <c r="EO479" s="16">
        <f t="shared" si="1164"/>
        <v>1.0003200000000001</v>
      </c>
      <c r="EP479" s="16">
        <f t="shared" si="1158"/>
        <v>0.22774153846153847</v>
      </c>
      <c r="EQ479" s="16">
        <f t="shared" si="1159"/>
        <v>0.36166153846153848</v>
      </c>
      <c r="ER479" s="16">
        <f t="shared" si="1160"/>
        <v>1.0061169230769231</v>
      </c>
      <c r="ES479" s="16">
        <f t="shared" si="1161"/>
        <v>1.0034879999999999</v>
      </c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5">
        <f t="shared" si="1169"/>
        <v>0</v>
      </c>
      <c r="FP479" s="15">
        <f t="shared" si="1170"/>
        <v>0</v>
      </c>
      <c r="FQ479" s="15">
        <f t="shared" si="1171"/>
        <v>0</v>
      </c>
      <c r="FR479" s="17">
        <f t="shared" si="1143"/>
        <v>0</v>
      </c>
      <c r="FS479" s="17">
        <f t="shared" si="1144"/>
        <v>0</v>
      </c>
      <c r="FT479" s="17">
        <f t="shared" si="1145"/>
        <v>0</v>
      </c>
      <c r="FU479" s="18">
        <f t="shared" si="1146"/>
        <v>0</v>
      </c>
      <c r="FV479" s="18">
        <f t="shared" si="1147"/>
        <v>0</v>
      </c>
      <c r="FW479" s="18">
        <f t="shared" si="1148"/>
        <v>0</v>
      </c>
      <c r="FX479" s="18">
        <f t="shared" si="1149"/>
        <v>0</v>
      </c>
      <c r="FY479" s="18">
        <f t="shared" si="1150"/>
        <v>0</v>
      </c>
      <c r="FZ479" s="19"/>
      <c r="GA479" s="36" t="s">
        <v>497</v>
      </c>
      <c r="GB479" s="36"/>
      <c r="GC479" s="37"/>
    </row>
    <row r="480" spans="1:185" hidden="1" x14ac:dyDescent="0.25">
      <c r="A480" s="8" t="s">
        <v>1317</v>
      </c>
      <c r="B480" s="8" t="s">
        <v>811</v>
      </c>
      <c r="C480" s="28" t="s">
        <v>812</v>
      </c>
      <c r="D480" s="28" t="s">
        <v>483</v>
      </c>
      <c r="E480" s="9" t="s">
        <v>1466</v>
      </c>
      <c r="F480" s="28" t="s">
        <v>484</v>
      </c>
      <c r="G480" s="28" t="s">
        <v>485</v>
      </c>
      <c r="H480" s="11">
        <v>3.5000000000000003E-2</v>
      </c>
      <c r="I480" s="11"/>
      <c r="J480" s="11">
        <v>0.01</v>
      </c>
      <c r="K480" s="11">
        <v>0.01</v>
      </c>
      <c r="L480" s="11">
        <v>5.0000000000000001E-3</v>
      </c>
      <c r="M480" s="11">
        <v>5.0000000000000001E-3</v>
      </c>
      <c r="N480" s="11"/>
      <c r="O480" s="12">
        <f t="shared" si="1099"/>
        <v>0</v>
      </c>
      <c r="P480" s="12">
        <f t="shared" si="1100"/>
        <v>0</v>
      </c>
      <c r="Q480" s="12">
        <f t="shared" si="1101"/>
        <v>0</v>
      </c>
      <c r="R480" s="12">
        <f t="shared" si="1102"/>
        <v>0</v>
      </c>
      <c r="S480" s="12">
        <f t="shared" si="1151"/>
        <v>0</v>
      </c>
      <c r="T480" s="12">
        <f t="shared" si="1152"/>
        <v>0</v>
      </c>
      <c r="U480" s="12">
        <f t="shared" si="1153"/>
        <v>0</v>
      </c>
      <c r="V480" s="12">
        <f t="shared" si="1154"/>
        <v>0</v>
      </c>
      <c r="W480" s="12">
        <f t="shared" si="1156"/>
        <v>0</v>
      </c>
      <c r="X480" s="12">
        <f t="shared" si="1103"/>
        <v>0</v>
      </c>
      <c r="Y480" s="12">
        <f t="shared" si="1104"/>
        <v>0</v>
      </c>
      <c r="Z480" s="12">
        <f t="shared" si="1105"/>
        <v>0</v>
      </c>
      <c r="AA480" s="12">
        <f t="shared" si="1106"/>
        <v>0</v>
      </c>
      <c r="AB480" s="12">
        <f t="shared" si="1107"/>
        <v>0</v>
      </c>
      <c r="AC480" s="12"/>
      <c r="AD480" s="12"/>
      <c r="AE480" s="12"/>
      <c r="AF480" s="12">
        <f t="shared" si="1108"/>
        <v>0</v>
      </c>
      <c r="AG480" s="12">
        <f t="shared" si="1109"/>
        <v>0</v>
      </c>
      <c r="AH480" s="12">
        <f t="shared" si="1110"/>
        <v>0</v>
      </c>
      <c r="AI480" s="12"/>
      <c r="AJ480" s="12"/>
      <c r="AK480" s="12"/>
      <c r="AL480" s="12">
        <f t="shared" si="1114"/>
        <v>0</v>
      </c>
      <c r="AM480" s="12">
        <f t="shared" si="1115"/>
        <v>0</v>
      </c>
      <c r="AN480" s="12">
        <f t="shared" si="1116"/>
        <v>0</v>
      </c>
      <c r="AO480" s="12"/>
      <c r="AP480" s="12"/>
      <c r="AQ480" s="12"/>
      <c r="AR480" s="12">
        <f t="shared" si="1117"/>
        <v>0</v>
      </c>
      <c r="AS480" s="12">
        <f t="shared" si="1118"/>
        <v>0</v>
      </c>
      <c r="AT480" s="12">
        <f t="shared" si="1119"/>
        <v>0</v>
      </c>
      <c r="AU480" s="12">
        <f t="shared" si="1120"/>
        <v>0</v>
      </c>
      <c r="AV480" s="12">
        <f t="shared" si="1111"/>
        <v>0</v>
      </c>
      <c r="AW480" s="12"/>
      <c r="AX480" s="12">
        <f t="shared" si="1121"/>
        <v>0</v>
      </c>
      <c r="AY480" s="12">
        <f t="shared" si="1122"/>
        <v>0</v>
      </c>
      <c r="AZ480" s="12">
        <f t="shared" si="1123"/>
        <v>0</v>
      </c>
      <c r="BA480" s="12"/>
      <c r="BB480" s="12">
        <f t="shared" si="1124"/>
        <v>0</v>
      </c>
      <c r="BC480" s="12">
        <f t="shared" si="1125"/>
        <v>0</v>
      </c>
      <c r="BD480" s="12">
        <f t="shared" si="1126"/>
        <v>0</v>
      </c>
      <c r="BE480" s="12"/>
      <c r="BF480" s="12">
        <f t="shared" si="1127"/>
        <v>0</v>
      </c>
      <c r="BG480" s="12">
        <f t="shared" si="1112"/>
        <v>0</v>
      </c>
      <c r="BH480" s="12">
        <f t="shared" si="1128"/>
        <v>0</v>
      </c>
      <c r="BI480" s="12">
        <f t="shared" si="1129"/>
        <v>0</v>
      </c>
      <c r="BJ480" s="12"/>
      <c r="BK480" s="12">
        <f t="shared" si="1130"/>
        <v>0</v>
      </c>
      <c r="BL480" s="12">
        <f t="shared" si="1113"/>
        <v>0</v>
      </c>
      <c r="BM480" s="12">
        <f t="shared" si="1131"/>
        <v>0</v>
      </c>
      <c r="BN480" s="12"/>
      <c r="BO480" s="12">
        <f t="shared" si="1132"/>
        <v>0</v>
      </c>
      <c r="BP480" s="12">
        <f t="shared" si="1133"/>
        <v>0</v>
      </c>
      <c r="BQ480" s="12">
        <f t="shared" si="1134"/>
        <v>0</v>
      </c>
      <c r="BR480" s="12"/>
      <c r="BS480" s="12">
        <f t="shared" si="1135"/>
        <v>0</v>
      </c>
      <c r="BT480" s="12">
        <f t="shared" si="1136"/>
        <v>0</v>
      </c>
      <c r="BU480" s="12">
        <f t="shared" si="1137"/>
        <v>0</v>
      </c>
      <c r="BV480" s="12">
        <f t="shared" si="1138"/>
        <v>0</v>
      </c>
      <c r="BW480" s="12">
        <f t="shared" si="1139"/>
        <v>0</v>
      </c>
      <c r="BX480" s="12"/>
      <c r="BY480" s="12">
        <v>0</v>
      </c>
      <c r="BZ480" s="12">
        <v>0</v>
      </c>
      <c r="CA480" s="12">
        <f>SUMIFS('[1]TIẾN ĐỘ %'!$M$6:$M$1034,'[1]TIẾN ĐỘ %'!$G$6:$G$1034,$A480,'[1]TIẾN ĐỘ %'!$F$6:$F$1034,$E480)</f>
        <v>0</v>
      </c>
      <c r="CB480" s="12">
        <f t="shared" si="1155"/>
        <v>0</v>
      </c>
      <c r="CC480" s="12"/>
      <c r="CD480" s="12"/>
      <c r="CE480" s="12"/>
      <c r="CF480" s="12"/>
      <c r="CG480" s="12"/>
      <c r="CH480" s="12"/>
      <c r="CI480" s="12"/>
      <c r="CJ480" s="12"/>
      <c r="CK480" s="12">
        <f t="shared" si="1167"/>
        <v>0</v>
      </c>
      <c r="CL480" s="12"/>
      <c r="CM480" s="12"/>
      <c r="CN480" s="12"/>
      <c r="CO480" s="12">
        <f t="shared" si="1064"/>
        <v>0</v>
      </c>
      <c r="CP480" s="12">
        <f t="shared" si="1065"/>
        <v>0</v>
      </c>
      <c r="CQ480" s="12"/>
      <c r="CR480" s="12">
        <v>-14614400</v>
      </c>
      <c r="CS480" s="12">
        <v>0</v>
      </c>
      <c r="CT480" s="12">
        <v>-14614400</v>
      </c>
      <c r="CU480" s="12">
        <v>0</v>
      </c>
      <c r="CV480" s="12">
        <v>0</v>
      </c>
      <c r="CW480" s="12">
        <v>0</v>
      </c>
      <c r="CX480" s="12">
        <v>0</v>
      </c>
      <c r="CY480" s="12">
        <f>SUMIFS('[1]DATA THÔ IN'!$P$4:$P$12031,'[1]DATA THÔ IN'!$H$4:$H$12031,$A480,'[1]DATA THÔ IN'!$AC$4:$AC$12031,$E480,'[1]DATA THÔ IN'!$AH$4:$AH$12031,"Tiến độ 1")</f>
        <v>0</v>
      </c>
      <c r="CZ480" s="12">
        <f>SUMIFS('[1]DATA THÔ IN'!$P$4:$P$12031,'[1]DATA THÔ IN'!$H$4:$H$12031,$A480,'[1]DATA THÔ IN'!$AC$4:$AC$12031,$E480,'[1]DATA THÔ IN'!$AH$4:$AH$12031,"Tiến độ 2")</f>
        <v>0</v>
      </c>
      <c r="DA480" s="12">
        <f>SUMIFS('[1]TIẾN ĐỘ %'!$N$6:$N$1034,'[1]TIẾN ĐỘ %'!$G$6:$G$1034,A480,'[1]TIẾN ĐỘ %'!$F$6:$F$1034,$E480)</f>
        <v>0</v>
      </c>
      <c r="DB480" s="12">
        <f t="shared" si="1157"/>
        <v>-14614400</v>
      </c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>
        <f t="shared" si="1168"/>
        <v>0</v>
      </c>
      <c r="DX480" s="12"/>
      <c r="DY480" s="12"/>
      <c r="DZ480" s="12"/>
      <c r="EA480" s="12"/>
      <c r="EB480" s="12"/>
      <c r="EC480" s="12"/>
      <c r="ED480" s="12"/>
      <c r="EE480" s="12"/>
      <c r="EF480" s="12"/>
      <c r="EG480" s="12">
        <f t="shared" si="1066"/>
        <v>0</v>
      </c>
      <c r="EH480" s="12">
        <f t="shared" si="1067"/>
        <v>0</v>
      </c>
      <c r="EI480" s="12"/>
      <c r="EJ480" s="15">
        <f t="shared" si="1140"/>
        <v>0</v>
      </c>
      <c r="EK480" s="15">
        <f t="shared" si="1141"/>
        <v>0</v>
      </c>
      <c r="EL480" s="15">
        <f t="shared" si="1142"/>
        <v>0</v>
      </c>
      <c r="EM480" s="16">
        <f t="shared" si="1162"/>
        <v>0</v>
      </c>
      <c r="EN480" s="16">
        <f t="shared" si="1163"/>
        <v>0</v>
      </c>
      <c r="EO480" s="16">
        <f t="shared" si="1164"/>
        <v>0</v>
      </c>
      <c r="EP480" s="16">
        <f t="shared" si="1158"/>
        <v>0</v>
      </c>
      <c r="EQ480" s="16">
        <f t="shared" si="1159"/>
        <v>0</v>
      </c>
      <c r="ER480" s="16">
        <f t="shared" si="1160"/>
        <v>0</v>
      </c>
      <c r="ES480" s="16">
        <f t="shared" si="1161"/>
        <v>0</v>
      </c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5">
        <f t="shared" si="1169"/>
        <v>0</v>
      </c>
      <c r="FP480" s="15">
        <f t="shared" si="1170"/>
        <v>0</v>
      </c>
      <c r="FQ480" s="15">
        <f t="shared" si="1171"/>
        <v>0</v>
      </c>
      <c r="FR480" s="17">
        <f t="shared" si="1143"/>
        <v>0</v>
      </c>
      <c r="FS480" s="17">
        <f t="shared" si="1144"/>
        <v>0</v>
      </c>
      <c r="FT480" s="17">
        <f t="shared" si="1145"/>
        <v>0</v>
      </c>
      <c r="FU480" s="18">
        <f t="shared" si="1146"/>
        <v>0</v>
      </c>
      <c r="FV480" s="18">
        <f t="shared" si="1147"/>
        <v>0</v>
      </c>
      <c r="FW480" s="18">
        <f t="shared" si="1148"/>
        <v>0</v>
      </c>
      <c r="FX480" s="18">
        <f t="shared" si="1149"/>
        <v>0</v>
      </c>
      <c r="FY480" s="18">
        <f t="shared" si="1150"/>
        <v>0</v>
      </c>
      <c r="FZ480" s="19"/>
      <c r="GA480" s="36" t="e">
        <v>#N/A</v>
      </c>
      <c r="GB480" s="36"/>
      <c r="GC480" s="37"/>
    </row>
    <row r="481" spans="1:185" hidden="1" x14ac:dyDescent="0.25">
      <c r="A481" s="8" t="s">
        <v>1320</v>
      </c>
      <c r="B481" s="8" t="s">
        <v>817</v>
      </c>
      <c r="C481" s="28" t="s">
        <v>818</v>
      </c>
      <c r="D481" s="28" t="s">
        <v>492</v>
      </c>
      <c r="E481" s="9" t="s">
        <v>1466</v>
      </c>
      <c r="F481" s="28" t="s">
        <v>493</v>
      </c>
      <c r="G481" s="28" t="s">
        <v>485</v>
      </c>
      <c r="H481" s="11">
        <v>3.5000000000000003E-2</v>
      </c>
      <c r="I481" s="11"/>
      <c r="J481" s="11">
        <v>0.01</v>
      </c>
      <c r="K481" s="11">
        <v>0.01</v>
      </c>
      <c r="L481" s="11">
        <v>5.0000000000000001E-3</v>
      </c>
      <c r="M481" s="11">
        <v>5.0000000000000001E-3</v>
      </c>
      <c r="N481" s="11"/>
      <c r="O481" s="12">
        <f t="shared" si="1099"/>
        <v>0</v>
      </c>
      <c r="P481" s="12">
        <f t="shared" si="1100"/>
        <v>0</v>
      </c>
      <c r="Q481" s="12">
        <f t="shared" si="1101"/>
        <v>0</v>
      </c>
      <c r="R481" s="12">
        <f t="shared" si="1102"/>
        <v>0</v>
      </c>
      <c r="S481" s="12">
        <f t="shared" si="1151"/>
        <v>0</v>
      </c>
      <c r="T481" s="12">
        <f t="shared" si="1152"/>
        <v>795314</v>
      </c>
      <c r="U481" s="12">
        <f t="shared" si="1153"/>
        <v>0</v>
      </c>
      <c r="V481" s="12">
        <f t="shared" si="1154"/>
        <v>0</v>
      </c>
      <c r="W481" s="12">
        <f t="shared" si="1156"/>
        <v>824160</v>
      </c>
      <c r="X481" s="12">
        <f t="shared" si="1103"/>
        <v>0</v>
      </c>
      <c r="Y481" s="12">
        <f t="shared" si="1104"/>
        <v>1134376.8</v>
      </c>
      <c r="Z481" s="12">
        <f t="shared" si="1105"/>
        <v>0</v>
      </c>
      <c r="AA481" s="12">
        <f t="shared" si="1106"/>
        <v>0</v>
      </c>
      <c r="AB481" s="12">
        <f t="shared" si="1107"/>
        <v>0</v>
      </c>
      <c r="AC481" s="12"/>
      <c r="AD481" s="12"/>
      <c r="AE481" s="12"/>
      <c r="AF481" s="12">
        <f t="shared" si="1108"/>
        <v>0</v>
      </c>
      <c r="AG481" s="12">
        <f t="shared" si="1109"/>
        <v>0</v>
      </c>
      <c r="AH481" s="12">
        <f t="shared" si="1110"/>
        <v>0</v>
      </c>
      <c r="AI481" s="12"/>
      <c r="AJ481" s="12"/>
      <c r="AK481" s="12"/>
      <c r="AL481" s="12">
        <f t="shared" si="1114"/>
        <v>0</v>
      </c>
      <c r="AM481" s="12">
        <f t="shared" si="1115"/>
        <v>0</v>
      </c>
      <c r="AN481" s="12">
        <f t="shared" si="1116"/>
        <v>0</v>
      </c>
      <c r="AO481" s="12"/>
      <c r="AP481" s="12"/>
      <c r="AQ481" s="12"/>
      <c r="AR481" s="12">
        <f t="shared" si="1117"/>
        <v>0</v>
      </c>
      <c r="AS481" s="12">
        <f t="shared" si="1118"/>
        <v>0</v>
      </c>
      <c r="AT481" s="12">
        <f t="shared" si="1119"/>
        <v>0</v>
      </c>
      <c r="AU481" s="12">
        <f t="shared" si="1120"/>
        <v>0</v>
      </c>
      <c r="AV481" s="12">
        <f t="shared" si="1111"/>
        <v>0</v>
      </c>
      <c r="AW481" s="12"/>
      <c r="AX481" s="12">
        <f t="shared" si="1121"/>
        <v>0</v>
      </c>
      <c r="AY481" s="12">
        <f t="shared" si="1122"/>
        <v>0</v>
      </c>
      <c r="AZ481" s="12">
        <f t="shared" si="1123"/>
        <v>0</v>
      </c>
      <c r="BA481" s="12"/>
      <c r="BB481" s="12">
        <f t="shared" si="1124"/>
        <v>0</v>
      </c>
      <c r="BC481" s="12">
        <f t="shared" si="1125"/>
        <v>0</v>
      </c>
      <c r="BD481" s="12">
        <f t="shared" si="1126"/>
        <v>0</v>
      </c>
      <c r="BE481" s="12"/>
      <c r="BF481" s="12">
        <f t="shared" si="1127"/>
        <v>0</v>
      </c>
      <c r="BG481" s="12">
        <f t="shared" si="1112"/>
        <v>0</v>
      </c>
      <c r="BH481" s="12">
        <f t="shared" si="1128"/>
        <v>0</v>
      </c>
      <c r="BI481" s="12">
        <f t="shared" si="1129"/>
        <v>0</v>
      </c>
      <c r="BJ481" s="12"/>
      <c r="BK481" s="12">
        <f t="shared" si="1130"/>
        <v>0</v>
      </c>
      <c r="BL481" s="12">
        <f t="shared" si="1113"/>
        <v>0</v>
      </c>
      <c r="BM481" s="12">
        <f t="shared" si="1131"/>
        <v>0</v>
      </c>
      <c r="BN481" s="12"/>
      <c r="BO481" s="12">
        <f t="shared" si="1132"/>
        <v>0</v>
      </c>
      <c r="BP481" s="12">
        <f t="shared" si="1133"/>
        <v>0</v>
      </c>
      <c r="BQ481" s="12">
        <f t="shared" si="1134"/>
        <v>0</v>
      </c>
      <c r="BR481" s="12"/>
      <c r="BS481" s="12">
        <f t="shared" si="1135"/>
        <v>0</v>
      </c>
      <c r="BT481" s="12">
        <f t="shared" si="1136"/>
        <v>0</v>
      </c>
      <c r="BU481" s="12">
        <f t="shared" si="1137"/>
        <v>0</v>
      </c>
      <c r="BV481" s="12">
        <f t="shared" si="1138"/>
        <v>0</v>
      </c>
      <c r="BW481" s="12">
        <f t="shared" si="1139"/>
        <v>0</v>
      </c>
      <c r="BX481" s="12"/>
      <c r="BY481" s="12">
        <v>200000000</v>
      </c>
      <c r="BZ481" s="12">
        <v>200000000</v>
      </c>
      <c r="CA481" s="12">
        <f>SUMIFS('[1]TIẾN ĐỘ %'!$M$6:$M$1034,'[1]TIẾN ĐỘ %'!$G$6:$G$1034,$A481,'[1]TIẾN ĐỘ %'!$F$6:$F$1034,$E481)</f>
        <v>220000000</v>
      </c>
      <c r="CB481" s="12">
        <f t="shared" si="1155"/>
        <v>620000000</v>
      </c>
      <c r="CC481" s="12"/>
      <c r="CD481" s="12"/>
      <c r="CE481" s="12"/>
      <c r="CF481" s="12"/>
      <c r="CG481" s="12"/>
      <c r="CH481" s="12"/>
      <c r="CI481" s="12"/>
      <c r="CJ481" s="12"/>
      <c r="CK481" s="12">
        <f t="shared" si="1167"/>
        <v>0</v>
      </c>
      <c r="CL481" s="12"/>
      <c r="CM481" s="12"/>
      <c r="CN481" s="12"/>
      <c r="CO481" s="12">
        <f t="shared" si="1064"/>
        <v>0</v>
      </c>
      <c r="CP481" s="12">
        <f t="shared" si="1065"/>
        <v>0</v>
      </c>
      <c r="CQ481" s="12"/>
      <c r="CR481" s="12">
        <v>32448000</v>
      </c>
      <c r="CS481" s="12">
        <v>0</v>
      </c>
      <c r="CT481" s="12">
        <v>72768000</v>
      </c>
      <c r="CU481" s="12">
        <v>82416000</v>
      </c>
      <c r="CV481" s="12">
        <v>43056000</v>
      </c>
      <c r="CW481" s="12">
        <v>82416000</v>
      </c>
      <c r="CX481" s="12">
        <v>125472000</v>
      </c>
      <c r="CY481" s="12">
        <f>SUMIFS('[1]DATA THÔ IN'!$P$4:$P$12031,'[1]DATA THÔ IN'!$H$4:$H$12031,$A481,'[1]DATA THÔ IN'!$AC$4:$AC$12031,$E481,'[1]DATA THÔ IN'!$AH$4:$AH$12031,"Tiến độ 1")</f>
        <v>117552000</v>
      </c>
      <c r="CZ481" s="12">
        <f>SUMIFS('[1]DATA THÔ IN'!$P$4:$P$12031,'[1]DATA THÔ IN'!$H$4:$H$12031,$A481,'[1]DATA THÔ IN'!$AC$4:$AC$12031,$E481,'[1]DATA THÔ IN'!$AH$4:$AH$12031,"Tiến độ 2")</f>
        <v>3840000</v>
      </c>
      <c r="DA481" s="12">
        <f>SUMIFS('[1]TIẾN ĐỘ %'!$N$6:$N$1034,'[1]TIẾN ĐỘ %'!$G$6:$G$1034,A481,'[1]TIẾN ĐỘ %'!$F$6:$F$1034,$E481)</f>
        <v>121392000</v>
      </c>
      <c r="DB481" s="12">
        <f t="shared" si="1157"/>
        <v>319632000</v>
      </c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>
        <f t="shared" si="1168"/>
        <v>0</v>
      </c>
      <c r="DX481" s="12"/>
      <c r="DY481" s="12"/>
      <c r="DZ481" s="12"/>
      <c r="EA481" s="12"/>
      <c r="EB481" s="12"/>
      <c r="EC481" s="12"/>
      <c r="ED481" s="12"/>
      <c r="EE481" s="12"/>
      <c r="EF481" s="12"/>
      <c r="EG481" s="12">
        <f t="shared" si="1066"/>
        <v>0</v>
      </c>
      <c r="EH481" s="12">
        <f t="shared" si="1067"/>
        <v>0</v>
      </c>
      <c r="EI481" s="12"/>
      <c r="EJ481" s="15">
        <f t="shared" si="1140"/>
        <v>0.16224</v>
      </c>
      <c r="EK481" s="15">
        <f t="shared" si="1141"/>
        <v>0</v>
      </c>
      <c r="EL481" s="15">
        <f t="shared" si="1142"/>
        <v>0.36384</v>
      </c>
      <c r="EM481" s="16">
        <f t="shared" si="1162"/>
        <v>0.41208</v>
      </c>
      <c r="EN481" s="16">
        <f t="shared" si="1163"/>
        <v>0.21528</v>
      </c>
      <c r="EO481" s="16">
        <f t="shared" si="1164"/>
        <v>0.62736000000000003</v>
      </c>
      <c r="EP481" s="16">
        <f t="shared" si="1158"/>
        <v>0.53432727272727276</v>
      </c>
      <c r="EQ481" s="16">
        <f t="shared" si="1159"/>
        <v>1.7454545454545455E-2</v>
      </c>
      <c r="ER481" s="16">
        <f t="shared" si="1160"/>
        <v>0.55178181818181815</v>
      </c>
      <c r="ES481" s="16">
        <f t="shared" si="1161"/>
        <v>0.5155354838709677</v>
      </c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5">
        <f t="shared" si="1169"/>
        <v>0</v>
      </c>
      <c r="FP481" s="15">
        <f t="shared" si="1170"/>
        <v>0</v>
      </c>
      <c r="FQ481" s="15">
        <f t="shared" si="1171"/>
        <v>0</v>
      </c>
      <c r="FR481" s="17">
        <f t="shared" si="1143"/>
        <v>0</v>
      </c>
      <c r="FS481" s="17">
        <f t="shared" si="1144"/>
        <v>0</v>
      </c>
      <c r="FT481" s="17">
        <f t="shared" si="1145"/>
        <v>0</v>
      </c>
      <c r="FU481" s="18">
        <f t="shared" si="1146"/>
        <v>0</v>
      </c>
      <c r="FV481" s="18">
        <f t="shared" si="1147"/>
        <v>0</v>
      </c>
      <c r="FW481" s="18">
        <f t="shared" si="1148"/>
        <v>0</v>
      </c>
      <c r="FX481" s="18">
        <f t="shared" si="1149"/>
        <v>0</v>
      </c>
      <c r="FY481" s="18">
        <f t="shared" si="1150"/>
        <v>0</v>
      </c>
      <c r="FZ481" s="19"/>
      <c r="GA481" s="36" t="s">
        <v>492</v>
      </c>
      <c r="GB481" s="36"/>
      <c r="GC481" s="37"/>
    </row>
    <row r="482" spans="1:185" hidden="1" x14ac:dyDescent="0.25">
      <c r="A482" s="8" t="s">
        <v>1330</v>
      </c>
      <c r="B482" s="8" t="s">
        <v>1048</v>
      </c>
      <c r="C482" s="28" t="s">
        <v>1049</v>
      </c>
      <c r="D482" s="28" t="s">
        <v>996</v>
      </c>
      <c r="E482" s="9" t="s">
        <v>1466</v>
      </c>
      <c r="F482" s="28" t="s">
        <v>997</v>
      </c>
      <c r="G482" s="28" t="s">
        <v>998</v>
      </c>
      <c r="H482" s="11">
        <v>3.5000000000000003E-2</v>
      </c>
      <c r="I482" s="11"/>
      <c r="J482" s="11">
        <v>0.01</v>
      </c>
      <c r="K482" s="11">
        <v>0.01</v>
      </c>
      <c r="L482" s="11">
        <v>5.0000000000000001E-3</v>
      </c>
      <c r="M482" s="11">
        <v>5.0000000000000001E-3</v>
      </c>
      <c r="N482" s="11"/>
      <c r="O482" s="12">
        <f t="shared" ref="O482:O513" si="1172">$CT482*I482</f>
        <v>0</v>
      </c>
      <c r="P482" s="12">
        <f t="shared" ref="P482:P513" si="1173">IF(EJ482&gt;=40%,CR482*J482*(100%-H482),0)</f>
        <v>2797033.1999999997</v>
      </c>
      <c r="Q482" s="12">
        <f t="shared" ref="Q482:Q513" si="1174">IF(OR(EK482&gt;=60%,(EJ482+EK482)&gt;=100%),CS482*J482*(100%-H482),0)</f>
        <v>3535142.4</v>
      </c>
      <c r="R482" s="12">
        <f t="shared" ref="R482:R513" si="1175">IF(EL482&gt;=100%,CT482*(100%-H482)*K482,0)</f>
        <v>6333227.4500000002</v>
      </c>
      <c r="S482" s="12">
        <f t="shared" si="1151"/>
        <v>0</v>
      </c>
      <c r="T482" s="12">
        <f t="shared" si="1152"/>
        <v>6278491</v>
      </c>
      <c r="U482" s="12">
        <f t="shared" si="1153"/>
        <v>0</v>
      </c>
      <c r="V482" s="12">
        <f t="shared" si="1154"/>
        <v>6278491</v>
      </c>
      <c r="W482" s="12">
        <f t="shared" si="1156"/>
        <v>6506208</v>
      </c>
      <c r="X482" s="12">
        <f t="shared" ref="X482:X513" si="1176">DA482*I482</f>
        <v>0</v>
      </c>
      <c r="Y482" s="12">
        <f t="shared" ref="Y482:Y513" si="1177">IF(EP482&gt;=40%,CY482*J482*(100%-H482),0)</f>
        <v>2446622.4</v>
      </c>
      <c r="Z482" s="12">
        <f t="shared" ref="Z482:Z513" si="1178">IF(OR(EQ482&gt;=60%,(EP482+EQ482)&gt;=100%),CZ482*J482*(100%-H482),0)</f>
        <v>3425827.1999999997</v>
      </c>
      <c r="AA482" s="12">
        <f t="shared" ref="AA482:AA513" si="1179">IF(ER482&gt;=100%,DA482*K482*(100%-H482),0)</f>
        <v>6007424.1499999994</v>
      </c>
      <c r="AB482" s="12">
        <f t="shared" ref="AB482:AB513" si="1180">IF(CB482=0,0,IF(DB482&gt;=CB482,DB482*L482*(100%-H482),0))</f>
        <v>9309571.1600000001</v>
      </c>
      <c r="AC482" s="12"/>
      <c r="AD482" s="12"/>
      <c r="AE482" s="12"/>
      <c r="AF482" s="12">
        <f t="shared" ref="AF482:AF513" si="1181">IF(ET482&gt;=40%,DC482*J482*(100%-H482),0)</f>
        <v>0</v>
      </c>
      <c r="AG482" s="12">
        <f t="shared" ref="AG482:AG513" si="1182">IF(OR(EU482&gt;=60%,(ET482+EU482)&gt;=100%),DD482*J482*(100%-H482),0)</f>
        <v>0</v>
      </c>
      <c r="AH482" s="12">
        <f t="shared" ref="AH482:AH513" si="1183">IF(DE482&gt;=CC482,DE482*K482*(100%-H482),0)</f>
        <v>0</v>
      </c>
      <c r="AI482" s="12"/>
      <c r="AJ482" s="12"/>
      <c r="AK482" s="12"/>
      <c r="AL482" s="12">
        <f t="shared" si="1114"/>
        <v>0</v>
      </c>
      <c r="AM482" s="12">
        <f t="shared" si="1115"/>
        <v>0</v>
      </c>
      <c r="AN482" s="12">
        <f t="shared" si="1116"/>
        <v>0</v>
      </c>
      <c r="AO482" s="12"/>
      <c r="AP482" s="12"/>
      <c r="AQ482" s="12"/>
      <c r="AR482" s="12">
        <f t="shared" si="1117"/>
        <v>0</v>
      </c>
      <c r="AS482" s="12">
        <f t="shared" si="1118"/>
        <v>0</v>
      </c>
      <c r="AT482" s="12">
        <f t="shared" si="1119"/>
        <v>0</v>
      </c>
      <c r="AU482" s="12">
        <f t="shared" si="1120"/>
        <v>0</v>
      </c>
      <c r="AV482" s="12">
        <f t="shared" ref="AV482:AV513" si="1184">+IF(FD482&gt;=100%,DM482*M482*(100%-$H482),0)</f>
        <v>0</v>
      </c>
      <c r="AW482" s="12"/>
      <c r="AX482" s="12">
        <f t="shared" si="1121"/>
        <v>0</v>
      </c>
      <c r="AY482" s="12">
        <f t="shared" si="1122"/>
        <v>0</v>
      </c>
      <c r="AZ482" s="12">
        <f t="shared" si="1123"/>
        <v>0</v>
      </c>
      <c r="BA482" s="12"/>
      <c r="BB482" s="12">
        <f t="shared" si="1124"/>
        <v>0</v>
      </c>
      <c r="BC482" s="12">
        <f t="shared" si="1125"/>
        <v>0</v>
      </c>
      <c r="BD482" s="12">
        <f t="shared" si="1126"/>
        <v>0</v>
      </c>
      <c r="BE482" s="12"/>
      <c r="BF482" s="12">
        <f t="shared" si="1127"/>
        <v>0</v>
      </c>
      <c r="BG482" s="12">
        <f t="shared" ref="BG482:BG513" si="1185">IF(OR(FL482&gt;=60%,(FK482+FL482)&gt;=100%),DU482*J482*(100%-H482),0)</f>
        <v>0</v>
      </c>
      <c r="BH482" s="12">
        <f t="shared" si="1128"/>
        <v>0</v>
      </c>
      <c r="BI482" s="12">
        <f t="shared" si="1129"/>
        <v>0</v>
      </c>
      <c r="BJ482" s="12"/>
      <c r="BK482" s="12">
        <f t="shared" si="1130"/>
        <v>0</v>
      </c>
      <c r="BL482" s="12">
        <f t="shared" ref="BL482:BL513" si="1186">IF(OR(FP482&gt;=60%,(FO482+FP482)&gt;=100%),DY482*J482*(100%-H482),0)</f>
        <v>0</v>
      </c>
      <c r="BM482" s="12">
        <f t="shared" si="1131"/>
        <v>0</v>
      </c>
      <c r="BN482" s="12"/>
      <c r="BO482" s="12">
        <f t="shared" si="1132"/>
        <v>0</v>
      </c>
      <c r="BP482" s="12">
        <f t="shared" si="1133"/>
        <v>0</v>
      </c>
      <c r="BQ482" s="12">
        <f t="shared" si="1134"/>
        <v>0</v>
      </c>
      <c r="BR482" s="12"/>
      <c r="BS482" s="12">
        <f t="shared" si="1135"/>
        <v>0</v>
      </c>
      <c r="BT482" s="12">
        <f t="shared" si="1136"/>
        <v>0</v>
      </c>
      <c r="BU482" s="12">
        <f t="shared" si="1137"/>
        <v>0</v>
      </c>
      <c r="BV482" s="12">
        <f t="shared" si="1138"/>
        <v>0</v>
      </c>
      <c r="BW482" s="12">
        <f t="shared" si="1139"/>
        <v>0</v>
      </c>
      <c r="BX482" s="12"/>
      <c r="BY482" s="12">
        <v>650000000</v>
      </c>
      <c r="BZ482" s="12">
        <v>650000000</v>
      </c>
      <c r="CA482" s="12">
        <f>SUMIFS('[1]TIẾN ĐỘ %'!$M$6:$M$1034,'[1]TIẾN ĐỘ %'!$G$6:$G$1034,$A482,'[1]TIẾN ĐỘ %'!$F$6:$F$1034,$E482)</f>
        <v>600000000</v>
      </c>
      <c r="CB482" s="12">
        <f t="shared" si="1155"/>
        <v>1900000000</v>
      </c>
      <c r="CC482" s="12"/>
      <c r="CD482" s="12"/>
      <c r="CE482" s="12"/>
      <c r="CF482" s="12"/>
      <c r="CG482" s="12"/>
      <c r="CH482" s="12"/>
      <c r="CI482" s="12"/>
      <c r="CJ482" s="12"/>
      <c r="CK482" s="12">
        <f t="shared" si="1167"/>
        <v>0</v>
      </c>
      <c r="CL482" s="12"/>
      <c r="CM482" s="12"/>
      <c r="CN482" s="12"/>
      <c r="CO482" s="12">
        <f t="shared" si="1064"/>
        <v>0</v>
      </c>
      <c r="CP482" s="12">
        <f t="shared" si="1065"/>
        <v>0</v>
      </c>
      <c r="CQ482" s="12"/>
      <c r="CR482" s="12">
        <v>289848000</v>
      </c>
      <c r="CS482" s="12">
        <v>366336000</v>
      </c>
      <c r="CT482" s="12">
        <v>656293000</v>
      </c>
      <c r="CU482" s="12">
        <v>650620800</v>
      </c>
      <c r="CV482" s="12">
        <v>0</v>
      </c>
      <c r="CW482" s="12">
        <v>650620800</v>
      </c>
      <c r="CX482" s="12">
        <v>650620800</v>
      </c>
      <c r="CY482" s="12">
        <f>SUMIFS('[1]DATA THÔ IN'!$P$4:$P$12031,'[1]DATA THÔ IN'!$H$4:$H$12031,$A482,'[1]DATA THÔ IN'!$AC$4:$AC$12031,$E482,'[1]DATA THÔ IN'!$AH$4:$AH$12031,"Tiến độ 1")</f>
        <v>253536000</v>
      </c>
      <c r="CZ482" s="12">
        <f>SUMIFS('[1]DATA THÔ IN'!$P$4:$P$12031,'[1]DATA THÔ IN'!$H$4:$H$12031,$A482,'[1]DATA THÔ IN'!$AC$4:$AC$12031,$E482,'[1]DATA THÔ IN'!$AH$4:$AH$12031,"Tiến độ 2")</f>
        <v>355008000</v>
      </c>
      <c r="DA482" s="12">
        <f>SUMIFS('[1]TIẾN ĐỘ %'!$N$6:$N$1034,'[1]TIẾN ĐỘ %'!$G$6:$G$1034,A482,'[1]TIẾN ĐỘ %'!$F$6:$F$1034,$E482)</f>
        <v>622531000</v>
      </c>
      <c r="DB482" s="12">
        <f t="shared" si="1157"/>
        <v>1929444800</v>
      </c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>
        <f t="shared" si="1168"/>
        <v>0</v>
      </c>
      <c r="DX482" s="12"/>
      <c r="DY482" s="12"/>
      <c r="DZ482" s="12"/>
      <c r="EA482" s="12"/>
      <c r="EB482" s="12"/>
      <c r="EC482" s="12"/>
      <c r="ED482" s="12"/>
      <c r="EE482" s="12"/>
      <c r="EF482" s="12"/>
      <c r="EG482" s="12">
        <f t="shared" si="1066"/>
        <v>0</v>
      </c>
      <c r="EH482" s="12">
        <f t="shared" si="1067"/>
        <v>0</v>
      </c>
      <c r="EI482" s="12"/>
      <c r="EJ482" s="15">
        <f t="shared" si="1140"/>
        <v>0.44591999999999998</v>
      </c>
      <c r="EK482" s="11">
        <f t="shared" si="1141"/>
        <v>0.56359384615384611</v>
      </c>
      <c r="EL482" s="15">
        <f t="shared" si="1142"/>
        <v>1.0096815384615385</v>
      </c>
      <c r="EM482" s="16">
        <f t="shared" si="1162"/>
        <v>1.0009550769230768</v>
      </c>
      <c r="EN482" s="16">
        <f t="shared" si="1163"/>
        <v>0</v>
      </c>
      <c r="EO482" s="16">
        <f t="shared" si="1164"/>
        <v>1.0009550769230768</v>
      </c>
      <c r="EP482" s="16">
        <f t="shared" si="1158"/>
        <v>0.42255999999999999</v>
      </c>
      <c r="EQ482" s="16">
        <f t="shared" si="1159"/>
        <v>0.59167999999999998</v>
      </c>
      <c r="ER482" s="16">
        <f t="shared" si="1160"/>
        <v>1.0375516666666666</v>
      </c>
      <c r="ES482" s="16">
        <f t="shared" si="1161"/>
        <v>1.0154972631578947</v>
      </c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5">
        <f t="shared" si="1169"/>
        <v>0</v>
      </c>
      <c r="FP482" s="15">
        <f t="shared" si="1170"/>
        <v>0</v>
      </c>
      <c r="FQ482" s="15">
        <f t="shared" si="1171"/>
        <v>0</v>
      </c>
      <c r="FR482" s="17">
        <f t="shared" si="1143"/>
        <v>0</v>
      </c>
      <c r="FS482" s="17">
        <f t="shared" si="1144"/>
        <v>0</v>
      </c>
      <c r="FT482" s="17">
        <f t="shared" si="1145"/>
        <v>0</v>
      </c>
      <c r="FU482" s="18">
        <f t="shared" si="1146"/>
        <v>0</v>
      </c>
      <c r="FV482" s="18">
        <f t="shared" si="1147"/>
        <v>0</v>
      </c>
      <c r="FW482" s="18">
        <f t="shared" si="1148"/>
        <v>0</v>
      </c>
      <c r="FX482" s="18">
        <f t="shared" si="1149"/>
        <v>0</v>
      </c>
      <c r="FY482" s="18">
        <f t="shared" si="1150"/>
        <v>0</v>
      </c>
      <c r="FZ482" s="19"/>
      <c r="GA482" s="36" t="s">
        <v>996</v>
      </c>
      <c r="GB482" s="36"/>
      <c r="GC482" s="37"/>
    </row>
    <row r="483" spans="1:185" hidden="1" x14ac:dyDescent="0.25">
      <c r="A483" s="8" t="s">
        <v>1331</v>
      </c>
      <c r="B483" s="8" t="s">
        <v>1050</v>
      </c>
      <c r="C483" s="28" t="s">
        <v>1051</v>
      </c>
      <c r="D483" s="28" t="s">
        <v>1001</v>
      </c>
      <c r="E483" s="9" t="s">
        <v>1466</v>
      </c>
      <c r="F483" s="28" t="s">
        <v>1002</v>
      </c>
      <c r="G483" s="28" t="s">
        <v>998</v>
      </c>
      <c r="H483" s="11">
        <v>3.5000000000000003E-2</v>
      </c>
      <c r="I483" s="11"/>
      <c r="J483" s="11">
        <v>0.01</v>
      </c>
      <c r="K483" s="11">
        <v>0.01</v>
      </c>
      <c r="L483" s="11">
        <v>5.0000000000000001E-3</v>
      </c>
      <c r="M483" s="11">
        <v>5.0000000000000001E-3</v>
      </c>
      <c r="N483" s="11"/>
      <c r="O483" s="12">
        <f t="shared" si="1172"/>
        <v>0</v>
      </c>
      <c r="P483" s="12">
        <f t="shared" si="1173"/>
        <v>1783690.56</v>
      </c>
      <c r="Q483" s="12">
        <f t="shared" si="1174"/>
        <v>0</v>
      </c>
      <c r="R483" s="12">
        <f t="shared" si="1175"/>
        <v>0</v>
      </c>
      <c r="S483" s="12">
        <f t="shared" si="1151"/>
        <v>0</v>
      </c>
      <c r="T483" s="12">
        <f t="shared" si="1152"/>
        <v>2578634</v>
      </c>
      <c r="U483" s="12">
        <f t="shared" si="1153"/>
        <v>0</v>
      </c>
      <c r="V483" s="12">
        <f t="shared" si="1154"/>
        <v>2814866</v>
      </c>
      <c r="W483" s="12">
        <f t="shared" si="1156"/>
        <v>2672160</v>
      </c>
      <c r="X483" s="12">
        <f t="shared" si="1176"/>
        <v>0</v>
      </c>
      <c r="Y483" s="12">
        <f t="shared" si="1177"/>
        <v>2505170.88</v>
      </c>
      <c r="Z483" s="12">
        <f t="shared" si="1178"/>
        <v>0</v>
      </c>
      <c r="AA483" s="12">
        <f t="shared" si="1179"/>
        <v>0</v>
      </c>
      <c r="AB483" s="12">
        <f t="shared" si="1180"/>
        <v>0</v>
      </c>
      <c r="AC483" s="12"/>
      <c r="AD483" s="12"/>
      <c r="AE483" s="12"/>
      <c r="AF483" s="12">
        <f t="shared" si="1181"/>
        <v>0</v>
      </c>
      <c r="AG483" s="12">
        <f t="shared" si="1182"/>
        <v>0</v>
      </c>
      <c r="AH483" s="12">
        <f t="shared" si="1183"/>
        <v>0</v>
      </c>
      <c r="AI483" s="12"/>
      <c r="AJ483" s="12"/>
      <c r="AK483" s="12"/>
      <c r="AL483" s="12">
        <f t="shared" si="1114"/>
        <v>0</v>
      </c>
      <c r="AM483" s="12">
        <f t="shared" si="1115"/>
        <v>0</v>
      </c>
      <c r="AN483" s="12">
        <f t="shared" si="1116"/>
        <v>0</v>
      </c>
      <c r="AO483" s="12"/>
      <c r="AP483" s="12"/>
      <c r="AQ483" s="12"/>
      <c r="AR483" s="12">
        <f t="shared" si="1117"/>
        <v>0</v>
      </c>
      <c r="AS483" s="12">
        <f t="shared" si="1118"/>
        <v>0</v>
      </c>
      <c r="AT483" s="12">
        <f t="shared" si="1119"/>
        <v>0</v>
      </c>
      <c r="AU483" s="12">
        <f t="shared" si="1120"/>
        <v>0</v>
      </c>
      <c r="AV483" s="12">
        <f t="shared" si="1184"/>
        <v>0</v>
      </c>
      <c r="AW483" s="12"/>
      <c r="AX483" s="12">
        <f t="shared" si="1121"/>
        <v>0</v>
      </c>
      <c r="AY483" s="12">
        <f t="shared" si="1122"/>
        <v>0</v>
      </c>
      <c r="AZ483" s="12">
        <f t="shared" si="1123"/>
        <v>0</v>
      </c>
      <c r="BA483" s="12"/>
      <c r="BB483" s="12">
        <f t="shared" si="1124"/>
        <v>0</v>
      </c>
      <c r="BC483" s="12">
        <f t="shared" si="1125"/>
        <v>0</v>
      </c>
      <c r="BD483" s="12">
        <f t="shared" si="1126"/>
        <v>0</v>
      </c>
      <c r="BE483" s="12"/>
      <c r="BF483" s="12">
        <f t="shared" si="1127"/>
        <v>0</v>
      </c>
      <c r="BG483" s="12">
        <f t="shared" si="1185"/>
        <v>0</v>
      </c>
      <c r="BH483" s="12">
        <f t="shared" si="1128"/>
        <v>0</v>
      </c>
      <c r="BI483" s="12">
        <f t="shared" si="1129"/>
        <v>0</v>
      </c>
      <c r="BJ483" s="12"/>
      <c r="BK483" s="12">
        <f t="shared" si="1130"/>
        <v>0</v>
      </c>
      <c r="BL483" s="12">
        <f t="shared" si="1186"/>
        <v>0</v>
      </c>
      <c r="BM483" s="12">
        <f t="shared" si="1131"/>
        <v>0</v>
      </c>
      <c r="BN483" s="12"/>
      <c r="BO483" s="12">
        <f t="shared" si="1132"/>
        <v>0</v>
      </c>
      <c r="BP483" s="12">
        <f t="shared" si="1133"/>
        <v>0</v>
      </c>
      <c r="BQ483" s="12">
        <f t="shared" si="1134"/>
        <v>0</v>
      </c>
      <c r="BR483" s="12"/>
      <c r="BS483" s="12">
        <f t="shared" si="1135"/>
        <v>0</v>
      </c>
      <c r="BT483" s="12">
        <f t="shared" si="1136"/>
        <v>0</v>
      </c>
      <c r="BU483" s="12">
        <f t="shared" si="1137"/>
        <v>0</v>
      </c>
      <c r="BV483" s="12">
        <f t="shared" si="1138"/>
        <v>0</v>
      </c>
      <c r="BW483" s="12">
        <f t="shared" si="1139"/>
        <v>0</v>
      </c>
      <c r="BX483" s="12"/>
      <c r="BY483" s="12">
        <v>460000000</v>
      </c>
      <c r="BZ483" s="12">
        <v>290000000</v>
      </c>
      <c r="CA483" s="12">
        <f>SUMIFS('[1]TIẾN ĐỘ %'!$M$6:$M$1034,'[1]TIẾN ĐỘ %'!$G$6:$G$1034,$A483,'[1]TIẾN ĐỘ %'!$F$6:$F$1034,$E483)</f>
        <v>410000000</v>
      </c>
      <c r="CB483" s="12">
        <f t="shared" si="1155"/>
        <v>1160000000</v>
      </c>
      <c r="CC483" s="12"/>
      <c r="CD483" s="12"/>
      <c r="CE483" s="12"/>
      <c r="CF483" s="12"/>
      <c r="CG483" s="12"/>
      <c r="CH483" s="12"/>
      <c r="CI483" s="12"/>
      <c r="CJ483" s="12"/>
      <c r="CK483" s="12">
        <f t="shared" si="1167"/>
        <v>0</v>
      </c>
      <c r="CL483" s="12"/>
      <c r="CM483" s="12"/>
      <c r="CN483" s="12"/>
      <c r="CO483" s="12">
        <f t="shared" si="1064"/>
        <v>0</v>
      </c>
      <c r="CP483" s="12">
        <f t="shared" si="1065"/>
        <v>0</v>
      </c>
      <c r="CQ483" s="12"/>
      <c r="CR483" s="12">
        <v>184838400</v>
      </c>
      <c r="CS483" s="12">
        <v>0</v>
      </c>
      <c r="CT483" s="12">
        <v>234566400</v>
      </c>
      <c r="CU483" s="12">
        <v>267216000</v>
      </c>
      <c r="CV483" s="12">
        <v>0</v>
      </c>
      <c r="CW483" s="12">
        <v>267216000</v>
      </c>
      <c r="CX483" s="12">
        <v>291696000</v>
      </c>
      <c r="CY483" s="12">
        <f>SUMIFS('[1]DATA THÔ IN'!$P$4:$P$12031,'[1]DATA THÔ IN'!$H$4:$H$12031,$A483,'[1]DATA THÔ IN'!$AC$4:$AC$12031,$E483,'[1]DATA THÔ IN'!$AH$4:$AH$12031,"Tiến độ 1")</f>
        <v>259603200</v>
      </c>
      <c r="CZ483" s="12">
        <f>SUMIFS('[1]DATA THÔ IN'!$P$4:$P$12031,'[1]DATA THÔ IN'!$H$4:$H$12031,$A483,'[1]DATA THÔ IN'!$AC$4:$AC$12031,$E483,'[1]DATA THÔ IN'!$AH$4:$AH$12031,"Tiến độ 2")</f>
        <v>0</v>
      </c>
      <c r="DA483" s="12">
        <f>SUMIFS('[1]TIẾN ĐỘ %'!$N$6:$N$1034,'[1]TIẾN ĐỘ %'!$G$6:$G$1034,A483,'[1]TIẾN ĐỘ %'!$F$6:$F$1034,$E483)</f>
        <v>277747200</v>
      </c>
      <c r="DB483" s="12">
        <f t="shared" si="1157"/>
        <v>804009600</v>
      </c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>
        <f t="shared" si="1168"/>
        <v>0</v>
      </c>
      <c r="DX483" s="12"/>
      <c r="DY483" s="12"/>
      <c r="DZ483" s="12"/>
      <c r="EA483" s="12"/>
      <c r="EB483" s="12"/>
      <c r="EC483" s="12"/>
      <c r="ED483" s="12"/>
      <c r="EE483" s="12"/>
      <c r="EF483" s="12"/>
      <c r="EG483" s="12">
        <f t="shared" si="1066"/>
        <v>0</v>
      </c>
      <c r="EH483" s="12">
        <f t="shared" si="1067"/>
        <v>0</v>
      </c>
      <c r="EI483" s="12"/>
      <c r="EJ483" s="15">
        <f t="shared" si="1140"/>
        <v>0.40182260869565217</v>
      </c>
      <c r="EK483" s="15">
        <f t="shared" si="1141"/>
        <v>0</v>
      </c>
      <c r="EL483" s="15">
        <f t="shared" si="1142"/>
        <v>0.50992695652173914</v>
      </c>
      <c r="EM483" s="16">
        <f t="shared" si="1162"/>
        <v>0.92143448275862072</v>
      </c>
      <c r="EN483" s="16">
        <f t="shared" si="1163"/>
        <v>0</v>
      </c>
      <c r="EO483" s="16">
        <f t="shared" si="1164"/>
        <v>1.005848275862069</v>
      </c>
      <c r="EP483" s="16">
        <f t="shared" si="1158"/>
        <v>0.63317853658536583</v>
      </c>
      <c r="EQ483" s="16">
        <f t="shared" si="1159"/>
        <v>0</v>
      </c>
      <c r="ER483" s="16">
        <f t="shared" si="1160"/>
        <v>0.67743219512195119</v>
      </c>
      <c r="ES483" s="16">
        <f t="shared" si="1161"/>
        <v>0.69311172413793098</v>
      </c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5">
        <f t="shared" si="1169"/>
        <v>0</v>
      </c>
      <c r="FP483" s="15">
        <f t="shared" si="1170"/>
        <v>0</v>
      </c>
      <c r="FQ483" s="15">
        <f t="shared" si="1171"/>
        <v>0</v>
      </c>
      <c r="FR483" s="17">
        <f t="shared" si="1143"/>
        <v>0</v>
      </c>
      <c r="FS483" s="17">
        <f t="shared" si="1144"/>
        <v>0</v>
      </c>
      <c r="FT483" s="17">
        <f t="shared" si="1145"/>
        <v>0</v>
      </c>
      <c r="FU483" s="18">
        <f t="shared" si="1146"/>
        <v>0</v>
      </c>
      <c r="FV483" s="18">
        <f t="shared" si="1147"/>
        <v>0</v>
      </c>
      <c r="FW483" s="18">
        <f t="shared" si="1148"/>
        <v>0</v>
      </c>
      <c r="FX483" s="18">
        <f t="shared" si="1149"/>
        <v>0</v>
      </c>
      <c r="FY483" s="18">
        <f t="shared" si="1150"/>
        <v>0</v>
      </c>
      <c r="FZ483" s="19"/>
      <c r="GA483" s="36" t="s">
        <v>1001</v>
      </c>
      <c r="GB483" s="36"/>
      <c r="GC483" s="37"/>
    </row>
    <row r="484" spans="1:185" hidden="1" x14ac:dyDescent="0.25">
      <c r="A484" s="8" t="s">
        <v>1332</v>
      </c>
      <c r="B484" s="8" t="s">
        <v>1052</v>
      </c>
      <c r="C484" s="28" t="s">
        <v>1053</v>
      </c>
      <c r="D484" s="28" t="s">
        <v>1005</v>
      </c>
      <c r="E484" s="9" t="s">
        <v>1466</v>
      </c>
      <c r="F484" s="28" t="s">
        <v>1006</v>
      </c>
      <c r="G484" s="28" t="s">
        <v>998</v>
      </c>
      <c r="H484" s="11">
        <v>3.5000000000000003E-2</v>
      </c>
      <c r="I484" s="11"/>
      <c r="J484" s="11">
        <v>0.01</v>
      </c>
      <c r="K484" s="11">
        <v>0.01</v>
      </c>
      <c r="L484" s="11">
        <v>5.0000000000000001E-3</v>
      </c>
      <c r="M484" s="11">
        <v>5.0000000000000001E-3</v>
      </c>
      <c r="N484" s="11"/>
      <c r="O484" s="12">
        <f t="shared" si="1172"/>
        <v>0</v>
      </c>
      <c r="P484" s="12">
        <f t="shared" si="1173"/>
        <v>5314015.68</v>
      </c>
      <c r="Q484" s="12">
        <f t="shared" si="1174"/>
        <v>0</v>
      </c>
      <c r="R484" s="12">
        <f t="shared" si="1175"/>
        <v>0</v>
      </c>
      <c r="S484" s="12">
        <f t="shared" si="1151"/>
        <v>0</v>
      </c>
      <c r="T484" s="12">
        <f t="shared" si="1152"/>
        <v>4817280</v>
      </c>
      <c r="U484" s="12">
        <f t="shared" si="1153"/>
        <v>0</v>
      </c>
      <c r="V484" s="12">
        <f t="shared" si="1154"/>
        <v>12044126</v>
      </c>
      <c r="W484" s="12">
        <f t="shared" si="1156"/>
        <v>4992000</v>
      </c>
      <c r="X484" s="12">
        <f t="shared" si="1176"/>
        <v>0</v>
      </c>
      <c r="Y484" s="12">
        <f t="shared" si="1177"/>
        <v>4640048.0999999996</v>
      </c>
      <c r="Z484" s="12">
        <f t="shared" si="1178"/>
        <v>15337200.479999999</v>
      </c>
      <c r="AA484" s="12">
        <f t="shared" si="1179"/>
        <v>19977248.579999998</v>
      </c>
      <c r="AB484" s="12">
        <f t="shared" si="1180"/>
        <v>18667873.855</v>
      </c>
      <c r="AC484" s="12"/>
      <c r="AD484" s="12"/>
      <c r="AE484" s="12"/>
      <c r="AF484" s="12">
        <f t="shared" si="1181"/>
        <v>0</v>
      </c>
      <c r="AG484" s="12">
        <f t="shared" si="1182"/>
        <v>0</v>
      </c>
      <c r="AH484" s="12">
        <f t="shared" si="1183"/>
        <v>0</v>
      </c>
      <c r="AI484" s="12"/>
      <c r="AJ484" s="12"/>
      <c r="AK484" s="12"/>
      <c r="AL484" s="12">
        <f t="shared" si="1114"/>
        <v>0</v>
      </c>
      <c r="AM484" s="12">
        <f t="shared" si="1115"/>
        <v>0</v>
      </c>
      <c r="AN484" s="12">
        <f t="shared" si="1116"/>
        <v>0</v>
      </c>
      <c r="AO484" s="12"/>
      <c r="AP484" s="12"/>
      <c r="AQ484" s="12"/>
      <c r="AR484" s="12">
        <f t="shared" si="1117"/>
        <v>0</v>
      </c>
      <c r="AS484" s="12">
        <f t="shared" si="1118"/>
        <v>0</v>
      </c>
      <c r="AT484" s="12">
        <f t="shared" si="1119"/>
        <v>0</v>
      </c>
      <c r="AU484" s="12">
        <f t="shared" si="1120"/>
        <v>0</v>
      </c>
      <c r="AV484" s="12">
        <f t="shared" si="1184"/>
        <v>0</v>
      </c>
      <c r="AW484" s="12"/>
      <c r="AX484" s="12">
        <f t="shared" si="1121"/>
        <v>0</v>
      </c>
      <c r="AY484" s="12">
        <f t="shared" si="1122"/>
        <v>0</v>
      </c>
      <c r="AZ484" s="12">
        <f t="shared" si="1123"/>
        <v>0</v>
      </c>
      <c r="BA484" s="12"/>
      <c r="BB484" s="12">
        <f t="shared" si="1124"/>
        <v>0</v>
      </c>
      <c r="BC484" s="12">
        <f t="shared" si="1125"/>
        <v>0</v>
      </c>
      <c r="BD484" s="12">
        <f t="shared" si="1126"/>
        <v>0</v>
      </c>
      <c r="BE484" s="12"/>
      <c r="BF484" s="12">
        <f t="shared" si="1127"/>
        <v>0</v>
      </c>
      <c r="BG484" s="12">
        <f t="shared" si="1185"/>
        <v>0</v>
      </c>
      <c r="BH484" s="12">
        <f t="shared" si="1128"/>
        <v>0</v>
      </c>
      <c r="BI484" s="12">
        <f t="shared" si="1129"/>
        <v>0</v>
      </c>
      <c r="BJ484" s="12"/>
      <c r="BK484" s="12">
        <f t="shared" si="1130"/>
        <v>0</v>
      </c>
      <c r="BL484" s="12">
        <f t="shared" si="1186"/>
        <v>0</v>
      </c>
      <c r="BM484" s="12">
        <f t="shared" si="1131"/>
        <v>0</v>
      </c>
      <c r="BN484" s="12"/>
      <c r="BO484" s="12">
        <f t="shared" si="1132"/>
        <v>0</v>
      </c>
      <c r="BP484" s="12">
        <f t="shared" si="1133"/>
        <v>0</v>
      </c>
      <c r="BQ484" s="12">
        <f t="shared" si="1134"/>
        <v>0</v>
      </c>
      <c r="BR484" s="12"/>
      <c r="BS484" s="12">
        <f t="shared" si="1135"/>
        <v>0</v>
      </c>
      <c r="BT484" s="12">
        <f t="shared" si="1136"/>
        <v>0</v>
      </c>
      <c r="BU484" s="12">
        <f t="shared" si="1137"/>
        <v>0</v>
      </c>
      <c r="BV484" s="12">
        <f t="shared" si="1138"/>
        <v>0</v>
      </c>
      <c r="BW484" s="12">
        <f t="shared" si="1139"/>
        <v>0</v>
      </c>
      <c r="BX484" s="12"/>
      <c r="BY484" s="12">
        <v>1300000000</v>
      </c>
      <c r="BZ484" s="12">
        <v>1248000000</v>
      </c>
      <c r="CA484" s="12">
        <f>SUMIFS('[1]TIẾN ĐỘ %'!$M$6:$M$1034,'[1]TIẾN ĐỘ %'!$G$6:$G$1034,$A484,'[1]TIẾN ĐỘ %'!$F$6:$F$1034,$E484)</f>
        <v>1200000000</v>
      </c>
      <c r="CB484" s="12">
        <f t="shared" si="1155"/>
        <v>3748000000</v>
      </c>
      <c r="CC484" s="12"/>
      <c r="CD484" s="12"/>
      <c r="CE484" s="12"/>
      <c r="CF484" s="12"/>
      <c r="CG484" s="12"/>
      <c r="CH484" s="12"/>
      <c r="CI484" s="12"/>
      <c r="CJ484" s="12"/>
      <c r="CK484" s="12">
        <f t="shared" si="1167"/>
        <v>0</v>
      </c>
      <c r="CL484" s="12"/>
      <c r="CM484" s="12"/>
      <c r="CN484" s="12"/>
      <c r="CO484" s="12">
        <f t="shared" si="1064"/>
        <v>0</v>
      </c>
      <c r="CP484" s="12">
        <f t="shared" si="1065"/>
        <v>0</v>
      </c>
      <c r="CQ484" s="12"/>
      <c r="CR484" s="12">
        <v>550675200</v>
      </c>
      <c r="CS484" s="12">
        <v>0</v>
      </c>
      <c r="CT484" s="12">
        <v>550712200</v>
      </c>
      <c r="CU484" s="12">
        <v>499200000</v>
      </c>
      <c r="CV484" s="12">
        <v>0</v>
      </c>
      <c r="CW484" s="12">
        <v>499200000</v>
      </c>
      <c r="CX484" s="12">
        <v>1248096000</v>
      </c>
      <c r="CY484" s="12">
        <f>SUMIFS('[1]DATA THÔ IN'!$P$4:$P$12031,'[1]DATA THÔ IN'!$H$4:$H$12031,$A484,'[1]DATA THÔ IN'!$AC$4:$AC$12031,$E484,'[1]DATA THÔ IN'!$AH$4:$AH$12031,"Tiến độ 1")</f>
        <v>480834000</v>
      </c>
      <c r="CZ484" s="12">
        <f>SUMIFS('[1]DATA THÔ IN'!$P$4:$P$12031,'[1]DATA THÔ IN'!$H$4:$H$12031,$A484,'[1]DATA THÔ IN'!$AC$4:$AC$12031,$E484,'[1]DATA THÔ IN'!$AH$4:$AH$12031,"Tiến độ 2")</f>
        <v>1589347200</v>
      </c>
      <c r="DA484" s="12">
        <f>SUMIFS('[1]TIẾN ĐỘ %'!$N$6:$N$1034,'[1]TIẾN ĐỘ %'!$G$6:$G$1034,A484,'[1]TIẾN ĐỘ %'!$F$6:$F$1034,$E484)</f>
        <v>2070181200</v>
      </c>
      <c r="DB484" s="12">
        <f t="shared" si="1157"/>
        <v>3868989400</v>
      </c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>
        <f t="shared" si="1168"/>
        <v>0</v>
      </c>
      <c r="DX484" s="12"/>
      <c r="DY484" s="12"/>
      <c r="DZ484" s="12"/>
      <c r="EA484" s="12"/>
      <c r="EB484" s="12"/>
      <c r="EC484" s="12"/>
      <c r="ED484" s="12"/>
      <c r="EE484" s="12"/>
      <c r="EF484" s="12"/>
      <c r="EG484" s="12">
        <f t="shared" si="1066"/>
        <v>0</v>
      </c>
      <c r="EH484" s="12">
        <f t="shared" si="1067"/>
        <v>0</v>
      </c>
      <c r="EI484" s="12"/>
      <c r="EJ484" s="15">
        <f t="shared" si="1140"/>
        <v>0.42359630769230772</v>
      </c>
      <c r="EK484" s="15">
        <f t="shared" si="1141"/>
        <v>0</v>
      </c>
      <c r="EL484" s="15">
        <f t="shared" si="1142"/>
        <v>0.42362476923076925</v>
      </c>
      <c r="EM484" s="16">
        <f t="shared" si="1162"/>
        <v>0.4</v>
      </c>
      <c r="EN484" s="16">
        <f t="shared" si="1163"/>
        <v>0</v>
      </c>
      <c r="EO484" s="16">
        <f t="shared" si="1164"/>
        <v>1.0000769230769231</v>
      </c>
      <c r="EP484" s="16">
        <f t="shared" si="1158"/>
        <v>0.40069500000000002</v>
      </c>
      <c r="EQ484" s="16">
        <f t="shared" si="1159"/>
        <v>1.3244560000000001</v>
      </c>
      <c r="ER484" s="16">
        <f t="shared" si="1160"/>
        <v>1.7251510000000001</v>
      </c>
      <c r="ES484" s="16">
        <f t="shared" si="1161"/>
        <v>1.0322810565635006</v>
      </c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5">
        <f t="shared" si="1169"/>
        <v>0</v>
      </c>
      <c r="FP484" s="15">
        <f t="shared" si="1170"/>
        <v>0</v>
      </c>
      <c r="FQ484" s="15">
        <f t="shared" si="1171"/>
        <v>0</v>
      </c>
      <c r="FR484" s="17">
        <f t="shared" si="1143"/>
        <v>0</v>
      </c>
      <c r="FS484" s="17">
        <f t="shared" si="1144"/>
        <v>0</v>
      </c>
      <c r="FT484" s="17">
        <f t="shared" si="1145"/>
        <v>0</v>
      </c>
      <c r="FU484" s="18">
        <f t="shared" si="1146"/>
        <v>0</v>
      </c>
      <c r="FV484" s="18">
        <f t="shared" si="1147"/>
        <v>0</v>
      </c>
      <c r="FW484" s="18">
        <f t="shared" si="1148"/>
        <v>0</v>
      </c>
      <c r="FX484" s="18">
        <f t="shared" si="1149"/>
        <v>0</v>
      </c>
      <c r="FY484" s="18">
        <f t="shared" si="1150"/>
        <v>0</v>
      </c>
      <c r="FZ484" s="19"/>
      <c r="GA484" s="36" t="str">
        <f>D484</f>
        <v>Phan Đình Tuyên</v>
      </c>
      <c r="GB484" s="36"/>
      <c r="GC484" s="37"/>
    </row>
    <row r="485" spans="1:185" hidden="1" x14ac:dyDescent="0.25">
      <c r="A485" s="8" t="s">
        <v>1333</v>
      </c>
      <c r="B485" s="8" t="s">
        <v>1054</v>
      </c>
      <c r="C485" s="28" t="s">
        <v>1055</v>
      </c>
      <c r="D485" s="28" t="s">
        <v>996</v>
      </c>
      <c r="E485" s="9" t="s">
        <v>1466</v>
      </c>
      <c r="F485" s="28" t="s">
        <v>1009</v>
      </c>
      <c r="G485" s="28" t="s">
        <v>998</v>
      </c>
      <c r="H485" s="11">
        <v>3.5000000000000003E-2</v>
      </c>
      <c r="I485" s="11"/>
      <c r="J485" s="11">
        <v>0.01</v>
      </c>
      <c r="K485" s="11">
        <v>0.01</v>
      </c>
      <c r="L485" s="11">
        <v>5.0000000000000001E-3</v>
      </c>
      <c r="M485" s="11">
        <v>5.0000000000000001E-3</v>
      </c>
      <c r="N485" s="11"/>
      <c r="O485" s="12">
        <f t="shared" si="1172"/>
        <v>0</v>
      </c>
      <c r="P485" s="12">
        <f t="shared" si="1173"/>
        <v>0</v>
      </c>
      <c r="Q485" s="12">
        <f t="shared" si="1174"/>
        <v>0</v>
      </c>
      <c r="R485" s="12">
        <f t="shared" si="1175"/>
        <v>0</v>
      </c>
      <c r="S485" s="12">
        <f t="shared" si="1151"/>
        <v>0</v>
      </c>
      <c r="T485" s="12">
        <f t="shared" si="1152"/>
        <v>1343187</v>
      </c>
      <c r="U485" s="12">
        <f t="shared" si="1153"/>
        <v>930847</v>
      </c>
      <c r="V485" s="12">
        <f t="shared" si="1154"/>
        <v>2274034</v>
      </c>
      <c r="W485" s="12">
        <f t="shared" si="1156"/>
        <v>1391904</v>
      </c>
      <c r="X485" s="12">
        <f t="shared" si="1176"/>
        <v>0</v>
      </c>
      <c r="Y485" s="12">
        <f t="shared" si="1177"/>
        <v>853770.23999999999</v>
      </c>
      <c r="Z485" s="12">
        <f t="shared" si="1178"/>
        <v>0</v>
      </c>
      <c r="AA485" s="12">
        <f t="shared" si="1179"/>
        <v>0</v>
      </c>
      <c r="AB485" s="12">
        <f t="shared" si="1180"/>
        <v>0</v>
      </c>
      <c r="AC485" s="12"/>
      <c r="AD485" s="12"/>
      <c r="AE485" s="12"/>
      <c r="AF485" s="12">
        <f t="shared" si="1181"/>
        <v>0</v>
      </c>
      <c r="AG485" s="12">
        <f t="shared" si="1182"/>
        <v>0</v>
      </c>
      <c r="AH485" s="12">
        <f t="shared" si="1183"/>
        <v>0</v>
      </c>
      <c r="AI485" s="12"/>
      <c r="AJ485" s="12"/>
      <c r="AK485" s="12"/>
      <c r="AL485" s="12">
        <f t="shared" si="1114"/>
        <v>0</v>
      </c>
      <c r="AM485" s="12">
        <f t="shared" si="1115"/>
        <v>0</v>
      </c>
      <c r="AN485" s="12">
        <f t="shared" si="1116"/>
        <v>0</v>
      </c>
      <c r="AO485" s="12"/>
      <c r="AP485" s="12"/>
      <c r="AQ485" s="12"/>
      <c r="AR485" s="12">
        <f t="shared" si="1117"/>
        <v>0</v>
      </c>
      <c r="AS485" s="12">
        <f t="shared" si="1118"/>
        <v>0</v>
      </c>
      <c r="AT485" s="12">
        <f t="shared" si="1119"/>
        <v>0</v>
      </c>
      <c r="AU485" s="12">
        <f t="shared" si="1120"/>
        <v>0</v>
      </c>
      <c r="AV485" s="12">
        <f t="shared" si="1184"/>
        <v>0</v>
      </c>
      <c r="AW485" s="12"/>
      <c r="AX485" s="12">
        <f t="shared" si="1121"/>
        <v>0</v>
      </c>
      <c r="AY485" s="12">
        <f t="shared" si="1122"/>
        <v>0</v>
      </c>
      <c r="AZ485" s="12">
        <f t="shared" si="1123"/>
        <v>0</v>
      </c>
      <c r="BA485" s="12"/>
      <c r="BB485" s="12">
        <f t="shared" si="1124"/>
        <v>0</v>
      </c>
      <c r="BC485" s="12">
        <f t="shared" si="1125"/>
        <v>0</v>
      </c>
      <c r="BD485" s="12">
        <f t="shared" si="1126"/>
        <v>0</v>
      </c>
      <c r="BE485" s="12"/>
      <c r="BF485" s="12">
        <f t="shared" si="1127"/>
        <v>0</v>
      </c>
      <c r="BG485" s="12">
        <f t="shared" si="1185"/>
        <v>0</v>
      </c>
      <c r="BH485" s="12">
        <f t="shared" si="1128"/>
        <v>0</v>
      </c>
      <c r="BI485" s="12">
        <f t="shared" si="1129"/>
        <v>0</v>
      </c>
      <c r="BJ485" s="12"/>
      <c r="BK485" s="12">
        <f t="shared" si="1130"/>
        <v>0</v>
      </c>
      <c r="BL485" s="12">
        <f t="shared" si="1186"/>
        <v>0</v>
      </c>
      <c r="BM485" s="12">
        <f t="shared" si="1131"/>
        <v>0</v>
      </c>
      <c r="BN485" s="12"/>
      <c r="BO485" s="12">
        <f t="shared" si="1132"/>
        <v>0</v>
      </c>
      <c r="BP485" s="12">
        <f t="shared" si="1133"/>
        <v>0</v>
      </c>
      <c r="BQ485" s="12">
        <f t="shared" si="1134"/>
        <v>0</v>
      </c>
      <c r="BR485" s="12"/>
      <c r="BS485" s="12">
        <f t="shared" si="1135"/>
        <v>0</v>
      </c>
      <c r="BT485" s="12">
        <f t="shared" si="1136"/>
        <v>0</v>
      </c>
      <c r="BU485" s="12">
        <f t="shared" si="1137"/>
        <v>0</v>
      </c>
      <c r="BV485" s="12">
        <f t="shared" si="1138"/>
        <v>0</v>
      </c>
      <c r="BW485" s="12">
        <f t="shared" si="1139"/>
        <v>0</v>
      </c>
      <c r="BX485" s="12"/>
      <c r="BY485" s="12">
        <v>200000000</v>
      </c>
      <c r="BZ485" s="12">
        <v>230000000</v>
      </c>
      <c r="CA485" s="12">
        <f>SUMIFS('[1]TIẾN ĐỘ %'!$M$6:$M$1034,'[1]TIẾN ĐỘ %'!$G$6:$G$1034,$A485,'[1]TIẾN ĐỘ %'!$F$6:$F$1034,$E485)</f>
        <v>220000000</v>
      </c>
      <c r="CB485" s="12">
        <f t="shared" si="1155"/>
        <v>650000000</v>
      </c>
      <c r="CC485" s="12"/>
      <c r="CD485" s="12"/>
      <c r="CE485" s="12"/>
      <c r="CF485" s="12"/>
      <c r="CG485" s="12"/>
      <c r="CH485" s="12"/>
      <c r="CI485" s="12"/>
      <c r="CJ485" s="12"/>
      <c r="CK485" s="12">
        <f t="shared" si="1167"/>
        <v>0</v>
      </c>
      <c r="CL485" s="12"/>
      <c r="CM485" s="12"/>
      <c r="CN485" s="12"/>
      <c r="CO485" s="12">
        <f t="shared" si="1064"/>
        <v>0</v>
      </c>
      <c r="CP485" s="12">
        <f t="shared" si="1065"/>
        <v>0</v>
      </c>
      <c r="CQ485" s="12"/>
      <c r="CR485" s="12">
        <v>8640000</v>
      </c>
      <c r="CS485" s="12">
        <v>0</v>
      </c>
      <c r="CT485" s="12">
        <v>69231000</v>
      </c>
      <c r="CU485" s="12">
        <v>139190400</v>
      </c>
      <c r="CV485" s="12">
        <v>96460800</v>
      </c>
      <c r="CW485" s="12">
        <v>139190400</v>
      </c>
      <c r="CX485" s="12">
        <v>235651200</v>
      </c>
      <c r="CY485" s="12">
        <f>SUMIFS('[1]DATA THÔ IN'!$P$4:$P$12031,'[1]DATA THÔ IN'!$H$4:$H$12031,$A485,'[1]DATA THÔ IN'!$AC$4:$AC$12031,$E485,'[1]DATA THÔ IN'!$AH$4:$AH$12031,"Tiến độ 1")</f>
        <v>88473600</v>
      </c>
      <c r="CZ485" s="12">
        <f>SUMIFS('[1]DATA THÔ IN'!$P$4:$P$12031,'[1]DATA THÔ IN'!$H$4:$H$12031,$A485,'[1]DATA THÔ IN'!$AC$4:$AC$12031,$E485,'[1]DATA THÔ IN'!$AH$4:$AH$12031,"Tiến độ 2")</f>
        <v>0</v>
      </c>
      <c r="DA485" s="12">
        <f>SUMIFS('[1]TIẾN ĐỘ %'!$N$6:$N$1034,'[1]TIẾN ĐỘ %'!$G$6:$G$1034,A485,'[1]TIẾN ĐỘ %'!$F$6:$F$1034,$E485)</f>
        <v>88473600</v>
      </c>
      <c r="DB485" s="12">
        <f t="shared" si="1157"/>
        <v>393355800</v>
      </c>
      <c r="DC485" s="12"/>
      <c r="DD485" s="12"/>
      <c r="DE485" s="12"/>
      <c r="DF485" s="12"/>
      <c r="DG485" s="12"/>
      <c r="DH485" s="12"/>
      <c r="DI485" s="12"/>
      <c r="DJ485" s="12"/>
      <c r="DK485" s="12"/>
      <c r="DL485" s="12">
        <f>+DK485+DH485+DE485</f>
        <v>0</v>
      </c>
      <c r="DM485" s="12">
        <f>+DL485+DB485</f>
        <v>393355800</v>
      </c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>
        <f t="shared" si="1066"/>
        <v>0</v>
      </c>
      <c r="EH485" s="12">
        <f t="shared" si="1067"/>
        <v>0</v>
      </c>
      <c r="EI485" s="12"/>
      <c r="EJ485" s="15">
        <f t="shared" si="1140"/>
        <v>4.3200000000000002E-2</v>
      </c>
      <c r="EK485" s="15">
        <f t="shared" si="1141"/>
        <v>0</v>
      </c>
      <c r="EL485" s="15">
        <f t="shared" si="1142"/>
        <v>0.34615499999999999</v>
      </c>
      <c r="EM485" s="16">
        <f t="shared" si="1162"/>
        <v>0.605175652173913</v>
      </c>
      <c r="EN485" s="16">
        <f t="shared" si="1163"/>
        <v>0.41939478260869567</v>
      </c>
      <c r="EO485" s="16">
        <f t="shared" si="1164"/>
        <v>1.0245704347826088</v>
      </c>
      <c r="EP485" s="16">
        <f t="shared" si="1158"/>
        <v>0.40215272727272727</v>
      </c>
      <c r="EQ485" s="16">
        <f t="shared" si="1159"/>
        <v>0</v>
      </c>
      <c r="ER485" s="16">
        <f t="shared" si="1160"/>
        <v>0.40215272727272727</v>
      </c>
      <c r="ES485" s="16">
        <f t="shared" si="1161"/>
        <v>0.60516276923076928</v>
      </c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5">
        <f t="shared" si="1169"/>
        <v>0</v>
      </c>
      <c r="FP485" s="15">
        <f t="shared" si="1170"/>
        <v>0</v>
      </c>
      <c r="FQ485" s="15">
        <f t="shared" si="1171"/>
        <v>0</v>
      </c>
      <c r="FR485" s="17">
        <f t="shared" si="1143"/>
        <v>0</v>
      </c>
      <c r="FS485" s="17">
        <f t="shared" si="1144"/>
        <v>0</v>
      </c>
      <c r="FT485" s="17">
        <f t="shared" si="1145"/>
        <v>0</v>
      </c>
      <c r="FU485" s="18">
        <f t="shared" si="1146"/>
        <v>0</v>
      </c>
      <c r="FV485" s="18">
        <f t="shared" si="1147"/>
        <v>0</v>
      </c>
      <c r="FW485" s="18">
        <f t="shared" si="1148"/>
        <v>0</v>
      </c>
      <c r="FX485" s="18">
        <f t="shared" si="1149"/>
        <v>0</v>
      </c>
      <c r="FY485" s="18">
        <f t="shared" si="1150"/>
        <v>0</v>
      </c>
      <c r="FZ485" s="19"/>
      <c r="GA485" s="36" t="s">
        <v>996</v>
      </c>
      <c r="GB485" s="36"/>
      <c r="GC485" s="37"/>
    </row>
    <row r="486" spans="1:185" hidden="1" x14ac:dyDescent="0.25">
      <c r="A486" s="8" t="s">
        <v>1335</v>
      </c>
      <c r="B486" s="8" t="s">
        <v>1056</v>
      </c>
      <c r="C486" s="28" t="s">
        <v>1057</v>
      </c>
      <c r="D486" s="28" t="s">
        <v>1001</v>
      </c>
      <c r="E486" s="9" t="s">
        <v>1466</v>
      </c>
      <c r="F486" s="28" t="s">
        <v>1015</v>
      </c>
      <c r="G486" s="28" t="s">
        <v>998</v>
      </c>
      <c r="H486" s="11">
        <v>3.5000000000000003E-2</v>
      </c>
      <c r="I486" s="11"/>
      <c r="J486" s="11">
        <v>0.01</v>
      </c>
      <c r="K486" s="11">
        <v>0.01</v>
      </c>
      <c r="L486" s="11">
        <v>5.0000000000000001E-3</v>
      </c>
      <c r="M486" s="11">
        <v>5.0000000000000001E-3</v>
      </c>
      <c r="N486" s="11"/>
      <c r="O486" s="12">
        <f t="shared" si="1172"/>
        <v>0</v>
      </c>
      <c r="P486" s="12">
        <f t="shared" si="1173"/>
        <v>797630.4</v>
      </c>
      <c r="Q486" s="12">
        <f t="shared" si="1174"/>
        <v>0</v>
      </c>
      <c r="R486" s="12">
        <f t="shared" si="1175"/>
        <v>0</v>
      </c>
      <c r="S486" s="12">
        <f t="shared" ref="S486:S517" si="1187">ROUND(CX486*I486,0)</f>
        <v>0</v>
      </c>
      <c r="T486" s="12">
        <f t="shared" ref="T486:T517" si="1188">ROUND(IF(EM486&gt;=40%,CU486*J486*(100%-H486),0),0)</f>
        <v>730466</v>
      </c>
      <c r="U486" s="12">
        <f t="shared" ref="U486:U517" si="1189">ROUND(IF(OR(EN486&gt;=60%,(EM486+EN486)&gt;=100%),CV486*J486*(100%-H486),0),0)</f>
        <v>0</v>
      </c>
      <c r="V486" s="12">
        <f t="shared" ref="V486:V517" si="1190">ROUND(IF(EO486&gt;=100%,CX486*(100%-H486)*K486,0),0)</f>
        <v>0</v>
      </c>
      <c r="W486" s="12">
        <f t="shared" si="1156"/>
        <v>756960</v>
      </c>
      <c r="X486" s="12">
        <f t="shared" si="1176"/>
        <v>0</v>
      </c>
      <c r="Y486" s="12">
        <f t="shared" si="1177"/>
        <v>2008606.97</v>
      </c>
      <c r="Z486" s="12">
        <f t="shared" si="1178"/>
        <v>667008</v>
      </c>
      <c r="AA486" s="12">
        <f t="shared" si="1179"/>
        <v>2675614.9699999997</v>
      </c>
      <c r="AB486" s="12">
        <f t="shared" si="1180"/>
        <v>0</v>
      </c>
      <c r="AC486" s="12"/>
      <c r="AD486" s="12"/>
      <c r="AE486" s="12"/>
      <c r="AF486" s="12">
        <f t="shared" si="1181"/>
        <v>0</v>
      </c>
      <c r="AG486" s="12">
        <f t="shared" si="1182"/>
        <v>0</v>
      </c>
      <c r="AH486" s="12">
        <f t="shared" si="1183"/>
        <v>0</v>
      </c>
      <c r="AI486" s="12"/>
      <c r="AJ486" s="12"/>
      <c r="AK486" s="12"/>
      <c r="AL486" s="12">
        <f t="shared" si="1114"/>
        <v>0</v>
      </c>
      <c r="AM486" s="12">
        <f t="shared" si="1115"/>
        <v>0</v>
      </c>
      <c r="AN486" s="12">
        <f t="shared" si="1116"/>
        <v>0</v>
      </c>
      <c r="AO486" s="12"/>
      <c r="AP486" s="12"/>
      <c r="AQ486" s="12"/>
      <c r="AR486" s="12">
        <f t="shared" si="1117"/>
        <v>0</v>
      </c>
      <c r="AS486" s="12">
        <f t="shared" si="1118"/>
        <v>0</v>
      </c>
      <c r="AT486" s="12">
        <f t="shared" si="1119"/>
        <v>0</v>
      </c>
      <c r="AU486" s="12">
        <f t="shared" si="1120"/>
        <v>0</v>
      </c>
      <c r="AV486" s="12">
        <f t="shared" si="1184"/>
        <v>0</v>
      </c>
      <c r="AW486" s="12"/>
      <c r="AX486" s="12">
        <f t="shared" si="1121"/>
        <v>0</v>
      </c>
      <c r="AY486" s="12">
        <f t="shared" si="1122"/>
        <v>0</v>
      </c>
      <c r="AZ486" s="12">
        <f t="shared" si="1123"/>
        <v>0</v>
      </c>
      <c r="BA486" s="12"/>
      <c r="BB486" s="12">
        <f t="shared" si="1124"/>
        <v>0</v>
      </c>
      <c r="BC486" s="12">
        <f t="shared" si="1125"/>
        <v>0</v>
      </c>
      <c r="BD486" s="12">
        <f t="shared" si="1126"/>
        <v>0</v>
      </c>
      <c r="BE486" s="12"/>
      <c r="BF486" s="12">
        <f t="shared" si="1127"/>
        <v>0</v>
      </c>
      <c r="BG486" s="12">
        <f t="shared" si="1185"/>
        <v>0</v>
      </c>
      <c r="BH486" s="12">
        <f t="shared" si="1128"/>
        <v>0</v>
      </c>
      <c r="BI486" s="12">
        <f t="shared" si="1129"/>
        <v>0</v>
      </c>
      <c r="BJ486" s="12"/>
      <c r="BK486" s="12">
        <f t="shared" si="1130"/>
        <v>0</v>
      </c>
      <c r="BL486" s="12">
        <f t="shared" si="1186"/>
        <v>0</v>
      </c>
      <c r="BM486" s="12">
        <f t="shared" si="1131"/>
        <v>0</v>
      </c>
      <c r="BN486" s="12"/>
      <c r="BO486" s="12">
        <f t="shared" si="1132"/>
        <v>0</v>
      </c>
      <c r="BP486" s="12">
        <f t="shared" si="1133"/>
        <v>0</v>
      </c>
      <c r="BQ486" s="12">
        <f t="shared" si="1134"/>
        <v>0</v>
      </c>
      <c r="BR486" s="12"/>
      <c r="BS486" s="12">
        <f t="shared" si="1135"/>
        <v>0</v>
      </c>
      <c r="BT486" s="12">
        <f t="shared" si="1136"/>
        <v>0</v>
      </c>
      <c r="BU486" s="12">
        <f t="shared" si="1137"/>
        <v>0</v>
      </c>
      <c r="BV486" s="12">
        <f t="shared" si="1138"/>
        <v>0</v>
      </c>
      <c r="BW486" s="12">
        <f t="shared" si="1139"/>
        <v>0</v>
      </c>
      <c r="BX486" s="12"/>
      <c r="BY486" s="12">
        <v>200000000</v>
      </c>
      <c r="BZ486" s="12">
        <v>150000000</v>
      </c>
      <c r="CA486" s="12">
        <f>SUMIFS('[1]TIẾN ĐỘ %'!$M$6:$M$1034,'[1]TIẾN ĐỘ %'!$G$6:$G$1034,$A486,'[1]TIẾN ĐỘ %'!$F$6:$F$1034,$E486)</f>
        <v>270000000</v>
      </c>
      <c r="CB486" s="12">
        <f t="shared" si="1155"/>
        <v>620000000</v>
      </c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>
        <f t="shared" ref="CO486:CO546" si="1191">+SUM(CL486:CN486)</f>
        <v>0</v>
      </c>
      <c r="CP486" s="12">
        <f t="shared" ref="CP486:CP546" si="1192">+CK486+CO486</f>
        <v>0</v>
      </c>
      <c r="CQ486" s="12"/>
      <c r="CR486" s="12">
        <v>82656000</v>
      </c>
      <c r="CS486" s="12">
        <v>0</v>
      </c>
      <c r="CT486" s="12">
        <v>82730000</v>
      </c>
      <c r="CU486" s="12">
        <v>75696000</v>
      </c>
      <c r="CV486" s="12">
        <v>20102400</v>
      </c>
      <c r="CW486" s="12">
        <v>75696000</v>
      </c>
      <c r="CX486" s="12">
        <v>95798400</v>
      </c>
      <c r="CY486" s="12">
        <f>SUMIFS('[1]DATA THÔ IN'!$P$4:$P$12031,'[1]DATA THÔ IN'!$H$4:$H$12031,$A486,'[1]DATA THÔ IN'!$AC$4:$AC$12031,$E486,'[1]DATA THÔ IN'!$AH$4:$AH$12031,"Tiến độ 1")</f>
        <v>208145800</v>
      </c>
      <c r="CZ486" s="12">
        <f>SUMIFS('[1]DATA THÔ IN'!$P$4:$P$12031,'[1]DATA THÔ IN'!$H$4:$H$12031,$A486,'[1]DATA THÔ IN'!$AC$4:$AC$12031,$E486,'[1]DATA THÔ IN'!$AH$4:$AH$12031,"Tiến độ 2")</f>
        <v>69120000</v>
      </c>
      <c r="DA486" s="12">
        <f>SUMIFS('[1]TIẾN ĐỘ %'!$N$6:$N$1034,'[1]TIẾN ĐỘ %'!$G$6:$G$1034,A486,'[1]TIẾN ĐỘ %'!$F$6:$F$1034,$E486)</f>
        <v>277265800</v>
      </c>
      <c r="DB486" s="12">
        <f t="shared" si="1157"/>
        <v>455794200</v>
      </c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>
        <f t="shared" ref="EG486:EG546" si="1193">+EF486+EC486+DZ486</f>
        <v>0</v>
      </c>
      <c r="EH486" s="12">
        <f t="shared" ref="EH486:EH546" si="1194">+EG486+DW486</f>
        <v>0</v>
      </c>
      <c r="EI486" s="12"/>
      <c r="EJ486" s="15">
        <f t="shared" si="1140"/>
        <v>0.41327999999999998</v>
      </c>
      <c r="EK486" s="15">
        <f t="shared" si="1141"/>
        <v>0</v>
      </c>
      <c r="EL486" s="15">
        <f t="shared" si="1142"/>
        <v>0.41365000000000002</v>
      </c>
      <c r="EM486" s="16">
        <f t="shared" si="1162"/>
        <v>0.50463999999999998</v>
      </c>
      <c r="EN486" s="16">
        <f t="shared" si="1163"/>
        <v>0.134016</v>
      </c>
      <c r="EO486" s="16">
        <f t="shared" si="1164"/>
        <v>0.638656</v>
      </c>
      <c r="EP486" s="16">
        <f t="shared" si="1158"/>
        <v>0.77091037037037036</v>
      </c>
      <c r="EQ486" s="16">
        <f t="shared" si="1159"/>
        <v>0.25600000000000001</v>
      </c>
      <c r="ER486" s="16">
        <f t="shared" si="1160"/>
        <v>1.0269103703703704</v>
      </c>
      <c r="ES486" s="16">
        <f t="shared" si="1161"/>
        <v>0.73515193548387092</v>
      </c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5">
        <f t="shared" si="1169"/>
        <v>0</v>
      </c>
      <c r="FP486" s="15">
        <f t="shared" si="1170"/>
        <v>0</v>
      </c>
      <c r="FQ486" s="15">
        <f t="shared" si="1171"/>
        <v>0</v>
      </c>
      <c r="FR486" s="17">
        <f t="shared" si="1143"/>
        <v>0</v>
      </c>
      <c r="FS486" s="17">
        <f t="shared" si="1144"/>
        <v>0</v>
      </c>
      <c r="FT486" s="17">
        <f t="shared" si="1145"/>
        <v>0</v>
      </c>
      <c r="FU486" s="18">
        <f t="shared" si="1146"/>
        <v>0</v>
      </c>
      <c r="FV486" s="18">
        <f t="shared" si="1147"/>
        <v>0</v>
      </c>
      <c r="FW486" s="18">
        <f t="shared" si="1148"/>
        <v>0</v>
      </c>
      <c r="FX486" s="18">
        <f t="shared" si="1149"/>
        <v>0</v>
      </c>
      <c r="FY486" s="18">
        <f t="shared" si="1150"/>
        <v>0</v>
      </c>
      <c r="FZ486" s="19"/>
      <c r="GA486" s="36" t="s">
        <v>1001</v>
      </c>
      <c r="GB486" s="36"/>
      <c r="GC486" s="37"/>
    </row>
    <row r="487" spans="1:185" hidden="1" x14ac:dyDescent="0.25">
      <c r="A487" s="8" t="s">
        <v>1336</v>
      </c>
      <c r="B487" s="8" t="s">
        <v>1058</v>
      </c>
      <c r="C487" s="28" t="s">
        <v>1059</v>
      </c>
      <c r="D487" s="28" t="s">
        <v>1018</v>
      </c>
      <c r="E487" s="9" t="s">
        <v>1466</v>
      </c>
      <c r="F487" s="28" t="s">
        <v>1019</v>
      </c>
      <c r="G487" s="28" t="s">
        <v>998</v>
      </c>
      <c r="H487" s="11">
        <v>3.5000000000000003E-2</v>
      </c>
      <c r="I487" s="11"/>
      <c r="J487" s="11">
        <v>0.01</v>
      </c>
      <c r="K487" s="11">
        <v>0.01</v>
      </c>
      <c r="L487" s="11">
        <v>5.0000000000000001E-3</v>
      </c>
      <c r="M487" s="11">
        <v>5.0000000000000001E-3</v>
      </c>
      <c r="N487" s="11"/>
      <c r="O487" s="12">
        <f t="shared" si="1172"/>
        <v>0</v>
      </c>
      <c r="P487" s="12">
        <f t="shared" si="1173"/>
        <v>0</v>
      </c>
      <c r="Q487" s="12">
        <f t="shared" si="1174"/>
        <v>0</v>
      </c>
      <c r="R487" s="12">
        <f t="shared" si="1175"/>
        <v>0</v>
      </c>
      <c r="S487" s="12">
        <f t="shared" si="1187"/>
        <v>0</v>
      </c>
      <c r="T487" s="12">
        <f t="shared" si="1188"/>
        <v>4206782</v>
      </c>
      <c r="U487" s="12">
        <f t="shared" si="1189"/>
        <v>0</v>
      </c>
      <c r="V487" s="12">
        <f t="shared" si="1190"/>
        <v>0</v>
      </c>
      <c r="W487" s="12">
        <f t="shared" si="1156"/>
        <v>4359360</v>
      </c>
      <c r="X487" s="12">
        <f t="shared" si="1176"/>
        <v>0</v>
      </c>
      <c r="Y487" s="12">
        <f t="shared" si="1177"/>
        <v>6127209.5999999996</v>
      </c>
      <c r="Z487" s="12">
        <f t="shared" si="1178"/>
        <v>1602672</v>
      </c>
      <c r="AA487" s="12">
        <f t="shared" si="1179"/>
        <v>8526469.7999999989</v>
      </c>
      <c r="AB487" s="12">
        <f t="shared" si="1180"/>
        <v>0</v>
      </c>
      <c r="AC487" s="12"/>
      <c r="AD487" s="12"/>
      <c r="AE487" s="12"/>
      <c r="AF487" s="12">
        <f t="shared" si="1181"/>
        <v>0</v>
      </c>
      <c r="AG487" s="12">
        <f t="shared" si="1182"/>
        <v>0</v>
      </c>
      <c r="AH487" s="12">
        <f t="shared" si="1183"/>
        <v>0</v>
      </c>
      <c r="AI487" s="12"/>
      <c r="AJ487" s="12"/>
      <c r="AK487" s="12"/>
      <c r="AL487" s="12">
        <f t="shared" si="1114"/>
        <v>0</v>
      </c>
      <c r="AM487" s="12">
        <f t="shared" si="1115"/>
        <v>0</v>
      </c>
      <c r="AN487" s="12">
        <f t="shared" si="1116"/>
        <v>0</v>
      </c>
      <c r="AO487" s="12"/>
      <c r="AP487" s="12"/>
      <c r="AQ487" s="12"/>
      <c r="AR487" s="12">
        <f t="shared" si="1117"/>
        <v>0</v>
      </c>
      <c r="AS487" s="12">
        <f t="shared" si="1118"/>
        <v>0</v>
      </c>
      <c r="AT487" s="12">
        <f t="shared" si="1119"/>
        <v>0</v>
      </c>
      <c r="AU487" s="12">
        <f t="shared" si="1120"/>
        <v>0</v>
      </c>
      <c r="AV487" s="12">
        <f t="shared" si="1184"/>
        <v>0</v>
      </c>
      <c r="AW487" s="12"/>
      <c r="AX487" s="12">
        <f t="shared" si="1121"/>
        <v>0</v>
      </c>
      <c r="AY487" s="12">
        <f t="shared" si="1122"/>
        <v>0</v>
      </c>
      <c r="AZ487" s="12">
        <f t="shared" si="1123"/>
        <v>0</v>
      </c>
      <c r="BA487" s="12"/>
      <c r="BB487" s="12">
        <f t="shared" si="1124"/>
        <v>0</v>
      </c>
      <c r="BC487" s="12">
        <f t="shared" si="1125"/>
        <v>0</v>
      </c>
      <c r="BD487" s="12">
        <f t="shared" si="1126"/>
        <v>0</v>
      </c>
      <c r="BE487" s="12"/>
      <c r="BF487" s="12">
        <f t="shared" si="1127"/>
        <v>0</v>
      </c>
      <c r="BG487" s="12">
        <f t="shared" si="1185"/>
        <v>0</v>
      </c>
      <c r="BH487" s="12">
        <f t="shared" si="1128"/>
        <v>0</v>
      </c>
      <c r="BI487" s="12">
        <f t="shared" si="1129"/>
        <v>0</v>
      </c>
      <c r="BJ487" s="12"/>
      <c r="BK487" s="12">
        <f t="shared" si="1130"/>
        <v>0</v>
      </c>
      <c r="BL487" s="12">
        <f t="shared" si="1186"/>
        <v>0</v>
      </c>
      <c r="BM487" s="12">
        <f t="shared" si="1131"/>
        <v>0</v>
      </c>
      <c r="BN487" s="12"/>
      <c r="BO487" s="12">
        <f t="shared" si="1132"/>
        <v>0</v>
      </c>
      <c r="BP487" s="12">
        <f t="shared" si="1133"/>
        <v>0</v>
      </c>
      <c r="BQ487" s="12">
        <f t="shared" si="1134"/>
        <v>0</v>
      </c>
      <c r="BR487" s="12"/>
      <c r="BS487" s="12">
        <f t="shared" si="1135"/>
        <v>0</v>
      </c>
      <c r="BT487" s="12">
        <f t="shared" si="1136"/>
        <v>0</v>
      </c>
      <c r="BU487" s="12">
        <f t="shared" si="1137"/>
        <v>0</v>
      </c>
      <c r="BV487" s="12">
        <f t="shared" si="1138"/>
        <v>0</v>
      </c>
      <c r="BW487" s="12">
        <f t="shared" si="1139"/>
        <v>0</v>
      </c>
      <c r="BX487" s="12"/>
      <c r="BY487" s="12">
        <v>700000000</v>
      </c>
      <c r="BZ487" s="12">
        <v>840000000</v>
      </c>
      <c r="CA487" s="12">
        <f>SUMIFS('[1]TIẾN ĐỘ %'!$M$6:$M$1034,'[1]TIẾN ĐỘ %'!$G$6:$G$1034,$A487,'[1]TIẾN ĐỘ %'!$F$6:$F$1034,$E487)</f>
        <v>800000000</v>
      </c>
      <c r="CB487" s="12">
        <f t="shared" si="1155"/>
        <v>2340000000</v>
      </c>
      <c r="CC487" s="12"/>
      <c r="CD487" s="12"/>
      <c r="CE487" s="12"/>
      <c r="CF487" s="12"/>
      <c r="CG487" s="12"/>
      <c r="CH487" s="12"/>
      <c r="CI487" s="12"/>
      <c r="CJ487" s="12"/>
      <c r="CK487" s="12">
        <f t="shared" ref="CK487:CK505" si="1195">+SUM(CH487:CJ487)</f>
        <v>0</v>
      </c>
      <c r="CL487" s="12"/>
      <c r="CM487" s="12"/>
      <c r="CN487" s="12"/>
      <c r="CO487" s="12">
        <f t="shared" si="1191"/>
        <v>0</v>
      </c>
      <c r="CP487" s="12">
        <f t="shared" si="1192"/>
        <v>0</v>
      </c>
      <c r="CQ487" s="12"/>
      <c r="CR487" s="12">
        <v>0</v>
      </c>
      <c r="CS487" s="12">
        <v>67200000</v>
      </c>
      <c r="CT487" s="12">
        <v>120552000</v>
      </c>
      <c r="CU487" s="12">
        <v>435936000</v>
      </c>
      <c r="CV487" s="12">
        <v>0</v>
      </c>
      <c r="CW487" s="12">
        <v>435936000</v>
      </c>
      <c r="CX487" s="12">
        <v>435936000</v>
      </c>
      <c r="CY487" s="12">
        <f>SUMIFS('[1]DATA THÔ IN'!$P$4:$P$12031,'[1]DATA THÔ IN'!$H$4:$H$12031,$A487,'[1]DATA THÔ IN'!$AC$4:$AC$12031,$E487,'[1]DATA THÔ IN'!$AH$4:$AH$12031,"Tiến độ 1")</f>
        <v>634944000</v>
      </c>
      <c r="CZ487" s="12">
        <f>SUMIFS('[1]DATA THÔ IN'!$P$4:$P$12031,'[1]DATA THÔ IN'!$H$4:$H$12031,$A487,'[1]DATA THÔ IN'!$AC$4:$AC$12031,$E487,'[1]DATA THÔ IN'!$AH$4:$AH$12031,"Tiến độ 2")</f>
        <v>166080000</v>
      </c>
      <c r="DA487" s="12">
        <f>SUMIFS('[1]TIẾN ĐỘ %'!$N$6:$N$1034,'[1]TIẾN ĐỘ %'!$G$6:$G$1034,A487,'[1]TIẾN ĐỘ %'!$F$6:$F$1034,$E487)</f>
        <v>883572000</v>
      </c>
      <c r="DB487" s="12">
        <f t="shared" si="1157"/>
        <v>1440060000</v>
      </c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>
        <f t="shared" ref="DW487:DW505" si="1196">+DV487+DS487+DP487</f>
        <v>0</v>
      </c>
      <c r="DX487" s="12"/>
      <c r="DY487" s="12"/>
      <c r="DZ487" s="12"/>
      <c r="EA487" s="12"/>
      <c r="EB487" s="12"/>
      <c r="EC487" s="12"/>
      <c r="ED487" s="12"/>
      <c r="EE487" s="12"/>
      <c r="EF487" s="12"/>
      <c r="EG487" s="12">
        <f t="shared" si="1193"/>
        <v>0</v>
      </c>
      <c r="EH487" s="12">
        <f t="shared" si="1194"/>
        <v>0</v>
      </c>
      <c r="EI487" s="12"/>
      <c r="EJ487" s="15">
        <f t="shared" si="1140"/>
        <v>0</v>
      </c>
      <c r="EK487" s="15">
        <f t="shared" si="1141"/>
        <v>9.6000000000000002E-2</v>
      </c>
      <c r="EL487" s="15">
        <f t="shared" si="1142"/>
        <v>0.17221714285714285</v>
      </c>
      <c r="EM487" s="16">
        <f t="shared" si="1162"/>
        <v>0.51897142857142853</v>
      </c>
      <c r="EN487" s="16">
        <f t="shared" si="1163"/>
        <v>0</v>
      </c>
      <c r="EO487" s="16">
        <f t="shared" si="1164"/>
        <v>0.51897142857142853</v>
      </c>
      <c r="EP487" s="16">
        <f t="shared" si="1158"/>
        <v>0.79368000000000005</v>
      </c>
      <c r="EQ487" s="16">
        <f t="shared" si="1159"/>
        <v>0.20760000000000001</v>
      </c>
      <c r="ER487" s="16">
        <f t="shared" si="1160"/>
        <v>1.104465</v>
      </c>
      <c r="ES487" s="16">
        <f t="shared" si="1161"/>
        <v>0.61541025641025637</v>
      </c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5">
        <f t="shared" si="1169"/>
        <v>0</v>
      </c>
      <c r="FP487" s="15">
        <f t="shared" si="1170"/>
        <v>0</v>
      </c>
      <c r="FQ487" s="15">
        <f t="shared" si="1171"/>
        <v>0</v>
      </c>
      <c r="FR487" s="17">
        <f t="shared" si="1143"/>
        <v>0</v>
      </c>
      <c r="FS487" s="17">
        <f t="shared" si="1144"/>
        <v>0</v>
      </c>
      <c r="FT487" s="17">
        <f t="shared" si="1145"/>
        <v>0</v>
      </c>
      <c r="FU487" s="18">
        <f t="shared" si="1146"/>
        <v>0</v>
      </c>
      <c r="FV487" s="18">
        <f t="shared" si="1147"/>
        <v>0</v>
      </c>
      <c r="FW487" s="18">
        <f t="shared" si="1148"/>
        <v>0</v>
      </c>
      <c r="FX487" s="18">
        <f t="shared" si="1149"/>
        <v>0</v>
      </c>
      <c r="FY487" s="18">
        <f t="shared" si="1150"/>
        <v>0</v>
      </c>
      <c r="FZ487" s="19"/>
      <c r="GA487" s="36" t="s">
        <v>1018</v>
      </c>
      <c r="GB487" s="36"/>
      <c r="GC487" s="37"/>
    </row>
    <row r="488" spans="1:185" hidden="1" x14ac:dyDescent="0.25">
      <c r="A488" s="8" t="s">
        <v>1337</v>
      </c>
      <c r="B488" s="8" t="s">
        <v>1060</v>
      </c>
      <c r="C488" s="28" t="s">
        <v>1061</v>
      </c>
      <c r="D488" s="28" t="s">
        <v>1001</v>
      </c>
      <c r="E488" s="9" t="s">
        <v>1466</v>
      </c>
      <c r="F488" s="28" t="s">
        <v>1022</v>
      </c>
      <c r="G488" s="28" t="s">
        <v>998</v>
      </c>
      <c r="H488" s="11">
        <v>3.5000000000000003E-2</v>
      </c>
      <c r="I488" s="11"/>
      <c r="J488" s="11">
        <v>0.01</v>
      </c>
      <c r="K488" s="11">
        <v>0.01</v>
      </c>
      <c r="L488" s="11">
        <v>5.0000000000000001E-3</v>
      </c>
      <c r="M488" s="11">
        <v>5.0000000000000001E-3</v>
      </c>
      <c r="N488" s="11"/>
      <c r="O488" s="12">
        <f t="shared" si="1172"/>
        <v>0</v>
      </c>
      <c r="P488" s="12">
        <f t="shared" si="1173"/>
        <v>2172408</v>
      </c>
      <c r="Q488" s="12">
        <f t="shared" si="1174"/>
        <v>0</v>
      </c>
      <c r="R488" s="12">
        <f t="shared" si="1175"/>
        <v>4276725.5999999996</v>
      </c>
      <c r="S488" s="12">
        <f t="shared" si="1187"/>
        <v>0</v>
      </c>
      <c r="T488" s="12">
        <f t="shared" si="1188"/>
        <v>2794671</v>
      </c>
      <c r="U488" s="12">
        <f t="shared" si="1189"/>
        <v>0</v>
      </c>
      <c r="V488" s="12">
        <f t="shared" si="1190"/>
        <v>2794671</v>
      </c>
      <c r="W488" s="12">
        <f t="shared" si="1156"/>
        <v>2842752</v>
      </c>
      <c r="X488" s="12">
        <f t="shared" si="1176"/>
        <v>0</v>
      </c>
      <c r="Y488" s="12">
        <f t="shared" si="1177"/>
        <v>3829737.6</v>
      </c>
      <c r="Z488" s="12">
        <f t="shared" si="1178"/>
        <v>310807.2</v>
      </c>
      <c r="AA488" s="12">
        <f t="shared" si="1179"/>
        <v>4557960.375</v>
      </c>
      <c r="AB488" s="12">
        <f t="shared" si="1180"/>
        <v>5814678.4275000002</v>
      </c>
      <c r="AC488" s="12"/>
      <c r="AD488" s="12"/>
      <c r="AE488" s="12"/>
      <c r="AF488" s="12">
        <f t="shared" si="1181"/>
        <v>0</v>
      </c>
      <c r="AG488" s="12">
        <f t="shared" si="1182"/>
        <v>0</v>
      </c>
      <c r="AH488" s="12">
        <f t="shared" si="1183"/>
        <v>0</v>
      </c>
      <c r="AI488" s="12"/>
      <c r="AJ488" s="12"/>
      <c r="AK488" s="12"/>
      <c r="AL488" s="12">
        <f t="shared" si="1114"/>
        <v>0</v>
      </c>
      <c r="AM488" s="12">
        <f t="shared" si="1115"/>
        <v>0</v>
      </c>
      <c r="AN488" s="12">
        <f t="shared" si="1116"/>
        <v>0</v>
      </c>
      <c r="AO488" s="12"/>
      <c r="AP488" s="12"/>
      <c r="AQ488" s="12"/>
      <c r="AR488" s="12">
        <f t="shared" si="1117"/>
        <v>0</v>
      </c>
      <c r="AS488" s="12">
        <f t="shared" si="1118"/>
        <v>0</v>
      </c>
      <c r="AT488" s="12">
        <f t="shared" si="1119"/>
        <v>0</v>
      </c>
      <c r="AU488" s="12">
        <f t="shared" si="1120"/>
        <v>0</v>
      </c>
      <c r="AV488" s="12">
        <f t="shared" si="1184"/>
        <v>0</v>
      </c>
      <c r="AW488" s="12"/>
      <c r="AX488" s="12">
        <f t="shared" si="1121"/>
        <v>0</v>
      </c>
      <c r="AY488" s="12">
        <f t="shared" si="1122"/>
        <v>0</v>
      </c>
      <c r="AZ488" s="12">
        <f t="shared" si="1123"/>
        <v>0</v>
      </c>
      <c r="BA488" s="12"/>
      <c r="BB488" s="12">
        <f t="shared" si="1124"/>
        <v>0</v>
      </c>
      <c r="BC488" s="12">
        <f t="shared" si="1125"/>
        <v>0</v>
      </c>
      <c r="BD488" s="12">
        <f t="shared" si="1126"/>
        <v>0</v>
      </c>
      <c r="BE488" s="12"/>
      <c r="BF488" s="12">
        <f t="shared" si="1127"/>
        <v>0</v>
      </c>
      <c r="BG488" s="12">
        <f t="shared" si="1185"/>
        <v>0</v>
      </c>
      <c r="BH488" s="12">
        <f t="shared" si="1128"/>
        <v>0</v>
      </c>
      <c r="BI488" s="12">
        <f t="shared" si="1129"/>
        <v>0</v>
      </c>
      <c r="BJ488" s="12"/>
      <c r="BK488" s="12">
        <f t="shared" si="1130"/>
        <v>0</v>
      </c>
      <c r="BL488" s="12">
        <f t="shared" si="1186"/>
        <v>0</v>
      </c>
      <c r="BM488" s="12">
        <f t="shared" si="1131"/>
        <v>0</v>
      </c>
      <c r="BN488" s="12"/>
      <c r="BO488" s="12">
        <f t="shared" si="1132"/>
        <v>0</v>
      </c>
      <c r="BP488" s="12">
        <f t="shared" si="1133"/>
        <v>0</v>
      </c>
      <c r="BQ488" s="12">
        <f t="shared" si="1134"/>
        <v>0</v>
      </c>
      <c r="BR488" s="12"/>
      <c r="BS488" s="12">
        <f t="shared" si="1135"/>
        <v>0</v>
      </c>
      <c r="BT488" s="12">
        <f t="shared" si="1136"/>
        <v>0</v>
      </c>
      <c r="BU488" s="12">
        <f t="shared" si="1137"/>
        <v>0</v>
      </c>
      <c r="BV488" s="12">
        <f t="shared" si="1138"/>
        <v>0</v>
      </c>
      <c r="BW488" s="12">
        <f t="shared" si="1139"/>
        <v>0</v>
      </c>
      <c r="BX488" s="12"/>
      <c r="BY488" s="12">
        <v>390000000</v>
      </c>
      <c r="BZ488" s="12">
        <v>250000000</v>
      </c>
      <c r="CA488" s="12">
        <f>SUMIFS('[1]TIẾN ĐỘ %'!$M$6:$M$1034,'[1]TIẾN ĐỘ %'!$G$6:$G$1034,$A488,'[1]TIẾN ĐỘ %'!$F$6:$F$1034,$E488)</f>
        <v>420000000</v>
      </c>
      <c r="CB488" s="12">
        <f t="shared" si="1155"/>
        <v>1060000000</v>
      </c>
      <c r="CC488" s="12"/>
      <c r="CD488" s="12"/>
      <c r="CE488" s="12"/>
      <c r="CF488" s="12"/>
      <c r="CG488" s="12"/>
      <c r="CH488" s="12"/>
      <c r="CI488" s="12"/>
      <c r="CJ488" s="12"/>
      <c r="CK488" s="12">
        <f t="shared" si="1195"/>
        <v>0</v>
      </c>
      <c r="CL488" s="12"/>
      <c r="CM488" s="12"/>
      <c r="CN488" s="12"/>
      <c r="CO488" s="12">
        <f t="shared" si="1191"/>
        <v>0</v>
      </c>
      <c r="CP488" s="12">
        <f t="shared" si="1192"/>
        <v>0</v>
      </c>
      <c r="CQ488" s="12"/>
      <c r="CR488" s="12">
        <v>225120000</v>
      </c>
      <c r="CS488" s="12">
        <v>0</v>
      </c>
      <c r="CT488" s="12">
        <v>443184000</v>
      </c>
      <c r="CU488" s="12">
        <v>289603200</v>
      </c>
      <c r="CV488" s="12">
        <v>0</v>
      </c>
      <c r="CW488" s="12">
        <v>284275200</v>
      </c>
      <c r="CX488" s="12">
        <v>289603200</v>
      </c>
      <c r="CY488" s="12">
        <f>SUMIFS('[1]DATA THÔ IN'!$P$4:$P$12031,'[1]DATA THÔ IN'!$H$4:$H$12031,$A488,'[1]DATA THÔ IN'!$AC$4:$AC$12031,$E488,'[1]DATA THÔ IN'!$AH$4:$AH$12031,"Tiến độ 1")</f>
        <v>396864000</v>
      </c>
      <c r="CZ488" s="12">
        <f>SUMIFS('[1]DATA THÔ IN'!$P$4:$P$12031,'[1]DATA THÔ IN'!$H$4:$H$12031,$A488,'[1]DATA THÔ IN'!$AC$4:$AC$12031,$E488,'[1]DATA THÔ IN'!$AH$4:$AH$12031,"Tiến độ 2")</f>
        <v>32208000</v>
      </c>
      <c r="DA488" s="12">
        <f>SUMIFS('[1]TIẾN ĐỘ %'!$N$6:$N$1034,'[1]TIẾN ĐỘ %'!$G$6:$G$1034,A488,'[1]TIẾN ĐỘ %'!$F$6:$F$1034,$E488)</f>
        <v>472327500</v>
      </c>
      <c r="DB488" s="12">
        <f t="shared" si="1157"/>
        <v>1205114700</v>
      </c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>
        <f t="shared" si="1196"/>
        <v>0</v>
      </c>
      <c r="DX488" s="12"/>
      <c r="DY488" s="12"/>
      <c r="DZ488" s="12"/>
      <c r="EA488" s="12"/>
      <c r="EB488" s="12"/>
      <c r="EC488" s="12"/>
      <c r="ED488" s="12"/>
      <c r="EE488" s="12"/>
      <c r="EF488" s="12"/>
      <c r="EG488" s="12">
        <f t="shared" si="1193"/>
        <v>0</v>
      </c>
      <c r="EH488" s="12">
        <f t="shared" si="1194"/>
        <v>0</v>
      </c>
      <c r="EI488" s="12"/>
      <c r="EJ488" s="15">
        <f t="shared" si="1140"/>
        <v>0.57723076923076921</v>
      </c>
      <c r="EK488" s="15">
        <f t="shared" si="1141"/>
        <v>0</v>
      </c>
      <c r="EL488" s="15">
        <f t="shared" si="1142"/>
        <v>1.1363692307692308</v>
      </c>
      <c r="EM488" s="16">
        <f t="shared" si="1162"/>
        <v>1.1584128</v>
      </c>
      <c r="EN488" s="16">
        <f t="shared" si="1163"/>
        <v>0</v>
      </c>
      <c r="EO488" s="16">
        <f t="shared" si="1164"/>
        <v>1.1584128</v>
      </c>
      <c r="EP488" s="16">
        <f t="shared" si="1158"/>
        <v>0.94491428571428571</v>
      </c>
      <c r="EQ488" s="16">
        <f t="shared" si="1159"/>
        <v>7.6685714285714288E-2</v>
      </c>
      <c r="ER488" s="16">
        <f t="shared" si="1160"/>
        <v>1.1245892857142856</v>
      </c>
      <c r="ES488" s="16">
        <f t="shared" si="1161"/>
        <v>1.1369006603773586</v>
      </c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5">
        <f t="shared" si="1169"/>
        <v>0</v>
      </c>
      <c r="FP488" s="15">
        <f t="shared" si="1170"/>
        <v>0</v>
      </c>
      <c r="FQ488" s="15">
        <f t="shared" si="1171"/>
        <v>0</v>
      </c>
      <c r="FR488" s="17">
        <f t="shared" si="1143"/>
        <v>0</v>
      </c>
      <c r="FS488" s="17">
        <f t="shared" si="1144"/>
        <v>0</v>
      </c>
      <c r="FT488" s="17">
        <f t="shared" si="1145"/>
        <v>0</v>
      </c>
      <c r="FU488" s="18">
        <f t="shared" si="1146"/>
        <v>0</v>
      </c>
      <c r="FV488" s="18">
        <f t="shared" si="1147"/>
        <v>0</v>
      </c>
      <c r="FW488" s="18">
        <f t="shared" si="1148"/>
        <v>0</v>
      </c>
      <c r="FX488" s="18">
        <f t="shared" si="1149"/>
        <v>0</v>
      </c>
      <c r="FY488" s="18">
        <f t="shared" si="1150"/>
        <v>0</v>
      </c>
      <c r="FZ488" s="19"/>
      <c r="GA488" s="36" t="s">
        <v>1001</v>
      </c>
      <c r="GB488" s="36"/>
      <c r="GC488" s="37"/>
    </row>
    <row r="489" spans="1:185" hidden="1" x14ac:dyDescent="0.25">
      <c r="A489" s="8" t="s">
        <v>1338</v>
      </c>
      <c r="B489" s="8" t="s">
        <v>1062</v>
      </c>
      <c r="C489" s="28" t="s">
        <v>1063</v>
      </c>
      <c r="D489" s="28" t="s">
        <v>1018</v>
      </c>
      <c r="E489" s="9" t="s">
        <v>1466</v>
      </c>
      <c r="F489" s="28" t="s">
        <v>1025</v>
      </c>
      <c r="G489" s="28" t="s">
        <v>998</v>
      </c>
      <c r="H489" s="11">
        <v>3.5000000000000003E-2</v>
      </c>
      <c r="I489" s="11"/>
      <c r="J489" s="11">
        <v>0.01</v>
      </c>
      <c r="K489" s="11">
        <v>0.01</v>
      </c>
      <c r="L489" s="11">
        <v>5.0000000000000001E-3</v>
      </c>
      <c r="M489" s="11">
        <v>5.0000000000000001E-3</v>
      </c>
      <c r="N489" s="11"/>
      <c r="O489" s="12">
        <f t="shared" si="1172"/>
        <v>0</v>
      </c>
      <c r="P489" s="12">
        <f t="shared" si="1173"/>
        <v>0</v>
      </c>
      <c r="Q489" s="12">
        <f t="shared" si="1174"/>
        <v>0</v>
      </c>
      <c r="R489" s="12">
        <f t="shared" si="1175"/>
        <v>0</v>
      </c>
      <c r="S489" s="12">
        <f t="shared" si="1187"/>
        <v>0</v>
      </c>
      <c r="T489" s="12">
        <f t="shared" si="1188"/>
        <v>5865965</v>
      </c>
      <c r="U489" s="12">
        <f t="shared" si="1189"/>
        <v>0</v>
      </c>
      <c r="V489" s="12">
        <f t="shared" si="1190"/>
        <v>9467437</v>
      </c>
      <c r="W489" s="12">
        <f t="shared" si="1156"/>
        <v>5625120</v>
      </c>
      <c r="X489" s="12">
        <f t="shared" si="1176"/>
        <v>0</v>
      </c>
      <c r="Y489" s="12">
        <f t="shared" si="1177"/>
        <v>3178710</v>
      </c>
      <c r="Z489" s="12">
        <f t="shared" si="1178"/>
        <v>0</v>
      </c>
      <c r="AA489" s="12">
        <f t="shared" si="1179"/>
        <v>0</v>
      </c>
      <c r="AB489" s="12">
        <f t="shared" si="1180"/>
        <v>0</v>
      </c>
      <c r="AC489" s="12"/>
      <c r="AD489" s="12"/>
      <c r="AE489" s="12"/>
      <c r="AF489" s="12">
        <f t="shared" si="1181"/>
        <v>0</v>
      </c>
      <c r="AG489" s="12">
        <f t="shared" si="1182"/>
        <v>0</v>
      </c>
      <c r="AH489" s="12">
        <f t="shared" si="1183"/>
        <v>0</v>
      </c>
      <c r="AI489" s="12"/>
      <c r="AJ489" s="12"/>
      <c r="AK489" s="12"/>
      <c r="AL489" s="12">
        <f t="shared" si="1114"/>
        <v>0</v>
      </c>
      <c r="AM489" s="12">
        <f t="shared" si="1115"/>
        <v>0</v>
      </c>
      <c r="AN489" s="12">
        <f t="shared" si="1116"/>
        <v>0</v>
      </c>
      <c r="AO489" s="12"/>
      <c r="AP489" s="12"/>
      <c r="AQ489" s="12"/>
      <c r="AR489" s="12">
        <f t="shared" si="1117"/>
        <v>0</v>
      </c>
      <c r="AS489" s="12">
        <f t="shared" si="1118"/>
        <v>0</v>
      </c>
      <c r="AT489" s="12">
        <f t="shared" si="1119"/>
        <v>0</v>
      </c>
      <c r="AU489" s="12">
        <f t="shared" si="1120"/>
        <v>0</v>
      </c>
      <c r="AV489" s="12">
        <f t="shared" si="1184"/>
        <v>0</v>
      </c>
      <c r="AW489" s="12"/>
      <c r="AX489" s="12">
        <f t="shared" si="1121"/>
        <v>0</v>
      </c>
      <c r="AY489" s="12">
        <f t="shared" si="1122"/>
        <v>0</v>
      </c>
      <c r="AZ489" s="12">
        <f t="shared" si="1123"/>
        <v>0</v>
      </c>
      <c r="BA489" s="12"/>
      <c r="BB489" s="12">
        <f t="shared" si="1124"/>
        <v>0</v>
      </c>
      <c r="BC489" s="12">
        <f t="shared" si="1125"/>
        <v>0</v>
      </c>
      <c r="BD489" s="12">
        <f t="shared" si="1126"/>
        <v>0</v>
      </c>
      <c r="BE489" s="12"/>
      <c r="BF489" s="12">
        <f t="shared" si="1127"/>
        <v>0</v>
      </c>
      <c r="BG489" s="12">
        <f t="shared" si="1185"/>
        <v>0</v>
      </c>
      <c r="BH489" s="12">
        <f t="shared" si="1128"/>
        <v>0</v>
      </c>
      <c r="BI489" s="12">
        <f t="shared" si="1129"/>
        <v>0</v>
      </c>
      <c r="BJ489" s="12"/>
      <c r="BK489" s="12">
        <f t="shared" si="1130"/>
        <v>0</v>
      </c>
      <c r="BL489" s="12">
        <f t="shared" si="1186"/>
        <v>0</v>
      </c>
      <c r="BM489" s="12">
        <f t="shared" si="1131"/>
        <v>0</v>
      </c>
      <c r="BN489" s="12"/>
      <c r="BO489" s="12">
        <f t="shared" si="1132"/>
        <v>0</v>
      </c>
      <c r="BP489" s="12">
        <f t="shared" si="1133"/>
        <v>0</v>
      </c>
      <c r="BQ489" s="12">
        <f t="shared" si="1134"/>
        <v>0</v>
      </c>
      <c r="BR489" s="12"/>
      <c r="BS489" s="12">
        <f t="shared" si="1135"/>
        <v>0</v>
      </c>
      <c r="BT489" s="12">
        <f t="shared" si="1136"/>
        <v>0</v>
      </c>
      <c r="BU489" s="12">
        <f t="shared" si="1137"/>
        <v>0</v>
      </c>
      <c r="BV489" s="12">
        <f t="shared" si="1138"/>
        <v>0</v>
      </c>
      <c r="BW489" s="12">
        <f t="shared" si="1139"/>
        <v>0</v>
      </c>
      <c r="BX489" s="12"/>
      <c r="BY489" s="12">
        <v>800000000</v>
      </c>
      <c r="BZ489" s="12">
        <v>980000000</v>
      </c>
      <c r="CA489" s="12">
        <f>SUMIFS('[1]TIẾN ĐỘ %'!$M$6:$M$1034,'[1]TIẾN ĐỘ %'!$G$6:$G$1034,$A489,'[1]TIẾN ĐỘ %'!$F$6:$F$1034,$E489)</f>
        <v>800000000</v>
      </c>
      <c r="CB489" s="12">
        <f t="shared" si="1155"/>
        <v>2580000000</v>
      </c>
      <c r="CC489" s="12"/>
      <c r="CD489" s="12"/>
      <c r="CE489" s="12"/>
      <c r="CF489" s="12"/>
      <c r="CG489" s="12"/>
      <c r="CH489" s="12"/>
      <c r="CI489" s="12"/>
      <c r="CJ489" s="12"/>
      <c r="CK489" s="12">
        <f t="shared" si="1195"/>
        <v>0</v>
      </c>
      <c r="CL489" s="12"/>
      <c r="CM489" s="12"/>
      <c r="CN489" s="12"/>
      <c r="CO489" s="12">
        <f t="shared" si="1191"/>
        <v>0</v>
      </c>
      <c r="CP489" s="12">
        <f t="shared" si="1192"/>
        <v>0</v>
      </c>
      <c r="CQ489" s="12"/>
      <c r="CR489" s="12">
        <v>103824000</v>
      </c>
      <c r="CS489" s="12">
        <v>18720000</v>
      </c>
      <c r="CT489" s="12">
        <v>416112000</v>
      </c>
      <c r="CU489" s="12">
        <v>607872000</v>
      </c>
      <c r="CV489" s="12">
        <v>213696000</v>
      </c>
      <c r="CW489" s="12">
        <v>562512000</v>
      </c>
      <c r="CX489" s="12">
        <v>981081600</v>
      </c>
      <c r="CY489" s="12">
        <f>SUMIFS('[1]DATA THÔ IN'!$P$4:$P$12031,'[1]DATA THÔ IN'!$H$4:$H$12031,$A489,'[1]DATA THÔ IN'!$AC$4:$AC$12031,$E489,'[1]DATA THÔ IN'!$AH$4:$AH$12031,"Tiến độ 1")</f>
        <v>329400000</v>
      </c>
      <c r="CZ489" s="12">
        <f>SUMIFS('[1]DATA THÔ IN'!$P$4:$P$12031,'[1]DATA THÔ IN'!$H$4:$H$12031,$A489,'[1]DATA THÔ IN'!$AC$4:$AC$12031,$E489,'[1]DATA THÔ IN'!$AH$4:$AH$12031,"Tiến độ 2")</f>
        <v>140064000</v>
      </c>
      <c r="DA489" s="12">
        <f>SUMIFS('[1]TIẾN ĐỘ %'!$N$6:$N$1034,'[1]TIẾN ĐỘ %'!$G$6:$G$1034,A489,'[1]TIẾN ĐỘ %'!$F$6:$F$1034,$E489)</f>
        <v>625416000</v>
      </c>
      <c r="DB489" s="12">
        <f t="shared" si="1157"/>
        <v>2022609600</v>
      </c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>
        <f t="shared" si="1196"/>
        <v>0</v>
      </c>
      <c r="DX489" s="12"/>
      <c r="DY489" s="12"/>
      <c r="DZ489" s="12"/>
      <c r="EA489" s="12"/>
      <c r="EB489" s="12"/>
      <c r="EC489" s="12"/>
      <c r="ED489" s="12"/>
      <c r="EE489" s="12"/>
      <c r="EF489" s="12"/>
      <c r="EG489" s="12">
        <f t="shared" si="1193"/>
        <v>0</v>
      </c>
      <c r="EH489" s="12">
        <f t="shared" si="1194"/>
        <v>0</v>
      </c>
      <c r="EI489" s="12"/>
      <c r="EJ489" s="15">
        <f t="shared" si="1140"/>
        <v>0.12978000000000001</v>
      </c>
      <c r="EK489" s="15">
        <f t="shared" si="1141"/>
        <v>2.3400000000000001E-2</v>
      </c>
      <c r="EL489" s="15">
        <f t="shared" si="1142"/>
        <v>0.52014000000000005</v>
      </c>
      <c r="EM489" s="16">
        <f t="shared" si="1162"/>
        <v>0.62027755102040816</v>
      </c>
      <c r="EN489" s="16">
        <f t="shared" si="1163"/>
        <v>0.21805714285714287</v>
      </c>
      <c r="EO489" s="16">
        <f t="shared" si="1164"/>
        <v>1.0011036734693877</v>
      </c>
      <c r="EP489" s="16">
        <f t="shared" si="1158"/>
        <v>0.41175</v>
      </c>
      <c r="EQ489" s="16">
        <f t="shared" si="1159"/>
        <v>0.17508000000000001</v>
      </c>
      <c r="ER489" s="16">
        <f t="shared" si="1160"/>
        <v>0.78176999999999996</v>
      </c>
      <c r="ES489" s="16">
        <f t="shared" si="1161"/>
        <v>0.7839572093023256</v>
      </c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5">
        <f t="shared" si="1169"/>
        <v>0</v>
      </c>
      <c r="FP489" s="15">
        <f t="shared" si="1170"/>
        <v>0</v>
      </c>
      <c r="FQ489" s="15">
        <f t="shared" si="1171"/>
        <v>0</v>
      </c>
      <c r="FR489" s="17">
        <f t="shared" si="1143"/>
        <v>0</v>
      </c>
      <c r="FS489" s="17">
        <f t="shared" si="1144"/>
        <v>0</v>
      </c>
      <c r="FT489" s="17">
        <f t="shared" si="1145"/>
        <v>0</v>
      </c>
      <c r="FU489" s="18">
        <f t="shared" si="1146"/>
        <v>0</v>
      </c>
      <c r="FV489" s="18">
        <f t="shared" si="1147"/>
        <v>0</v>
      </c>
      <c r="FW489" s="18">
        <f t="shared" si="1148"/>
        <v>0</v>
      </c>
      <c r="FX489" s="18">
        <f t="shared" si="1149"/>
        <v>0</v>
      </c>
      <c r="FY489" s="18">
        <f t="shared" si="1150"/>
        <v>0</v>
      </c>
      <c r="FZ489" s="19"/>
      <c r="GA489" s="36" t="s">
        <v>1018</v>
      </c>
      <c r="GB489" s="36"/>
      <c r="GC489" s="37"/>
    </row>
    <row r="490" spans="1:185" hidden="1" x14ac:dyDescent="0.25">
      <c r="A490" s="8" t="s">
        <v>1339</v>
      </c>
      <c r="B490" s="8" t="s">
        <v>1064</v>
      </c>
      <c r="C490" s="28" t="s">
        <v>1065</v>
      </c>
      <c r="D490" s="28" t="s">
        <v>996</v>
      </c>
      <c r="E490" s="9" t="s">
        <v>1466</v>
      </c>
      <c r="F490" s="28" t="s">
        <v>1012</v>
      </c>
      <c r="G490" s="28" t="s">
        <v>998</v>
      </c>
      <c r="H490" s="11">
        <v>3.5000000000000003E-2</v>
      </c>
      <c r="I490" s="11"/>
      <c r="J490" s="11">
        <v>0.01</v>
      </c>
      <c r="K490" s="11">
        <v>0.01</v>
      </c>
      <c r="L490" s="11">
        <v>5.0000000000000001E-3</v>
      </c>
      <c r="M490" s="11">
        <v>5.0000000000000001E-3</v>
      </c>
      <c r="N490" s="11"/>
      <c r="O490" s="12">
        <f t="shared" si="1172"/>
        <v>0</v>
      </c>
      <c r="P490" s="12">
        <f t="shared" si="1173"/>
        <v>0</v>
      </c>
      <c r="Q490" s="12">
        <f t="shared" si="1174"/>
        <v>0</v>
      </c>
      <c r="R490" s="12">
        <f t="shared" si="1175"/>
        <v>0</v>
      </c>
      <c r="S490" s="12">
        <f t="shared" si="1187"/>
        <v>0</v>
      </c>
      <c r="T490" s="12">
        <f t="shared" si="1188"/>
        <v>1428648</v>
      </c>
      <c r="U490" s="12">
        <f t="shared" si="1189"/>
        <v>889900</v>
      </c>
      <c r="V490" s="12">
        <f t="shared" si="1190"/>
        <v>2318548</v>
      </c>
      <c r="W490" s="12">
        <f t="shared" si="1156"/>
        <v>1480464</v>
      </c>
      <c r="X490" s="12">
        <f t="shared" si="1176"/>
        <v>0</v>
      </c>
      <c r="Y490" s="12">
        <f t="shared" si="1177"/>
        <v>1992443.22</v>
      </c>
      <c r="Z490" s="12">
        <f t="shared" si="1178"/>
        <v>337672.8</v>
      </c>
      <c r="AA490" s="12">
        <f t="shared" si="1179"/>
        <v>2380141.62</v>
      </c>
      <c r="AB490" s="12">
        <f t="shared" si="1180"/>
        <v>0</v>
      </c>
      <c r="AC490" s="12"/>
      <c r="AD490" s="12"/>
      <c r="AE490" s="12"/>
      <c r="AF490" s="12">
        <f t="shared" si="1181"/>
        <v>0</v>
      </c>
      <c r="AG490" s="12">
        <f t="shared" si="1182"/>
        <v>0</v>
      </c>
      <c r="AH490" s="12">
        <f t="shared" si="1183"/>
        <v>0</v>
      </c>
      <c r="AI490" s="12"/>
      <c r="AJ490" s="12"/>
      <c r="AK490" s="12"/>
      <c r="AL490" s="12">
        <f t="shared" si="1114"/>
        <v>0</v>
      </c>
      <c r="AM490" s="12">
        <f t="shared" si="1115"/>
        <v>0</v>
      </c>
      <c r="AN490" s="12">
        <f t="shared" si="1116"/>
        <v>0</v>
      </c>
      <c r="AO490" s="12"/>
      <c r="AP490" s="12"/>
      <c r="AQ490" s="12"/>
      <c r="AR490" s="12">
        <f t="shared" si="1117"/>
        <v>0</v>
      </c>
      <c r="AS490" s="12">
        <f t="shared" si="1118"/>
        <v>0</v>
      </c>
      <c r="AT490" s="12">
        <f t="shared" si="1119"/>
        <v>0</v>
      </c>
      <c r="AU490" s="12">
        <f t="shared" si="1120"/>
        <v>0</v>
      </c>
      <c r="AV490" s="12">
        <f t="shared" si="1184"/>
        <v>0</v>
      </c>
      <c r="AW490" s="12"/>
      <c r="AX490" s="12">
        <f t="shared" si="1121"/>
        <v>0</v>
      </c>
      <c r="AY490" s="12">
        <f t="shared" si="1122"/>
        <v>0</v>
      </c>
      <c r="AZ490" s="12">
        <f t="shared" si="1123"/>
        <v>0</v>
      </c>
      <c r="BA490" s="12"/>
      <c r="BB490" s="12">
        <f t="shared" si="1124"/>
        <v>0</v>
      </c>
      <c r="BC490" s="12">
        <f t="shared" si="1125"/>
        <v>0</v>
      </c>
      <c r="BD490" s="12">
        <f t="shared" si="1126"/>
        <v>0</v>
      </c>
      <c r="BE490" s="12"/>
      <c r="BF490" s="12">
        <f t="shared" si="1127"/>
        <v>0</v>
      </c>
      <c r="BG490" s="12">
        <f t="shared" si="1185"/>
        <v>0</v>
      </c>
      <c r="BH490" s="12">
        <f t="shared" si="1128"/>
        <v>0</v>
      </c>
      <c r="BI490" s="12">
        <f t="shared" si="1129"/>
        <v>0</v>
      </c>
      <c r="BJ490" s="12"/>
      <c r="BK490" s="12">
        <f t="shared" si="1130"/>
        <v>0</v>
      </c>
      <c r="BL490" s="12">
        <f t="shared" si="1186"/>
        <v>0</v>
      </c>
      <c r="BM490" s="12">
        <f t="shared" si="1131"/>
        <v>0</v>
      </c>
      <c r="BN490" s="12"/>
      <c r="BO490" s="12">
        <f t="shared" si="1132"/>
        <v>0</v>
      </c>
      <c r="BP490" s="12">
        <f t="shared" si="1133"/>
        <v>0</v>
      </c>
      <c r="BQ490" s="12">
        <f t="shared" si="1134"/>
        <v>0</v>
      </c>
      <c r="BR490" s="12"/>
      <c r="BS490" s="12">
        <f t="shared" si="1135"/>
        <v>0</v>
      </c>
      <c r="BT490" s="12">
        <f t="shared" si="1136"/>
        <v>0</v>
      </c>
      <c r="BU490" s="12">
        <f t="shared" si="1137"/>
        <v>0</v>
      </c>
      <c r="BV490" s="12">
        <f t="shared" si="1138"/>
        <v>0</v>
      </c>
      <c r="BW490" s="12">
        <f t="shared" si="1139"/>
        <v>0</v>
      </c>
      <c r="BX490" s="12"/>
      <c r="BY490" s="12">
        <v>300000000</v>
      </c>
      <c r="BZ490" s="12">
        <v>240000000</v>
      </c>
      <c r="CA490" s="12">
        <f>SUMIFS('[1]TIẾN ĐỘ %'!$M$6:$M$1034,'[1]TIẾN ĐỘ %'!$G$6:$G$1034,$A490,'[1]TIẾN ĐỘ %'!$F$6:$F$1034,$E490)</f>
        <v>235000000</v>
      </c>
      <c r="CB490" s="12">
        <f t="shared" si="1155"/>
        <v>775000000</v>
      </c>
      <c r="CC490" s="12"/>
      <c r="CD490" s="12"/>
      <c r="CE490" s="12"/>
      <c r="CF490" s="12"/>
      <c r="CG490" s="12"/>
      <c r="CH490" s="12"/>
      <c r="CI490" s="12"/>
      <c r="CJ490" s="12"/>
      <c r="CK490" s="12">
        <f t="shared" si="1195"/>
        <v>0</v>
      </c>
      <c r="CL490" s="12"/>
      <c r="CM490" s="12"/>
      <c r="CN490" s="12"/>
      <c r="CO490" s="12">
        <f t="shared" si="1191"/>
        <v>0</v>
      </c>
      <c r="CP490" s="12">
        <f t="shared" si="1192"/>
        <v>0</v>
      </c>
      <c r="CQ490" s="12"/>
      <c r="CR490" s="12">
        <v>104075200</v>
      </c>
      <c r="CS490" s="12">
        <v>0</v>
      </c>
      <c r="CT490" s="12">
        <v>104075200</v>
      </c>
      <c r="CU490" s="12">
        <v>148046400</v>
      </c>
      <c r="CV490" s="12">
        <v>92217600</v>
      </c>
      <c r="CW490" s="12">
        <v>148046400</v>
      </c>
      <c r="CX490" s="12">
        <v>240264000</v>
      </c>
      <c r="CY490" s="12">
        <f>SUMIFS('[1]DATA THÔ IN'!$P$4:$P$12031,'[1]DATA THÔ IN'!$H$4:$H$12031,$A490,'[1]DATA THÔ IN'!$AC$4:$AC$12031,$E490,'[1]DATA THÔ IN'!$AH$4:$AH$12031,"Tiến độ 1")</f>
        <v>206470800</v>
      </c>
      <c r="CZ490" s="12">
        <f>SUMIFS('[1]DATA THÔ IN'!$P$4:$P$12031,'[1]DATA THÔ IN'!$H$4:$H$12031,$A490,'[1]DATA THÔ IN'!$AC$4:$AC$12031,$E490,'[1]DATA THÔ IN'!$AH$4:$AH$12031,"Tiến độ 2")</f>
        <v>34992000</v>
      </c>
      <c r="DA490" s="12">
        <f>SUMIFS('[1]TIẾN ĐỘ %'!$N$6:$N$1034,'[1]TIẾN ĐỘ %'!$G$6:$G$1034,A490,'[1]TIẾN ĐỘ %'!$F$6:$F$1034,$E490)</f>
        <v>246646800</v>
      </c>
      <c r="DB490" s="12">
        <f t="shared" si="1157"/>
        <v>590986000</v>
      </c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>
        <f t="shared" si="1196"/>
        <v>0</v>
      </c>
      <c r="DX490" s="12"/>
      <c r="DY490" s="12"/>
      <c r="DZ490" s="12"/>
      <c r="EA490" s="12"/>
      <c r="EB490" s="12"/>
      <c r="EC490" s="12"/>
      <c r="ED490" s="12"/>
      <c r="EE490" s="12"/>
      <c r="EF490" s="12"/>
      <c r="EG490" s="12">
        <f t="shared" si="1193"/>
        <v>0</v>
      </c>
      <c r="EH490" s="12">
        <f t="shared" si="1194"/>
        <v>0</v>
      </c>
      <c r="EI490" s="12"/>
      <c r="EJ490" s="15">
        <f t="shared" si="1140"/>
        <v>0.34691733333333336</v>
      </c>
      <c r="EK490" s="15">
        <f t="shared" si="1141"/>
        <v>0</v>
      </c>
      <c r="EL490" s="15">
        <f t="shared" si="1142"/>
        <v>0.34691733333333336</v>
      </c>
      <c r="EM490" s="16">
        <f t="shared" si="1162"/>
        <v>0.61685999999999996</v>
      </c>
      <c r="EN490" s="16">
        <f t="shared" si="1163"/>
        <v>0.38424000000000003</v>
      </c>
      <c r="EO490" s="16">
        <f t="shared" si="1164"/>
        <v>1.0011000000000001</v>
      </c>
      <c r="EP490" s="16">
        <f t="shared" si="1158"/>
        <v>0.87859914893617019</v>
      </c>
      <c r="EQ490" s="16">
        <f t="shared" si="1159"/>
        <v>0.14890212765957447</v>
      </c>
      <c r="ER490" s="16">
        <f t="shared" si="1160"/>
        <v>1.0495608510638297</v>
      </c>
      <c r="ES490" s="16">
        <f t="shared" si="1161"/>
        <v>0.76256258064516125</v>
      </c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5">
        <f t="shared" si="1169"/>
        <v>0</v>
      </c>
      <c r="FP490" s="15">
        <f t="shared" si="1170"/>
        <v>0</v>
      </c>
      <c r="FQ490" s="15">
        <f t="shared" si="1171"/>
        <v>0</v>
      </c>
      <c r="FR490" s="17">
        <f t="shared" si="1143"/>
        <v>0</v>
      </c>
      <c r="FS490" s="17">
        <f t="shared" si="1144"/>
        <v>0</v>
      </c>
      <c r="FT490" s="17">
        <f t="shared" si="1145"/>
        <v>0</v>
      </c>
      <c r="FU490" s="18">
        <f t="shared" si="1146"/>
        <v>0</v>
      </c>
      <c r="FV490" s="18">
        <f t="shared" si="1147"/>
        <v>0</v>
      </c>
      <c r="FW490" s="18">
        <f t="shared" si="1148"/>
        <v>0</v>
      </c>
      <c r="FX490" s="18">
        <f t="shared" si="1149"/>
        <v>0</v>
      </c>
      <c r="FY490" s="18">
        <f t="shared" si="1150"/>
        <v>0</v>
      </c>
      <c r="FZ490" s="19"/>
      <c r="GA490" s="36" t="s">
        <v>996</v>
      </c>
      <c r="GB490" s="36"/>
      <c r="GC490" s="37"/>
    </row>
    <row r="491" spans="1:185" hidden="1" x14ac:dyDescent="0.25">
      <c r="A491" s="8" t="s">
        <v>1334</v>
      </c>
      <c r="B491" s="8" t="s">
        <v>1066</v>
      </c>
      <c r="C491" s="28" t="s">
        <v>1067</v>
      </c>
      <c r="D491" s="28" t="s">
        <v>996</v>
      </c>
      <c r="E491" s="9" t="s">
        <v>1466</v>
      </c>
      <c r="F491" s="28" t="s">
        <v>1012</v>
      </c>
      <c r="G491" s="28" t="s">
        <v>998</v>
      </c>
      <c r="H491" s="11">
        <v>3.5000000000000003E-2</v>
      </c>
      <c r="I491" s="11"/>
      <c r="J491" s="11">
        <v>0.01</v>
      </c>
      <c r="K491" s="11">
        <v>0.01</v>
      </c>
      <c r="L491" s="11">
        <v>5.0000000000000001E-3</v>
      </c>
      <c r="M491" s="11">
        <v>5.0000000000000001E-3</v>
      </c>
      <c r="N491" s="11"/>
      <c r="O491" s="12">
        <f t="shared" si="1172"/>
        <v>0</v>
      </c>
      <c r="P491" s="12">
        <f t="shared" si="1173"/>
        <v>0</v>
      </c>
      <c r="Q491" s="12">
        <f t="shared" si="1174"/>
        <v>0</v>
      </c>
      <c r="R491" s="12">
        <f t="shared" si="1175"/>
        <v>0</v>
      </c>
      <c r="S491" s="12">
        <f t="shared" si="1187"/>
        <v>0</v>
      </c>
      <c r="T491" s="12">
        <f t="shared" si="1188"/>
        <v>0</v>
      </c>
      <c r="U491" s="12">
        <f t="shared" si="1189"/>
        <v>0</v>
      </c>
      <c r="V491" s="12">
        <f t="shared" si="1190"/>
        <v>0</v>
      </c>
      <c r="W491" s="12">
        <f t="shared" si="1156"/>
        <v>0</v>
      </c>
      <c r="X491" s="12">
        <f t="shared" si="1176"/>
        <v>0</v>
      </c>
      <c r="Y491" s="12">
        <f t="shared" si="1177"/>
        <v>0</v>
      </c>
      <c r="Z491" s="12">
        <f t="shared" si="1178"/>
        <v>0</v>
      </c>
      <c r="AA491" s="12">
        <f t="shared" si="1179"/>
        <v>0</v>
      </c>
      <c r="AB491" s="12">
        <f t="shared" si="1180"/>
        <v>0</v>
      </c>
      <c r="AC491" s="12"/>
      <c r="AD491" s="12"/>
      <c r="AE491" s="12"/>
      <c r="AF491" s="12">
        <f t="shared" si="1181"/>
        <v>0</v>
      </c>
      <c r="AG491" s="12">
        <f t="shared" si="1182"/>
        <v>0</v>
      </c>
      <c r="AH491" s="12">
        <f t="shared" si="1183"/>
        <v>0</v>
      </c>
      <c r="AI491" s="12"/>
      <c r="AJ491" s="12"/>
      <c r="AK491" s="12"/>
      <c r="AL491" s="12">
        <f t="shared" si="1114"/>
        <v>0</v>
      </c>
      <c r="AM491" s="12">
        <f t="shared" si="1115"/>
        <v>0</v>
      </c>
      <c r="AN491" s="12">
        <f t="shared" si="1116"/>
        <v>0</v>
      </c>
      <c r="AO491" s="12"/>
      <c r="AP491" s="12"/>
      <c r="AQ491" s="12"/>
      <c r="AR491" s="12">
        <f t="shared" si="1117"/>
        <v>0</v>
      </c>
      <c r="AS491" s="12">
        <f t="shared" si="1118"/>
        <v>0</v>
      </c>
      <c r="AT491" s="12">
        <f t="shared" si="1119"/>
        <v>0</v>
      </c>
      <c r="AU491" s="12">
        <f t="shared" si="1120"/>
        <v>0</v>
      </c>
      <c r="AV491" s="12">
        <f t="shared" si="1184"/>
        <v>0</v>
      </c>
      <c r="AW491" s="12"/>
      <c r="AX491" s="12">
        <f t="shared" si="1121"/>
        <v>0</v>
      </c>
      <c r="AY491" s="12">
        <f t="shared" si="1122"/>
        <v>0</v>
      </c>
      <c r="AZ491" s="12">
        <f t="shared" si="1123"/>
        <v>0</v>
      </c>
      <c r="BA491" s="12"/>
      <c r="BB491" s="12">
        <f t="shared" si="1124"/>
        <v>0</v>
      </c>
      <c r="BC491" s="12">
        <f t="shared" si="1125"/>
        <v>0</v>
      </c>
      <c r="BD491" s="12">
        <f t="shared" si="1126"/>
        <v>0</v>
      </c>
      <c r="BE491" s="12"/>
      <c r="BF491" s="12">
        <f t="shared" si="1127"/>
        <v>0</v>
      </c>
      <c r="BG491" s="12">
        <f t="shared" si="1185"/>
        <v>0</v>
      </c>
      <c r="BH491" s="12">
        <f t="shared" si="1128"/>
        <v>0</v>
      </c>
      <c r="BI491" s="12">
        <f t="shared" si="1129"/>
        <v>0</v>
      </c>
      <c r="BJ491" s="12"/>
      <c r="BK491" s="12">
        <f t="shared" si="1130"/>
        <v>0</v>
      </c>
      <c r="BL491" s="12">
        <f t="shared" si="1186"/>
        <v>0</v>
      </c>
      <c r="BM491" s="12">
        <f t="shared" si="1131"/>
        <v>0</v>
      </c>
      <c r="BN491" s="12"/>
      <c r="BO491" s="12">
        <f t="shared" si="1132"/>
        <v>0</v>
      </c>
      <c r="BP491" s="12">
        <f t="shared" si="1133"/>
        <v>0</v>
      </c>
      <c r="BQ491" s="12">
        <f t="shared" si="1134"/>
        <v>0</v>
      </c>
      <c r="BR491" s="12"/>
      <c r="BS491" s="12">
        <f t="shared" si="1135"/>
        <v>0</v>
      </c>
      <c r="BT491" s="12">
        <f t="shared" si="1136"/>
        <v>0</v>
      </c>
      <c r="BU491" s="12">
        <f t="shared" si="1137"/>
        <v>0</v>
      </c>
      <c r="BV491" s="12">
        <f t="shared" si="1138"/>
        <v>0</v>
      </c>
      <c r="BW491" s="12">
        <f t="shared" si="1139"/>
        <v>0</v>
      </c>
      <c r="BX491" s="12"/>
      <c r="BY491" s="12">
        <v>80000000</v>
      </c>
      <c r="BZ491" s="12">
        <v>70000000</v>
      </c>
      <c r="CA491" s="12">
        <f>SUMIFS('[1]TIẾN ĐỘ %'!$M$6:$M$1034,'[1]TIẾN ĐỘ %'!$G$6:$G$1034,$A491,'[1]TIẾN ĐỘ %'!$F$6:$F$1034,$E491)</f>
        <v>100000000</v>
      </c>
      <c r="CB491" s="12">
        <f t="shared" si="1155"/>
        <v>250000000</v>
      </c>
      <c r="CC491" s="12"/>
      <c r="CD491" s="12"/>
      <c r="CE491" s="12"/>
      <c r="CF491" s="12"/>
      <c r="CG491" s="12"/>
      <c r="CH491" s="12"/>
      <c r="CI491" s="12"/>
      <c r="CJ491" s="12"/>
      <c r="CK491" s="12">
        <f t="shared" si="1195"/>
        <v>0</v>
      </c>
      <c r="CL491" s="12"/>
      <c r="CM491" s="12"/>
      <c r="CN491" s="12"/>
      <c r="CO491" s="12">
        <f t="shared" si="1191"/>
        <v>0</v>
      </c>
      <c r="CP491" s="12">
        <f t="shared" si="1192"/>
        <v>0</v>
      </c>
      <c r="CQ491" s="12"/>
      <c r="CR491" s="12">
        <v>27878400</v>
      </c>
      <c r="CS491" s="12">
        <v>14860800</v>
      </c>
      <c r="CT491" s="12">
        <v>47059200</v>
      </c>
      <c r="CU491" s="12">
        <v>2880000</v>
      </c>
      <c r="CV491" s="12">
        <v>0</v>
      </c>
      <c r="CW491" s="12">
        <v>0</v>
      </c>
      <c r="CX491" s="12">
        <v>8640000</v>
      </c>
      <c r="CY491" s="12">
        <f>SUMIFS('[1]DATA THÔ IN'!$P$4:$P$12031,'[1]DATA THÔ IN'!$H$4:$H$12031,$A491,'[1]DATA THÔ IN'!$AC$4:$AC$12031,$E491,'[1]DATA THÔ IN'!$AH$4:$AH$12031,"Tiến độ 1")</f>
        <v>16992000</v>
      </c>
      <c r="CZ491" s="12">
        <f>SUMIFS('[1]DATA THÔ IN'!$P$4:$P$12031,'[1]DATA THÔ IN'!$H$4:$H$12031,$A491,'[1]DATA THÔ IN'!$AC$4:$AC$12031,$E491,'[1]DATA THÔ IN'!$AH$4:$AH$12031,"Tiến độ 2")</f>
        <v>7776000</v>
      </c>
      <c r="DA491" s="12">
        <f>SUMIFS('[1]TIẾN ĐỘ %'!$N$6:$N$1034,'[1]TIẾN ĐỘ %'!$G$6:$G$1034,A491,'[1]TIẾN ĐỘ %'!$F$6:$F$1034,$E491)</f>
        <v>38620800</v>
      </c>
      <c r="DB491" s="12">
        <f t="shared" si="1157"/>
        <v>94320000</v>
      </c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>
        <f t="shared" si="1196"/>
        <v>0</v>
      </c>
      <c r="DX491" s="12"/>
      <c r="DY491" s="12"/>
      <c r="DZ491" s="12"/>
      <c r="EA491" s="12"/>
      <c r="EB491" s="12"/>
      <c r="EC491" s="12"/>
      <c r="ED491" s="12"/>
      <c r="EE491" s="12"/>
      <c r="EF491" s="12"/>
      <c r="EG491" s="12">
        <f t="shared" si="1193"/>
        <v>0</v>
      </c>
      <c r="EH491" s="12">
        <f t="shared" si="1194"/>
        <v>0</v>
      </c>
      <c r="EI491" s="12"/>
      <c r="EJ491" s="15">
        <f t="shared" si="1140"/>
        <v>0.34848000000000001</v>
      </c>
      <c r="EK491" s="15">
        <f t="shared" si="1141"/>
        <v>0.18576000000000001</v>
      </c>
      <c r="EL491" s="15">
        <f t="shared" si="1142"/>
        <v>0.58823999999999999</v>
      </c>
      <c r="EM491" s="16">
        <f t="shared" si="1162"/>
        <v>4.1142857142857141E-2</v>
      </c>
      <c r="EN491" s="16">
        <f t="shared" si="1163"/>
        <v>0</v>
      </c>
      <c r="EO491" s="16">
        <f t="shared" si="1164"/>
        <v>0.12342857142857143</v>
      </c>
      <c r="EP491" s="16">
        <f t="shared" si="1158"/>
        <v>0.16991999999999999</v>
      </c>
      <c r="EQ491" s="16">
        <f t="shared" si="1159"/>
        <v>7.7759999999999996E-2</v>
      </c>
      <c r="ER491" s="16">
        <f t="shared" si="1160"/>
        <v>0.386208</v>
      </c>
      <c r="ES491" s="16">
        <f t="shared" si="1161"/>
        <v>0.37728</v>
      </c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5">
        <f t="shared" si="1169"/>
        <v>0</v>
      </c>
      <c r="FP491" s="15">
        <f t="shared" si="1170"/>
        <v>0</v>
      </c>
      <c r="FQ491" s="15">
        <f t="shared" si="1171"/>
        <v>0</v>
      </c>
      <c r="FR491" s="17">
        <f t="shared" si="1143"/>
        <v>0</v>
      </c>
      <c r="FS491" s="17">
        <f t="shared" si="1144"/>
        <v>0</v>
      </c>
      <c r="FT491" s="17">
        <f t="shared" si="1145"/>
        <v>0</v>
      </c>
      <c r="FU491" s="18">
        <f t="shared" si="1146"/>
        <v>0</v>
      </c>
      <c r="FV491" s="18">
        <f t="shared" si="1147"/>
        <v>0</v>
      </c>
      <c r="FW491" s="18">
        <f t="shared" si="1148"/>
        <v>0</v>
      </c>
      <c r="FX491" s="18">
        <f t="shared" si="1149"/>
        <v>0</v>
      </c>
      <c r="FY491" s="18">
        <f t="shared" si="1150"/>
        <v>0</v>
      </c>
      <c r="FZ491" s="19"/>
      <c r="GA491" s="36" t="s">
        <v>996</v>
      </c>
      <c r="GB491" s="36"/>
      <c r="GC491" s="37"/>
    </row>
    <row r="492" spans="1:185" hidden="1" x14ac:dyDescent="0.25">
      <c r="A492" s="8" t="s">
        <v>1342</v>
      </c>
      <c r="B492" s="8" t="s">
        <v>1194</v>
      </c>
      <c r="C492" s="28" t="s">
        <v>1195</v>
      </c>
      <c r="D492" s="28" t="s">
        <v>996</v>
      </c>
      <c r="E492" s="9" t="s">
        <v>1466</v>
      </c>
      <c r="F492" s="28" t="s">
        <v>1185</v>
      </c>
      <c r="G492" s="28" t="s">
        <v>998</v>
      </c>
      <c r="H492" s="11">
        <v>3.5000000000000003E-2</v>
      </c>
      <c r="I492" s="11"/>
      <c r="J492" s="11">
        <v>0.01</v>
      </c>
      <c r="K492" s="11">
        <v>0.01</v>
      </c>
      <c r="L492" s="11">
        <v>5.0000000000000001E-3</v>
      </c>
      <c r="M492" s="11">
        <v>5.0000000000000001E-3</v>
      </c>
      <c r="N492" s="11"/>
      <c r="O492" s="12">
        <f t="shared" si="1172"/>
        <v>0</v>
      </c>
      <c r="P492" s="12">
        <f t="shared" si="1173"/>
        <v>0</v>
      </c>
      <c r="Q492" s="12">
        <f t="shared" si="1174"/>
        <v>0</v>
      </c>
      <c r="R492" s="12">
        <f t="shared" si="1175"/>
        <v>0</v>
      </c>
      <c r="S492" s="12">
        <f t="shared" si="1187"/>
        <v>0</v>
      </c>
      <c r="T492" s="12">
        <f t="shared" si="1188"/>
        <v>0</v>
      </c>
      <c r="U492" s="12">
        <f t="shared" si="1189"/>
        <v>0</v>
      </c>
      <c r="V492" s="12">
        <f t="shared" si="1190"/>
        <v>0</v>
      </c>
      <c r="W492" s="12">
        <f t="shared" si="1156"/>
        <v>0</v>
      </c>
      <c r="X492" s="12">
        <f t="shared" si="1176"/>
        <v>0</v>
      </c>
      <c r="Y492" s="12">
        <f t="shared" si="1177"/>
        <v>0</v>
      </c>
      <c r="Z492" s="12">
        <f t="shared" si="1178"/>
        <v>0</v>
      </c>
      <c r="AA492" s="12">
        <f t="shared" si="1179"/>
        <v>0</v>
      </c>
      <c r="AB492" s="12">
        <f t="shared" si="1180"/>
        <v>0</v>
      </c>
      <c r="AC492" s="12"/>
      <c r="AD492" s="12"/>
      <c r="AE492" s="12"/>
      <c r="AF492" s="12">
        <f t="shared" si="1181"/>
        <v>0</v>
      </c>
      <c r="AG492" s="12">
        <f t="shared" si="1182"/>
        <v>0</v>
      </c>
      <c r="AH492" s="12">
        <f t="shared" si="1183"/>
        <v>0</v>
      </c>
      <c r="AI492" s="12"/>
      <c r="AJ492" s="12"/>
      <c r="AK492" s="12"/>
      <c r="AL492" s="12">
        <f t="shared" si="1114"/>
        <v>0</v>
      </c>
      <c r="AM492" s="12">
        <f t="shared" si="1115"/>
        <v>0</v>
      </c>
      <c r="AN492" s="12">
        <f t="shared" si="1116"/>
        <v>0</v>
      </c>
      <c r="AO492" s="12"/>
      <c r="AP492" s="12"/>
      <c r="AQ492" s="12"/>
      <c r="AR492" s="12">
        <f t="shared" si="1117"/>
        <v>0</v>
      </c>
      <c r="AS492" s="12">
        <f t="shared" si="1118"/>
        <v>0</v>
      </c>
      <c r="AT492" s="12">
        <f t="shared" si="1119"/>
        <v>0</v>
      </c>
      <c r="AU492" s="12">
        <f t="shared" si="1120"/>
        <v>0</v>
      </c>
      <c r="AV492" s="12">
        <f t="shared" si="1184"/>
        <v>0</v>
      </c>
      <c r="AW492" s="12"/>
      <c r="AX492" s="12">
        <f t="shared" si="1121"/>
        <v>0</v>
      </c>
      <c r="AY492" s="12">
        <f t="shared" si="1122"/>
        <v>0</v>
      </c>
      <c r="AZ492" s="12">
        <f t="shared" si="1123"/>
        <v>0</v>
      </c>
      <c r="BA492" s="12"/>
      <c r="BB492" s="12">
        <f t="shared" si="1124"/>
        <v>0</v>
      </c>
      <c r="BC492" s="12">
        <f t="shared" si="1125"/>
        <v>0</v>
      </c>
      <c r="BD492" s="12">
        <f t="shared" si="1126"/>
        <v>0</v>
      </c>
      <c r="BE492" s="12"/>
      <c r="BF492" s="12">
        <f t="shared" si="1127"/>
        <v>0</v>
      </c>
      <c r="BG492" s="12">
        <f t="shared" si="1185"/>
        <v>0</v>
      </c>
      <c r="BH492" s="12">
        <f t="shared" si="1128"/>
        <v>0</v>
      </c>
      <c r="BI492" s="12">
        <f t="shared" si="1129"/>
        <v>0</v>
      </c>
      <c r="BJ492" s="12"/>
      <c r="BK492" s="12">
        <f t="shared" si="1130"/>
        <v>0</v>
      </c>
      <c r="BL492" s="12">
        <f t="shared" si="1186"/>
        <v>0</v>
      </c>
      <c r="BM492" s="12">
        <f t="shared" si="1131"/>
        <v>0</v>
      </c>
      <c r="BN492" s="12"/>
      <c r="BO492" s="12">
        <f t="shared" si="1132"/>
        <v>0</v>
      </c>
      <c r="BP492" s="12">
        <f t="shared" si="1133"/>
        <v>0</v>
      </c>
      <c r="BQ492" s="12">
        <f t="shared" si="1134"/>
        <v>0</v>
      </c>
      <c r="BR492" s="12"/>
      <c r="BS492" s="12">
        <f t="shared" si="1135"/>
        <v>0</v>
      </c>
      <c r="BT492" s="12">
        <f t="shared" si="1136"/>
        <v>0</v>
      </c>
      <c r="BU492" s="12">
        <f t="shared" si="1137"/>
        <v>0</v>
      </c>
      <c r="BV492" s="12">
        <f t="shared" si="1138"/>
        <v>0</v>
      </c>
      <c r="BW492" s="12">
        <f t="shared" si="1139"/>
        <v>0</v>
      </c>
      <c r="BX492" s="12"/>
      <c r="BY492" s="12">
        <v>0</v>
      </c>
      <c r="BZ492" s="12">
        <v>0</v>
      </c>
      <c r="CA492" s="12">
        <f>SUMIFS('[1]TIẾN ĐỘ %'!$M$6:$M$1034,'[1]TIẾN ĐỘ %'!$G$6:$G$1034,$A492,'[1]TIẾN ĐỘ %'!$F$6:$F$1034,$E492)</f>
        <v>0</v>
      </c>
      <c r="CB492" s="12">
        <f t="shared" si="1155"/>
        <v>0</v>
      </c>
      <c r="CC492" s="12"/>
      <c r="CD492" s="12"/>
      <c r="CE492" s="12"/>
      <c r="CF492" s="12"/>
      <c r="CG492" s="12"/>
      <c r="CH492" s="12"/>
      <c r="CI492" s="12"/>
      <c r="CJ492" s="12"/>
      <c r="CK492" s="12">
        <f t="shared" si="1195"/>
        <v>0</v>
      </c>
      <c r="CL492" s="12"/>
      <c r="CM492" s="12"/>
      <c r="CN492" s="12"/>
      <c r="CO492" s="12">
        <f t="shared" si="1191"/>
        <v>0</v>
      </c>
      <c r="CP492" s="12">
        <f t="shared" si="1192"/>
        <v>0</v>
      </c>
      <c r="CQ492" s="12"/>
      <c r="CR492" s="12">
        <v>0</v>
      </c>
      <c r="CS492" s="12">
        <v>-58571200</v>
      </c>
      <c r="CT492" s="12">
        <v>-58571200</v>
      </c>
      <c r="CU492" s="12">
        <v>0</v>
      </c>
      <c r="CV492" s="12">
        <v>0</v>
      </c>
      <c r="CW492" s="12">
        <v>0</v>
      </c>
      <c r="CX492" s="12">
        <v>0</v>
      </c>
      <c r="CY492" s="12">
        <f>SUMIFS('[1]DATA THÔ IN'!$P$4:$P$12031,'[1]DATA THÔ IN'!$H$4:$H$12031,$A492,'[1]DATA THÔ IN'!$AC$4:$AC$12031,$E492,'[1]DATA THÔ IN'!$AH$4:$AH$12031,"Tiến độ 1")</f>
        <v>0</v>
      </c>
      <c r="CZ492" s="12">
        <f>SUMIFS('[1]DATA THÔ IN'!$P$4:$P$12031,'[1]DATA THÔ IN'!$H$4:$H$12031,$A492,'[1]DATA THÔ IN'!$AC$4:$AC$12031,$E492,'[1]DATA THÔ IN'!$AH$4:$AH$12031,"Tiến độ 2")</f>
        <v>0</v>
      </c>
      <c r="DA492" s="12">
        <f>SUMIFS('[1]TIẾN ĐỘ %'!$N$6:$N$1034,'[1]TIẾN ĐỘ %'!$G$6:$G$1034,A492,'[1]TIẾN ĐỘ %'!$F$6:$F$1034,$E492)</f>
        <v>0</v>
      </c>
      <c r="DB492" s="12">
        <f t="shared" si="1157"/>
        <v>-58571200</v>
      </c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>
        <f t="shared" si="1196"/>
        <v>0</v>
      </c>
      <c r="DX492" s="12"/>
      <c r="DY492" s="12"/>
      <c r="DZ492" s="12"/>
      <c r="EA492" s="12"/>
      <c r="EB492" s="12"/>
      <c r="EC492" s="12"/>
      <c r="ED492" s="12"/>
      <c r="EE492" s="12"/>
      <c r="EF492" s="12"/>
      <c r="EG492" s="12">
        <f t="shared" si="1193"/>
        <v>0</v>
      </c>
      <c r="EH492" s="12">
        <f t="shared" si="1194"/>
        <v>0</v>
      </c>
      <c r="EI492" s="12"/>
      <c r="EJ492" s="15">
        <f t="shared" si="1140"/>
        <v>0</v>
      </c>
      <c r="EK492" s="15">
        <f t="shared" si="1141"/>
        <v>0</v>
      </c>
      <c r="EL492" s="15">
        <f t="shared" si="1142"/>
        <v>0</v>
      </c>
      <c r="EM492" s="16">
        <f t="shared" si="1162"/>
        <v>0</v>
      </c>
      <c r="EN492" s="16">
        <f t="shared" si="1163"/>
        <v>0</v>
      </c>
      <c r="EO492" s="16">
        <f t="shared" si="1164"/>
        <v>0</v>
      </c>
      <c r="EP492" s="16">
        <f t="shared" si="1158"/>
        <v>0</v>
      </c>
      <c r="EQ492" s="16">
        <f t="shared" si="1159"/>
        <v>0</v>
      </c>
      <c r="ER492" s="16">
        <f t="shared" si="1160"/>
        <v>0</v>
      </c>
      <c r="ES492" s="16">
        <f t="shared" si="1161"/>
        <v>0</v>
      </c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5">
        <f t="shared" si="1169"/>
        <v>0</v>
      </c>
      <c r="FP492" s="15">
        <f t="shared" si="1170"/>
        <v>0</v>
      </c>
      <c r="FQ492" s="15">
        <f t="shared" si="1171"/>
        <v>0</v>
      </c>
      <c r="FR492" s="17">
        <f t="shared" si="1143"/>
        <v>0</v>
      </c>
      <c r="FS492" s="17">
        <f t="shared" si="1144"/>
        <v>0</v>
      </c>
      <c r="FT492" s="17">
        <f t="shared" si="1145"/>
        <v>0</v>
      </c>
      <c r="FU492" s="18">
        <f t="shared" si="1146"/>
        <v>0</v>
      </c>
      <c r="FV492" s="18">
        <f t="shared" si="1147"/>
        <v>0</v>
      </c>
      <c r="FW492" s="18">
        <f t="shared" si="1148"/>
        <v>0</v>
      </c>
      <c r="FX492" s="18">
        <f t="shared" si="1149"/>
        <v>0</v>
      </c>
      <c r="FY492" s="18">
        <f t="shared" si="1150"/>
        <v>0</v>
      </c>
      <c r="FZ492" s="19"/>
      <c r="GA492" s="36" t="s">
        <v>996</v>
      </c>
      <c r="GB492" s="36"/>
      <c r="GC492" s="37"/>
    </row>
    <row r="493" spans="1:185" hidden="1" x14ac:dyDescent="0.25">
      <c r="A493" s="8" t="s">
        <v>1343</v>
      </c>
      <c r="B493" s="8" t="s">
        <v>1213</v>
      </c>
      <c r="C493" s="28" t="s">
        <v>1214</v>
      </c>
      <c r="D493" s="28" t="s">
        <v>996</v>
      </c>
      <c r="E493" s="9" t="s">
        <v>1466</v>
      </c>
      <c r="F493" s="28" t="s">
        <v>1204</v>
      </c>
      <c r="G493" s="28" t="s">
        <v>998</v>
      </c>
      <c r="H493" s="11">
        <v>3.5000000000000003E-2</v>
      </c>
      <c r="I493" s="11">
        <v>0.02</v>
      </c>
      <c r="J493" s="11">
        <v>0.01</v>
      </c>
      <c r="K493" s="11">
        <v>0.01</v>
      </c>
      <c r="L493" s="11">
        <v>5.0000000000000001E-3</v>
      </c>
      <c r="M493" s="11">
        <v>5.0000000000000001E-3</v>
      </c>
      <c r="N493" s="11"/>
      <c r="O493" s="12">
        <f t="shared" si="1172"/>
        <v>1464192</v>
      </c>
      <c r="P493" s="12">
        <f t="shared" si="1173"/>
        <v>444672</v>
      </c>
      <c r="Q493" s="12">
        <f t="shared" si="1174"/>
        <v>0</v>
      </c>
      <c r="R493" s="12">
        <f t="shared" si="1175"/>
        <v>706472.64</v>
      </c>
      <c r="S493" s="12">
        <f t="shared" si="1187"/>
        <v>1396800</v>
      </c>
      <c r="T493" s="12">
        <f t="shared" si="1188"/>
        <v>0</v>
      </c>
      <c r="U493" s="12">
        <f t="shared" si="1189"/>
        <v>0</v>
      </c>
      <c r="V493" s="12">
        <f t="shared" si="1190"/>
        <v>0</v>
      </c>
      <c r="W493" s="12">
        <f t="shared" si="1156"/>
        <v>102240</v>
      </c>
      <c r="X493" s="12">
        <f t="shared" si="1176"/>
        <v>1543680</v>
      </c>
      <c r="Y493" s="12">
        <f t="shared" si="1177"/>
        <v>0</v>
      </c>
      <c r="Z493" s="12">
        <f t="shared" si="1178"/>
        <v>0</v>
      </c>
      <c r="AA493" s="12">
        <f t="shared" si="1179"/>
        <v>0</v>
      </c>
      <c r="AB493" s="12">
        <f t="shared" si="1180"/>
        <v>0</v>
      </c>
      <c r="AC493" s="12"/>
      <c r="AD493" s="12"/>
      <c r="AE493" s="12"/>
      <c r="AF493" s="12">
        <f t="shared" si="1181"/>
        <v>0</v>
      </c>
      <c r="AG493" s="12">
        <f t="shared" si="1182"/>
        <v>0</v>
      </c>
      <c r="AH493" s="12">
        <f t="shared" si="1183"/>
        <v>0</v>
      </c>
      <c r="AI493" s="12"/>
      <c r="AJ493" s="12"/>
      <c r="AK493" s="12"/>
      <c r="AL493" s="12">
        <f t="shared" si="1114"/>
        <v>0</v>
      </c>
      <c r="AM493" s="12">
        <f t="shared" si="1115"/>
        <v>0</v>
      </c>
      <c r="AN493" s="12">
        <f t="shared" si="1116"/>
        <v>0</v>
      </c>
      <c r="AO493" s="12"/>
      <c r="AP493" s="12"/>
      <c r="AQ493" s="12"/>
      <c r="AR493" s="12">
        <f t="shared" si="1117"/>
        <v>0</v>
      </c>
      <c r="AS493" s="12">
        <f t="shared" si="1118"/>
        <v>0</v>
      </c>
      <c r="AT493" s="12">
        <f t="shared" si="1119"/>
        <v>0</v>
      </c>
      <c r="AU493" s="12">
        <f t="shared" si="1120"/>
        <v>0</v>
      </c>
      <c r="AV493" s="12">
        <f t="shared" si="1184"/>
        <v>0</v>
      </c>
      <c r="AW493" s="12"/>
      <c r="AX493" s="12">
        <f t="shared" si="1121"/>
        <v>0</v>
      </c>
      <c r="AY493" s="12">
        <f t="shared" si="1122"/>
        <v>0</v>
      </c>
      <c r="AZ493" s="12">
        <f t="shared" si="1123"/>
        <v>0</v>
      </c>
      <c r="BA493" s="12"/>
      <c r="BB493" s="12">
        <f t="shared" si="1124"/>
        <v>0</v>
      </c>
      <c r="BC493" s="12">
        <f t="shared" si="1125"/>
        <v>0</v>
      </c>
      <c r="BD493" s="12">
        <f t="shared" si="1126"/>
        <v>0</v>
      </c>
      <c r="BE493" s="12"/>
      <c r="BF493" s="12">
        <f t="shared" si="1127"/>
        <v>0</v>
      </c>
      <c r="BG493" s="12">
        <f t="shared" si="1185"/>
        <v>0</v>
      </c>
      <c r="BH493" s="12">
        <f t="shared" si="1128"/>
        <v>0</v>
      </c>
      <c r="BI493" s="12">
        <f t="shared" si="1129"/>
        <v>0</v>
      </c>
      <c r="BJ493" s="12"/>
      <c r="BK493" s="12">
        <f t="shared" si="1130"/>
        <v>0</v>
      </c>
      <c r="BL493" s="12">
        <f t="shared" si="1186"/>
        <v>0</v>
      </c>
      <c r="BM493" s="12">
        <f t="shared" si="1131"/>
        <v>0</v>
      </c>
      <c r="BN493" s="12"/>
      <c r="BO493" s="12">
        <f t="shared" si="1132"/>
        <v>0</v>
      </c>
      <c r="BP493" s="12">
        <f t="shared" si="1133"/>
        <v>0</v>
      </c>
      <c r="BQ493" s="12">
        <f t="shared" si="1134"/>
        <v>0</v>
      </c>
      <c r="BR493" s="12"/>
      <c r="BS493" s="12">
        <f t="shared" si="1135"/>
        <v>0</v>
      </c>
      <c r="BT493" s="12">
        <f t="shared" si="1136"/>
        <v>0</v>
      </c>
      <c r="BU493" s="12">
        <f t="shared" si="1137"/>
        <v>0</v>
      </c>
      <c r="BV493" s="12">
        <f t="shared" si="1138"/>
        <v>0</v>
      </c>
      <c r="BW493" s="12">
        <f t="shared" si="1139"/>
        <v>0</v>
      </c>
      <c r="BX493" s="12"/>
      <c r="BY493" s="12">
        <v>60000000</v>
      </c>
      <c r="BZ493" s="12">
        <v>70000000</v>
      </c>
      <c r="CA493" s="12">
        <f>SUMIFS('[1]TIẾN ĐỘ %'!$M$6:$M$1034,'[1]TIẾN ĐỘ %'!$G$6:$G$1034,$A493,'[1]TIẾN ĐỘ %'!$F$6:$F$1034,$E493)</f>
        <v>120000000</v>
      </c>
      <c r="CB493" s="12">
        <f t="shared" si="1155"/>
        <v>250000000</v>
      </c>
      <c r="CC493" s="12"/>
      <c r="CD493" s="12"/>
      <c r="CE493" s="12"/>
      <c r="CF493" s="12"/>
      <c r="CG493" s="12"/>
      <c r="CH493" s="12"/>
      <c r="CI493" s="12"/>
      <c r="CJ493" s="12"/>
      <c r="CK493" s="12">
        <f t="shared" si="1195"/>
        <v>0</v>
      </c>
      <c r="CL493" s="12"/>
      <c r="CM493" s="12"/>
      <c r="CN493" s="12"/>
      <c r="CO493" s="12">
        <f t="shared" si="1191"/>
        <v>0</v>
      </c>
      <c r="CP493" s="12">
        <f t="shared" si="1192"/>
        <v>0</v>
      </c>
      <c r="CQ493" s="12"/>
      <c r="CR493" s="12">
        <v>46080000</v>
      </c>
      <c r="CS493" s="12">
        <v>0</v>
      </c>
      <c r="CT493" s="12">
        <v>73209600</v>
      </c>
      <c r="CU493" s="12">
        <v>13161600</v>
      </c>
      <c r="CV493" s="12">
        <v>28166400</v>
      </c>
      <c r="CW493" s="12">
        <v>10224000</v>
      </c>
      <c r="CX493" s="12">
        <v>69840000</v>
      </c>
      <c r="CY493" s="12">
        <f>SUMIFS('[1]DATA THÔ IN'!$P$4:$P$12031,'[1]DATA THÔ IN'!$H$4:$H$12031,$A493,'[1]DATA THÔ IN'!$AC$4:$AC$12031,$E493,'[1]DATA THÔ IN'!$AH$4:$AH$12031,"Tiến độ 1")</f>
        <v>25920000</v>
      </c>
      <c r="CZ493" s="12">
        <f>SUMIFS('[1]DATA THÔ IN'!$P$4:$P$12031,'[1]DATA THÔ IN'!$H$4:$H$12031,$A493,'[1]DATA THÔ IN'!$AC$4:$AC$12031,$E493,'[1]DATA THÔ IN'!$AH$4:$AH$12031,"Tiến độ 2")</f>
        <v>51264000</v>
      </c>
      <c r="DA493" s="12">
        <f>SUMIFS('[1]TIẾN ĐỘ %'!$N$6:$N$1034,'[1]TIẾN ĐỘ %'!$G$6:$G$1034,A493,'[1]TIẾN ĐỘ %'!$F$6:$F$1034,$E493)</f>
        <v>77184000</v>
      </c>
      <c r="DB493" s="12">
        <f t="shared" si="1157"/>
        <v>220233600</v>
      </c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>
        <f t="shared" si="1196"/>
        <v>0</v>
      </c>
      <c r="DX493" s="12"/>
      <c r="DY493" s="12"/>
      <c r="DZ493" s="12"/>
      <c r="EA493" s="12"/>
      <c r="EB493" s="12"/>
      <c r="EC493" s="12"/>
      <c r="ED493" s="12"/>
      <c r="EE493" s="12"/>
      <c r="EF493" s="12"/>
      <c r="EG493" s="12">
        <f t="shared" si="1193"/>
        <v>0</v>
      </c>
      <c r="EH493" s="12">
        <f t="shared" si="1194"/>
        <v>0</v>
      </c>
      <c r="EI493" s="12"/>
      <c r="EJ493" s="15">
        <f t="shared" si="1140"/>
        <v>0.76800000000000002</v>
      </c>
      <c r="EK493" s="15">
        <f t="shared" si="1141"/>
        <v>0</v>
      </c>
      <c r="EL493" s="15">
        <f t="shared" si="1142"/>
        <v>1.2201599999999999</v>
      </c>
      <c r="EM493" s="16">
        <f t="shared" si="1162"/>
        <v>0.18802285714285713</v>
      </c>
      <c r="EN493" s="16">
        <f t="shared" si="1163"/>
        <v>0.40237714285714288</v>
      </c>
      <c r="EO493" s="16">
        <f t="shared" si="1164"/>
        <v>0.99771428571428566</v>
      </c>
      <c r="EP493" s="16">
        <f t="shared" si="1158"/>
        <v>0.216</v>
      </c>
      <c r="EQ493" s="16">
        <f t="shared" si="1159"/>
        <v>0.42720000000000002</v>
      </c>
      <c r="ER493" s="16">
        <f t="shared" si="1160"/>
        <v>0.64319999999999999</v>
      </c>
      <c r="ES493" s="16">
        <f t="shared" si="1161"/>
        <v>0.88093440000000001</v>
      </c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5">
        <f t="shared" si="1169"/>
        <v>0</v>
      </c>
      <c r="FP493" s="15">
        <f t="shared" si="1170"/>
        <v>0</v>
      </c>
      <c r="FQ493" s="15">
        <f t="shared" si="1171"/>
        <v>0</v>
      </c>
      <c r="FR493" s="17">
        <f t="shared" si="1143"/>
        <v>0</v>
      </c>
      <c r="FS493" s="17">
        <f t="shared" si="1144"/>
        <v>0</v>
      </c>
      <c r="FT493" s="17">
        <f t="shared" si="1145"/>
        <v>0</v>
      </c>
      <c r="FU493" s="18">
        <f t="shared" si="1146"/>
        <v>0</v>
      </c>
      <c r="FV493" s="18">
        <f t="shared" si="1147"/>
        <v>0</v>
      </c>
      <c r="FW493" s="18">
        <f t="shared" si="1148"/>
        <v>0</v>
      </c>
      <c r="FX493" s="18">
        <f t="shared" si="1149"/>
        <v>0</v>
      </c>
      <c r="FY493" s="18">
        <f t="shared" si="1150"/>
        <v>0</v>
      </c>
      <c r="FZ493" s="19"/>
      <c r="GA493" s="36" t="s">
        <v>996</v>
      </c>
      <c r="GB493" s="36"/>
      <c r="GC493" s="37"/>
    </row>
    <row r="494" spans="1:185" x14ac:dyDescent="0.25">
      <c r="A494" s="8" t="s">
        <v>1345</v>
      </c>
      <c r="B494" s="8" t="s">
        <v>1238</v>
      </c>
      <c r="C494" s="28" t="s">
        <v>1239</v>
      </c>
      <c r="D494" s="28" t="s">
        <v>996</v>
      </c>
      <c r="E494" s="9" t="s">
        <v>1466</v>
      </c>
      <c r="F494" s="28" t="s">
        <v>1185</v>
      </c>
      <c r="G494" s="28" t="s">
        <v>998</v>
      </c>
      <c r="H494" s="11">
        <v>3.5000000000000003E-2</v>
      </c>
      <c r="I494" s="11"/>
      <c r="J494" s="11">
        <v>0.01</v>
      </c>
      <c r="K494" s="11">
        <v>0.01</v>
      </c>
      <c r="L494" s="11">
        <v>5.0000000000000001E-3</v>
      </c>
      <c r="M494" s="11">
        <v>5.0000000000000001E-3</v>
      </c>
      <c r="N494" s="11"/>
      <c r="O494" s="12">
        <f t="shared" si="1172"/>
        <v>0</v>
      </c>
      <c r="P494" s="12">
        <f t="shared" si="1173"/>
        <v>0</v>
      </c>
      <c r="Q494" s="12">
        <f t="shared" si="1174"/>
        <v>0</v>
      </c>
      <c r="R494" s="12">
        <f t="shared" si="1175"/>
        <v>0</v>
      </c>
      <c r="S494" s="12">
        <f t="shared" si="1187"/>
        <v>0</v>
      </c>
      <c r="T494" s="12">
        <f t="shared" si="1188"/>
        <v>0</v>
      </c>
      <c r="U494" s="12">
        <f t="shared" si="1189"/>
        <v>0</v>
      </c>
      <c r="V494" s="12">
        <f t="shared" si="1190"/>
        <v>0</v>
      </c>
      <c r="W494" s="12">
        <f t="shared" si="1156"/>
        <v>0</v>
      </c>
      <c r="X494" s="12">
        <f t="shared" si="1176"/>
        <v>0</v>
      </c>
      <c r="Y494" s="12">
        <f t="shared" si="1177"/>
        <v>360554.88</v>
      </c>
      <c r="Z494" s="12">
        <f t="shared" si="1178"/>
        <v>0</v>
      </c>
      <c r="AA494" s="12">
        <f t="shared" si="1179"/>
        <v>0</v>
      </c>
      <c r="AB494" s="12">
        <f t="shared" si="1180"/>
        <v>0</v>
      </c>
      <c r="AC494" s="12"/>
      <c r="AD494" s="12"/>
      <c r="AE494" s="12"/>
      <c r="AF494" s="12">
        <f t="shared" si="1181"/>
        <v>0</v>
      </c>
      <c r="AG494" s="12">
        <f t="shared" si="1182"/>
        <v>0</v>
      </c>
      <c r="AH494" s="12">
        <f t="shared" si="1183"/>
        <v>0</v>
      </c>
      <c r="AI494" s="12"/>
      <c r="AJ494" s="12"/>
      <c r="AK494" s="12"/>
      <c r="AL494" s="12">
        <f t="shared" si="1114"/>
        <v>0</v>
      </c>
      <c r="AM494" s="12">
        <f t="shared" si="1115"/>
        <v>0</v>
      </c>
      <c r="AN494" s="12">
        <f t="shared" si="1116"/>
        <v>0</v>
      </c>
      <c r="AO494" s="12"/>
      <c r="AP494" s="12"/>
      <c r="AQ494" s="12"/>
      <c r="AR494" s="12">
        <f t="shared" si="1117"/>
        <v>0</v>
      </c>
      <c r="AS494" s="12">
        <f t="shared" si="1118"/>
        <v>0</v>
      </c>
      <c r="AT494" s="12">
        <f t="shared" si="1119"/>
        <v>0</v>
      </c>
      <c r="AU494" s="12">
        <f t="shared" si="1120"/>
        <v>0</v>
      </c>
      <c r="AV494" s="12">
        <f t="shared" si="1184"/>
        <v>0</v>
      </c>
      <c r="AW494" s="12"/>
      <c r="AX494" s="12">
        <f t="shared" si="1121"/>
        <v>0</v>
      </c>
      <c r="AY494" s="12">
        <f t="shared" si="1122"/>
        <v>0</v>
      </c>
      <c r="AZ494" s="12">
        <f t="shared" si="1123"/>
        <v>0</v>
      </c>
      <c r="BA494" s="12"/>
      <c r="BB494" s="12">
        <f t="shared" si="1124"/>
        <v>0</v>
      </c>
      <c r="BC494" s="12">
        <f t="shared" si="1125"/>
        <v>0</v>
      </c>
      <c r="BD494" s="12">
        <f t="shared" si="1126"/>
        <v>0</v>
      </c>
      <c r="BE494" s="12"/>
      <c r="BF494" s="12">
        <f t="shared" si="1127"/>
        <v>0</v>
      </c>
      <c r="BG494" s="12">
        <f t="shared" si="1185"/>
        <v>0</v>
      </c>
      <c r="BH494" s="12">
        <f t="shared" si="1128"/>
        <v>0</v>
      </c>
      <c r="BI494" s="12">
        <f t="shared" si="1129"/>
        <v>0</v>
      </c>
      <c r="BJ494" s="12"/>
      <c r="BK494" s="12">
        <f t="shared" si="1130"/>
        <v>0</v>
      </c>
      <c r="BL494" s="12">
        <f t="shared" si="1186"/>
        <v>0</v>
      </c>
      <c r="BM494" s="12">
        <f t="shared" si="1131"/>
        <v>0</v>
      </c>
      <c r="BN494" s="12"/>
      <c r="BO494" s="12">
        <f t="shared" si="1132"/>
        <v>0</v>
      </c>
      <c r="BP494" s="12">
        <f t="shared" si="1133"/>
        <v>0</v>
      </c>
      <c r="BQ494" s="12">
        <f t="shared" si="1134"/>
        <v>0</v>
      </c>
      <c r="BR494" s="12"/>
      <c r="BS494" s="12">
        <f t="shared" si="1135"/>
        <v>0</v>
      </c>
      <c r="BT494" s="12">
        <f t="shared" si="1136"/>
        <v>0</v>
      </c>
      <c r="BU494" s="12">
        <f t="shared" si="1137"/>
        <v>0</v>
      </c>
      <c r="BV494" s="12">
        <f t="shared" si="1138"/>
        <v>0</v>
      </c>
      <c r="BW494" s="12">
        <f t="shared" si="1139"/>
        <v>0</v>
      </c>
      <c r="BX494" s="12"/>
      <c r="BY494" s="12">
        <v>60000000</v>
      </c>
      <c r="BZ494" s="12">
        <v>40000000</v>
      </c>
      <c r="CA494" s="12">
        <f>SUMIFS('[1]TIẾN ĐỘ %'!$M$6:$M$1034,'[1]TIẾN ĐỘ %'!$G$6:$G$1034,$A494,'[1]TIẾN ĐỘ %'!$F$6:$F$1034,$E494)</f>
        <v>60000000</v>
      </c>
      <c r="CB494" s="12">
        <f t="shared" si="1155"/>
        <v>160000000</v>
      </c>
      <c r="CC494" s="12"/>
      <c r="CD494" s="12"/>
      <c r="CE494" s="12"/>
      <c r="CF494" s="12"/>
      <c r="CG494" s="12"/>
      <c r="CH494" s="12"/>
      <c r="CI494" s="12"/>
      <c r="CJ494" s="12"/>
      <c r="CK494" s="12">
        <f t="shared" si="1195"/>
        <v>0</v>
      </c>
      <c r="CL494" s="12"/>
      <c r="CM494" s="12"/>
      <c r="CN494" s="12"/>
      <c r="CO494" s="12">
        <f t="shared" si="1191"/>
        <v>0</v>
      </c>
      <c r="CP494" s="12">
        <f t="shared" si="1192"/>
        <v>0</v>
      </c>
      <c r="CQ494" s="12"/>
      <c r="CR494" s="12">
        <v>0</v>
      </c>
      <c r="CS494" s="12">
        <v>0</v>
      </c>
      <c r="CT494" s="12">
        <v>44064000</v>
      </c>
      <c r="CU494" s="12">
        <v>0</v>
      </c>
      <c r="CV494" s="12">
        <v>0</v>
      </c>
      <c r="CW494" s="12">
        <v>0</v>
      </c>
      <c r="CX494" s="12">
        <v>0</v>
      </c>
      <c r="CY494" s="12">
        <f>SUMIFS('[1]DATA THÔ IN'!$P$4:$P$12031,'[1]DATA THÔ IN'!$H$4:$H$12031,$A494,'[1]DATA THÔ IN'!$AC$4:$AC$12031,$E494,'[1]DATA THÔ IN'!$AH$4:$AH$12031,"Tiến độ 1")</f>
        <v>37363200</v>
      </c>
      <c r="CZ494" s="12">
        <f>SUMIFS('[1]DATA THÔ IN'!$P$4:$P$12031,'[1]DATA THÔ IN'!$H$4:$H$12031,$A494,'[1]DATA THÔ IN'!$AC$4:$AC$12031,$E494,'[1]DATA THÔ IN'!$AH$4:$AH$12031,"Tiến độ 2")</f>
        <v>0</v>
      </c>
      <c r="DA494" s="12">
        <f>SUMIFS('[1]TIẾN ĐỘ %'!$N$6:$N$1034,'[1]TIẾN ĐỘ %'!$G$6:$G$1034,A494,'[1]TIẾN ĐỘ %'!$F$6:$F$1034,$E494)</f>
        <v>37363200</v>
      </c>
      <c r="DB494" s="12">
        <f t="shared" si="1157"/>
        <v>81427200</v>
      </c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>
        <f t="shared" si="1196"/>
        <v>0</v>
      </c>
      <c r="DX494" s="12"/>
      <c r="DY494" s="12"/>
      <c r="DZ494" s="12"/>
      <c r="EA494" s="12"/>
      <c r="EB494" s="12"/>
      <c r="EC494" s="12"/>
      <c r="ED494" s="12"/>
      <c r="EE494" s="12"/>
      <c r="EF494" s="12"/>
      <c r="EG494" s="12">
        <f t="shared" si="1193"/>
        <v>0</v>
      </c>
      <c r="EH494" s="12">
        <f t="shared" si="1194"/>
        <v>0</v>
      </c>
      <c r="EI494" s="12"/>
      <c r="EJ494" s="15">
        <f t="shared" si="1140"/>
        <v>0</v>
      </c>
      <c r="EK494" s="15">
        <f t="shared" si="1141"/>
        <v>0</v>
      </c>
      <c r="EL494" s="15">
        <f t="shared" si="1142"/>
        <v>0.73440000000000005</v>
      </c>
      <c r="EM494" s="16">
        <f t="shared" si="1162"/>
        <v>0</v>
      </c>
      <c r="EN494" s="16">
        <f t="shared" si="1163"/>
        <v>0</v>
      </c>
      <c r="EO494" s="16">
        <f t="shared" si="1164"/>
        <v>0</v>
      </c>
      <c r="EP494" s="16">
        <f t="shared" si="1158"/>
        <v>0.62272000000000005</v>
      </c>
      <c r="EQ494" s="16">
        <f t="shared" si="1159"/>
        <v>0</v>
      </c>
      <c r="ER494" s="16">
        <f t="shared" si="1160"/>
        <v>0.62272000000000005</v>
      </c>
      <c r="ES494" s="16">
        <f t="shared" si="1161"/>
        <v>0.50892000000000004</v>
      </c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5">
        <f t="shared" si="1169"/>
        <v>0</v>
      </c>
      <c r="FP494" s="15">
        <f t="shared" si="1170"/>
        <v>0</v>
      </c>
      <c r="FQ494" s="15">
        <f t="shared" si="1171"/>
        <v>0</v>
      </c>
      <c r="FR494" s="17">
        <f t="shared" si="1143"/>
        <v>0</v>
      </c>
      <c r="FS494" s="17">
        <f t="shared" si="1144"/>
        <v>0</v>
      </c>
      <c r="FT494" s="17">
        <f t="shared" si="1145"/>
        <v>0</v>
      </c>
      <c r="FU494" s="18">
        <f t="shared" si="1146"/>
        <v>0</v>
      </c>
      <c r="FV494" s="18">
        <f t="shared" si="1147"/>
        <v>0</v>
      </c>
      <c r="FW494" s="18">
        <f t="shared" si="1148"/>
        <v>0</v>
      </c>
      <c r="FX494" s="18">
        <f t="shared" si="1149"/>
        <v>0</v>
      </c>
      <c r="FY494" s="18">
        <f t="shared" si="1150"/>
        <v>0</v>
      </c>
      <c r="FZ494" s="19"/>
      <c r="GA494" s="36" t="s">
        <v>996</v>
      </c>
      <c r="GB494" s="36"/>
      <c r="GC494" s="37"/>
    </row>
    <row r="495" spans="1:185" hidden="1" x14ac:dyDescent="0.25">
      <c r="A495" s="8" t="s">
        <v>1296</v>
      </c>
      <c r="B495" s="8" t="s">
        <v>771</v>
      </c>
      <c r="C495" s="28" t="s">
        <v>772</v>
      </c>
      <c r="D495" s="28" t="s">
        <v>478</v>
      </c>
      <c r="E495" s="9" t="s">
        <v>1466</v>
      </c>
      <c r="F495" s="28" t="s">
        <v>479</v>
      </c>
      <c r="G495" s="28" t="s">
        <v>480</v>
      </c>
      <c r="H495" s="11">
        <v>3.5000000000000003E-2</v>
      </c>
      <c r="I495" s="11"/>
      <c r="J495" s="11">
        <v>0.01</v>
      </c>
      <c r="K495" s="11">
        <v>0.01</v>
      </c>
      <c r="L495" s="11">
        <v>5.0000000000000001E-3</v>
      </c>
      <c r="M495" s="11">
        <v>5.0000000000000001E-3</v>
      </c>
      <c r="N495" s="11"/>
      <c r="O495" s="12">
        <f t="shared" si="1172"/>
        <v>0</v>
      </c>
      <c r="P495" s="12">
        <f t="shared" si="1173"/>
        <v>476169.6</v>
      </c>
      <c r="Q495" s="12">
        <f t="shared" si="1174"/>
        <v>0</v>
      </c>
      <c r="R495" s="12">
        <f t="shared" si="1175"/>
        <v>784660.8</v>
      </c>
      <c r="S495" s="12">
        <f t="shared" si="1187"/>
        <v>0</v>
      </c>
      <c r="T495" s="12">
        <f t="shared" si="1188"/>
        <v>0</v>
      </c>
      <c r="U495" s="12">
        <f t="shared" si="1189"/>
        <v>0</v>
      </c>
      <c r="V495" s="12">
        <f t="shared" si="1190"/>
        <v>0</v>
      </c>
      <c r="W495" s="12">
        <f t="shared" si="1156"/>
        <v>76800</v>
      </c>
      <c r="X495" s="12">
        <f t="shared" si="1176"/>
        <v>0</v>
      </c>
      <c r="Y495" s="12">
        <f t="shared" si="1177"/>
        <v>0</v>
      </c>
      <c r="Z495" s="12">
        <f t="shared" si="1178"/>
        <v>0</v>
      </c>
      <c r="AA495" s="12">
        <f t="shared" si="1179"/>
        <v>0</v>
      </c>
      <c r="AB495" s="12">
        <f t="shared" si="1180"/>
        <v>781418.4</v>
      </c>
      <c r="AC495" s="12"/>
      <c r="AD495" s="12"/>
      <c r="AE495" s="12"/>
      <c r="AF495" s="12">
        <f t="shared" si="1181"/>
        <v>0</v>
      </c>
      <c r="AG495" s="12">
        <f t="shared" si="1182"/>
        <v>0</v>
      </c>
      <c r="AH495" s="12">
        <f t="shared" si="1183"/>
        <v>0</v>
      </c>
      <c r="AI495" s="12"/>
      <c r="AJ495" s="12"/>
      <c r="AK495" s="12"/>
      <c r="AL495" s="12">
        <f t="shared" si="1114"/>
        <v>0</v>
      </c>
      <c r="AM495" s="12">
        <f t="shared" si="1115"/>
        <v>0</v>
      </c>
      <c r="AN495" s="12">
        <f t="shared" si="1116"/>
        <v>0</v>
      </c>
      <c r="AO495" s="12"/>
      <c r="AP495" s="12"/>
      <c r="AQ495" s="12"/>
      <c r="AR495" s="12">
        <f t="shared" si="1117"/>
        <v>0</v>
      </c>
      <c r="AS495" s="12">
        <f t="shared" si="1118"/>
        <v>0</v>
      </c>
      <c r="AT495" s="12">
        <f t="shared" si="1119"/>
        <v>0</v>
      </c>
      <c r="AU495" s="12">
        <f t="shared" si="1120"/>
        <v>0</v>
      </c>
      <c r="AV495" s="12">
        <f t="shared" si="1184"/>
        <v>0</v>
      </c>
      <c r="AW495" s="12"/>
      <c r="AX495" s="12">
        <f t="shared" si="1121"/>
        <v>0</v>
      </c>
      <c r="AY495" s="12">
        <f t="shared" si="1122"/>
        <v>0</v>
      </c>
      <c r="AZ495" s="12">
        <f t="shared" si="1123"/>
        <v>0</v>
      </c>
      <c r="BA495" s="12"/>
      <c r="BB495" s="12">
        <f t="shared" si="1124"/>
        <v>0</v>
      </c>
      <c r="BC495" s="12">
        <f t="shared" si="1125"/>
        <v>0</v>
      </c>
      <c r="BD495" s="12">
        <f t="shared" si="1126"/>
        <v>0</v>
      </c>
      <c r="BE495" s="12"/>
      <c r="BF495" s="12">
        <f t="shared" si="1127"/>
        <v>0</v>
      </c>
      <c r="BG495" s="12">
        <f t="shared" si="1185"/>
        <v>0</v>
      </c>
      <c r="BH495" s="12">
        <f t="shared" si="1128"/>
        <v>0</v>
      </c>
      <c r="BI495" s="12">
        <f t="shared" si="1129"/>
        <v>0</v>
      </c>
      <c r="BJ495" s="12"/>
      <c r="BK495" s="12">
        <f t="shared" si="1130"/>
        <v>0</v>
      </c>
      <c r="BL495" s="12">
        <f t="shared" si="1186"/>
        <v>0</v>
      </c>
      <c r="BM495" s="12">
        <f t="shared" si="1131"/>
        <v>0</v>
      </c>
      <c r="BN495" s="12"/>
      <c r="BO495" s="12">
        <f t="shared" si="1132"/>
        <v>0</v>
      </c>
      <c r="BP495" s="12">
        <f t="shared" si="1133"/>
        <v>0</v>
      </c>
      <c r="BQ495" s="12">
        <f t="shared" si="1134"/>
        <v>0</v>
      </c>
      <c r="BR495" s="12"/>
      <c r="BS495" s="12">
        <f t="shared" si="1135"/>
        <v>0</v>
      </c>
      <c r="BT495" s="12">
        <f t="shared" si="1136"/>
        <v>0</v>
      </c>
      <c r="BU495" s="12">
        <f t="shared" si="1137"/>
        <v>0</v>
      </c>
      <c r="BV495" s="12">
        <f t="shared" si="1138"/>
        <v>0</v>
      </c>
      <c r="BW495" s="12">
        <f t="shared" si="1139"/>
        <v>0</v>
      </c>
      <c r="BX495" s="12"/>
      <c r="BY495" s="12">
        <v>80000000</v>
      </c>
      <c r="BZ495" s="12">
        <v>80000000</v>
      </c>
      <c r="CA495" s="12">
        <f>SUMIFS('[1]TIẾN ĐỘ %'!$M$6:$M$1034,'[1]TIẾN ĐỘ %'!$G$6:$G$1034,$A495,'[1]TIẾN ĐỘ %'!$F$6:$F$1034,$E495)</f>
        <v>0</v>
      </c>
      <c r="CB495" s="12">
        <f t="shared" si="1155"/>
        <v>160000000</v>
      </c>
      <c r="CC495" s="12"/>
      <c r="CD495" s="12"/>
      <c r="CE495" s="12"/>
      <c r="CF495" s="12"/>
      <c r="CG495" s="12"/>
      <c r="CH495" s="12"/>
      <c r="CI495" s="12"/>
      <c r="CJ495" s="12"/>
      <c r="CK495" s="12">
        <f t="shared" si="1195"/>
        <v>0</v>
      </c>
      <c r="CL495" s="12"/>
      <c r="CM495" s="12"/>
      <c r="CN495" s="12"/>
      <c r="CO495" s="12">
        <f t="shared" si="1191"/>
        <v>0</v>
      </c>
      <c r="CP495" s="12">
        <f t="shared" si="1192"/>
        <v>0</v>
      </c>
      <c r="CQ495" s="12"/>
      <c r="CR495" s="12">
        <v>49344000</v>
      </c>
      <c r="CS495" s="12">
        <v>0</v>
      </c>
      <c r="CT495" s="12">
        <v>81312000</v>
      </c>
      <c r="CU495" s="12">
        <v>7680000</v>
      </c>
      <c r="CV495" s="12">
        <v>20160000</v>
      </c>
      <c r="CW495" s="12">
        <v>7680000</v>
      </c>
      <c r="CX495" s="12">
        <v>27840000</v>
      </c>
      <c r="CY495" s="12">
        <f>SUMIFS('[1]DATA THÔ IN'!$P$4:$P$12031,'[1]DATA THÔ IN'!$H$4:$H$12031,$A495,'[1]DATA THÔ IN'!$AC$4:$AC$12031,$E495,'[1]DATA THÔ IN'!$AH$4:$AH$12031,"Tiến độ 1")</f>
        <v>52800000</v>
      </c>
      <c r="CZ495" s="12">
        <f>SUMIFS('[1]DATA THÔ IN'!$P$4:$P$12031,'[1]DATA THÔ IN'!$H$4:$H$12031,$A495,'[1]DATA THÔ IN'!$AC$4:$AC$12031,$E495,'[1]DATA THÔ IN'!$AH$4:$AH$12031,"Tiến độ 2")</f>
        <v>0</v>
      </c>
      <c r="DA495" s="12">
        <f>SUMIFS('[1]TIẾN ĐỘ %'!$N$6:$N$1034,'[1]TIẾN ĐỘ %'!$G$6:$G$1034,A495,'[1]TIẾN ĐỘ %'!$F$6:$F$1034,$E495)</f>
        <v>52800000</v>
      </c>
      <c r="DB495" s="12">
        <f t="shared" si="1157"/>
        <v>161952000</v>
      </c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>
        <f t="shared" si="1196"/>
        <v>0</v>
      </c>
      <c r="DX495" s="12"/>
      <c r="DY495" s="12"/>
      <c r="DZ495" s="12"/>
      <c r="EA495" s="12"/>
      <c r="EB495" s="12"/>
      <c r="EC495" s="12"/>
      <c r="ED495" s="12"/>
      <c r="EE495" s="12"/>
      <c r="EF495" s="12"/>
      <c r="EG495" s="12">
        <f t="shared" si="1193"/>
        <v>0</v>
      </c>
      <c r="EH495" s="12">
        <f t="shared" si="1194"/>
        <v>0</v>
      </c>
      <c r="EI495" s="12"/>
      <c r="EJ495" s="15">
        <f t="shared" si="1140"/>
        <v>0.61680000000000001</v>
      </c>
      <c r="EK495" s="15">
        <f t="shared" si="1141"/>
        <v>0</v>
      </c>
      <c r="EL495" s="15">
        <f t="shared" si="1142"/>
        <v>1.0164</v>
      </c>
      <c r="EM495" s="16">
        <f t="shared" si="1162"/>
        <v>9.6000000000000002E-2</v>
      </c>
      <c r="EN495" s="16">
        <f t="shared" si="1163"/>
        <v>0.252</v>
      </c>
      <c r="EO495" s="16">
        <f t="shared" si="1164"/>
        <v>0.34799999999999998</v>
      </c>
      <c r="EP495" s="16">
        <f t="shared" si="1158"/>
        <v>0</v>
      </c>
      <c r="EQ495" s="16">
        <f t="shared" si="1159"/>
        <v>0</v>
      </c>
      <c r="ER495" s="16">
        <f t="shared" si="1160"/>
        <v>0</v>
      </c>
      <c r="ES495" s="16">
        <f t="shared" si="1161"/>
        <v>1.0122</v>
      </c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5">
        <f t="shared" si="1169"/>
        <v>0</v>
      </c>
      <c r="FP495" s="15">
        <f t="shared" si="1170"/>
        <v>0</v>
      </c>
      <c r="FQ495" s="15">
        <f t="shared" si="1171"/>
        <v>0</v>
      </c>
      <c r="FR495" s="17">
        <f t="shared" si="1143"/>
        <v>0</v>
      </c>
      <c r="FS495" s="17">
        <f t="shared" si="1144"/>
        <v>0</v>
      </c>
      <c r="FT495" s="17">
        <f t="shared" si="1145"/>
        <v>0</v>
      </c>
      <c r="FU495" s="18">
        <f t="shared" si="1146"/>
        <v>0</v>
      </c>
      <c r="FV495" s="18">
        <f t="shared" si="1147"/>
        <v>0</v>
      </c>
      <c r="FW495" s="18">
        <f t="shared" si="1148"/>
        <v>0</v>
      </c>
      <c r="FX495" s="18">
        <f t="shared" si="1149"/>
        <v>0</v>
      </c>
      <c r="FY495" s="18">
        <f t="shared" si="1150"/>
        <v>0</v>
      </c>
      <c r="FZ495" s="19"/>
      <c r="GA495" s="36" t="s">
        <v>478</v>
      </c>
      <c r="GB495" s="36"/>
      <c r="GC495" s="37"/>
    </row>
    <row r="496" spans="1:185" hidden="1" x14ac:dyDescent="0.25">
      <c r="A496" s="8" t="s">
        <v>1299</v>
      </c>
      <c r="B496" s="8" t="s">
        <v>777</v>
      </c>
      <c r="C496" s="9" t="s">
        <v>778</v>
      </c>
      <c r="D496" s="9" t="s">
        <v>478</v>
      </c>
      <c r="E496" s="9" t="s">
        <v>1466</v>
      </c>
      <c r="F496" s="28" t="s">
        <v>491</v>
      </c>
      <c r="G496" s="9" t="s">
        <v>480</v>
      </c>
      <c r="H496" s="11">
        <v>3.5000000000000003E-2</v>
      </c>
      <c r="I496" s="11">
        <v>0.02</v>
      </c>
      <c r="J496" s="11">
        <v>0.01</v>
      </c>
      <c r="K496" s="11">
        <v>0.01</v>
      </c>
      <c r="L496" s="11">
        <v>5.0000000000000001E-3</v>
      </c>
      <c r="M496" s="11">
        <v>5.0000000000000001E-3</v>
      </c>
      <c r="N496" s="11"/>
      <c r="O496" s="12">
        <f t="shared" si="1172"/>
        <v>13774464</v>
      </c>
      <c r="P496" s="12">
        <f t="shared" si="1173"/>
        <v>4653492.4799999995</v>
      </c>
      <c r="Q496" s="12">
        <f t="shared" si="1174"/>
        <v>0</v>
      </c>
      <c r="R496" s="12">
        <f t="shared" si="1175"/>
        <v>0</v>
      </c>
      <c r="S496" s="12">
        <f t="shared" si="1187"/>
        <v>24046848</v>
      </c>
      <c r="T496" s="12">
        <f t="shared" si="1188"/>
        <v>6574476</v>
      </c>
      <c r="U496" s="12">
        <f t="shared" si="1189"/>
        <v>5028129</v>
      </c>
      <c r="V496" s="12">
        <f t="shared" si="1190"/>
        <v>11602604</v>
      </c>
      <c r="W496" s="12">
        <f t="shared" si="1156"/>
        <v>6812928</v>
      </c>
      <c r="X496" s="12">
        <f t="shared" si="1176"/>
        <v>24615936</v>
      </c>
      <c r="Y496" s="12">
        <f t="shared" si="1177"/>
        <v>4749096.96</v>
      </c>
      <c r="Z496" s="12">
        <f t="shared" si="1178"/>
        <v>6844613.7599999998</v>
      </c>
      <c r="AA496" s="12">
        <f t="shared" si="1179"/>
        <v>11877189.119999999</v>
      </c>
      <c r="AB496" s="12">
        <f t="shared" si="1180"/>
        <v>0</v>
      </c>
      <c r="AC496" s="12"/>
      <c r="AD496" s="12"/>
      <c r="AE496" s="12"/>
      <c r="AF496" s="12">
        <f t="shared" si="1181"/>
        <v>0</v>
      </c>
      <c r="AG496" s="12">
        <f t="shared" si="1182"/>
        <v>0</v>
      </c>
      <c r="AH496" s="12">
        <f t="shared" si="1183"/>
        <v>0</v>
      </c>
      <c r="AI496" s="12"/>
      <c r="AJ496" s="12"/>
      <c r="AK496" s="12"/>
      <c r="AL496" s="12">
        <f t="shared" si="1114"/>
        <v>0</v>
      </c>
      <c r="AM496" s="12">
        <f t="shared" si="1115"/>
        <v>0</v>
      </c>
      <c r="AN496" s="12">
        <f t="shared" si="1116"/>
        <v>0</v>
      </c>
      <c r="AO496" s="12"/>
      <c r="AP496" s="12"/>
      <c r="AQ496" s="12"/>
      <c r="AR496" s="12">
        <f t="shared" si="1117"/>
        <v>0</v>
      </c>
      <c r="AS496" s="12">
        <f t="shared" si="1118"/>
        <v>0</v>
      </c>
      <c r="AT496" s="12">
        <f t="shared" si="1119"/>
        <v>0</v>
      </c>
      <c r="AU496" s="12">
        <f t="shared" si="1120"/>
        <v>0</v>
      </c>
      <c r="AV496" s="12">
        <f t="shared" si="1184"/>
        <v>0</v>
      </c>
      <c r="AW496" s="12"/>
      <c r="AX496" s="12">
        <f t="shared" si="1121"/>
        <v>0</v>
      </c>
      <c r="AY496" s="12">
        <f t="shared" si="1122"/>
        <v>0</v>
      </c>
      <c r="AZ496" s="12">
        <f t="shared" si="1123"/>
        <v>0</v>
      </c>
      <c r="BA496" s="12"/>
      <c r="BB496" s="12">
        <f t="shared" si="1124"/>
        <v>0</v>
      </c>
      <c r="BC496" s="12">
        <f t="shared" si="1125"/>
        <v>0</v>
      </c>
      <c r="BD496" s="12">
        <f t="shared" si="1126"/>
        <v>0</v>
      </c>
      <c r="BE496" s="12"/>
      <c r="BF496" s="12">
        <f t="shared" si="1127"/>
        <v>0</v>
      </c>
      <c r="BG496" s="12">
        <f t="shared" si="1185"/>
        <v>0</v>
      </c>
      <c r="BH496" s="12">
        <f t="shared" si="1128"/>
        <v>0</v>
      </c>
      <c r="BI496" s="12">
        <f t="shared" si="1129"/>
        <v>0</v>
      </c>
      <c r="BJ496" s="12"/>
      <c r="BK496" s="12">
        <f t="shared" si="1130"/>
        <v>0</v>
      </c>
      <c r="BL496" s="12">
        <f t="shared" si="1186"/>
        <v>0</v>
      </c>
      <c r="BM496" s="12">
        <f t="shared" si="1131"/>
        <v>0</v>
      </c>
      <c r="BN496" s="12"/>
      <c r="BO496" s="12">
        <f t="shared" si="1132"/>
        <v>0</v>
      </c>
      <c r="BP496" s="12">
        <f t="shared" si="1133"/>
        <v>0</v>
      </c>
      <c r="BQ496" s="12">
        <f t="shared" si="1134"/>
        <v>0</v>
      </c>
      <c r="BR496" s="12"/>
      <c r="BS496" s="12">
        <f t="shared" si="1135"/>
        <v>0</v>
      </c>
      <c r="BT496" s="12">
        <f t="shared" si="1136"/>
        <v>0</v>
      </c>
      <c r="BU496" s="12">
        <f t="shared" si="1137"/>
        <v>0</v>
      </c>
      <c r="BV496" s="12">
        <f t="shared" si="1138"/>
        <v>0</v>
      </c>
      <c r="BW496" s="12">
        <f t="shared" si="1139"/>
        <v>0</v>
      </c>
      <c r="BX496" s="12"/>
      <c r="BY496" s="12">
        <v>1200000000</v>
      </c>
      <c r="BZ496" s="12">
        <v>1200000000</v>
      </c>
      <c r="CA496" s="12">
        <f>SUMIFS('[1]TIẾN ĐỘ %'!$M$6:$M$1034,'[1]TIẾN ĐỘ %'!$G$6:$G$1034,$A496,'[1]TIẾN ĐỘ %'!$F$6:$F$1034,$E496)</f>
        <v>1200000000</v>
      </c>
      <c r="CB496" s="12">
        <f t="shared" si="1155"/>
        <v>3600000000</v>
      </c>
      <c r="CC496" s="34"/>
      <c r="CD496" s="34"/>
      <c r="CE496" s="34"/>
      <c r="CF496" s="34"/>
      <c r="CG496" s="34"/>
      <c r="CH496" s="12"/>
      <c r="CI496" s="12"/>
      <c r="CJ496" s="12"/>
      <c r="CK496" s="12">
        <f t="shared" si="1195"/>
        <v>0</v>
      </c>
      <c r="CL496" s="12"/>
      <c r="CM496" s="12"/>
      <c r="CN496" s="12"/>
      <c r="CO496" s="12">
        <f t="shared" si="1191"/>
        <v>0</v>
      </c>
      <c r="CP496" s="12">
        <f t="shared" si="1192"/>
        <v>0</v>
      </c>
      <c r="CQ496" s="12"/>
      <c r="CR496" s="12">
        <v>482227200</v>
      </c>
      <c r="CS496" s="12">
        <v>0</v>
      </c>
      <c r="CT496" s="12">
        <v>688723200</v>
      </c>
      <c r="CU496" s="12">
        <v>681292800</v>
      </c>
      <c r="CV496" s="12">
        <v>521049600</v>
      </c>
      <c r="CW496" s="12">
        <v>681292800</v>
      </c>
      <c r="CX496" s="12">
        <v>1202342400</v>
      </c>
      <c r="CY496" s="12">
        <f>SUMIFS('[1]DATA THÔ IN'!$P$4:$P$12031,'[1]DATA THÔ IN'!$H$4:$H$12031,$A496,'[1]DATA THÔ IN'!$AC$4:$AC$12031,$E496,'[1]DATA THÔ IN'!$AH$4:$AH$12031,"Tiến độ 1")</f>
        <v>492134400</v>
      </c>
      <c r="CZ496" s="12">
        <f>SUMIFS('[1]DATA THÔ IN'!$P$4:$P$12031,'[1]DATA THÔ IN'!$H$4:$H$12031,$A496,'[1]DATA THÔ IN'!$AC$4:$AC$12031,$E496,'[1]DATA THÔ IN'!$AH$4:$AH$12031,"Tiến độ 2")</f>
        <v>709286400</v>
      </c>
      <c r="DA496" s="12">
        <f>SUMIFS('[1]TIẾN ĐỘ %'!$N$6:$N$1034,'[1]TIẾN ĐỘ %'!$G$6:$G$1034,A496,'[1]TIẾN ĐỘ %'!$F$6:$F$1034,$E496)</f>
        <v>1230796800</v>
      </c>
      <c r="DB496" s="12">
        <f t="shared" si="1157"/>
        <v>3121862400</v>
      </c>
      <c r="DC496" s="34"/>
      <c r="DD496" s="34"/>
      <c r="DE496" s="34"/>
      <c r="DF496" s="34"/>
      <c r="DG496" s="34"/>
      <c r="DH496" s="34"/>
      <c r="DI496" s="12"/>
      <c r="DJ496" s="12"/>
      <c r="DK496" s="12"/>
      <c r="DL496" s="34"/>
      <c r="DM496" s="34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>
        <f t="shared" si="1196"/>
        <v>0</v>
      </c>
      <c r="DX496" s="12"/>
      <c r="DY496" s="12"/>
      <c r="DZ496" s="12"/>
      <c r="EA496" s="12"/>
      <c r="EB496" s="12"/>
      <c r="EC496" s="12"/>
      <c r="ED496" s="12"/>
      <c r="EE496" s="12"/>
      <c r="EF496" s="12"/>
      <c r="EG496" s="12">
        <f t="shared" si="1193"/>
        <v>0</v>
      </c>
      <c r="EH496" s="12">
        <f t="shared" si="1194"/>
        <v>0</v>
      </c>
      <c r="EI496" s="12"/>
      <c r="EJ496" s="15">
        <f t="shared" si="1140"/>
        <v>0.40185599999999999</v>
      </c>
      <c r="EK496" s="15">
        <f t="shared" si="1141"/>
        <v>0</v>
      </c>
      <c r="EL496" s="15">
        <f t="shared" si="1142"/>
        <v>0.573936</v>
      </c>
      <c r="EM496" s="16">
        <f t="shared" si="1162"/>
        <v>0.56774400000000003</v>
      </c>
      <c r="EN496" s="16">
        <f t="shared" si="1163"/>
        <v>0.43420799999999998</v>
      </c>
      <c r="EO496" s="16">
        <f t="shared" si="1164"/>
        <v>1.001952</v>
      </c>
      <c r="EP496" s="16">
        <f t="shared" si="1158"/>
        <v>0.41011199999999998</v>
      </c>
      <c r="EQ496" s="16">
        <f t="shared" si="1159"/>
        <v>0.59107200000000004</v>
      </c>
      <c r="ER496" s="16">
        <f t="shared" si="1160"/>
        <v>1.0256639999999999</v>
      </c>
      <c r="ES496" s="16">
        <f t="shared" si="1161"/>
        <v>0.86718399999999995</v>
      </c>
      <c r="ET496" s="15">
        <f t="shared" ref="ET496:ET507" si="1197">IFERROR((DC496/CC496),0)</f>
        <v>0</v>
      </c>
      <c r="EU496" s="15">
        <f t="shared" ref="EU496:EU507" si="1198">IFERROR(DD496/CC496,0)</f>
        <v>0</v>
      </c>
      <c r="EV496" s="15">
        <f t="shared" ref="EV496:EV507" si="1199">IFERROR(DE496/CC496,0)</f>
        <v>0</v>
      </c>
      <c r="EW496" s="15">
        <f t="shared" ref="EW496:EW507" si="1200">IFERROR(DF496/CD496,0)</f>
        <v>0</v>
      </c>
      <c r="EX496" s="15">
        <f t="shared" ref="EX496:EX507" si="1201">IFERROR(DG496/CD496,0)</f>
        <v>0</v>
      </c>
      <c r="EY496" s="15">
        <f t="shared" ref="EY496:EY507" si="1202">IFERROR(DH496/CD496,0)</f>
        <v>0</v>
      </c>
      <c r="EZ496" s="15">
        <f t="shared" ref="EZ496:EZ507" si="1203">IFERROR(DI496/$CD496,0)</f>
        <v>0</v>
      </c>
      <c r="FA496" s="15">
        <f t="shared" ref="FA496:FA507" si="1204">IFERROR(DJ496/$CD496,0)</f>
        <v>0</v>
      </c>
      <c r="FB496" s="15">
        <f t="shared" ref="FB496:FB507" si="1205">IFERROR(DK496/$CD496,0)</f>
        <v>0</v>
      </c>
      <c r="FC496" s="15">
        <f t="shared" ref="FC496:FC507" si="1206">IFERROR(DL496/CF496,0)</f>
        <v>0</v>
      </c>
      <c r="FD496" s="15">
        <f t="shared" ref="FD496:FD507" si="1207">IFERROR(DM496/CG496,0)</f>
        <v>0</v>
      </c>
      <c r="FE496" s="15">
        <f t="shared" ref="FE496:FE507" si="1208">IFERROR(DN496/$CG496,0)</f>
        <v>0</v>
      </c>
      <c r="FF496" s="15">
        <f t="shared" ref="FF496:FF507" si="1209">IFERROR(DO496/$CG496,0)</f>
        <v>0</v>
      </c>
      <c r="FG496" s="15">
        <f t="shared" ref="FG496:FG507" si="1210">IFERROR(DP496/$CG496,0)</f>
        <v>0</v>
      </c>
      <c r="FH496" s="15">
        <f t="shared" ref="FH496:FH507" si="1211">IFERROR(DQ496/$CH496,0)</f>
        <v>0</v>
      </c>
      <c r="FI496" s="15">
        <f t="shared" ref="FI496:FI507" si="1212">IFERROR(DR496/$CH496,0)</f>
        <v>0</v>
      </c>
      <c r="FJ496" s="15">
        <f t="shared" ref="FJ496:FJ507" si="1213">IFERROR(DS496/$CH496,0)</f>
        <v>0</v>
      </c>
      <c r="FK496" s="15">
        <f t="shared" ref="FK496:FK507" si="1214">IFERROR(DT496/$CI496,0)</f>
        <v>0</v>
      </c>
      <c r="FL496" s="15">
        <f t="shared" ref="FL496:FL507" si="1215">IFERROR(DU496/$CI496,0)</f>
        <v>0</v>
      </c>
      <c r="FM496" s="15">
        <f t="shared" ref="FM496:FM507" si="1216">IFERROR(DV496/$CI496,0)</f>
        <v>0</v>
      </c>
      <c r="FN496" s="15">
        <f t="shared" ref="FN496:FN507" si="1217">IFERROR(DW496/CK496,0)</f>
        <v>0</v>
      </c>
      <c r="FO496" s="15">
        <f t="shared" ref="FO496:FO507" si="1218">IFERROR(DX496/$CK496,0)</f>
        <v>0</v>
      </c>
      <c r="FP496" s="15">
        <f t="shared" ref="FP496:FP507" si="1219">IFERROR(DY496/$CK496,0)</f>
        <v>0</v>
      </c>
      <c r="FQ496" s="15">
        <f t="shared" ref="FQ496:FQ507" si="1220">IFERROR(DZ496/$CK496,0)</f>
        <v>0</v>
      </c>
      <c r="FR496" s="17">
        <f t="shared" si="1143"/>
        <v>0</v>
      </c>
      <c r="FS496" s="17">
        <f t="shared" si="1144"/>
        <v>0</v>
      </c>
      <c r="FT496" s="17">
        <f t="shared" si="1145"/>
        <v>0</v>
      </c>
      <c r="FU496" s="18">
        <f t="shared" si="1146"/>
        <v>0</v>
      </c>
      <c r="FV496" s="18">
        <f t="shared" si="1147"/>
        <v>0</v>
      </c>
      <c r="FW496" s="18">
        <f t="shared" si="1148"/>
        <v>0</v>
      </c>
      <c r="FX496" s="18">
        <f t="shared" si="1149"/>
        <v>0</v>
      </c>
      <c r="FY496" s="18">
        <f t="shared" si="1150"/>
        <v>0</v>
      </c>
      <c r="FZ496" s="19"/>
      <c r="GA496" s="36" t="s">
        <v>478</v>
      </c>
      <c r="GB496" s="36"/>
      <c r="GC496" s="37"/>
    </row>
    <row r="497" spans="1:185" hidden="1" x14ac:dyDescent="0.25">
      <c r="A497" s="8" t="s">
        <v>1309</v>
      </c>
      <c r="B497" s="8" t="s">
        <v>795</v>
      </c>
      <c r="C497" s="9" t="s">
        <v>796</v>
      </c>
      <c r="D497" s="9" t="s">
        <v>483</v>
      </c>
      <c r="E497" s="9" t="s">
        <v>1466</v>
      </c>
      <c r="F497" s="28" t="s">
        <v>516</v>
      </c>
      <c r="G497" s="9" t="s">
        <v>480</v>
      </c>
      <c r="H497" s="11">
        <v>3.5000000000000003E-2</v>
      </c>
      <c r="I497" s="11"/>
      <c r="J497" s="11">
        <v>0.01</v>
      </c>
      <c r="K497" s="11">
        <v>0.01</v>
      </c>
      <c r="L497" s="11">
        <v>5.0000000000000001E-3</v>
      </c>
      <c r="M497" s="11">
        <v>5.0000000000000001E-3</v>
      </c>
      <c r="N497" s="11"/>
      <c r="O497" s="12">
        <f t="shared" si="1172"/>
        <v>0</v>
      </c>
      <c r="P497" s="12">
        <f t="shared" si="1173"/>
        <v>0</v>
      </c>
      <c r="Q497" s="12">
        <f t="shared" si="1174"/>
        <v>0</v>
      </c>
      <c r="R497" s="12">
        <f t="shared" si="1175"/>
        <v>0</v>
      </c>
      <c r="S497" s="12">
        <f t="shared" si="1187"/>
        <v>0</v>
      </c>
      <c r="T497" s="12">
        <f t="shared" si="1188"/>
        <v>0</v>
      </c>
      <c r="U497" s="12">
        <f t="shared" si="1189"/>
        <v>0</v>
      </c>
      <c r="V497" s="12">
        <f t="shared" si="1190"/>
        <v>0</v>
      </c>
      <c r="W497" s="12">
        <f t="shared" si="1156"/>
        <v>0</v>
      </c>
      <c r="X497" s="12">
        <f t="shared" si="1176"/>
        <v>0</v>
      </c>
      <c r="Y497" s="12">
        <f t="shared" si="1177"/>
        <v>0</v>
      </c>
      <c r="Z497" s="12">
        <f t="shared" si="1178"/>
        <v>0</v>
      </c>
      <c r="AA497" s="12">
        <f t="shared" si="1179"/>
        <v>0</v>
      </c>
      <c r="AB497" s="12">
        <f t="shared" si="1180"/>
        <v>0</v>
      </c>
      <c r="AC497" s="12"/>
      <c r="AD497" s="12"/>
      <c r="AE497" s="12"/>
      <c r="AF497" s="12">
        <f t="shared" si="1181"/>
        <v>0</v>
      </c>
      <c r="AG497" s="12">
        <f t="shared" si="1182"/>
        <v>0</v>
      </c>
      <c r="AH497" s="12">
        <f t="shared" si="1183"/>
        <v>0</v>
      </c>
      <c r="AI497" s="12"/>
      <c r="AJ497" s="12"/>
      <c r="AK497" s="12"/>
      <c r="AL497" s="12">
        <f t="shared" si="1114"/>
        <v>0</v>
      </c>
      <c r="AM497" s="12">
        <f t="shared" si="1115"/>
        <v>0</v>
      </c>
      <c r="AN497" s="12">
        <f t="shared" si="1116"/>
        <v>0</v>
      </c>
      <c r="AO497" s="12"/>
      <c r="AP497" s="12"/>
      <c r="AQ497" s="12"/>
      <c r="AR497" s="12">
        <f t="shared" si="1117"/>
        <v>0</v>
      </c>
      <c r="AS497" s="12">
        <f t="shared" si="1118"/>
        <v>0</v>
      </c>
      <c r="AT497" s="12">
        <f t="shared" si="1119"/>
        <v>0</v>
      </c>
      <c r="AU497" s="12">
        <f t="shared" si="1120"/>
        <v>0</v>
      </c>
      <c r="AV497" s="12">
        <f t="shared" si="1184"/>
        <v>0</v>
      </c>
      <c r="AW497" s="12"/>
      <c r="AX497" s="12">
        <f t="shared" si="1121"/>
        <v>0</v>
      </c>
      <c r="AY497" s="12">
        <f t="shared" si="1122"/>
        <v>0</v>
      </c>
      <c r="AZ497" s="12">
        <f t="shared" si="1123"/>
        <v>0</v>
      </c>
      <c r="BA497" s="12"/>
      <c r="BB497" s="12">
        <f t="shared" si="1124"/>
        <v>0</v>
      </c>
      <c r="BC497" s="12">
        <f t="shared" si="1125"/>
        <v>0</v>
      </c>
      <c r="BD497" s="12">
        <f t="shared" si="1126"/>
        <v>0</v>
      </c>
      <c r="BE497" s="12"/>
      <c r="BF497" s="12">
        <f t="shared" si="1127"/>
        <v>0</v>
      </c>
      <c r="BG497" s="12">
        <f t="shared" si="1185"/>
        <v>0</v>
      </c>
      <c r="BH497" s="12">
        <f t="shared" si="1128"/>
        <v>0</v>
      </c>
      <c r="BI497" s="12">
        <f t="shared" si="1129"/>
        <v>0</v>
      </c>
      <c r="BJ497" s="12"/>
      <c r="BK497" s="12">
        <f t="shared" si="1130"/>
        <v>0</v>
      </c>
      <c r="BL497" s="12">
        <f t="shared" si="1186"/>
        <v>0</v>
      </c>
      <c r="BM497" s="12">
        <f t="shared" si="1131"/>
        <v>0</v>
      </c>
      <c r="BN497" s="12"/>
      <c r="BO497" s="12">
        <f t="shared" si="1132"/>
        <v>0</v>
      </c>
      <c r="BP497" s="12">
        <f t="shared" si="1133"/>
        <v>0</v>
      </c>
      <c r="BQ497" s="12">
        <f t="shared" si="1134"/>
        <v>0</v>
      </c>
      <c r="BR497" s="12"/>
      <c r="BS497" s="12">
        <f t="shared" si="1135"/>
        <v>0</v>
      </c>
      <c r="BT497" s="12">
        <f t="shared" si="1136"/>
        <v>0</v>
      </c>
      <c r="BU497" s="12">
        <f t="shared" si="1137"/>
        <v>0</v>
      </c>
      <c r="BV497" s="12">
        <f t="shared" si="1138"/>
        <v>0</v>
      </c>
      <c r="BW497" s="12">
        <f t="shared" si="1139"/>
        <v>0</v>
      </c>
      <c r="BX497" s="12"/>
      <c r="BY497" s="12">
        <v>0</v>
      </c>
      <c r="BZ497" s="12">
        <v>0</v>
      </c>
      <c r="CA497" s="12">
        <f>SUMIFS('[1]TIẾN ĐỘ %'!$M$6:$M$1034,'[1]TIẾN ĐỘ %'!$G$6:$G$1034,$A497,'[1]TIẾN ĐỘ %'!$F$6:$F$1034,$E497)</f>
        <v>0</v>
      </c>
      <c r="CB497" s="12">
        <f t="shared" si="1155"/>
        <v>0</v>
      </c>
      <c r="CC497" s="34"/>
      <c r="CD497" s="34"/>
      <c r="CE497" s="34"/>
      <c r="CF497" s="34"/>
      <c r="CG497" s="34"/>
      <c r="CH497" s="12"/>
      <c r="CI497" s="12"/>
      <c r="CJ497" s="12"/>
      <c r="CK497" s="12">
        <f t="shared" si="1195"/>
        <v>0</v>
      </c>
      <c r="CL497" s="12"/>
      <c r="CM497" s="12"/>
      <c r="CN497" s="12"/>
      <c r="CO497" s="12">
        <f t="shared" si="1191"/>
        <v>0</v>
      </c>
      <c r="CP497" s="12">
        <f t="shared" si="1192"/>
        <v>0</v>
      </c>
      <c r="CQ497" s="12"/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f>SUMIFS('[1]DATA THÔ IN'!$P$4:$P$12031,'[1]DATA THÔ IN'!$H$4:$H$12031,$A497,'[1]DATA THÔ IN'!$AC$4:$AC$12031,$E497,'[1]DATA THÔ IN'!$AH$4:$AH$12031,"Tiến độ 1")</f>
        <v>0</v>
      </c>
      <c r="CZ497" s="12">
        <f>SUMIFS('[1]DATA THÔ IN'!$P$4:$P$12031,'[1]DATA THÔ IN'!$H$4:$H$12031,$A497,'[1]DATA THÔ IN'!$AC$4:$AC$12031,$E497,'[1]DATA THÔ IN'!$AH$4:$AH$12031,"Tiến độ 2")</f>
        <v>0</v>
      </c>
      <c r="DA497" s="12">
        <f>SUMIFS('[1]TIẾN ĐỘ %'!$N$6:$N$1034,'[1]TIẾN ĐỘ %'!$G$6:$G$1034,A497,'[1]TIẾN ĐỘ %'!$F$6:$F$1034,$E497)</f>
        <v>0</v>
      </c>
      <c r="DB497" s="12">
        <f t="shared" si="1157"/>
        <v>0</v>
      </c>
      <c r="DC497" s="34"/>
      <c r="DD497" s="34"/>
      <c r="DE497" s="34"/>
      <c r="DF497" s="34"/>
      <c r="DG497" s="34"/>
      <c r="DH497" s="34"/>
      <c r="DI497" s="12"/>
      <c r="DJ497" s="12"/>
      <c r="DK497" s="12"/>
      <c r="DL497" s="34"/>
      <c r="DM497" s="34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>
        <f t="shared" si="1196"/>
        <v>0</v>
      </c>
      <c r="DX497" s="12"/>
      <c r="DY497" s="12"/>
      <c r="DZ497" s="12"/>
      <c r="EA497" s="12"/>
      <c r="EB497" s="12"/>
      <c r="EC497" s="12"/>
      <c r="ED497" s="12"/>
      <c r="EE497" s="12"/>
      <c r="EF497" s="12"/>
      <c r="EG497" s="12">
        <f t="shared" si="1193"/>
        <v>0</v>
      </c>
      <c r="EH497" s="12">
        <f t="shared" si="1194"/>
        <v>0</v>
      </c>
      <c r="EI497" s="12"/>
      <c r="EJ497" s="15">
        <f t="shared" si="1140"/>
        <v>0</v>
      </c>
      <c r="EK497" s="15">
        <f t="shared" si="1141"/>
        <v>0</v>
      </c>
      <c r="EL497" s="15">
        <f t="shared" si="1142"/>
        <v>0</v>
      </c>
      <c r="EM497" s="16">
        <f t="shared" si="1162"/>
        <v>0</v>
      </c>
      <c r="EN497" s="16">
        <f t="shared" si="1163"/>
        <v>0</v>
      </c>
      <c r="EO497" s="16">
        <f t="shared" si="1164"/>
        <v>0</v>
      </c>
      <c r="EP497" s="16">
        <f t="shared" si="1158"/>
        <v>0</v>
      </c>
      <c r="EQ497" s="16">
        <f t="shared" si="1159"/>
        <v>0</v>
      </c>
      <c r="ER497" s="16">
        <f t="shared" si="1160"/>
        <v>0</v>
      </c>
      <c r="ES497" s="16">
        <f t="shared" si="1161"/>
        <v>0</v>
      </c>
      <c r="ET497" s="15">
        <f t="shared" si="1197"/>
        <v>0</v>
      </c>
      <c r="EU497" s="15">
        <f t="shared" si="1198"/>
        <v>0</v>
      </c>
      <c r="EV497" s="15">
        <f t="shared" si="1199"/>
        <v>0</v>
      </c>
      <c r="EW497" s="15">
        <f t="shared" si="1200"/>
        <v>0</v>
      </c>
      <c r="EX497" s="15">
        <f t="shared" si="1201"/>
        <v>0</v>
      </c>
      <c r="EY497" s="15">
        <f t="shared" si="1202"/>
        <v>0</v>
      </c>
      <c r="EZ497" s="15">
        <f t="shared" si="1203"/>
        <v>0</v>
      </c>
      <c r="FA497" s="15">
        <f t="shared" si="1204"/>
        <v>0</v>
      </c>
      <c r="FB497" s="15">
        <f t="shared" si="1205"/>
        <v>0</v>
      </c>
      <c r="FC497" s="15">
        <f t="shared" si="1206"/>
        <v>0</v>
      </c>
      <c r="FD497" s="15">
        <f t="shared" si="1207"/>
        <v>0</v>
      </c>
      <c r="FE497" s="15">
        <f t="shared" si="1208"/>
        <v>0</v>
      </c>
      <c r="FF497" s="15">
        <f t="shared" si="1209"/>
        <v>0</v>
      </c>
      <c r="FG497" s="15">
        <f t="shared" si="1210"/>
        <v>0</v>
      </c>
      <c r="FH497" s="15">
        <f t="shared" si="1211"/>
        <v>0</v>
      </c>
      <c r="FI497" s="15">
        <f t="shared" si="1212"/>
        <v>0</v>
      </c>
      <c r="FJ497" s="15">
        <f t="shared" si="1213"/>
        <v>0</v>
      </c>
      <c r="FK497" s="15">
        <f t="shared" si="1214"/>
        <v>0</v>
      </c>
      <c r="FL497" s="15">
        <f t="shared" si="1215"/>
        <v>0</v>
      </c>
      <c r="FM497" s="15">
        <f t="shared" si="1216"/>
        <v>0</v>
      </c>
      <c r="FN497" s="15">
        <f t="shared" si="1217"/>
        <v>0</v>
      </c>
      <c r="FO497" s="15">
        <f t="shared" si="1218"/>
        <v>0</v>
      </c>
      <c r="FP497" s="15">
        <f t="shared" si="1219"/>
        <v>0</v>
      </c>
      <c r="FQ497" s="15">
        <f t="shared" si="1220"/>
        <v>0</v>
      </c>
      <c r="FR497" s="17">
        <f t="shared" si="1143"/>
        <v>0</v>
      </c>
      <c r="FS497" s="17">
        <f t="shared" si="1144"/>
        <v>0</v>
      </c>
      <c r="FT497" s="17">
        <f t="shared" si="1145"/>
        <v>0</v>
      </c>
      <c r="FU497" s="18">
        <f t="shared" si="1146"/>
        <v>0</v>
      </c>
      <c r="FV497" s="18">
        <f t="shared" si="1147"/>
        <v>0</v>
      </c>
      <c r="FW497" s="18">
        <f t="shared" si="1148"/>
        <v>0</v>
      </c>
      <c r="FX497" s="18">
        <f t="shared" si="1149"/>
        <v>0</v>
      </c>
      <c r="FY497" s="18">
        <f t="shared" si="1150"/>
        <v>0</v>
      </c>
      <c r="FZ497" s="19"/>
      <c r="GA497" s="36" t="s">
        <v>483</v>
      </c>
      <c r="GB497" s="36"/>
      <c r="GC497" s="37"/>
    </row>
    <row r="498" spans="1:185" hidden="1" x14ac:dyDescent="0.25">
      <c r="A498" s="8" t="s">
        <v>1310</v>
      </c>
      <c r="B498" s="8" t="s">
        <v>797</v>
      </c>
      <c r="C498" s="9" t="s">
        <v>798</v>
      </c>
      <c r="D498" s="9" t="s">
        <v>483</v>
      </c>
      <c r="E498" s="9" t="s">
        <v>1466</v>
      </c>
      <c r="F498" s="28" t="s">
        <v>516</v>
      </c>
      <c r="G498" s="9" t="s">
        <v>480</v>
      </c>
      <c r="H498" s="11">
        <v>3.5000000000000003E-2</v>
      </c>
      <c r="I498" s="11"/>
      <c r="J498" s="11">
        <v>0.01</v>
      </c>
      <c r="K498" s="11">
        <v>0.01</v>
      </c>
      <c r="L498" s="11">
        <v>5.0000000000000001E-3</v>
      </c>
      <c r="M498" s="11">
        <v>5.0000000000000001E-3</v>
      </c>
      <c r="N498" s="11"/>
      <c r="O498" s="12">
        <f t="shared" si="1172"/>
        <v>0</v>
      </c>
      <c r="P498" s="12">
        <f t="shared" si="1173"/>
        <v>0</v>
      </c>
      <c r="Q498" s="12">
        <f t="shared" si="1174"/>
        <v>0</v>
      </c>
      <c r="R498" s="12">
        <f t="shared" si="1175"/>
        <v>0</v>
      </c>
      <c r="S498" s="12">
        <f t="shared" si="1187"/>
        <v>0</v>
      </c>
      <c r="T498" s="12">
        <f t="shared" si="1188"/>
        <v>0</v>
      </c>
      <c r="U498" s="12">
        <f t="shared" si="1189"/>
        <v>0</v>
      </c>
      <c r="V498" s="12">
        <f t="shared" si="1190"/>
        <v>0</v>
      </c>
      <c r="W498" s="12">
        <f t="shared" si="1156"/>
        <v>0</v>
      </c>
      <c r="X498" s="12">
        <f t="shared" si="1176"/>
        <v>0</v>
      </c>
      <c r="Y498" s="12">
        <f t="shared" si="1177"/>
        <v>0</v>
      </c>
      <c r="Z498" s="12">
        <f t="shared" si="1178"/>
        <v>0</v>
      </c>
      <c r="AA498" s="12">
        <f t="shared" si="1179"/>
        <v>0</v>
      </c>
      <c r="AB498" s="12">
        <f t="shared" si="1180"/>
        <v>0</v>
      </c>
      <c r="AC498" s="12"/>
      <c r="AD498" s="12"/>
      <c r="AE498" s="12"/>
      <c r="AF498" s="12">
        <f t="shared" si="1181"/>
        <v>0</v>
      </c>
      <c r="AG498" s="12">
        <f t="shared" si="1182"/>
        <v>0</v>
      </c>
      <c r="AH498" s="12">
        <f t="shared" si="1183"/>
        <v>0</v>
      </c>
      <c r="AI498" s="12"/>
      <c r="AJ498" s="12"/>
      <c r="AK498" s="12"/>
      <c r="AL498" s="12">
        <f t="shared" si="1114"/>
        <v>0</v>
      </c>
      <c r="AM498" s="12">
        <f t="shared" si="1115"/>
        <v>0</v>
      </c>
      <c r="AN498" s="12">
        <f t="shared" si="1116"/>
        <v>0</v>
      </c>
      <c r="AO498" s="12"/>
      <c r="AP498" s="12"/>
      <c r="AQ498" s="12"/>
      <c r="AR498" s="12">
        <f t="shared" si="1117"/>
        <v>0</v>
      </c>
      <c r="AS498" s="12">
        <f t="shared" si="1118"/>
        <v>0</v>
      </c>
      <c r="AT498" s="12">
        <f t="shared" si="1119"/>
        <v>0</v>
      </c>
      <c r="AU498" s="12">
        <f t="shared" si="1120"/>
        <v>0</v>
      </c>
      <c r="AV498" s="12">
        <f t="shared" si="1184"/>
        <v>0</v>
      </c>
      <c r="AW498" s="12"/>
      <c r="AX498" s="12">
        <f t="shared" si="1121"/>
        <v>0</v>
      </c>
      <c r="AY498" s="12">
        <f t="shared" si="1122"/>
        <v>0</v>
      </c>
      <c r="AZ498" s="12">
        <f t="shared" si="1123"/>
        <v>0</v>
      </c>
      <c r="BA498" s="12"/>
      <c r="BB498" s="12">
        <f t="shared" si="1124"/>
        <v>0</v>
      </c>
      <c r="BC498" s="12">
        <f t="shared" si="1125"/>
        <v>0</v>
      </c>
      <c r="BD498" s="12">
        <f t="shared" si="1126"/>
        <v>0</v>
      </c>
      <c r="BE498" s="12"/>
      <c r="BF498" s="12">
        <f t="shared" si="1127"/>
        <v>0</v>
      </c>
      <c r="BG498" s="12">
        <f t="shared" si="1185"/>
        <v>0</v>
      </c>
      <c r="BH498" s="12">
        <f t="shared" si="1128"/>
        <v>0</v>
      </c>
      <c r="BI498" s="12">
        <f t="shared" si="1129"/>
        <v>0</v>
      </c>
      <c r="BJ498" s="12"/>
      <c r="BK498" s="12">
        <f t="shared" si="1130"/>
        <v>0</v>
      </c>
      <c r="BL498" s="12">
        <f t="shared" si="1186"/>
        <v>0</v>
      </c>
      <c r="BM498" s="12">
        <f t="shared" si="1131"/>
        <v>0</v>
      </c>
      <c r="BN498" s="12"/>
      <c r="BO498" s="12">
        <f t="shared" si="1132"/>
        <v>0</v>
      </c>
      <c r="BP498" s="12">
        <f t="shared" si="1133"/>
        <v>0</v>
      </c>
      <c r="BQ498" s="12">
        <f t="shared" si="1134"/>
        <v>0</v>
      </c>
      <c r="BR498" s="12"/>
      <c r="BS498" s="12">
        <f t="shared" si="1135"/>
        <v>0</v>
      </c>
      <c r="BT498" s="12">
        <f t="shared" si="1136"/>
        <v>0</v>
      </c>
      <c r="BU498" s="12">
        <f t="shared" si="1137"/>
        <v>0</v>
      </c>
      <c r="BV498" s="12">
        <f t="shared" si="1138"/>
        <v>0</v>
      </c>
      <c r="BW498" s="12">
        <f t="shared" si="1139"/>
        <v>0</v>
      </c>
      <c r="BX498" s="12"/>
      <c r="BY498" s="12">
        <v>50000000</v>
      </c>
      <c r="BZ498" s="12">
        <v>50000000</v>
      </c>
      <c r="CA498" s="12">
        <f>SUMIFS('[1]TIẾN ĐỘ %'!$M$6:$M$1034,'[1]TIẾN ĐỘ %'!$G$6:$G$1034,$A498,'[1]TIẾN ĐỘ %'!$F$6:$F$1034,$E498)</f>
        <v>80000000</v>
      </c>
      <c r="CB498" s="12">
        <f t="shared" si="1155"/>
        <v>180000000</v>
      </c>
      <c r="CC498" s="34"/>
      <c r="CD498" s="34"/>
      <c r="CE498" s="34"/>
      <c r="CF498" s="34"/>
      <c r="CG498" s="34"/>
      <c r="CH498" s="12"/>
      <c r="CI498" s="12"/>
      <c r="CJ498" s="12"/>
      <c r="CK498" s="12">
        <f t="shared" si="1195"/>
        <v>0</v>
      </c>
      <c r="CL498" s="12"/>
      <c r="CM498" s="12"/>
      <c r="CN498" s="12"/>
      <c r="CO498" s="12">
        <f t="shared" si="1191"/>
        <v>0</v>
      </c>
      <c r="CP498" s="12">
        <f t="shared" si="1192"/>
        <v>0</v>
      </c>
      <c r="CQ498" s="12"/>
      <c r="CR498" s="12">
        <v>19526400</v>
      </c>
      <c r="CS498" s="12">
        <v>17280000</v>
      </c>
      <c r="CT498" s="12">
        <v>38534400</v>
      </c>
      <c r="CU498" s="12">
        <v>0</v>
      </c>
      <c r="CV498" s="12">
        <v>3840000</v>
      </c>
      <c r="CW498" s="12">
        <v>0</v>
      </c>
      <c r="CX498" s="12">
        <v>3840000</v>
      </c>
      <c r="CY498" s="12">
        <f>SUMIFS('[1]DATA THÔ IN'!$P$4:$P$12031,'[1]DATA THÔ IN'!$H$4:$H$12031,$A498,'[1]DATA THÔ IN'!$AC$4:$AC$12031,$E498,'[1]DATA THÔ IN'!$AH$4:$AH$12031,"Tiến độ 1")</f>
        <v>0</v>
      </c>
      <c r="CZ498" s="12">
        <f>SUMIFS('[1]DATA THÔ IN'!$P$4:$P$12031,'[1]DATA THÔ IN'!$H$4:$H$12031,$A498,'[1]DATA THÔ IN'!$AC$4:$AC$12031,$E498,'[1]DATA THÔ IN'!$AH$4:$AH$12031,"Tiến độ 2")</f>
        <v>0</v>
      </c>
      <c r="DA498" s="12">
        <f>SUMIFS('[1]TIẾN ĐỘ %'!$N$6:$N$1034,'[1]TIẾN ĐỘ %'!$G$6:$G$1034,A498,'[1]TIẾN ĐỘ %'!$F$6:$F$1034,$E498)</f>
        <v>0</v>
      </c>
      <c r="DB498" s="12">
        <f t="shared" si="1157"/>
        <v>42374400</v>
      </c>
      <c r="DC498" s="34"/>
      <c r="DD498" s="34"/>
      <c r="DE498" s="34"/>
      <c r="DF498" s="34"/>
      <c r="DG498" s="34"/>
      <c r="DH498" s="34"/>
      <c r="DI498" s="12"/>
      <c r="DJ498" s="12"/>
      <c r="DK498" s="12"/>
      <c r="DL498" s="34"/>
      <c r="DM498" s="34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>
        <f t="shared" si="1196"/>
        <v>0</v>
      </c>
      <c r="DX498" s="12"/>
      <c r="DY498" s="12"/>
      <c r="DZ498" s="12"/>
      <c r="EA498" s="12"/>
      <c r="EB498" s="12"/>
      <c r="EC498" s="12"/>
      <c r="ED498" s="12"/>
      <c r="EE498" s="12"/>
      <c r="EF498" s="12"/>
      <c r="EG498" s="12">
        <f t="shared" si="1193"/>
        <v>0</v>
      </c>
      <c r="EH498" s="12">
        <f t="shared" si="1194"/>
        <v>0</v>
      </c>
      <c r="EI498" s="12"/>
      <c r="EJ498" s="15">
        <f t="shared" si="1140"/>
        <v>0.39052799999999999</v>
      </c>
      <c r="EK498" s="15">
        <f t="shared" si="1141"/>
        <v>0.34560000000000002</v>
      </c>
      <c r="EL498" s="15">
        <f t="shared" si="1142"/>
        <v>0.77068800000000004</v>
      </c>
      <c r="EM498" s="16">
        <f t="shared" si="1162"/>
        <v>0</v>
      </c>
      <c r="EN498" s="16">
        <f t="shared" si="1163"/>
        <v>7.6799999999999993E-2</v>
      </c>
      <c r="EO498" s="16">
        <f t="shared" si="1164"/>
        <v>7.6799999999999993E-2</v>
      </c>
      <c r="EP498" s="16">
        <f t="shared" si="1158"/>
        <v>0</v>
      </c>
      <c r="EQ498" s="16">
        <f t="shared" si="1159"/>
        <v>0</v>
      </c>
      <c r="ER498" s="16">
        <f t="shared" si="1160"/>
        <v>0</v>
      </c>
      <c r="ES498" s="16">
        <f t="shared" si="1161"/>
        <v>0.23541333333333334</v>
      </c>
      <c r="ET498" s="15">
        <f t="shared" si="1197"/>
        <v>0</v>
      </c>
      <c r="EU498" s="15">
        <f t="shared" si="1198"/>
        <v>0</v>
      </c>
      <c r="EV498" s="15">
        <f t="shared" si="1199"/>
        <v>0</v>
      </c>
      <c r="EW498" s="15">
        <f t="shared" si="1200"/>
        <v>0</v>
      </c>
      <c r="EX498" s="15">
        <f t="shared" si="1201"/>
        <v>0</v>
      </c>
      <c r="EY498" s="15">
        <f t="shared" si="1202"/>
        <v>0</v>
      </c>
      <c r="EZ498" s="15">
        <f t="shared" si="1203"/>
        <v>0</v>
      </c>
      <c r="FA498" s="15">
        <f t="shared" si="1204"/>
        <v>0</v>
      </c>
      <c r="FB498" s="15">
        <f t="shared" si="1205"/>
        <v>0</v>
      </c>
      <c r="FC498" s="15">
        <f t="shared" si="1206"/>
        <v>0</v>
      </c>
      <c r="FD498" s="15">
        <f t="shared" si="1207"/>
        <v>0</v>
      </c>
      <c r="FE498" s="15">
        <f t="shared" si="1208"/>
        <v>0</v>
      </c>
      <c r="FF498" s="15">
        <f t="shared" si="1209"/>
        <v>0</v>
      </c>
      <c r="FG498" s="15">
        <f t="shared" si="1210"/>
        <v>0</v>
      </c>
      <c r="FH498" s="15">
        <f t="shared" si="1211"/>
        <v>0</v>
      </c>
      <c r="FI498" s="15">
        <f t="shared" si="1212"/>
        <v>0</v>
      </c>
      <c r="FJ498" s="15">
        <f t="shared" si="1213"/>
        <v>0</v>
      </c>
      <c r="FK498" s="15">
        <f t="shared" si="1214"/>
        <v>0</v>
      </c>
      <c r="FL498" s="15">
        <f t="shared" si="1215"/>
        <v>0</v>
      </c>
      <c r="FM498" s="15">
        <f t="shared" si="1216"/>
        <v>0</v>
      </c>
      <c r="FN498" s="15">
        <f t="shared" si="1217"/>
        <v>0</v>
      </c>
      <c r="FO498" s="15">
        <f t="shared" si="1218"/>
        <v>0</v>
      </c>
      <c r="FP498" s="15">
        <f t="shared" si="1219"/>
        <v>0</v>
      </c>
      <c r="FQ498" s="15">
        <f t="shared" si="1220"/>
        <v>0</v>
      </c>
      <c r="FR498" s="17">
        <f t="shared" si="1143"/>
        <v>0</v>
      </c>
      <c r="FS498" s="17">
        <f t="shared" si="1144"/>
        <v>0</v>
      </c>
      <c r="FT498" s="17">
        <f t="shared" si="1145"/>
        <v>0</v>
      </c>
      <c r="FU498" s="18">
        <f t="shared" si="1146"/>
        <v>0</v>
      </c>
      <c r="FV498" s="18">
        <f t="shared" si="1147"/>
        <v>0</v>
      </c>
      <c r="FW498" s="18">
        <f t="shared" si="1148"/>
        <v>0</v>
      </c>
      <c r="FX498" s="18">
        <f t="shared" si="1149"/>
        <v>0</v>
      </c>
      <c r="FY498" s="18">
        <f t="shared" si="1150"/>
        <v>0</v>
      </c>
      <c r="FZ498" s="19"/>
      <c r="GA498" s="36" t="s">
        <v>483</v>
      </c>
      <c r="GB498" s="36"/>
      <c r="GC498" s="37"/>
    </row>
    <row r="499" spans="1:185" hidden="1" x14ac:dyDescent="0.25">
      <c r="A499" s="8" t="s">
        <v>1313</v>
      </c>
      <c r="B499" s="8" t="s">
        <v>803</v>
      </c>
      <c r="C499" s="9" t="s">
        <v>804</v>
      </c>
      <c r="D499" s="9" t="s">
        <v>478</v>
      </c>
      <c r="E499" s="9" t="s">
        <v>1466</v>
      </c>
      <c r="F499" s="28" t="s">
        <v>494</v>
      </c>
      <c r="G499" s="9" t="s">
        <v>480</v>
      </c>
      <c r="H499" s="11">
        <v>3.5000000000000003E-2</v>
      </c>
      <c r="I499" s="11"/>
      <c r="J499" s="11">
        <v>0.01</v>
      </c>
      <c r="K499" s="11">
        <v>0.01</v>
      </c>
      <c r="L499" s="11">
        <v>5.0000000000000001E-3</v>
      </c>
      <c r="M499" s="11">
        <v>5.0000000000000001E-3</v>
      </c>
      <c r="N499" s="11"/>
      <c r="O499" s="12">
        <f t="shared" si="1172"/>
        <v>0</v>
      </c>
      <c r="P499" s="12">
        <f t="shared" si="1173"/>
        <v>0</v>
      </c>
      <c r="Q499" s="12">
        <f t="shared" si="1174"/>
        <v>0</v>
      </c>
      <c r="R499" s="12">
        <f t="shared" si="1175"/>
        <v>0</v>
      </c>
      <c r="S499" s="12">
        <f t="shared" si="1187"/>
        <v>0</v>
      </c>
      <c r="T499" s="12">
        <f t="shared" si="1188"/>
        <v>0</v>
      </c>
      <c r="U499" s="12">
        <f t="shared" si="1189"/>
        <v>0</v>
      </c>
      <c r="V499" s="12">
        <f t="shared" si="1190"/>
        <v>0</v>
      </c>
      <c r="W499" s="12">
        <f t="shared" si="1156"/>
        <v>0</v>
      </c>
      <c r="X499" s="12">
        <f t="shared" si="1176"/>
        <v>0</v>
      </c>
      <c r="Y499" s="12">
        <f t="shared" si="1177"/>
        <v>1351432.32</v>
      </c>
      <c r="Z499" s="12">
        <f t="shared" si="1178"/>
        <v>0</v>
      </c>
      <c r="AA499" s="12">
        <f t="shared" si="1179"/>
        <v>1351432.32</v>
      </c>
      <c r="AB499" s="12">
        <f t="shared" si="1180"/>
        <v>0</v>
      </c>
      <c r="AC499" s="12"/>
      <c r="AD499" s="12"/>
      <c r="AE499" s="12"/>
      <c r="AF499" s="12">
        <f t="shared" si="1181"/>
        <v>0</v>
      </c>
      <c r="AG499" s="12">
        <f t="shared" si="1182"/>
        <v>0</v>
      </c>
      <c r="AH499" s="12">
        <f t="shared" si="1183"/>
        <v>0</v>
      </c>
      <c r="AI499" s="12"/>
      <c r="AJ499" s="12"/>
      <c r="AK499" s="12"/>
      <c r="AL499" s="12">
        <f t="shared" si="1114"/>
        <v>0</v>
      </c>
      <c r="AM499" s="12">
        <f t="shared" si="1115"/>
        <v>0</v>
      </c>
      <c r="AN499" s="12">
        <f t="shared" si="1116"/>
        <v>0</v>
      </c>
      <c r="AO499" s="12"/>
      <c r="AP499" s="12"/>
      <c r="AQ499" s="12"/>
      <c r="AR499" s="12">
        <f t="shared" si="1117"/>
        <v>0</v>
      </c>
      <c r="AS499" s="12">
        <f t="shared" si="1118"/>
        <v>0</v>
      </c>
      <c r="AT499" s="12">
        <f t="shared" si="1119"/>
        <v>0</v>
      </c>
      <c r="AU499" s="12">
        <f t="shared" si="1120"/>
        <v>0</v>
      </c>
      <c r="AV499" s="12">
        <f t="shared" si="1184"/>
        <v>0</v>
      </c>
      <c r="AW499" s="12"/>
      <c r="AX499" s="12">
        <f t="shared" si="1121"/>
        <v>0</v>
      </c>
      <c r="AY499" s="12">
        <f t="shared" si="1122"/>
        <v>0</v>
      </c>
      <c r="AZ499" s="12">
        <f t="shared" si="1123"/>
        <v>0</v>
      </c>
      <c r="BA499" s="12"/>
      <c r="BB499" s="12">
        <f t="shared" si="1124"/>
        <v>0</v>
      </c>
      <c r="BC499" s="12">
        <f t="shared" si="1125"/>
        <v>0</v>
      </c>
      <c r="BD499" s="12">
        <f t="shared" si="1126"/>
        <v>0</v>
      </c>
      <c r="BE499" s="12"/>
      <c r="BF499" s="12">
        <f t="shared" si="1127"/>
        <v>0</v>
      </c>
      <c r="BG499" s="12">
        <f t="shared" si="1185"/>
        <v>0</v>
      </c>
      <c r="BH499" s="12">
        <f t="shared" si="1128"/>
        <v>0</v>
      </c>
      <c r="BI499" s="12">
        <f t="shared" si="1129"/>
        <v>0</v>
      </c>
      <c r="BJ499" s="12"/>
      <c r="BK499" s="12">
        <f t="shared" si="1130"/>
        <v>0</v>
      </c>
      <c r="BL499" s="12">
        <f t="shared" si="1186"/>
        <v>0</v>
      </c>
      <c r="BM499" s="12">
        <f t="shared" si="1131"/>
        <v>0</v>
      </c>
      <c r="BN499" s="12"/>
      <c r="BO499" s="12">
        <f t="shared" si="1132"/>
        <v>0</v>
      </c>
      <c r="BP499" s="12">
        <f t="shared" si="1133"/>
        <v>0</v>
      </c>
      <c r="BQ499" s="12">
        <f t="shared" si="1134"/>
        <v>0</v>
      </c>
      <c r="BR499" s="12"/>
      <c r="BS499" s="12">
        <f t="shared" si="1135"/>
        <v>0</v>
      </c>
      <c r="BT499" s="12">
        <f t="shared" si="1136"/>
        <v>0</v>
      </c>
      <c r="BU499" s="12">
        <f t="shared" si="1137"/>
        <v>0</v>
      </c>
      <c r="BV499" s="12">
        <f t="shared" si="1138"/>
        <v>0</v>
      </c>
      <c r="BW499" s="12">
        <f t="shared" si="1139"/>
        <v>0</v>
      </c>
      <c r="BX499" s="12"/>
      <c r="BY499" s="12">
        <v>50000000</v>
      </c>
      <c r="BZ499" s="12">
        <v>100000000</v>
      </c>
      <c r="CA499" s="12">
        <f>SUMIFS('[1]TIẾN ĐỘ %'!$M$6:$M$1034,'[1]TIẾN ĐỘ %'!$G$6:$G$1034,$A499,'[1]TIẾN ĐỘ %'!$F$6:$F$1034,$E499)</f>
        <v>140000000</v>
      </c>
      <c r="CB499" s="12">
        <f t="shared" si="1155"/>
        <v>290000000</v>
      </c>
      <c r="CC499" s="34"/>
      <c r="CD499" s="34"/>
      <c r="CE499" s="34"/>
      <c r="CF499" s="34"/>
      <c r="CG499" s="34"/>
      <c r="CH499" s="12"/>
      <c r="CI499" s="12"/>
      <c r="CJ499" s="12"/>
      <c r="CK499" s="12">
        <f t="shared" si="1195"/>
        <v>0</v>
      </c>
      <c r="CL499" s="12"/>
      <c r="CM499" s="12"/>
      <c r="CN499" s="12"/>
      <c r="CO499" s="12">
        <f t="shared" si="1191"/>
        <v>0</v>
      </c>
      <c r="CP499" s="12">
        <f t="shared" si="1192"/>
        <v>0</v>
      </c>
      <c r="CQ499" s="12"/>
      <c r="CR499" s="12">
        <v>0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f>SUMIFS('[1]DATA THÔ IN'!$P$4:$P$12031,'[1]DATA THÔ IN'!$H$4:$H$12031,$A499,'[1]DATA THÔ IN'!$AC$4:$AC$12031,$E499,'[1]DATA THÔ IN'!$AH$4:$AH$12031,"Tiến độ 1")</f>
        <v>140044800</v>
      </c>
      <c r="CZ499" s="12">
        <f>SUMIFS('[1]DATA THÔ IN'!$P$4:$P$12031,'[1]DATA THÔ IN'!$H$4:$H$12031,$A499,'[1]DATA THÔ IN'!$AC$4:$AC$12031,$E499,'[1]DATA THÔ IN'!$AH$4:$AH$12031,"Tiến độ 2")</f>
        <v>0</v>
      </c>
      <c r="DA499" s="12">
        <f>SUMIFS('[1]TIẾN ĐỘ %'!$N$6:$N$1034,'[1]TIẾN ĐỘ %'!$G$6:$G$1034,A499,'[1]TIẾN ĐỘ %'!$F$6:$F$1034,$E499)</f>
        <v>140044800</v>
      </c>
      <c r="DB499" s="12">
        <f t="shared" si="1157"/>
        <v>140044800</v>
      </c>
      <c r="DC499" s="34"/>
      <c r="DD499" s="34"/>
      <c r="DE499" s="34"/>
      <c r="DF499" s="34"/>
      <c r="DG499" s="34"/>
      <c r="DH499" s="34"/>
      <c r="DI499" s="12"/>
      <c r="DJ499" s="12"/>
      <c r="DK499" s="12"/>
      <c r="DL499" s="34"/>
      <c r="DM499" s="34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>
        <f t="shared" si="1196"/>
        <v>0</v>
      </c>
      <c r="DX499" s="12"/>
      <c r="DY499" s="12"/>
      <c r="DZ499" s="12"/>
      <c r="EA499" s="12"/>
      <c r="EB499" s="12"/>
      <c r="EC499" s="12"/>
      <c r="ED499" s="12"/>
      <c r="EE499" s="12"/>
      <c r="EF499" s="12"/>
      <c r="EG499" s="12">
        <f t="shared" si="1193"/>
        <v>0</v>
      </c>
      <c r="EH499" s="12">
        <f t="shared" si="1194"/>
        <v>0</v>
      </c>
      <c r="EI499" s="12"/>
      <c r="EJ499" s="15">
        <f t="shared" si="1140"/>
        <v>0</v>
      </c>
      <c r="EK499" s="15">
        <f t="shared" si="1141"/>
        <v>0</v>
      </c>
      <c r="EL499" s="15">
        <f t="shared" si="1142"/>
        <v>0</v>
      </c>
      <c r="EM499" s="16">
        <f t="shared" si="1162"/>
        <v>0</v>
      </c>
      <c r="EN499" s="16">
        <f t="shared" si="1163"/>
        <v>0</v>
      </c>
      <c r="EO499" s="16">
        <f t="shared" si="1164"/>
        <v>0</v>
      </c>
      <c r="EP499" s="16">
        <f t="shared" si="1158"/>
        <v>1.0003200000000001</v>
      </c>
      <c r="EQ499" s="16">
        <f t="shared" si="1159"/>
        <v>0</v>
      </c>
      <c r="ER499" s="16">
        <f t="shared" si="1160"/>
        <v>1.0003200000000001</v>
      </c>
      <c r="ES499" s="16">
        <f t="shared" si="1161"/>
        <v>0.48291310344827587</v>
      </c>
      <c r="ET499" s="15">
        <f t="shared" si="1197"/>
        <v>0</v>
      </c>
      <c r="EU499" s="15">
        <f t="shared" si="1198"/>
        <v>0</v>
      </c>
      <c r="EV499" s="15">
        <f t="shared" si="1199"/>
        <v>0</v>
      </c>
      <c r="EW499" s="15">
        <f t="shared" si="1200"/>
        <v>0</v>
      </c>
      <c r="EX499" s="15">
        <f t="shared" si="1201"/>
        <v>0</v>
      </c>
      <c r="EY499" s="15">
        <f t="shared" si="1202"/>
        <v>0</v>
      </c>
      <c r="EZ499" s="15">
        <f t="shared" si="1203"/>
        <v>0</v>
      </c>
      <c r="FA499" s="15">
        <f t="shared" si="1204"/>
        <v>0</v>
      </c>
      <c r="FB499" s="15">
        <f t="shared" si="1205"/>
        <v>0</v>
      </c>
      <c r="FC499" s="15">
        <f t="shared" si="1206"/>
        <v>0</v>
      </c>
      <c r="FD499" s="15">
        <f t="shared" si="1207"/>
        <v>0</v>
      </c>
      <c r="FE499" s="15">
        <f t="shared" si="1208"/>
        <v>0</v>
      </c>
      <c r="FF499" s="15">
        <f t="shared" si="1209"/>
        <v>0</v>
      </c>
      <c r="FG499" s="15">
        <f t="shared" si="1210"/>
        <v>0</v>
      </c>
      <c r="FH499" s="15">
        <f t="shared" si="1211"/>
        <v>0</v>
      </c>
      <c r="FI499" s="15">
        <f t="shared" si="1212"/>
        <v>0</v>
      </c>
      <c r="FJ499" s="15">
        <f t="shared" si="1213"/>
        <v>0</v>
      </c>
      <c r="FK499" s="15">
        <f t="shared" si="1214"/>
        <v>0</v>
      </c>
      <c r="FL499" s="15">
        <f t="shared" si="1215"/>
        <v>0</v>
      </c>
      <c r="FM499" s="15">
        <f t="shared" si="1216"/>
        <v>0</v>
      </c>
      <c r="FN499" s="15">
        <f t="shared" si="1217"/>
        <v>0</v>
      </c>
      <c r="FO499" s="15">
        <f t="shared" si="1218"/>
        <v>0</v>
      </c>
      <c r="FP499" s="15">
        <f t="shared" si="1219"/>
        <v>0</v>
      </c>
      <c r="FQ499" s="15">
        <f t="shared" si="1220"/>
        <v>0</v>
      </c>
      <c r="FR499" s="17">
        <f t="shared" si="1143"/>
        <v>0</v>
      </c>
      <c r="FS499" s="17">
        <f t="shared" si="1144"/>
        <v>0</v>
      </c>
      <c r="FT499" s="17">
        <f t="shared" si="1145"/>
        <v>0</v>
      </c>
      <c r="FU499" s="18">
        <f t="shared" si="1146"/>
        <v>0</v>
      </c>
      <c r="FV499" s="18">
        <f t="shared" si="1147"/>
        <v>0</v>
      </c>
      <c r="FW499" s="18">
        <f t="shared" si="1148"/>
        <v>0</v>
      </c>
      <c r="FX499" s="18">
        <f t="shared" si="1149"/>
        <v>0</v>
      </c>
      <c r="FY499" s="18">
        <f t="shared" si="1150"/>
        <v>0</v>
      </c>
      <c r="FZ499" s="19"/>
      <c r="GA499" s="36" t="s">
        <v>478</v>
      </c>
      <c r="GB499" s="36"/>
      <c r="GC499" s="37"/>
    </row>
    <row r="500" spans="1:185" hidden="1" x14ac:dyDescent="0.25">
      <c r="A500" s="8" t="s">
        <v>1321</v>
      </c>
      <c r="B500" s="8" t="s">
        <v>819</v>
      </c>
      <c r="C500" s="9" t="s">
        <v>820</v>
      </c>
      <c r="D500" s="9" t="s">
        <v>478</v>
      </c>
      <c r="E500" s="9" t="s">
        <v>1466</v>
      </c>
      <c r="F500" s="28" t="s">
        <v>494</v>
      </c>
      <c r="G500" s="9" t="s">
        <v>480</v>
      </c>
      <c r="H500" s="11">
        <v>3.5000000000000003E-2</v>
      </c>
      <c r="I500" s="11"/>
      <c r="J500" s="11">
        <v>0.01</v>
      </c>
      <c r="K500" s="11">
        <v>0.01</v>
      </c>
      <c r="L500" s="11">
        <v>5.0000000000000001E-3</v>
      </c>
      <c r="M500" s="11">
        <v>5.0000000000000001E-3</v>
      </c>
      <c r="N500" s="11"/>
      <c r="O500" s="12">
        <f t="shared" si="1172"/>
        <v>0</v>
      </c>
      <c r="P500" s="12">
        <f t="shared" si="1173"/>
        <v>509056.8</v>
      </c>
      <c r="Q500" s="12">
        <f t="shared" si="1174"/>
        <v>726482.88</v>
      </c>
      <c r="R500" s="12">
        <f t="shared" si="1175"/>
        <v>1286121.1200000001</v>
      </c>
      <c r="S500" s="12">
        <f t="shared" si="1187"/>
        <v>0</v>
      </c>
      <c r="T500" s="12">
        <f t="shared" si="1188"/>
        <v>474031</v>
      </c>
      <c r="U500" s="12">
        <f t="shared" si="1189"/>
        <v>575850</v>
      </c>
      <c r="V500" s="12">
        <f t="shared" si="1190"/>
        <v>1049881</v>
      </c>
      <c r="W500" s="12">
        <f t="shared" si="1156"/>
        <v>491224</v>
      </c>
      <c r="X500" s="12">
        <f t="shared" si="1176"/>
        <v>0</v>
      </c>
      <c r="Y500" s="12">
        <f t="shared" si="1177"/>
        <v>1499100.48</v>
      </c>
      <c r="Z500" s="12">
        <f t="shared" si="1178"/>
        <v>29181.599999999999</v>
      </c>
      <c r="AA500" s="12">
        <f t="shared" si="1179"/>
        <v>1557463.68</v>
      </c>
      <c r="AB500" s="12">
        <f t="shared" si="1180"/>
        <v>1946733.0999999999</v>
      </c>
      <c r="AC500" s="12"/>
      <c r="AD500" s="12"/>
      <c r="AE500" s="12"/>
      <c r="AF500" s="12">
        <f t="shared" si="1181"/>
        <v>0</v>
      </c>
      <c r="AG500" s="12">
        <f t="shared" si="1182"/>
        <v>0</v>
      </c>
      <c r="AH500" s="12">
        <f t="shared" si="1183"/>
        <v>0</v>
      </c>
      <c r="AI500" s="12"/>
      <c r="AJ500" s="12"/>
      <c r="AK500" s="12"/>
      <c r="AL500" s="12">
        <f t="shared" si="1114"/>
        <v>0</v>
      </c>
      <c r="AM500" s="12">
        <f t="shared" si="1115"/>
        <v>0</v>
      </c>
      <c r="AN500" s="12">
        <f t="shared" si="1116"/>
        <v>0</v>
      </c>
      <c r="AO500" s="12"/>
      <c r="AP500" s="12"/>
      <c r="AQ500" s="12"/>
      <c r="AR500" s="12">
        <f t="shared" si="1117"/>
        <v>0</v>
      </c>
      <c r="AS500" s="12">
        <f t="shared" si="1118"/>
        <v>0</v>
      </c>
      <c r="AT500" s="12">
        <f t="shared" si="1119"/>
        <v>0</v>
      </c>
      <c r="AU500" s="12">
        <f t="shared" si="1120"/>
        <v>0</v>
      </c>
      <c r="AV500" s="12">
        <f t="shared" si="1184"/>
        <v>0</v>
      </c>
      <c r="AW500" s="12"/>
      <c r="AX500" s="12">
        <f t="shared" si="1121"/>
        <v>0</v>
      </c>
      <c r="AY500" s="12">
        <f t="shared" si="1122"/>
        <v>0</v>
      </c>
      <c r="AZ500" s="12">
        <f t="shared" si="1123"/>
        <v>0</v>
      </c>
      <c r="BA500" s="12"/>
      <c r="BB500" s="12">
        <f t="shared" si="1124"/>
        <v>0</v>
      </c>
      <c r="BC500" s="12">
        <f t="shared" si="1125"/>
        <v>0</v>
      </c>
      <c r="BD500" s="12">
        <f t="shared" si="1126"/>
        <v>0</v>
      </c>
      <c r="BE500" s="12"/>
      <c r="BF500" s="12">
        <f t="shared" si="1127"/>
        <v>0</v>
      </c>
      <c r="BG500" s="12">
        <f t="shared" si="1185"/>
        <v>0</v>
      </c>
      <c r="BH500" s="12">
        <f t="shared" si="1128"/>
        <v>0</v>
      </c>
      <c r="BI500" s="12">
        <f t="shared" si="1129"/>
        <v>0</v>
      </c>
      <c r="BJ500" s="12"/>
      <c r="BK500" s="12">
        <f t="shared" si="1130"/>
        <v>0</v>
      </c>
      <c r="BL500" s="12">
        <f t="shared" si="1186"/>
        <v>0</v>
      </c>
      <c r="BM500" s="12">
        <f t="shared" si="1131"/>
        <v>0</v>
      </c>
      <c r="BN500" s="12"/>
      <c r="BO500" s="12">
        <f t="shared" si="1132"/>
        <v>0</v>
      </c>
      <c r="BP500" s="12">
        <f t="shared" si="1133"/>
        <v>0</v>
      </c>
      <c r="BQ500" s="12">
        <f t="shared" si="1134"/>
        <v>0</v>
      </c>
      <c r="BR500" s="12"/>
      <c r="BS500" s="12">
        <f t="shared" si="1135"/>
        <v>0</v>
      </c>
      <c r="BT500" s="12">
        <f t="shared" si="1136"/>
        <v>0</v>
      </c>
      <c r="BU500" s="12">
        <f t="shared" si="1137"/>
        <v>0</v>
      </c>
      <c r="BV500" s="12">
        <f t="shared" si="1138"/>
        <v>0</v>
      </c>
      <c r="BW500" s="12">
        <f t="shared" si="1139"/>
        <v>0</v>
      </c>
      <c r="BX500" s="12"/>
      <c r="BY500" s="12">
        <v>120000000</v>
      </c>
      <c r="BZ500" s="12">
        <v>100000000</v>
      </c>
      <c r="CA500" s="12">
        <f>SUMIFS('[1]TIẾN ĐỘ %'!$M$6:$M$1034,'[1]TIẾN ĐỘ %'!$G$6:$G$1034,$A500,'[1]TIẾN ĐỘ %'!$F$6:$F$1034,$E500)</f>
        <v>150000000</v>
      </c>
      <c r="CB500" s="12">
        <f t="shared" si="1155"/>
        <v>370000000</v>
      </c>
      <c r="CC500" s="34"/>
      <c r="CD500" s="34"/>
      <c r="CE500" s="34"/>
      <c r="CF500" s="34"/>
      <c r="CG500" s="34"/>
      <c r="CH500" s="12"/>
      <c r="CI500" s="12"/>
      <c r="CJ500" s="12"/>
      <c r="CK500" s="12">
        <f t="shared" si="1195"/>
        <v>0</v>
      </c>
      <c r="CL500" s="12"/>
      <c r="CM500" s="12"/>
      <c r="CN500" s="12"/>
      <c r="CO500" s="12">
        <f t="shared" si="1191"/>
        <v>0</v>
      </c>
      <c r="CP500" s="12">
        <f t="shared" si="1192"/>
        <v>0</v>
      </c>
      <c r="CQ500" s="12"/>
      <c r="CR500" s="12">
        <v>52752000</v>
      </c>
      <c r="CS500" s="12">
        <v>75283200</v>
      </c>
      <c r="CT500" s="12">
        <v>133276800</v>
      </c>
      <c r="CU500" s="12">
        <v>49122400</v>
      </c>
      <c r="CV500" s="12">
        <v>59673600</v>
      </c>
      <c r="CW500" s="12">
        <v>49122400</v>
      </c>
      <c r="CX500" s="12">
        <v>108796000</v>
      </c>
      <c r="CY500" s="12">
        <f>SUMIFS('[1]DATA THÔ IN'!$P$4:$P$12031,'[1]DATA THÔ IN'!$H$4:$H$12031,$A500,'[1]DATA THÔ IN'!$AC$4:$AC$12031,$E500,'[1]DATA THÔ IN'!$AH$4:$AH$12031,"Tiến độ 1")</f>
        <v>155347200</v>
      </c>
      <c r="CZ500" s="12">
        <f>SUMIFS('[1]DATA THÔ IN'!$P$4:$P$12031,'[1]DATA THÔ IN'!$H$4:$H$12031,$A500,'[1]DATA THÔ IN'!$AC$4:$AC$12031,$E500,'[1]DATA THÔ IN'!$AH$4:$AH$12031,"Tiến độ 2")</f>
        <v>3024000</v>
      </c>
      <c r="DA500" s="12">
        <f>SUMIFS('[1]TIẾN ĐỘ %'!$N$6:$N$1034,'[1]TIẾN ĐỘ %'!$G$6:$G$1034,A500,'[1]TIẾN ĐỘ %'!$F$6:$F$1034,$E500)</f>
        <v>161395200</v>
      </c>
      <c r="DB500" s="12">
        <f t="shared" si="1157"/>
        <v>403468000</v>
      </c>
      <c r="DC500" s="34"/>
      <c r="DD500" s="34"/>
      <c r="DE500" s="34"/>
      <c r="DF500" s="34"/>
      <c r="DG500" s="34"/>
      <c r="DH500" s="34"/>
      <c r="DI500" s="12"/>
      <c r="DJ500" s="12"/>
      <c r="DK500" s="12"/>
      <c r="DL500" s="34"/>
      <c r="DM500" s="34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>
        <f t="shared" si="1196"/>
        <v>0</v>
      </c>
      <c r="DX500" s="12"/>
      <c r="DY500" s="12"/>
      <c r="DZ500" s="12"/>
      <c r="EA500" s="12"/>
      <c r="EB500" s="12"/>
      <c r="EC500" s="12"/>
      <c r="ED500" s="12"/>
      <c r="EE500" s="12"/>
      <c r="EF500" s="12"/>
      <c r="EG500" s="12">
        <f t="shared" si="1193"/>
        <v>0</v>
      </c>
      <c r="EH500" s="12">
        <f t="shared" si="1194"/>
        <v>0</v>
      </c>
      <c r="EI500" s="12"/>
      <c r="EJ500" s="15">
        <f t="shared" si="1140"/>
        <v>0.43959999999999999</v>
      </c>
      <c r="EK500" s="15">
        <f t="shared" si="1141"/>
        <v>0.62736000000000003</v>
      </c>
      <c r="EL500" s="15">
        <f t="shared" si="1142"/>
        <v>1.1106400000000001</v>
      </c>
      <c r="EM500" s="16">
        <f t="shared" si="1162"/>
        <v>0.49122399999999999</v>
      </c>
      <c r="EN500" s="16">
        <f t="shared" si="1163"/>
        <v>0.59673600000000004</v>
      </c>
      <c r="EO500" s="16">
        <f t="shared" si="1164"/>
        <v>1.08796</v>
      </c>
      <c r="EP500" s="16">
        <f t="shared" si="1158"/>
        <v>1.0356479999999999</v>
      </c>
      <c r="EQ500" s="16">
        <f t="shared" si="1159"/>
        <v>2.0160000000000001E-2</v>
      </c>
      <c r="ER500" s="16">
        <f t="shared" si="1160"/>
        <v>1.075968</v>
      </c>
      <c r="ES500" s="16">
        <f t="shared" si="1161"/>
        <v>1.0904540540540542</v>
      </c>
      <c r="ET500" s="15">
        <f t="shared" si="1197"/>
        <v>0</v>
      </c>
      <c r="EU500" s="15">
        <f t="shared" si="1198"/>
        <v>0</v>
      </c>
      <c r="EV500" s="15">
        <f t="shared" si="1199"/>
        <v>0</v>
      </c>
      <c r="EW500" s="15">
        <f t="shared" si="1200"/>
        <v>0</v>
      </c>
      <c r="EX500" s="15">
        <f t="shared" si="1201"/>
        <v>0</v>
      </c>
      <c r="EY500" s="15">
        <f t="shared" si="1202"/>
        <v>0</v>
      </c>
      <c r="EZ500" s="15">
        <f t="shared" si="1203"/>
        <v>0</v>
      </c>
      <c r="FA500" s="15">
        <f t="shared" si="1204"/>
        <v>0</v>
      </c>
      <c r="FB500" s="15">
        <f t="shared" si="1205"/>
        <v>0</v>
      </c>
      <c r="FC500" s="15">
        <f t="shared" si="1206"/>
        <v>0</v>
      </c>
      <c r="FD500" s="15">
        <f t="shared" si="1207"/>
        <v>0</v>
      </c>
      <c r="FE500" s="15">
        <f t="shared" si="1208"/>
        <v>0</v>
      </c>
      <c r="FF500" s="15">
        <f t="shared" si="1209"/>
        <v>0</v>
      </c>
      <c r="FG500" s="15">
        <f t="shared" si="1210"/>
        <v>0</v>
      </c>
      <c r="FH500" s="15">
        <f t="shared" si="1211"/>
        <v>0</v>
      </c>
      <c r="FI500" s="15">
        <f t="shared" si="1212"/>
        <v>0</v>
      </c>
      <c r="FJ500" s="15">
        <f t="shared" si="1213"/>
        <v>0</v>
      </c>
      <c r="FK500" s="15">
        <f t="shared" si="1214"/>
        <v>0</v>
      </c>
      <c r="FL500" s="15">
        <f t="shared" si="1215"/>
        <v>0</v>
      </c>
      <c r="FM500" s="15">
        <f t="shared" si="1216"/>
        <v>0</v>
      </c>
      <c r="FN500" s="15">
        <f t="shared" si="1217"/>
        <v>0</v>
      </c>
      <c r="FO500" s="15">
        <f t="shared" si="1218"/>
        <v>0</v>
      </c>
      <c r="FP500" s="15">
        <f t="shared" si="1219"/>
        <v>0</v>
      </c>
      <c r="FQ500" s="15">
        <f t="shared" si="1220"/>
        <v>0</v>
      </c>
      <c r="FR500" s="17">
        <f t="shared" si="1143"/>
        <v>0</v>
      </c>
      <c r="FS500" s="17">
        <f t="shared" si="1144"/>
        <v>0</v>
      </c>
      <c r="FT500" s="17">
        <f t="shared" si="1145"/>
        <v>0</v>
      </c>
      <c r="FU500" s="18">
        <f t="shared" si="1146"/>
        <v>0</v>
      </c>
      <c r="FV500" s="18">
        <f t="shared" si="1147"/>
        <v>0</v>
      </c>
      <c r="FW500" s="18">
        <f t="shared" si="1148"/>
        <v>0</v>
      </c>
      <c r="FX500" s="18">
        <f t="shared" si="1149"/>
        <v>0</v>
      </c>
      <c r="FY500" s="18">
        <f t="shared" si="1150"/>
        <v>0</v>
      </c>
      <c r="FZ500" s="19"/>
      <c r="GA500" s="36" t="s">
        <v>478</v>
      </c>
      <c r="GB500" s="36"/>
      <c r="GC500" s="37"/>
    </row>
    <row r="501" spans="1:185" hidden="1" x14ac:dyDescent="0.25">
      <c r="A501" s="8" t="s">
        <v>1324</v>
      </c>
      <c r="B501" s="8" t="s">
        <v>823</v>
      </c>
      <c r="C501" s="9" t="s">
        <v>824</v>
      </c>
      <c r="D501" s="9" t="s">
        <v>478</v>
      </c>
      <c r="E501" s="9" t="s">
        <v>1466</v>
      </c>
      <c r="F501" s="28" t="s">
        <v>479</v>
      </c>
      <c r="G501" s="9" t="s">
        <v>480</v>
      </c>
      <c r="H501" s="11">
        <v>3.5000000000000003E-2</v>
      </c>
      <c r="I501" s="11"/>
      <c r="J501" s="11">
        <v>0.01</v>
      </c>
      <c r="K501" s="11">
        <v>0.01</v>
      </c>
      <c r="L501" s="11">
        <v>5.0000000000000001E-3</v>
      </c>
      <c r="M501" s="11">
        <v>5.0000000000000001E-3</v>
      </c>
      <c r="N501" s="11"/>
      <c r="O501" s="12">
        <f t="shared" si="1172"/>
        <v>0</v>
      </c>
      <c r="P501" s="12">
        <f t="shared" si="1173"/>
        <v>489139.20000000001</v>
      </c>
      <c r="Q501" s="12">
        <f t="shared" si="1174"/>
        <v>669787.19999999995</v>
      </c>
      <c r="R501" s="12">
        <f t="shared" si="1175"/>
        <v>1158926.4000000001</v>
      </c>
      <c r="S501" s="12">
        <f t="shared" si="1187"/>
        <v>0</v>
      </c>
      <c r="T501" s="12">
        <f t="shared" si="1188"/>
        <v>0</v>
      </c>
      <c r="U501" s="12">
        <f t="shared" si="1189"/>
        <v>0</v>
      </c>
      <c r="V501" s="12">
        <f t="shared" si="1190"/>
        <v>0</v>
      </c>
      <c r="W501" s="12">
        <f t="shared" si="1156"/>
        <v>0</v>
      </c>
      <c r="X501" s="12">
        <f t="shared" si="1176"/>
        <v>0</v>
      </c>
      <c r="Y501" s="12">
        <f t="shared" si="1177"/>
        <v>690909.12</v>
      </c>
      <c r="Z501" s="12">
        <f t="shared" si="1178"/>
        <v>0</v>
      </c>
      <c r="AA501" s="12">
        <f t="shared" si="1179"/>
        <v>1579471.47</v>
      </c>
      <c r="AB501" s="12">
        <f t="shared" si="1180"/>
        <v>0</v>
      </c>
      <c r="AC501" s="12"/>
      <c r="AD501" s="12"/>
      <c r="AE501" s="12"/>
      <c r="AF501" s="12">
        <f t="shared" si="1181"/>
        <v>0</v>
      </c>
      <c r="AG501" s="12">
        <f t="shared" si="1182"/>
        <v>0</v>
      </c>
      <c r="AH501" s="12">
        <f t="shared" si="1183"/>
        <v>0</v>
      </c>
      <c r="AI501" s="12"/>
      <c r="AJ501" s="12"/>
      <c r="AK501" s="12"/>
      <c r="AL501" s="12">
        <f t="shared" si="1114"/>
        <v>0</v>
      </c>
      <c r="AM501" s="12">
        <f t="shared" si="1115"/>
        <v>0</v>
      </c>
      <c r="AN501" s="12">
        <f t="shared" si="1116"/>
        <v>0</v>
      </c>
      <c r="AO501" s="12"/>
      <c r="AP501" s="12"/>
      <c r="AQ501" s="12"/>
      <c r="AR501" s="12">
        <f t="shared" si="1117"/>
        <v>0</v>
      </c>
      <c r="AS501" s="12">
        <f t="shared" si="1118"/>
        <v>0</v>
      </c>
      <c r="AT501" s="12">
        <f t="shared" si="1119"/>
        <v>0</v>
      </c>
      <c r="AU501" s="12">
        <f t="shared" si="1120"/>
        <v>0</v>
      </c>
      <c r="AV501" s="12">
        <f t="shared" si="1184"/>
        <v>0</v>
      </c>
      <c r="AW501" s="12"/>
      <c r="AX501" s="12">
        <f t="shared" si="1121"/>
        <v>0</v>
      </c>
      <c r="AY501" s="12">
        <f t="shared" si="1122"/>
        <v>0</v>
      </c>
      <c r="AZ501" s="12">
        <f t="shared" si="1123"/>
        <v>0</v>
      </c>
      <c r="BA501" s="12"/>
      <c r="BB501" s="12">
        <f t="shared" si="1124"/>
        <v>0</v>
      </c>
      <c r="BC501" s="12">
        <f t="shared" si="1125"/>
        <v>0</v>
      </c>
      <c r="BD501" s="12">
        <f t="shared" si="1126"/>
        <v>0</v>
      </c>
      <c r="BE501" s="12"/>
      <c r="BF501" s="12">
        <f t="shared" si="1127"/>
        <v>0</v>
      </c>
      <c r="BG501" s="12">
        <f t="shared" si="1185"/>
        <v>0</v>
      </c>
      <c r="BH501" s="12">
        <f t="shared" si="1128"/>
        <v>0</v>
      </c>
      <c r="BI501" s="12">
        <f t="shared" si="1129"/>
        <v>0</v>
      </c>
      <c r="BJ501" s="12"/>
      <c r="BK501" s="12">
        <f t="shared" si="1130"/>
        <v>0</v>
      </c>
      <c r="BL501" s="12">
        <f t="shared" si="1186"/>
        <v>0</v>
      </c>
      <c r="BM501" s="12">
        <f t="shared" si="1131"/>
        <v>0</v>
      </c>
      <c r="BN501" s="12"/>
      <c r="BO501" s="12">
        <f t="shared" si="1132"/>
        <v>0</v>
      </c>
      <c r="BP501" s="12">
        <f t="shared" si="1133"/>
        <v>0</v>
      </c>
      <c r="BQ501" s="12">
        <f t="shared" si="1134"/>
        <v>0</v>
      </c>
      <c r="BR501" s="12"/>
      <c r="BS501" s="12">
        <f t="shared" si="1135"/>
        <v>0</v>
      </c>
      <c r="BT501" s="12">
        <f t="shared" si="1136"/>
        <v>0</v>
      </c>
      <c r="BU501" s="12">
        <f t="shared" si="1137"/>
        <v>0</v>
      </c>
      <c r="BV501" s="12">
        <f t="shared" si="1138"/>
        <v>0</v>
      </c>
      <c r="BW501" s="12">
        <f t="shared" si="1139"/>
        <v>0</v>
      </c>
      <c r="BX501" s="12"/>
      <c r="BY501" s="12">
        <v>80000000</v>
      </c>
      <c r="BZ501" s="12">
        <v>100000000</v>
      </c>
      <c r="CA501" s="12">
        <f>SUMIFS('[1]TIẾN ĐỘ %'!$M$6:$M$1034,'[1]TIẾN ĐỘ %'!$G$6:$G$1034,$A501,'[1]TIẾN ĐỘ %'!$F$6:$F$1034,$E501)</f>
        <v>130000000</v>
      </c>
      <c r="CB501" s="12">
        <f t="shared" si="1155"/>
        <v>310000000</v>
      </c>
      <c r="CC501" s="34"/>
      <c r="CD501" s="34"/>
      <c r="CE501" s="34"/>
      <c r="CF501" s="34"/>
      <c r="CG501" s="34"/>
      <c r="CH501" s="12"/>
      <c r="CI501" s="12"/>
      <c r="CJ501" s="12"/>
      <c r="CK501" s="12">
        <f t="shared" si="1195"/>
        <v>0</v>
      </c>
      <c r="CL501" s="12"/>
      <c r="CM501" s="12"/>
      <c r="CN501" s="12"/>
      <c r="CO501" s="12">
        <f t="shared" si="1191"/>
        <v>0</v>
      </c>
      <c r="CP501" s="12">
        <f t="shared" si="1192"/>
        <v>0</v>
      </c>
      <c r="CQ501" s="12"/>
      <c r="CR501" s="12">
        <v>50688000</v>
      </c>
      <c r="CS501" s="12">
        <v>69408000</v>
      </c>
      <c r="CT501" s="12">
        <v>120096000</v>
      </c>
      <c r="CU501" s="12">
        <v>0</v>
      </c>
      <c r="CV501" s="12">
        <v>0</v>
      </c>
      <c r="CW501" s="12">
        <v>0</v>
      </c>
      <c r="CX501" s="12">
        <v>0</v>
      </c>
      <c r="CY501" s="12">
        <f>SUMIFS('[1]DATA THÔ IN'!$P$4:$P$12031,'[1]DATA THÔ IN'!$H$4:$H$12031,$A501,'[1]DATA THÔ IN'!$AC$4:$AC$12031,$E501,'[1]DATA THÔ IN'!$AH$4:$AH$12031,"Tiến độ 1")</f>
        <v>71596800</v>
      </c>
      <c r="CZ501" s="12">
        <f>SUMIFS('[1]DATA THÔ IN'!$P$4:$P$12031,'[1]DATA THÔ IN'!$H$4:$H$12031,$A501,'[1]DATA THÔ IN'!$AC$4:$AC$12031,$E501,'[1]DATA THÔ IN'!$AH$4:$AH$12031,"Tiến độ 2")</f>
        <v>111000</v>
      </c>
      <c r="DA501" s="12">
        <f>SUMIFS('[1]TIẾN ĐỘ %'!$N$6:$N$1034,'[1]TIẾN ĐỘ %'!$G$6:$G$1034,A501,'[1]TIẾN ĐỘ %'!$F$6:$F$1034,$E501)</f>
        <v>163675800</v>
      </c>
      <c r="DB501" s="12">
        <f t="shared" si="1157"/>
        <v>283771800</v>
      </c>
      <c r="DC501" s="34"/>
      <c r="DD501" s="34"/>
      <c r="DE501" s="34"/>
      <c r="DF501" s="34"/>
      <c r="DG501" s="34"/>
      <c r="DH501" s="34"/>
      <c r="DI501" s="12"/>
      <c r="DJ501" s="12"/>
      <c r="DK501" s="12"/>
      <c r="DL501" s="34"/>
      <c r="DM501" s="34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>
        <f t="shared" si="1196"/>
        <v>0</v>
      </c>
      <c r="DX501" s="12"/>
      <c r="DY501" s="12"/>
      <c r="DZ501" s="12"/>
      <c r="EA501" s="12"/>
      <c r="EB501" s="12"/>
      <c r="EC501" s="12"/>
      <c r="ED501" s="12"/>
      <c r="EE501" s="12"/>
      <c r="EF501" s="12"/>
      <c r="EG501" s="12">
        <f t="shared" si="1193"/>
        <v>0</v>
      </c>
      <c r="EH501" s="12">
        <f t="shared" si="1194"/>
        <v>0</v>
      </c>
      <c r="EI501" s="12"/>
      <c r="EJ501" s="15">
        <f t="shared" si="1140"/>
        <v>0.63360000000000005</v>
      </c>
      <c r="EK501" s="15">
        <f t="shared" si="1141"/>
        <v>0.86760000000000004</v>
      </c>
      <c r="EL501" s="15">
        <f t="shared" si="1142"/>
        <v>1.5012000000000001</v>
      </c>
      <c r="EM501" s="16">
        <f t="shared" si="1162"/>
        <v>0</v>
      </c>
      <c r="EN501" s="16">
        <f t="shared" si="1163"/>
        <v>0</v>
      </c>
      <c r="EO501" s="16">
        <f t="shared" si="1164"/>
        <v>0</v>
      </c>
      <c r="EP501" s="16">
        <f t="shared" si="1158"/>
        <v>0.55074461538461539</v>
      </c>
      <c r="EQ501" s="16">
        <f t="shared" si="1159"/>
        <v>8.5384615384615382E-4</v>
      </c>
      <c r="ER501" s="16">
        <f t="shared" si="1160"/>
        <v>1.2590446153846153</v>
      </c>
      <c r="ES501" s="16">
        <f t="shared" si="1161"/>
        <v>0.91539290322580646</v>
      </c>
      <c r="ET501" s="15">
        <f t="shared" si="1197"/>
        <v>0</v>
      </c>
      <c r="EU501" s="15">
        <f t="shared" si="1198"/>
        <v>0</v>
      </c>
      <c r="EV501" s="15">
        <f t="shared" si="1199"/>
        <v>0</v>
      </c>
      <c r="EW501" s="15">
        <f t="shared" si="1200"/>
        <v>0</v>
      </c>
      <c r="EX501" s="15">
        <f t="shared" si="1201"/>
        <v>0</v>
      </c>
      <c r="EY501" s="15">
        <f t="shared" si="1202"/>
        <v>0</v>
      </c>
      <c r="EZ501" s="15">
        <f t="shared" si="1203"/>
        <v>0</v>
      </c>
      <c r="FA501" s="15">
        <f t="shared" si="1204"/>
        <v>0</v>
      </c>
      <c r="FB501" s="15">
        <f t="shared" si="1205"/>
        <v>0</v>
      </c>
      <c r="FC501" s="15">
        <f t="shared" si="1206"/>
        <v>0</v>
      </c>
      <c r="FD501" s="15">
        <f t="shared" si="1207"/>
        <v>0</v>
      </c>
      <c r="FE501" s="15">
        <f t="shared" si="1208"/>
        <v>0</v>
      </c>
      <c r="FF501" s="15">
        <f t="shared" si="1209"/>
        <v>0</v>
      </c>
      <c r="FG501" s="15">
        <f t="shared" si="1210"/>
        <v>0</v>
      </c>
      <c r="FH501" s="15">
        <f t="shared" si="1211"/>
        <v>0</v>
      </c>
      <c r="FI501" s="15">
        <f t="shared" si="1212"/>
        <v>0</v>
      </c>
      <c r="FJ501" s="15">
        <f t="shared" si="1213"/>
        <v>0</v>
      </c>
      <c r="FK501" s="15">
        <f t="shared" si="1214"/>
        <v>0</v>
      </c>
      <c r="FL501" s="15">
        <f t="shared" si="1215"/>
        <v>0</v>
      </c>
      <c r="FM501" s="15">
        <f t="shared" si="1216"/>
        <v>0</v>
      </c>
      <c r="FN501" s="15">
        <f t="shared" si="1217"/>
        <v>0</v>
      </c>
      <c r="FO501" s="15">
        <f t="shared" si="1218"/>
        <v>0</v>
      </c>
      <c r="FP501" s="15">
        <f t="shared" si="1219"/>
        <v>0</v>
      </c>
      <c r="FQ501" s="15">
        <f t="shared" si="1220"/>
        <v>0</v>
      </c>
      <c r="FR501" s="17">
        <f t="shared" si="1143"/>
        <v>0</v>
      </c>
      <c r="FS501" s="17">
        <f t="shared" si="1144"/>
        <v>0</v>
      </c>
      <c r="FT501" s="17">
        <f t="shared" si="1145"/>
        <v>0</v>
      </c>
      <c r="FU501" s="18">
        <f t="shared" si="1146"/>
        <v>0</v>
      </c>
      <c r="FV501" s="18">
        <f t="shared" si="1147"/>
        <v>0</v>
      </c>
      <c r="FW501" s="18">
        <f t="shared" si="1148"/>
        <v>0</v>
      </c>
      <c r="FX501" s="18">
        <f t="shared" si="1149"/>
        <v>0</v>
      </c>
      <c r="FY501" s="18">
        <f t="shared" si="1150"/>
        <v>0</v>
      </c>
      <c r="FZ501" s="19"/>
      <c r="GA501" s="36" t="s">
        <v>478</v>
      </c>
      <c r="GB501" s="36"/>
      <c r="GC501" s="37"/>
    </row>
    <row r="502" spans="1:185" hidden="1" x14ac:dyDescent="0.25">
      <c r="A502" s="8" t="s">
        <v>1264</v>
      </c>
      <c r="B502" s="8" t="s">
        <v>128</v>
      </c>
      <c r="C502" s="9" t="s">
        <v>129</v>
      </c>
      <c r="D502" s="9" t="s">
        <v>55</v>
      </c>
      <c r="E502" s="9" t="s">
        <v>1466</v>
      </c>
      <c r="F502" s="28" t="s">
        <v>56</v>
      </c>
      <c r="G502" s="9" t="s">
        <v>57</v>
      </c>
      <c r="H502" s="11">
        <v>3.5000000000000003E-2</v>
      </c>
      <c r="I502" s="11"/>
      <c r="J502" s="11">
        <v>0.01</v>
      </c>
      <c r="K502" s="11">
        <v>0.01</v>
      </c>
      <c r="L502" s="11">
        <v>5.0000000000000001E-3</v>
      </c>
      <c r="M502" s="11">
        <v>5.0000000000000001E-3</v>
      </c>
      <c r="N502" s="11"/>
      <c r="O502" s="12">
        <f t="shared" si="1172"/>
        <v>0</v>
      </c>
      <c r="P502" s="12">
        <f t="shared" si="1173"/>
        <v>0</v>
      </c>
      <c r="Q502" s="12">
        <f t="shared" si="1174"/>
        <v>1749599.04</v>
      </c>
      <c r="R502" s="12">
        <f t="shared" si="1175"/>
        <v>3097404.89</v>
      </c>
      <c r="S502" s="12">
        <f t="shared" si="1187"/>
        <v>0</v>
      </c>
      <c r="T502" s="12">
        <f t="shared" si="1188"/>
        <v>0</v>
      </c>
      <c r="U502" s="12">
        <f t="shared" si="1189"/>
        <v>2459592</v>
      </c>
      <c r="V502" s="12">
        <f t="shared" si="1190"/>
        <v>2731027</v>
      </c>
      <c r="W502" s="12">
        <f t="shared" si="1156"/>
        <v>0</v>
      </c>
      <c r="X502" s="12">
        <f t="shared" si="1176"/>
        <v>0</v>
      </c>
      <c r="Y502" s="12">
        <f t="shared" si="1177"/>
        <v>1176157.44</v>
      </c>
      <c r="Z502" s="12">
        <f t="shared" si="1178"/>
        <v>1752748.8</v>
      </c>
      <c r="AA502" s="12">
        <f t="shared" si="1179"/>
        <v>2928906.2399999998</v>
      </c>
      <c r="AB502" s="12">
        <f t="shared" si="1180"/>
        <v>4378669.165</v>
      </c>
      <c r="AC502" s="12"/>
      <c r="AD502" s="12"/>
      <c r="AE502" s="12"/>
      <c r="AF502" s="12">
        <f t="shared" si="1181"/>
        <v>0</v>
      </c>
      <c r="AG502" s="12">
        <f t="shared" si="1182"/>
        <v>0</v>
      </c>
      <c r="AH502" s="12">
        <f t="shared" si="1183"/>
        <v>0</v>
      </c>
      <c r="AI502" s="12"/>
      <c r="AJ502" s="12"/>
      <c r="AK502" s="12"/>
      <c r="AL502" s="12">
        <f t="shared" si="1114"/>
        <v>0</v>
      </c>
      <c r="AM502" s="12">
        <f t="shared" si="1115"/>
        <v>0</v>
      </c>
      <c r="AN502" s="12">
        <f t="shared" si="1116"/>
        <v>0</v>
      </c>
      <c r="AO502" s="12"/>
      <c r="AP502" s="12"/>
      <c r="AQ502" s="12"/>
      <c r="AR502" s="12">
        <f t="shared" si="1117"/>
        <v>0</v>
      </c>
      <c r="AS502" s="12">
        <f t="shared" si="1118"/>
        <v>0</v>
      </c>
      <c r="AT502" s="12">
        <f t="shared" si="1119"/>
        <v>0</v>
      </c>
      <c r="AU502" s="12">
        <f t="shared" si="1120"/>
        <v>0</v>
      </c>
      <c r="AV502" s="12">
        <f t="shared" si="1184"/>
        <v>0</v>
      </c>
      <c r="AW502" s="12"/>
      <c r="AX502" s="12">
        <f t="shared" si="1121"/>
        <v>0</v>
      </c>
      <c r="AY502" s="12">
        <f t="shared" si="1122"/>
        <v>0</v>
      </c>
      <c r="AZ502" s="12">
        <f t="shared" si="1123"/>
        <v>0</v>
      </c>
      <c r="BA502" s="12"/>
      <c r="BB502" s="12">
        <f t="shared" si="1124"/>
        <v>0</v>
      </c>
      <c r="BC502" s="12">
        <f t="shared" si="1125"/>
        <v>0</v>
      </c>
      <c r="BD502" s="12">
        <f t="shared" si="1126"/>
        <v>0</v>
      </c>
      <c r="BE502" s="12"/>
      <c r="BF502" s="12">
        <f t="shared" si="1127"/>
        <v>0</v>
      </c>
      <c r="BG502" s="12">
        <f t="shared" si="1185"/>
        <v>0</v>
      </c>
      <c r="BH502" s="12">
        <f t="shared" si="1128"/>
        <v>0</v>
      </c>
      <c r="BI502" s="12">
        <f t="shared" si="1129"/>
        <v>0</v>
      </c>
      <c r="BJ502" s="12"/>
      <c r="BK502" s="12">
        <f t="shared" si="1130"/>
        <v>0</v>
      </c>
      <c r="BL502" s="12">
        <f t="shared" si="1186"/>
        <v>0</v>
      </c>
      <c r="BM502" s="12">
        <f t="shared" si="1131"/>
        <v>0</v>
      </c>
      <c r="BN502" s="12"/>
      <c r="BO502" s="12">
        <f t="shared" si="1132"/>
        <v>0</v>
      </c>
      <c r="BP502" s="12">
        <f t="shared" si="1133"/>
        <v>0</v>
      </c>
      <c r="BQ502" s="12">
        <f t="shared" si="1134"/>
        <v>0</v>
      </c>
      <c r="BR502" s="12"/>
      <c r="BS502" s="12">
        <f t="shared" si="1135"/>
        <v>0</v>
      </c>
      <c r="BT502" s="12">
        <f t="shared" si="1136"/>
        <v>0</v>
      </c>
      <c r="BU502" s="12">
        <f t="shared" si="1137"/>
        <v>0</v>
      </c>
      <c r="BV502" s="12">
        <f t="shared" si="1138"/>
        <v>0</v>
      </c>
      <c r="BW502" s="12">
        <f t="shared" si="1139"/>
        <v>0</v>
      </c>
      <c r="BX502" s="12"/>
      <c r="BY502" s="12">
        <v>300000000</v>
      </c>
      <c r="BZ502" s="12">
        <v>280000000</v>
      </c>
      <c r="CA502" s="12">
        <f>SUMIFS('[1]TIẾN ĐỘ %'!$M$6:$M$1034,'[1]TIẾN ĐỘ %'!$G$6:$G$1034,$A502,'[1]TIẾN ĐỘ %'!$F$6:$F$1034,$E502)</f>
        <v>300000000</v>
      </c>
      <c r="CB502" s="12">
        <f t="shared" si="1155"/>
        <v>880000000</v>
      </c>
      <c r="CC502" s="34"/>
      <c r="CD502" s="34"/>
      <c r="CE502" s="34"/>
      <c r="CF502" s="34"/>
      <c r="CG502" s="34"/>
      <c r="CH502" s="12"/>
      <c r="CI502" s="12"/>
      <c r="CJ502" s="12"/>
      <c r="CK502" s="12">
        <f t="shared" si="1195"/>
        <v>0</v>
      </c>
      <c r="CL502" s="12"/>
      <c r="CM502" s="12"/>
      <c r="CN502" s="12"/>
      <c r="CO502" s="12">
        <f t="shared" si="1191"/>
        <v>0</v>
      </c>
      <c r="CP502" s="12">
        <f t="shared" si="1192"/>
        <v>0</v>
      </c>
      <c r="CQ502" s="12"/>
      <c r="CR502" s="12">
        <v>18960000</v>
      </c>
      <c r="CS502" s="12">
        <v>181305600</v>
      </c>
      <c r="CT502" s="12">
        <v>320974600</v>
      </c>
      <c r="CU502" s="12">
        <v>0</v>
      </c>
      <c r="CV502" s="12">
        <v>254880000</v>
      </c>
      <c r="CW502" s="12">
        <v>0</v>
      </c>
      <c r="CX502" s="12">
        <v>283008000</v>
      </c>
      <c r="CY502" s="12">
        <f>SUMIFS('[1]DATA THÔ IN'!$P$4:$P$12031,'[1]DATA THÔ IN'!$H$4:$H$12031,$A502,'[1]DATA THÔ IN'!$AC$4:$AC$12031,$E502,'[1]DATA THÔ IN'!$AH$4:$AH$12031,"Tiến độ 1")</f>
        <v>121881600</v>
      </c>
      <c r="CZ502" s="12">
        <f>SUMIFS('[1]DATA THÔ IN'!$P$4:$P$12031,'[1]DATA THÔ IN'!$H$4:$H$12031,$A502,'[1]DATA THÔ IN'!$AC$4:$AC$12031,$E502,'[1]DATA THÔ IN'!$AH$4:$AH$12031,"Tiến độ 2")</f>
        <v>181632000</v>
      </c>
      <c r="DA502" s="12">
        <f>SUMIFS('[1]TIẾN ĐỘ %'!$N$6:$N$1034,'[1]TIẾN ĐỘ %'!$G$6:$G$1034,A502,'[1]TIẾN ĐỘ %'!$F$6:$F$1034,$E502)</f>
        <v>303513600</v>
      </c>
      <c r="DB502" s="12">
        <f t="shared" si="1157"/>
        <v>907496200</v>
      </c>
      <c r="DC502" s="34"/>
      <c r="DD502" s="34"/>
      <c r="DE502" s="34"/>
      <c r="DF502" s="34"/>
      <c r="DG502" s="34"/>
      <c r="DH502" s="34"/>
      <c r="DI502" s="12"/>
      <c r="DJ502" s="12"/>
      <c r="DK502" s="12"/>
      <c r="DL502" s="34"/>
      <c r="DM502" s="34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>
        <f t="shared" si="1196"/>
        <v>0</v>
      </c>
      <c r="DX502" s="12"/>
      <c r="DY502" s="12"/>
      <c r="DZ502" s="12"/>
      <c r="EA502" s="12"/>
      <c r="EB502" s="12"/>
      <c r="EC502" s="12"/>
      <c r="ED502" s="12"/>
      <c r="EE502" s="12"/>
      <c r="EF502" s="12"/>
      <c r="EG502" s="12">
        <f t="shared" si="1193"/>
        <v>0</v>
      </c>
      <c r="EH502" s="12">
        <f t="shared" si="1194"/>
        <v>0</v>
      </c>
      <c r="EI502" s="12"/>
      <c r="EJ502" s="15">
        <f t="shared" si="1140"/>
        <v>6.3200000000000006E-2</v>
      </c>
      <c r="EK502" s="15">
        <f t="shared" si="1141"/>
        <v>0.604352</v>
      </c>
      <c r="EL502" s="15">
        <f t="shared" si="1142"/>
        <v>1.0699153333333333</v>
      </c>
      <c r="EM502" s="16">
        <f t="shared" si="1162"/>
        <v>0</v>
      </c>
      <c r="EN502" s="16">
        <f t="shared" si="1163"/>
        <v>0.91028571428571425</v>
      </c>
      <c r="EO502" s="16">
        <f t="shared" si="1164"/>
        <v>1.0107428571428572</v>
      </c>
      <c r="EP502" s="16">
        <f t="shared" si="1158"/>
        <v>0.40627200000000002</v>
      </c>
      <c r="EQ502" s="16">
        <f t="shared" si="1159"/>
        <v>0.60543999999999998</v>
      </c>
      <c r="ER502" s="16">
        <f t="shared" si="1160"/>
        <v>1.0117119999999999</v>
      </c>
      <c r="ES502" s="16">
        <f t="shared" si="1161"/>
        <v>1.0312456818181819</v>
      </c>
      <c r="ET502" s="15">
        <f t="shared" si="1197"/>
        <v>0</v>
      </c>
      <c r="EU502" s="15">
        <f t="shared" si="1198"/>
        <v>0</v>
      </c>
      <c r="EV502" s="15">
        <f t="shared" si="1199"/>
        <v>0</v>
      </c>
      <c r="EW502" s="15">
        <f t="shared" si="1200"/>
        <v>0</v>
      </c>
      <c r="EX502" s="15">
        <f t="shared" si="1201"/>
        <v>0</v>
      </c>
      <c r="EY502" s="15">
        <f t="shared" si="1202"/>
        <v>0</v>
      </c>
      <c r="EZ502" s="15">
        <f t="shared" si="1203"/>
        <v>0</v>
      </c>
      <c r="FA502" s="15">
        <f t="shared" si="1204"/>
        <v>0</v>
      </c>
      <c r="FB502" s="15">
        <f t="shared" si="1205"/>
        <v>0</v>
      </c>
      <c r="FC502" s="15">
        <f t="shared" si="1206"/>
        <v>0</v>
      </c>
      <c r="FD502" s="15">
        <f t="shared" si="1207"/>
        <v>0</v>
      </c>
      <c r="FE502" s="15">
        <f t="shared" si="1208"/>
        <v>0</v>
      </c>
      <c r="FF502" s="15">
        <f t="shared" si="1209"/>
        <v>0</v>
      </c>
      <c r="FG502" s="15">
        <f t="shared" si="1210"/>
        <v>0</v>
      </c>
      <c r="FH502" s="15">
        <f t="shared" si="1211"/>
        <v>0</v>
      </c>
      <c r="FI502" s="15">
        <f t="shared" si="1212"/>
        <v>0</v>
      </c>
      <c r="FJ502" s="15">
        <f t="shared" si="1213"/>
        <v>0</v>
      </c>
      <c r="FK502" s="15">
        <f t="shared" si="1214"/>
        <v>0</v>
      </c>
      <c r="FL502" s="15">
        <f t="shared" si="1215"/>
        <v>0</v>
      </c>
      <c r="FM502" s="15">
        <f t="shared" si="1216"/>
        <v>0</v>
      </c>
      <c r="FN502" s="15">
        <f t="shared" si="1217"/>
        <v>0</v>
      </c>
      <c r="FO502" s="15">
        <f t="shared" si="1218"/>
        <v>0</v>
      </c>
      <c r="FP502" s="15">
        <f t="shared" si="1219"/>
        <v>0</v>
      </c>
      <c r="FQ502" s="15">
        <f t="shared" si="1220"/>
        <v>0</v>
      </c>
      <c r="FR502" s="17">
        <f t="shared" si="1143"/>
        <v>0</v>
      </c>
      <c r="FS502" s="17">
        <f t="shared" si="1144"/>
        <v>0</v>
      </c>
      <c r="FT502" s="17">
        <f t="shared" si="1145"/>
        <v>0</v>
      </c>
      <c r="FU502" s="18">
        <f t="shared" si="1146"/>
        <v>0</v>
      </c>
      <c r="FV502" s="18">
        <f t="shared" si="1147"/>
        <v>0</v>
      </c>
      <c r="FW502" s="18">
        <f t="shared" si="1148"/>
        <v>0</v>
      </c>
      <c r="FX502" s="18">
        <f t="shared" si="1149"/>
        <v>0</v>
      </c>
      <c r="FY502" s="18">
        <f t="shared" si="1150"/>
        <v>0</v>
      </c>
      <c r="FZ502" s="19"/>
      <c r="GA502" s="36" t="s">
        <v>55</v>
      </c>
      <c r="GB502" s="36"/>
      <c r="GC502" s="37"/>
    </row>
    <row r="503" spans="1:185" hidden="1" x14ac:dyDescent="0.25">
      <c r="A503" s="8" t="s">
        <v>1267</v>
      </c>
      <c r="B503" s="8" t="s">
        <v>134</v>
      </c>
      <c r="C503" s="9" t="s">
        <v>135</v>
      </c>
      <c r="D503" s="9" t="s">
        <v>1391</v>
      </c>
      <c r="E503" s="9" t="s">
        <v>1466</v>
      </c>
      <c r="F503" s="28" t="s">
        <v>67</v>
      </c>
      <c r="G503" s="9" t="s">
        <v>57</v>
      </c>
      <c r="H503" s="11">
        <v>3.5000000000000003E-2</v>
      </c>
      <c r="I503" s="11"/>
      <c r="J503" s="11">
        <v>0.01</v>
      </c>
      <c r="K503" s="11">
        <v>0.01</v>
      </c>
      <c r="L503" s="11">
        <v>5.0000000000000001E-3</v>
      </c>
      <c r="M503" s="11">
        <v>5.0000000000000001E-3</v>
      </c>
      <c r="N503" s="11"/>
      <c r="O503" s="12">
        <f t="shared" si="1172"/>
        <v>0</v>
      </c>
      <c r="P503" s="12">
        <f t="shared" si="1173"/>
        <v>0</v>
      </c>
      <c r="Q503" s="12">
        <f t="shared" si="1174"/>
        <v>0</v>
      </c>
      <c r="R503" s="12">
        <f t="shared" si="1175"/>
        <v>0</v>
      </c>
      <c r="S503" s="12">
        <f t="shared" si="1187"/>
        <v>0</v>
      </c>
      <c r="T503" s="12">
        <f t="shared" si="1188"/>
        <v>0</v>
      </c>
      <c r="U503" s="12">
        <f t="shared" si="1189"/>
        <v>0</v>
      </c>
      <c r="V503" s="12">
        <f t="shared" si="1190"/>
        <v>0</v>
      </c>
      <c r="W503" s="12">
        <f t="shared" si="1156"/>
        <v>0</v>
      </c>
      <c r="X503" s="12">
        <f t="shared" si="1176"/>
        <v>0</v>
      </c>
      <c r="Y503" s="12">
        <f t="shared" si="1177"/>
        <v>0</v>
      </c>
      <c r="Z503" s="12">
        <f t="shared" si="1178"/>
        <v>0</v>
      </c>
      <c r="AA503" s="12">
        <f t="shared" si="1179"/>
        <v>0</v>
      </c>
      <c r="AB503" s="12">
        <f t="shared" si="1180"/>
        <v>0</v>
      </c>
      <c r="AC503" s="12"/>
      <c r="AD503" s="12"/>
      <c r="AE503" s="12"/>
      <c r="AF503" s="12">
        <f t="shared" si="1181"/>
        <v>0</v>
      </c>
      <c r="AG503" s="12">
        <f t="shared" si="1182"/>
        <v>0</v>
      </c>
      <c r="AH503" s="12">
        <f t="shared" si="1183"/>
        <v>0</v>
      </c>
      <c r="AI503" s="12"/>
      <c r="AJ503" s="12"/>
      <c r="AK503" s="12"/>
      <c r="AL503" s="12">
        <f t="shared" si="1114"/>
        <v>0</v>
      </c>
      <c r="AM503" s="12">
        <f t="shared" si="1115"/>
        <v>0</v>
      </c>
      <c r="AN503" s="12">
        <f t="shared" si="1116"/>
        <v>0</v>
      </c>
      <c r="AO503" s="12"/>
      <c r="AP503" s="12"/>
      <c r="AQ503" s="12"/>
      <c r="AR503" s="12">
        <f t="shared" si="1117"/>
        <v>0</v>
      </c>
      <c r="AS503" s="12">
        <f t="shared" si="1118"/>
        <v>0</v>
      </c>
      <c r="AT503" s="12">
        <f t="shared" si="1119"/>
        <v>0</v>
      </c>
      <c r="AU503" s="12">
        <f t="shared" si="1120"/>
        <v>0</v>
      </c>
      <c r="AV503" s="12">
        <f t="shared" si="1184"/>
        <v>0</v>
      </c>
      <c r="AW503" s="12"/>
      <c r="AX503" s="12">
        <f t="shared" si="1121"/>
        <v>0</v>
      </c>
      <c r="AY503" s="12">
        <f t="shared" si="1122"/>
        <v>0</v>
      </c>
      <c r="AZ503" s="12">
        <f t="shared" si="1123"/>
        <v>0</v>
      </c>
      <c r="BA503" s="12"/>
      <c r="BB503" s="12">
        <f t="shared" si="1124"/>
        <v>0</v>
      </c>
      <c r="BC503" s="12">
        <f t="shared" si="1125"/>
        <v>0</v>
      </c>
      <c r="BD503" s="12">
        <f t="shared" si="1126"/>
        <v>0</v>
      </c>
      <c r="BE503" s="12"/>
      <c r="BF503" s="12">
        <f t="shared" si="1127"/>
        <v>0</v>
      </c>
      <c r="BG503" s="12">
        <f t="shared" si="1185"/>
        <v>0</v>
      </c>
      <c r="BH503" s="12">
        <f t="shared" si="1128"/>
        <v>0</v>
      </c>
      <c r="BI503" s="12">
        <f t="shared" si="1129"/>
        <v>0</v>
      </c>
      <c r="BJ503" s="12"/>
      <c r="BK503" s="12">
        <f t="shared" si="1130"/>
        <v>0</v>
      </c>
      <c r="BL503" s="12">
        <f t="shared" si="1186"/>
        <v>0</v>
      </c>
      <c r="BM503" s="12">
        <f t="shared" si="1131"/>
        <v>0</v>
      </c>
      <c r="BN503" s="12"/>
      <c r="BO503" s="12">
        <f t="shared" si="1132"/>
        <v>0</v>
      </c>
      <c r="BP503" s="12">
        <f t="shared" si="1133"/>
        <v>0</v>
      </c>
      <c r="BQ503" s="12">
        <f t="shared" si="1134"/>
        <v>0</v>
      </c>
      <c r="BR503" s="12"/>
      <c r="BS503" s="12">
        <f t="shared" si="1135"/>
        <v>0</v>
      </c>
      <c r="BT503" s="12">
        <f t="shared" si="1136"/>
        <v>0</v>
      </c>
      <c r="BU503" s="12">
        <f t="shared" si="1137"/>
        <v>0</v>
      </c>
      <c r="BV503" s="12">
        <f t="shared" si="1138"/>
        <v>0</v>
      </c>
      <c r="BW503" s="12">
        <f t="shared" si="1139"/>
        <v>0</v>
      </c>
      <c r="BX503" s="12"/>
      <c r="BY503" s="12">
        <v>0</v>
      </c>
      <c r="BZ503" s="12">
        <v>0</v>
      </c>
      <c r="CA503" s="12">
        <f>SUMIFS('[1]TIẾN ĐỘ %'!$M$6:$M$1034,'[1]TIẾN ĐỘ %'!$G$6:$G$1034,$A503,'[1]TIẾN ĐỘ %'!$F$6:$F$1034,$E503)</f>
        <v>0</v>
      </c>
      <c r="CB503" s="12">
        <f t="shared" si="1155"/>
        <v>0</v>
      </c>
      <c r="CC503" s="34"/>
      <c r="CD503" s="34"/>
      <c r="CE503" s="34"/>
      <c r="CF503" s="34"/>
      <c r="CG503" s="34"/>
      <c r="CH503" s="12"/>
      <c r="CI503" s="12"/>
      <c r="CJ503" s="12"/>
      <c r="CK503" s="12">
        <f t="shared" si="1195"/>
        <v>0</v>
      </c>
      <c r="CL503" s="12"/>
      <c r="CM503" s="12"/>
      <c r="CN503" s="12"/>
      <c r="CO503" s="12">
        <f t="shared" si="1191"/>
        <v>0</v>
      </c>
      <c r="CP503" s="12">
        <f t="shared" si="1192"/>
        <v>0</v>
      </c>
      <c r="CQ503" s="12"/>
      <c r="CR503" s="12">
        <v>0</v>
      </c>
      <c r="CS503" s="12">
        <v>0</v>
      </c>
      <c r="CT503" s="12">
        <v>-213281600</v>
      </c>
      <c r="CU503" s="12">
        <v>0</v>
      </c>
      <c r="CV503" s="12">
        <v>0</v>
      </c>
      <c r="CW503" s="12">
        <v>0</v>
      </c>
      <c r="CX503" s="12">
        <v>0</v>
      </c>
      <c r="CY503" s="12">
        <f>SUMIFS('[1]DATA THÔ IN'!$P$4:$P$12031,'[1]DATA THÔ IN'!$H$4:$H$12031,$A503,'[1]DATA THÔ IN'!$AC$4:$AC$12031,$E503,'[1]DATA THÔ IN'!$AH$4:$AH$12031,"Tiến độ 1")</f>
        <v>0</v>
      </c>
      <c r="CZ503" s="12">
        <f>SUMIFS('[1]DATA THÔ IN'!$P$4:$P$12031,'[1]DATA THÔ IN'!$H$4:$H$12031,$A503,'[1]DATA THÔ IN'!$AC$4:$AC$12031,$E503,'[1]DATA THÔ IN'!$AH$4:$AH$12031,"Tiến độ 2")</f>
        <v>0</v>
      </c>
      <c r="DA503" s="12">
        <f>SUMIFS('[1]TIẾN ĐỘ %'!$N$6:$N$1034,'[1]TIẾN ĐỘ %'!$G$6:$G$1034,A503,'[1]TIẾN ĐỘ %'!$F$6:$F$1034,$E503)</f>
        <v>0</v>
      </c>
      <c r="DB503" s="12">
        <f t="shared" si="1157"/>
        <v>-213281600</v>
      </c>
      <c r="DC503" s="34"/>
      <c r="DD503" s="34"/>
      <c r="DE503" s="34"/>
      <c r="DF503" s="34"/>
      <c r="DG503" s="34"/>
      <c r="DH503" s="34"/>
      <c r="DI503" s="12"/>
      <c r="DJ503" s="12"/>
      <c r="DK503" s="12"/>
      <c r="DL503" s="34"/>
      <c r="DM503" s="34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>
        <f t="shared" si="1196"/>
        <v>0</v>
      </c>
      <c r="DX503" s="12"/>
      <c r="DY503" s="12"/>
      <c r="DZ503" s="12"/>
      <c r="EA503" s="12"/>
      <c r="EB503" s="12"/>
      <c r="EC503" s="12"/>
      <c r="ED503" s="12"/>
      <c r="EE503" s="12"/>
      <c r="EF503" s="12"/>
      <c r="EG503" s="12">
        <f t="shared" si="1193"/>
        <v>0</v>
      </c>
      <c r="EH503" s="12">
        <f t="shared" si="1194"/>
        <v>0</v>
      </c>
      <c r="EI503" s="12"/>
      <c r="EJ503" s="15">
        <f t="shared" si="1140"/>
        <v>0</v>
      </c>
      <c r="EK503" s="15">
        <f t="shared" si="1141"/>
        <v>0</v>
      </c>
      <c r="EL503" s="15">
        <f t="shared" si="1142"/>
        <v>0</v>
      </c>
      <c r="EM503" s="16">
        <f t="shared" si="1162"/>
        <v>0</v>
      </c>
      <c r="EN503" s="16">
        <f t="shared" si="1163"/>
        <v>0</v>
      </c>
      <c r="EO503" s="16">
        <f t="shared" si="1164"/>
        <v>0</v>
      </c>
      <c r="EP503" s="16">
        <f t="shared" si="1158"/>
        <v>0</v>
      </c>
      <c r="EQ503" s="16">
        <f t="shared" si="1159"/>
        <v>0</v>
      </c>
      <c r="ER503" s="16">
        <f t="shared" si="1160"/>
        <v>0</v>
      </c>
      <c r="ES503" s="16">
        <f t="shared" si="1161"/>
        <v>0</v>
      </c>
      <c r="ET503" s="15">
        <f t="shared" si="1197"/>
        <v>0</v>
      </c>
      <c r="EU503" s="15">
        <f t="shared" si="1198"/>
        <v>0</v>
      </c>
      <c r="EV503" s="15">
        <f t="shared" si="1199"/>
        <v>0</v>
      </c>
      <c r="EW503" s="15">
        <f t="shared" si="1200"/>
        <v>0</v>
      </c>
      <c r="EX503" s="15">
        <f t="shared" si="1201"/>
        <v>0</v>
      </c>
      <c r="EY503" s="15">
        <f t="shared" si="1202"/>
        <v>0</v>
      </c>
      <c r="EZ503" s="15">
        <f t="shared" si="1203"/>
        <v>0</v>
      </c>
      <c r="FA503" s="15">
        <f t="shared" si="1204"/>
        <v>0</v>
      </c>
      <c r="FB503" s="15">
        <f t="shared" si="1205"/>
        <v>0</v>
      </c>
      <c r="FC503" s="15">
        <f t="shared" si="1206"/>
        <v>0</v>
      </c>
      <c r="FD503" s="15">
        <f t="shared" si="1207"/>
        <v>0</v>
      </c>
      <c r="FE503" s="15">
        <f t="shared" si="1208"/>
        <v>0</v>
      </c>
      <c r="FF503" s="15">
        <f t="shared" si="1209"/>
        <v>0</v>
      </c>
      <c r="FG503" s="15">
        <f t="shared" si="1210"/>
        <v>0</v>
      </c>
      <c r="FH503" s="15">
        <f t="shared" si="1211"/>
        <v>0</v>
      </c>
      <c r="FI503" s="15">
        <f t="shared" si="1212"/>
        <v>0</v>
      </c>
      <c r="FJ503" s="15">
        <f t="shared" si="1213"/>
        <v>0</v>
      </c>
      <c r="FK503" s="15">
        <f t="shared" si="1214"/>
        <v>0</v>
      </c>
      <c r="FL503" s="15">
        <f t="shared" si="1215"/>
        <v>0</v>
      </c>
      <c r="FM503" s="15">
        <f t="shared" si="1216"/>
        <v>0</v>
      </c>
      <c r="FN503" s="15">
        <f t="shared" si="1217"/>
        <v>0</v>
      </c>
      <c r="FO503" s="15">
        <f t="shared" si="1218"/>
        <v>0</v>
      </c>
      <c r="FP503" s="15">
        <f t="shared" si="1219"/>
        <v>0</v>
      </c>
      <c r="FQ503" s="15">
        <f t="shared" si="1220"/>
        <v>0</v>
      </c>
      <c r="FR503" s="17">
        <f t="shared" si="1143"/>
        <v>0</v>
      </c>
      <c r="FS503" s="17">
        <f t="shared" si="1144"/>
        <v>0</v>
      </c>
      <c r="FT503" s="17">
        <f t="shared" si="1145"/>
        <v>0</v>
      </c>
      <c r="FU503" s="18">
        <f t="shared" si="1146"/>
        <v>0</v>
      </c>
      <c r="FV503" s="18">
        <f t="shared" si="1147"/>
        <v>0</v>
      </c>
      <c r="FW503" s="18">
        <f t="shared" si="1148"/>
        <v>0</v>
      </c>
      <c r="FX503" s="18">
        <f t="shared" si="1149"/>
        <v>0</v>
      </c>
      <c r="FY503" s="18">
        <f t="shared" si="1150"/>
        <v>0</v>
      </c>
      <c r="FZ503" s="19"/>
      <c r="GA503" s="36" t="s">
        <v>1391</v>
      </c>
      <c r="GB503" s="36"/>
      <c r="GC503" s="37"/>
    </row>
    <row r="504" spans="1:185" hidden="1" x14ac:dyDescent="0.25">
      <c r="A504" s="8" t="s">
        <v>1268</v>
      </c>
      <c r="B504" s="8" t="s">
        <v>136</v>
      </c>
      <c r="C504" s="9" t="s">
        <v>137</v>
      </c>
      <c r="D504" s="9" t="s">
        <v>55</v>
      </c>
      <c r="E504" s="9" t="s">
        <v>1466</v>
      </c>
      <c r="F504" s="28" t="s">
        <v>70</v>
      </c>
      <c r="G504" s="9" t="s">
        <v>57</v>
      </c>
      <c r="H504" s="11">
        <v>3.5000000000000003E-2</v>
      </c>
      <c r="I504" s="11"/>
      <c r="J504" s="11">
        <v>0.01</v>
      </c>
      <c r="K504" s="11">
        <v>0.01</v>
      </c>
      <c r="L504" s="11">
        <v>5.0000000000000001E-3</v>
      </c>
      <c r="M504" s="11">
        <v>5.0000000000000001E-3</v>
      </c>
      <c r="N504" s="11"/>
      <c r="O504" s="12">
        <f t="shared" si="1172"/>
        <v>0</v>
      </c>
      <c r="P504" s="12">
        <f t="shared" si="1173"/>
        <v>0</v>
      </c>
      <c r="Q504" s="12">
        <f t="shared" si="1174"/>
        <v>0</v>
      </c>
      <c r="R504" s="12">
        <f t="shared" si="1175"/>
        <v>1958316.96</v>
      </c>
      <c r="S504" s="12">
        <f t="shared" si="1187"/>
        <v>0</v>
      </c>
      <c r="T504" s="12">
        <f t="shared" si="1188"/>
        <v>0</v>
      </c>
      <c r="U504" s="12">
        <f t="shared" si="1189"/>
        <v>0</v>
      </c>
      <c r="V504" s="12">
        <f t="shared" si="1190"/>
        <v>0</v>
      </c>
      <c r="W504" s="12">
        <f t="shared" si="1156"/>
        <v>0</v>
      </c>
      <c r="X504" s="12">
        <f t="shared" si="1176"/>
        <v>0</v>
      </c>
      <c r="Y504" s="12">
        <f t="shared" si="1177"/>
        <v>0</v>
      </c>
      <c r="Z504" s="12">
        <f t="shared" si="1178"/>
        <v>0</v>
      </c>
      <c r="AA504" s="12">
        <f t="shared" si="1179"/>
        <v>0</v>
      </c>
      <c r="AB504" s="12">
        <f t="shared" si="1180"/>
        <v>0</v>
      </c>
      <c r="AC504" s="12"/>
      <c r="AD504" s="12"/>
      <c r="AE504" s="12"/>
      <c r="AF504" s="12">
        <f t="shared" si="1181"/>
        <v>0</v>
      </c>
      <c r="AG504" s="12">
        <f t="shared" si="1182"/>
        <v>0</v>
      </c>
      <c r="AH504" s="12">
        <f t="shared" si="1183"/>
        <v>0</v>
      </c>
      <c r="AI504" s="12"/>
      <c r="AJ504" s="12"/>
      <c r="AK504" s="12"/>
      <c r="AL504" s="12">
        <f t="shared" si="1114"/>
        <v>0</v>
      </c>
      <c r="AM504" s="12">
        <f t="shared" si="1115"/>
        <v>0</v>
      </c>
      <c r="AN504" s="12">
        <f t="shared" si="1116"/>
        <v>0</v>
      </c>
      <c r="AO504" s="12"/>
      <c r="AP504" s="12"/>
      <c r="AQ504" s="12"/>
      <c r="AR504" s="12">
        <f t="shared" si="1117"/>
        <v>0</v>
      </c>
      <c r="AS504" s="12">
        <f t="shared" si="1118"/>
        <v>0</v>
      </c>
      <c r="AT504" s="12">
        <f t="shared" si="1119"/>
        <v>0</v>
      </c>
      <c r="AU504" s="12">
        <f t="shared" si="1120"/>
        <v>0</v>
      </c>
      <c r="AV504" s="12">
        <f t="shared" si="1184"/>
        <v>0</v>
      </c>
      <c r="AW504" s="12"/>
      <c r="AX504" s="12">
        <f t="shared" si="1121"/>
        <v>0</v>
      </c>
      <c r="AY504" s="12">
        <f t="shared" si="1122"/>
        <v>0</v>
      </c>
      <c r="AZ504" s="12">
        <f t="shared" si="1123"/>
        <v>0</v>
      </c>
      <c r="BA504" s="12"/>
      <c r="BB504" s="12">
        <f t="shared" si="1124"/>
        <v>0</v>
      </c>
      <c r="BC504" s="12">
        <f t="shared" si="1125"/>
        <v>0</v>
      </c>
      <c r="BD504" s="12">
        <f t="shared" si="1126"/>
        <v>0</v>
      </c>
      <c r="BE504" s="12"/>
      <c r="BF504" s="12">
        <f t="shared" si="1127"/>
        <v>0</v>
      </c>
      <c r="BG504" s="12">
        <f t="shared" si="1185"/>
        <v>0</v>
      </c>
      <c r="BH504" s="12">
        <f t="shared" si="1128"/>
        <v>0</v>
      </c>
      <c r="BI504" s="12">
        <f t="shared" si="1129"/>
        <v>0</v>
      </c>
      <c r="BJ504" s="12"/>
      <c r="BK504" s="12">
        <f t="shared" si="1130"/>
        <v>0</v>
      </c>
      <c r="BL504" s="12">
        <f t="shared" si="1186"/>
        <v>0</v>
      </c>
      <c r="BM504" s="12">
        <f t="shared" si="1131"/>
        <v>0</v>
      </c>
      <c r="BN504" s="12"/>
      <c r="BO504" s="12">
        <f t="shared" si="1132"/>
        <v>0</v>
      </c>
      <c r="BP504" s="12">
        <f t="shared" si="1133"/>
        <v>0</v>
      </c>
      <c r="BQ504" s="12">
        <f t="shared" si="1134"/>
        <v>0</v>
      </c>
      <c r="BR504" s="12"/>
      <c r="BS504" s="12">
        <f t="shared" si="1135"/>
        <v>0</v>
      </c>
      <c r="BT504" s="12">
        <f t="shared" si="1136"/>
        <v>0</v>
      </c>
      <c r="BU504" s="12">
        <f t="shared" si="1137"/>
        <v>0</v>
      </c>
      <c r="BV504" s="12">
        <f t="shared" si="1138"/>
        <v>0</v>
      </c>
      <c r="BW504" s="12">
        <f t="shared" si="1139"/>
        <v>0</v>
      </c>
      <c r="BX504" s="12"/>
      <c r="BY504" s="12">
        <v>200000000</v>
      </c>
      <c r="BZ504" s="12">
        <v>0</v>
      </c>
      <c r="CA504" s="12">
        <f>SUMIFS('[1]TIẾN ĐỘ %'!$M$6:$M$1034,'[1]TIẾN ĐỘ %'!$G$6:$G$1034,$A504,'[1]TIẾN ĐỘ %'!$F$6:$F$1034,$E504)</f>
        <v>0</v>
      </c>
      <c r="CB504" s="12">
        <f t="shared" si="1155"/>
        <v>200000000</v>
      </c>
      <c r="CC504" s="34"/>
      <c r="CD504" s="34"/>
      <c r="CE504" s="34"/>
      <c r="CF504" s="34"/>
      <c r="CG504" s="34"/>
      <c r="CH504" s="12"/>
      <c r="CI504" s="12"/>
      <c r="CJ504" s="12"/>
      <c r="CK504" s="12">
        <f t="shared" si="1195"/>
        <v>0</v>
      </c>
      <c r="CL504" s="12"/>
      <c r="CM504" s="12"/>
      <c r="CN504" s="12"/>
      <c r="CO504" s="12">
        <f t="shared" si="1191"/>
        <v>0</v>
      </c>
      <c r="CP504" s="12">
        <f t="shared" si="1192"/>
        <v>0</v>
      </c>
      <c r="CQ504" s="12"/>
      <c r="CR504" s="12">
        <v>57734400</v>
      </c>
      <c r="CS504" s="12">
        <v>66336000</v>
      </c>
      <c r="CT504" s="12">
        <v>202934400</v>
      </c>
      <c r="CU504" s="12">
        <v>0</v>
      </c>
      <c r="CV504" s="12">
        <v>0</v>
      </c>
      <c r="CW504" s="12">
        <v>0</v>
      </c>
      <c r="CX504" s="12">
        <v>0</v>
      </c>
      <c r="CY504" s="12">
        <f>SUMIFS('[1]DATA THÔ IN'!$P$4:$P$12031,'[1]DATA THÔ IN'!$H$4:$H$12031,$A504,'[1]DATA THÔ IN'!$AC$4:$AC$12031,$E504,'[1]DATA THÔ IN'!$AH$4:$AH$12031,"Tiến độ 1")</f>
        <v>0</v>
      </c>
      <c r="CZ504" s="12">
        <f>SUMIFS('[1]DATA THÔ IN'!$P$4:$P$12031,'[1]DATA THÔ IN'!$H$4:$H$12031,$A504,'[1]DATA THÔ IN'!$AC$4:$AC$12031,$E504,'[1]DATA THÔ IN'!$AH$4:$AH$12031,"Tiến độ 2")</f>
        <v>-81297200</v>
      </c>
      <c r="DA504" s="12">
        <f>SUMIFS('[1]TIẾN ĐỘ %'!$N$6:$N$1034,'[1]TIẾN ĐỘ %'!$G$6:$G$1034,A504,'[1]TIẾN ĐỘ %'!$F$6:$F$1034,$E504)</f>
        <v>-81297200</v>
      </c>
      <c r="DB504" s="12">
        <f t="shared" si="1157"/>
        <v>121637200</v>
      </c>
      <c r="DC504" s="34"/>
      <c r="DD504" s="34"/>
      <c r="DE504" s="34"/>
      <c r="DF504" s="34"/>
      <c r="DG504" s="34"/>
      <c r="DH504" s="34"/>
      <c r="DI504" s="12"/>
      <c r="DJ504" s="12"/>
      <c r="DK504" s="12"/>
      <c r="DL504" s="34"/>
      <c r="DM504" s="34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>
        <f t="shared" si="1196"/>
        <v>0</v>
      </c>
      <c r="DX504" s="12"/>
      <c r="DY504" s="12"/>
      <c r="DZ504" s="12"/>
      <c r="EA504" s="12"/>
      <c r="EB504" s="12"/>
      <c r="EC504" s="12"/>
      <c r="ED504" s="12"/>
      <c r="EE504" s="12"/>
      <c r="EF504" s="12"/>
      <c r="EG504" s="12">
        <f t="shared" si="1193"/>
        <v>0</v>
      </c>
      <c r="EH504" s="12">
        <f t="shared" si="1194"/>
        <v>0</v>
      </c>
      <c r="EI504" s="12"/>
      <c r="EJ504" s="15">
        <f t="shared" si="1140"/>
        <v>0.28867199999999998</v>
      </c>
      <c r="EK504" s="15">
        <f t="shared" si="1141"/>
        <v>0.33167999999999997</v>
      </c>
      <c r="EL504" s="15">
        <f t="shared" si="1142"/>
        <v>1.014672</v>
      </c>
      <c r="EM504" s="16">
        <f t="shared" si="1162"/>
        <v>0</v>
      </c>
      <c r="EN504" s="16">
        <f t="shared" si="1163"/>
        <v>0</v>
      </c>
      <c r="EO504" s="16">
        <f t="shared" si="1164"/>
        <v>0</v>
      </c>
      <c r="EP504" s="16">
        <f t="shared" si="1158"/>
        <v>0</v>
      </c>
      <c r="EQ504" s="16">
        <f t="shared" si="1159"/>
        <v>0</v>
      </c>
      <c r="ER504" s="16">
        <f t="shared" si="1160"/>
        <v>0</v>
      </c>
      <c r="ES504" s="16">
        <f t="shared" si="1161"/>
        <v>0.608186</v>
      </c>
      <c r="ET504" s="15">
        <f t="shared" si="1197"/>
        <v>0</v>
      </c>
      <c r="EU504" s="15">
        <f t="shared" si="1198"/>
        <v>0</v>
      </c>
      <c r="EV504" s="15">
        <f t="shared" si="1199"/>
        <v>0</v>
      </c>
      <c r="EW504" s="15">
        <f t="shared" si="1200"/>
        <v>0</v>
      </c>
      <c r="EX504" s="15">
        <f t="shared" si="1201"/>
        <v>0</v>
      </c>
      <c r="EY504" s="15">
        <f t="shared" si="1202"/>
        <v>0</v>
      </c>
      <c r="EZ504" s="15">
        <f t="shared" si="1203"/>
        <v>0</v>
      </c>
      <c r="FA504" s="15">
        <f t="shared" si="1204"/>
        <v>0</v>
      </c>
      <c r="FB504" s="15">
        <f t="shared" si="1205"/>
        <v>0</v>
      </c>
      <c r="FC504" s="15">
        <f t="shared" si="1206"/>
        <v>0</v>
      </c>
      <c r="FD504" s="15">
        <f t="shared" si="1207"/>
        <v>0</v>
      </c>
      <c r="FE504" s="15">
        <f t="shared" si="1208"/>
        <v>0</v>
      </c>
      <c r="FF504" s="15">
        <f t="shared" si="1209"/>
        <v>0</v>
      </c>
      <c r="FG504" s="15">
        <f t="shared" si="1210"/>
        <v>0</v>
      </c>
      <c r="FH504" s="15">
        <f t="shared" si="1211"/>
        <v>0</v>
      </c>
      <c r="FI504" s="15">
        <f t="shared" si="1212"/>
        <v>0</v>
      </c>
      <c r="FJ504" s="15">
        <f t="shared" si="1213"/>
        <v>0</v>
      </c>
      <c r="FK504" s="15">
        <f t="shared" si="1214"/>
        <v>0</v>
      </c>
      <c r="FL504" s="15">
        <f t="shared" si="1215"/>
        <v>0</v>
      </c>
      <c r="FM504" s="15">
        <f t="shared" si="1216"/>
        <v>0</v>
      </c>
      <c r="FN504" s="15">
        <f t="shared" si="1217"/>
        <v>0</v>
      </c>
      <c r="FO504" s="15">
        <f t="shared" si="1218"/>
        <v>0</v>
      </c>
      <c r="FP504" s="15">
        <f t="shared" si="1219"/>
        <v>0</v>
      </c>
      <c r="FQ504" s="15">
        <f t="shared" si="1220"/>
        <v>0</v>
      </c>
      <c r="FR504" s="17">
        <f t="shared" si="1143"/>
        <v>0</v>
      </c>
      <c r="FS504" s="17">
        <f t="shared" si="1144"/>
        <v>0</v>
      </c>
      <c r="FT504" s="17">
        <f t="shared" si="1145"/>
        <v>0</v>
      </c>
      <c r="FU504" s="18">
        <f t="shared" si="1146"/>
        <v>0</v>
      </c>
      <c r="FV504" s="18">
        <f t="shared" si="1147"/>
        <v>0</v>
      </c>
      <c r="FW504" s="18">
        <f t="shared" si="1148"/>
        <v>0</v>
      </c>
      <c r="FX504" s="18">
        <f t="shared" si="1149"/>
        <v>0</v>
      </c>
      <c r="FY504" s="18">
        <f t="shared" si="1150"/>
        <v>0</v>
      </c>
      <c r="FZ504" s="19"/>
      <c r="GA504" s="36" t="s">
        <v>55</v>
      </c>
      <c r="GB504" s="36"/>
      <c r="GC504" s="37"/>
    </row>
    <row r="505" spans="1:185" hidden="1" x14ac:dyDescent="0.25">
      <c r="A505" s="8" t="s">
        <v>1270</v>
      </c>
      <c r="B505" s="8" t="s">
        <v>140</v>
      </c>
      <c r="C505" s="9" t="s">
        <v>141</v>
      </c>
      <c r="D505" s="9" t="s">
        <v>76</v>
      </c>
      <c r="E505" s="9" t="s">
        <v>1466</v>
      </c>
      <c r="F505" s="28" t="s">
        <v>77</v>
      </c>
      <c r="G505" s="9" t="s">
        <v>57</v>
      </c>
      <c r="H505" s="11">
        <v>3.5000000000000003E-2</v>
      </c>
      <c r="I505" s="11"/>
      <c r="J505" s="11">
        <v>0.01</v>
      </c>
      <c r="K505" s="11">
        <v>0.01</v>
      </c>
      <c r="L505" s="11">
        <v>5.0000000000000001E-3</v>
      </c>
      <c r="M505" s="11">
        <v>5.0000000000000001E-3</v>
      </c>
      <c r="N505" s="11"/>
      <c r="O505" s="12">
        <f t="shared" si="1172"/>
        <v>0</v>
      </c>
      <c r="P505" s="12">
        <f t="shared" si="1173"/>
        <v>2611614.2399999998</v>
      </c>
      <c r="Q505" s="12">
        <f t="shared" si="1174"/>
        <v>2184451.1999999997</v>
      </c>
      <c r="R505" s="12">
        <f t="shared" si="1175"/>
        <v>5176593.8899999997</v>
      </c>
      <c r="S505" s="12">
        <f t="shared" si="1187"/>
        <v>0</v>
      </c>
      <c r="T505" s="12">
        <f t="shared" si="1188"/>
        <v>3899588</v>
      </c>
      <c r="U505" s="12">
        <f t="shared" si="1189"/>
        <v>1915703</v>
      </c>
      <c r="V505" s="12">
        <f t="shared" si="1190"/>
        <v>5815291</v>
      </c>
      <c r="W505" s="12">
        <f t="shared" si="1156"/>
        <v>4041024</v>
      </c>
      <c r="X505" s="12">
        <f t="shared" si="1176"/>
        <v>0</v>
      </c>
      <c r="Y505" s="12">
        <f t="shared" si="1177"/>
        <v>2824408.32</v>
      </c>
      <c r="Z505" s="12">
        <f t="shared" si="1178"/>
        <v>0</v>
      </c>
      <c r="AA505" s="12">
        <f t="shared" si="1179"/>
        <v>5804266.5599999996</v>
      </c>
      <c r="AB505" s="12">
        <f t="shared" si="1180"/>
        <v>8398075.584999999</v>
      </c>
      <c r="AC505" s="12"/>
      <c r="AD505" s="12"/>
      <c r="AE505" s="12"/>
      <c r="AF505" s="12">
        <f t="shared" si="1181"/>
        <v>0</v>
      </c>
      <c r="AG505" s="12">
        <f t="shared" si="1182"/>
        <v>0</v>
      </c>
      <c r="AH505" s="12">
        <f t="shared" si="1183"/>
        <v>0</v>
      </c>
      <c r="AI505" s="12"/>
      <c r="AJ505" s="12"/>
      <c r="AK505" s="12"/>
      <c r="AL505" s="12">
        <f t="shared" si="1114"/>
        <v>0</v>
      </c>
      <c r="AM505" s="12">
        <f t="shared" si="1115"/>
        <v>0</v>
      </c>
      <c r="AN505" s="12">
        <f t="shared" si="1116"/>
        <v>0</v>
      </c>
      <c r="AO505" s="12"/>
      <c r="AP505" s="12"/>
      <c r="AQ505" s="12"/>
      <c r="AR505" s="12">
        <f t="shared" si="1117"/>
        <v>0</v>
      </c>
      <c r="AS505" s="12">
        <f t="shared" si="1118"/>
        <v>0</v>
      </c>
      <c r="AT505" s="12">
        <f t="shared" si="1119"/>
        <v>0</v>
      </c>
      <c r="AU505" s="12">
        <f t="shared" si="1120"/>
        <v>0</v>
      </c>
      <c r="AV505" s="12">
        <f t="shared" si="1184"/>
        <v>0</v>
      </c>
      <c r="AW505" s="12"/>
      <c r="AX505" s="12">
        <f t="shared" si="1121"/>
        <v>0</v>
      </c>
      <c r="AY505" s="12">
        <f t="shared" si="1122"/>
        <v>0</v>
      </c>
      <c r="AZ505" s="12">
        <f t="shared" si="1123"/>
        <v>0</v>
      </c>
      <c r="BA505" s="12"/>
      <c r="BB505" s="12">
        <f t="shared" si="1124"/>
        <v>0</v>
      </c>
      <c r="BC505" s="12">
        <f t="shared" si="1125"/>
        <v>0</v>
      </c>
      <c r="BD505" s="12">
        <f t="shared" si="1126"/>
        <v>0</v>
      </c>
      <c r="BE505" s="12"/>
      <c r="BF505" s="12">
        <f t="shared" si="1127"/>
        <v>0</v>
      </c>
      <c r="BG505" s="12">
        <f t="shared" si="1185"/>
        <v>0</v>
      </c>
      <c r="BH505" s="12">
        <f t="shared" si="1128"/>
        <v>0</v>
      </c>
      <c r="BI505" s="12">
        <f t="shared" si="1129"/>
        <v>0</v>
      </c>
      <c r="BJ505" s="12"/>
      <c r="BK505" s="12">
        <f t="shared" si="1130"/>
        <v>0</v>
      </c>
      <c r="BL505" s="12">
        <f t="shared" si="1186"/>
        <v>0</v>
      </c>
      <c r="BM505" s="12">
        <f t="shared" si="1131"/>
        <v>0</v>
      </c>
      <c r="BN505" s="12"/>
      <c r="BO505" s="12">
        <f t="shared" si="1132"/>
        <v>0</v>
      </c>
      <c r="BP505" s="12">
        <f t="shared" si="1133"/>
        <v>0</v>
      </c>
      <c r="BQ505" s="12">
        <f t="shared" si="1134"/>
        <v>0</v>
      </c>
      <c r="BR505" s="12"/>
      <c r="BS505" s="12">
        <f t="shared" si="1135"/>
        <v>0</v>
      </c>
      <c r="BT505" s="12">
        <f t="shared" si="1136"/>
        <v>0</v>
      </c>
      <c r="BU505" s="12">
        <f t="shared" si="1137"/>
        <v>0</v>
      </c>
      <c r="BV505" s="12">
        <f t="shared" si="1138"/>
        <v>0</v>
      </c>
      <c r="BW505" s="12">
        <f t="shared" si="1139"/>
        <v>0</v>
      </c>
      <c r="BX505" s="12"/>
      <c r="BY505" s="12">
        <v>400000000</v>
      </c>
      <c r="BZ505" s="12">
        <v>400000000</v>
      </c>
      <c r="CA505" s="12">
        <f>SUMIFS('[1]TIẾN ĐỘ %'!$M$6:$M$1034,'[1]TIẾN ĐỘ %'!$G$6:$G$1034,$A505,'[1]TIẾN ĐỘ %'!$F$6:$F$1034,$E505)</f>
        <v>600000000</v>
      </c>
      <c r="CB505" s="12">
        <f t="shared" si="1155"/>
        <v>1400000000</v>
      </c>
      <c r="CC505" s="34"/>
      <c r="CD505" s="34"/>
      <c r="CE505" s="34"/>
      <c r="CF505" s="34"/>
      <c r="CG505" s="34"/>
      <c r="CH505" s="12"/>
      <c r="CI505" s="12"/>
      <c r="CJ505" s="12"/>
      <c r="CK505" s="12">
        <f t="shared" si="1195"/>
        <v>0</v>
      </c>
      <c r="CL505" s="12"/>
      <c r="CM505" s="12"/>
      <c r="CN505" s="12"/>
      <c r="CO505" s="12">
        <f t="shared" si="1191"/>
        <v>0</v>
      </c>
      <c r="CP505" s="12">
        <f t="shared" si="1192"/>
        <v>0</v>
      </c>
      <c r="CQ505" s="12"/>
      <c r="CR505" s="12">
        <v>270633600</v>
      </c>
      <c r="CS505" s="12">
        <v>226368000</v>
      </c>
      <c r="CT505" s="12">
        <v>536434600</v>
      </c>
      <c r="CU505" s="12">
        <v>404102400</v>
      </c>
      <c r="CV505" s="12">
        <v>198518400</v>
      </c>
      <c r="CW505" s="12">
        <v>404102400</v>
      </c>
      <c r="CX505" s="12">
        <v>602620800</v>
      </c>
      <c r="CY505" s="12">
        <f>SUMIFS('[1]DATA THÔ IN'!$P$4:$P$12031,'[1]DATA THÔ IN'!$H$4:$H$12031,$A505,'[1]DATA THÔ IN'!$AC$4:$AC$12031,$E505,'[1]DATA THÔ IN'!$AH$4:$AH$12031,"Tiến độ 1")</f>
        <v>292684800</v>
      </c>
      <c r="CZ505" s="12">
        <f>SUMIFS('[1]DATA THÔ IN'!$P$4:$P$12031,'[1]DATA THÔ IN'!$H$4:$H$12031,$A505,'[1]DATA THÔ IN'!$AC$4:$AC$12031,$E505,'[1]DATA THÔ IN'!$AH$4:$AH$12031,"Tiến độ 2")</f>
        <v>136435200</v>
      </c>
      <c r="DA505" s="12">
        <f>SUMIFS('[1]TIẾN ĐỘ %'!$N$6:$N$1034,'[1]TIẾN ĐỘ %'!$G$6:$G$1034,A505,'[1]TIẾN ĐỘ %'!$F$6:$F$1034,$E505)</f>
        <v>601478400</v>
      </c>
      <c r="DB505" s="12">
        <f t="shared" si="1157"/>
        <v>1740533800</v>
      </c>
      <c r="DC505" s="34"/>
      <c r="DD505" s="34"/>
      <c r="DE505" s="34"/>
      <c r="DF505" s="34"/>
      <c r="DG505" s="34"/>
      <c r="DH505" s="34"/>
      <c r="DI505" s="12"/>
      <c r="DJ505" s="12"/>
      <c r="DK505" s="12"/>
      <c r="DL505" s="34"/>
      <c r="DM505" s="34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>
        <f t="shared" si="1196"/>
        <v>0</v>
      </c>
      <c r="DX505" s="12"/>
      <c r="DY505" s="12"/>
      <c r="DZ505" s="12"/>
      <c r="EA505" s="12"/>
      <c r="EB505" s="12"/>
      <c r="EC505" s="12"/>
      <c r="ED505" s="12"/>
      <c r="EE505" s="12"/>
      <c r="EF505" s="12"/>
      <c r="EG505" s="12">
        <f t="shared" si="1193"/>
        <v>0</v>
      </c>
      <c r="EH505" s="12">
        <f t="shared" si="1194"/>
        <v>0</v>
      </c>
      <c r="EI505" s="12"/>
      <c r="EJ505" s="15">
        <f t="shared" si="1140"/>
        <v>0.67658399999999996</v>
      </c>
      <c r="EK505" s="15">
        <f t="shared" si="1141"/>
        <v>0.56591999999999998</v>
      </c>
      <c r="EL505" s="15">
        <f t="shared" si="1142"/>
        <v>1.3410865000000001</v>
      </c>
      <c r="EM505" s="16">
        <f t="shared" si="1162"/>
        <v>1.010256</v>
      </c>
      <c r="EN505" s="16">
        <f t="shared" si="1163"/>
        <v>0.49629600000000001</v>
      </c>
      <c r="EO505" s="16">
        <f t="shared" si="1164"/>
        <v>1.5065519999999999</v>
      </c>
      <c r="EP505" s="16">
        <f t="shared" si="1158"/>
        <v>0.48780800000000002</v>
      </c>
      <c r="EQ505" s="16">
        <f t="shared" si="1159"/>
        <v>0.22739200000000001</v>
      </c>
      <c r="ER505" s="16">
        <f t="shared" si="1160"/>
        <v>1.002464</v>
      </c>
      <c r="ES505" s="16">
        <f t="shared" si="1161"/>
        <v>1.2432384285714286</v>
      </c>
      <c r="ET505" s="15">
        <f t="shared" si="1197"/>
        <v>0</v>
      </c>
      <c r="EU505" s="15">
        <f t="shared" si="1198"/>
        <v>0</v>
      </c>
      <c r="EV505" s="15">
        <f t="shared" si="1199"/>
        <v>0</v>
      </c>
      <c r="EW505" s="15">
        <f t="shared" si="1200"/>
        <v>0</v>
      </c>
      <c r="EX505" s="15">
        <f t="shared" si="1201"/>
        <v>0</v>
      </c>
      <c r="EY505" s="15">
        <f t="shared" si="1202"/>
        <v>0</v>
      </c>
      <c r="EZ505" s="15">
        <f t="shared" si="1203"/>
        <v>0</v>
      </c>
      <c r="FA505" s="15">
        <f t="shared" si="1204"/>
        <v>0</v>
      </c>
      <c r="FB505" s="15">
        <f t="shared" si="1205"/>
        <v>0</v>
      </c>
      <c r="FC505" s="15">
        <f t="shared" si="1206"/>
        <v>0</v>
      </c>
      <c r="FD505" s="15">
        <f t="shared" si="1207"/>
        <v>0</v>
      </c>
      <c r="FE505" s="15">
        <f t="shared" si="1208"/>
        <v>0</v>
      </c>
      <c r="FF505" s="15">
        <f t="shared" si="1209"/>
        <v>0</v>
      </c>
      <c r="FG505" s="15">
        <f t="shared" si="1210"/>
        <v>0</v>
      </c>
      <c r="FH505" s="15">
        <f t="shared" si="1211"/>
        <v>0</v>
      </c>
      <c r="FI505" s="15">
        <f t="shared" si="1212"/>
        <v>0</v>
      </c>
      <c r="FJ505" s="15">
        <f t="shared" si="1213"/>
        <v>0</v>
      </c>
      <c r="FK505" s="15">
        <f t="shared" si="1214"/>
        <v>0</v>
      </c>
      <c r="FL505" s="15">
        <f t="shared" si="1215"/>
        <v>0</v>
      </c>
      <c r="FM505" s="15">
        <f t="shared" si="1216"/>
        <v>0</v>
      </c>
      <c r="FN505" s="15">
        <f t="shared" si="1217"/>
        <v>0</v>
      </c>
      <c r="FO505" s="15">
        <f t="shared" si="1218"/>
        <v>0</v>
      </c>
      <c r="FP505" s="15">
        <f t="shared" si="1219"/>
        <v>0</v>
      </c>
      <c r="FQ505" s="15">
        <f t="shared" si="1220"/>
        <v>0</v>
      </c>
      <c r="FR505" s="17">
        <f t="shared" si="1143"/>
        <v>0</v>
      </c>
      <c r="FS505" s="17">
        <f t="shared" si="1144"/>
        <v>0</v>
      </c>
      <c r="FT505" s="17">
        <f t="shared" si="1145"/>
        <v>0</v>
      </c>
      <c r="FU505" s="18">
        <f t="shared" si="1146"/>
        <v>0</v>
      </c>
      <c r="FV505" s="18">
        <f t="shared" si="1147"/>
        <v>0</v>
      </c>
      <c r="FW505" s="18">
        <f t="shared" si="1148"/>
        <v>0</v>
      </c>
      <c r="FX505" s="18">
        <f t="shared" si="1149"/>
        <v>0</v>
      </c>
      <c r="FY505" s="18">
        <f t="shared" si="1150"/>
        <v>0</v>
      </c>
      <c r="FZ505" s="19"/>
      <c r="GA505" s="36" t="s">
        <v>76</v>
      </c>
      <c r="GB505" s="36"/>
      <c r="GC505" s="37"/>
    </row>
    <row r="506" spans="1:185" hidden="1" x14ac:dyDescent="0.25">
      <c r="A506" s="8" t="s">
        <v>1271</v>
      </c>
      <c r="B506" s="8" t="s">
        <v>142</v>
      </c>
      <c r="C506" s="28" t="s">
        <v>143</v>
      </c>
      <c r="D506" s="9" t="s">
        <v>1392</v>
      </c>
      <c r="E506" s="9" t="s">
        <v>1466</v>
      </c>
      <c r="F506" s="28" t="s">
        <v>80</v>
      </c>
      <c r="G506" s="9" t="s">
        <v>57</v>
      </c>
      <c r="H506" s="11">
        <v>3.5000000000000003E-2</v>
      </c>
      <c r="I506" s="11"/>
      <c r="J506" s="11">
        <v>0.01</v>
      </c>
      <c r="K506" s="11">
        <v>0.01</v>
      </c>
      <c r="L506" s="11">
        <v>5.0000000000000001E-3</v>
      </c>
      <c r="M506" s="11">
        <v>5.0000000000000001E-3</v>
      </c>
      <c r="N506" s="11"/>
      <c r="O506" s="12">
        <f t="shared" si="1172"/>
        <v>0</v>
      </c>
      <c r="P506" s="12">
        <f t="shared" si="1173"/>
        <v>0</v>
      </c>
      <c r="Q506" s="12">
        <f t="shared" si="1174"/>
        <v>6853507.2000000002</v>
      </c>
      <c r="R506" s="12">
        <f t="shared" si="1175"/>
        <v>6853864.25</v>
      </c>
      <c r="S506" s="12">
        <f t="shared" si="1187"/>
        <v>0</v>
      </c>
      <c r="T506" s="12">
        <f t="shared" si="1188"/>
        <v>5010898</v>
      </c>
      <c r="U506" s="12">
        <f t="shared" si="1189"/>
        <v>102830</v>
      </c>
      <c r="V506" s="12">
        <f t="shared" si="1190"/>
        <v>5113728</v>
      </c>
      <c r="W506" s="12">
        <f t="shared" si="1156"/>
        <v>5192640</v>
      </c>
      <c r="X506" s="12">
        <f t="shared" si="1176"/>
        <v>0</v>
      </c>
      <c r="Y506" s="12">
        <f t="shared" si="1177"/>
        <v>4811073.12</v>
      </c>
      <c r="Z506" s="12">
        <f t="shared" si="1178"/>
        <v>3201638.3999999999</v>
      </c>
      <c r="AA506" s="12">
        <f t="shared" si="1179"/>
        <v>8014125.2450000001</v>
      </c>
      <c r="AB506" s="12">
        <f t="shared" si="1180"/>
        <v>9990858.7475000005</v>
      </c>
      <c r="AC506" s="12"/>
      <c r="AD506" s="12"/>
      <c r="AE506" s="12"/>
      <c r="AF506" s="12">
        <f t="shared" si="1181"/>
        <v>0</v>
      </c>
      <c r="AG506" s="12">
        <f t="shared" si="1182"/>
        <v>0</v>
      </c>
      <c r="AH506" s="12">
        <f t="shared" si="1183"/>
        <v>0</v>
      </c>
      <c r="AI506" s="12"/>
      <c r="AJ506" s="12"/>
      <c r="AK506" s="12"/>
      <c r="AL506" s="12">
        <f t="shared" si="1114"/>
        <v>0</v>
      </c>
      <c r="AM506" s="12">
        <f t="shared" si="1115"/>
        <v>0</v>
      </c>
      <c r="AN506" s="12">
        <f t="shared" si="1116"/>
        <v>0</v>
      </c>
      <c r="AO506" s="12"/>
      <c r="AP506" s="12"/>
      <c r="AQ506" s="12"/>
      <c r="AR506" s="12">
        <f t="shared" si="1117"/>
        <v>0</v>
      </c>
      <c r="AS506" s="12">
        <f t="shared" si="1118"/>
        <v>0</v>
      </c>
      <c r="AT506" s="12">
        <f t="shared" si="1119"/>
        <v>0</v>
      </c>
      <c r="AU506" s="12">
        <f t="shared" si="1120"/>
        <v>0</v>
      </c>
      <c r="AV506" s="12">
        <f t="shared" si="1184"/>
        <v>0</v>
      </c>
      <c r="AW506" s="12"/>
      <c r="AX506" s="12">
        <f t="shared" si="1121"/>
        <v>0</v>
      </c>
      <c r="AY506" s="12">
        <f t="shared" si="1122"/>
        <v>0</v>
      </c>
      <c r="AZ506" s="12">
        <f t="shared" si="1123"/>
        <v>0</v>
      </c>
      <c r="BA506" s="12"/>
      <c r="BB506" s="12">
        <f t="shared" si="1124"/>
        <v>0</v>
      </c>
      <c r="BC506" s="12">
        <f t="shared" si="1125"/>
        <v>0</v>
      </c>
      <c r="BD506" s="12">
        <f t="shared" si="1126"/>
        <v>0</v>
      </c>
      <c r="BE506" s="12"/>
      <c r="BF506" s="12">
        <f t="shared" si="1127"/>
        <v>0</v>
      </c>
      <c r="BG506" s="12">
        <f t="shared" si="1185"/>
        <v>0</v>
      </c>
      <c r="BH506" s="12">
        <f t="shared" si="1128"/>
        <v>0</v>
      </c>
      <c r="BI506" s="12">
        <f t="shared" si="1129"/>
        <v>0</v>
      </c>
      <c r="BJ506" s="12"/>
      <c r="BK506" s="12">
        <f t="shared" si="1130"/>
        <v>0</v>
      </c>
      <c r="BL506" s="12">
        <f t="shared" si="1186"/>
        <v>0</v>
      </c>
      <c r="BM506" s="12">
        <f t="shared" si="1131"/>
        <v>0</v>
      </c>
      <c r="BN506" s="12"/>
      <c r="BO506" s="12">
        <f t="shared" si="1132"/>
        <v>0</v>
      </c>
      <c r="BP506" s="12">
        <f t="shared" si="1133"/>
        <v>0</v>
      </c>
      <c r="BQ506" s="12">
        <f t="shared" si="1134"/>
        <v>0</v>
      </c>
      <c r="BR506" s="12"/>
      <c r="BS506" s="12">
        <f t="shared" si="1135"/>
        <v>0</v>
      </c>
      <c r="BT506" s="12">
        <f t="shared" si="1136"/>
        <v>0</v>
      </c>
      <c r="BU506" s="12">
        <f t="shared" si="1137"/>
        <v>0</v>
      </c>
      <c r="BV506" s="12">
        <f t="shared" si="1138"/>
        <v>0</v>
      </c>
      <c r="BW506" s="12">
        <f t="shared" si="1139"/>
        <v>0</v>
      </c>
      <c r="BX506" s="12"/>
      <c r="BY506" s="12">
        <v>600000000</v>
      </c>
      <c r="BZ506" s="12">
        <v>460000000</v>
      </c>
      <c r="CA506" s="12">
        <f>SUMIFS('[1]TIẾN ĐỘ %'!$M$6:$M$1034,'[1]TIẾN ĐỘ %'!$G$6:$G$1034,$A506,'[1]TIẾN ĐỘ %'!$F$6:$F$1034,$E506)</f>
        <v>750000000</v>
      </c>
      <c r="CB506" s="12">
        <f t="shared" si="1155"/>
        <v>1810000000</v>
      </c>
      <c r="CC506" s="35"/>
      <c r="CD506" s="35"/>
      <c r="CE506" s="35"/>
      <c r="CF506" s="35">
        <v>0</v>
      </c>
      <c r="CG506" s="35">
        <v>0</v>
      </c>
      <c r="CH506" s="35"/>
      <c r="CI506" s="35"/>
      <c r="CJ506" s="35"/>
      <c r="CK506" s="35">
        <v>70000000</v>
      </c>
      <c r="CL506" s="12"/>
      <c r="CM506" s="12"/>
      <c r="CN506" s="12"/>
      <c r="CO506" s="12">
        <f t="shared" si="1191"/>
        <v>0</v>
      </c>
      <c r="CP506" s="12">
        <f t="shared" si="1192"/>
        <v>70000000</v>
      </c>
      <c r="CQ506" s="12"/>
      <c r="CR506" s="12">
        <v>0</v>
      </c>
      <c r="CS506" s="12">
        <v>710208000</v>
      </c>
      <c r="CT506" s="12">
        <v>710245000</v>
      </c>
      <c r="CU506" s="12">
        <v>519264000</v>
      </c>
      <c r="CV506" s="12">
        <v>10656000</v>
      </c>
      <c r="CW506" s="12">
        <v>519264000</v>
      </c>
      <c r="CX506" s="12">
        <v>529920000</v>
      </c>
      <c r="CY506" s="12">
        <f>SUMIFS('[1]DATA THÔ IN'!$P$4:$P$12031,'[1]DATA THÔ IN'!$H$4:$H$12031,$A506,'[1]DATA THÔ IN'!$AC$4:$AC$12031,$E506,'[1]DATA THÔ IN'!$AH$4:$AH$12031,"Tiến độ 1")</f>
        <v>498556800</v>
      </c>
      <c r="CZ506" s="12">
        <f>SUMIFS('[1]DATA THÔ IN'!$P$4:$P$12031,'[1]DATA THÔ IN'!$H$4:$H$12031,$A506,'[1]DATA THÔ IN'!$AC$4:$AC$12031,$E506,'[1]DATA THÔ IN'!$AH$4:$AH$12031,"Tiến độ 2")</f>
        <v>331776000</v>
      </c>
      <c r="DA506" s="12">
        <f>SUMIFS('[1]TIẾN ĐỘ %'!$N$6:$N$1034,'[1]TIẾN ĐỘ %'!$G$6:$G$1034,A506,'[1]TIẾN ĐỘ %'!$F$6:$F$1034,$E506)</f>
        <v>830479300</v>
      </c>
      <c r="DB506" s="12">
        <f t="shared" si="1157"/>
        <v>2070644300</v>
      </c>
      <c r="DC506" s="35"/>
      <c r="DD506" s="35"/>
      <c r="DE506" s="35"/>
      <c r="DF506" s="35"/>
      <c r="DG506" s="35"/>
      <c r="DH506" s="35"/>
      <c r="DI506" s="35"/>
      <c r="DJ506" s="35"/>
      <c r="DK506" s="35"/>
      <c r="DL506" s="35">
        <v>0</v>
      </c>
      <c r="DM506" s="35">
        <v>0</v>
      </c>
      <c r="DN506" s="35"/>
      <c r="DO506" s="35"/>
      <c r="DP506" s="35"/>
      <c r="DQ506" s="35"/>
      <c r="DR506" s="35"/>
      <c r="DS506" s="35"/>
      <c r="DT506" s="35"/>
      <c r="DU506" s="35"/>
      <c r="DV506" s="35"/>
      <c r="DW506" s="35">
        <v>61852800</v>
      </c>
      <c r="DX506" s="12"/>
      <c r="DY506" s="12"/>
      <c r="DZ506" s="12"/>
      <c r="EA506" s="12"/>
      <c r="EB506" s="12"/>
      <c r="EC506" s="12"/>
      <c r="ED506" s="12"/>
      <c r="EE506" s="12"/>
      <c r="EF506" s="12"/>
      <c r="EG506" s="12">
        <f t="shared" si="1193"/>
        <v>0</v>
      </c>
      <c r="EH506" s="12">
        <f t="shared" si="1194"/>
        <v>61852800</v>
      </c>
      <c r="EI506" s="12"/>
      <c r="EJ506" s="15">
        <f t="shared" si="1140"/>
        <v>0</v>
      </c>
      <c r="EK506" s="15">
        <f t="shared" si="1141"/>
        <v>1.1836800000000001</v>
      </c>
      <c r="EL506" s="15">
        <f t="shared" si="1142"/>
        <v>1.1837416666666667</v>
      </c>
      <c r="EM506" s="16">
        <f t="shared" si="1162"/>
        <v>1.1288347826086957</v>
      </c>
      <c r="EN506" s="16">
        <f t="shared" si="1163"/>
        <v>2.3165217391304348E-2</v>
      </c>
      <c r="EO506" s="16">
        <f t="shared" si="1164"/>
        <v>1.1519999999999999</v>
      </c>
      <c r="EP506" s="16">
        <f t="shared" si="1158"/>
        <v>0.66474239999999996</v>
      </c>
      <c r="EQ506" s="16">
        <f t="shared" si="1159"/>
        <v>0.44236799999999998</v>
      </c>
      <c r="ER506" s="16">
        <f t="shared" si="1160"/>
        <v>1.1073057333333334</v>
      </c>
      <c r="ES506" s="16">
        <f t="shared" si="1161"/>
        <v>1.1440023756906077</v>
      </c>
      <c r="ET506" s="15">
        <f t="shared" si="1197"/>
        <v>0</v>
      </c>
      <c r="EU506" s="15">
        <f t="shared" si="1198"/>
        <v>0</v>
      </c>
      <c r="EV506" s="15">
        <f t="shared" si="1199"/>
        <v>0</v>
      </c>
      <c r="EW506" s="15">
        <f t="shared" si="1200"/>
        <v>0</v>
      </c>
      <c r="EX506" s="15">
        <f t="shared" si="1201"/>
        <v>0</v>
      </c>
      <c r="EY506" s="15">
        <f t="shared" si="1202"/>
        <v>0</v>
      </c>
      <c r="EZ506" s="15">
        <f t="shared" si="1203"/>
        <v>0</v>
      </c>
      <c r="FA506" s="15">
        <f t="shared" si="1204"/>
        <v>0</v>
      </c>
      <c r="FB506" s="15">
        <f t="shared" si="1205"/>
        <v>0</v>
      </c>
      <c r="FC506" s="15">
        <f t="shared" si="1206"/>
        <v>0</v>
      </c>
      <c r="FD506" s="15">
        <f t="shared" si="1207"/>
        <v>0</v>
      </c>
      <c r="FE506" s="15">
        <f t="shared" si="1208"/>
        <v>0</v>
      </c>
      <c r="FF506" s="15">
        <f t="shared" si="1209"/>
        <v>0</v>
      </c>
      <c r="FG506" s="15">
        <f t="shared" si="1210"/>
        <v>0</v>
      </c>
      <c r="FH506" s="15">
        <f t="shared" si="1211"/>
        <v>0</v>
      </c>
      <c r="FI506" s="15">
        <f t="shared" si="1212"/>
        <v>0</v>
      </c>
      <c r="FJ506" s="15">
        <f t="shared" si="1213"/>
        <v>0</v>
      </c>
      <c r="FK506" s="15">
        <f t="shared" si="1214"/>
        <v>0</v>
      </c>
      <c r="FL506" s="15">
        <f t="shared" si="1215"/>
        <v>0</v>
      </c>
      <c r="FM506" s="15">
        <f t="shared" si="1216"/>
        <v>0</v>
      </c>
      <c r="FN506" s="15">
        <f t="shared" si="1217"/>
        <v>0.8836114285714286</v>
      </c>
      <c r="FO506" s="15">
        <f t="shared" si="1218"/>
        <v>0</v>
      </c>
      <c r="FP506" s="15">
        <f t="shared" si="1219"/>
        <v>0</v>
      </c>
      <c r="FQ506" s="15">
        <f t="shared" si="1220"/>
        <v>0</v>
      </c>
      <c r="FR506" s="17">
        <f t="shared" si="1143"/>
        <v>0</v>
      </c>
      <c r="FS506" s="17">
        <f t="shared" si="1144"/>
        <v>0</v>
      </c>
      <c r="FT506" s="17">
        <f t="shared" si="1145"/>
        <v>0</v>
      </c>
      <c r="FU506" s="18">
        <f t="shared" si="1146"/>
        <v>0</v>
      </c>
      <c r="FV506" s="18">
        <f t="shared" si="1147"/>
        <v>0</v>
      </c>
      <c r="FW506" s="18">
        <f t="shared" si="1148"/>
        <v>0</v>
      </c>
      <c r="FX506" s="18">
        <f t="shared" si="1149"/>
        <v>0</v>
      </c>
      <c r="FY506" s="18">
        <f t="shared" si="1150"/>
        <v>0.8836114285714286</v>
      </c>
      <c r="FZ506" s="19"/>
      <c r="GA506" s="36" t="s">
        <v>1392</v>
      </c>
      <c r="GB506" s="36"/>
      <c r="GC506" s="37"/>
    </row>
    <row r="507" spans="1:185" hidden="1" x14ac:dyDescent="0.25">
      <c r="A507" s="8" t="s">
        <v>1272</v>
      </c>
      <c r="B507" s="8" t="s">
        <v>144</v>
      </c>
      <c r="C507" s="28" t="s">
        <v>145</v>
      </c>
      <c r="D507" s="9" t="s">
        <v>1391</v>
      </c>
      <c r="E507" s="9" t="s">
        <v>1466</v>
      </c>
      <c r="F507" s="28" t="s">
        <v>67</v>
      </c>
      <c r="G507" s="9" t="s">
        <v>57</v>
      </c>
      <c r="H507" s="11">
        <v>3.5000000000000003E-2</v>
      </c>
      <c r="I507" s="11"/>
      <c r="J507" s="11">
        <v>0.01</v>
      </c>
      <c r="K507" s="11">
        <v>0.01</v>
      </c>
      <c r="L507" s="11">
        <v>5.0000000000000001E-3</v>
      </c>
      <c r="M507" s="11">
        <v>5.0000000000000001E-3</v>
      </c>
      <c r="N507" s="11"/>
      <c r="O507" s="12">
        <f t="shared" si="1172"/>
        <v>0</v>
      </c>
      <c r="P507" s="12">
        <f t="shared" si="1173"/>
        <v>0</v>
      </c>
      <c r="Q507" s="12">
        <f t="shared" si="1174"/>
        <v>0</v>
      </c>
      <c r="R507" s="12">
        <f t="shared" si="1175"/>
        <v>0</v>
      </c>
      <c r="S507" s="12">
        <f t="shared" si="1187"/>
        <v>0</v>
      </c>
      <c r="T507" s="12">
        <f t="shared" si="1188"/>
        <v>0</v>
      </c>
      <c r="U507" s="12">
        <f t="shared" si="1189"/>
        <v>0</v>
      </c>
      <c r="V507" s="12">
        <f t="shared" si="1190"/>
        <v>0</v>
      </c>
      <c r="W507" s="12">
        <f t="shared" si="1156"/>
        <v>0</v>
      </c>
      <c r="X507" s="12">
        <f t="shared" si="1176"/>
        <v>0</v>
      </c>
      <c r="Y507" s="12">
        <f t="shared" si="1177"/>
        <v>676735.2</v>
      </c>
      <c r="Z507" s="12">
        <f t="shared" si="1178"/>
        <v>0</v>
      </c>
      <c r="AA507" s="12">
        <f t="shared" si="1179"/>
        <v>977815.2</v>
      </c>
      <c r="AB507" s="12">
        <f t="shared" si="1180"/>
        <v>0</v>
      </c>
      <c r="AC507" s="12"/>
      <c r="AD507" s="12"/>
      <c r="AE507" s="12"/>
      <c r="AF507" s="12">
        <f t="shared" si="1181"/>
        <v>0</v>
      </c>
      <c r="AG507" s="12">
        <f t="shared" si="1182"/>
        <v>0</v>
      </c>
      <c r="AH507" s="12">
        <f t="shared" si="1183"/>
        <v>0</v>
      </c>
      <c r="AI507" s="12"/>
      <c r="AJ507" s="12"/>
      <c r="AK507" s="12"/>
      <c r="AL507" s="12">
        <f t="shared" si="1114"/>
        <v>0</v>
      </c>
      <c r="AM507" s="12">
        <f t="shared" si="1115"/>
        <v>0</v>
      </c>
      <c r="AN507" s="12">
        <f t="shared" si="1116"/>
        <v>0</v>
      </c>
      <c r="AO507" s="12"/>
      <c r="AP507" s="12"/>
      <c r="AQ507" s="12"/>
      <c r="AR507" s="12">
        <f t="shared" si="1117"/>
        <v>0</v>
      </c>
      <c r="AS507" s="12">
        <f t="shared" si="1118"/>
        <v>0</v>
      </c>
      <c r="AT507" s="12">
        <f t="shared" si="1119"/>
        <v>0</v>
      </c>
      <c r="AU507" s="12">
        <f t="shared" si="1120"/>
        <v>0</v>
      </c>
      <c r="AV507" s="12">
        <f t="shared" si="1184"/>
        <v>0</v>
      </c>
      <c r="AW507" s="12"/>
      <c r="AX507" s="12">
        <f t="shared" si="1121"/>
        <v>0</v>
      </c>
      <c r="AY507" s="12">
        <f t="shared" si="1122"/>
        <v>0</v>
      </c>
      <c r="AZ507" s="12">
        <f t="shared" si="1123"/>
        <v>0</v>
      </c>
      <c r="BA507" s="12"/>
      <c r="BB507" s="12">
        <f t="shared" si="1124"/>
        <v>0</v>
      </c>
      <c r="BC507" s="12">
        <f t="shared" si="1125"/>
        <v>0</v>
      </c>
      <c r="BD507" s="12">
        <f t="shared" si="1126"/>
        <v>0</v>
      </c>
      <c r="BE507" s="12"/>
      <c r="BF507" s="12">
        <f t="shared" si="1127"/>
        <v>0</v>
      </c>
      <c r="BG507" s="12">
        <f t="shared" si="1185"/>
        <v>0</v>
      </c>
      <c r="BH507" s="12">
        <f t="shared" si="1128"/>
        <v>0</v>
      </c>
      <c r="BI507" s="12">
        <f t="shared" si="1129"/>
        <v>0</v>
      </c>
      <c r="BJ507" s="12"/>
      <c r="BK507" s="12">
        <f t="shared" si="1130"/>
        <v>0</v>
      </c>
      <c r="BL507" s="12">
        <f t="shared" si="1186"/>
        <v>0</v>
      </c>
      <c r="BM507" s="12">
        <f t="shared" si="1131"/>
        <v>0</v>
      </c>
      <c r="BN507" s="12"/>
      <c r="BO507" s="12">
        <f t="shared" si="1132"/>
        <v>0</v>
      </c>
      <c r="BP507" s="12">
        <f t="shared" si="1133"/>
        <v>0</v>
      </c>
      <c r="BQ507" s="12">
        <f t="shared" si="1134"/>
        <v>0</v>
      </c>
      <c r="BR507" s="12"/>
      <c r="BS507" s="12">
        <f t="shared" si="1135"/>
        <v>0</v>
      </c>
      <c r="BT507" s="12">
        <f t="shared" si="1136"/>
        <v>0</v>
      </c>
      <c r="BU507" s="12">
        <f t="shared" si="1137"/>
        <v>0</v>
      </c>
      <c r="BV507" s="12">
        <f t="shared" si="1138"/>
        <v>0</v>
      </c>
      <c r="BW507" s="12">
        <f t="shared" si="1139"/>
        <v>0</v>
      </c>
      <c r="BX507" s="12"/>
      <c r="BY507" s="12">
        <v>100000000</v>
      </c>
      <c r="BZ507" s="12">
        <v>100000000</v>
      </c>
      <c r="CA507" s="12">
        <f>SUMIFS('[1]TIẾN ĐỘ %'!$M$6:$M$1034,'[1]TIẾN ĐỘ %'!$G$6:$G$1034,$A507,'[1]TIẾN ĐỘ %'!$F$6:$F$1034,$E507)</f>
        <v>100000000</v>
      </c>
      <c r="CB507" s="12">
        <f t="shared" si="1155"/>
        <v>300000000</v>
      </c>
      <c r="CC507" s="35"/>
      <c r="CD507" s="35"/>
      <c r="CE507" s="35"/>
      <c r="CF507" s="35">
        <v>0</v>
      </c>
      <c r="CG507" s="35">
        <v>0</v>
      </c>
      <c r="CH507" s="35"/>
      <c r="CI507" s="35"/>
      <c r="CJ507" s="35"/>
      <c r="CK507" s="35">
        <v>70000000</v>
      </c>
      <c r="CL507" s="12"/>
      <c r="CM507" s="12"/>
      <c r="CN507" s="12"/>
      <c r="CO507" s="12">
        <f t="shared" si="1191"/>
        <v>0</v>
      </c>
      <c r="CP507" s="12">
        <f t="shared" si="1192"/>
        <v>70000000</v>
      </c>
      <c r="CQ507" s="12"/>
      <c r="CR507" s="12">
        <v>7488000</v>
      </c>
      <c r="CS507" s="12">
        <v>0</v>
      </c>
      <c r="CT507" s="12">
        <v>53376000</v>
      </c>
      <c r="CU507" s="12">
        <v>0</v>
      </c>
      <c r="CV507" s="12">
        <v>0</v>
      </c>
      <c r="CW507" s="12">
        <v>0</v>
      </c>
      <c r="CX507" s="12">
        <v>18777600</v>
      </c>
      <c r="CY507" s="12">
        <f>SUMIFS('[1]DATA THÔ IN'!$P$4:$P$12031,'[1]DATA THÔ IN'!$H$4:$H$12031,$A507,'[1]DATA THÔ IN'!$AC$4:$AC$12031,$E507,'[1]DATA THÔ IN'!$AH$4:$AH$12031,"Tiến độ 1")</f>
        <v>70128000</v>
      </c>
      <c r="CZ507" s="12">
        <f>SUMIFS('[1]DATA THÔ IN'!$P$4:$P$12031,'[1]DATA THÔ IN'!$H$4:$H$12031,$A507,'[1]DATA THÔ IN'!$AC$4:$AC$12031,$E507,'[1]DATA THÔ IN'!$AH$4:$AH$12031,"Tiến độ 2")</f>
        <v>0</v>
      </c>
      <c r="DA507" s="12">
        <f>SUMIFS('[1]TIẾN ĐỘ %'!$N$6:$N$1034,'[1]TIẾN ĐỘ %'!$G$6:$G$1034,A507,'[1]TIẾN ĐỘ %'!$F$6:$F$1034,$E507)</f>
        <v>101328000</v>
      </c>
      <c r="DB507" s="12">
        <f t="shared" si="1157"/>
        <v>173481600</v>
      </c>
      <c r="DC507" s="35"/>
      <c r="DD507" s="35"/>
      <c r="DE507" s="35"/>
      <c r="DF507" s="35"/>
      <c r="DG507" s="35"/>
      <c r="DH507" s="35"/>
      <c r="DI507" s="35"/>
      <c r="DJ507" s="35"/>
      <c r="DK507" s="35"/>
      <c r="DL507" s="35">
        <v>0</v>
      </c>
      <c r="DM507" s="35">
        <v>0</v>
      </c>
      <c r="DN507" s="35"/>
      <c r="DO507" s="35"/>
      <c r="DP507" s="35"/>
      <c r="DQ507" s="35"/>
      <c r="DR507" s="35"/>
      <c r="DS507" s="35"/>
      <c r="DT507" s="35"/>
      <c r="DU507" s="35"/>
      <c r="DV507" s="35"/>
      <c r="DW507" s="35">
        <v>48441600</v>
      </c>
      <c r="DX507" s="12"/>
      <c r="DY507" s="12"/>
      <c r="DZ507" s="12"/>
      <c r="EA507" s="12"/>
      <c r="EB507" s="12"/>
      <c r="EC507" s="12"/>
      <c r="ED507" s="12"/>
      <c r="EE507" s="12"/>
      <c r="EF507" s="12"/>
      <c r="EG507" s="12">
        <f t="shared" si="1193"/>
        <v>0</v>
      </c>
      <c r="EH507" s="12">
        <f t="shared" si="1194"/>
        <v>48441600</v>
      </c>
      <c r="EI507" s="12"/>
      <c r="EJ507" s="15">
        <f t="shared" si="1140"/>
        <v>7.4880000000000002E-2</v>
      </c>
      <c r="EK507" s="15">
        <f t="shared" si="1141"/>
        <v>0</v>
      </c>
      <c r="EL507" s="15">
        <f t="shared" si="1142"/>
        <v>0.53376000000000001</v>
      </c>
      <c r="EM507" s="16">
        <f t="shared" si="1162"/>
        <v>0</v>
      </c>
      <c r="EN507" s="16">
        <f t="shared" si="1163"/>
        <v>0</v>
      </c>
      <c r="EO507" s="16">
        <f t="shared" si="1164"/>
        <v>0.187776</v>
      </c>
      <c r="EP507" s="16">
        <f t="shared" si="1158"/>
        <v>0.70128000000000001</v>
      </c>
      <c r="EQ507" s="16">
        <f t="shared" si="1159"/>
        <v>0</v>
      </c>
      <c r="ER507" s="16">
        <f t="shared" si="1160"/>
        <v>1.01328</v>
      </c>
      <c r="ES507" s="16">
        <f t="shared" si="1161"/>
        <v>0.57827200000000001</v>
      </c>
      <c r="ET507" s="15">
        <f t="shared" si="1197"/>
        <v>0</v>
      </c>
      <c r="EU507" s="15">
        <f t="shared" si="1198"/>
        <v>0</v>
      </c>
      <c r="EV507" s="15">
        <f t="shared" si="1199"/>
        <v>0</v>
      </c>
      <c r="EW507" s="15">
        <f t="shared" si="1200"/>
        <v>0</v>
      </c>
      <c r="EX507" s="15">
        <f t="shared" si="1201"/>
        <v>0</v>
      </c>
      <c r="EY507" s="15">
        <f t="shared" si="1202"/>
        <v>0</v>
      </c>
      <c r="EZ507" s="15">
        <f t="shared" si="1203"/>
        <v>0</v>
      </c>
      <c r="FA507" s="15">
        <f t="shared" si="1204"/>
        <v>0</v>
      </c>
      <c r="FB507" s="15">
        <f t="shared" si="1205"/>
        <v>0</v>
      </c>
      <c r="FC507" s="15">
        <f t="shared" si="1206"/>
        <v>0</v>
      </c>
      <c r="FD507" s="15">
        <f t="shared" si="1207"/>
        <v>0</v>
      </c>
      <c r="FE507" s="15">
        <f t="shared" si="1208"/>
        <v>0</v>
      </c>
      <c r="FF507" s="15">
        <f t="shared" si="1209"/>
        <v>0</v>
      </c>
      <c r="FG507" s="15">
        <f t="shared" si="1210"/>
        <v>0</v>
      </c>
      <c r="FH507" s="15">
        <f t="shared" si="1211"/>
        <v>0</v>
      </c>
      <c r="FI507" s="15">
        <f t="shared" si="1212"/>
        <v>0</v>
      </c>
      <c r="FJ507" s="15">
        <f t="shared" si="1213"/>
        <v>0</v>
      </c>
      <c r="FK507" s="15">
        <f t="shared" si="1214"/>
        <v>0</v>
      </c>
      <c r="FL507" s="15">
        <f t="shared" si="1215"/>
        <v>0</v>
      </c>
      <c r="FM507" s="15">
        <f t="shared" si="1216"/>
        <v>0</v>
      </c>
      <c r="FN507" s="15">
        <f t="shared" si="1217"/>
        <v>0.69202285714285716</v>
      </c>
      <c r="FO507" s="15">
        <f t="shared" si="1218"/>
        <v>0</v>
      </c>
      <c r="FP507" s="15">
        <f t="shared" si="1219"/>
        <v>0</v>
      </c>
      <c r="FQ507" s="15">
        <f t="shared" si="1220"/>
        <v>0</v>
      </c>
      <c r="FR507" s="17">
        <f t="shared" si="1143"/>
        <v>0</v>
      </c>
      <c r="FS507" s="17">
        <f t="shared" si="1144"/>
        <v>0</v>
      </c>
      <c r="FT507" s="17">
        <f t="shared" si="1145"/>
        <v>0</v>
      </c>
      <c r="FU507" s="18">
        <f t="shared" si="1146"/>
        <v>0</v>
      </c>
      <c r="FV507" s="18">
        <f t="shared" si="1147"/>
        <v>0</v>
      </c>
      <c r="FW507" s="18">
        <f t="shared" si="1148"/>
        <v>0</v>
      </c>
      <c r="FX507" s="18">
        <f t="shared" si="1149"/>
        <v>0</v>
      </c>
      <c r="FY507" s="18">
        <f t="shared" si="1150"/>
        <v>0.69202285714285716</v>
      </c>
      <c r="FZ507" s="19"/>
      <c r="GA507" s="36" t="s">
        <v>1391</v>
      </c>
      <c r="GB507" s="36"/>
      <c r="GC507" s="37"/>
    </row>
    <row r="508" spans="1:185" hidden="1" x14ac:dyDescent="0.25">
      <c r="A508" s="8" t="s">
        <v>1277</v>
      </c>
      <c r="B508" s="8" t="s">
        <v>152</v>
      </c>
      <c r="C508" s="32" t="s">
        <v>153</v>
      </c>
      <c r="D508" s="9" t="s">
        <v>76</v>
      </c>
      <c r="E508" s="9" t="s">
        <v>1466</v>
      </c>
      <c r="F508" s="28" t="s">
        <v>96</v>
      </c>
      <c r="G508" s="32" t="s">
        <v>57</v>
      </c>
      <c r="H508" s="11">
        <v>3.5000000000000003E-2</v>
      </c>
      <c r="I508" s="11"/>
      <c r="J508" s="11">
        <v>0.01</v>
      </c>
      <c r="K508" s="11">
        <v>0.01</v>
      </c>
      <c r="L508" s="11">
        <v>5.0000000000000001E-3</v>
      </c>
      <c r="M508" s="11">
        <v>5.0000000000000001E-3</v>
      </c>
      <c r="N508" s="11"/>
      <c r="O508" s="12">
        <f t="shared" si="1172"/>
        <v>0</v>
      </c>
      <c r="P508" s="12">
        <f t="shared" si="1173"/>
        <v>4080977.28</v>
      </c>
      <c r="Q508" s="12">
        <f t="shared" si="1174"/>
        <v>807357.6</v>
      </c>
      <c r="R508" s="12">
        <f t="shared" si="1175"/>
        <v>6082649.7599999998</v>
      </c>
      <c r="S508" s="12">
        <f t="shared" si="1187"/>
        <v>0</v>
      </c>
      <c r="T508" s="12">
        <f t="shared" si="1188"/>
        <v>4309798</v>
      </c>
      <c r="U508" s="12">
        <f t="shared" si="1189"/>
        <v>1471123</v>
      </c>
      <c r="V508" s="12">
        <f t="shared" si="1190"/>
        <v>5780921</v>
      </c>
      <c r="W508" s="12">
        <f t="shared" si="1156"/>
        <v>4002432</v>
      </c>
      <c r="X508" s="12">
        <f t="shared" si="1176"/>
        <v>0</v>
      </c>
      <c r="Y508" s="12">
        <f t="shared" si="1177"/>
        <v>2950954.56</v>
      </c>
      <c r="Z508" s="12">
        <f t="shared" si="1178"/>
        <v>1875126.24</v>
      </c>
      <c r="AA508" s="12">
        <f t="shared" si="1179"/>
        <v>4826080.8</v>
      </c>
      <c r="AB508" s="12">
        <f t="shared" si="1180"/>
        <v>8344825.9199999999</v>
      </c>
      <c r="AC508" s="12"/>
      <c r="AD508" s="12"/>
      <c r="AE508" s="12"/>
      <c r="AF508" s="12">
        <f t="shared" si="1181"/>
        <v>0</v>
      </c>
      <c r="AG508" s="12">
        <f t="shared" si="1182"/>
        <v>0</v>
      </c>
      <c r="AH508" s="12">
        <f t="shared" si="1183"/>
        <v>0</v>
      </c>
      <c r="AI508" s="12"/>
      <c r="AJ508" s="12"/>
      <c r="AK508" s="12"/>
      <c r="AL508" s="12">
        <f t="shared" si="1114"/>
        <v>0</v>
      </c>
      <c r="AM508" s="12">
        <f t="shared" si="1115"/>
        <v>0</v>
      </c>
      <c r="AN508" s="12">
        <f t="shared" si="1116"/>
        <v>0</v>
      </c>
      <c r="AO508" s="12"/>
      <c r="AP508" s="12"/>
      <c r="AQ508" s="12"/>
      <c r="AR508" s="12">
        <f t="shared" si="1117"/>
        <v>0</v>
      </c>
      <c r="AS508" s="12">
        <f t="shared" si="1118"/>
        <v>0</v>
      </c>
      <c r="AT508" s="12">
        <f t="shared" si="1119"/>
        <v>0</v>
      </c>
      <c r="AU508" s="12">
        <f t="shared" si="1120"/>
        <v>0</v>
      </c>
      <c r="AV508" s="12">
        <f t="shared" si="1184"/>
        <v>0</v>
      </c>
      <c r="AW508" s="12"/>
      <c r="AX508" s="12">
        <f t="shared" si="1121"/>
        <v>0</v>
      </c>
      <c r="AY508" s="12">
        <f t="shared" si="1122"/>
        <v>0</v>
      </c>
      <c r="AZ508" s="12">
        <f t="shared" si="1123"/>
        <v>0</v>
      </c>
      <c r="BA508" s="12"/>
      <c r="BB508" s="12">
        <f t="shared" si="1124"/>
        <v>0</v>
      </c>
      <c r="BC508" s="12">
        <f t="shared" si="1125"/>
        <v>0</v>
      </c>
      <c r="BD508" s="12">
        <f t="shared" si="1126"/>
        <v>0</v>
      </c>
      <c r="BE508" s="12"/>
      <c r="BF508" s="12">
        <f t="shared" si="1127"/>
        <v>0</v>
      </c>
      <c r="BG508" s="12">
        <f t="shared" si="1185"/>
        <v>0</v>
      </c>
      <c r="BH508" s="12">
        <f t="shared" si="1128"/>
        <v>0</v>
      </c>
      <c r="BI508" s="12">
        <f t="shared" si="1129"/>
        <v>0</v>
      </c>
      <c r="BJ508" s="12"/>
      <c r="BK508" s="12">
        <f t="shared" si="1130"/>
        <v>0</v>
      </c>
      <c r="BL508" s="12">
        <f t="shared" si="1186"/>
        <v>0</v>
      </c>
      <c r="BM508" s="12">
        <f t="shared" si="1131"/>
        <v>0</v>
      </c>
      <c r="BN508" s="12"/>
      <c r="BO508" s="12">
        <f t="shared" si="1132"/>
        <v>0</v>
      </c>
      <c r="BP508" s="12">
        <f t="shared" si="1133"/>
        <v>0</v>
      </c>
      <c r="BQ508" s="12">
        <f t="shared" si="1134"/>
        <v>0</v>
      </c>
      <c r="BR508" s="12"/>
      <c r="BS508" s="12">
        <f t="shared" si="1135"/>
        <v>0</v>
      </c>
      <c r="BT508" s="12">
        <f t="shared" si="1136"/>
        <v>0</v>
      </c>
      <c r="BU508" s="12">
        <f t="shared" si="1137"/>
        <v>0</v>
      </c>
      <c r="BV508" s="12">
        <f t="shared" si="1138"/>
        <v>0</v>
      </c>
      <c r="BW508" s="12">
        <f t="shared" si="1139"/>
        <v>0</v>
      </c>
      <c r="BX508" s="12"/>
      <c r="BY508" s="12">
        <v>500000000</v>
      </c>
      <c r="BZ508" s="12">
        <v>300000000</v>
      </c>
      <c r="CA508" s="12">
        <f>SUMIFS('[1]TIẾN ĐỘ %'!$M$6:$M$1034,'[1]TIẾN ĐỘ %'!$G$6:$G$1034,$A508,'[1]TIẾN ĐỘ %'!$F$6:$F$1034,$E508)</f>
        <v>500000000</v>
      </c>
      <c r="CB508" s="12">
        <f t="shared" si="1155"/>
        <v>1300000000</v>
      </c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42"/>
      <c r="CO508" s="12">
        <f t="shared" si="1191"/>
        <v>0</v>
      </c>
      <c r="CP508" s="12">
        <f t="shared" si="1192"/>
        <v>0</v>
      </c>
      <c r="CQ508" s="12"/>
      <c r="CR508" s="12">
        <v>422899200</v>
      </c>
      <c r="CS508" s="12">
        <v>83664000</v>
      </c>
      <c r="CT508" s="12">
        <v>630326400</v>
      </c>
      <c r="CU508" s="12">
        <v>446611200</v>
      </c>
      <c r="CV508" s="12">
        <v>152448000</v>
      </c>
      <c r="CW508" s="12">
        <v>400243200</v>
      </c>
      <c r="CX508" s="12">
        <v>599059200</v>
      </c>
      <c r="CY508" s="12">
        <f>SUMIFS('[1]DATA THÔ IN'!$P$4:$P$12031,'[1]DATA THÔ IN'!$H$4:$H$12031,$A508,'[1]DATA THÔ IN'!$AC$4:$AC$12031,$E508,'[1]DATA THÔ IN'!$AH$4:$AH$12031,"Tiến độ 1")</f>
        <v>305798400</v>
      </c>
      <c r="CZ508" s="12">
        <f>SUMIFS('[1]DATA THÔ IN'!$P$4:$P$12031,'[1]DATA THÔ IN'!$H$4:$H$12031,$A508,'[1]DATA THÔ IN'!$AC$4:$AC$12031,$E508,'[1]DATA THÔ IN'!$AH$4:$AH$12031,"Tiến độ 2")</f>
        <v>194313600</v>
      </c>
      <c r="DA508" s="12">
        <f>SUMIFS('[1]TIẾN ĐỘ %'!$N$6:$N$1034,'[1]TIẾN ĐỘ %'!$G$6:$G$1034,A508,'[1]TIẾN ĐỘ %'!$F$6:$F$1034,$E508)</f>
        <v>500112000</v>
      </c>
      <c r="DB508" s="12">
        <f t="shared" si="1157"/>
        <v>1729497600</v>
      </c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43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12"/>
      <c r="EE508" s="12"/>
      <c r="EF508" s="12"/>
      <c r="EG508" s="12">
        <f t="shared" si="1193"/>
        <v>0</v>
      </c>
      <c r="EH508" s="12">
        <f t="shared" si="1194"/>
        <v>0</v>
      </c>
      <c r="EI508" s="12"/>
      <c r="EJ508" s="15">
        <f t="shared" si="1140"/>
        <v>0.84579839999999995</v>
      </c>
      <c r="EK508" s="15">
        <f t="shared" si="1141"/>
        <v>0.167328</v>
      </c>
      <c r="EL508" s="15">
        <f t="shared" si="1142"/>
        <v>1.2606527999999999</v>
      </c>
      <c r="EM508" s="16">
        <f t="shared" si="1162"/>
        <v>1.488704</v>
      </c>
      <c r="EN508" s="16">
        <f t="shared" si="1163"/>
        <v>0.50815999999999995</v>
      </c>
      <c r="EO508" s="16">
        <f t="shared" si="1164"/>
        <v>1.996864</v>
      </c>
      <c r="EP508" s="16">
        <f t="shared" si="1158"/>
        <v>0.61159680000000005</v>
      </c>
      <c r="EQ508" s="16">
        <f t="shared" si="1159"/>
        <v>0.38862720000000001</v>
      </c>
      <c r="ER508" s="16">
        <f t="shared" si="1160"/>
        <v>1.000224</v>
      </c>
      <c r="ES508" s="16">
        <f t="shared" si="1161"/>
        <v>1.3303827692307693</v>
      </c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16"/>
      <c r="FF508" s="16"/>
      <c r="FG508" s="16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17">
        <f t="shared" si="1143"/>
        <v>0</v>
      </c>
      <c r="FS508" s="17">
        <f t="shared" si="1144"/>
        <v>0</v>
      </c>
      <c r="FT508" s="17">
        <f t="shared" si="1145"/>
        <v>0</v>
      </c>
      <c r="FU508" s="18">
        <f t="shared" si="1146"/>
        <v>0</v>
      </c>
      <c r="FV508" s="18">
        <f t="shared" si="1147"/>
        <v>0</v>
      </c>
      <c r="FW508" s="18">
        <f t="shared" si="1148"/>
        <v>0</v>
      </c>
      <c r="FX508" s="18">
        <f t="shared" si="1149"/>
        <v>0</v>
      </c>
      <c r="FY508" s="18">
        <f t="shared" si="1150"/>
        <v>0</v>
      </c>
      <c r="FZ508" s="19"/>
      <c r="GA508" s="36" t="s">
        <v>76</v>
      </c>
      <c r="GB508" s="36"/>
      <c r="GC508" s="37"/>
    </row>
    <row r="509" spans="1:185" hidden="1" x14ac:dyDescent="0.25">
      <c r="A509" s="8" t="s">
        <v>1278</v>
      </c>
      <c r="B509" s="8" t="s">
        <v>156</v>
      </c>
      <c r="C509" s="28" t="s">
        <v>157</v>
      </c>
      <c r="D509" s="28" t="s">
        <v>55</v>
      </c>
      <c r="E509" s="9" t="s">
        <v>1466</v>
      </c>
      <c r="F509" s="28" t="s">
        <v>70</v>
      </c>
      <c r="G509" s="28" t="s">
        <v>57</v>
      </c>
      <c r="H509" s="11">
        <v>3.5000000000000003E-2</v>
      </c>
      <c r="I509" s="11"/>
      <c r="J509" s="11">
        <v>0.01</v>
      </c>
      <c r="K509" s="11">
        <v>0.01</v>
      </c>
      <c r="L509" s="11">
        <v>5.0000000000000001E-3</v>
      </c>
      <c r="M509" s="11">
        <v>5.0000000000000001E-3</v>
      </c>
      <c r="N509" s="11"/>
      <c r="O509" s="12">
        <f t="shared" si="1172"/>
        <v>0</v>
      </c>
      <c r="P509" s="12">
        <f t="shared" si="1173"/>
        <v>0</v>
      </c>
      <c r="Q509" s="12">
        <f t="shared" si="1174"/>
        <v>0</v>
      </c>
      <c r="R509" s="12">
        <f t="shared" si="1175"/>
        <v>1932470.4000000001</v>
      </c>
      <c r="S509" s="12">
        <f t="shared" si="1187"/>
        <v>0</v>
      </c>
      <c r="T509" s="12">
        <f t="shared" si="1188"/>
        <v>0</v>
      </c>
      <c r="U509" s="12">
        <f t="shared" si="1189"/>
        <v>0</v>
      </c>
      <c r="V509" s="12">
        <f t="shared" si="1190"/>
        <v>0</v>
      </c>
      <c r="W509" s="12">
        <f t="shared" si="1156"/>
        <v>0</v>
      </c>
      <c r="X509" s="12">
        <f t="shared" si="1176"/>
        <v>0</v>
      </c>
      <c r="Y509" s="12">
        <f t="shared" si="1177"/>
        <v>912411.36</v>
      </c>
      <c r="Z509" s="12">
        <f t="shared" si="1178"/>
        <v>1024783.6799999999</v>
      </c>
      <c r="AA509" s="12">
        <f t="shared" si="1179"/>
        <v>1938078.0149999999</v>
      </c>
      <c r="AB509" s="12">
        <f t="shared" si="1180"/>
        <v>0</v>
      </c>
      <c r="AC509" s="12"/>
      <c r="AD509" s="12"/>
      <c r="AE509" s="12"/>
      <c r="AF509" s="12">
        <f t="shared" si="1181"/>
        <v>0</v>
      </c>
      <c r="AG509" s="12">
        <f t="shared" si="1182"/>
        <v>0</v>
      </c>
      <c r="AH509" s="12">
        <f t="shared" si="1183"/>
        <v>0</v>
      </c>
      <c r="AI509" s="12"/>
      <c r="AJ509" s="12"/>
      <c r="AK509" s="12"/>
      <c r="AL509" s="12">
        <f t="shared" si="1114"/>
        <v>0</v>
      </c>
      <c r="AM509" s="12">
        <f t="shared" si="1115"/>
        <v>0</v>
      </c>
      <c r="AN509" s="12">
        <f t="shared" si="1116"/>
        <v>0</v>
      </c>
      <c r="AO509" s="12"/>
      <c r="AP509" s="12"/>
      <c r="AQ509" s="12"/>
      <c r="AR509" s="12">
        <f t="shared" si="1117"/>
        <v>0</v>
      </c>
      <c r="AS509" s="12">
        <f t="shared" si="1118"/>
        <v>0</v>
      </c>
      <c r="AT509" s="12">
        <f t="shared" si="1119"/>
        <v>0</v>
      </c>
      <c r="AU509" s="12">
        <f t="shared" si="1120"/>
        <v>0</v>
      </c>
      <c r="AV509" s="12">
        <f t="shared" si="1184"/>
        <v>0</v>
      </c>
      <c r="AW509" s="12"/>
      <c r="AX509" s="12">
        <f t="shared" si="1121"/>
        <v>0</v>
      </c>
      <c r="AY509" s="12">
        <f t="shared" si="1122"/>
        <v>0</v>
      </c>
      <c r="AZ509" s="12">
        <f t="shared" si="1123"/>
        <v>0</v>
      </c>
      <c r="BA509" s="12"/>
      <c r="BB509" s="12">
        <f t="shared" si="1124"/>
        <v>0</v>
      </c>
      <c r="BC509" s="12">
        <f t="shared" si="1125"/>
        <v>0</v>
      </c>
      <c r="BD509" s="12">
        <f t="shared" si="1126"/>
        <v>0</v>
      </c>
      <c r="BE509" s="12"/>
      <c r="BF509" s="12">
        <f t="shared" si="1127"/>
        <v>0</v>
      </c>
      <c r="BG509" s="12">
        <f t="shared" si="1185"/>
        <v>0</v>
      </c>
      <c r="BH509" s="12">
        <f t="shared" si="1128"/>
        <v>0</v>
      </c>
      <c r="BI509" s="12">
        <f t="shared" si="1129"/>
        <v>0</v>
      </c>
      <c r="BJ509" s="12"/>
      <c r="BK509" s="12">
        <f t="shared" si="1130"/>
        <v>0</v>
      </c>
      <c r="BL509" s="12">
        <f t="shared" si="1186"/>
        <v>0</v>
      </c>
      <c r="BM509" s="12">
        <f t="shared" si="1131"/>
        <v>0</v>
      </c>
      <c r="BN509" s="12"/>
      <c r="BO509" s="12">
        <f t="shared" si="1132"/>
        <v>0</v>
      </c>
      <c r="BP509" s="12">
        <f t="shared" si="1133"/>
        <v>0</v>
      </c>
      <c r="BQ509" s="12">
        <f t="shared" si="1134"/>
        <v>0</v>
      </c>
      <c r="BR509" s="12"/>
      <c r="BS509" s="12">
        <f t="shared" si="1135"/>
        <v>0</v>
      </c>
      <c r="BT509" s="12">
        <f t="shared" si="1136"/>
        <v>0</v>
      </c>
      <c r="BU509" s="12">
        <f t="shared" si="1137"/>
        <v>0</v>
      </c>
      <c r="BV509" s="12">
        <f t="shared" si="1138"/>
        <v>0</v>
      </c>
      <c r="BW509" s="12">
        <f t="shared" si="1139"/>
        <v>0</v>
      </c>
      <c r="BX509" s="12"/>
      <c r="BY509" s="12">
        <v>200000000</v>
      </c>
      <c r="BZ509" s="12">
        <v>180000000</v>
      </c>
      <c r="CA509" s="12">
        <f>SUMIFS('[1]TIẾN ĐỘ %'!$M$6:$M$1034,'[1]TIẾN ĐỘ %'!$G$6:$G$1034,$A509,'[1]TIẾN ĐỘ %'!$F$6:$F$1034,$E509)</f>
        <v>200000000</v>
      </c>
      <c r="CB509" s="12">
        <f t="shared" si="1155"/>
        <v>580000000</v>
      </c>
      <c r="CC509" s="12"/>
      <c r="CD509" s="12"/>
      <c r="CE509" s="12"/>
      <c r="CF509" s="12"/>
      <c r="CG509" s="12"/>
      <c r="CH509" s="12"/>
      <c r="CI509" s="12"/>
      <c r="CJ509" s="12"/>
      <c r="CK509" s="12">
        <f t="shared" ref="CK509:CK514" si="1221">+SUM(CH509:CJ509)</f>
        <v>0</v>
      </c>
      <c r="CL509" s="12"/>
      <c r="CM509" s="12"/>
      <c r="CN509" s="12"/>
      <c r="CO509" s="12">
        <f t="shared" si="1191"/>
        <v>0</v>
      </c>
      <c r="CP509" s="12">
        <f t="shared" si="1192"/>
        <v>0</v>
      </c>
      <c r="CQ509" s="12"/>
      <c r="CR509" s="12">
        <v>6912000</v>
      </c>
      <c r="CS509" s="12">
        <v>0</v>
      </c>
      <c r="CT509" s="12">
        <v>200256000</v>
      </c>
      <c r="CU509" s="12">
        <v>0</v>
      </c>
      <c r="CV509" s="12">
        <v>0</v>
      </c>
      <c r="CW509" s="12">
        <v>0</v>
      </c>
      <c r="CX509" s="12">
        <v>104888400</v>
      </c>
      <c r="CY509" s="12">
        <f>SUMIFS('[1]DATA THÔ IN'!$P$4:$P$12031,'[1]DATA THÔ IN'!$H$4:$H$12031,$A509,'[1]DATA THÔ IN'!$AC$4:$AC$12031,$E509,'[1]DATA THÔ IN'!$AH$4:$AH$12031,"Tiến độ 1")</f>
        <v>94550400</v>
      </c>
      <c r="CZ509" s="12">
        <f>SUMIFS('[1]DATA THÔ IN'!$P$4:$P$12031,'[1]DATA THÔ IN'!$H$4:$H$12031,$A509,'[1]DATA THÔ IN'!$AC$4:$AC$12031,$E509,'[1]DATA THÔ IN'!$AH$4:$AH$12031,"Tiến độ 2")</f>
        <v>106195200</v>
      </c>
      <c r="DA509" s="12">
        <f>SUMIFS('[1]TIẾN ĐỘ %'!$N$6:$N$1034,'[1]TIẾN ĐỘ %'!$G$6:$G$1034,A509,'[1]TIẾN ĐỘ %'!$F$6:$F$1034,$E509)</f>
        <v>200837100</v>
      </c>
      <c r="DB509" s="12">
        <f t="shared" si="1157"/>
        <v>505981500</v>
      </c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>
        <f>+DV509+DS509+DP509</f>
        <v>0</v>
      </c>
      <c r="DX509" s="12"/>
      <c r="DY509" s="12"/>
      <c r="DZ509" s="12"/>
      <c r="EA509" s="12"/>
      <c r="EB509" s="12"/>
      <c r="EC509" s="12"/>
      <c r="ED509" s="12"/>
      <c r="EE509" s="12"/>
      <c r="EF509" s="12"/>
      <c r="EG509" s="12">
        <f t="shared" si="1193"/>
        <v>0</v>
      </c>
      <c r="EH509" s="12">
        <f t="shared" si="1194"/>
        <v>0</v>
      </c>
      <c r="EI509" s="12"/>
      <c r="EJ509" s="15">
        <f t="shared" si="1140"/>
        <v>3.456E-2</v>
      </c>
      <c r="EK509" s="15">
        <f t="shared" si="1141"/>
        <v>0</v>
      </c>
      <c r="EL509" s="15">
        <f t="shared" si="1142"/>
        <v>1.0012799999999999</v>
      </c>
      <c r="EM509" s="16">
        <f t="shared" si="1162"/>
        <v>0</v>
      </c>
      <c r="EN509" s="16">
        <f t="shared" si="1163"/>
        <v>0</v>
      </c>
      <c r="EO509" s="16">
        <f t="shared" si="1164"/>
        <v>0.58271333333333331</v>
      </c>
      <c r="EP509" s="16">
        <f t="shared" si="1158"/>
        <v>0.47275200000000001</v>
      </c>
      <c r="EQ509" s="16">
        <f t="shared" si="1159"/>
        <v>0.530976</v>
      </c>
      <c r="ER509" s="16">
        <f t="shared" si="1160"/>
        <v>1.0041855</v>
      </c>
      <c r="ES509" s="16">
        <f t="shared" si="1161"/>
        <v>0.87238189655172416</v>
      </c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5">
        <f t="shared" ref="FO509:FQ515" si="1222">IFERROR(DX509/$CL509,0)</f>
        <v>0</v>
      </c>
      <c r="FP509" s="15">
        <f t="shared" si="1222"/>
        <v>0</v>
      </c>
      <c r="FQ509" s="15">
        <f t="shared" si="1222"/>
        <v>0</v>
      </c>
      <c r="FR509" s="17">
        <f t="shared" si="1143"/>
        <v>0</v>
      </c>
      <c r="FS509" s="17">
        <f t="shared" si="1144"/>
        <v>0</v>
      </c>
      <c r="FT509" s="17">
        <f t="shared" si="1145"/>
        <v>0</v>
      </c>
      <c r="FU509" s="18">
        <f t="shared" si="1146"/>
        <v>0</v>
      </c>
      <c r="FV509" s="18">
        <f t="shared" si="1147"/>
        <v>0</v>
      </c>
      <c r="FW509" s="18">
        <f t="shared" si="1148"/>
        <v>0</v>
      </c>
      <c r="FX509" s="18">
        <f t="shared" si="1149"/>
        <v>0</v>
      </c>
      <c r="FY509" s="18">
        <f t="shared" si="1150"/>
        <v>0</v>
      </c>
      <c r="FZ509" s="19"/>
      <c r="GA509" s="36" t="s">
        <v>55</v>
      </c>
      <c r="GB509" s="36"/>
      <c r="GC509" s="37"/>
    </row>
    <row r="510" spans="1:185" hidden="1" x14ac:dyDescent="0.25">
      <c r="A510" s="8" t="s">
        <v>1285</v>
      </c>
      <c r="B510" s="8" t="s">
        <v>289</v>
      </c>
      <c r="C510" s="28" t="s">
        <v>290</v>
      </c>
      <c r="D510" s="28" t="s">
        <v>76</v>
      </c>
      <c r="E510" s="9" t="s">
        <v>1466</v>
      </c>
      <c r="F510" s="28" t="s">
        <v>89</v>
      </c>
      <c r="G510" s="28" t="s">
        <v>57</v>
      </c>
      <c r="H510" s="11">
        <v>3.5000000000000003E-2</v>
      </c>
      <c r="I510" s="11"/>
      <c r="J510" s="11">
        <v>0.01</v>
      </c>
      <c r="K510" s="11">
        <v>0.01</v>
      </c>
      <c r="L510" s="11">
        <v>5.0000000000000001E-3</v>
      </c>
      <c r="M510" s="11">
        <v>5.0000000000000001E-3</v>
      </c>
      <c r="N510" s="11"/>
      <c r="O510" s="12">
        <f t="shared" si="1172"/>
        <v>0</v>
      </c>
      <c r="P510" s="12">
        <f t="shared" si="1173"/>
        <v>0</v>
      </c>
      <c r="Q510" s="12">
        <f t="shared" si="1174"/>
        <v>0</v>
      </c>
      <c r="R510" s="12">
        <f t="shared" si="1175"/>
        <v>0</v>
      </c>
      <c r="S510" s="12">
        <f t="shared" si="1187"/>
        <v>0</v>
      </c>
      <c r="T510" s="12">
        <f t="shared" si="1188"/>
        <v>0</v>
      </c>
      <c r="U510" s="12">
        <f t="shared" si="1189"/>
        <v>0</v>
      </c>
      <c r="V510" s="12">
        <f t="shared" si="1190"/>
        <v>0</v>
      </c>
      <c r="W510" s="12">
        <f t="shared" si="1156"/>
        <v>0</v>
      </c>
      <c r="X510" s="12">
        <f t="shared" si="1176"/>
        <v>0</v>
      </c>
      <c r="Y510" s="12">
        <f t="shared" si="1177"/>
        <v>0</v>
      </c>
      <c r="Z510" s="12">
        <f t="shared" si="1178"/>
        <v>0</v>
      </c>
      <c r="AA510" s="12">
        <f t="shared" si="1179"/>
        <v>0</v>
      </c>
      <c r="AB510" s="12">
        <f t="shared" si="1180"/>
        <v>0</v>
      </c>
      <c r="AC510" s="12"/>
      <c r="AD510" s="12"/>
      <c r="AE510" s="12"/>
      <c r="AF510" s="12">
        <f t="shared" si="1181"/>
        <v>0</v>
      </c>
      <c r="AG510" s="12">
        <f t="shared" si="1182"/>
        <v>0</v>
      </c>
      <c r="AH510" s="12">
        <f t="shared" si="1183"/>
        <v>0</v>
      </c>
      <c r="AI510" s="12"/>
      <c r="AJ510" s="12"/>
      <c r="AK510" s="12"/>
      <c r="AL510" s="12">
        <f t="shared" si="1114"/>
        <v>0</v>
      </c>
      <c r="AM510" s="12">
        <f t="shared" si="1115"/>
        <v>0</v>
      </c>
      <c r="AN510" s="12">
        <f t="shared" si="1116"/>
        <v>0</v>
      </c>
      <c r="AO510" s="12"/>
      <c r="AP510" s="12"/>
      <c r="AQ510" s="12"/>
      <c r="AR510" s="12">
        <f t="shared" si="1117"/>
        <v>0</v>
      </c>
      <c r="AS510" s="12">
        <f t="shared" si="1118"/>
        <v>0</v>
      </c>
      <c r="AT510" s="12">
        <f t="shared" si="1119"/>
        <v>0</v>
      </c>
      <c r="AU510" s="12">
        <f t="shared" si="1120"/>
        <v>0</v>
      </c>
      <c r="AV510" s="12">
        <f t="shared" si="1184"/>
        <v>0</v>
      </c>
      <c r="AW510" s="12"/>
      <c r="AX510" s="12">
        <f t="shared" si="1121"/>
        <v>0</v>
      </c>
      <c r="AY510" s="12">
        <f t="shared" si="1122"/>
        <v>0</v>
      </c>
      <c r="AZ510" s="12">
        <f t="shared" si="1123"/>
        <v>0</v>
      </c>
      <c r="BA510" s="12"/>
      <c r="BB510" s="12">
        <f t="shared" si="1124"/>
        <v>0</v>
      </c>
      <c r="BC510" s="12">
        <f t="shared" si="1125"/>
        <v>0</v>
      </c>
      <c r="BD510" s="12">
        <f t="shared" si="1126"/>
        <v>0</v>
      </c>
      <c r="BE510" s="12"/>
      <c r="BF510" s="12">
        <f t="shared" si="1127"/>
        <v>0</v>
      </c>
      <c r="BG510" s="12">
        <f t="shared" si="1185"/>
        <v>0</v>
      </c>
      <c r="BH510" s="12">
        <f t="shared" si="1128"/>
        <v>0</v>
      </c>
      <c r="BI510" s="12">
        <f t="shared" si="1129"/>
        <v>0</v>
      </c>
      <c r="BJ510" s="12"/>
      <c r="BK510" s="12">
        <f t="shared" si="1130"/>
        <v>0</v>
      </c>
      <c r="BL510" s="12">
        <f t="shared" si="1186"/>
        <v>0</v>
      </c>
      <c r="BM510" s="12">
        <f t="shared" si="1131"/>
        <v>0</v>
      </c>
      <c r="BN510" s="12"/>
      <c r="BO510" s="12">
        <f t="shared" si="1132"/>
        <v>0</v>
      </c>
      <c r="BP510" s="12">
        <f t="shared" si="1133"/>
        <v>0</v>
      </c>
      <c r="BQ510" s="12">
        <f t="shared" si="1134"/>
        <v>0</v>
      </c>
      <c r="BR510" s="12"/>
      <c r="BS510" s="12">
        <f t="shared" si="1135"/>
        <v>0</v>
      </c>
      <c r="BT510" s="12">
        <f t="shared" si="1136"/>
        <v>0</v>
      </c>
      <c r="BU510" s="12">
        <f t="shared" si="1137"/>
        <v>0</v>
      </c>
      <c r="BV510" s="12">
        <f t="shared" si="1138"/>
        <v>0</v>
      </c>
      <c r="BW510" s="12">
        <f t="shared" si="1139"/>
        <v>0</v>
      </c>
      <c r="BX510" s="12"/>
      <c r="BY510" s="12">
        <v>0</v>
      </c>
      <c r="BZ510" s="12">
        <v>0</v>
      </c>
      <c r="CA510" s="12">
        <f>SUMIFS('[1]TIẾN ĐỘ %'!$M$6:$M$1034,'[1]TIẾN ĐỘ %'!$G$6:$G$1034,$A510,'[1]TIẾN ĐỘ %'!$F$6:$F$1034,$E510)</f>
        <v>0</v>
      </c>
      <c r="CB510" s="12">
        <f t="shared" si="1155"/>
        <v>0</v>
      </c>
      <c r="CC510" s="12"/>
      <c r="CD510" s="12"/>
      <c r="CE510" s="12"/>
      <c r="CF510" s="12"/>
      <c r="CG510" s="12"/>
      <c r="CH510" s="12"/>
      <c r="CI510" s="12"/>
      <c r="CJ510" s="12"/>
      <c r="CK510" s="12">
        <f t="shared" si="1221"/>
        <v>0</v>
      </c>
      <c r="CL510" s="12"/>
      <c r="CM510" s="12"/>
      <c r="CN510" s="12"/>
      <c r="CO510" s="12">
        <f t="shared" si="1191"/>
        <v>0</v>
      </c>
      <c r="CP510" s="12">
        <f t="shared" si="1192"/>
        <v>0</v>
      </c>
      <c r="CQ510" s="12"/>
      <c r="CR510" s="12">
        <v>-57044800</v>
      </c>
      <c r="CS510" s="12">
        <v>0</v>
      </c>
      <c r="CT510" s="12">
        <v>-57044800</v>
      </c>
      <c r="CU510" s="12">
        <v>0</v>
      </c>
      <c r="CV510" s="12">
        <v>0</v>
      </c>
      <c r="CW510" s="12">
        <v>0</v>
      </c>
      <c r="CX510" s="12">
        <v>0</v>
      </c>
      <c r="CY510" s="12">
        <f>SUMIFS('[1]DATA THÔ IN'!$P$4:$P$12031,'[1]DATA THÔ IN'!$H$4:$H$12031,$A510,'[1]DATA THÔ IN'!$AC$4:$AC$12031,$E510,'[1]DATA THÔ IN'!$AH$4:$AH$12031,"Tiến độ 1")</f>
        <v>0</v>
      </c>
      <c r="CZ510" s="12">
        <f>SUMIFS('[1]DATA THÔ IN'!$P$4:$P$12031,'[1]DATA THÔ IN'!$H$4:$H$12031,$A510,'[1]DATA THÔ IN'!$AC$4:$AC$12031,$E510,'[1]DATA THÔ IN'!$AH$4:$AH$12031,"Tiến độ 2")</f>
        <v>0</v>
      </c>
      <c r="DA510" s="12">
        <f>SUMIFS('[1]TIẾN ĐỘ %'!$N$6:$N$1034,'[1]TIẾN ĐỘ %'!$G$6:$G$1034,A510,'[1]TIẾN ĐỘ %'!$F$6:$F$1034,$E510)</f>
        <v>0</v>
      </c>
      <c r="DB510" s="12">
        <f t="shared" si="1157"/>
        <v>-57044800</v>
      </c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>
        <f>+DV510+DS510+DP510</f>
        <v>0</v>
      </c>
      <c r="DX510" s="12"/>
      <c r="DY510" s="12"/>
      <c r="DZ510" s="12"/>
      <c r="EA510" s="12"/>
      <c r="EB510" s="12"/>
      <c r="EC510" s="12"/>
      <c r="ED510" s="12"/>
      <c r="EE510" s="12"/>
      <c r="EF510" s="12"/>
      <c r="EG510" s="12">
        <f t="shared" si="1193"/>
        <v>0</v>
      </c>
      <c r="EH510" s="12">
        <f t="shared" si="1194"/>
        <v>0</v>
      </c>
      <c r="EI510" s="12"/>
      <c r="EJ510" s="15">
        <f t="shared" si="1140"/>
        <v>0</v>
      </c>
      <c r="EK510" s="15">
        <f t="shared" si="1141"/>
        <v>0</v>
      </c>
      <c r="EL510" s="15">
        <f t="shared" si="1142"/>
        <v>0</v>
      </c>
      <c r="EM510" s="16">
        <f t="shared" si="1162"/>
        <v>0</v>
      </c>
      <c r="EN510" s="16">
        <f t="shared" si="1163"/>
        <v>0</v>
      </c>
      <c r="EO510" s="16">
        <f t="shared" si="1164"/>
        <v>0</v>
      </c>
      <c r="EP510" s="16">
        <f t="shared" si="1158"/>
        <v>0</v>
      </c>
      <c r="EQ510" s="16">
        <f t="shared" si="1159"/>
        <v>0</v>
      </c>
      <c r="ER510" s="16">
        <f t="shared" si="1160"/>
        <v>0</v>
      </c>
      <c r="ES510" s="16">
        <f t="shared" si="1161"/>
        <v>0</v>
      </c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5">
        <f t="shared" si="1222"/>
        <v>0</v>
      </c>
      <c r="FP510" s="15">
        <f t="shared" si="1222"/>
        <v>0</v>
      </c>
      <c r="FQ510" s="15">
        <f t="shared" si="1222"/>
        <v>0</v>
      </c>
      <c r="FR510" s="17">
        <f t="shared" si="1143"/>
        <v>0</v>
      </c>
      <c r="FS510" s="17">
        <f t="shared" si="1144"/>
        <v>0</v>
      </c>
      <c r="FT510" s="17">
        <f t="shared" si="1145"/>
        <v>0</v>
      </c>
      <c r="FU510" s="18">
        <f t="shared" si="1146"/>
        <v>0</v>
      </c>
      <c r="FV510" s="18">
        <f t="shared" si="1147"/>
        <v>0</v>
      </c>
      <c r="FW510" s="18">
        <f t="shared" si="1148"/>
        <v>0</v>
      </c>
      <c r="FX510" s="18">
        <f t="shared" si="1149"/>
        <v>0</v>
      </c>
      <c r="FY510" s="18">
        <f t="shared" si="1150"/>
        <v>0</v>
      </c>
      <c r="FZ510" s="19"/>
      <c r="GA510" s="36" t="str">
        <f>D510</f>
        <v>Lê Trường Vi</v>
      </c>
      <c r="GB510" s="36"/>
      <c r="GC510" s="37"/>
    </row>
    <row r="511" spans="1:185" hidden="1" x14ac:dyDescent="0.25">
      <c r="A511" s="8" t="s">
        <v>1286</v>
      </c>
      <c r="B511" s="8" t="s">
        <v>307</v>
      </c>
      <c r="C511" s="28" t="s">
        <v>308</v>
      </c>
      <c r="D511" s="28" t="s">
        <v>55</v>
      </c>
      <c r="E511" s="9" t="s">
        <v>1466</v>
      </c>
      <c r="F511" s="28" t="s">
        <v>56</v>
      </c>
      <c r="G511" s="28" t="s">
        <v>57</v>
      </c>
      <c r="H511" s="11">
        <v>3.5000000000000003E-2</v>
      </c>
      <c r="I511" s="11"/>
      <c r="J511" s="11">
        <v>0.01</v>
      </c>
      <c r="K511" s="11">
        <v>0.01</v>
      </c>
      <c r="L511" s="11">
        <v>5.0000000000000001E-3</v>
      </c>
      <c r="M511" s="11">
        <v>5.0000000000000001E-3</v>
      </c>
      <c r="N511" s="11"/>
      <c r="O511" s="12">
        <f t="shared" si="1172"/>
        <v>0</v>
      </c>
      <c r="P511" s="12">
        <f t="shared" si="1173"/>
        <v>1267315.2</v>
      </c>
      <c r="Q511" s="12">
        <f t="shared" si="1174"/>
        <v>1630000.8</v>
      </c>
      <c r="R511" s="12">
        <f t="shared" si="1175"/>
        <v>2897494.5249999999</v>
      </c>
      <c r="S511" s="12">
        <f t="shared" si="1187"/>
        <v>0</v>
      </c>
      <c r="T511" s="12">
        <f t="shared" si="1188"/>
        <v>1115015</v>
      </c>
      <c r="U511" s="12">
        <f t="shared" si="1189"/>
        <v>1776835</v>
      </c>
      <c r="V511" s="12">
        <f t="shared" si="1190"/>
        <v>2891850</v>
      </c>
      <c r="W511" s="12">
        <f t="shared" si="1156"/>
        <v>1155456</v>
      </c>
      <c r="X511" s="12">
        <f t="shared" si="1176"/>
        <v>0</v>
      </c>
      <c r="Y511" s="12">
        <f t="shared" si="1177"/>
        <v>2260045.44</v>
      </c>
      <c r="Z511" s="12">
        <f t="shared" si="1178"/>
        <v>1715322.24</v>
      </c>
      <c r="AA511" s="12">
        <f t="shared" si="1179"/>
        <v>3975367.6799999997</v>
      </c>
      <c r="AB511" s="12">
        <f t="shared" si="1180"/>
        <v>4882356.2225000001</v>
      </c>
      <c r="AC511" s="12"/>
      <c r="AD511" s="12"/>
      <c r="AE511" s="12"/>
      <c r="AF511" s="12">
        <f t="shared" si="1181"/>
        <v>0</v>
      </c>
      <c r="AG511" s="12">
        <f t="shared" si="1182"/>
        <v>0</v>
      </c>
      <c r="AH511" s="12">
        <f t="shared" si="1183"/>
        <v>0</v>
      </c>
      <c r="AI511" s="12"/>
      <c r="AJ511" s="12"/>
      <c r="AK511" s="12"/>
      <c r="AL511" s="12">
        <f t="shared" si="1114"/>
        <v>0</v>
      </c>
      <c r="AM511" s="12">
        <f t="shared" si="1115"/>
        <v>0</v>
      </c>
      <c r="AN511" s="12">
        <f t="shared" si="1116"/>
        <v>0</v>
      </c>
      <c r="AO511" s="12"/>
      <c r="AP511" s="12"/>
      <c r="AQ511" s="12"/>
      <c r="AR511" s="12">
        <f t="shared" si="1117"/>
        <v>0</v>
      </c>
      <c r="AS511" s="12">
        <f t="shared" si="1118"/>
        <v>0</v>
      </c>
      <c r="AT511" s="12">
        <f t="shared" si="1119"/>
        <v>0</v>
      </c>
      <c r="AU511" s="12">
        <f t="shared" si="1120"/>
        <v>0</v>
      </c>
      <c r="AV511" s="12">
        <f t="shared" si="1184"/>
        <v>0</v>
      </c>
      <c r="AW511" s="12"/>
      <c r="AX511" s="12">
        <f t="shared" si="1121"/>
        <v>0</v>
      </c>
      <c r="AY511" s="12">
        <f t="shared" si="1122"/>
        <v>0</v>
      </c>
      <c r="AZ511" s="12">
        <f t="shared" si="1123"/>
        <v>0</v>
      </c>
      <c r="BA511" s="12"/>
      <c r="BB511" s="12">
        <f t="shared" si="1124"/>
        <v>0</v>
      </c>
      <c r="BC511" s="12">
        <f t="shared" si="1125"/>
        <v>0</v>
      </c>
      <c r="BD511" s="12">
        <f t="shared" si="1126"/>
        <v>0</v>
      </c>
      <c r="BE511" s="12"/>
      <c r="BF511" s="12">
        <f t="shared" si="1127"/>
        <v>0</v>
      </c>
      <c r="BG511" s="12">
        <f t="shared" si="1185"/>
        <v>0</v>
      </c>
      <c r="BH511" s="12">
        <f t="shared" si="1128"/>
        <v>0</v>
      </c>
      <c r="BI511" s="12">
        <f t="shared" si="1129"/>
        <v>0</v>
      </c>
      <c r="BJ511" s="12"/>
      <c r="BK511" s="12">
        <f t="shared" si="1130"/>
        <v>0</v>
      </c>
      <c r="BL511" s="12">
        <f t="shared" si="1186"/>
        <v>0</v>
      </c>
      <c r="BM511" s="12">
        <f t="shared" si="1131"/>
        <v>0</v>
      </c>
      <c r="BN511" s="12"/>
      <c r="BO511" s="12">
        <f t="shared" si="1132"/>
        <v>0</v>
      </c>
      <c r="BP511" s="12">
        <f t="shared" si="1133"/>
        <v>0</v>
      </c>
      <c r="BQ511" s="12">
        <f t="shared" si="1134"/>
        <v>0</v>
      </c>
      <c r="BR511" s="12"/>
      <c r="BS511" s="12">
        <f t="shared" si="1135"/>
        <v>0</v>
      </c>
      <c r="BT511" s="12">
        <f t="shared" si="1136"/>
        <v>0</v>
      </c>
      <c r="BU511" s="12">
        <f t="shared" si="1137"/>
        <v>0</v>
      </c>
      <c r="BV511" s="12">
        <f t="shared" si="1138"/>
        <v>0</v>
      </c>
      <c r="BW511" s="12">
        <f t="shared" si="1139"/>
        <v>0</v>
      </c>
      <c r="BX511" s="12"/>
      <c r="BY511" s="12">
        <v>300000000</v>
      </c>
      <c r="BZ511" s="12">
        <v>280000000</v>
      </c>
      <c r="CA511" s="12">
        <f>SUMIFS('[1]TIẾN ĐỘ %'!$M$6:$M$1034,'[1]TIẾN ĐỘ %'!$G$6:$G$1034,$A511,'[1]TIẾN ĐỘ %'!$F$6:$F$1034,$E511)</f>
        <v>300000000</v>
      </c>
      <c r="CB511" s="12">
        <f t="shared" si="1155"/>
        <v>880000000</v>
      </c>
      <c r="CC511" s="12"/>
      <c r="CD511" s="12"/>
      <c r="CE511" s="12"/>
      <c r="CF511" s="12"/>
      <c r="CG511" s="12"/>
      <c r="CH511" s="12"/>
      <c r="CI511" s="12"/>
      <c r="CJ511" s="12"/>
      <c r="CK511" s="12">
        <f t="shared" si="1221"/>
        <v>0</v>
      </c>
      <c r="CL511" s="12"/>
      <c r="CM511" s="12"/>
      <c r="CN511" s="12"/>
      <c r="CO511" s="12">
        <f t="shared" si="1191"/>
        <v>0</v>
      </c>
      <c r="CP511" s="12">
        <f t="shared" si="1192"/>
        <v>0</v>
      </c>
      <c r="CQ511" s="12"/>
      <c r="CR511" s="12">
        <v>131328000</v>
      </c>
      <c r="CS511" s="12">
        <v>168912000</v>
      </c>
      <c r="CT511" s="12">
        <v>300258500</v>
      </c>
      <c r="CU511" s="12">
        <v>115545600</v>
      </c>
      <c r="CV511" s="12">
        <v>184128000</v>
      </c>
      <c r="CW511" s="12">
        <v>115545600</v>
      </c>
      <c r="CX511" s="12">
        <v>299673600</v>
      </c>
      <c r="CY511" s="12">
        <f>SUMIFS('[1]DATA THÔ IN'!$P$4:$P$12031,'[1]DATA THÔ IN'!$H$4:$H$12031,$A511,'[1]DATA THÔ IN'!$AC$4:$AC$12031,$E511,'[1]DATA THÔ IN'!$AH$4:$AH$12031,"Tiến độ 1")</f>
        <v>234201600</v>
      </c>
      <c r="CZ511" s="12">
        <f>SUMIFS('[1]DATA THÔ IN'!$P$4:$P$12031,'[1]DATA THÔ IN'!$H$4:$H$12031,$A511,'[1]DATA THÔ IN'!$AC$4:$AC$12031,$E511,'[1]DATA THÔ IN'!$AH$4:$AH$12031,"Tiến độ 2")</f>
        <v>177753600</v>
      </c>
      <c r="DA511" s="12">
        <f>SUMIFS('[1]TIẾN ĐỘ %'!$N$6:$N$1034,'[1]TIẾN ĐỘ %'!$G$6:$G$1034,A511,'[1]TIẾN ĐỘ %'!$F$6:$F$1034,$E511)</f>
        <v>411955200</v>
      </c>
      <c r="DB511" s="12">
        <f t="shared" si="1157"/>
        <v>1011887300</v>
      </c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>
        <f>+DV511+DS511+DP511</f>
        <v>0</v>
      </c>
      <c r="DX511" s="12"/>
      <c r="DY511" s="12"/>
      <c r="DZ511" s="12"/>
      <c r="EA511" s="12"/>
      <c r="EB511" s="12"/>
      <c r="EC511" s="12"/>
      <c r="ED511" s="12"/>
      <c r="EE511" s="12"/>
      <c r="EF511" s="12"/>
      <c r="EG511" s="12">
        <f t="shared" si="1193"/>
        <v>0</v>
      </c>
      <c r="EH511" s="12">
        <f t="shared" si="1194"/>
        <v>0</v>
      </c>
      <c r="EI511" s="12"/>
      <c r="EJ511" s="15">
        <f t="shared" si="1140"/>
        <v>0.43775999999999998</v>
      </c>
      <c r="EK511" s="15">
        <f t="shared" si="1141"/>
        <v>0.56303999999999998</v>
      </c>
      <c r="EL511" s="15">
        <f t="shared" si="1142"/>
        <v>1.0008616666666668</v>
      </c>
      <c r="EM511" s="16">
        <f t="shared" si="1162"/>
        <v>0.41266285714285716</v>
      </c>
      <c r="EN511" s="16">
        <f t="shared" si="1163"/>
        <v>0.65759999999999996</v>
      </c>
      <c r="EO511" s="16">
        <f t="shared" si="1164"/>
        <v>1.0702628571428572</v>
      </c>
      <c r="EP511" s="16">
        <f t="shared" si="1158"/>
        <v>0.78067200000000003</v>
      </c>
      <c r="EQ511" s="16">
        <f t="shared" si="1159"/>
        <v>0.59251200000000004</v>
      </c>
      <c r="ER511" s="16">
        <f t="shared" si="1160"/>
        <v>1.373184</v>
      </c>
      <c r="ES511" s="16">
        <f t="shared" si="1161"/>
        <v>1.1498719318181818</v>
      </c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5">
        <f t="shared" si="1222"/>
        <v>0</v>
      </c>
      <c r="FP511" s="15">
        <f t="shared" si="1222"/>
        <v>0</v>
      </c>
      <c r="FQ511" s="15">
        <f t="shared" si="1222"/>
        <v>0</v>
      </c>
      <c r="FR511" s="17">
        <f t="shared" si="1143"/>
        <v>0</v>
      </c>
      <c r="FS511" s="17">
        <f t="shared" si="1144"/>
        <v>0</v>
      </c>
      <c r="FT511" s="17">
        <f t="shared" si="1145"/>
        <v>0</v>
      </c>
      <c r="FU511" s="18">
        <f t="shared" si="1146"/>
        <v>0</v>
      </c>
      <c r="FV511" s="18">
        <f t="shared" si="1147"/>
        <v>0</v>
      </c>
      <c r="FW511" s="18">
        <f t="shared" si="1148"/>
        <v>0</v>
      </c>
      <c r="FX511" s="18">
        <f t="shared" si="1149"/>
        <v>0</v>
      </c>
      <c r="FY511" s="18">
        <f t="shared" si="1150"/>
        <v>0</v>
      </c>
      <c r="FZ511" s="19"/>
      <c r="GA511" s="36" t="s">
        <v>55</v>
      </c>
      <c r="GB511" s="36"/>
      <c r="GC511" s="37"/>
    </row>
    <row r="512" spans="1:185" hidden="1" x14ac:dyDescent="0.25">
      <c r="A512" s="8" t="s">
        <v>1283</v>
      </c>
      <c r="B512" s="8" t="s">
        <v>369</v>
      </c>
      <c r="C512" s="28" t="s">
        <v>370</v>
      </c>
      <c r="D512" s="28" t="s">
        <v>55</v>
      </c>
      <c r="E512" s="9" t="s">
        <v>1466</v>
      </c>
      <c r="F512" s="28" t="s">
        <v>67</v>
      </c>
      <c r="G512" s="28" t="s">
        <v>57</v>
      </c>
      <c r="H512" s="11">
        <v>3.5000000000000003E-2</v>
      </c>
      <c r="I512" s="11"/>
      <c r="J512" s="11">
        <v>0.01</v>
      </c>
      <c r="K512" s="11">
        <v>0.01</v>
      </c>
      <c r="L512" s="11">
        <v>5.0000000000000001E-3</v>
      </c>
      <c r="M512" s="11">
        <v>5.0000000000000001E-3</v>
      </c>
      <c r="N512" s="11"/>
      <c r="O512" s="12">
        <f t="shared" si="1172"/>
        <v>0</v>
      </c>
      <c r="P512" s="12">
        <f t="shared" si="1173"/>
        <v>0</v>
      </c>
      <c r="Q512" s="12">
        <f t="shared" si="1174"/>
        <v>0</v>
      </c>
      <c r="R512" s="12">
        <f t="shared" si="1175"/>
        <v>0</v>
      </c>
      <c r="S512" s="12">
        <f t="shared" si="1187"/>
        <v>0</v>
      </c>
      <c r="T512" s="12">
        <f t="shared" si="1188"/>
        <v>0</v>
      </c>
      <c r="U512" s="12">
        <f t="shared" si="1189"/>
        <v>0</v>
      </c>
      <c r="V512" s="12">
        <f t="shared" si="1190"/>
        <v>0</v>
      </c>
      <c r="W512" s="12">
        <f t="shared" si="1156"/>
        <v>0</v>
      </c>
      <c r="X512" s="12">
        <f t="shared" si="1176"/>
        <v>0</v>
      </c>
      <c r="Y512" s="12">
        <f t="shared" si="1177"/>
        <v>0</v>
      </c>
      <c r="Z512" s="12">
        <f t="shared" si="1178"/>
        <v>0</v>
      </c>
      <c r="AA512" s="12">
        <f t="shared" si="1179"/>
        <v>0</v>
      </c>
      <c r="AB512" s="12">
        <f t="shared" si="1180"/>
        <v>0</v>
      </c>
      <c r="AC512" s="12"/>
      <c r="AD512" s="12"/>
      <c r="AE512" s="12"/>
      <c r="AF512" s="12">
        <f t="shared" si="1181"/>
        <v>0</v>
      </c>
      <c r="AG512" s="12">
        <f t="shared" si="1182"/>
        <v>0</v>
      </c>
      <c r="AH512" s="12">
        <f t="shared" si="1183"/>
        <v>0</v>
      </c>
      <c r="AI512" s="12"/>
      <c r="AJ512" s="12"/>
      <c r="AK512" s="12"/>
      <c r="AL512" s="12">
        <f t="shared" si="1114"/>
        <v>0</v>
      </c>
      <c r="AM512" s="12">
        <f t="shared" si="1115"/>
        <v>0</v>
      </c>
      <c r="AN512" s="12">
        <f t="shared" si="1116"/>
        <v>0</v>
      </c>
      <c r="AO512" s="12"/>
      <c r="AP512" s="12"/>
      <c r="AQ512" s="12"/>
      <c r="AR512" s="12">
        <f t="shared" si="1117"/>
        <v>0</v>
      </c>
      <c r="AS512" s="12">
        <f t="shared" si="1118"/>
        <v>0</v>
      </c>
      <c r="AT512" s="12">
        <f t="shared" si="1119"/>
        <v>0</v>
      </c>
      <c r="AU512" s="12">
        <f t="shared" si="1120"/>
        <v>0</v>
      </c>
      <c r="AV512" s="12">
        <f t="shared" si="1184"/>
        <v>0</v>
      </c>
      <c r="AW512" s="12"/>
      <c r="AX512" s="12">
        <f t="shared" si="1121"/>
        <v>0</v>
      </c>
      <c r="AY512" s="12">
        <f t="shared" si="1122"/>
        <v>0</v>
      </c>
      <c r="AZ512" s="12">
        <f t="shared" si="1123"/>
        <v>0</v>
      </c>
      <c r="BA512" s="12"/>
      <c r="BB512" s="12">
        <f t="shared" si="1124"/>
        <v>0</v>
      </c>
      <c r="BC512" s="12">
        <f t="shared" si="1125"/>
        <v>0</v>
      </c>
      <c r="BD512" s="12">
        <f t="shared" si="1126"/>
        <v>0</v>
      </c>
      <c r="BE512" s="12"/>
      <c r="BF512" s="12">
        <f t="shared" si="1127"/>
        <v>0</v>
      </c>
      <c r="BG512" s="12">
        <f t="shared" si="1185"/>
        <v>0</v>
      </c>
      <c r="BH512" s="12">
        <f t="shared" si="1128"/>
        <v>0</v>
      </c>
      <c r="BI512" s="12">
        <f t="shared" si="1129"/>
        <v>0</v>
      </c>
      <c r="BJ512" s="12"/>
      <c r="BK512" s="12">
        <f t="shared" si="1130"/>
        <v>0</v>
      </c>
      <c r="BL512" s="12">
        <f t="shared" si="1186"/>
        <v>0</v>
      </c>
      <c r="BM512" s="12">
        <f t="shared" si="1131"/>
        <v>0</v>
      </c>
      <c r="BN512" s="12"/>
      <c r="BO512" s="12">
        <f t="shared" si="1132"/>
        <v>0</v>
      </c>
      <c r="BP512" s="12">
        <f t="shared" si="1133"/>
        <v>0</v>
      </c>
      <c r="BQ512" s="12">
        <f t="shared" si="1134"/>
        <v>0</v>
      </c>
      <c r="BR512" s="12"/>
      <c r="BS512" s="12">
        <f t="shared" si="1135"/>
        <v>0</v>
      </c>
      <c r="BT512" s="12">
        <f t="shared" si="1136"/>
        <v>0</v>
      </c>
      <c r="BU512" s="12">
        <f t="shared" si="1137"/>
        <v>0</v>
      </c>
      <c r="BV512" s="12">
        <f t="shared" si="1138"/>
        <v>0</v>
      </c>
      <c r="BW512" s="12">
        <f t="shared" si="1139"/>
        <v>0</v>
      </c>
      <c r="BX512" s="12"/>
      <c r="BY512" s="12">
        <v>0</v>
      </c>
      <c r="BZ512" s="12">
        <v>0</v>
      </c>
      <c r="CA512" s="12">
        <f>SUMIFS('[1]TIẾN ĐỘ %'!$M$6:$M$1034,'[1]TIẾN ĐỘ %'!$G$6:$G$1034,$A512,'[1]TIẾN ĐỘ %'!$F$6:$F$1034,$E512)</f>
        <v>0</v>
      </c>
      <c r="CB512" s="12">
        <f t="shared" si="1155"/>
        <v>0</v>
      </c>
      <c r="CC512" s="12"/>
      <c r="CD512" s="12"/>
      <c r="CE512" s="12"/>
      <c r="CF512" s="12"/>
      <c r="CG512" s="12"/>
      <c r="CH512" s="12"/>
      <c r="CI512" s="12"/>
      <c r="CJ512" s="12"/>
      <c r="CK512" s="12">
        <f t="shared" si="1221"/>
        <v>0</v>
      </c>
      <c r="CL512" s="12"/>
      <c r="CM512" s="12"/>
      <c r="CN512" s="12"/>
      <c r="CO512" s="12">
        <f t="shared" si="1191"/>
        <v>0</v>
      </c>
      <c r="CP512" s="12">
        <f t="shared" si="1192"/>
        <v>0</v>
      </c>
      <c r="CQ512" s="12"/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f>SUMIFS('[1]DATA THÔ IN'!$P$4:$P$12031,'[1]DATA THÔ IN'!$H$4:$H$12031,$A512,'[1]DATA THÔ IN'!$AC$4:$AC$12031,$E512,'[1]DATA THÔ IN'!$AH$4:$AH$12031,"Tiến độ 1")</f>
        <v>0</v>
      </c>
      <c r="CZ512" s="12">
        <f>SUMIFS('[1]DATA THÔ IN'!$P$4:$P$12031,'[1]DATA THÔ IN'!$H$4:$H$12031,$A512,'[1]DATA THÔ IN'!$AC$4:$AC$12031,$E512,'[1]DATA THÔ IN'!$AH$4:$AH$12031,"Tiến độ 2")</f>
        <v>0</v>
      </c>
      <c r="DA512" s="12">
        <f>SUMIFS('[1]TIẾN ĐỘ %'!$N$6:$N$1034,'[1]TIẾN ĐỘ %'!$G$6:$G$1034,A512,'[1]TIẾN ĐỘ %'!$F$6:$F$1034,$E512)</f>
        <v>0</v>
      </c>
      <c r="DB512" s="12">
        <f t="shared" si="1157"/>
        <v>0</v>
      </c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>
        <f>+DV512+DS512+DP512</f>
        <v>0</v>
      </c>
      <c r="DX512" s="12"/>
      <c r="DY512" s="12"/>
      <c r="DZ512" s="12"/>
      <c r="EA512" s="12"/>
      <c r="EB512" s="12"/>
      <c r="EC512" s="12"/>
      <c r="ED512" s="12"/>
      <c r="EE512" s="12"/>
      <c r="EF512" s="12"/>
      <c r="EG512" s="12">
        <f t="shared" si="1193"/>
        <v>0</v>
      </c>
      <c r="EH512" s="12">
        <f t="shared" si="1194"/>
        <v>0</v>
      </c>
      <c r="EI512" s="12"/>
      <c r="EJ512" s="15">
        <f t="shared" si="1140"/>
        <v>0</v>
      </c>
      <c r="EK512" s="15">
        <f t="shared" si="1141"/>
        <v>0</v>
      </c>
      <c r="EL512" s="15">
        <f t="shared" si="1142"/>
        <v>0</v>
      </c>
      <c r="EM512" s="16">
        <f t="shared" si="1162"/>
        <v>0</v>
      </c>
      <c r="EN512" s="16">
        <f t="shared" si="1163"/>
        <v>0</v>
      </c>
      <c r="EO512" s="16">
        <f t="shared" si="1164"/>
        <v>0</v>
      </c>
      <c r="EP512" s="16">
        <f t="shared" si="1158"/>
        <v>0</v>
      </c>
      <c r="EQ512" s="16">
        <f t="shared" si="1159"/>
        <v>0</v>
      </c>
      <c r="ER512" s="16">
        <f t="shared" si="1160"/>
        <v>0</v>
      </c>
      <c r="ES512" s="16">
        <f t="shared" si="1161"/>
        <v>0</v>
      </c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5">
        <f t="shared" si="1222"/>
        <v>0</v>
      </c>
      <c r="FP512" s="15">
        <f t="shared" si="1222"/>
        <v>0</v>
      </c>
      <c r="FQ512" s="15">
        <f t="shared" si="1222"/>
        <v>0</v>
      </c>
      <c r="FR512" s="17">
        <f t="shared" si="1143"/>
        <v>0</v>
      </c>
      <c r="FS512" s="17">
        <f t="shared" si="1144"/>
        <v>0</v>
      </c>
      <c r="FT512" s="17">
        <f t="shared" si="1145"/>
        <v>0</v>
      </c>
      <c r="FU512" s="18">
        <f t="shared" si="1146"/>
        <v>0</v>
      </c>
      <c r="FV512" s="18">
        <f t="shared" si="1147"/>
        <v>0</v>
      </c>
      <c r="FW512" s="18">
        <f t="shared" si="1148"/>
        <v>0</v>
      </c>
      <c r="FX512" s="18">
        <f t="shared" si="1149"/>
        <v>0</v>
      </c>
      <c r="FY512" s="18">
        <f t="shared" si="1150"/>
        <v>0</v>
      </c>
      <c r="FZ512" s="19"/>
      <c r="GA512" s="36" t="s">
        <v>55</v>
      </c>
      <c r="GB512" s="36"/>
      <c r="GC512" s="37"/>
    </row>
    <row r="513" spans="1:185" hidden="1" x14ac:dyDescent="0.25">
      <c r="A513" s="8" t="s">
        <v>1281</v>
      </c>
      <c r="B513" s="8" t="s">
        <v>443</v>
      </c>
      <c r="C513" s="28" t="s">
        <v>444</v>
      </c>
      <c r="D513" s="28" t="s">
        <v>49</v>
      </c>
      <c r="E513" s="9" t="s">
        <v>1466</v>
      </c>
      <c r="F513" s="28" t="s">
        <v>64</v>
      </c>
      <c r="G513" s="28" t="s">
        <v>57</v>
      </c>
      <c r="H513" s="11">
        <v>3.5000000000000003E-2</v>
      </c>
      <c r="I513" s="11"/>
      <c r="J513" s="11">
        <v>0.01</v>
      </c>
      <c r="K513" s="11">
        <v>0.01</v>
      </c>
      <c r="L513" s="11">
        <v>5.0000000000000001E-3</v>
      </c>
      <c r="M513" s="11">
        <v>5.0000000000000001E-3</v>
      </c>
      <c r="N513" s="11"/>
      <c r="O513" s="12">
        <f t="shared" si="1172"/>
        <v>0</v>
      </c>
      <c r="P513" s="12">
        <f t="shared" si="1173"/>
        <v>0</v>
      </c>
      <c r="Q513" s="12">
        <f t="shared" si="1174"/>
        <v>0</v>
      </c>
      <c r="R513" s="12">
        <f t="shared" si="1175"/>
        <v>0</v>
      </c>
      <c r="S513" s="12">
        <f t="shared" si="1187"/>
        <v>0</v>
      </c>
      <c r="T513" s="12">
        <f t="shared" si="1188"/>
        <v>0</v>
      </c>
      <c r="U513" s="12">
        <f t="shared" si="1189"/>
        <v>0</v>
      </c>
      <c r="V513" s="12">
        <f t="shared" si="1190"/>
        <v>0</v>
      </c>
      <c r="W513" s="12">
        <f t="shared" si="1156"/>
        <v>0</v>
      </c>
      <c r="X513" s="12">
        <f t="shared" si="1176"/>
        <v>0</v>
      </c>
      <c r="Y513" s="12">
        <f t="shared" si="1177"/>
        <v>0</v>
      </c>
      <c r="Z513" s="12">
        <f t="shared" si="1178"/>
        <v>0</v>
      </c>
      <c r="AA513" s="12">
        <f t="shared" si="1179"/>
        <v>0</v>
      </c>
      <c r="AB513" s="12">
        <f t="shared" si="1180"/>
        <v>0</v>
      </c>
      <c r="AC513" s="12"/>
      <c r="AD513" s="12"/>
      <c r="AE513" s="12"/>
      <c r="AF513" s="12">
        <f t="shared" si="1181"/>
        <v>0</v>
      </c>
      <c r="AG513" s="12">
        <f t="shared" si="1182"/>
        <v>0</v>
      </c>
      <c r="AH513" s="12">
        <f t="shared" si="1183"/>
        <v>0</v>
      </c>
      <c r="AI513" s="12"/>
      <c r="AJ513" s="12"/>
      <c r="AK513" s="12"/>
      <c r="AL513" s="12">
        <f t="shared" si="1114"/>
        <v>0</v>
      </c>
      <c r="AM513" s="12">
        <f t="shared" si="1115"/>
        <v>0</v>
      </c>
      <c r="AN513" s="12">
        <f t="shared" si="1116"/>
        <v>0</v>
      </c>
      <c r="AO513" s="12"/>
      <c r="AP513" s="12"/>
      <c r="AQ513" s="12"/>
      <c r="AR513" s="12">
        <f t="shared" si="1117"/>
        <v>0</v>
      </c>
      <c r="AS513" s="12">
        <f t="shared" si="1118"/>
        <v>0</v>
      </c>
      <c r="AT513" s="12">
        <f t="shared" si="1119"/>
        <v>0</v>
      </c>
      <c r="AU513" s="12">
        <f t="shared" si="1120"/>
        <v>0</v>
      </c>
      <c r="AV513" s="12">
        <f t="shared" si="1184"/>
        <v>0</v>
      </c>
      <c r="AW513" s="12"/>
      <c r="AX513" s="12">
        <f t="shared" si="1121"/>
        <v>0</v>
      </c>
      <c r="AY513" s="12">
        <f t="shared" si="1122"/>
        <v>0</v>
      </c>
      <c r="AZ513" s="12">
        <f t="shared" si="1123"/>
        <v>0</v>
      </c>
      <c r="BA513" s="12"/>
      <c r="BB513" s="12">
        <f t="shared" si="1124"/>
        <v>0</v>
      </c>
      <c r="BC513" s="12">
        <f t="shared" si="1125"/>
        <v>0</v>
      </c>
      <c r="BD513" s="12">
        <f t="shared" si="1126"/>
        <v>0</v>
      </c>
      <c r="BE513" s="12"/>
      <c r="BF513" s="12">
        <f t="shared" si="1127"/>
        <v>0</v>
      </c>
      <c r="BG513" s="12">
        <f t="shared" si="1185"/>
        <v>0</v>
      </c>
      <c r="BH513" s="12">
        <f t="shared" si="1128"/>
        <v>0</v>
      </c>
      <c r="BI513" s="12">
        <f t="shared" si="1129"/>
        <v>0</v>
      </c>
      <c r="BJ513" s="12"/>
      <c r="BK513" s="12">
        <f t="shared" si="1130"/>
        <v>0</v>
      </c>
      <c r="BL513" s="12">
        <f t="shared" si="1186"/>
        <v>0</v>
      </c>
      <c r="BM513" s="12">
        <f t="shared" si="1131"/>
        <v>0</v>
      </c>
      <c r="BN513" s="12"/>
      <c r="BO513" s="12">
        <f t="shared" si="1132"/>
        <v>0</v>
      </c>
      <c r="BP513" s="12">
        <f t="shared" si="1133"/>
        <v>0</v>
      </c>
      <c r="BQ513" s="12">
        <f t="shared" si="1134"/>
        <v>0</v>
      </c>
      <c r="BR513" s="12"/>
      <c r="BS513" s="12">
        <f t="shared" si="1135"/>
        <v>0</v>
      </c>
      <c r="BT513" s="12">
        <f t="shared" si="1136"/>
        <v>0</v>
      </c>
      <c r="BU513" s="12">
        <f t="shared" si="1137"/>
        <v>0</v>
      </c>
      <c r="BV513" s="12">
        <f t="shared" si="1138"/>
        <v>0</v>
      </c>
      <c r="BW513" s="12">
        <f t="shared" si="1139"/>
        <v>0</v>
      </c>
      <c r="BX513" s="12"/>
      <c r="BY513" s="12">
        <v>0</v>
      </c>
      <c r="BZ513" s="12">
        <v>0</v>
      </c>
      <c r="CA513" s="12">
        <f>SUMIFS('[1]TIẾN ĐỘ %'!$M$6:$M$1034,'[1]TIẾN ĐỘ %'!$G$6:$G$1034,$A513,'[1]TIẾN ĐỘ %'!$F$6:$F$1034,$E513)</f>
        <v>0</v>
      </c>
      <c r="CB513" s="12">
        <f t="shared" si="1155"/>
        <v>0</v>
      </c>
      <c r="CC513" s="12"/>
      <c r="CD513" s="12"/>
      <c r="CE513" s="12"/>
      <c r="CF513" s="12"/>
      <c r="CG513" s="12"/>
      <c r="CH513" s="12"/>
      <c r="CI513" s="12"/>
      <c r="CJ513" s="12"/>
      <c r="CK513" s="12">
        <f t="shared" si="1221"/>
        <v>0</v>
      </c>
      <c r="CL513" s="12"/>
      <c r="CM513" s="12"/>
      <c r="CN513" s="12"/>
      <c r="CO513" s="12">
        <f t="shared" si="1191"/>
        <v>0</v>
      </c>
      <c r="CP513" s="12">
        <f t="shared" si="1192"/>
        <v>0</v>
      </c>
      <c r="CQ513" s="12"/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f>SUMIFS('[1]DATA THÔ IN'!$P$4:$P$12031,'[1]DATA THÔ IN'!$H$4:$H$12031,$A513,'[1]DATA THÔ IN'!$AC$4:$AC$12031,$E513,'[1]DATA THÔ IN'!$AH$4:$AH$12031,"Tiến độ 1")</f>
        <v>0</v>
      </c>
      <c r="CZ513" s="12">
        <f>SUMIFS('[1]DATA THÔ IN'!$P$4:$P$12031,'[1]DATA THÔ IN'!$H$4:$H$12031,$A513,'[1]DATA THÔ IN'!$AC$4:$AC$12031,$E513,'[1]DATA THÔ IN'!$AH$4:$AH$12031,"Tiến độ 2")</f>
        <v>0</v>
      </c>
      <c r="DA513" s="12">
        <f>SUMIFS('[1]TIẾN ĐỘ %'!$N$6:$N$1034,'[1]TIẾN ĐỘ %'!$G$6:$G$1034,A513,'[1]TIẾN ĐỘ %'!$F$6:$F$1034,$E513)</f>
        <v>0</v>
      </c>
      <c r="DB513" s="12">
        <f t="shared" si="1157"/>
        <v>0</v>
      </c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>
        <f>+DV513+DS513+DP513</f>
        <v>0</v>
      </c>
      <c r="DX513" s="12"/>
      <c r="DY513" s="12"/>
      <c r="DZ513" s="12"/>
      <c r="EA513" s="12"/>
      <c r="EB513" s="12"/>
      <c r="EC513" s="12"/>
      <c r="ED513" s="12"/>
      <c r="EE513" s="12"/>
      <c r="EF513" s="12"/>
      <c r="EG513" s="12">
        <f t="shared" si="1193"/>
        <v>0</v>
      </c>
      <c r="EH513" s="12">
        <f t="shared" si="1194"/>
        <v>0</v>
      </c>
      <c r="EI513" s="12"/>
      <c r="EJ513" s="15">
        <f t="shared" si="1140"/>
        <v>0</v>
      </c>
      <c r="EK513" s="15">
        <f t="shared" si="1141"/>
        <v>0</v>
      </c>
      <c r="EL513" s="15">
        <f t="shared" si="1142"/>
        <v>0</v>
      </c>
      <c r="EM513" s="16">
        <f t="shared" si="1162"/>
        <v>0</v>
      </c>
      <c r="EN513" s="16">
        <f t="shared" si="1163"/>
        <v>0</v>
      </c>
      <c r="EO513" s="16">
        <f t="shared" si="1164"/>
        <v>0</v>
      </c>
      <c r="EP513" s="16">
        <f t="shared" si="1158"/>
        <v>0</v>
      </c>
      <c r="EQ513" s="16">
        <f t="shared" si="1159"/>
        <v>0</v>
      </c>
      <c r="ER513" s="16">
        <f t="shared" si="1160"/>
        <v>0</v>
      </c>
      <c r="ES513" s="16">
        <f t="shared" si="1161"/>
        <v>0</v>
      </c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5">
        <f t="shared" si="1222"/>
        <v>0</v>
      </c>
      <c r="FP513" s="15">
        <f t="shared" si="1222"/>
        <v>0</v>
      </c>
      <c r="FQ513" s="15">
        <f t="shared" si="1222"/>
        <v>0</v>
      </c>
      <c r="FR513" s="17">
        <f t="shared" si="1143"/>
        <v>0</v>
      </c>
      <c r="FS513" s="17">
        <f t="shared" si="1144"/>
        <v>0</v>
      </c>
      <c r="FT513" s="17">
        <f t="shared" si="1145"/>
        <v>0</v>
      </c>
      <c r="FU513" s="18">
        <f t="shared" si="1146"/>
        <v>0</v>
      </c>
      <c r="FV513" s="18">
        <f t="shared" si="1147"/>
        <v>0</v>
      </c>
      <c r="FW513" s="18">
        <f t="shared" si="1148"/>
        <v>0</v>
      </c>
      <c r="FX513" s="18">
        <f t="shared" si="1149"/>
        <v>0</v>
      </c>
      <c r="FY513" s="18">
        <f t="shared" si="1150"/>
        <v>0</v>
      </c>
      <c r="FZ513" s="19"/>
      <c r="GA513" s="36" t="str">
        <f>D513</f>
        <v>Phan Quốc Vũ</v>
      </c>
      <c r="GB513" s="36"/>
      <c r="GC513" s="37"/>
    </row>
    <row r="514" spans="1:185" hidden="1" x14ac:dyDescent="0.25">
      <c r="A514" s="8" t="s">
        <v>1294</v>
      </c>
      <c r="B514" s="8" t="s">
        <v>468</v>
      </c>
      <c r="C514" s="28" t="s">
        <v>469</v>
      </c>
      <c r="D514" s="28" t="s">
        <v>76</v>
      </c>
      <c r="E514" s="9" t="s">
        <v>1466</v>
      </c>
      <c r="F514" s="28" t="s">
        <v>89</v>
      </c>
      <c r="G514" s="28" t="s">
        <v>57</v>
      </c>
      <c r="H514" s="11">
        <v>3.5000000000000003E-2</v>
      </c>
      <c r="I514" s="11"/>
      <c r="J514" s="11">
        <v>0.01</v>
      </c>
      <c r="K514" s="11">
        <v>0.01</v>
      </c>
      <c r="L514" s="11">
        <v>5.0000000000000001E-3</v>
      </c>
      <c r="M514" s="11">
        <v>5.0000000000000001E-3</v>
      </c>
      <c r="N514" s="11"/>
      <c r="O514" s="12">
        <f t="shared" ref="O514:O545" si="1223">$CT514*I514</f>
        <v>0</v>
      </c>
      <c r="P514" s="12">
        <f t="shared" ref="P514:P545" si="1224">IF(EJ514&gt;=40%,CR514*J514*(100%-H514),0)</f>
        <v>1442605.52</v>
      </c>
      <c r="Q514" s="12">
        <f t="shared" ref="Q514:Q545" si="1225">IF(OR(EK514&gt;=60%,(EJ514+EK514)&gt;=100%),CS514*J514*(100%-H514),0)</f>
        <v>565845.12</v>
      </c>
      <c r="R514" s="12">
        <f t="shared" ref="R514:R545" si="1226">IF(EL514&gt;=100%,CT514*(100%-H514)*K514,0)</f>
        <v>2152969.04</v>
      </c>
      <c r="S514" s="12">
        <f t="shared" si="1187"/>
        <v>0</v>
      </c>
      <c r="T514" s="12">
        <f t="shared" si="1188"/>
        <v>1313172</v>
      </c>
      <c r="U514" s="12">
        <f t="shared" si="1189"/>
        <v>0</v>
      </c>
      <c r="V514" s="12">
        <f t="shared" si="1190"/>
        <v>0</v>
      </c>
      <c r="W514" s="12">
        <f t="shared" si="1156"/>
        <v>1360800</v>
      </c>
      <c r="X514" s="12">
        <f t="shared" ref="X514:X545" si="1227">DA514*I514</f>
        <v>0</v>
      </c>
      <c r="Y514" s="12">
        <f t="shared" ref="Y514:Y545" si="1228">IF(EP514&gt;=40%,CY514*J514*(100%-H514),0)</f>
        <v>1639959.5999999999</v>
      </c>
      <c r="Z514" s="12">
        <f t="shared" ref="Z514:Z545" si="1229">IF(OR(EQ514&gt;=60%,(EP514+EQ514)&gt;=100%),CZ514*J514*(100%-H514),0)</f>
        <v>301450.56</v>
      </c>
      <c r="AA514" s="12">
        <f t="shared" ref="AA514:AA545" si="1230">IF(ER514&gt;=100%,DA514*K514*(100%-H514),0)</f>
        <v>1941410.16</v>
      </c>
      <c r="AB514" s="12">
        <f t="shared" ref="AB514:AB545" si="1231">IF(CB514=0,0,IF(DB514&gt;=CB514,DB514*L514*(100%-H514),0))</f>
        <v>0</v>
      </c>
      <c r="AC514" s="12"/>
      <c r="AD514" s="12"/>
      <c r="AE514" s="12"/>
      <c r="AF514" s="12">
        <f t="shared" ref="AF514:AF545" si="1232">IF(ET514&gt;=40%,DC514*J514*(100%-H514),0)</f>
        <v>0</v>
      </c>
      <c r="AG514" s="12">
        <f t="shared" ref="AG514:AG545" si="1233">IF(OR(EU514&gt;=60%,(ET514+EU514)&gt;=100%),DD514*J514*(100%-H514),0)</f>
        <v>0</v>
      </c>
      <c r="AH514" s="12">
        <f t="shared" ref="AH514:AH545" si="1234">IF(DE514&gt;=CC514,DE514*K514*(100%-H514),0)</f>
        <v>0</v>
      </c>
      <c r="AI514" s="12"/>
      <c r="AJ514" s="12"/>
      <c r="AK514" s="12"/>
      <c r="AL514" s="12">
        <f t="shared" si="1114"/>
        <v>0</v>
      </c>
      <c r="AM514" s="12">
        <f t="shared" si="1115"/>
        <v>0</v>
      </c>
      <c r="AN514" s="12">
        <f t="shared" si="1116"/>
        <v>0</v>
      </c>
      <c r="AO514" s="12"/>
      <c r="AP514" s="12"/>
      <c r="AQ514" s="12"/>
      <c r="AR514" s="12">
        <f t="shared" si="1117"/>
        <v>0</v>
      </c>
      <c r="AS514" s="12">
        <f t="shared" si="1118"/>
        <v>0</v>
      </c>
      <c r="AT514" s="12">
        <f t="shared" si="1119"/>
        <v>0</v>
      </c>
      <c r="AU514" s="12">
        <f t="shared" si="1120"/>
        <v>0</v>
      </c>
      <c r="AV514" s="12">
        <f t="shared" ref="AV514:AV545" si="1235">+IF(FD514&gt;=100%,DM514*M514*(100%-$H514),0)</f>
        <v>0</v>
      </c>
      <c r="AW514" s="12"/>
      <c r="AX514" s="12">
        <f t="shared" si="1121"/>
        <v>0</v>
      </c>
      <c r="AY514" s="12">
        <f t="shared" si="1122"/>
        <v>0</v>
      </c>
      <c r="AZ514" s="12">
        <f t="shared" si="1123"/>
        <v>0</v>
      </c>
      <c r="BA514" s="12"/>
      <c r="BB514" s="12">
        <f t="shared" si="1124"/>
        <v>0</v>
      </c>
      <c r="BC514" s="12">
        <f t="shared" si="1125"/>
        <v>0</v>
      </c>
      <c r="BD514" s="12">
        <f t="shared" si="1126"/>
        <v>0</v>
      </c>
      <c r="BE514" s="12"/>
      <c r="BF514" s="12">
        <f t="shared" si="1127"/>
        <v>0</v>
      </c>
      <c r="BG514" s="12">
        <f t="shared" ref="BG514:BG545" si="1236">IF(OR(FL514&gt;=60%,(FK514+FL514)&gt;=100%),DU514*J514*(100%-H514),0)</f>
        <v>0</v>
      </c>
      <c r="BH514" s="12">
        <f t="shared" si="1128"/>
        <v>0</v>
      </c>
      <c r="BI514" s="12">
        <f t="shared" si="1129"/>
        <v>0</v>
      </c>
      <c r="BJ514" s="12"/>
      <c r="BK514" s="12">
        <f t="shared" si="1130"/>
        <v>0</v>
      </c>
      <c r="BL514" s="12">
        <f t="shared" ref="BL514:BL545" si="1237">IF(OR(FP514&gt;=60%,(FO514+FP514)&gt;=100%),DY514*J514*(100%-H514),0)</f>
        <v>0</v>
      </c>
      <c r="BM514" s="12">
        <f t="shared" si="1131"/>
        <v>0</v>
      </c>
      <c r="BN514" s="12"/>
      <c r="BO514" s="12">
        <f t="shared" si="1132"/>
        <v>0</v>
      </c>
      <c r="BP514" s="12">
        <f t="shared" si="1133"/>
        <v>0</v>
      </c>
      <c r="BQ514" s="12">
        <f t="shared" si="1134"/>
        <v>0</v>
      </c>
      <c r="BR514" s="12"/>
      <c r="BS514" s="12">
        <f t="shared" si="1135"/>
        <v>0</v>
      </c>
      <c r="BT514" s="12">
        <f t="shared" si="1136"/>
        <v>0</v>
      </c>
      <c r="BU514" s="12">
        <f t="shared" si="1137"/>
        <v>0</v>
      </c>
      <c r="BV514" s="12">
        <f t="shared" si="1138"/>
        <v>0</v>
      </c>
      <c r="BW514" s="12">
        <f t="shared" si="1139"/>
        <v>0</v>
      </c>
      <c r="BX514" s="12"/>
      <c r="BY514" s="12">
        <v>200000000</v>
      </c>
      <c r="BZ514" s="12">
        <v>200000000</v>
      </c>
      <c r="CA514" s="12">
        <f>SUMIFS('[1]TIẾN ĐỘ %'!$M$6:$M$1034,'[1]TIẾN ĐỘ %'!$G$6:$G$1034,$A514,'[1]TIẾN ĐỘ %'!$F$6:$F$1034,$E514)</f>
        <v>200000000</v>
      </c>
      <c r="CB514" s="12">
        <f t="shared" si="1155"/>
        <v>600000000</v>
      </c>
      <c r="CC514" s="12"/>
      <c r="CD514" s="12"/>
      <c r="CE514" s="12"/>
      <c r="CF514" s="12"/>
      <c r="CG514" s="12"/>
      <c r="CH514" s="12"/>
      <c r="CI514" s="12"/>
      <c r="CJ514" s="12"/>
      <c r="CK514" s="12">
        <f t="shared" si="1221"/>
        <v>0</v>
      </c>
      <c r="CL514" s="12"/>
      <c r="CM514" s="12"/>
      <c r="CN514" s="12"/>
      <c r="CO514" s="12">
        <f t="shared" si="1191"/>
        <v>0</v>
      </c>
      <c r="CP514" s="12">
        <f t="shared" si="1192"/>
        <v>0</v>
      </c>
      <c r="CQ514" s="12"/>
      <c r="CR514" s="12">
        <v>149492800</v>
      </c>
      <c r="CS514" s="12">
        <v>58636800</v>
      </c>
      <c r="CT514" s="12">
        <v>223105600</v>
      </c>
      <c r="CU514" s="12">
        <v>136080000</v>
      </c>
      <c r="CV514" s="12">
        <v>0</v>
      </c>
      <c r="CW514" s="12">
        <v>136080000</v>
      </c>
      <c r="CX514" s="12">
        <v>136080000</v>
      </c>
      <c r="CY514" s="12">
        <f>SUMIFS('[1]DATA THÔ IN'!$P$4:$P$12031,'[1]DATA THÔ IN'!$H$4:$H$12031,$A514,'[1]DATA THÔ IN'!$AC$4:$AC$12031,$E514,'[1]DATA THÔ IN'!$AH$4:$AH$12031,"Tiến độ 1")</f>
        <v>169944000</v>
      </c>
      <c r="CZ514" s="12">
        <f>SUMIFS('[1]DATA THÔ IN'!$P$4:$P$12031,'[1]DATA THÔ IN'!$H$4:$H$12031,$A514,'[1]DATA THÔ IN'!$AC$4:$AC$12031,$E514,'[1]DATA THÔ IN'!$AH$4:$AH$12031,"Tiến độ 2")</f>
        <v>31238400</v>
      </c>
      <c r="DA514" s="12">
        <f>SUMIFS('[1]TIẾN ĐỘ %'!$N$6:$N$1034,'[1]TIẾN ĐỘ %'!$G$6:$G$1034,A514,'[1]TIẾN ĐỘ %'!$F$6:$F$1034,$E514)</f>
        <v>201182400</v>
      </c>
      <c r="DB514" s="12">
        <f t="shared" si="1157"/>
        <v>560368000</v>
      </c>
      <c r="DC514" s="12"/>
      <c r="DD514" s="12"/>
      <c r="DE514" s="12"/>
      <c r="DF514" s="12"/>
      <c r="DG514" s="12"/>
      <c r="DH514" s="12"/>
      <c r="DI514" s="12"/>
      <c r="DJ514" s="12"/>
      <c r="DK514" s="12"/>
      <c r="DL514" s="12">
        <f>+DK514+DH514+DE514</f>
        <v>0</v>
      </c>
      <c r="DM514" s="12">
        <f>+DL514+DB514</f>
        <v>560368000</v>
      </c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>
        <f t="shared" si="1193"/>
        <v>0</v>
      </c>
      <c r="EH514" s="12">
        <f t="shared" si="1194"/>
        <v>0</v>
      </c>
      <c r="EI514" s="12"/>
      <c r="EJ514" s="15">
        <f t="shared" si="1140"/>
        <v>0.74746400000000002</v>
      </c>
      <c r="EK514" s="15">
        <f t="shared" si="1141"/>
        <v>0.293184</v>
      </c>
      <c r="EL514" s="15">
        <f t="shared" si="1142"/>
        <v>1.1155280000000001</v>
      </c>
      <c r="EM514" s="16">
        <f t="shared" si="1162"/>
        <v>0.6804</v>
      </c>
      <c r="EN514" s="16">
        <f t="shared" si="1163"/>
        <v>0</v>
      </c>
      <c r="EO514" s="16">
        <f t="shared" si="1164"/>
        <v>0.6804</v>
      </c>
      <c r="EP514" s="16">
        <f t="shared" si="1158"/>
        <v>0.84972000000000003</v>
      </c>
      <c r="EQ514" s="16">
        <f t="shared" si="1159"/>
        <v>0.156192</v>
      </c>
      <c r="ER514" s="16">
        <f t="shared" si="1160"/>
        <v>1.0059119999999999</v>
      </c>
      <c r="ES514" s="16">
        <f t="shared" si="1161"/>
        <v>0.9339466666666667</v>
      </c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5">
        <f t="shared" si="1222"/>
        <v>0</v>
      </c>
      <c r="FP514" s="15">
        <f t="shared" si="1222"/>
        <v>0</v>
      </c>
      <c r="FQ514" s="15">
        <f t="shared" si="1222"/>
        <v>0</v>
      </c>
      <c r="FR514" s="17">
        <f t="shared" si="1143"/>
        <v>0</v>
      </c>
      <c r="FS514" s="17">
        <f t="shared" si="1144"/>
        <v>0</v>
      </c>
      <c r="FT514" s="17">
        <f t="shared" si="1145"/>
        <v>0</v>
      </c>
      <c r="FU514" s="18">
        <f t="shared" si="1146"/>
        <v>0</v>
      </c>
      <c r="FV514" s="18">
        <f t="shared" si="1147"/>
        <v>0</v>
      </c>
      <c r="FW514" s="18">
        <f t="shared" si="1148"/>
        <v>0</v>
      </c>
      <c r="FX514" s="18">
        <f t="shared" si="1149"/>
        <v>0</v>
      </c>
      <c r="FY514" s="18">
        <f t="shared" si="1150"/>
        <v>0</v>
      </c>
      <c r="FZ514" s="19"/>
      <c r="GA514" s="36" t="s">
        <v>76</v>
      </c>
      <c r="GB514" s="36"/>
      <c r="GC514" s="37"/>
    </row>
    <row r="515" spans="1:185" hidden="1" x14ac:dyDescent="0.25">
      <c r="A515" s="8" t="s">
        <v>1263</v>
      </c>
      <c r="B515" s="8" t="s">
        <v>247</v>
      </c>
      <c r="C515" s="28" t="s">
        <v>248</v>
      </c>
      <c r="D515" s="28" t="s">
        <v>49</v>
      </c>
      <c r="E515" s="9" t="s">
        <v>249</v>
      </c>
      <c r="F515" s="28" t="s">
        <v>50</v>
      </c>
      <c r="G515" s="28" t="s">
        <v>51</v>
      </c>
      <c r="H515" s="11">
        <v>3.5000000000000003E-2</v>
      </c>
      <c r="I515" s="11"/>
      <c r="J515" s="11">
        <v>0.01</v>
      </c>
      <c r="K515" s="11">
        <v>0.01</v>
      </c>
      <c r="L515" s="11">
        <v>5.0000000000000001E-3</v>
      </c>
      <c r="M515" s="11">
        <v>5.0000000000000001E-3</v>
      </c>
      <c r="N515" s="11"/>
      <c r="O515" s="12">
        <f t="shared" si="1223"/>
        <v>0</v>
      </c>
      <c r="P515" s="12">
        <f t="shared" si="1224"/>
        <v>0</v>
      </c>
      <c r="Q515" s="12">
        <f t="shared" si="1225"/>
        <v>0</v>
      </c>
      <c r="R515" s="12">
        <f t="shared" si="1226"/>
        <v>826812</v>
      </c>
      <c r="S515" s="12">
        <f t="shared" si="1187"/>
        <v>0</v>
      </c>
      <c r="T515" s="12">
        <f t="shared" si="1188"/>
        <v>0</v>
      </c>
      <c r="U515" s="12">
        <f t="shared" si="1189"/>
        <v>0</v>
      </c>
      <c r="V515" s="12">
        <f t="shared" si="1190"/>
        <v>544723</v>
      </c>
      <c r="W515" s="12">
        <f t="shared" si="1156"/>
        <v>0</v>
      </c>
      <c r="X515" s="12">
        <f t="shared" si="1227"/>
        <v>0</v>
      </c>
      <c r="Y515" s="12">
        <f t="shared" si="1228"/>
        <v>0</v>
      </c>
      <c r="Z515" s="12">
        <f t="shared" si="1229"/>
        <v>591969.6</v>
      </c>
      <c r="AA515" s="12">
        <f t="shared" si="1230"/>
        <v>1288437.1199999999</v>
      </c>
      <c r="AB515" s="12">
        <f t="shared" si="1231"/>
        <v>1329986.1599999999</v>
      </c>
      <c r="AC515" s="12"/>
      <c r="AD515" s="12"/>
      <c r="AE515" s="12"/>
      <c r="AF515" s="12">
        <f t="shared" si="1232"/>
        <v>0</v>
      </c>
      <c r="AG515" s="12">
        <f t="shared" si="1233"/>
        <v>0</v>
      </c>
      <c r="AH515" s="12">
        <f t="shared" si="1234"/>
        <v>0</v>
      </c>
      <c r="AI515" s="12"/>
      <c r="AJ515" s="12"/>
      <c r="AK515" s="12"/>
      <c r="AL515" s="12">
        <f t="shared" si="1114"/>
        <v>0</v>
      </c>
      <c r="AM515" s="12">
        <f t="shared" si="1115"/>
        <v>0</v>
      </c>
      <c r="AN515" s="12">
        <f t="shared" si="1116"/>
        <v>0</v>
      </c>
      <c r="AO515" s="12"/>
      <c r="AP515" s="12"/>
      <c r="AQ515" s="12"/>
      <c r="AR515" s="12">
        <f t="shared" si="1117"/>
        <v>0</v>
      </c>
      <c r="AS515" s="12">
        <f t="shared" si="1118"/>
        <v>0</v>
      </c>
      <c r="AT515" s="12">
        <f t="shared" si="1119"/>
        <v>0</v>
      </c>
      <c r="AU515" s="12">
        <f t="shared" si="1120"/>
        <v>0</v>
      </c>
      <c r="AV515" s="12">
        <f t="shared" si="1235"/>
        <v>0</v>
      </c>
      <c r="AW515" s="12"/>
      <c r="AX515" s="12">
        <f t="shared" si="1121"/>
        <v>0</v>
      </c>
      <c r="AY515" s="12">
        <f t="shared" si="1122"/>
        <v>0</v>
      </c>
      <c r="AZ515" s="12">
        <f t="shared" si="1123"/>
        <v>0</v>
      </c>
      <c r="BA515" s="12"/>
      <c r="BB515" s="12">
        <f t="shared" si="1124"/>
        <v>0</v>
      </c>
      <c r="BC515" s="12">
        <f t="shared" si="1125"/>
        <v>0</v>
      </c>
      <c r="BD515" s="12">
        <f t="shared" si="1126"/>
        <v>0</v>
      </c>
      <c r="BE515" s="12"/>
      <c r="BF515" s="12">
        <f t="shared" si="1127"/>
        <v>0</v>
      </c>
      <c r="BG515" s="12">
        <f t="shared" si="1236"/>
        <v>0</v>
      </c>
      <c r="BH515" s="12">
        <f t="shared" si="1128"/>
        <v>0</v>
      </c>
      <c r="BI515" s="12">
        <f t="shared" si="1129"/>
        <v>0</v>
      </c>
      <c r="BJ515" s="12"/>
      <c r="BK515" s="12">
        <f t="shared" si="1130"/>
        <v>0</v>
      </c>
      <c r="BL515" s="12">
        <f t="shared" si="1237"/>
        <v>0</v>
      </c>
      <c r="BM515" s="12">
        <f t="shared" si="1131"/>
        <v>0</v>
      </c>
      <c r="BN515" s="12"/>
      <c r="BO515" s="12">
        <f t="shared" si="1132"/>
        <v>0</v>
      </c>
      <c r="BP515" s="12">
        <f t="shared" si="1133"/>
        <v>0</v>
      </c>
      <c r="BQ515" s="12">
        <f t="shared" si="1134"/>
        <v>0</v>
      </c>
      <c r="BR515" s="12"/>
      <c r="BS515" s="12">
        <f t="shared" si="1135"/>
        <v>0</v>
      </c>
      <c r="BT515" s="12">
        <f t="shared" si="1136"/>
        <v>0</v>
      </c>
      <c r="BU515" s="12">
        <f t="shared" si="1137"/>
        <v>0</v>
      </c>
      <c r="BV515" s="12">
        <f t="shared" si="1138"/>
        <v>0</v>
      </c>
      <c r="BW515" s="12">
        <f t="shared" si="1139"/>
        <v>0</v>
      </c>
      <c r="BX515" s="12"/>
      <c r="BY515" s="12">
        <v>80000000</v>
      </c>
      <c r="BZ515" s="12">
        <v>56000000</v>
      </c>
      <c r="CA515" s="12">
        <f>SUMIFS('[1]TIẾN ĐỘ %'!$M$6:$M$1034,'[1]TIẾN ĐỘ %'!$G$6:$G$1034,$A515,'[1]TIẾN ĐỘ %'!$F$6:$F$1034,$E515)</f>
        <v>90000000</v>
      </c>
      <c r="CB515" s="12">
        <f t="shared" si="1155"/>
        <v>226000000</v>
      </c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>
        <f t="shared" si="1191"/>
        <v>0</v>
      </c>
      <c r="CP515" s="12">
        <f t="shared" si="1192"/>
        <v>0</v>
      </c>
      <c r="CQ515" s="12"/>
      <c r="CR515" s="12">
        <v>0</v>
      </c>
      <c r="CS515" s="12">
        <v>0</v>
      </c>
      <c r="CT515" s="12">
        <v>85680000</v>
      </c>
      <c r="CU515" s="12">
        <v>0</v>
      </c>
      <c r="CV515" s="12">
        <v>0</v>
      </c>
      <c r="CW515" s="12">
        <v>0</v>
      </c>
      <c r="CX515" s="12">
        <v>56448000</v>
      </c>
      <c r="CY515" s="12">
        <f>SUMIFS('[1]DATA THÔ IN'!$P$4:$P$12031,'[1]DATA THÔ IN'!$H$4:$H$12031,$A515,'[1]DATA THÔ IN'!$AC$4:$AC$12031,$E515,'[1]DATA THÔ IN'!$AH$4:$AH$12031,"Tiến độ 1")</f>
        <v>0</v>
      </c>
      <c r="CZ515" s="12">
        <f>SUMIFS('[1]DATA THÔ IN'!$P$4:$P$12031,'[1]DATA THÔ IN'!$H$4:$H$12031,$A515,'[1]DATA THÔ IN'!$AC$4:$AC$12031,$E515,'[1]DATA THÔ IN'!$AH$4:$AH$12031,"Tiến độ 2")</f>
        <v>61344000</v>
      </c>
      <c r="DA515" s="12">
        <f>SUMIFS('[1]TIẾN ĐỘ %'!$N$6:$N$1034,'[1]TIẾN ĐỘ %'!$G$6:$G$1034,A515,'[1]TIẾN ĐỘ %'!$F$6:$F$1034,$E515)</f>
        <v>133516800</v>
      </c>
      <c r="DB515" s="12">
        <f t="shared" si="1157"/>
        <v>275644800</v>
      </c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>
        <f t="shared" si="1193"/>
        <v>0</v>
      </c>
      <c r="EH515" s="12">
        <f t="shared" si="1194"/>
        <v>0</v>
      </c>
      <c r="EI515" s="12"/>
      <c r="EJ515" s="15">
        <f t="shared" si="1140"/>
        <v>0</v>
      </c>
      <c r="EK515" s="11">
        <f t="shared" si="1141"/>
        <v>0</v>
      </c>
      <c r="EL515" s="15">
        <f t="shared" si="1142"/>
        <v>1.071</v>
      </c>
      <c r="EM515" s="16">
        <f t="shared" si="1162"/>
        <v>0</v>
      </c>
      <c r="EN515" s="16">
        <f t="shared" si="1163"/>
        <v>0</v>
      </c>
      <c r="EO515" s="16">
        <f t="shared" si="1164"/>
        <v>1.008</v>
      </c>
      <c r="EP515" s="16">
        <f t="shared" si="1158"/>
        <v>0</v>
      </c>
      <c r="EQ515" s="16">
        <f t="shared" si="1159"/>
        <v>0.68159999999999998</v>
      </c>
      <c r="ER515" s="16">
        <f t="shared" si="1160"/>
        <v>1.4835199999999999</v>
      </c>
      <c r="ES515" s="16">
        <f t="shared" si="1161"/>
        <v>1.2196672566371682</v>
      </c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5">
        <f t="shared" si="1222"/>
        <v>0</v>
      </c>
      <c r="FP515" s="15">
        <f t="shared" si="1222"/>
        <v>0</v>
      </c>
      <c r="FQ515" s="15">
        <f t="shared" si="1222"/>
        <v>0</v>
      </c>
      <c r="FR515" s="17">
        <f t="shared" si="1143"/>
        <v>0</v>
      </c>
      <c r="FS515" s="17">
        <f t="shared" si="1144"/>
        <v>0</v>
      </c>
      <c r="FT515" s="17">
        <f t="shared" si="1145"/>
        <v>0</v>
      </c>
      <c r="FU515" s="18">
        <f t="shared" si="1146"/>
        <v>0</v>
      </c>
      <c r="FV515" s="18">
        <f t="shared" si="1147"/>
        <v>0</v>
      </c>
      <c r="FW515" s="18">
        <f t="shared" si="1148"/>
        <v>0</v>
      </c>
      <c r="FX515" s="18">
        <f t="shared" si="1149"/>
        <v>0</v>
      </c>
      <c r="FY515" s="18">
        <f t="shared" si="1150"/>
        <v>0</v>
      </c>
      <c r="FZ515" s="19"/>
      <c r="GA515" s="36" t="s">
        <v>49</v>
      </c>
      <c r="GB515" s="36"/>
      <c r="GC515" s="37"/>
    </row>
    <row r="516" spans="1:185" hidden="1" x14ac:dyDescent="0.25">
      <c r="A516" s="8" t="s">
        <v>1274</v>
      </c>
      <c r="B516" s="8" t="s">
        <v>252</v>
      </c>
      <c r="C516" s="9" t="s">
        <v>253</v>
      </c>
      <c r="D516" s="10" t="s">
        <v>60</v>
      </c>
      <c r="E516" s="9" t="s">
        <v>249</v>
      </c>
      <c r="F516" s="9" t="s">
        <v>88</v>
      </c>
      <c r="G516" s="9" t="s">
        <v>51</v>
      </c>
      <c r="H516" s="11">
        <v>3.5000000000000003E-2</v>
      </c>
      <c r="I516" s="11"/>
      <c r="J516" s="11">
        <v>0.01</v>
      </c>
      <c r="K516" s="11">
        <v>0.01</v>
      </c>
      <c r="L516" s="11">
        <v>5.0000000000000001E-3</v>
      </c>
      <c r="M516" s="11">
        <v>5.0000000000000001E-3</v>
      </c>
      <c r="N516" s="11"/>
      <c r="O516" s="12">
        <f t="shared" si="1223"/>
        <v>0</v>
      </c>
      <c r="P516" s="12">
        <f t="shared" si="1224"/>
        <v>0</v>
      </c>
      <c r="Q516" s="12">
        <f t="shared" si="1225"/>
        <v>0</v>
      </c>
      <c r="R516" s="12">
        <f t="shared" si="1226"/>
        <v>2416143.84</v>
      </c>
      <c r="S516" s="12">
        <f t="shared" si="1187"/>
        <v>0</v>
      </c>
      <c r="T516" s="12">
        <f t="shared" si="1188"/>
        <v>681460</v>
      </c>
      <c r="U516" s="12">
        <f t="shared" si="1189"/>
        <v>880034</v>
      </c>
      <c r="V516" s="12">
        <f t="shared" si="1190"/>
        <v>1561494</v>
      </c>
      <c r="W516" s="12">
        <f t="shared" si="1156"/>
        <v>706176</v>
      </c>
      <c r="X516" s="12">
        <f t="shared" si="1227"/>
        <v>0</v>
      </c>
      <c r="Y516" s="12">
        <f t="shared" si="1228"/>
        <v>776786.4</v>
      </c>
      <c r="Z516" s="12">
        <f t="shared" si="1229"/>
        <v>0</v>
      </c>
      <c r="AA516" s="12">
        <f t="shared" si="1230"/>
        <v>1958131.68</v>
      </c>
      <c r="AB516" s="12">
        <f t="shared" si="1231"/>
        <v>2967884.52</v>
      </c>
      <c r="AC516" s="12"/>
      <c r="AD516" s="12"/>
      <c r="AE516" s="12"/>
      <c r="AF516" s="12">
        <f t="shared" si="1232"/>
        <v>0</v>
      </c>
      <c r="AG516" s="12">
        <f t="shared" si="1233"/>
        <v>0</v>
      </c>
      <c r="AH516" s="12">
        <f t="shared" si="1234"/>
        <v>0</v>
      </c>
      <c r="AI516" s="12"/>
      <c r="AJ516" s="12"/>
      <c r="AK516" s="12"/>
      <c r="AL516" s="12">
        <f t="shared" ref="AL516:AL579" si="1238">IF(EW516&gt;=40%,DF516*$J516*(100%-$H516),0)</f>
        <v>0</v>
      </c>
      <c r="AM516" s="12">
        <f t="shared" ref="AM516:AM579" si="1239">IF(OR(EX516&gt;=60%,(EW516+EX516)&gt;=100%),DG516*$J516*(100%-$H516),0)</f>
        <v>0</v>
      </c>
      <c r="AN516" s="12">
        <f t="shared" ref="AN516:AN579" si="1240">IF(DH516&gt;=CD516,DH516*$K516*(100%-$H516),0)</f>
        <v>0</v>
      </c>
      <c r="AO516" s="12"/>
      <c r="AP516" s="12"/>
      <c r="AQ516" s="12"/>
      <c r="AR516" s="12">
        <f t="shared" ref="AR516:AR579" si="1241">IF(EZ516&gt;=40%,DI516*$J516*(100%-$H516),0)</f>
        <v>0</v>
      </c>
      <c r="AS516" s="12">
        <f t="shared" ref="AS516:AS579" si="1242">IF(OR(FA516&gt;=60%,(FA516+EZ516)&gt;=100%),DJ516*$J516*(100%-$H516),0)</f>
        <v>0</v>
      </c>
      <c r="AT516" s="12">
        <f t="shared" ref="AT516:AT579" si="1243">IF(FB516&gt;=100%,DK516*$K516*(100%-$H516),0)</f>
        <v>0</v>
      </c>
      <c r="AU516" s="12">
        <f t="shared" ref="AU516:AU579" si="1244">+IF(FC516&gt;=100%,DL516*$L516*(100%-$H516),0)</f>
        <v>0</v>
      </c>
      <c r="AV516" s="12">
        <f t="shared" si="1235"/>
        <v>0</v>
      </c>
      <c r="AW516" s="12"/>
      <c r="AX516" s="12">
        <f t="shared" ref="AX516:AX579" si="1245">IF(FE516&gt;=40%,DN516*$J516*(100%-$H516),0)</f>
        <v>0</v>
      </c>
      <c r="AY516" s="12">
        <f t="shared" ref="AY516:AY579" si="1246">IF(OR(FF516&gt;=60%,(FE516+FF516)&gt;=100%),DO516*$J516*(100%-$H516),0)</f>
        <v>0</v>
      </c>
      <c r="AZ516" s="12">
        <f t="shared" ref="AZ516:AZ579" si="1247">IF(FG516&gt;=100%,DP516*$K516*(100%-$H516),0)</f>
        <v>0</v>
      </c>
      <c r="BA516" s="12"/>
      <c r="BB516" s="12">
        <f t="shared" ref="BB516:BB579" si="1248">IF(FH516&gt;=40%,DQ516*$J516*(100%-$H516),0)</f>
        <v>0</v>
      </c>
      <c r="BC516" s="12">
        <f t="shared" ref="BC516:BC579" si="1249">IF(OR(FI516&gt;=60%,(FH516+FI516)&gt;=100%),DR516*$J516*(100%-$H516),0)</f>
        <v>0</v>
      </c>
      <c r="BD516" s="12">
        <f t="shared" ref="BD516:BD579" si="1250">IF(FJ516&gt;=100%,DS516*$K516*(100%-$H516),0)</f>
        <v>0</v>
      </c>
      <c r="BE516" s="12"/>
      <c r="BF516" s="12">
        <f t="shared" ref="BF516:BF579" si="1251">IF(FK516&gt;=40%,DT516*$J516*(100%-$H516),0)</f>
        <v>0</v>
      </c>
      <c r="BG516" s="12">
        <f t="shared" si="1236"/>
        <v>0</v>
      </c>
      <c r="BH516" s="12">
        <f t="shared" ref="BH516:BH579" si="1252">IF(FM516&gt;=100%,DV516*$K516*(100%-$H516),0)</f>
        <v>0</v>
      </c>
      <c r="BI516" s="12">
        <f t="shared" ref="BI516:BI579" si="1253">+IF(FN516&gt;=100%,DW516*$L516*(100%-$H516),0)</f>
        <v>0</v>
      </c>
      <c r="BJ516" s="12"/>
      <c r="BK516" s="12">
        <f t="shared" ref="BK516:BK579" si="1254">IF(FO516&gt;=40%,DX516*$J516*(100%-$H516),0)</f>
        <v>0</v>
      </c>
      <c r="BL516" s="12">
        <f t="shared" si="1237"/>
        <v>0</v>
      </c>
      <c r="BM516" s="12">
        <f t="shared" ref="BM516:BM579" si="1255">IF(FQ516&gt;=100%,DZ516*$K516*(100%-$H516),0)</f>
        <v>0</v>
      </c>
      <c r="BN516" s="12"/>
      <c r="BO516" s="12">
        <f t="shared" ref="BO516:BO579" si="1256">IF(FR516&gt;=40%,EA516*$J516*(100%-$H516),0)</f>
        <v>0</v>
      </c>
      <c r="BP516" s="12">
        <f t="shared" ref="BP516:BP579" si="1257">IF(OR(FS516&gt;=60%,(FS516+FR516)&gt;=100%),EB516*$J516*(100%-$H516),0)</f>
        <v>0</v>
      </c>
      <c r="BQ516" s="12">
        <f t="shared" ref="BQ516:BQ579" si="1258">IF(FT516&gt;=100%,EC516*$K516*(100%-$H516),0)</f>
        <v>0</v>
      </c>
      <c r="BR516" s="12"/>
      <c r="BS516" s="12">
        <f t="shared" ref="BS516:BS579" si="1259">IF(FU516&gt;=40%,ED516*$J516*(100%-$H516),0)</f>
        <v>0</v>
      </c>
      <c r="BT516" s="12">
        <f t="shared" ref="BT516:BT579" si="1260">IF(OR(FV516&gt;=60%,(FU516+FV516)&gt;=100%),EE516*$J516*(100%-$H516),0)</f>
        <v>0</v>
      </c>
      <c r="BU516" s="12">
        <f t="shared" ref="BU516:BU579" si="1261">IF(FW516&gt;=100%,EF516*$K516*(100%-$H516),0)</f>
        <v>0</v>
      </c>
      <c r="BV516" s="12">
        <f t="shared" ref="BV516:BV579" si="1262">+IF(FX516&gt;=100%,EG516*$L516*(100%-$H516),0)</f>
        <v>0</v>
      </c>
      <c r="BW516" s="12">
        <f t="shared" ref="BW516:BW579" si="1263">+IF(FY516&gt;=100%,EH516*$M516*(100%-$H516),0)</f>
        <v>0</v>
      </c>
      <c r="BX516" s="12"/>
      <c r="BY516" s="12">
        <v>250000000</v>
      </c>
      <c r="BZ516" s="12">
        <v>150000000</v>
      </c>
      <c r="CA516" s="12">
        <f>SUMIFS('[1]TIẾN ĐỘ %'!$M$6:$M$1034,'[1]TIẾN ĐỘ %'!$G$6:$G$1034,$A516,'[1]TIẾN ĐỘ %'!$F$6:$F$1034,$E516)</f>
        <v>200000000</v>
      </c>
      <c r="CB516" s="12">
        <f t="shared" si="1155"/>
        <v>600000000</v>
      </c>
      <c r="CC516" s="12"/>
      <c r="CD516" s="12"/>
      <c r="CE516" s="12"/>
      <c r="CF516" s="12"/>
      <c r="CG516" s="12"/>
      <c r="CH516" s="12"/>
      <c r="CI516" s="12"/>
      <c r="CJ516" s="12"/>
      <c r="CK516" s="12">
        <f t="shared" ref="CK516:CK528" si="1264">+SUM(CH516:CJ516)</f>
        <v>0</v>
      </c>
      <c r="CL516" s="12"/>
      <c r="CM516" s="12"/>
      <c r="CN516" s="12"/>
      <c r="CO516" s="12">
        <f t="shared" si="1191"/>
        <v>0</v>
      </c>
      <c r="CP516" s="12">
        <f t="shared" si="1192"/>
        <v>0</v>
      </c>
      <c r="CQ516" s="12"/>
      <c r="CR516" s="12">
        <v>0</v>
      </c>
      <c r="CS516" s="12">
        <v>99600000</v>
      </c>
      <c r="CT516" s="12">
        <v>250377600</v>
      </c>
      <c r="CU516" s="12">
        <v>70617600</v>
      </c>
      <c r="CV516" s="12">
        <v>91195200</v>
      </c>
      <c r="CW516" s="12">
        <v>70617600</v>
      </c>
      <c r="CX516" s="12">
        <v>161812800</v>
      </c>
      <c r="CY516" s="12">
        <f>SUMIFS('[1]DATA THÔ IN'!$P$4:$P$12031,'[1]DATA THÔ IN'!$H$4:$H$12031,$A516,'[1]DATA THÔ IN'!$AC$4:$AC$12031,$E516,'[1]DATA THÔ IN'!$AH$4:$AH$12031,"Tiến độ 1")</f>
        <v>80496000</v>
      </c>
      <c r="CZ516" s="12">
        <f>SUMIFS('[1]DATA THÔ IN'!$P$4:$P$12031,'[1]DATA THÔ IN'!$H$4:$H$12031,$A516,'[1]DATA THÔ IN'!$AC$4:$AC$12031,$E516,'[1]DATA THÔ IN'!$AH$4:$AH$12031,"Tiến độ 2")</f>
        <v>10368000</v>
      </c>
      <c r="DA516" s="12">
        <f>SUMIFS('[1]TIẾN ĐỘ %'!$N$6:$N$1034,'[1]TIẾN ĐỘ %'!$G$6:$G$1034,A516,'[1]TIẾN ĐỘ %'!$F$6:$F$1034,$E516)</f>
        <v>202915200</v>
      </c>
      <c r="DB516" s="12">
        <f t="shared" si="1157"/>
        <v>615105600</v>
      </c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3"/>
      <c r="DQ516" s="12"/>
      <c r="DR516" s="12"/>
      <c r="DS516" s="13"/>
      <c r="DT516" s="12"/>
      <c r="DU516" s="12"/>
      <c r="DV516" s="12"/>
      <c r="DW516" s="12">
        <f t="shared" ref="DW516:DW528" si="1265">+DV516+DS516+DP516</f>
        <v>0</v>
      </c>
      <c r="DX516" s="12"/>
      <c r="DY516" s="12"/>
      <c r="DZ516" s="12"/>
      <c r="EA516" s="12"/>
      <c r="EB516" s="12"/>
      <c r="EC516" s="12"/>
      <c r="ED516" s="12"/>
      <c r="EE516" s="12"/>
      <c r="EF516" s="12"/>
      <c r="EG516" s="12">
        <f t="shared" si="1193"/>
        <v>0</v>
      </c>
      <c r="EH516" s="12">
        <f t="shared" si="1194"/>
        <v>0</v>
      </c>
      <c r="EI516" s="12"/>
      <c r="EJ516" s="15">
        <f t="shared" ref="EJ516:EJ580" si="1266">IFERROR(CR516/BY516,0)</f>
        <v>0</v>
      </c>
      <c r="EK516" s="15">
        <f t="shared" ref="EK516:EK580" si="1267">+IFERROR(CS516/BY516,0)</f>
        <v>0.39839999999999998</v>
      </c>
      <c r="EL516" s="15">
        <f t="shared" ref="EL516:EL580" si="1268">+IFERROR(CT516/BY516,0)</f>
        <v>1.0015103999999999</v>
      </c>
      <c r="EM516" s="16">
        <f t="shared" si="1162"/>
        <v>0.47078399999999998</v>
      </c>
      <c r="EN516" s="16">
        <f t="shared" si="1163"/>
        <v>0.60796799999999995</v>
      </c>
      <c r="EO516" s="16">
        <f t="shared" si="1164"/>
        <v>1.0787519999999999</v>
      </c>
      <c r="EP516" s="16">
        <f t="shared" si="1158"/>
        <v>0.40248</v>
      </c>
      <c r="EQ516" s="16">
        <f t="shared" si="1159"/>
        <v>5.1839999999999997E-2</v>
      </c>
      <c r="ER516" s="16">
        <f t="shared" si="1160"/>
        <v>1.0145759999999999</v>
      </c>
      <c r="ES516" s="16">
        <f t="shared" si="1161"/>
        <v>1.0251760000000001</v>
      </c>
      <c r="ET516" s="16"/>
      <c r="EU516" s="16"/>
      <c r="EV516" s="16"/>
      <c r="EW516" s="16"/>
      <c r="EX516" s="16"/>
      <c r="EY516" s="16"/>
      <c r="EZ516" s="27"/>
      <c r="FA516" s="27"/>
      <c r="FB516" s="27"/>
      <c r="FC516" s="21"/>
      <c r="FD516" s="21"/>
      <c r="FE516" s="16"/>
      <c r="FF516" s="16"/>
      <c r="FG516" s="16"/>
      <c r="FH516" s="16">
        <v>0</v>
      </c>
      <c r="FI516" s="16">
        <v>0</v>
      </c>
      <c r="FJ516" s="16">
        <v>0</v>
      </c>
      <c r="FK516" s="16">
        <v>0</v>
      </c>
      <c r="FL516" s="16">
        <v>0</v>
      </c>
      <c r="FM516" s="16">
        <v>0</v>
      </c>
      <c r="FN516" s="16">
        <v>0</v>
      </c>
      <c r="FO516" s="16">
        <v>0</v>
      </c>
      <c r="FP516" s="16">
        <v>0</v>
      </c>
      <c r="FQ516" s="16">
        <v>0</v>
      </c>
      <c r="FR516" s="17">
        <f t="shared" ref="FR516:FR579" si="1269">IFERROR(EA516/CM516,0)</f>
        <v>0</v>
      </c>
      <c r="FS516" s="17">
        <f t="shared" ref="FS516:FS579" si="1270">IFERROR(EB516/CM516,0)</f>
        <v>0</v>
      </c>
      <c r="FT516" s="17">
        <f t="shared" ref="FT516:FT579" si="1271">IFERROR(EC516/CM516,0)</f>
        <v>0</v>
      </c>
      <c r="FU516" s="18">
        <f t="shared" ref="FU516:FU579" si="1272">IFERROR(ED516/CN516,0)</f>
        <v>0</v>
      </c>
      <c r="FV516" s="18">
        <f t="shared" ref="FV516:FV579" si="1273">IFERROR(EE516/CN516,0)</f>
        <v>0</v>
      </c>
      <c r="FW516" s="18">
        <f t="shared" ref="FW516:FW579" si="1274">IFERROR(EF516/CN516,0)</f>
        <v>0</v>
      </c>
      <c r="FX516" s="18">
        <f t="shared" ref="FX516:FX579" si="1275">IFERROR(EG516/CO516,0)</f>
        <v>0</v>
      </c>
      <c r="FY516" s="18">
        <f t="shared" ref="FY516:FY579" si="1276">IFERROR(EH516/CP516,0)</f>
        <v>0</v>
      </c>
      <c r="FZ516" s="19"/>
      <c r="GA516" s="36" t="s">
        <v>60</v>
      </c>
      <c r="GB516" s="36"/>
      <c r="GC516" s="37"/>
    </row>
    <row r="517" spans="1:185" hidden="1" x14ac:dyDescent="0.25">
      <c r="A517" s="8" t="s">
        <v>1275</v>
      </c>
      <c r="B517" s="8" t="s">
        <v>254</v>
      </c>
      <c r="C517" s="9" t="s">
        <v>255</v>
      </c>
      <c r="D517" s="10" t="s">
        <v>60</v>
      </c>
      <c r="E517" s="9" t="s">
        <v>249</v>
      </c>
      <c r="F517" s="9" t="s">
        <v>61</v>
      </c>
      <c r="G517" s="9" t="s">
        <v>51</v>
      </c>
      <c r="H517" s="11">
        <v>3.5000000000000003E-2</v>
      </c>
      <c r="I517" s="11"/>
      <c r="J517" s="11">
        <v>0.01</v>
      </c>
      <c r="K517" s="11">
        <v>0.01</v>
      </c>
      <c r="L517" s="11">
        <v>5.0000000000000001E-3</v>
      </c>
      <c r="M517" s="11">
        <v>5.0000000000000001E-3</v>
      </c>
      <c r="N517" s="11"/>
      <c r="O517" s="12">
        <f t="shared" si="1223"/>
        <v>0</v>
      </c>
      <c r="P517" s="12">
        <f t="shared" si="1224"/>
        <v>0</v>
      </c>
      <c r="Q517" s="12">
        <f t="shared" si="1225"/>
        <v>0</v>
      </c>
      <c r="R517" s="12">
        <f t="shared" si="1226"/>
        <v>0</v>
      </c>
      <c r="S517" s="12">
        <f t="shared" si="1187"/>
        <v>0</v>
      </c>
      <c r="T517" s="12">
        <f t="shared" si="1188"/>
        <v>0</v>
      </c>
      <c r="U517" s="12">
        <f t="shared" si="1189"/>
        <v>0</v>
      </c>
      <c r="V517" s="12">
        <f t="shared" si="1190"/>
        <v>0</v>
      </c>
      <c r="W517" s="12">
        <f t="shared" si="1156"/>
        <v>62832</v>
      </c>
      <c r="X517" s="12">
        <f t="shared" si="1227"/>
        <v>0</v>
      </c>
      <c r="Y517" s="12">
        <f t="shared" si="1228"/>
        <v>0</v>
      </c>
      <c r="Z517" s="12">
        <f t="shared" si="1229"/>
        <v>194080.8</v>
      </c>
      <c r="AA517" s="12">
        <f t="shared" si="1230"/>
        <v>194080.8</v>
      </c>
      <c r="AB517" s="12">
        <f t="shared" si="1231"/>
        <v>0</v>
      </c>
      <c r="AC517" s="12"/>
      <c r="AD517" s="12"/>
      <c r="AE517" s="12"/>
      <c r="AF517" s="12">
        <f t="shared" si="1232"/>
        <v>0</v>
      </c>
      <c r="AG517" s="12">
        <f t="shared" si="1233"/>
        <v>0</v>
      </c>
      <c r="AH517" s="12">
        <f t="shared" si="1234"/>
        <v>0</v>
      </c>
      <c r="AI517" s="12"/>
      <c r="AJ517" s="12"/>
      <c r="AK517" s="12"/>
      <c r="AL517" s="12">
        <f t="shared" si="1238"/>
        <v>0</v>
      </c>
      <c r="AM517" s="12">
        <f t="shared" si="1239"/>
        <v>0</v>
      </c>
      <c r="AN517" s="12">
        <f t="shared" si="1240"/>
        <v>0</v>
      </c>
      <c r="AO517" s="12"/>
      <c r="AP517" s="12"/>
      <c r="AQ517" s="12"/>
      <c r="AR517" s="12">
        <f t="shared" si="1241"/>
        <v>0</v>
      </c>
      <c r="AS517" s="12">
        <f t="shared" si="1242"/>
        <v>0</v>
      </c>
      <c r="AT517" s="12">
        <f t="shared" si="1243"/>
        <v>0</v>
      </c>
      <c r="AU517" s="12">
        <f t="shared" si="1244"/>
        <v>0</v>
      </c>
      <c r="AV517" s="12">
        <f t="shared" si="1235"/>
        <v>0</v>
      </c>
      <c r="AW517" s="12"/>
      <c r="AX517" s="12">
        <f t="shared" si="1245"/>
        <v>0</v>
      </c>
      <c r="AY517" s="12">
        <f t="shared" si="1246"/>
        <v>0</v>
      </c>
      <c r="AZ517" s="12">
        <f t="shared" si="1247"/>
        <v>0</v>
      </c>
      <c r="BA517" s="12"/>
      <c r="BB517" s="12">
        <f t="shared" si="1248"/>
        <v>0</v>
      </c>
      <c r="BC517" s="12">
        <f t="shared" si="1249"/>
        <v>0</v>
      </c>
      <c r="BD517" s="12">
        <f t="shared" si="1250"/>
        <v>0</v>
      </c>
      <c r="BE517" s="12"/>
      <c r="BF517" s="12">
        <f t="shared" si="1251"/>
        <v>0</v>
      </c>
      <c r="BG517" s="12">
        <f t="shared" si="1236"/>
        <v>0</v>
      </c>
      <c r="BH517" s="12">
        <f t="shared" si="1252"/>
        <v>0</v>
      </c>
      <c r="BI517" s="12">
        <f t="shared" si="1253"/>
        <v>0</v>
      </c>
      <c r="BJ517" s="12"/>
      <c r="BK517" s="12">
        <f t="shared" si="1254"/>
        <v>0</v>
      </c>
      <c r="BL517" s="12">
        <f t="shared" si="1237"/>
        <v>0</v>
      </c>
      <c r="BM517" s="12">
        <f t="shared" si="1255"/>
        <v>0</v>
      </c>
      <c r="BN517" s="12"/>
      <c r="BO517" s="12">
        <f t="shared" si="1256"/>
        <v>0</v>
      </c>
      <c r="BP517" s="12">
        <f t="shared" si="1257"/>
        <v>0</v>
      </c>
      <c r="BQ517" s="12">
        <f t="shared" si="1258"/>
        <v>0</v>
      </c>
      <c r="BR517" s="12"/>
      <c r="BS517" s="12">
        <f t="shared" si="1259"/>
        <v>0</v>
      </c>
      <c r="BT517" s="12">
        <f t="shared" si="1260"/>
        <v>0</v>
      </c>
      <c r="BU517" s="12">
        <f t="shared" si="1261"/>
        <v>0</v>
      </c>
      <c r="BV517" s="12">
        <f t="shared" si="1262"/>
        <v>0</v>
      </c>
      <c r="BW517" s="12">
        <f t="shared" si="1263"/>
        <v>0</v>
      </c>
      <c r="BX517" s="12"/>
      <c r="BY517" s="12">
        <v>20000000</v>
      </c>
      <c r="BZ517" s="12">
        <v>20000000</v>
      </c>
      <c r="CA517" s="12">
        <f>SUMIFS('[1]TIẾN ĐỘ %'!$M$6:$M$1034,'[1]TIẾN ĐỘ %'!$G$6:$G$1034,$A517,'[1]TIẾN ĐỘ %'!$F$6:$F$1034,$E517)</f>
        <v>20000000</v>
      </c>
      <c r="CB517" s="12">
        <f t="shared" si="1155"/>
        <v>60000000</v>
      </c>
      <c r="CC517" s="12"/>
      <c r="CD517" s="12"/>
      <c r="CE517" s="12"/>
      <c r="CF517" s="12"/>
      <c r="CG517" s="12"/>
      <c r="CH517" s="12"/>
      <c r="CI517" s="12"/>
      <c r="CJ517" s="12"/>
      <c r="CK517" s="12">
        <f t="shared" si="1264"/>
        <v>0</v>
      </c>
      <c r="CL517" s="12"/>
      <c r="CM517" s="12"/>
      <c r="CN517" s="12"/>
      <c r="CO517" s="12">
        <f t="shared" si="1191"/>
        <v>0</v>
      </c>
      <c r="CP517" s="12">
        <f t="shared" si="1192"/>
        <v>0</v>
      </c>
      <c r="CQ517" s="12"/>
      <c r="CR517" s="12">
        <v>0</v>
      </c>
      <c r="CS517" s="12">
        <v>0</v>
      </c>
      <c r="CT517" s="12">
        <v>0</v>
      </c>
      <c r="CU517" s="12">
        <v>6283200</v>
      </c>
      <c r="CV517" s="12">
        <v>8971200</v>
      </c>
      <c r="CW517" s="12">
        <v>6283200</v>
      </c>
      <c r="CX517" s="12">
        <v>15254400</v>
      </c>
      <c r="CY517" s="12">
        <f>SUMIFS('[1]DATA THÔ IN'!$P$4:$P$12031,'[1]DATA THÔ IN'!$H$4:$H$12031,$A517,'[1]DATA THÔ IN'!$AC$4:$AC$12031,$E517,'[1]DATA THÔ IN'!$AH$4:$AH$12031,"Tiến độ 1")</f>
        <v>0</v>
      </c>
      <c r="CZ517" s="12">
        <f>SUMIFS('[1]DATA THÔ IN'!$P$4:$P$12031,'[1]DATA THÔ IN'!$H$4:$H$12031,$A517,'[1]DATA THÔ IN'!$AC$4:$AC$12031,$E517,'[1]DATA THÔ IN'!$AH$4:$AH$12031,"Tiến độ 2")</f>
        <v>20112000</v>
      </c>
      <c r="DA517" s="12">
        <f>SUMIFS('[1]TIẾN ĐỘ %'!$N$6:$N$1034,'[1]TIẾN ĐỘ %'!$G$6:$G$1034,A517,'[1]TIẾN ĐỘ %'!$F$6:$F$1034,$E517)</f>
        <v>20112000</v>
      </c>
      <c r="DB517" s="12">
        <f t="shared" si="1157"/>
        <v>35366400</v>
      </c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3"/>
      <c r="DQ517" s="12"/>
      <c r="DR517" s="12"/>
      <c r="DS517" s="13"/>
      <c r="DT517" s="12"/>
      <c r="DU517" s="12"/>
      <c r="DV517" s="12"/>
      <c r="DW517" s="12">
        <f t="shared" si="1265"/>
        <v>0</v>
      </c>
      <c r="DX517" s="12"/>
      <c r="DY517" s="12"/>
      <c r="DZ517" s="12"/>
      <c r="EA517" s="12"/>
      <c r="EB517" s="12"/>
      <c r="EC517" s="12"/>
      <c r="ED517" s="12"/>
      <c r="EE517" s="12"/>
      <c r="EF517" s="12"/>
      <c r="EG517" s="12">
        <f t="shared" si="1193"/>
        <v>0</v>
      </c>
      <c r="EH517" s="12">
        <f t="shared" si="1194"/>
        <v>0</v>
      </c>
      <c r="EI517" s="12"/>
      <c r="EJ517" s="15">
        <f t="shared" si="1266"/>
        <v>0</v>
      </c>
      <c r="EK517" s="15">
        <f t="shared" si="1267"/>
        <v>0</v>
      </c>
      <c r="EL517" s="15">
        <f t="shared" si="1268"/>
        <v>0</v>
      </c>
      <c r="EM517" s="16">
        <f t="shared" si="1162"/>
        <v>0.31415999999999999</v>
      </c>
      <c r="EN517" s="16">
        <f t="shared" si="1163"/>
        <v>0.44856000000000001</v>
      </c>
      <c r="EO517" s="16">
        <f t="shared" si="1164"/>
        <v>0.76271999999999995</v>
      </c>
      <c r="EP517" s="16">
        <f t="shared" si="1158"/>
        <v>0</v>
      </c>
      <c r="EQ517" s="16">
        <f t="shared" si="1159"/>
        <v>1.0056</v>
      </c>
      <c r="ER517" s="16">
        <f t="shared" si="1160"/>
        <v>1.0056</v>
      </c>
      <c r="ES517" s="16">
        <f t="shared" si="1161"/>
        <v>0.58943999999999996</v>
      </c>
      <c r="ET517" s="16"/>
      <c r="EU517" s="16"/>
      <c r="EV517" s="16"/>
      <c r="EW517" s="16"/>
      <c r="EX517" s="16"/>
      <c r="EY517" s="16"/>
      <c r="EZ517" s="27"/>
      <c r="FA517" s="27"/>
      <c r="FB517" s="27"/>
      <c r="FC517" s="21"/>
      <c r="FD517" s="21"/>
      <c r="FE517" s="16"/>
      <c r="FF517" s="16"/>
      <c r="FG517" s="16"/>
      <c r="FH517" s="16">
        <v>0</v>
      </c>
      <c r="FI517" s="16">
        <v>0</v>
      </c>
      <c r="FJ517" s="16">
        <v>0</v>
      </c>
      <c r="FK517" s="16">
        <v>0</v>
      </c>
      <c r="FL517" s="16">
        <v>0</v>
      </c>
      <c r="FM517" s="16">
        <v>0</v>
      </c>
      <c r="FN517" s="16">
        <v>0</v>
      </c>
      <c r="FO517" s="16">
        <v>0</v>
      </c>
      <c r="FP517" s="16">
        <v>0</v>
      </c>
      <c r="FQ517" s="16">
        <v>0</v>
      </c>
      <c r="FR517" s="17">
        <f t="shared" si="1269"/>
        <v>0</v>
      </c>
      <c r="FS517" s="17">
        <f t="shared" si="1270"/>
        <v>0</v>
      </c>
      <c r="FT517" s="17">
        <f t="shared" si="1271"/>
        <v>0</v>
      </c>
      <c r="FU517" s="18">
        <f t="shared" si="1272"/>
        <v>0</v>
      </c>
      <c r="FV517" s="18">
        <f t="shared" si="1273"/>
        <v>0</v>
      </c>
      <c r="FW517" s="18">
        <f t="shared" si="1274"/>
        <v>0</v>
      </c>
      <c r="FX517" s="18">
        <f t="shared" si="1275"/>
        <v>0</v>
      </c>
      <c r="FY517" s="18">
        <f t="shared" si="1276"/>
        <v>0</v>
      </c>
      <c r="FZ517" s="19"/>
      <c r="GA517" s="36" t="s">
        <v>60</v>
      </c>
      <c r="GB517" s="36"/>
      <c r="GC517" s="37"/>
    </row>
    <row r="518" spans="1:185" hidden="1" x14ac:dyDescent="0.25">
      <c r="A518" s="8" t="s">
        <v>1280</v>
      </c>
      <c r="B518" s="8" t="s">
        <v>256</v>
      </c>
      <c r="C518" s="9" t="s">
        <v>257</v>
      </c>
      <c r="D518" s="10" t="s">
        <v>60</v>
      </c>
      <c r="E518" s="9" t="s">
        <v>249</v>
      </c>
      <c r="F518" s="9" t="s">
        <v>73</v>
      </c>
      <c r="G518" s="9" t="s">
        <v>51</v>
      </c>
      <c r="H518" s="11">
        <v>3.5000000000000003E-2</v>
      </c>
      <c r="I518" s="11"/>
      <c r="J518" s="11">
        <v>0.01</v>
      </c>
      <c r="K518" s="11">
        <v>0.01</v>
      </c>
      <c r="L518" s="11">
        <v>5.0000000000000001E-3</v>
      </c>
      <c r="M518" s="11">
        <v>5.0000000000000001E-3</v>
      </c>
      <c r="N518" s="11"/>
      <c r="O518" s="12">
        <f t="shared" si="1223"/>
        <v>0</v>
      </c>
      <c r="P518" s="12">
        <f t="shared" si="1224"/>
        <v>2824964.1599999997</v>
      </c>
      <c r="Q518" s="12">
        <f t="shared" si="1225"/>
        <v>242624.16</v>
      </c>
      <c r="R518" s="12">
        <f t="shared" si="1226"/>
        <v>4986070.08</v>
      </c>
      <c r="S518" s="12">
        <f t="shared" ref="S518:S549" si="1277">ROUND(CX518*I518,0)</f>
        <v>0</v>
      </c>
      <c r="T518" s="12">
        <f t="shared" ref="T518:T549" si="1278">ROUND(IF(EM518&gt;=40%,CU518*J518*(100%-H518),0),0)</f>
        <v>2910911</v>
      </c>
      <c r="U518" s="12">
        <f t="shared" ref="U518:U549" si="1279">ROUND(IF(OR(EN518&gt;=60%,(EM518+EN518)&gt;=100%),CV518*J518*(100%-H518),0),0)</f>
        <v>461347</v>
      </c>
      <c r="V518" s="12">
        <f t="shared" ref="V518:V549" si="1280">ROUND(IF(EO518&gt;=100%,CX518*(100%-H518)*K518,0),0)</f>
        <v>3372258</v>
      </c>
      <c r="W518" s="12">
        <f t="shared" si="1156"/>
        <v>3016488</v>
      </c>
      <c r="X518" s="12">
        <f t="shared" si="1227"/>
        <v>0</v>
      </c>
      <c r="Y518" s="12">
        <f t="shared" si="1228"/>
        <v>4155737.76</v>
      </c>
      <c r="Z518" s="12">
        <f t="shared" si="1229"/>
        <v>2495721.6</v>
      </c>
      <c r="AA518" s="12">
        <f t="shared" si="1230"/>
        <v>6651459.3599999994</v>
      </c>
      <c r="AB518" s="12">
        <f t="shared" si="1231"/>
        <v>7504893.7799999993</v>
      </c>
      <c r="AC518" s="12"/>
      <c r="AD518" s="12"/>
      <c r="AE518" s="12"/>
      <c r="AF518" s="12">
        <f t="shared" si="1232"/>
        <v>0</v>
      </c>
      <c r="AG518" s="12">
        <f t="shared" si="1233"/>
        <v>0</v>
      </c>
      <c r="AH518" s="12">
        <f t="shared" si="1234"/>
        <v>0</v>
      </c>
      <c r="AI518" s="12"/>
      <c r="AJ518" s="12"/>
      <c r="AK518" s="12"/>
      <c r="AL518" s="12">
        <f t="shared" si="1238"/>
        <v>0</v>
      </c>
      <c r="AM518" s="12">
        <f t="shared" si="1239"/>
        <v>0</v>
      </c>
      <c r="AN518" s="12">
        <f t="shared" si="1240"/>
        <v>0</v>
      </c>
      <c r="AO518" s="12"/>
      <c r="AP518" s="12"/>
      <c r="AQ518" s="12"/>
      <c r="AR518" s="12">
        <f t="shared" si="1241"/>
        <v>0</v>
      </c>
      <c r="AS518" s="12">
        <f t="shared" si="1242"/>
        <v>0</v>
      </c>
      <c r="AT518" s="12">
        <f t="shared" si="1243"/>
        <v>0</v>
      </c>
      <c r="AU518" s="12">
        <f t="shared" si="1244"/>
        <v>0</v>
      </c>
      <c r="AV518" s="12">
        <f t="shared" si="1235"/>
        <v>0</v>
      </c>
      <c r="AW518" s="12"/>
      <c r="AX518" s="12">
        <f t="shared" si="1245"/>
        <v>0</v>
      </c>
      <c r="AY518" s="12">
        <f t="shared" si="1246"/>
        <v>0</v>
      </c>
      <c r="AZ518" s="12">
        <f t="shared" si="1247"/>
        <v>0</v>
      </c>
      <c r="BA518" s="12"/>
      <c r="BB518" s="12">
        <f t="shared" si="1248"/>
        <v>0</v>
      </c>
      <c r="BC518" s="12">
        <f t="shared" si="1249"/>
        <v>0</v>
      </c>
      <c r="BD518" s="12">
        <f t="shared" si="1250"/>
        <v>0</v>
      </c>
      <c r="BE518" s="12"/>
      <c r="BF518" s="12">
        <f t="shared" si="1251"/>
        <v>0</v>
      </c>
      <c r="BG518" s="12">
        <f t="shared" si="1236"/>
        <v>0</v>
      </c>
      <c r="BH518" s="12">
        <f t="shared" si="1252"/>
        <v>0</v>
      </c>
      <c r="BI518" s="12">
        <f t="shared" si="1253"/>
        <v>0</v>
      </c>
      <c r="BJ518" s="12"/>
      <c r="BK518" s="12">
        <f t="shared" si="1254"/>
        <v>0</v>
      </c>
      <c r="BL518" s="12">
        <f t="shared" si="1237"/>
        <v>0</v>
      </c>
      <c r="BM518" s="12">
        <f t="shared" si="1255"/>
        <v>0</v>
      </c>
      <c r="BN518" s="12"/>
      <c r="BO518" s="12">
        <f t="shared" si="1256"/>
        <v>0</v>
      </c>
      <c r="BP518" s="12">
        <f t="shared" si="1257"/>
        <v>0</v>
      </c>
      <c r="BQ518" s="12">
        <f t="shared" si="1258"/>
        <v>0</v>
      </c>
      <c r="BR518" s="12"/>
      <c r="BS518" s="12">
        <f t="shared" si="1259"/>
        <v>0</v>
      </c>
      <c r="BT518" s="12">
        <f t="shared" si="1260"/>
        <v>0</v>
      </c>
      <c r="BU518" s="12">
        <f t="shared" si="1261"/>
        <v>0</v>
      </c>
      <c r="BV518" s="12">
        <f t="shared" si="1262"/>
        <v>0</v>
      </c>
      <c r="BW518" s="12">
        <f t="shared" si="1263"/>
        <v>0</v>
      </c>
      <c r="BX518" s="12"/>
      <c r="BY518" s="12">
        <v>300000000</v>
      </c>
      <c r="BZ518" s="12">
        <v>300000000</v>
      </c>
      <c r="CA518" s="12">
        <f>SUMIFS('[1]TIẾN ĐỘ %'!$M$6:$M$1034,'[1]TIẾN ĐỘ %'!$G$6:$G$1034,$A518,'[1]TIẾN ĐỘ %'!$F$6:$F$1034,$E518)</f>
        <v>350000000</v>
      </c>
      <c r="CB518" s="12">
        <f t="shared" ref="CB518:CB581" si="1281">+SUM(BY518:CA518)</f>
        <v>950000000</v>
      </c>
      <c r="CC518" s="12"/>
      <c r="CD518" s="12"/>
      <c r="CE518" s="12"/>
      <c r="CF518" s="12"/>
      <c r="CG518" s="12"/>
      <c r="CH518" s="12"/>
      <c r="CI518" s="12"/>
      <c r="CJ518" s="12"/>
      <c r="CK518" s="12">
        <f t="shared" si="1264"/>
        <v>0</v>
      </c>
      <c r="CL518" s="12"/>
      <c r="CM518" s="12"/>
      <c r="CN518" s="12"/>
      <c r="CO518" s="12">
        <f t="shared" si="1191"/>
        <v>0</v>
      </c>
      <c r="CP518" s="12">
        <f t="shared" si="1192"/>
        <v>0</v>
      </c>
      <c r="CQ518" s="12"/>
      <c r="CR518" s="12">
        <v>292742400</v>
      </c>
      <c r="CS518" s="12">
        <v>25142400</v>
      </c>
      <c r="CT518" s="12">
        <v>516691200</v>
      </c>
      <c r="CU518" s="12">
        <v>301648800</v>
      </c>
      <c r="CV518" s="12">
        <v>47808000</v>
      </c>
      <c r="CW518" s="12">
        <v>301648800</v>
      </c>
      <c r="CX518" s="12">
        <v>349456800</v>
      </c>
      <c r="CY518" s="12">
        <f>SUMIFS('[1]DATA THÔ IN'!$P$4:$P$12031,'[1]DATA THÔ IN'!$H$4:$H$12031,$A518,'[1]DATA THÔ IN'!$AC$4:$AC$12031,$E518,'[1]DATA THÔ IN'!$AH$4:$AH$12031,"Tiến độ 1")</f>
        <v>430646400</v>
      </c>
      <c r="CZ518" s="12">
        <f>SUMIFS('[1]DATA THÔ IN'!$P$4:$P$12031,'[1]DATA THÔ IN'!$H$4:$H$12031,$A518,'[1]DATA THÔ IN'!$AC$4:$AC$12031,$E518,'[1]DATA THÔ IN'!$AH$4:$AH$12031,"Tiến độ 2")</f>
        <v>258624000</v>
      </c>
      <c r="DA518" s="12">
        <f>SUMIFS('[1]TIẾN ĐỘ %'!$N$6:$N$1034,'[1]TIẾN ĐỘ %'!$G$6:$G$1034,A518,'[1]TIẾN ĐỘ %'!$F$6:$F$1034,$E518)</f>
        <v>689270400</v>
      </c>
      <c r="DB518" s="12">
        <f t="shared" si="1157"/>
        <v>1555418400</v>
      </c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3"/>
      <c r="DQ518" s="12"/>
      <c r="DR518" s="12"/>
      <c r="DS518" s="13"/>
      <c r="DT518" s="12"/>
      <c r="DU518" s="12"/>
      <c r="DV518" s="12"/>
      <c r="DW518" s="12">
        <f t="shared" si="1265"/>
        <v>0</v>
      </c>
      <c r="DX518" s="12"/>
      <c r="DY518" s="12"/>
      <c r="DZ518" s="12"/>
      <c r="EA518" s="12"/>
      <c r="EB518" s="12"/>
      <c r="EC518" s="12"/>
      <c r="ED518" s="12"/>
      <c r="EE518" s="12"/>
      <c r="EF518" s="12"/>
      <c r="EG518" s="12">
        <f t="shared" si="1193"/>
        <v>0</v>
      </c>
      <c r="EH518" s="12">
        <f t="shared" si="1194"/>
        <v>0</v>
      </c>
      <c r="EI518" s="12"/>
      <c r="EJ518" s="15">
        <f t="shared" si="1266"/>
        <v>0.97580800000000001</v>
      </c>
      <c r="EK518" s="15">
        <f t="shared" si="1267"/>
        <v>8.3807999999999994E-2</v>
      </c>
      <c r="EL518" s="15">
        <f t="shared" si="1268"/>
        <v>1.7223040000000001</v>
      </c>
      <c r="EM518" s="16">
        <f t="shared" si="1162"/>
        <v>1.0054959999999999</v>
      </c>
      <c r="EN518" s="16">
        <f t="shared" si="1163"/>
        <v>0.15936</v>
      </c>
      <c r="EO518" s="16">
        <f t="shared" si="1164"/>
        <v>1.1648559999999999</v>
      </c>
      <c r="EP518" s="16">
        <f t="shared" si="1158"/>
        <v>1.2304182857142858</v>
      </c>
      <c r="EQ518" s="16">
        <f t="shared" si="1159"/>
        <v>0.7389257142857143</v>
      </c>
      <c r="ER518" s="16">
        <f t="shared" si="1160"/>
        <v>1.969344</v>
      </c>
      <c r="ES518" s="16">
        <f t="shared" si="1161"/>
        <v>1.6372825263157895</v>
      </c>
      <c r="ET518" s="16"/>
      <c r="EU518" s="16"/>
      <c r="EV518" s="16"/>
      <c r="EW518" s="16"/>
      <c r="EX518" s="16"/>
      <c r="EY518" s="16"/>
      <c r="EZ518" s="27"/>
      <c r="FA518" s="27"/>
      <c r="FB518" s="27"/>
      <c r="FC518" s="21"/>
      <c r="FD518" s="21"/>
      <c r="FE518" s="16"/>
      <c r="FF518" s="16"/>
      <c r="FG518" s="16"/>
      <c r="FH518" s="16">
        <v>0</v>
      </c>
      <c r="FI518" s="16">
        <v>0</v>
      </c>
      <c r="FJ518" s="16">
        <v>0</v>
      </c>
      <c r="FK518" s="16">
        <v>0</v>
      </c>
      <c r="FL518" s="16">
        <v>0</v>
      </c>
      <c r="FM518" s="16">
        <v>0</v>
      </c>
      <c r="FN518" s="16">
        <v>0</v>
      </c>
      <c r="FO518" s="16">
        <v>0</v>
      </c>
      <c r="FP518" s="16">
        <v>0</v>
      </c>
      <c r="FQ518" s="16">
        <v>0</v>
      </c>
      <c r="FR518" s="17">
        <f t="shared" si="1269"/>
        <v>0</v>
      </c>
      <c r="FS518" s="17">
        <f t="shared" si="1270"/>
        <v>0</v>
      </c>
      <c r="FT518" s="17">
        <f t="shared" si="1271"/>
        <v>0</v>
      </c>
      <c r="FU518" s="18">
        <f t="shared" si="1272"/>
        <v>0</v>
      </c>
      <c r="FV518" s="18">
        <f t="shared" si="1273"/>
        <v>0</v>
      </c>
      <c r="FW518" s="18">
        <f t="shared" si="1274"/>
        <v>0</v>
      </c>
      <c r="FX518" s="18">
        <f t="shared" si="1275"/>
        <v>0</v>
      </c>
      <c r="FY518" s="18">
        <f t="shared" si="1276"/>
        <v>0</v>
      </c>
      <c r="FZ518" s="19"/>
      <c r="GA518" s="36" t="s">
        <v>60</v>
      </c>
      <c r="GB518" s="36"/>
      <c r="GC518" s="37"/>
    </row>
    <row r="519" spans="1:185" hidden="1" x14ac:dyDescent="0.25">
      <c r="A519" s="8" t="s">
        <v>1282</v>
      </c>
      <c r="B519" s="8" t="s">
        <v>258</v>
      </c>
      <c r="C519" s="9" t="s">
        <v>259</v>
      </c>
      <c r="D519" s="10" t="s">
        <v>60</v>
      </c>
      <c r="E519" s="9" t="s">
        <v>249</v>
      </c>
      <c r="F519" s="9" t="s">
        <v>61</v>
      </c>
      <c r="G519" s="9" t="s">
        <v>51</v>
      </c>
      <c r="H519" s="11">
        <v>3.5000000000000003E-2</v>
      </c>
      <c r="I519" s="11"/>
      <c r="J519" s="11">
        <v>0.01</v>
      </c>
      <c r="K519" s="11">
        <v>0.01</v>
      </c>
      <c r="L519" s="11">
        <v>5.0000000000000001E-3</v>
      </c>
      <c r="M519" s="11">
        <v>5.0000000000000001E-3</v>
      </c>
      <c r="N519" s="11"/>
      <c r="O519" s="12">
        <f t="shared" si="1223"/>
        <v>0</v>
      </c>
      <c r="P519" s="12">
        <f t="shared" si="1224"/>
        <v>241095.6</v>
      </c>
      <c r="Q519" s="12">
        <f t="shared" si="1225"/>
        <v>156191.04000000001</v>
      </c>
      <c r="R519" s="12">
        <f t="shared" si="1226"/>
        <v>397286.64</v>
      </c>
      <c r="S519" s="12">
        <f t="shared" si="1277"/>
        <v>0</v>
      </c>
      <c r="T519" s="12">
        <f t="shared" si="1278"/>
        <v>185651</v>
      </c>
      <c r="U519" s="12">
        <f t="shared" si="1279"/>
        <v>202882</v>
      </c>
      <c r="V519" s="12">
        <f t="shared" si="1280"/>
        <v>388532</v>
      </c>
      <c r="W519" s="12">
        <f t="shared" ref="W519:W580" si="1282">ROUND(CW519*1%,0)</f>
        <v>192384</v>
      </c>
      <c r="X519" s="12">
        <f t="shared" si="1227"/>
        <v>0</v>
      </c>
      <c r="Y519" s="12">
        <f t="shared" si="1228"/>
        <v>323220.95999999996</v>
      </c>
      <c r="Z519" s="12">
        <f t="shared" si="1229"/>
        <v>149243.04</v>
      </c>
      <c r="AA519" s="12">
        <f t="shared" si="1230"/>
        <v>472464</v>
      </c>
      <c r="AB519" s="12">
        <f t="shared" si="1231"/>
        <v>629141.4</v>
      </c>
      <c r="AC519" s="12"/>
      <c r="AD519" s="12"/>
      <c r="AE519" s="12"/>
      <c r="AF519" s="12">
        <f t="shared" si="1232"/>
        <v>0</v>
      </c>
      <c r="AG519" s="12">
        <f t="shared" si="1233"/>
        <v>0</v>
      </c>
      <c r="AH519" s="12">
        <f t="shared" si="1234"/>
        <v>0</v>
      </c>
      <c r="AI519" s="12"/>
      <c r="AJ519" s="12"/>
      <c r="AK519" s="12"/>
      <c r="AL519" s="12">
        <f t="shared" si="1238"/>
        <v>0</v>
      </c>
      <c r="AM519" s="12">
        <f t="shared" si="1239"/>
        <v>0</v>
      </c>
      <c r="AN519" s="12">
        <f t="shared" si="1240"/>
        <v>0</v>
      </c>
      <c r="AO519" s="12"/>
      <c r="AP519" s="12"/>
      <c r="AQ519" s="12"/>
      <c r="AR519" s="12">
        <f t="shared" si="1241"/>
        <v>0</v>
      </c>
      <c r="AS519" s="12">
        <f t="shared" si="1242"/>
        <v>0</v>
      </c>
      <c r="AT519" s="12">
        <f t="shared" si="1243"/>
        <v>0</v>
      </c>
      <c r="AU519" s="12">
        <f t="shared" si="1244"/>
        <v>0</v>
      </c>
      <c r="AV519" s="12">
        <f t="shared" si="1235"/>
        <v>0</v>
      </c>
      <c r="AW519" s="12"/>
      <c r="AX519" s="12">
        <f t="shared" si="1245"/>
        <v>0</v>
      </c>
      <c r="AY519" s="12">
        <f t="shared" si="1246"/>
        <v>0</v>
      </c>
      <c r="AZ519" s="12">
        <f t="shared" si="1247"/>
        <v>0</v>
      </c>
      <c r="BA519" s="12"/>
      <c r="BB519" s="12">
        <f t="shared" si="1248"/>
        <v>0</v>
      </c>
      <c r="BC519" s="12">
        <f t="shared" si="1249"/>
        <v>0</v>
      </c>
      <c r="BD519" s="12">
        <f t="shared" si="1250"/>
        <v>0</v>
      </c>
      <c r="BE519" s="12"/>
      <c r="BF519" s="12">
        <f t="shared" si="1251"/>
        <v>0</v>
      </c>
      <c r="BG519" s="12">
        <f t="shared" si="1236"/>
        <v>0</v>
      </c>
      <c r="BH519" s="12">
        <f t="shared" si="1252"/>
        <v>0</v>
      </c>
      <c r="BI519" s="12">
        <f t="shared" si="1253"/>
        <v>0</v>
      </c>
      <c r="BJ519" s="12"/>
      <c r="BK519" s="12">
        <f t="shared" si="1254"/>
        <v>0</v>
      </c>
      <c r="BL519" s="12">
        <f t="shared" si="1237"/>
        <v>0</v>
      </c>
      <c r="BM519" s="12">
        <f t="shared" si="1255"/>
        <v>0</v>
      </c>
      <c r="BN519" s="12"/>
      <c r="BO519" s="12">
        <f t="shared" si="1256"/>
        <v>0</v>
      </c>
      <c r="BP519" s="12">
        <f t="shared" si="1257"/>
        <v>0</v>
      </c>
      <c r="BQ519" s="12">
        <f t="shared" si="1258"/>
        <v>0</v>
      </c>
      <c r="BR519" s="12"/>
      <c r="BS519" s="12">
        <f t="shared" si="1259"/>
        <v>0</v>
      </c>
      <c r="BT519" s="12">
        <f t="shared" si="1260"/>
        <v>0</v>
      </c>
      <c r="BU519" s="12">
        <f t="shared" si="1261"/>
        <v>0</v>
      </c>
      <c r="BV519" s="12">
        <f t="shared" si="1262"/>
        <v>0</v>
      </c>
      <c r="BW519" s="12">
        <f t="shared" si="1263"/>
        <v>0</v>
      </c>
      <c r="BX519" s="12"/>
      <c r="BY519" s="12">
        <v>40000000</v>
      </c>
      <c r="BZ519" s="12">
        <v>40000000</v>
      </c>
      <c r="CA519" s="12">
        <f>SUMIFS('[1]TIẾN ĐỘ %'!$M$6:$M$1034,'[1]TIẾN ĐỘ %'!$G$6:$G$1034,$A519,'[1]TIẾN ĐỘ %'!$F$6:$F$1034,$E519)</f>
        <v>40000000</v>
      </c>
      <c r="CB519" s="12">
        <f t="shared" si="1281"/>
        <v>120000000</v>
      </c>
      <c r="CC519" s="12"/>
      <c r="CD519" s="12"/>
      <c r="CE519" s="12"/>
      <c r="CF519" s="12"/>
      <c r="CG519" s="12"/>
      <c r="CH519" s="12"/>
      <c r="CI519" s="12"/>
      <c r="CJ519" s="12"/>
      <c r="CK519" s="12">
        <f t="shared" si="1264"/>
        <v>0</v>
      </c>
      <c r="CL519" s="12"/>
      <c r="CM519" s="12"/>
      <c r="CN519" s="12"/>
      <c r="CO519" s="12">
        <f t="shared" si="1191"/>
        <v>0</v>
      </c>
      <c r="CP519" s="12">
        <f t="shared" si="1192"/>
        <v>0</v>
      </c>
      <c r="CQ519" s="12"/>
      <c r="CR519" s="12">
        <v>24984000</v>
      </c>
      <c r="CS519" s="12">
        <v>16185600</v>
      </c>
      <c r="CT519" s="12">
        <v>41169600</v>
      </c>
      <c r="CU519" s="12">
        <v>19238400</v>
      </c>
      <c r="CV519" s="12">
        <v>21024000</v>
      </c>
      <c r="CW519" s="12">
        <v>19238400</v>
      </c>
      <c r="CX519" s="12">
        <v>40262400</v>
      </c>
      <c r="CY519" s="12">
        <f>SUMIFS('[1]DATA THÔ IN'!$P$4:$P$12031,'[1]DATA THÔ IN'!$H$4:$H$12031,$A519,'[1]DATA THÔ IN'!$AC$4:$AC$12031,$E519,'[1]DATA THÔ IN'!$AH$4:$AH$12031,"Tiến độ 1")</f>
        <v>33494400</v>
      </c>
      <c r="CZ519" s="12">
        <f>SUMIFS('[1]DATA THÔ IN'!$P$4:$P$12031,'[1]DATA THÔ IN'!$H$4:$H$12031,$A519,'[1]DATA THÔ IN'!$AC$4:$AC$12031,$E519,'[1]DATA THÔ IN'!$AH$4:$AH$12031,"Tiến độ 2")</f>
        <v>15465600</v>
      </c>
      <c r="DA519" s="12">
        <f>SUMIFS('[1]TIẾN ĐỘ %'!$N$6:$N$1034,'[1]TIẾN ĐỘ %'!$G$6:$G$1034,A519,'[1]TIẾN ĐỘ %'!$F$6:$F$1034,$E519)</f>
        <v>48960000</v>
      </c>
      <c r="DB519" s="12">
        <f t="shared" ref="DB519:DB582" si="1283">+DA519+CX519+CT519</f>
        <v>130392000</v>
      </c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3"/>
      <c r="DQ519" s="12"/>
      <c r="DR519" s="12"/>
      <c r="DS519" s="13"/>
      <c r="DT519" s="12"/>
      <c r="DU519" s="12"/>
      <c r="DV519" s="12"/>
      <c r="DW519" s="12">
        <f t="shared" si="1265"/>
        <v>0</v>
      </c>
      <c r="DX519" s="12"/>
      <c r="DY519" s="12"/>
      <c r="DZ519" s="12"/>
      <c r="EA519" s="12"/>
      <c r="EB519" s="12"/>
      <c r="EC519" s="12"/>
      <c r="ED519" s="12"/>
      <c r="EE519" s="12"/>
      <c r="EF519" s="12"/>
      <c r="EG519" s="12">
        <f t="shared" si="1193"/>
        <v>0</v>
      </c>
      <c r="EH519" s="12">
        <f t="shared" si="1194"/>
        <v>0</v>
      </c>
      <c r="EI519" s="12"/>
      <c r="EJ519" s="15">
        <f t="shared" si="1266"/>
        <v>0.62460000000000004</v>
      </c>
      <c r="EK519" s="15">
        <f t="shared" si="1267"/>
        <v>0.40464</v>
      </c>
      <c r="EL519" s="15">
        <f t="shared" si="1268"/>
        <v>1.0292399999999999</v>
      </c>
      <c r="EM519" s="16">
        <f t="shared" si="1162"/>
        <v>0.48096</v>
      </c>
      <c r="EN519" s="16">
        <f t="shared" si="1163"/>
        <v>0.52559999999999996</v>
      </c>
      <c r="EO519" s="16">
        <f t="shared" si="1164"/>
        <v>1.0065599999999999</v>
      </c>
      <c r="EP519" s="16">
        <f t="shared" ref="EP519:EP582" si="1284">IFERROR(CY519/CA519,0)</f>
        <v>0.83735999999999999</v>
      </c>
      <c r="EQ519" s="16">
        <f t="shared" ref="EQ519:EQ582" si="1285">IFERROR(CZ519/CA519,0)</f>
        <v>0.38663999999999998</v>
      </c>
      <c r="ER519" s="16">
        <f t="shared" ref="ER519:ER582" si="1286">+IFERROR(DA519/CA519,0)</f>
        <v>1.224</v>
      </c>
      <c r="ES519" s="16">
        <f t="shared" ref="ES519:ES582" si="1287">IFERROR(DB519/CB519,0)</f>
        <v>1.0866</v>
      </c>
      <c r="ET519" s="16"/>
      <c r="EU519" s="16"/>
      <c r="EV519" s="16"/>
      <c r="EW519" s="16"/>
      <c r="EX519" s="16"/>
      <c r="EY519" s="16"/>
      <c r="EZ519" s="27"/>
      <c r="FA519" s="27"/>
      <c r="FB519" s="27"/>
      <c r="FC519" s="21"/>
      <c r="FD519" s="21"/>
      <c r="FE519" s="16"/>
      <c r="FF519" s="16"/>
      <c r="FG519" s="16"/>
      <c r="FH519" s="16">
        <v>0</v>
      </c>
      <c r="FI519" s="16">
        <v>0</v>
      </c>
      <c r="FJ519" s="16">
        <v>0</v>
      </c>
      <c r="FK519" s="16">
        <v>0</v>
      </c>
      <c r="FL519" s="16">
        <v>0</v>
      </c>
      <c r="FM519" s="16">
        <v>0</v>
      </c>
      <c r="FN519" s="16">
        <v>0</v>
      </c>
      <c r="FO519" s="16">
        <v>0</v>
      </c>
      <c r="FP519" s="16">
        <v>0</v>
      </c>
      <c r="FQ519" s="16">
        <v>0</v>
      </c>
      <c r="FR519" s="17">
        <f t="shared" si="1269"/>
        <v>0</v>
      </c>
      <c r="FS519" s="17">
        <f t="shared" si="1270"/>
        <v>0</v>
      </c>
      <c r="FT519" s="17">
        <f t="shared" si="1271"/>
        <v>0</v>
      </c>
      <c r="FU519" s="18">
        <f t="shared" si="1272"/>
        <v>0</v>
      </c>
      <c r="FV519" s="18">
        <f t="shared" si="1273"/>
        <v>0</v>
      </c>
      <c r="FW519" s="18">
        <f t="shared" si="1274"/>
        <v>0</v>
      </c>
      <c r="FX519" s="18">
        <f t="shared" si="1275"/>
        <v>0</v>
      </c>
      <c r="FY519" s="18">
        <f t="shared" si="1276"/>
        <v>0</v>
      </c>
      <c r="FZ519" s="19"/>
      <c r="GA519" s="36" t="s">
        <v>60</v>
      </c>
      <c r="GB519" s="36"/>
      <c r="GC519" s="37"/>
    </row>
    <row r="520" spans="1:185" hidden="1" x14ac:dyDescent="0.25">
      <c r="A520" s="8" t="s">
        <v>1281</v>
      </c>
      <c r="B520" s="8" t="s">
        <v>267</v>
      </c>
      <c r="C520" s="9" t="s">
        <v>268</v>
      </c>
      <c r="D520" s="10" t="s">
        <v>49</v>
      </c>
      <c r="E520" s="9" t="s">
        <v>249</v>
      </c>
      <c r="F520" s="9" t="s">
        <v>64</v>
      </c>
      <c r="G520" s="9" t="s">
        <v>51</v>
      </c>
      <c r="H520" s="11">
        <v>3.5000000000000003E-2</v>
      </c>
      <c r="I520" s="11"/>
      <c r="J520" s="11">
        <v>0.01</v>
      </c>
      <c r="K520" s="11">
        <v>0.01</v>
      </c>
      <c r="L520" s="11">
        <v>5.0000000000000001E-3</v>
      </c>
      <c r="M520" s="11">
        <v>5.0000000000000001E-3</v>
      </c>
      <c r="N520" s="11"/>
      <c r="O520" s="12">
        <f t="shared" si="1223"/>
        <v>0</v>
      </c>
      <c r="P520" s="12">
        <f t="shared" si="1224"/>
        <v>0</v>
      </c>
      <c r="Q520" s="12">
        <f t="shared" si="1225"/>
        <v>0</v>
      </c>
      <c r="R520" s="12">
        <f t="shared" si="1226"/>
        <v>198342.24</v>
      </c>
      <c r="S520" s="12">
        <f t="shared" si="1277"/>
        <v>0</v>
      </c>
      <c r="T520" s="12">
        <f t="shared" si="1278"/>
        <v>422346</v>
      </c>
      <c r="U520" s="12">
        <f t="shared" si="1279"/>
        <v>107740</v>
      </c>
      <c r="V520" s="12">
        <f t="shared" si="1280"/>
        <v>530086</v>
      </c>
      <c r="W520" s="12">
        <f t="shared" si="1282"/>
        <v>437664</v>
      </c>
      <c r="X520" s="12">
        <f t="shared" si="1227"/>
        <v>0</v>
      </c>
      <c r="Y520" s="12">
        <f t="shared" si="1228"/>
        <v>185326.32</v>
      </c>
      <c r="Z520" s="12">
        <f t="shared" si="1229"/>
        <v>47061.119999999995</v>
      </c>
      <c r="AA520" s="12">
        <f t="shared" si="1230"/>
        <v>267127.44</v>
      </c>
      <c r="AB520" s="12">
        <f t="shared" si="1231"/>
        <v>497777.88</v>
      </c>
      <c r="AC520" s="12"/>
      <c r="AD520" s="12"/>
      <c r="AE520" s="12"/>
      <c r="AF520" s="12">
        <f t="shared" si="1232"/>
        <v>0</v>
      </c>
      <c r="AG520" s="12">
        <f t="shared" si="1233"/>
        <v>0</v>
      </c>
      <c r="AH520" s="12">
        <f t="shared" si="1234"/>
        <v>0</v>
      </c>
      <c r="AI520" s="12"/>
      <c r="AJ520" s="12"/>
      <c r="AK520" s="12"/>
      <c r="AL520" s="12">
        <f t="shared" si="1238"/>
        <v>0</v>
      </c>
      <c r="AM520" s="12">
        <f t="shared" si="1239"/>
        <v>0</v>
      </c>
      <c r="AN520" s="12">
        <f t="shared" si="1240"/>
        <v>0</v>
      </c>
      <c r="AO520" s="12"/>
      <c r="AP520" s="12"/>
      <c r="AQ520" s="12"/>
      <c r="AR520" s="12">
        <f t="shared" si="1241"/>
        <v>0</v>
      </c>
      <c r="AS520" s="12">
        <f t="shared" si="1242"/>
        <v>0</v>
      </c>
      <c r="AT520" s="12">
        <f t="shared" si="1243"/>
        <v>0</v>
      </c>
      <c r="AU520" s="12">
        <f t="shared" si="1244"/>
        <v>0</v>
      </c>
      <c r="AV520" s="12">
        <f t="shared" si="1235"/>
        <v>0</v>
      </c>
      <c r="AW520" s="12"/>
      <c r="AX520" s="12">
        <f t="shared" si="1245"/>
        <v>0</v>
      </c>
      <c r="AY520" s="12">
        <f t="shared" si="1246"/>
        <v>0</v>
      </c>
      <c r="AZ520" s="12">
        <f t="shared" si="1247"/>
        <v>0</v>
      </c>
      <c r="BA520" s="12"/>
      <c r="BB520" s="12">
        <f t="shared" si="1248"/>
        <v>0</v>
      </c>
      <c r="BC520" s="12">
        <f t="shared" si="1249"/>
        <v>0</v>
      </c>
      <c r="BD520" s="12">
        <f t="shared" si="1250"/>
        <v>0</v>
      </c>
      <c r="BE520" s="12"/>
      <c r="BF520" s="12">
        <f t="shared" si="1251"/>
        <v>0</v>
      </c>
      <c r="BG520" s="12">
        <f t="shared" si="1236"/>
        <v>0</v>
      </c>
      <c r="BH520" s="12">
        <f t="shared" si="1252"/>
        <v>0</v>
      </c>
      <c r="BI520" s="12">
        <f t="shared" si="1253"/>
        <v>0</v>
      </c>
      <c r="BJ520" s="12"/>
      <c r="BK520" s="12">
        <f t="shared" si="1254"/>
        <v>0</v>
      </c>
      <c r="BL520" s="12">
        <f t="shared" si="1237"/>
        <v>0</v>
      </c>
      <c r="BM520" s="12">
        <f t="shared" si="1255"/>
        <v>0</v>
      </c>
      <c r="BN520" s="12"/>
      <c r="BO520" s="12">
        <f t="shared" si="1256"/>
        <v>0</v>
      </c>
      <c r="BP520" s="12">
        <f t="shared" si="1257"/>
        <v>0</v>
      </c>
      <c r="BQ520" s="12">
        <f t="shared" si="1258"/>
        <v>0</v>
      </c>
      <c r="BR520" s="12"/>
      <c r="BS520" s="12">
        <f t="shared" si="1259"/>
        <v>0</v>
      </c>
      <c r="BT520" s="12">
        <f t="shared" si="1260"/>
        <v>0</v>
      </c>
      <c r="BU520" s="12">
        <f t="shared" si="1261"/>
        <v>0</v>
      </c>
      <c r="BV520" s="12">
        <f t="shared" si="1262"/>
        <v>0</v>
      </c>
      <c r="BW520" s="12">
        <f t="shared" si="1263"/>
        <v>0</v>
      </c>
      <c r="BX520" s="12"/>
      <c r="BY520" s="12">
        <v>20000000</v>
      </c>
      <c r="BZ520" s="12">
        <v>14000000</v>
      </c>
      <c r="CA520" s="12">
        <f>SUMIFS('[1]TIẾN ĐỘ %'!$M$6:$M$1034,'[1]TIẾN ĐỘ %'!$G$6:$G$1034,$A520,'[1]TIẾN ĐỘ %'!$F$6:$F$1034,$E520)</f>
        <v>20000000</v>
      </c>
      <c r="CB520" s="12">
        <f t="shared" si="1281"/>
        <v>54000000</v>
      </c>
      <c r="CC520" s="12"/>
      <c r="CD520" s="12"/>
      <c r="CE520" s="12"/>
      <c r="CF520" s="12"/>
      <c r="CG520" s="12"/>
      <c r="CH520" s="12"/>
      <c r="CI520" s="12"/>
      <c r="CJ520" s="12"/>
      <c r="CK520" s="12">
        <f t="shared" si="1264"/>
        <v>0</v>
      </c>
      <c r="CL520" s="12"/>
      <c r="CM520" s="12"/>
      <c r="CN520" s="12"/>
      <c r="CO520" s="12">
        <f t="shared" si="1191"/>
        <v>0</v>
      </c>
      <c r="CP520" s="12">
        <f t="shared" si="1192"/>
        <v>0</v>
      </c>
      <c r="CQ520" s="12"/>
      <c r="CR520" s="12">
        <v>2649600</v>
      </c>
      <c r="CS520" s="12">
        <v>11932800</v>
      </c>
      <c r="CT520" s="12">
        <v>20553600</v>
      </c>
      <c r="CU520" s="12">
        <v>43766400</v>
      </c>
      <c r="CV520" s="12">
        <v>11164800</v>
      </c>
      <c r="CW520" s="12">
        <v>43766400</v>
      </c>
      <c r="CX520" s="12">
        <v>54931200</v>
      </c>
      <c r="CY520" s="12">
        <f>SUMIFS('[1]DATA THÔ IN'!$P$4:$P$12031,'[1]DATA THÔ IN'!$H$4:$H$12031,$A520,'[1]DATA THÔ IN'!$AC$4:$AC$12031,$E520,'[1]DATA THÔ IN'!$AH$4:$AH$12031,"Tiến độ 1")</f>
        <v>19204800</v>
      </c>
      <c r="CZ520" s="12">
        <f>SUMIFS('[1]DATA THÔ IN'!$P$4:$P$12031,'[1]DATA THÔ IN'!$H$4:$H$12031,$A520,'[1]DATA THÔ IN'!$AC$4:$AC$12031,$E520,'[1]DATA THÔ IN'!$AH$4:$AH$12031,"Tiến độ 2")</f>
        <v>4876800</v>
      </c>
      <c r="DA520" s="12">
        <f>SUMIFS('[1]TIẾN ĐỘ %'!$N$6:$N$1034,'[1]TIẾN ĐỘ %'!$G$6:$G$1034,A520,'[1]TIẾN ĐỘ %'!$F$6:$F$1034,$E520)</f>
        <v>27681600</v>
      </c>
      <c r="DB520" s="12">
        <f t="shared" si="1283"/>
        <v>103166400</v>
      </c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3"/>
      <c r="DQ520" s="12"/>
      <c r="DR520" s="12"/>
      <c r="DS520" s="13"/>
      <c r="DT520" s="12"/>
      <c r="DU520" s="12"/>
      <c r="DV520" s="12"/>
      <c r="DW520" s="12">
        <f t="shared" si="1265"/>
        <v>0</v>
      </c>
      <c r="DX520" s="12"/>
      <c r="DY520" s="12"/>
      <c r="DZ520" s="12"/>
      <c r="EA520" s="12"/>
      <c r="EB520" s="12"/>
      <c r="EC520" s="12"/>
      <c r="ED520" s="12"/>
      <c r="EE520" s="12"/>
      <c r="EF520" s="12"/>
      <c r="EG520" s="12">
        <f t="shared" si="1193"/>
        <v>0</v>
      </c>
      <c r="EH520" s="12">
        <f t="shared" si="1194"/>
        <v>0</v>
      </c>
      <c r="EI520" s="12"/>
      <c r="EJ520" s="15">
        <f t="shared" si="1266"/>
        <v>0.13247999999999999</v>
      </c>
      <c r="EK520" s="15">
        <f t="shared" si="1267"/>
        <v>0.59663999999999995</v>
      </c>
      <c r="EL520" s="15">
        <f t="shared" si="1268"/>
        <v>1.0276799999999999</v>
      </c>
      <c r="EM520" s="16">
        <f t="shared" si="1162"/>
        <v>3.1261714285714284</v>
      </c>
      <c r="EN520" s="16">
        <f t="shared" si="1163"/>
        <v>0.79748571428571424</v>
      </c>
      <c r="EO520" s="16">
        <f t="shared" si="1164"/>
        <v>3.923657142857143</v>
      </c>
      <c r="EP520" s="16">
        <f t="shared" si="1284"/>
        <v>0.96023999999999998</v>
      </c>
      <c r="EQ520" s="16">
        <f t="shared" si="1285"/>
        <v>0.24384</v>
      </c>
      <c r="ER520" s="16">
        <f t="shared" si="1286"/>
        <v>1.38408</v>
      </c>
      <c r="ES520" s="16">
        <f t="shared" si="1287"/>
        <v>1.9104888888888889</v>
      </c>
      <c r="ET520" s="16"/>
      <c r="EU520" s="16"/>
      <c r="EV520" s="16"/>
      <c r="EW520" s="16"/>
      <c r="EX520" s="16"/>
      <c r="EY520" s="16"/>
      <c r="EZ520" s="27"/>
      <c r="FA520" s="27"/>
      <c r="FB520" s="27"/>
      <c r="FC520" s="21"/>
      <c r="FD520" s="21"/>
      <c r="FE520" s="16"/>
      <c r="FF520" s="16"/>
      <c r="FG520" s="16"/>
      <c r="FH520" s="16">
        <v>0</v>
      </c>
      <c r="FI520" s="16">
        <v>0</v>
      </c>
      <c r="FJ520" s="16">
        <v>0</v>
      </c>
      <c r="FK520" s="16">
        <v>0</v>
      </c>
      <c r="FL520" s="16">
        <v>0</v>
      </c>
      <c r="FM520" s="16">
        <v>0</v>
      </c>
      <c r="FN520" s="16">
        <v>0</v>
      </c>
      <c r="FO520" s="16">
        <v>0</v>
      </c>
      <c r="FP520" s="16">
        <v>0</v>
      </c>
      <c r="FQ520" s="16">
        <v>0</v>
      </c>
      <c r="FR520" s="17">
        <f t="shared" si="1269"/>
        <v>0</v>
      </c>
      <c r="FS520" s="17">
        <f t="shared" si="1270"/>
        <v>0</v>
      </c>
      <c r="FT520" s="17">
        <f t="shared" si="1271"/>
        <v>0</v>
      </c>
      <c r="FU520" s="18">
        <f t="shared" si="1272"/>
        <v>0</v>
      </c>
      <c r="FV520" s="18">
        <f t="shared" si="1273"/>
        <v>0</v>
      </c>
      <c r="FW520" s="18">
        <f t="shared" si="1274"/>
        <v>0</v>
      </c>
      <c r="FX520" s="18">
        <f t="shared" si="1275"/>
        <v>0</v>
      </c>
      <c r="FY520" s="18">
        <f t="shared" si="1276"/>
        <v>0</v>
      </c>
      <c r="FZ520" s="19"/>
      <c r="GA520" s="36" t="s">
        <v>49</v>
      </c>
      <c r="GB520" s="36"/>
      <c r="GC520" s="37"/>
    </row>
    <row r="521" spans="1:185" hidden="1" x14ac:dyDescent="0.25">
      <c r="A521" s="8" t="s">
        <v>1290</v>
      </c>
      <c r="B521" s="8" t="s">
        <v>427</v>
      </c>
      <c r="C521" s="9" t="s">
        <v>428</v>
      </c>
      <c r="D521" s="10" t="s">
        <v>49</v>
      </c>
      <c r="E521" s="9" t="s">
        <v>249</v>
      </c>
      <c r="F521" s="9" t="s">
        <v>64</v>
      </c>
      <c r="G521" s="9" t="s">
        <v>51</v>
      </c>
      <c r="H521" s="11"/>
      <c r="I521" s="11"/>
      <c r="J521" s="11">
        <v>0</v>
      </c>
      <c r="K521" s="11">
        <v>0.03</v>
      </c>
      <c r="L521" s="11">
        <v>0</v>
      </c>
      <c r="M521" s="11">
        <v>0</v>
      </c>
      <c r="N521" s="11"/>
      <c r="O521" s="12">
        <f t="shared" si="1223"/>
        <v>0</v>
      </c>
      <c r="P521" s="12">
        <f t="shared" si="1224"/>
        <v>0</v>
      </c>
      <c r="Q521" s="12">
        <f t="shared" si="1225"/>
        <v>0</v>
      </c>
      <c r="R521" s="12">
        <f t="shared" si="1226"/>
        <v>0</v>
      </c>
      <c r="S521" s="12">
        <f t="shared" si="1277"/>
        <v>0</v>
      </c>
      <c r="T521" s="12">
        <f t="shared" si="1278"/>
        <v>0</v>
      </c>
      <c r="U521" s="12">
        <f t="shared" si="1279"/>
        <v>0</v>
      </c>
      <c r="V521" s="12">
        <f t="shared" si="1280"/>
        <v>0</v>
      </c>
      <c r="W521" s="12">
        <f t="shared" si="1282"/>
        <v>0</v>
      </c>
      <c r="X521" s="12">
        <f t="shared" si="1227"/>
        <v>0</v>
      </c>
      <c r="Y521" s="12">
        <f t="shared" si="1228"/>
        <v>0</v>
      </c>
      <c r="Z521" s="12">
        <f t="shared" si="1229"/>
        <v>0</v>
      </c>
      <c r="AA521" s="12">
        <f t="shared" si="1230"/>
        <v>0</v>
      </c>
      <c r="AB521" s="12">
        <f t="shared" si="1231"/>
        <v>0</v>
      </c>
      <c r="AC521" s="12"/>
      <c r="AD521" s="12"/>
      <c r="AE521" s="12"/>
      <c r="AF521" s="12">
        <f t="shared" si="1232"/>
        <v>0</v>
      </c>
      <c r="AG521" s="12">
        <f t="shared" si="1233"/>
        <v>0</v>
      </c>
      <c r="AH521" s="12">
        <f t="shared" si="1234"/>
        <v>0</v>
      </c>
      <c r="AI521" s="12"/>
      <c r="AJ521" s="12"/>
      <c r="AK521" s="12"/>
      <c r="AL521" s="12">
        <f t="shared" si="1238"/>
        <v>0</v>
      </c>
      <c r="AM521" s="12">
        <f t="shared" si="1239"/>
        <v>0</v>
      </c>
      <c r="AN521" s="12">
        <f t="shared" si="1240"/>
        <v>0</v>
      </c>
      <c r="AO521" s="12"/>
      <c r="AP521" s="12"/>
      <c r="AQ521" s="12"/>
      <c r="AR521" s="12">
        <f t="shared" si="1241"/>
        <v>0</v>
      </c>
      <c r="AS521" s="12">
        <f t="shared" si="1242"/>
        <v>0</v>
      </c>
      <c r="AT521" s="12">
        <f t="shared" si="1243"/>
        <v>0</v>
      </c>
      <c r="AU521" s="12">
        <f t="shared" si="1244"/>
        <v>0</v>
      </c>
      <c r="AV521" s="12">
        <f t="shared" si="1235"/>
        <v>0</v>
      </c>
      <c r="AW521" s="12"/>
      <c r="AX521" s="12">
        <f t="shared" si="1245"/>
        <v>0</v>
      </c>
      <c r="AY521" s="12">
        <f t="shared" si="1246"/>
        <v>0</v>
      </c>
      <c r="AZ521" s="12">
        <f t="shared" si="1247"/>
        <v>0</v>
      </c>
      <c r="BA521" s="12"/>
      <c r="BB521" s="12">
        <f t="shared" si="1248"/>
        <v>0</v>
      </c>
      <c r="BC521" s="12">
        <f t="shared" si="1249"/>
        <v>0</v>
      </c>
      <c r="BD521" s="12">
        <f t="shared" si="1250"/>
        <v>0</v>
      </c>
      <c r="BE521" s="12"/>
      <c r="BF521" s="12">
        <f t="shared" si="1251"/>
        <v>0</v>
      </c>
      <c r="BG521" s="12">
        <f t="shared" si="1236"/>
        <v>0</v>
      </c>
      <c r="BH521" s="12">
        <f t="shared" si="1252"/>
        <v>0</v>
      </c>
      <c r="BI521" s="12">
        <f t="shared" si="1253"/>
        <v>0</v>
      </c>
      <c r="BJ521" s="12"/>
      <c r="BK521" s="12">
        <f t="shared" si="1254"/>
        <v>0</v>
      </c>
      <c r="BL521" s="12">
        <f t="shared" si="1237"/>
        <v>0</v>
      </c>
      <c r="BM521" s="12">
        <f t="shared" si="1255"/>
        <v>0</v>
      </c>
      <c r="BN521" s="12"/>
      <c r="BO521" s="12">
        <f t="shared" si="1256"/>
        <v>0</v>
      </c>
      <c r="BP521" s="12">
        <f t="shared" si="1257"/>
        <v>0</v>
      </c>
      <c r="BQ521" s="12">
        <f t="shared" si="1258"/>
        <v>0</v>
      </c>
      <c r="BR521" s="12"/>
      <c r="BS521" s="12">
        <f t="shared" si="1259"/>
        <v>0</v>
      </c>
      <c r="BT521" s="12">
        <f t="shared" si="1260"/>
        <v>0</v>
      </c>
      <c r="BU521" s="12">
        <f t="shared" si="1261"/>
        <v>0</v>
      </c>
      <c r="BV521" s="12">
        <f t="shared" si="1262"/>
        <v>0</v>
      </c>
      <c r="BW521" s="12">
        <f t="shared" si="1263"/>
        <v>0</v>
      </c>
      <c r="BX521" s="12"/>
      <c r="BY521" s="12">
        <v>0</v>
      </c>
      <c r="BZ521" s="12">
        <v>0</v>
      </c>
      <c r="CA521" s="12">
        <f>SUMIFS('[1]TIẾN ĐỘ %'!$M$6:$M$1034,'[1]TIẾN ĐỘ %'!$G$6:$G$1034,$A521,'[1]TIẾN ĐỘ %'!$F$6:$F$1034,$E521)</f>
        <v>0</v>
      </c>
      <c r="CB521" s="12">
        <f t="shared" si="1281"/>
        <v>0</v>
      </c>
      <c r="CC521" s="12"/>
      <c r="CD521" s="12"/>
      <c r="CE521" s="12"/>
      <c r="CF521" s="12"/>
      <c r="CG521" s="12"/>
      <c r="CH521" s="12"/>
      <c r="CI521" s="12"/>
      <c r="CJ521" s="12"/>
      <c r="CK521" s="12">
        <f t="shared" si="1264"/>
        <v>0</v>
      </c>
      <c r="CL521" s="12"/>
      <c r="CM521" s="12"/>
      <c r="CN521" s="12"/>
      <c r="CO521" s="12">
        <f t="shared" si="1191"/>
        <v>0</v>
      </c>
      <c r="CP521" s="12">
        <f t="shared" si="1192"/>
        <v>0</v>
      </c>
      <c r="CQ521" s="12"/>
      <c r="CR521" s="12">
        <v>0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f>SUMIFS('[1]DATA THÔ IN'!$P$4:$P$12031,'[1]DATA THÔ IN'!$H$4:$H$12031,$A521,'[1]DATA THÔ IN'!$AC$4:$AC$12031,$E521,'[1]DATA THÔ IN'!$AH$4:$AH$12031,"Tiến độ 1")</f>
        <v>0</v>
      </c>
      <c r="CZ521" s="12">
        <f>SUMIFS('[1]DATA THÔ IN'!$P$4:$P$12031,'[1]DATA THÔ IN'!$H$4:$H$12031,$A521,'[1]DATA THÔ IN'!$AC$4:$AC$12031,$E521,'[1]DATA THÔ IN'!$AH$4:$AH$12031,"Tiến độ 2")</f>
        <v>0</v>
      </c>
      <c r="DA521" s="12">
        <f>SUMIFS('[1]TIẾN ĐỘ %'!$N$6:$N$1034,'[1]TIẾN ĐỘ %'!$G$6:$G$1034,A521,'[1]TIẾN ĐỘ %'!$F$6:$F$1034,$E521)</f>
        <v>0</v>
      </c>
      <c r="DB521" s="12">
        <f t="shared" si="1283"/>
        <v>0</v>
      </c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3"/>
      <c r="DQ521" s="12"/>
      <c r="DR521" s="12"/>
      <c r="DS521" s="13"/>
      <c r="DT521" s="12"/>
      <c r="DU521" s="12"/>
      <c r="DV521" s="12"/>
      <c r="DW521" s="12">
        <f t="shared" si="1265"/>
        <v>0</v>
      </c>
      <c r="DX521" s="12"/>
      <c r="DY521" s="12"/>
      <c r="DZ521" s="12"/>
      <c r="EA521" s="12"/>
      <c r="EB521" s="12"/>
      <c r="EC521" s="12"/>
      <c r="ED521" s="12"/>
      <c r="EE521" s="12"/>
      <c r="EF521" s="12"/>
      <c r="EG521" s="12">
        <f t="shared" si="1193"/>
        <v>0</v>
      </c>
      <c r="EH521" s="12">
        <f t="shared" si="1194"/>
        <v>0</v>
      </c>
      <c r="EI521" s="12"/>
      <c r="EJ521" s="15">
        <f t="shared" si="1266"/>
        <v>0</v>
      </c>
      <c r="EK521" s="15">
        <f t="shared" si="1267"/>
        <v>0</v>
      </c>
      <c r="EL521" s="15">
        <f t="shared" si="1268"/>
        <v>0</v>
      </c>
      <c r="EM521" s="16">
        <f t="shared" si="1162"/>
        <v>0</v>
      </c>
      <c r="EN521" s="16">
        <f t="shared" si="1163"/>
        <v>0</v>
      </c>
      <c r="EO521" s="16">
        <f t="shared" si="1164"/>
        <v>0</v>
      </c>
      <c r="EP521" s="16">
        <f t="shared" si="1284"/>
        <v>0</v>
      </c>
      <c r="EQ521" s="16">
        <f t="shared" si="1285"/>
        <v>0</v>
      </c>
      <c r="ER521" s="16">
        <f t="shared" si="1286"/>
        <v>0</v>
      </c>
      <c r="ES521" s="16">
        <f t="shared" si="1287"/>
        <v>0</v>
      </c>
      <c r="ET521" s="16"/>
      <c r="EU521" s="16"/>
      <c r="EV521" s="16"/>
      <c r="EW521" s="16"/>
      <c r="EX521" s="16"/>
      <c r="EY521" s="16"/>
      <c r="EZ521" s="27"/>
      <c r="FA521" s="27"/>
      <c r="FB521" s="27"/>
      <c r="FC521" s="21"/>
      <c r="FD521" s="21"/>
      <c r="FE521" s="16"/>
      <c r="FF521" s="16"/>
      <c r="FG521" s="16"/>
      <c r="FH521" s="16">
        <v>0</v>
      </c>
      <c r="FI521" s="16">
        <v>0</v>
      </c>
      <c r="FJ521" s="16">
        <v>0</v>
      </c>
      <c r="FK521" s="16">
        <v>0</v>
      </c>
      <c r="FL521" s="16">
        <v>0</v>
      </c>
      <c r="FM521" s="16">
        <v>0</v>
      </c>
      <c r="FN521" s="16">
        <v>0</v>
      </c>
      <c r="FO521" s="16">
        <v>0</v>
      </c>
      <c r="FP521" s="16">
        <v>0</v>
      </c>
      <c r="FQ521" s="16">
        <v>0</v>
      </c>
      <c r="FR521" s="17">
        <f t="shared" si="1269"/>
        <v>0</v>
      </c>
      <c r="FS521" s="17">
        <f t="shared" si="1270"/>
        <v>0</v>
      </c>
      <c r="FT521" s="17">
        <f t="shared" si="1271"/>
        <v>0</v>
      </c>
      <c r="FU521" s="18">
        <f t="shared" si="1272"/>
        <v>0</v>
      </c>
      <c r="FV521" s="18">
        <f t="shared" si="1273"/>
        <v>0</v>
      </c>
      <c r="FW521" s="18">
        <f t="shared" si="1274"/>
        <v>0</v>
      </c>
      <c r="FX521" s="18">
        <f t="shared" si="1275"/>
        <v>0</v>
      </c>
      <c r="FY521" s="18">
        <f t="shared" si="1276"/>
        <v>0</v>
      </c>
      <c r="FZ521" s="19"/>
      <c r="GA521" s="36" t="s">
        <v>49</v>
      </c>
      <c r="GB521" s="36"/>
      <c r="GC521" s="37"/>
    </row>
    <row r="522" spans="1:185" hidden="1" x14ac:dyDescent="0.25">
      <c r="A522" s="8" t="s">
        <v>1292</v>
      </c>
      <c r="B522" s="8" t="s">
        <v>450</v>
      </c>
      <c r="C522" s="9" t="s">
        <v>451</v>
      </c>
      <c r="D522" s="10" t="s">
        <v>49</v>
      </c>
      <c r="E522" s="9" t="s">
        <v>249</v>
      </c>
      <c r="F522" s="9" t="s">
        <v>85</v>
      </c>
      <c r="G522" s="9" t="s">
        <v>51</v>
      </c>
      <c r="H522" s="11">
        <v>3.5000000000000003E-2</v>
      </c>
      <c r="I522" s="11"/>
      <c r="J522" s="11">
        <v>0.01</v>
      </c>
      <c r="K522" s="11">
        <v>0.01</v>
      </c>
      <c r="L522" s="11">
        <v>5.0000000000000001E-3</v>
      </c>
      <c r="M522" s="11">
        <v>5.0000000000000001E-3</v>
      </c>
      <c r="N522" s="11"/>
      <c r="O522" s="12">
        <f t="shared" si="1223"/>
        <v>0</v>
      </c>
      <c r="P522" s="12">
        <f t="shared" si="1224"/>
        <v>0</v>
      </c>
      <c r="Q522" s="12">
        <f t="shared" si="1225"/>
        <v>0</v>
      </c>
      <c r="R522" s="12">
        <f t="shared" si="1226"/>
        <v>0</v>
      </c>
      <c r="S522" s="12">
        <f t="shared" si="1277"/>
        <v>0</v>
      </c>
      <c r="T522" s="12">
        <f t="shared" si="1278"/>
        <v>0</v>
      </c>
      <c r="U522" s="12">
        <f t="shared" si="1279"/>
        <v>0</v>
      </c>
      <c r="V522" s="12">
        <f t="shared" si="1280"/>
        <v>0</v>
      </c>
      <c r="W522" s="12">
        <f t="shared" si="1282"/>
        <v>0</v>
      </c>
      <c r="X522" s="12">
        <f t="shared" si="1227"/>
        <v>0</v>
      </c>
      <c r="Y522" s="12">
        <f t="shared" si="1228"/>
        <v>0</v>
      </c>
      <c r="Z522" s="12">
        <f t="shared" si="1229"/>
        <v>0</v>
      </c>
      <c r="AA522" s="12">
        <f t="shared" si="1230"/>
        <v>0</v>
      </c>
      <c r="AB522" s="12">
        <f t="shared" si="1231"/>
        <v>0</v>
      </c>
      <c r="AC522" s="12"/>
      <c r="AD522" s="12"/>
      <c r="AE522" s="12"/>
      <c r="AF522" s="12">
        <f t="shared" si="1232"/>
        <v>0</v>
      </c>
      <c r="AG522" s="12">
        <f t="shared" si="1233"/>
        <v>0</v>
      </c>
      <c r="AH522" s="12">
        <f t="shared" si="1234"/>
        <v>0</v>
      </c>
      <c r="AI522" s="12"/>
      <c r="AJ522" s="12"/>
      <c r="AK522" s="12"/>
      <c r="AL522" s="12">
        <f t="shared" si="1238"/>
        <v>0</v>
      </c>
      <c r="AM522" s="12">
        <f t="shared" si="1239"/>
        <v>0</v>
      </c>
      <c r="AN522" s="12">
        <f t="shared" si="1240"/>
        <v>0</v>
      </c>
      <c r="AO522" s="12"/>
      <c r="AP522" s="12"/>
      <c r="AQ522" s="12"/>
      <c r="AR522" s="12">
        <f t="shared" si="1241"/>
        <v>0</v>
      </c>
      <c r="AS522" s="12">
        <f t="shared" si="1242"/>
        <v>0</v>
      </c>
      <c r="AT522" s="12">
        <f t="shared" si="1243"/>
        <v>0</v>
      </c>
      <c r="AU522" s="12">
        <f t="shared" si="1244"/>
        <v>0</v>
      </c>
      <c r="AV522" s="12">
        <f t="shared" si="1235"/>
        <v>0</v>
      </c>
      <c r="AW522" s="12"/>
      <c r="AX522" s="12">
        <f t="shared" si="1245"/>
        <v>0</v>
      </c>
      <c r="AY522" s="12">
        <f t="shared" si="1246"/>
        <v>0</v>
      </c>
      <c r="AZ522" s="12">
        <f t="shared" si="1247"/>
        <v>0</v>
      </c>
      <c r="BA522" s="12"/>
      <c r="BB522" s="12">
        <f t="shared" si="1248"/>
        <v>0</v>
      </c>
      <c r="BC522" s="12">
        <f t="shared" si="1249"/>
        <v>0</v>
      </c>
      <c r="BD522" s="12">
        <f t="shared" si="1250"/>
        <v>0</v>
      </c>
      <c r="BE522" s="12"/>
      <c r="BF522" s="12">
        <f t="shared" si="1251"/>
        <v>0</v>
      </c>
      <c r="BG522" s="12">
        <f t="shared" si="1236"/>
        <v>0</v>
      </c>
      <c r="BH522" s="12">
        <f t="shared" si="1252"/>
        <v>0</v>
      </c>
      <c r="BI522" s="12">
        <f t="shared" si="1253"/>
        <v>0</v>
      </c>
      <c r="BJ522" s="12"/>
      <c r="BK522" s="12">
        <f t="shared" si="1254"/>
        <v>0</v>
      </c>
      <c r="BL522" s="12">
        <f t="shared" si="1237"/>
        <v>0</v>
      </c>
      <c r="BM522" s="12">
        <f t="shared" si="1255"/>
        <v>0</v>
      </c>
      <c r="BN522" s="12"/>
      <c r="BO522" s="12">
        <f t="shared" si="1256"/>
        <v>0</v>
      </c>
      <c r="BP522" s="12">
        <f t="shared" si="1257"/>
        <v>0</v>
      </c>
      <c r="BQ522" s="12">
        <f t="shared" si="1258"/>
        <v>0</v>
      </c>
      <c r="BR522" s="12"/>
      <c r="BS522" s="12">
        <f t="shared" si="1259"/>
        <v>0</v>
      </c>
      <c r="BT522" s="12">
        <f t="shared" si="1260"/>
        <v>0</v>
      </c>
      <c r="BU522" s="12">
        <f t="shared" si="1261"/>
        <v>0</v>
      </c>
      <c r="BV522" s="12">
        <f t="shared" si="1262"/>
        <v>0</v>
      </c>
      <c r="BW522" s="12">
        <f t="shared" si="1263"/>
        <v>0</v>
      </c>
      <c r="BX522" s="12"/>
      <c r="BY522" s="12">
        <v>0</v>
      </c>
      <c r="BZ522" s="12">
        <v>0</v>
      </c>
      <c r="CA522" s="12">
        <f>SUMIFS('[1]TIẾN ĐỘ %'!$M$6:$M$1034,'[1]TIẾN ĐỘ %'!$G$6:$G$1034,$A522,'[1]TIẾN ĐỘ %'!$F$6:$F$1034,$E522)</f>
        <v>0</v>
      </c>
      <c r="CB522" s="12">
        <f t="shared" si="1281"/>
        <v>0</v>
      </c>
      <c r="CC522" s="12"/>
      <c r="CD522" s="12"/>
      <c r="CE522" s="12"/>
      <c r="CF522" s="12"/>
      <c r="CG522" s="12"/>
      <c r="CH522" s="12"/>
      <c r="CI522" s="12"/>
      <c r="CJ522" s="12"/>
      <c r="CK522" s="12">
        <f t="shared" si="1264"/>
        <v>0</v>
      </c>
      <c r="CL522" s="12"/>
      <c r="CM522" s="12"/>
      <c r="CN522" s="12"/>
      <c r="CO522" s="12">
        <f t="shared" si="1191"/>
        <v>0</v>
      </c>
      <c r="CP522" s="12">
        <f t="shared" si="1192"/>
        <v>0</v>
      </c>
      <c r="CQ522" s="12"/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</v>
      </c>
      <c r="CX522" s="12">
        <v>0</v>
      </c>
      <c r="CY522" s="12">
        <f>SUMIFS('[1]DATA THÔ IN'!$P$4:$P$12031,'[1]DATA THÔ IN'!$H$4:$H$12031,$A522,'[1]DATA THÔ IN'!$AC$4:$AC$12031,$E522,'[1]DATA THÔ IN'!$AH$4:$AH$12031,"Tiến độ 1")</f>
        <v>0</v>
      </c>
      <c r="CZ522" s="12">
        <f>SUMIFS('[1]DATA THÔ IN'!$P$4:$P$12031,'[1]DATA THÔ IN'!$H$4:$H$12031,$A522,'[1]DATA THÔ IN'!$AC$4:$AC$12031,$E522,'[1]DATA THÔ IN'!$AH$4:$AH$12031,"Tiến độ 2")</f>
        <v>0</v>
      </c>
      <c r="DA522" s="12">
        <f>SUMIFS('[1]TIẾN ĐỘ %'!$N$6:$N$1034,'[1]TIẾN ĐỘ %'!$G$6:$G$1034,A522,'[1]TIẾN ĐỘ %'!$F$6:$F$1034,$E522)</f>
        <v>0</v>
      </c>
      <c r="DB522" s="12">
        <f t="shared" si="1283"/>
        <v>0</v>
      </c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3"/>
      <c r="DQ522" s="12"/>
      <c r="DR522" s="12"/>
      <c r="DS522" s="13"/>
      <c r="DT522" s="12"/>
      <c r="DU522" s="12"/>
      <c r="DV522" s="12"/>
      <c r="DW522" s="12">
        <f t="shared" si="1265"/>
        <v>0</v>
      </c>
      <c r="DX522" s="12"/>
      <c r="DY522" s="12"/>
      <c r="DZ522" s="12"/>
      <c r="EA522" s="12"/>
      <c r="EB522" s="12"/>
      <c r="EC522" s="12"/>
      <c r="ED522" s="12"/>
      <c r="EE522" s="12"/>
      <c r="EF522" s="12"/>
      <c r="EG522" s="12">
        <f t="shared" si="1193"/>
        <v>0</v>
      </c>
      <c r="EH522" s="12">
        <f t="shared" si="1194"/>
        <v>0</v>
      </c>
      <c r="EI522" s="12"/>
      <c r="EJ522" s="15">
        <f t="shared" si="1266"/>
        <v>0</v>
      </c>
      <c r="EK522" s="15">
        <f t="shared" si="1267"/>
        <v>0</v>
      </c>
      <c r="EL522" s="15">
        <f t="shared" si="1268"/>
        <v>0</v>
      </c>
      <c r="EM522" s="16">
        <f t="shared" si="1162"/>
        <v>0</v>
      </c>
      <c r="EN522" s="16">
        <f t="shared" si="1163"/>
        <v>0</v>
      </c>
      <c r="EO522" s="16">
        <f t="shared" si="1164"/>
        <v>0</v>
      </c>
      <c r="EP522" s="16">
        <f t="shared" si="1284"/>
        <v>0</v>
      </c>
      <c r="EQ522" s="16">
        <f t="shared" si="1285"/>
        <v>0</v>
      </c>
      <c r="ER522" s="16">
        <f t="shared" si="1286"/>
        <v>0</v>
      </c>
      <c r="ES522" s="16">
        <f t="shared" si="1287"/>
        <v>0</v>
      </c>
      <c r="ET522" s="16"/>
      <c r="EU522" s="16"/>
      <c r="EV522" s="16"/>
      <c r="EW522" s="16"/>
      <c r="EX522" s="16"/>
      <c r="EY522" s="16"/>
      <c r="EZ522" s="27"/>
      <c r="FA522" s="27"/>
      <c r="FB522" s="27"/>
      <c r="FC522" s="21"/>
      <c r="FD522" s="21"/>
      <c r="FE522" s="16"/>
      <c r="FF522" s="16"/>
      <c r="FG522" s="16"/>
      <c r="FH522" s="16">
        <v>0</v>
      </c>
      <c r="FI522" s="16">
        <v>0</v>
      </c>
      <c r="FJ522" s="16">
        <v>0</v>
      </c>
      <c r="FK522" s="16">
        <v>0</v>
      </c>
      <c r="FL522" s="16">
        <v>0</v>
      </c>
      <c r="FM522" s="16">
        <v>0</v>
      </c>
      <c r="FN522" s="16">
        <v>0</v>
      </c>
      <c r="FO522" s="16">
        <v>0</v>
      </c>
      <c r="FP522" s="16">
        <v>0</v>
      </c>
      <c r="FQ522" s="16">
        <v>0</v>
      </c>
      <c r="FR522" s="17">
        <f t="shared" si="1269"/>
        <v>0</v>
      </c>
      <c r="FS522" s="17">
        <f t="shared" si="1270"/>
        <v>0</v>
      </c>
      <c r="FT522" s="17">
        <f t="shared" si="1271"/>
        <v>0</v>
      </c>
      <c r="FU522" s="18">
        <f t="shared" si="1272"/>
        <v>0</v>
      </c>
      <c r="FV522" s="18">
        <f t="shared" si="1273"/>
        <v>0</v>
      </c>
      <c r="FW522" s="18">
        <f t="shared" si="1274"/>
        <v>0</v>
      </c>
      <c r="FX522" s="18">
        <f t="shared" si="1275"/>
        <v>0</v>
      </c>
      <c r="FY522" s="18">
        <f t="shared" si="1276"/>
        <v>0</v>
      </c>
      <c r="FZ522" s="19"/>
      <c r="GA522" s="36" t="s">
        <v>49</v>
      </c>
      <c r="GB522" s="36"/>
      <c r="GC522" s="37"/>
    </row>
    <row r="523" spans="1:185" hidden="1" x14ac:dyDescent="0.25">
      <c r="A523" s="8" t="s">
        <v>1295</v>
      </c>
      <c r="B523" s="8" t="s">
        <v>1248</v>
      </c>
      <c r="C523" s="9" t="s">
        <v>1249</v>
      </c>
      <c r="D523" s="10" t="s">
        <v>49</v>
      </c>
      <c r="E523" s="9" t="s">
        <v>249</v>
      </c>
      <c r="F523" s="9" t="s">
        <v>85</v>
      </c>
      <c r="G523" s="9" t="s">
        <v>51</v>
      </c>
      <c r="H523" s="11">
        <v>3.5000000000000003E-2</v>
      </c>
      <c r="I523" s="11"/>
      <c r="J523" s="11">
        <v>0.01</v>
      </c>
      <c r="K523" s="11">
        <v>0.01</v>
      </c>
      <c r="L523" s="11">
        <v>5.0000000000000001E-3</v>
      </c>
      <c r="M523" s="11">
        <v>5.0000000000000001E-3</v>
      </c>
      <c r="N523" s="11"/>
      <c r="O523" s="12">
        <f t="shared" si="1223"/>
        <v>0</v>
      </c>
      <c r="P523" s="12">
        <f t="shared" si="1224"/>
        <v>0</v>
      </c>
      <c r="Q523" s="12">
        <f t="shared" si="1225"/>
        <v>0</v>
      </c>
      <c r="R523" s="12">
        <f t="shared" si="1226"/>
        <v>0</v>
      </c>
      <c r="S523" s="12">
        <f t="shared" si="1277"/>
        <v>0</v>
      </c>
      <c r="T523" s="12">
        <f t="shared" si="1278"/>
        <v>0</v>
      </c>
      <c r="U523" s="12">
        <f t="shared" si="1279"/>
        <v>0</v>
      </c>
      <c r="V523" s="12">
        <f t="shared" si="1280"/>
        <v>0</v>
      </c>
      <c r="W523" s="12">
        <f t="shared" si="1282"/>
        <v>0</v>
      </c>
      <c r="X523" s="12">
        <f t="shared" si="1227"/>
        <v>0</v>
      </c>
      <c r="Y523" s="12">
        <f t="shared" si="1228"/>
        <v>0</v>
      </c>
      <c r="Z523" s="12">
        <f t="shared" si="1229"/>
        <v>108110.87999999999</v>
      </c>
      <c r="AA523" s="12">
        <f t="shared" si="1230"/>
        <v>108110.87999999999</v>
      </c>
      <c r="AB523" s="12">
        <f t="shared" si="1231"/>
        <v>0</v>
      </c>
      <c r="AC523" s="12"/>
      <c r="AD523" s="12"/>
      <c r="AE523" s="12"/>
      <c r="AF523" s="12">
        <f t="shared" si="1232"/>
        <v>0</v>
      </c>
      <c r="AG523" s="12">
        <f t="shared" si="1233"/>
        <v>0</v>
      </c>
      <c r="AH523" s="12">
        <f t="shared" si="1234"/>
        <v>0</v>
      </c>
      <c r="AI523" s="12"/>
      <c r="AJ523" s="12"/>
      <c r="AK523" s="12"/>
      <c r="AL523" s="12">
        <f t="shared" si="1238"/>
        <v>0</v>
      </c>
      <c r="AM523" s="12">
        <f t="shared" si="1239"/>
        <v>0</v>
      </c>
      <c r="AN523" s="12">
        <f t="shared" si="1240"/>
        <v>0</v>
      </c>
      <c r="AO523" s="12"/>
      <c r="AP523" s="12"/>
      <c r="AQ523" s="12"/>
      <c r="AR523" s="12">
        <f t="shared" si="1241"/>
        <v>0</v>
      </c>
      <c r="AS523" s="12">
        <f t="shared" si="1242"/>
        <v>0</v>
      </c>
      <c r="AT523" s="12">
        <f t="shared" si="1243"/>
        <v>0</v>
      </c>
      <c r="AU523" s="12">
        <f t="shared" si="1244"/>
        <v>0</v>
      </c>
      <c r="AV523" s="12">
        <f t="shared" si="1235"/>
        <v>0</v>
      </c>
      <c r="AW523" s="12"/>
      <c r="AX523" s="12">
        <f t="shared" si="1245"/>
        <v>0</v>
      </c>
      <c r="AY523" s="12">
        <f t="shared" si="1246"/>
        <v>0</v>
      </c>
      <c r="AZ523" s="12">
        <f t="shared" si="1247"/>
        <v>0</v>
      </c>
      <c r="BA523" s="12"/>
      <c r="BB523" s="12">
        <f t="shared" si="1248"/>
        <v>0</v>
      </c>
      <c r="BC523" s="12">
        <f t="shared" si="1249"/>
        <v>0</v>
      </c>
      <c r="BD523" s="12">
        <f t="shared" si="1250"/>
        <v>0</v>
      </c>
      <c r="BE523" s="12"/>
      <c r="BF523" s="12">
        <f t="shared" si="1251"/>
        <v>0</v>
      </c>
      <c r="BG523" s="12">
        <f t="shared" si="1236"/>
        <v>0</v>
      </c>
      <c r="BH523" s="12">
        <f t="shared" si="1252"/>
        <v>0</v>
      </c>
      <c r="BI523" s="12">
        <f t="shared" si="1253"/>
        <v>0</v>
      </c>
      <c r="BJ523" s="12"/>
      <c r="BK523" s="12">
        <f t="shared" si="1254"/>
        <v>0</v>
      </c>
      <c r="BL523" s="12">
        <f t="shared" si="1237"/>
        <v>0</v>
      </c>
      <c r="BM523" s="12">
        <f t="shared" si="1255"/>
        <v>0</v>
      </c>
      <c r="BN523" s="12"/>
      <c r="BO523" s="12">
        <f t="shared" si="1256"/>
        <v>0</v>
      </c>
      <c r="BP523" s="12">
        <f t="shared" si="1257"/>
        <v>0</v>
      </c>
      <c r="BQ523" s="12">
        <f t="shared" si="1258"/>
        <v>0</v>
      </c>
      <c r="BR523" s="12"/>
      <c r="BS523" s="12">
        <f t="shared" si="1259"/>
        <v>0</v>
      </c>
      <c r="BT523" s="12">
        <f t="shared" si="1260"/>
        <v>0</v>
      </c>
      <c r="BU523" s="12">
        <f t="shared" si="1261"/>
        <v>0</v>
      </c>
      <c r="BV523" s="12">
        <f t="shared" si="1262"/>
        <v>0</v>
      </c>
      <c r="BW523" s="12">
        <f t="shared" si="1263"/>
        <v>0</v>
      </c>
      <c r="BX523" s="12"/>
      <c r="BY523" s="12">
        <v>30000000</v>
      </c>
      <c r="BZ523" s="12">
        <v>21000000</v>
      </c>
      <c r="CA523" s="12">
        <f>SUMIFS('[1]TIẾN ĐỘ %'!$M$6:$M$1034,'[1]TIẾN ĐỘ %'!$G$6:$G$1034,$A523,'[1]TIẾN ĐỘ %'!$F$6:$F$1034,$E523)</f>
        <v>10000000</v>
      </c>
      <c r="CB523" s="12">
        <f t="shared" si="1281"/>
        <v>61000000</v>
      </c>
      <c r="CC523" s="12"/>
      <c r="CD523" s="12"/>
      <c r="CE523" s="12"/>
      <c r="CF523" s="12"/>
      <c r="CG523" s="12"/>
      <c r="CH523" s="12"/>
      <c r="CI523" s="12"/>
      <c r="CJ523" s="12"/>
      <c r="CK523" s="12">
        <f t="shared" si="1264"/>
        <v>0</v>
      </c>
      <c r="CL523" s="12"/>
      <c r="CM523" s="12"/>
      <c r="CN523" s="12"/>
      <c r="CO523" s="12">
        <f t="shared" si="1191"/>
        <v>0</v>
      </c>
      <c r="CP523" s="12">
        <f t="shared" si="1192"/>
        <v>0</v>
      </c>
      <c r="CQ523" s="12"/>
      <c r="CR523" s="12">
        <v>0</v>
      </c>
      <c r="CS523" s="12">
        <v>12000000</v>
      </c>
      <c r="CT523" s="12">
        <v>12000000</v>
      </c>
      <c r="CU523" s="12">
        <v>0</v>
      </c>
      <c r="CV523" s="12">
        <v>0</v>
      </c>
      <c r="CW523" s="12">
        <v>0</v>
      </c>
      <c r="CX523" s="12">
        <v>8611200</v>
      </c>
      <c r="CY523" s="12">
        <f>SUMIFS('[1]DATA THÔ IN'!$P$4:$P$12031,'[1]DATA THÔ IN'!$H$4:$H$12031,$A523,'[1]DATA THÔ IN'!$AC$4:$AC$12031,$E523,'[1]DATA THÔ IN'!$AH$4:$AH$12031,"Tiến độ 1")</f>
        <v>0</v>
      </c>
      <c r="CZ523" s="12">
        <f>SUMIFS('[1]DATA THÔ IN'!$P$4:$P$12031,'[1]DATA THÔ IN'!$H$4:$H$12031,$A523,'[1]DATA THÔ IN'!$AC$4:$AC$12031,$E523,'[1]DATA THÔ IN'!$AH$4:$AH$12031,"Tiến độ 2")</f>
        <v>11203200</v>
      </c>
      <c r="DA523" s="12">
        <f>SUMIFS('[1]TIẾN ĐỘ %'!$N$6:$N$1034,'[1]TIẾN ĐỘ %'!$G$6:$G$1034,A523,'[1]TIẾN ĐỘ %'!$F$6:$F$1034,$E523)</f>
        <v>11203200</v>
      </c>
      <c r="DB523" s="12">
        <f t="shared" si="1283"/>
        <v>31814400</v>
      </c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3"/>
      <c r="DQ523" s="12"/>
      <c r="DR523" s="12"/>
      <c r="DS523" s="13"/>
      <c r="DT523" s="12"/>
      <c r="DU523" s="12"/>
      <c r="DV523" s="12"/>
      <c r="DW523" s="12">
        <f t="shared" si="1265"/>
        <v>0</v>
      </c>
      <c r="DX523" s="12"/>
      <c r="DY523" s="12"/>
      <c r="DZ523" s="12"/>
      <c r="EA523" s="12"/>
      <c r="EB523" s="12"/>
      <c r="EC523" s="12"/>
      <c r="ED523" s="12"/>
      <c r="EE523" s="12"/>
      <c r="EF523" s="12"/>
      <c r="EG523" s="12">
        <f t="shared" si="1193"/>
        <v>0</v>
      </c>
      <c r="EH523" s="12">
        <f t="shared" si="1194"/>
        <v>0</v>
      </c>
      <c r="EI523" s="12"/>
      <c r="EJ523" s="15">
        <f t="shared" si="1266"/>
        <v>0</v>
      </c>
      <c r="EK523" s="15">
        <f t="shared" si="1267"/>
        <v>0.4</v>
      </c>
      <c r="EL523" s="15">
        <f t="shared" si="1268"/>
        <v>0.4</v>
      </c>
      <c r="EM523" s="16">
        <f t="shared" si="1162"/>
        <v>0</v>
      </c>
      <c r="EN523" s="16">
        <f t="shared" si="1163"/>
        <v>0</v>
      </c>
      <c r="EO523" s="16">
        <f t="shared" si="1164"/>
        <v>0.41005714285714284</v>
      </c>
      <c r="EP523" s="16">
        <f t="shared" si="1284"/>
        <v>0</v>
      </c>
      <c r="EQ523" s="16">
        <f t="shared" si="1285"/>
        <v>1.12032</v>
      </c>
      <c r="ER523" s="16">
        <f t="shared" si="1286"/>
        <v>1.12032</v>
      </c>
      <c r="ES523" s="16">
        <f t="shared" si="1287"/>
        <v>0.52154754098360656</v>
      </c>
      <c r="ET523" s="16"/>
      <c r="EU523" s="16"/>
      <c r="EV523" s="16"/>
      <c r="EW523" s="16"/>
      <c r="EX523" s="16"/>
      <c r="EY523" s="16"/>
      <c r="EZ523" s="27"/>
      <c r="FA523" s="27"/>
      <c r="FB523" s="27"/>
      <c r="FC523" s="21"/>
      <c r="FD523" s="21"/>
      <c r="FE523" s="16"/>
      <c r="FF523" s="16"/>
      <c r="FG523" s="16"/>
      <c r="FH523" s="16">
        <v>0</v>
      </c>
      <c r="FI523" s="16">
        <v>0</v>
      </c>
      <c r="FJ523" s="16">
        <v>0</v>
      </c>
      <c r="FK523" s="16">
        <v>0</v>
      </c>
      <c r="FL523" s="16">
        <v>0</v>
      </c>
      <c r="FM523" s="16">
        <v>0</v>
      </c>
      <c r="FN523" s="16">
        <v>0</v>
      </c>
      <c r="FO523" s="16">
        <v>0</v>
      </c>
      <c r="FP523" s="16">
        <v>0</v>
      </c>
      <c r="FQ523" s="16">
        <v>0</v>
      </c>
      <c r="FR523" s="17">
        <f t="shared" si="1269"/>
        <v>0</v>
      </c>
      <c r="FS523" s="17">
        <f t="shared" si="1270"/>
        <v>0</v>
      </c>
      <c r="FT523" s="17">
        <f t="shared" si="1271"/>
        <v>0</v>
      </c>
      <c r="FU523" s="18">
        <f t="shared" si="1272"/>
        <v>0</v>
      </c>
      <c r="FV523" s="18">
        <f t="shared" si="1273"/>
        <v>0</v>
      </c>
      <c r="FW523" s="18">
        <f t="shared" si="1274"/>
        <v>0</v>
      </c>
      <c r="FX523" s="18">
        <f t="shared" si="1275"/>
        <v>0</v>
      </c>
      <c r="FY523" s="18">
        <f t="shared" si="1276"/>
        <v>0</v>
      </c>
      <c r="FZ523" s="19"/>
      <c r="GA523" s="36" t="s">
        <v>49</v>
      </c>
      <c r="GB523" s="36"/>
      <c r="GC523" s="37"/>
    </row>
    <row r="524" spans="1:185" hidden="1" x14ac:dyDescent="0.25">
      <c r="A524" s="8" t="s">
        <v>1298</v>
      </c>
      <c r="B524" s="8" t="s">
        <v>886</v>
      </c>
      <c r="C524" s="9" t="s">
        <v>887</v>
      </c>
      <c r="D524" s="28" t="s">
        <v>1459</v>
      </c>
      <c r="E524" s="9" t="s">
        <v>249</v>
      </c>
      <c r="F524" s="9" t="s">
        <v>488</v>
      </c>
      <c r="G524" s="9" t="s">
        <v>475</v>
      </c>
      <c r="H524" s="11">
        <v>3.5000000000000003E-2</v>
      </c>
      <c r="I524" s="11"/>
      <c r="J524" s="11">
        <v>0.01</v>
      </c>
      <c r="K524" s="11">
        <v>0.01</v>
      </c>
      <c r="L524" s="11">
        <v>5.0000000000000001E-3</v>
      </c>
      <c r="M524" s="11">
        <v>5.0000000000000001E-3</v>
      </c>
      <c r="N524" s="11"/>
      <c r="O524" s="12">
        <f t="shared" si="1223"/>
        <v>0</v>
      </c>
      <c r="P524" s="12">
        <f t="shared" si="1224"/>
        <v>0</v>
      </c>
      <c r="Q524" s="12">
        <f t="shared" si="1225"/>
        <v>0</v>
      </c>
      <c r="R524" s="12">
        <f t="shared" si="1226"/>
        <v>0</v>
      </c>
      <c r="S524" s="12">
        <f t="shared" si="1277"/>
        <v>0</v>
      </c>
      <c r="T524" s="12">
        <f t="shared" si="1278"/>
        <v>0</v>
      </c>
      <c r="U524" s="12">
        <f t="shared" si="1279"/>
        <v>0</v>
      </c>
      <c r="V524" s="12">
        <f t="shared" si="1280"/>
        <v>676411</v>
      </c>
      <c r="W524" s="12">
        <f t="shared" si="1282"/>
        <v>60480</v>
      </c>
      <c r="X524" s="12">
        <f t="shared" si="1227"/>
        <v>0</v>
      </c>
      <c r="Y524" s="12">
        <f t="shared" si="1228"/>
        <v>0</v>
      </c>
      <c r="Z524" s="12">
        <f t="shared" si="1229"/>
        <v>675623.52</v>
      </c>
      <c r="AA524" s="12">
        <f t="shared" si="1230"/>
        <v>675623.52</v>
      </c>
      <c r="AB524" s="12">
        <f t="shared" si="1231"/>
        <v>0</v>
      </c>
      <c r="AC524" s="12"/>
      <c r="AD524" s="12"/>
      <c r="AE524" s="12"/>
      <c r="AF524" s="12">
        <f t="shared" si="1232"/>
        <v>0</v>
      </c>
      <c r="AG524" s="12">
        <f t="shared" si="1233"/>
        <v>0</v>
      </c>
      <c r="AH524" s="12">
        <f t="shared" si="1234"/>
        <v>0</v>
      </c>
      <c r="AI524" s="12"/>
      <c r="AJ524" s="12"/>
      <c r="AK524" s="12"/>
      <c r="AL524" s="12">
        <f t="shared" si="1238"/>
        <v>0</v>
      </c>
      <c r="AM524" s="12">
        <f t="shared" si="1239"/>
        <v>0</v>
      </c>
      <c r="AN524" s="12">
        <f t="shared" si="1240"/>
        <v>0</v>
      </c>
      <c r="AO524" s="12"/>
      <c r="AP524" s="12"/>
      <c r="AQ524" s="12"/>
      <c r="AR524" s="12">
        <f t="shared" si="1241"/>
        <v>0</v>
      </c>
      <c r="AS524" s="12">
        <f t="shared" si="1242"/>
        <v>0</v>
      </c>
      <c r="AT524" s="12">
        <f t="shared" si="1243"/>
        <v>0</v>
      </c>
      <c r="AU524" s="12">
        <f t="shared" si="1244"/>
        <v>0</v>
      </c>
      <c r="AV524" s="12">
        <f t="shared" si="1235"/>
        <v>0</v>
      </c>
      <c r="AW524" s="12"/>
      <c r="AX524" s="12">
        <f t="shared" si="1245"/>
        <v>0</v>
      </c>
      <c r="AY524" s="12">
        <f t="shared" si="1246"/>
        <v>0</v>
      </c>
      <c r="AZ524" s="12">
        <f t="shared" si="1247"/>
        <v>0</v>
      </c>
      <c r="BA524" s="12"/>
      <c r="BB524" s="12">
        <f t="shared" si="1248"/>
        <v>0</v>
      </c>
      <c r="BC524" s="12">
        <f t="shared" si="1249"/>
        <v>0</v>
      </c>
      <c r="BD524" s="12">
        <f t="shared" si="1250"/>
        <v>0</v>
      </c>
      <c r="BE524" s="12"/>
      <c r="BF524" s="12">
        <f t="shared" si="1251"/>
        <v>0</v>
      </c>
      <c r="BG524" s="12">
        <f t="shared" si="1236"/>
        <v>0</v>
      </c>
      <c r="BH524" s="12">
        <f t="shared" si="1252"/>
        <v>0</v>
      </c>
      <c r="BI524" s="12">
        <f t="shared" si="1253"/>
        <v>0</v>
      </c>
      <c r="BJ524" s="12"/>
      <c r="BK524" s="12">
        <f t="shared" si="1254"/>
        <v>0</v>
      </c>
      <c r="BL524" s="12">
        <f t="shared" si="1237"/>
        <v>0</v>
      </c>
      <c r="BM524" s="12">
        <f t="shared" si="1255"/>
        <v>0</v>
      </c>
      <c r="BN524" s="12"/>
      <c r="BO524" s="12">
        <f t="shared" si="1256"/>
        <v>0</v>
      </c>
      <c r="BP524" s="12">
        <f t="shared" si="1257"/>
        <v>0</v>
      </c>
      <c r="BQ524" s="12">
        <f t="shared" si="1258"/>
        <v>0</v>
      </c>
      <c r="BR524" s="12"/>
      <c r="BS524" s="12">
        <f t="shared" si="1259"/>
        <v>0</v>
      </c>
      <c r="BT524" s="12">
        <f t="shared" si="1260"/>
        <v>0</v>
      </c>
      <c r="BU524" s="12">
        <f t="shared" si="1261"/>
        <v>0</v>
      </c>
      <c r="BV524" s="12">
        <f t="shared" si="1262"/>
        <v>0</v>
      </c>
      <c r="BW524" s="12">
        <f t="shared" si="1263"/>
        <v>0</v>
      </c>
      <c r="BX524" s="12"/>
      <c r="BY524" s="12">
        <v>70000000</v>
      </c>
      <c r="BZ524" s="12">
        <v>70000000</v>
      </c>
      <c r="CA524" s="12">
        <f>SUMIFS('[1]TIẾN ĐỘ %'!$M$6:$M$1034,'[1]TIẾN ĐỘ %'!$G$6:$G$1034,$A524,'[1]TIẾN ĐỘ %'!$F$6:$F$1034,$E524)</f>
        <v>70000000</v>
      </c>
      <c r="CB524" s="12">
        <f t="shared" si="1281"/>
        <v>210000000</v>
      </c>
      <c r="CC524" s="12"/>
      <c r="CD524" s="12"/>
      <c r="CE524" s="12"/>
      <c r="CF524" s="12"/>
      <c r="CG524" s="12"/>
      <c r="CH524" s="12"/>
      <c r="CI524" s="12"/>
      <c r="CJ524" s="12"/>
      <c r="CK524" s="12">
        <f t="shared" si="1264"/>
        <v>0</v>
      </c>
      <c r="CL524" s="12"/>
      <c r="CM524" s="12"/>
      <c r="CN524" s="12"/>
      <c r="CO524" s="12">
        <f t="shared" si="1191"/>
        <v>0</v>
      </c>
      <c r="CP524" s="12">
        <f t="shared" si="1192"/>
        <v>0</v>
      </c>
      <c r="CQ524" s="12"/>
      <c r="CR524" s="12">
        <v>0</v>
      </c>
      <c r="CS524" s="12">
        <v>15120000</v>
      </c>
      <c r="CT524" s="12">
        <v>15120000</v>
      </c>
      <c r="CU524" s="12">
        <v>6048000</v>
      </c>
      <c r="CV524" s="12">
        <v>30240000</v>
      </c>
      <c r="CW524" s="12">
        <v>6048000</v>
      </c>
      <c r="CX524" s="12">
        <v>70094400</v>
      </c>
      <c r="CY524" s="12">
        <f>SUMIFS('[1]DATA THÔ IN'!$P$4:$P$12031,'[1]DATA THÔ IN'!$H$4:$H$12031,$A524,'[1]DATA THÔ IN'!$AC$4:$AC$12031,$E524,'[1]DATA THÔ IN'!$AH$4:$AH$12031,"Tiến độ 1")</f>
        <v>0</v>
      </c>
      <c r="CZ524" s="12">
        <f>SUMIFS('[1]DATA THÔ IN'!$P$4:$P$12031,'[1]DATA THÔ IN'!$H$4:$H$12031,$A524,'[1]DATA THÔ IN'!$AC$4:$AC$12031,$E524,'[1]DATA THÔ IN'!$AH$4:$AH$12031,"Tiến độ 2")</f>
        <v>70012800</v>
      </c>
      <c r="DA524" s="12">
        <f>SUMIFS('[1]TIẾN ĐỘ %'!$N$6:$N$1034,'[1]TIẾN ĐỘ %'!$G$6:$G$1034,A524,'[1]TIẾN ĐỘ %'!$F$6:$F$1034,$E524)</f>
        <v>70012800</v>
      </c>
      <c r="DB524" s="12">
        <f t="shared" si="1283"/>
        <v>155227200</v>
      </c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3"/>
      <c r="DQ524" s="12"/>
      <c r="DR524" s="12"/>
      <c r="DS524" s="13"/>
      <c r="DT524" s="12"/>
      <c r="DU524" s="12"/>
      <c r="DV524" s="12"/>
      <c r="DW524" s="12">
        <f t="shared" si="1265"/>
        <v>0</v>
      </c>
      <c r="DX524" s="12"/>
      <c r="DY524" s="12"/>
      <c r="DZ524" s="12"/>
      <c r="EA524" s="12"/>
      <c r="EB524" s="12"/>
      <c r="EC524" s="12"/>
      <c r="ED524" s="12"/>
      <c r="EE524" s="12"/>
      <c r="EF524" s="12"/>
      <c r="EG524" s="12">
        <f t="shared" si="1193"/>
        <v>0</v>
      </c>
      <c r="EH524" s="12">
        <f t="shared" si="1194"/>
        <v>0</v>
      </c>
      <c r="EI524" s="12"/>
      <c r="EJ524" s="15">
        <f t="shared" si="1266"/>
        <v>0</v>
      </c>
      <c r="EK524" s="15">
        <f t="shared" si="1267"/>
        <v>0.216</v>
      </c>
      <c r="EL524" s="15">
        <f t="shared" si="1268"/>
        <v>0.216</v>
      </c>
      <c r="EM524" s="16">
        <f t="shared" si="1162"/>
        <v>8.6400000000000005E-2</v>
      </c>
      <c r="EN524" s="16">
        <f t="shared" si="1163"/>
        <v>0.432</v>
      </c>
      <c r="EO524" s="16">
        <f t="shared" si="1164"/>
        <v>1.0013485714285715</v>
      </c>
      <c r="EP524" s="16">
        <f t="shared" si="1284"/>
        <v>0</v>
      </c>
      <c r="EQ524" s="16">
        <f t="shared" si="1285"/>
        <v>1.000182857142857</v>
      </c>
      <c r="ER524" s="16">
        <f t="shared" si="1286"/>
        <v>1.000182857142857</v>
      </c>
      <c r="ES524" s="16">
        <f t="shared" si="1287"/>
        <v>0.73917714285714287</v>
      </c>
      <c r="ET524" s="16"/>
      <c r="EU524" s="16"/>
      <c r="EV524" s="16"/>
      <c r="EW524" s="16"/>
      <c r="EX524" s="16"/>
      <c r="EY524" s="16"/>
      <c r="EZ524" s="27"/>
      <c r="FA524" s="27"/>
      <c r="FB524" s="27"/>
      <c r="FC524" s="21"/>
      <c r="FD524" s="21"/>
      <c r="FE524" s="16"/>
      <c r="FF524" s="16"/>
      <c r="FG524" s="16"/>
      <c r="FH524" s="16">
        <v>0</v>
      </c>
      <c r="FI524" s="16">
        <v>0</v>
      </c>
      <c r="FJ524" s="16">
        <v>0</v>
      </c>
      <c r="FK524" s="16">
        <v>0</v>
      </c>
      <c r="FL524" s="16">
        <v>0</v>
      </c>
      <c r="FM524" s="16">
        <v>0</v>
      </c>
      <c r="FN524" s="16">
        <v>0</v>
      </c>
      <c r="FO524" s="16">
        <v>0</v>
      </c>
      <c r="FP524" s="16">
        <v>0</v>
      </c>
      <c r="FQ524" s="16">
        <v>0</v>
      </c>
      <c r="FR524" s="17">
        <f t="shared" si="1269"/>
        <v>0</v>
      </c>
      <c r="FS524" s="17">
        <f t="shared" si="1270"/>
        <v>0</v>
      </c>
      <c r="FT524" s="17">
        <f t="shared" si="1271"/>
        <v>0</v>
      </c>
      <c r="FU524" s="18">
        <f t="shared" si="1272"/>
        <v>0</v>
      </c>
      <c r="FV524" s="18">
        <f t="shared" si="1273"/>
        <v>0</v>
      </c>
      <c r="FW524" s="18">
        <f t="shared" si="1274"/>
        <v>0</v>
      </c>
      <c r="FX524" s="18">
        <f t="shared" si="1275"/>
        <v>0</v>
      </c>
      <c r="FY524" s="18">
        <f t="shared" si="1276"/>
        <v>0</v>
      </c>
      <c r="FZ524" s="19"/>
      <c r="GA524" s="36" t="str">
        <f>D524</f>
        <v>Nguyễn Thành An</v>
      </c>
      <c r="GB524" s="36"/>
      <c r="GC524" s="37"/>
    </row>
    <row r="525" spans="1:185" hidden="1" x14ac:dyDescent="0.25">
      <c r="A525" s="8" t="s">
        <v>1304</v>
      </c>
      <c r="B525" s="8" t="s">
        <v>896</v>
      </c>
      <c r="C525" s="9" t="s">
        <v>897</v>
      </c>
      <c r="D525" s="10" t="s">
        <v>1390</v>
      </c>
      <c r="E525" s="9" t="s">
        <v>249</v>
      </c>
      <c r="F525" s="9" t="s">
        <v>505</v>
      </c>
      <c r="G525" s="9" t="s">
        <v>475</v>
      </c>
      <c r="H525" s="11">
        <v>3.5000000000000003E-2</v>
      </c>
      <c r="I525" s="11"/>
      <c r="J525" s="11">
        <v>0.01</v>
      </c>
      <c r="K525" s="11">
        <v>0.01</v>
      </c>
      <c r="L525" s="11">
        <v>5.0000000000000001E-3</v>
      </c>
      <c r="M525" s="11">
        <v>5.0000000000000001E-3</v>
      </c>
      <c r="N525" s="11"/>
      <c r="O525" s="12">
        <f t="shared" si="1223"/>
        <v>0</v>
      </c>
      <c r="P525" s="12">
        <f t="shared" si="1224"/>
        <v>867897.84</v>
      </c>
      <c r="Q525" s="12">
        <f t="shared" si="1225"/>
        <v>0</v>
      </c>
      <c r="R525" s="12">
        <f t="shared" si="1226"/>
        <v>1936268.6400000001</v>
      </c>
      <c r="S525" s="12">
        <f t="shared" si="1277"/>
        <v>0</v>
      </c>
      <c r="T525" s="12">
        <f t="shared" si="1278"/>
        <v>1505076</v>
      </c>
      <c r="U525" s="12">
        <f t="shared" si="1279"/>
        <v>323128</v>
      </c>
      <c r="V525" s="12">
        <f t="shared" si="1280"/>
        <v>1828204</v>
      </c>
      <c r="W525" s="12">
        <f t="shared" si="1282"/>
        <v>1559664</v>
      </c>
      <c r="X525" s="12">
        <f t="shared" si="1227"/>
        <v>0</v>
      </c>
      <c r="Y525" s="12">
        <f t="shared" si="1228"/>
        <v>1177686</v>
      </c>
      <c r="Z525" s="12">
        <f t="shared" si="1229"/>
        <v>1109364</v>
      </c>
      <c r="AA525" s="12">
        <f t="shared" si="1230"/>
        <v>2474182.7999999998</v>
      </c>
      <c r="AB525" s="12">
        <f t="shared" si="1231"/>
        <v>3119327.76</v>
      </c>
      <c r="AC525" s="12"/>
      <c r="AD525" s="12"/>
      <c r="AE525" s="12"/>
      <c r="AF525" s="12">
        <f t="shared" si="1232"/>
        <v>0</v>
      </c>
      <c r="AG525" s="12">
        <f t="shared" si="1233"/>
        <v>0</v>
      </c>
      <c r="AH525" s="12">
        <f t="shared" si="1234"/>
        <v>0</v>
      </c>
      <c r="AI525" s="12"/>
      <c r="AJ525" s="12"/>
      <c r="AK525" s="12"/>
      <c r="AL525" s="12">
        <f t="shared" si="1238"/>
        <v>0</v>
      </c>
      <c r="AM525" s="12">
        <f t="shared" si="1239"/>
        <v>0</v>
      </c>
      <c r="AN525" s="12">
        <f t="shared" si="1240"/>
        <v>0</v>
      </c>
      <c r="AO525" s="12"/>
      <c r="AP525" s="12"/>
      <c r="AQ525" s="12"/>
      <c r="AR525" s="12">
        <f t="shared" si="1241"/>
        <v>0</v>
      </c>
      <c r="AS525" s="12">
        <f t="shared" si="1242"/>
        <v>0</v>
      </c>
      <c r="AT525" s="12">
        <f t="shared" si="1243"/>
        <v>0</v>
      </c>
      <c r="AU525" s="12">
        <f t="shared" si="1244"/>
        <v>0</v>
      </c>
      <c r="AV525" s="12">
        <f t="shared" si="1235"/>
        <v>0</v>
      </c>
      <c r="AW525" s="12"/>
      <c r="AX525" s="12">
        <f t="shared" si="1245"/>
        <v>0</v>
      </c>
      <c r="AY525" s="12">
        <f t="shared" si="1246"/>
        <v>0</v>
      </c>
      <c r="AZ525" s="12">
        <f t="shared" si="1247"/>
        <v>0</v>
      </c>
      <c r="BA525" s="12"/>
      <c r="BB525" s="12">
        <f t="shared" si="1248"/>
        <v>0</v>
      </c>
      <c r="BC525" s="12">
        <f t="shared" si="1249"/>
        <v>0</v>
      </c>
      <c r="BD525" s="12">
        <f t="shared" si="1250"/>
        <v>0</v>
      </c>
      <c r="BE525" s="12"/>
      <c r="BF525" s="12">
        <f t="shared" si="1251"/>
        <v>0</v>
      </c>
      <c r="BG525" s="12">
        <f t="shared" si="1236"/>
        <v>0</v>
      </c>
      <c r="BH525" s="12">
        <f t="shared" si="1252"/>
        <v>0</v>
      </c>
      <c r="BI525" s="12">
        <f t="shared" si="1253"/>
        <v>0</v>
      </c>
      <c r="BJ525" s="12"/>
      <c r="BK525" s="12">
        <f t="shared" si="1254"/>
        <v>0</v>
      </c>
      <c r="BL525" s="12">
        <f t="shared" si="1237"/>
        <v>0</v>
      </c>
      <c r="BM525" s="12">
        <f t="shared" si="1255"/>
        <v>0</v>
      </c>
      <c r="BN525" s="12"/>
      <c r="BO525" s="12">
        <f t="shared" si="1256"/>
        <v>0</v>
      </c>
      <c r="BP525" s="12">
        <f t="shared" si="1257"/>
        <v>0</v>
      </c>
      <c r="BQ525" s="12">
        <f t="shared" si="1258"/>
        <v>0</v>
      </c>
      <c r="BR525" s="12"/>
      <c r="BS525" s="12">
        <f t="shared" si="1259"/>
        <v>0</v>
      </c>
      <c r="BT525" s="12">
        <f t="shared" si="1260"/>
        <v>0</v>
      </c>
      <c r="BU525" s="12">
        <f t="shared" si="1261"/>
        <v>0</v>
      </c>
      <c r="BV525" s="12">
        <f t="shared" si="1262"/>
        <v>0</v>
      </c>
      <c r="BW525" s="12">
        <f t="shared" si="1263"/>
        <v>0</v>
      </c>
      <c r="BX525" s="12"/>
      <c r="BY525" s="12">
        <v>200000000</v>
      </c>
      <c r="BZ525" s="12">
        <v>150000000</v>
      </c>
      <c r="CA525" s="12">
        <f>SUMIFS('[1]TIẾN ĐỘ %'!$M$6:$M$1034,'[1]TIẾN ĐỘ %'!$G$6:$G$1034,$A525,'[1]TIẾN ĐỘ %'!$F$6:$F$1034,$E525)</f>
        <v>210000000</v>
      </c>
      <c r="CB525" s="12">
        <f t="shared" si="1281"/>
        <v>560000000</v>
      </c>
      <c r="CC525" s="12"/>
      <c r="CD525" s="12"/>
      <c r="CE525" s="12"/>
      <c r="CF525" s="12"/>
      <c r="CG525" s="12"/>
      <c r="CH525" s="12"/>
      <c r="CI525" s="12"/>
      <c r="CJ525" s="12"/>
      <c r="CK525" s="12">
        <f t="shared" si="1264"/>
        <v>0</v>
      </c>
      <c r="CL525" s="12"/>
      <c r="CM525" s="12"/>
      <c r="CN525" s="12"/>
      <c r="CO525" s="12">
        <f t="shared" si="1191"/>
        <v>0</v>
      </c>
      <c r="CP525" s="12">
        <f t="shared" si="1192"/>
        <v>0</v>
      </c>
      <c r="CQ525" s="12"/>
      <c r="CR525" s="12">
        <v>89937600</v>
      </c>
      <c r="CS525" s="12">
        <v>17856000</v>
      </c>
      <c r="CT525" s="12">
        <v>200649600</v>
      </c>
      <c r="CU525" s="12">
        <v>155966400</v>
      </c>
      <c r="CV525" s="12">
        <v>33484800</v>
      </c>
      <c r="CW525" s="12">
        <v>155966400</v>
      </c>
      <c r="CX525" s="12">
        <v>189451200</v>
      </c>
      <c r="CY525" s="12">
        <f>SUMIFS('[1]DATA THÔ IN'!$P$4:$P$12031,'[1]DATA THÔ IN'!$H$4:$H$12031,$A525,'[1]DATA THÔ IN'!$AC$4:$AC$12031,$E525,'[1]DATA THÔ IN'!$AH$4:$AH$12031,"Tiến độ 1")</f>
        <v>122040000</v>
      </c>
      <c r="CZ525" s="12">
        <f>SUMIFS('[1]DATA THÔ IN'!$P$4:$P$12031,'[1]DATA THÔ IN'!$H$4:$H$12031,$A525,'[1]DATA THÔ IN'!$AC$4:$AC$12031,$E525,'[1]DATA THÔ IN'!$AH$4:$AH$12031,"Tiến độ 2")</f>
        <v>114960000</v>
      </c>
      <c r="DA525" s="12">
        <f>SUMIFS('[1]TIẾN ĐỘ %'!$N$6:$N$1034,'[1]TIẾN ĐỘ %'!$G$6:$G$1034,A525,'[1]TIẾN ĐỘ %'!$F$6:$F$1034,$E525)</f>
        <v>256392000</v>
      </c>
      <c r="DB525" s="12">
        <f t="shared" si="1283"/>
        <v>646492800</v>
      </c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3"/>
      <c r="DQ525" s="12"/>
      <c r="DR525" s="12"/>
      <c r="DS525" s="13"/>
      <c r="DT525" s="12"/>
      <c r="DU525" s="12"/>
      <c r="DV525" s="12"/>
      <c r="DW525" s="12">
        <f t="shared" si="1265"/>
        <v>0</v>
      </c>
      <c r="DX525" s="12"/>
      <c r="DY525" s="12"/>
      <c r="DZ525" s="12"/>
      <c r="EA525" s="12"/>
      <c r="EB525" s="12"/>
      <c r="EC525" s="12"/>
      <c r="ED525" s="12"/>
      <c r="EE525" s="12"/>
      <c r="EF525" s="12"/>
      <c r="EG525" s="12">
        <f t="shared" si="1193"/>
        <v>0</v>
      </c>
      <c r="EH525" s="12">
        <f t="shared" si="1194"/>
        <v>0</v>
      </c>
      <c r="EI525" s="12"/>
      <c r="EJ525" s="15">
        <f t="shared" si="1266"/>
        <v>0.44968799999999998</v>
      </c>
      <c r="EK525" s="15">
        <f t="shared" si="1267"/>
        <v>8.9279999999999998E-2</v>
      </c>
      <c r="EL525" s="15">
        <f t="shared" si="1268"/>
        <v>1.0032479999999999</v>
      </c>
      <c r="EM525" s="16">
        <f t="shared" ref="EM525:EM591" si="1288">IFERROR(CU525/BZ525,0)</f>
        <v>1.039776</v>
      </c>
      <c r="EN525" s="16">
        <f t="shared" ref="EN525:EN591" si="1289">IFERROR(CV525/BZ525,0)</f>
        <v>0.22323200000000001</v>
      </c>
      <c r="EO525" s="16">
        <f t="shared" ref="EO525:EO591" si="1290">IFERROR(CX525/BZ525,0)</f>
        <v>1.2630079999999999</v>
      </c>
      <c r="EP525" s="16">
        <f t="shared" si="1284"/>
        <v>0.58114285714285718</v>
      </c>
      <c r="EQ525" s="16">
        <f t="shared" si="1285"/>
        <v>0.54742857142857138</v>
      </c>
      <c r="ER525" s="16">
        <f t="shared" si="1286"/>
        <v>1.2209142857142856</v>
      </c>
      <c r="ES525" s="16">
        <f t="shared" si="1287"/>
        <v>1.1544514285714285</v>
      </c>
      <c r="ET525" s="16"/>
      <c r="EU525" s="16"/>
      <c r="EV525" s="16"/>
      <c r="EW525" s="16"/>
      <c r="EX525" s="16"/>
      <c r="EY525" s="16"/>
      <c r="EZ525" s="27"/>
      <c r="FA525" s="27"/>
      <c r="FB525" s="27"/>
      <c r="FC525" s="21"/>
      <c r="FD525" s="21"/>
      <c r="FE525" s="16"/>
      <c r="FF525" s="16"/>
      <c r="FG525" s="16"/>
      <c r="FH525" s="16">
        <v>0</v>
      </c>
      <c r="FI525" s="16">
        <v>0</v>
      </c>
      <c r="FJ525" s="16">
        <v>0</v>
      </c>
      <c r="FK525" s="16">
        <v>0</v>
      </c>
      <c r="FL525" s="16">
        <v>0</v>
      </c>
      <c r="FM525" s="16">
        <v>0</v>
      </c>
      <c r="FN525" s="16">
        <v>0</v>
      </c>
      <c r="FO525" s="16">
        <v>0</v>
      </c>
      <c r="FP525" s="16">
        <v>0</v>
      </c>
      <c r="FQ525" s="16">
        <v>0</v>
      </c>
      <c r="FR525" s="17">
        <f t="shared" si="1269"/>
        <v>0</v>
      </c>
      <c r="FS525" s="17">
        <f t="shared" si="1270"/>
        <v>0</v>
      </c>
      <c r="FT525" s="17">
        <f t="shared" si="1271"/>
        <v>0</v>
      </c>
      <c r="FU525" s="18">
        <f t="shared" si="1272"/>
        <v>0</v>
      </c>
      <c r="FV525" s="18">
        <f t="shared" si="1273"/>
        <v>0</v>
      </c>
      <c r="FW525" s="18">
        <f t="shared" si="1274"/>
        <v>0</v>
      </c>
      <c r="FX525" s="18">
        <f t="shared" si="1275"/>
        <v>0</v>
      </c>
      <c r="FY525" s="18">
        <f t="shared" si="1276"/>
        <v>0</v>
      </c>
      <c r="FZ525" s="19"/>
      <c r="GA525" s="36" t="s">
        <v>492</v>
      </c>
      <c r="GB525" s="36"/>
      <c r="GC525" s="37"/>
    </row>
    <row r="526" spans="1:185" hidden="1" x14ac:dyDescent="0.25">
      <c r="A526" s="8" t="s">
        <v>1327</v>
      </c>
      <c r="B526" s="8" t="s">
        <v>904</v>
      </c>
      <c r="C526" s="9" t="s">
        <v>905</v>
      </c>
      <c r="D526" s="28" t="s">
        <v>1459</v>
      </c>
      <c r="E526" s="9" t="s">
        <v>249</v>
      </c>
      <c r="F526" s="9" t="s">
        <v>488</v>
      </c>
      <c r="G526" s="9" t="s">
        <v>475</v>
      </c>
      <c r="H526" s="11">
        <v>3.5000000000000003E-2</v>
      </c>
      <c r="I526" s="11"/>
      <c r="J526" s="11">
        <v>0.01</v>
      </c>
      <c r="K526" s="11">
        <v>0.01</v>
      </c>
      <c r="L526" s="11">
        <v>5.0000000000000001E-3</v>
      </c>
      <c r="M526" s="11">
        <v>5.0000000000000001E-3</v>
      </c>
      <c r="N526" s="11"/>
      <c r="O526" s="12">
        <f t="shared" si="1223"/>
        <v>0</v>
      </c>
      <c r="P526" s="12">
        <f t="shared" si="1224"/>
        <v>0</v>
      </c>
      <c r="Q526" s="12">
        <f t="shared" si="1225"/>
        <v>0</v>
      </c>
      <c r="R526" s="12">
        <f t="shared" si="1226"/>
        <v>0</v>
      </c>
      <c r="S526" s="12">
        <f t="shared" si="1277"/>
        <v>0</v>
      </c>
      <c r="T526" s="12">
        <f t="shared" si="1278"/>
        <v>0</v>
      </c>
      <c r="U526" s="12">
        <f t="shared" si="1279"/>
        <v>0</v>
      </c>
      <c r="V526" s="12">
        <f t="shared" si="1280"/>
        <v>0</v>
      </c>
      <c r="W526" s="12">
        <f t="shared" si="1282"/>
        <v>0</v>
      </c>
      <c r="X526" s="12">
        <f t="shared" si="1227"/>
        <v>0</v>
      </c>
      <c r="Y526" s="12">
        <f t="shared" si="1228"/>
        <v>0</v>
      </c>
      <c r="Z526" s="12">
        <f t="shared" si="1229"/>
        <v>0</v>
      </c>
      <c r="AA526" s="12">
        <f t="shared" si="1230"/>
        <v>0</v>
      </c>
      <c r="AB526" s="12">
        <f t="shared" si="1231"/>
        <v>0</v>
      </c>
      <c r="AC526" s="12"/>
      <c r="AD526" s="12"/>
      <c r="AE526" s="12"/>
      <c r="AF526" s="12">
        <f t="shared" si="1232"/>
        <v>0</v>
      </c>
      <c r="AG526" s="12">
        <f t="shared" si="1233"/>
        <v>0</v>
      </c>
      <c r="AH526" s="12">
        <f t="shared" si="1234"/>
        <v>0</v>
      </c>
      <c r="AI526" s="12"/>
      <c r="AJ526" s="12"/>
      <c r="AK526" s="12"/>
      <c r="AL526" s="12">
        <f t="shared" si="1238"/>
        <v>0</v>
      </c>
      <c r="AM526" s="12">
        <f t="shared" si="1239"/>
        <v>0</v>
      </c>
      <c r="AN526" s="12">
        <f t="shared" si="1240"/>
        <v>0</v>
      </c>
      <c r="AO526" s="12"/>
      <c r="AP526" s="12"/>
      <c r="AQ526" s="12"/>
      <c r="AR526" s="12">
        <f t="shared" si="1241"/>
        <v>0</v>
      </c>
      <c r="AS526" s="12">
        <f t="shared" si="1242"/>
        <v>0</v>
      </c>
      <c r="AT526" s="12">
        <f t="shared" si="1243"/>
        <v>0</v>
      </c>
      <c r="AU526" s="12">
        <f t="shared" si="1244"/>
        <v>0</v>
      </c>
      <c r="AV526" s="12">
        <f t="shared" si="1235"/>
        <v>0</v>
      </c>
      <c r="AW526" s="12"/>
      <c r="AX526" s="12">
        <f t="shared" si="1245"/>
        <v>0</v>
      </c>
      <c r="AY526" s="12">
        <f t="shared" si="1246"/>
        <v>0</v>
      </c>
      <c r="AZ526" s="12">
        <f t="shared" si="1247"/>
        <v>0</v>
      </c>
      <c r="BA526" s="12"/>
      <c r="BB526" s="12">
        <f t="shared" si="1248"/>
        <v>0</v>
      </c>
      <c r="BC526" s="12">
        <f t="shared" si="1249"/>
        <v>0</v>
      </c>
      <c r="BD526" s="12">
        <f t="shared" si="1250"/>
        <v>0</v>
      </c>
      <c r="BE526" s="12"/>
      <c r="BF526" s="12">
        <f t="shared" si="1251"/>
        <v>0</v>
      </c>
      <c r="BG526" s="12">
        <f t="shared" si="1236"/>
        <v>0</v>
      </c>
      <c r="BH526" s="12">
        <f t="shared" si="1252"/>
        <v>0</v>
      </c>
      <c r="BI526" s="12">
        <f t="shared" si="1253"/>
        <v>0</v>
      </c>
      <c r="BJ526" s="12"/>
      <c r="BK526" s="12">
        <f t="shared" si="1254"/>
        <v>0</v>
      </c>
      <c r="BL526" s="12">
        <f t="shared" si="1237"/>
        <v>0</v>
      </c>
      <c r="BM526" s="12">
        <f t="shared" si="1255"/>
        <v>0</v>
      </c>
      <c r="BN526" s="12"/>
      <c r="BO526" s="12">
        <f t="shared" si="1256"/>
        <v>0</v>
      </c>
      <c r="BP526" s="12">
        <f t="shared" si="1257"/>
        <v>0</v>
      </c>
      <c r="BQ526" s="12">
        <f t="shared" si="1258"/>
        <v>0</v>
      </c>
      <c r="BR526" s="12"/>
      <c r="BS526" s="12">
        <f t="shared" si="1259"/>
        <v>0</v>
      </c>
      <c r="BT526" s="12">
        <f t="shared" si="1260"/>
        <v>0</v>
      </c>
      <c r="BU526" s="12">
        <f t="shared" si="1261"/>
        <v>0</v>
      </c>
      <c r="BV526" s="12">
        <f t="shared" si="1262"/>
        <v>0</v>
      </c>
      <c r="BW526" s="12">
        <f t="shared" si="1263"/>
        <v>0</v>
      </c>
      <c r="BX526" s="12"/>
      <c r="BY526" s="12">
        <v>0</v>
      </c>
      <c r="BZ526" s="12">
        <v>0</v>
      </c>
      <c r="CA526" s="12">
        <f>SUMIFS('[1]TIẾN ĐỘ %'!$M$6:$M$1034,'[1]TIẾN ĐỘ %'!$G$6:$G$1034,$A526,'[1]TIẾN ĐỘ %'!$F$6:$F$1034,$E526)</f>
        <v>0</v>
      </c>
      <c r="CB526" s="12">
        <f t="shared" si="1281"/>
        <v>0</v>
      </c>
      <c r="CC526" s="12"/>
      <c r="CD526" s="12"/>
      <c r="CE526" s="12"/>
      <c r="CF526" s="12"/>
      <c r="CG526" s="12"/>
      <c r="CH526" s="12"/>
      <c r="CI526" s="12"/>
      <c r="CJ526" s="12"/>
      <c r="CK526" s="12">
        <f t="shared" si="1264"/>
        <v>0</v>
      </c>
      <c r="CL526" s="12"/>
      <c r="CM526" s="12"/>
      <c r="CN526" s="12"/>
      <c r="CO526" s="12">
        <f t="shared" si="1191"/>
        <v>0</v>
      </c>
      <c r="CP526" s="12">
        <f t="shared" si="1192"/>
        <v>0</v>
      </c>
      <c r="CQ526" s="12"/>
      <c r="CR526" s="12">
        <v>0</v>
      </c>
      <c r="CS526" s="12">
        <v>0</v>
      </c>
      <c r="CT526" s="12">
        <v>0</v>
      </c>
      <c r="CU526" s="12">
        <v>0</v>
      </c>
      <c r="CV526" s="12">
        <v>0</v>
      </c>
      <c r="CW526" s="12">
        <v>0</v>
      </c>
      <c r="CX526" s="12">
        <v>0</v>
      </c>
      <c r="CY526" s="12">
        <f>SUMIFS('[1]DATA THÔ IN'!$P$4:$P$12031,'[1]DATA THÔ IN'!$H$4:$H$12031,$A526,'[1]DATA THÔ IN'!$AC$4:$AC$12031,$E526,'[1]DATA THÔ IN'!$AH$4:$AH$12031,"Tiến độ 1")</f>
        <v>0</v>
      </c>
      <c r="CZ526" s="12">
        <f>SUMIFS('[1]DATA THÔ IN'!$P$4:$P$12031,'[1]DATA THÔ IN'!$H$4:$H$12031,$A526,'[1]DATA THÔ IN'!$AC$4:$AC$12031,$E526,'[1]DATA THÔ IN'!$AH$4:$AH$12031,"Tiến độ 2")</f>
        <v>0</v>
      </c>
      <c r="DA526" s="12">
        <f>SUMIFS('[1]TIẾN ĐỘ %'!$N$6:$N$1034,'[1]TIẾN ĐỘ %'!$G$6:$G$1034,A526,'[1]TIẾN ĐỘ %'!$F$6:$F$1034,$E526)</f>
        <v>0</v>
      </c>
      <c r="DB526" s="12">
        <f t="shared" si="1283"/>
        <v>0</v>
      </c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3"/>
      <c r="DQ526" s="12"/>
      <c r="DR526" s="12"/>
      <c r="DS526" s="13"/>
      <c r="DT526" s="12"/>
      <c r="DU526" s="12"/>
      <c r="DV526" s="12"/>
      <c r="DW526" s="12">
        <f t="shared" si="1265"/>
        <v>0</v>
      </c>
      <c r="DX526" s="12"/>
      <c r="DY526" s="12"/>
      <c r="DZ526" s="12"/>
      <c r="EA526" s="12"/>
      <c r="EB526" s="12"/>
      <c r="EC526" s="12"/>
      <c r="ED526" s="12"/>
      <c r="EE526" s="12"/>
      <c r="EF526" s="12"/>
      <c r="EG526" s="12">
        <f t="shared" si="1193"/>
        <v>0</v>
      </c>
      <c r="EH526" s="12">
        <f t="shared" si="1194"/>
        <v>0</v>
      </c>
      <c r="EI526" s="12"/>
      <c r="EJ526" s="15">
        <f t="shared" si="1266"/>
        <v>0</v>
      </c>
      <c r="EK526" s="15">
        <f t="shared" si="1267"/>
        <v>0</v>
      </c>
      <c r="EL526" s="15">
        <f t="shared" si="1268"/>
        <v>0</v>
      </c>
      <c r="EM526" s="16">
        <f t="shared" si="1288"/>
        <v>0</v>
      </c>
      <c r="EN526" s="16">
        <f t="shared" si="1289"/>
        <v>0</v>
      </c>
      <c r="EO526" s="16">
        <f t="shared" si="1290"/>
        <v>0</v>
      </c>
      <c r="EP526" s="16">
        <f t="shared" si="1284"/>
        <v>0</v>
      </c>
      <c r="EQ526" s="16">
        <f t="shared" si="1285"/>
        <v>0</v>
      </c>
      <c r="ER526" s="16">
        <f t="shared" si="1286"/>
        <v>0</v>
      </c>
      <c r="ES526" s="16">
        <f t="shared" si="1287"/>
        <v>0</v>
      </c>
      <c r="ET526" s="16"/>
      <c r="EU526" s="16"/>
      <c r="EV526" s="16"/>
      <c r="EW526" s="16"/>
      <c r="EX526" s="16"/>
      <c r="EY526" s="16"/>
      <c r="EZ526" s="27"/>
      <c r="FA526" s="27"/>
      <c r="FB526" s="27"/>
      <c r="FC526" s="21"/>
      <c r="FD526" s="21"/>
      <c r="FE526" s="16"/>
      <c r="FF526" s="16"/>
      <c r="FG526" s="16"/>
      <c r="FH526" s="16">
        <v>0</v>
      </c>
      <c r="FI526" s="16">
        <v>0</v>
      </c>
      <c r="FJ526" s="16">
        <v>0</v>
      </c>
      <c r="FK526" s="16">
        <v>0</v>
      </c>
      <c r="FL526" s="16">
        <v>0</v>
      </c>
      <c r="FM526" s="16">
        <v>0</v>
      </c>
      <c r="FN526" s="16">
        <v>0</v>
      </c>
      <c r="FO526" s="16">
        <v>0</v>
      </c>
      <c r="FP526" s="16">
        <v>0</v>
      </c>
      <c r="FQ526" s="16">
        <v>0</v>
      </c>
      <c r="FR526" s="17">
        <f t="shared" si="1269"/>
        <v>0</v>
      </c>
      <c r="FS526" s="17">
        <f t="shared" si="1270"/>
        <v>0</v>
      </c>
      <c r="FT526" s="17">
        <f t="shared" si="1271"/>
        <v>0</v>
      </c>
      <c r="FU526" s="18">
        <f t="shared" si="1272"/>
        <v>0</v>
      </c>
      <c r="FV526" s="18">
        <f t="shared" si="1273"/>
        <v>0</v>
      </c>
      <c r="FW526" s="18">
        <f t="shared" si="1274"/>
        <v>0</v>
      </c>
      <c r="FX526" s="18">
        <f t="shared" si="1275"/>
        <v>0</v>
      </c>
      <c r="FY526" s="18">
        <f t="shared" si="1276"/>
        <v>0</v>
      </c>
      <c r="FZ526" s="19"/>
      <c r="GA526" s="36" t="e">
        <v>#N/A</v>
      </c>
      <c r="GB526" s="36"/>
      <c r="GC526" s="37"/>
    </row>
    <row r="527" spans="1:185" hidden="1" x14ac:dyDescent="0.25">
      <c r="A527" s="8" t="s">
        <v>1307</v>
      </c>
      <c r="B527" s="8" t="s">
        <v>906</v>
      </c>
      <c r="C527" s="9" t="s">
        <v>907</v>
      </c>
      <c r="D527" s="10" t="s">
        <v>1390</v>
      </c>
      <c r="E527" s="9" t="s">
        <v>249</v>
      </c>
      <c r="F527" s="9" t="s">
        <v>505</v>
      </c>
      <c r="G527" s="9" t="s">
        <v>475</v>
      </c>
      <c r="H527" s="11">
        <v>3.5000000000000003E-2</v>
      </c>
      <c r="I527" s="11"/>
      <c r="J527" s="11">
        <v>0.01</v>
      </c>
      <c r="K527" s="11">
        <v>0.01</v>
      </c>
      <c r="L527" s="11">
        <v>5.0000000000000001E-3</v>
      </c>
      <c r="M527" s="11">
        <v>5.0000000000000001E-3</v>
      </c>
      <c r="N527" s="11"/>
      <c r="O527" s="12">
        <f t="shared" si="1223"/>
        <v>0</v>
      </c>
      <c r="P527" s="12">
        <f t="shared" si="1224"/>
        <v>0</v>
      </c>
      <c r="Q527" s="12">
        <f t="shared" si="1225"/>
        <v>0</v>
      </c>
      <c r="R527" s="12">
        <f t="shared" si="1226"/>
        <v>0</v>
      </c>
      <c r="S527" s="12">
        <f t="shared" si="1277"/>
        <v>0</v>
      </c>
      <c r="T527" s="12">
        <f t="shared" si="1278"/>
        <v>0</v>
      </c>
      <c r="U527" s="12">
        <f t="shared" si="1279"/>
        <v>0</v>
      </c>
      <c r="V527" s="12">
        <f t="shared" si="1280"/>
        <v>0</v>
      </c>
      <c r="W527" s="12">
        <f t="shared" si="1282"/>
        <v>0</v>
      </c>
      <c r="X527" s="12">
        <f t="shared" si="1227"/>
        <v>0</v>
      </c>
      <c r="Y527" s="12">
        <f t="shared" si="1228"/>
        <v>0</v>
      </c>
      <c r="Z527" s="12">
        <f t="shared" si="1229"/>
        <v>0</v>
      </c>
      <c r="AA527" s="12">
        <f t="shared" si="1230"/>
        <v>0</v>
      </c>
      <c r="AB527" s="12">
        <f t="shared" si="1231"/>
        <v>0</v>
      </c>
      <c r="AC527" s="12"/>
      <c r="AD527" s="12"/>
      <c r="AE527" s="12"/>
      <c r="AF527" s="12">
        <f t="shared" si="1232"/>
        <v>0</v>
      </c>
      <c r="AG527" s="12">
        <f t="shared" si="1233"/>
        <v>0</v>
      </c>
      <c r="AH527" s="12">
        <f t="shared" si="1234"/>
        <v>0</v>
      </c>
      <c r="AI527" s="12"/>
      <c r="AJ527" s="12"/>
      <c r="AK527" s="12"/>
      <c r="AL527" s="12">
        <f t="shared" si="1238"/>
        <v>0</v>
      </c>
      <c r="AM527" s="12">
        <f t="shared" si="1239"/>
        <v>0</v>
      </c>
      <c r="AN527" s="12">
        <f t="shared" si="1240"/>
        <v>0</v>
      </c>
      <c r="AO527" s="12"/>
      <c r="AP527" s="12"/>
      <c r="AQ527" s="12"/>
      <c r="AR527" s="12">
        <f t="shared" si="1241"/>
        <v>0</v>
      </c>
      <c r="AS527" s="12">
        <f t="shared" si="1242"/>
        <v>0</v>
      </c>
      <c r="AT527" s="12">
        <f t="shared" si="1243"/>
        <v>0</v>
      </c>
      <c r="AU527" s="12">
        <f t="shared" si="1244"/>
        <v>0</v>
      </c>
      <c r="AV527" s="12">
        <f t="shared" si="1235"/>
        <v>0</v>
      </c>
      <c r="AW527" s="12"/>
      <c r="AX527" s="12">
        <f t="shared" si="1245"/>
        <v>0</v>
      </c>
      <c r="AY527" s="12">
        <f t="shared" si="1246"/>
        <v>0</v>
      </c>
      <c r="AZ527" s="12">
        <f t="shared" si="1247"/>
        <v>0</v>
      </c>
      <c r="BA527" s="12"/>
      <c r="BB527" s="12">
        <f t="shared" si="1248"/>
        <v>0</v>
      </c>
      <c r="BC527" s="12">
        <f t="shared" si="1249"/>
        <v>0</v>
      </c>
      <c r="BD527" s="12">
        <f t="shared" si="1250"/>
        <v>0</v>
      </c>
      <c r="BE527" s="12"/>
      <c r="BF527" s="12">
        <f t="shared" si="1251"/>
        <v>0</v>
      </c>
      <c r="BG527" s="12">
        <f t="shared" si="1236"/>
        <v>0</v>
      </c>
      <c r="BH527" s="12">
        <f t="shared" si="1252"/>
        <v>0</v>
      </c>
      <c r="BI527" s="12">
        <f t="shared" si="1253"/>
        <v>0</v>
      </c>
      <c r="BJ527" s="12"/>
      <c r="BK527" s="12">
        <f t="shared" si="1254"/>
        <v>0</v>
      </c>
      <c r="BL527" s="12">
        <f t="shared" si="1237"/>
        <v>0</v>
      </c>
      <c r="BM527" s="12">
        <f t="shared" si="1255"/>
        <v>0</v>
      </c>
      <c r="BN527" s="12"/>
      <c r="BO527" s="12">
        <f t="shared" si="1256"/>
        <v>0</v>
      </c>
      <c r="BP527" s="12">
        <f t="shared" si="1257"/>
        <v>0</v>
      </c>
      <c r="BQ527" s="12">
        <f t="shared" si="1258"/>
        <v>0</v>
      </c>
      <c r="BR527" s="12"/>
      <c r="BS527" s="12">
        <f t="shared" si="1259"/>
        <v>0</v>
      </c>
      <c r="BT527" s="12">
        <f t="shared" si="1260"/>
        <v>0</v>
      </c>
      <c r="BU527" s="12">
        <f t="shared" si="1261"/>
        <v>0</v>
      </c>
      <c r="BV527" s="12">
        <f t="shared" si="1262"/>
        <v>0</v>
      </c>
      <c r="BW527" s="12">
        <f t="shared" si="1263"/>
        <v>0</v>
      </c>
      <c r="BX527" s="12"/>
      <c r="BY527" s="12">
        <v>0</v>
      </c>
      <c r="BZ527" s="12">
        <v>0</v>
      </c>
      <c r="CA527" s="12">
        <f>SUMIFS('[1]TIẾN ĐỘ %'!$M$6:$M$1034,'[1]TIẾN ĐỘ %'!$G$6:$G$1034,$A527,'[1]TIẾN ĐỘ %'!$F$6:$F$1034,$E527)</f>
        <v>0</v>
      </c>
      <c r="CB527" s="12">
        <f t="shared" si="1281"/>
        <v>0</v>
      </c>
      <c r="CC527" s="12"/>
      <c r="CD527" s="12"/>
      <c r="CE527" s="12"/>
      <c r="CF527" s="12"/>
      <c r="CG527" s="12"/>
      <c r="CH527" s="12"/>
      <c r="CI527" s="12"/>
      <c r="CJ527" s="12"/>
      <c r="CK527" s="12">
        <f t="shared" si="1264"/>
        <v>0</v>
      </c>
      <c r="CL527" s="12"/>
      <c r="CM527" s="12"/>
      <c r="CN527" s="12"/>
      <c r="CO527" s="12">
        <f t="shared" si="1191"/>
        <v>0</v>
      </c>
      <c r="CP527" s="12">
        <f t="shared" si="1192"/>
        <v>0</v>
      </c>
      <c r="CQ527" s="12"/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f>SUMIFS('[1]DATA THÔ IN'!$P$4:$P$12031,'[1]DATA THÔ IN'!$H$4:$H$12031,$A527,'[1]DATA THÔ IN'!$AC$4:$AC$12031,$E527,'[1]DATA THÔ IN'!$AH$4:$AH$12031,"Tiến độ 1")</f>
        <v>0</v>
      </c>
      <c r="CZ527" s="12">
        <f>SUMIFS('[1]DATA THÔ IN'!$P$4:$P$12031,'[1]DATA THÔ IN'!$H$4:$H$12031,$A527,'[1]DATA THÔ IN'!$AC$4:$AC$12031,$E527,'[1]DATA THÔ IN'!$AH$4:$AH$12031,"Tiến độ 2")</f>
        <v>0</v>
      </c>
      <c r="DA527" s="12">
        <f>SUMIFS('[1]TIẾN ĐỘ %'!$N$6:$N$1034,'[1]TIẾN ĐỘ %'!$G$6:$G$1034,A527,'[1]TIẾN ĐỘ %'!$F$6:$F$1034,$E527)</f>
        <v>0</v>
      </c>
      <c r="DB527" s="12">
        <f t="shared" si="1283"/>
        <v>0</v>
      </c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3"/>
      <c r="DQ527" s="12"/>
      <c r="DR527" s="12"/>
      <c r="DS527" s="13"/>
      <c r="DT527" s="12"/>
      <c r="DU527" s="12"/>
      <c r="DV527" s="12"/>
      <c r="DW527" s="12">
        <f t="shared" si="1265"/>
        <v>0</v>
      </c>
      <c r="DX527" s="12"/>
      <c r="DY527" s="12"/>
      <c r="DZ527" s="12"/>
      <c r="EA527" s="12"/>
      <c r="EB527" s="12"/>
      <c r="EC527" s="12"/>
      <c r="ED527" s="12"/>
      <c r="EE527" s="12"/>
      <c r="EF527" s="12"/>
      <c r="EG527" s="12">
        <f t="shared" si="1193"/>
        <v>0</v>
      </c>
      <c r="EH527" s="12">
        <f t="shared" si="1194"/>
        <v>0</v>
      </c>
      <c r="EI527" s="12"/>
      <c r="EJ527" s="15">
        <f t="shared" si="1266"/>
        <v>0</v>
      </c>
      <c r="EK527" s="15">
        <f t="shared" si="1267"/>
        <v>0</v>
      </c>
      <c r="EL527" s="15">
        <f t="shared" si="1268"/>
        <v>0</v>
      </c>
      <c r="EM527" s="16">
        <f t="shared" si="1288"/>
        <v>0</v>
      </c>
      <c r="EN527" s="16">
        <f t="shared" si="1289"/>
        <v>0</v>
      </c>
      <c r="EO527" s="16">
        <f t="shared" si="1290"/>
        <v>0</v>
      </c>
      <c r="EP527" s="16">
        <f t="shared" si="1284"/>
        <v>0</v>
      </c>
      <c r="EQ527" s="16">
        <f t="shared" si="1285"/>
        <v>0</v>
      </c>
      <c r="ER527" s="16">
        <f t="shared" si="1286"/>
        <v>0</v>
      </c>
      <c r="ES527" s="16">
        <f t="shared" si="1287"/>
        <v>0</v>
      </c>
      <c r="ET527" s="16"/>
      <c r="EU527" s="16"/>
      <c r="EV527" s="16"/>
      <c r="EW527" s="16"/>
      <c r="EX527" s="16"/>
      <c r="EY527" s="16"/>
      <c r="EZ527" s="27"/>
      <c r="FA527" s="27"/>
      <c r="FB527" s="27"/>
      <c r="FC527" s="21"/>
      <c r="FD527" s="21"/>
      <c r="FE527" s="16"/>
      <c r="FF527" s="16"/>
      <c r="FG527" s="16"/>
      <c r="FH527" s="16">
        <v>0</v>
      </c>
      <c r="FI527" s="16">
        <v>0</v>
      </c>
      <c r="FJ527" s="16">
        <v>0</v>
      </c>
      <c r="FK527" s="16">
        <v>0</v>
      </c>
      <c r="FL527" s="16">
        <v>0</v>
      </c>
      <c r="FM527" s="16">
        <v>0</v>
      </c>
      <c r="FN527" s="16">
        <v>0</v>
      </c>
      <c r="FO527" s="16">
        <v>0</v>
      </c>
      <c r="FP527" s="16">
        <v>0</v>
      </c>
      <c r="FQ527" s="16">
        <v>0</v>
      </c>
      <c r="FR527" s="17">
        <f t="shared" si="1269"/>
        <v>0</v>
      </c>
      <c r="FS527" s="17">
        <f t="shared" si="1270"/>
        <v>0</v>
      </c>
      <c r="FT527" s="17">
        <f t="shared" si="1271"/>
        <v>0</v>
      </c>
      <c r="FU527" s="18">
        <f t="shared" si="1272"/>
        <v>0</v>
      </c>
      <c r="FV527" s="18">
        <f t="shared" si="1273"/>
        <v>0</v>
      </c>
      <c r="FW527" s="18">
        <f t="shared" si="1274"/>
        <v>0</v>
      </c>
      <c r="FX527" s="18">
        <f t="shared" si="1275"/>
        <v>0</v>
      </c>
      <c r="FY527" s="18">
        <f t="shared" si="1276"/>
        <v>0</v>
      </c>
      <c r="FZ527" s="19"/>
      <c r="GA527" s="36" t="e">
        <v>#N/A</v>
      </c>
      <c r="GB527" s="36"/>
      <c r="GC527" s="37"/>
    </row>
    <row r="528" spans="1:185" hidden="1" x14ac:dyDescent="0.25">
      <c r="A528" s="8" t="s">
        <v>1308</v>
      </c>
      <c r="B528" s="8" t="s">
        <v>908</v>
      </c>
      <c r="C528" s="9" t="s">
        <v>909</v>
      </c>
      <c r="D528" s="10" t="s">
        <v>515</v>
      </c>
      <c r="E528" s="9" t="s">
        <v>249</v>
      </c>
      <c r="F528" s="9" t="s">
        <v>506</v>
      </c>
      <c r="G528" s="9" t="s">
        <v>475</v>
      </c>
      <c r="H528" s="11">
        <v>3.5000000000000003E-2</v>
      </c>
      <c r="I528" s="11"/>
      <c r="J528" s="11">
        <v>0.01</v>
      </c>
      <c r="K528" s="11">
        <v>0.01</v>
      </c>
      <c r="L528" s="11">
        <v>5.0000000000000001E-3</v>
      </c>
      <c r="M528" s="11">
        <v>5.0000000000000001E-3</v>
      </c>
      <c r="N528" s="11"/>
      <c r="O528" s="12">
        <f t="shared" si="1223"/>
        <v>0</v>
      </c>
      <c r="P528" s="12">
        <f t="shared" si="1224"/>
        <v>984114.72</v>
      </c>
      <c r="Q528" s="12">
        <f t="shared" si="1225"/>
        <v>0</v>
      </c>
      <c r="R528" s="12">
        <f t="shared" si="1226"/>
        <v>0</v>
      </c>
      <c r="S528" s="12">
        <f t="shared" si="1277"/>
        <v>0</v>
      </c>
      <c r="T528" s="12">
        <f t="shared" si="1278"/>
        <v>2126366</v>
      </c>
      <c r="U528" s="12">
        <f t="shared" si="1279"/>
        <v>0</v>
      </c>
      <c r="V528" s="12">
        <f t="shared" si="1280"/>
        <v>2126366</v>
      </c>
      <c r="W528" s="12">
        <f t="shared" si="1282"/>
        <v>2203488</v>
      </c>
      <c r="X528" s="12">
        <f t="shared" si="1227"/>
        <v>0</v>
      </c>
      <c r="Y528" s="12">
        <f t="shared" si="1228"/>
        <v>899426.32</v>
      </c>
      <c r="Z528" s="12">
        <f t="shared" si="1229"/>
        <v>1232112</v>
      </c>
      <c r="AA528" s="12">
        <f t="shared" si="1230"/>
        <v>2609884.96</v>
      </c>
      <c r="AB528" s="12">
        <f t="shared" si="1231"/>
        <v>0</v>
      </c>
      <c r="AC528" s="12"/>
      <c r="AD528" s="12"/>
      <c r="AE528" s="12"/>
      <c r="AF528" s="12">
        <f t="shared" si="1232"/>
        <v>0</v>
      </c>
      <c r="AG528" s="12">
        <f t="shared" si="1233"/>
        <v>0</v>
      </c>
      <c r="AH528" s="12">
        <f t="shared" si="1234"/>
        <v>0</v>
      </c>
      <c r="AI528" s="12"/>
      <c r="AJ528" s="12"/>
      <c r="AK528" s="12"/>
      <c r="AL528" s="12">
        <f t="shared" si="1238"/>
        <v>0</v>
      </c>
      <c r="AM528" s="12">
        <f t="shared" si="1239"/>
        <v>0</v>
      </c>
      <c r="AN528" s="12">
        <f t="shared" si="1240"/>
        <v>0</v>
      </c>
      <c r="AO528" s="12"/>
      <c r="AP528" s="12"/>
      <c r="AQ528" s="12"/>
      <c r="AR528" s="12">
        <f t="shared" si="1241"/>
        <v>0</v>
      </c>
      <c r="AS528" s="12">
        <f t="shared" si="1242"/>
        <v>0</v>
      </c>
      <c r="AT528" s="12">
        <f t="shared" si="1243"/>
        <v>0</v>
      </c>
      <c r="AU528" s="12">
        <f t="shared" si="1244"/>
        <v>0</v>
      </c>
      <c r="AV528" s="12">
        <f t="shared" si="1235"/>
        <v>0</v>
      </c>
      <c r="AW528" s="12"/>
      <c r="AX528" s="12">
        <f t="shared" si="1245"/>
        <v>0</v>
      </c>
      <c r="AY528" s="12">
        <f t="shared" si="1246"/>
        <v>0</v>
      </c>
      <c r="AZ528" s="12">
        <f t="shared" si="1247"/>
        <v>0</v>
      </c>
      <c r="BA528" s="12"/>
      <c r="BB528" s="12">
        <f t="shared" si="1248"/>
        <v>0</v>
      </c>
      <c r="BC528" s="12">
        <f t="shared" si="1249"/>
        <v>0</v>
      </c>
      <c r="BD528" s="12">
        <f t="shared" si="1250"/>
        <v>0</v>
      </c>
      <c r="BE528" s="12"/>
      <c r="BF528" s="12">
        <f t="shared" si="1251"/>
        <v>0</v>
      </c>
      <c r="BG528" s="12">
        <f t="shared" si="1236"/>
        <v>0</v>
      </c>
      <c r="BH528" s="12">
        <f t="shared" si="1252"/>
        <v>0</v>
      </c>
      <c r="BI528" s="12">
        <f t="shared" si="1253"/>
        <v>0</v>
      </c>
      <c r="BJ528" s="12"/>
      <c r="BK528" s="12">
        <f t="shared" si="1254"/>
        <v>0</v>
      </c>
      <c r="BL528" s="12">
        <f t="shared" si="1237"/>
        <v>0</v>
      </c>
      <c r="BM528" s="12">
        <f t="shared" si="1255"/>
        <v>0</v>
      </c>
      <c r="BN528" s="12"/>
      <c r="BO528" s="12">
        <f t="shared" si="1256"/>
        <v>0</v>
      </c>
      <c r="BP528" s="12">
        <f t="shared" si="1257"/>
        <v>0</v>
      </c>
      <c r="BQ528" s="12">
        <f t="shared" si="1258"/>
        <v>0</v>
      </c>
      <c r="BR528" s="12"/>
      <c r="BS528" s="12">
        <f t="shared" si="1259"/>
        <v>0</v>
      </c>
      <c r="BT528" s="12">
        <f t="shared" si="1260"/>
        <v>0</v>
      </c>
      <c r="BU528" s="12">
        <f t="shared" si="1261"/>
        <v>0</v>
      </c>
      <c r="BV528" s="12">
        <f t="shared" si="1262"/>
        <v>0</v>
      </c>
      <c r="BW528" s="12">
        <f t="shared" si="1263"/>
        <v>0</v>
      </c>
      <c r="BX528" s="12"/>
      <c r="BY528" s="12">
        <v>250000000</v>
      </c>
      <c r="BZ528" s="12">
        <v>220000000</v>
      </c>
      <c r="CA528" s="12">
        <f>SUMIFS('[1]TIẾN ĐỘ %'!$M$6:$M$1034,'[1]TIẾN ĐỘ %'!$G$6:$G$1034,$A528,'[1]TIẾN ĐỘ %'!$F$6:$F$1034,$E528)</f>
        <v>220000000</v>
      </c>
      <c r="CB528" s="12">
        <f t="shared" si="1281"/>
        <v>690000000</v>
      </c>
      <c r="CC528" s="12"/>
      <c r="CD528" s="12"/>
      <c r="CE528" s="12"/>
      <c r="CF528" s="12"/>
      <c r="CG528" s="12"/>
      <c r="CH528" s="12"/>
      <c r="CI528" s="12"/>
      <c r="CJ528" s="12"/>
      <c r="CK528" s="12">
        <f t="shared" si="1264"/>
        <v>0</v>
      </c>
      <c r="CL528" s="12"/>
      <c r="CM528" s="12"/>
      <c r="CN528" s="12"/>
      <c r="CO528" s="12">
        <f t="shared" si="1191"/>
        <v>0</v>
      </c>
      <c r="CP528" s="12">
        <f t="shared" si="1192"/>
        <v>0</v>
      </c>
      <c r="CQ528" s="12"/>
      <c r="CR528" s="12">
        <v>101980800</v>
      </c>
      <c r="CS528" s="12">
        <v>0</v>
      </c>
      <c r="CT528" s="12">
        <v>101980800</v>
      </c>
      <c r="CU528" s="12">
        <v>220348800</v>
      </c>
      <c r="CV528" s="12">
        <v>0</v>
      </c>
      <c r="CW528" s="12">
        <v>220348800</v>
      </c>
      <c r="CX528" s="12">
        <v>220348800</v>
      </c>
      <c r="CY528" s="12">
        <f>SUMIFS('[1]DATA THÔ IN'!$P$4:$P$12031,'[1]DATA THÔ IN'!$H$4:$H$12031,$A528,'[1]DATA THÔ IN'!$AC$4:$AC$12031,$E528,'[1]DATA THÔ IN'!$AH$4:$AH$12031,"Tiến độ 1")</f>
        <v>93204800</v>
      </c>
      <c r="CZ528" s="12">
        <f>SUMIFS('[1]DATA THÔ IN'!$P$4:$P$12031,'[1]DATA THÔ IN'!$H$4:$H$12031,$A528,'[1]DATA THÔ IN'!$AC$4:$AC$12031,$E528,'[1]DATA THÔ IN'!$AH$4:$AH$12031,"Tiến độ 2")</f>
        <v>127680000</v>
      </c>
      <c r="DA528" s="12">
        <f>SUMIFS('[1]TIẾN ĐỘ %'!$N$6:$N$1034,'[1]TIẾN ĐỘ %'!$G$6:$G$1034,A528,'[1]TIẾN ĐỘ %'!$F$6:$F$1034,$E528)</f>
        <v>270454400</v>
      </c>
      <c r="DB528" s="12">
        <f t="shared" si="1283"/>
        <v>592784000</v>
      </c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3"/>
      <c r="DQ528" s="12"/>
      <c r="DR528" s="12"/>
      <c r="DS528" s="13"/>
      <c r="DT528" s="12"/>
      <c r="DU528" s="12"/>
      <c r="DV528" s="12"/>
      <c r="DW528" s="12">
        <f t="shared" si="1265"/>
        <v>0</v>
      </c>
      <c r="DX528" s="12"/>
      <c r="DY528" s="12"/>
      <c r="DZ528" s="12"/>
      <c r="EA528" s="12"/>
      <c r="EB528" s="12"/>
      <c r="EC528" s="12"/>
      <c r="ED528" s="12"/>
      <c r="EE528" s="12"/>
      <c r="EF528" s="12"/>
      <c r="EG528" s="12">
        <f t="shared" si="1193"/>
        <v>0</v>
      </c>
      <c r="EH528" s="12">
        <f t="shared" si="1194"/>
        <v>0</v>
      </c>
      <c r="EI528" s="12"/>
      <c r="EJ528" s="15">
        <f t="shared" si="1266"/>
        <v>0.40792319999999999</v>
      </c>
      <c r="EK528" s="15">
        <f t="shared" si="1267"/>
        <v>0</v>
      </c>
      <c r="EL528" s="15">
        <f t="shared" si="1268"/>
        <v>0.40792319999999999</v>
      </c>
      <c r="EM528" s="16">
        <f t="shared" si="1288"/>
        <v>1.0015854545454546</v>
      </c>
      <c r="EN528" s="16">
        <f t="shared" si="1289"/>
        <v>0</v>
      </c>
      <c r="EO528" s="16">
        <f t="shared" si="1290"/>
        <v>1.0015854545454546</v>
      </c>
      <c r="EP528" s="16">
        <f t="shared" si="1284"/>
        <v>0.42365818181818182</v>
      </c>
      <c r="EQ528" s="16">
        <f t="shared" si="1285"/>
        <v>0.58036363636363641</v>
      </c>
      <c r="ER528" s="16">
        <f t="shared" si="1286"/>
        <v>1.2293381818181819</v>
      </c>
      <c r="ES528" s="16">
        <f t="shared" si="1287"/>
        <v>0.85910724637681157</v>
      </c>
      <c r="ET528" s="16"/>
      <c r="EU528" s="16"/>
      <c r="EV528" s="16"/>
      <c r="EW528" s="16"/>
      <c r="EX528" s="16"/>
      <c r="EY528" s="16"/>
      <c r="EZ528" s="27"/>
      <c r="FA528" s="27"/>
      <c r="FB528" s="27"/>
      <c r="FC528" s="21"/>
      <c r="FD528" s="21"/>
      <c r="FE528" s="16"/>
      <c r="FF528" s="16"/>
      <c r="FG528" s="16"/>
      <c r="FH528" s="16"/>
      <c r="FI528" s="16"/>
      <c r="FJ528" s="16"/>
      <c r="FK528" s="16">
        <v>0</v>
      </c>
      <c r="FL528" s="16">
        <v>0</v>
      </c>
      <c r="FM528" s="16">
        <v>0</v>
      </c>
      <c r="FN528" s="16">
        <v>0</v>
      </c>
      <c r="FO528" s="16">
        <v>0</v>
      </c>
      <c r="FP528" s="16">
        <v>0</v>
      </c>
      <c r="FQ528" s="16">
        <v>0</v>
      </c>
      <c r="FR528" s="17">
        <f t="shared" si="1269"/>
        <v>0</v>
      </c>
      <c r="FS528" s="17">
        <f t="shared" si="1270"/>
        <v>0</v>
      </c>
      <c r="FT528" s="17">
        <f t="shared" si="1271"/>
        <v>0</v>
      </c>
      <c r="FU528" s="18">
        <f t="shared" si="1272"/>
        <v>0</v>
      </c>
      <c r="FV528" s="18">
        <f t="shared" si="1273"/>
        <v>0</v>
      </c>
      <c r="FW528" s="18">
        <f t="shared" si="1274"/>
        <v>0</v>
      </c>
      <c r="FX528" s="18">
        <f t="shared" si="1275"/>
        <v>0</v>
      </c>
      <c r="FY528" s="18">
        <f t="shared" si="1276"/>
        <v>0</v>
      </c>
      <c r="FZ528" s="19"/>
      <c r="GA528" s="36" t="s">
        <v>515</v>
      </c>
      <c r="GB528" s="36"/>
      <c r="GC528" s="37"/>
    </row>
    <row r="529" spans="1:185" hidden="1" x14ac:dyDescent="0.25">
      <c r="A529" s="8" t="s">
        <v>1310</v>
      </c>
      <c r="B529" s="8" t="s">
        <v>910</v>
      </c>
      <c r="C529" s="9" t="s">
        <v>911</v>
      </c>
      <c r="D529" s="10" t="s">
        <v>483</v>
      </c>
      <c r="E529" s="9" t="s">
        <v>249</v>
      </c>
      <c r="F529" s="9" t="s">
        <v>516</v>
      </c>
      <c r="G529" s="9" t="s">
        <v>475</v>
      </c>
      <c r="H529" s="11">
        <v>3.5000000000000003E-2</v>
      </c>
      <c r="I529" s="11"/>
      <c r="J529" s="11">
        <v>0.01</v>
      </c>
      <c r="K529" s="11">
        <v>0.01</v>
      </c>
      <c r="L529" s="11">
        <v>5.0000000000000001E-3</v>
      </c>
      <c r="M529" s="11">
        <v>5.0000000000000001E-3</v>
      </c>
      <c r="N529" s="11"/>
      <c r="O529" s="12">
        <f t="shared" si="1223"/>
        <v>0</v>
      </c>
      <c r="P529" s="12">
        <f t="shared" si="1224"/>
        <v>0</v>
      </c>
      <c r="Q529" s="12">
        <f t="shared" si="1225"/>
        <v>0</v>
      </c>
      <c r="R529" s="12">
        <f t="shared" si="1226"/>
        <v>0</v>
      </c>
      <c r="S529" s="12">
        <f t="shared" si="1277"/>
        <v>0</v>
      </c>
      <c r="T529" s="12">
        <f t="shared" si="1278"/>
        <v>0</v>
      </c>
      <c r="U529" s="12">
        <f t="shared" si="1279"/>
        <v>0</v>
      </c>
      <c r="V529" s="12">
        <f t="shared" si="1280"/>
        <v>0</v>
      </c>
      <c r="W529" s="12">
        <f t="shared" si="1282"/>
        <v>0</v>
      </c>
      <c r="X529" s="12">
        <f t="shared" si="1227"/>
        <v>0</v>
      </c>
      <c r="Y529" s="12">
        <f t="shared" si="1228"/>
        <v>0</v>
      </c>
      <c r="Z529" s="12">
        <f t="shared" si="1229"/>
        <v>0</v>
      </c>
      <c r="AA529" s="12">
        <f t="shared" si="1230"/>
        <v>0</v>
      </c>
      <c r="AB529" s="12">
        <f t="shared" si="1231"/>
        <v>0</v>
      </c>
      <c r="AC529" s="12"/>
      <c r="AD529" s="12"/>
      <c r="AE529" s="12"/>
      <c r="AF529" s="12">
        <f t="shared" si="1232"/>
        <v>0</v>
      </c>
      <c r="AG529" s="12">
        <f t="shared" si="1233"/>
        <v>0</v>
      </c>
      <c r="AH529" s="12">
        <f t="shared" si="1234"/>
        <v>0</v>
      </c>
      <c r="AI529" s="12"/>
      <c r="AJ529" s="12"/>
      <c r="AK529" s="12"/>
      <c r="AL529" s="12">
        <f t="shared" si="1238"/>
        <v>0</v>
      </c>
      <c r="AM529" s="12">
        <f t="shared" si="1239"/>
        <v>0</v>
      </c>
      <c r="AN529" s="12">
        <f t="shared" si="1240"/>
        <v>0</v>
      </c>
      <c r="AO529" s="12"/>
      <c r="AP529" s="12"/>
      <c r="AQ529" s="12"/>
      <c r="AR529" s="12">
        <f t="shared" si="1241"/>
        <v>0</v>
      </c>
      <c r="AS529" s="12">
        <f t="shared" si="1242"/>
        <v>0</v>
      </c>
      <c r="AT529" s="12">
        <f t="shared" si="1243"/>
        <v>0</v>
      </c>
      <c r="AU529" s="12">
        <f t="shared" si="1244"/>
        <v>0</v>
      </c>
      <c r="AV529" s="12">
        <f t="shared" si="1235"/>
        <v>0</v>
      </c>
      <c r="AW529" s="12"/>
      <c r="AX529" s="12">
        <f t="shared" si="1245"/>
        <v>0</v>
      </c>
      <c r="AY529" s="12">
        <f t="shared" si="1246"/>
        <v>0</v>
      </c>
      <c r="AZ529" s="12">
        <f t="shared" si="1247"/>
        <v>0</v>
      </c>
      <c r="BA529" s="12"/>
      <c r="BB529" s="12">
        <f t="shared" si="1248"/>
        <v>0</v>
      </c>
      <c r="BC529" s="12">
        <f t="shared" si="1249"/>
        <v>0</v>
      </c>
      <c r="BD529" s="12">
        <f t="shared" si="1250"/>
        <v>0</v>
      </c>
      <c r="BE529" s="12"/>
      <c r="BF529" s="12">
        <f t="shared" si="1251"/>
        <v>0</v>
      </c>
      <c r="BG529" s="12">
        <f t="shared" si="1236"/>
        <v>0</v>
      </c>
      <c r="BH529" s="12">
        <f t="shared" si="1252"/>
        <v>0</v>
      </c>
      <c r="BI529" s="12">
        <f t="shared" si="1253"/>
        <v>0</v>
      </c>
      <c r="BJ529" s="12"/>
      <c r="BK529" s="12">
        <f t="shared" si="1254"/>
        <v>0</v>
      </c>
      <c r="BL529" s="12">
        <f t="shared" si="1237"/>
        <v>0</v>
      </c>
      <c r="BM529" s="12">
        <f t="shared" si="1255"/>
        <v>0</v>
      </c>
      <c r="BN529" s="12"/>
      <c r="BO529" s="12">
        <f t="shared" si="1256"/>
        <v>0</v>
      </c>
      <c r="BP529" s="12">
        <f t="shared" si="1257"/>
        <v>0</v>
      </c>
      <c r="BQ529" s="12">
        <f t="shared" si="1258"/>
        <v>0</v>
      </c>
      <c r="BR529" s="12"/>
      <c r="BS529" s="12">
        <f t="shared" si="1259"/>
        <v>0</v>
      </c>
      <c r="BT529" s="12">
        <f t="shared" si="1260"/>
        <v>0</v>
      </c>
      <c r="BU529" s="12">
        <f t="shared" si="1261"/>
        <v>0</v>
      </c>
      <c r="BV529" s="12">
        <f t="shared" si="1262"/>
        <v>0</v>
      </c>
      <c r="BW529" s="12">
        <f t="shared" si="1263"/>
        <v>0</v>
      </c>
      <c r="BX529" s="12"/>
      <c r="BY529" s="12">
        <v>20000000</v>
      </c>
      <c r="BZ529" s="12">
        <v>20000000</v>
      </c>
      <c r="CA529" s="12">
        <f>SUMIFS('[1]TIẾN ĐỘ %'!$M$6:$M$1034,'[1]TIẾN ĐỘ %'!$G$6:$G$1034,$A529,'[1]TIẾN ĐỘ %'!$F$6:$F$1034,$E529)</f>
        <v>20000000</v>
      </c>
      <c r="CB529" s="12">
        <f t="shared" si="1281"/>
        <v>60000000</v>
      </c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>
        <f t="shared" si="1191"/>
        <v>0</v>
      </c>
      <c r="CP529" s="12">
        <f t="shared" si="1192"/>
        <v>0</v>
      </c>
      <c r="CQ529" s="12"/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f>SUMIFS('[1]DATA THÔ IN'!$P$4:$P$12031,'[1]DATA THÔ IN'!$H$4:$H$12031,$A529,'[1]DATA THÔ IN'!$AC$4:$AC$12031,$E529,'[1]DATA THÔ IN'!$AH$4:$AH$12031,"Tiến độ 1")</f>
        <v>0</v>
      </c>
      <c r="CZ529" s="12">
        <f>SUMIFS('[1]DATA THÔ IN'!$P$4:$P$12031,'[1]DATA THÔ IN'!$H$4:$H$12031,$A529,'[1]DATA THÔ IN'!$AC$4:$AC$12031,$E529,'[1]DATA THÔ IN'!$AH$4:$AH$12031,"Tiến độ 2")</f>
        <v>0</v>
      </c>
      <c r="DA529" s="12">
        <f>SUMIFS('[1]TIẾN ĐỘ %'!$N$6:$N$1034,'[1]TIẾN ĐỘ %'!$G$6:$G$1034,A529,'[1]TIẾN ĐỘ %'!$F$6:$F$1034,$E529)</f>
        <v>0</v>
      </c>
      <c r="DB529" s="12">
        <f t="shared" si="1283"/>
        <v>0</v>
      </c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3"/>
      <c r="DQ529" s="12"/>
      <c r="DR529" s="12"/>
      <c r="DS529" s="13"/>
      <c r="DT529" s="12"/>
      <c r="DU529" s="12"/>
      <c r="DV529" s="12"/>
      <c r="DW529" s="12"/>
      <c r="DX529" s="12"/>
      <c r="DY529" s="12"/>
      <c r="DZ529" s="12"/>
      <c r="EA529" s="12"/>
      <c r="EB529" s="12"/>
      <c r="EC529" s="14"/>
      <c r="ED529" s="12"/>
      <c r="EE529" s="12"/>
      <c r="EF529" s="12"/>
      <c r="EG529" s="12">
        <f t="shared" si="1193"/>
        <v>0</v>
      </c>
      <c r="EH529" s="12">
        <f t="shared" si="1194"/>
        <v>0</v>
      </c>
      <c r="EI529" s="12"/>
      <c r="EJ529" s="15">
        <f t="shared" si="1266"/>
        <v>0</v>
      </c>
      <c r="EK529" s="15">
        <f t="shared" si="1267"/>
        <v>0</v>
      </c>
      <c r="EL529" s="15">
        <f t="shared" si="1268"/>
        <v>0</v>
      </c>
      <c r="EM529" s="16">
        <f t="shared" si="1288"/>
        <v>0</v>
      </c>
      <c r="EN529" s="16">
        <f t="shared" si="1289"/>
        <v>0</v>
      </c>
      <c r="EO529" s="16">
        <f t="shared" si="1290"/>
        <v>0</v>
      </c>
      <c r="EP529" s="16">
        <f t="shared" si="1284"/>
        <v>0</v>
      </c>
      <c r="EQ529" s="16">
        <f t="shared" si="1285"/>
        <v>0</v>
      </c>
      <c r="ER529" s="16">
        <f t="shared" si="1286"/>
        <v>0</v>
      </c>
      <c r="ES529" s="16">
        <f t="shared" si="1287"/>
        <v>0</v>
      </c>
      <c r="ET529" s="16"/>
      <c r="EU529" s="16"/>
      <c r="EV529" s="16"/>
      <c r="EW529" s="16"/>
      <c r="EX529" s="16"/>
      <c r="EY529" s="16"/>
      <c r="EZ529" s="27"/>
      <c r="FA529" s="27"/>
      <c r="FB529" s="27"/>
      <c r="FC529" s="21"/>
      <c r="FD529" s="21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7">
        <f t="shared" si="1269"/>
        <v>0</v>
      </c>
      <c r="FS529" s="17">
        <f t="shared" si="1270"/>
        <v>0</v>
      </c>
      <c r="FT529" s="17">
        <f t="shared" si="1271"/>
        <v>0</v>
      </c>
      <c r="FU529" s="18">
        <f t="shared" si="1272"/>
        <v>0</v>
      </c>
      <c r="FV529" s="18">
        <f t="shared" si="1273"/>
        <v>0</v>
      </c>
      <c r="FW529" s="18">
        <f t="shared" si="1274"/>
        <v>0</v>
      </c>
      <c r="FX529" s="18">
        <f t="shared" si="1275"/>
        <v>0</v>
      </c>
      <c r="FY529" s="18">
        <f t="shared" si="1276"/>
        <v>0</v>
      </c>
      <c r="FZ529" s="19"/>
      <c r="GA529" s="36" t="s">
        <v>483</v>
      </c>
      <c r="GB529" s="36"/>
      <c r="GC529" s="37"/>
    </row>
    <row r="530" spans="1:185" hidden="1" x14ac:dyDescent="0.25">
      <c r="A530" s="8" t="s">
        <v>1311</v>
      </c>
      <c r="B530" s="8" t="s">
        <v>912</v>
      </c>
      <c r="C530" s="9" t="s">
        <v>913</v>
      </c>
      <c r="D530" s="10" t="s">
        <v>1390</v>
      </c>
      <c r="E530" s="9" t="s">
        <v>249</v>
      </c>
      <c r="F530" s="9" t="s">
        <v>505</v>
      </c>
      <c r="G530" s="9" t="s">
        <v>475</v>
      </c>
      <c r="H530" s="11">
        <v>3.5000000000000003E-2</v>
      </c>
      <c r="I530" s="11"/>
      <c r="J530" s="11">
        <v>0.01</v>
      </c>
      <c r="K530" s="11">
        <v>0.01</v>
      </c>
      <c r="L530" s="11">
        <v>5.0000000000000001E-3</v>
      </c>
      <c r="M530" s="11">
        <v>5.0000000000000001E-3</v>
      </c>
      <c r="N530" s="11"/>
      <c r="O530" s="12">
        <f t="shared" si="1223"/>
        <v>0</v>
      </c>
      <c r="P530" s="12">
        <f t="shared" si="1224"/>
        <v>0</v>
      </c>
      <c r="Q530" s="12">
        <f t="shared" si="1225"/>
        <v>0</v>
      </c>
      <c r="R530" s="12">
        <f t="shared" si="1226"/>
        <v>0</v>
      </c>
      <c r="S530" s="12">
        <f t="shared" si="1277"/>
        <v>0</v>
      </c>
      <c r="T530" s="12">
        <f t="shared" si="1278"/>
        <v>355274</v>
      </c>
      <c r="U530" s="12">
        <f t="shared" si="1279"/>
        <v>0</v>
      </c>
      <c r="V530" s="12">
        <f t="shared" si="1280"/>
        <v>355274</v>
      </c>
      <c r="W530" s="12">
        <f t="shared" si="1282"/>
        <v>368160</v>
      </c>
      <c r="X530" s="12">
        <f t="shared" si="1227"/>
        <v>0</v>
      </c>
      <c r="Y530" s="12">
        <f t="shared" si="1228"/>
        <v>181574.39999999999</v>
      </c>
      <c r="Z530" s="12">
        <f t="shared" si="1229"/>
        <v>0</v>
      </c>
      <c r="AA530" s="12">
        <f t="shared" si="1230"/>
        <v>0</v>
      </c>
      <c r="AB530" s="12">
        <f t="shared" si="1231"/>
        <v>0</v>
      </c>
      <c r="AC530" s="12"/>
      <c r="AD530" s="12"/>
      <c r="AE530" s="12"/>
      <c r="AF530" s="12" t="e">
        <f t="shared" si="1232"/>
        <v>#DIV/0!</v>
      </c>
      <c r="AG530" s="12" t="e">
        <f t="shared" si="1233"/>
        <v>#DIV/0!</v>
      </c>
      <c r="AH530" s="12">
        <f t="shared" si="1234"/>
        <v>0</v>
      </c>
      <c r="AI530" s="12"/>
      <c r="AJ530" s="12"/>
      <c r="AK530" s="12"/>
      <c r="AL530" s="12" t="e">
        <f t="shared" si="1238"/>
        <v>#DIV/0!</v>
      </c>
      <c r="AM530" s="12" t="e">
        <f t="shared" si="1239"/>
        <v>#DIV/0!</v>
      </c>
      <c r="AN530" s="12">
        <f t="shared" si="1240"/>
        <v>0</v>
      </c>
      <c r="AO530" s="12"/>
      <c r="AP530" s="12"/>
      <c r="AQ530" s="12"/>
      <c r="AR530" s="12" t="e">
        <f t="shared" si="1241"/>
        <v>#DIV/0!</v>
      </c>
      <c r="AS530" s="12" t="e">
        <f t="shared" si="1242"/>
        <v>#DIV/0!</v>
      </c>
      <c r="AT530" s="12" t="e">
        <f t="shared" si="1243"/>
        <v>#DIV/0!</v>
      </c>
      <c r="AU530" s="12" t="e">
        <f t="shared" si="1244"/>
        <v>#DIV/0!</v>
      </c>
      <c r="AV530" s="12">
        <f t="shared" si="1235"/>
        <v>0</v>
      </c>
      <c r="AW530" s="12"/>
      <c r="AX530" s="12" t="e">
        <f t="shared" si="1245"/>
        <v>#DIV/0!</v>
      </c>
      <c r="AY530" s="12" t="e">
        <f t="shared" si="1246"/>
        <v>#DIV/0!</v>
      </c>
      <c r="AZ530" s="12" t="e">
        <f t="shared" si="1247"/>
        <v>#DIV/0!</v>
      </c>
      <c r="BA530" s="12"/>
      <c r="BB530" s="12" t="e">
        <f t="shared" si="1248"/>
        <v>#DIV/0!</v>
      </c>
      <c r="BC530" s="12" t="e">
        <f t="shared" si="1249"/>
        <v>#DIV/0!</v>
      </c>
      <c r="BD530" s="12" t="e">
        <f t="shared" si="1250"/>
        <v>#DIV/0!</v>
      </c>
      <c r="BE530" s="12"/>
      <c r="BF530" s="12" t="e">
        <f t="shared" si="1251"/>
        <v>#DIV/0!</v>
      </c>
      <c r="BG530" s="12" t="e">
        <f t="shared" si="1236"/>
        <v>#DIV/0!</v>
      </c>
      <c r="BH530" s="12" t="e">
        <f t="shared" si="1252"/>
        <v>#DIV/0!</v>
      </c>
      <c r="BI530" s="12" t="e">
        <f t="shared" si="1253"/>
        <v>#DIV/0!</v>
      </c>
      <c r="BJ530" s="12"/>
      <c r="BK530" s="12" t="e">
        <f t="shared" si="1254"/>
        <v>#DIV/0!</v>
      </c>
      <c r="BL530" s="12" t="e">
        <f t="shared" si="1237"/>
        <v>#DIV/0!</v>
      </c>
      <c r="BM530" s="12" t="e">
        <f t="shared" si="1255"/>
        <v>#DIV/0!</v>
      </c>
      <c r="BN530" s="12"/>
      <c r="BO530" s="12">
        <f t="shared" si="1256"/>
        <v>0</v>
      </c>
      <c r="BP530" s="12">
        <f t="shared" si="1257"/>
        <v>0</v>
      </c>
      <c r="BQ530" s="12">
        <f t="shared" si="1258"/>
        <v>0</v>
      </c>
      <c r="BR530" s="12"/>
      <c r="BS530" s="12">
        <f t="shared" si="1259"/>
        <v>0</v>
      </c>
      <c r="BT530" s="12">
        <f t="shared" si="1260"/>
        <v>0</v>
      </c>
      <c r="BU530" s="12">
        <f t="shared" si="1261"/>
        <v>0</v>
      </c>
      <c r="BV530" s="12">
        <f t="shared" si="1262"/>
        <v>0</v>
      </c>
      <c r="BW530" s="12">
        <f t="shared" si="1263"/>
        <v>0</v>
      </c>
      <c r="BX530" s="12"/>
      <c r="BY530" s="12">
        <v>60000000</v>
      </c>
      <c r="BZ530" s="12">
        <v>30000000</v>
      </c>
      <c r="CA530" s="12">
        <f>SUMIFS('[1]TIẾN ĐỘ %'!$M$6:$M$1034,'[1]TIẾN ĐỘ %'!$G$6:$G$1034,$A530,'[1]TIẾN ĐỘ %'!$F$6:$F$1034,$E530)</f>
        <v>30000000</v>
      </c>
      <c r="CB530" s="12">
        <f t="shared" si="1281"/>
        <v>120000000</v>
      </c>
      <c r="CC530" s="12"/>
      <c r="CD530" s="12"/>
      <c r="CE530" s="12"/>
      <c r="CF530" s="12">
        <f t="shared" ref="CF530:CF539" si="1291">+SUM(CC530:CE530)</f>
        <v>0</v>
      </c>
      <c r="CG530" s="12">
        <f t="shared" ref="CG530:CG539" si="1292">+CF530+CB530</f>
        <v>120000000</v>
      </c>
      <c r="CH530" s="12"/>
      <c r="CI530" s="12"/>
      <c r="CJ530" s="12"/>
      <c r="CK530" s="12">
        <f t="shared" ref="CK530:CK540" si="1293">+SUM(CH530:CJ530)</f>
        <v>0</v>
      </c>
      <c r="CL530" s="12"/>
      <c r="CM530" s="12"/>
      <c r="CN530" s="12"/>
      <c r="CO530" s="12">
        <f t="shared" si="1191"/>
        <v>0</v>
      </c>
      <c r="CP530" s="12">
        <f t="shared" si="1192"/>
        <v>0</v>
      </c>
      <c r="CQ530" s="12"/>
      <c r="CR530" s="12">
        <v>0</v>
      </c>
      <c r="CS530" s="12">
        <v>0</v>
      </c>
      <c r="CT530" s="12">
        <v>10080000</v>
      </c>
      <c r="CU530" s="12">
        <v>36816000</v>
      </c>
      <c r="CV530" s="12">
        <v>0</v>
      </c>
      <c r="CW530" s="12">
        <v>36816000</v>
      </c>
      <c r="CX530" s="12">
        <v>36816000</v>
      </c>
      <c r="CY530" s="12">
        <f>SUMIFS('[1]DATA THÔ IN'!$P$4:$P$12031,'[1]DATA THÔ IN'!$H$4:$H$12031,$A530,'[1]DATA THÔ IN'!$AC$4:$AC$12031,$E530,'[1]DATA THÔ IN'!$AH$4:$AH$12031,"Tiến độ 1")</f>
        <v>18816000</v>
      </c>
      <c r="CZ530" s="12">
        <f>SUMIFS('[1]DATA THÔ IN'!$P$4:$P$12031,'[1]DATA THÔ IN'!$H$4:$H$12031,$A530,'[1]DATA THÔ IN'!$AC$4:$AC$12031,$E530,'[1]DATA THÔ IN'!$AH$4:$AH$12031,"Tiến độ 2")</f>
        <v>0</v>
      </c>
      <c r="DA530" s="12">
        <f>SUMIFS('[1]TIẾN ĐỘ %'!$N$6:$N$1034,'[1]TIẾN ĐỘ %'!$G$6:$G$1034,A530,'[1]TIẾN ĐỘ %'!$F$6:$F$1034,$E530)</f>
        <v>18816000</v>
      </c>
      <c r="DB530" s="12">
        <f t="shared" si="1283"/>
        <v>65712000</v>
      </c>
      <c r="DC530" s="12"/>
      <c r="DD530" s="12"/>
      <c r="DE530" s="12"/>
      <c r="DF530" s="12"/>
      <c r="DG530" s="12"/>
      <c r="DH530" s="12"/>
      <c r="DI530" s="12"/>
      <c r="DJ530" s="12"/>
      <c r="DK530" s="12"/>
      <c r="DL530" s="12">
        <f t="shared" ref="DL530:DL539" si="1294">+DK530+DH530+DE530</f>
        <v>0</v>
      </c>
      <c r="DM530" s="12">
        <f t="shared" ref="DM530:DM539" si="1295">+DL530+DB530</f>
        <v>65712000</v>
      </c>
      <c r="DN530" s="12"/>
      <c r="DO530" s="12"/>
      <c r="DP530" s="13"/>
      <c r="DQ530" s="14"/>
      <c r="DR530" s="12"/>
      <c r="DS530" s="13"/>
      <c r="DT530" s="12"/>
      <c r="DU530" s="12"/>
      <c r="DV530" s="12"/>
      <c r="DW530" s="12">
        <f t="shared" ref="DW530:DW541" si="1296">+DV530+DS530+DP530</f>
        <v>0</v>
      </c>
      <c r="DX530" s="12"/>
      <c r="DY530" s="12"/>
      <c r="DZ530" s="12"/>
      <c r="EA530" s="12"/>
      <c r="EB530" s="12"/>
      <c r="EC530" s="12"/>
      <c r="ED530" s="12"/>
      <c r="EE530" s="12"/>
      <c r="EF530" s="12"/>
      <c r="EG530" s="12">
        <f t="shared" si="1193"/>
        <v>0</v>
      </c>
      <c r="EH530" s="12">
        <f t="shared" si="1194"/>
        <v>0</v>
      </c>
      <c r="EI530" s="12"/>
      <c r="EJ530" s="15">
        <f t="shared" si="1266"/>
        <v>0</v>
      </c>
      <c r="EK530" s="15">
        <f t="shared" si="1267"/>
        <v>0</v>
      </c>
      <c r="EL530" s="15">
        <f t="shared" si="1268"/>
        <v>0.16800000000000001</v>
      </c>
      <c r="EM530" s="16">
        <f t="shared" si="1288"/>
        <v>1.2272000000000001</v>
      </c>
      <c r="EN530" s="16">
        <f t="shared" si="1289"/>
        <v>0</v>
      </c>
      <c r="EO530" s="16">
        <f t="shared" si="1290"/>
        <v>1.2272000000000001</v>
      </c>
      <c r="EP530" s="16">
        <f t="shared" si="1284"/>
        <v>0.62719999999999998</v>
      </c>
      <c r="EQ530" s="16">
        <f t="shared" si="1285"/>
        <v>0</v>
      </c>
      <c r="ER530" s="16">
        <f t="shared" si="1286"/>
        <v>0.62719999999999998</v>
      </c>
      <c r="ES530" s="16">
        <f t="shared" si="1287"/>
        <v>0.54759999999999998</v>
      </c>
      <c r="ET530" s="16" t="e">
        <f t="shared" ref="ET530:ET539" si="1297">DC530/CC530</f>
        <v>#DIV/0!</v>
      </c>
      <c r="EU530" s="16" t="e">
        <f t="shared" ref="EU530:EU539" si="1298">DD530/CC530</f>
        <v>#DIV/0!</v>
      </c>
      <c r="EV530" s="16" t="e">
        <f t="shared" ref="EV530:EV539" si="1299">DE530/CC530</f>
        <v>#DIV/0!</v>
      </c>
      <c r="EW530" s="16" t="e">
        <f t="shared" ref="EW530:EW539" si="1300">DF530/CD530</f>
        <v>#DIV/0!</v>
      </c>
      <c r="EX530" s="16" t="e">
        <f t="shared" ref="EX530:EX539" si="1301">DG530/CD530</f>
        <v>#DIV/0!</v>
      </c>
      <c r="EY530" s="16" t="e">
        <f t="shared" ref="EY530:EY539" si="1302">DH530/CD530</f>
        <v>#DIV/0!</v>
      </c>
      <c r="EZ530" s="16" t="e">
        <f t="shared" ref="EZ530:EZ539" si="1303">+DI530/CE530</f>
        <v>#DIV/0!</v>
      </c>
      <c r="FA530" s="16" t="e">
        <f t="shared" ref="FA530:FA539" si="1304">+DJ530/CE530</f>
        <v>#DIV/0!</v>
      </c>
      <c r="FB530" s="16" t="e">
        <f t="shared" ref="FB530:FB539" si="1305">+DK530/CE530</f>
        <v>#DIV/0!</v>
      </c>
      <c r="FC530" s="16" t="e">
        <f t="shared" ref="FC530:FC539" si="1306">+DL530/CF530</f>
        <v>#DIV/0!</v>
      </c>
      <c r="FD530" s="16">
        <f t="shared" ref="FD530:FD539" si="1307">+DM530/CG530</f>
        <v>0.54759999999999998</v>
      </c>
      <c r="FE530" s="16" t="e">
        <f t="shared" ref="FE530:FE539" si="1308">+DN530/CH530</f>
        <v>#DIV/0!</v>
      </c>
      <c r="FF530" s="16" t="e">
        <f t="shared" ref="FF530:FF539" si="1309">+DO530/CH530</f>
        <v>#DIV/0!</v>
      </c>
      <c r="FG530" s="16" t="e">
        <f t="shared" ref="FG530:FH534" si="1310">+DP530/CH530</f>
        <v>#DIV/0!</v>
      </c>
      <c r="FH530" s="16" t="e">
        <f t="shared" si="1310"/>
        <v>#DIV/0!</v>
      </c>
      <c r="FI530" s="16" t="e">
        <f>+DR530/CI530</f>
        <v>#DIV/0!</v>
      </c>
      <c r="FJ530" s="16" t="e">
        <f t="shared" ref="FJ530:FK534" si="1311">+DS530/CI530</f>
        <v>#DIV/0!</v>
      </c>
      <c r="FK530" s="16" t="e">
        <f t="shared" si="1311"/>
        <v>#DIV/0!</v>
      </c>
      <c r="FL530" s="16" t="e">
        <f>+DU530/CJ530</f>
        <v>#DIV/0!</v>
      </c>
      <c r="FM530" s="16" t="e">
        <f t="shared" ref="FM530:FO534" si="1312">+DV530/CJ530</f>
        <v>#DIV/0!</v>
      </c>
      <c r="FN530" s="16" t="e">
        <f t="shared" si="1312"/>
        <v>#DIV/0!</v>
      </c>
      <c r="FO530" s="16" t="e">
        <f t="shared" si="1312"/>
        <v>#DIV/0!</v>
      </c>
      <c r="FP530" s="16" t="e">
        <f>+DY530/CL530</f>
        <v>#DIV/0!</v>
      </c>
      <c r="FQ530" s="16" t="e">
        <f>+DZ530/CL530</f>
        <v>#DIV/0!</v>
      </c>
      <c r="FR530" s="17">
        <f t="shared" si="1269"/>
        <v>0</v>
      </c>
      <c r="FS530" s="17">
        <f t="shared" si="1270"/>
        <v>0</v>
      </c>
      <c r="FT530" s="17">
        <f t="shared" si="1271"/>
        <v>0</v>
      </c>
      <c r="FU530" s="18">
        <f t="shared" si="1272"/>
        <v>0</v>
      </c>
      <c r="FV530" s="18">
        <f t="shared" si="1273"/>
        <v>0</v>
      </c>
      <c r="FW530" s="18">
        <f t="shared" si="1274"/>
        <v>0</v>
      </c>
      <c r="FX530" s="18">
        <f t="shared" si="1275"/>
        <v>0</v>
      </c>
      <c r="FY530" s="18">
        <f t="shared" si="1276"/>
        <v>0</v>
      </c>
      <c r="FZ530" s="19"/>
      <c r="GA530" s="36" t="s">
        <v>515</v>
      </c>
      <c r="GB530" s="36"/>
      <c r="GC530" s="37"/>
    </row>
    <row r="531" spans="1:185" hidden="1" x14ac:dyDescent="0.25">
      <c r="A531" s="8" t="s">
        <v>1312</v>
      </c>
      <c r="B531" s="8" t="s">
        <v>914</v>
      </c>
      <c r="C531" s="9" t="s">
        <v>915</v>
      </c>
      <c r="D531" s="10" t="s">
        <v>1390</v>
      </c>
      <c r="E531" s="9" t="s">
        <v>249</v>
      </c>
      <c r="F531" s="9" t="s">
        <v>505</v>
      </c>
      <c r="G531" s="9" t="s">
        <v>475</v>
      </c>
      <c r="H531" s="11">
        <v>3.5000000000000003E-2</v>
      </c>
      <c r="I531" s="11"/>
      <c r="J531" s="11">
        <v>0.01</v>
      </c>
      <c r="K531" s="11">
        <v>0.01</v>
      </c>
      <c r="L531" s="11">
        <v>5.0000000000000001E-3</v>
      </c>
      <c r="M531" s="11">
        <v>5.0000000000000001E-3</v>
      </c>
      <c r="N531" s="11"/>
      <c r="O531" s="12">
        <f t="shared" si="1223"/>
        <v>0</v>
      </c>
      <c r="P531" s="12">
        <f t="shared" si="1224"/>
        <v>991850.15999999992</v>
      </c>
      <c r="Q531" s="12">
        <f t="shared" si="1225"/>
        <v>77817.599999999991</v>
      </c>
      <c r="R531" s="12">
        <f t="shared" si="1226"/>
        <v>1069667.76</v>
      </c>
      <c r="S531" s="12">
        <f t="shared" si="1277"/>
        <v>0</v>
      </c>
      <c r="T531" s="12">
        <f t="shared" si="1278"/>
        <v>775489</v>
      </c>
      <c r="U531" s="12">
        <f t="shared" si="1279"/>
        <v>189078</v>
      </c>
      <c r="V531" s="12">
        <f t="shared" si="1280"/>
        <v>964568</v>
      </c>
      <c r="W531" s="12">
        <f t="shared" si="1282"/>
        <v>803616</v>
      </c>
      <c r="X531" s="12">
        <f t="shared" si="1227"/>
        <v>0</v>
      </c>
      <c r="Y531" s="12">
        <f t="shared" si="1228"/>
        <v>979945.91999999993</v>
      </c>
      <c r="Z531" s="12">
        <f t="shared" si="1229"/>
        <v>93566.399999999994</v>
      </c>
      <c r="AA531" s="12">
        <f t="shared" si="1230"/>
        <v>1089075.8399999999</v>
      </c>
      <c r="AB531" s="12">
        <f t="shared" si="1231"/>
        <v>1561655.64</v>
      </c>
      <c r="AC531" s="12"/>
      <c r="AD531" s="12"/>
      <c r="AE531" s="12"/>
      <c r="AF531" s="12" t="e">
        <f t="shared" si="1232"/>
        <v>#DIV/0!</v>
      </c>
      <c r="AG531" s="12" t="e">
        <f t="shared" si="1233"/>
        <v>#DIV/0!</v>
      </c>
      <c r="AH531" s="12">
        <f t="shared" si="1234"/>
        <v>0</v>
      </c>
      <c r="AI531" s="12"/>
      <c r="AJ531" s="12"/>
      <c r="AK531" s="12"/>
      <c r="AL531" s="12" t="e">
        <f t="shared" si="1238"/>
        <v>#DIV/0!</v>
      </c>
      <c r="AM531" s="12" t="e">
        <f t="shared" si="1239"/>
        <v>#DIV/0!</v>
      </c>
      <c r="AN531" s="12">
        <f t="shared" si="1240"/>
        <v>0</v>
      </c>
      <c r="AO531" s="12"/>
      <c r="AP531" s="12"/>
      <c r="AQ531" s="12"/>
      <c r="AR531" s="12" t="e">
        <f t="shared" si="1241"/>
        <v>#DIV/0!</v>
      </c>
      <c r="AS531" s="12" t="e">
        <f t="shared" si="1242"/>
        <v>#DIV/0!</v>
      </c>
      <c r="AT531" s="12" t="e">
        <f t="shared" si="1243"/>
        <v>#DIV/0!</v>
      </c>
      <c r="AU531" s="12" t="e">
        <f t="shared" si="1244"/>
        <v>#DIV/0!</v>
      </c>
      <c r="AV531" s="12">
        <f t="shared" si="1235"/>
        <v>1561655.64</v>
      </c>
      <c r="AW531" s="12"/>
      <c r="AX531" s="12" t="e">
        <f t="shared" si="1245"/>
        <v>#DIV/0!</v>
      </c>
      <c r="AY531" s="12" t="e">
        <f t="shared" si="1246"/>
        <v>#DIV/0!</v>
      </c>
      <c r="AZ531" s="12" t="e">
        <f t="shared" si="1247"/>
        <v>#DIV/0!</v>
      </c>
      <c r="BA531" s="12"/>
      <c r="BB531" s="12" t="e">
        <f t="shared" si="1248"/>
        <v>#DIV/0!</v>
      </c>
      <c r="BC531" s="12" t="e">
        <f t="shared" si="1249"/>
        <v>#DIV/0!</v>
      </c>
      <c r="BD531" s="12" t="e">
        <f t="shared" si="1250"/>
        <v>#DIV/0!</v>
      </c>
      <c r="BE531" s="12"/>
      <c r="BF531" s="12" t="e">
        <f t="shared" si="1251"/>
        <v>#DIV/0!</v>
      </c>
      <c r="BG531" s="12" t="e">
        <f t="shared" si="1236"/>
        <v>#DIV/0!</v>
      </c>
      <c r="BH531" s="12" t="e">
        <f t="shared" si="1252"/>
        <v>#DIV/0!</v>
      </c>
      <c r="BI531" s="12" t="e">
        <f t="shared" si="1253"/>
        <v>#DIV/0!</v>
      </c>
      <c r="BJ531" s="12"/>
      <c r="BK531" s="12" t="e">
        <f t="shared" si="1254"/>
        <v>#DIV/0!</v>
      </c>
      <c r="BL531" s="12" t="e">
        <f t="shared" si="1237"/>
        <v>#DIV/0!</v>
      </c>
      <c r="BM531" s="12" t="e">
        <f t="shared" si="1255"/>
        <v>#DIV/0!</v>
      </c>
      <c r="BN531" s="12"/>
      <c r="BO531" s="12">
        <f t="shared" si="1256"/>
        <v>0</v>
      </c>
      <c r="BP531" s="12">
        <f t="shared" si="1257"/>
        <v>0</v>
      </c>
      <c r="BQ531" s="12">
        <f t="shared" si="1258"/>
        <v>0</v>
      </c>
      <c r="BR531" s="12"/>
      <c r="BS531" s="12">
        <f t="shared" si="1259"/>
        <v>0</v>
      </c>
      <c r="BT531" s="12">
        <f t="shared" si="1260"/>
        <v>0</v>
      </c>
      <c r="BU531" s="12">
        <f t="shared" si="1261"/>
        <v>0</v>
      </c>
      <c r="BV531" s="12">
        <f t="shared" si="1262"/>
        <v>0</v>
      </c>
      <c r="BW531" s="12">
        <f t="shared" si="1263"/>
        <v>0</v>
      </c>
      <c r="BX531" s="12"/>
      <c r="BY531" s="12">
        <v>100000000</v>
      </c>
      <c r="BZ531" s="12">
        <v>80000000</v>
      </c>
      <c r="CA531" s="12">
        <f>SUMIFS('[1]TIẾN ĐỘ %'!$M$6:$M$1034,'[1]TIẾN ĐỘ %'!$G$6:$G$1034,$A531,'[1]TIẾN ĐỘ %'!$F$6:$F$1034,$E531)</f>
        <v>100000000</v>
      </c>
      <c r="CB531" s="12">
        <f t="shared" si="1281"/>
        <v>280000000</v>
      </c>
      <c r="CC531" s="12"/>
      <c r="CD531" s="12"/>
      <c r="CE531" s="12"/>
      <c r="CF531" s="12">
        <f t="shared" si="1291"/>
        <v>0</v>
      </c>
      <c r="CG531" s="12">
        <f t="shared" si="1292"/>
        <v>280000000</v>
      </c>
      <c r="CH531" s="12"/>
      <c r="CI531" s="12"/>
      <c r="CJ531" s="12"/>
      <c r="CK531" s="12">
        <f t="shared" si="1293"/>
        <v>0</v>
      </c>
      <c r="CL531" s="12"/>
      <c r="CM531" s="12"/>
      <c r="CN531" s="12"/>
      <c r="CO531" s="12">
        <f t="shared" si="1191"/>
        <v>0</v>
      </c>
      <c r="CP531" s="12">
        <f t="shared" si="1192"/>
        <v>0</v>
      </c>
      <c r="CQ531" s="12"/>
      <c r="CR531" s="12">
        <v>102782400</v>
      </c>
      <c r="CS531" s="12">
        <v>8064000</v>
      </c>
      <c r="CT531" s="12">
        <v>110846400</v>
      </c>
      <c r="CU531" s="12">
        <v>80361600</v>
      </c>
      <c r="CV531" s="12">
        <v>19593600</v>
      </c>
      <c r="CW531" s="12">
        <v>80361600</v>
      </c>
      <c r="CX531" s="12">
        <v>99955200</v>
      </c>
      <c r="CY531" s="12">
        <f>SUMIFS('[1]DATA THÔ IN'!$P$4:$P$12031,'[1]DATA THÔ IN'!$H$4:$H$12031,$A531,'[1]DATA THÔ IN'!$AC$4:$AC$12031,$E531,'[1]DATA THÔ IN'!$AH$4:$AH$12031,"Tiến độ 1")</f>
        <v>101548800</v>
      </c>
      <c r="CZ531" s="12">
        <f>SUMIFS('[1]DATA THÔ IN'!$P$4:$P$12031,'[1]DATA THÔ IN'!$H$4:$H$12031,$A531,'[1]DATA THÔ IN'!$AC$4:$AC$12031,$E531,'[1]DATA THÔ IN'!$AH$4:$AH$12031,"Tiến độ 2")</f>
        <v>9696000</v>
      </c>
      <c r="DA531" s="12">
        <f>SUMIFS('[1]TIẾN ĐỘ %'!$N$6:$N$1034,'[1]TIẾN ĐỘ %'!$G$6:$G$1034,A531,'[1]TIẾN ĐỘ %'!$F$6:$F$1034,$E531)</f>
        <v>112857600</v>
      </c>
      <c r="DB531" s="12">
        <f t="shared" si="1283"/>
        <v>323659200</v>
      </c>
      <c r="DC531" s="12"/>
      <c r="DD531" s="12"/>
      <c r="DE531" s="12"/>
      <c r="DF531" s="12"/>
      <c r="DG531" s="12"/>
      <c r="DH531" s="12"/>
      <c r="DI531" s="12"/>
      <c r="DJ531" s="12"/>
      <c r="DK531" s="12"/>
      <c r="DL531" s="12">
        <f t="shared" si="1294"/>
        <v>0</v>
      </c>
      <c r="DM531" s="12">
        <f t="shared" si="1295"/>
        <v>323659200</v>
      </c>
      <c r="DN531" s="12"/>
      <c r="DO531" s="14"/>
      <c r="DP531" s="13"/>
      <c r="DQ531" s="12"/>
      <c r="DR531" s="12"/>
      <c r="DS531" s="13"/>
      <c r="DT531" s="12"/>
      <c r="DU531" s="12"/>
      <c r="DV531" s="12"/>
      <c r="DW531" s="12">
        <f t="shared" si="1296"/>
        <v>0</v>
      </c>
      <c r="DX531" s="12"/>
      <c r="DY531" s="12"/>
      <c r="DZ531" s="12"/>
      <c r="EA531" s="12"/>
      <c r="EB531" s="12"/>
      <c r="EC531" s="12"/>
      <c r="ED531" s="12"/>
      <c r="EE531" s="12"/>
      <c r="EF531" s="12"/>
      <c r="EG531" s="12">
        <f t="shared" si="1193"/>
        <v>0</v>
      </c>
      <c r="EH531" s="12">
        <f t="shared" si="1194"/>
        <v>0</v>
      </c>
      <c r="EI531" s="12"/>
      <c r="EJ531" s="15">
        <f t="shared" si="1266"/>
        <v>1.0278240000000001</v>
      </c>
      <c r="EK531" s="15">
        <f t="shared" si="1267"/>
        <v>8.0640000000000003E-2</v>
      </c>
      <c r="EL531" s="15">
        <f t="shared" si="1268"/>
        <v>1.1084639999999999</v>
      </c>
      <c r="EM531" s="16">
        <f t="shared" si="1288"/>
        <v>1.0045200000000001</v>
      </c>
      <c r="EN531" s="16">
        <f t="shared" si="1289"/>
        <v>0.24492</v>
      </c>
      <c r="EO531" s="16">
        <f t="shared" si="1290"/>
        <v>1.2494400000000001</v>
      </c>
      <c r="EP531" s="16">
        <f t="shared" si="1284"/>
        <v>1.0154879999999999</v>
      </c>
      <c r="EQ531" s="16">
        <f t="shared" si="1285"/>
        <v>9.6960000000000005E-2</v>
      </c>
      <c r="ER531" s="16">
        <f t="shared" si="1286"/>
        <v>1.128576</v>
      </c>
      <c r="ES531" s="16">
        <f t="shared" si="1287"/>
        <v>1.1559257142857142</v>
      </c>
      <c r="ET531" s="16" t="e">
        <f t="shared" si="1297"/>
        <v>#DIV/0!</v>
      </c>
      <c r="EU531" s="16" t="e">
        <f t="shared" si="1298"/>
        <v>#DIV/0!</v>
      </c>
      <c r="EV531" s="16" t="e">
        <f t="shared" si="1299"/>
        <v>#DIV/0!</v>
      </c>
      <c r="EW531" s="16" t="e">
        <f t="shared" si="1300"/>
        <v>#DIV/0!</v>
      </c>
      <c r="EX531" s="16" t="e">
        <f t="shared" si="1301"/>
        <v>#DIV/0!</v>
      </c>
      <c r="EY531" s="16" t="e">
        <f t="shared" si="1302"/>
        <v>#DIV/0!</v>
      </c>
      <c r="EZ531" s="16" t="e">
        <f t="shared" si="1303"/>
        <v>#DIV/0!</v>
      </c>
      <c r="FA531" s="16" t="e">
        <f t="shared" si="1304"/>
        <v>#DIV/0!</v>
      </c>
      <c r="FB531" s="16" t="e">
        <f t="shared" si="1305"/>
        <v>#DIV/0!</v>
      </c>
      <c r="FC531" s="16" t="e">
        <f t="shared" si="1306"/>
        <v>#DIV/0!</v>
      </c>
      <c r="FD531" s="16">
        <f t="shared" si="1307"/>
        <v>1.1559257142857142</v>
      </c>
      <c r="FE531" s="16" t="e">
        <f t="shared" si="1308"/>
        <v>#DIV/0!</v>
      </c>
      <c r="FF531" s="16" t="e">
        <f t="shared" si="1309"/>
        <v>#DIV/0!</v>
      </c>
      <c r="FG531" s="16" t="e">
        <f t="shared" si="1310"/>
        <v>#DIV/0!</v>
      </c>
      <c r="FH531" s="16" t="e">
        <f t="shared" si="1310"/>
        <v>#DIV/0!</v>
      </c>
      <c r="FI531" s="16" t="e">
        <f>+DR531/CI531</f>
        <v>#DIV/0!</v>
      </c>
      <c r="FJ531" s="16" t="e">
        <f t="shared" si="1311"/>
        <v>#DIV/0!</v>
      </c>
      <c r="FK531" s="16" t="e">
        <f t="shared" si="1311"/>
        <v>#DIV/0!</v>
      </c>
      <c r="FL531" s="16" t="e">
        <f>+DU531/CJ531</f>
        <v>#DIV/0!</v>
      </c>
      <c r="FM531" s="16" t="e">
        <f t="shared" si="1312"/>
        <v>#DIV/0!</v>
      </c>
      <c r="FN531" s="16" t="e">
        <f t="shared" si="1312"/>
        <v>#DIV/0!</v>
      </c>
      <c r="FO531" s="16" t="e">
        <f t="shared" si="1312"/>
        <v>#DIV/0!</v>
      </c>
      <c r="FP531" s="16" t="e">
        <f>+DY531/CL531</f>
        <v>#DIV/0!</v>
      </c>
      <c r="FQ531" s="16" t="e">
        <f>+DZ531/CL531</f>
        <v>#DIV/0!</v>
      </c>
      <c r="FR531" s="17">
        <f t="shared" si="1269"/>
        <v>0</v>
      </c>
      <c r="FS531" s="17">
        <f t="shared" si="1270"/>
        <v>0</v>
      </c>
      <c r="FT531" s="17">
        <f t="shared" si="1271"/>
        <v>0</v>
      </c>
      <c r="FU531" s="18">
        <f t="shared" si="1272"/>
        <v>0</v>
      </c>
      <c r="FV531" s="18">
        <f t="shared" si="1273"/>
        <v>0</v>
      </c>
      <c r="FW531" s="18">
        <f t="shared" si="1274"/>
        <v>0</v>
      </c>
      <c r="FX531" s="18">
        <f t="shared" si="1275"/>
        <v>0</v>
      </c>
      <c r="FY531" s="18">
        <f t="shared" si="1276"/>
        <v>0</v>
      </c>
      <c r="FZ531" s="19"/>
      <c r="GA531" s="36" t="s">
        <v>492</v>
      </c>
      <c r="GB531" s="36"/>
      <c r="GC531" s="37"/>
    </row>
    <row r="532" spans="1:185" hidden="1" x14ac:dyDescent="0.25">
      <c r="A532" s="8" t="s">
        <v>1314</v>
      </c>
      <c r="B532" s="8" t="s">
        <v>918</v>
      </c>
      <c r="C532" s="9" t="s">
        <v>919</v>
      </c>
      <c r="D532" s="28" t="s">
        <v>1459</v>
      </c>
      <c r="E532" s="9" t="s">
        <v>249</v>
      </c>
      <c r="F532" s="9" t="s">
        <v>474</v>
      </c>
      <c r="G532" s="9" t="s">
        <v>475</v>
      </c>
      <c r="H532" s="11">
        <v>3.5000000000000003E-2</v>
      </c>
      <c r="I532" s="11"/>
      <c r="J532" s="11">
        <v>0.01</v>
      </c>
      <c r="K532" s="11">
        <v>0.01</v>
      </c>
      <c r="L532" s="11">
        <v>5.0000000000000001E-3</v>
      </c>
      <c r="M532" s="11">
        <v>5.0000000000000001E-3</v>
      </c>
      <c r="N532" s="11"/>
      <c r="O532" s="12">
        <f t="shared" si="1223"/>
        <v>0</v>
      </c>
      <c r="P532" s="12">
        <f t="shared" si="1224"/>
        <v>334059.83999999997</v>
      </c>
      <c r="Q532" s="12">
        <f t="shared" si="1225"/>
        <v>151466.4</v>
      </c>
      <c r="R532" s="12">
        <f t="shared" si="1226"/>
        <v>485526.24</v>
      </c>
      <c r="S532" s="12">
        <f t="shared" si="1277"/>
        <v>0</v>
      </c>
      <c r="T532" s="12">
        <f t="shared" si="1278"/>
        <v>448378</v>
      </c>
      <c r="U532" s="12">
        <f t="shared" si="1279"/>
        <v>182732</v>
      </c>
      <c r="V532" s="12">
        <f t="shared" si="1280"/>
        <v>1027563</v>
      </c>
      <c r="W532" s="12">
        <f t="shared" si="1282"/>
        <v>464640</v>
      </c>
      <c r="X532" s="12">
        <f t="shared" si="1227"/>
        <v>0</v>
      </c>
      <c r="Y532" s="12">
        <f t="shared" si="1228"/>
        <v>422160.48</v>
      </c>
      <c r="Z532" s="12">
        <f t="shared" si="1229"/>
        <v>257956.08</v>
      </c>
      <c r="AA532" s="12">
        <f t="shared" si="1230"/>
        <v>680116.55999999994</v>
      </c>
      <c r="AB532" s="12">
        <f t="shared" si="1231"/>
        <v>1096602.8399999999</v>
      </c>
      <c r="AC532" s="12"/>
      <c r="AD532" s="12"/>
      <c r="AE532" s="12"/>
      <c r="AF532" s="12" t="e">
        <f t="shared" si="1232"/>
        <v>#DIV/0!</v>
      </c>
      <c r="AG532" s="12" t="e">
        <f t="shared" si="1233"/>
        <v>#DIV/0!</v>
      </c>
      <c r="AH532" s="12">
        <f t="shared" si="1234"/>
        <v>0</v>
      </c>
      <c r="AI532" s="12"/>
      <c r="AJ532" s="12"/>
      <c r="AK532" s="12"/>
      <c r="AL532" s="12" t="e">
        <f t="shared" si="1238"/>
        <v>#DIV/0!</v>
      </c>
      <c r="AM532" s="12" t="e">
        <f t="shared" si="1239"/>
        <v>#DIV/0!</v>
      </c>
      <c r="AN532" s="12">
        <f t="shared" si="1240"/>
        <v>0</v>
      </c>
      <c r="AO532" s="12"/>
      <c r="AP532" s="12"/>
      <c r="AQ532" s="12"/>
      <c r="AR532" s="12" t="e">
        <f t="shared" si="1241"/>
        <v>#DIV/0!</v>
      </c>
      <c r="AS532" s="12" t="e">
        <f t="shared" si="1242"/>
        <v>#DIV/0!</v>
      </c>
      <c r="AT532" s="12" t="e">
        <f t="shared" si="1243"/>
        <v>#DIV/0!</v>
      </c>
      <c r="AU532" s="12" t="e">
        <f t="shared" si="1244"/>
        <v>#DIV/0!</v>
      </c>
      <c r="AV532" s="12">
        <f t="shared" si="1235"/>
        <v>1096602.8399999999</v>
      </c>
      <c r="AW532" s="12"/>
      <c r="AX532" s="12" t="e">
        <f t="shared" si="1245"/>
        <v>#DIV/0!</v>
      </c>
      <c r="AY532" s="12" t="e">
        <f t="shared" si="1246"/>
        <v>#DIV/0!</v>
      </c>
      <c r="AZ532" s="12" t="e">
        <f t="shared" si="1247"/>
        <v>#DIV/0!</v>
      </c>
      <c r="BA532" s="12"/>
      <c r="BB532" s="12" t="e">
        <f t="shared" si="1248"/>
        <v>#DIV/0!</v>
      </c>
      <c r="BC532" s="12" t="e">
        <f t="shared" si="1249"/>
        <v>#DIV/0!</v>
      </c>
      <c r="BD532" s="12" t="e">
        <f t="shared" si="1250"/>
        <v>#DIV/0!</v>
      </c>
      <c r="BE532" s="12"/>
      <c r="BF532" s="12" t="e">
        <f t="shared" si="1251"/>
        <v>#DIV/0!</v>
      </c>
      <c r="BG532" s="12" t="e">
        <f t="shared" si="1236"/>
        <v>#DIV/0!</v>
      </c>
      <c r="BH532" s="12" t="e">
        <f t="shared" si="1252"/>
        <v>#DIV/0!</v>
      </c>
      <c r="BI532" s="12" t="e">
        <f t="shared" si="1253"/>
        <v>#DIV/0!</v>
      </c>
      <c r="BJ532" s="12"/>
      <c r="BK532" s="12" t="e">
        <f t="shared" si="1254"/>
        <v>#DIV/0!</v>
      </c>
      <c r="BL532" s="12" t="e">
        <f t="shared" si="1237"/>
        <v>#DIV/0!</v>
      </c>
      <c r="BM532" s="12" t="e">
        <f t="shared" si="1255"/>
        <v>#DIV/0!</v>
      </c>
      <c r="BN532" s="12"/>
      <c r="BO532" s="12">
        <f t="shared" si="1256"/>
        <v>0</v>
      </c>
      <c r="BP532" s="12">
        <f t="shared" si="1257"/>
        <v>0</v>
      </c>
      <c r="BQ532" s="12">
        <f t="shared" si="1258"/>
        <v>0</v>
      </c>
      <c r="BR532" s="12"/>
      <c r="BS532" s="12">
        <f t="shared" si="1259"/>
        <v>0</v>
      </c>
      <c r="BT532" s="12">
        <f t="shared" si="1260"/>
        <v>0</v>
      </c>
      <c r="BU532" s="12">
        <f t="shared" si="1261"/>
        <v>0</v>
      </c>
      <c r="BV532" s="12">
        <f t="shared" si="1262"/>
        <v>0</v>
      </c>
      <c r="BW532" s="12">
        <f t="shared" si="1263"/>
        <v>0</v>
      </c>
      <c r="BX532" s="12"/>
      <c r="BY532" s="12">
        <v>50000000</v>
      </c>
      <c r="BZ532" s="12">
        <v>50000000</v>
      </c>
      <c r="CA532" s="12">
        <f>SUMIFS('[1]TIẾN ĐỘ %'!$M$6:$M$1034,'[1]TIẾN ĐỘ %'!$G$6:$G$1034,$A532,'[1]TIẾN ĐỘ %'!$F$6:$F$1034,$E532)</f>
        <v>70000000</v>
      </c>
      <c r="CB532" s="12">
        <f t="shared" si="1281"/>
        <v>170000000</v>
      </c>
      <c r="CC532" s="12"/>
      <c r="CD532" s="12"/>
      <c r="CE532" s="12"/>
      <c r="CF532" s="12">
        <f t="shared" si="1291"/>
        <v>0</v>
      </c>
      <c r="CG532" s="12">
        <f t="shared" si="1292"/>
        <v>170000000</v>
      </c>
      <c r="CH532" s="12"/>
      <c r="CI532" s="12"/>
      <c r="CJ532" s="12"/>
      <c r="CK532" s="12">
        <f t="shared" si="1293"/>
        <v>0</v>
      </c>
      <c r="CL532" s="12"/>
      <c r="CM532" s="12"/>
      <c r="CN532" s="12"/>
      <c r="CO532" s="12">
        <f t="shared" si="1191"/>
        <v>0</v>
      </c>
      <c r="CP532" s="12">
        <f t="shared" si="1192"/>
        <v>0</v>
      </c>
      <c r="CQ532" s="12"/>
      <c r="CR532" s="12">
        <v>34617600</v>
      </c>
      <c r="CS532" s="12">
        <v>15696000</v>
      </c>
      <c r="CT532" s="12">
        <v>50313600</v>
      </c>
      <c r="CU532" s="12">
        <v>46464000</v>
      </c>
      <c r="CV532" s="12">
        <v>18936000</v>
      </c>
      <c r="CW532" s="12">
        <v>46464000</v>
      </c>
      <c r="CX532" s="12">
        <v>106483200</v>
      </c>
      <c r="CY532" s="12">
        <f>SUMIFS('[1]DATA THÔ IN'!$P$4:$P$12031,'[1]DATA THÔ IN'!$H$4:$H$12031,$A532,'[1]DATA THÔ IN'!$AC$4:$AC$12031,$E532,'[1]DATA THÔ IN'!$AH$4:$AH$12031,"Tiến độ 1")</f>
        <v>43747200</v>
      </c>
      <c r="CZ532" s="12">
        <f>SUMIFS('[1]DATA THÔ IN'!$P$4:$P$12031,'[1]DATA THÔ IN'!$H$4:$H$12031,$A532,'[1]DATA THÔ IN'!$AC$4:$AC$12031,$E532,'[1]DATA THÔ IN'!$AH$4:$AH$12031,"Tiến độ 2")</f>
        <v>26731200</v>
      </c>
      <c r="DA532" s="12">
        <f>SUMIFS('[1]TIẾN ĐỘ %'!$N$6:$N$1034,'[1]TIẾN ĐỘ %'!$G$6:$G$1034,A532,'[1]TIẾN ĐỘ %'!$F$6:$F$1034,$E532)</f>
        <v>70478400</v>
      </c>
      <c r="DB532" s="12">
        <f t="shared" si="1283"/>
        <v>227275200</v>
      </c>
      <c r="DC532" s="12"/>
      <c r="DD532" s="12"/>
      <c r="DE532" s="12"/>
      <c r="DF532" s="12"/>
      <c r="DG532" s="12"/>
      <c r="DH532" s="12"/>
      <c r="DI532" s="12"/>
      <c r="DJ532" s="12"/>
      <c r="DK532" s="12"/>
      <c r="DL532" s="12">
        <f t="shared" si="1294"/>
        <v>0</v>
      </c>
      <c r="DM532" s="12">
        <f t="shared" si="1295"/>
        <v>227275200</v>
      </c>
      <c r="DN532" s="12"/>
      <c r="DO532" s="12"/>
      <c r="DP532" s="13"/>
      <c r="DQ532" s="14"/>
      <c r="DR532" s="14"/>
      <c r="DS532" s="13"/>
      <c r="DT532" s="12"/>
      <c r="DU532" s="12"/>
      <c r="DV532" s="12"/>
      <c r="DW532" s="12">
        <f t="shared" si="1296"/>
        <v>0</v>
      </c>
      <c r="DX532" s="12"/>
      <c r="DY532" s="12"/>
      <c r="DZ532" s="12"/>
      <c r="EA532" s="12"/>
      <c r="EB532" s="12"/>
      <c r="EC532" s="12"/>
      <c r="ED532" s="12"/>
      <c r="EE532" s="12"/>
      <c r="EF532" s="12"/>
      <c r="EG532" s="12">
        <f t="shared" si="1193"/>
        <v>0</v>
      </c>
      <c r="EH532" s="12">
        <f t="shared" si="1194"/>
        <v>0</v>
      </c>
      <c r="EI532" s="12"/>
      <c r="EJ532" s="15">
        <f t="shared" si="1266"/>
        <v>0.69235199999999997</v>
      </c>
      <c r="EK532" s="15">
        <f t="shared" si="1267"/>
        <v>0.31391999999999998</v>
      </c>
      <c r="EL532" s="15">
        <f t="shared" si="1268"/>
        <v>1.0062720000000001</v>
      </c>
      <c r="EM532" s="16">
        <f t="shared" si="1288"/>
        <v>0.92927999999999999</v>
      </c>
      <c r="EN532" s="16">
        <f t="shared" si="1289"/>
        <v>0.37872</v>
      </c>
      <c r="EO532" s="16">
        <f t="shared" si="1290"/>
        <v>2.129664</v>
      </c>
      <c r="EP532" s="16">
        <f t="shared" si="1284"/>
        <v>0.62495999999999996</v>
      </c>
      <c r="EQ532" s="16">
        <f t="shared" si="1285"/>
        <v>0.38187428571428572</v>
      </c>
      <c r="ER532" s="16">
        <f t="shared" si="1286"/>
        <v>1.0068342857142858</v>
      </c>
      <c r="ES532" s="16">
        <f t="shared" si="1287"/>
        <v>1.3369129411764706</v>
      </c>
      <c r="ET532" s="16" t="e">
        <f t="shared" si="1297"/>
        <v>#DIV/0!</v>
      </c>
      <c r="EU532" s="16" t="e">
        <f t="shared" si="1298"/>
        <v>#DIV/0!</v>
      </c>
      <c r="EV532" s="16" t="e">
        <f t="shared" si="1299"/>
        <v>#DIV/0!</v>
      </c>
      <c r="EW532" s="16" t="e">
        <f t="shared" si="1300"/>
        <v>#DIV/0!</v>
      </c>
      <c r="EX532" s="16" t="e">
        <f t="shared" si="1301"/>
        <v>#DIV/0!</v>
      </c>
      <c r="EY532" s="16" t="e">
        <f t="shared" si="1302"/>
        <v>#DIV/0!</v>
      </c>
      <c r="EZ532" s="16" t="e">
        <f t="shared" si="1303"/>
        <v>#DIV/0!</v>
      </c>
      <c r="FA532" s="21" t="e">
        <f t="shared" si="1304"/>
        <v>#DIV/0!</v>
      </c>
      <c r="FB532" s="16" t="e">
        <f t="shared" si="1305"/>
        <v>#DIV/0!</v>
      </c>
      <c r="FC532" s="16" t="e">
        <f t="shared" si="1306"/>
        <v>#DIV/0!</v>
      </c>
      <c r="FD532" s="16">
        <f t="shared" si="1307"/>
        <v>1.3369129411764706</v>
      </c>
      <c r="FE532" s="16" t="e">
        <f t="shared" si="1308"/>
        <v>#DIV/0!</v>
      </c>
      <c r="FF532" s="16" t="e">
        <f t="shared" si="1309"/>
        <v>#DIV/0!</v>
      </c>
      <c r="FG532" s="16" t="e">
        <f t="shared" si="1310"/>
        <v>#DIV/0!</v>
      </c>
      <c r="FH532" s="16" t="e">
        <f t="shared" si="1310"/>
        <v>#DIV/0!</v>
      </c>
      <c r="FI532" s="16" t="e">
        <f>+DR532/CI532</f>
        <v>#DIV/0!</v>
      </c>
      <c r="FJ532" s="16" t="e">
        <f t="shared" si="1311"/>
        <v>#DIV/0!</v>
      </c>
      <c r="FK532" s="16" t="e">
        <f t="shared" si="1311"/>
        <v>#DIV/0!</v>
      </c>
      <c r="FL532" s="16" t="e">
        <f>+DU532/CJ532</f>
        <v>#DIV/0!</v>
      </c>
      <c r="FM532" s="16" t="e">
        <f t="shared" si="1312"/>
        <v>#DIV/0!</v>
      </c>
      <c r="FN532" s="16" t="e">
        <f t="shared" si="1312"/>
        <v>#DIV/0!</v>
      </c>
      <c r="FO532" s="16" t="e">
        <f t="shared" si="1312"/>
        <v>#DIV/0!</v>
      </c>
      <c r="FP532" s="16" t="e">
        <f>+DY532/CL532</f>
        <v>#DIV/0!</v>
      </c>
      <c r="FQ532" s="16" t="e">
        <f>+DZ532/CL532</f>
        <v>#DIV/0!</v>
      </c>
      <c r="FR532" s="17">
        <f t="shared" si="1269"/>
        <v>0</v>
      </c>
      <c r="FS532" s="17">
        <f t="shared" si="1270"/>
        <v>0</v>
      </c>
      <c r="FT532" s="17">
        <f t="shared" si="1271"/>
        <v>0</v>
      </c>
      <c r="FU532" s="18">
        <f t="shared" si="1272"/>
        <v>0</v>
      </c>
      <c r="FV532" s="18">
        <f t="shared" si="1273"/>
        <v>0</v>
      </c>
      <c r="FW532" s="18">
        <f t="shared" si="1274"/>
        <v>0</v>
      </c>
      <c r="FX532" s="18">
        <f t="shared" si="1275"/>
        <v>0</v>
      </c>
      <c r="FY532" s="18">
        <f t="shared" si="1276"/>
        <v>0</v>
      </c>
      <c r="FZ532" s="19"/>
      <c r="GA532" s="36" t="s">
        <v>1483</v>
      </c>
      <c r="GB532" s="36"/>
      <c r="GC532" s="37"/>
    </row>
    <row r="533" spans="1:185" hidden="1" x14ac:dyDescent="0.25">
      <c r="A533" s="8" t="s">
        <v>1318</v>
      </c>
      <c r="B533" s="8" t="s">
        <v>926</v>
      </c>
      <c r="C533" s="9" t="s">
        <v>927</v>
      </c>
      <c r="D533" s="10" t="s">
        <v>1390</v>
      </c>
      <c r="E533" s="9" t="s">
        <v>249</v>
      </c>
      <c r="F533" s="9" t="s">
        <v>505</v>
      </c>
      <c r="G533" s="9" t="s">
        <v>475</v>
      </c>
      <c r="H533" s="11">
        <v>3.5000000000000003E-2</v>
      </c>
      <c r="I533" s="11"/>
      <c r="J533" s="11">
        <v>0.01</v>
      </c>
      <c r="K533" s="11">
        <v>0.01</v>
      </c>
      <c r="L533" s="11">
        <v>5.0000000000000001E-3</v>
      </c>
      <c r="M533" s="11">
        <v>5.0000000000000001E-3</v>
      </c>
      <c r="N533" s="11"/>
      <c r="O533" s="12">
        <f t="shared" si="1223"/>
        <v>0</v>
      </c>
      <c r="P533" s="12">
        <f t="shared" si="1224"/>
        <v>391265.04</v>
      </c>
      <c r="Q533" s="12">
        <f t="shared" si="1225"/>
        <v>294363.59999999998</v>
      </c>
      <c r="R533" s="12">
        <f t="shared" si="1226"/>
        <v>685628.64</v>
      </c>
      <c r="S533" s="12">
        <f t="shared" si="1277"/>
        <v>0</v>
      </c>
      <c r="T533" s="12">
        <f t="shared" si="1278"/>
        <v>505490</v>
      </c>
      <c r="U533" s="12">
        <f t="shared" si="1279"/>
        <v>413406</v>
      </c>
      <c r="V533" s="12">
        <f t="shared" si="1280"/>
        <v>918896</v>
      </c>
      <c r="W533" s="12">
        <f t="shared" si="1282"/>
        <v>523824</v>
      </c>
      <c r="X533" s="12">
        <f t="shared" si="1227"/>
        <v>0</v>
      </c>
      <c r="Y533" s="12">
        <f t="shared" si="1228"/>
        <v>449304</v>
      </c>
      <c r="Z533" s="12">
        <f t="shared" si="1229"/>
        <v>327297.12</v>
      </c>
      <c r="AA533" s="12">
        <f t="shared" si="1230"/>
        <v>776601.12</v>
      </c>
      <c r="AB533" s="12">
        <f t="shared" si="1231"/>
        <v>1190562.96</v>
      </c>
      <c r="AC533" s="12"/>
      <c r="AD533" s="12"/>
      <c r="AE533" s="12"/>
      <c r="AF533" s="12" t="e">
        <f t="shared" si="1232"/>
        <v>#DIV/0!</v>
      </c>
      <c r="AG533" s="12" t="e">
        <f t="shared" si="1233"/>
        <v>#DIV/0!</v>
      </c>
      <c r="AH533" s="12">
        <f t="shared" si="1234"/>
        <v>0</v>
      </c>
      <c r="AI533" s="12"/>
      <c r="AJ533" s="12"/>
      <c r="AK533" s="12"/>
      <c r="AL533" s="12" t="e">
        <f t="shared" si="1238"/>
        <v>#DIV/0!</v>
      </c>
      <c r="AM533" s="12" t="e">
        <f t="shared" si="1239"/>
        <v>#DIV/0!</v>
      </c>
      <c r="AN533" s="12">
        <f t="shared" si="1240"/>
        <v>0</v>
      </c>
      <c r="AO533" s="12"/>
      <c r="AP533" s="12"/>
      <c r="AQ533" s="12"/>
      <c r="AR533" s="12" t="e">
        <f t="shared" si="1241"/>
        <v>#DIV/0!</v>
      </c>
      <c r="AS533" s="12" t="e">
        <f t="shared" si="1242"/>
        <v>#DIV/0!</v>
      </c>
      <c r="AT533" s="12" t="e">
        <f t="shared" si="1243"/>
        <v>#DIV/0!</v>
      </c>
      <c r="AU533" s="12" t="e">
        <f t="shared" si="1244"/>
        <v>#DIV/0!</v>
      </c>
      <c r="AV533" s="12">
        <f t="shared" si="1235"/>
        <v>1190562.96</v>
      </c>
      <c r="AW533" s="12"/>
      <c r="AX533" s="12" t="e">
        <f t="shared" si="1245"/>
        <v>#DIV/0!</v>
      </c>
      <c r="AY533" s="12" t="e">
        <f t="shared" si="1246"/>
        <v>#DIV/0!</v>
      </c>
      <c r="AZ533" s="12" t="e">
        <f t="shared" si="1247"/>
        <v>#DIV/0!</v>
      </c>
      <c r="BA533" s="12"/>
      <c r="BB533" s="12" t="e">
        <f t="shared" si="1248"/>
        <v>#DIV/0!</v>
      </c>
      <c r="BC533" s="12" t="e">
        <f t="shared" si="1249"/>
        <v>#DIV/0!</v>
      </c>
      <c r="BD533" s="12" t="e">
        <f t="shared" si="1250"/>
        <v>#DIV/0!</v>
      </c>
      <c r="BE533" s="12"/>
      <c r="BF533" s="12" t="e">
        <f t="shared" si="1251"/>
        <v>#DIV/0!</v>
      </c>
      <c r="BG533" s="12" t="e">
        <f t="shared" si="1236"/>
        <v>#DIV/0!</v>
      </c>
      <c r="BH533" s="12" t="e">
        <f t="shared" si="1252"/>
        <v>#DIV/0!</v>
      </c>
      <c r="BI533" s="12" t="e">
        <f t="shared" si="1253"/>
        <v>#DIV/0!</v>
      </c>
      <c r="BJ533" s="12"/>
      <c r="BK533" s="12" t="e">
        <f t="shared" si="1254"/>
        <v>#DIV/0!</v>
      </c>
      <c r="BL533" s="12" t="e">
        <f t="shared" si="1237"/>
        <v>#DIV/0!</v>
      </c>
      <c r="BM533" s="12" t="e">
        <f t="shared" si="1255"/>
        <v>#DIV/0!</v>
      </c>
      <c r="BN533" s="12"/>
      <c r="BO533" s="12">
        <f t="shared" si="1256"/>
        <v>0</v>
      </c>
      <c r="BP533" s="12">
        <f t="shared" si="1257"/>
        <v>0</v>
      </c>
      <c r="BQ533" s="12">
        <f t="shared" si="1258"/>
        <v>0</v>
      </c>
      <c r="BR533" s="12"/>
      <c r="BS533" s="12">
        <f t="shared" si="1259"/>
        <v>0</v>
      </c>
      <c r="BT533" s="12">
        <f t="shared" si="1260"/>
        <v>0</v>
      </c>
      <c r="BU533" s="12">
        <f t="shared" si="1261"/>
        <v>0</v>
      </c>
      <c r="BV533" s="12">
        <f t="shared" si="1262"/>
        <v>0</v>
      </c>
      <c r="BW533" s="12">
        <f t="shared" si="1263"/>
        <v>0</v>
      </c>
      <c r="BX533" s="12"/>
      <c r="BY533" s="12">
        <v>70000000</v>
      </c>
      <c r="BZ533" s="12">
        <v>70000000</v>
      </c>
      <c r="CA533" s="12">
        <f>SUMIFS('[1]TIẾN ĐỘ %'!$M$6:$M$1034,'[1]TIẾN ĐỘ %'!$G$6:$G$1034,$A533,'[1]TIẾN ĐỘ %'!$F$6:$F$1034,$E533)</f>
        <v>80000000</v>
      </c>
      <c r="CB533" s="12">
        <f t="shared" si="1281"/>
        <v>220000000</v>
      </c>
      <c r="CC533" s="12"/>
      <c r="CD533" s="12"/>
      <c r="CE533" s="12"/>
      <c r="CF533" s="12">
        <f t="shared" si="1291"/>
        <v>0</v>
      </c>
      <c r="CG533" s="12">
        <f t="shared" si="1292"/>
        <v>220000000</v>
      </c>
      <c r="CH533" s="12"/>
      <c r="CI533" s="12"/>
      <c r="CJ533" s="12"/>
      <c r="CK533" s="12">
        <f t="shared" si="1293"/>
        <v>0</v>
      </c>
      <c r="CL533" s="12"/>
      <c r="CM533" s="12"/>
      <c r="CN533" s="12"/>
      <c r="CO533" s="12">
        <f t="shared" si="1191"/>
        <v>0</v>
      </c>
      <c r="CP533" s="12">
        <f t="shared" si="1192"/>
        <v>0</v>
      </c>
      <c r="CQ533" s="12"/>
      <c r="CR533" s="12">
        <v>40545600</v>
      </c>
      <c r="CS533" s="12">
        <v>30504000</v>
      </c>
      <c r="CT533" s="12">
        <v>71049600</v>
      </c>
      <c r="CU533" s="12">
        <v>52382400</v>
      </c>
      <c r="CV533" s="12">
        <v>42840000</v>
      </c>
      <c r="CW533" s="12">
        <v>52382400</v>
      </c>
      <c r="CX533" s="12">
        <v>95222400</v>
      </c>
      <c r="CY533" s="12">
        <f>SUMIFS('[1]DATA THÔ IN'!$P$4:$P$12031,'[1]DATA THÔ IN'!$H$4:$H$12031,$A533,'[1]DATA THÔ IN'!$AC$4:$AC$12031,$E533,'[1]DATA THÔ IN'!$AH$4:$AH$12031,"Tiến độ 1")</f>
        <v>46560000</v>
      </c>
      <c r="CZ533" s="12">
        <f>SUMIFS('[1]DATA THÔ IN'!$P$4:$P$12031,'[1]DATA THÔ IN'!$H$4:$H$12031,$A533,'[1]DATA THÔ IN'!$AC$4:$AC$12031,$E533,'[1]DATA THÔ IN'!$AH$4:$AH$12031,"Tiến độ 2")</f>
        <v>33916800</v>
      </c>
      <c r="DA533" s="12">
        <f>SUMIFS('[1]TIẾN ĐỘ %'!$N$6:$N$1034,'[1]TIẾN ĐỘ %'!$G$6:$G$1034,A533,'[1]TIẾN ĐỘ %'!$F$6:$F$1034,$E533)</f>
        <v>80476800</v>
      </c>
      <c r="DB533" s="12">
        <f t="shared" si="1283"/>
        <v>246748800</v>
      </c>
      <c r="DC533" s="12"/>
      <c r="DD533" s="12"/>
      <c r="DE533" s="12"/>
      <c r="DF533" s="12"/>
      <c r="DG533" s="12"/>
      <c r="DH533" s="12"/>
      <c r="DI533" s="12"/>
      <c r="DJ533" s="12"/>
      <c r="DK533" s="12"/>
      <c r="DL533" s="12">
        <f t="shared" si="1294"/>
        <v>0</v>
      </c>
      <c r="DM533" s="12">
        <f t="shared" si="1295"/>
        <v>246748800</v>
      </c>
      <c r="DN533" s="12"/>
      <c r="DO533" s="12"/>
      <c r="DP533" s="13"/>
      <c r="DQ533" s="12"/>
      <c r="DR533" s="14"/>
      <c r="DS533" s="13"/>
      <c r="DT533" s="12"/>
      <c r="DU533" s="12"/>
      <c r="DV533" s="12"/>
      <c r="DW533" s="12">
        <f t="shared" si="1296"/>
        <v>0</v>
      </c>
      <c r="DX533" s="12"/>
      <c r="DY533" s="12"/>
      <c r="DZ533" s="12"/>
      <c r="EA533" s="12"/>
      <c r="EB533" s="12"/>
      <c r="EC533" s="12"/>
      <c r="ED533" s="12"/>
      <c r="EE533" s="12"/>
      <c r="EF533" s="12"/>
      <c r="EG533" s="12">
        <f t="shared" si="1193"/>
        <v>0</v>
      </c>
      <c r="EH533" s="12">
        <f t="shared" si="1194"/>
        <v>0</v>
      </c>
      <c r="EI533" s="12"/>
      <c r="EJ533" s="15">
        <f t="shared" si="1266"/>
        <v>0.57922285714285715</v>
      </c>
      <c r="EK533" s="15">
        <f t="shared" si="1267"/>
        <v>0.43577142857142859</v>
      </c>
      <c r="EL533" s="15">
        <f t="shared" si="1268"/>
        <v>1.0149942857142857</v>
      </c>
      <c r="EM533" s="16">
        <f t="shared" si="1288"/>
        <v>0.74831999999999999</v>
      </c>
      <c r="EN533" s="16">
        <f t="shared" si="1289"/>
        <v>0.61199999999999999</v>
      </c>
      <c r="EO533" s="16">
        <f t="shared" si="1290"/>
        <v>1.36032</v>
      </c>
      <c r="EP533" s="16">
        <f t="shared" si="1284"/>
        <v>0.58199999999999996</v>
      </c>
      <c r="EQ533" s="16">
        <f t="shared" si="1285"/>
        <v>0.42396</v>
      </c>
      <c r="ER533" s="16">
        <f t="shared" si="1286"/>
        <v>1.00596</v>
      </c>
      <c r="ES533" s="16">
        <f t="shared" si="1287"/>
        <v>1.1215854545454544</v>
      </c>
      <c r="ET533" s="16" t="e">
        <f t="shared" si="1297"/>
        <v>#DIV/0!</v>
      </c>
      <c r="EU533" s="16" t="e">
        <f t="shared" si="1298"/>
        <v>#DIV/0!</v>
      </c>
      <c r="EV533" s="16" t="e">
        <f t="shared" si="1299"/>
        <v>#DIV/0!</v>
      </c>
      <c r="EW533" s="16" t="e">
        <f t="shared" si="1300"/>
        <v>#DIV/0!</v>
      </c>
      <c r="EX533" s="16" t="e">
        <f t="shared" si="1301"/>
        <v>#DIV/0!</v>
      </c>
      <c r="EY533" s="16" t="e">
        <f t="shared" si="1302"/>
        <v>#DIV/0!</v>
      </c>
      <c r="EZ533" s="21" t="e">
        <f t="shared" si="1303"/>
        <v>#DIV/0!</v>
      </c>
      <c r="FA533" s="16" t="e">
        <f t="shared" si="1304"/>
        <v>#DIV/0!</v>
      </c>
      <c r="FB533" s="16" t="e">
        <f t="shared" si="1305"/>
        <v>#DIV/0!</v>
      </c>
      <c r="FC533" s="16" t="e">
        <f t="shared" si="1306"/>
        <v>#DIV/0!</v>
      </c>
      <c r="FD533" s="16">
        <f t="shared" si="1307"/>
        <v>1.1215854545454544</v>
      </c>
      <c r="FE533" s="16" t="e">
        <f t="shared" si="1308"/>
        <v>#DIV/0!</v>
      </c>
      <c r="FF533" s="16" t="e">
        <f t="shared" si="1309"/>
        <v>#DIV/0!</v>
      </c>
      <c r="FG533" s="16" t="e">
        <f t="shared" si="1310"/>
        <v>#DIV/0!</v>
      </c>
      <c r="FH533" s="16" t="e">
        <f t="shared" si="1310"/>
        <v>#DIV/0!</v>
      </c>
      <c r="FI533" s="16" t="e">
        <f>+DR533/CI533</f>
        <v>#DIV/0!</v>
      </c>
      <c r="FJ533" s="16" t="e">
        <f t="shared" si="1311"/>
        <v>#DIV/0!</v>
      </c>
      <c r="FK533" s="16" t="e">
        <f t="shared" si="1311"/>
        <v>#DIV/0!</v>
      </c>
      <c r="FL533" s="16" t="e">
        <f>+DU533/CJ533</f>
        <v>#DIV/0!</v>
      </c>
      <c r="FM533" s="16" t="e">
        <f t="shared" si="1312"/>
        <v>#DIV/0!</v>
      </c>
      <c r="FN533" s="16" t="e">
        <f t="shared" si="1312"/>
        <v>#DIV/0!</v>
      </c>
      <c r="FO533" s="16" t="e">
        <f t="shared" si="1312"/>
        <v>#DIV/0!</v>
      </c>
      <c r="FP533" s="16" t="e">
        <f>+DY533/CL533</f>
        <v>#DIV/0!</v>
      </c>
      <c r="FQ533" s="16" t="e">
        <f>+DZ533/CL533</f>
        <v>#DIV/0!</v>
      </c>
      <c r="FR533" s="17">
        <f t="shared" si="1269"/>
        <v>0</v>
      </c>
      <c r="FS533" s="17">
        <f t="shared" si="1270"/>
        <v>0</v>
      </c>
      <c r="FT533" s="17">
        <f t="shared" si="1271"/>
        <v>0</v>
      </c>
      <c r="FU533" s="18">
        <f t="shared" si="1272"/>
        <v>0</v>
      </c>
      <c r="FV533" s="18">
        <f t="shared" si="1273"/>
        <v>0</v>
      </c>
      <c r="FW533" s="18">
        <f t="shared" si="1274"/>
        <v>0</v>
      </c>
      <c r="FX533" s="18">
        <f t="shared" si="1275"/>
        <v>0</v>
      </c>
      <c r="FY533" s="18">
        <f t="shared" si="1276"/>
        <v>0</v>
      </c>
      <c r="FZ533" s="19"/>
      <c r="GA533" s="36" t="s">
        <v>492</v>
      </c>
      <c r="GB533" s="36"/>
      <c r="GC533" s="37"/>
    </row>
    <row r="534" spans="1:185" hidden="1" x14ac:dyDescent="0.25">
      <c r="A534" s="8" t="s">
        <v>1319</v>
      </c>
      <c r="B534" s="8" t="s">
        <v>928</v>
      </c>
      <c r="C534" s="9" t="s">
        <v>929</v>
      </c>
      <c r="D534" s="10" t="s">
        <v>1390</v>
      </c>
      <c r="E534" s="9" t="s">
        <v>249</v>
      </c>
      <c r="F534" s="9" t="s">
        <v>505</v>
      </c>
      <c r="G534" s="9" t="s">
        <v>475</v>
      </c>
      <c r="H534" s="11">
        <v>3.5000000000000003E-2</v>
      </c>
      <c r="I534" s="11"/>
      <c r="J534" s="11">
        <v>0.01</v>
      </c>
      <c r="K534" s="11">
        <v>0.01</v>
      </c>
      <c r="L534" s="11">
        <v>5.0000000000000001E-3</v>
      </c>
      <c r="M534" s="11">
        <v>5.0000000000000001E-3</v>
      </c>
      <c r="N534" s="11"/>
      <c r="O534" s="12">
        <f t="shared" si="1223"/>
        <v>0</v>
      </c>
      <c r="P534" s="12">
        <f t="shared" si="1224"/>
        <v>1503825.1199999999</v>
      </c>
      <c r="Q534" s="12">
        <f t="shared" si="1225"/>
        <v>0</v>
      </c>
      <c r="R534" s="12">
        <f t="shared" si="1226"/>
        <v>0</v>
      </c>
      <c r="S534" s="12">
        <f t="shared" si="1277"/>
        <v>0</v>
      </c>
      <c r="T534" s="12">
        <f t="shared" si="1278"/>
        <v>1846500</v>
      </c>
      <c r="U534" s="12">
        <f t="shared" si="1279"/>
        <v>0</v>
      </c>
      <c r="V534" s="12">
        <f t="shared" si="1280"/>
        <v>1846500</v>
      </c>
      <c r="W534" s="12">
        <f t="shared" si="1282"/>
        <v>1913472</v>
      </c>
      <c r="X534" s="12">
        <f t="shared" si="1227"/>
        <v>0</v>
      </c>
      <c r="Y534" s="12">
        <f t="shared" si="1228"/>
        <v>0</v>
      </c>
      <c r="Z534" s="12">
        <f t="shared" si="1229"/>
        <v>0</v>
      </c>
      <c r="AA534" s="12">
        <f t="shared" si="1230"/>
        <v>0</v>
      </c>
      <c r="AB534" s="12">
        <f t="shared" si="1231"/>
        <v>0</v>
      </c>
      <c r="AC534" s="12"/>
      <c r="AD534" s="12"/>
      <c r="AE534" s="12"/>
      <c r="AF534" s="12" t="e">
        <f t="shared" si="1232"/>
        <v>#DIV/0!</v>
      </c>
      <c r="AG534" s="12" t="e">
        <f t="shared" si="1233"/>
        <v>#DIV/0!</v>
      </c>
      <c r="AH534" s="12">
        <f t="shared" si="1234"/>
        <v>0</v>
      </c>
      <c r="AI534" s="12"/>
      <c r="AJ534" s="12"/>
      <c r="AK534" s="12"/>
      <c r="AL534" s="12" t="e">
        <f t="shared" si="1238"/>
        <v>#DIV/0!</v>
      </c>
      <c r="AM534" s="12" t="e">
        <f t="shared" si="1239"/>
        <v>#DIV/0!</v>
      </c>
      <c r="AN534" s="12">
        <f t="shared" si="1240"/>
        <v>0</v>
      </c>
      <c r="AO534" s="12"/>
      <c r="AP534" s="12"/>
      <c r="AQ534" s="12"/>
      <c r="AR534" s="12" t="e">
        <f t="shared" si="1241"/>
        <v>#DIV/0!</v>
      </c>
      <c r="AS534" s="12" t="e">
        <f t="shared" si="1242"/>
        <v>#DIV/0!</v>
      </c>
      <c r="AT534" s="12" t="e">
        <f t="shared" si="1243"/>
        <v>#DIV/0!</v>
      </c>
      <c r="AU534" s="12" t="e">
        <f t="shared" si="1244"/>
        <v>#DIV/0!</v>
      </c>
      <c r="AV534" s="12">
        <f t="shared" si="1235"/>
        <v>0</v>
      </c>
      <c r="AW534" s="12"/>
      <c r="AX534" s="12" t="e">
        <f t="shared" si="1245"/>
        <v>#DIV/0!</v>
      </c>
      <c r="AY534" s="12" t="e">
        <f t="shared" si="1246"/>
        <v>#DIV/0!</v>
      </c>
      <c r="AZ534" s="12" t="e">
        <f t="shared" si="1247"/>
        <v>#DIV/0!</v>
      </c>
      <c r="BA534" s="12"/>
      <c r="BB534" s="12" t="e">
        <f t="shared" si="1248"/>
        <v>#DIV/0!</v>
      </c>
      <c r="BC534" s="12" t="e">
        <f t="shared" si="1249"/>
        <v>#DIV/0!</v>
      </c>
      <c r="BD534" s="12" t="e">
        <f t="shared" si="1250"/>
        <v>#DIV/0!</v>
      </c>
      <c r="BE534" s="12"/>
      <c r="BF534" s="12" t="e">
        <f t="shared" si="1251"/>
        <v>#DIV/0!</v>
      </c>
      <c r="BG534" s="12" t="e">
        <f t="shared" si="1236"/>
        <v>#DIV/0!</v>
      </c>
      <c r="BH534" s="12" t="e">
        <f t="shared" si="1252"/>
        <v>#DIV/0!</v>
      </c>
      <c r="BI534" s="12" t="e">
        <f t="shared" si="1253"/>
        <v>#DIV/0!</v>
      </c>
      <c r="BJ534" s="12"/>
      <c r="BK534" s="12" t="e">
        <f t="shared" si="1254"/>
        <v>#DIV/0!</v>
      </c>
      <c r="BL534" s="12" t="e">
        <f t="shared" si="1237"/>
        <v>#DIV/0!</v>
      </c>
      <c r="BM534" s="12" t="e">
        <f t="shared" si="1255"/>
        <v>#DIV/0!</v>
      </c>
      <c r="BN534" s="12"/>
      <c r="BO534" s="12">
        <f t="shared" si="1256"/>
        <v>0</v>
      </c>
      <c r="BP534" s="12">
        <f t="shared" si="1257"/>
        <v>0</v>
      </c>
      <c r="BQ534" s="12">
        <f t="shared" si="1258"/>
        <v>0</v>
      </c>
      <c r="BR534" s="12"/>
      <c r="BS534" s="12">
        <f t="shared" si="1259"/>
        <v>0</v>
      </c>
      <c r="BT534" s="12">
        <f t="shared" si="1260"/>
        <v>0</v>
      </c>
      <c r="BU534" s="12">
        <f t="shared" si="1261"/>
        <v>0</v>
      </c>
      <c r="BV534" s="12">
        <f t="shared" si="1262"/>
        <v>0</v>
      </c>
      <c r="BW534" s="12">
        <f t="shared" si="1263"/>
        <v>0</v>
      </c>
      <c r="BX534" s="12"/>
      <c r="BY534" s="12">
        <v>250000000</v>
      </c>
      <c r="BZ534" s="12">
        <v>150000000</v>
      </c>
      <c r="CA534" s="12">
        <f>SUMIFS('[1]TIẾN ĐỘ %'!$M$6:$M$1034,'[1]TIẾN ĐỘ %'!$G$6:$G$1034,$A534,'[1]TIẾN ĐỘ %'!$F$6:$F$1034,$E534)</f>
        <v>250000000</v>
      </c>
      <c r="CB534" s="12">
        <f t="shared" si="1281"/>
        <v>650000000</v>
      </c>
      <c r="CC534" s="12"/>
      <c r="CD534" s="12"/>
      <c r="CE534" s="12"/>
      <c r="CF534" s="12">
        <f t="shared" si="1291"/>
        <v>0</v>
      </c>
      <c r="CG534" s="12">
        <f t="shared" si="1292"/>
        <v>650000000</v>
      </c>
      <c r="CH534" s="12"/>
      <c r="CI534" s="12"/>
      <c r="CJ534" s="12"/>
      <c r="CK534" s="12">
        <f t="shared" si="1293"/>
        <v>0</v>
      </c>
      <c r="CL534" s="12"/>
      <c r="CM534" s="12"/>
      <c r="CN534" s="12"/>
      <c r="CO534" s="12">
        <f t="shared" si="1191"/>
        <v>0</v>
      </c>
      <c r="CP534" s="12">
        <f t="shared" si="1192"/>
        <v>0</v>
      </c>
      <c r="CQ534" s="12"/>
      <c r="CR534" s="12">
        <v>155836800</v>
      </c>
      <c r="CS534" s="12">
        <v>0</v>
      </c>
      <c r="CT534" s="12">
        <v>180168000</v>
      </c>
      <c r="CU534" s="12">
        <v>191347200</v>
      </c>
      <c r="CV534" s="12">
        <v>0</v>
      </c>
      <c r="CW534" s="12">
        <v>191347200</v>
      </c>
      <c r="CX534" s="12">
        <v>191347200</v>
      </c>
      <c r="CY534" s="12">
        <f>SUMIFS('[1]DATA THÔ IN'!$P$4:$P$12031,'[1]DATA THÔ IN'!$H$4:$H$12031,$A534,'[1]DATA THÔ IN'!$AC$4:$AC$12031,$E534,'[1]DATA THÔ IN'!$AH$4:$AH$12031,"Tiến độ 1")</f>
        <v>50280000</v>
      </c>
      <c r="CZ534" s="12">
        <f>SUMIFS('[1]DATA THÔ IN'!$P$4:$P$12031,'[1]DATA THÔ IN'!$H$4:$H$12031,$A534,'[1]DATA THÔ IN'!$AC$4:$AC$12031,$E534,'[1]DATA THÔ IN'!$AH$4:$AH$12031,"Tiến độ 2")</f>
        <v>51360000</v>
      </c>
      <c r="DA534" s="12">
        <f>SUMIFS('[1]TIẾN ĐỘ %'!$N$6:$N$1034,'[1]TIẾN ĐỘ %'!$G$6:$G$1034,A534,'[1]TIẾN ĐỘ %'!$F$6:$F$1034,$E534)</f>
        <v>173400000</v>
      </c>
      <c r="DB534" s="12">
        <f t="shared" si="1283"/>
        <v>544915200</v>
      </c>
      <c r="DC534" s="12"/>
      <c r="DD534" s="12"/>
      <c r="DE534" s="12"/>
      <c r="DF534" s="12"/>
      <c r="DG534" s="12"/>
      <c r="DH534" s="12"/>
      <c r="DI534" s="12"/>
      <c r="DJ534" s="12"/>
      <c r="DK534" s="12"/>
      <c r="DL534" s="12">
        <f t="shared" si="1294"/>
        <v>0</v>
      </c>
      <c r="DM534" s="12">
        <f t="shared" si="1295"/>
        <v>544915200</v>
      </c>
      <c r="DN534" s="12"/>
      <c r="DO534" s="12"/>
      <c r="DP534" s="13"/>
      <c r="DQ534" s="12"/>
      <c r="DR534" s="12"/>
      <c r="DS534" s="13"/>
      <c r="DT534" s="12"/>
      <c r="DU534" s="12"/>
      <c r="DV534" s="12"/>
      <c r="DW534" s="12">
        <f t="shared" si="1296"/>
        <v>0</v>
      </c>
      <c r="DX534" s="12"/>
      <c r="DY534" s="12"/>
      <c r="DZ534" s="12"/>
      <c r="EA534" s="12"/>
      <c r="EB534" s="12"/>
      <c r="EC534" s="12"/>
      <c r="ED534" s="12"/>
      <c r="EE534" s="12"/>
      <c r="EF534" s="12"/>
      <c r="EG534" s="12">
        <f t="shared" si="1193"/>
        <v>0</v>
      </c>
      <c r="EH534" s="12">
        <f t="shared" si="1194"/>
        <v>0</v>
      </c>
      <c r="EI534" s="12"/>
      <c r="EJ534" s="15">
        <f t="shared" si="1266"/>
        <v>0.62334719999999999</v>
      </c>
      <c r="EK534" s="15">
        <f t="shared" si="1267"/>
        <v>0</v>
      </c>
      <c r="EL534" s="15">
        <f t="shared" si="1268"/>
        <v>0.72067199999999998</v>
      </c>
      <c r="EM534" s="16">
        <f t="shared" si="1288"/>
        <v>1.2756479999999999</v>
      </c>
      <c r="EN534" s="16">
        <f t="shared" si="1289"/>
        <v>0</v>
      </c>
      <c r="EO534" s="16">
        <f t="shared" si="1290"/>
        <v>1.2756479999999999</v>
      </c>
      <c r="EP534" s="16">
        <f t="shared" si="1284"/>
        <v>0.20111999999999999</v>
      </c>
      <c r="EQ534" s="16">
        <f t="shared" si="1285"/>
        <v>0.20544000000000001</v>
      </c>
      <c r="ER534" s="16">
        <f t="shared" si="1286"/>
        <v>0.69359999999999999</v>
      </c>
      <c r="ES534" s="16">
        <f t="shared" si="1287"/>
        <v>0.83833107692307696</v>
      </c>
      <c r="ET534" s="16" t="e">
        <f t="shared" si="1297"/>
        <v>#DIV/0!</v>
      </c>
      <c r="EU534" s="16" t="e">
        <f t="shared" si="1298"/>
        <v>#DIV/0!</v>
      </c>
      <c r="EV534" s="16" t="e">
        <f t="shared" si="1299"/>
        <v>#DIV/0!</v>
      </c>
      <c r="EW534" s="16" t="e">
        <f t="shared" si="1300"/>
        <v>#DIV/0!</v>
      </c>
      <c r="EX534" s="16" t="e">
        <f t="shared" si="1301"/>
        <v>#DIV/0!</v>
      </c>
      <c r="EY534" s="16" t="e">
        <f t="shared" si="1302"/>
        <v>#DIV/0!</v>
      </c>
      <c r="EZ534" s="16" t="e">
        <f t="shared" si="1303"/>
        <v>#DIV/0!</v>
      </c>
      <c r="FA534" s="16" t="e">
        <f t="shared" si="1304"/>
        <v>#DIV/0!</v>
      </c>
      <c r="FB534" s="16" t="e">
        <f t="shared" si="1305"/>
        <v>#DIV/0!</v>
      </c>
      <c r="FC534" s="16" t="e">
        <f t="shared" si="1306"/>
        <v>#DIV/0!</v>
      </c>
      <c r="FD534" s="16">
        <f t="shared" si="1307"/>
        <v>0.83833107692307696</v>
      </c>
      <c r="FE534" s="16" t="e">
        <f t="shared" si="1308"/>
        <v>#DIV/0!</v>
      </c>
      <c r="FF534" s="16" t="e">
        <f t="shared" si="1309"/>
        <v>#DIV/0!</v>
      </c>
      <c r="FG534" s="16" t="e">
        <f t="shared" si="1310"/>
        <v>#DIV/0!</v>
      </c>
      <c r="FH534" s="16" t="e">
        <f t="shared" si="1310"/>
        <v>#DIV/0!</v>
      </c>
      <c r="FI534" s="16" t="e">
        <f>+DR534/CI534</f>
        <v>#DIV/0!</v>
      </c>
      <c r="FJ534" s="16" t="e">
        <f t="shared" si="1311"/>
        <v>#DIV/0!</v>
      </c>
      <c r="FK534" s="16" t="e">
        <f t="shared" si="1311"/>
        <v>#DIV/0!</v>
      </c>
      <c r="FL534" s="16" t="e">
        <f>+DU534/CJ534</f>
        <v>#DIV/0!</v>
      </c>
      <c r="FM534" s="16" t="e">
        <f t="shared" si="1312"/>
        <v>#DIV/0!</v>
      </c>
      <c r="FN534" s="16" t="e">
        <f t="shared" si="1312"/>
        <v>#DIV/0!</v>
      </c>
      <c r="FO534" s="16" t="e">
        <f t="shared" si="1312"/>
        <v>#DIV/0!</v>
      </c>
      <c r="FP534" s="16" t="e">
        <f>+DY534/CL534</f>
        <v>#DIV/0!</v>
      </c>
      <c r="FQ534" s="16" t="e">
        <f>+DZ534/CL534</f>
        <v>#DIV/0!</v>
      </c>
      <c r="FR534" s="17">
        <f t="shared" si="1269"/>
        <v>0</v>
      </c>
      <c r="FS534" s="17">
        <f t="shared" si="1270"/>
        <v>0</v>
      </c>
      <c r="FT534" s="17">
        <f t="shared" si="1271"/>
        <v>0</v>
      </c>
      <c r="FU534" s="18">
        <f t="shared" si="1272"/>
        <v>0</v>
      </c>
      <c r="FV534" s="18">
        <f t="shared" si="1273"/>
        <v>0</v>
      </c>
      <c r="FW534" s="18">
        <f t="shared" si="1274"/>
        <v>0</v>
      </c>
      <c r="FX534" s="18">
        <f t="shared" si="1275"/>
        <v>0</v>
      </c>
      <c r="FY534" s="18">
        <f t="shared" si="1276"/>
        <v>0</v>
      </c>
      <c r="FZ534" s="19"/>
      <c r="GA534" s="36" t="s">
        <v>492</v>
      </c>
      <c r="GB534" s="36"/>
      <c r="GC534" s="37"/>
    </row>
    <row r="535" spans="1:185" hidden="1" x14ac:dyDescent="0.25">
      <c r="A535" s="8" t="s">
        <v>1322</v>
      </c>
      <c r="B535" s="8" t="s">
        <v>934</v>
      </c>
      <c r="C535" s="9" t="s">
        <v>935</v>
      </c>
      <c r="D535" s="28" t="s">
        <v>1459</v>
      </c>
      <c r="E535" s="9" t="s">
        <v>249</v>
      </c>
      <c r="F535" s="9" t="s">
        <v>488</v>
      </c>
      <c r="G535" s="9" t="s">
        <v>475</v>
      </c>
      <c r="H535" s="11">
        <v>3.5000000000000003E-2</v>
      </c>
      <c r="I535" s="11"/>
      <c r="J535" s="11">
        <v>0.01</v>
      </c>
      <c r="K535" s="11">
        <v>0.01</v>
      </c>
      <c r="L535" s="11">
        <v>5.0000000000000001E-3</v>
      </c>
      <c r="M535" s="11">
        <v>5.0000000000000001E-3</v>
      </c>
      <c r="N535" s="11"/>
      <c r="O535" s="12">
        <f t="shared" si="1223"/>
        <v>0</v>
      </c>
      <c r="P535" s="12">
        <f t="shared" si="1224"/>
        <v>245403.36</v>
      </c>
      <c r="Q535" s="12">
        <f t="shared" si="1225"/>
        <v>0</v>
      </c>
      <c r="R535" s="12">
        <f t="shared" si="1226"/>
        <v>0</v>
      </c>
      <c r="S535" s="12">
        <f t="shared" si="1277"/>
        <v>0</v>
      </c>
      <c r="T535" s="12">
        <f t="shared" si="1278"/>
        <v>356664</v>
      </c>
      <c r="U535" s="12">
        <f t="shared" si="1279"/>
        <v>222058</v>
      </c>
      <c r="V535" s="12">
        <f t="shared" si="1280"/>
        <v>578722</v>
      </c>
      <c r="W535" s="12">
        <f t="shared" si="1282"/>
        <v>369600</v>
      </c>
      <c r="X535" s="12">
        <f t="shared" si="1227"/>
        <v>0</v>
      </c>
      <c r="Y535" s="12">
        <f t="shared" si="1228"/>
        <v>313401.12</v>
      </c>
      <c r="Z535" s="12">
        <f t="shared" si="1229"/>
        <v>203344.8</v>
      </c>
      <c r="AA535" s="12">
        <f t="shared" si="1230"/>
        <v>516745.92</v>
      </c>
      <c r="AB535" s="12">
        <f t="shared" si="1231"/>
        <v>0</v>
      </c>
      <c r="AC535" s="12"/>
      <c r="AD535" s="12"/>
      <c r="AE535" s="12"/>
      <c r="AF535" s="12" t="e">
        <f t="shared" si="1232"/>
        <v>#DIV/0!</v>
      </c>
      <c r="AG535" s="12" t="e">
        <f t="shared" si="1233"/>
        <v>#DIV/0!</v>
      </c>
      <c r="AH535" s="12">
        <f t="shared" si="1234"/>
        <v>0</v>
      </c>
      <c r="AI535" s="12"/>
      <c r="AJ535" s="12"/>
      <c r="AK535" s="12"/>
      <c r="AL535" s="12" t="e">
        <f t="shared" si="1238"/>
        <v>#DIV/0!</v>
      </c>
      <c r="AM535" s="12" t="e">
        <f t="shared" si="1239"/>
        <v>#DIV/0!</v>
      </c>
      <c r="AN535" s="12">
        <f t="shared" si="1240"/>
        <v>0</v>
      </c>
      <c r="AO535" s="12"/>
      <c r="AP535" s="12"/>
      <c r="AQ535" s="12"/>
      <c r="AR535" s="12" t="e">
        <f t="shared" si="1241"/>
        <v>#DIV/0!</v>
      </c>
      <c r="AS535" s="12" t="e">
        <f t="shared" si="1242"/>
        <v>#DIV/0!</v>
      </c>
      <c r="AT535" s="12" t="e">
        <f t="shared" si="1243"/>
        <v>#DIV/0!</v>
      </c>
      <c r="AU535" s="12" t="e">
        <f t="shared" si="1244"/>
        <v>#DIV/0!</v>
      </c>
      <c r="AV535" s="12">
        <f t="shared" si="1235"/>
        <v>0</v>
      </c>
      <c r="AW535" s="12"/>
      <c r="AX535" s="12" t="e">
        <f t="shared" si="1245"/>
        <v>#DIV/0!</v>
      </c>
      <c r="AY535" s="12" t="e">
        <f t="shared" si="1246"/>
        <v>#DIV/0!</v>
      </c>
      <c r="AZ535" s="12" t="e">
        <f t="shared" si="1247"/>
        <v>#DIV/0!</v>
      </c>
      <c r="BA535" s="12"/>
      <c r="BB535" s="12">
        <f t="shared" si="1248"/>
        <v>0</v>
      </c>
      <c r="BC535" s="12">
        <f t="shared" si="1249"/>
        <v>0</v>
      </c>
      <c r="BD535" s="12">
        <f t="shared" si="1250"/>
        <v>0</v>
      </c>
      <c r="BE535" s="12"/>
      <c r="BF535" s="12">
        <f t="shared" si="1251"/>
        <v>0</v>
      </c>
      <c r="BG535" s="12">
        <f t="shared" si="1236"/>
        <v>0</v>
      </c>
      <c r="BH535" s="12">
        <f t="shared" si="1252"/>
        <v>0</v>
      </c>
      <c r="BI535" s="12" t="e">
        <f t="shared" si="1253"/>
        <v>#DIV/0!</v>
      </c>
      <c r="BJ535" s="12"/>
      <c r="BK535" s="12">
        <f t="shared" si="1254"/>
        <v>0</v>
      </c>
      <c r="BL535" s="12">
        <f t="shared" si="1237"/>
        <v>0</v>
      </c>
      <c r="BM535" s="12">
        <f t="shared" si="1255"/>
        <v>0</v>
      </c>
      <c r="BN535" s="12"/>
      <c r="BO535" s="12">
        <f t="shared" si="1256"/>
        <v>0</v>
      </c>
      <c r="BP535" s="12">
        <f t="shared" si="1257"/>
        <v>0</v>
      </c>
      <c r="BQ535" s="12">
        <f t="shared" si="1258"/>
        <v>0</v>
      </c>
      <c r="BR535" s="12"/>
      <c r="BS535" s="12">
        <f t="shared" si="1259"/>
        <v>0</v>
      </c>
      <c r="BT535" s="12">
        <f t="shared" si="1260"/>
        <v>0</v>
      </c>
      <c r="BU535" s="12">
        <f t="shared" si="1261"/>
        <v>0</v>
      </c>
      <c r="BV535" s="12">
        <f t="shared" si="1262"/>
        <v>0</v>
      </c>
      <c r="BW535" s="12">
        <f t="shared" si="1263"/>
        <v>0</v>
      </c>
      <c r="BX535" s="12"/>
      <c r="BY535" s="12">
        <v>59415000</v>
      </c>
      <c r="BZ535" s="12">
        <v>59415000</v>
      </c>
      <c r="CA535" s="12">
        <f>SUMIFS('[1]TIẾN ĐỘ %'!$M$6:$M$1034,'[1]TIẾN ĐỘ %'!$G$6:$G$1034,$A535,'[1]TIẾN ĐỘ %'!$F$6:$F$1034,$E535)</f>
        <v>50000000</v>
      </c>
      <c r="CB535" s="12">
        <f t="shared" si="1281"/>
        <v>168830000</v>
      </c>
      <c r="CC535" s="12"/>
      <c r="CD535" s="12"/>
      <c r="CE535" s="12"/>
      <c r="CF535" s="12">
        <f t="shared" si="1291"/>
        <v>0</v>
      </c>
      <c r="CG535" s="12">
        <f t="shared" si="1292"/>
        <v>168830000</v>
      </c>
      <c r="CH535" s="12"/>
      <c r="CI535" s="12"/>
      <c r="CJ535" s="12"/>
      <c r="CK535" s="12">
        <f t="shared" si="1293"/>
        <v>0</v>
      </c>
      <c r="CL535" s="12"/>
      <c r="CM535" s="12"/>
      <c r="CN535" s="12"/>
      <c r="CO535" s="12">
        <f t="shared" si="1191"/>
        <v>0</v>
      </c>
      <c r="CP535" s="12">
        <f t="shared" si="1192"/>
        <v>0</v>
      </c>
      <c r="CQ535" s="12"/>
      <c r="CR535" s="12">
        <v>25430400</v>
      </c>
      <c r="CS535" s="12">
        <v>9676800</v>
      </c>
      <c r="CT535" s="12">
        <v>35107200</v>
      </c>
      <c r="CU535" s="12">
        <v>36960000</v>
      </c>
      <c r="CV535" s="12">
        <v>23011200</v>
      </c>
      <c r="CW535" s="12">
        <v>36960000</v>
      </c>
      <c r="CX535" s="12">
        <v>59971200</v>
      </c>
      <c r="CY535" s="12">
        <f>SUMIFS('[1]DATA THÔ IN'!$P$4:$P$12031,'[1]DATA THÔ IN'!$H$4:$H$12031,$A535,'[1]DATA THÔ IN'!$AC$4:$AC$12031,$E535,'[1]DATA THÔ IN'!$AH$4:$AH$12031,"Tiến độ 1")</f>
        <v>32476800</v>
      </c>
      <c r="CZ535" s="12">
        <f>SUMIFS('[1]DATA THÔ IN'!$P$4:$P$12031,'[1]DATA THÔ IN'!$H$4:$H$12031,$A535,'[1]DATA THÔ IN'!$AC$4:$AC$12031,$E535,'[1]DATA THÔ IN'!$AH$4:$AH$12031,"Tiến độ 2")</f>
        <v>21072000</v>
      </c>
      <c r="DA535" s="12">
        <f>SUMIFS('[1]TIẾN ĐỘ %'!$N$6:$N$1034,'[1]TIẾN ĐỘ %'!$G$6:$G$1034,A535,'[1]TIẾN ĐỘ %'!$F$6:$F$1034,$E535)</f>
        <v>53548800</v>
      </c>
      <c r="DB535" s="12">
        <f t="shared" si="1283"/>
        <v>148627200</v>
      </c>
      <c r="DC535" s="12"/>
      <c r="DD535" s="12"/>
      <c r="DE535" s="12"/>
      <c r="DF535" s="12"/>
      <c r="DG535" s="12"/>
      <c r="DH535" s="12"/>
      <c r="DI535" s="12"/>
      <c r="DJ535" s="12"/>
      <c r="DK535" s="12"/>
      <c r="DL535" s="12">
        <f t="shared" si="1294"/>
        <v>0</v>
      </c>
      <c r="DM535" s="12">
        <f t="shared" si="1295"/>
        <v>148627200</v>
      </c>
      <c r="DN535" s="12"/>
      <c r="DO535" s="12"/>
      <c r="DP535" s="13"/>
      <c r="DQ535" s="12"/>
      <c r="DR535" s="12"/>
      <c r="DS535" s="13"/>
      <c r="DT535" s="12"/>
      <c r="DU535" s="12"/>
      <c r="DV535" s="12"/>
      <c r="DW535" s="12">
        <f t="shared" si="1296"/>
        <v>0</v>
      </c>
      <c r="DX535" s="12"/>
      <c r="DY535" s="12"/>
      <c r="DZ535" s="12"/>
      <c r="EA535" s="12"/>
      <c r="EB535" s="12"/>
      <c r="EC535" s="12"/>
      <c r="ED535" s="12"/>
      <c r="EE535" s="12"/>
      <c r="EF535" s="12"/>
      <c r="EG535" s="12">
        <f t="shared" si="1193"/>
        <v>0</v>
      </c>
      <c r="EH535" s="12">
        <f t="shared" si="1194"/>
        <v>0</v>
      </c>
      <c r="EI535" s="12"/>
      <c r="EJ535" s="15">
        <f t="shared" si="1266"/>
        <v>0.4280131279979803</v>
      </c>
      <c r="EK535" s="15">
        <f t="shared" si="1267"/>
        <v>0.16286796263569805</v>
      </c>
      <c r="EL535" s="15">
        <f t="shared" si="1268"/>
        <v>0.59088109063367833</v>
      </c>
      <c r="EM535" s="16">
        <f t="shared" si="1288"/>
        <v>0.62206513506690231</v>
      </c>
      <c r="EN535" s="16">
        <f t="shared" si="1289"/>
        <v>0.38729613733905577</v>
      </c>
      <c r="EO535" s="16">
        <f t="shared" si="1290"/>
        <v>1.0093612724059582</v>
      </c>
      <c r="EP535" s="16">
        <f t="shared" si="1284"/>
        <v>0.649536</v>
      </c>
      <c r="EQ535" s="16">
        <f t="shared" si="1285"/>
        <v>0.42143999999999998</v>
      </c>
      <c r="ER535" s="16">
        <f t="shared" si="1286"/>
        <v>1.0709759999999999</v>
      </c>
      <c r="ES535" s="16">
        <f t="shared" si="1287"/>
        <v>0.88033643309838294</v>
      </c>
      <c r="ET535" s="16" t="e">
        <f t="shared" si="1297"/>
        <v>#DIV/0!</v>
      </c>
      <c r="EU535" s="16" t="e">
        <f t="shared" si="1298"/>
        <v>#DIV/0!</v>
      </c>
      <c r="EV535" s="16" t="e">
        <f t="shared" si="1299"/>
        <v>#DIV/0!</v>
      </c>
      <c r="EW535" s="16" t="e">
        <f t="shared" si="1300"/>
        <v>#DIV/0!</v>
      </c>
      <c r="EX535" s="16" t="e">
        <f t="shared" si="1301"/>
        <v>#DIV/0!</v>
      </c>
      <c r="EY535" s="16" t="e">
        <f t="shared" si="1302"/>
        <v>#DIV/0!</v>
      </c>
      <c r="EZ535" s="16" t="e">
        <f t="shared" si="1303"/>
        <v>#DIV/0!</v>
      </c>
      <c r="FA535" s="21" t="e">
        <f t="shared" si="1304"/>
        <v>#DIV/0!</v>
      </c>
      <c r="FB535" s="16" t="e">
        <f t="shared" si="1305"/>
        <v>#DIV/0!</v>
      </c>
      <c r="FC535" s="16" t="e">
        <f t="shared" si="1306"/>
        <v>#DIV/0!</v>
      </c>
      <c r="FD535" s="16">
        <f t="shared" si="1307"/>
        <v>0.88033643309838294</v>
      </c>
      <c r="FE535" s="16" t="e">
        <f t="shared" si="1308"/>
        <v>#DIV/0!</v>
      </c>
      <c r="FF535" s="16" t="e">
        <f t="shared" si="1309"/>
        <v>#DIV/0!</v>
      </c>
      <c r="FG535" s="16" t="e">
        <f>+DP535/CH535</f>
        <v>#DIV/0!</v>
      </c>
      <c r="FH535" s="16">
        <v>0</v>
      </c>
      <c r="FI535" s="16">
        <v>0</v>
      </c>
      <c r="FJ535" s="16">
        <v>0</v>
      </c>
      <c r="FK535" s="16">
        <v>0</v>
      </c>
      <c r="FL535" s="16">
        <v>0</v>
      </c>
      <c r="FM535" s="16">
        <v>0</v>
      </c>
      <c r="FN535" s="16" t="e">
        <f t="shared" ref="FN535:FN540" si="1313">+DW535/CK535</f>
        <v>#DIV/0!</v>
      </c>
      <c r="FO535" s="16">
        <v>0</v>
      </c>
      <c r="FP535" s="16">
        <v>0</v>
      </c>
      <c r="FQ535" s="16">
        <v>0</v>
      </c>
      <c r="FR535" s="17">
        <f t="shared" si="1269"/>
        <v>0</v>
      </c>
      <c r="FS535" s="17">
        <f t="shared" si="1270"/>
        <v>0</v>
      </c>
      <c r="FT535" s="17">
        <f t="shared" si="1271"/>
        <v>0</v>
      </c>
      <c r="FU535" s="18">
        <f t="shared" si="1272"/>
        <v>0</v>
      </c>
      <c r="FV535" s="18">
        <f t="shared" si="1273"/>
        <v>0</v>
      </c>
      <c r="FW535" s="18">
        <f t="shared" si="1274"/>
        <v>0</v>
      </c>
      <c r="FX535" s="18">
        <f t="shared" si="1275"/>
        <v>0</v>
      </c>
      <c r="FY535" s="18">
        <f t="shared" si="1276"/>
        <v>0</v>
      </c>
      <c r="FZ535" s="19"/>
      <c r="GA535" s="36" t="str">
        <f>D535</f>
        <v>Nguyễn Thành An</v>
      </c>
      <c r="GB535" s="36"/>
      <c r="GC535" s="37"/>
    </row>
    <row r="536" spans="1:185" hidden="1" x14ac:dyDescent="0.25">
      <c r="A536" s="8" t="s">
        <v>1297</v>
      </c>
      <c r="B536" s="8" t="s">
        <v>884</v>
      </c>
      <c r="C536" s="9" t="s">
        <v>885</v>
      </c>
      <c r="D536" s="10" t="s">
        <v>483</v>
      </c>
      <c r="E536" s="9" t="s">
        <v>249</v>
      </c>
      <c r="F536" s="9" t="s">
        <v>484</v>
      </c>
      <c r="G536" s="9" t="s">
        <v>485</v>
      </c>
      <c r="H536" s="11">
        <v>3.5000000000000003E-2</v>
      </c>
      <c r="I536" s="11"/>
      <c r="J536" s="11">
        <v>0.01</v>
      </c>
      <c r="K536" s="11">
        <v>0.01</v>
      </c>
      <c r="L536" s="11">
        <v>5.0000000000000001E-3</v>
      </c>
      <c r="M536" s="11">
        <v>5.0000000000000001E-3</v>
      </c>
      <c r="N536" s="11"/>
      <c r="O536" s="12">
        <f t="shared" si="1223"/>
        <v>0</v>
      </c>
      <c r="P536" s="12">
        <f t="shared" si="1224"/>
        <v>208162.08</v>
      </c>
      <c r="Q536" s="12">
        <f t="shared" si="1225"/>
        <v>0</v>
      </c>
      <c r="R536" s="12">
        <f t="shared" si="1226"/>
        <v>506740.8</v>
      </c>
      <c r="S536" s="12">
        <f t="shared" si="1277"/>
        <v>0</v>
      </c>
      <c r="T536" s="12">
        <f t="shared" si="1278"/>
        <v>0</v>
      </c>
      <c r="U536" s="12">
        <f t="shared" si="1279"/>
        <v>0</v>
      </c>
      <c r="V536" s="12">
        <f t="shared" si="1280"/>
        <v>0</v>
      </c>
      <c r="W536" s="12">
        <f t="shared" si="1282"/>
        <v>0</v>
      </c>
      <c r="X536" s="12">
        <f t="shared" si="1227"/>
        <v>0</v>
      </c>
      <c r="Y536" s="12">
        <f t="shared" si="1228"/>
        <v>402057.6</v>
      </c>
      <c r="Z536" s="12">
        <f t="shared" si="1229"/>
        <v>0</v>
      </c>
      <c r="AA536" s="12">
        <f t="shared" si="1230"/>
        <v>0</v>
      </c>
      <c r="AB536" s="12">
        <f t="shared" si="1231"/>
        <v>0</v>
      </c>
      <c r="AC536" s="12"/>
      <c r="AD536" s="12"/>
      <c r="AE536" s="12"/>
      <c r="AF536" s="12" t="e">
        <f t="shared" si="1232"/>
        <v>#DIV/0!</v>
      </c>
      <c r="AG536" s="12" t="e">
        <f t="shared" si="1233"/>
        <v>#DIV/0!</v>
      </c>
      <c r="AH536" s="12">
        <f t="shared" si="1234"/>
        <v>0</v>
      </c>
      <c r="AI536" s="12"/>
      <c r="AJ536" s="12"/>
      <c r="AK536" s="12"/>
      <c r="AL536" s="12" t="e">
        <f t="shared" si="1238"/>
        <v>#DIV/0!</v>
      </c>
      <c r="AM536" s="12" t="e">
        <f t="shared" si="1239"/>
        <v>#DIV/0!</v>
      </c>
      <c r="AN536" s="12">
        <f t="shared" si="1240"/>
        <v>0</v>
      </c>
      <c r="AO536" s="12"/>
      <c r="AP536" s="12"/>
      <c r="AQ536" s="12"/>
      <c r="AR536" s="12" t="e">
        <f t="shared" si="1241"/>
        <v>#DIV/0!</v>
      </c>
      <c r="AS536" s="12" t="e">
        <f t="shared" si="1242"/>
        <v>#DIV/0!</v>
      </c>
      <c r="AT536" s="12" t="e">
        <f t="shared" si="1243"/>
        <v>#DIV/0!</v>
      </c>
      <c r="AU536" s="12" t="e">
        <f t="shared" si="1244"/>
        <v>#DIV/0!</v>
      </c>
      <c r="AV536" s="12">
        <f t="shared" si="1235"/>
        <v>0</v>
      </c>
      <c r="AW536" s="12"/>
      <c r="AX536" s="12" t="e">
        <f t="shared" si="1245"/>
        <v>#DIV/0!</v>
      </c>
      <c r="AY536" s="12" t="e">
        <f t="shared" si="1246"/>
        <v>#DIV/0!</v>
      </c>
      <c r="AZ536" s="12" t="e">
        <f t="shared" si="1247"/>
        <v>#DIV/0!</v>
      </c>
      <c r="BA536" s="12"/>
      <c r="BB536" s="12" t="e">
        <f t="shared" si="1248"/>
        <v>#DIV/0!</v>
      </c>
      <c r="BC536" s="12" t="e">
        <f t="shared" si="1249"/>
        <v>#DIV/0!</v>
      </c>
      <c r="BD536" s="12" t="e">
        <f t="shared" si="1250"/>
        <v>#DIV/0!</v>
      </c>
      <c r="BE536" s="12"/>
      <c r="BF536" s="12" t="e">
        <f t="shared" si="1251"/>
        <v>#DIV/0!</v>
      </c>
      <c r="BG536" s="12" t="e">
        <f t="shared" si="1236"/>
        <v>#DIV/0!</v>
      </c>
      <c r="BH536" s="12" t="e">
        <f t="shared" si="1252"/>
        <v>#DIV/0!</v>
      </c>
      <c r="BI536" s="12" t="e">
        <f t="shared" si="1253"/>
        <v>#DIV/0!</v>
      </c>
      <c r="BJ536" s="12"/>
      <c r="BK536" s="12" t="e">
        <f t="shared" si="1254"/>
        <v>#DIV/0!</v>
      </c>
      <c r="BL536" s="12" t="e">
        <f t="shared" si="1237"/>
        <v>#DIV/0!</v>
      </c>
      <c r="BM536" s="12" t="e">
        <f t="shared" si="1255"/>
        <v>#DIV/0!</v>
      </c>
      <c r="BN536" s="12"/>
      <c r="BO536" s="12">
        <f t="shared" si="1256"/>
        <v>0</v>
      </c>
      <c r="BP536" s="12">
        <f t="shared" si="1257"/>
        <v>0</v>
      </c>
      <c r="BQ536" s="12">
        <f t="shared" si="1258"/>
        <v>0</v>
      </c>
      <c r="BR536" s="12"/>
      <c r="BS536" s="12">
        <f t="shared" si="1259"/>
        <v>0</v>
      </c>
      <c r="BT536" s="12">
        <f t="shared" si="1260"/>
        <v>0</v>
      </c>
      <c r="BU536" s="12">
        <f t="shared" si="1261"/>
        <v>0</v>
      </c>
      <c r="BV536" s="12">
        <f t="shared" si="1262"/>
        <v>0</v>
      </c>
      <c r="BW536" s="12">
        <f t="shared" si="1263"/>
        <v>0</v>
      </c>
      <c r="BX536" s="12"/>
      <c r="BY536" s="12">
        <v>50000000</v>
      </c>
      <c r="BZ536" s="12">
        <v>50000000</v>
      </c>
      <c r="CA536" s="12">
        <f>SUMIFS('[1]TIẾN ĐỘ %'!$M$6:$M$1034,'[1]TIẾN ĐỘ %'!$G$6:$G$1034,$A536,'[1]TIẾN ĐỘ %'!$F$6:$F$1034,$E536)</f>
        <v>80000000</v>
      </c>
      <c r="CB536" s="12">
        <f t="shared" si="1281"/>
        <v>180000000</v>
      </c>
      <c r="CC536" s="12"/>
      <c r="CD536" s="12"/>
      <c r="CE536" s="12"/>
      <c r="CF536" s="12">
        <f t="shared" si="1291"/>
        <v>0</v>
      </c>
      <c r="CG536" s="12">
        <f t="shared" si="1292"/>
        <v>180000000</v>
      </c>
      <c r="CH536" s="12"/>
      <c r="CI536" s="12"/>
      <c r="CJ536" s="12"/>
      <c r="CK536" s="12">
        <f t="shared" si="1293"/>
        <v>0</v>
      </c>
      <c r="CL536" s="12"/>
      <c r="CM536" s="12"/>
      <c r="CN536" s="12"/>
      <c r="CO536" s="12">
        <f t="shared" si="1191"/>
        <v>0</v>
      </c>
      <c r="CP536" s="12">
        <f t="shared" si="1192"/>
        <v>0</v>
      </c>
      <c r="CQ536" s="12"/>
      <c r="CR536" s="12">
        <v>21571200</v>
      </c>
      <c r="CS536" s="12">
        <v>12163200</v>
      </c>
      <c r="CT536" s="12">
        <v>52512000</v>
      </c>
      <c r="CU536" s="12">
        <v>0</v>
      </c>
      <c r="CV536" s="12">
        <v>0</v>
      </c>
      <c r="CW536" s="12">
        <v>0</v>
      </c>
      <c r="CX536" s="12">
        <v>25488000</v>
      </c>
      <c r="CY536" s="12">
        <f>SUMIFS('[1]DATA THÔ IN'!$P$4:$P$12031,'[1]DATA THÔ IN'!$H$4:$H$12031,$A536,'[1]DATA THÔ IN'!$AC$4:$AC$12031,$E536,'[1]DATA THÔ IN'!$AH$4:$AH$12031,"Tiến độ 1")</f>
        <v>41664000</v>
      </c>
      <c r="CZ536" s="12">
        <f>SUMIFS('[1]DATA THÔ IN'!$P$4:$P$12031,'[1]DATA THÔ IN'!$H$4:$H$12031,$A536,'[1]DATA THÔ IN'!$AC$4:$AC$12031,$E536,'[1]DATA THÔ IN'!$AH$4:$AH$12031,"Tiến độ 2")</f>
        <v>13123200</v>
      </c>
      <c r="DA536" s="12">
        <f>SUMIFS('[1]TIẾN ĐỘ %'!$N$6:$N$1034,'[1]TIẾN ĐỘ %'!$G$6:$G$1034,A536,'[1]TIẾN ĐỘ %'!$F$6:$F$1034,$E536)</f>
        <v>65376000</v>
      </c>
      <c r="DB536" s="12">
        <f t="shared" si="1283"/>
        <v>143376000</v>
      </c>
      <c r="DC536" s="12"/>
      <c r="DD536" s="12"/>
      <c r="DE536" s="12"/>
      <c r="DF536" s="12"/>
      <c r="DG536" s="12"/>
      <c r="DH536" s="12"/>
      <c r="DI536" s="12"/>
      <c r="DJ536" s="12"/>
      <c r="DK536" s="12"/>
      <c r="DL536" s="12">
        <f t="shared" si="1294"/>
        <v>0</v>
      </c>
      <c r="DM536" s="12">
        <f t="shared" si="1295"/>
        <v>143376000</v>
      </c>
      <c r="DN536" s="12"/>
      <c r="DO536" s="14"/>
      <c r="DP536" s="13"/>
      <c r="DQ536" s="12"/>
      <c r="DR536" s="14"/>
      <c r="DS536" s="13"/>
      <c r="DT536" s="12"/>
      <c r="DU536" s="12"/>
      <c r="DV536" s="12"/>
      <c r="DW536" s="12">
        <f t="shared" si="1296"/>
        <v>0</v>
      </c>
      <c r="DX536" s="12"/>
      <c r="DY536" s="12"/>
      <c r="DZ536" s="12"/>
      <c r="EA536" s="12"/>
      <c r="EB536" s="12"/>
      <c r="EC536" s="12"/>
      <c r="ED536" s="12"/>
      <c r="EE536" s="12"/>
      <c r="EF536" s="12"/>
      <c r="EG536" s="12">
        <f t="shared" si="1193"/>
        <v>0</v>
      </c>
      <c r="EH536" s="12">
        <f t="shared" si="1194"/>
        <v>0</v>
      </c>
      <c r="EI536" s="12"/>
      <c r="EJ536" s="15">
        <f t="shared" si="1266"/>
        <v>0.43142399999999997</v>
      </c>
      <c r="EK536" s="15">
        <f t="shared" si="1267"/>
        <v>0.24326400000000001</v>
      </c>
      <c r="EL536" s="15">
        <f t="shared" si="1268"/>
        <v>1.0502400000000001</v>
      </c>
      <c r="EM536" s="16">
        <f t="shared" si="1288"/>
        <v>0</v>
      </c>
      <c r="EN536" s="16">
        <f t="shared" si="1289"/>
        <v>0</v>
      </c>
      <c r="EO536" s="16">
        <f t="shared" si="1290"/>
        <v>0.50975999999999999</v>
      </c>
      <c r="EP536" s="16">
        <f t="shared" si="1284"/>
        <v>0.52080000000000004</v>
      </c>
      <c r="EQ536" s="16">
        <f t="shared" si="1285"/>
        <v>0.16403999999999999</v>
      </c>
      <c r="ER536" s="16">
        <f t="shared" si="1286"/>
        <v>0.81720000000000004</v>
      </c>
      <c r="ES536" s="16">
        <f t="shared" si="1287"/>
        <v>0.79653333333333332</v>
      </c>
      <c r="ET536" s="16" t="e">
        <f t="shared" si="1297"/>
        <v>#DIV/0!</v>
      </c>
      <c r="EU536" s="16" t="e">
        <f t="shared" si="1298"/>
        <v>#DIV/0!</v>
      </c>
      <c r="EV536" s="16" t="e">
        <f t="shared" si="1299"/>
        <v>#DIV/0!</v>
      </c>
      <c r="EW536" s="16" t="e">
        <f t="shared" si="1300"/>
        <v>#DIV/0!</v>
      </c>
      <c r="EX536" s="16" t="e">
        <f t="shared" si="1301"/>
        <v>#DIV/0!</v>
      </c>
      <c r="EY536" s="16" t="e">
        <f t="shared" si="1302"/>
        <v>#DIV/0!</v>
      </c>
      <c r="EZ536" s="16" t="e">
        <f t="shared" si="1303"/>
        <v>#DIV/0!</v>
      </c>
      <c r="FA536" s="16" t="e">
        <f t="shared" si="1304"/>
        <v>#DIV/0!</v>
      </c>
      <c r="FB536" s="16" t="e">
        <f t="shared" si="1305"/>
        <v>#DIV/0!</v>
      </c>
      <c r="FC536" s="16" t="e">
        <f t="shared" si="1306"/>
        <v>#DIV/0!</v>
      </c>
      <c r="FD536" s="16">
        <f t="shared" si="1307"/>
        <v>0.79653333333333332</v>
      </c>
      <c r="FE536" s="16" t="e">
        <f t="shared" si="1308"/>
        <v>#DIV/0!</v>
      </c>
      <c r="FF536" s="16" t="e">
        <f t="shared" si="1309"/>
        <v>#DIV/0!</v>
      </c>
      <c r="FG536" s="16" t="e">
        <f>+DP536/CH536</f>
        <v>#DIV/0!</v>
      </c>
      <c r="FH536" s="16" t="e">
        <f>+DQ536/CI536</f>
        <v>#DIV/0!</v>
      </c>
      <c r="FI536" s="16" t="e">
        <f>+DR536/CI536</f>
        <v>#DIV/0!</v>
      </c>
      <c r="FJ536" s="16" t="e">
        <f t="shared" ref="FJ536:FK540" si="1314">+DS536/CI536</f>
        <v>#DIV/0!</v>
      </c>
      <c r="FK536" s="16" t="e">
        <f t="shared" si="1314"/>
        <v>#DIV/0!</v>
      </c>
      <c r="FL536" s="16" t="e">
        <f t="shared" ref="FL536:FL541" si="1315">+DU536/CJ536</f>
        <v>#DIV/0!</v>
      </c>
      <c r="FM536" s="16" t="e">
        <f t="shared" ref="FM536:FM541" si="1316">+DV536/CJ536</f>
        <v>#DIV/0!</v>
      </c>
      <c r="FN536" s="16" t="e">
        <f t="shared" si="1313"/>
        <v>#DIV/0!</v>
      </c>
      <c r="FO536" s="16" t="e">
        <f t="shared" ref="FO536:FO541" si="1317">+DX536/CL536</f>
        <v>#DIV/0!</v>
      </c>
      <c r="FP536" s="16" t="e">
        <f t="shared" ref="FP536:FP541" si="1318">+DY536/CL536</f>
        <v>#DIV/0!</v>
      </c>
      <c r="FQ536" s="16" t="e">
        <f t="shared" ref="FQ536:FQ541" si="1319">+DZ536/CL536</f>
        <v>#DIV/0!</v>
      </c>
      <c r="FR536" s="17">
        <f t="shared" si="1269"/>
        <v>0</v>
      </c>
      <c r="FS536" s="17">
        <f t="shared" si="1270"/>
        <v>0</v>
      </c>
      <c r="FT536" s="17">
        <f t="shared" si="1271"/>
        <v>0</v>
      </c>
      <c r="FU536" s="18">
        <f t="shared" si="1272"/>
        <v>0</v>
      </c>
      <c r="FV536" s="18">
        <f t="shared" si="1273"/>
        <v>0</v>
      </c>
      <c r="FW536" s="18">
        <f t="shared" si="1274"/>
        <v>0</v>
      </c>
      <c r="FX536" s="18">
        <f t="shared" si="1275"/>
        <v>0</v>
      </c>
      <c r="FY536" s="18">
        <f t="shared" si="1276"/>
        <v>0</v>
      </c>
      <c r="FZ536" s="19"/>
      <c r="GA536" s="36" t="s">
        <v>483</v>
      </c>
      <c r="GB536" s="36"/>
      <c r="GC536" s="37"/>
    </row>
    <row r="537" spans="1:185" hidden="1" x14ac:dyDescent="0.25">
      <c r="A537" s="8" t="s">
        <v>1301</v>
      </c>
      <c r="B537" s="8" t="s">
        <v>892</v>
      </c>
      <c r="C537" s="9" t="s">
        <v>893</v>
      </c>
      <c r="D537" s="10" t="s">
        <v>497</v>
      </c>
      <c r="E537" s="9" t="s">
        <v>249</v>
      </c>
      <c r="F537" s="9" t="s">
        <v>498</v>
      </c>
      <c r="G537" s="9" t="s">
        <v>485</v>
      </c>
      <c r="H537" s="11">
        <v>3.5000000000000003E-2</v>
      </c>
      <c r="I537" s="11"/>
      <c r="J537" s="11">
        <v>0.01</v>
      </c>
      <c r="K537" s="11">
        <v>0.01</v>
      </c>
      <c r="L537" s="11">
        <v>5.0000000000000001E-3</v>
      </c>
      <c r="M537" s="11">
        <v>5.0000000000000001E-3</v>
      </c>
      <c r="N537" s="11"/>
      <c r="O537" s="12">
        <f t="shared" si="1223"/>
        <v>0</v>
      </c>
      <c r="P537" s="12">
        <f t="shared" si="1224"/>
        <v>440317.92</v>
      </c>
      <c r="Q537" s="12">
        <f t="shared" si="1225"/>
        <v>160267.19999999998</v>
      </c>
      <c r="R537" s="12">
        <f t="shared" si="1226"/>
        <v>772200.72</v>
      </c>
      <c r="S537" s="12">
        <f t="shared" si="1277"/>
        <v>0</v>
      </c>
      <c r="T537" s="12">
        <f t="shared" si="1278"/>
        <v>581548</v>
      </c>
      <c r="U537" s="12">
        <f t="shared" si="1279"/>
        <v>60679</v>
      </c>
      <c r="V537" s="12">
        <f t="shared" si="1280"/>
        <v>642227</v>
      </c>
      <c r="W537" s="12">
        <f t="shared" si="1282"/>
        <v>602640</v>
      </c>
      <c r="X537" s="12">
        <f t="shared" si="1227"/>
        <v>0</v>
      </c>
      <c r="Y537" s="12">
        <f t="shared" si="1228"/>
        <v>655798.55999999994</v>
      </c>
      <c r="Z537" s="12">
        <f t="shared" si="1229"/>
        <v>41688</v>
      </c>
      <c r="AA537" s="12">
        <f t="shared" si="1230"/>
        <v>924454.55999999994</v>
      </c>
      <c r="AB537" s="12">
        <f t="shared" si="1231"/>
        <v>1169441.04</v>
      </c>
      <c r="AC537" s="12"/>
      <c r="AD537" s="12"/>
      <c r="AE537" s="12"/>
      <c r="AF537" s="12" t="e">
        <f t="shared" si="1232"/>
        <v>#DIV/0!</v>
      </c>
      <c r="AG537" s="12" t="e">
        <f t="shared" si="1233"/>
        <v>#DIV/0!</v>
      </c>
      <c r="AH537" s="12">
        <f t="shared" si="1234"/>
        <v>0</v>
      </c>
      <c r="AI537" s="12"/>
      <c r="AJ537" s="12"/>
      <c r="AK537" s="12"/>
      <c r="AL537" s="12" t="e">
        <f t="shared" si="1238"/>
        <v>#DIV/0!</v>
      </c>
      <c r="AM537" s="12" t="e">
        <f t="shared" si="1239"/>
        <v>#DIV/0!</v>
      </c>
      <c r="AN537" s="12">
        <f t="shared" si="1240"/>
        <v>0</v>
      </c>
      <c r="AO537" s="12"/>
      <c r="AP537" s="12"/>
      <c r="AQ537" s="12"/>
      <c r="AR537" s="12" t="e">
        <f t="shared" si="1241"/>
        <v>#DIV/0!</v>
      </c>
      <c r="AS537" s="12" t="e">
        <f t="shared" si="1242"/>
        <v>#DIV/0!</v>
      </c>
      <c r="AT537" s="12" t="e">
        <f t="shared" si="1243"/>
        <v>#DIV/0!</v>
      </c>
      <c r="AU537" s="12" t="e">
        <f t="shared" si="1244"/>
        <v>#DIV/0!</v>
      </c>
      <c r="AV537" s="12">
        <f t="shared" si="1235"/>
        <v>1169441.04</v>
      </c>
      <c r="AW537" s="12"/>
      <c r="AX537" s="12" t="e">
        <f t="shared" si="1245"/>
        <v>#DIV/0!</v>
      </c>
      <c r="AY537" s="12" t="e">
        <f t="shared" si="1246"/>
        <v>#DIV/0!</v>
      </c>
      <c r="AZ537" s="12" t="e">
        <f t="shared" si="1247"/>
        <v>#DIV/0!</v>
      </c>
      <c r="BA537" s="12"/>
      <c r="BB537" s="12" t="e">
        <f t="shared" si="1248"/>
        <v>#DIV/0!</v>
      </c>
      <c r="BC537" s="12" t="e">
        <f t="shared" si="1249"/>
        <v>#DIV/0!</v>
      </c>
      <c r="BD537" s="12" t="e">
        <f t="shared" si="1250"/>
        <v>#DIV/0!</v>
      </c>
      <c r="BE537" s="12"/>
      <c r="BF537" s="12" t="e">
        <f t="shared" si="1251"/>
        <v>#DIV/0!</v>
      </c>
      <c r="BG537" s="12" t="e">
        <f t="shared" si="1236"/>
        <v>#DIV/0!</v>
      </c>
      <c r="BH537" s="12" t="e">
        <f t="shared" si="1252"/>
        <v>#DIV/0!</v>
      </c>
      <c r="BI537" s="12" t="e">
        <f t="shared" si="1253"/>
        <v>#DIV/0!</v>
      </c>
      <c r="BJ537" s="12"/>
      <c r="BK537" s="12" t="e">
        <f t="shared" si="1254"/>
        <v>#DIV/0!</v>
      </c>
      <c r="BL537" s="12" t="e">
        <f t="shared" si="1237"/>
        <v>#DIV/0!</v>
      </c>
      <c r="BM537" s="12" t="e">
        <f t="shared" si="1255"/>
        <v>#DIV/0!</v>
      </c>
      <c r="BN537" s="12"/>
      <c r="BO537" s="12">
        <f t="shared" si="1256"/>
        <v>0</v>
      </c>
      <c r="BP537" s="12">
        <f t="shared" si="1257"/>
        <v>0</v>
      </c>
      <c r="BQ537" s="12">
        <f t="shared" si="1258"/>
        <v>0</v>
      </c>
      <c r="BR537" s="12"/>
      <c r="BS537" s="12">
        <f t="shared" si="1259"/>
        <v>0</v>
      </c>
      <c r="BT537" s="12">
        <f t="shared" si="1260"/>
        <v>0</v>
      </c>
      <c r="BU537" s="12">
        <f t="shared" si="1261"/>
        <v>0</v>
      </c>
      <c r="BV537" s="12">
        <f t="shared" si="1262"/>
        <v>0</v>
      </c>
      <c r="BW537" s="12">
        <f t="shared" si="1263"/>
        <v>0</v>
      </c>
      <c r="BX537" s="12"/>
      <c r="BY537" s="12">
        <v>60000000</v>
      </c>
      <c r="BZ537" s="12">
        <v>60000000</v>
      </c>
      <c r="CA537" s="12">
        <f>SUMIFS('[1]TIẾN ĐỘ %'!$M$6:$M$1034,'[1]TIẾN ĐỘ %'!$G$6:$G$1034,$A537,'[1]TIẾN ĐỘ %'!$F$6:$F$1034,$E537)</f>
        <v>40000000</v>
      </c>
      <c r="CB537" s="12">
        <f t="shared" si="1281"/>
        <v>160000000</v>
      </c>
      <c r="CC537" s="12"/>
      <c r="CD537" s="12"/>
      <c r="CE537" s="12"/>
      <c r="CF537" s="12">
        <f t="shared" si="1291"/>
        <v>0</v>
      </c>
      <c r="CG537" s="12">
        <f t="shared" si="1292"/>
        <v>160000000</v>
      </c>
      <c r="CH537" s="12"/>
      <c r="CI537" s="12"/>
      <c r="CJ537" s="12"/>
      <c r="CK537" s="12">
        <f t="shared" si="1293"/>
        <v>0</v>
      </c>
      <c r="CL537" s="12"/>
      <c r="CM537" s="12"/>
      <c r="CN537" s="12"/>
      <c r="CO537" s="12">
        <f t="shared" si="1191"/>
        <v>0</v>
      </c>
      <c r="CP537" s="12">
        <f t="shared" si="1192"/>
        <v>0</v>
      </c>
      <c r="CQ537" s="12"/>
      <c r="CR537" s="12">
        <v>45628800</v>
      </c>
      <c r="CS537" s="12">
        <v>16608000</v>
      </c>
      <c r="CT537" s="12">
        <v>80020800</v>
      </c>
      <c r="CU537" s="12">
        <v>60264000</v>
      </c>
      <c r="CV537" s="12">
        <v>6288000</v>
      </c>
      <c r="CW537" s="12">
        <v>60264000</v>
      </c>
      <c r="CX537" s="12">
        <v>66552000</v>
      </c>
      <c r="CY537" s="12">
        <f>SUMIFS('[1]DATA THÔ IN'!$P$4:$P$12031,'[1]DATA THÔ IN'!$H$4:$H$12031,$A537,'[1]DATA THÔ IN'!$AC$4:$AC$12031,$E537,'[1]DATA THÔ IN'!$AH$4:$AH$12031,"Tiến độ 1")</f>
        <v>67958400</v>
      </c>
      <c r="CZ537" s="12">
        <f>SUMIFS('[1]DATA THÔ IN'!$P$4:$P$12031,'[1]DATA THÔ IN'!$H$4:$H$12031,$A537,'[1]DATA THÔ IN'!$AC$4:$AC$12031,$E537,'[1]DATA THÔ IN'!$AH$4:$AH$12031,"Tiến độ 2")</f>
        <v>4320000</v>
      </c>
      <c r="DA537" s="12">
        <f>SUMIFS('[1]TIẾN ĐỘ %'!$N$6:$N$1034,'[1]TIẾN ĐỘ %'!$G$6:$G$1034,A537,'[1]TIẾN ĐỘ %'!$F$6:$F$1034,$E537)</f>
        <v>95798400</v>
      </c>
      <c r="DB537" s="12">
        <f t="shared" si="1283"/>
        <v>242371200</v>
      </c>
      <c r="DC537" s="12"/>
      <c r="DD537" s="12"/>
      <c r="DE537" s="12"/>
      <c r="DF537" s="12"/>
      <c r="DG537" s="12"/>
      <c r="DH537" s="12"/>
      <c r="DI537" s="12"/>
      <c r="DJ537" s="12"/>
      <c r="DK537" s="12"/>
      <c r="DL537" s="12">
        <f t="shared" si="1294"/>
        <v>0</v>
      </c>
      <c r="DM537" s="12">
        <f t="shared" si="1295"/>
        <v>242371200</v>
      </c>
      <c r="DN537" s="12"/>
      <c r="DO537" s="12"/>
      <c r="DP537" s="13"/>
      <c r="DQ537" s="12"/>
      <c r="DR537" s="12"/>
      <c r="DS537" s="13"/>
      <c r="DT537" s="12"/>
      <c r="DU537" s="12"/>
      <c r="DV537" s="12"/>
      <c r="DW537" s="12">
        <f t="shared" si="1296"/>
        <v>0</v>
      </c>
      <c r="DX537" s="12"/>
      <c r="DY537" s="12"/>
      <c r="DZ537" s="12"/>
      <c r="EA537" s="12"/>
      <c r="EB537" s="12"/>
      <c r="EC537" s="12"/>
      <c r="ED537" s="12"/>
      <c r="EE537" s="12"/>
      <c r="EF537" s="12"/>
      <c r="EG537" s="12">
        <f t="shared" si="1193"/>
        <v>0</v>
      </c>
      <c r="EH537" s="12">
        <f t="shared" si="1194"/>
        <v>0</v>
      </c>
      <c r="EI537" s="12"/>
      <c r="EJ537" s="15">
        <f t="shared" si="1266"/>
        <v>0.76048000000000004</v>
      </c>
      <c r="EK537" s="15">
        <f t="shared" si="1267"/>
        <v>0.27679999999999999</v>
      </c>
      <c r="EL537" s="15">
        <f t="shared" si="1268"/>
        <v>1.33368</v>
      </c>
      <c r="EM537" s="16">
        <f t="shared" si="1288"/>
        <v>1.0044</v>
      </c>
      <c r="EN537" s="16">
        <f t="shared" si="1289"/>
        <v>0.1048</v>
      </c>
      <c r="EO537" s="16">
        <f t="shared" si="1290"/>
        <v>1.1092</v>
      </c>
      <c r="EP537" s="16">
        <f t="shared" si="1284"/>
        <v>1.69896</v>
      </c>
      <c r="EQ537" s="16">
        <f t="shared" si="1285"/>
        <v>0.108</v>
      </c>
      <c r="ER537" s="16">
        <f t="shared" si="1286"/>
        <v>2.3949600000000002</v>
      </c>
      <c r="ES537" s="16">
        <f t="shared" si="1287"/>
        <v>1.5148200000000001</v>
      </c>
      <c r="ET537" s="16" t="e">
        <f t="shared" si="1297"/>
        <v>#DIV/0!</v>
      </c>
      <c r="EU537" s="16" t="e">
        <f t="shared" si="1298"/>
        <v>#DIV/0!</v>
      </c>
      <c r="EV537" s="16" t="e">
        <f t="shared" si="1299"/>
        <v>#DIV/0!</v>
      </c>
      <c r="EW537" s="16" t="e">
        <f t="shared" si="1300"/>
        <v>#DIV/0!</v>
      </c>
      <c r="EX537" s="16" t="e">
        <f t="shared" si="1301"/>
        <v>#DIV/0!</v>
      </c>
      <c r="EY537" s="16" t="e">
        <f t="shared" si="1302"/>
        <v>#DIV/0!</v>
      </c>
      <c r="EZ537" s="16" t="e">
        <f t="shared" si="1303"/>
        <v>#DIV/0!</v>
      </c>
      <c r="FA537" s="21" t="e">
        <f t="shared" si="1304"/>
        <v>#DIV/0!</v>
      </c>
      <c r="FB537" s="16" t="e">
        <f t="shared" si="1305"/>
        <v>#DIV/0!</v>
      </c>
      <c r="FC537" s="16" t="e">
        <f t="shared" si="1306"/>
        <v>#DIV/0!</v>
      </c>
      <c r="FD537" s="16">
        <f t="shared" si="1307"/>
        <v>1.5148200000000001</v>
      </c>
      <c r="FE537" s="16" t="e">
        <f t="shared" si="1308"/>
        <v>#DIV/0!</v>
      </c>
      <c r="FF537" s="16" t="e">
        <f t="shared" si="1309"/>
        <v>#DIV/0!</v>
      </c>
      <c r="FG537" s="16" t="e">
        <f>+DP537/CH537</f>
        <v>#DIV/0!</v>
      </c>
      <c r="FH537" s="16" t="e">
        <f>+DQ537/CI537</f>
        <v>#DIV/0!</v>
      </c>
      <c r="FI537" s="16" t="e">
        <f>+DR537/CI537</f>
        <v>#DIV/0!</v>
      </c>
      <c r="FJ537" s="16" t="e">
        <f t="shared" si="1314"/>
        <v>#DIV/0!</v>
      </c>
      <c r="FK537" s="16" t="e">
        <f t="shared" si="1314"/>
        <v>#DIV/0!</v>
      </c>
      <c r="FL537" s="16" t="e">
        <f t="shared" si="1315"/>
        <v>#DIV/0!</v>
      </c>
      <c r="FM537" s="16" t="e">
        <f t="shared" si="1316"/>
        <v>#DIV/0!</v>
      </c>
      <c r="FN537" s="16" t="e">
        <f t="shared" si="1313"/>
        <v>#DIV/0!</v>
      </c>
      <c r="FO537" s="16" t="e">
        <f t="shared" si="1317"/>
        <v>#DIV/0!</v>
      </c>
      <c r="FP537" s="16" t="e">
        <f t="shared" si="1318"/>
        <v>#DIV/0!</v>
      </c>
      <c r="FQ537" s="16" t="e">
        <f t="shared" si="1319"/>
        <v>#DIV/0!</v>
      </c>
      <c r="FR537" s="17">
        <f t="shared" si="1269"/>
        <v>0</v>
      </c>
      <c r="FS537" s="17">
        <f t="shared" si="1270"/>
        <v>0</v>
      </c>
      <c r="FT537" s="17">
        <f t="shared" si="1271"/>
        <v>0</v>
      </c>
      <c r="FU537" s="18">
        <f t="shared" si="1272"/>
        <v>0</v>
      </c>
      <c r="FV537" s="18">
        <f t="shared" si="1273"/>
        <v>0</v>
      </c>
      <c r="FW537" s="18">
        <f t="shared" si="1274"/>
        <v>0</v>
      </c>
      <c r="FX537" s="18">
        <f t="shared" si="1275"/>
        <v>0</v>
      </c>
      <c r="FY537" s="18">
        <f t="shared" si="1276"/>
        <v>0</v>
      </c>
      <c r="FZ537" s="19"/>
      <c r="GA537" s="36" t="s">
        <v>497</v>
      </c>
      <c r="GB537" s="36"/>
      <c r="GC537" s="37"/>
    </row>
    <row r="538" spans="1:185" hidden="1" x14ac:dyDescent="0.25">
      <c r="A538" s="8" t="s">
        <v>1303</v>
      </c>
      <c r="B538" s="8" t="s">
        <v>894</v>
      </c>
      <c r="C538" s="9" t="s">
        <v>895</v>
      </c>
      <c r="D538" s="10" t="s">
        <v>492</v>
      </c>
      <c r="E538" s="9" t="s">
        <v>249</v>
      </c>
      <c r="F538" s="9" t="s">
        <v>484</v>
      </c>
      <c r="G538" s="9" t="s">
        <v>485</v>
      </c>
      <c r="H538" s="11">
        <v>3.5000000000000003E-2</v>
      </c>
      <c r="I538" s="11"/>
      <c r="J538" s="11">
        <v>0.01</v>
      </c>
      <c r="K538" s="11">
        <v>0.01</v>
      </c>
      <c r="L538" s="11">
        <v>5.0000000000000001E-3</v>
      </c>
      <c r="M538" s="11">
        <v>5.0000000000000001E-3</v>
      </c>
      <c r="N538" s="11"/>
      <c r="O538" s="12">
        <f t="shared" si="1223"/>
        <v>0</v>
      </c>
      <c r="P538" s="12">
        <f t="shared" si="1224"/>
        <v>883322.4</v>
      </c>
      <c r="Q538" s="12">
        <f t="shared" si="1225"/>
        <v>284636.39999999997</v>
      </c>
      <c r="R538" s="12">
        <f t="shared" si="1226"/>
        <v>1167958.8</v>
      </c>
      <c r="S538" s="12">
        <f t="shared" si="1277"/>
        <v>0</v>
      </c>
      <c r="T538" s="12">
        <f t="shared" si="1278"/>
        <v>989673</v>
      </c>
      <c r="U538" s="12">
        <f t="shared" si="1279"/>
        <v>203854</v>
      </c>
      <c r="V538" s="12">
        <f t="shared" si="1280"/>
        <v>1193527</v>
      </c>
      <c r="W538" s="12">
        <f t="shared" si="1282"/>
        <v>1025568</v>
      </c>
      <c r="X538" s="12">
        <f t="shared" si="1227"/>
        <v>0</v>
      </c>
      <c r="Y538" s="12">
        <f t="shared" si="1228"/>
        <v>1604061.5999999999</v>
      </c>
      <c r="Z538" s="12">
        <f t="shared" si="1229"/>
        <v>38352.959999999999</v>
      </c>
      <c r="AA538" s="12">
        <f t="shared" si="1230"/>
        <v>2490533.7599999998</v>
      </c>
      <c r="AB538" s="12">
        <f t="shared" si="1231"/>
        <v>2426010</v>
      </c>
      <c r="AC538" s="12"/>
      <c r="AD538" s="12"/>
      <c r="AE538" s="12"/>
      <c r="AF538" s="12" t="e">
        <f t="shared" si="1232"/>
        <v>#DIV/0!</v>
      </c>
      <c r="AG538" s="12" t="e">
        <f t="shared" si="1233"/>
        <v>#DIV/0!</v>
      </c>
      <c r="AH538" s="12">
        <f t="shared" si="1234"/>
        <v>0</v>
      </c>
      <c r="AI538" s="12"/>
      <c r="AJ538" s="12"/>
      <c r="AK538" s="12"/>
      <c r="AL538" s="12" t="e">
        <f t="shared" si="1238"/>
        <v>#DIV/0!</v>
      </c>
      <c r="AM538" s="12" t="e">
        <f t="shared" si="1239"/>
        <v>#DIV/0!</v>
      </c>
      <c r="AN538" s="12">
        <f t="shared" si="1240"/>
        <v>0</v>
      </c>
      <c r="AO538" s="12"/>
      <c r="AP538" s="12"/>
      <c r="AQ538" s="12"/>
      <c r="AR538" s="12" t="e">
        <f t="shared" si="1241"/>
        <v>#DIV/0!</v>
      </c>
      <c r="AS538" s="12" t="e">
        <f t="shared" si="1242"/>
        <v>#DIV/0!</v>
      </c>
      <c r="AT538" s="12" t="e">
        <f t="shared" si="1243"/>
        <v>#DIV/0!</v>
      </c>
      <c r="AU538" s="12" t="e">
        <f t="shared" si="1244"/>
        <v>#DIV/0!</v>
      </c>
      <c r="AV538" s="12">
        <f t="shared" si="1235"/>
        <v>2426010</v>
      </c>
      <c r="AW538" s="12"/>
      <c r="AX538" s="12" t="e">
        <f t="shared" si="1245"/>
        <v>#DIV/0!</v>
      </c>
      <c r="AY538" s="12" t="e">
        <f t="shared" si="1246"/>
        <v>#DIV/0!</v>
      </c>
      <c r="AZ538" s="12" t="e">
        <f t="shared" si="1247"/>
        <v>#DIV/0!</v>
      </c>
      <c r="BA538" s="12"/>
      <c r="BB538" s="12" t="e">
        <f t="shared" si="1248"/>
        <v>#DIV/0!</v>
      </c>
      <c r="BC538" s="12" t="e">
        <f t="shared" si="1249"/>
        <v>#DIV/0!</v>
      </c>
      <c r="BD538" s="12" t="e">
        <f t="shared" si="1250"/>
        <v>#DIV/0!</v>
      </c>
      <c r="BE538" s="12"/>
      <c r="BF538" s="12" t="e">
        <f t="shared" si="1251"/>
        <v>#DIV/0!</v>
      </c>
      <c r="BG538" s="12" t="e">
        <f t="shared" si="1236"/>
        <v>#DIV/0!</v>
      </c>
      <c r="BH538" s="12" t="e">
        <f t="shared" si="1252"/>
        <v>#DIV/0!</v>
      </c>
      <c r="BI538" s="12" t="e">
        <f t="shared" si="1253"/>
        <v>#DIV/0!</v>
      </c>
      <c r="BJ538" s="12"/>
      <c r="BK538" s="12" t="e">
        <f t="shared" si="1254"/>
        <v>#DIV/0!</v>
      </c>
      <c r="BL538" s="12" t="e">
        <f t="shared" si="1237"/>
        <v>#DIV/0!</v>
      </c>
      <c r="BM538" s="12" t="e">
        <f t="shared" si="1255"/>
        <v>#DIV/0!</v>
      </c>
      <c r="BN538" s="12"/>
      <c r="BO538" s="12">
        <f t="shared" si="1256"/>
        <v>0</v>
      </c>
      <c r="BP538" s="12">
        <f t="shared" si="1257"/>
        <v>0</v>
      </c>
      <c r="BQ538" s="12">
        <f t="shared" si="1258"/>
        <v>0</v>
      </c>
      <c r="BR538" s="12"/>
      <c r="BS538" s="12">
        <f t="shared" si="1259"/>
        <v>0</v>
      </c>
      <c r="BT538" s="12">
        <f t="shared" si="1260"/>
        <v>0</v>
      </c>
      <c r="BU538" s="12">
        <f t="shared" si="1261"/>
        <v>0</v>
      </c>
      <c r="BV538" s="12">
        <f t="shared" si="1262"/>
        <v>0</v>
      </c>
      <c r="BW538" s="12">
        <f t="shared" si="1263"/>
        <v>0</v>
      </c>
      <c r="BX538" s="12"/>
      <c r="BY538" s="12">
        <v>110000000</v>
      </c>
      <c r="BZ538" s="12">
        <v>100000000</v>
      </c>
      <c r="CA538" s="12">
        <f>SUMIFS('[1]TIẾN ĐỘ %'!$M$6:$M$1034,'[1]TIẾN ĐỘ %'!$G$6:$G$1034,$A538,'[1]TIẾN ĐỘ %'!$F$6:$F$1034,$E538)</f>
        <v>120000000</v>
      </c>
      <c r="CB538" s="12">
        <f t="shared" si="1281"/>
        <v>330000000</v>
      </c>
      <c r="CC538" s="12"/>
      <c r="CD538" s="12"/>
      <c r="CE538" s="12"/>
      <c r="CF538" s="12">
        <f t="shared" si="1291"/>
        <v>0</v>
      </c>
      <c r="CG538" s="12">
        <f t="shared" si="1292"/>
        <v>330000000</v>
      </c>
      <c r="CH538" s="12"/>
      <c r="CI538" s="12"/>
      <c r="CJ538" s="12"/>
      <c r="CK538" s="12">
        <f t="shared" si="1293"/>
        <v>0</v>
      </c>
      <c r="CL538" s="12"/>
      <c r="CM538" s="12"/>
      <c r="CN538" s="12"/>
      <c r="CO538" s="12">
        <f t="shared" si="1191"/>
        <v>0</v>
      </c>
      <c r="CP538" s="12">
        <f t="shared" si="1192"/>
        <v>0</v>
      </c>
      <c r="CQ538" s="12"/>
      <c r="CR538" s="12">
        <v>91536000</v>
      </c>
      <c r="CS538" s="12">
        <v>29496000</v>
      </c>
      <c r="CT538" s="12">
        <v>121032000</v>
      </c>
      <c r="CU538" s="12">
        <v>102556800</v>
      </c>
      <c r="CV538" s="12">
        <v>21124800</v>
      </c>
      <c r="CW538" s="12">
        <v>102556800</v>
      </c>
      <c r="CX538" s="12">
        <v>123681600</v>
      </c>
      <c r="CY538" s="12">
        <f>SUMIFS('[1]DATA THÔ IN'!$P$4:$P$12031,'[1]DATA THÔ IN'!$H$4:$H$12031,$A538,'[1]DATA THÔ IN'!$AC$4:$AC$12031,$E538,'[1]DATA THÔ IN'!$AH$4:$AH$12031,"Tiến độ 1")</f>
        <v>166224000</v>
      </c>
      <c r="CZ538" s="12">
        <f>SUMIFS('[1]DATA THÔ IN'!$P$4:$P$12031,'[1]DATA THÔ IN'!$H$4:$H$12031,$A538,'[1]DATA THÔ IN'!$AC$4:$AC$12031,$E538,'[1]DATA THÔ IN'!$AH$4:$AH$12031,"Tiến độ 2")</f>
        <v>3974400</v>
      </c>
      <c r="DA538" s="12">
        <f>SUMIFS('[1]TIẾN ĐỘ %'!$N$6:$N$1034,'[1]TIẾN ĐỘ %'!$G$6:$G$1034,A538,'[1]TIẾN ĐỘ %'!$F$6:$F$1034,$E538)</f>
        <v>258086400</v>
      </c>
      <c r="DB538" s="12">
        <f t="shared" si="1283"/>
        <v>502800000</v>
      </c>
      <c r="DC538" s="12"/>
      <c r="DD538" s="12"/>
      <c r="DE538" s="12"/>
      <c r="DF538" s="12"/>
      <c r="DG538" s="12"/>
      <c r="DH538" s="12"/>
      <c r="DI538" s="12"/>
      <c r="DJ538" s="12"/>
      <c r="DK538" s="12"/>
      <c r="DL538" s="12">
        <f t="shared" si="1294"/>
        <v>0</v>
      </c>
      <c r="DM538" s="12">
        <f t="shared" si="1295"/>
        <v>502800000</v>
      </c>
      <c r="DN538" s="12"/>
      <c r="DO538" s="12"/>
      <c r="DP538" s="13"/>
      <c r="DQ538" s="14"/>
      <c r="DR538" s="14"/>
      <c r="DS538" s="13"/>
      <c r="DT538" s="12"/>
      <c r="DU538" s="12"/>
      <c r="DV538" s="12"/>
      <c r="DW538" s="12">
        <f t="shared" si="1296"/>
        <v>0</v>
      </c>
      <c r="DX538" s="12"/>
      <c r="DY538" s="12"/>
      <c r="DZ538" s="12"/>
      <c r="EA538" s="12"/>
      <c r="EB538" s="12"/>
      <c r="EC538" s="12"/>
      <c r="ED538" s="12"/>
      <c r="EE538" s="12"/>
      <c r="EF538" s="12"/>
      <c r="EG538" s="12">
        <f t="shared" si="1193"/>
        <v>0</v>
      </c>
      <c r="EH538" s="12">
        <f t="shared" si="1194"/>
        <v>0</v>
      </c>
      <c r="EI538" s="12"/>
      <c r="EJ538" s="15">
        <f t="shared" si="1266"/>
        <v>0.83214545454545452</v>
      </c>
      <c r="EK538" s="11">
        <f t="shared" si="1267"/>
        <v>0.26814545454545452</v>
      </c>
      <c r="EL538" s="15">
        <f t="shared" si="1268"/>
        <v>1.100290909090909</v>
      </c>
      <c r="EM538" s="16">
        <f t="shared" si="1288"/>
        <v>1.025568</v>
      </c>
      <c r="EN538" s="16">
        <f t="shared" si="1289"/>
        <v>0.21124799999999999</v>
      </c>
      <c r="EO538" s="16">
        <f t="shared" si="1290"/>
        <v>1.2368159999999999</v>
      </c>
      <c r="EP538" s="16">
        <f t="shared" si="1284"/>
        <v>1.3852</v>
      </c>
      <c r="EQ538" s="16">
        <f t="shared" si="1285"/>
        <v>3.3119999999999997E-2</v>
      </c>
      <c r="ER538" s="16">
        <f t="shared" si="1286"/>
        <v>2.1507200000000002</v>
      </c>
      <c r="ES538" s="16">
        <f t="shared" si="1287"/>
        <v>1.5236363636363637</v>
      </c>
      <c r="ET538" s="16" t="e">
        <f t="shared" si="1297"/>
        <v>#DIV/0!</v>
      </c>
      <c r="EU538" s="16" t="e">
        <f t="shared" si="1298"/>
        <v>#DIV/0!</v>
      </c>
      <c r="EV538" s="16" t="e">
        <f t="shared" si="1299"/>
        <v>#DIV/0!</v>
      </c>
      <c r="EW538" s="16" t="e">
        <f t="shared" si="1300"/>
        <v>#DIV/0!</v>
      </c>
      <c r="EX538" s="16" t="e">
        <f t="shared" si="1301"/>
        <v>#DIV/0!</v>
      </c>
      <c r="EY538" s="16" t="e">
        <f t="shared" si="1302"/>
        <v>#DIV/0!</v>
      </c>
      <c r="EZ538" s="21" t="e">
        <f t="shared" si="1303"/>
        <v>#DIV/0!</v>
      </c>
      <c r="FA538" s="16" t="e">
        <f t="shared" si="1304"/>
        <v>#DIV/0!</v>
      </c>
      <c r="FB538" s="16" t="e">
        <f t="shared" si="1305"/>
        <v>#DIV/0!</v>
      </c>
      <c r="FC538" s="16" t="e">
        <f t="shared" si="1306"/>
        <v>#DIV/0!</v>
      </c>
      <c r="FD538" s="16">
        <f t="shared" si="1307"/>
        <v>1.5236363636363637</v>
      </c>
      <c r="FE538" s="16" t="e">
        <f t="shared" si="1308"/>
        <v>#DIV/0!</v>
      </c>
      <c r="FF538" s="16" t="e">
        <f t="shared" si="1309"/>
        <v>#DIV/0!</v>
      </c>
      <c r="FG538" s="16" t="e">
        <f>+DP538/CH538</f>
        <v>#DIV/0!</v>
      </c>
      <c r="FH538" s="16" t="e">
        <f>+DQ538/CI538</f>
        <v>#DIV/0!</v>
      </c>
      <c r="FI538" s="16" t="e">
        <f>+DR538/CI538</f>
        <v>#DIV/0!</v>
      </c>
      <c r="FJ538" s="16" t="e">
        <f t="shared" si="1314"/>
        <v>#DIV/0!</v>
      </c>
      <c r="FK538" s="16" t="e">
        <f t="shared" si="1314"/>
        <v>#DIV/0!</v>
      </c>
      <c r="FL538" s="16" t="e">
        <f t="shared" si="1315"/>
        <v>#DIV/0!</v>
      </c>
      <c r="FM538" s="16" t="e">
        <f t="shared" si="1316"/>
        <v>#DIV/0!</v>
      </c>
      <c r="FN538" s="16" t="e">
        <f t="shared" si="1313"/>
        <v>#DIV/0!</v>
      </c>
      <c r="FO538" s="16" t="e">
        <f t="shared" si="1317"/>
        <v>#DIV/0!</v>
      </c>
      <c r="FP538" s="16" t="e">
        <f t="shared" si="1318"/>
        <v>#DIV/0!</v>
      </c>
      <c r="FQ538" s="16" t="e">
        <f t="shared" si="1319"/>
        <v>#DIV/0!</v>
      </c>
      <c r="FR538" s="17">
        <f t="shared" si="1269"/>
        <v>0</v>
      </c>
      <c r="FS538" s="17">
        <f t="shared" si="1270"/>
        <v>0</v>
      </c>
      <c r="FT538" s="17">
        <f t="shared" si="1271"/>
        <v>0</v>
      </c>
      <c r="FU538" s="18">
        <f t="shared" si="1272"/>
        <v>0</v>
      </c>
      <c r="FV538" s="18">
        <f t="shared" si="1273"/>
        <v>0</v>
      </c>
      <c r="FW538" s="18">
        <f t="shared" si="1274"/>
        <v>0</v>
      </c>
      <c r="FX538" s="18">
        <f t="shared" si="1275"/>
        <v>0</v>
      </c>
      <c r="FY538" s="18">
        <f t="shared" si="1276"/>
        <v>0</v>
      </c>
      <c r="FZ538" s="19"/>
      <c r="GA538" s="36" t="s">
        <v>492</v>
      </c>
      <c r="GB538" s="36"/>
      <c r="GC538" s="37"/>
    </row>
    <row r="539" spans="1:185" hidden="1" x14ac:dyDescent="0.25">
      <c r="A539" s="8" t="s">
        <v>1305</v>
      </c>
      <c r="B539" s="8" t="s">
        <v>898</v>
      </c>
      <c r="C539" s="9" t="s">
        <v>899</v>
      </c>
      <c r="D539" s="10" t="s">
        <v>497</v>
      </c>
      <c r="E539" s="9" t="s">
        <v>249</v>
      </c>
      <c r="F539" s="9" t="s">
        <v>498</v>
      </c>
      <c r="G539" s="9" t="s">
        <v>485</v>
      </c>
      <c r="H539" s="11">
        <v>3.5000000000000003E-2</v>
      </c>
      <c r="I539" s="11"/>
      <c r="J539" s="11">
        <v>0.01</v>
      </c>
      <c r="K539" s="11">
        <v>0.01</v>
      </c>
      <c r="L539" s="11">
        <v>5.0000000000000001E-3</v>
      </c>
      <c r="M539" s="11">
        <v>5.0000000000000001E-3</v>
      </c>
      <c r="N539" s="11"/>
      <c r="O539" s="12">
        <f t="shared" si="1223"/>
        <v>0</v>
      </c>
      <c r="P539" s="12">
        <f t="shared" si="1224"/>
        <v>290426.39999999997</v>
      </c>
      <c r="Q539" s="12">
        <f t="shared" si="1225"/>
        <v>134744.88</v>
      </c>
      <c r="R539" s="12">
        <f t="shared" si="1226"/>
        <v>504980.64</v>
      </c>
      <c r="S539" s="12">
        <f t="shared" si="1277"/>
        <v>0</v>
      </c>
      <c r="T539" s="12">
        <f t="shared" si="1278"/>
        <v>438187</v>
      </c>
      <c r="U539" s="12">
        <f t="shared" si="1279"/>
        <v>129789</v>
      </c>
      <c r="V539" s="12">
        <f t="shared" si="1280"/>
        <v>567976</v>
      </c>
      <c r="W539" s="12">
        <f t="shared" si="1282"/>
        <v>454080</v>
      </c>
      <c r="X539" s="12">
        <f t="shared" si="1227"/>
        <v>0</v>
      </c>
      <c r="Y539" s="12">
        <f t="shared" si="1228"/>
        <v>560472</v>
      </c>
      <c r="Z539" s="12">
        <f t="shared" si="1229"/>
        <v>89119.679999999993</v>
      </c>
      <c r="AA539" s="12">
        <f t="shared" si="1230"/>
        <v>974480.15999999992</v>
      </c>
      <c r="AB539" s="12">
        <f t="shared" si="1231"/>
        <v>1023718.32</v>
      </c>
      <c r="AC539" s="12"/>
      <c r="AD539" s="12"/>
      <c r="AE539" s="12"/>
      <c r="AF539" s="12" t="e">
        <f t="shared" si="1232"/>
        <v>#DIV/0!</v>
      </c>
      <c r="AG539" s="12" t="e">
        <f t="shared" si="1233"/>
        <v>#DIV/0!</v>
      </c>
      <c r="AH539" s="12">
        <f t="shared" si="1234"/>
        <v>0</v>
      </c>
      <c r="AI539" s="12"/>
      <c r="AJ539" s="12"/>
      <c r="AK539" s="12"/>
      <c r="AL539" s="12" t="e">
        <f t="shared" si="1238"/>
        <v>#DIV/0!</v>
      </c>
      <c r="AM539" s="12" t="e">
        <f t="shared" si="1239"/>
        <v>#DIV/0!</v>
      </c>
      <c r="AN539" s="12">
        <f t="shared" si="1240"/>
        <v>0</v>
      </c>
      <c r="AO539" s="12"/>
      <c r="AP539" s="12"/>
      <c r="AQ539" s="12"/>
      <c r="AR539" s="12" t="e">
        <f t="shared" si="1241"/>
        <v>#DIV/0!</v>
      </c>
      <c r="AS539" s="12" t="e">
        <f t="shared" si="1242"/>
        <v>#DIV/0!</v>
      </c>
      <c r="AT539" s="12" t="e">
        <f t="shared" si="1243"/>
        <v>#DIV/0!</v>
      </c>
      <c r="AU539" s="12" t="e">
        <f t="shared" si="1244"/>
        <v>#DIV/0!</v>
      </c>
      <c r="AV539" s="12">
        <f t="shared" si="1235"/>
        <v>1023718.32</v>
      </c>
      <c r="AW539" s="12"/>
      <c r="AX539" s="12" t="e">
        <f t="shared" si="1245"/>
        <v>#DIV/0!</v>
      </c>
      <c r="AY539" s="12" t="e">
        <f t="shared" si="1246"/>
        <v>#DIV/0!</v>
      </c>
      <c r="AZ539" s="12" t="e">
        <f t="shared" si="1247"/>
        <v>#DIV/0!</v>
      </c>
      <c r="BA539" s="12"/>
      <c r="BB539" s="12" t="e">
        <f t="shared" si="1248"/>
        <v>#DIV/0!</v>
      </c>
      <c r="BC539" s="12" t="e">
        <f t="shared" si="1249"/>
        <v>#DIV/0!</v>
      </c>
      <c r="BD539" s="12" t="e">
        <f t="shared" si="1250"/>
        <v>#DIV/0!</v>
      </c>
      <c r="BE539" s="12"/>
      <c r="BF539" s="12" t="e">
        <f t="shared" si="1251"/>
        <v>#DIV/0!</v>
      </c>
      <c r="BG539" s="12" t="e">
        <f t="shared" si="1236"/>
        <v>#DIV/0!</v>
      </c>
      <c r="BH539" s="12" t="e">
        <f t="shared" si="1252"/>
        <v>#DIV/0!</v>
      </c>
      <c r="BI539" s="12" t="e">
        <f t="shared" si="1253"/>
        <v>#DIV/0!</v>
      </c>
      <c r="BJ539" s="12"/>
      <c r="BK539" s="12" t="e">
        <f t="shared" si="1254"/>
        <v>#DIV/0!</v>
      </c>
      <c r="BL539" s="12" t="e">
        <f t="shared" si="1237"/>
        <v>#DIV/0!</v>
      </c>
      <c r="BM539" s="12" t="e">
        <f t="shared" si="1255"/>
        <v>#DIV/0!</v>
      </c>
      <c r="BN539" s="12"/>
      <c r="BO539" s="12">
        <f t="shared" si="1256"/>
        <v>0</v>
      </c>
      <c r="BP539" s="12">
        <f t="shared" si="1257"/>
        <v>0</v>
      </c>
      <c r="BQ539" s="12">
        <f t="shared" si="1258"/>
        <v>0</v>
      </c>
      <c r="BR539" s="12"/>
      <c r="BS539" s="12">
        <f t="shared" si="1259"/>
        <v>0</v>
      </c>
      <c r="BT539" s="12">
        <f t="shared" si="1260"/>
        <v>0</v>
      </c>
      <c r="BU539" s="12">
        <f t="shared" si="1261"/>
        <v>0</v>
      </c>
      <c r="BV539" s="12">
        <f t="shared" si="1262"/>
        <v>0</v>
      </c>
      <c r="BW539" s="12">
        <f t="shared" si="1263"/>
        <v>0</v>
      </c>
      <c r="BX539" s="12"/>
      <c r="BY539" s="12">
        <v>30000000</v>
      </c>
      <c r="BZ539" s="12">
        <v>30000000</v>
      </c>
      <c r="CA539" s="12">
        <f>SUMIFS('[1]TIẾN ĐỘ %'!$M$6:$M$1034,'[1]TIẾN ĐỘ %'!$G$6:$G$1034,$A539,'[1]TIẾN ĐỘ %'!$F$6:$F$1034,$E539)</f>
        <v>50000000</v>
      </c>
      <c r="CB539" s="12">
        <f t="shared" si="1281"/>
        <v>110000000</v>
      </c>
      <c r="CC539" s="12"/>
      <c r="CD539" s="12"/>
      <c r="CE539" s="12"/>
      <c r="CF539" s="12">
        <f t="shared" si="1291"/>
        <v>0</v>
      </c>
      <c r="CG539" s="12">
        <f t="shared" si="1292"/>
        <v>110000000</v>
      </c>
      <c r="CH539" s="12"/>
      <c r="CI539" s="12"/>
      <c r="CJ539" s="12"/>
      <c r="CK539" s="12">
        <f t="shared" si="1293"/>
        <v>0</v>
      </c>
      <c r="CL539" s="12"/>
      <c r="CM539" s="12"/>
      <c r="CN539" s="12"/>
      <c r="CO539" s="12">
        <f t="shared" si="1191"/>
        <v>0</v>
      </c>
      <c r="CP539" s="12">
        <f t="shared" si="1192"/>
        <v>0</v>
      </c>
      <c r="CQ539" s="12"/>
      <c r="CR539" s="12">
        <v>30096000</v>
      </c>
      <c r="CS539" s="12">
        <v>13963200</v>
      </c>
      <c r="CT539" s="12">
        <v>52329600</v>
      </c>
      <c r="CU539" s="12">
        <v>45408000</v>
      </c>
      <c r="CV539" s="12">
        <v>13449600</v>
      </c>
      <c r="CW539" s="12">
        <v>45408000</v>
      </c>
      <c r="CX539" s="12">
        <v>58857600</v>
      </c>
      <c r="CY539" s="12">
        <f>SUMIFS('[1]DATA THÔ IN'!$P$4:$P$12031,'[1]DATA THÔ IN'!$H$4:$H$12031,$A539,'[1]DATA THÔ IN'!$AC$4:$AC$12031,$E539,'[1]DATA THÔ IN'!$AH$4:$AH$12031,"Tiến độ 1")</f>
        <v>58080000</v>
      </c>
      <c r="CZ539" s="12">
        <f>SUMIFS('[1]DATA THÔ IN'!$P$4:$P$12031,'[1]DATA THÔ IN'!$H$4:$H$12031,$A539,'[1]DATA THÔ IN'!$AC$4:$AC$12031,$E539,'[1]DATA THÔ IN'!$AH$4:$AH$12031,"Tiến độ 2")</f>
        <v>9235200</v>
      </c>
      <c r="DA539" s="12">
        <f>SUMIFS('[1]TIẾN ĐỘ %'!$N$6:$N$1034,'[1]TIẾN ĐỘ %'!$G$6:$G$1034,A539,'[1]TIẾN ĐỘ %'!$F$6:$F$1034,$E539)</f>
        <v>100982400</v>
      </c>
      <c r="DB539" s="12">
        <f t="shared" si="1283"/>
        <v>212169600</v>
      </c>
      <c r="DC539" s="12"/>
      <c r="DD539" s="12"/>
      <c r="DE539" s="12"/>
      <c r="DF539" s="12"/>
      <c r="DG539" s="12"/>
      <c r="DH539" s="12"/>
      <c r="DI539" s="12"/>
      <c r="DJ539" s="12"/>
      <c r="DK539" s="12"/>
      <c r="DL539" s="12">
        <f t="shared" si="1294"/>
        <v>0</v>
      </c>
      <c r="DM539" s="12">
        <f t="shared" si="1295"/>
        <v>212169600</v>
      </c>
      <c r="DN539" s="12"/>
      <c r="DO539" s="12"/>
      <c r="DP539" s="13"/>
      <c r="DQ539" s="12"/>
      <c r="DR539" s="12"/>
      <c r="DS539" s="13"/>
      <c r="DT539" s="12"/>
      <c r="DU539" s="12"/>
      <c r="DV539" s="12"/>
      <c r="DW539" s="12">
        <f t="shared" si="1296"/>
        <v>0</v>
      </c>
      <c r="DX539" s="12"/>
      <c r="DY539" s="12"/>
      <c r="DZ539" s="12"/>
      <c r="EA539" s="12"/>
      <c r="EB539" s="12"/>
      <c r="EC539" s="12"/>
      <c r="ED539" s="12"/>
      <c r="EE539" s="12"/>
      <c r="EF539" s="12"/>
      <c r="EG539" s="12">
        <f t="shared" si="1193"/>
        <v>0</v>
      </c>
      <c r="EH539" s="12">
        <f t="shared" si="1194"/>
        <v>0</v>
      </c>
      <c r="EI539" s="12"/>
      <c r="EJ539" s="15">
        <f t="shared" si="1266"/>
        <v>1.0032000000000001</v>
      </c>
      <c r="EK539" s="15">
        <f t="shared" si="1267"/>
        <v>0.46544000000000002</v>
      </c>
      <c r="EL539" s="15">
        <f t="shared" si="1268"/>
        <v>1.7443200000000001</v>
      </c>
      <c r="EM539" s="16">
        <f t="shared" si="1288"/>
        <v>1.5136000000000001</v>
      </c>
      <c r="EN539" s="16">
        <f t="shared" si="1289"/>
        <v>0.44832</v>
      </c>
      <c r="EO539" s="16">
        <f t="shared" si="1290"/>
        <v>1.9619200000000001</v>
      </c>
      <c r="EP539" s="16">
        <f t="shared" si="1284"/>
        <v>1.1616</v>
      </c>
      <c r="EQ539" s="16">
        <f t="shared" si="1285"/>
        <v>0.18470400000000001</v>
      </c>
      <c r="ER539" s="16">
        <f t="shared" si="1286"/>
        <v>2.0196480000000001</v>
      </c>
      <c r="ES539" s="16">
        <f t="shared" si="1287"/>
        <v>1.9288145454545456</v>
      </c>
      <c r="ET539" s="16" t="e">
        <f t="shared" si="1297"/>
        <v>#DIV/0!</v>
      </c>
      <c r="EU539" s="16" t="e">
        <f t="shared" si="1298"/>
        <v>#DIV/0!</v>
      </c>
      <c r="EV539" s="16" t="e">
        <f t="shared" si="1299"/>
        <v>#DIV/0!</v>
      </c>
      <c r="EW539" s="16" t="e">
        <f t="shared" si="1300"/>
        <v>#DIV/0!</v>
      </c>
      <c r="EX539" s="16" t="e">
        <f t="shared" si="1301"/>
        <v>#DIV/0!</v>
      </c>
      <c r="EY539" s="16" t="e">
        <f t="shared" si="1302"/>
        <v>#DIV/0!</v>
      </c>
      <c r="EZ539" s="16" t="e">
        <f t="shared" si="1303"/>
        <v>#DIV/0!</v>
      </c>
      <c r="FA539" s="16" t="e">
        <f t="shared" si="1304"/>
        <v>#DIV/0!</v>
      </c>
      <c r="FB539" s="16" t="e">
        <f t="shared" si="1305"/>
        <v>#DIV/0!</v>
      </c>
      <c r="FC539" s="16" t="e">
        <f t="shared" si="1306"/>
        <v>#DIV/0!</v>
      </c>
      <c r="FD539" s="16">
        <f t="shared" si="1307"/>
        <v>1.9288145454545456</v>
      </c>
      <c r="FE539" s="16" t="e">
        <f t="shared" si="1308"/>
        <v>#DIV/0!</v>
      </c>
      <c r="FF539" s="16" t="e">
        <f t="shared" si="1309"/>
        <v>#DIV/0!</v>
      </c>
      <c r="FG539" s="16" t="e">
        <f>+DP539/CH539</f>
        <v>#DIV/0!</v>
      </c>
      <c r="FH539" s="16" t="e">
        <f>+DQ539/CI539</f>
        <v>#DIV/0!</v>
      </c>
      <c r="FI539" s="16" t="e">
        <f>+DR539/CI539</f>
        <v>#DIV/0!</v>
      </c>
      <c r="FJ539" s="16" t="e">
        <f t="shared" si="1314"/>
        <v>#DIV/0!</v>
      </c>
      <c r="FK539" s="16" t="e">
        <f t="shared" si="1314"/>
        <v>#DIV/0!</v>
      </c>
      <c r="FL539" s="16" t="e">
        <f t="shared" si="1315"/>
        <v>#DIV/0!</v>
      </c>
      <c r="FM539" s="16" t="e">
        <f t="shared" si="1316"/>
        <v>#DIV/0!</v>
      </c>
      <c r="FN539" s="16" t="e">
        <f t="shared" si="1313"/>
        <v>#DIV/0!</v>
      </c>
      <c r="FO539" s="16" t="e">
        <f t="shared" si="1317"/>
        <v>#DIV/0!</v>
      </c>
      <c r="FP539" s="16" t="e">
        <f t="shared" si="1318"/>
        <v>#DIV/0!</v>
      </c>
      <c r="FQ539" s="16" t="e">
        <f t="shared" si="1319"/>
        <v>#DIV/0!</v>
      </c>
      <c r="FR539" s="17">
        <f t="shared" si="1269"/>
        <v>0</v>
      </c>
      <c r="FS539" s="17">
        <f t="shared" si="1270"/>
        <v>0</v>
      </c>
      <c r="FT539" s="17">
        <f t="shared" si="1271"/>
        <v>0</v>
      </c>
      <c r="FU539" s="18">
        <f t="shared" si="1272"/>
        <v>0</v>
      </c>
      <c r="FV539" s="18">
        <f t="shared" si="1273"/>
        <v>0</v>
      </c>
      <c r="FW539" s="18">
        <f t="shared" si="1274"/>
        <v>0</v>
      </c>
      <c r="FX539" s="18">
        <f t="shared" si="1275"/>
        <v>0</v>
      </c>
      <c r="FY539" s="18">
        <f t="shared" si="1276"/>
        <v>0</v>
      </c>
      <c r="FZ539" s="19"/>
      <c r="GA539" s="36" t="str">
        <f>D539</f>
        <v>Nguyễn Đức Bách</v>
      </c>
      <c r="GB539" s="36"/>
      <c r="GC539" s="37"/>
    </row>
    <row r="540" spans="1:185" hidden="1" x14ac:dyDescent="0.25">
      <c r="A540" s="8" t="s">
        <v>1306</v>
      </c>
      <c r="B540" s="8" t="s">
        <v>900</v>
      </c>
      <c r="C540" s="9" t="s">
        <v>901</v>
      </c>
      <c r="D540" s="10" t="s">
        <v>497</v>
      </c>
      <c r="E540" s="9" t="s">
        <v>249</v>
      </c>
      <c r="F540" s="9" t="s">
        <v>498</v>
      </c>
      <c r="G540" s="9" t="s">
        <v>485</v>
      </c>
      <c r="H540" s="11">
        <v>3.5000000000000003E-2</v>
      </c>
      <c r="I540" s="11"/>
      <c r="J540" s="11">
        <v>0.01</v>
      </c>
      <c r="K540" s="11">
        <v>0.01</v>
      </c>
      <c r="L540" s="11">
        <v>5.0000000000000001E-3</v>
      </c>
      <c r="M540" s="11">
        <v>5.0000000000000001E-3</v>
      </c>
      <c r="N540" s="11"/>
      <c r="O540" s="12">
        <f t="shared" si="1223"/>
        <v>0</v>
      </c>
      <c r="P540" s="12">
        <f t="shared" si="1224"/>
        <v>205660.79999999999</v>
      </c>
      <c r="Q540" s="12">
        <f t="shared" si="1225"/>
        <v>38075.040000000001</v>
      </c>
      <c r="R540" s="12">
        <f t="shared" si="1226"/>
        <v>243735.84</v>
      </c>
      <c r="S540" s="12">
        <f t="shared" si="1277"/>
        <v>0</v>
      </c>
      <c r="T540" s="12">
        <f t="shared" si="1278"/>
        <v>211960</v>
      </c>
      <c r="U540" s="12">
        <f t="shared" si="1279"/>
        <v>108157</v>
      </c>
      <c r="V540" s="12">
        <f t="shared" si="1280"/>
        <v>320118</v>
      </c>
      <c r="W540" s="12">
        <f t="shared" si="1282"/>
        <v>219648</v>
      </c>
      <c r="X540" s="12">
        <f t="shared" si="1227"/>
        <v>0</v>
      </c>
      <c r="Y540" s="12">
        <f t="shared" si="1228"/>
        <v>412572.24</v>
      </c>
      <c r="Z540" s="12">
        <f t="shared" si="1229"/>
        <v>50025.599999999999</v>
      </c>
      <c r="AA540" s="12">
        <f t="shared" si="1230"/>
        <v>615453.84</v>
      </c>
      <c r="AB540" s="12">
        <f t="shared" si="1231"/>
        <v>589653.6</v>
      </c>
      <c r="AC540" s="12"/>
      <c r="AD540" s="12"/>
      <c r="AE540" s="12"/>
      <c r="AF540" s="12">
        <f t="shared" si="1232"/>
        <v>0</v>
      </c>
      <c r="AG540" s="12">
        <f t="shared" si="1233"/>
        <v>0</v>
      </c>
      <c r="AH540" s="12">
        <f t="shared" si="1234"/>
        <v>0</v>
      </c>
      <c r="AI540" s="12"/>
      <c r="AJ540" s="12"/>
      <c r="AK540" s="12"/>
      <c r="AL540" s="12">
        <f t="shared" si="1238"/>
        <v>0</v>
      </c>
      <c r="AM540" s="12">
        <f t="shared" si="1239"/>
        <v>0</v>
      </c>
      <c r="AN540" s="12">
        <f t="shared" si="1240"/>
        <v>0</v>
      </c>
      <c r="AO540" s="12"/>
      <c r="AP540" s="12"/>
      <c r="AQ540" s="12"/>
      <c r="AR540" s="12">
        <f t="shared" si="1241"/>
        <v>0</v>
      </c>
      <c r="AS540" s="12">
        <f t="shared" si="1242"/>
        <v>0</v>
      </c>
      <c r="AT540" s="12">
        <f t="shared" si="1243"/>
        <v>0</v>
      </c>
      <c r="AU540" s="12">
        <f t="shared" si="1244"/>
        <v>0</v>
      </c>
      <c r="AV540" s="12">
        <f t="shared" si="1235"/>
        <v>0</v>
      </c>
      <c r="AW540" s="12"/>
      <c r="AX540" s="12">
        <f t="shared" si="1245"/>
        <v>0</v>
      </c>
      <c r="AY540" s="12">
        <f t="shared" si="1246"/>
        <v>0</v>
      </c>
      <c r="AZ540" s="12">
        <f t="shared" si="1247"/>
        <v>0</v>
      </c>
      <c r="BA540" s="12"/>
      <c r="BB540" s="12" t="e">
        <f t="shared" si="1248"/>
        <v>#DIV/0!</v>
      </c>
      <c r="BC540" s="12" t="e">
        <f t="shared" si="1249"/>
        <v>#DIV/0!</v>
      </c>
      <c r="BD540" s="12" t="e">
        <f t="shared" si="1250"/>
        <v>#DIV/0!</v>
      </c>
      <c r="BE540" s="12"/>
      <c r="BF540" s="12" t="e">
        <f t="shared" si="1251"/>
        <v>#DIV/0!</v>
      </c>
      <c r="BG540" s="12" t="e">
        <f t="shared" si="1236"/>
        <v>#DIV/0!</v>
      </c>
      <c r="BH540" s="12" t="e">
        <f t="shared" si="1252"/>
        <v>#DIV/0!</v>
      </c>
      <c r="BI540" s="12" t="e">
        <f t="shared" si="1253"/>
        <v>#DIV/0!</v>
      </c>
      <c r="BJ540" s="12"/>
      <c r="BK540" s="12" t="e">
        <f t="shared" si="1254"/>
        <v>#DIV/0!</v>
      </c>
      <c r="BL540" s="12" t="e">
        <f t="shared" si="1237"/>
        <v>#DIV/0!</v>
      </c>
      <c r="BM540" s="12" t="e">
        <f t="shared" si="1255"/>
        <v>#DIV/0!</v>
      </c>
      <c r="BN540" s="12"/>
      <c r="BO540" s="12">
        <f t="shared" si="1256"/>
        <v>0</v>
      </c>
      <c r="BP540" s="12">
        <f t="shared" si="1257"/>
        <v>0</v>
      </c>
      <c r="BQ540" s="12">
        <f t="shared" si="1258"/>
        <v>0</v>
      </c>
      <c r="BR540" s="12"/>
      <c r="BS540" s="12">
        <f t="shared" si="1259"/>
        <v>0</v>
      </c>
      <c r="BT540" s="12">
        <f t="shared" si="1260"/>
        <v>0</v>
      </c>
      <c r="BU540" s="12">
        <f t="shared" si="1261"/>
        <v>0</v>
      </c>
      <c r="BV540" s="12">
        <f t="shared" si="1262"/>
        <v>0</v>
      </c>
      <c r="BW540" s="12">
        <f t="shared" si="1263"/>
        <v>0</v>
      </c>
      <c r="BX540" s="12"/>
      <c r="BY540" s="12">
        <v>20000000</v>
      </c>
      <c r="BZ540" s="12">
        <v>20000000</v>
      </c>
      <c r="CA540" s="12">
        <f>SUMIFS('[1]TIẾN ĐỘ %'!$M$6:$M$1034,'[1]TIẾN ĐỘ %'!$G$6:$G$1034,$A540,'[1]TIẾN ĐỘ %'!$F$6:$F$1034,$E540)</f>
        <v>30000000</v>
      </c>
      <c r="CB540" s="12">
        <f t="shared" si="1281"/>
        <v>70000000</v>
      </c>
      <c r="CC540" s="12"/>
      <c r="CD540" s="12"/>
      <c r="CE540" s="12"/>
      <c r="CF540" s="12"/>
      <c r="CG540" s="12"/>
      <c r="CH540" s="12"/>
      <c r="CI540" s="12"/>
      <c r="CJ540" s="12"/>
      <c r="CK540" s="12">
        <f t="shared" si="1293"/>
        <v>0</v>
      </c>
      <c r="CL540" s="12"/>
      <c r="CM540" s="12"/>
      <c r="CN540" s="12"/>
      <c r="CO540" s="12">
        <f t="shared" si="1191"/>
        <v>0</v>
      </c>
      <c r="CP540" s="12">
        <f t="shared" si="1192"/>
        <v>0</v>
      </c>
      <c r="CQ540" s="12"/>
      <c r="CR540" s="12">
        <v>21312000</v>
      </c>
      <c r="CS540" s="12">
        <v>3945600</v>
      </c>
      <c r="CT540" s="12">
        <v>25257600</v>
      </c>
      <c r="CU540" s="12">
        <v>21964800</v>
      </c>
      <c r="CV540" s="12">
        <v>11208000</v>
      </c>
      <c r="CW540" s="12">
        <v>21964800</v>
      </c>
      <c r="CX540" s="12">
        <v>33172800</v>
      </c>
      <c r="CY540" s="12">
        <f>SUMIFS('[1]DATA THÔ IN'!$P$4:$P$12031,'[1]DATA THÔ IN'!$H$4:$H$12031,$A540,'[1]DATA THÔ IN'!$AC$4:$AC$12031,$E540,'[1]DATA THÔ IN'!$AH$4:$AH$12031,"Tiến độ 1")</f>
        <v>42753600</v>
      </c>
      <c r="CZ540" s="12">
        <f>SUMIFS('[1]DATA THÔ IN'!$P$4:$P$12031,'[1]DATA THÔ IN'!$H$4:$H$12031,$A540,'[1]DATA THÔ IN'!$AC$4:$AC$12031,$E540,'[1]DATA THÔ IN'!$AH$4:$AH$12031,"Tiến độ 2")</f>
        <v>5184000</v>
      </c>
      <c r="DA540" s="12">
        <f>SUMIFS('[1]TIẾN ĐỘ %'!$N$6:$N$1034,'[1]TIẾN ĐỘ %'!$G$6:$G$1034,A540,'[1]TIẾN ĐỘ %'!$F$6:$F$1034,$E540)</f>
        <v>63777600</v>
      </c>
      <c r="DB540" s="12">
        <f t="shared" si="1283"/>
        <v>122208000</v>
      </c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3"/>
      <c r="DQ540" s="12"/>
      <c r="DR540" s="12"/>
      <c r="DS540" s="13"/>
      <c r="DT540" s="12"/>
      <c r="DU540" s="12"/>
      <c r="DV540" s="12"/>
      <c r="DW540" s="12">
        <f t="shared" si="1296"/>
        <v>0</v>
      </c>
      <c r="DX540" s="12"/>
      <c r="DY540" s="12"/>
      <c r="DZ540" s="12"/>
      <c r="EA540" s="12"/>
      <c r="EB540" s="12"/>
      <c r="EC540" s="12"/>
      <c r="ED540" s="12"/>
      <c r="EE540" s="12"/>
      <c r="EF540" s="12"/>
      <c r="EG540" s="12">
        <f t="shared" si="1193"/>
        <v>0</v>
      </c>
      <c r="EH540" s="12">
        <f t="shared" si="1194"/>
        <v>0</v>
      </c>
      <c r="EI540" s="12"/>
      <c r="EJ540" s="15">
        <f t="shared" si="1266"/>
        <v>1.0656000000000001</v>
      </c>
      <c r="EK540" s="15">
        <f t="shared" si="1267"/>
        <v>0.19728000000000001</v>
      </c>
      <c r="EL540" s="15">
        <f t="shared" si="1268"/>
        <v>1.26288</v>
      </c>
      <c r="EM540" s="16">
        <f t="shared" si="1288"/>
        <v>1.0982400000000001</v>
      </c>
      <c r="EN540" s="16">
        <f t="shared" si="1289"/>
        <v>0.56040000000000001</v>
      </c>
      <c r="EO540" s="16">
        <f t="shared" si="1290"/>
        <v>1.6586399999999999</v>
      </c>
      <c r="EP540" s="16">
        <f t="shared" si="1284"/>
        <v>1.4251199999999999</v>
      </c>
      <c r="EQ540" s="16">
        <f t="shared" si="1285"/>
        <v>0.17280000000000001</v>
      </c>
      <c r="ER540" s="16">
        <f t="shared" si="1286"/>
        <v>2.1259199999999998</v>
      </c>
      <c r="ES540" s="16">
        <f t="shared" si="1287"/>
        <v>1.7458285714285715</v>
      </c>
      <c r="ET540" s="16"/>
      <c r="EU540" s="16"/>
      <c r="EV540" s="16"/>
      <c r="EW540" s="16"/>
      <c r="EX540" s="16"/>
      <c r="EY540" s="16"/>
      <c r="EZ540" s="27"/>
      <c r="FA540" s="27"/>
      <c r="FB540" s="27"/>
      <c r="FC540" s="21"/>
      <c r="FD540" s="21"/>
      <c r="FE540" s="16"/>
      <c r="FF540" s="16"/>
      <c r="FG540" s="16"/>
      <c r="FH540" s="16" t="e">
        <f>+DQ540/CI540</f>
        <v>#DIV/0!</v>
      </c>
      <c r="FI540" s="16" t="e">
        <f>+DR540/CI540</f>
        <v>#DIV/0!</v>
      </c>
      <c r="FJ540" s="16" t="e">
        <f t="shared" si="1314"/>
        <v>#DIV/0!</v>
      </c>
      <c r="FK540" s="16" t="e">
        <f t="shared" si="1314"/>
        <v>#DIV/0!</v>
      </c>
      <c r="FL540" s="16" t="e">
        <f t="shared" si="1315"/>
        <v>#DIV/0!</v>
      </c>
      <c r="FM540" s="16" t="e">
        <f t="shared" si="1316"/>
        <v>#DIV/0!</v>
      </c>
      <c r="FN540" s="16" t="e">
        <f t="shared" si="1313"/>
        <v>#DIV/0!</v>
      </c>
      <c r="FO540" s="16" t="e">
        <f t="shared" si="1317"/>
        <v>#DIV/0!</v>
      </c>
      <c r="FP540" s="16" t="e">
        <f t="shared" si="1318"/>
        <v>#DIV/0!</v>
      </c>
      <c r="FQ540" s="16" t="e">
        <f t="shared" si="1319"/>
        <v>#DIV/0!</v>
      </c>
      <c r="FR540" s="17">
        <f t="shared" si="1269"/>
        <v>0</v>
      </c>
      <c r="FS540" s="17">
        <f t="shared" si="1270"/>
        <v>0</v>
      </c>
      <c r="FT540" s="17">
        <f t="shared" si="1271"/>
        <v>0</v>
      </c>
      <c r="FU540" s="18">
        <f t="shared" si="1272"/>
        <v>0</v>
      </c>
      <c r="FV540" s="18">
        <f t="shared" si="1273"/>
        <v>0</v>
      </c>
      <c r="FW540" s="18">
        <f t="shared" si="1274"/>
        <v>0</v>
      </c>
      <c r="FX540" s="18">
        <f t="shared" si="1275"/>
        <v>0</v>
      </c>
      <c r="FY540" s="18">
        <f t="shared" si="1276"/>
        <v>0</v>
      </c>
      <c r="FZ540" s="19"/>
      <c r="GA540" s="36" t="s">
        <v>497</v>
      </c>
      <c r="GB540" s="36"/>
      <c r="GC540" s="37"/>
    </row>
    <row r="541" spans="1:185" hidden="1" x14ac:dyDescent="0.25">
      <c r="A541" s="8" t="s">
        <v>1326</v>
      </c>
      <c r="B541" s="8" t="s">
        <v>902</v>
      </c>
      <c r="C541" s="9" t="s">
        <v>903</v>
      </c>
      <c r="D541" s="10" t="s">
        <v>483</v>
      </c>
      <c r="E541" s="9" t="s">
        <v>249</v>
      </c>
      <c r="F541" s="9" t="s">
        <v>484</v>
      </c>
      <c r="G541" s="9" t="s">
        <v>485</v>
      </c>
      <c r="H541" s="11">
        <v>3.5000000000000003E-2</v>
      </c>
      <c r="I541" s="11"/>
      <c r="J541" s="26">
        <v>0.01</v>
      </c>
      <c r="K541" s="11">
        <v>0.01</v>
      </c>
      <c r="L541" s="11">
        <v>5.0000000000000001E-3</v>
      </c>
      <c r="M541" s="11">
        <v>5.0000000000000001E-3</v>
      </c>
      <c r="N541" s="11"/>
      <c r="O541" s="12">
        <f t="shared" si="1223"/>
        <v>0</v>
      </c>
      <c r="P541" s="12">
        <f t="shared" si="1224"/>
        <v>0</v>
      </c>
      <c r="Q541" s="12">
        <f t="shared" si="1225"/>
        <v>0</v>
      </c>
      <c r="R541" s="12">
        <f t="shared" si="1226"/>
        <v>2448784</v>
      </c>
      <c r="S541" s="12">
        <f t="shared" si="1277"/>
        <v>0</v>
      </c>
      <c r="T541" s="12">
        <f t="shared" si="1278"/>
        <v>0</v>
      </c>
      <c r="U541" s="12">
        <f t="shared" si="1279"/>
        <v>0</v>
      </c>
      <c r="V541" s="12">
        <f t="shared" si="1280"/>
        <v>2011631</v>
      </c>
      <c r="W541" s="12">
        <f t="shared" si="1282"/>
        <v>0</v>
      </c>
      <c r="X541" s="12">
        <f t="shared" si="1227"/>
        <v>0</v>
      </c>
      <c r="Y541" s="12">
        <f t="shared" si="1228"/>
        <v>1233501.5999999999</v>
      </c>
      <c r="Z541" s="12">
        <f t="shared" si="1229"/>
        <v>0</v>
      </c>
      <c r="AA541" s="12">
        <f t="shared" si="1230"/>
        <v>3117336</v>
      </c>
      <c r="AB541" s="12">
        <f t="shared" si="1231"/>
        <v>3788875.6399999997</v>
      </c>
      <c r="AC541" s="12"/>
      <c r="AD541" s="12"/>
      <c r="AE541" s="12"/>
      <c r="AF541" s="12">
        <f t="shared" si="1232"/>
        <v>0</v>
      </c>
      <c r="AG541" s="12">
        <f t="shared" si="1233"/>
        <v>0</v>
      </c>
      <c r="AH541" s="12">
        <f t="shared" si="1234"/>
        <v>0</v>
      </c>
      <c r="AI541" s="12"/>
      <c r="AJ541" s="12"/>
      <c r="AK541" s="12"/>
      <c r="AL541" s="12">
        <f t="shared" si="1238"/>
        <v>0</v>
      </c>
      <c r="AM541" s="12">
        <f t="shared" si="1239"/>
        <v>0</v>
      </c>
      <c r="AN541" s="12">
        <f t="shared" si="1240"/>
        <v>0</v>
      </c>
      <c r="AO541" s="12"/>
      <c r="AP541" s="12"/>
      <c r="AQ541" s="12"/>
      <c r="AR541" s="12">
        <f t="shared" si="1241"/>
        <v>0</v>
      </c>
      <c r="AS541" s="12">
        <f t="shared" si="1242"/>
        <v>0</v>
      </c>
      <c r="AT541" s="12">
        <f t="shared" si="1243"/>
        <v>0</v>
      </c>
      <c r="AU541" s="12">
        <f t="shared" si="1244"/>
        <v>0</v>
      </c>
      <c r="AV541" s="12">
        <f t="shared" si="1235"/>
        <v>0</v>
      </c>
      <c r="AW541" s="12"/>
      <c r="AX541" s="12">
        <f t="shared" si="1245"/>
        <v>0</v>
      </c>
      <c r="AY541" s="12">
        <f t="shared" si="1246"/>
        <v>0</v>
      </c>
      <c r="AZ541" s="12">
        <f t="shared" si="1247"/>
        <v>0</v>
      </c>
      <c r="BA541" s="12"/>
      <c r="BB541" s="12">
        <f t="shared" si="1248"/>
        <v>0</v>
      </c>
      <c r="BC541" s="12">
        <f t="shared" si="1249"/>
        <v>0</v>
      </c>
      <c r="BD541" s="12">
        <f t="shared" si="1250"/>
        <v>0</v>
      </c>
      <c r="BE541" s="12"/>
      <c r="BF541" s="12" t="e">
        <f t="shared" si="1251"/>
        <v>#DIV/0!</v>
      </c>
      <c r="BG541" s="12" t="e">
        <f t="shared" si="1236"/>
        <v>#DIV/0!</v>
      </c>
      <c r="BH541" s="12" t="e">
        <f t="shared" si="1252"/>
        <v>#DIV/0!</v>
      </c>
      <c r="BI541" s="12">
        <f t="shared" si="1253"/>
        <v>0</v>
      </c>
      <c r="BJ541" s="12"/>
      <c r="BK541" s="12" t="e">
        <f t="shared" si="1254"/>
        <v>#DIV/0!</v>
      </c>
      <c r="BL541" s="12" t="e">
        <f t="shared" si="1237"/>
        <v>#DIV/0!</v>
      </c>
      <c r="BM541" s="12" t="e">
        <f t="shared" si="1255"/>
        <v>#DIV/0!</v>
      </c>
      <c r="BN541" s="12"/>
      <c r="BO541" s="12">
        <f t="shared" si="1256"/>
        <v>0</v>
      </c>
      <c r="BP541" s="12">
        <f t="shared" si="1257"/>
        <v>0</v>
      </c>
      <c r="BQ541" s="12">
        <f t="shared" si="1258"/>
        <v>0</v>
      </c>
      <c r="BR541" s="12"/>
      <c r="BS541" s="12">
        <f t="shared" si="1259"/>
        <v>0</v>
      </c>
      <c r="BT541" s="12">
        <f t="shared" si="1260"/>
        <v>0</v>
      </c>
      <c r="BU541" s="12">
        <f t="shared" si="1261"/>
        <v>0</v>
      </c>
      <c r="BV541" s="12">
        <f t="shared" si="1262"/>
        <v>0</v>
      </c>
      <c r="BW541" s="12">
        <f t="shared" si="1263"/>
        <v>0</v>
      </c>
      <c r="BX541" s="12"/>
      <c r="BY541" s="12">
        <v>200000000</v>
      </c>
      <c r="BZ541" s="12">
        <v>200000000</v>
      </c>
      <c r="CA541" s="12">
        <f>SUMIFS('[1]TIẾN ĐỘ %'!$M$6:$M$1034,'[1]TIẾN ĐỘ %'!$G$6:$G$1034,$A541,'[1]TIẾN ĐỘ %'!$F$6:$F$1034,$E541)</f>
        <v>250000000</v>
      </c>
      <c r="CB541" s="12">
        <f t="shared" si="1281"/>
        <v>650000000</v>
      </c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>
        <f t="shared" si="1191"/>
        <v>0</v>
      </c>
      <c r="CP541" s="12">
        <f t="shared" si="1192"/>
        <v>0</v>
      </c>
      <c r="CQ541" s="12"/>
      <c r="CR541" s="12">
        <v>32163200</v>
      </c>
      <c r="CS541" s="12">
        <v>34876800</v>
      </c>
      <c r="CT541" s="12">
        <v>253760000</v>
      </c>
      <c r="CU541" s="12">
        <v>0</v>
      </c>
      <c r="CV541" s="12">
        <v>97675200</v>
      </c>
      <c r="CW541" s="12">
        <v>0</v>
      </c>
      <c r="CX541" s="12">
        <v>208459200</v>
      </c>
      <c r="CY541" s="12">
        <f>SUMIFS('[1]DATA THÔ IN'!$P$4:$P$12031,'[1]DATA THÔ IN'!$H$4:$H$12031,$A541,'[1]DATA THÔ IN'!$AC$4:$AC$12031,$E541,'[1]DATA THÔ IN'!$AH$4:$AH$12031,"Tiến độ 1")</f>
        <v>127824000</v>
      </c>
      <c r="CZ541" s="12">
        <f>SUMIFS('[1]DATA THÔ IN'!$P$4:$P$12031,'[1]DATA THÔ IN'!$H$4:$H$12031,$A541,'[1]DATA THÔ IN'!$AC$4:$AC$12031,$E541,'[1]DATA THÔ IN'!$AH$4:$AH$12031,"Tiến độ 2")</f>
        <v>17452800</v>
      </c>
      <c r="DA541" s="12">
        <f>SUMIFS('[1]TIẾN ĐỘ %'!$N$6:$N$1034,'[1]TIẾN ĐỘ %'!$G$6:$G$1034,A541,'[1]TIẾN ĐỘ %'!$F$6:$F$1034,$E541)</f>
        <v>323040000</v>
      </c>
      <c r="DB541" s="12">
        <f t="shared" si="1283"/>
        <v>785259200</v>
      </c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3"/>
      <c r="DQ541" s="12"/>
      <c r="DR541" s="12"/>
      <c r="DS541" s="13"/>
      <c r="DT541" s="12"/>
      <c r="DU541" s="12"/>
      <c r="DV541" s="12"/>
      <c r="DW541" s="12">
        <f t="shared" si="1296"/>
        <v>0</v>
      </c>
      <c r="DX541" s="12"/>
      <c r="DY541" s="12"/>
      <c r="DZ541" s="12"/>
      <c r="EA541" s="12"/>
      <c r="EB541" s="12"/>
      <c r="EC541" s="12"/>
      <c r="ED541" s="12"/>
      <c r="EE541" s="12"/>
      <c r="EF541" s="12"/>
      <c r="EG541" s="12">
        <f t="shared" si="1193"/>
        <v>0</v>
      </c>
      <c r="EH541" s="12">
        <f t="shared" si="1194"/>
        <v>0</v>
      </c>
      <c r="EI541" s="12"/>
      <c r="EJ541" s="15">
        <f t="shared" si="1266"/>
        <v>0.16081599999999999</v>
      </c>
      <c r="EK541" s="15">
        <f t="shared" si="1267"/>
        <v>0.17438400000000001</v>
      </c>
      <c r="EL541" s="15">
        <f t="shared" si="1268"/>
        <v>1.2687999999999999</v>
      </c>
      <c r="EM541" s="16">
        <f t="shared" si="1288"/>
        <v>0</v>
      </c>
      <c r="EN541" s="16">
        <f t="shared" si="1289"/>
        <v>0.48837599999999998</v>
      </c>
      <c r="EO541" s="16">
        <f t="shared" si="1290"/>
        <v>1.0422959999999999</v>
      </c>
      <c r="EP541" s="16">
        <f t="shared" si="1284"/>
        <v>0.51129599999999997</v>
      </c>
      <c r="EQ541" s="16">
        <f t="shared" si="1285"/>
        <v>6.9811200000000004E-2</v>
      </c>
      <c r="ER541" s="16">
        <f t="shared" si="1286"/>
        <v>1.29216</v>
      </c>
      <c r="ES541" s="16">
        <f t="shared" si="1287"/>
        <v>1.2080910769230768</v>
      </c>
      <c r="ET541" s="16"/>
      <c r="EU541" s="16"/>
      <c r="EV541" s="16"/>
      <c r="EW541" s="16"/>
      <c r="EX541" s="16"/>
      <c r="EY541" s="16"/>
      <c r="EZ541" s="27"/>
      <c r="FA541" s="27"/>
      <c r="FB541" s="27"/>
      <c r="FC541" s="21"/>
      <c r="FD541" s="21"/>
      <c r="FE541" s="16"/>
      <c r="FF541" s="16"/>
      <c r="FG541" s="16"/>
      <c r="FH541" s="16"/>
      <c r="FI541" s="16"/>
      <c r="FJ541" s="16"/>
      <c r="FK541" s="16" t="e">
        <f>+DT541/CJ541</f>
        <v>#DIV/0!</v>
      </c>
      <c r="FL541" s="16" t="e">
        <f t="shared" si="1315"/>
        <v>#DIV/0!</v>
      </c>
      <c r="FM541" s="16" t="e">
        <f t="shared" si="1316"/>
        <v>#DIV/0!</v>
      </c>
      <c r="FN541" s="16">
        <v>0</v>
      </c>
      <c r="FO541" s="16" t="e">
        <f t="shared" si="1317"/>
        <v>#DIV/0!</v>
      </c>
      <c r="FP541" s="16" t="e">
        <f t="shared" si="1318"/>
        <v>#DIV/0!</v>
      </c>
      <c r="FQ541" s="16" t="e">
        <f t="shared" si="1319"/>
        <v>#DIV/0!</v>
      </c>
      <c r="FR541" s="17">
        <f t="shared" si="1269"/>
        <v>0</v>
      </c>
      <c r="FS541" s="17">
        <f t="shared" si="1270"/>
        <v>0</v>
      </c>
      <c r="FT541" s="17">
        <f t="shared" si="1271"/>
        <v>0</v>
      </c>
      <c r="FU541" s="18">
        <f t="shared" si="1272"/>
        <v>0</v>
      </c>
      <c r="FV541" s="18">
        <f t="shared" si="1273"/>
        <v>0</v>
      </c>
      <c r="FW541" s="18">
        <f t="shared" si="1274"/>
        <v>0</v>
      </c>
      <c r="FX541" s="18">
        <f t="shared" si="1275"/>
        <v>0</v>
      </c>
      <c r="FY541" s="18">
        <f t="shared" si="1276"/>
        <v>0</v>
      </c>
      <c r="FZ541" s="19"/>
      <c r="GA541" s="36" t="s">
        <v>483</v>
      </c>
      <c r="GB541" s="36"/>
      <c r="GC541" s="37"/>
    </row>
    <row r="542" spans="1:185" hidden="1" x14ac:dyDescent="0.25">
      <c r="A542" s="8" t="s">
        <v>1315</v>
      </c>
      <c r="B542" s="8" t="s">
        <v>920</v>
      </c>
      <c r="C542" s="9" t="s">
        <v>921</v>
      </c>
      <c r="D542" s="10" t="s">
        <v>492</v>
      </c>
      <c r="E542" s="9" t="s">
        <v>249</v>
      </c>
      <c r="F542" s="9" t="s">
        <v>493</v>
      </c>
      <c r="G542" s="9" t="s">
        <v>485</v>
      </c>
      <c r="H542" s="11">
        <v>3.5000000000000003E-2</v>
      </c>
      <c r="I542" s="11"/>
      <c r="J542" s="26">
        <v>0.01</v>
      </c>
      <c r="K542" s="11">
        <v>0.01</v>
      </c>
      <c r="L542" s="11">
        <v>5.0000000000000001E-3</v>
      </c>
      <c r="M542" s="11">
        <v>5.0000000000000001E-3</v>
      </c>
      <c r="N542" s="11"/>
      <c r="O542" s="12">
        <f t="shared" si="1223"/>
        <v>0</v>
      </c>
      <c r="P542" s="12">
        <f t="shared" si="1224"/>
        <v>241651.44</v>
      </c>
      <c r="Q542" s="12">
        <f t="shared" si="1225"/>
        <v>0</v>
      </c>
      <c r="R542" s="12">
        <f t="shared" si="1226"/>
        <v>0</v>
      </c>
      <c r="S542" s="12">
        <f t="shared" si="1277"/>
        <v>0</v>
      </c>
      <c r="T542" s="12">
        <f t="shared" si="1278"/>
        <v>0</v>
      </c>
      <c r="U542" s="12">
        <f t="shared" si="1279"/>
        <v>0</v>
      </c>
      <c r="V542" s="12">
        <f t="shared" si="1280"/>
        <v>289732</v>
      </c>
      <c r="W542" s="12">
        <f t="shared" si="1282"/>
        <v>90624</v>
      </c>
      <c r="X542" s="12">
        <f t="shared" si="1227"/>
        <v>0</v>
      </c>
      <c r="Y542" s="12">
        <f t="shared" si="1228"/>
        <v>230488.32000000001</v>
      </c>
      <c r="Z542" s="12">
        <f t="shared" si="1229"/>
        <v>163741.19999999998</v>
      </c>
      <c r="AA542" s="12">
        <f t="shared" si="1230"/>
        <v>483719.76</v>
      </c>
      <c r="AB542" s="12">
        <f t="shared" si="1231"/>
        <v>507551.39999999997</v>
      </c>
      <c r="AC542" s="12"/>
      <c r="AD542" s="12"/>
      <c r="AE542" s="12"/>
      <c r="AF542" s="12">
        <f t="shared" si="1232"/>
        <v>0</v>
      </c>
      <c r="AG542" s="12">
        <f t="shared" si="1233"/>
        <v>0</v>
      </c>
      <c r="AH542" s="12">
        <f t="shared" si="1234"/>
        <v>0</v>
      </c>
      <c r="AI542" s="12"/>
      <c r="AJ542" s="12"/>
      <c r="AK542" s="12"/>
      <c r="AL542" s="12">
        <f t="shared" si="1238"/>
        <v>0</v>
      </c>
      <c r="AM542" s="12">
        <f t="shared" si="1239"/>
        <v>0</v>
      </c>
      <c r="AN542" s="12">
        <f t="shared" si="1240"/>
        <v>0</v>
      </c>
      <c r="AO542" s="12"/>
      <c r="AP542" s="12"/>
      <c r="AQ542" s="12"/>
      <c r="AR542" s="12">
        <f t="shared" si="1241"/>
        <v>0</v>
      </c>
      <c r="AS542" s="12">
        <f t="shared" si="1242"/>
        <v>0</v>
      </c>
      <c r="AT542" s="12">
        <f t="shared" si="1243"/>
        <v>0</v>
      </c>
      <c r="AU542" s="12">
        <f t="shared" si="1244"/>
        <v>0</v>
      </c>
      <c r="AV542" s="12">
        <f t="shared" si="1235"/>
        <v>0</v>
      </c>
      <c r="AW542" s="12"/>
      <c r="AX542" s="12">
        <f t="shared" si="1245"/>
        <v>0</v>
      </c>
      <c r="AY542" s="12">
        <f t="shared" si="1246"/>
        <v>0</v>
      </c>
      <c r="AZ542" s="12">
        <f t="shared" si="1247"/>
        <v>0</v>
      </c>
      <c r="BA542" s="12"/>
      <c r="BB542" s="12">
        <f t="shared" si="1248"/>
        <v>0</v>
      </c>
      <c r="BC542" s="12">
        <f t="shared" si="1249"/>
        <v>0</v>
      </c>
      <c r="BD542" s="12">
        <f t="shared" si="1250"/>
        <v>0</v>
      </c>
      <c r="BE542" s="12"/>
      <c r="BF542" s="12">
        <f t="shared" si="1251"/>
        <v>0</v>
      </c>
      <c r="BG542" s="12">
        <f t="shared" si="1236"/>
        <v>0</v>
      </c>
      <c r="BH542" s="12">
        <f t="shared" si="1252"/>
        <v>0</v>
      </c>
      <c r="BI542" s="12">
        <f t="shared" si="1253"/>
        <v>0</v>
      </c>
      <c r="BJ542" s="12"/>
      <c r="BK542" s="12">
        <f t="shared" si="1254"/>
        <v>0</v>
      </c>
      <c r="BL542" s="12">
        <f t="shared" si="1237"/>
        <v>0</v>
      </c>
      <c r="BM542" s="12">
        <f t="shared" si="1255"/>
        <v>0</v>
      </c>
      <c r="BN542" s="12"/>
      <c r="BO542" s="12">
        <f t="shared" si="1256"/>
        <v>0</v>
      </c>
      <c r="BP542" s="12">
        <f t="shared" si="1257"/>
        <v>0</v>
      </c>
      <c r="BQ542" s="12">
        <f t="shared" si="1258"/>
        <v>0</v>
      </c>
      <c r="BR542" s="12"/>
      <c r="BS542" s="12">
        <f t="shared" si="1259"/>
        <v>0</v>
      </c>
      <c r="BT542" s="12">
        <f t="shared" si="1260"/>
        <v>0</v>
      </c>
      <c r="BU542" s="12">
        <f t="shared" si="1261"/>
        <v>0</v>
      </c>
      <c r="BV542" s="12">
        <f t="shared" si="1262"/>
        <v>0</v>
      </c>
      <c r="BW542" s="12">
        <f t="shared" si="1263"/>
        <v>0</v>
      </c>
      <c r="BX542" s="12"/>
      <c r="BY542" s="12">
        <v>30000000</v>
      </c>
      <c r="BZ542" s="12">
        <v>30000000</v>
      </c>
      <c r="CA542" s="12">
        <f>SUMIFS('[1]TIẾN ĐỘ %'!$M$6:$M$1034,'[1]TIẾN ĐỘ %'!$G$6:$G$1034,$A542,'[1]TIẾN ĐỘ %'!$F$6:$F$1034,$E542)</f>
        <v>40000000</v>
      </c>
      <c r="CB542" s="12">
        <f t="shared" si="1281"/>
        <v>100000000</v>
      </c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>
        <f t="shared" si="1191"/>
        <v>0</v>
      </c>
      <c r="CP542" s="12">
        <f t="shared" si="1192"/>
        <v>0</v>
      </c>
      <c r="CQ542" s="12"/>
      <c r="CR542" s="12">
        <v>25041600</v>
      </c>
      <c r="CS542" s="12">
        <v>0</v>
      </c>
      <c r="CT542" s="12">
        <v>25041600</v>
      </c>
      <c r="CU542" s="12">
        <v>9062400</v>
      </c>
      <c r="CV542" s="12">
        <v>15062400</v>
      </c>
      <c r="CW542" s="12">
        <v>9062400</v>
      </c>
      <c r="CX542" s="12">
        <v>30024000</v>
      </c>
      <c r="CY542" s="12">
        <f>SUMIFS('[1]DATA THÔ IN'!$P$4:$P$12031,'[1]DATA THÔ IN'!$H$4:$H$12031,$A542,'[1]DATA THÔ IN'!$AC$4:$AC$12031,$E542,'[1]DATA THÔ IN'!$AH$4:$AH$12031,"Tiến độ 1")</f>
        <v>23884800</v>
      </c>
      <c r="CZ542" s="12">
        <f>SUMIFS('[1]DATA THÔ IN'!$P$4:$P$12031,'[1]DATA THÔ IN'!$H$4:$H$12031,$A542,'[1]DATA THÔ IN'!$AC$4:$AC$12031,$E542,'[1]DATA THÔ IN'!$AH$4:$AH$12031,"Tiến độ 2")</f>
        <v>16968000</v>
      </c>
      <c r="DA542" s="12">
        <f>SUMIFS('[1]TIẾN ĐỘ %'!$N$6:$N$1034,'[1]TIẾN ĐỘ %'!$G$6:$G$1034,A542,'[1]TIẾN ĐỘ %'!$F$6:$F$1034,$E542)</f>
        <v>50126400</v>
      </c>
      <c r="DB542" s="12">
        <f t="shared" si="1283"/>
        <v>105192000</v>
      </c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3"/>
      <c r="DQ542" s="12"/>
      <c r="DR542" s="12"/>
      <c r="DS542" s="13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>
        <f t="shared" si="1193"/>
        <v>0</v>
      </c>
      <c r="EH542" s="12">
        <f t="shared" si="1194"/>
        <v>0</v>
      </c>
      <c r="EI542" s="12"/>
      <c r="EJ542" s="15">
        <f t="shared" si="1266"/>
        <v>0.83472000000000002</v>
      </c>
      <c r="EK542" s="15">
        <f t="shared" si="1267"/>
        <v>0</v>
      </c>
      <c r="EL542" s="15">
        <f t="shared" si="1268"/>
        <v>0.83472000000000002</v>
      </c>
      <c r="EM542" s="16">
        <f t="shared" si="1288"/>
        <v>0.30208000000000002</v>
      </c>
      <c r="EN542" s="16">
        <f t="shared" si="1289"/>
        <v>0.50207999999999997</v>
      </c>
      <c r="EO542" s="16">
        <f t="shared" si="1290"/>
        <v>1.0007999999999999</v>
      </c>
      <c r="EP542" s="16">
        <f t="shared" si="1284"/>
        <v>0.59711999999999998</v>
      </c>
      <c r="EQ542" s="16">
        <f t="shared" si="1285"/>
        <v>0.42420000000000002</v>
      </c>
      <c r="ER542" s="16">
        <f t="shared" si="1286"/>
        <v>1.2531600000000001</v>
      </c>
      <c r="ES542" s="16">
        <f t="shared" si="1287"/>
        <v>1.05192</v>
      </c>
      <c r="ET542" s="16"/>
      <c r="EU542" s="16"/>
      <c r="EV542" s="16"/>
      <c r="EW542" s="16"/>
      <c r="EX542" s="16"/>
      <c r="EY542" s="16"/>
      <c r="EZ542" s="27"/>
      <c r="FA542" s="27"/>
      <c r="FB542" s="27"/>
      <c r="FC542" s="21"/>
      <c r="FD542" s="21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>
        <v>0</v>
      </c>
      <c r="FP542" s="16">
        <v>0</v>
      </c>
      <c r="FQ542" s="16">
        <v>0</v>
      </c>
      <c r="FR542" s="17">
        <f t="shared" si="1269"/>
        <v>0</v>
      </c>
      <c r="FS542" s="17">
        <f t="shared" si="1270"/>
        <v>0</v>
      </c>
      <c r="FT542" s="17">
        <f t="shared" si="1271"/>
        <v>0</v>
      </c>
      <c r="FU542" s="18">
        <f t="shared" si="1272"/>
        <v>0</v>
      </c>
      <c r="FV542" s="18">
        <f t="shared" si="1273"/>
        <v>0</v>
      </c>
      <c r="FW542" s="18">
        <f t="shared" si="1274"/>
        <v>0</v>
      </c>
      <c r="FX542" s="18">
        <f t="shared" si="1275"/>
        <v>0</v>
      </c>
      <c r="FY542" s="18">
        <f t="shared" si="1276"/>
        <v>0</v>
      </c>
      <c r="FZ542" s="19"/>
      <c r="GA542" s="36" t="s">
        <v>492</v>
      </c>
      <c r="GB542" s="36"/>
      <c r="GC542" s="37"/>
    </row>
    <row r="543" spans="1:185" hidden="1" x14ac:dyDescent="0.25">
      <c r="A543" s="8" t="s">
        <v>1316</v>
      </c>
      <c r="B543" s="8" t="s">
        <v>922</v>
      </c>
      <c r="C543" s="28" t="s">
        <v>923</v>
      </c>
      <c r="D543" s="28" t="s">
        <v>497</v>
      </c>
      <c r="E543" s="9" t="s">
        <v>249</v>
      </c>
      <c r="F543" s="28" t="s">
        <v>498</v>
      </c>
      <c r="G543" s="28" t="s">
        <v>485</v>
      </c>
      <c r="H543" s="11">
        <v>3.5000000000000003E-2</v>
      </c>
      <c r="I543" s="11"/>
      <c r="J543" s="11">
        <v>0.01</v>
      </c>
      <c r="K543" s="11">
        <v>0.01</v>
      </c>
      <c r="L543" s="11">
        <v>5.0000000000000001E-3</v>
      </c>
      <c r="M543" s="11">
        <v>5.0000000000000001E-3</v>
      </c>
      <c r="N543" s="11"/>
      <c r="O543" s="12">
        <f t="shared" si="1223"/>
        <v>0</v>
      </c>
      <c r="P543" s="12">
        <f t="shared" si="1224"/>
        <v>13896</v>
      </c>
      <c r="Q543" s="12">
        <f t="shared" si="1225"/>
        <v>0</v>
      </c>
      <c r="R543" s="12">
        <f t="shared" si="1226"/>
        <v>13896</v>
      </c>
      <c r="S543" s="12">
        <f t="shared" si="1277"/>
        <v>0</v>
      </c>
      <c r="T543" s="12">
        <f t="shared" si="1278"/>
        <v>0</v>
      </c>
      <c r="U543" s="12">
        <f t="shared" si="1279"/>
        <v>0</v>
      </c>
      <c r="V543" s="12">
        <f t="shared" si="1280"/>
        <v>0</v>
      </c>
      <c r="W543" s="12">
        <f t="shared" si="1282"/>
        <v>0</v>
      </c>
      <c r="X543" s="12">
        <f t="shared" si="1227"/>
        <v>0</v>
      </c>
      <c r="Y543" s="12">
        <f t="shared" si="1228"/>
        <v>0</v>
      </c>
      <c r="Z543" s="12">
        <f t="shared" si="1229"/>
        <v>0</v>
      </c>
      <c r="AA543" s="12">
        <f t="shared" si="1230"/>
        <v>0</v>
      </c>
      <c r="AB543" s="12">
        <f t="shared" si="1231"/>
        <v>0</v>
      </c>
      <c r="AC543" s="12"/>
      <c r="AD543" s="12"/>
      <c r="AE543" s="12"/>
      <c r="AF543" s="12">
        <f t="shared" si="1232"/>
        <v>0</v>
      </c>
      <c r="AG543" s="12">
        <f t="shared" si="1233"/>
        <v>0</v>
      </c>
      <c r="AH543" s="12">
        <f t="shared" si="1234"/>
        <v>0</v>
      </c>
      <c r="AI543" s="12"/>
      <c r="AJ543" s="12"/>
      <c r="AK543" s="12"/>
      <c r="AL543" s="12">
        <f t="shared" si="1238"/>
        <v>0</v>
      </c>
      <c r="AM543" s="12">
        <f t="shared" si="1239"/>
        <v>0</v>
      </c>
      <c r="AN543" s="12">
        <f t="shared" si="1240"/>
        <v>0</v>
      </c>
      <c r="AO543" s="12"/>
      <c r="AP543" s="12"/>
      <c r="AQ543" s="12"/>
      <c r="AR543" s="12">
        <f t="shared" si="1241"/>
        <v>0</v>
      </c>
      <c r="AS543" s="12">
        <f t="shared" si="1242"/>
        <v>0</v>
      </c>
      <c r="AT543" s="12">
        <f t="shared" si="1243"/>
        <v>0</v>
      </c>
      <c r="AU543" s="12">
        <f t="shared" si="1244"/>
        <v>0</v>
      </c>
      <c r="AV543" s="12">
        <f t="shared" si="1235"/>
        <v>0</v>
      </c>
      <c r="AW543" s="12"/>
      <c r="AX543" s="12">
        <f t="shared" si="1245"/>
        <v>0</v>
      </c>
      <c r="AY543" s="12">
        <f t="shared" si="1246"/>
        <v>0</v>
      </c>
      <c r="AZ543" s="12">
        <f t="shared" si="1247"/>
        <v>0</v>
      </c>
      <c r="BA543" s="12"/>
      <c r="BB543" s="12">
        <f t="shared" si="1248"/>
        <v>0</v>
      </c>
      <c r="BC543" s="12">
        <f t="shared" si="1249"/>
        <v>0</v>
      </c>
      <c r="BD543" s="12">
        <f t="shared" si="1250"/>
        <v>0</v>
      </c>
      <c r="BE543" s="12"/>
      <c r="BF543" s="12">
        <f t="shared" si="1251"/>
        <v>0</v>
      </c>
      <c r="BG543" s="12">
        <f t="shared" si="1236"/>
        <v>0</v>
      </c>
      <c r="BH543" s="12">
        <f t="shared" si="1252"/>
        <v>0</v>
      </c>
      <c r="BI543" s="12">
        <f t="shared" si="1253"/>
        <v>0</v>
      </c>
      <c r="BJ543" s="12"/>
      <c r="BK543" s="12">
        <f t="shared" si="1254"/>
        <v>0</v>
      </c>
      <c r="BL543" s="12">
        <f t="shared" si="1237"/>
        <v>0</v>
      </c>
      <c r="BM543" s="12">
        <f t="shared" si="1255"/>
        <v>0</v>
      </c>
      <c r="BN543" s="12"/>
      <c r="BO543" s="12">
        <f t="shared" si="1256"/>
        <v>0</v>
      </c>
      <c r="BP543" s="12">
        <f t="shared" si="1257"/>
        <v>0</v>
      </c>
      <c r="BQ543" s="12">
        <f t="shared" si="1258"/>
        <v>0</v>
      </c>
      <c r="BR543" s="12"/>
      <c r="BS543" s="12">
        <f t="shared" si="1259"/>
        <v>0</v>
      </c>
      <c r="BT543" s="12">
        <f t="shared" si="1260"/>
        <v>0</v>
      </c>
      <c r="BU543" s="12">
        <f t="shared" si="1261"/>
        <v>0</v>
      </c>
      <c r="BV543" s="12">
        <f t="shared" si="1262"/>
        <v>0</v>
      </c>
      <c r="BW543" s="12">
        <f t="shared" si="1263"/>
        <v>0</v>
      </c>
      <c r="BX543" s="12"/>
      <c r="BY543" s="12">
        <v>1440000</v>
      </c>
      <c r="BZ543" s="12">
        <v>0</v>
      </c>
      <c r="CA543" s="12">
        <f>SUMIFS('[1]TIẾN ĐỘ %'!$M$6:$M$1034,'[1]TIẾN ĐỘ %'!$G$6:$G$1034,$A543,'[1]TIẾN ĐỘ %'!$F$6:$F$1034,$E543)</f>
        <v>20000000</v>
      </c>
      <c r="CB543" s="12">
        <f t="shared" si="1281"/>
        <v>21440000</v>
      </c>
      <c r="CC543" s="12"/>
      <c r="CD543" s="12"/>
      <c r="CE543" s="12"/>
      <c r="CF543" s="12">
        <f t="shared" ref="CF543:CF552" si="1320">+SUM(CC543:CE543)</f>
        <v>0</v>
      </c>
      <c r="CG543" s="12">
        <f t="shared" ref="CG543:CG552" si="1321">+CF543+CB543</f>
        <v>21440000</v>
      </c>
      <c r="CH543" s="12"/>
      <c r="CI543" s="12"/>
      <c r="CJ543" s="12"/>
      <c r="CK543" s="12">
        <f t="shared" ref="CK543:CK555" si="1322">+SUM(CH543:CJ543)</f>
        <v>0</v>
      </c>
      <c r="CL543" s="12"/>
      <c r="CM543" s="12"/>
      <c r="CN543" s="12"/>
      <c r="CO543" s="12">
        <f t="shared" si="1191"/>
        <v>0</v>
      </c>
      <c r="CP543" s="12">
        <f t="shared" si="1192"/>
        <v>0</v>
      </c>
      <c r="CQ543" s="12"/>
      <c r="CR543" s="12">
        <v>1440000</v>
      </c>
      <c r="CS543" s="12">
        <v>0</v>
      </c>
      <c r="CT543" s="12">
        <v>1440000</v>
      </c>
      <c r="CU543" s="12">
        <v>0</v>
      </c>
      <c r="CV543" s="12">
        <v>4200000</v>
      </c>
      <c r="CW543" s="12">
        <v>0</v>
      </c>
      <c r="CX543" s="12">
        <v>4200000</v>
      </c>
      <c r="CY543" s="12">
        <f>SUMIFS('[1]DATA THÔ IN'!$P$4:$P$12031,'[1]DATA THÔ IN'!$H$4:$H$12031,$A543,'[1]DATA THÔ IN'!$AC$4:$AC$12031,$E543,'[1]DATA THÔ IN'!$AH$4:$AH$12031,"Tiến độ 1")</f>
        <v>0</v>
      </c>
      <c r="CZ543" s="12">
        <f>SUMIFS('[1]DATA THÔ IN'!$P$4:$P$12031,'[1]DATA THÔ IN'!$H$4:$H$12031,$A543,'[1]DATA THÔ IN'!$AC$4:$AC$12031,$E543,'[1]DATA THÔ IN'!$AH$4:$AH$12031,"Tiến độ 2")</f>
        <v>0</v>
      </c>
      <c r="DA543" s="12">
        <f>SUMIFS('[1]TIẾN ĐỘ %'!$N$6:$N$1034,'[1]TIẾN ĐỘ %'!$G$6:$G$1034,A543,'[1]TIẾN ĐỘ %'!$F$6:$F$1034,$E543)</f>
        <v>0</v>
      </c>
      <c r="DB543" s="12">
        <f t="shared" si="1283"/>
        <v>5640000</v>
      </c>
      <c r="DC543" s="12"/>
      <c r="DD543" s="12"/>
      <c r="DE543" s="12"/>
      <c r="DF543" s="12"/>
      <c r="DG543" s="12"/>
      <c r="DH543" s="12"/>
      <c r="DI543" s="12"/>
      <c r="DJ543" s="12"/>
      <c r="DK543" s="12"/>
      <c r="DL543" s="12">
        <f t="shared" ref="DL543:DL552" si="1323">+DK543+DH543+DE543</f>
        <v>0</v>
      </c>
      <c r="DM543" s="12">
        <f t="shared" ref="DM543:DM552" si="1324">+DL543+DB543</f>
        <v>5640000</v>
      </c>
      <c r="DN543" s="12"/>
      <c r="DO543" s="12"/>
      <c r="DP543" s="12"/>
      <c r="DQ543" s="12"/>
      <c r="DR543" s="12"/>
      <c r="DS543" s="12"/>
      <c r="DT543" s="12"/>
      <c r="DU543" s="12"/>
      <c r="DV543" s="12"/>
      <c r="DW543" s="12">
        <f t="shared" ref="DW543:DW555" si="1325">+DV543+DS543+DP543</f>
        <v>0</v>
      </c>
      <c r="DX543" s="12"/>
      <c r="DY543" s="12"/>
      <c r="DZ543" s="12"/>
      <c r="EA543" s="12"/>
      <c r="EB543" s="12"/>
      <c r="EC543" s="12"/>
      <c r="ED543" s="12"/>
      <c r="EE543" s="12"/>
      <c r="EF543" s="12"/>
      <c r="EG543" s="12">
        <f t="shared" si="1193"/>
        <v>0</v>
      </c>
      <c r="EH543" s="12">
        <f t="shared" si="1194"/>
        <v>0</v>
      </c>
      <c r="EI543" s="12"/>
      <c r="EJ543" s="15">
        <f t="shared" si="1266"/>
        <v>1</v>
      </c>
      <c r="EK543" s="15">
        <f t="shared" si="1267"/>
        <v>0</v>
      </c>
      <c r="EL543" s="15">
        <f t="shared" si="1268"/>
        <v>1</v>
      </c>
      <c r="EM543" s="16">
        <f t="shared" si="1288"/>
        <v>0</v>
      </c>
      <c r="EN543" s="16">
        <f t="shared" si="1289"/>
        <v>0</v>
      </c>
      <c r="EO543" s="16">
        <f t="shared" si="1290"/>
        <v>0</v>
      </c>
      <c r="EP543" s="16">
        <f t="shared" si="1284"/>
        <v>0</v>
      </c>
      <c r="EQ543" s="16">
        <f t="shared" si="1285"/>
        <v>0</v>
      </c>
      <c r="ER543" s="16">
        <f t="shared" si="1286"/>
        <v>0</v>
      </c>
      <c r="ES543" s="16">
        <f t="shared" si="1287"/>
        <v>0.26305970149253732</v>
      </c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5">
        <f t="shared" ref="FO543:FO556" si="1326">IFERROR(DX543/$CL543,0)</f>
        <v>0</v>
      </c>
      <c r="FP543" s="15">
        <f t="shared" ref="FP543:FP556" si="1327">IFERROR(DY543/$CL543,0)</f>
        <v>0</v>
      </c>
      <c r="FQ543" s="15">
        <f t="shared" ref="FQ543:FQ556" si="1328">IFERROR(DZ543/$CL543,0)</f>
        <v>0</v>
      </c>
      <c r="FR543" s="17">
        <f t="shared" si="1269"/>
        <v>0</v>
      </c>
      <c r="FS543" s="17">
        <f t="shared" si="1270"/>
        <v>0</v>
      </c>
      <c r="FT543" s="17">
        <f t="shared" si="1271"/>
        <v>0</v>
      </c>
      <c r="FU543" s="18">
        <f t="shared" si="1272"/>
        <v>0</v>
      </c>
      <c r="FV543" s="18">
        <f t="shared" si="1273"/>
        <v>0</v>
      </c>
      <c r="FW543" s="18">
        <f t="shared" si="1274"/>
        <v>0</v>
      </c>
      <c r="FX543" s="18">
        <f t="shared" si="1275"/>
        <v>0</v>
      </c>
      <c r="FY543" s="18">
        <f t="shared" si="1276"/>
        <v>0</v>
      </c>
      <c r="FZ543" s="19"/>
      <c r="GA543" s="36" t="str">
        <f>D543</f>
        <v>Nguyễn Đức Bách</v>
      </c>
      <c r="GB543" s="36"/>
      <c r="GC543" s="37"/>
    </row>
    <row r="544" spans="1:185" hidden="1" x14ac:dyDescent="0.25">
      <c r="A544" s="8" t="s">
        <v>1317</v>
      </c>
      <c r="B544" s="8" t="s">
        <v>924</v>
      </c>
      <c r="C544" s="28" t="s">
        <v>925</v>
      </c>
      <c r="D544" s="28" t="s">
        <v>483</v>
      </c>
      <c r="E544" s="9" t="s">
        <v>249</v>
      </c>
      <c r="F544" s="28" t="s">
        <v>484</v>
      </c>
      <c r="G544" s="28" t="s">
        <v>485</v>
      </c>
      <c r="H544" s="11">
        <v>3.5000000000000003E-2</v>
      </c>
      <c r="I544" s="11"/>
      <c r="J544" s="11">
        <v>0.01</v>
      </c>
      <c r="K544" s="11">
        <v>0.01</v>
      </c>
      <c r="L544" s="11">
        <v>5.0000000000000001E-3</v>
      </c>
      <c r="M544" s="11">
        <v>5.0000000000000001E-3</v>
      </c>
      <c r="N544" s="11"/>
      <c r="O544" s="12">
        <f t="shared" si="1223"/>
        <v>0</v>
      </c>
      <c r="P544" s="12">
        <f t="shared" si="1224"/>
        <v>0</v>
      </c>
      <c r="Q544" s="12">
        <f t="shared" si="1225"/>
        <v>0</v>
      </c>
      <c r="R544" s="12">
        <f t="shared" si="1226"/>
        <v>0</v>
      </c>
      <c r="S544" s="12">
        <f t="shared" si="1277"/>
        <v>0</v>
      </c>
      <c r="T544" s="12">
        <f t="shared" si="1278"/>
        <v>0</v>
      </c>
      <c r="U544" s="12">
        <f t="shared" si="1279"/>
        <v>0</v>
      </c>
      <c r="V544" s="12">
        <f t="shared" si="1280"/>
        <v>0</v>
      </c>
      <c r="W544" s="12">
        <f t="shared" si="1282"/>
        <v>0</v>
      </c>
      <c r="X544" s="12">
        <f t="shared" si="1227"/>
        <v>0</v>
      </c>
      <c r="Y544" s="12">
        <f t="shared" si="1228"/>
        <v>0</v>
      </c>
      <c r="Z544" s="12">
        <f t="shared" si="1229"/>
        <v>0</v>
      </c>
      <c r="AA544" s="12">
        <f t="shared" si="1230"/>
        <v>0</v>
      </c>
      <c r="AB544" s="12">
        <f t="shared" si="1231"/>
        <v>0</v>
      </c>
      <c r="AC544" s="12"/>
      <c r="AD544" s="12"/>
      <c r="AE544" s="12"/>
      <c r="AF544" s="12">
        <f t="shared" si="1232"/>
        <v>0</v>
      </c>
      <c r="AG544" s="12">
        <f t="shared" si="1233"/>
        <v>0</v>
      </c>
      <c r="AH544" s="12">
        <f t="shared" si="1234"/>
        <v>0</v>
      </c>
      <c r="AI544" s="12"/>
      <c r="AJ544" s="12"/>
      <c r="AK544" s="12"/>
      <c r="AL544" s="12">
        <f t="shared" si="1238"/>
        <v>0</v>
      </c>
      <c r="AM544" s="12">
        <f t="shared" si="1239"/>
        <v>0</v>
      </c>
      <c r="AN544" s="12">
        <f t="shared" si="1240"/>
        <v>0</v>
      </c>
      <c r="AO544" s="12"/>
      <c r="AP544" s="12"/>
      <c r="AQ544" s="12"/>
      <c r="AR544" s="12">
        <f t="shared" si="1241"/>
        <v>0</v>
      </c>
      <c r="AS544" s="12">
        <f t="shared" si="1242"/>
        <v>0</v>
      </c>
      <c r="AT544" s="12">
        <f t="shared" si="1243"/>
        <v>0</v>
      </c>
      <c r="AU544" s="12">
        <f t="shared" si="1244"/>
        <v>0</v>
      </c>
      <c r="AV544" s="12">
        <f t="shared" si="1235"/>
        <v>0</v>
      </c>
      <c r="AW544" s="12"/>
      <c r="AX544" s="12">
        <f t="shared" si="1245"/>
        <v>0</v>
      </c>
      <c r="AY544" s="12">
        <f t="shared" si="1246"/>
        <v>0</v>
      </c>
      <c r="AZ544" s="12">
        <f t="shared" si="1247"/>
        <v>0</v>
      </c>
      <c r="BA544" s="12"/>
      <c r="BB544" s="12">
        <f t="shared" si="1248"/>
        <v>0</v>
      </c>
      <c r="BC544" s="12">
        <f t="shared" si="1249"/>
        <v>0</v>
      </c>
      <c r="BD544" s="12">
        <f t="shared" si="1250"/>
        <v>0</v>
      </c>
      <c r="BE544" s="12"/>
      <c r="BF544" s="12">
        <f t="shared" si="1251"/>
        <v>0</v>
      </c>
      <c r="BG544" s="12">
        <f t="shared" si="1236"/>
        <v>0</v>
      </c>
      <c r="BH544" s="12">
        <f t="shared" si="1252"/>
        <v>0</v>
      </c>
      <c r="BI544" s="12">
        <f t="shared" si="1253"/>
        <v>0</v>
      </c>
      <c r="BJ544" s="12"/>
      <c r="BK544" s="12">
        <f t="shared" si="1254"/>
        <v>0</v>
      </c>
      <c r="BL544" s="12">
        <f t="shared" si="1237"/>
        <v>0</v>
      </c>
      <c r="BM544" s="12">
        <f t="shared" si="1255"/>
        <v>0</v>
      </c>
      <c r="BN544" s="12"/>
      <c r="BO544" s="12">
        <f t="shared" si="1256"/>
        <v>0</v>
      </c>
      <c r="BP544" s="12">
        <f t="shared" si="1257"/>
        <v>0</v>
      </c>
      <c r="BQ544" s="12">
        <f t="shared" si="1258"/>
        <v>0</v>
      </c>
      <c r="BR544" s="12"/>
      <c r="BS544" s="12">
        <f t="shared" si="1259"/>
        <v>0</v>
      </c>
      <c r="BT544" s="12">
        <f t="shared" si="1260"/>
        <v>0</v>
      </c>
      <c r="BU544" s="12">
        <f t="shared" si="1261"/>
        <v>0</v>
      </c>
      <c r="BV544" s="12">
        <f t="shared" si="1262"/>
        <v>0</v>
      </c>
      <c r="BW544" s="12">
        <f t="shared" si="1263"/>
        <v>0</v>
      </c>
      <c r="BX544" s="12"/>
      <c r="BY544" s="12">
        <v>0</v>
      </c>
      <c r="BZ544" s="12">
        <v>0</v>
      </c>
      <c r="CA544" s="12">
        <f>SUMIFS('[1]TIẾN ĐỘ %'!$M$6:$M$1034,'[1]TIẾN ĐỘ %'!$G$6:$G$1034,$A544,'[1]TIẾN ĐỘ %'!$F$6:$F$1034,$E544)</f>
        <v>0</v>
      </c>
      <c r="CB544" s="12">
        <f t="shared" si="1281"/>
        <v>0</v>
      </c>
      <c r="CC544" s="12"/>
      <c r="CD544" s="12"/>
      <c r="CE544" s="12"/>
      <c r="CF544" s="12">
        <f t="shared" si="1320"/>
        <v>0</v>
      </c>
      <c r="CG544" s="12">
        <f t="shared" si="1321"/>
        <v>0</v>
      </c>
      <c r="CH544" s="12"/>
      <c r="CI544" s="12"/>
      <c r="CJ544" s="12"/>
      <c r="CK544" s="12">
        <f t="shared" si="1322"/>
        <v>0</v>
      </c>
      <c r="CL544" s="12"/>
      <c r="CM544" s="12"/>
      <c r="CN544" s="12"/>
      <c r="CO544" s="12">
        <f t="shared" si="1191"/>
        <v>0</v>
      </c>
      <c r="CP544" s="12">
        <f t="shared" si="1192"/>
        <v>0</v>
      </c>
      <c r="CQ544" s="12"/>
      <c r="CR544" s="12">
        <v>-4588800</v>
      </c>
      <c r="CS544" s="12">
        <v>3450000</v>
      </c>
      <c r="CT544" s="12">
        <v>-1138800</v>
      </c>
      <c r="CU544" s="12">
        <v>0</v>
      </c>
      <c r="CV544" s="12">
        <v>0</v>
      </c>
      <c r="CW544" s="12">
        <v>0</v>
      </c>
      <c r="CX544" s="12">
        <v>0</v>
      </c>
      <c r="CY544" s="12">
        <f>SUMIFS('[1]DATA THÔ IN'!$P$4:$P$12031,'[1]DATA THÔ IN'!$H$4:$H$12031,$A544,'[1]DATA THÔ IN'!$AC$4:$AC$12031,$E544,'[1]DATA THÔ IN'!$AH$4:$AH$12031,"Tiến độ 1")</f>
        <v>0</v>
      </c>
      <c r="CZ544" s="12">
        <f>SUMIFS('[1]DATA THÔ IN'!$P$4:$P$12031,'[1]DATA THÔ IN'!$H$4:$H$12031,$A544,'[1]DATA THÔ IN'!$AC$4:$AC$12031,$E544,'[1]DATA THÔ IN'!$AH$4:$AH$12031,"Tiến độ 2")</f>
        <v>0</v>
      </c>
      <c r="DA544" s="12">
        <f>SUMIFS('[1]TIẾN ĐỘ %'!$N$6:$N$1034,'[1]TIẾN ĐỘ %'!$G$6:$G$1034,A544,'[1]TIẾN ĐỘ %'!$F$6:$F$1034,$E544)</f>
        <v>0</v>
      </c>
      <c r="DB544" s="12">
        <f t="shared" si="1283"/>
        <v>-1138800</v>
      </c>
      <c r="DC544" s="12"/>
      <c r="DD544" s="12"/>
      <c r="DE544" s="12"/>
      <c r="DF544" s="12"/>
      <c r="DG544" s="12"/>
      <c r="DH544" s="12"/>
      <c r="DI544" s="12"/>
      <c r="DJ544" s="12"/>
      <c r="DK544" s="12"/>
      <c r="DL544" s="12">
        <f t="shared" si="1323"/>
        <v>0</v>
      </c>
      <c r="DM544" s="12">
        <f t="shared" si="1324"/>
        <v>-1138800</v>
      </c>
      <c r="DN544" s="12"/>
      <c r="DO544" s="12"/>
      <c r="DP544" s="12"/>
      <c r="DQ544" s="12"/>
      <c r="DR544" s="12"/>
      <c r="DS544" s="12"/>
      <c r="DT544" s="12"/>
      <c r="DU544" s="12"/>
      <c r="DV544" s="12"/>
      <c r="DW544" s="12">
        <f t="shared" si="1325"/>
        <v>0</v>
      </c>
      <c r="DX544" s="12"/>
      <c r="DY544" s="12"/>
      <c r="DZ544" s="12"/>
      <c r="EA544" s="12"/>
      <c r="EB544" s="12"/>
      <c r="EC544" s="12"/>
      <c r="ED544" s="12"/>
      <c r="EE544" s="12"/>
      <c r="EF544" s="12"/>
      <c r="EG544" s="12">
        <f t="shared" si="1193"/>
        <v>0</v>
      </c>
      <c r="EH544" s="12">
        <f t="shared" si="1194"/>
        <v>0</v>
      </c>
      <c r="EI544" s="12"/>
      <c r="EJ544" s="15">
        <f t="shared" si="1266"/>
        <v>0</v>
      </c>
      <c r="EK544" s="15">
        <f t="shared" si="1267"/>
        <v>0</v>
      </c>
      <c r="EL544" s="15">
        <f t="shared" si="1268"/>
        <v>0</v>
      </c>
      <c r="EM544" s="16">
        <f t="shared" si="1288"/>
        <v>0</v>
      </c>
      <c r="EN544" s="16">
        <f t="shared" si="1289"/>
        <v>0</v>
      </c>
      <c r="EO544" s="16">
        <f t="shared" si="1290"/>
        <v>0</v>
      </c>
      <c r="EP544" s="16">
        <f t="shared" si="1284"/>
        <v>0</v>
      </c>
      <c r="EQ544" s="16">
        <f t="shared" si="1285"/>
        <v>0</v>
      </c>
      <c r="ER544" s="16">
        <f t="shared" si="1286"/>
        <v>0</v>
      </c>
      <c r="ES544" s="16">
        <f t="shared" si="1287"/>
        <v>0</v>
      </c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5">
        <f t="shared" si="1326"/>
        <v>0</v>
      </c>
      <c r="FP544" s="15">
        <f t="shared" si="1327"/>
        <v>0</v>
      </c>
      <c r="FQ544" s="15">
        <f t="shared" si="1328"/>
        <v>0</v>
      </c>
      <c r="FR544" s="17">
        <f t="shared" si="1269"/>
        <v>0</v>
      </c>
      <c r="FS544" s="17">
        <f t="shared" si="1270"/>
        <v>0</v>
      </c>
      <c r="FT544" s="17">
        <f t="shared" si="1271"/>
        <v>0</v>
      </c>
      <c r="FU544" s="18">
        <f t="shared" si="1272"/>
        <v>0</v>
      </c>
      <c r="FV544" s="18">
        <f t="shared" si="1273"/>
        <v>0</v>
      </c>
      <c r="FW544" s="18">
        <f t="shared" si="1274"/>
        <v>0</v>
      </c>
      <c r="FX544" s="18">
        <f t="shared" si="1275"/>
        <v>0</v>
      </c>
      <c r="FY544" s="18">
        <f t="shared" si="1276"/>
        <v>0</v>
      </c>
      <c r="FZ544" s="19"/>
      <c r="GA544" s="36" t="str">
        <f>D544</f>
        <v>Lê Văn Tuấn</v>
      </c>
      <c r="GB544" s="36"/>
      <c r="GC544" s="37"/>
    </row>
    <row r="545" spans="1:185" hidden="1" x14ac:dyDescent="0.25">
      <c r="A545" s="8" t="s">
        <v>1320</v>
      </c>
      <c r="B545" s="8" t="s">
        <v>930</v>
      </c>
      <c r="C545" s="28" t="s">
        <v>931</v>
      </c>
      <c r="D545" s="28" t="s">
        <v>492</v>
      </c>
      <c r="E545" s="9" t="s">
        <v>249</v>
      </c>
      <c r="F545" s="28" t="s">
        <v>493</v>
      </c>
      <c r="G545" s="28" t="s">
        <v>485</v>
      </c>
      <c r="H545" s="11">
        <v>3.5000000000000003E-2</v>
      </c>
      <c r="I545" s="11"/>
      <c r="J545" s="11">
        <v>0.01</v>
      </c>
      <c r="K545" s="11">
        <v>0.01</v>
      </c>
      <c r="L545" s="11">
        <v>5.0000000000000001E-3</v>
      </c>
      <c r="M545" s="11">
        <v>5.0000000000000001E-3</v>
      </c>
      <c r="N545" s="11"/>
      <c r="O545" s="12">
        <f t="shared" si="1223"/>
        <v>0</v>
      </c>
      <c r="P545" s="12">
        <f t="shared" si="1224"/>
        <v>245959.19999999998</v>
      </c>
      <c r="Q545" s="12">
        <f t="shared" si="1225"/>
        <v>0</v>
      </c>
      <c r="R545" s="12">
        <f t="shared" si="1226"/>
        <v>508362</v>
      </c>
      <c r="S545" s="12">
        <f t="shared" si="1277"/>
        <v>0</v>
      </c>
      <c r="T545" s="12">
        <f t="shared" si="1278"/>
        <v>213304</v>
      </c>
      <c r="U545" s="12">
        <f t="shared" si="1279"/>
        <v>0</v>
      </c>
      <c r="V545" s="12">
        <f t="shared" si="1280"/>
        <v>0</v>
      </c>
      <c r="W545" s="12">
        <f t="shared" si="1282"/>
        <v>221040</v>
      </c>
      <c r="X545" s="12">
        <f t="shared" si="1227"/>
        <v>0</v>
      </c>
      <c r="Y545" s="12">
        <f t="shared" si="1228"/>
        <v>0</v>
      </c>
      <c r="Z545" s="12">
        <f t="shared" si="1229"/>
        <v>0</v>
      </c>
      <c r="AA545" s="12">
        <f t="shared" si="1230"/>
        <v>0</v>
      </c>
      <c r="AB545" s="12">
        <f t="shared" si="1231"/>
        <v>0</v>
      </c>
      <c r="AC545" s="12"/>
      <c r="AD545" s="12"/>
      <c r="AE545" s="12"/>
      <c r="AF545" s="12">
        <f t="shared" si="1232"/>
        <v>0</v>
      </c>
      <c r="AG545" s="12">
        <f t="shared" si="1233"/>
        <v>0</v>
      </c>
      <c r="AH545" s="12">
        <f t="shared" si="1234"/>
        <v>0</v>
      </c>
      <c r="AI545" s="12"/>
      <c r="AJ545" s="12"/>
      <c r="AK545" s="12"/>
      <c r="AL545" s="12">
        <f t="shared" si="1238"/>
        <v>0</v>
      </c>
      <c r="AM545" s="12">
        <f t="shared" si="1239"/>
        <v>0</v>
      </c>
      <c r="AN545" s="12">
        <f t="shared" si="1240"/>
        <v>0</v>
      </c>
      <c r="AO545" s="12"/>
      <c r="AP545" s="12"/>
      <c r="AQ545" s="12"/>
      <c r="AR545" s="12">
        <f t="shared" si="1241"/>
        <v>0</v>
      </c>
      <c r="AS545" s="12">
        <f t="shared" si="1242"/>
        <v>0</v>
      </c>
      <c r="AT545" s="12">
        <f t="shared" si="1243"/>
        <v>0</v>
      </c>
      <c r="AU545" s="12">
        <f t="shared" si="1244"/>
        <v>0</v>
      </c>
      <c r="AV545" s="12">
        <f t="shared" si="1235"/>
        <v>0</v>
      </c>
      <c r="AW545" s="12"/>
      <c r="AX545" s="12">
        <f t="shared" si="1245"/>
        <v>0</v>
      </c>
      <c r="AY545" s="12">
        <f t="shared" si="1246"/>
        <v>0</v>
      </c>
      <c r="AZ545" s="12">
        <f t="shared" si="1247"/>
        <v>0</v>
      </c>
      <c r="BA545" s="12"/>
      <c r="BB545" s="12">
        <f t="shared" si="1248"/>
        <v>0</v>
      </c>
      <c r="BC545" s="12">
        <f t="shared" si="1249"/>
        <v>0</v>
      </c>
      <c r="BD545" s="12">
        <f t="shared" si="1250"/>
        <v>0</v>
      </c>
      <c r="BE545" s="12"/>
      <c r="BF545" s="12">
        <f t="shared" si="1251"/>
        <v>0</v>
      </c>
      <c r="BG545" s="12">
        <f t="shared" si="1236"/>
        <v>0</v>
      </c>
      <c r="BH545" s="12">
        <f t="shared" si="1252"/>
        <v>0</v>
      </c>
      <c r="BI545" s="12">
        <f t="shared" si="1253"/>
        <v>0</v>
      </c>
      <c r="BJ545" s="12"/>
      <c r="BK545" s="12">
        <f t="shared" si="1254"/>
        <v>0</v>
      </c>
      <c r="BL545" s="12">
        <f t="shared" si="1237"/>
        <v>0</v>
      </c>
      <c r="BM545" s="12">
        <f t="shared" si="1255"/>
        <v>0</v>
      </c>
      <c r="BN545" s="12"/>
      <c r="BO545" s="12">
        <f t="shared" si="1256"/>
        <v>0</v>
      </c>
      <c r="BP545" s="12">
        <f t="shared" si="1257"/>
        <v>0</v>
      </c>
      <c r="BQ545" s="12">
        <f t="shared" si="1258"/>
        <v>0</v>
      </c>
      <c r="BR545" s="12"/>
      <c r="BS545" s="12">
        <f t="shared" si="1259"/>
        <v>0</v>
      </c>
      <c r="BT545" s="12">
        <f t="shared" si="1260"/>
        <v>0</v>
      </c>
      <c r="BU545" s="12">
        <f t="shared" si="1261"/>
        <v>0</v>
      </c>
      <c r="BV545" s="12">
        <f t="shared" si="1262"/>
        <v>0</v>
      </c>
      <c r="BW545" s="12">
        <f t="shared" si="1263"/>
        <v>0</v>
      </c>
      <c r="BX545" s="12"/>
      <c r="BY545" s="12">
        <v>50000000</v>
      </c>
      <c r="BZ545" s="12">
        <v>50000000</v>
      </c>
      <c r="CA545" s="12">
        <f>SUMIFS('[1]TIẾN ĐỘ %'!$M$6:$M$1034,'[1]TIẾN ĐỘ %'!$G$6:$G$1034,$A545,'[1]TIẾN ĐỘ %'!$F$6:$F$1034,$E545)</f>
        <v>55000000</v>
      </c>
      <c r="CB545" s="12">
        <f t="shared" si="1281"/>
        <v>155000000</v>
      </c>
      <c r="CC545" s="12"/>
      <c r="CD545" s="12"/>
      <c r="CE545" s="12"/>
      <c r="CF545" s="12">
        <f t="shared" si="1320"/>
        <v>0</v>
      </c>
      <c r="CG545" s="12">
        <f t="shared" si="1321"/>
        <v>155000000</v>
      </c>
      <c r="CH545" s="12"/>
      <c r="CI545" s="12"/>
      <c r="CJ545" s="12"/>
      <c r="CK545" s="12">
        <f t="shared" si="1322"/>
        <v>0</v>
      </c>
      <c r="CL545" s="12"/>
      <c r="CM545" s="12"/>
      <c r="CN545" s="12"/>
      <c r="CO545" s="12">
        <f t="shared" si="1191"/>
        <v>0</v>
      </c>
      <c r="CP545" s="12">
        <f t="shared" si="1192"/>
        <v>0</v>
      </c>
      <c r="CQ545" s="12"/>
      <c r="CR545" s="12">
        <v>25488000</v>
      </c>
      <c r="CS545" s="12">
        <v>0</v>
      </c>
      <c r="CT545" s="12">
        <v>52680000</v>
      </c>
      <c r="CU545" s="12">
        <v>22104000</v>
      </c>
      <c r="CV545" s="12">
        <v>0</v>
      </c>
      <c r="CW545" s="12">
        <v>22104000</v>
      </c>
      <c r="CX545" s="12">
        <v>22104000</v>
      </c>
      <c r="CY545" s="12">
        <f>SUMIFS('[1]DATA THÔ IN'!$P$4:$P$12031,'[1]DATA THÔ IN'!$H$4:$H$12031,$A545,'[1]DATA THÔ IN'!$AC$4:$AC$12031,$E545,'[1]DATA THÔ IN'!$AH$4:$AH$12031,"Tiến độ 1")</f>
        <v>0</v>
      </c>
      <c r="CZ545" s="12">
        <f>SUMIFS('[1]DATA THÔ IN'!$P$4:$P$12031,'[1]DATA THÔ IN'!$H$4:$H$12031,$A545,'[1]DATA THÔ IN'!$AC$4:$AC$12031,$E545,'[1]DATA THÔ IN'!$AH$4:$AH$12031,"Tiến độ 2")</f>
        <v>26304000</v>
      </c>
      <c r="DA545" s="12">
        <f>SUMIFS('[1]TIẾN ĐỘ %'!$N$6:$N$1034,'[1]TIẾN ĐỘ %'!$G$6:$G$1034,A545,'[1]TIẾN ĐỘ %'!$F$6:$F$1034,$E545)</f>
        <v>26304000</v>
      </c>
      <c r="DB545" s="12">
        <f t="shared" si="1283"/>
        <v>101088000</v>
      </c>
      <c r="DC545" s="12"/>
      <c r="DD545" s="12"/>
      <c r="DE545" s="12"/>
      <c r="DF545" s="12"/>
      <c r="DG545" s="12"/>
      <c r="DH545" s="12"/>
      <c r="DI545" s="12"/>
      <c r="DJ545" s="12"/>
      <c r="DK545" s="12"/>
      <c r="DL545" s="12">
        <f t="shared" si="1323"/>
        <v>0</v>
      </c>
      <c r="DM545" s="12">
        <f t="shared" si="1324"/>
        <v>101088000</v>
      </c>
      <c r="DN545" s="12"/>
      <c r="DO545" s="12"/>
      <c r="DP545" s="12"/>
      <c r="DQ545" s="12"/>
      <c r="DR545" s="12"/>
      <c r="DS545" s="12"/>
      <c r="DT545" s="12"/>
      <c r="DU545" s="12"/>
      <c r="DV545" s="12"/>
      <c r="DW545" s="12">
        <f t="shared" si="1325"/>
        <v>0</v>
      </c>
      <c r="DX545" s="12"/>
      <c r="DY545" s="12"/>
      <c r="DZ545" s="12"/>
      <c r="EA545" s="12"/>
      <c r="EB545" s="12"/>
      <c r="EC545" s="12"/>
      <c r="ED545" s="12"/>
      <c r="EE545" s="12"/>
      <c r="EF545" s="12"/>
      <c r="EG545" s="12">
        <f t="shared" si="1193"/>
        <v>0</v>
      </c>
      <c r="EH545" s="12">
        <f t="shared" si="1194"/>
        <v>0</v>
      </c>
      <c r="EI545" s="12"/>
      <c r="EJ545" s="15">
        <f t="shared" si="1266"/>
        <v>0.50975999999999999</v>
      </c>
      <c r="EK545" s="15">
        <f t="shared" si="1267"/>
        <v>0</v>
      </c>
      <c r="EL545" s="15">
        <f t="shared" si="1268"/>
        <v>1.0536000000000001</v>
      </c>
      <c r="EM545" s="16">
        <f t="shared" si="1288"/>
        <v>0.44207999999999997</v>
      </c>
      <c r="EN545" s="16">
        <f t="shared" si="1289"/>
        <v>0</v>
      </c>
      <c r="EO545" s="16">
        <f t="shared" si="1290"/>
        <v>0.44207999999999997</v>
      </c>
      <c r="EP545" s="16">
        <f t="shared" si="1284"/>
        <v>0</v>
      </c>
      <c r="EQ545" s="16">
        <f t="shared" si="1285"/>
        <v>0.47825454545454543</v>
      </c>
      <c r="ER545" s="16">
        <f t="shared" si="1286"/>
        <v>0.47825454545454543</v>
      </c>
      <c r="ES545" s="16">
        <f t="shared" si="1287"/>
        <v>0.65218064516129037</v>
      </c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5">
        <f t="shared" si="1326"/>
        <v>0</v>
      </c>
      <c r="FP545" s="15">
        <f t="shared" si="1327"/>
        <v>0</v>
      </c>
      <c r="FQ545" s="15">
        <f t="shared" si="1328"/>
        <v>0</v>
      </c>
      <c r="FR545" s="17">
        <f t="shared" si="1269"/>
        <v>0</v>
      </c>
      <c r="FS545" s="17">
        <f t="shared" si="1270"/>
        <v>0</v>
      </c>
      <c r="FT545" s="17">
        <f t="shared" si="1271"/>
        <v>0</v>
      </c>
      <c r="FU545" s="18">
        <f t="shared" si="1272"/>
        <v>0</v>
      </c>
      <c r="FV545" s="18">
        <f t="shared" si="1273"/>
        <v>0</v>
      </c>
      <c r="FW545" s="18">
        <f t="shared" si="1274"/>
        <v>0</v>
      </c>
      <c r="FX545" s="18">
        <f t="shared" si="1275"/>
        <v>0</v>
      </c>
      <c r="FY545" s="18">
        <f t="shared" si="1276"/>
        <v>0</v>
      </c>
      <c r="FZ545" s="19"/>
      <c r="GA545" s="36" t="s">
        <v>492</v>
      </c>
      <c r="GB545" s="36"/>
      <c r="GC545" s="37"/>
    </row>
    <row r="546" spans="1:185" hidden="1" x14ac:dyDescent="0.25">
      <c r="A546" s="8" t="s">
        <v>1331</v>
      </c>
      <c r="B546" s="8" t="s">
        <v>1118</v>
      </c>
      <c r="C546" s="28" t="s">
        <v>1119</v>
      </c>
      <c r="D546" s="28" t="s">
        <v>1001</v>
      </c>
      <c r="E546" s="9" t="s">
        <v>249</v>
      </c>
      <c r="F546" s="28" t="s">
        <v>1002</v>
      </c>
      <c r="G546" s="28" t="s">
        <v>998</v>
      </c>
      <c r="H546" s="11">
        <v>3.5000000000000003E-2</v>
      </c>
      <c r="I546" s="11"/>
      <c r="J546" s="11">
        <v>0.01</v>
      </c>
      <c r="K546" s="11">
        <v>0.01</v>
      </c>
      <c r="L546" s="11">
        <v>5.0000000000000001E-3</v>
      </c>
      <c r="M546" s="11">
        <v>5.0000000000000001E-3</v>
      </c>
      <c r="N546" s="11"/>
      <c r="O546" s="12">
        <f t="shared" ref="O546:O573" si="1329">$CT546*I546</f>
        <v>0</v>
      </c>
      <c r="P546" s="12">
        <f t="shared" ref="P546:P573" si="1330">IF(EJ546&gt;=40%,CR546*J546*(100%-H546),0)</f>
        <v>956600.64</v>
      </c>
      <c r="Q546" s="12">
        <f t="shared" ref="Q546:Q573" si="1331">IF(OR(EK546&gt;=60%,(EJ546+EK546)&gt;=100%),CS546*J546*(100%-H546),0)</f>
        <v>399787.92</v>
      </c>
      <c r="R546" s="12">
        <f t="shared" ref="R546:R573" si="1332">IF(EL546&gt;=100%,CT546*(100%-H546)*K546,0)</f>
        <v>1356388.56</v>
      </c>
      <c r="S546" s="12">
        <f t="shared" si="1277"/>
        <v>0</v>
      </c>
      <c r="T546" s="12">
        <f t="shared" si="1278"/>
        <v>932792</v>
      </c>
      <c r="U546" s="12">
        <f t="shared" si="1279"/>
        <v>173700</v>
      </c>
      <c r="V546" s="12">
        <f t="shared" si="1280"/>
        <v>1106492</v>
      </c>
      <c r="W546" s="12">
        <f t="shared" si="1282"/>
        <v>966624</v>
      </c>
      <c r="X546" s="12">
        <f t="shared" ref="X546:X573" si="1333">DA546*I546</f>
        <v>0</v>
      </c>
      <c r="Y546" s="12">
        <f t="shared" ref="Y546:Y573" si="1334">IF(EP546&gt;=40%,CY546*J546*(100%-H546),0)</f>
        <v>1988239.68</v>
      </c>
      <c r="Z546" s="12">
        <f t="shared" ref="Z546:Z573" si="1335">IF(OR(EQ546&gt;=60%,(EP546+EQ546)&gt;=100%),CZ546*J546*(100%-H546),0)</f>
        <v>353792.16</v>
      </c>
      <c r="AA546" s="12">
        <f t="shared" ref="AA546:AA573" si="1336">IF(ER546&gt;=100%,DA546*K546*(100%-H546),0)</f>
        <v>2845067.04</v>
      </c>
      <c r="AB546" s="12">
        <f t="shared" ref="AB546:AB573" si="1337">IF(CB546=0,0,IF(DB546&gt;=CB546,DB546*L546*(100%-H546),0))</f>
        <v>2653973.88</v>
      </c>
      <c r="AC546" s="12"/>
      <c r="AD546" s="12"/>
      <c r="AE546" s="12"/>
      <c r="AF546" s="12">
        <f t="shared" ref="AF546:AF573" si="1338">IF(ET546&gt;=40%,DC546*J546*(100%-H546),0)</f>
        <v>0</v>
      </c>
      <c r="AG546" s="12">
        <f t="shared" ref="AG546:AG573" si="1339">IF(OR(EU546&gt;=60%,(ET546+EU546)&gt;=100%),DD546*J546*(100%-H546),0)</f>
        <v>0</v>
      </c>
      <c r="AH546" s="12">
        <f t="shared" ref="AH546:AH573" si="1340">IF(DE546&gt;=CC546,DE546*K546*(100%-H546),0)</f>
        <v>0</v>
      </c>
      <c r="AI546" s="12"/>
      <c r="AJ546" s="12"/>
      <c r="AK546" s="12"/>
      <c r="AL546" s="12">
        <f t="shared" si="1238"/>
        <v>0</v>
      </c>
      <c r="AM546" s="12">
        <f t="shared" si="1239"/>
        <v>0</v>
      </c>
      <c r="AN546" s="12">
        <f t="shared" si="1240"/>
        <v>0</v>
      </c>
      <c r="AO546" s="12"/>
      <c r="AP546" s="12"/>
      <c r="AQ546" s="12"/>
      <c r="AR546" s="12">
        <f t="shared" si="1241"/>
        <v>0</v>
      </c>
      <c r="AS546" s="12">
        <f t="shared" si="1242"/>
        <v>0</v>
      </c>
      <c r="AT546" s="12">
        <f t="shared" si="1243"/>
        <v>0</v>
      </c>
      <c r="AU546" s="12">
        <f t="shared" si="1244"/>
        <v>0</v>
      </c>
      <c r="AV546" s="12">
        <f t="shared" ref="AV546:AV573" si="1341">+IF(FD546&gt;=100%,DM546*M546*(100%-$H546),0)</f>
        <v>0</v>
      </c>
      <c r="AW546" s="12"/>
      <c r="AX546" s="12">
        <f t="shared" si="1245"/>
        <v>0</v>
      </c>
      <c r="AY546" s="12">
        <f t="shared" si="1246"/>
        <v>0</v>
      </c>
      <c r="AZ546" s="12">
        <f t="shared" si="1247"/>
        <v>0</v>
      </c>
      <c r="BA546" s="12"/>
      <c r="BB546" s="12">
        <f t="shared" si="1248"/>
        <v>0</v>
      </c>
      <c r="BC546" s="12">
        <f t="shared" si="1249"/>
        <v>0</v>
      </c>
      <c r="BD546" s="12">
        <f t="shared" si="1250"/>
        <v>0</v>
      </c>
      <c r="BE546" s="12"/>
      <c r="BF546" s="12">
        <f t="shared" si="1251"/>
        <v>0</v>
      </c>
      <c r="BG546" s="12">
        <f t="shared" ref="BG546:BG573" si="1342">IF(OR(FL546&gt;=60%,(FK546+FL546)&gt;=100%),DU546*J546*(100%-H546),0)</f>
        <v>0</v>
      </c>
      <c r="BH546" s="12">
        <f t="shared" si="1252"/>
        <v>0</v>
      </c>
      <c r="BI546" s="12">
        <f t="shared" si="1253"/>
        <v>0</v>
      </c>
      <c r="BJ546" s="12"/>
      <c r="BK546" s="12">
        <f t="shared" si="1254"/>
        <v>0</v>
      </c>
      <c r="BL546" s="12">
        <f t="shared" ref="BL546:BL573" si="1343">IF(OR(FP546&gt;=60%,(FO546+FP546)&gt;=100%),DY546*J546*(100%-H546),0)</f>
        <v>0</v>
      </c>
      <c r="BM546" s="12">
        <f t="shared" si="1255"/>
        <v>0</v>
      </c>
      <c r="BN546" s="12"/>
      <c r="BO546" s="12">
        <f t="shared" si="1256"/>
        <v>0</v>
      </c>
      <c r="BP546" s="12">
        <f t="shared" si="1257"/>
        <v>0</v>
      </c>
      <c r="BQ546" s="12">
        <f t="shared" si="1258"/>
        <v>0</v>
      </c>
      <c r="BR546" s="12"/>
      <c r="BS546" s="12">
        <f t="shared" si="1259"/>
        <v>0</v>
      </c>
      <c r="BT546" s="12">
        <f t="shared" si="1260"/>
        <v>0</v>
      </c>
      <c r="BU546" s="12">
        <f t="shared" si="1261"/>
        <v>0</v>
      </c>
      <c r="BV546" s="12">
        <f t="shared" si="1262"/>
        <v>0</v>
      </c>
      <c r="BW546" s="12">
        <f t="shared" si="1263"/>
        <v>0</v>
      </c>
      <c r="BX546" s="12"/>
      <c r="BY546" s="12">
        <v>140000000</v>
      </c>
      <c r="BZ546" s="12">
        <v>90000000</v>
      </c>
      <c r="CA546" s="12">
        <f>SUMIFS('[1]TIẾN ĐỘ %'!$M$6:$M$1034,'[1]TIẾN ĐỘ %'!$G$6:$G$1034,$A546,'[1]TIẾN ĐỘ %'!$F$6:$F$1034,$E546)</f>
        <v>140000000</v>
      </c>
      <c r="CB546" s="12">
        <f t="shared" si="1281"/>
        <v>370000000</v>
      </c>
      <c r="CC546" s="12"/>
      <c r="CD546" s="12"/>
      <c r="CE546" s="12"/>
      <c r="CF546" s="12">
        <f t="shared" si="1320"/>
        <v>0</v>
      </c>
      <c r="CG546" s="12">
        <f t="shared" si="1321"/>
        <v>370000000</v>
      </c>
      <c r="CH546" s="12"/>
      <c r="CI546" s="12"/>
      <c r="CJ546" s="12"/>
      <c r="CK546" s="12">
        <f t="shared" si="1322"/>
        <v>0</v>
      </c>
      <c r="CL546" s="12"/>
      <c r="CM546" s="12"/>
      <c r="CN546" s="12"/>
      <c r="CO546" s="12">
        <f t="shared" si="1191"/>
        <v>0</v>
      </c>
      <c r="CP546" s="12">
        <f t="shared" si="1192"/>
        <v>0</v>
      </c>
      <c r="CQ546" s="12"/>
      <c r="CR546" s="12">
        <v>99129600</v>
      </c>
      <c r="CS546" s="12">
        <v>41428800</v>
      </c>
      <c r="CT546" s="12">
        <v>140558400</v>
      </c>
      <c r="CU546" s="12">
        <v>96662400</v>
      </c>
      <c r="CV546" s="12">
        <v>18000000</v>
      </c>
      <c r="CW546" s="12">
        <v>96662400</v>
      </c>
      <c r="CX546" s="12">
        <v>114662400</v>
      </c>
      <c r="CY546" s="12">
        <f>SUMIFS('[1]DATA THÔ IN'!$P$4:$P$12031,'[1]DATA THÔ IN'!$H$4:$H$12031,$A546,'[1]DATA THÔ IN'!$AC$4:$AC$12031,$E546,'[1]DATA THÔ IN'!$AH$4:$AH$12031,"Tiến độ 1")</f>
        <v>206035200</v>
      </c>
      <c r="CZ546" s="12">
        <f>SUMIFS('[1]DATA THÔ IN'!$P$4:$P$12031,'[1]DATA THÔ IN'!$H$4:$H$12031,$A546,'[1]DATA THÔ IN'!$AC$4:$AC$12031,$E546,'[1]DATA THÔ IN'!$AH$4:$AH$12031,"Tiến độ 2")</f>
        <v>36662400</v>
      </c>
      <c r="DA546" s="12">
        <f>SUMIFS('[1]TIẾN ĐỘ %'!$N$6:$N$1034,'[1]TIẾN ĐỘ %'!$G$6:$G$1034,A546,'[1]TIẾN ĐỘ %'!$F$6:$F$1034,$E546)</f>
        <v>294825600</v>
      </c>
      <c r="DB546" s="12">
        <f t="shared" si="1283"/>
        <v>550046400</v>
      </c>
      <c r="DC546" s="12"/>
      <c r="DD546" s="12"/>
      <c r="DE546" s="12"/>
      <c r="DF546" s="12"/>
      <c r="DG546" s="12"/>
      <c r="DH546" s="12"/>
      <c r="DI546" s="12"/>
      <c r="DJ546" s="12"/>
      <c r="DK546" s="12"/>
      <c r="DL546" s="12">
        <f t="shared" si="1323"/>
        <v>0</v>
      </c>
      <c r="DM546" s="12">
        <f t="shared" si="1324"/>
        <v>550046400</v>
      </c>
      <c r="DN546" s="12"/>
      <c r="DO546" s="12"/>
      <c r="DP546" s="12"/>
      <c r="DQ546" s="12"/>
      <c r="DR546" s="12"/>
      <c r="DS546" s="12"/>
      <c r="DT546" s="12"/>
      <c r="DU546" s="12"/>
      <c r="DV546" s="12"/>
      <c r="DW546" s="12">
        <f t="shared" si="1325"/>
        <v>0</v>
      </c>
      <c r="DX546" s="12"/>
      <c r="DY546" s="12"/>
      <c r="DZ546" s="12"/>
      <c r="EA546" s="12"/>
      <c r="EB546" s="12"/>
      <c r="EC546" s="12"/>
      <c r="ED546" s="12"/>
      <c r="EE546" s="12"/>
      <c r="EF546" s="12"/>
      <c r="EG546" s="12">
        <f t="shared" si="1193"/>
        <v>0</v>
      </c>
      <c r="EH546" s="12">
        <f t="shared" si="1194"/>
        <v>0</v>
      </c>
      <c r="EI546" s="12"/>
      <c r="EJ546" s="15">
        <f t="shared" si="1266"/>
        <v>0.70806857142857138</v>
      </c>
      <c r="EK546" s="15">
        <f t="shared" si="1267"/>
        <v>0.29592000000000002</v>
      </c>
      <c r="EL546" s="15">
        <f t="shared" si="1268"/>
        <v>1.0039885714285715</v>
      </c>
      <c r="EM546" s="16">
        <f t="shared" si="1288"/>
        <v>1.0740266666666667</v>
      </c>
      <c r="EN546" s="16">
        <f t="shared" si="1289"/>
        <v>0.2</v>
      </c>
      <c r="EO546" s="16">
        <f t="shared" si="1290"/>
        <v>1.2740266666666666</v>
      </c>
      <c r="EP546" s="16">
        <f t="shared" si="1284"/>
        <v>1.4716800000000001</v>
      </c>
      <c r="EQ546" s="16">
        <f t="shared" si="1285"/>
        <v>0.26187428571428573</v>
      </c>
      <c r="ER546" s="16">
        <f t="shared" si="1286"/>
        <v>2.1058971428571427</v>
      </c>
      <c r="ES546" s="16">
        <f t="shared" si="1287"/>
        <v>1.4866118918918918</v>
      </c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5">
        <f t="shared" si="1326"/>
        <v>0</v>
      </c>
      <c r="FP546" s="15">
        <f t="shared" si="1327"/>
        <v>0</v>
      </c>
      <c r="FQ546" s="15">
        <f t="shared" si="1328"/>
        <v>0</v>
      </c>
      <c r="FR546" s="17">
        <f t="shared" si="1269"/>
        <v>0</v>
      </c>
      <c r="FS546" s="17">
        <f t="shared" si="1270"/>
        <v>0</v>
      </c>
      <c r="FT546" s="17">
        <f t="shared" si="1271"/>
        <v>0</v>
      </c>
      <c r="FU546" s="18">
        <f t="shared" si="1272"/>
        <v>0</v>
      </c>
      <c r="FV546" s="18">
        <f t="shared" si="1273"/>
        <v>0</v>
      </c>
      <c r="FW546" s="18">
        <f t="shared" si="1274"/>
        <v>0</v>
      </c>
      <c r="FX546" s="18">
        <f t="shared" si="1275"/>
        <v>0</v>
      </c>
      <c r="FY546" s="18">
        <f t="shared" si="1276"/>
        <v>0</v>
      </c>
      <c r="FZ546" s="19"/>
      <c r="GA546" s="36" t="s">
        <v>1001</v>
      </c>
      <c r="GB546" s="36"/>
      <c r="GC546" s="37"/>
    </row>
    <row r="547" spans="1:185" hidden="1" x14ac:dyDescent="0.25">
      <c r="A547" s="8" t="s">
        <v>1333</v>
      </c>
      <c r="B547" s="8" t="s">
        <v>1120</v>
      </c>
      <c r="C547" s="28" t="s">
        <v>1121</v>
      </c>
      <c r="D547" s="28" t="s">
        <v>996</v>
      </c>
      <c r="E547" s="9" t="s">
        <v>249</v>
      </c>
      <c r="F547" s="28" t="s">
        <v>1122</v>
      </c>
      <c r="G547" s="28" t="s">
        <v>998</v>
      </c>
      <c r="H547" s="11">
        <v>3.5000000000000003E-2</v>
      </c>
      <c r="I547" s="11"/>
      <c r="J547" s="11">
        <v>0.01</v>
      </c>
      <c r="K547" s="11">
        <v>0.01</v>
      </c>
      <c r="L547" s="11">
        <v>5.0000000000000001E-3</v>
      </c>
      <c r="M547" s="11">
        <v>5.0000000000000001E-3</v>
      </c>
      <c r="N547" s="11"/>
      <c r="O547" s="12">
        <f t="shared" si="1329"/>
        <v>0</v>
      </c>
      <c r="P547" s="12">
        <f t="shared" si="1330"/>
        <v>0</v>
      </c>
      <c r="Q547" s="12">
        <f t="shared" si="1331"/>
        <v>0</v>
      </c>
      <c r="R547" s="12">
        <f t="shared" si="1332"/>
        <v>0</v>
      </c>
      <c r="S547" s="12">
        <f t="shared" si="1277"/>
        <v>0</v>
      </c>
      <c r="T547" s="12">
        <f t="shared" si="1278"/>
        <v>691465</v>
      </c>
      <c r="U547" s="12">
        <f t="shared" si="1279"/>
        <v>0</v>
      </c>
      <c r="V547" s="12">
        <f t="shared" si="1280"/>
        <v>691465</v>
      </c>
      <c r="W547" s="12">
        <f t="shared" si="1282"/>
        <v>716544</v>
      </c>
      <c r="X547" s="12">
        <f t="shared" si="1333"/>
        <v>0</v>
      </c>
      <c r="Y547" s="12">
        <f t="shared" si="1334"/>
        <v>430637.04</v>
      </c>
      <c r="Z547" s="12">
        <f t="shared" si="1335"/>
        <v>641995.19999999995</v>
      </c>
      <c r="AA547" s="12">
        <f t="shared" si="1336"/>
        <v>1072632.24</v>
      </c>
      <c r="AB547" s="12">
        <f t="shared" si="1337"/>
        <v>0</v>
      </c>
      <c r="AC547" s="12"/>
      <c r="AD547" s="12"/>
      <c r="AE547" s="12"/>
      <c r="AF547" s="12">
        <f t="shared" si="1338"/>
        <v>0</v>
      </c>
      <c r="AG547" s="12">
        <f t="shared" si="1339"/>
        <v>0</v>
      </c>
      <c r="AH547" s="12">
        <f t="shared" si="1340"/>
        <v>0</v>
      </c>
      <c r="AI547" s="12"/>
      <c r="AJ547" s="12"/>
      <c r="AK547" s="12"/>
      <c r="AL547" s="12">
        <f t="shared" si="1238"/>
        <v>0</v>
      </c>
      <c r="AM547" s="12">
        <f t="shared" si="1239"/>
        <v>0</v>
      </c>
      <c r="AN547" s="12">
        <f t="shared" si="1240"/>
        <v>0</v>
      </c>
      <c r="AO547" s="12"/>
      <c r="AP547" s="12"/>
      <c r="AQ547" s="12"/>
      <c r="AR547" s="12">
        <f t="shared" si="1241"/>
        <v>0</v>
      </c>
      <c r="AS547" s="12">
        <f t="shared" si="1242"/>
        <v>0</v>
      </c>
      <c r="AT547" s="12">
        <f t="shared" si="1243"/>
        <v>0</v>
      </c>
      <c r="AU547" s="12">
        <f t="shared" si="1244"/>
        <v>0</v>
      </c>
      <c r="AV547" s="12">
        <f t="shared" si="1341"/>
        <v>0</v>
      </c>
      <c r="AW547" s="12"/>
      <c r="AX547" s="12">
        <f t="shared" si="1245"/>
        <v>0</v>
      </c>
      <c r="AY547" s="12">
        <f t="shared" si="1246"/>
        <v>0</v>
      </c>
      <c r="AZ547" s="12">
        <f t="shared" si="1247"/>
        <v>0</v>
      </c>
      <c r="BA547" s="12"/>
      <c r="BB547" s="12">
        <f t="shared" si="1248"/>
        <v>0</v>
      </c>
      <c r="BC547" s="12">
        <f t="shared" si="1249"/>
        <v>0</v>
      </c>
      <c r="BD547" s="12">
        <f t="shared" si="1250"/>
        <v>0</v>
      </c>
      <c r="BE547" s="12"/>
      <c r="BF547" s="12">
        <f t="shared" si="1251"/>
        <v>0</v>
      </c>
      <c r="BG547" s="12">
        <f t="shared" si="1342"/>
        <v>0</v>
      </c>
      <c r="BH547" s="12">
        <f t="shared" si="1252"/>
        <v>0</v>
      </c>
      <c r="BI547" s="12">
        <f t="shared" si="1253"/>
        <v>0</v>
      </c>
      <c r="BJ547" s="12"/>
      <c r="BK547" s="12">
        <f t="shared" si="1254"/>
        <v>0</v>
      </c>
      <c r="BL547" s="12">
        <f t="shared" si="1343"/>
        <v>0</v>
      </c>
      <c r="BM547" s="12">
        <f t="shared" si="1255"/>
        <v>0</v>
      </c>
      <c r="BN547" s="12"/>
      <c r="BO547" s="12">
        <f t="shared" si="1256"/>
        <v>0</v>
      </c>
      <c r="BP547" s="12">
        <f t="shared" si="1257"/>
        <v>0</v>
      </c>
      <c r="BQ547" s="12">
        <f t="shared" si="1258"/>
        <v>0</v>
      </c>
      <c r="BR547" s="12"/>
      <c r="BS547" s="12">
        <f t="shared" si="1259"/>
        <v>0</v>
      </c>
      <c r="BT547" s="12">
        <f t="shared" si="1260"/>
        <v>0</v>
      </c>
      <c r="BU547" s="12">
        <f t="shared" si="1261"/>
        <v>0</v>
      </c>
      <c r="BV547" s="12">
        <f t="shared" si="1262"/>
        <v>0</v>
      </c>
      <c r="BW547" s="12">
        <f t="shared" si="1263"/>
        <v>0</v>
      </c>
      <c r="BX547" s="12"/>
      <c r="BY547" s="12">
        <v>110000000</v>
      </c>
      <c r="BZ547" s="12">
        <v>70000000</v>
      </c>
      <c r="CA547" s="12">
        <f>SUMIFS('[1]TIẾN ĐỘ %'!$M$6:$M$1034,'[1]TIẾN ĐỘ %'!$G$6:$G$1034,$A547,'[1]TIẾN ĐỘ %'!$F$6:$F$1034,$E547)</f>
        <v>110000000</v>
      </c>
      <c r="CB547" s="12">
        <f t="shared" si="1281"/>
        <v>290000000</v>
      </c>
      <c r="CC547" s="12"/>
      <c r="CD547" s="12"/>
      <c r="CE547" s="12"/>
      <c r="CF547" s="12">
        <f t="shared" si="1320"/>
        <v>0</v>
      </c>
      <c r="CG547" s="12">
        <f t="shared" si="1321"/>
        <v>290000000</v>
      </c>
      <c r="CH547" s="12"/>
      <c r="CI547" s="12"/>
      <c r="CJ547" s="12"/>
      <c r="CK547" s="12">
        <f t="shared" si="1322"/>
        <v>0</v>
      </c>
      <c r="CL547" s="12"/>
      <c r="CM547" s="12"/>
      <c r="CN547" s="12"/>
      <c r="CO547" s="12">
        <f t="shared" ref="CO547:CO580" si="1344">+SUM(CL547:CN547)</f>
        <v>0</v>
      </c>
      <c r="CP547" s="12">
        <f t="shared" ref="CP547:CP580" si="1345">+CK547+CO547</f>
        <v>0</v>
      </c>
      <c r="CQ547" s="12"/>
      <c r="CR547" s="12">
        <v>0</v>
      </c>
      <c r="CS547" s="12">
        <v>0</v>
      </c>
      <c r="CT547" s="12">
        <v>46886400</v>
      </c>
      <c r="CU547" s="12">
        <v>71654400</v>
      </c>
      <c r="CV547" s="12">
        <v>0</v>
      </c>
      <c r="CW547" s="12">
        <v>71654400</v>
      </c>
      <c r="CX547" s="12">
        <v>71654400</v>
      </c>
      <c r="CY547" s="12">
        <f>SUMIFS('[1]DATA THÔ IN'!$P$4:$P$12031,'[1]DATA THÔ IN'!$H$4:$H$12031,$A547,'[1]DATA THÔ IN'!$AC$4:$AC$12031,$E547,'[1]DATA THÔ IN'!$AH$4:$AH$12031,"Tiến độ 1")</f>
        <v>44625600</v>
      </c>
      <c r="CZ547" s="12">
        <f>SUMIFS('[1]DATA THÔ IN'!$P$4:$P$12031,'[1]DATA THÔ IN'!$H$4:$H$12031,$A547,'[1]DATA THÔ IN'!$AC$4:$AC$12031,$E547,'[1]DATA THÔ IN'!$AH$4:$AH$12031,"Tiến độ 2")</f>
        <v>66528000</v>
      </c>
      <c r="DA547" s="12">
        <f>SUMIFS('[1]TIẾN ĐỘ %'!$N$6:$N$1034,'[1]TIẾN ĐỘ %'!$G$6:$G$1034,A547,'[1]TIẾN ĐỘ %'!$F$6:$F$1034,$E547)</f>
        <v>111153600</v>
      </c>
      <c r="DB547" s="12">
        <f t="shared" si="1283"/>
        <v>229694400</v>
      </c>
      <c r="DC547" s="12"/>
      <c r="DD547" s="12"/>
      <c r="DE547" s="12"/>
      <c r="DF547" s="12"/>
      <c r="DG547" s="12"/>
      <c r="DH547" s="12"/>
      <c r="DI547" s="12"/>
      <c r="DJ547" s="12"/>
      <c r="DK547" s="12"/>
      <c r="DL547" s="12">
        <f t="shared" si="1323"/>
        <v>0</v>
      </c>
      <c r="DM547" s="12">
        <f t="shared" si="1324"/>
        <v>229694400</v>
      </c>
      <c r="DN547" s="12"/>
      <c r="DO547" s="12"/>
      <c r="DP547" s="12"/>
      <c r="DQ547" s="12"/>
      <c r="DR547" s="12"/>
      <c r="DS547" s="12"/>
      <c r="DT547" s="12"/>
      <c r="DU547" s="12"/>
      <c r="DV547" s="12"/>
      <c r="DW547" s="12">
        <f t="shared" si="1325"/>
        <v>0</v>
      </c>
      <c r="DX547" s="12"/>
      <c r="DY547" s="12"/>
      <c r="DZ547" s="12"/>
      <c r="EA547" s="12"/>
      <c r="EB547" s="12"/>
      <c r="EC547" s="12"/>
      <c r="ED547" s="12"/>
      <c r="EE547" s="12"/>
      <c r="EF547" s="12"/>
      <c r="EG547" s="12">
        <f t="shared" ref="EG547:EG580" si="1346">+EF547+EC547+DZ547</f>
        <v>0</v>
      </c>
      <c r="EH547" s="12">
        <f t="shared" ref="EH547:EH580" si="1347">+EG547+DW547</f>
        <v>0</v>
      </c>
      <c r="EI547" s="12"/>
      <c r="EJ547" s="15">
        <f t="shared" si="1266"/>
        <v>0</v>
      </c>
      <c r="EK547" s="15">
        <f t="shared" si="1267"/>
        <v>0</v>
      </c>
      <c r="EL547" s="15">
        <f t="shared" si="1268"/>
        <v>0.42624000000000001</v>
      </c>
      <c r="EM547" s="16">
        <f t="shared" si="1288"/>
        <v>1.0236342857142857</v>
      </c>
      <c r="EN547" s="16">
        <f t="shared" si="1289"/>
        <v>0</v>
      </c>
      <c r="EO547" s="16">
        <f t="shared" si="1290"/>
        <v>1.0236342857142857</v>
      </c>
      <c r="EP547" s="16">
        <f t="shared" si="1284"/>
        <v>0.40568727272727273</v>
      </c>
      <c r="EQ547" s="16">
        <f t="shared" si="1285"/>
        <v>0.6048</v>
      </c>
      <c r="ER547" s="16">
        <f t="shared" si="1286"/>
        <v>1.0104872727272727</v>
      </c>
      <c r="ES547" s="16">
        <f t="shared" si="1287"/>
        <v>0.79204965517241377</v>
      </c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5">
        <f t="shared" si="1326"/>
        <v>0</v>
      </c>
      <c r="FP547" s="15">
        <f t="shared" si="1327"/>
        <v>0</v>
      </c>
      <c r="FQ547" s="15">
        <f t="shared" si="1328"/>
        <v>0</v>
      </c>
      <c r="FR547" s="17">
        <f t="shared" si="1269"/>
        <v>0</v>
      </c>
      <c r="FS547" s="17">
        <f t="shared" si="1270"/>
        <v>0</v>
      </c>
      <c r="FT547" s="17">
        <f t="shared" si="1271"/>
        <v>0</v>
      </c>
      <c r="FU547" s="18">
        <f t="shared" si="1272"/>
        <v>0</v>
      </c>
      <c r="FV547" s="18">
        <f t="shared" si="1273"/>
        <v>0</v>
      </c>
      <c r="FW547" s="18">
        <f t="shared" si="1274"/>
        <v>0</v>
      </c>
      <c r="FX547" s="18">
        <f t="shared" si="1275"/>
        <v>0</v>
      </c>
      <c r="FY547" s="18">
        <f t="shared" si="1276"/>
        <v>0</v>
      </c>
      <c r="FZ547" s="19"/>
      <c r="GA547" s="36" t="str">
        <f>D547</f>
        <v>Phan Minh Đạt</v>
      </c>
      <c r="GB547" s="36"/>
      <c r="GC547" s="37"/>
    </row>
    <row r="548" spans="1:185" hidden="1" x14ac:dyDescent="0.25">
      <c r="A548" s="8" t="s">
        <v>1335</v>
      </c>
      <c r="B548" s="8" t="s">
        <v>1123</v>
      </c>
      <c r="C548" s="28" t="s">
        <v>1124</v>
      </c>
      <c r="D548" s="28" t="s">
        <v>1001</v>
      </c>
      <c r="E548" s="9" t="s">
        <v>249</v>
      </c>
      <c r="F548" s="28" t="s">
        <v>1015</v>
      </c>
      <c r="G548" s="28" t="s">
        <v>998</v>
      </c>
      <c r="H548" s="11">
        <v>3.5000000000000003E-2</v>
      </c>
      <c r="I548" s="11"/>
      <c r="J548" s="11">
        <v>0.01</v>
      </c>
      <c r="K548" s="11">
        <v>0.01</v>
      </c>
      <c r="L548" s="11">
        <v>5.0000000000000001E-3</v>
      </c>
      <c r="M548" s="11">
        <v>5.0000000000000001E-3</v>
      </c>
      <c r="N548" s="11"/>
      <c r="O548" s="12">
        <f t="shared" si="1329"/>
        <v>0</v>
      </c>
      <c r="P548" s="12">
        <f t="shared" si="1330"/>
        <v>260318.4</v>
      </c>
      <c r="Q548" s="12">
        <f t="shared" si="1331"/>
        <v>0</v>
      </c>
      <c r="R548" s="12">
        <f t="shared" si="1332"/>
        <v>0</v>
      </c>
      <c r="S548" s="12">
        <f t="shared" si="1277"/>
        <v>0</v>
      </c>
      <c r="T548" s="12">
        <f t="shared" si="1278"/>
        <v>0</v>
      </c>
      <c r="U548" s="12">
        <f t="shared" si="1279"/>
        <v>0</v>
      </c>
      <c r="V548" s="12">
        <f t="shared" si="1280"/>
        <v>0</v>
      </c>
      <c r="W548" s="12">
        <f t="shared" si="1282"/>
        <v>0</v>
      </c>
      <c r="X548" s="12">
        <f t="shared" si="1333"/>
        <v>0</v>
      </c>
      <c r="Y548" s="12">
        <f t="shared" si="1334"/>
        <v>0</v>
      </c>
      <c r="Z548" s="12">
        <f t="shared" si="1335"/>
        <v>0</v>
      </c>
      <c r="AA548" s="12">
        <f t="shared" si="1336"/>
        <v>0</v>
      </c>
      <c r="AB548" s="12">
        <f t="shared" si="1337"/>
        <v>0</v>
      </c>
      <c r="AC548" s="12"/>
      <c r="AD548" s="12"/>
      <c r="AE548" s="12"/>
      <c r="AF548" s="12">
        <f t="shared" si="1338"/>
        <v>0</v>
      </c>
      <c r="AG548" s="12">
        <f t="shared" si="1339"/>
        <v>0</v>
      </c>
      <c r="AH548" s="12">
        <f t="shared" si="1340"/>
        <v>0</v>
      </c>
      <c r="AI548" s="12"/>
      <c r="AJ548" s="12"/>
      <c r="AK548" s="12"/>
      <c r="AL548" s="12">
        <f t="shared" si="1238"/>
        <v>0</v>
      </c>
      <c r="AM548" s="12">
        <f t="shared" si="1239"/>
        <v>0</v>
      </c>
      <c r="AN548" s="12">
        <f t="shared" si="1240"/>
        <v>0</v>
      </c>
      <c r="AO548" s="12"/>
      <c r="AP548" s="12"/>
      <c r="AQ548" s="12"/>
      <c r="AR548" s="12">
        <f t="shared" si="1241"/>
        <v>0</v>
      </c>
      <c r="AS548" s="12">
        <f t="shared" si="1242"/>
        <v>0</v>
      </c>
      <c r="AT548" s="12">
        <f t="shared" si="1243"/>
        <v>0</v>
      </c>
      <c r="AU548" s="12">
        <f t="shared" si="1244"/>
        <v>0</v>
      </c>
      <c r="AV548" s="12">
        <f t="shared" si="1341"/>
        <v>0</v>
      </c>
      <c r="AW548" s="12"/>
      <c r="AX548" s="12">
        <f t="shared" si="1245"/>
        <v>0</v>
      </c>
      <c r="AY548" s="12">
        <f t="shared" si="1246"/>
        <v>0</v>
      </c>
      <c r="AZ548" s="12">
        <f t="shared" si="1247"/>
        <v>0</v>
      </c>
      <c r="BA548" s="12"/>
      <c r="BB548" s="12">
        <f t="shared" si="1248"/>
        <v>0</v>
      </c>
      <c r="BC548" s="12">
        <f t="shared" si="1249"/>
        <v>0</v>
      </c>
      <c r="BD548" s="12">
        <f t="shared" si="1250"/>
        <v>0</v>
      </c>
      <c r="BE548" s="12"/>
      <c r="BF548" s="12">
        <f t="shared" si="1251"/>
        <v>0</v>
      </c>
      <c r="BG548" s="12">
        <f t="shared" si="1342"/>
        <v>0</v>
      </c>
      <c r="BH548" s="12">
        <f t="shared" si="1252"/>
        <v>0</v>
      </c>
      <c r="BI548" s="12">
        <f t="shared" si="1253"/>
        <v>0</v>
      </c>
      <c r="BJ548" s="12"/>
      <c r="BK548" s="12">
        <f t="shared" si="1254"/>
        <v>0</v>
      </c>
      <c r="BL548" s="12">
        <f t="shared" si="1343"/>
        <v>0</v>
      </c>
      <c r="BM548" s="12">
        <f t="shared" si="1255"/>
        <v>0</v>
      </c>
      <c r="BN548" s="12"/>
      <c r="BO548" s="12">
        <f t="shared" si="1256"/>
        <v>0</v>
      </c>
      <c r="BP548" s="12">
        <f t="shared" si="1257"/>
        <v>0</v>
      </c>
      <c r="BQ548" s="12">
        <f t="shared" si="1258"/>
        <v>0</v>
      </c>
      <c r="BR548" s="12"/>
      <c r="BS548" s="12">
        <f t="shared" si="1259"/>
        <v>0</v>
      </c>
      <c r="BT548" s="12">
        <f t="shared" si="1260"/>
        <v>0</v>
      </c>
      <c r="BU548" s="12">
        <f t="shared" si="1261"/>
        <v>0</v>
      </c>
      <c r="BV548" s="12">
        <f t="shared" si="1262"/>
        <v>0</v>
      </c>
      <c r="BW548" s="12">
        <f t="shared" si="1263"/>
        <v>0</v>
      </c>
      <c r="BX548" s="12"/>
      <c r="BY548" s="12">
        <v>65000000</v>
      </c>
      <c r="BZ548" s="12">
        <v>0</v>
      </c>
      <c r="CA548" s="12">
        <f>SUMIFS('[1]TIẾN ĐỘ %'!$M$6:$M$1034,'[1]TIẾN ĐỘ %'!$G$6:$G$1034,$A548,'[1]TIẾN ĐỘ %'!$F$6:$F$1034,$E548)</f>
        <v>0</v>
      </c>
      <c r="CB548" s="12">
        <f t="shared" si="1281"/>
        <v>65000000</v>
      </c>
      <c r="CC548" s="12"/>
      <c r="CD548" s="12"/>
      <c r="CE548" s="12"/>
      <c r="CF548" s="12">
        <f t="shared" si="1320"/>
        <v>0</v>
      </c>
      <c r="CG548" s="12">
        <f t="shared" si="1321"/>
        <v>65000000</v>
      </c>
      <c r="CH548" s="12"/>
      <c r="CI548" s="12"/>
      <c r="CJ548" s="12"/>
      <c r="CK548" s="12">
        <f t="shared" si="1322"/>
        <v>0</v>
      </c>
      <c r="CL548" s="12"/>
      <c r="CM548" s="12"/>
      <c r="CN548" s="12"/>
      <c r="CO548" s="12">
        <f t="shared" si="1344"/>
        <v>0</v>
      </c>
      <c r="CP548" s="12">
        <f t="shared" si="1345"/>
        <v>0</v>
      </c>
      <c r="CQ548" s="12"/>
      <c r="CR548" s="12">
        <v>26976000</v>
      </c>
      <c r="CS548" s="12">
        <v>0</v>
      </c>
      <c r="CT548" s="12">
        <v>28376000</v>
      </c>
      <c r="CU548" s="12">
        <v>0</v>
      </c>
      <c r="CV548" s="12">
        <v>-55523600</v>
      </c>
      <c r="CW548" s="12">
        <v>0</v>
      </c>
      <c r="CX548" s="12">
        <v>-55523600</v>
      </c>
      <c r="CY548" s="12">
        <f>SUMIFS('[1]DATA THÔ IN'!$P$4:$P$12031,'[1]DATA THÔ IN'!$H$4:$H$12031,$A548,'[1]DATA THÔ IN'!$AC$4:$AC$12031,$E548,'[1]DATA THÔ IN'!$AH$4:$AH$12031,"Tiến độ 1")</f>
        <v>0</v>
      </c>
      <c r="CZ548" s="12">
        <f>SUMIFS('[1]DATA THÔ IN'!$P$4:$P$12031,'[1]DATA THÔ IN'!$H$4:$H$12031,$A548,'[1]DATA THÔ IN'!$AC$4:$AC$12031,$E548,'[1]DATA THÔ IN'!$AH$4:$AH$12031,"Tiến độ 2")</f>
        <v>0</v>
      </c>
      <c r="DA548" s="12">
        <f>SUMIFS('[1]TIẾN ĐỘ %'!$N$6:$N$1034,'[1]TIẾN ĐỘ %'!$G$6:$G$1034,A548,'[1]TIẾN ĐỘ %'!$F$6:$F$1034,$E548)</f>
        <v>0</v>
      </c>
      <c r="DB548" s="12">
        <f t="shared" si="1283"/>
        <v>-27147600</v>
      </c>
      <c r="DC548" s="12"/>
      <c r="DD548" s="12"/>
      <c r="DE548" s="12"/>
      <c r="DF548" s="12"/>
      <c r="DG548" s="12"/>
      <c r="DH548" s="12"/>
      <c r="DI548" s="12"/>
      <c r="DJ548" s="12"/>
      <c r="DK548" s="12"/>
      <c r="DL548" s="12">
        <f t="shared" si="1323"/>
        <v>0</v>
      </c>
      <c r="DM548" s="12">
        <f t="shared" si="1324"/>
        <v>-27147600</v>
      </c>
      <c r="DN548" s="12"/>
      <c r="DO548" s="12"/>
      <c r="DP548" s="12"/>
      <c r="DQ548" s="12"/>
      <c r="DR548" s="12"/>
      <c r="DS548" s="12"/>
      <c r="DT548" s="12"/>
      <c r="DU548" s="12"/>
      <c r="DV548" s="12"/>
      <c r="DW548" s="12">
        <f t="shared" si="1325"/>
        <v>0</v>
      </c>
      <c r="DX548" s="12"/>
      <c r="DY548" s="12"/>
      <c r="DZ548" s="12"/>
      <c r="EA548" s="12"/>
      <c r="EB548" s="12"/>
      <c r="EC548" s="12"/>
      <c r="ED548" s="12"/>
      <c r="EE548" s="12"/>
      <c r="EF548" s="12"/>
      <c r="EG548" s="12">
        <f t="shared" si="1346"/>
        <v>0</v>
      </c>
      <c r="EH548" s="12">
        <f t="shared" si="1347"/>
        <v>0</v>
      </c>
      <c r="EI548" s="12"/>
      <c r="EJ548" s="15">
        <f t="shared" si="1266"/>
        <v>0.41501538461538462</v>
      </c>
      <c r="EK548" s="11">
        <f t="shared" si="1267"/>
        <v>0</v>
      </c>
      <c r="EL548" s="15">
        <f t="shared" si="1268"/>
        <v>0.43655384615384618</v>
      </c>
      <c r="EM548" s="16">
        <f t="shared" si="1288"/>
        <v>0</v>
      </c>
      <c r="EN548" s="16">
        <f t="shared" si="1289"/>
        <v>0</v>
      </c>
      <c r="EO548" s="16">
        <f t="shared" si="1290"/>
        <v>0</v>
      </c>
      <c r="EP548" s="16">
        <f t="shared" si="1284"/>
        <v>0</v>
      </c>
      <c r="EQ548" s="16">
        <f t="shared" si="1285"/>
        <v>0</v>
      </c>
      <c r="ER548" s="16">
        <f t="shared" si="1286"/>
        <v>0</v>
      </c>
      <c r="ES548" s="16">
        <f t="shared" si="1287"/>
        <v>-0.4176553846153846</v>
      </c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5">
        <f t="shared" si="1326"/>
        <v>0</v>
      </c>
      <c r="FP548" s="15">
        <f t="shared" si="1327"/>
        <v>0</v>
      </c>
      <c r="FQ548" s="15">
        <f t="shared" si="1328"/>
        <v>0</v>
      </c>
      <c r="FR548" s="17">
        <f t="shared" si="1269"/>
        <v>0</v>
      </c>
      <c r="FS548" s="17">
        <f t="shared" si="1270"/>
        <v>0</v>
      </c>
      <c r="FT548" s="17">
        <f t="shared" si="1271"/>
        <v>0</v>
      </c>
      <c r="FU548" s="18">
        <f t="shared" si="1272"/>
        <v>0</v>
      </c>
      <c r="FV548" s="18">
        <f t="shared" si="1273"/>
        <v>0</v>
      </c>
      <c r="FW548" s="18">
        <f t="shared" si="1274"/>
        <v>0</v>
      </c>
      <c r="FX548" s="18">
        <f t="shared" si="1275"/>
        <v>0</v>
      </c>
      <c r="FY548" s="18">
        <f t="shared" si="1276"/>
        <v>0</v>
      </c>
      <c r="FZ548" s="19"/>
      <c r="GA548" s="36" t="s">
        <v>1001</v>
      </c>
      <c r="GB548" s="36"/>
      <c r="GC548" s="37"/>
    </row>
    <row r="549" spans="1:185" hidden="1" x14ac:dyDescent="0.25">
      <c r="A549" s="8" t="s">
        <v>1336</v>
      </c>
      <c r="B549" s="8" t="s">
        <v>1125</v>
      </c>
      <c r="C549" s="28" t="s">
        <v>1126</v>
      </c>
      <c r="D549" s="28" t="s">
        <v>1018</v>
      </c>
      <c r="E549" s="9" t="s">
        <v>249</v>
      </c>
      <c r="F549" s="28" t="s">
        <v>1019</v>
      </c>
      <c r="G549" s="28" t="s">
        <v>998</v>
      </c>
      <c r="H549" s="11">
        <v>3.5000000000000003E-2</v>
      </c>
      <c r="I549" s="11"/>
      <c r="J549" s="11">
        <v>0.01</v>
      </c>
      <c r="K549" s="11">
        <v>0.01</v>
      </c>
      <c r="L549" s="11">
        <v>5.0000000000000001E-3</v>
      </c>
      <c r="M549" s="11">
        <v>5.0000000000000001E-3</v>
      </c>
      <c r="N549" s="11"/>
      <c r="O549" s="12">
        <f t="shared" si="1329"/>
        <v>0</v>
      </c>
      <c r="P549" s="12">
        <f t="shared" si="1330"/>
        <v>1088983.2</v>
      </c>
      <c r="Q549" s="12">
        <f t="shared" si="1331"/>
        <v>0</v>
      </c>
      <c r="R549" s="12">
        <f t="shared" si="1332"/>
        <v>2219654.4</v>
      </c>
      <c r="S549" s="12">
        <f t="shared" si="1277"/>
        <v>0</v>
      </c>
      <c r="T549" s="12">
        <f t="shared" si="1278"/>
        <v>1497526</v>
      </c>
      <c r="U549" s="12">
        <f t="shared" si="1279"/>
        <v>434018</v>
      </c>
      <c r="V549" s="12">
        <f t="shared" si="1280"/>
        <v>1931544</v>
      </c>
      <c r="W549" s="12">
        <f t="shared" si="1282"/>
        <v>1551840</v>
      </c>
      <c r="X549" s="12">
        <f t="shared" si="1333"/>
        <v>0</v>
      </c>
      <c r="Y549" s="12">
        <f t="shared" si="1334"/>
        <v>3001072.8</v>
      </c>
      <c r="Z549" s="12">
        <f t="shared" si="1335"/>
        <v>188985.60000000001</v>
      </c>
      <c r="AA549" s="12">
        <f t="shared" si="1336"/>
        <v>3985836</v>
      </c>
      <c r="AB549" s="12">
        <f t="shared" si="1337"/>
        <v>4068517.1999999997</v>
      </c>
      <c r="AC549" s="12"/>
      <c r="AD549" s="12"/>
      <c r="AE549" s="12"/>
      <c r="AF549" s="12">
        <f t="shared" si="1338"/>
        <v>0</v>
      </c>
      <c r="AG549" s="12">
        <f t="shared" si="1339"/>
        <v>0</v>
      </c>
      <c r="AH549" s="12">
        <f t="shared" si="1340"/>
        <v>0</v>
      </c>
      <c r="AI549" s="12"/>
      <c r="AJ549" s="12"/>
      <c r="AK549" s="12"/>
      <c r="AL549" s="12">
        <f t="shared" si="1238"/>
        <v>0</v>
      </c>
      <c r="AM549" s="12">
        <f t="shared" si="1239"/>
        <v>0</v>
      </c>
      <c r="AN549" s="12">
        <f t="shared" si="1240"/>
        <v>0</v>
      </c>
      <c r="AO549" s="12"/>
      <c r="AP549" s="12"/>
      <c r="AQ549" s="12"/>
      <c r="AR549" s="12">
        <f t="shared" si="1241"/>
        <v>0</v>
      </c>
      <c r="AS549" s="12">
        <f t="shared" si="1242"/>
        <v>0</v>
      </c>
      <c r="AT549" s="12">
        <f t="shared" si="1243"/>
        <v>0</v>
      </c>
      <c r="AU549" s="12">
        <f t="shared" si="1244"/>
        <v>0</v>
      </c>
      <c r="AV549" s="12">
        <f t="shared" si="1341"/>
        <v>0</v>
      </c>
      <c r="AW549" s="12"/>
      <c r="AX549" s="12">
        <f t="shared" si="1245"/>
        <v>0</v>
      </c>
      <c r="AY549" s="12">
        <f t="shared" si="1246"/>
        <v>0</v>
      </c>
      <c r="AZ549" s="12">
        <f t="shared" si="1247"/>
        <v>0</v>
      </c>
      <c r="BA549" s="12"/>
      <c r="BB549" s="12">
        <f t="shared" si="1248"/>
        <v>0</v>
      </c>
      <c r="BC549" s="12">
        <f t="shared" si="1249"/>
        <v>0</v>
      </c>
      <c r="BD549" s="12">
        <f t="shared" si="1250"/>
        <v>0</v>
      </c>
      <c r="BE549" s="12"/>
      <c r="BF549" s="12">
        <f t="shared" si="1251"/>
        <v>0</v>
      </c>
      <c r="BG549" s="12">
        <f t="shared" si="1342"/>
        <v>0</v>
      </c>
      <c r="BH549" s="12">
        <f t="shared" si="1252"/>
        <v>0</v>
      </c>
      <c r="BI549" s="12">
        <f t="shared" si="1253"/>
        <v>0</v>
      </c>
      <c r="BJ549" s="12"/>
      <c r="BK549" s="12">
        <f t="shared" si="1254"/>
        <v>0</v>
      </c>
      <c r="BL549" s="12">
        <f t="shared" si="1343"/>
        <v>0</v>
      </c>
      <c r="BM549" s="12">
        <f t="shared" si="1255"/>
        <v>0</v>
      </c>
      <c r="BN549" s="12"/>
      <c r="BO549" s="12">
        <f t="shared" si="1256"/>
        <v>0</v>
      </c>
      <c r="BP549" s="12">
        <f t="shared" si="1257"/>
        <v>0</v>
      </c>
      <c r="BQ549" s="12">
        <f t="shared" si="1258"/>
        <v>0</v>
      </c>
      <c r="BR549" s="12"/>
      <c r="BS549" s="12">
        <f t="shared" si="1259"/>
        <v>0</v>
      </c>
      <c r="BT549" s="12">
        <f t="shared" si="1260"/>
        <v>0</v>
      </c>
      <c r="BU549" s="12">
        <f t="shared" si="1261"/>
        <v>0</v>
      </c>
      <c r="BV549" s="12">
        <f t="shared" si="1262"/>
        <v>0</v>
      </c>
      <c r="BW549" s="12">
        <f t="shared" si="1263"/>
        <v>0</v>
      </c>
      <c r="BX549" s="12"/>
      <c r="BY549" s="12">
        <v>230000000</v>
      </c>
      <c r="BZ549" s="12">
        <v>200000000</v>
      </c>
      <c r="CA549" s="12">
        <f>SUMIFS('[1]TIẾN ĐỘ %'!$M$6:$M$1034,'[1]TIẾN ĐỘ %'!$G$6:$G$1034,$A549,'[1]TIẾN ĐỘ %'!$F$6:$F$1034,$E549)</f>
        <v>300000000</v>
      </c>
      <c r="CB549" s="12">
        <f t="shared" si="1281"/>
        <v>730000000</v>
      </c>
      <c r="CC549" s="12"/>
      <c r="CD549" s="12"/>
      <c r="CE549" s="12"/>
      <c r="CF549" s="12">
        <f t="shared" si="1320"/>
        <v>0</v>
      </c>
      <c r="CG549" s="12">
        <f t="shared" si="1321"/>
        <v>730000000</v>
      </c>
      <c r="CH549" s="12"/>
      <c r="CI549" s="12"/>
      <c r="CJ549" s="12"/>
      <c r="CK549" s="12">
        <f t="shared" si="1322"/>
        <v>0</v>
      </c>
      <c r="CL549" s="12"/>
      <c r="CM549" s="12"/>
      <c r="CN549" s="12"/>
      <c r="CO549" s="12">
        <f t="shared" si="1344"/>
        <v>0</v>
      </c>
      <c r="CP549" s="12">
        <f t="shared" si="1345"/>
        <v>0</v>
      </c>
      <c r="CQ549" s="12"/>
      <c r="CR549" s="12">
        <v>112848000</v>
      </c>
      <c r="CS549" s="12">
        <v>0</v>
      </c>
      <c r="CT549" s="12">
        <v>230016000</v>
      </c>
      <c r="CU549" s="12">
        <v>155184000</v>
      </c>
      <c r="CV549" s="12">
        <v>44976000</v>
      </c>
      <c r="CW549" s="12">
        <v>155184000</v>
      </c>
      <c r="CX549" s="12">
        <v>200160000</v>
      </c>
      <c r="CY549" s="12">
        <f>SUMIFS('[1]DATA THÔ IN'!$P$4:$P$12031,'[1]DATA THÔ IN'!$H$4:$H$12031,$A549,'[1]DATA THÔ IN'!$AC$4:$AC$12031,$E549,'[1]DATA THÔ IN'!$AH$4:$AH$12031,"Tiến độ 1")</f>
        <v>310992000</v>
      </c>
      <c r="CZ549" s="12">
        <f>SUMIFS('[1]DATA THÔ IN'!$P$4:$P$12031,'[1]DATA THÔ IN'!$H$4:$H$12031,$A549,'[1]DATA THÔ IN'!$AC$4:$AC$12031,$E549,'[1]DATA THÔ IN'!$AH$4:$AH$12031,"Tiến độ 2")</f>
        <v>19584000</v>
      </c>
      <c r="DA549" s="12">
        <f>SUMIFS('[1]TIẾN ĐỘ %'!$N$6:$N$1034,'[1]TIẾN ĐỘ %'!$G$6:$G$1034,A549,'[1]TIẾN ĐỘ %'!$F$6:$F$1034,$E549)</f>
        <v>413040000</v>
      </c>
      <c r="DB549" s="12">
        <f t="shared" si="1283"/>
        <v>843216000</v>
      </c>
      <c r="DC549" s="12"/>
      <c r="DD549" s="12"/>
      <c r="DE549" s="12"/>
      <c r="DF549" s="12"/>
      <c r="DG549" s="12"/>
      <c r="DH549" s="12"/>
      <c r="DI549" s="12"/>
      <c r="DJ549" s="12"/>
      <c r="DK549" s="12"/>
      <c r="DL549" s="12">
        <f t="shared" si="1323"/>
        <v>0</v>
      </c>
      <c r="DM549" s="12">
        <f t="shared" si="1324"/>
        <v>843216000</v>
      </c>
      <c r="DN549" s="12"/>
      <c r="DO549" s="12"/>
      <c r="DP549" s="12"/>
      <c r="DQ549" s="12"/>
      <c r="DR549" s="12"/>
      <c r="DS549" s="12"/>
      <c r="DT549" s="12"/>
      <c r="DU549" s="12"/>
      <c r="DV549" s="12"/>
      <c r="DW549" s="12">
        <f t="shared" si="1325"/>
        <v>0</v>
      </c>
      <c r="DX549" s="12"/>
      <c r="DY549" s="12"/>
      <c r="DZ549" s="12"/>
      <c r="EA549" s="12"/>
      <c r="EB549" s="12"/>
      <c r="EC549" s="12"/>
      <c r="ED549" s="12"/>
      <c r="EE549" s="12"/>
      <c r="EF549" s="12"/>
      <c r="EG549" s="12">
        <f t="shared" si="1346"/>
        <v>0</v>
      </c>
      <c r="EH549" s="12">
        <f t="shared" si="1347"/>
        <v>0</v>
      </c>
      <c r="EI549" s="12"/>
      <c r="EJ549" s="15">
        <f t="shared" si="1266"/>
        <v>0.49064347826086957</v>
      </c>
      <c r="EK549" s="15">
        <f t="shared" si="1267"/>
        <v>0</v>
      </c>
      <c r="EL549" s="15">
        <f t="shared" si="1268"/>
        <v>1.0000695652173912</v>
      </c>
      <c r="EM549" s="16">
        <f t="shared" si="1288"/>
        <v>0.77592000000000005</v>
      </c>
      <c r="EN549" s="16">
        <f t="shared" si="1289"/>
        <v>0.22488</v>
      </c>
      <c r="EO549" s="16">
        <f t="shared" si="1290"/>
        <v>1.0007999999999999</v>
      </c>
      <c r="EP549" s="16">
        <f t="shared" si="1284"/>
        <v>1.03664</v>
      </c>
      <c r="EQ549" s="16">
        <f t="shared" si="1285"/>
        <v>6.5280000000000005E-2</v>
      </c>
      <c r="ER549" s="16">
        <f t="shared" si="1286"/>
        <v>1.3768</v>
      </c>
      <c r="ES549" s="16">
        <f t="shared" si="1287"/>
        <v>1.1550904109589042</v>
      </c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5">
        <f t="shared" si="1326"/>
        <v>0</v>
      </c>
      <c r="FP549" s="15">
        <f t="shared" si="1327"/>
        <v>0</v>
      </c>
      <c r="FQ549" s="15">
        <f t="shared" si="1328"/>
        <v>0</v>
      </c>
      <c r="FR549" s="17">
        <f t="shared" si="1269"/>
        <v>0</v>
      </c>
      <c r="FS549" s="17">
        <f t="shared" si="1270"/>
        <v>0</v>
      </c>
      <c r="FT549" s="17">
        <f t="shared" si="1271"/>
        <v>0</v>
      </c>
      <c r="FU549" s="18">
        <f t="shared" si="1272"/>
        <v>0</v>
      </c>
      <c r="FV549" s="18">
        <f t="shared" si="1273"/>
        <v>0</v>
      </c>
      <c r="FW549" s="18">
        <f t="shared" si="1274"/>
        <v>0</v>
      </c>
      <c r="FX549" s="18">
        <f t="shared" si="1275"/>
        <v>0</v>
      </c>
      <c r="FY549" s="18">
        <f t="shared" si="1276"/>
        <v>0</v>
      </c>
      <c r="FZ549" s="19"/>
      <c r="GA549" s="36" t="str">
        <f>D549</f>
        <v>Nguyễn Khắc Liệu</v>
      </c>
      <c r="GB549" s="36"/>
      <c r="GC549" s="37"/>
    </row>
    <row r="550" spans="1:185" hidden="1" x14ac:dyDescent="0.25">
      <c r="A550" s="8" t="s">
        <v>1337</v>
      </c>
      <c r="B550" s="8" t="s">
        <v>1127</v>
      </c>
      <c r="C550" s="28" t="s">
        <v>1128</v>
      </c>
      <c r="D550" s="28" t="s">
        <v>1001</v>
      </c>
      <c r="E550" s="9" t="s">
        <v>249</v>
      </c>
      <c r="F550" s="28" t="s">
        <v>1022</v>
      </c>
      <c r="G550" s="28" t="s">
        <v>998</v>
      </c>
      <c r="H550" s="11">
        <v>3.5000000000000003E-2</v>
      </c>
      <c r="I550" s="11"/>
      <c r="J550" s="11">
        <v>0.01</v>
      </c>
      <c r="K550" s="11">
        <v>0.01</v>
      </c>
      <c r="L550" s="11">
        <v>5.0000000000000001E-3</v>
      </c>
      <c r="M550" s="11">
        <v>5.0000000000000001E-3</v>
      </c>
      <c r="N550" s="11"/>
      <c r="O550" s="12">
        <f t="shared" si="1329"/>
        <v>0</v>
      </c>
      <c r="P550" s="12">
        <f t="shared" si="1330"/>
        <v>849045.6</v>
      </c>
      <c r="Q550" s="12">
        <f t="shared" si="1331"/>
        <v>796611.36</v>
      </c>
      <c r="R550" s="12">
        <f t="shared" si="1332"/>
        <v>1645656.96</v>
      </c>
      <c r="S550" s="12">
        <f t="shared" ref="S550:S581" si="1348">ROUND(CX550*I550,0)</f>
        <v>0</v>
      </c>
      <c r="T550" s="12">
        <f t="shared" ref="T550:T581" si="1349">ROUND(IF(EM550&gt;=40%,CU550*J550*(100%-H550),0),0)</f>
        <v>993332</v>
      </c>
      <c r="U550" s="12">
        <f t="shared" ref="U550:U581" si="1350">ROUND(IF(OR(EN550&gt;=60%,(EM550+EN550)&gt;=100%),CV550*J550*(100%-H550),0),0)</f>
        <v>0</v>
      </c>
      <c r="V550" s="12">
        <f t="shared" ref="V550:V581" si="1351">ROUND(IF(EO550&gt;=100%,CX550*(100%-H550)*K550,0),0)</f>
        <v>993332</v>
      </c>
      <c r="W550" s="12">
        <f t="shared" si="1282"/>
        <v>1029360</v>
      </c>
      <c r="X550" s="12">
        <f t="shared" si="1333"/>
        <v>0</v>
      </c>
      <c r="Y550" s="12">
        <f t="shared" si="1334"/>
        <v>1402338</v>
      </c>
      <c r="Z550" s="12">
        <f t="shared" si="1335"/>
        <v>152856</v>
      </c>
      <c r="AA550" s="12">
        <f t="shared" si="1336"/>
        <v>1555194</v>
      </c>
      <c r="AB550" s="12">
        <f t="shared" si="1337"/>
        <v>2097091.68</v>
      </c>
      <c r="AC550" s="12"/>
      <c r="AD550" s="12"/>
      <c r="AE550" s="12"/>
      <c r="AF550" s="12">
        <f t="shared" si="1338"/>
        <v>0</v>
      </c>
      <c r="AG550" s="12">
        <f t="shared" si="1339"/>
        <v>0</v>
      </c>
      <c r="AH550" s="12">
        <f t="shared" si="1340"/>
        <v>0</v>
      </c>
      <c r="AI550" s="12"/>
      <c r="AJ550" s="12"/>
      <c r="AK550" s="12"/>
      <c r="AL550" s="12">
        <f t="shared" si="1238"/>
        <v>0</v>
      </c>
      <c r="AM550" s="12">
        <f t="shared" si="1239"/>
        <v>0</v>
      </c>
      <c r="AN550" s="12">
        <f t="shared" si="1240"/>
        <v>0</v>
      </c>
      <c r="AO550" s="12"/>
      <c r="AP550" s="12"/>
      <c r="AQ550" s="12"/>
      <c r="AR550" s="12">
        <f t="shared" si="1241"/>
        <v>0</v>
      </c>
      <c r="AS550" s="12">
        <f t="shared" si="1242"/>
        <v>0</v>
      </c>
      <c r="AT550" s="12">
        <f t="shared" si="1243"/>
        <v>0</v>
      </c>
      <c r="AU550" s="12">
        <f t="shared" si="1244"/>
        <v>0</v>
      </c>
      <c r="AV550" s="12">
        <f t="shared" si="1341"/>
        <v>0</v>
      </c>
      <c r="AW550" s="12"/>
      <c r="AX550" s="12">
        <f t="shared" si="1245"/>
        <v>0</v>
      </c>
      <c r="AY550" s="12">
        <f t="shared" si="1246"/>
        <v>0</v>
      </c>
      <c r="AZ550" s="12">
        <f t="shared" si="1247"/>
        <v>0</v>
      </c>
      <c r="BA550" s="12"/>
      <c r="BB550" s="12">
        <f t="shared" si="1248"/>
        <v>0</v>
      </c>
      <c r="BC550" s="12">
        <f t="shared" si="1249"/>
        <v>0</v>
      </c>
      <c r="BD550" s="12">
        <f t="shared" si="1250"/>
        <v>0</v>
      </c>
      <c r="BE550" s="12"/>
      <c r="BF550" s="12">
        <f t="shared" si="1251"/>
        <v>0</v>
      </c>
      <c r="BG550" s="12">
        <f t="shared" si="1342"/>
        <v>0</v>
      </c>
      <c r="BH550" s="12">
        <f t="shared" si="1252"/>
        <v>0</v>
      </c>
      <c r="BI550" s="12">
        <f t="shared" si="1253"/>
        <v>0</v>
      </c>
      <c r="BJ550" s="12"/>
      <c r="BK550" s="12">
        <f t="shared" si="1254"/>
        <v>0</v>
      </c>
      <c r="BL550" s="12">
        <f t="shared" si="1343"/>
        <v>0</v>
      </c>
      <c r="BM550" s="12">
        <f t="shared" si="1255"/>
        <v>0</v>
      </c>
      <c r="BN550" s="12"/>
      <c r="BO550" s="12">
        <f t="shared" si="1256"/>
        <v>0</v>
      </c>
      <c r="BP550" s="12">
        <f t="shared" si="1257"/>
        <v>0</v>
      </c>
      <c r="BQ550" s="12">
        <f t="shared" si="1258"/>
        <v>0</v>
      </c>
      <c r="BR550" s="12"/>
      <c r="BS550" s="12">
        <f t="shared" si="1259"/>
        <v>0</v>
      </c>
      <c r="BT550" s="12">
        <f t="shared" si="1260"/>
        <v>0</v>
      </c>
      <c r="BU550" s="12">
        <f t="shared" si="1261"/>
        <v>0</v>
      </c>
      <c r="BV550" s="12">
        <f t="shared" si="1262"/>
        <v>0</v>
      </c>
      <c r="BW550" s="12">
        <f t="shared" si="1263"/>
        <v>0</v>
      </c>
      <c r="BX550" s="12"/>
      <c r="BY550" s="12">
        <v>170000000</v>
      </c>
      <c r="BZ550" s="12">
        <v>100000000</v>
      </c>
      <c r="CA550" s="12">
        <f>SUMIFS('[1]TIẾN ĐỘ %'!$M$6:$M$1034,'[1]TIẾN ĐỘ %'!$G$6:$G$1034,$A550,'[1]TIẾN ĐỘ %'!$F$6:$F$1034,$E550)</f>
        <v>160000000</v>
      </c>
      <c r="CB550" s="12">
        <f t="shared" si="1281"/>
        <v>430000000</v>
      </c>
      <c r="CC550" s="12"/>
      <c r="CD550" s="12"/>
      <c r="CE550" s="12"/>
      <c r="CF550" s="12">
        <f t="shared" si="1320"/>
        <v>0</v>
      </c>
      <c r="CG550" s="12">
        <f t="shared" si="1321"/>
        <v>430000000</v>
      </c>
      <c r="CH550" s="12"/>
      <c r="CI550" s="12"/>
      <c r="CJ550" s="12"/>
      <c r="CK550" s="12">
        <f t="shared" si="1322"/>
        <v>0</v>
      </c>
      <c r="CL550" s="12"/>
      <c r="CM550" s="12"/>
      <c r="CN550" s="12"/>
      <c r="CO550" s="12">
        <f t="shared" si="1344"/>
        <v>0</v>
      </c>
      <c r="CP550" s="12">
        <f t="shared" si="1345"/>
        <v>0</v>
      </c>
      <c r="CQ550" s="12"/>
      <c r="CR550" s="12">
        <v>87984000</v>
      </c>
      <c r="CS550" s="12">
        <v>82550400</v>
      </c>
      <c r="CT550" s="12">
        <v>170534400</v>
      </c>
      <c r="CU550" s="12">
        <v>102936000</v>
      </c>
      <c r="CV550" s="12">
        <v>0</v>
      </c>
      <c r="CW550" s="12">
        <v>102936000</v>
      </c>
      <c r="CX550" s="12">
        <v>102936000</v>
      </c>
      <c r="CY550" s="12">
        <f>SUMIFS('[1]DATA THÔ IN'!$P$4:$P$12031,'[1]DATA THÔ IN'!$H$4:$H$12031,$A550,'[1]DATA THÔ IN'!$AC$4:$AC$12031,$E550,'[1]DATA THÔ IN'!$AH$4:$AH$12031,"Tiến độ 1")</f>
        <v>145320000</v>
      </c>
      <c r="CZ550" s="12">
        <f>SUMIFS('[1]DATA THÔ IN'!$P$4:$P$12031,'[1]DATA THÔ IN'!$H$4:$H$12031,$A550,'[1]DATA THÔ IN'!$AC$4:$AC$12031,$E550,'[1]DATA THÔ IN'!$AH$4:$AH$12031,"Tiến độ 2")</f>
        <v>15840000</v>
      </c>
      <c r="DA550" s="12">
        <f>SUMIFS('[1]TIẾN ĐỘ %'!$N$6:$N$1034,'[1]TIẾN ĐỘ %'!$G$6:$G$1034,A550,'[1]TIẾN ĐỘ %'!$F$6:$F$1034,$E550)</f>
        <v>161160000</v>
      </c>
      <c r="DB550" s="12">
        <f t="shared" si="1283"/>
        <v>434630400</v>
      </c>
      <c r="DC550" s="12"/>
      <c r="DD550" s="12"/>
      <c r="DE550" s="12"/>
      <c r="DF550" s="12"/>
      <c r="DG550" s="12"/>
      <c r="DH550" s="12"/>
      <c r="DI550" s="12"/>
      <c r="DJ550" s="12"/>
      <c r="DK550" s="12"/>
      <c r="DL550" s="12">
        <f t="shared" si="1323"/>
        <v>0</v>
      </c>
      <c r="DM550" s="12">
        <f t="shared" si="1324"/>
        <v>434630400</v>
      </c>
      <c r="DN550" s="12"/>
      <c r="DO550" s="12"/>
      <c r="DP550" s="12"/>
      <c r="DQ550" s="12"/>
      <c r="DR550" s="12"/>
      <c r="DS550" s="12"/>
      <c r="DT550" s="12"/>
      <c r="DU550" s="12"/>
      <c r="DV550" s="12"/>
      <c r="DW550" s="12">
        <f t="shared" si="1325"/>
        <v>0</v>
      </c>
      <c r="DX550" s="12"/>
      <c r="DY550" s="12"/>
      <c r="DZ550" s="12"/>
      <c r="EA550" s="12"/>
      <c r="EB550" s="12"/>
      <c r="EC550" s="12"/>
      <c r="ED550" s="12"/>
      <c r="EE550" s="12"/>
      <c r="EF550" s="12"/>
      <c r="EG550" s="12">
        <f t="shared" si="1346"/>
        <v>0</v>
      </c>
      <c r="EH550" s="12">
        <f t="shared" si="1347"/>
        <v>0</v>
      </c>
      <c r="EI550" s="12"/>
      <c r="EJ550" s="15">
        <f t="shared" si="1266"/>
        <v>0.51755294117647055</v>
      </c>
      <c r="EK550" s="15">
        <f t="shared" si="1267"/>
        <v>0.48559058823529411</v>
      </c>
      <c r="EL550" s="15">
        <f t="shared" si="1268"/>
        <v>1.0031435294117648</v>
      </c>
      <c r="EM550" s="16">
        <f t="shared" si="1288"/>
        <v>1.0293600000000001</v>
      </c>
      <c r="EN550" s="16">
        <f t="shared" si="1289"/>
        <v>0</v>
      </c>
      <c r="EO550" s="16">
        <f t="shared" si="1290"/>
        <v>1.0293600000000001</v>
      </c>
      <c r="EP550" s="16">
        <f t="shared" si="1284"/>
        <v>0.90825</v>
      </c>
      <c r="EQ550" s="16">
        <f t="shared" si="1285"/>
        <v>9.9000000000000005E-2</v>
      </c>
      <c r="ER550" s="16">
        <f t="shared" si="1286"/>
        <v>1.00725</v>
      </c>
      <c r="ES550" s="16">
        <f t="shared" si="1287"/>
        <v>1.0107683720930232</v>
      </c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5">
        <f t="shared" si="1326"/>
        <v>0</v>
      </c>
      <c r="FP550" s="15">
        <f t="shared" si="1327"/>
        <v>0</v>
      </c>
      <c r="FQ550" s="15">
        <f t="shared" si="1328"/>
        <v>0</v>
      </c>
      <c r="FR550" s="17">
        <f t="shared" si="1269"/>
        <v>0</v>
      </c>
      <c r="FS550" s="17">
        <f t="shared" si="1270"/>
        <v>0</v>
      </c>
      <c r="FT550" s="17">
        <f t="shared" si="1271"/>
        <v>0</v>
      </c>
      <c r="FU550" s="18">
        <f t="shared" si="1272"/>
        <v>0</v>
      </c>
      <c r="FV550" s="18">
        <f t="shared" si="1273"/>
        <v>0</v>
      </c>
      <c r="FW550" s="18">
        <f t="shared" si="1274"/>
        <v>0</v>
      </c>
      <c r="FX550" s="18">
        <f t="shared" si="1275"/>
        <v>0</v>
      </c>
      <c r="FY550" s="18">
        <f t="shared" si="1276"/>
        <v>0</v>
      </c>
      <c r="FZ550" s="19"/>
      <c r="GA550" s="36" t="s">
        <v>1001</v>
      </c>
      <c r="GB550" s="36"/>
      <c r="GC550" s="37"/>
    </row>
    <row r="551" spans="1:185" hidden="1" x14ac:dyDescent="0.25">
      <c r="A551" s="8" t="s">
        <v>1339</v>
      </c>
      <c r="B551" s="8" t="s">
        <v>1129</v>
      </c>
      <c r="C551" s="28" t="s">
        <v>1130</v>
      </c>
      <c r="D551" s="28" t="s">
        <v>996</v>
      </c>
      <c r="E551" s="9" t="s">
        <v>249</v>
      </c>
      <c r="F551" s="28" t="s">
        <v>1012</v>
      </c>
      <c r="G551" s="28" t="s">
        <v>998</v>
      </c>
      <c r="H551" s="11">
        <v>3.5000000000000003E-2</v>
      </c>
      <c r="I551" s="11"/>
      <c r="J551" s="11">
        <v>0.01</v>
      </c>
      <c r="K551" s="11">
        <v>0.01</v>
      </c>
      <c r="L551" s="11">
        <v>5.0000000000000001E-3</v>
      </c>
      <c r="M551" s="11">
        <v>5.0000000000000001E-3</v>
      </c>
      <c r="N551" s="11"/>
      <c r="O551" s="12">
        <f t="shared" si="1329"/>
        <v>0</v>
      </c>
      <c r="P551" s="12">
        <f t="shared" si="1330"/>
        <v>0</v>
      </c>
      <c r="Q551" s="12">
        <f t="shared" si="1331"/>
        <v>0</v>
      </c>
      <c r="R551" s="12">
        <f t="shared" si="1332"/>
        <v>0</v>
      </c>
      <c r="S551" s="12">
        <f t="shared" si="1348"/>
        <v>0</v>
      </c>
      <c r="T551" s="12">
        <f t="shared" si="1349"/>
        <v>485526</v>
      </c>
      <c r="U551" s="12">
        <f t="shared" si="1350"/>
        <v>0</v>
      </c>
      <c r="V551" s="12">
        <f t="shared" si="1351"/>
        <v>485526</v>
      </c>
      <c r="W551" s="12">
        <f t="shared" si="1282"/>
        <v>503136</v>
      </c>
      <c r="X551" s="12">
        <f t="shared" si="1333"/>
        <v>0</v>
      </c>
      <c r="Y551" s="12">
        <f t="shared" si="1334"/>
        <v>571125.6</v>
      </c>
      <c r="Z551" s="12">
        <f t="shared" si="1335"/>
        <v>0</v>
      </c>
      <c r="AA551" s="12">
        <f t="shared" si="1336"/>
        <v>0</v>
      </c>
      <c r="AB551" s="12">
        <f t="shared" si="1337"/>
        <v>0</v>
      </c>
      <c r="AC551" s="12"/>
      <c r="AD551" s="12"/>
      <c r="AE551" s="12"/>
      <c r="AF551" s="12">
        <f t="shared" si="1338"/>
        <v>0</v>
      </c>
      <c r="AG551" s="12">
        <f t="shared" si="1339"/>
        <v>0</v>
      </c>
      <c r="AH551" s="12">
        <f t="shared" si="1340"/>
        <v>0</v>
      </c>
      <c r="AI551" s="12"/>
      <c r="AJ551" s="12"/>
      <c r="AK551" s="12"/>
      <c r="AL551" s="12">
        <f t="shared" si="1238"/>
        <v>0</v>
      </c>
      <c r="AM551" s="12">
        <f t="shared" si="1239"/>
        <v>0</v>
      </c>
      <c r="AN551" s="12">
        <f t="shared" si="1240"/>
        <v>0</v>
      </c>
      <c r="AO551" s="12"/>
      <c r="AP551" s="12"/>
      <c r="AQ551" s="12"/>
      <c r="AR551" s="12">
        <f t="shared" si="1241"/>
        <v>0</v>
      </c>
      <c r="AS551" s="12">
        <f t="shared" si="1242"/>
        <v>0</v>
      </c>
      <c r="AT551" s="12">
        <f t="shared" si="1243"/>
        <v>0</v>
      </c>
      <c r="AU551" s="12">
        <f t="shared" si="1244"/>
        <v>0</v>
      </c>
      <c r="AV551" s="12">
        <f t="shared" si="1341"/>
        <v>0</v>
      </c>
      <c r="AW551" s="12"/>
      <c r="AX551" s="12">
        <f t="shared" si="1245"/>
        <v>0</v>
      </c>
      <c r="AY551" s="12">
        <f t="shared" si="1246"/>
        <v>0</v>
      </c>
      <c r="AZ551" s="12">
        <f t="shared" si="1247"/>
        <v>0</v>
      </c>
      <c r="BA551" s="12"/>
      <c r="BB551" s="12">
        <f t="shared" si="1248"/>
        <v>0</v>
      </c>
      <c r="BC551" s="12">
        <f t="shared" si="1249"/>
        <v>0</v>
      </c>
      <c r="BD551" s="12">
        <f t="shared" si="1250"/>
        <v>0</v>
      </c>
      <c r="BE551" s="12"/>
      <c r="BF551" s="12">
        <f t="shared" si="1251"/>
        <v>0</v>
      </c>
      <c r="BG551" s="12">
        <f t="shared" si="1342"/>
        <v>0</v>
      </c>
      <c r="BH551" s="12">
        <f t="shared" si="1252"/>
        <v>0</v>
      </c>
      <c r="BI551" s="12">
        <f t="shared" si="1253"/>
        <v>0</v>
      </c>
      <c r="BJ551" s="12"/>
      <c r="BK551" s="12">
        <f t="shared" si="1254"/>
        <v>0</v>
      </c>
      <c r="BL551" s="12">
        <f t="shared" si="1343"/>
        <v>0</v>
      </c>
      <c r="BM551" s="12">
        <f t="shared" si="1255"/>
        <v>0</v>
      </c>
      <c r="BN551" s="12"/>
      <c r="BO551" s="12">
        <f t="shared" si="1256"/>
        <v>0</v>
      </c>
      <c r="BP551" s="12">
        <f t="shared" si="1257"/>
        <v>0</v>
      </c>
      <c r="BQ551" s="12">
        <f t="shared" si="1258"/>
        <v>0</v>
      </c>
      <c r="BR551" s="12"/>
      <c r="BS551" s="12">
        <f t="shared" si="1259"/>
        <v>0</v>
      </c>
      <c r="BT551" s="12">
        <f t="shared" si="1260"/>
        <v>0</v>
      </c>
      <c r="BU551" s="12">
        <f t="shared" si="1261"/>
        <v>0</v>
      </c>
      <c r="BV551" s="12">
        <f t="shared" si="1262"/>
        <v>0</v>
      </c>
      <c r="BW551" s="12">
        <f t="shared" si="1263"/>
        <v>0</v>
      </c>
      <c r="BX551" s="12"/>
      <c r="BY551" s="12">
        <v>90000000</v>
      </c>
      <c r="BZ551" s="12">
        <v>40000000</v>
      </c>
      <c r="CA551" s="12">
        <f>SUMIFS('[1]TIẾN ĐỘ %'!$M$6:$M$1034,'[1]TIẾN ĐỘ %'!$G$6:$G$1034,$A551,'[1]TIẾN ĐỘ %'!$F$6:$F$1034,$E551)</f>
        <v>97500000</v>
      </c>
      <c r="CB551" s="12">
        <f t="shared" si="1281"/>
        <v>227500000</v>
      </c>
      <c r="CC551" s="12"/>
      <c r="CD551" s="12"/>
      <c r="CE551" s="12"/>
      <c r="CF551" s="12">
        <f t="shared" si="1320"/>
        <v>0</v>
      </c>
      <c r="CG551" s="12">
        <f t="shared" si="1321"/>
        <v>227500000</v>
      </c>
      <c r="CH551" s="12"/>
      <c r="CI551" s="12"/>
      <c r="CJ551" s="12"/>
      <c r="CK551" s="12">
        <f t="shared" si="1322"/>
        <v>0</v>
      </c>
      <c r="CL551" s="12"/>
      <c r="CM551" s="12"/>
      <c r="CN551" s="12"/>
      <c r="CO551" s="12">
        <f t="shared" si="1344"/>
        <v>0</v>
      </c>
      <c r="CP551" s="12">
        <f t="shared" si="1345"/>
        <v>0</v>
      </c>
      <c r="CQ551" s="12"/>
      <c r="CR551" s="12">
        <v>19824000</v>
      </c>
      <c r="CS551" s="12">
        <v>7545600</v>
      </c>
      <c r="CT551" s="12">
        <v>27369600</v>
      </c>
      <c r="CU551" s="12">
        <v>50313600</v>
      </c>
      <c r="CV551" s="12">
        <v>0</v>
      </c>
      <c r="CW551" s="12">
        <v>50313600</v>
      </c>
      <c r="CX551" s="12">
        <v>50313600</v>
      </c>
      <c r="CY551" s="12">
        <f>SUMIFS('[1]DATA THÔ IN'!$P$4:$P$12031,'[1]DATA THÔ IN'!$H$4:$H$12031,$A551,'[1]DATA THÔ IN'!$AC$4:$AC$12031,$E551,'[1]DATA THÔ IN'!$AH$4:$AH$12031,"Tiến độ 1")</f>
        <v>59184000</v>
      </c>
      <c r="CZ551" s="12">
        <f>SUMIFS('[1]DATA THÔ IN'!$P$4:$P$12031,'[1]DATA THÔ IN'!$H$4:$H$12031,$A551,'[1]DATA THÔ IN'!$AC$4:$AC$12031,$E551,'[1]DATA THÔ IN'!$AH$4:$AH$12031,"Tiến độ 2")</f>
        <v>0</v>
      </c>
      <c r="DA551" s="12">
        <f>SUMIFS('[1]TIẾN ĐỘ %'!$N$6:$N$1034,'[1]TIẾN ĐỘ %'!$G$6:$G$1034,A551,'[1]TIẾN ĐỘ %'!$F$6:$F$1034,$E551)</f>
        <v>59184000</v>
      </c>
      <c r="DB551" s="12">
        <f t="shared" si="1283"/>
        <v>136867200</v>
      </c>
      <c r="DC551" s="12"/>
      <c r="DD551" s="12"/>
      <c r="DE551" s="12"/>
      <c r="DF551" s="12"/>
      <c r="DG551" s="12"/>
      <c r="DH551" s="12"/>
      <c r="DI551" s="12"/>
      <c r="DJ551" s="12"/>
      <c r="DK551" s="12"/>
      <c r="DL551" s="12">
        <f t="shared" si="1323"/>
        <v>0</v>
      </c>
      <c r="DM551" s="12">
        <f t="shared" si="1324"/>
        <v>136867200</v>
      </c>
      <c r="DN551" s="12"/>
      <c r="DO551" s="12"/>
      <c r="DP551" s="12"/>
      <c r="DQ551" s="12"/>
      <c r="DR551" s="12"/>
      <c r="DS551" s="12"/>
      <c r="DT551" s="12"/>
      <c r="DU551" s="12"/>
      <c r="DV551" s="12"/>
      <c r="DW551" s="12">
        <f t="shared" si="1325"/>
        <v>0</v>
      </c>
      <c r="DX551" s="12"/>
      <c r="DY551" s="12"/>
      <c r="DZ551" s="12"/>
      <c r="EA551" s="12"/>
      <c r="EB551" s="12"/>
      <c r="EC551" s="12"/>
      <c r="ED551" s="12"/>
      <c r="EE551" s="12"/>
      <c r="EF551" s="12"/>
      <c r="EG551" s="12">
        <f t="shared" si="1346"/>
        <v>0</v>
      </c>
      <c r="EH551" s="12">
        <f t="shared" si="1347"/>
        <v>0</v>
      </c>
      <c r="EI551" s="12"/>
      <c r="EJ551" s="15">
        <f t="shared" si="1266"/>
        <v>0.22026666666666667</v>
      </c>
      <c r="EK551" s="15">
        <f t="shared" si="1267"/>
        <v>8.3839999999999998E-2</v>
      </c>
      <c r="EL551" s="15">
        <f t="shared" si="1268"/>
        <v>0.30410666666666669</v>
      </c>
      <c r="EM551" s="16">
        <f t="shared" si="1288"/>
        <v>1.2578400000000001</v>
      </c>
      <c r="EN551" s="16">
        <f t="shared" si="1289"/>
        <v>0</v>
      </c>
      <c r="EO551" s="16">
        <f t="shared" si="1290"/>
        <v>1.2578400000000001</v>
      </c>
      <c r="EP551" s="16">
        <f t="shared" si="1284"/>
        <v>0.60701538461538462</v>
      </c>
      <c r="EQ551" s="16">
        <f t="shared" si="1285"/>
        <v>0</v>
      </c>
      <c r="ER551" s="16">
        <f t="shared" si="1286"/>
        <v>0.60701538461538462</v>
      </c>
      <c r="ES551" s="16">
        <f t="shared" si="1287"/>
        <v>0.60161406593406597</v>
      </c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5">
        <f t="shared" si="1326"/>
        <v>0</v>
      </c>
      <c r="FP551" s="15">
        <f t="shared" si="1327"/>
        <v>0</v>
      </c>
      <c r="FQ551" s="15">
        <f t="shared" si="1328"/>
        <v>0</v>
      </c>
      <c r="FR551" s="17">
        <f t="shared" si="1269"/>
        <v>0</v>
      </c>
      <c r="FS551" s="17">
        <f t="shared" si="1270"/>
        <v>0</v>
      </c>
      <c r="FT551" s="17">
        <f t="shared" si="1271"/>
        <v>0</v>
      </c>
      <c r="FU551" s="18">
        <f t="shared" si="1272"/>
        <v>0</v>
      </c>
      <c r="FV551" s="18">
        <f t="shared" si="1273"/>
        <v>0</v>
      </c>
      <c r="FW551" s="18">
        <f t="shared" si="1274"/>
        <v>0</v>
      </c>
      <c r="FX551" s="18">
        <f t="shared" si="1275"/>
        <v>0</v>
      </c>
      <c r="FY551" s="18">
        <f t="shared" si="1276"/>
        <v>0</v>
      </c>
      <c r="FZ551" s="19"/>
      <c r="GA551" s="36" t="s">
        <v>996</v>
      </c>
      <c r="GB551" s="36"/>
      <c r="GC551" s="37"/>
    </row>
    <row r="552" spans="1:185" hidden="1" x14ac:dyDescent="0.25">
      <c r="A552" s="8" t="s">
        <v>1340</v>
      </c>
      <c r="B552" s="8" t="s">
        <v>1131</v>
      </c>
      <c r="C552" s="28" t="s">
        <v>1132</v>
      </c>
      <c r="D552" s="28" t="s">
        <v>996</v>
      </c>
      <c r="E552" s="9" t="s">
        <v>249</v>
      </c>
      <c r="F552" s="28" t="s">
        <v>997</v>
      </c>
      <c r="G552" s="28" t="s">
        <v>998</v>
      </c>
      <c r="H552" s="11">
        <v>3.5000000000000003E-2</v>
      </c>
      <c r="I552" s="11"/>
      <c r="J552" s="11">
        <v>0.01</v>
      </c>
      <c r="K552" s="11">
        <v>0.01</v>
      </c>
      <c r="L552" s="11">
        <v>5.0000000000000001E-3</v>
      </c>
      <c r="M552" s="11">
        <v>5.0000000000000001E-3</v>
      </c>
      <c r="N552" s="11"/>
      <c r="O552" s="12">
        <f t="shared" si="1329"/>
        <v>0</v>
      </c>
      <c r="P552" s="12">
        <f t="shared" si="1330"/>
        <v>3703284</v>
      </c>
      <c r="Q552" s="12">
        <f t="shared" si="1331"/>
        <v>365464.8</v>
      </c>
      <c r="R552" s="12">
        <f t="shared" si="1332"/>
        <v>4069110.6750000003</v>
      </c>
      <c r="S552" s="12">
        <f t="shared" si="1348"/>
        <v>0</v>
      </c>
      <c r="T552" s="12">
        <f t="shared" si="1349"/>
        <v>3327166</v>
      </c>
      <c r="U552" s="12">
        <f t="shared" si="1350"/>
        <v>0</v>
      </c>
      <c r="V552" s="12">
        <f t="shared" si="1351"/>
        <v>3327166</v>
      </c>
      <c r="W552" s="12">
        <f t="shared" si="1282"/>
        <v>3447840</v>
      </c>
      <c r="X552" s="12">
        <f t="shared" si="1333"/>
        <v>0</v>
      </c>
      <c r="Y552" s="12">
        <f t="shared" si="1334"/>
        <v>4622736</v>
      </c>
      <c r="Z552" s="12">
        <f t="shared" si="1335"/>
        <v>2327580</v>
      </c>
      <c r="AA552" s="12">
        <f t="shared" si="1336"/>
        <v>6950316</v>
      </c>
      <c r="AB552" s="12">
        <f t="shared" si="1337"/>
        <v>7173296.1375000002</v>
      </c>
      <c r="AC552" s="12"/>
      <c r="AD552" s="12"/>
      <c r="AE552" s="12"/>
      <c r="AF552" s="12">
        <f t="shared" si="1338"/>
        <v>0</v>
      </c>
      <c r="AG552" s="12">
        <f t="shared" si="1339"/>
        <v>0</v>
      </c>
      <c r="AH552" s="12">
        <f t="shared" si="1340"/>
        <v>0</v>
      </c>
      <c r="AI552" s="12"/>
      <c r="AJ552" s="12"/>
      <c r="AK552" s="12"/>
      <c r="AL552" s="12">
        <f t="shared" si="1238"/>
        <v>0</v>
      </c>
      <c r="AM552" s="12">
        <f t="shared" si="1239"/>
        <v>0</v>
      </c>
      <c r="AN552" s="12">
        <f t="shared" si="1240"/>
        <v>0</v>
      </c>
      <c r="AO552" s="12"/>
      <c r="AP552" s="12"/>
      <c r="AQ552" s="12"/>
      <c r="AR552" s="12">
        <f t="shared" si="1241"/>
        <v>0</v>
      </c>
      <c r="AS552" s="12">
        <f t="shared" si="1242"/>
        <v>0</v>
      </c>
      <c r="AT552" s="12">
        <f t="shared" si="1243"/>
        <v>0</v>
      </c>
      <c r="AU552" s="12">
        <f t="shared" si="1244"/>
        <v>0</v>
      </c>
      <c r="AV552" s="12">
        <f t="shared" si="1341"/>
        <v>0</v>
      </c>
      <c r="AW552" s="12"/>
      <c r="AX552" s="12">
        <f t="shared" si="1245"/>
        <v>0</v>
      </c>
      <c r="AY552" s="12">
        <f t="shared" si="1246"/>
        <v>0</v>
      </c>
      <c r="AZ552" s="12">
        <f t="shared" si="1247"/>
        <v>0</v>
      </c>
      <c r="BA552" s="12"/>
      <c r="BB552" s="12">
        <f t="shared" si="1248"/>
        <v>0</v>
      </c>
      <c r="BC552" s="12">
        <f t="shared" si="1249"/>
        <v>0</v>
      </c>
      <c r="BD552" s="12">
        <f t="shared" si="1250"/>
        <v>0</v>
      </c>
      <c r="BE552" s="12"/>
      <c r="BF552" s="12">
        <f t="shared" si="1251"/>
        <v>0</v>
      </c>
      <c r="BG552" s="12">
        <f t="shared" si="1342"/>
        <v>0</v>
      </c>
      <c r="BH552" s="12">
        <f t="shared" si="1252"/>
        <v>0</v>
      </c>
      <c r="BI552" s="12">
        <f t="shared" si="1253"/>
        <v>0</v>
      </c>
      <c r="BJ552" s="12"/>
      <c r="BK552" s="12">
        <f t="shared" si="1254"/>
        <v>0</v>
      </c>
      <c r="BL552" s="12">
        <f t="shared" si="1343"/>
        <v>0</v>
      </c>
      <c r="BM552" s="12">
        <f t="shared" si="1255"/>
        <v>0</v>
      </c>
      <c r="BN552" s="12"/>
      <c r="BO552" s="12">
        <f t="shared" si="1256"/>
        <v>0</v>
      </c>
      <c r="BP552" s="12">
        <f t="shared" si="1257"/>
        <v>0</v>
      </c>
      <c r="BQ552" s="12">
        <f t="shared" si="1258"/>
        <v>0</v>
      </c>
      <c r="BR552" s="12"/>
      <c r="BS552" s="12">
        <f t="shared" si="1259"/>
        <v>0</v>
      </c>
      <c r="BT552" s="12">
        <f t="shared" si="1260"/>
        <v>0</v>
      </c>
      <c r="BU552" s="12">
        <f t="shared" si="1261"/>
        <v>0</v>
      </c>
      <c r="BV552" s="12">
        <f t="shared" si="1262"/>
        <v>0</v>
      </c>
      <c r="BW552" s="12">
        <f t="shared" si="1263"/>
        <v>0</v>
      </c>
      <c r="BX552" s="12"/>
      <c r="BY552" s="12">
        <v>340000000</v>
      </c>
      <c r="BZ552" s="12">
        <v>340000000</v>
      </c>
      <c r="CA552" s="12">
        <f>SUMIFS('[1]TIẾN ĐỘ %'!$M$6:$M$1034,'[1]TIẾN ĐỘ %'!$G$6:$G$1034,$A552,'[1]TIẾN ĐỘ %'!$F$6:$F$1034,$E552)</f>
        <v>450000000</v>
      </c>
      <c r="CB552" s="12">
        <f t="shared" si="1281"/>
        <v>1130000000</v>
      </c>
      <c r="CC552" s="12"/>
      <c r="CD552" s="12"/>
      <c r="CE552" s="12"/>
      <c r="CF552" s="12">
        <f t="shared" si="1320"/>
        <v>0</v>
      </c>
      <c r="CG552" s="12">
        <f t="shared" si="1321"/>
        <v>1130000000</v>
      </c>
      <c r="CH552" s="12"/>
      <c r="CI552" s="12"/>
      <c r="CJ552" s="12"/>
      <c r="CK552" s="12">
        <f t="shared" si="1322"/>
        <v>0</v>
      </c>
      <c r="CL552" s="12"/>
      <c r="CM552" s="12"/>
      <c r="CN552" s="12"/>
      <c r="CO552" s="12">
        <f t="shared" si="1344"/>
        <v>0</v>
      </c>
      <c r="CP552" s="12">
        <f t="shared" si="1345"/>
        <v>0</v>
      </c>
      <c r="CQ552" s="12"/>
      <c r="CR552" s="12">
        <v>383760000</v>
      </c>
      <c r="CS552" s="12">
        <v>37872000</v>
      </c>
      <c r="CT552" s="12">
        <v>421669500</v>
      </c>
      <c r="CU552" s="12">
        <v>344784000</v>
      </c>
      <c r="CV552" s="12">
        <v>0</v>
      </c>
      <c r="CW552" s="12">
        <v>344784000</v>
      </c>
      <c r="CX552" s="12">
        <v>344784000</v>
      </c>
      <c r="CY552" s="12">
        <f>SUMIFS('[1]DATA THÔ IN'!$P$4:$P$12031,'[1]DATA THÔ IN'!$H$4:$H$12031,$A552,'[1]DATA THÔ IN'!$AC$4:$AC$12031,$E552,'[1]DATA THÔ IN'!$AH$4:$AH$12031,"Tiến độ 1")</f>
        <v>479040000</v>
      </c>
      <c r="CZ552" s="12">
        <f>SUMIFS('[1]DATA THÔ IN'!$P$4:$P$12031,'[1]DATA THÔ IN'!$H$4:$H$12031,$A552,'[1]DATA THÔ IN'!$AC$4:$AC$12031,$E552,'[1]DATA THÔ IN'!$AH$4:$AH$12031,"Tiến độ 2")</f>
        <v>241200000</v>
      </c>
      <c r="DA552" s="12">
        <f>SUMIFS('[1]TIẾN ĐỘ %'!$N$6:$N$1034,'[1]TIẾN ĐỘ %'!$G$6:$G$1034,A552,'[1]TIẾN ĐỘ %'!$F$6:$F$1034,$E552)</f>
        <v>720240000</v>
      </c>
      <c r="DB552" s="12">
        <f t="shared" si="1283"/>
        <v>1486693500</v>
      </c>
      <c r="DC552" s="12"/>
      <c r="DD552" s="12"/>
      <c r="DE552" s="12"/>
      <c r="DF552" s="12"/>
      <c r="DG552" s="12"/>
      <c r="DH552" s="12"/>
      <c r="DI552" s="12"/>
      <c r="DJ552" s="12"/>
      <c r="DK552" s="12"/>
      <c r="DL552" s="12">
        <f t="shared" si="1323"/>
        <v>0</v>
      </c>
      <c r="DM552" s="12">
        <f t="shared" si="1324"/>
        <v>1486693500</v>
      </c>
      <c r="DN552" s="12"/>
      <c r="DO552" s="12"/>
      <c r="DP552" s="12"/>
      <c r="DQ552" s="12"/>
      <c r="DR552" s="12"/>
      <c r="DS552" s="12"/>
      <c r="DT552" s="12"/>
      <c r="DU552" s="12"/>
      <c r="DV552" s="12"/>
      <c r="DW552" s="12">
        <f t="shared" si="1325"/>
        <v>0</v>
      </c>
      <c r="DX552" s="12"/>
      <c r="DY552" s="12"/>
      <c r="DZ552" s="12"/>
      <c r="EA552" s="12"/>
      <c r="EB552" s="12"/>
      <c r="EC552" s="12"/>
      <c r="ED552" s="12"/>
      <c r="EE552" s="12"/>
      <c r="EF552" s="12"/>
      <c r="EG552" s="12">
        <f t="shared" si="1346"/>
        <v>0</v>
      </c>
      <c r="EH552" s="12">
        <f t="shared" si="1347"/>
        <v>0</v>
      </c>
      <c r="EI552" s="12"/>
      <c r="EJ552" s="15">
        <f t="shared" si="1266"/>
        <v>1.1287058823529412</v>
      </c>
      <c r="EK552" s="15">
        <f t="shared" si="1267"/>
        <v>0.11138823529411765</v>
      </c>
      <c r="EL552" s="15">
        <f t="shared" si="1268"/>
        <v>1.240204411764706</v>
      </c>
      <c r="EM552" s="16">
        <f t="shared" si="1288"/>
        <v>1.0140705882352941</v>
      </c>
      <c r="EN552" s="16">
        <f t="shared" si="1289"/>
        <v>0</v>
      </c>
      <c r="EO552" s="16">
        <f t="shared" si="1290"/>
        <v>1.0140705882352941</v>
      </c>
      <c r="EP552" s="16">
        <f t="shared" si="1284"/>
        <v>1.0645333333333333</v>
      </c>
      <c r="EQ552" s="16">
        <f t="shared" si="1285"/>
        <v>0.53600000000000003</v>
      </c>
      <c r="ER552" s="16">
        <f t="shared" si="1286"/>
        <v>1.6005333333333334</v>
      </c>
      <c r="ES552" s="16">
        <f t="shared" si="1287"/>
        <v>1.3156579646017699</v>
      </c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5">
        <f t="shared" si="1326"/>
        <v>0</v>
      </c>
      <c r="FP552" s="15">
        <f t="shared" si="1327"/>
        <v>0</v>
      </c>
      <c r="FQ552" s="15">
        <f t="shared" si="1328"/>
        <v>0</v>
      </c>
      <c r="FR552" s="17">
        <f t="shared" si="1269"/>
        <v>0</v>
      </c>
      <c r="FS552" s="17">
        <f t="shared" si="1270"/>
        <v>0</v>
      </c>
      <c r="FT552" s="17">
        <f t="shared" si="1271"/>
        <v>0</v>
      </c>
      <c r="FU552" s="18">
        <f t="shared" si="1272"/>
        <v>0</v>
      </c>
      <c r="FV552" s="18">
        <f t="shared" si="1273"/>
        <v>0</v>
      </c>
      <c r="FW552" s="18">
        <f t="shared" si="1274"/>
        <v>0</v>
      </c>
      <c r="FX552" s="18">
        <f t="shared" si="1275"/>
        <v>0</v>
      </c>
      <c r="FY552" s="18">
        <f t="shared" si="1276"/>
        <v>0</v>
      </c>
      <c r="FZ552" s="19"/>
      <c r="GA552" s="36" t="s">
        <v>996</v>
      </c>
      <c r="GB552" s="36"/>
      <c r="GC552" s="37"/>
    </row>
    <row r="553" spans="1:185" hidden="1" x14ac:dyDescent="0.25">
      <c r="A553" s="8" t="s">
        <v>1334</v>
      </c>
      <c r="B553" s="8" t="s">
        <v>1133</v>
      </c>
      <c r="C553" s="28" t="s">
        <v>1134</v>
      </c>
      <c r="D553" s="28" t="s">
        <v>996</v>
      </c>
      <c r="E553" s="9" t="s">
        <v>249</v>
      </c>
      <c r="F553" s="28" t="s">
        <v>1012</v>
      </c>
      <c r="G553" s="28" t="s">
        <v>998</v>
      </c>
      <c r="H553" s="11">
        <v>3.5000000000000003E-2</v>
      </c>
      <c r="I553" s="11"/>
      <c r="J553" s="11">
        <v>0.01</v>
      </c>
      <c r="K553" s="11">
        <v>0.01</v>
      </c>
      <c r="L553" s="11">
        <v>5.0000000000000001E-3</v>
      </c>
      <c r="M553" s="11">
        <v>5.0000000000000001E-3</v>
      </c>
      <c r="N553" s="11"/>
      <c r="O553" s="12">
        <f t="shared" si="1329"/>
        <v>0</v>
      </c>
      <c r="P553" s="12">
        <f t="shared" si="1330"/>
        <v>0</v>
      </c>
      <c r="Q553" s="12">
        <f t="shared" si="1331"/>
        <v>0</v>
      </c>
      <c r="R553" s="12">
        <f t="shared" si="1332"/>
        <v>0</v>
      </c>
      <c r="S553" s="12">
        <f t="shared" si="1348"/>
        <v>0</v>
      </c>
      <c r="T553" s="12">
        <f t="shared" si="1349"/>
        <v>0</v>
      </c>
      <c r="U553" s="12">
        <f t="shared" si="1350"/>
        <v>0</v>
      </c>
      <c r="V553" s="12">
        <f t="shared" si="1351"/>
        <v>0</v>
      </c>
      <c r="W553" s="12">
        <f t="shared" si="1282"/>
        <v>0</v>
      </c>
      <c r="X553" s="12">
        <f t="shared" si="1333"/>
        <v>0</v>
      </c>
      <c r="Y553" s="12">
        <f t="shared" si="1334"/>
        <v>116726.39999999999</v>
      </c>
      <c r="Z553" s="12">
        <f t="shared" si="1335"/>
        <v>0</v>
      </c>
      <c r="AA553" s="12">
        <f t="shared" si="1336"/>
        <v>228589.19999999998</v>
      </c>
      <c r="AB553" s="12">
        <f t="shared" si="1337"/>
        <v>0</v>
      </c>
      <c r="AC553" s="12"/>
      <c r="AD553" s="12"/>
      <c r="AE553" s="12"/>
      <c r="AF553" s="12">
        <f t="shared" si="1338"/>
        <v>0</v>
      </c>
      <c r="AG553" s="12">
        <f t="shared" si="1339"/>
        <v>0</v>
      </c>
      <c r="AH553" s="12">
        <f t="shared" si="1340"/>
        <v>0</v>
      </c>
      <c r="AI553" s="12"/>
      <c r="AJ553" s="12"/>
      <c r="AK553" s="12"/>
      <c r="AL553" s="12">
        <f t="shared" si="1238"/>
        <v>0</v>
      </c>
      <c r="AM553" s="12">
        <f t="shared" si="1239"/>
        <v>0</v>
      </c>
      <c r="AN553" s="12">
        <f t="shared" si="1240"/>
        <v>0</v>
      </c>
      <c r="AO553" s="12"/>
      <c r="AP553" s="12"/>
      <c r="AQ553" s="12"/>
      <c r="AR553" s="12">
        <f t="shared" si="1241"/>
        <v>0</v>
      </c>
      <c r="AS553" s="12">
        <f t="shared" si="1242"/>
        <v>0</v>
      </c>
      <c r="AT553" s="12">
        <f t="shared" si="1243"/>
        <v>0</v>
      </c>
      <c r="AU553" s="12">
        <f t="shared" si="1244"/>
        <v>0</v>
      </c>
      <c r="AV553" s="12">
        <f t="shared" si="1341"/>
        <v>0</v>
      </c>
      <c r="AW553" s="12"/>
      <c r="AX553" s="12">
        <f t="shared" si="1245"/>
        <v>0</v>
      </c>
      <c r="AY553" s="12">
        <f t="shared" si="1246"/>
        <v>0</v>
      </c>
      <c r="AZ553" s="12">
        <f t="shared" si="1247"/>
        <v>0</v>
      </c>
      <c r="BA553" s="12"/>
      <c r="BB553" s="12">
        <f t="shared" si="1248"/>
        <v>0</v>
      </c>
      <c r="BC553" s="12">
        <f t="shared" si="1249"/>
        <v>0</v>
      </c>
      <c r="BD553" s="12">
        <f t="shared" si="1250"/>
        <v>0</v>
      </c>
      <c r="BE553" s="12"/>
      <c r="BF553" s="12">
        <f t="shared" si="1251"/>
        <v>0</v>
      </c>
      <c r="BG553" s="12">
        <f t="shared" si="1342"/>
        <v>0</v>
      </c>
      <c r="BH553" s="12">
        <f t="shared" si="1252"/>
        <v>0</v>
      </c>
      <c r="BI553" s="12">
        <f t="shared" si="1253"/>
        <v>0</v>
      </c>
      <c r="BJ553" s="12"/>
      <c r="BK553" s="12">
        <f t="shared" si="1254"/>
        <v>0</v>
      </c>
      <c r="BL553" s="12">
        <f t="shared" si="1343"/>
        <v>0</v>
      </c>
      <c r="BM553" s="12">
        <f t="shared" si="1255"/>
        <v>0</v>
      </c>
      <c r="BN553" s="12"/>
      <c r="BO553" s="12">
        <f t="shared" si="1256"/>
        <v>0</v>
      </c>
      <c r="BP553" s="12">
        <f t="shared" si="1257"/>
        <v>0</v>
      </c>
      <c r="BQ553" s="12">
        <f t="shared" si="1258"/>
        <v>0</v>
      </c>
      <c r="BR553" s="12"/>
      <c r="BS553" s="12">
        <f t="shared" si="1259"/>
        <v>0</v>
      </c>
      <c r="BT553" s="12">
        <f t="shared" si="1260"/>
        <v>0</v>
      </c>
      <c r="BU553" s="12">
        <f t="shared" si="1261"/>
        <v>0</v>
      </c>
      <c r="BV553" s="12">
        <f t="shared" si="1262"/>
        <v>0</v>
      </c>
      <c r="BW553" s="12">
        <f t="shared" si="1263"/>
        <v>0</v>
      </c>
      <c r="BX553" s="12"/>
      <c r="BY553" s="12">
        <v>20000000</v>
      </c>
      <c r="BZ553" s="12">
        <v>20000000</v>
      </c>
      <c r="CA553" s="12">
        <f>SUMIFS('[1]TIẾN ĐỘ %'!$M$6:$M$1034,'[1]TIẾN ĐỘ %'!$G$6:$G$1034,$A553,'[1]TIẾN ĐỘ %'!$F$6:$F$1034,$E553)</f>
        <v>20000000</v>
      </c>
      <c r="CB553" s="12">
        <f t="shared" si="1281"/>
        <v>60000000</v>
      </c>
      <c r="CC553" s="12"/>
      <c r="CD553" s="12"/>
      <c r="CE553" s="12"/>
      <c r="CF553" s="12"/>
      <c r="CG553" s="12"/>
      <c r="CH553" s="12"/>
      <c r="CI553" s="12"/>
      <c r="CJ553" s="12"/>
      <c r="CK553" s="12">
        <f t="shared" si="1322"/>
        <v>0</v>
      </c>
      <c r="CL553" s="12"/>
      <c r="CM553" s="12"/>
      <c r="CN553" s="12"/>
      <c r="CO553" s="12">
        <f t="shared" si="1344"/>
        <v>0</v>
      </c>
      <c r="CP553" s="12">
        <f t="shared" si="1345"/>
        <v>0</v>
      </c>
      <c r="CQ553" s="12"/>
      <c r="CR553" s="12">
        <v>7977600</v>
      </c>
      <c r="CS553" s="12">
        <v>11880000</v>
      </c>
      <c r="CT553" s="12">
        <v>19857600</v>
      </c>
      <c r="CU553" s="12">
        <v>7200000</v>
      </c>
      <c r="CV553" s="12">
        <v>0</v>
      </c>
      <c r="CW553" s="12">
        <v>0</v>
      </c>
      <c r="CX553" s="12">
        <v>13680000</v>
      </c>
      <c r="CY553" s="12">
        <f>SUMIFS('[1]DATA THÔ IN'!$P$4:$P$12031,'[1]DATA THÔ IN'!$H$4:$H$12031,$A553,'[1]DATA THÔ IN'!$AC$4:$AC$12031,$E553,'[1]DATA THÔ IN'!$AH$4:$AH$12031,"Tiến độ 1")</f>
        <v>12096000</v>
      </c>
      <c r="CZ553" s="12">
        <f>SUMIFS('[1]DATA THÔ IN'!$P$4:$P$12031,'[1]DATA THÔ IN'!$H$4:$H$12031,$A553,'[1]DATA THÔ IN'!$AC$4:$AC$12031,$E553,'[1]DATA THÔ IN'!$AH$4:$AH$12031,"Tiến độ 2")</f>
        <v>5400000</v>
      </c>
      <c r="DA553" s="12">
        <f>SUMIFS('[1]TIẾN ĐỘ %'!$N$6:$N$1034,'[1]TIẾN ĐỘ %'!$G$6:$G$1034,A553,'[1]TIẾN ĐỘ %'!$F$6:$F$1034,$E553)</f>
        <v>23688000</v>
      </c>
      <c r="DB553" s="12">
        <f t="shared" si="1283"/>
        <v>57225600</v>
      </c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>
        <f t="shared" si="1325"/>
        <v>0</v>
      </c>
      <c r="DX553" s="12"/>
      <c r="DY553" s="12"/>
      <c r="DZ553" s="12"/>
      <c r="EA553" s="12"/>
      <c r="EB553" s="12"/>
      <c r="EC553" s="12"/>
      <c r="ED553" s="12"/>
      <c r="EE553" s="12"/>
      <c r="EF553" s="12"/>
      <c r="EG553" s="12">
        <f t="shared" si="1346"/>
        <v>0</v>
      </c>
      <c r="EH553" s="12">
        <f t="shared" si="1347"/>
        <v>0</v>
      </c>
      <c r="EI553" s="12"/>
      <c r="EJ553" s="15">
        <f t="shared" si="1266"/>
        <v>0.39888000000000001</v>
      </c>
      <c r="EK553" s="15">
        <f t="shared" si="1267"/>
        <v>0.59399999999999997</v>
      </c>
      <c r="EL553" s="15">
        <f t="shared" si="1268"/>
        <v>0.99287999999999998</v>
      </c>
      <c r="EM553" s="16">
        <f t="shared" si="1288"/>
        <v>0.36</v>
      </c>
      <c r="EN553" s="16">
        <f t="shared" si="1289"/>
        <v>0</v>
      </c>
      <c r="EO553" s="16">
        <f t="shared" si="1290"/>
        <v>0.68400000000000005</v>
      </c>
      <c r="EP553" s="16">
        <f t="shared" si="1284"/>
        <v>0.6048</v>
      </c>
      <c r="EQ553" s="16">
        <f t="shared" si="1285"/>
        <v>0.27</v>
      </c>
      <c r="ER553" s="16">
        <f t="shared" si="1286"/>
        <v>1.1843999999999999</v>
      </c>
      <c r="ES553" s="16">
        <f t="shared" si="1287"/>
        <v>0.95376000000000005</v>
      </c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5">
        <f t="shared" si="1326"/>
        <v>0</v>
      </c>
      <c r="FP553" s="15">
        <f t="shared" si="1327"/>
        <v>0</v>
      </c>
      <c r="FQ553" s="15">
        <f t="shared" si="1328"/>
        <v>0</v>
      </c>
      <c r="FR553" s="17">
        <f t="shared" si="1269"/>
        <v>0</v>
      </c>
      <c r="FS553" s="17">
        <f t="shared" si="1270"/>
        <v>0</v>
      </c>
      <c r="FT553" s="17">
        <f t="shared" si="1271"/>
        <v>0</v>
      </c>
      <c r="FU553" s="18">
        <f t="shared" si="1272"/>
        <v>0</v>
      </c>
      <c r="FV553" s="18">
        <f t="shared" si="1273"/>
        <v>0</v>
      </c>
      <c r="FW553" s="18">
        <f t="shared" si="1274"/>
        <v>0</v>
      </c>
      <c r="FX553" s="18">
        <f t="shared" si="1275"/>
        <v>0</v>
      </c>
      <c r="FY553" s="18">
        <f t="shared" si="1276"/>
        <v>0</v>
      </c>
      <c r="FZ553" s="19"/>
      <c r="GA553" s="36" t="s">
        <v>996</v>
      </c>
      <c r="GB553" s="36"/>
      <c r="GC553" s="37"/>
    </row>
    <row r="554" spans="1:185" hidden="1" x14ac:dyDescent="0.25">
      <c r="A554" s="8" t="s">
        <v>1341</v>
      </c>
      <c r="B554" s="8" t="s">
        <v>1135</v>
      </c>
      <c r="C554" s="28" t="s">
        <v>1136</v>
      </c>
      <c r="D554" s="28" t="s">
        <v>1018</v>
      </c>
      <c r="E554" s="9" t="s">
        <v>249</v>
      </c>
      <c r="F554" s="28" t="s">
        <v>1025</v>
      </c>
      <c r="G554" s="28" t="s">
        <v>998</v>
      </c>
      <c r="H554" s="11">
        <v>3.5000000000000003E-2</v>
      </c>
      <c r="I554" s="11"/>
      <c r="J554" s="11">
        <v>0.01</v>
      </c>
      <c r="K554" s="11">
        <v>0.01</v>
      </c>
      <c r="L554" s="11">
        <v>5.0000000000000001E-3</v>
      </c>
      <c r="M554" s="11">
        <v>5.0000000000000001E-3</v>
      </c>
      <c r="N554" s="11"/>
      <c r="O554" s="12">
        <f t="shared" si="1329"/>
        <v>0</v>
      </c>
      <c r="P554" s="12">
        <f t="shared" si="1330"/>
        <v>1882908</v>
      </c>
      <c r="Q554" s="12">
        <f t="shared" si="1331"/>
        <v>820141.91999999993</v>
      </c>
      <c r="R554" s="12">
        <f t="shared" si="1332"/>
        <v>2741649.92</v>
      </c>
      <c r="S554" s="12">
        <f t="shared" si="1348"/>
        <v>0</v>
      </c>
      <c r="T554" s="12">
        <f t="shared" si="1349"/>
        <v>2743070</v>
      </c>
      <c r="U554" s="12">
        <f t="shared" si="1350"/>
        <v>445598</v>
      </c>
      <c r="V554" s="12">
        <f t="shared" si="1351"/>
        <v>3536069</v>
      </c>
      <c r="W554" s="12">
        <f t="shared" si="1282"/>
        <v>2842560</v>
      </c>
      <c r="X554" s="12">
        <f t="shared" si="1333"/>
        <v>0</v>
      </c>
      <c r="Y554" s="12">
        <f t="shared" si="1334"/>
        <v>3188205.6</v>
      </c>
      <c r="Z554" s="12">
        <f t="shared" si="1335"/>
        <v>676272</v>
      </c>
      <c r="AA554" s="12">
        <f t="shared" si="1336"/>
        <v>3864477.6</v>
      </c>
      <c r="AB554" s="12">
        <f t="shared" si="1337"/>
        <v>5071098.16</v>
      </c>
      <c r="AC554" s="12"/>
      <c r="AD554" s="12"/>
      <c r="AE554" s="12"/>
      <c r="AF554" s="12">
        <f t="shared" si="1338"/>
        <v>0</v>
      </c>
      <c r="AG554" s="12">
        <f t="shared" si="1339"/>
        <v>0</v>
      </c>
      <c r="AH554" s="12">
        <f t="shared" si="1340"/>
        <v>0</v>
      </c>
      <c r="AI554" s="12"/>
      <c r="AJ554" s="12"/>
      <c r="AK554" s="12"/>
      <c r="AL554" s="12">
        <f t="shared" si="1238"/>
        <v>0</v>
      </c>
      <c r="AM554" s="12">
        <f t="shared" si="1239"/>
        <v>0</v>
      </c>
      <c r="AN554" s="12">
        <f t="shared" si="1240"/>
        <v>0</v>
      </c>
      <c r="AO554" s="12"/>
      <c r="AP554" s="12"/>
      <c r="AQ554" s="12"/>
      <c r="AR554" s="12">
        <f t="shared" si="1241"/>
        <v>0</v>
      </c>
      <c r="AS554" s="12">
        <f t="shared" si="1242"/>
        <v>0</v>
      </c>
      <c r="AT554" s="12">
        <f t="shared" si="1243"/>
        <v>0</v>
      </c>
      <c r="AU554" s="12">
        <f t="shared" si="1244"/>
        <v>0</v>
      </c>
      <c r="AV554" s="12">
        <f t="shared" si="1341"/>
        <v>0</v>
      </c>
      <c r="AW554" s="12"/>
      <c r="AX554" s="12">
        <f t="shared" si="1245"/>
        <v>0</v>
      </c>
      <c r="AY554" s="12">
        <f t="shared" si="1246"/>
        <v>0</v>
      </c>
      <c r="AZ554" s="12">
        <f t="shared" si="1247"/>
        <v>0</v>
      </c>
      <c r="BA554" s="12"/>
      <c r="BB554" s="12">
        <f t="shared" si="1248"/>
        <v>0</v>
      </c>
      <c r="BC554" s="12">
        <f t="shared" si="1249"/>
        <v>0</v>
      </c>
      <c r="BD554" s="12">
        <f t="shared" si="1250"/>
        <v>0</v>
      </c>
      <c r="BE554" s="12"/>
      <c r="BF554" s="12">
        <f t="shared" si="1251"/>
        <v>0</v>
      </c>
      <c r="BG554" s="12">
        <f t="shared" si="1342"/>
        <v>0</v>
      </c>
      <c r="BH554" s="12">
        <f t="shared" si="1252"/>
        <v>0</v>
      </c>
      <c r="BI554" s="12">
        <f t="shared" si="1253"/>
        <v>0</v>
      </c>
      <c r="BJ554" s="12"/>
      <c r="BK554" s="12">
        <f t="shared" si="1254"/>
        <v>0</v>
      </c>
      <c r="BL554" s="12">
        <f t="shared" si="1343"/>
        <v>0</v>
      </c>
      <c r="BM554" s="12">
        <f t="shared" si="1255"/>
        <v>0</v>
      </c>
      <c r="BN554" s="12"/>
      <c r="BO554" s="12">
        <f t="shared" si="1256"/>
        <v>0</v>
      </c>
      <c r="BP554" s="12">
        <f t="shared" si="1257"/>
        <v>0</v>
      </c>
      <c r="BQ554" s="12">
        <f t="shared" si="1258"/>
        <v>0</v>
      </c>
      <c r="BR554" s="12"/>
      <c r="BS554" s="12">
        <f t="shared" si="1259"/>
        <v>0</v>
      </c>
      <c r="BT554" s="12">
        <f t="shared" si="1260"/>
        <v>0</v>
      </c>
      <c r="BU554" s="12">
        <f t="shared" si="1261"/>
        <v>0</v>
      </c>
      <c r="BV554" s="12">
        <f t="shared" si="1262"/>
        <v>0</v>
      </c>
      <c r="BW554" s="12">
        <f t="shared" si="1263"/>
        <v>0</v>
      </c>
      <c r="BX554" s="12"/>
      <c r="BY554" s="12">
        <v>280000000</v>
      </c>
      <c r="BZ554" s="12">
        <v>330000000</v>
      </c>
      <c r="CA554" s="12">
        <f>SUMIFS('[1]TIẾN ĐỘ %'!$M$6:$M$1034,'[1]TIẾN ĐỘ %'!$G$6:$G$1034,$A554,'[1]TIẾN ĐỘ %'!$F$6:$F$1034,$E554)</f>
        <v>400000000</v>
      </c>
      <c r="CB554" s="12">
        <f t="shared" si="1281"/>
        <v>1010000000</v>
      </c>
      <c r="CC554" s="12"/>
      <c r="CD554" s="12"/>
      <c r="CE554" s="12"/>
      <c r="CF554" s="12"/>
      <c r="CG554" s="12"/>
      <c r="CH554" s="12"/>
      <c r="CI554" s="12"/>
      <c r="CJ554" s="12"/>
      <c r="CK554" s="12">
        <f t="shared" si="1322"/>
        <v>0</v>
      </c>
      <c r="CL554" s="12"/>
      <c r="CM554" s="12"/>
      <c r="CN554" s="12"/>
      <c r="CO554" s="12">
        <f t="shared" si="1344"/>
        <v>0</v>
      </c>
      <c r="CP554" s="12">
        <f t="shared" si="1345"/>
        <v>0</v>
      </c>
      <c r="CQ554" s="12"/>
      <c r="CR554" s="12">
        <v>195120000</v>
      </c>
      <c r="CS554" s="12">
        <v>84988800</v>
      </c>
      <c r="CT554" s="12">
        <v>284108800</v>
      </c>
      <c r="CU554" s="12">
        <v>284256000</v>
      </c>
      <c r="CV554" s="12">
        <v>46176000</v>
      </c>
      <c r="CW554" s="12">
        <v>284256000</v>
      </c>
      <c r="CX554" s="12">
        <v>366432000</v>
      </c>
      <c r="CY554" s="12">
        <f>SUMIFS('[1]DATA THÔ IN'!$P$4:$P$12031,'[1]DATA THÔ IN'!$H$4:$H$12031,$A554,'[1]DATA THÔ IN'!$AC$4:$AC$12031,$E554,'[1]DATA THÔ IN'!$AH$4:$AH$12031,"Tiến độ 1")</f>
        <v>330384000</v>
      </c>
      <c r="CZ554" s="12">
        <f>SUMIFS('[1]DATA THÔ IN'!$P$4:$P$12031,'[1]DATA THÔ IN'!$H$4:$H$12031,$A554,'[1]DATA THÔ IN'!$AC$4:$AC$12031,$E554,'[1]DATA THÔ IN'!$AH$4:$AH$12031,"Tiến độ 2")</f>
        <v>70080000</v>
      </c>
      <c r="DA554" s="12">
        <f>SUMIFS('[1]TIẾN ĐỘ %'!$N$6:$N$1034,'[1]TIẾN ĐỘ %'!$G$6:$G$1034,A554,'[1]TIẾN ĐỘ %'!$F$6:$F$1034,$E554)</f>
        <v>400464000</v>
      </c>
      <c r="DB554" s="12">
        <f t="shared" si="1283"/>
        <v>1051004800</v>
      </c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>
        <f t="shared" si="1325"/>
        <v>0</v>
      </c>
      <c r="DX554" s="12"/>
      <c r="DY554" s="12"/>
      <c r="DZ554" s="12"/>
      <c r="EA554" s="12"/>
      <c r="EB554" s="12"/>
      <c r="EC554" s="12"/>
      <c r="ED554" s="12"/>
      <c r="EE554" s="12"/>
      <c r="EF554" s="12"/>
      <c r="EG554" s="12">
        <f t="shared" si="1346"/>
        <v>0</v>
      </c>
      <c r="EH554" s="12">
        <f t="shared" si="1347"/>
        <v>0</v>
      </c>
      <c r="EI554" s="12"/>
      <c r="EJ554" s="15">
        <f t="shared" si="1266"/>
        <v>0.69685714285714284</v>
      </c>
      <c r="EK554" s="15">
        <f t="shared" si="1267"/>
        <v>0.30353142857142856</v>
      </c>
      <c r="EL554" s="15">
        <f t="shared" si="1268"/>
        <v>1.0146742857142856</v>
      </c>
      <c r="EM554" s="16">
        <f t="shared" si="1288"/>
        <v>0.86138181818181814</v>
      </c>
      <c r="EN554" s="16">
        <f t="shared" si="1289"/>
        <v>0.13992727272727273</v>
      </c>
      <c r="EO554" s="16">
        <f t="shared" si="1290"/>
        <v>1.1104000000000001</v>
      </c>
      <c r="EP554" s="16">
        <f t="shared" si="1284"/>
        <v>0.82596000000000003</v>
      </c>
      <c r="EQ554" s="16">
        <f t="shared" si="1285"/>
        <v>0.17519999999999999</v>
      </c>
      <c r="ER554" s="16">
        <f t="shared" si="1286"/>
        <v>1.00116</v>
      </c>
      <c r="ES554" s="16">
        <f t="shared" si="1287"/>
        <v>1.0405988118811882</v>
      </c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5">
        <f t="shared" si="1326"/>
        <v>0</v>
      </c>
      <c r="FP554" s="15">
        <f t="shared" si="1327"/>
        <v>0</v>
      </c>
      <c r="FQ554" s="15">
        <f t="shared" si="1328"/>
        <v>0</v>
      </c>
      <c r="FR554" s="17">
        <f t="shared" si="1269"/>
        <v>0</v>
      </c>
      <c r="FS554" s="17">
        <f t="shared" si="1270"/>
        <v>0</v>
      </c>
      <c r="FT554" s="17">
        <f t="shared" si="1271"/>
        <v>0</v>
      </c>
      <c r="FU554" s="18">
        <f t="shared" si="1272"/>
        <v>0</v>
      </c>
      <c r="FV554" s="18">
        <f t="shared" si="1273"/>
        <v>0</v>
      </c>
      <c r="FW554" s="18">
        <f t="shared" si="1274"/>
        <v>0</v>
      </c>
      <c r="FX554" s="18">
        <f t="shared" si="1275"/>
        <v>0</v>
      </c>
      <c r="FY554" s="18">
        <f t="shared" si="1276"/>
        <v>0</v>
      </c>
      <c r="FZ554" s="19"/>
      <c r="GA554" s="36" t="s">
        <v>1018</v>
      </c>
      <c r="GB554" s="36"/>
      <c r="GC554" s="37"/>
    </row>
    <row r="555" spans="1:185" hidden="1" x14ac:dyDescent="0.25">
      <c r="A555" s="8" t="s">
        <v>1332</v>
      </c>
      <c r="B555" s="8" t="s">
        <v>1137</v>
      </c>
      <c r="C555" s="28" t="s">
        <v>1138</v>
      </c>
      <c r="D555" s="28" t="s">
        <v>1005</v>
      </c>
      <c r="E555" s="9" t="s">
        <v>249</v>
      </c>
      <c r="F555" s="28" t="s">
        <v>1006</v>
      </c>
      <c r="G555" s="28" t="s">
        <v>998</v>
      </c>
      <c r="H555" s="11">
        <v>3.5000000000000003E-2</v>
      </c>
      <c r="I555" s="11"/>
      <c r="J555" s="11">
        <v>0.01</v>
      </c>
      <c r="K555" s="11">
        <v>0.01</v>
      </c>
      <c r="L555" s="11">
        <v>5.0000000000000001E-3</v>
      </c>
      <c r="M555" s="11">
        <v>5.0000000000000001E-3</v>
      </c>
      <c r="N555" s="11"/>
      <c r="O555" s="12">
        <f t="shared" si="1329"/>
        <v>0</v>
      </c>
      <c r="P555" s="12">
        <f t="shared" si="1330"/>
        <v>2131183.1999999997</v>
      </c>
      <c r="Q555" s="12">
        <f t="shared" si="1331"/>
        <v>3180331.1999999997</v>
      </c>
      <c r="R555" s="12">
        <f t="shared" si="1332"/>
        <v>5311514.4000000004</v>
      </c>
      <c r="S555" s="12">
        <f t="shared" si="1348"/>
        <v>0</v>
      </c>
      <c r="T555" s="12">
        <f t="shared" si="1349"/>
        <v>1932239</v>
      </c>
      <c r="U555" s="12">
        <f t="shared" si="1350"/>
        <v>2893379</v>
      </c>
      <c r="V555" s="12">
        <f t="shared" si="1351"/>
        <v>4825618</v>
      </c>
      <c r="W555" s="12">
        <f t="shared" si="1282"/>
        <v>2002320</v>
      </c>
      <c r="X555" s="12">
        <f t="shared" si="1333"/>
        <v>0</v>
      </c>
      <c r="Y555" s="12">
        <f t="shared" si="1334"/>
        <v>3057120</v>
      </c>
      <c r="Z555" s="12">
        <f t="shared" si="1335"/>
        <v>1965635.52</v>
      </c>
      <c r="AA555" s="12">
        <f t="shared" si="1336"/>
        <v>5958882.7199999997</v>
      </c>
      <c r="AB555" s="12">
        <f t="shared" si="1337"/>
        <v>8048007.3599999994</v>
      </c>
      <c r="AC555" s="12"/>
      <c r="AD555" s="12"/>
      <c r="AE555" s="12"/>
      <c r="AF555" s="12">
        <f t="shared" si="1338"/>
        <v>0</v>
      </c>
      <c r="AG555" s="12">
        <f t="shared" si="1339"/>
        <v>0</v>
      </c>
      <c r="AH555" s="12">
        <f t="shared" si="1340"/>
        <v>0</v>
      </c>
      <c r="AI555" s="12"/>
      <c r="AJ555" s="12"/>
      <c r="AK555" s="12"/>
      <c r="AL555" s="12">
        <f t="shared" si="1238"/>
        <v>0</v>
      </c>
      <c r="AM555" s="12">
        <f t="shared" si="1239"/>
        <v>0</v>
      </c>
      <c r="AN555" s="12">
        <f t="shared" si="1240"/>
        <v>0</v>
      </c>
      <c r="AO555" s="12"/>
      <c r="AP555" s="12"/>
      <c r="AQ555" s="12"/>
      <c r="AR555" s="12">
        <f t="shared" si="1241"/>
        <v>0</v>
      </c>
      <c r="AS555" s="12">
        <f t="shared" si="1242"/>
        <v>0</v>
      </c>
      <c r="AT555" s="12">
        <f t="shared" si="1243"/>
        <v>0</v>
      </c>
      <c r="AU555" s="12">
        <f t="shared" si="1244"/>
        <v>0</v>
      </c>
      <c r="AV555" s="12">
        <f t="shared" si="1341"/>
        <v>0</v>
      </c>
      <c r="AW555" s="12"/>
      <c r="AX555" s="12">
        <f t="shared" si="1245"/>
        <v>0</v>
      </c>
      <c r="AY555" s="12">
        <f t="shared" si="1246"/>
        <v>0</v>
      </c>
      <c r="AZ555" s="12">
        <f t="shared" si="1247"/>
        <v>0</v>
      </c>
      <c r="BA555" s="12"/>
      <c r="BB555" s="12">
        <f t="shared" si="1248"/>
        <v>0</v>
      </c>
      <c r="BC555" s="12">
        <f t="shared" si="1249"/>
        <v>0</v>
      </c>
      <c r="BD555" s="12">
        <f t="shared" si="1250"/>
        <v>0</v>
      </c>
      <c r="BE555" s="12"/>
      <c r="BF555" s="12">
        <f t="shared" si="1251"/>
        <v>0</v>
      </c>
      <c r="BG555" s="12">
        <f t="shared" si="1342"/>
        <v>0</v>
      </c>
      <c r="BH555" s="12">
        <f t="shared" si="1252"/>
        <v>0</v>
      </c>
      <c r="BI555" s="12">
        <f t="shared" si="1253"/>
        <v>0</v>
      </c>
      <c r="BJ555" s="12"/>
      <c r="BK555" s="12">
        <f t="shared" si="1254"/>
        <v>0</v>
      </c>
      <c r="BL555" s="12">
        <f t="shared" si="1343"/>
        <v>0</v>
      </c>
      <c r="BM555" s="12">
        <f t="shared" si="1255"/>
        <v>0</v>
      </c>
      <c r="BN555" s="12"/>
      <c r="BO555" s="12">
        <f t="shared" si="1256"/>
        <v>0</v>
      </c>
      <c r="BP555" s="12">
        <f t="shared" si="1257"/>
        <v>0</v>
      </c>
      <c r="BQ555" s="12">
        <f t="shared" si="1258"/>
        <v>0</v>
      </c>
      <c r="BR555" s="12"/>
      <c r="BS555" s="12">
        <f t="shared" si="1259"/>
        <v>0</v>
      </c>
      <c r="BT555" s="12">
        <f t="shared" si="1260"/>
        <v>0</v>
      </c>
      <c r="BU555" s="12">
        <f t="shared" si="1261"/>
        <v>0</v>
      </c>
      <c r="BV555" s="12">
        <f t="shared" si="1262"/>
        <v>0</v>
      </c>
      <c r="BW555" s="12">
        <f t="shared" si="1263"/>
        <v>0</v>
      </c>
      <c r="BX555" s="12"/>
      <c r="BY555" s="12">
        <v>550000000</v>
      </c>
      <c r="BZ555" s="12">
        <v>500000000</v>
      </c>
      <c r="CA555" s="12">
        <f>SUMIFS('[1]TIẾN ĐỘ %'!$M$6:$M$1034,'[1]TIẾN ĐỘ %'!$G$6:$G$1034,$A555,'[1]TIẾN ĐỘ %'!$F$6:$F$1034,$E555)</f>
        <v>520000000</v>
      </c>
      <c r="CB555" s="12">
        <f t="shared" si="1281"/>
        <v>1570000000</v>
      </c>
      <c r="CC555" s="12"/>
      <c r="CD555" s="12"/>
      <c r="CE555" s="12"/>
      <c r="CF555" s="12"/>
      <c r="CG555" s="12"/>
      <c r="CH555" s="12"/>
      <c r="CI555" s="12"/>
      <c r="CJ555" s="12"/>
      <c r="CK555" s="12">
        <f t="shared" si="1322"/>
        <v>0</v>
      </c>
      <c r="CL555" s="12"/>
      <c r="CM555" s="12"/>
      <c r="CN555" s="12"/>
      <c r="CO555" s="12">
        <f t="shared" si="1344"/>
        <v>0</v>
      </c>
      <c r="CP555" s="12">
        <f t="shared" si="1345"/>
        <v>0</v>
      </c>
      <c r="CQ555" s="12"/>
      <c r="CR555" s="12">
        <v>220848000</v>
      </c>
      <c r="CS555" s="12">
        <v>329568000</v>
      </c>
      <c r="CT555" s="12">
        <v>550416000</v>
      </c>
      <c r="CU555" s="12">
        <v>200232000</v>
      </c>
      <c r="CV555" s="12">
        <v>299832000</v>
      </c>
      <c r="CW555" s="12">
        <v>200232000</v>
      </c>
      <c r="CX555" s="12">
        <v>500064000</v>
      </c>
      <c r="CY555" s="12">
        <f>SUMIFS('[1]DATA THÔ IN'!$P$4:$P$12031,'[1]DATA THÔ IN'!$H$4:$H$12031,$A555,'[1]DATA THÔ IN'!$AC$4:$AC$12031,$E555,'[1]DATA THÔ IN'!$AH$4:$AH$12031,"Tiến độ 1")</f>
        <v>316800000</v>
      </c>
      <c r="CZ555" s="12">
        <f>SUMIFS('[1]DATA THÔ IN'!$P$4:$P$12031,'[1]DATA THÔ IN'!$H$4:$H$12031,$A555,'[1]DATA THÔ IN'!$AC$4:$AC$12031,$E555,'[1]DATA THÔ IN'!$AH$4:$AH$12031,"Tiến độ 2")</f>
        <v>203692800</v>
      </c>
      <c r="DA555" s="12">
        <f>SUMIFS('[1]TIẾN ĐỘ %'!$N$6:$N$1034,'[1]TIẾN ĐỘ %'!$G$6:$G$1034,A555,'[1]TIẾN ĐỘ %'!$F$6:$F$1034,$E555)</f>
        <v>617500800</v>
      </c>
      <c r="DB555" s="12">
        <f t="shared" si="1283"/>
        <v>1667980800</v>
      </c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>
        <f t="shared" si="1325"/>
        <v>0</v>
      </c>
      <c r="DX555" s="12"/>
      <c r="DY555" s="12"/>
      <c r="DZ555" s="12"/>
      <c r="EA555" s="12"/>
      <c r="EB555" s="12"/>
      <c r="EC555" s="12"/>
      <c r="ED555" s="12"/>
      <c r="EE555" s="12"/>
      <c r="EF555" s="12"/>
      <c r="EG555" s="12">
        <f t="shared" si="1346"/>
        <v>0</v>
      </c>
      <c r="EH555" s="12">
        <f t="shared" si="1347"/>
        <v>0</v>
      </c>
      <c r="EI555" s="12"/>
      <c r="EJ555" s="15">
        <f t="shared" si="1266"/>
        <v>0.40154181818181817</v>
      </c>
      <c r="EK555" s="15">
        <f t="shared" si="1267"/>
        <v>0.59921454545454544</v>
      </c>
      <c r="EL555" s="15">
        <f t="shared" si="1268"/>
        <v>1.0007563636363637</v>
      </c>
      <c r="EM555" s="16">
        <f t="shared" si="1288"/>
        <v>0.40046399999999999</v>
      </c>
      <c r="EN555" s="16">
        <f t="shared" si="1289"/>
        <v>0.59966399999999997</v>
      </c>
      <c r="EO555" s="16">
        <f t="shared" si="1290"/>
        <v>1.0001279999999999</v>
      </c>
      <c r="EP555" s="16">
        <f t="shared" si="1284"/>
        <v>0.60923076923076924</v>
      </c>
      <c r="EQ555" s="16">
        <f t="shared" si="1285"/>
        <v>0.39171692307692307</v>
      </c>
      <c r="ER555" s="16">
        <f t="shared" si="1286"/>
        <v>1.1875015384615384</v>
      </c>
      <c r="ES555" s="16">
        <f t="shared" si="1287"/>
        <v>1.0624081528662421</v>
      </c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5">
        <f t="shared" si="1326"/>
        <v>0</v>
      </c>
      <c r="FP555" s="15">
        <f t="shared" si="1327"/>
        <v>0</v>
      </c>
      <c r="FQ555" s="15">
        <f t="shared" si="1328"/>
        <v>0</v>
      </c>
      <c r="FR555" s="17">
        <f t="shared" si="1269"/>
        <v>0</v>
      </c>
      <c r="FS555" s="17">
        <f t="shared" si="1270"/>
        <v>0</v>
      </c>
      <c r="FT555" s="17">
        <f t="shared" si="1271"/>
        <v>0</v>
      </c>
      <c r="FU555" s="18">
        <f t="shared" si="1272"/>
        <v>0</v>
      </c>
      <c r="FV555" s="18">
        <f t="shared" si="1273"/>
        <v>0</v>
      </c>
      <c r="FW555" s="18">
        <f t="shared" si="1274"/>
        <v>0</v>
      </c>
      <c r="FX555" s="18">
        <f t="shared" si="1275"/>
        <v>0</v>
      </c>
      <c r="FY555" s="18">
        <f t="shared" si="1276"/>
        <v>0</v>
      </c>
      <c r="FZ555" s="19"/>
      <c r="GA555" s="36" t="s">
        <v>1005</v>
      </c>
      <c r="GB555" s="36"/>
      <c r="GC555" s="37"/>
    </row>
    <row r="556" spans="1:185" hidden="1" x14ac:dyDescent="0.25">
      <c r="A556" s="8" t="s">
        <v>1342</v>
      </c>
      <c r="B556" s="8" t="s">
        <v>1198</v>
      </c>
      <c r="C556" s="28" t="s">
        <v>1199</v>
      </c>
      <c r="D556" s="28" t="s">
        <v>996</v>
      </c>
      <c r="E556" s="9" t="s">
        <v>249</v>
      </c>
      <c r="F556" s="28" t="s">
        <v>1185</v>
      </c>
      <c r="G556" s="28" t="s">
        <v>998</v>
      </c>
      <c r="H556" s="11">
        <v>3.5000000000000003E-2</v>
      </c>
      <c r="I556" s="11"/>
      <c r="J556" s="11">
        <v>0.01</v>
      </c>
      <c r="K556" s="11">
        <v>0.01</v>
      </c>
      <c r="L556" s="11">
        <v>5.0000000000000001E-3</v>
      </c>
      <c r="M556" s="11">
        <v>5.0000000000000001E-3</v>
      </c>
      <c r="N556" s="11"/>
      <c r="O556" s="12">
        <f t="shared" si="1329"/>
        <v>0</v>
      </c>
      <c r="P556" s="12">
        <f t="shared" si="1330"/>
        <v>0</v>
      </c>
      <c r="Q556" s="12">
        <f t="shared" si="1331"/>
        <v>0</v>
      </c>
      <c r="R556" s="12">
        <f t="shared" si="1332"/>
        <v>0</v>
      </c>
      <c r="S556" s="12">
        <f t="shared" si="1348"/>
        <v>0</v>
      </c>
      <c r="T556" s="12">
        <f t="shared" si="1349"/>
        <v>0</v>
      </c>
      <c r="U556" s="12">
        <f t="shared" si="1350"/>
        <v>0</v>
      </c>
      <c r="V556" s="12">
        <f t="shared" si="1351"/>
        <v>0</v>
      </c>
      <c r="W556" s="12">
        <f t="shared" si="1282"/>
        <v>0</v>
      </c>
      <c r="X556" s="12">
        <f t="shared" si="1333"/>
        <v>0</v>
      </c>
      <c r="Y556" s="12">
        <f t="shared" si="1334"/>
        <v>0</v>
      </c>
      <c r="Z556" s="12">
        <f t="shared" si="1335"/>
        <v>0</v>
      </c>
      <c r="AA556" s="12">
        <f t="shared" si="1336"/>
        <v>0</v>
      </c>
      <c r="AB556" s="12">
        <f t="shared" si="1337"/>
        <v>0</v>
      </c>
      <c r="AC556" s="12"/>
      <c r="AD556" s="12"/>
      <c r="AE556" s="12"/>
      <c r="AF556" s="12">
        <f t="shared" si="1338"/>
        <v>0</v>
      </c>
      <c r="AG556" s="12">
        <f t="shared" si="1339"/>
        <v>0</v>
      </c>
      <c r="AH556" s="12">
        <f t="shared" si="1340"/>
        <v>0</v>
      </c>
      <c r="AI556" s="12"/>
      <c r="AJ556" s="12"/>
      <c r="AK556" s="12"/>
      <c r="AL556" s="12">
        <f t="shared" si="1238"/>
        <v>0</v>
      </c>
      <c r="AM556" s="12">
        <f t="shared" si="1239"/>
        <v>0</v>
      </c>
      <c r="AN556" s="12">
        <f t="shared" si="1240"/>
        <v>0</v>
      </c>
      <c r="AO556" s="12"/>
      <c r="AP556" s="12"/>
      <c r="AQ556" s="12"/>
      <c r="AR556" s="12">
        <f t="shared" si="1241"/>
        <v>0</v>
      </c>
      <c r="AS556" s="12">
        <f t="shared" si="1242"/>
        <v>0</v>
      </c>
      <c r="AT556" s="12">
        <f t="shared" si="1243"/>
        <v>0</v>
      </c>
      <c r="AU556" s="12">
        <f t="shared" si="1244"/>
        <v>0</v>
      </c>
      <c r="AV556" s="12">
        <f t="shared" si="1341"/>
        <v>0</v>
      </c>
      <c r="AW556" s="12"/>
      <c r="AX556" s="12">
        <f t="shared" si="1245"/>
        <v>0</v>
      </c>
      <c r="AY556" s="12">
        <f t="shared" si="1246"/>
        <v>0</v>
      </c>
      <c r="AZ556" s="12">
        <f t="shared" si="1247"/>
        <v>0</v>
      </c>
      <c r="BA556" s="12"/>
      <c r="BB556" s="12">
        <f t="shared" si="1248"/>
        <v>0</v>
      </c>
      <c r="BC556" s="12">
        <f t="shared" si="1249"/>
        <v>0</v>
      </c>
      <c r="BD556" s="12">
        <f t="shared" si="1250"/>
        <v>0</v>
      </c>
      <c r="BE556" s="12"/>
      <c r="BF556" s="12">
        <f t="shared" si="1251"/>
        <v>0</v>
      </c>
      <c r="BG556" s="12">
        <f t="shared" si="1342"/>
        <v>0</v>
      </c>
      <c r="BH556" s="12">
        <f t="shared" si="1252"/>
        <v>0</v>
      </c>
      <c r="BI556" s="12">
        <f t="shared" si="1253"/>
        <v>0</v>
      </c>
      <c r="BJ556" s="12"/>
      <c r="BK556" s="12">
        <f t="shared" si="1254"/>
        <v>0</v>
      </c>
      <c r="BL556" s="12">
        <f t="shared" si="1343"/>
        <v>0</v>
      </c>
      <c r="BM556" s="12">
        <f t="shared" si="1255"/>
        <v>0</v>
      </c>
      <c r="BN556" s="12"/>
      <c r="BO556" s="12">
        <f t="shared" si="1256"/>
        <v>0</v>
      </c>
      <c r="BP556" s="12">
        <f t="shared" si="1257"/>
        <v>0</v>
      </c>
      <c r="BQ556" s="12">
        <f t="shared" si="1258"/>
        <v>0</v>
      </c>
      <c r="BR556" s="12"/>
      <c r="BS556" s="12">
        <f t="shared" si="1259"/>
        <v>0</v>
      </c>
      <c r="BT556" s="12">
        <f t="shared" si="1260"/>
        <v>0</v>
      </c>
      <c r="BU556" s="12">
        <f t="shared" si="1261"/>
        <v>0</v>
      </c>
      <c r="BV556" s="12">
        <f t="shared" si="1262"/>
        <v>0</v>
      </c>
      <c r="BW556" s="12">
        <f t="shared" si="1263"/>
        <v>0</v>
      </c>
      <c r="BX556" s="12"/>
      <c r="BY556" s="12">
        <v>0</v>
      </c>
      <c r="BZ556" s="12">
        <v>0</v>
      </c>
      <c r="CA556" s="12">
        <f>SUMIFS('[1]TIẾN ĐỘ %'!$M$6:$M$1034,'[1]TIẾN ĐỘ %'!$G$6:$G$1034,$A556,'[1]TIẾN ĐỘ %'!$F$6:$F$1034,$E556)</f>
        <v>0</v>
      </c>
      <c r="CB556" s="12">
        <f t="shared" si="1281"/>
        <v>0</v>
      </c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>
        <f t="shared" si="1344"/>
        <v>0</v>
      </c>
      <c r="CP556" s="12">
        <f t="shared" si="1345"/>
        <v>0</v>
      </c>
      <c r="CQ556" s="12"/>
      <c r="CR556" s="12">
        <v>0</v>
      </c>
      <c r="CS556" s="12">
        <v>-12144000</v>
      </c>
      <c r="CT556" s="12">
        <v>-12144000</v>
      </c>
      <c r="CU556" s="12">
        <v>0</v>
      </c>
      <c r="CV556" s="12">
        <v>0</v>
      </c>
      <c r="CW556" s="12">
        <v>0</v>
      </c>
      <c r="CX556" s="12">
        <v>0</v>
      </c>
      <c r="CY556" s="12">
        <f>SUMIFS('[1]DATA THÔ IN'!$P$4:$P$12031,'[1]DATA THÔ IN'!$H$4:$H$12031,$A556,'[1]DATA THÔ IN'!$AC$4:$AC$12031,$E556,'[1]DATA THÔ IN'!$AH$4:$AH$12031,"Tiến độ 1")</f>
        <v>0</v>
      </c>
      <c r="CZ556" s="12">
        <f>SUMIFS('[1]DATA THÔ IN'!$P$4:$P$12031,'[1]DATA THÔ IN'!$H$4:$H$12031,$A556,'[1]DATA THÔ IN'!$AC$4:$AC$12031,$E556,'[1]DATA THÔ IN'!$AH$4:$AH$12031,"Tiến độ 2")</f>
        <v>0</v>
      </c>
      <c r="DA556" s="12">
        <f>SUMIFS('[1]TIẾN ĐỘ %'!$N$6:$N$1034,'[1]TIẾN ĐỘ %'!$G$6:$G$1034,A556,'[1]TIẾN ĐỘ %'!$F$6:$F$1034,$E556)</f>
        <v>0</v>
      </c>
      <c r="DB556" s="12">
        <f t="shared" si="1283"/>
        <v>-12144000</v>
      </c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>
        <f t="shared" si="1346"/>
        <v>0</v>
      </c>
      <c r="EH556" s="12">
        <f t="shared" si="1347"/>
        <v>0</v>
      </c>
      <c r="EI556" s="12"/>
      <c r="EJ556" s="15">
        <f t="shared" si="1266"/>
        <v>0</v>
      </c>
      <c r="EK556" s="15">
        <f t="shared" si="1267"/>
        <v>0</v>
      </c>
      <c r="EL556" s="15">
        <f t="shared" si="1268"/>
        <v>0</v>
      </c>
      <c r="EM556" s="16">
        <f t="shared" si="1288"/>
        <v>0</v>
      </c>
      <c r="EN556" s="16">
        <f t="shared" si="1289"/>
        <v>0</v>
      </c>
      <c r="EO556" s="16">
        <f t="shared" si="1290"/>
        <v>0</v>
      </c>
      <c r="EP556" s="16">
        <f t="shared" si="1284"/>
        <v>0</v>
      </c>
      <c r="EQ556" s="16">
        <f t="shared" si="1285"/>
        <v>0</v>
      </c>
      <c r="ER556" s="16">
        <f t="shared" si="1286"/>
        <v>0</v>
      </c>
      <c r="ES556" s="16">
        <f t="shared" si="1287"/>
        <v>0</v>
      </c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5">
        <f t="shared" si="1326"/>
        <v>0</v>
      </c>
      <c r="FP556" s="15">
        <f t="shared" si="1327"/>
        <v>0</v>
      </c>
      <c r="FQ556" s="15">
        <f t="shared" si="1328"/>
        <v>0</v>
      </c>
      <c r="FR556" s="17">
        <f t="shared" si="1269"/>
        <v>0</v>
      </c>
      <c r="FS556" s="17">
        <f t="shared" si="1270"/>
        <v>0</v>
      </c>
      <c r="FT556" s="17">
        <f t="shared" si="1271"/>
        <v>0</v>
      </c>
      <c r="FU556" s="18">
        <f t="shared" si="1272"/>
        <v>0</v>
      </c>
      <c r="FV556" s="18">
        <f t="shared" si="1273"/>
        <v>0</v>
      </c>
      <c r="FW556" s="18">
        <f t="shared" si="1274"/>
        <v>0</v>
      </c>
      <c r="FX556" s="18">
        <f t="shared" si="1275"/>
        <v>0</v>
      </c>
      <c r="FY556" s="18">
        <f t="shared" si="1276"/>
        <v>0</v>
      </c>
      <c r="FZ556" s="19"/>
      <c r="GA556" s="36" t="s">
        <v>996</v>
      </c>
      <c r="GB556" s="36"/>
      <c r="GC556" s="37"/>
    </row>
    <row r="557" spans="1:185" hidden="1" x14ac:dyDescent="0.25">
      <c r="A557" s="8" t="s">
        <v>1343</v>
      </c>
      <c r="B557" s="8" t="s">
        <v>1217</v>
      </c>
      <c r="C557" s="32" t="s">
        <v>1218</v>
      </c>
      <c r="D557" s="32" t="s">
        <v>996</v>
      </c>
      <c r="E557" s="9" t="s">
        <v>249</v>
      </c>
      <c r="F557" s="28" t="s">
        <v>1204</v>
      </c>
      <c r="G557" s="28" t="s">
        <v>998</v>
      </c>
      <c r="H557" s="11">
        <v>3.5000000000000003E-2</v>
      </c>
      <c r="I557" s="17">
        <v>0.02</v>
      </c>
      <c r="J557" s="11">
        <v>0.01</v>
      </c>
      <c r="K557" s="11">
        <v>0.01</v>
      </c>
      <c r="L557" s="11">
        <v>5.0000000000000001E-3</v>
      </c>
      <c r="M557" s="11">
        <v>5.0000000000000001E-3</v>
      </c>
      <c r="N557" s="11"/>
      <c r="O557" s="12">
        <f t="shared" si="1329"/>
        <v>233280</v>
      </c>
      <c r="P557" s="12">
        <f t="shared" si="1330"/>
        <v>0</v>
      </c>
      <c r="Q557" s="12">
        <f t="shared" si="1331"/>
        <v>0</v>
      </c>
      <c r="R557" s="12">
        <f t="shared" si="1332"/>
        <v>0</v>
      </c>
      <c r="S557" s="12">
        <f t="shared" si="1348"/>
        <v>259200</v>
      </c>
      <c r="T557" s="12">
        <f t="shared" si="1349"/>
        <v>0</v>
      </c>
      <c r="U557" s="12">
        <f t="shared" si="1350"/>
        <v>0</v>
      </c>
      <c r="V557" s="12">
        <f t="shared" si="1351"/>
        <v>0</v>
      </c>
      <c r="W557" s="12">
        <f t="shared" si="1282"/>
        <v>0</v>
      </c>
      <c r="X557" s="12">
        <f t="shared" si="1333"/>
        <v>417024</v>
      </c>
      <c r="Y557" s="12">
        <f t="shared" si="1334"/>
        <v>0</v>
      </c>
      <c r="Z557" s="12">
        <f t="shared" si="1335"/>
        <v>0</v>
      </c>
      <c r="AA557" s="12">
        <f t="shared" si="1336"/>
        <v>0</v>
      </c>
      <c r="AB557" s="12">
        <f t="shared" si="1337"/>
        <v>0</v>
      </c>
      <c r="AC557" s="12"/>
      <c r="AD557" s="12"/>
      <c r="AE557" s="12"/>
      <c r="AF557" s="12">
        <f t="shared" si="1338"/>
        <v>0</v>
      </c>
      <c r="AG557" s="12">
        <f t="shared" si="1339"/>
        <v>0</v>
      </c>
      <c r="AH557" s="12">
        <f t="shared" si="1340"/>
        <v>0</v>
      </c>
      <c r="AI557" s="12"/>
      <c r="AJ557" s="12"/>
      <c r="AK557" s="12"/>
      <c r="AL557" s="12">
        <f t="shared" si="1238"/>
        <v>0</v>
      </c>
      <c r="AM557" s="12">
        <f t="shared" si="1239"/>
        <v>0</v>
      </c>
      <c r="AN557" s="12">
        <f t="shared" si="1240"/>
        <v>0</v>
      </c>
      <c r="AO557" s="12"/>
      <c r="AP557" s="12"/>
      <c r="AQ557" s="12"/>
      <c r="AR557" s="12">
        <f t="shared" si="1241"/>
        <v>0</v>
      </c>
      <c r="AS557" s="12">
        <f t="shared" si="1242"/>
        <v>0</v>
      </c>
      <c r="AT557" s="12">
        <f t="shared" si="1243"/>
        <v>0</v>
      </c>
      <c r="AU557" s="12">
        <f t="shared" si="1244"/>
        <v>0</v>
      </c>
      <c r="AV557" s="12">
        <f t="shared" si="1341"/>
        <v>0</v>
      </c>
      <c r="AW557" s="12"/>
      <c r="AX557" s="12">
        <f t="shared" si="1245"/>
        <v>0</v>
      </c>
      <c r="AY557" s="12">
        <f t="shared" si="1246"/>
        <v>0</v>
      </c>
      <c r="AZ557" s="12">
        <f t="shared" si="1247"/>
        <v>0</v>
      </c>
      <c r="BA557" s="12"/>
      <c r="BB557" s="12">
        <f t="shared" si="1248"/>
        <v>0</v>
      </c>
      <c r="BC557" s="12">
        <f t="shared" si="1249"/>
        <v>0</v>
      </c>
      <c r="BD557" s="12">
        <f t="shared" si="1250"/>
        <v>0</v>
      </c>
      <c r="BE557" s="12"/>
      <c r="BF557" s="12">
        <f t="shared" si="1251"/>
        <v>0</v>
      </c>
      <c r="BG557" s="12">
        <f t="shared" si="1342"/>
        <v>0</v>
      </c>
      <c r="BH557" s="12">
        <f t="shared" si="1252"/>
        <v>0</v>
      </c>
      <c r="BI557" s="12">
        <f t="shared" si="1253"/>
        <v>0</v>
      </c>
      <c r="BJ557" s="12"/>
      <c r="BK557" s="12">
        <f t="shared" si="1254"/>
        <v>0</v>
      </c>
      <c r="BL557" s="12">
        <f t="shared" si="1343"/>
        <v>0</v>
      </c>
      <c r="BM557" s="12">
        <f t="shared" si="1255"/>
        <v>0</v>
      </c>
      <c r="BN557" s="12"/>
      <c r="BO557" s="12">
        <f t="shared" si="1256"/>
        <v>0</v>
      </c>
      <c r="BP557" s="12">
        <f t="shared" si="1257"/>
        <v>0</v>
      </c>
      <c r="BQ557" s="12">
        <f t="shared" si="1258"/>
        <v>0</v>
      </c>
      <c r="BR557" s="12"/>
      <c r="BS557" s="12">
        <f t="shared" si="1259"/>
        <v>0</v>
      </c>
      <c r="BT557" s="12">
        <f t="shared" si="1260"/>
        <v>0</v>
      </c>
      <c r="BU557" s="12">
        <f t="shared" si="1261"/>
        <v>0</v>
      </c>
      <c r="BV557" s="12">
        <f t="shared" si="1262"/>
        <v>0</v>
      </c>
      <c r="BW557" s="12">
        <f t="shared" si="1263"/>
        <v>0</v>
      </c>
      <c r="BX557" s="12"/>
      <c r="BY557" s="12">
        <v>30000000</v>
      </c>
      <c r="BZ557" s="12">
        <v>30000000</v>
      </c>
      <c r="CA557" s="12">
        <f>SUMIFS('[1]TIẾN ĐỘ %'!$M$6:$M$1034,'[1]TIẾN ĐỘ %'!$G$6:$G$1034,$A557,'[1]TIẾN ĐỘ %'!$F$6:$F$1034,$E557)</f>
        <v>40000000</v>
      </c>
      <c r="CB557" s="12">
        <f t="shared" si="1281"/>
        <v>100000000</v>
      </c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12"/>
      <c r="CO557" s="12">
        <f t="shared" si="1344"/>
        <v>0</v>
      </c>
      <c r="CP557" s="12">
        <f t="shared" si="1345"/>
        <v>0</v>
      </c>
      <c r="CQ557" s="12"/>
      <c r="CR557" s="12">
        <v>8064000</v>
      </c>
      <c r="CS557" s="12">
        <v>0</v>
      </c>
      <c r="CT557" s="12">
        <v>11664000</v>
      </c>
      <c r="CU557" s="12">
        <v>0</v>
      </c>
      <c r="CV557" s="12">
        <v>12960000</v>
      </c>
      <c r="CW557" s="12">
        <v>0</v>
      </c>
      <c r="CX557" s="12">
        <v>12960000</v>
      </c>
      <c r="CY557" s="12">
        <f>SUMIFS('[1]DATA THÔ IN'!$P$4:$P$12031,'[1]DATA THÔ IN'!$H$4:$H$12031,$A557,'[1]DATA THÔ IN'!$AC$4:$AC$12031,$E557,'[1]DATA THÔ IN'!$AH$4:$AH$12031,"Tiến độ 1")</f>
        <v>0</v>
      </c>
      <c r="CZ557" s="12">
        <f>SUMIFS('[1]DATA THÔ IN'!$P$4:$P$12031,'[1]DATA THÔ IN'!$H$4:$H$12031,$A557,'[1]DATA THÔ IN'!$AC$4:$AC$12031,$E557,'[1]DATA THÔ IN'!$AH$4:$AH$12031,"Tiến độ 2")</f>
        <v>20851200</v>
      </c>
      <c r="DA557" s="12">
        <f>SUMIFS('[1]TIẾN ĐỘ %'!$N$6:$N$1034,'[1]TIẾN ĐỘ %'!$G$6:$G$1034,A557,'[1]TIẾN ĐỘ %'!$F$6:$F$1034,$E557)</f>
        <v>20851200</v>
      </c>
      <c r="DB557" s="12">
        <f t="shared" si="1283"/>
        <v>45475200</v>
      </c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43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42"/>
      <c r="EE557" s="42"/>
      <c r="EF557" s="42"/>
      <c r="EG557" s="12">
        <f t="shared" si="1346"/>
        <v>0</v>
      </c>
      <c r="EH557" s="12">
        <f t="shared" si="1347"/>
        <v>0</v>
      </c>
      <c r="EI557" s="12"/>
      <c r="EJ557" s="15">
        <f t="shared" si="1266"/>
        <v>0.26879999999999998</v>
      </c>
      <c r="EK557" s="15">
        <f t="shared" si="1267"/>
        <v>0</v>
      </c>
      <c r="EL557" s="15">
        <f t="shared" si="1268"/>
        <v>0.38879999999999998</v>
      </c>
      <c r="EM557" s="16">
        <f t="shared" si="1288"/>
        <v>0</v>
      </c>
      <c r="EN557" s="16">
        <f t="shared" si="1289"/>
        <v>0.432</v>
      </c>
      <c r="EO557" s="16">
        <f t="shared" si="1290"/>
        <v>0.432</v>
      </c>
      <c r="EP557" s="16">
        <f t="shared" si="1284"/>
        <v>0</v>
      </c>
      <c r="EQ557" s="16">
        <f t="shared" si="1285"/>
        <v>0.52127999999999997</v>
      </c>
      <c r="ER557" s="16">
        <f t="shared" si="1286"/>
        <v>0.52127999999999997</v>
      </c>
      <c r="ES557" s="16">
        <f t="shared" si="1287"/>
        <v>0.45475199999999999</v>
      </c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16"/>
      <c r="FF557" s="16"/>
      <c r="FG557" s="16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9">
        <f t="shared" si="1269"/>
        <v>0</v>
      </c>
      <c r="FS557" s="29">
        <f t="shared" si="1270"/>
        <v>0</v>
      </c>
      <c r="FT557" s="29">
        <f t="shared" si="1271"/>
        <v>0</v>
      </c>
      <c r="FU557" s="18">
        <f t="shared" si="1272"/>
        <v>0</v>
      </c>
      <c r="FV557" s="18">
        <f t="shared" si="1273"/>
        <v>0</v>
      </c>
      <c r="FW557" s="18">
        <f t="shared" si="1274"/>
        <v>0</v>
      </c>
      <c r="FX557" s="18">
        <f t="shared" si="1275"/>
        <v>0</v>
      </c>
      <c r="FY557" s="18">
        <f t="shared" si="1276"/>
        <v>0</v>
      </c>
      <c r="FZ557" s="19"/>
      <c r="GA557" s="36" t="s">
        <v>996</v>
      </c>
      <c r="GB557" s="36"/>
      <c r="GC557" s="37"/>
    </row>
    <row r="558" spans="1:185" x14ac:dyDescent="0.25">
      <c r="A558" s="8" t="s">
        <v>1345</v>
      </c>
      <c r="B558" s="8" t="s">
        <v>1244</v>
      </c>
      <c r="C558" s="28" t="s">
        <v>1245</v>
      </c>
      <c r="D558" s="28" t="s">
        <v>996</v>
      </c>
      <c r="E558" s="9" t="s">
        <v>249</v>
      </c>
      <c r="F558" s="28" t="s">
        <v>1185</v>
      </c>
      <c r="G558" s="28" t="s">
        <v>998</v>
      </c>
      <c r="H558" s="11">
        <v>3.5000000000000003E-2</v>
      </c>
      <c r="I558" s="11"/>
      <c r="J558" s="11">
        <v>0.01</v>
      </c>
      <c r="K558" s="11">
        <v>0.01</v>
      </c>
      <c r="L558" s="11">
        <v>5.0000000000000001E-3</v>
      </c>
      <c r="M558" s="11">
        <v>5.0000000000000001E-3</v>
      </c>
      <c r="N558" s="11"/>
      <c r="O558" s="12">
        <f t="shared" si="1329"/>
        <v>0</v>
      </c>
      <c r="P558" s="12">
        <f t="shared" si="1330"/>
        <v>0</v>
      </c>
      <c r="Q558" s="12">
        <f t="shared" si="1331"/>
        <v>0</v>
      </c>
      <c r="R558" s="12">
        <f t="shared" si="1332"/>
        <v>0</v>
      </c>
      <c r="S558" s="12">
        <f t="shared" si="1348"/>
        <v>0</v>
      </c>
      <c r="T558" s="12">
        <f t="shared" si="1349"/>
        <v>0</v>
      </c>
      <c r="U558" s="12">
        <f t="shared" si="1350"/>
        <v>0</v>
      </c>
      <c r="V558" s="12">
        <f t="shared" si="1351"/>
        <v>0</v>
      </c>
      <c r="W558" s="12">
        <f t="shared" si="1282"/>
        <v>0</v>
      </c>
      <c r="X558" s="12">
        <f t="shared" si="1333"/>
        <v>0</v>
      </c>
      <c r="Y558" s="12">
        <f t="shared" si="1334"/>
        <v>0</v>
      </c>
      <c r="Z558" s="12">
        <f t="shared" si="1335"/>
        <v>0</v>
      </c>
      <c r="AA558" s="12">
        <f t="shared" si="1336"/>
        <v>0</v>
      </c>
      <c r="AB558" s="12">
        <f t="shared" si="1337"/>
        <v>0</v>
      </c>
      <c r="AC558" s="12"/>
      <c r="AD558" s="12"/>
      <c r="AE558" s="12"/>
      <c r="AF558" s="12">
        <f t="shared" si="1338"/>
        <v>0</v>
      </c>
      <c r="AG558" s="12">
        <f t="shared" si="1339"/>
        <v>0</v>
      </c>
      <c r="AH558" s="12">
        <f t="shared" si="1340"/>
        <v>0</v>
      </c>
      <c r="AI558" s="12"/>
      <c r="AJ558" s="12"/>
      <c r="AK558" s="12"/>
      <c r="AL558" s="12">
        <f t="shared" si="1238"/>
        <v>0</v>
      </c>
      <c r="AM558" s="12">
        <f t="shared" si="1239"/>
        <v>0</v>
      </c>
      <c r="AN558" s="12">
        <f t="shared" si="1240"/>
        <v>0</v>
      </c>
      <c r="AO558" s="12"/>
      <c r="AP558" s="12"/>
      <c r="AQ558" s="12"/>
      <c r="AR558" s="12">
        <f t="shared" si="1241"/>
        <v>0</v>
      </c>
      <c r="AS558" s="12">
        <f t="shared" si="1242"/>
        <v>0</v>
      </c>
      <c r="AT558" s="12">
        <f t="shared" si="1243"/>
        <v>0</v>
      </c>
      <c r="AU558" s="12">
        <f t="shared" si="1244"/>
        <v>0</v>
      </c>
      <c r="AV558" s="12">
        <f t="shared" si="1341"/>
        <v>0</v>
      </c>
      <c r="AW558" s="12"/>
      <c r="AX558" s="12">
        <f t="shared" si="1245"/>
        <v>0</v>
      </c>
      <c r="AY558" s="12">
        <f t="shared" si="1246"/>
        <v>0</v>
      </c>
      <c r="AZ558" s="12">
        <f t="shared" si="1247"/>
        <v>0</v>
      </c>
      <c r="BA558" s="12"/>
      <c r="BB558" s="12">
        <f t="shared" si="1248"/>
        <v>0</v>
      </c>
      <c r="BC558" s="12">
        <f t="shared" si="1249"/>
        <v>0</v>
      </c>
      <c r="BD558" s="12">
        <f t="shared" si="1250"/>
        <v>0</v>
      </c>
      <c r="BE558" s="12"/>
      <c r="BF558" s="12">
        <f t="shared" si="1251"/>
        <v>0</v>
      </c>
      <c r="BG558" s="12">
        <f t="shared" si="1342"/>
        <v>0</v>
      </c>
      <c r="BH558" s="12">
        <f t="shared" si="1252"/>
        <v>0</v>
      </c>
      <c r="BI558" s="12">
        <f t="shared" si="1253"/>
        <v>0</v>
      </c>
      <c r="BJ558" s="12"/>
      <c r="BK558" s="12">
        <f t="shared" si="1254"/>
        <v>0</v>
      </c>
      <c r="BL558" s="12">
        <f t="shared" si="1343"/>
        <v>0</v>
      </c>
      <c r="BM558" s="12">
        <f t="shared" si="1255"/>
        <v>0</v>
      </c>
      <c r="BN558" s="12"/>
      <c r="BO558" s="12">
        <f t="shared" si="1256"/>
        <v>0</v>
      </c>
      <c r="BP558" s="12">
        <f t="shared" si="1257"/>
        <v>0</v>
      </c>
      <c r="BQ558" s="12">
        <f t="shared" si="1258"/>
        <v>0</v>
      </c>
      <c r="BR558" s="12"/>
      <c r="BS558" s="12">
        <f t="shared" si="1259"/>
        <v>0</v>
      </c>
      <c r="BT558" s="12">
        <f t="shared" si="1260"/>
        <v>0</v>
      </c>
      <c r="BU558" s="12">
        <f t="shared" si="1261"/>
        <v>0</v>
      </c>
      <c r="BV558" s="12">
        <f t="shared" si="1262"/>
        <v>0</v>
      </c>
      <c r="BW558" s="12">
        <f t="shared" si="1263"/>
        <v>0</v>
      </c>
      <c r="BX558" s="12"/>
      <c r="BY558" s="12">
        <v>25000000</v>
      </c>
      <c r="BZ558" s="12">
        <v>25000000</v>
      </c>
      <c r="CA558" s="12">
        <f>SUMIFS('[1]TIẾN ĐỘ %'!$M$6:$M$1034,'[1]TIẾN ĐỘ %'!$G$6:$G$1034,$A558,'[1]TIẾN ĐỘ %'!$F$6:$F$1034,$E558)</f>
        <v>25000000</v>
      </c>
      <c r="CB558" s="12">
        <f t="shared" si="1281"/>
        <v>75000000</v>
      </c>
      <c r="CC558" s="12"/>
      <c r="CD558" s="12"/>
      <c r="CE558" s="12"/>
      <c r="CF558" s="12">
        <f t="shared" ref="CF558:CF566" si="1352">+SUM(CC558:CE558)</f>
        <v>0</v>
      </c>
      <c r="CG558" s="12">
        <f t="shared" ref="CG558:CG566" si="1353">+CF558+CB558</f>
        <v>75000000</v>
      </c>
      <c r="CH558" s="12"/>
      <c r="CI558" s="12"/>
      <c r="CJ558" s="12"/>
      <c r="CK558" s="12">
        <f t="shared" ref="CK558:CK577" si="1354">+SUM(CH558:CJ558)</f>
        <v>0</v>
      </c>
      <c r="CL558" s="12"/>
      <c r="CM558" s="12"/>
      <c r="CN558" s="12"/>
      <c r="CO558" s="12">
        <f t="shared" si="1344"/>
        <v>0</v>
      </c>
      <c r="CP558" s="12">
        <f t="shared" si="1345"/>
        <v>0</v>
      </c>
      <c r="CQ558" s="12"/>
      <c r="CR558" s="12">
        <v>0</v>
      </c>
      <c r="CS558" s="12">
        <v>0</v>
      </c>
      <c r="CT558" s="12">
        <v>0</v>
      </c>
      <c r="CU558" s="12">
        <v>0</v>
      </c>
      <c r="CV558" s="12">
        <v>0</v>
      </c>
      <c r="CW558" s="12">
        <v>0</v>
      </c>
      <c r="CX558" s="12">
        <v>0</v>
      </c>
      <c r="CY558" s="12">
        <f>SUMIFS('[1]DATA THÔ IN'!$P$4:$P$12031,'[1]DATA THÔ IN'!$H$4:$H$12031,$A558,'[1]DATA THÔ IN'!$AC$4:$AC$12031,$E558,'[1]DATA THÔ IN'!$AH$4:$AH$12031,"Tiến độ 1")</f>
        <v>0</v>
      </c>
      <c r="CZ558" s="12">
        <f>SUMIFS('[1]DATA THÔ IN'!$P$4:$P$12031,'[1]DATA THÔ IN'!$H$4:$H$12031,$A558,'[1]DATA THÔ IN'!$AC$4:$AC$12031,$E558,'[1]DATA THÔ IN'!$AH$4:$AH$12031,"Tiến độ 2")</f>
        <v>0</v>
      </c>
      <c r="DA558" s="12">
        <f>SUMIFS('[1]TIẾN ĐỘ %'!$N$6:$N$1034,'[1]TIẾN ĐỘ %'!$G$6:$G$1034,A558,'[1]TIẾN ĐỘ %'!$F$6:$F$1034,$E558)</f>
        <v>0</v>
      </c>
      <c r="DB558" s="12">
        <f t="shared" si="1283"/>
        <v>0</v>
      </c>
      <c r="DC558" s="12"/>
      <c r="DD558" s="12"/>
      <c r="DE558" s="12"/>
      <c r="DF558" s="12"/>
      <c r="DG558" s="12"/>
      <c r="DH558" s="12"/>
      <c r="DI558" s="12"/>
      <c r="DJ558" s="12"/>
      <c r="DK558" s="12"/>
      <c r="DL558" s="12">
        <f t="shared" ref="DL558:DL566" si="1355">+DK558+DH558+DE558</f>
        <v>0</v>
      </c>
      <c r="DM558" s="12">
        <f t="shared" ref="DM558:DM566" si="1356">+DL558+DB558</f>
        <v>0</v>
      </c>
      <c r="DN558" s="12"/>
      <c r="DO558" s="12"/>
      <c r="DP558" s="12"/>
      <c r="DQ558" s="12"/>
      <c r="DR558" s="12"/>
      <c r="DS558" s="12"/>
      <c r="DT558" s="12"/>
      <c r="DU558" s="12"/>
      <c r="DV558" s="12"/>
      <c r="DW558" s="12">
        <f t="shared" ref="DW558:DW577" si="1357">+DV558+DS558+DP558</f>
        <v>0</v>
      </c>
      <c r="DX558" s="12"/>
      <c r="DY558" s="12"/>
      <c r="DZ558" s="12"/>
      <c r="EA558" s="12"/>
      <c r="EB558" s="12"/>
      <c r="EC558" s="12"/>
      <c r="ED558" s="12"/>
      <c r="EE558" s="12"/>
      <c r="EF558" s="12"/>
      <c r="EG558" s="12">
        <f t="shared" si="1346"/>
        <v>0</v>
      </c>
      <c r="EH558" s="12">
        <f t="shared" si="1347"/>
        <v>0</v>
      </c>
      <c r="EI558" s="12"/>
      <c r="EJ558" s="15">
        <f t="shared" si="1266"/>
        <v>0</v>
      </c>
      <c r="EK558" s="15">
        <f t="shared" si="1267"/>
        <v>0</v>
      </c>
      <c r="EL558" s="15">
        <f t="shared" si="1268"/>
        <v>0</v>
      </c>
      <c r="EM558" s="16">
        <f t="shared" si="1288"/>
        <v>0</v>
      </c>
      <c r="EN558" s="16">
        <f t="shared" si="1289"/>
        <v>0</v>
      </c>
      <c r="EO558" s="16">
        <f t="shared" si="1290"/>
        <v>0</v>
      </c>
      <c r="EP558" s="16">
        <f t="shared" si="1284"/>
        <v>0</v>
      </c>
      <c r="EQ558" s="16">
        <f t="shared" si="1285"/>
        <v>0</v>
      </c>
      <c r="ER558" s="16">
        <f t="shared" si="1286"/>
        <v>0</v>
      </c>
      <c r="ES558" s="16">
        <f t="shared" si="1287"/>
        <v>0</v>
      </c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5">
        <f t="shared" ref="FO558:FO567" si="1358">IFERROR(DX558/$CL558,0)</f>
        <v>0</v>
      </c>
      <c r="FP558" s="15">
        <f t="shared" ref="FP558:FP567" si="1359">IFERROR(DY558/$CL558,0)</f>
        <v>0</v>
      </c>
      <c r="FQ558" s="15">
        <f t="shared" ref="FQ558:FQ567" si="1360">IFERROR(DZ558/$CL558,0)</f>
        <v>0</v>
      </c>
      <c r="FR558" s="17">
        <f t="shared" si="1269"/>
        <v>0</v>
      </c>
      <c r="FS558" s="17">
        <f t="shared" si="1270"/>
        <v>0</v>
      </c>
      <c r="FT558" s="17">
        <f t="shared" si="1271"/>
        <v>0</v>
      </c>
      <c r="FU558" s="18">
        <f t="shared" si="1272"/>
        <v>0</v>
      </c>
      <c r="FV558" s="18">
        <f t="shared" si="1273"/>
        <v>0</v>
      </c>
      <c r="FW558" s="18">
        <f t="shared" si="1274"/>
        <v>0</v>
      </c>
      <c r="FX558" s="18">
        <f t="shared" si="1275"/>
        <v>0</v>
      </c>
      <c r="FY558" s="18">
        <f t="shared" si="1276"/>
        <v>0</v>
      </c>
      <c r="FZ558" s="19"/>
      <c r="GA558" s="36" t="s">
        <v>996</v>
      </c>
      <c r="GB558" s="36"/>
      <c r="GC558" s="37"/>
    </row>
    <row r="559" spans="1:185" hidden="1" x14ac:dyDescent="0.25">
      <c r="A559" s="8" t="s">
        <v>1296</v>
      </c>
      <c r="B559" s="8" t="s">
        <v>881</v>
      </c>
      <c r="C559" s="28" t="s">
        <v>882</v>
      </c>
      <c r="D559" s="28" t="s">
        <v>478</v>
      </c>
      <c r="E559" s="9" t="s">
        <v>249</v>
      </c>
      <c r="F559" s="28" t="s">
        <v>883</v>
      </c>
      <c r="G559" s="28" t="s">
        <v>480</v>
      </c>
      <c r="H559" s="11">
        <v>3.5000000000000003E-2</v>
      </c>
      <c r="I559" s="11"/>
      <c r="J559" s="11">
        <v>0.01</v>
      </c>
      <c r="K559" s="11">
        <v>0.01</v>
      </c>
      <c r="L559" s="11">
        <v>5.0000000000000001E-3</v>
      </c>
      <c r="M559" s="11">
        <v>5.0000000000000001E-3</v>
      </c>
      <c r="N559" s="11"/>
      <c r="O559" s="12">
        <f t="shared" si="1329"/>
        <v>0</v>
      </c>
      <c r="P559" s="12">
        <f t="shared" si="1330"/>
        <v>382603.2</v>
      </c>
      <c r="Q559" s="12">
        <f t="shared" si="1331"/>
        <v>343694.39999999997</v>
      </c>
      <c r="R559" s="12">
        <f t="shared" si="1332"/>
        <v>1049148</v>
      </c>
      <c r="S559" s="12">
        <f t="shared" si="1348"/>
        <v>0</v>
      </c>
      <c r="T559" s="12">
        <f t="shared" si="1349"/>
        <v>0</v>
      </c>
      <c r="U559" s="12">
        <f t="shared" si="1350"/>
        <v>399278</v>
      </c>
      <c r="V559" s="12">
        <f t="shared" si="1351"/>
        <v>482654</v>
      </c>
      <c r="W559" s="12">
        <f t="shared" si="1282"/>
        <v>86400</v>
      </c>
      <c r="X559" s="12">
        <f t="shared" si="1333"/>
        <v>0</v>
      </c>
      <c r="Y559" s="12">
        <f t="shared" si="1334"/>
        <v>0</v>
      </c>
      <c r="Z559" s="12">
        <f t="shared" si="1335"/>
        <v>0</v>
      </c>
      <c r="AA559" s="12">
        <f t="shared" si="1336"/>
        <v>0</v>
      </c>
      <c r="AB559" s="12">
        <f t="shared" si="1337"/>
        <v>765901.2</v>
      </c>
      <c r="AC559" s="12"/>
      <c r="AD559" s="12"/>
      <c r="AE559" s="12"/>
      <c r="AF559" s="12">
        <f t="shared" si="1338"/>
        <v>0</v>
      </c>
      <c r="AG559" s="12">
        <f t="shared" si="1339"/>
        <v>0</v>
      </c>
      <c r="AH559" s="12">
        <f t="shared" si="1340"/>
        <v>0</v>
      </c>
      <c r="AI559" s="12"/>
      <c r="AJ559" s="12"/>
      <c r="AK559" s="12"/>
      <c r="AL559" s="12">
        <f t="shared" si="1238"/>
        <v>0</v>
      </c>
      <c r="AM559" s="12">
        <f t="shared" si="1239"/>
        <v>0</v>
      </c>
      <c r="AN559" s="12">
        <f t="shared" si="1240"/>
        <v>0</v>
      </c>
      <c r="AO559" s="12"/>
      <c r="AP559" s="12"/>
      <c r="AQ559" s="12"/>
      <c r="AR559" s="12">
        <f t="shared" si="1241"/>
        <v>0</v>
      </c>
      <c r="AS559" s="12">
        <f t="shared" si="1242"/>
        <v>0</v>
      </c>
      <c r="AT559" s="12">
        <f t="shared" si="1243"/>
        <v>0</v>
      </c>
      <c r="AU559" s="12">
        <f t="shared" si="1244"/>
        <v>0</v>
      </c>
      <c r="AV559" s="12">
        <f t="shared" si="1341"/>
        <v>0</v>
      </c>
      <c r="AW559" s="12"/>
      <c r="AX559" s="12">
        <f t="shared" si="1245"/>
        <v>0</v>
      </c>
      <c r="AY559" s="12">
        <f t="shared" si="1246"/>
        <v>0</v>
      </c>
      <c r="AZ559" s="12">
        <f t="shared" si="1247"/>
        <v>0</v>
      </c>
      <c r="BA559" s="12"/>
      <c r="BB559" s="12">
        <f t="shared" si="1248"/>
        <v>0</v>
      </c>
      <c r="BC559" s="12">
        <f t="shared" si="1249"/>
        <v>0</v>
      </c>
      <c r="BD559" s="12">
        <f t="shared" si="1250"/>
        <v>0</v>
      </c>
      <c r="BE559" s="12"/>
      <c r="BF559" s="12">
        <f t="shared" si="1251"/>
        <v>0</v>
      </c>
      <c r="BG559" s="12">
        <f t="shared" si="1342"/>
        <v>0</v>
      </c>
      <c r="BH559" s="12">
        <f t="shared" si="1252"/>
        <v>0</v>
      </c>
      <c r="BI559" s="12">
        <f t="shared" si="1253"/>
        <v>0</v>
      </c>
      <c r="BJ559" s="12"/>
      <c r="BK559" s="12">
        <f t="shared" si="1254"/>
        <v>0</v>
      </c>
      <c r="BL559" s="12">
        <f t="shared" si="1343"/>
        <v>0</v>
      </c>
      <c r="BM559" s="12">
        <f t="shared" si="1255"/>
        <v>0</v>
      </c>
      <c r="BN559" s="12"/>
      <c r="BO559" s="12">
        <f t="shared" si="1256"/>
        <v>0</v>
      </c>
      <c r="BP559" s="12">
        <f t="shared" si="1257"/>
        <v>0</v>
      </c>
      <c r="BQ559" s="12">
        <f t="shared" si="1258"/>
        <v>0</v>
      </c>
      <c r="BR559" s="12"/>
      <c r="BS559" s="12">
        <f t="shared" si="1259"/>
        <v>0</v>
      </c>
      <c r="BT559" s="12">
        <f t="shared" si="1260"/>
        <v>0</v>
      </c>
      <c r="BU559" s="12">
        <f t="shared" si="1261"/>
        <v>0</v>
      </c>
      <c r="BV559" s="12">
        <f t="shared" si="1262"/>
        <v>0</v>
      </c>
      <c r="BW559" s="12">
        <f t="shared" si="1263"/>
        <v>0</v>
      </c>
      <c r="BX559" s="12"/>
      <c r="BY559" s="12">
        <v>60000000</v>
      </c>
      <c r="BZ559" s="12">
        <v>50000000</v>
      </c>
      <c r="CA559" s="12">
        <f>SUMIFS('[1]TIẾN ĐỘ %'!$M$6:$M$1034,'[1]TIẾN ĐỘ %'!$G$6:$G$1034,$A559,'[1]TIẾN ĐỘ %'!$F$6:$F$1034,$E559)</f>
        <v>0</v>
      </c>
      <c r="CB559" s="12">
        <f t="shared" si="1281"/>
        <v>110000000</v>
      </c>
      <c r="CC559" s="12"/>
      <c r="CD559" s="12"/>
      <c r="CE559" s="12"/>
      <c r="CF559" s="12">
        <f t="shared" si="1352"/>
        <v>0</v>
      </c>
      <c r="CG559" s="12">
        <f t="shared" si="1353"/>
        <v>110000000</v>
      </c>
      <c r="CH559" s="12"/>
      <c r="CI559" s="12"/>
      <c r="CJ559" s="12"/>
      <c r="CK559" s="12">
        <f t="shared" si="1354"/>
        <v>0</v>
      </c>
      <c r="CL559" s="12"/>
      <c r="CM559" s="12"/>
      <c r="CN559" s="12"/>
      <c r="CO559" s="12">
        <f t="shared" si="1344"/>
        <v>0</v>
      </c>
      <c r="CP559" s="12">
        <f t="shared" si="1345"/>
        <v>0</v>
      </c>
      <c r="CQ559" s="12"/>
      <c r="CR559" s="12">
        <v>39648000</v>
      </c>
      <c r="CS559" s="12">
        <v>35616000</v>
      </c>
      <c r="CT559" s="12">
        <v>108720000</v>
      </c>
      <c r="CU559" s="12">
        <v>8640000</v>
      </c>
      <c r="CV559" s="12">
        <v>41376000</v>
      </c>
      <c r="CW559" s="12">
        <v>8640000</v>
      </c>
      <c r="CX559" s="12">
        <v>50016000</v>
      </c>
      <c r="CY559" s="12">
        <f>SUMIFS('[1]DATA THÔ IN'!$P$4:$P$12031,'[1]DATA THÔ IN'!$H$4:$H$12031,$A559,'[1]DATA THÔ IN'!$AC$4:$AC$12031,$E559,'[1]DATA THÔ IN'!$AH$4:$AH$12031,"Tiến độ 1")</f>
        <v>0</v>
      </c>
      <c r="CZ559" s="12">
        <f>SUMIFS('[1]DATA THÔ IN'!$P$4:$P$12031,'[1]DATA THÔ IN'!$H$4:$H$12031,$A559,'[1]DATA THÔ IN'!$AC$4:$AC$12031,$E559,'[1]DATA THÔ IN'!$AH$4:$AH$12031,"Tiến độ 2")</f>
        <v>0</v>
      </c>
      <c r="DA559" s="12">
        <f>SUMIFS('[1]TIẾN ĐỘ %'!$N$6:$N$1034,'[1]TIẾN ĐỘ %'!$G$6:$G$1034,A559,'[1]TIẾN ĐỘ %'!$F$6:$F$1034,$E559)</f>
        <v>0</v>
      </c>
      <c r="DB559" s="12">
        <f t="shared" si="1283"/>
        <v>158736000</v>
      </c>
      <c r="DC559" s="12"/>
      <c r="DD559" s="12"/>
      <c r="DE559" s="12"/>
      <c r="DF559" s="12"/>
      <c r="DG559" s="12"/>
      <c r="DH559" s="12"/>
      <c r="DI559" s="12"/>
      <c r="DJ559" s="12"/>
      <c r="DK559" s="12"/>
      <c r="DL559" s="12">
        <f t="shared" si="1355"/>
        <v>0</v>
      </c>
      <c r="DM559" s="12">
        <f t="shared" si="1356"/>
        <v>158736000</v>
      </c>
      <c r="DN559" s="12"/>
      <c r="DO559" s="12"/>
      <c r="DP559" s="12"/>
      <c r="DQ559" s="12"/>
      <c r="DR559" s="12"/>
      <c r="DS559" s="12"/>
      <c r="DT559" s="12"/>
      <c r="DU559" s="12"/>
      <c r="DV559" s="12"/>
      <c r="DW559" s="12">
        <f t="shared" si="1357"/>
        <v>0</v>
      </c>
      <c r="DX559" s="12"/>
      <c r="DY559" s="12"/>
      <c r="DZ559" s="12"/>
      <c r="EA559" s="12"/>
      <c r="EB559" s="12"/>
      <c r="EC559" s="12"/>
      <c r="ED559" s="12"/>
      <c r="EE559" s="12"/>
      <c r="EF559" s="12"/>
      <c r="EG559" s="12">
        <f t="shared" si="1346"/>
        <v>0</v>
      </c>
      <c r="EH559" s="12">
        <f t="shared" si="1347"/>
        <v>0</v>
      </c>
      <c r="EI559" s="12"/>
      <c r="EJ559" s="15">
        <f t="shared" si="1266"/>
        <v>0.66080000000000005</v>
      </c>
      <c r="EK559" s="15">
        <f t="shared" si="1267"/>
        <v>0.59360000000000002</v>
      </c>
      <c r="EL559" s="15">
        <f t="shared" si="1268"/>
        <v>1.8120000000000001</v>
      </c>
      <c r="EM559" s="16">
        <f t="shared" si="1288"/>
        <v>0.17280000000000001</v>
      </c>
      <c r="EN559" s="16">
        <f t="shared" si="1289"/>
        <v>0.82752000000000003</v>
      </c>
      <c r="EO559" s="16">
        <f t="shared" si="1290"/>
        <v>1.0003200000000001</v>
      </c>
      <c r="EP559" s="16">
        <f t="shared" si="1284"/>
        <v>0</v>
      </c>
      <c r="EQ559" s="16">
        <f t="shared" si="1285"/>
        <v>0</v>
      </c>
      <c r="ER559" s="16">
        <f t="shared" si="1286"/>
        <v>0</v>
      </c>
      <c r="ES559" s="16">
        <f t="shared" si="1287"/>
        <v>1.4430545454545454</v>
      </c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5">
        <f t="shared" si="1358"/>
        <v>0</v>
      </c>
      <c r="FP559" s="15">
        <f t="shared" si="1359"/>
        <v>0</v>
      </c>
      <c r="FQ559" s="15">
        <f t="shared" si="1360"/>
        <v>0</v>
      </c>
      <c r="FR559" s="17">
        <f t="shared" si="1269"/>
        <v>0</v>
      </c>
      <c r="FS559" s="17">
        <f t="shared" si="1270"/>
        <v>0</v>
      </c>
      <c r="FT559" s="17">
        <f t="shared" si="1271"/>
        <v>0</v>
      </c>
      <c r="FU559" s="18">
        <f t="shared" si="1272"/>
        <v>0</v>
      </c>
      <c r="FV559" s="18">
        <f t="shared" si="1273"/>
        <v>0</v>
      </c>
      <c r="FW559" s="18">
        <f t="shared" si="1274"/>
        <v>0</v>
      </c>
      <c r="FX559" s="18">
        <f t="shared" si="1275"/>
        <v>0</v>
      </c>
      <c r="FY559" s="18">
        <f t="shared" si="1276"/>
        <v>0</v>
      </c>
      <c r="FZ559" s="19"/>
      <c r="GA559" s="36" t="s">
        <v>478</v>
      </c>
      <c r="GB559" s="36"/>
      <c r="GC559" s="37"/>
    </row>
    <row r="560" spans="1:185" hidden="1" x14ac:dyDescent="0.25">
      <c r="A560" s="8" t="s">
        <v>1299</v>
      </c>
      <c r="B560" s="8" t="s">
        <v>888</v>
      </c>
      <c r="C560" s="28" t="s">
        <v>889</v>
      </c>
      <c r="D560" s="28" t="s">
        <v>478</v>
      </c>
      <c r="E560" s="9" t="s">
        <v>249</v>
      </c>
      <c r="F560" s="28" t="s">
        <v>491</v>
      </c>
      <c r="G560" s="28" t="s">
        <v>480</v>
      </c>
      <c r="H560" s="11">
        <v>3.5000000000000003E-2</v>
      </c>
      <c r="I560" s="11">
        <v>0.02</v>
      </c>
      <c r="J560" s="11">
        <v>0.01</v>
      </c>
      <c r="K560" s="11">
        <v>0.01</v>
      </c>
      <c r="L560" s="11">
        <v>5.0000000000000001E-3</v>
      </c>
      <c r="M560" s="11">
        <v>5.0000000000000001E-3</v>
      </c>
      <c r="N560" s="11"/>
      <c r="O560" s="12">
        <f t="shared" si="1329"/>
        <v>5049888</v>
      </c>
      <c r="P560" s="12">
        <f t="shared" si="1330"/>
        <v>0</v>
      </c>
      <c r="Q560" s="12">
        <f t="shared" si="1331"/>
        <v>0</v>
      </c>
      <c r="R560" s="12">
        <f t="shared" si="1332"/>
        <v>2436570.96</v>
      </c>
      <c r="S560" s="12">
        <f t="shared" si="1348"/>
        <v>3544128</v>
      </c>
      <c r="T560" s="12">
        <f t="shared" si="1349"/>
        <v>973276</v>
      </c>
      <c r="U560" s="12">
        <f t="shared" si="1350"/>
        <v>0</v>
      </c>
      <c r="V560" s="12">
        <f t="shared" si="1351"/>
        <v>0</v>
      </c>
      <c r="W560" s="12">
        <f t="shared" si="1282"/>
        <v>1008576</v>
      </c>
      <c r="X560" s="12">
        <f t="shared" si="1333"/>
        <v>6848640</v>
      </c>
      <c r="Y560" s="12">
        <f t="shared" si="1334"/>
        <v>2249299.1999999997</v>
      </c>
      <c r="Z560" s="12">
        <f t="shared" si="1335"/>
        <v>0</v>
      </c>
      <c r="AA560" s="12">
        <f t="shared" si="1336"/>
        <v>3304468.8</v>
      </c>
      <c r="AB560" s="12">
        <f t="shared" si="1337"/>
        <v>3725540.76</v>
      </c>
      <c r="AC560" s="12"/>
      <c r="AD560" s="12"/>
      <c r="AE560" s="12"/>
      <c r="AF560" s="12">
        <f t="shared" si="1338"/>
        <v>0</v>
      </c>
      <c r="AG560" s="12">
        <f t="shared" si="1339"/>
        <v>0</v>
      </c>
      <c r="AH560" s="12">
        <f t="shared" si="1340"/>
        <v>0</v>
      </c>
      <c r="AI560" s="12"/>
      <c r="AJ560" s="12"/>
      <c r="AK560" s="12"/>
      <c r="AL560" s="12">
        <f t="shared" si="1238"/>
        <v>0</v>
      </c>
      <c r="AM560" s="12">
        <f t="shared" si="1239"/>
        <v>0</v>
      </c>
      <c r="AN560" s="12">
        <f t="shared" si="1240"/>
        <v>0</v>
      </c>
      <c r="AO560" s="12"/>
      <c r="AP560" s="12"/>
      <c r="AQ560" s="12"/>
      <c r="AR560" s="12">
        <f t="shared" si="1241"/>
        <v>0</v>
      </c>
      <c r="AS560" s="12">
        <f t="shared" si="1242"/>
        <v>0</v>
      </c>
      <c r="AT560" s="12">
        <f t="shared" si="1243"/>
        <v>0</v>
      </c>
      <c r="AU560" s="12">
        <f t="shared" si="1244"/>
        <v>0</v>
      </c>
      <c r="AV560" s="12">
        <f t="shared" si="1341"/>
        <v>0</v>
      </c>
      <c r="AW560" s="12"/>
      <c r="AX560" s="12">
        <f t="shared" si="1245"/>
        <v>0</v>
      </c>
      <c r="AY560" s="12">
        <f t="shared" si="1246"/>
        <v>0</v>
      </c>
      <c r="AZ560" s="12">
        <f t="shared" si="1247"/>
        <v>0</v>
      </c>
      <c r="BA560" s="12"/>
      <c r="BB560" s="12">
        <f t="shared" si="1248"/>
        <v>0</v>
      </c>
      <c r="BC560" s="12">
        <f t="shared" si="1249"/>
        <v>0</v>
      </c>
      <c r="BD560" s="12">
        <f t="shared" si="1250"/>
        <v>0</v>
      </c>
      <c r="BE560" s="12"/>
      <c r="BF560" s="12">
        <f t="shared" si="1251"/>
        <v>0</v>
      </c>
      <c r="BG560" s="12">
        <f t="shared" si="1342"/>
        <v>0</v>
      </c>
      <c r="BH560" s="12">
        <f t="shared" si="1252"/>
        <v>0</v>
      </c>
      <c r="BI560" s="12">
        <f t="shared" si="1253"/>
        <v>0</v>
      </c>
      <c r="BJ560" s="12"/>
      <c r="BK560" s="12">
        <f t="shared" si="1254"/>
        <v>0</v>
      </c>
      <c r="BL560" s="12">
        <f t="shared" si="1343"/>
        <v>0</v>
      </c>
      <c r="BM560" s="12">
        <f t="shared" si="1255"/>
        <v>0</v>
      </c>
      <c r="BN560" s="12"/>
      <c r="BO560" s="12">
        <f t="shared" si="1256"/>
        <v>0</v>
      </c>
      <c r="BP560" s="12">
        <f t="shared" si="1257"/>
        <v>0</v>
      </c>
      <c r="BQ560" s="12">
        <f t="shared" si="1258"/>
        <v>0</v>
      </c>
      <c r="BR560" s="12"/>
      <c r="BS560" s="12">
        <f t="shared" si="1259"/>
        <v>0</v>
      </c>
      <c r="BT560" s="12">
        <f t="shared" si="1260"/>
        <v>0</v>
      </c>
      <c r="BU560" s="12">
        <f t="shared" si="1261"/>
        <v>0</v>
      </c>
      <c r="BV560" s="12">
        <f t="shared" si="1262"/>
        <v>0</v>
      </c>
      <c r="BW560" s="12">
        <f t="shared" si="1263"/>
        <v>0</v>
      </c>
      <c r="BX560" s="12"/>
      <c r="BY560" s="12">
        <v>250000000</v>
      </c>
      <c r="BZ560" s="12">
        <v>250000000</v>
      </c>
      <c r="CA560" s="12">
        <f>SUMIFS('[1]TIẾN ĐỘ %'!$M$6:$M$1034,'[1]TIẾN ĐỘ %'!$G$6:$G$1034,$A560,'[1]TIẾN ĐỘ %'!$F$6:$F$1034,$E560)</f>
        <v>200000000</v>
      </c>
      <c r="CB560" s="12">
        <f t="shared" si="1281"/>
        <v>700000000</v>
      </c>
      <c r="CC560" s="12"/>
      <c r="CD560" s="12"/>
      <c r="CE560" s="12"/>
      <c r="CF560" s="12">
        <f t="shared" si="1352"/>
        <v>0</v>
      </c>
      <c r="CG560" s="12">
        <f t="shared" si="1353"/>
        <v>700000000</v>
      </c>
      <c r="CH560" s="12"/>
      <c r="CI560" s="12"/>
      <c r="CJ560" s="12"/>
      <c r="CK560" s="12">
        <f t="shared" si="1354"/>
        <v>0</v>
      </c>
      <c r="CL560" s="12"/>
      <c r="CM560" s="12"/>
      <c r="CN560" s="12"/>
      <c r="CO560" s="12">
        <f t="shared" si="1344"/>
        <v>0</v>
      </c>
      <c r="CP560" s="12">
        <f t="shared" si="1345"/>
        <v>0</v>
      </c>
      <c r="CQ560" s="12"/>
      <c r="CR560" s="12">
        <v>51840000</v>
      </c>
      <c r="CS560" s="12">
        <v>49680000</v>
      </c>
      <c r="CT560" s="12">
        <v>252494400</v>
      </c>
      <c r="CU560" s="12">
        <v>100857600</v>
      </c>
      <c r="CV560" s="12">
        <v>76348800</v>
      </c>
      <c r="CW560" s="12">
        <v>100857600</v>
      </c>
      <c r="CX560" s="12">
        <v>177206400</v>
      </c>
      <c r="CY560" s="12">
        <f>SUMIFS('[1]DATA THÔ IN'!$P$4:$P$12031,'[1]DATA THÔ IN'!$H$4:$H$12031,$A560,'[1]DATA THÔ IN'!$AC$4:$AC$12031,$E560,'[1]DATA THÔ IN'!$AH$4:$AH$12031,"Tiến độ 1")</f>
        <v>233088000</v>
      </c>
      <c r="CZ560" s="12">
        <f>SUMIFS('[1]DATA THÔ IN'!$P$4:$P$12031,'[1]DATA THÔ IN'!$H$4:$H$12031,$A560,'[1]DATA THÔ IN'!$AC$4:$AC$12031,$E560,'[1]DATA THÔ IN'!$AH$4:$AH$12031,"Tiến độ 2")</f>
        <v>0</v>
      </c>
      <c r="DA560" s="12">
        <f>SUMIFS('[1]TIẾN ĐỘ %'!$N$6:$N$1034,'[1]TIẾN ĐỘ %'!$G$6:$G$1034,A560,'[1]TIẾN ĐỘ %'!$F$6:$F$1034,$E560)</f>
        <v>342432000</v>
      </c>
      <c r="DB560" s="12">
        <f t="shared" si="1283"/>
        <v>772132800</v>
      </c>
      <c r="DC560" s="12"/>
      <c r="DD560" s="12"/>
      <c r="DE560" s="12"/>
      <c r="DF560" s="12"/>
      <c r="DG560" s="12"/>
      <c r="DH560" s="12"/>
      <c r="DI560" s="12"/>
      <c r="DJ560" s="12"/>
      <c r="DK560" s="12"/>
      <c r="DL560" s="12">
        <f t="shared" si="1355"/>
        <v>0</v>
      </c>
      <c r="DM560" s="12">
        <f t="shared" si="1356"/>
        <v>772132800</v>
      </c>
      <c r="DN560" s="12"/>
      <c r="DO560" s="12"/>
      <c r="DP560" s="12"/>
      <c r="DQ560" s="12"/>
      <c r="DR560" s="12"/>
      <c r="DS560" s="12"/>
      <c r="DT560" s="12"/>
      <c r="DU560" s="12"/>
      <c r="DV560" s="12"/>
      <c r="DW560" s="12">
        <f t="shared" si="1357"/>
        <v>0</v>
      </c>
      <c r="DX560" s="12"/>
      <c r="DY560" s="12"/>
      <c r="DZ560" s="12"/>
      <c r="EA560" s="12"/>
      <c r="EB560" s="12"/>
      <c r="EC560" s="12"/>
      <c r="ED560" s="12"/>
      <c r="EE560" s="12"/>
      <c r="EF560" s="12"/>
      <c r="EG560" s="12">
        <f t="shared" si="1346"/>
        <v>0</v>
      </c>
      <c r="EH560" s="12">
        <f t="shared" si="1347"/>
        <v>0</v>
      </c>
      <c r="EI560" s="12"/>
      <c r="EJ560" s="15">
        <f t="shared" si="1266"/>
        <v>0.20735999999999999</v>
      </c>
      <c r="EK560" s="15">
        <f t="shared" si="1267"/>
        <v>0.19872000000000001</v>
      </c>
      <c r="EL560" s="15">
        <f t="shared" si="1268"/>
        <v>1.0099776</v>
      </c>
      <c r="EM560" s="16">
        <f t="shared" si="1288"/>
        <v>0.40343040000000002</v>
      </c>
      <c r="EN560" s="16">
        <f t="shared" si="1289"/>
        <v>0.30539519999999998</v>
      </c>
      <c r="EO560" s="16">
        <f t="shared" si="1290"/>
        <v>0.70882559999999994</v>
      </c>
      <c r="EP560" s="16">
        <f t="shared" si="1284"/>
        <v>1.16544</v>
      </c>
      <c r="EQ560" s="16">
        <f t="shared" si="1285"/>
        <v>0</v>
      </c>
      <c r="ER560" s="16">
        <f t="shared" si="1286"/>
        <v>1.7121599999999999</v>
      </c>
      <c r="ES560" s="16">
        <f t="shared" si="1287"/>
        <v>1.1030468571428571</v>
      </c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5">
        <f t="shared" si="1358"/>
        <v>0</v>
      </c>
      <c r="FP560" s="15">
        <f t="shared" si="1359"/>
        <v>0</v>
      </c>
      <c r="FQ560" s="15">
        <f t="shared" si="1360"/>
        <v>0</v>
      </c>
      <c r="FR560" s="17">
        <f t="shared" si="1269"/>
        <v>0</v>
      </c>
      <c r="FS560" s="17">
        <f t="shared" si="1270"/>
        <v>0</v>
      </c>
      <c r="FT560" s="17">
        <f t="shared" si="1271"/>
        <v>0</v>
      </c>
      <c r="FU560" s="18">
        <f t="shared" si="1272"/>
        <v>0</v>
      </c>
      <c r="FV560" s="18">
        <f t="shared" si="1273"/>
        <v>0</v>
      </c>
      <c r="FW560" s="18">
        <f t="shared" si="1274"/>
        <v>0</v>
      </c>
      <c r="FX560" s="18">
        <f t="shared" si="1275"/>
        <v>0</v>
      </c>
      <c r="FY560" s="18">
        <f t="shared" si="1276"/>
        <v>0</v>
      </c>
      <c r="FZ560" s="19"/>
      <c r="GA560" s="36" t="s">
        <v>478</v>
      </c>
      <c r="GB560" s="36"/>
      <c r="GC560" s="37"/>
    </row>
    <row r="561" spans="1:185" hidden="1" x14ac:dyDescent="0.25">
      <c r="A561" s="8" t="s">
        <v>1300</v>
      </c>
      <c r="B561" s="8" t="s">
        <v>890</v>
      </c>
      <c r="C561" s="28" t="s">
        <v>891</v>
      </c>
      <c r="D561" s="28" t="s">
        <v>478</v>
      </c>
      <c r="E561" s="9" t="s">
        <v>249</v>
      </c>
      <c r="F561" s="28" t="s">
        <v>479</v>
      </c>
      <c r="G561" s="28" t="s">
        <v>480</v>
      </c>
      <c r="H561" s="11">
        <v>3.5000000000000003E-2</v>
      </c>
      <c r="I561" s="11"/>
      <c r="J561" s="11">
        <v>0.01</v>
      </c>
      <c r="K561" s="11">
        <v>0.01</v>
      </c>
      <c r="L561" s="11">
        <v>5.0000000000000001E-3</v>
      </c>
      <c r="M561" s="11">
        <v>5.0000000000000001E-3</v>
      </c>
      <c r="N561" s="11"/>
      <c r="O561" s="12">
        <f t="shared" si="1329"/>
        <v>0</v>
      </c>
      <c r="P561" s="12">
        <f t="shared" si="1330"/>
        <v>0</v>
      </c>
      <c r="Q561" s="12">
        <f t="shared" si="1331"/>
        <v>0</v>
      </c>
      <c r="R561" s="12">
        <f t="shared" si="1332"/>
        <v>0</v>
      </c>
      <c r="S561" s="12">
        <f t="shared" si="1348"/>
        <v>0</v>
      </c>
      <c r="T561" s="12">
        <f t="shared" si="1349"/>
        <v>0</v>
      </c>
      <c r="U561" s="12">
        <f t="shared" si="1350"/>
        <v>0</v>
      </c>
      <c r="V561" s="12">
        <f t="shared" si="1351"/>
        <v>0</v>
      </c>
      <c r="W561" s="12">
        <f t="shared" si="1282"/>
        <v>0</v>
      </c>
      <c r="X561" s="12">
        <f t="shared" si="1333"/>
        <v>0</v>
      </c>
      <c r="Y561" s="12">
        <f t="shared" si="1334"/>
        <v>0</v>
      </c>
      <c r="Z561" s="12">
        <f t="shared" si="1335"/>
        <v>0</v>
      </c>
      <c r="AA561" s="12">
        <f t="shared" si="1336"/>
        <v>0</v>
      </c>
      <c r="AB561" s="12">
        <f t="shared" si="1337"/>
        <v>0</v>
      </c>
      <c r="AC561" s="12"/>
      <c r="AD561" s="12"/>
      <c r="AE561" s="12"/>
      <c r="AF561" s="12">
        <f t="shared" si="1338"/>
        <v>0</v>
      </c>
      <c r="AG561" s="12">
        <f t="shared" si="1339"/>
        <v>0</v>
      </c>
      <c r="AH561" s="12">
        <f t="shared" si="1340"/>
        <v>0</v>
      </c>
      <c r="AI561" s="12"/>
      <c r="AJ561" s="12"/>
      <c r="AK561" s="12"/>
      <c r="AL561" s="12">
        <f t="shared" si="1238"/>
        <v>0</v>
      </c>
      <c r="AM561" s="12">
        <f t="shared" si="1239"/>
        <v>0</v>
      </c>
      <c r="AN561" s="12">
        <f t="shared" si="1240"/>
        <v>0</v>
      </c>
      <c r="AO561" s="12"/>
      <c r="AP561" s="12"/>
      <c r="AQ561" s="12"/>
      <c r="AR561" s="12">
        <f t="shared" si="1241"/>
        <v>0</v>
      </c>
      <c r="AS561" s="12">
        <f t="shared" si="1242"/>
        <v>0</v>
      </c>
      <c r="AT561" s="12">
        <f t="shared" si="1243"/>
        <v>0</v>
      </c>
      <c r="AU561" s="12">
        <f t="shared" si="1244"/>
        <v>0</v>
      </c>
      <c r="AV561" s="12">
        <f t="shared" si="1341"/>
        <v>0</v>
      </c>
      <c r="AW561" s="12"/>
      <c r="AX561" s="12">
        <f t="shared" si="1245"/>
        <v>0</v>
      </c>
      <c r="AY561" s="12">
        <f t="shared" si="1246"/>
        <v>0</v>
      </c>
      <c r="AZ561" s="12">
        <f t="shared" si="1247"/>
        <v>0</v>
      </c>
      <c r="BA561" s="12"/>
      <c r="BB561" s="12">
        <f t="shared" si="1248"/>
        <v>0</v>
      </c>
      <c r="BC561" s="12">
        <f t="shared" si="1249"/>
        <v>0</v>
      </c>
      <c r="BD561" s="12">
        <f t="shared" si="1250"/>
        <v>0</v>
      </c>
      <c r="BE561" s="12"/>
      <c r="BF561" s="12">
        <f t="shared" si="1251"/>
        <v>0</v>
      </c>
      <c r="BG561" s="12">
        <f t="shared" si="1342"/>
        <v>0</v>
      </c>
      <c r="BH561" s="12">
        <f t="shared" si="1252"/>
        <v>0</v>
      </c>
      <c r="BI561" s="12">
        <f t="shared" si="1253"/>
        <v>0</v>
      </c>
      <c r="BJ561" s="12"/>
      <c r="BK561" s="12">
        <f t="shared" si="1254"/>
        <v>0</v>
      </c>
      <c r="BL561" s="12">
        <f t="shared" si="1343"/>
        <v>0</v>
      </c>
      <c r="BM561" s="12">
        <f t="shared" si="1255"/>
        <v>0</v>
      </c>
      <c r="BN561" s="12"/>
      <c r="BO561" s="12">
        <f t="shared" si="1256"/>
        <v>0</v>
      </c>
      <c r="BP561" s="12">
        <f t="shared" si="1257"/>
        <v>0</v>
      </c>
      <c r="BQ561" s="12">
        <f t="shared" si="1258"/>
        <v>0</v>
      </c>
      <c r="BR561" s="12"/>
      <c r="BS561" s="12">
        <f t="shared" si="1259"/>
        <v>0</v>
      </c>
      <c r="BT561" s="12">
        <f t="shared" si="1260"/>
        <v>0</v>
      </c>
      <c r="BU561" s="12">
        <f t="shared" si="1261"/>
        <v>0</v>
      </c>
      <c r="BV561" s="12">
        <f t="shared" si="1262"/>
        <v>0</v>
      </c>
      <c r="BW561" s="12">
        <f t="shared" si="1263"/>
        <v>0</v>
      </c>
      <c r="BX561" s="12"/>
      <c r="BY561" s="12">
        <v>0</v>
      </c>
      <c r="BZ561" s="12">
        <v>0</v>
      </c>
      <c r="CA561" s="12">
        <f>SUMIFS('[1]TIẾN ĐỘ %'!$M$6:$M$1034,'[1]TIẾN ĐỘ %'!$G$6:$G$1034,$A561,'[1]TIẾN ĐỘ %'!$F$6:$F$1034,$E561)</f>
        <v>0</v>
      </c>
      <c r="CB561" s="12">
        <f t="shared" si="1281"/>
        <v>0</v>
      </c>
      <c r="CC561" s="12"/>
      <c r="CD561" s="12"/>
      <c r="CE561" s="12"/>
      <c r="CF561" s="12">
        <f t="shared" si="1352"/>
        <v>0</v>
      </c>
      <c r="CG561" s="12">
        <f t="shared" si="1353"/>
        <v>0</v>
      </c>
      <c r="CH561" s="12"/>
      <c r="CI561" s="12"/>
      <c r="CJ561" s="12"/>
      <c r="CK561" s="12">
        <f t="shared" si="1354"/>
        <v>0</v>
      </c>
      <c r="CL561" s="12"/>
      <c r="CM561" s="12"/>
      <c r="CN561" s="12"/>
      <c r="CO561" s="12">
        <f t="shared" si="1344"/>
        <v>0</v>
      </c>
      <c r="CP561" s="12">
        <f t="shared" si="1345"/>
        <v>0</v>
      </c>
      <c r="CQ561" s="12"/>
      <c r="CR561" s="12">
        <v>0</v>
      </c>
      <c r="CS561" s="12">
        <v>1200000</v>
      </c>
      <c r="CT561" s="12">
        <v>1200000</v>
      </c>
      <c r="CU561" s="12">
        <v>0</v>
      </c>
      <c r="CV561" s="12">
        <v>0</v>
      </c>
      <c r="CW561" s="12">
        <v>0</v>
      </c>
      <c r="CX561" s="12">
        <v>0</v>
      </c>
      <c r="CY561" s="12">
        <f>SUMIFS('[1]DATA THÔ IN'!$P$4:$P$12031,'[1]DATA THÔ IN'!$H$4:$H$12031,$A561,'[1]DATA THÔ IN'!$AC$4:$AC$12031,$E561,'[1]DATA THÔ IN'!$AH$4:$AH$12031,"Tiến độ 1")</f>
        <v>0</v>
      </c>
      <c r="CZ561" s="12">
        <f>SUMIFS('[1]DATA THÔ IN'!$P$4:$P$12031,'[1]DATA THÔ IN'!$H$4:$H$12031,$A561,'[1]DATA THÔ IN'!$AC$4:$AC$12031,$E561,'[1]DATA THÔ IN'!$AH$4:$AH$12031,"Tiến độ 2")</f>
        <v>0</v>
      </c>
      <c r="DA561" s="12">
        <f>SUMIFS('[1]TIẾN ĐỘ %'!$N$6:$N$1034,'[1]TIẾN ĐỘ %'!$G$6:$G$1034,A561,'[1]TIẾN ĐỘ %'!$F$6:$F$1034,$E561)</f>
        <v>0</v>
      </c>
      <c r="DB561" s="12">
        <f t="shared" si="1283"/>
        <v>1200000</v>
      </c>
      <c r="DC561" s="12"/>
      <c r="DD561" s="12"/>
      <c r="DE561" s="12"/>
      <c r="DF561" s="12"/>
      <c r="DG561" s="12"/>
      <c r="DH561" s="12"/>
      <c r="DI561" s="12"/>
      <c r="DJ561" s="12"/>
      <c r="DK561" s="12"/>
      <c r="DL561" s="12">
        <f t="shared" si="1355"/>
        <v>0</v>
      </c>
      <c r="DM561" s="12">
        <f t="shared" si="1356"/>
        <v>1200000</v>
      </c>
      <c r="DN561" s="12"/>
      <c r="DO561" s="12"/>
      <c r="DP561" s="12"/>
      <c r="DQ561" s="12"/>
      <c r="DR561" s="12"/>
      <c r="DS561" s="12"/>
      <c r="DT561" s="12"/>
      <c r="DU561" s="12"/>
      <c r="DV561" s="12"/>
      <c r="DW561" s="12">
        <f t="shared" si="1357"/>
        <v>0</v>
      </c>
      <c r="DX561" s="12"/>
      <c r="DY561" s="12"/>
      <c r="DZ561" s="12"/>
      <c r="EA561" s="12"/>
      <c r="EB561" s="12"/>
      <c r="EC561" s="12"/>
      <c r="ED561" s="12"/>
      <c r="EE561" s="12"/>
      <c r="EF561" s="12"/>
      <c r="EG561" s="12">
        <f t="shared" si="1346"/>
        <v>0</v>
      </c>
      <c r="EH561" s="12">
        <f t="shared" si="1347"/>
        <v>0</v>
      </c>
      <c r="EI561" s="12"/>
      <c r="EJ561" s="15">
        <f t="shared" si="1266"/>
        <v>0</v>
      </c>
      <c r="EK561" s="15">
        <f t="shared" si="1267"/>
        <v>0</v>
      </c>
      <c r="EL561" s="15">
        <f t="shared" si="1268"/>
        <v>0</v>
      </c>
      <c r="EM561" s="16">
        <f t="shared" si="1288"/>
        <v>0</v>
      </c>
      <c r="EN561" s="16">
        <f t="shared" si="1289"/>
        <v>0</v>
      </c>
      <c r="EO561" s="16">
        <f t="shared" si="1290"/>
        <v>0</v>
      </c>
      <c r="EP561" s="16">
        <f t="shared" si="1284"/>
        <v>0</v>
      </c>
      <c r="EQ561" s="16">
        <f t="shared" si="1285"/>
        <v>0</v>
      </c>
      <c r="ER561" s="16">
        <f t="shared" si="1286"/>
        <v>0</v>
      </c>
      <c r="ES561" s="16">
        <f t="shared" si="1287"/>
        <v>0</v>
      </c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5">
        <f t="shared" si="1358"/>
        <v>0</v>
      </c>
      <c r="FP561" s="15">
        <f t="shared" si="1359"/>
        <v>0</v>
      </c>
      <c r="FQ561" s="15">
        <f t="shared" si="1360"/>
        <v>0</v>
      </c>
      <c r="FR561" s="17">
        <f t="shared" si="1269"/>
        <v>0</v>
      </c>
      <c r="FS561" s="17">
        <f t="shared" si="1270"/>
        <v>0</v>
      </c>
      <c r="FT561" s="17">
        <f t="shared" si="1271"/>
        <v>0</v>
      </c>
      <c r="FU561" s="18">
        <f t="shared" si="1272"/>
        <v>0</v>
      </c>
      <c r="FV561" s="18">
        <f t="shared" si="1273"/>
        <v>0</v>
      </c>
      <c r="FW561" s="18">
        <f t="shared" si="1274"/>
        <v>0</v>
      </c>
      <c r="FX561" s="18">
        <f t="shared" si="1275"/>
        <v>0</v>
      </c>
      <c r="FY561" s="18">
        <f t="shared" si="1276"/>
        <v>0</v>
      </c>
      <c r="FZ561" s="19"/>
      <c r="GA561" s="36" t="s">
        <v>478</v>
      </c>
      <c r="GB561" s="36"/>
      <c r="GC561" s="37"/>
    </row>
    <row r="562" spans="1:185" hidden="1" x14ac:dyDescent="0.25">
      <c r="A562" s="8" t="s">
        <v>1313</v>
      </c>
      <c r="B562" s="8" t="s">
        <v>916</v>
      </c>
      <c r="C562" s="28" t="s">
        <v>917</v>
      </c>
      <c r="D562" s="28" t="s">
        <v>478</v>
      </c>
      <c r="E562" s="9" t="s">
        <v>249</v>
      </c>
      <c r="F562" s="28" t="s">
        <v>494</v>
      </c>
      <c r="G562" s="28" t="s">
        <v>480</v>
      </c>
      <c r="H562" s="11">
        <v>3.5000000000000003E-2</v>
      </c>
      <c r="I562" s="11"/>
      <c r="J562" s="11">
        <v>0.01</v>
      </c>
      <c r="K562" s="11">
        <v>0.01</v>
      </c>
      <c r="L562" s="11">
        <v>5.0000000000000001E-3</v>
      </c>
      <c r="M562" s="11">
        <v>5.0000000000000001E-3</v>
      </c>
      <c r="N562" s="11"/>
      <c r="O562" s="12">
        <f t="shared" si="1329"/>
        <v>0</v>
      </c>
      <c r="P562" s="12">
        <f t="shared" si="1330"/>
        <v>0</v>
      </c>
      <c r="Q562" s="12">
        <f t="shared" si="1331"/>
        <v>0</v>
      </c>
      <c r="R562" s="12">
        <f t="shared" si="1332"/>
        <v>0</v>
      </c>
      <c r="S562" s="12">
        <f t="shared" si="1348"/>
        <v>0</v>
      </c>
      <c r="T562" s="12">
        <f t="shared" si="1349"/>
        <v>0</v>
      </c>
      <c r="U562" s="12">
        <f t="shared" si="1350"/>
        <v>0</v>
      </c>
      <c r="V562" s="12">
        <f t="shared" si="1351"/>
        <v>0</v>
      </c>
      <c r="W562" s="12">
        <f t="shared" si="1282"/>
        <v>0</v>
      </c>
      <c r="X562" s="12">
        <f t="shared" si="1333"/>
        <v>0</v>
      </c>
      <c r="Y562" s="12">
        <f t="shared" si="1334"/>
        <v>0</v>
      </c>
      <c r="Z562" s="12">
        <f t="shared" si="1335"/>
        <v>0</v>
      </c>
      <c r="AA562" s="12">
        <f t="shared" si="1336"/>
        <v>0</v>
      </c>
      <c r="AB562" s="12">
        <f t="shared" si="1337"/>
        <v>0</v>
      </c>
      <c r="AC562" s="12"/>
      <c r="AD562" s="12"/>
      <c r="AE562" s="12"/>
      <c r="AF562" s="12">
        <f t="shared" si="1338"/>
        <v>0</v>
      </c>
      <c r="AG562" s="12">
        <f t="shared" si="1339"/>
        <v>0</v>
      </c>
      <c r="AH562" s="12">
        <f t="shared" si="1340"/>
        <v>0</v>
      </c>
      <c r="AI562" s="12"/>
      <c r="AJ562" s="12"/>
      <c r="AK562" s="12"/>
      <c r="AL562" s="12">
        <f t="shared" si="1238"/>
        <v>0</v>
      </c>
      <c r="AM562" s="12">
        <f t="shared" si="1239"/>
        <v>0</v>
      </c>
      <c r="AN562" s="12">
        <f t="shared" si="1240"/>
        <v>0</v>
      </c>
      <c r="AO562" s="12"/>
      <c r="AP562" s="12"/>
      <c r="AQ562" s="12"/>
      <c r="AR562" s="12">
        <f t="shared" si="1241"/>
        <v>0</v>
      </c>
      <c r="AS562" s="12">
        <f t="shared" si="1242"/>
        <v>0</v>
      </c>
      <c r="AT562" s="12">
        <f t="shared" si="1243"/>
        <v>0</v>
      </c>
      <c r="AU562" s="12">
        <f t="shared" si="1244"/>
        <v>0</v>
      </c>
      <c r="AV562" s="12">
        <f t="shared" si="1341"/>
        <v>0</v>
      </c>
      <c r="AW562" s="12"/>
      <c r="AX562" s="12">
        <f t="shared" si="1245"/>
        <v>0</v>
      </c>
      <c r="AY562" s="12">
        <f t="shared" si="1246"/>
        <v>0</v>
      </c>
      <c r="AZ562" s="12">
        <f t="shared" si="1247"/>
        <v>0</v>
      </c>
      <c r="BA562" s="12"/>
      <c r="BB562" s="12">
        <f t="shared" si="1248"/>
        <v>0</v>
      </c>
      <c r="BC562" s="12">
        <f t="shared" si="1249"/>
        <v>0</v>
      </c>
      <c r="BD562" s="12">
        <f t="shared" si="1250"/>
        <v>0</v>
      </c>
      <c r="BE562" s="12"/>
      <c r="BF562" s="12">
        <f t="shared" si="1251"/>
        <v>0</v>
      </c>
      <c r="BG562" s="12">
        <f t="shared" si="1342"/>
        <v>0</v>
      </c>
      <c r="BH562" s="12">
        <f t="shared" si="1252"/>
        <v>0</v>
      </c>
      <c r="BI562" s="12">
        <f t="shared" si="1253"/>
        <v>0</v>
      </c>
      <c r="BJ562" s="12"/>
      <c r="BK562" s="12">
        <f t="shared" si="1254"/>
        <v>0</v>
      </c>
      <c r="BL562" s="12">
        <f t="shared" si="1343"/>
        <v>0</v>
      </c>
      <c r="BM562" s="12">
        <f t="shared" si="1255"/>
        <v>0</v>
      </c>
      <c r="BN562" s="12"/>
      <c r="BO562" s="12">
        <f t="shared" si="1256"/>
        <v>0</v>
      </c>
      <c r="BP562" s="12">
        <f t="shared" si="1257"/>
        <v>0</v>
      </c>
      <c r="BQ562" s="12">
        <f t="shared" si="1258"/>
        <v>0</v>
      </c>
      <c r="BR562" s="12"/>
      <c r="BS562" s="12">
        <f t="shared" si="1259"/>
        <v>0</v>
      </c>
      <c r="BT562" s="12">
        <f t="shared" si="1260"/>
        <v>0</v>
      </c>
      <c r="BU562" s="12">
        <f t="shared" si="1261"/>
        <v>0</v>
      </c>
      <c r="BV562" s="12">
        <f t="shared" si="1262"/>
        <v>0</v>
      </c>
      <c r="BW562" s="12">
        <f t="shared" si="1263"/>
        <v>0</v>
      </c>
      <c r="BX562" s="12"/>
      <c r="BY562" s="12">
        <v>30000000</v>
      </c>
      <c r="BZ562" s="12">
        <v>30000000</v>
      </c>
      <c r="CA562" s="12">
        <f>SUMIFS('[1]TIẾN ĐỘ %'!$M$6:$M$1034,'[1]TIẾN ĐỘ %'!$G$6:$G$1034,$A562,'[1]TIẾN ĐỘ %'!$F$6:$F$1034,$E562)</f>
        <v>30000000</v>
      </c>
      <c r="CB562" s="12">
        <f t="shared" si="1281"/>
        <v>90000000</v>
      </c>
      <c r="CC562" s="12"/>
      <c r="CD562" s="12"/>
      <c r="CE562" s="12"/>
      <c r="CF562" s="12">
        <f t="shared" si="1352"/>
        <v>0</v>
      </c>
      <c r="CG562" s="12">
        <f t="shared" si="1353"/>
        <v>90000000</v>
      </c>
      <c r="CH562" s="12"/>
      <c r="CI562" s="12"/>
      <c r="CJ562" s="12"/>
      <c r="CK562" s="12">
        <f t="shared" si="1354"/>
        <v>0</v>
      </c>
      <c r="CL562" s="12"/>
      <c r="CM562" s="12"/>
      <c r="CN562" s="12"/>
      <c r="CO562" s="12">
        <f t="shared" si="1344"/>
        <v>0</v>
      </c>
      <c r="CP562" s="12">
        <f t="shared" si="1345"/>
        <v>0</v>
      </c>
      <c r="CQ562" s="12"/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f>SUMIFS('[1]DATA THÔ IN'!$P$4:$P$12031,'[1]DATA THÔ IN'!$H$4:$H$12031,$A562,'[1]DATA THÔ IN'!$AC$4:$AC$12031,$E562,'[1]DATA THÔ IN'!$AH$4:$AH$12031,"Tiến độ 1")</f>
        <v>0</v>
      </c>
      <c r="CZ562" s="12">
        <f>SUMIFS('[1]DATA THÔ IN'!$P$4:$P$12031,'[1]DATA THÔ IN'!$H$4:$H$12031,$A562,'[1]DATA THÔ IN'!$AC$4:$AC$12031,$E562,'[1]DATA THÔ IN'!$AH$4:$AH$12031,"Tiến độ 2")</f>
        <v>0</v>
      </c>
      <c r="DA562" s="12">
        <f>SUMIFS('[1]TIẾN ĐỘ %'!$N$6:$N$1034,'[1]TIẾN ĐỘ %'!$G$6:$G$1034,A562,'[1]TIẾN ĐỘ %'!$F$6:$F$1034,$E562)</f>
        <v>0</v>
      </c>
      <c r="DB562" s="12">
        <f t="shared" si="1283"/>
        <v>0</v>
      </c>
      <c r="DC562" s="12"/>
      <c r="DD562" s="12"/>
      <c r="DE562" s="12"/>
      <c r="DF562" s="12"/>
      <c r="DG562" s="12"/>
      <c r="DH562" s="12"/>
      <c r="DI562" s="12"/>
      <c r="DJ562" s="12"/>
      <c r="DK562" s="12"/>
      <c r="DL562" s="12">
        <f t="shared" si="1355"/>
        <v>0</v>
      </c>
      <c r="DM562" s="12">
        <f t="shared" si="1356"/>
        <v>0</v>
      </c>
      <c r="DN562" s="12"/>
      <c r="DO562" s="12"/>
      <c r="DP562" s="12"/>
      <c r="DQ562" s="12"/>
      <c r="DR562" s="12"/>
      <c r="DS562" s="12"/>
      <c r="DT562" s="12"/>
      <c r="DU562" s="12"/>
      <c r="DV562" s="12"/>
      <c r="DW562" s="12">
        <f t="shared" si="1357"/>
        <v>0</v>
      </c>
      <c r="DX562" s="12"/>
      <c r="DY562" s="12"/>
      <c r="DZ562" s="12"/>
      <c r="EA562" s="12"/>
      <c r="EB562" s="12"/>
      <c r="EC562" s="12"/>
      <c r="ED562" s="12"/>
      <c r="EE562" s="12"/>
      <c r="EF562" s="12"/>
      <c r="EG562" s="12">
        <f t="shared" si="1346"/>
        <v>0</v>
      </c>
      <c r="EH562" s="12">
        <f t="shared" si="1347"/>
        <v>0</v>
      </c>
      <c r="EI562" s="12"/>
      <c r="EJ562" s="15">
        <f t="shared" si="1266"/>
        <v>0</v>
      </c>
      <c r="EK562" s="15">
        <f t="shared" si="1267"/>
        <v>0</v>
      </c>
      <c r="EL562" s="15">
        <f t="shared" si="1268"/>
        <v>0</v>
      </c>
      <c r="EM562" s="16">
        <f t="shared" si="1288"/>
        <v>0</v>
      </c>
      <c r="EN562" s="16">
        <f t="shared" si="1289"/>
        <v>0</v>
      </c>
      <c r="EO562" s="16">
        <f t="shared" si="1290"/>
        <v>0</v>
      </c>
      <c r="EP562" s="16">
        <f t="shared" si="1284"/>
        <v>0</v>
      </c>
      <c r="EQ562" s="16">
        <f t="shared" si="1285"/>
        <v>0</v>
      </c>
      <c r="ER562" s="16">
        <f t="shared" si="1286"/>
        <v>0</v>
      </c>
      <c r="ES562" s="16">
        <f t="shared" si="1287"/>
        <v>0</v>
      </c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5">
        <f t="shared" si="1358"/>
        <v>0</v>
      </c>
      <c r="FP562" s="15">
        <f t="shared" si="1359"/>
        <v>0</v>
      </c>
      <c r="FQ562" s="15">
        <f t="shared" si="1360"/>
        <v>0</v>
      </c>
      <c r="FR562" s="17">
        <f t="shared" si="1269"/>
        <v>0</v>
      </c>
      <c r="FS562" s="17">
        <f t="shared" si="1270"/>
        <v>0</v>
      </c>
      <c r="FT562" s="17">
        <f t="shared" si="1271"/>
        <v>0</v>
      </c>
      <c r="FU562" s="18">
        <f t="shared" si="1272"/>
        <v>0</v>
      </c>
      <c r="FV562" s="18">
        <f t="shared" si="1273"/>
        <v>0</v>
      </c>
      <c r="FW562" s="18">
        <f t="shared" si="1274"/>
        <v>0</v>
      </c>
      <c r="FX562" s="18">
        <f t="shared" si="1275"/>
        <v>0</v>
      </c>
      <c r="FY562" s="18">
        <f t="shared" si="1276"/>
        <v>0</v>
      </c>
      <c r="FZ562" s="19"/>
      <c r="GA562" s="36" t="s">
        <v>478</v>
      </c>
      <c r="GB562" s="36"/>
      <c r="GC562" s="37"/>
    </row>
    <row r="563" spans="1:185" hidden="1" x14ac:dyDescent="0.25">
      <c r="A563" s="8" t="s">
        <v>1321</v>
      </c>
      <c r="B563" s="8" t="s">
        <v>932</v>
      </c>
      <c r="C563" s="28" t="s">
        <v>933</v>
      </c>
      <c r="D563" s="28" t="s">
        <v>478</v>
      </c>
      <c r="E563" s="9" t="s">
        <v>249</v>
      </c>
      <c r="F563" s="28" t="s">
        <v>494</v>
      </c>
      <c r="G563" s="28" t="s">
        <v>480</v>
      </c>
      <c r="H563" s="11">
        <v>3.5000000000000003E-2</v>
      </c>
      <c r="I563" s="11"/>
      <c r="J563" s="11">
        <v>0.01</v>
      </c>
      <c r="K563" s="11">
        <v>0.01</v>
      </c>
      <c r="L563" s="11">
        <v>5.0000000000000001E-3</v>
      </c>
      <c r="M563" s="11">
        <v>5.0000000000000001E-3</v>
      </c>
      <c r="N563" s="11"/>
      <c r="O563" s="12">
        <f t="shared" si="1329"/>
        <v>0</v>
      </c>
      <c r="P563" s="12">
        <f t="shared" si="1330"/>
        <v>0</v>
      </c>
      <c r="Q563" s="12">
        <f t="shared" si="1331"/>
        <v>0</v>
      </c>
      <c r="R563" s="12">
        <f t="shared" si="1332"/>
        <v>0</v>
      </c>
      <c r="S563" s="12">
        <f t="shared" si="1348"/>
        <v>0</v>
      </c>
      <c r="T563" s="12">
        <f t="shared" si="1349"/>
        <v>0</v>
      </c>
      <c r="U563" s="12">
        <f t="shared" si="1350"/>
        <v>0</v>
      </c>
      <c r="V563" s="12">
        <f t="shared" si="1351"/>
        <v>0</v>
      </c>
      <c r="W563" s="12">
        <f t="shared" si="1282"/>
        <v>0</v>
      </c>
      <c r="X563" s="12">
        <f t="shared" si="1333"/>
        <v>0</v>
      </c>
      <c r="Y563" s="12">
        <f t="shared" si="1334"/>
        <v>0</v>
      </c>
      <c r="Z563" s="12">
        <f t="shared" si="1335"/>
        <v>0</v>
      </c>
      <c r="AA563" s="12">
        <f t="shared" si="1336"/>
        <v>0</v>
      </c>
      <c r="AB563" s="12">
        <f t="shared" si="1337"/>
        <v>0</v>
      </c>
      <c r="AC563" s="12"/>
      <c r="AD563" s="12"/>
      <c r="AE563" s="12"/>
      <c r="AF563" s="12">
        <f t="shared" si="1338"/>
        <v>0</v>
      </c>
      <c r="AG563" s="12">
        <f t="shared" si="1339"/>
        <v>0</v>
      </c>
      <c r="AH563" s="12">
        <f t="shared" si="1340"/>
        <v>0</v>
      </c>
      <c r="AI563" s="12"/>
      <c r="AJ563" s="12"/>
      <c r="AK563" s="12"/>
      <c r="AL563" s="12">
        <f t="shared" si="1238"/>
        <v>0</v>
      </c>
      <c r="AM563" s="12">
        <f t="shared" si="1239"/>
        <v>0</v>
      </c>
      <c r="AN563" s="12">
        <f t="shared" si="1240"/>
        <v>0</v>
      </c>
      <c r="AO563" s="12"/>
      <c r="AP563" s="12"/>
      <c r="AQ563" s="12"/>
      <c r="AR563" s="12">
        <f t="shared" si="1241"/>
        <v>0</v>
      </c>
      <c r="AS563" s="12">
        <f t="shared" si="1242"/>
        <v>0</v>
      </c>
      <c r="AT563" s="12">
        <f t="shared" si="1243"/>
        <v>0</v>
      </c>
      <c r="AU563" s="12">
        <f t="shared" si="1244"/>
        <v>0</v>
      </c>
      <c r="AV563" s="12">
        <f t="shared" si="1341"/>
        <v>0</v>
      </c>
      <c r="AW563" s="12"/>
      <c r="AX563" s="12">
        <f t="shared" si="1245"/>
        <v>0</v>
      </c>
      <c r="AY563" s="12">
        <f t="shared" si="1246"/>
        <v>0</v>
      </c>
      <c r="AZ563" s="12">
        <f t="shared" si="1247"/>
        <v>0</v>
      </c>
      <c r="BA563" s="12"/>
      <c r="BB563" s="12">
        <f t="shared" si="1248"/>
        <v>0</v>
      </c>
      <c r="BC563" s="12">
        <f t="shared" si="1249"/>
        <v>0</v>
      </c>
      <c r="BD563" s="12">
        <f t="shared" si="1250"/>
        <v>0</v>
      </c>
      <c r="BE563" s="12"/>
      <c r="BF563" s="12">
        <f t="shared" si="1251"/>
        <v>0</v>
      </c>
      <c r="BG563" s="12">
        <f t="shared" si="1342"/>
        <v>0</v>
      </c>
      <c r="BH563" s="12">
        <f t="shared" si="1252"/>
        <v>0</v>
      </c>
      <c r="BI563" s="12">
        <f t="shared" si="1253"/>
        <v>0</v>
      </c>
      <c r="BJ563" s="12"/>
      <c r="BK563" s="12">
        <f t="shared" si="1254"/>
        <v>0</v>
      </c>
      <c r="BL563" s="12">
        <f t="shared" si="1343"/>
        <v>0</v>
      </c>
      <c r="BM563" s="12">
        <f t="shared" si="1255"/>
        <v>0</v>
      </c>
      <c r="BN563" s="12"/>
      <c r="BO563" s="12">
        <f t="shared" si="1256"/>
        <v>0</v>
      </c>
      <c r="BP563" s="12">
        <f t="shared" si="1257"/>
        <v>0</v>
      </c>
      <c r="BQ563" s="12">
        <f t="shared" si="1258"/>
        <v>0</v>
      </c>
      <c r="BR563" s="12"/>
      <c r="BS563" s="12">
        <f t="shared" si="1259"/>
        <v>0</v>
      </c>
      <c r="BT563" s="12">
        <f t="shared" si="1260"/>
        <v>0</v>
      </c>
      <c r="BU563" s="12">
        <f t="shared" si="1261"/>
        <v>0</v>
      </c>
      <c r="BV563" s="12">
        <f t="shared" si="1262"/>
        <v>0</v>
      </c>
      <c r="BW563" s="12">
        <f t="shared" si="1263"/>
        <v>0</v>
      </c>
      <c r="BX563" s="12"/>
      <c r="BY563" s="12">
        <v>0</v>
      </c>
      <c r="BZ563" s="12">
        <v>0</v>
      </c>
      <c r="CA563" s="12">
        <f>SUMIFS('[1]TIẾN ĐỘ %'!$M$6:$M$1034,'[1]TIẾN ĐỘ %'!$G$6:$G$1034,$A563,'[1]TIẾN ĐỘ %'!$F$6:$F$1034,$E563)</f>
        <v>0</v>
      </c>
      <c r="CB563" s="12">
        <f t="shared" si="1281"/>
        <v>0</v>
      </c>
      <c r="CC563" s="12"/>
      <c r="CD563" s="12"/>
      <c r="CE563" s="12"/>
      <c r="CF563" s="12">
        <f t="shared" si="1352"/>
        <v>0</v>
      </c>
      <c r="CG563" s="12">
        <f t="shared" si="1353"/>
        <v>0</v>
      </c>
      <c r="CH563" s="12"/>
      <c r="CI563" s="12"/>
      <c r="CJ563" s="12"/>
      <c r="CK563" s="12">
        <f t="shared" si="1354"/>
        <v>0</v>
      </c>
      <c r="CL563" s="12"/>
      <c r="CM563" s="12"/>
      <c r="CN563" s="12"/>
      <c r="CO563" s="12">
        <f t="shared" si="1344"/>
        <v>0</v>
      </c>
      <c r="CP563" s="12">
        <f t="shared" si="1345"/>
        <v>0</v>
      </c>
      <c r="CQ563" s="12"/>
      <c r="CR563" s="12">
        <v>0</v>
      </c>
      <c r="CS563" s="12">
        <v>0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f>SUMIFS('[1]DATA THÔ IN'!$P$4:$P$12031,'[1]DATA THÔ IN'!$H$4:$H$12031,$A563,'[1]DATA THÔ IN'!$AC$4:$AC$12031,$E563,'[1]DATA THÔ IN'!$AH$4:$AH$12031,"Tiến độ 1")</f>
        <v>0</v>
      </c>
      <c r="CZ563" s="12">
        <f>SUMIFS('[1]DATA THÔ IN'!$P$4:$P$12031,'[1]DATA THÔ IN'!$H$4:$H$12031,$A563,'[1]DATA THÔ IN'!$AC$4:$AC$12031,$E563,'[1]DATA THÔ IN'!$AH$4:$AH$12031,"Tiến độ 2")</f>
        <v>0</v>
      </c>
      <c r="DA563" s="12">
        <f>SUMIFS('[1]TIẾN ĐỘ %'!$N$6:$N$1034,'[1]TIẾN ĐỘ %'!$G$6:$G$1034,A563,'[1]TIẾN ĐỘ %'!$F$6:$F$1034,$E563)</f>
        <v>0</v>
      </c>
      <c r="DB563" s="12">
        <f t="shared" si="1283"/>
        <v>0</v>
      </c>
      <c r="DC563" s="12"/>
      <c r="DD563" s="12"/>
      <c r="DE563" s="12"/>
      <c r="DF563" s="12"/>
      <c r="DG563" s="12"/>
      <c r="DH563" s="12"/>
      <c r="DI563" s="12"/>
      <c r="DJ563" s="12"/>
      <c r="DK563" s="12"/>
      <c r="DL563" s="12">
        <f t="shared" si="1355"/>
        <v>0</v>
      </c>
      <c r="DM563" s="12">
        <f t="shared" si="1356"/>
        <v>0</v>
      </c>
      <c r="DN563" s="12"/>
      <c r="DO563" s="12"/>
      <c r="DP563" s="12"/>
      <c r="DQ563" s="12"/>
      <c r="DR563" s="12"/>
      <c r="DS563" s="12"/>
      <c r="DT563" s="12"/>
      <c r="DU563" s="12"/>
      <c r="DV563" s="12"/>
      <c r="DW563" s="12">
        <f t="shared" si="1357"/>
        <v>0</v>
      </c>
      <c r="DX563" s="12"/>
      <c r="DY563" s="12"/>
      <c r="DZ563" s="12"/>
      <c r="EA563" s="12"/>
      <c r="EB563" s="12"/>
      <c r="EC563" s="12"/>
      <c r="ED563" s="12"/>
      <c r="EE563" s="12"/>
      <c r="EF563" s="12"/>
      <c r="EG563" s="12">
        <f t="shared" si="1346"/>
        <v>0</v>
      </c>
      <c r="EH563" s="12">
        <f t="shared" si="1347"/>
        <v>0</v>
      </c>
      <c r="EI563" s="12"/>
      <c r="EJ563" s="15">
        <f t="shared" si="1266"/>
        <v>0</v>
      </c>
      <c r="EK563" s="15">
        <f t="shared" si="1267"/>
        <v>0</v>
      </c>
      <c r="EL563" s="15">
        <f t="shared" si="1268"/>
        <v>0</v>
      </c>
      <c r="EM563" s="16">
        <f t="shared" si="1288"/>
        <v>0</v>
      </c>
      <c r="EN563" s="16">
        <f t="shared" si="1289"/>
        <v>0</v>
      </c>
      <c r="EO563" s="16">
        <f t="shared" si="1290"/>
        <v>0</v>
      </c>
      <c r="EP563" s="16">
        <f t="shared" si="1284"/>
        <v>0</v>
      </c>
      <c r="EQ563" s="16">
        <f t="shared" si="1285"/>
        <v>0</v>
      </c>
      <c r="ER563" s="16">
        <f t="shared" si="1286"/>
        <v>0</v>
      </c>
      <c r="ES563" s="16">
        <f t="shared" si="1287"/>
        <v>0</v>
      </c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5">
        <f t="shared" si="1358"/>
        <v>0</v>
      </c>
      <c r="FP563" s="15">
        <f t="shared" si="1359"/>
        <v>0</v>
      </c>
      <c r="FQ563" s="15">
        <f t="shared" si="1360"/>
        <v>0</v>
      </c>
      <c r="FR563" s="17">
        <f t="shared" si="1269"/>
        <v>0</v>
      </c>
      <c r="FS563" s="17">
        <f t="shared" si="1270"/>
        <v>0</v>
      </c>
      <c r="FT563" s="17">
        <f t="shared" si="1271"/>
        <v>0</v>
      </c>
      <c r="FU563" s="18">
        <f t="shared" si="1272"/>
        <v>0</v>
      </c>
      <c r="FV563" s="18">
        <f t="shared" si="1273"/>
        <v>0</v>
      </c>
      <c r="FW563" s="18">
        <f t="shared" si="1274"/>
        <v>0</v>
      </c>
      <c r="FX563" s="18">
        <f t="shared" si="1275"/>
        <v>0</v>
      </c>
      <c r="FY563" s="18">
        <f t="shared" si="1276"/>
        <v>0</v>
      </c>
      <c r="FZ563" s="19"/>
      <c r="GA563" s="36" t="e">
        <v>#N/A</v>
      </c>
      <c r="GB563" s="36"/>
      <c r="GC563" s="37"/>
    </row>
    <row r="564" spans="1:185" hidden="1" x14ac:dyDescent="0.25">
      <c r="A564" s="8" t="s">
        <v>1324</v>
      </c>
      <c r="B564" s="8" t="s">
        <v>936</v>
      </c>
      <c r="C564" s="28" t="s">
        <v>937</v>
      </c>
      <c r="D564" s="28" t="s">
        <v>478</v>
      </c>
      <c r="E564" s="9" t="s">
        <v>249</v>
      </c>
      <c r="F564" s="28" t="s">
        <v>479</v>
      </c>
      <c r="G564" s="28" t="s">
        <v>480</v>
      </c>
      <c r="H564" s="11">
        <v>3.5000000000000003E-2</v>
      </c>
      <c r="I564" s="11"/>
      <c r="J564" s="11">
        <v>0.01</v>
      </c>
      <c r="K564" s="11">
        <v>0.01</v>
      </c>
      <c r="L564" s="11">
        <v>5.0000000000000001E-3</v>
      </c>
      <c r="M564" s="11">
        <v>5.0000000000000001E-3</v>
      </c>
      <c r="N564" s="11"/>
      <c r="O564" s="12">
        <f t="shared" si="1329"/>
        <v>0</v>
      </c>
      <c r="P564" s="12">
        <f t="shared" si="1330"/>
        <v>204919.67999999999</v>
      </c>
      <c r="Q564" s="12">
        <f t="shared" si="1331"/>
        <v>282552</v>
      </c>
      <c r="R564" s="12">
        <f t="shared" si="1332"/>
        <v>487471.68</v>
      </c>
      <c r="S564" s="12">
        <f t="shared" si="1348"/>
        <v>0</v>
      </c>
      <c r="T564" s="12">
        <f t="shared" si="1349"/>
        <v>0</v>
      </c>
      <c r="U564" s="12">
        <f t="shared" si="1350"/>
        <v>0</v>
      </c>
      <c r="V564" s="12">
        <f t="shared" si="1351"/>
        <v>0</v>
      </c>
      <c r="W564" s="12">
        <f t="shared" si="1282"/>
        <v>0</v>
      </c>
      <c r="X564" s="12">
        <f t="shared" si="1333"/>
        <v>0</v>
      </c>
      <c r="Y564" s="12">
        <f t="shared" si="1334"/>
        <v>0</v>
      </c>
      <c r="Z564" s="12">
        <f t="shared" si="1335"/>
        <v>0</v>
      </c>
      <c r="AA564" s="12">
        <f t="shared" si="1336"/>
        <v>485896.8</v>
      </c>
      <c r="AB564" s="12">
        <f t="shared" si="1337"/>
        <v>0</v>
      </c>
      <c r="AC564" s="12"/>
      <c r="AD564" s="12"/>
      <c r="AE564" s="12"/>
      <c r="AF564" s="12">
        <f t="shared" si="1338"/>
        <v>0</v>
      </c>
      <c r="AG564" s="12">
        <f t="shared" si="1339"/>
        <v>0</v>
      </c>
      <c r="AH564" s="12">
        <f t="shared" si="1340"/>
        <v>0</v>
      </c>
      <c r="AI564" s="12"/>
      <c r="AJ564" s="12"/>
      <c r="AK564" s="12"/>
      <c r="AL564" s="12">
        <f t="shared" si="1238"/>
        <v>0</v>
      </c>
      <c r="AM564" s="12">
        <f t="shared" si="1239"/>
        <v>0</v>
      </c>
      <c r="AN564" s="12">
        <f t="shared" si="1240"/>
        <v>0</v>
      </c>
      <c r="AO564" s="12"/>
      <c r="AP564" s="12"/>
      <c r="AQ564" s="12"/>
      <c r="AR564" s="12">
        <f t="shared" si="1241"/>
        <v>0</v>
      </c>
      <c r="AS564" s="12">
        <f t="shared" si="1242"/>
        <v>0</v>
      </c>
      <c r="AT564" s="12">
        <f t="shared" si="1243"/>
        <v>0</v>
      </c>
      <c r="AU564" s="12">
        <f t="shared" si="1244"/>
        <v>0</v>
      </c>
      <c r="AV564" s="12">
        <f t="shared" si="1341"/>
        <v>0</v>
      </c>
      <c r="AW564" s="12"/>
      <c r="AX564" s="12">
        <f t="shared" si="1245"/>
        <v>0</v>
      </c>
      <c r="AY564" s="12">
        <f t="shared" si="1246"/>
        <v>0</v>
      </c>
      <c r="AZ564" s="12">
        <f t="shared" si="1247"/>
        <v>0</v>
      </c>
      <c r="BA564" s="12"/>
      <c r="BB564" s="12">
        <f t="shared" si="1248"/>
        <v>0</v>
      </c>
      <c r="BC564" s="12">
        <f t="shared" si="1249"/>
        <v>0</v>
      </c>
      <c r="BD564" s="12">
        <f t="shared" si="1250"/>
        <v>0</v>
      </c>
      <c r="BE564" s="12"/>
      <c r="BF564" s="12">
        <f t="shared" si="1251"/>
        <v>0</v>
      </c>
      <c r="BG564" s="12">
        <f t="shared" si="1342"/>
        <v>0</v>
      </c>
      <c r="BH564" s="12">
        <f t="shared" si="1252"/>
        <v>0</v>
      </c>
      <c r="BI564" s="12">
        <f t="shared" si="1253"/>
        <v>0</v>
      </c>
      <c r="BJ564" s="12"/>
      <c r="BK564" s="12">
        <f t="shared" si="1254"/>
        <v>0</v>
      </c>
      <c r="BL564" s="12">
        <f t="shared" si="1343"/>
        <v>0</v>
      </c>
      <c r="BM564" s="12">
        <f t="shared" si="1255"/>
        <v>0</v>
      </c>
      <c r="BN564" s="12"/>
      <c r="BO564" s="12">
        <f t="shared" si="1256"/>
        <v>0</v>
      </c>
      <c r="BP564" s="12">
        <f t="shared" si="1257"/>
        <v>0</v>
      </c>
      <c r="BQ564" s="12">
        <f t="shared" si="1258"/>
        <v>0</v>
      </c>
      <c r="BR564" s="12"/>
      <c r="BS564" s="12">
        <f t="shared" si="1259"/>
        <v>0</v>
      </c>
      <c r="BT564" s="12">
        <f t="shared" si="1260"/>
        <v>0</v>
      </c>
      <c r="BU564" s="12">
        <f t="shared" si="1261"/>
        <v>0</v>
      </c>
      <c r="BV564" s="12">
        <f t="shared" si="1262"/>
        <v>0</v>
      </c>
      <c r="BW564" s="12">
        <f t="shared" si="1263"/>
        <v>0</v>
      </c>
      <c r="BX564" s="12"/>
      <c r="BY564" s="12">
        <v>50000000</v>
      </c>
      <c r="BZ564" s="12">
        <v>50000000</v>
      </c>
      <c r="CA564" s="12">
        <f>SUMIFS('[1]TIẾN ĐỘ %'!$M$6:$M$1034,'[1]TIẾN ĐỘ %'!$G$6:$G$1034,$A564,'[1]TIẾN ĐỘ %'!$F$6:$F$1034,$E564)</f>
        <v>50000000</v>
      </c>
      <c r="CB564" s="12">
        <f t="shared" si="1281"/>
        <v>150000000</v>
      </c>
      <c r="CC564" s="12"/>
      <c r="CD564" s="12"/>
      <c r="CE564" s="12"/>
      <c r="CF564" s="12">
        <f t="shared" si="1352"/>
        <v>0</v>
      </c>
      <c r="CG564" s="12">
        <f t="shared" si="1353"/>
        <v>150000000</v>
      </c>
      <c r="CH564" s="12"/>
      <c r="CI564" s="12"/>
      <c r="CJ564" s="12"/>
      <c r="CK564" s="12">
        <f t="shared" si="1354"/>
        <v>0</v>
      </c>
      <c r="CL564" s="12"/>
      <c r="CM564" s="12"/>
      <c r="CN564" s="12"/>
      <c r="CO564" s="12">
        <f t="shared" si="1344"/>
        <v>0</v>
      </c>
      <c r="CP564" s="12">
        <f t="shared" si="1345"/>
        <v>0</v>
      </c>
      <c r="CQ564" s="12"/>
      <c r="CR564" s="12">
        <v>21235200</v>
      </c>
      <c r="CS564" s="12">
        <v>29280000</v>
      </c>
      <c r="CT564" s="12">
        <v>50515200</v>
      </c>
      <c r="CU564" s="12">
        <v>0</v>
      </c>
      <c r="CV564" s="12">
        <v>0</v>
      </c>
      <c r="CW564" s="12">
        <v>0</v>
      </c>
      <c r="CX564" s="12">
        <v>0</v>
      </c>
      <c r="CY564" s="12">
        <f>SUMIFS('[1]DATA THÔ IN'!$P$4:$P$12031,'[1]DATA THÔ IN'!$H$4:$H$12031,$A564,'[1]DATA THÔ IN'!$AC$4:$AC$12031,$E564,'[1]DATA THÔ IN'!$AH$4:$AH$12031,"Tiến độ 1")</f>
        <v>0</v>
      </c>
      <c r="CZ564" s="12">
        <f>SUMIFS('[1]DATA THÔ IN'!$P$4:$P$12031,'[1]DATA THÔ IN'!$H$4:$H$12031,$A564,'[1]DATA THÔ IN'!$AC$4:$AC$12031,$E564,'[1]DATA THÔ IN'!$AH$4:$AH$12031,"Tiến độ 2")</f>
        <v>0</v>
      </c>
      <c r="DA564" s="12">
        <f>SUMIFS('[1]TIẾN ĐỘ %'!$N$6:$N$1034,'[1]TIẾN ĐỘ %'!$G$6:$G$1034,A564,'[1]TIẾN ĐỘ %'!$F$6:$F$1034,$E564)</f>
        <v>50352000</v>
      </c>
      <c r="DB564" s="12">
        <f t="shared" si="1283"/>
        <v>100867200</v>
      </c>
      <c r="DC564" s="12"/>
      <c r="DD564" s="12"/>
      <c r="DE564" s="12"/>
      <c r="DF564" s="12"/>
      <c r="DG564" s="12"/>
      <c r="DH564" s="12"/>
      <c r="DI564" s="12"/>
      <c r="DJ564" s="12"/>
      <c r="DK564" s="12"/>
      <c r="DL564" s="12">
        <f t="shared" si="1355"/>
        <v>0</v>
      </c>
      <c r="DM564" s="12">
        <f t="shared" si="1356"/>
        <v>100867200</v>
      </c>
      <c r="DN564" s="12"/>
      <c r="DO564" s="12"/>
      <c r="DP564" s="12"/>
      <c r="DQ564" s="12"/>
      <c r="DR564" s="12"/>
      <c r="DS564" s="12"/>
      <c r="DT564" s="12"/>
      <c r="DU564" s="12"/>
      <c r="DV564" s="12"/>
      <c r="DW564" s="12">
        <f t="shared" si="1357"/>
        <v>0</v>
      </c>
      <c r="DX564" s="12"/>
      <c r="DY564" s="12"/>
      <c r="DZ564" s="12"/>
      <c r="EA564" s="12"/>
      <c r="EB564" s="12"/>
      <c r="EC564" s="12"/>
      <c r="ED564" s="12"/>
      <c r="EE564" s="12"/>
      <c r="EF564" s="12"/>
      <c r="EG564" s="12">
        <f t="shared" si="1346"/>
        <v>0</v>
      </c>
      <c r="EH564" s="12">
        <f t="shared" si="1347"/>
        <v>0</v>
      </c>
      <c r="EI564" s="12"/>
      <c r="EJ564" s="15">
        <f t="shared" si="1266"/>
        <v>0.42470400000000003</v>
      </c>
      <c r="EK564" s="15">
        <f t="shared" si="1267"/>
        <v>0.58560000000000001</v>
      </c>
      <c r="EL564" s="15">
        <f t="shared" si="1268"/>
        <v>1.0103040000000001</v>
      </c>
      <c r="EM564" s="16">
        <f t="shared" si="1288"/>
        <v>0</v>
      </c>
      <c r="EN564" s="16">
        <f t="shared" si="1289"/>
        <v>0</v>
      </c>
      <c r="EO564" s="16">
        <f t="shared" si="1290"/>
        <v>0</v>
      </c>
      <c r="EP564" s="16">
        <f t="shared" si="1284"/>
        <v>0</v>
      </c>
      <c r="EQ564" s="16">
        <f t="shared" si="1285"/>
        <v>0</v>
      </c>
      <c r="ER564" s="16">
        <f t="shared" si="1286"/>
        <v>1.0070399999999999</v>
      </c>
      <c r="ES564" s="16">
        <f t="shared" si="1287"/>
        <v>0.67244800000000005</v>
      </c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5">
        <f t="shared" si="1358"/>
        <v>0</v>
      </c>
      <c r="FP564" s="15">
        <f t="shared" si="1359"/>
        <v>0</v>
      </c>
      <c r="FQ564" s="15">
        <f t="shared" si="1360"/>
        <v>0</v>
      </c>
      <c r="FR564" s="17">
        <f t="shared" si="1269"/>
        <v>0</v>
      </c>
      <c r="FS564" s="17">
        <f t="shared" si="1270"/>
        <v>0</v>
      </c>
      <c r="FT564" s="17">
        <f t="shared" si="1271"/>
        <v>0</v>
      </c>
      <c r="FU564" s="18">
        <f t="shared" si="1272"/>
        <v>0</v>
      </c>
      <c r="FV564" s="18">
        <f t="shared" si="1273"/>
        <v>0</v>
      </c>
      <c r="FW564" s="18">
        <f t="shared" si="1274"/>
        <v>0</v>
      </c>
      <c r="FX564" s="18">
        <f t="shared" si="1275"/>
        <v>0</v>
      </c>
      <c r="FY564" s="18">
        <f t="shared" si="1276"/>
        <v>0</v>
      </c>
      <c r="FZ564" s="19"/>
      <c r="GA564" s="36" t="s">
        <v>478</v>
      </c>
      <c r="GB564" s="36"/>
      <c r="GC564" s="37"/>
    </row>
    <row r="565" spans="1:185" hidden="1" x14ac:dyDescent="0.25">
      <c r="A565" s="8" t="s">
        <v>1270</v>
      </c>
      <c r="B565" s="8" t="s">
        <v>250</v>
      </c>
      <c r="C565" s="28" t="s">
        <v>251</v>
      </c>
      <c r="D565" s="28" t="s">
        <v>76</v>
      </c>
      <c r="E565" s="9" t="s">
        <v>249</v>
      </c>
      <c r="F565" s="28" t="s">
        <v>77</v>
      </c>
      <c r="G565" s="28" t="s">
        <v>57</v>
      </c>
      <c r="H565" s="11">
        <v>3.5000000000000003E-2</v>
      </c>
      <c r="I565" s="11"/>
      <c r="J565" s="11">
        <v>0.01</v>
      </c>
      <c r="K565" s="11">
        <v>0.01</v>
      </c>
      <c r="L565" s="11">
        <v>5.0000000000000001E-3</v>
      </c>
      <c r="M565" s="11">
        <v>5.0000000000000001E-3</v>
      </c>
      <c r="N565" s="11"/>
      <c r="O565" s="12">
        <f t="shared" si="1329"/>
        <v>0</v>
      </c>
      <c r="P565" s="12">
        <f t="shared" si="1330"/>
        <v>917599.2</v>
      </c>
      <c r="Q565" s="12">
        <f t="shared" si="1331"/>
        <v>357127.2</v>
      </c>
      <c r="R565" s="12">
        <f t="shared" si="1332"/>
        <v>1934971.68</v>
      </c>
      <c r="S565" s="12">
        <f t="shared" si="1348"/>
        <v>0</v>
      </c>
      <c r="T565" s="12">
        <f t="shared" si="1349"/>
        <v>0</v>
      </c>
      <c r="U565" s="12">
        <f t="shared" si="1350"/>
        <v>1797031</v>
      </c>
      <c r="V565" s="12">
        <f t="shared" si="1351"/>
        <v>1797031</v>
      </c>
      <c r="W565" s="12">
        <f t="shared" si="1282"/>
        <v>0</v>
      </c>
      <c r="X565" s="12">
        <f t="shared" si="1333"/>
        <v>0</v>
      </c>
      <c r="Y565" s="12">
        <f t="shared" si="1334"/>
        <v>998196</v>
      </c>
      <c r="Z565" s="12">
        <f t="shared" si="1335"/>
        <v>451434.72</v>
      </c>
      <c r="AA565" s="12">
        <f t="shared" si="1336"/>
        <v>1449630.72</v>
      </c>
      <c r="AB565" s="12">
        <f t="shared" si="1337"/>
        <v>2590816.56</v>
      </c>
      <c r="AC565" s="12"/>
      <c r="AD565" s="12"/>
      <c r="AE565" s="12"/>
      <c r="AF565" s="12">
        <f t="shared" si="1338"/>
        <v>0</v>
      </c>
      <c r="AG565" s="12">
        <f t="shared" si="1339"/>
        <v>0</v>
      </c>
      <c r="AH565" s="12">
        <f t="shared" si="1340"/>
        <v>0</v>
      </c>
      <c r="AI565" s="12"/>
      <c r="AJ565" s="12"/>
      <c r="AK565" s="12"/>
      <c r="AL565" s="12">
        <f t="shared" si="1238"/>
        <v>0</v>
      </c>
      <c r="AM565" s="12">
        <f t="shared" si="1239"/>
        <v>0</v>
      </c>
      <c r="AN565" s="12">
        <f t="shared" si="1240"/>
        <v>0</v>
      </c>
      <c r="AO565" s="12"/>
      <c r="AP565" s="12"/>
      <c r="AQ565" s="12"/>
      <c r="AR565" s="12">
        <f t="shared" si="1241"/>
        <v>0</v>
      </c>
      <c r="AS565" s="12">
        <f t="shared" si="1242"/>
        <v>0</v>
      </c>
      <c r="AT565" s="12">
        <f t="shared" si="1243"/>
        <v>0</v>
      </c>
      <c r="AU565" s="12">
        <f t="shared" si="1244"/>
        <v>0</v>
      </c>
      <c r="AV565" s="12">
        <f t="shared" si="1341"/>
        <v>0</v>
      </c>
      <c r="AW565" s="12"/>
      <c r="AX565" s="12">
        <f t="shared" si="1245"/>
        <v>0</v>
      </c>
      <c r="AY565" s="12">
        <f t="shared" si="1246"/>
        <v>0</v>
      </c>
      <c r="AZ565" s="12">
        <f t="shared" si="1247"/>
        <v>0</v>
      </c>
      <c r="BA565" s="12"/>
      <c r="BB565" s="12">
        <f t="shared" si="1248"/>
        <v>0</v>
      </c>
      <c r="BC565" s="12">
        <f t="shared" si="1249"/>
        <v>0</v>
      </c>
      <c r="BD565" s="12">
        <f t="shared" si="1250"/>
        <v>0</v>
      </c>
      <c r="BE565" s="12"/>
      <c r="BF565" s="12">
        <f t="shared" si="1251"/>
        <v>0</v>
      </c>
      <c r="BG565" s="12">
        <f t="shared" si="1342"/>
        <v>0</v>
      </c>
      <c r="BH565" s="12">
        <f t="shared" si="1252"/>
        <v>0</v>
      </c>
      <c r="BI565" s="12">
        <f t="shared" si="1253"/>
        <v>0</v>
      </c>
      <c r="BJ565" s="12"/>
      <c r="BK565" s="12">
        <f t="shared" si="1254"/>
        <v>0</v>
      </c>
      <c r="BL565" s="12">
        <f t="shared" si="1343"/>
        <v>0</v>
      </c>
      <c r="BM565" s="12">
        <f t="shared" si="1255"/>
        <v>0</v>
      </c>
      <c r="BN565" s="12"/>
      <c r="BO565" s="12">
        <f t="shared" si="1256"/>
        <v>0</v>
      </c>
      <c r="BP565" s="12">
        <f t="shared" si="1257"/>
        <v>0</v>
      </c>
      <c r="BQ565" s="12">
        <f t="shared" si="1258"/>
        <v>0</v>
      </c>
      <c r="BR565" s="12"/>
      <c r="BS565" s="12">
        <f t="shared" si="1259"/>
        <v>0</v>
      </c>
      <c r="BT565" s="12">
        <f t="shared" si="1260"/>
        <v>0</v>
      </c>
      <c r="BU565" s="12">
        <f t="shared" si="1261"/>
        <v>0</v>
      </c>
      <c r="BV565" s="12">
        <f t="shared" si="1262"/>
        <v>0</v>
      </c>
      <c r="BW565" s="12">
        <f t="shared" si="1263"/>
        <v>0</v>
      </c>
      <c r="BX565" s="12"/>
      <c r="BY565" s="12">
        <v>130000000</v>
      </c>
      <c r="BZ565" s="12">
        <v>150000000</v>
      </c>
      <c r="CA565" s="12">
        <f>SUMIFS('[1]TIẾN ĐỘ %'!$M$6:$M$1034,'[1]TIẾN ĐỘ %'!$G$6:$G$1034,$A565,'[1]TIẾN ĐỘ %'!$F$6:$F$1034,$E565)</f>
        <v>150000000</v>
      </c>
      <c r="CB565" s="12">
        <f t="shared" si="1281"/>
        <v>430000000</v>
      </c>
      <c r="CC565" s="12"/>
      <c r="CD565" s="12"/>
      <c r="CE565" s="12"/>
      <c r="CF565" s="12">
        <f t="shared" si="1352"/>
        <v>0</v>
      </c>
      <c r="CG565" s="12">
        <f t="shared" si="1353"/>
        <v>430000000</v>
      </c>
      <c r="CH565" s="12"/>
      <c r="CI565" s="12"/>
      <c r="CJ565" s="12"/>
      <c r="CK565" s="12">
        <f t="shared" si="1354"/>
        <v>0</v>
      </c>
      <c r="CL565" s="12"/>
      <c r="CM565" s="12"/>
      <c r="CN565" s="12"/>
      <c r="CO565" s="12">
        <f t="shared" si="1344"/>
        <v>0</v>
      </c>
      <c r="CP565" s="12">
        <f t="shared" si="1345"/>
        <v>0</v>
      </c>
      <c r="CQ565" s="12"/>
      <c r="CR565" s="12">
        <v>95088000</v>
      </c>
      <c r="CS565" s="12">
        <v>37008000</v>
      </c>
      <c r="CT565" s="12">
        <v>200515200</v>
      </c>
      <c r="CU565" s="12">
        <v>0</v>
      </c>
      <c r="CV565" s="12">
        <v>186220800</v>
      </c>
      <c r="CW565" s="12">
        <v>0</v>
      </c>
      <c r="CX565" s="12">
        <v>186220800</v>
      </c>
      <c r="CY565" s="12">
        <f>SUMIFS('[1]DATA THÔ IN'!$P$4:$P$12031,'[1]DATA THÔ IN'!$H$4:$H$12031,$A565,'[1]DATA THÔ IN'!$AC$4:$AC$12031,$E565,'[1]DATA THÔ IN'!$AH$4:$AH$12031,"Tiến độ 1")</f>
        <v>103440000</v>
      </c>
      <c r="CZ565" s="12">
        <f>SUMIFS('[1]DATA THÔ IN'!$P$4:$P$12031,'[1]DATA THÔ IN'!$H$4:$H$12031,$A565,'[1]DATA THÔ IN'!$AC$4:$AC$12031,$E565,'[1]DATA THÔ IN'!$AH$4:$AH$12031,"Tiến độ 2")</f>
        <v>46780800</v>
      </c>
      <c r="DA565" s="12">
        <f>SUMIFS('[1]TIẾN ĐỘ %'!$N$6:$N$1034,'[1]TIẾN ĐỘ %'!$G$6:$G$1034,A565,'[1]TIẾN ĐỘ %'!$F$6:$F$1034,$E565)</f>
        <v>150220800</v>
      </c>
      <c r="DB565" s="12">
        <f t="shared" si="1283"/>
        <v>536956800</v>
      </c>
      <c r="DC565" s="12"/>
      <c r="DD565" s="12"/>
      <c r="DE565" s="12"/>
      <c r="DF565" s="12"/>
      <c r="DG565" s="12"/>
      <c r="DH565" s="12"/>
      <c r="DI565" s="12"/>
      <c r="DJ565" s="12"/>
      <c r="DK565" s="12"/>
      <c r="DL565" s="12">
        <f t="shared" si="1355"/>
        <v>0</v>
      </c>
      <c r="DM565" s="12">
        <f t="shared" si="1356"/>
        <v>536956800</v>
      </c>
      <c r="DN565" s="12"/>
      <c r="DO565" s="12"/>
      <c r="DP565" s="12"/>
      <c r="DQ565" s="12"/>
      <c r="DR565" s="12"/>
      <c r="DS565" s="12"/>
      <c r="DT565" s="12"/>
      <c r="DU565" s="12"/>
      <c r="DV565" s="12"/>
      <c r="DW565" s="12">
        <f t="shared" si="1357"/>
        <v>0</v>
      </c>
      <c r="DX565" s="12"/>
      <c r="DY565" s="12"/>
      <c r="DZ565" s="12"/>
      <c r="EA565" s="12"/>
      <c r="EB565" s="12"/>
      <c r="EC565" s="12"/>
      <c r="ED565" s="12"/>
      <c r="EE565" s="12"/>
      <c r="EF565" s="12"/>
      <c r="EG565" s="12">
        <f t="shared" si="1346"/>
        <v>0</v>
      </c>
      <c r="EH565" s="12">
        <f t="shared" si="1347"/>
        <v>0</v>
      </c>
      <c r="EI565" s="12"/>
      <c r="EJ565" s="15">
        <f t="shared" si="1266"/>
        <v>0.73144615384615386</v>
      </c>
      <c r="EK565" s="15">
        <f t="shared" si="1267"/>
        <v>0.28467692307692305</v>
      </c>
      <c r="EL565" s="15">
        <f t="shared" si="1268"/>
        <v>1.5424246153846153</v>
      </c>
      <c r="EM565" s="16">
        <f t="shared" si="1288"/>
        <v>0</v>
      </c>
      <c r="EN565" s="16">
        <f t="shared" si="1289"/>
        <v>1.2414719999999999</v>
      </c>
      <c r="EO565" s="16">
        <f t="shared" si="1290"/>
        <v>1.2414719999999999</v>
      </c>
      <c r="EP565" s="16">
        <f t="shared" si="1284"/>
        <v>0.68959999999999999</v>
      </c>
      <c r="EQ565" s="16">
        <f t="shared" si="1285"/>
        <v>0.31187199999999998</v>
      </c>
      <c r="ER565" s="16">
        <f t="shared" si="1286"/>
        <v>1.0014719999999999</v>
      </c>
      <c r="ES565" s="16">
        <f t="shared" si="1287"/>
        <v>1.2487367441860464</v>
      </c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5">
        <f t="shared" si="1358"/>
        <v>0</v>
      </c>
      <c r="FP565" s="15">
        <f t="shared" si="1359"/>
        <v>0</v>
      </c>
      <c r="FQ565" s="15">
        <f t="shared" si="1360"/>
        <v>0</v>
      </c>
      <c r="FR565" s="17">
        <f t="shared" si="1269"/>
        <v>0</v>
      </c>
      <c r="FS565" s="17">
        <f t="shared" si="1270"/>
        <v>0</v>
      </c>
      <c r="FT565" s="17">
        <f t="shared" si="1271"/>
        <v>0</v>
      </c>
      <c r="FU565" s="18">
        <f t="shared" si="1272"/>
        <v>0</v>
      </c>
      <c r="FV565" s="18">
        <f t="shared" si="1273"/>
        <v>0</v>
      </c>
      <c r="FW565" s="18">
        <f t="shared" si="1274"/>
        <v>0</v>
      </c>
      <c r="FX565" s="18">
        <f t="shared" si="1275"/>
        <v>0</v>
      </c>
      <c r="FY565" s="18">
        <f t="shared" si="1276"/>
        <v>0</v>
      </c>
      <c r="FZ565" s="19"/>
      <c r="GA565" s="36" t="s">
        <v>76</v>
      </c>
      <c r="GB565" s="36"/>
      <c r="GC565" s="37"/>
    </row>
    <row r="566" spans="1:185" hidden="1" x14ac:dyDescent="0.25">
      <c r="A566" s="8" t="s">
        <v>1268</v>
      </c>
      <c r="B566" s="8" t="s">
        <v>260</v>
      </c>
      <c r="C566" s="28" t="s">
        <v>261</v>
      </c>
      <c r="D566" s="28" t="s">
        <v>55</v>
      </c>
      <c r="E566" s="9" t="s">
        <v>249</v>
      </c>
      <c r="F566" s="28" t="s">
        <v>70</v>
      </c>
      <c r="G566" s="28" t="s">
        <v>57</v>
      </c>
      <c r="H566" s="11">
        <v>3.5000000000000003E-2</v>
      </c>
      <c r="I566" s="11"/>
      <c r="J566" s="11">
        <v>0.01</v>
      </c>
      <c r="K566" s="11">
        <v>0.01</v>
      </c>
      <c r="L566" s="11">
        <v>5.0000000000000001E-3</v>
      </c>
      <c r="M566" s="11">
        <v>5.0000000000000001E-3</v>
      </c>
      <c r="N566" s="11"/>
      <c r="O566" s="12">
        <f t="shared" si="1329"/>
        <v>0</v>
      </c>
      <c r="P566" s="12">
        <f t="shared" si="1330"/>
        <v>0</v>
      </c>
      <c r="Q566" s="12">
        <f t="shared" si="1331"/>
        <v>0</v>
      </c>
      <c r="R566" s="12">
        <f t="shared" si="1332"/>
        <v>0</v>
      </c>
      <c r="S566" s="12">
        <f t="shared" si="1348"/>
        <v>0</v>
      </c>
      <c r="T566" s="12">
        <f t="shared" si="1349"/>
        <v>0</v>
      </c>
      <c r="U566" s="12">
        <f t="shared" si="1350"/>
        <v>0</v>
      </c>
      <c r="V566" s="12">
        <f t="shared" si="1351"/>
        <v>0</v>
      </c>
      <c r="W566" s="12">
        <f t="shared" si="1282"/>
        <v>0</v>
      </c>
      <c r="X566" s="12">
        <f t="shared" si="1333"/>
        <v>0</v>
      </c>
      <c r="Y566" s="12">
        <f t="shared" si="1334"/>
        <v>0</v>
      </c>
      <c r="Z566" s="12">
        <f t="shared" si="1335"/>
        <v>0</v>
      </c>
      <c r="AA566" s="12">
        <f t="shared" si="1336"/>
        <v>0</v>
      </c>
      <c r="AB566" s="12">
        <f t="shared" si="1337"/>
        <v>0</v>
      </c>
      <c r="AC566" s="12"/>
      <c r="AD566" s="12"/>
      <c r="AE566" s="12"/>
      <c r="AF566" s="12">
        <f t="shared" si="1338"/>
        <v>0</v>
      </c>
      <c r="AG566" s="12">
        <f t="shared" si="1339"/>
        <v>0</v>
      </c>
      <c r="AH566" s="12">
        <f t="shared" si="1340"/>
        <v>0</v>
      </c>
      <c r="AI566" s="12"/>
      <c r="AJ566" s="12"/>
      <c r="AK566" s="12"/>
      <c r="AL566" s="12">
        <f t="shared" si="1238"/>
        <v>0</v>
      </c>
      <c r="AM566" s="12">
        <f t="shared" si="1239"/>
        <v>0</v>
      </c>
      <c r="AN566" s="12">
        <f t="shared" si="1240"/>
        <v>0</v>
      </c>
      <c r="AO566" s="12"/>
      <c r="AP566" s="12"/>
      <c r="AQ566" s="12"/>
      <c r="AR566" s="12">
        <f t="shared" si="1241"/>
        <v>0</v>
      </c>
      <c r="AS566" s="12">
        <f t="shared" si="1242"/>
        <v>0</v>
      </c>
      <c r="AT566" s="12">
        <f t="shared" si="1243"/>
        <v>0</v>
      </c>
      <c r="AU566" s="12">
        <f t="shared" si="1244"/>
        <v>0</v>
      </c>
      <c r="AV566" s="12">
        <f t="shared" si="1341"/>
        <v>0</v>
      </c>
      <c r="AW566" s="12"/>
      <c r="AX566" s="12">
        <f t="shared" si="1245"/>
        <v>0</v>
      </c>
      <c r="AY566" s="12">
        <f t="shared" si="1246"/>
        <v>0</v>
      </c>
      <c r="AZ566" s="12">
        <f t="shared" si="1247"/>
        <v>0</v>
      </c>
      <c r="BA566" s="12"/>
      <c r="BB566" s="12">
        <f t="shared" si="1248"/>
        <v>0</v>
      </c>
      <c r="BC566" s="12">
        <f t="shared" si="1249"/>
        <v>0</v>
      </c>
      <c r="BD566" s="12">
        <f t="shared" si="1250"/>
        <v>0</v>
      </c>
      <c r="BE566" s="12"/>
      <c r="BF566" s="12">
        <f t="shared" si="1251"/>
        <v>0</v>
      </c>
      <c r="BG566" s="12">
        <f t="shared" si="1342"/>
        <v>0</v>
      </c>
      <c r="BH566" s="12">
        <f t="shared" si="1252"/>
        <v>0</v>
      </c>
      <c r="BI566" s="12">
        <f t="shared" si="1253"/>
        <v>0</v>
      </c>
      <c r="BJ566" s="12"/>
      <c r="BK566" s="12">
        <f t="shared" si="1254"/>
        <v>0</v>
      </c>
      <c r="BL566" s="12">
        <f t="shared" si="1343"/>
        <v>0</v>
      </c>
      <c r="BM566" s="12">
        <f t="shared" si="1255"/>
        <v>0</v>
      </c>
      <c r="BN566" s="12"/>
      <c r="BO566" s="12">
        <f t="shared" si="1256"/>
        <v>0</v>
      </c>
      <c r="BP566" s="12">
        <f t="shared" si="1257"/>
        <v>0</v>
      </c>
      <c r="BQ566" s="12">
        <f t="shared" si="1258"/>
        <v>0</v>
      </c>
      <c r="BR566" s="12"/>
      <c r="BS566" s="12">
        <f t="shared" si="1259"/>
        <v>0</v>
      </c>
      <c r="BT566" s="12">
        <f t="shared" si="1260"/>
        <v>0</v>
      </c>
      <c r="BU566" s="12">
        <f t="shared" si="1261"/>
        <v>0</v>
      </c>
      <c r="BV566" s="12">
        <f t="shared" si="1262"/>
        <v>0</v>
      </c>
      <c r="BW566" s="12">
        <f t="shared" si="1263"/>
        <v>0</v>
      </c>
      <c r="BX566" s="12"/>
      <c r="BY566" s="12">
        <v>0</v>
      </c>
      <c r="BZ566" s="12">
        <v>0</v>
      </c>
      <c r="CA566" s="12">
        <f>SUMIFS('[1]TIẾN ĐỘ %'!$M$6:$M$1034,'[1]TIẾN ĐỘ %'!$G$6:$G$1034,$A566,'[1]TIẾN ĐỘ %'!$F$6:$F$1034,$E566)</f>
        <v>0</v>
      </c>
      <c r="CB566" s="12">
        <f t="shared" si="1281"/>
        <v>0</v>
      </c>
      <c r="CC566" s="12"/>
      <c r="CD566" s="12"/>
      <c r="CE566" s="12"/>
      <c r="CF566" s="12">
        <f t="shared" si="1352"/>
        <v>0</v>
      </c>
      <c r="CG566" s="12">
        <f t="shared" si="1353"/>
        <v>0</v>
      </c>
      <c r="CH566" s="12"/>
      <c r="CI566" s="12"/>
      <c r="CJ566" s="12"/>
      <c r="CK566" s="12">
        <f t="shared" si="1354"/>
        <v>0</v>
      </c>
      <c r="CL566" s="12"/>
      <c r="CM566" s="12"/>
      <c r="CN566" s="12"/>
      <c r="CO566" s="12">
        <f t="shared" si="1344"/>
        <v>0</v>
      </c>
      <c r="CP566" s="12">
        <f t="shared" si="1345"/>
        <v>0</v>
      </c>
      <c r="CQ566" s="12"/>
      <c r="CR566" s="12">
        <v>0</v>
      </c>
      <c r="CS566" s="12">
        <v>0</v>
      </c>
      <c r="CT566" s="12">
        <v>0</v>
      </c>
      <c r="CU566" s="12">
        <v>0</v>
      </c>
      <c r="CV566" s="12">
        <v>0</v>
      </c>
      <c r="CW566" s="12">
        <v>0</v>
      </c>
      <c r="CX566" s="12">
        <v>0</v>
      </c>
      <c r="CY566" s="12">
        <f>SUMIFS('[1]DATA THÔ IN'!$P$4:$P$12031,'[1]DATA THÔ IN'!$H$4:$H$12031,$A566,'[1]DATA THÔ IN'!$AC$4:$AC$12031,$E566,'[1]DATA THÔ IN'!$AH$4:$AH$12031,"Tiến độ 1")</f>
        <v>0</v>
      </c>
      <c r="CZ566" s="12">
        <f>SUMIFS('[1]DATA THÔ IN'!$P$4:$P$12031,'[1]DATA THÔ IN'!$H$4:$H$12031,$A566,'[1]DATA THÔ IN'!$AC$4:$AC$12031,$E566,'[1]DATA THÔ IN'!$AH$4:$AH$12031,"Tiến độ 2")</f>
        <v>0</v>
      </c>
      <c r="DA566" s="12">
        <f>SUMIFS('[1]TIẾN ĐỘ %'!$N$6:$N$1034,'[1]TIẾN ĐỘ %'!$G$6:$G$1034,A566,'[1]TIẾN ĐỘ %'!$F$6:$F$1034,$E566)</f>
        <v>0</v>
      </c>
      <c r="DB566" s="12">
        <f t="shared" si="1283"/>
        <v>0</v>
      </c>
      <c r="DC566" s="12"/>
      <c r="DD566" s="12"/>
      <c r="DE566" s="12"/>
      <c r="DF566" s="12"/>
      <c r="DG566" s="12"/>
      <c r="DH566" s="12"/>
      <c r="DI566" s="12"/>
      <c r="DJ566" s="12"/>
      <c r="DK566" s="12"/>
      <c r="DL566" s="12">
        <f t="shared" si="1355"/>
        <v>0</v>
      </c>
      <c r="DM566" s="12">
        <f t="shared" si="1356"/>
        <v>0</v>
      </c>
      <c r="DN566" s="12"/>
      <c r="DO566" s="12"/>
      <c r="DP566" s="12"/>
      <c r="DQ566" s="12"/>
      <c r="DR566" s="12"/>
      <c r="DS566" s="12"/>
      <c r="DT566" s="12"/>
      <c r="DU566" s="12"/>
      <c r="DV566" s="12"/>
      <c r="DW566" s="12">
        <f t="shared" si="1357"/>
        <v>0</v>
      </c>
      <c r="DX566" s="12"/>
      <c r="DY566" s="12"/>
      <c r="DZ566" s="12"/>
      <c r="EA566" s="12"/>
      <c r="EB566" s="12"/>
      <c r="EC566" s="12"/>
      <c r="ED566" s="12"/>
      <c r="EE566" s="12"/>
      <c r="EF566" s="12"/>
      <c r="EG566" s="12">
        <f t="shared" si="1346"/>
        <v>0</v>
      </c>
      <c r="EH566" s="12">
        <f t="shared" si="1347"/>
        <v>0</v>
      </c>
      <c r="EI566" s="12"/>
      <c r="EJ566" s="15">
        <f t="shared" si="1266"/>
        <v>0</v>
      </c>
      <c r="EK566" s="15">
        <f t="shared" si="1267"/>
        <v>0</v>
      </c>
      <c r="EL566" s="15">
        <f t="shared" si="1268"/>
        <v>0</v>
      </c>
      <c r="EM566" s="16">
        <f t="shared" si="1288"/>
        <v>0</v>
      </c>
      <c r="EN566" s="16">
        <f t="shared" si="1289"/>
        <v>0</v>
      </c>
      <c r="EO566" s="16">
        <f t="shared" si="1290"/>
        <v>0</v>
      </c>
      <c r="EP566" s="16">
        <f t="shared" si="1284"/>
        <v>0</v>
      </c>
      <c r="EQ566" s="16">
        <f t="shared" si="1285"/>
        <v>0</v>
      </c>
      <c r="ER566" s="16">
        <f t="shared" si="1286"/>
        <v>0</v>
      </c>
      <c r="ES566" s="16">
        <f t="shared" si="1287"/>
        <v>0</v>
      </c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5">
        <f t="shared" si="1358"/>
        <v>0</v>
      </c>
      <c r="FP566" s="15">
        <f t="shared" si="1359"/>
        <v>0</v>
      </c>
      <c r="FQ566" s="15">
        <f t="shared" si="1360"/>
        <v>0</v>
      </c>
      <c r="FR566" s="17">
        <f t="shared" si="1269"/>
        <v>0</v>
      </c>
      <c r="FS566" s="17">
        <f t="shared" si="1270"/>
        <v>0</v>
      </c>
      <c r="FT566" s="17">
        <f t="shared" si="1271"/>
        <v>0</v>
      </c>
      <c r="FU566" s="18">
        <f t="shared" si="1272"/>
        <v>0</v>
      </c>
      <c r="FV566" s="18">
        <f t="shared" si="1273"/>
        <v>0</v>
      </c>
      <c r="FW566" s="18">
        <f t="shared" si="1274"/>
        <v>0</v>
      </c>
      <c r="FX566" s="18">
        <f t="shared" si="1275"/>
        <v>0</v>
      </c>
      <c r="FY566" s="18">
        <f t="shared" si="1276"/>
        <v>0</v>
      </c>
      <c r="FZ566" s="19"/>
      <c r="GA566" s="36" t="str">
        <f>D566</f>
        <v>Phan Thiện Đương</v>
      </c>
      <c r="GB566" s="36"/>
      <c r="GC566" s="37"/>
    </row>
    <row r="567" spans="1:185" hidden="1" x14ac:dyDescent="0.25">
      <c r="A567" s="8" t="s">
        <v>1271</v>
      </c>
      <c r="B567" s="8" t="s">
        <v>262</v>
      </c>
      <c r="C567" s="28" t="s">
        <v>263</v>
      </c>
      <c r="D567" s="28" t="s">
        <v>1392</v>
      </c>
      <c r="E567" s="9" t="s">
        <v>249</v>
      </c>
      <c r="F567" s="28" t="s">
        <v>80</v>
      </c>
      <c r="G567" s="28" t="s">
        <v>57</v>
      </c>
      <c r="H567" s="11">
        <v>3.5000000000000003E-2</v>
      </c>
      <c r="I567" s="11"/>
      <c r="J567" s="11">
        <v>0.01</v>
      </c>
      <c r="K567" s="11">
        <v>0.01</v>
      </c>
      <c r="L567" s="11">
        <v>5.0000000000000001E-3</v>
      </c>
      <c r="M567" s="11">
        <v>5.0000000000000001E-3</v>
      </c>
      <c r="N567" s="11"/>
      <c r="O567" s="12">
        <f t="shared" si="1329"/>
        <v>0</v>
      </c>
      <c r="P567" s="12">
        <f t="shared" si="1330"/>
        <v>1541529.5999999999</v>
      </c>
      <c r="Q567" s="12">
        <f t="shared" si="1331"/>
        <v>965077.2</v>
      </c>
      <c r="R567" s="12">
        <f t="shared" si="1332"/>
        <v>2506606.8000000003</v>
      </c>
      <c r="S567" s="12">
        <f t="shared" si="1348"/>
        <v>0</v>
      </c>
      <c r="T567" s="12">
        <f t="shared" si="1349"/>
        <v>2903338</v>
      </c>
      <c r="U567" s="12">
        <f t="shared" si="1350"/>
        <v>397426</v>
      </c>
      <c r="V567" s="12">
        <f t="shared" si="1351"/>
        <v>3300763</v>
      </c>
      <c r="W567" s="12">
        <f t="shared" si="1282"/>
        <v>2793600</v>
      </c>
      <c r="X567" s="12">
        <f t="shared" si="1333"/>
        <v>0</v>
      </c>
      <c r="Y567" s="12">
        <f t="shared" si="1334"/>
        <v>3921451.1999999997</v>
      </c>
      <c r="Z567" s="12">
        <f t="shared" si="1335"/>
        <v>458568</v>
      </c>
      <c r="AA567" s="12">
        <f t="shared" si="1336"/>
        <v>4380019.2</v>
      </c>
      <c r="AB567" s="12">
        <f t="shared" si="1337"/>
        <v>5093694.5999999996</v>
      </c>
      <c r="AC567" s="12"/>
      <c r="AD567" s="12"/>
      <c r="AE567" s="12"/>
      <c r="AF567" s="12">
        <f t="shared" si="1338"/>
        <v>0</v>
      </c>
      <c r="AG567" s="12">
        <f t="shared" si="1339"/>
        <v>0</v>
      </c>
      <c r="AH567" s="12">
        <f t="shared" si="1340"/>
        <v>0</v>
      </c>
      <c r="AI567" s="12"/>
      <c r="AJ567" s="12"/>
      <c r="AK567" s="12"/>
      <c r="AL567" s="12">
        <f t="shared" si="1238"/>
        <v>0</v>
      </c>
      <c r="AM567" s="12">
        <f t="shared" si="1239"/>
        <v>0</v>
      </c>
      <c r="AN567" s="12">
        <f t="shared" si="1240"/>
        <v>0</v>
      </c>
      <c r="AO567" s="12"/>
      <c r="AP567" s="12"/>
      <c r="AQ567" s="12"/>
      <c r="AR567" s="12">
        <f t="shared" si="1241"/>
        <v>0</v>
      </c>
      <c r="AS567" s="12">
        <f t="shared" si="1242"/>
        <v>0</v>
      </c>
      <c r="AT567" s="12">
        <f t="shared" si="1243"/>
        <v>0</v>
      </c>
      <c r="AU567" s="12">
        <f t="shared" si="1244"/>
        <v>0</v>
      </c>
      <c r="AV567" s="12">
        <f t="shared" si="1341"/>
        <v>0</v>
      </c>
      <c r="AW567" s="12"/>
      <c r="AX567" s="12">
        <f t="shared" si="1245"/>
        <v>0</v>
      </c>
      <c r="AY567" s="12">
        <f t="shared" si="1246"/>
        <v>0</v>
      </c>
      <c r="AZ567" s="12">
        <f t="shared" si="1247"/>
        <v>0</v>
      </c>
      <c r="BA567" s="12"/>
      <c r="BB567" s="12">
        <f t="shared" si="1248"/>
        <v>0</v>
      </c>
      <c r="BC567" s="12">
        <f t="shared" si="1249"/>
        <v>0</v>
      </c>
      <c r="BD567" s="12">
        <f t="shared" si="1250"/>
        <v>0</v>
      </c>
      <c r="BE567" s="12"/>
      <c r="BF567" s="12">
        <f t="shared" si="1251"/>
        <v>0</v>
      </c>
      <c r="BG567" s="12">
        <f t="shared" si="1342"/>
        <v>0</v>
      </c>
      <c r="BH567" s="12">
        <f t="shared" si="1252"/>
        <v>0</v>
      </c>
      <c r="BI567" s="12">
        <f t="shared" si="1253"/>
        <v>0</v>
      </c>
      <c r="BJ567" s="12"/>
      <c r="BK567" s="12">
        <f t="shared" si="1254"/>
        <v>0</v>
      </c>
      <c r="BL567" s="12">
        <f t="shared" si="1343"/>
        <v>0</v>
      </c>
      <c r="BM567" s="12">
        <f t="shared" si="1255"/>
        <v>0</v>
      </c>
      <c r="BN567" s="12"/>
      <c r="BO567" s="12">
        <f t="shared" si="1256"/>
        <v>0</v>
      </c>
      <c r="BP567" s="12">
        <f t="shared" si="1257"/>
        <v>0</v>
      </c>
      <c r="BQ567" s="12">
        <f t="shared" si="1258"/>
        <v>0</v>
      </c>
      <c r="BR567" s="12"/>
      <c r="BS567" s="12">
        <f t="shared" si="1259"/>
        <v>0</v>
      </c>
      <c r="BT567" s="12">
        <f t="shared" si="1260"/>
        <v>0</v>
      </c>
      <c r="BU567" s="12">
        <f t="shared" si="1261"/>
        <v>0</v>
      </c>
      <c r="BV567" s="12">
        <f t="shared" si="1262"/>
        <v>0</v>
      </c>
      <c r="BW567" s="12">
        <f t="shared" si="1263"/>
        <v>0</v>
      </c>
      <c r="BX567" s="12"/>
      <c r="BY567" s="12">
        <v>150000000</v>
      </c>
      <c r="BZ567" s="12">
        <v>240000000</v>
      </c>
      <c r="CA567" s="12">
        <f>SUMIFS('[1]TIẾN ĐỘ %'!$M$6:$M$1034,'[1]TIẾN ĐỘ %'!$G$6:$G$1034,$A567,'[1]TIẾN ĐỘ %'!$F$6:$F$1034,$E567)</f>
        <v>450000000</v>
      </c>
      <c r="CB567" s="12">
        <f t="shared" si="1281"/>
        <v>840000000</v>
      </c>
      <c r="CC567" s="12"/>
      <c r="CD567" s="12"/>
      <c r="CE567" s="12"/>
      <c r="CF567" s="12"/>
      <c r="CG567" s="12"/>
      <c r="CH567" s="12"/>
      <c r="CI567" s="12"/>
      <c r="CJ567" s="12"/>
      <c r="CK567" s="12">
        <f t="shared" si="1354"/>
        <v>0</v>
      </c>
      <c r="CL567" s="12"/>
      <c r="CM567" s="12"/>
      <c r="CN567" s="12"/>
      <c r="CO567" s="12">
        <f t="shared" si="1344"/>
        <v>0</v>
      </c>
      <c r="CP567" s="12">
        <f t="shared" si="1345"/>
        <v>0</v>
      </c>
      <c r="CQ567" s="12"/>
      <c r="CR567" s="12">
        <v>159744000</v>
      </c>
      <c r="CS567" s="12">
        <v>100008000</v>
      </c>
      <c r="CT567" s="12">
        <v>259752000</v>
      </c>
      <c r="CU567" s="12">
        <v>300864000</v>
      </c>
      <c r="CV567" s="12">
        <v>41184000</v>
      </c>
      <c r="CW567" s="12">
        <v>279360000</v>
      </c>
      <c r="CX567" s="12">
        <v>342048000</v>
      </c>
      <c r="CY567" s="12">
        <f>SUMIFS('[1]DATA THÔ IN'!$P$4:$P$12031,'[1]DATA THÔ IN'!$H$4:$H$12031,$A567,'[1]DATA THÔ IN'!$AC$4:$AC$12031,$E567,'[1]DATA THÔ IN'!$AH$4:$AH$12031,"Tiến độ 1")</f>
        <v>406368000</v>
      </c>
      <c r="CZ567" s="12">
        <f>SUMIFS('[1]DATA THÔ IN'!$P$4:$P$12031,'[1]DATA THÔ IN'!$H$4:$H$12031,$A567,'[1]DATA THÔ IN'!$AC$4:$AC$12031,$E567,'[1]DATA THÔ IN'!$AH$4:$AH$12031,"Tiến độ 2")</f>
        <v>47520000</v>
      </c>
      <c r="DA567" s="12">
        <f>SUMIFS('[1]TIẾN ĐỘ %'!$N$6:$N$1034,'[1]TIẾN ĐỘ %'!$G$6:$G$1034,A567,'[1]TIẾN ĐỘ %'!$F$6:$F$1034,$E567)</f>
        <v>453888000</v>
      </c>
      <c r="DB567" s="12">
        <f t="shared" si="1283"/>
        <v>1055688000</v>
      </c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>
        <f t="shared" si="1357"/>
        <v>0</v>
      </c>
      <c r="DX567" s="12"/>
      <c r="DY567" s="12"/>
      <c r="DZ567" s="12"/>
      <c r="EA567" s="12"/>
      <c r="EB567" s="12"/>
      <c r="EC567" s="12"/>
      <c r="ED567" s="12"/>
      <c r="EE567" s="12"/>
      <c r="EF567" s="12"/>
      <c r="EG567" s="12">
        <f t="shared" si="1346"/>
        <v>0</v>
      </c>
      <c r="EH567" s="12">
        <f t="shared" si="1347"/>
        <v>0</v>
      </c>
      <c r="EI567" s="12"/>
      <c r="EJ567" s="15">
        <f t="shared" si="1266"/>
        <v>1.0649599999999999</v>
      </c>
      <c r="EK567" s="15">
        <f t="shared" si="1267"/>
        <v>0.66671999999999998</v>
      </c>
      <c r="EL567" s="15">
        <f t="shared" si="1268"/>
        <v>1.7316800000000001</v>
      </c>
      <c r="EM567" s="16">
        <f t="shared" si="1288"/>
        <v>1.2536</v>
      </c>
      <c r="EN567" s="16">
        <f t="shared" si="1289"/>
        <v>0.1716</v>
      </c>
      <c r="EO567" s="16">
        <f t="shared" si="1290"/>
        <v>1.4252</v>
      </c>
      <c r="EP567" s="16">
        <f t="shared" si="1284"/>
        <v>0.90303999999999995</v>
      </c>
      <c r="EQ567" s="16">
        <f t="shared" si="1285"/>
        <v>0.1056</v>
      </c>
      <c r="ER567" s="16">
        <f t="shared" si="1286"/>
        <v>1.00864</v>
      </c>
      <c r="ES567" s="16">
        <f t="shared" si="1287"/>
        <v>1.2567714285714287</v>
      </c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5">
        <f t="shared" si="1358"/>
        <v>0</v>
      </c>
      <c r="FP567" s="15">
        <f t="shared" si="1359"/>
        <v>0</v>
      </c>
      <c r="FQ567" s="15">
        <f t="shared" si="1360"/>
        <v>0</v>
      </c>
      <c r="FR567" s="17">
        <f t="shared" si="1269"/>
        <v>0</v>
      </c>
      <c r="FS567" s="17">
        <f t="shared" si="1270"/>
        <v>0</v>
      </c>
      <c r="FT567" s="17">
        <f t="shared" si="1271"/>
        <v>0</v>
      </c>
      <c r="FU567" s="18">
        <f t="shared" si="1272"/>
        <v>0</v>
      </c>
      <c r="FV567" s="18">
        <f t="shared" si="1273"/>
        <v>0</v>
      </c>
      <c r="FW567" s="18">
        <f t="shared" si="1274"/>
        <v>0</v>
      </c>
      <c r="FX567" s="18">
        <f t="shared" si="1275"/>
        <v>0</v>
      </c>
      <c r="FY567" s="18">
        <f t="shared" si="1276"/>
        <v>0</v>
      </c>
      <c r="FZ567" s="19"/>
      <c r="GA567" s="36" t="s">
        <v>1392</v>
      </c>
      <c r="GB567" s="36"/>
      <c r="GC567" s="37"/>
    </row>
    <row r="568" spans="1:185" hidden="1" x14ac:dyDescent="0.25">
      <c r="A568" s="8" t="s">
        <v>1272</v>
      </c>
      <c r="B568" s="8" t="s">
        <v>264</v>
      </c>
      <c r="C568" s="9" t="s">
        <v>265</v>
      </c>
      <c r="D568" s="9" t="s">
        <v>1391</v>
      </c>
      <c r="E568" s="9" t="s">
        <v>249</v>
      </c>
      <c r="F568" s="9" t="s">
        <v>266</v>
      </c>
      <c r="G568" s="9" t="s">
        <v>57</v>
      </c>
      <c r="H568" s="11">
        <v>3.5000000000000003E-2</v>
      </c>
      <c r="I568" s="11"/>
      <c r="J568" s="11">
        <v>0.01</v>
      </c>
      <c r="K568" s="11">
        <v>0.01</v>
      </c>
      <c r="L568" s="11">
        <v>5.0000000000000001E-3</v>
      </c>
      <c r="M568" s="11">
        <v>5.0000000000000001E-3</v>
      </c>
      <c r="N568" s="11"/>
      <c r="O568" s="12">
        <f t="shared" si="1329"/>
        <v>0</v>
      </c>
      <c r="P568" s="12">
        <f t="shared" si="1330"/>
        <v>0</v>
      </c>
      <c r="Q568" s="12">
        <f t="shared" si="1331"/>
        <v>0</v>
      </c>
      <c r="R568" s="12">
        <f t="shared" si="1332"/>
        <v>388161.60000000003</v>
      </c>
      <c r="S568" s="12">
        <f t="shared" si="1348"/>
        <v>0</v>
      </c>
      <c r="T568" s="12">
        <f t="shared" si="1349"/>
        <v>0</v>
      </c>
      <c r="U568" s="12">
        <f t="shared" si="1350"/>
        <v>0</v>
      </c>
      <c r="V568" s="12">
        <f t="shared" si="1351"/>
        <v>0</v>
      </c>
      <c r="W568" s="12">
        <f t="shared" si="1282"/>
        <v>0</v>
      </c>
      <c r="X568" s="12">
        <f t="shared" si="1333"/>
        <v>0</v>
      </c>
      <c r="Y568" s="12">
        <f t="shared" si="1334"/>
        <v>0</v>
      </c>
      <c r="Z568" s="12">
        <f t="shared" si="1335"/>
        <v>0</v>
      </c>
      <c r="AA568" s="12">
        <f t="shared" si="1336"/>
        <v>0</v>
      </c>
      <c r="AB568" s="12">
        <f t="shared" si="1337"/>
        <v>0</v>
      </c>
      <c r="AC568" s="12"/>
      <c r="AD568" s="12"/>
      <c r="AE568" s="12"/>
      <c r="AF568" s="12">
        <f t="shared" si="1338"/>
        <v>0</v>
      </c>
      <c r="AG568" s="12">
        <f t="shared" si="1339"/>
        <v>0</v>
      </c>
      <c r="AH568" s="12">
        <f t="shared" si="1340"/>
        <v>0</v>
      </c>
      <c r="AI568" s="12"/>
      <c r="AJ568" s="12"/>
      <c r="AK568" s="12"/>
      <c r="AL568" s="12">
        <f t="shared" si="1238"/>
        <v>0</v>
      </c>
      <c r="AM568" s="12">
        <f t="shared" si="1239"/>
        <v>0</v>
      </c>
      <c r="AN568" s="12">
        <f t="shared" si="1240"/>
        <v>0</v>
      </c>
      <c r="AO568" s="12"/>
      <c r="AP568" s="12"/>
      <c r="AQ568" s="12"/>
      <c r="AR568" s="12">
        <f t="shared" si="1241"/>
        <v>0</v>
      </c>
      <c r="AS568" s="12">
        <f t="shared" si="1242"/>
        <v>0</v>
      </c>
      <c r="AT568" s="12">
        <f t="shared" si="1243"/>
        <v>0</v>
      </c>
      <c r="AU568" s="12">
        <f t="shared" si="1244"/>
        <v>0</v>
      </c>
      <c r="AV568" s="12">
        <f t="shared" si="1341"/>
        <v>0</v>
      </c>
      <c r="AW568" s="12"/>
      <c r="AX568" s="12">
        <f t="shared" si="1245"/>
        <v>0</v>
      </c>
      <c r="AY568" s="12">
        <f t="shared" si="1246"/>
        <v>0</v>
      </c>
      <c r="AZ568" s="12">
        <f t="shared" si="1247"/>
        <v>0</v>
      </c>
      <c r="BA568" s="12"/>
      <c r="BB568" s="12">
        <f t="shared" si="1248"/>
        <v>0</v>
      </c>
      <c r="BC568" s="12">
        <f t="shared" si="1249"/>
        <v>0</v>
      </c>
      <c r="BD568" s="12">
        <f t="shared" si="1250"/>
        <v>0</v>
      </c>
      <c r="BE568" s="12"/>
      <c r="BF568" s="12">
        <f t="shared" si="1251"/>
        <v>0</v>
      </c>
      <c r="BG568" s="12">
        <f t="shared" si="1342"/>
        <v>0</v>
      </c>
      <c r="BH568" s="12">
        <f t="shared" si="1252"/>
        <v>0</v>
      </c>
      <c r="BI568" s="12">
        <f t="shared" si="1253"/>
        <v>0</v>
      </c>
      <c r="BJ568" s="12"/>
      <c r="BK568" s="12">
        <f t="shared" si="1254"/>
        <v>0</v>
      </c>
      <c r="BL568" s="12">
        <f t="shared" si="1343"/>
        <v>0</v>
      </c>
      <c r="BM568" s="12">
        <f t="shared" si="1255"/>
        <v>0</v>
      </c>
      <c r="BN568" s="12"/>
      <c r="BO568" s="12">
        <f t="shared" si="1256"/>
        <v>0</v>
      </c>
      <c r="BP568" s="12">
        <f t="shared" si="1257"/>
        <v>0</v>
      </c>
      <c r="BQ568" s="12">
        <f t="shared" si="1258"/>
        <v>0</v>
      </c>
      <c r="BR568" s="12"/>
      <c r="BS568" s="12">
        <f t="shared" si="1259"/>
        <v>0</v>
      </c>
      <c r="BT568" s="12">
        <f t="shared" si="1260"/>
        <v>0</v>
      </c>
      <c r="BU568" s="12">
        <f t="shared" si="1261"/>
        <v>0</v>
      </c>
      <c r="BV568" s="12">
        <f t="shared" si="1262"/>
        <v>0</v>
      </c>
      <c r="BW568" s="12">
        <f t="shared" si="1263"/>
        <v>0</v>
      </c>
      <c r="BX568" s="12"/>
      <c r="BY568" s="12">
        <v>40000000</v>
      </c>
      <c r="BZ568" s="12">
        <v>40000000</v>
      </c>
      <c r="CA568" s="12">
        <f>SUMIFS('[1]TIẾN ĐỘ %'!$M$6:$M$1034,'[1]TIẾN ĐỘ %'!$G$6:$G$1034,$A568,'[1]TIẾN ĐỘ %'!$F$6:$F$1034,$E568)</f>
        <v>40000000</v>
      </c>
      <c r="CB568" s="12">
        <f t="shared" si="1281"/>
        <v>120000000</v>
      </c>
      <c r="CC568" s="12"/>
      <c r="CD568" s="12"/>
      <c r="CE568" s="12"/>
      <c r="CF568" s="12">
        <f t="shared" ref="CF568:CF577" si="1361">+SUM(CC568:CE568)</f>
        <v>0</v>
      </c>
      <c r="CG568" s="12">
        <f t="shared" ref="CG568:CG577" si="1362">+CF568+CB568</f>
        <v>120000000</v>
      </c>
      <c r="CH568" s="12"/>
      <c r="CI568" s="12"/>
      <c r="CJ568" s="12"/>
      <c r="CK568" s="12">
        <f t="shared" si="1354"/>
        <v>0</v>
      </c>
      <c r="CL568" s="12"/>
      <c r="CM568" s="12"/>
      <c r="CN568" s="12"/>
      <c r="CO568" s="12">
        <f t="shared" si="1344"/>
        <v>0</v>
      </c>
      <c r="CP568" s="12">
        <f t="shared" si="1345"/>
        <v>0</v>
      </c>
      <c r="CQ568" s="12"/>
      <c r="CR568" s="12">
        <v>0</v>
      </c>
      <c r="CS568" s="12">
        <v>0</v>
      </c>
      <c r="CT568" s="12">
        <v>40224000</v>
      </c>
      <c r="CU568" s="12">
        <v>0</v>
      </c>
      <c r="CV568" s="12">
        <v>0</v>
      </c>
      <c r="CW568" s="12">
        <v>0</v>
      </c>
      <c r="CX568" s="12">
        <v>29952000</v>
      </c>
      <c r="CY568" s="12">
        <f>SUMIFS('[1]DATA THÔ IN'!$P$4:$P$12031,'[1]DATA THÔ IN'!$H$4:$H$12031,$A568,'[1]DATA THÔ IN'!$AC$4:$AC$12031,$E568,'[1]DATA THÔ IN'!$AH$4:$AH$12031,"Tiến độ 1")</f>
        <v>0</v>
      </c>
      <c r="CZ568" s="12">
        <f>SUMIFS('[1]DATA THÔ IN'!$P$4:$P$12031,'[1]DATA THÔ IN'!$H$4:$H$12031,$A568,'[1]DATA THÔ IN'!$AC$4:$AC$12031,$E568,'[1]DATA THÔ IN'!$AH$4:$AH$12031,"Tiến độ 2")</f>
        <v>0</v>
      </c>
      <c r="DA568" s="12">
        <f>SUMIFS('[1]TIẾN ĐỘ %'!$N$6:$N$1034,'[1]TIẾN ĐỘ %'!$G$6:$G$1034,A568,'[1]TIẾN ĐỘ %'!$F$6:$F$1034,$E568)</f>
        <v>0</v>
      </c>
      <c r="DB568" s="12">
        <f t="shared" si="1283"/>
        <v>70176000</v>
      </c>
      <c r="DC568" s="12"/>
      <c r="DD568" s="12"/>
      <c r="DE568" s="12"/>
      <c r="DF568" s="12"/>
      <c r="DG568" s="12"/>
      <c r="DH568" s="12"/>
      <c r="DI568" s="12"/>
      <c r="DJ568" s="12"/>
      <c r="DK568" s="12"/>
      <c r="DL568" s="12">
        <f t="shared" ref="DL568:DL577" si="1363">+DK568+DH568+DE568</f>
        <v>0</v>
      </c>
      <c r="DM568" s="12">
        <f t="shared" ref="DM568:DM577" si="1364">+DL568+DB568</f>
        <v>70176000</v>
      </c>
      <c r="DN568" s="12"/>
      <c r="DO568" s="12"/>
      <c r="DP568" s="12"/>
      <c r="DQ568" s="12"/>
      <c r="DR568" s="12"/>
      <c r="DS568" s="12"/>
      <c r="DT568" s="12"/>
      <c r="DU568" s="12"/>
      <c r="DV568" s="12"/>
      <c r="DW568" s="12">
        <f t="shared" si="1357"/>
        <v>0</v>
      </c>
      <c r="DX568" s="12"/>
      <c r="DY568" s="12"/>
      <c r="DZ568" s="12"/>
      <c r="EA568" s="12"/>
      <c r="EB568" s="12"/>
      <c r="EC568" s="12"/>
      <c r="ED568" s="12"/>
      <c r="EE568" s="12"/>
      <c r="EF568" s="12"/>
      <c r="EG568" s="12">
        <f t="shared" si="1346"/>
        <v>0</v>
      </c>
      <c r="EH568" s="12">
        <f t="shared" si="1347"/>
        <v>0</v>
      </c>
      <c r="EI568" s="12"/>
      <c r="EJ568" s="15">
        <f t="shared" si="1266"/>
        <v>0</v>
      </c>
      <c r="EK568" s="15">
        <f t="shared" si="1267"/>
        <v>0</v>
      </c>
      <c r="EL568" s="15">
        <f t="shared" si="1268"/>
        <v>1.0056</v>
      </c>
      <c r="EM568" s="16">
        <f t="shared" si="1288"/>
        <v>0</v>
      </c>
      <c r="EN568" s="16">
        <f t="shared" si="1289"/>
        <v>0</v>
      </c>
      <c r="EO568" s="16">
        <f t="shared" si="1290"/>
        <v>0.74880000000000002</v>
      </c>
      <c r="EP568" s="16">
        <f t="shared" si="1284"/>
        <v>0</v>
      </c>
      <c r="EQ568" s="16">
        <f t="shared" si="1285"/>
        <v>0</v>
      </c>
      <c r="ER568" s="16">
        <f t="shared" si="1286"/>
        <v>0</v>
      </c>
      <c r="ES568" s="16">
        <f t="shared" si="1287"/>
        <v>0.58479999999999999</v>
      </c>
      <c r="ET568" s="15">
        <f t="shared" ref="ET568:ET579" si="1365">IFERROR((DC568/CC568),0)</f>
        <v>0</v>
      </c>
      <c r="EU568" s="15">
        <f t="shared" ref="EU568:EU579" si="1366">IFERROR(DD568/CC568,0)</f>
        <v>0</v>
      </c>
      <c r="EV568" s="15">
        <f t="shared" ref="EV568:EV579" si="1367">IFERROR(DE568/CC568,0)</f>
        <v>0</v>
      </c>
      <c r="EW568" s="15">
        <f t="shared" ref="EW568:EW579" si="1368">IFERROR(DF568/CD568,0)</f>
        <v>0</v>
      </c>
      <c r="EX568" s="15">
        <f t="shared" ref="EX568:EX579" si="1369">IFERROR(DG568/CD568,0)</f>
        <v>0</v>
      </c>
      <c r="EY568" s="15">
        <f t="shared" ref="EY568:EY579" si="1370">IFERROR(DH568/CD568,0)</f>
        <v>0</v>
      </c>
      <c r="EZ568" s="15">
        <f t="shared" ref="EZ568:EZ579" si="1371">IFERROR(DI568/$CD568,0)</f>
        <v>0</v>
      </c>
      <c r="FA568" s="15">
        <f t="shared" ref="FA568:FA579" si="1372">IFERROR(DJ568/$CD568,0)</f>
        <v>0</v>
      </c>
      <c r="FB568" s="15">
        <f t="shared" ref="FB568:FB579" si="1373">IFERROR(DK568/$CD568,0)</f>
        <v>0</v>
      </c>
      <c r="FC568" s="15">
        <f t="shared" ref="FC568:FC579" si="1374">IFERROR(DL568/CF568,0)</f>
        <v>0</v>
      </c>
      <c r="FD568" s="15">
        <f t="shared" ref="FD568:FD579" si="1375">IFERROR(DM568/CG568,0)</f>
        <v>0.58479999999999999</v>
      </c>
      <c r="FE568" s="15">
        <f t="shared" ref="FE568:FE579" si="1376">IFERROR(DN568/$CG568,0)</f>
        <v>0</v>
      </c>
      <c r="FF568" s="15">
        <f t="shared" ref="FF568:FF579" si="1377">IFERROR(DO568/$CG568,0)</f>
        <v>0</v>
      </c>
      <c r="FG568" s="15">
        <f t="shared" ref="FG568:FG579" si="1378">IFERROR(DP568/$CG568,0)</f>
        <v>0</v>
      </c>
      <c r="FH568" s="15">
        <f t="shared" ref="FH568:FH579" si="1379">IFERROR(DQ568/$CH568,0)</f>
        <v>0</v>
      </c>
      <c r="FI568" s="15">
        <f t="shared" ref="FI568:FI579" si="1380">IFERROR(DR568/$CH568,0)</f>
        <v>0</v>
      </c>
      <c r="FJ568" s="15">
        <f t="shared" ref="FJ568:FJ579" si="1381">IFERROR(DS568/$CH568,0)</f>
        <v>0</v>
      </c>
      <c r="FK568" s="15">
        <f t="shared" ref="FK568:FK579" si="1382">IFERROR(DT568/$CI568,0)</f>
        <v>0</v>
      </c>
      <c r="FL568" s="15">
        <f t="shared" ref="FL568:FL579" si="1383">IFERROR(DU568/$CI568,0)</f>
        <v>0</v>
      </c>
      <c r="FM568" s="15">
        <f t="shared" ref="FM568:FM579" si="1384">IFERROR(DV568/$CI568,0)</f>
        <v>0</v>
      </c>
      <c r="FN568" s="15">
        <f t="shared" ref="FN568:FN579" si="1385">IFERROR(DW568/CK568,0)</f>
        <v>0</v>
      </c>
      <c r="FO568" s="15">
        <f t="shared" ref="FO568:FO579" si="1386">IFERROR(DX568/$CK568,0)</f>
        <v>0</v>
      </c>
      <c r="FP568" s="15">
        <f t="shared" ref="FP568:FP579" si="1387">IFERROR(DY568/$CK568,0)</f>
        <v>0</v>
      </c>
      <c r="FQ568" s="15">
        <f t="shared" ref="FQ568:FQ579" si="1388">IFERROR(DZ568/$CK568,0)</f>
        <v>0</v>
      </c>
      <c r="FR568" s="17">
        <f t="shared" si="1269"/>
        <v>0</v>
      </c>
      <c r="FS568" s="17">
        <f t="shared" si="1270"/>
        <v>0</v>
      </c>
      <c r="FT568" s="17">
        <f t="shared" si="1271"/>
        <v>0</v>
      </c>
      <c r="FU568" s="18">
        <f t="shared" si="1272"/>
        <v>0</v>
      </c>
      <c r="FV568" s="18">
        <f t="shared" si="1273"/>
        <v>0</v>
      </c>
      <c r="FW568" s="18">
        <f t="shared" si="1274"/>
        <v>0</v>
      </c>
      <c r="FX568" s="18">
        <f t="shared" si="1275"/>
        <v>0</v>
      </c>
      <c r="FY568" s="18">
        <f t="shared" si="1276"/>
        <v>0</v>
      </c>
      <c r="FZ568" s="19"/>
      <c r="GA568" s="36" t="s">
        <v>1391</v>
      </c>
      <c r="GB568" s="36"/>
      <c r="GC568" s="37"/>
    </row>
    <row r="569" spans="1:185" hidden="1" x14ac:dyDescent="0.25">
      <c r="A569" s="8" t="s">
        <v>1283</v>
      </c>
      <c r="B569" s="8" t="s">
        <v>269</v>
      </c>
      <c r="C569" s="9" t="s">
        <v>270</v>
      </c>
      <c r="D569" s="9" t="s">
        <v>55</v>
      </c>
      <c r="E569" s="9" t="s">
        <v>249</v>
      </c>
      <c r="F569" s="9" t="s">
        <v>67</v>
      </c>
      <c r="G569" s="9" t="s">
        <v>57</v>
      </c>
      <c r="H569" s="11">
        <v>3.5000000000000003E-2</v>
      </c>
      <c r="I569" s="11"/>
      <c r="J569" s="11">
        <v>0.01</v>
      </c>
      <c r="K569" s="11">
        <v>0.01</v>
      </c>
      <c r="L569" s="11">
        <v>5.0000000000000001E-3</v>
      </c>
      <c r="M569" s="11">
        <v>5.0000000000000001E-3</v>
      </c>
      <c r="N569" s="11"/>
      <c r="O569" s="12">
        <f t="shared" si="1329"/>
        <v>0</v>
      </c>
      <c r="P569" s="12">
        <f t="shared" si="1330"/>
        <v>0</v>
      </c>
      <c r="Q569" s="12">
        <f t="shared" si="1331"/>
        <v>0</v>
      </c>
      <c r="R569" s="12">
        <f t="shared" si="1332"/>
        <v>0</v>
      </c>
      <c r="S569" s="12">
        <f t="shared" si="1348"/>
        <v>0</v>
      </c>
      <c r="T569" s="12">
        <f t="shared" si="1349"/>
        <v>0</v>
      </c>
      <c r="U569" s="12">
        <f t="shared" si="1350"/>
        <v>0</v>
      </c>
      <c r="V569" s="12">
        <f t="shared" si="1351"/>
        <v>0</v>
      </c>
      <c r="W569" s="12">
        <f t="shared" si="1282"/>
        <v>0</v>
      </c>
      <c r="X569" s="12">
        <f t="shared" si="1333"/>
        <v>0</v>
      </c>
      <c r="Y569" s="12">
        <f t="shared" si="1334"/>
        <v>0</v>
      </c>
      <c r="Z569" s="12">
        <f t="shared" si="1335"/>
        <v>0</v>
      </c>
      <c r="AA569" s="12">
        <f t="shared" si="1336"/>
        <v>0</v>
      </c>
      <c r="AB569" s="12">
        <f t="shared" si="1337"/>
        <v>0</v>
      </c>
      <c r="AC569" s="12"/>
      <c r="AD569" s="12"/>
      <c r="AE569" s="12"/>
      <c r="AF569" s="12">
        <f t="shared" si="1338"/>
        <v>0</v>
      </c>
      <c r="AG569" s="12">
        <f t="shared" si="1339"/>
        <v>0</v>
      </c>
      <c r="AH569" s="12">
        <f t="shared" si="1340"/>
        <v>0</v>
      </c>
      <c r="AI569" s="12"/>
      <c r="AJ569" s="12"/>
      <c r="AK569" s="12"/>
      <c r="AL569" s="12">
        <f t="shared" si="1238"/>
        <v>0</v>
      </c>
      <c r="AM569" s="12">
        <f t="shared" si="1239"/>
        <v>0</v>
      </c>
      <c r="AN569" s="12">
        <f t="shared" si="1240"/>
        <v>0</v>
      </c>
      <c r="AO569" s="12"/>
      <c r="AP569" s="12"/>
      <c r="AQ569" s="12"/>
      <c r="AR569" s="12">
        <f t="shared" si="1241"/>
        <v>0</v>
      </c>
      <c r="AS569" s="12">
        <f t="shared" si="1242"/>
        <v>0</v>
      </c>
      <c r="AT569" s="12">
        <f t="shared" si="1243"/>
        <v>0</v>
      </c>
      <c r="AU569" s="12">
        <f t="shared" si="1244"/>
        <v>0</v>
      </c>
      <c r="AV569" s="12">
        <f t="shared" si="1341"/>
        <v>0</v>
      </c>
      <c r="AW569" s="12"/>
      <c r="AX569" s="12">
        <f t="shared" si="1245"/>
        <v>0</v>
      </c>
      <c r="AY569" s="12">
        <f t="shared" si="1246"/>
        <v>0</v>
      </c>
      <c r="AZ569" s="12">
        <f t="shared" si="1247"/>
        <v>0</v>
      </c>
      <c r="BA569" s="12"/>
      <c r="BB569" s="12">
        <f t="shared" si="1248"/>
        <v>0</v>
      </c>
      <c r="BC569" s="12">
        <f t="shared" si="1249"/>
        <v>0</v>
      </c>
      <c r="BD569" s="12">
        <f t="shared" si="1250"/>
        <v>0</v>
      </c>
      <c r="BE569" s="12"/>
      <c r="BF569" s="12">
        <f t="shared" si="1251"/>
        <v>0</v>
      </c>
      <c r="BG569" s="12">
        <f t="shared" si="1342"/>
        <v>0</v>
      </c>
      <c r="BH569" s="12">
        <f t="shared" si="1252"/>
        <v>0</v>
      </c>
      <c r="BI569" s="12">
        <f t="shared" si="1253"/>
        <v>0</v>
      </c>
      <c r="BJ569" s="12"/>
      <c r="BK569" s="12">
        <f t="shared" si="1254"/>
        <v>0</v>
      </c>
      <c r="BL569" s="12">
        <f t="shared" si="1343"/>
        <v>0</v>
      </c>
      <c r="BM569" s="12">
        <f t="shared" si="1255"/>
        <v>0</v>
      </c>
      <c r="BN569" s="12"/>
      <c r="BO569" s="12">
        <f t="shared" si="1256"/>
        <v>0</v>
      </c>
      <c r="BP569" s="12">
        <f t="shared" si="1257"/>
        <v>0</v>
      </c>
      <c r="BQ569" s="12">
        <f t="shared" si="1258"/>
        <v>0</v>
      </c>
      <c r="BR569" s="12"/>
      <c r="BS569" s="12">
        <f t="shared" si="1259"/>
        <v>0</v>
      </c>
      <c r="BT569" s="12">
        <f t="shared" si="1260"/>
        <v>0</v>
      </c>
      <c r="BU569" s="12">
        <f t="shared" si="1261"/>
        <v>0</v>
      </c>
      <c r="BV569" s="12">
        <f t="shared" si="1262"/>
        <v>0</v>
      </c>
      <c r="BW569" s="12">
        <f t="shared" si="1263"/>
        <v>0</v>
      </c>
      <c r="BX569" s="12"/>
      <c r="BY569" s="12">
        <v>0</v>
      </c>
      <c r="BZ569" s="12">
        <v>0</v>
      </c>
      <c r="CA569" s="12">
        <f>SUMIFS('[1]TIẾN ĐỘ %'!$M$6:$M$1034,'[1]TIẾN ĐỘ %'!$G$6:$G$1034,$A569,'[1]TIẾN ĐỘ %'!$F$6:$F$1034,$E569)</f>
        <v>0</v>
      </c>
      <c r="CB569" s="12">
        <f t="shared" si="1281"/>
        <v>0</v>
      </c>
      <c r="CC569" s="12"/>
      <c r="CD569" s="12"/>
      <c r="CE569" s="12"/>
      <c r="CF569" s="12">
        <f t="shared" si="1361"/>
        <v>0</v>
      </c>
      <c r="CG569" s="12">
        <f t="shared" si="1362"/>
        <v>0</v>
      </c>
      <c r="CH569" s="12"/>
      <c r="CI569" s="12"/>
      <c r="CJ569" s="12"/>
      <c r="CK569" s="12">
        <f t="shared" si="1354"/>
        <v>0</v>
      </c>
      <c r="CL569" s="12"/>
      <c r="CM569" s="12"/>
      <c r="CN569" s="12"/>
      <c r="CO569" s="12">
        <f t="shared" si="1344"/>
        <v>0</v>
      </c>
      <c r="CP569" s="12">
        <f t="shared" si="1345"/>
        <v>0</v>
      </c>
      <c r="CQ569" s="12"/>
      <c r="CR569" s="12">
        <v>0</v>
      </c>
      <c r="CS569" s="12">
        <v>0</v>
      </c>
      <c r="CT569" s="12">
        <v>0</v>
      </c>
      <c r="CU569" s="12">
        <v>0</v>
      </c>
      <c r="CV569" s="12">
        <v>-26108000</v>
      </c>
      <c r="CW569" s="12">
        <v>0</v>
      </c>
      <c r="CX569" s="12">
        <v>-26108000</v>
      </c>
      <c r="CY569" s="12">
        <f>SUMIFS('[1]DATA THÔ IN'!$P$4:$P$12031,'[1]DATA THÔ IN'!$H$4:$H$12031,$A569,'[1]DATA THÔ IN'!$AC$4:$AC$12031,$E569,'[1]DATA THÔ IN'!$AH$4:$AH$12031,"Tiến độ 1")</f>
        <v>0</v>
      </c>
      <c r="CZ569" s="12">
        <f>SUMIFS('[1]DATA THÔ IN'!$P$4:$P$12031,'[1]DATA THÔ IN'!$H$4:$H$12031,$A569,'[1]DATA THÔ IN'!$AC$4:$AC$12031,$E569,'[1]DATA THÔ IN'!$AH$4:$AH$12031,"Tiến độ 2")</f>
        <v>0</v>
      </c>
      <c r="DA569" s="12">
        <f>SUMIFS('[1]TIẾN ĐỘ %'!$N$6:$N$1034,'[1]TIẾN ĐỘ %'!$G$6:$G$1034,A569,'[1]TIẾN ĐỘ %'!$F$6:$F$1034,$E569)</f>
        <v>0</v>
      </c>
      <c r="DB569" s="12">
        <f t="shared" si="1283"/>
        <v>-26108000</v>
      </c>
      <c r="DC569" s="12"/>
      <c r="DD569" s="12"/>
      <c r="DE569" s="12"/>
      <c r="DF569" s="12"/>
      <c r="DG569" s="12"/>
      <c r="DH569" s="12"/>
      <c r="DI569" s="12"/>
      <c r="DJ569" s="12"/>
      <c r="DK569" s="12"/>
      <c r="DL569" s="12">
        <f t="shared" si="1363"/>
        <v>0</v>
      </c>
      <c r="DM569" s="12">
        <f t="shared" si="1364"/>
        <v>-26108000</v>
      </c>
      <c r="DN569" s="12"/>
      <c r="DO569" s="12"/>
      <c r="DP569" s="12"/>
      <c r="DQ569" s="12"/>
      <c r="DR569" s="12"/>
      <c r="DS569" s="12"/>
      <c r="DT569" s="12"/>
      <c r="DU569" s="12"/>
      <c r="DV569" s="12"/>
      <c r="DW569" s="12">
        <f t="shared" si="1357"/>
        <v>0</v>
      </c>
      <c r="DX569" s="12"/>
      <c r="DY569" s="12"/>
      <c r="DZ569" s="12"/>
      <c r="EA569" s="12"/>
      <c r="EB569" s="12"/>
      <c r="EC569" s="12"/>
      <c r="ED569" s="12"/>
      <c r="EE569" s="12"/>
      <c r="EF569" s="12"/>
      <c r="EG569" s="12">
        <f t="shared" si="1346"/>
        <v>0</v>
      </c>
      <c r="EH569" s="12">
        <f t="shared" si="1347"/>
        <v>0</v>
      </c>
      <c r="EI569" s="12"/>
      <c r="EJ569" s="15">
        <f t="shared" si="1266"/>
        <v>0</v>
      </c>
      <c r="EK569" s="15">
        <f t="shared" si="1267"/>
        <v>0</v>
      </c>
      <c r="EL569" s="15">
        <f t="shared" si="1268"/>
        <v>0</v>
      </c>
      <c r="EM569" s="16">
        <f t="shared" si="1288"/>
        <v>0</v>
      </c>
      <c r="EN569" s="16">
        <f t="shared" si="1289"/>
        <v>0</v>
      </c>
      <c r="EO569" s="16">
        <f t="shared" si="1290"/>
        <v>0</v>
      </c>
      <c r="EP569" s="16">
        <f t="shared" si="1284"/>
        <v>0</v>
      </c>
      <c r="EQ569" s="16">
        <f t="shared" si="1285"/>
        <v>0</v>
      </c>
      <c r="ER569" s="16">
        <f t="shared" si="1286"/>
        <v>0</v>
      </c>
      <c r="ES569" s="16">
        <f t="shared" si="1287"/>
        <v>0</v>
      </c>
      <c r="ET569" s="15">
        <f t="shared" si="1365"/>
        <v>0</v>
      </c>
      <c r="EU569" s="15">
        <f t="shared" si="1366"/>
        <v>0</v>
      </c>
      <c r="EV569" s="15">
        <f t="shared" si="1367"/>
        <v>0</v>
      </c>
      <c r="EW569" s="15">
        <f t="shared" si="1368"/>
        <v>0</v>
      </c>
      <c r="EX569" s="15">
        <f t="shared" si="1369"/>
        <v>0</v>
      </c>
      <c r="EY569" s="15">
        <f t="shared" si="1370"/>
        <v>0</v>
      </c>
      <c r="EZ569" s="15">
        <f t="shared" si="1371"/>
        <v>0</v>
      </c>
      <c r="FA569" s="15">
        <f t="shared" si="1372"/>
        <v>0</v>
      </c>
      <c r="FB569" s="15">
        <f t="shared" si="1373"/>
        <v>0</v>
      </c>
      <c r="FC569" s="15">
        <f t="shared" si="1374"/>
        <v>0</v>
      </c>
      <c r="FD569" s="15">
        <f t="shared" si="1375"/>
        <v>0</v>
      </c>
      <c r="FE569" s="15">
        <f t="shared" si="1376"/>
        <v>0</v>
      </c>
      <c r="FF569" s="15">
        <f t="shared" si="1377"/>
        <v>0</v>
      </c>
      <c r="FG569" s="15">
        <f t="shared" si="1378"/>
        <v>0</v>
      </c>
      <c r="FH569" s="15">
        <f t="shared" si="1379"/>
        <v>0</v>
      </c>
      <c r="FI569" s="15">
        <f t="shared" si="1380"/>
        <v>0</v>
      </c>
      <c r="FJ569" s="15">
        <f t="shared" si="1381"/>
        <v>0</v>
      </c>
      <c r="FK569" s="15">
        <f t="shared" si="1382"/>
        <v>0</v>
      </c>
      <c r="FL569" s="15">
        <f t="shared" si="1383"/>
        <v>0</v>
      </c>
      <c r="FM569" s="15">
        <f t="shared" si="1384"/>
        <v>0</v>
      </c>
      <c r="FN569" s="15">
        <f t="shared" si="1385"/>
        <v>0</v>
      </c>
      <c r="FO569" s="15">
        <f t="shared" si="1386"/>
        <v>0</v>
      </c>
      <c r="FP569" s="15">
        <f t="shared" si="1387"/>
        <v>0</v>
      </c>
      <c r="FQ569" s="15">
        <f t="shared" si="1388"/>
        <v>0</v>
      </c>
      <c r="FR569" s="17">
        <f t="shared" si="1269"/>
        <v>0</v>
      </c>
      <c r="FS569" s="17">
        <f t="shared" si="1270"/>
        <v>0</v>
      </c>
      <c r="FT569" s="17">
        <f t="shared" si="1271"/>
        <v>0</v>
      </c>
      <c r="FU569" s="18">
        <f t="shared" si="1272"/>
        <v>0</v>
      </c>
      <c r="FV569" s="18">
        <f t="shared" si="1273"/>
        <v>0</v>
      </c>
      <c r="FW569" s="18">
        <f t="shared" si="1274"/>
        <v>0</v>
      </c>
      <c r="FX569" s="18">
        <f t="shared" si="1275"/>
        <v>0</v>
      </c>
      <c r="FY569" s="18">
        <f t="shared" si="1276"/>
        <v>0</v>
      </c>
      <c r="FZ569" s="19"/>
      <c r="GA569" s="36" t="s">
        <v>55</v>
      </c>
      <c r="GB569" s="36"/>
      <c r="GC569" s="37"/>
    </row>
    <row r="570" spans="1:185" hidden="1" x14ac:dyDescent="0.25">
      <c r="A570" s="8" t="s">
        <v>1284</v>
      </c>
      <c r="B570" s="8" t="s">
        <v>277</v>
      </c>
      <c r="C570" s="9" t="s">
        <v>278</v>
      </c>
      <c r="D570" s="9" t="s">
        <v>76</v>
      </c>
      <c r="E570" s="9" t="s">
        <v>249</v>
      </c>
      <c r="F570" s="9" t="s">
        <v>96</v>
      </c>
      <c r="G570" s="9" t="s">
        <v>57</v>
      </c>
      <c r="H570" s="11">
        <v>3.5000000000000003E-2</v>
      </c>
      <c r="I570" s="11"/>
      <c r="J570" s="11">
        <v>0.01</v>
      </c>
      <c r="K570" s="11">
        <v>0.01</v>
      </c>
      <c r="L570" s="11">
        <v>5.0000000000000001E-3</v>
      </c>
      <c r="M570" s="11">
        <v>5.0000000000000001E-3</v>
      </c>
      <c r="N570" s="11"/>
      <c r="O570" s="12">
        <f t="shared" si="1329"/>
        <v>0</v>
      </c>
      <c r="P570" s="12">
        <f t="shared" si="1330"/>
        <v>259855.19999999998</v>
      </c>
      <c r="Q570" s="12">
        <f t="shared" si="1331"/>
        <v>305172.29480000003</v>
      </c>
      <c r="R570" s="12">
        <f t="shared" si="1332"/>
        <v>723905.09480000008</v>
      </c>
      <c r="S570" s="12">
        <f t="shared" si="1348"/>
        <v>0</v>
      </c>
      <c r="T570" s="12">
        <f t="shared" si="1349"/>
        <v>0</v>
      </c>
      <c r="U570" s="12">
        <f t="shared" si="1350"/>
        <v>0</v>
      </c>
      <c r="V570" s="12">
        <f t="shared" si="1351"/>
        <v>0</v>
      </c>
      <c r="W570" s="12">
        <f t="shared" si="1282"/>
        <v>0</v>
      </c>
      <c r="X570" s="12">
        <f t="shared" si="1333"/>
        <v>0</v>
      </c>
      <c r="Y570" s="12">
        <f t="shared" si="1334"/>
        <v>742278</v>
      </c>
      <c r="Z570" s="12">
        <f t="shared" si="1335"/>
        <v>312196.8</v>
      </c>
      <c r="AA570" s="12">
        <f t="shared" si="1336"/>
        <v>1366671.5999999999</v>
      </c>
      <c r="AB570" s="12">
        <f t="shared" si="1337"/>
        <v>1081278.9874</v>
      </c>
      <c r="AC570" s="12"/>
      <c r="AD570" s="12"/>
      <c r="AE570" s="12"/>
      <c r="AF570" s="12">
        <f t="shared" si="1338"/>
        <v>0</v>
      </c>
      <c r="AG570" s="12">
        <f t="shared" si="1339"/>
        <v>0</v>
      </c>
      <c r="AH570" s="12">
        <f t="shared" si="1340"/>
        <v>0</v>
      </c>
      <c r="AI570" s="12"/>
      <c r="AJ570" s="12"/>
      <c r="AK570" s="12"/>
      <c r="AL570" s="12">
        <f t="shared" si="1238"/>
        <v>0</v>
      </c>
      <c r="AM570" s="12">
        <f t="shared" si="1239"/>
        <v>0</v>
      </c>
      <c r="AN570" s="12">
        <f t="shared" si="1240"/>
        <v>0</v>
      </c>
      <c r="AO570" s="12"/>
      <c r="AP570" s="12"/>
      <c r="AQ570" s="12"/>
      <c r="AR570" s="12">
        <f t="shared" si="1241"/>
        <v>0</v>
      </c>
      <c r="AS570" s="12">
        <f t="shared" si="1242"/>
        <v>0</v>
      </c>
      <c r="AT570" s="12">
        <f t="shared" si="1243"/>
        <v>0</v>
      </c>
      <c r="AU570" s="12">
        <f t="shared" si="1244"/>
        <v>0</v>
      </c>
      <c r="AV570" s="12">
        <f t="shared" si="1341"/>
        <v>1081278.9874</v>
      </c>
      <c r="AW570" s="12"/>
      <c r="AX570" s="12">
        <f t="shared" si="1245"/>
        <v>0</v>
      </c>
      <c r="AY570" s="12">
        <f t="shared" si="1246"/>
        <v>0</v>
      </c>
      <c r="AZ570" s="12">
        <f t="shared" si="1247"/>
        <v>0</v>
      </c>
      <c r="BA570" s="12"/>
      <c r="BB570" s="12">
        <f t="shared" si="1248"/>
        <v>0</v>
      </c>
      <c r="BC570" s="12">
        <f t="shared" si="1249"/>
        <v>0</v>
      </c>
      <c r="BD570" s="12">
        <f t="shared" si="1250"/>
        <v>0</v>
      </c>
      <c r="BE570" s="12"/>
      <c r="BF570" s="12">
        <f t="shared" si="1251"/>
        <v>0</v>
      </c>
      <c r="BG570" s="12">
        <f t="shared" si="1342"/>
        <v>0</v>
      </c>
      <c r="BH570" s="12">
        <f t="shared" si="1252"/>
        <v>0</v>
      </c>
      <c r="BI570" s="12">
        <f t="shared" si="1253"/>
        <v>0</v>
      </c>
      <c r="BJ570" s="12"/>
      <c r="BK570" s="12">
        <f t="shared" si="1254"/>
        <v>0</v>
      </c>
      <c r="BL570" s="12">
        <f t="shared" si="1343"/>
        <v>0</v>
      </c>
      <c r="BM570" s="12">
        <f t="shared" si="1255"/>
        <v>0</v>
      </c>
      <c r="BN570" s="12"/>
      <c r="BO570" s="12">
        <f t="shared" si="1256"/>
        <v>0</v>
      </c>
      <c r="BP570" s="12">
        <f t="shared" si="1257"/>
        <v>0</v>
      </c>
      <c r="BQ570" s="12">
        <f t="shared" si="1258"/>
        <v>0</v>
      </c>
      <c r="BR570" s="12"/>
      <c r="BS570" s="12">
        <f t="shared" si="1259"/>
        <v>0</v>
      </c>
      <c r="BT570" s="12">
        <f t="shared" si="1260"/>
        <v>0</v>
      </c>
      <c r="BU570" s="12">
        <f t="shared" si="1261"/>
        <v>0</v>
      </c>
      <c r="BV570" s="12">
        <f t="shared" si="1262"/>
        <v>0</v>
      </c>
      <c r="BW570" s="12">
        <f t="shared" si="1263"/>
        <v>0</v>
      </c>
      <c r="BX570" s="12"/>
      <c r="BY570" s="12">
        <v>50000000</v>
      </c>
      <c r="BZ570" s="12">
        <v>50000000</v>
      </c>
      <c r="CA570" s="12">
        <f>SUMIFS('[1]TIẾN ĐỘ %'!$M$6:$M$1034,'[1]TIẾN ĐỘ %'!$G$6:$G$1034,$A570,'[1]TIẾN ĐỘ %'!$F$6:$F$1034,$E570)</f>
        <v>70000000</v>
      </c>
      <c r="CB570" s="12">
        <f t="shared" si="1281"/>
        <v>170000000</v>
      </c>
      <c r="CC570" s="12"/>
      <c r="CD570" s="12"/>
      <c r="CE570" s="12"/>
      <c r="CF570" s="12">
        <f t="shared" si="1361"/>
        <v>0</v>
      </c>
      <c r="CG570" s="12">
        <f t="shared" si="1362"/>
        <v>170000000</v>
      </c>
      <c r="CH570" s="12"/>
      <c r="CI570" s="12"/>
      <c r="CJ570" s="12"/>
      <c r="CK570" s="12">
        <f t="shared" si="1354"/>
        <v>0</v>
      </c>
      <c r="CL570" s="12"/>
      <c r="CM570" s="12"/>
      <c r="CN570" s="12"/>
      <c r="CO570" s="12">
        <f t="shared" si="1344"/>
        <v>0</v>
      </c>
      <c r="CP570" s="12">
        <f t="shared" si="1345"/>
        <v>0</v>
      </c>
      <c r="CQ570" s="12"/>
      <c r="CR570" s="12">
        <v>26928000</v>
      </c>
      <c r="CS570" s="12">
        <v>31624072</v>
      </c>
      <c r="CT570" s="12">
        <v>75016072</v>
      </c>
      <c r="CU570" s="12">
        <v>0</v>
      </c>
      <c r="CV570" s="12">
        <v>7459200</v>
      </c>
      <c r="CW570" s="12">
        <v>0</v>
      </c>
      <c r="CX570" s="12">
        <v>7459200</v>
      </c>
      <c r="CY570" s="12">
        <f>SUMIFS('[1]DATA THÔ IN'!$P$4:$P$12031,'[1]DATA THÔ IN'!$H$4:$H$12031,$A570,'[1]DATA THÔ IN'!$AC$4:$AC$12031,$E570,'[1]DATA THÔ IN'!$AH$4:$AH$12031,"Tiến độ 1")</f>
        <v>76920000</v>
      </c>
      <c r="CZ570" s="12">
        <f>SUMIFS('[1]DATA THÔ IN'!$P$4:$P$12031,'[1]DATA THÔ IN'!$H$4:$H$12031,$A570,'[1]DATA THÔ IN'!$AC$4:$AC$12031,$E570,'[1]DATA THÔ IN'!$AH$4:$AH$12031,"Tiến độ 2")</f>
        <v>32352000</v>
      </c>
      <c r="DA570" s="12">
        <f>SUMIFS('[1]TIẾN ĐỘ %'!$N$6:$N$1034,'[1]TIẾN ĐỘ %'!$G$6:$G$1034,A570,'[1]TIẾN ĐỘ %'!$F$6:$F$1034,$E570)</f>
        <v>141624000</v>
      </c>
      <c r="DB570" s="12">
        <f t="shared" si="1283"/>
        <v>224099272</v>
      </c>
      <c r="DC570" s="12"/>
      <c r="DD570" s="12"/>
      <c r="DE570" s="12"/>
      <c r="DF570" s="12"/>
      <c r="DG570" s="12"/>
      <c r="DH570" s="12"/>
      <c r="DI570" s="12"/>
      <c r="DJ570" s="12"/>
      <c r="DK570" s="12"/>
      <c r="DL570" s="12">
        <f t="shared" si="1363"/>
        <v>0</v>
      </c>
      <c r="DM570" s="12">
        <f t="shared" si="1364"/>
        <v>224099272</v>
      </c>
      <c r="DN570" s="12"/>
      <c r="DO570" s="12"/>
      <c r="DP570" s="12"/>
      <c r="DQ570" s="12"/>
      <c r="DR570" s="12"/>
      <c r="DS570" s="12"/>
      <c r="DT570" s="12"/>
      <c r="DU570" s="12"/>
      <c r="DV570" s="12"/>
      <c r="DW570" s="12">
        <f t="shared" si="1357"/>
        <v>0</v>
      </c>
      <c r="DX570" s="12"/>
      <c r="DY570" s="12"/>
      <c r="DZ570" s="12"/>
      <c r="EA570" s="12"/>
      <c r="EB570" s="12"/>
      <c r="EC570" s="12"/>
      <c r="ED570" s="12"/>
      <c r="EE570" s="12"/>
      <c r="EF570" s="12"/>
      <c r="EG570" s="12">
        <f t="shared" si="1346"/>
        <v>0</v>
      </c>
      <c r="EH570" s="12">
        <f t="shared" si="1347"/>
        <v>0</v>
      </c>
      <c r="EI570" s="12"/>
      <c r="EJ570" s="15">
        <f t="shared" si="1266"/>
        <v>0.53856000000000004</v>
      </c>
      <c r="EK570" s="15">
        <f t="shared" si="1267"/>
        <v>0.63248143999999995</v>
      </c>
      <c r="EL570" s="15">
        <f t="shared" si="1268"/>
        <v>1.50032144</v>
      </c>
      <c r="EM570" s="16">
        <f t="shared" si="1288"/>
        <v>0</v>
      </c>
      <c r="EN570" s="16">
        <f t="shared" si="1289"/>
        <v>0.14918400000000001</v>
      </c>
      <c r="EO570" s="16">
        <f t="shared" si="1290"/>
        <v>0.14918400000000001</v>
      </c>
      <c r="EP570" s="16">
        <f t="shared" si="1284"/>
        <v>1.0988571428571428</v>
      </c>
      <c r="EQ570" s="16">
        <f t="shared" si="1285"/>
        <v>0.46217142857142857</v>
      </c>
      <c r="ER570" s="16">
        <f t="shared" si="1286"/>
        <v>2.0232000000000001</v>
      </c>
      <c r="ES570" s="16">
        <f t="shared" si="1287"/>
        <v>1.3182310117647058</v>
      </c>
      <c r="ET570" s="15">
        <f t="shared" si="1365"/>
        <v>0</v>
      </c>
      <c r="EU570" s="15">
        <f t="shared" si="1366"/>
        <v>0</v>
      </c>
      <c r="EV570" s="15">
        <f t="shared" si="1367"/>
        <v>0</v>
      </c>
      <c r="EW570" s="15">
        <f t="shared" si="1368"/>
        <v>0</v>
      </c>
      <c r="EX570" s="15">
        <f t="shared" si="1369"/>
        <v>0</v>
      </c>
      <c r="EY570" s="15">
        <f t="shared" si="1370"/>
        <v>0</v>
      </c>
      <c r="EZ570" s="15">
        <f t="shared" si="1371"/>
        <v>0</v>
      </c>
      <c r="FA570" s="15">
        <f t="shared" si="1372"/>
        <v>0</v>
      </c>
      <c r="FB570" s="15">
        <f t="shared" si="1373"/>
        <v>0</v>
      </c>
      <c r="FC570" s="15">
        <f t="shared" si="1374"/>
        <v>0</v>
      </c>
      <c r="FD570" s="15">
        <f t="shared" si="1375"/>
        <v>1.3182310117647058</v>
      </c>
      <c r="FE570" s="15">
        <f t="shared" si="1376"/>
        <v>0</v>
      </c>
      <c r="FF570" s="15">
        <f t="shared" si="1377"/>
        <v>0</v>
      </c>
      <c r="FG570" s="15">
        <f t="shared" si="1378"/>
        <v>0</v>
      </c>
      <c r="FH570" s="15">
        <f t="shared" si="1379"/>
        <v>0</v>
      </c>
      <c r="FI570" s="15">
        <f t="shared" si="1380"/>
        <v>0</v>
      </c>
      <c r="FJ570" s="15">
        <f t="shared" si="1381"/>
        <v>0</v>
      </c>
      <c r="FK570" s="15">
        <f t="shared" si="1382"/>
        <v>0</v>
      </c>
      <c r="FL570" s="15">
        <f t="shared" si="1383"/>
        <v>0</v>
      </c>
      <c r="FM570" s="15">
        <f t="shared" si="1384"/>
        <v>0</v>
      </c>
      <c r="FN570" s="15">
        <f t="shared" si="1385"/>
        <v>0</v>
      </c>
      <c r="FO570" s="15">
        <f t="shared" si="1386"/>
        <v>0</v>
      </c>
      <c r="FP570" s="15">
        <f t="shared" si="1387"/>
        <v>0</v>
      </c>
      <c r="FQ570" s="15">
        <f t="shared" si="1388"/>
        <v>0</v>
      </c>
      <c r="FR570" s="17">
        <f t="shared" si="1269"/>
        <v>0</v>
      </c>
      <c r="FS570" s="17">
        <f t="shared" si="1270"/>
        <v>0</v>
      </c>
      <c r="FT570" s="17">
        <f t="shared" si="1271"/>
        <v>0</v>
      </c>
      <c r="FU570" s="18">
        <f t="shared" si="1272"/>
        <v>0</v>
      </c>
      <c r="FV570" s="18">
        <f t="shared" si="1273"/>
        <v>0</v>
      </c>
      <c r="FW570" s="18">
        <f t="shared" si="1274"/>
        <v>0</v>
      </c>
      <c r="FX570" s="18">
        <f t="shared" si="1275"/>
        <v>0</v>
      </c>
      <c r="FY570" s="18">
        <f t="shared" si="1276"/>
        <v>0</v>
      </c>
      <c r="FZ570" s="19"/>
      <c r="GA570" s="36" t="s">
        <v>76</v>
      </c>
      <c r="GB570" s="36"/>
      <c r="GC570" s="37"/>
    </row>
    <row r="571" spans="1:185" hidden="1" x14ac:dyDescent="0.25">
      <c r="A571" s="8" t="s">
        <v>1285</v>
      </c>
      <c r="B571" s="8" t="s">
        <v>293</v>
      </c>
      <c r="C571" s="9" t="s">
        <v>294</v>
      </c>
      <c r="D571" s="9" t="s">
        <v>76</v>
      </c>
      <c r="E571" s="9" t="s">
        <v>249</v>
      </c>
      <c r="F571" s="9" t="s">
        <v>89</v>
      </c>
      <c r="G571" s="9" t="s">
        <v>57</v>
      </c>
      <c r="H571" s="11">
        <v>3.5000000000000003E-2</v>
      </c>
      <c r="I571" s="11"/>
      <c r="J571" s="11">
        <v>0.01</v>
      </c>
      <c r="K571" s="11">
        <v>0.01</v>
      </c>
      <c r="L571" s="11">
        <v>5.0000000000000001E-3</v>
      </c>
      <c r="M571" s="11">
        <v>5.0000000000000001E-3</v>
      </c>
      <c r="N571" s="11"/>
      <c r="O571" s="12">
        <f t="shared" si="1329"/>
        <v>0</v>
      </c>
      <c r="P571" s="12">
        <f t="shared" si="1330"/>
        <v>0</v>
      </c>
      <c r="Q571" s="12">
        <f t="shared" si="1331"/>
        <v>0</v>
      </c>
      <c r="R571" s="12">
        <f t="shared" si="1332"/>
        <v>0</v>
      </c>
      <c r="S571" s="12">
        <f t="shared" si="1348"/>
        <v>0</v>
      </c>
      <c r="T571" s="12">
        <f t="shared" si="1349"/>
        <v>0</v>
      </c>
      <c r="U571" s="12">
        <f t="shared" si="1350"/>
        <v>0</v>
      </c>
      <c r="V571" s="12">
        <f t="shared" si="1351"/>
        <v>0</v>
      </c>
      <c r="W571" s="12">
        <f t="shared" si="1282"/>
        <v>0</v>
      </c>
      <c r="X571" s="12">
        <f t="shared" si="1333"/>
        <v>0</v>
      </c>
      <c r="Y571" s="12">
        <f t="shared" si="1334"/>
        <v>0</v>
      </c>
      <c r="Z571" s="12">
        <f t="shared" si="1335"/>
        <v>0</v>
      </c>
      <c r="AA571" s="12">
        <f t="shared" si="1336"/>
        <v>0</v>
      </c>
      <c r="AB571" s="12">
        <f t="shared" si="1337"/>
        <v>0</v>
      </c>
      <c r="AC571" s="12"/>
      <c r="AD571" s="12"/>
      <c r="AE571" s="12"/>
      <c r="AF571" s="12">
        <f t="shared" si="1338"/>
        <v>0</v>
      </c>
      <c r="AG571" s="12">
        <f t="shared" si="1339"/>
        <v>0</v>
      </c>
      <c r="AH571" s="12">
        <f t="shared" si="1340"/>
        <v>0</v>
      </c>
      <c r="AI571" s="12"/>
      <c r="AJ571" s="12"/>
      <c r="AK571" s="12"/>
      <c r="AL571" s="12">
        <f t="shared" si="1238"/>
        <v>0</v>
      </c>
      <c r="AM571" s="12">
        <f t="shared" si="1239"/>
        <v>0</v>
      </c>
      <c r="AN571" s="12">
        <f t="shared" si="1240"/>
        <v>0</v>
      </c>
      <c r="AO571" s="12"/>
      <c r="AP571" s="12"/>
      <c r="AQ571" s="12"/>
      <c r="AR571" s="12">
        <f t="shared" si="1241"/>
        <v>0</v>
      </c>
      <c r="AS571" s="12">
        <f t="shared" si="1242"/>
        <v>0</v>
      </c>
      <c r="AT571" s="12">
        <f t="shared" si="1243"/>
        <v>0</v>
      </c>
      <c r="AU571" s="12">
        <f t="shared" si="1244"/>
        <v>0</v>
      </c>
      <c r="AV571" s="12">
        <f t="shared" si="1341"/>
        <v>0</v>
      </c>
      <c r="AW571" s="12"/>
      <c r="AX571" s="12">
        <f t="shared" si="1245"/>
        <v>0</v>
      </c>
      <c r="AY571" s="12">
        <f t="shared" si="1246"/>
        <v>0</v>
      </c>
      <c r="AZ571" s="12">
        <f t="shared" si="1247"/>
        <v>0</v>
      </c>
      <c r="BA571" s="12"/>
      <c r="BB571" s="12">
        <f t="shared" si="1248"/>
        <v>0</v>
      </c>
      <c r="BC571" s="12">
        <f t="shared" si="1249"/>
        <v>0</v>
      </c>
      <c r="BD571" s="12">
        <f t="shared" si="1250"/>
        <v>0</v>
      </c>
      <c r="BE571" s="12"/>
      <c r="BF571" s="12">
        <f t="shared" si="1251"/>
        <v>0</v>
      </c>
      <c r="BG571" s="12">
        <f t="shared" si="1342"/>
        <v>0</v>
      </c>
      <c r="BH571" s="12">
        <f t="shared" si="1252"/>
        <v>0</v>
      </c>
      <c r="BI571" s="12">
        <f t="shared" si="1253"/>
        <v>0</v>
      </c>
      <c r="BJ571" s="12"/>
      <c r="BK571" s="12">
        <f t="shared" si="1254"/>
        <v>0</v>
      </c>
      <c r="BL571" s="12">
        <f t="shared" si="1343"/>
        <v>0</v>
      </c>
      <c r="BM571" s="12">
        <f t="shared" si="1255"/>
        <v>0</v>
      </c>
      <c r="BN571" s="12"/>
      <c r="BO571" s="12">
        <f t="shared" si="1256"/>
        <v>0</v>
      </c>
      <c r="BP571" s="12">
        <f t="shared" si="1257"/>
        <v>0</v>
      </c>
      <c r="BQ571" s="12">
        <f t="shared" si="1258"/>
        <v>0</v>
      </c>
      <c r="BR571" s="12"/>
      <c r="BS571" s="12">
        <f t="shared" si="1259"/>
        <v>0</v>
      </c>
      <c r="BT571" s="12">
        <f t="shared" si="1260"/>
        <v>0</v>
      </c>
      <c r="BU571" s="12">
        <f t="shared" si="1261"/>
        <v>0</v>
      </c>
      <c r="BV571" s="12">
        <f t="shared" si="1262"/>
        <v>0</v>
      </c>
      <c r="BW571" s="12">
        <f t="shared" si="1263"/>
        <v>0</v>
      </c>
      <c r="BX571" s="12"/>
      <c r="BY571" s="12">
        <v>0</v>
      </c>
      <c r="BZ571" s="12">
        <v>0</v>
      </c>
      <c r="CA571" s="12">
        <f>SUMIFS('[1]TIẾN ĐỘ %'!$M$6:$M$1034,'[1]TIẾN ĐỘ %'!$G$6:$G$1034,$A571,'[1]TIẾN ĐỘ %'!$F$6:$F$1034,$E571)</f>
        <v>0</v>
      </c>
      <c r="CB571" s="12">
        <f t="shared" si="1281"/>
        <v>0</v>
      </c>
      <c r="CC571" s="12"/>
      <c r="CD571" s="12"/>
      <c r="CE571" s="12"/>
      <c r="CF571" s="12">
        <f t="shared" si="1361"/>
        <v>0</v>
      </c>
      <c r="CG571" s="12">
        <f t="shared" si="1362"/>
        <v>0</v>
      </c>
      <c r="CH571" s="12"/>
      <c r="CI571" s="12"/>
      <c r="CJ571" s="12"/>
      <c r="CK571" s="12">
        <f t="shared" si="1354"/>
        <v>0</v>
      </c>
      <c r="CL571" s="12"/>
      <c r="CM571" s="12"/>
      <c r="CN571" s="12"/>
      <c r="CO571" s="12">
        <f t="shared" si="1344"/>
        <v>0</v>
      </c>
      <c r="CP571" s="12">
        <f t="shared" si="1345"/>
        <v>0</v>
      </c>
      <c r="CQ571" s="12"/>
      <c r="CR571" s="12">
        <v>-14540200</v>
      </c>
      <c r="CS571" s="12">
        <v>0</v>
      </c>
      <c r="CT571" s="12">
        <v>-14540200</v>
      </c>
      <c r="CU571" s="12">
        <v>0</v>
      </c>
      <c r="CV571" s="12">
        <v>0</v>
      </c>
      <c r="CW571" s="12">
        <v>0</v>
      </c>
      <c r="CX571" s="12">
        <v>0</v>
      </c>
      <c r="CY571" s="12">
        <f>SUMIFS('[1]DATA THÔ IN'!$P$4:$P$12031,'[1]DATA THÔ IN'!$H$4:$H$12031,$A571,'[1]DATA THÔ IN'!$AC$4:$AC$12031,$E571,'[1]DATA THÔ IN'!$AH$4:$AH$12031,"Tiến độ 1")</f>
        <v>0</v>
      </c>
      <c r="CZ571" s="12">
        <f>SUMIFS('[1]DATA THÔ IN'!$P$4:$P$12031,'[1]DATA THÔ IN'!$H$4:$H$12031,$A571,'[1]DATA THÔ IN'!$AC$4:$AC$12031,$E571,'[1]DATA THÔ IN'!$AH$4:$AH$12031,"Tiến độ 2")</f>
        <v>0</v>
      </c>
      <c r="DA571" s="12">
        <f>SUMIFS('[1]TIẾN ĐỘ %'!$N$6:$N$1034,'[1]TIẾN ĐỘ %'!$G$6:$G$1034,A571,'[1]TIẾN ĐỘ %'!$F$6:$F$1034,$E571)</f>
        <v>0</v>
      </c>
      <c r="DB571" s="12">
        <f t="shared" si="1283"/>
        <v>-14540200</v>
      </c>
      <c r="DC571" s="12"/>
      <c r="DD571" s="12"/>
      <c r="DE571" s="12"/>
      <c r="DF571" s="12"/>
      <c r="DG571" s="12"/>
      <c r="DH571" s="12"/>
      <c r="DI571" s="12"/>
      <c r="DJ571" s="12"/>
      <c r="DK571" s="12"/>
      <c r="DL571" s="12">
        <f t="shared" si="1363"/>
        <v>0</v>
      </c>
      <c r="DM571" s="12">
        <f t="shared" si="1364"/>
        <v>-14540200</v>
      </c>
      <c r="DN571" s="12"/>
      <c r="DO571" s="12"/>
      <c r="DP571" s="12"/>
      <c r="DQ571" s="12"/>
      <c r="DR571" s="12"/>
      <c r="DS571" s="12"/>
      <c r="DT571" s="12"/>
      <c r="DU571" s="12"/>
      <c r="DV571" s="12"/>
      <c r="DW571" s="12">
        <f t="shared" si="1357"/>
        <v>0</v>
      </c>
      <c r="DX571" s="12"/>
      <c r="DY571" s="12"/>
      <c r="DZ571" s="12"/>
      <c r="EA571" s="12"/>
      <c r="EB571" s="12"/>
      <c r="EC571" s="12"/>
      <c r="ED571" s="12"/>
      <c r="EE571" s="12"/>
      <c r="EF571" s="12"/>
      <c r="EG571" s="12">
        <f t="shared" si="1346"/>
        <v>0</v>
      </c>
      <c r="EH571" s="12">
        <f t="shared" si="1347"/>
        <v>0</v>
      </c>
      <c r="EI571" s="12"/>
      <c r="EJ571" s="15">
        <f t="shared" si="1266"/>
        <v>0</v>
      </c>
      <c r="EK571" s="15">
        <f t="shared" si="1267"/>
        <v>0</v>
      </c>
      <c r="EL571" s="15">
        <f t="shared" si="1268"/>
        <v>0</v>
      </c>
      <c r="EM571" s="16">
        <f t="shared" si="1288"/>
        <v>0</v>
      </c>
      <c r="EN571" s="16">
        <f t="shared" si="1289"/>
        <v>0</v>
      </c>
      <c r="EO571" s="16">
        <f t="shared" si="1290"/>
        <v>0</v>
      </c>
      <c r="EP571" s="16">
        <f t="shared" si="1284"/>
        <v>0</v>
      </c>
      <c r="EQ571" s="16">
        <f t="shared" si="1285"/>
        <v>0</v>
      </c>
      <c r="ER571" s="16">
        <f t="shared" si="1286"/>
        <v>0</v>
      </c>
      <c r="ES571" s="16">
        <f t="shared" si="1287"/>
        <v>0</v>
      </c>
      <c r="ET571" s="15">
        <f t="shared" si="1365"/>
        <v>0</v>
      </c>
      <c r="EU571" s="15">
        <f t="shared" si="1366"/>
        <v>0</v>
      </c>
      <c r="EV571" s="15">
        <f t="shared" si="1367"/>
        <v>0</v>
      </c>
      <c r="EW571" s="15">
        <f t="shared" si="1368"/>
        <v>0</v>
      </c>
      <c r="EX571" s="15">
        <f t="shared" si="1369"/>
        <v>0</v>
      </c>
      <c r="EY571" s="15">
        <f t="shared" si="1370"/>
        <v>0</v>
      </c>
      <c r="EZ571" s="15">
        <f t="shared" si="1371"/>
        <v>0</v>
      </c>
      <c r="FA571" s="15">
        <f t="shared" si="1372"/>
        <v>0</v>
      </c>
      <c r="FB571" s="15">
        <f t="shared" si="1373"/>
        <v>0</v>
      </c>
      <c r="FC571" s="15">
        <f t="shared" si="1374"/>
        <v>0</v>
      </c>
      <c r="FD571" s="15">
        <f t="shared" si="1375"/>
        <v>0</v>
      </c>
      <c r="FE571" s="15">
        <f t="shared" si="1376"/>
        <v>0</v>
      </c>
      <c r="FF571" s="15">
        <f t="shared" si="1377"/>
        <v>0</v>
      </c>
      <c r="FG571" s="15">
        <f t="shared" si="1378"/>
        <v>0</v>
      </c>
      <c r="FH571" s="15">
        <f t="shared" si="1379"/>
        <v>0</v>
      </c>
      <c r="FI571" s="15">
        <f t="shared" si="1380"/>
        <v>0</v>
      </c>
      <c r="FJ571" s="15">
        <f t="shared" si="1381"/>
        <v>0</v>
      </c>
      <c r="FK571" s="15">
        <f t="shared" si="1382"/>
        <v>0</v>
      </c>
      <c r="FL571" s="15">
        <f t="shared" si="1383"/>
        <v>0</v>
      </c>
      <c r="FM571" s="15">
        <f t="shared" si="1384"/>
        <v>0</v>
      </c>
      <c r="FN571" s="15">
        <f t="shared" si="1385"/>
        <v>0</v>
      </c>
      <c r="FO571" s="15">
        <f t="shared" si="1386"/>
        <v>0</v>
      </c>
      <c r="FP571" s="15">
        <f t="shared" si="1387"/>
        <v>0</v>
      </c>
      <c r="FQ571" s="15">
        <f t="shared" si="1388"/>
        <v>0</v>
      </c>
      <c r="FR571" s="17">
        <f t="shared" si="1269"/>
        <v>0</v>
      </c>
      <c r="FS571" s="17">
        <f t="shared" si="1270"/>
        <v>0</v>
      </c>
      <c r="FT571" s="17">
        <f t="shared" si="1271"/>
        <v>0</v>
      </c>
      <c r="FU571" s="18">
        <f t="shared" si="1272"/>
        <v>0</v>
      </c>
      <c r="FV571" s="18">
        <f t="shared" si="1273"/>
        <v>0</v>
      </c>
      <c r="FW571" s="18">
        <f t="shared" si="1274"/>
        <v>0</v>
      </c>
      <c r="FX571" s="18">
        <f t="shared" si="1275"/>
        <v>0</v>
      </c>
      <c r="FY571" s="18">
        <f t="shared" si="1276"/>
        <v>0</v>
      </c>
      <c r="FZ571" s="19"/>
      <c r="GA571" s="36" t="s">
        <v>76</v>
      </c>
      <c r="GB571" s="36"/>
      <c r="GC571" s="37"/>
    </row>
    <row r="572" spans="1:185" hidden="1" x14ac:dyDescent="0.25">
      <c r="A572" s="8" t="s">
        <v>1286</v>
      </c>
      <c r="B572" s="8" t="s">
        <v>303</v>
      </c>
      <c r="C572" s="9" t="s">
        <v>304</v>
      </c>
      <c r="D572" s="9" t="s">
        <v>55</v>
      </c>
      <c r="E572" s="9" t="s">
        <v>249</v>
      </c>
      <c r="F572" s="9" t="s">
        <v>56</v>
      </c>
      <c r="G572" s="9" t="s">
        <v>57</v>
      </c>
      <c r="H572" s="11">
        <v>3.5000000000000003E-2</v>
      </c>
      <c r="I572" s="11"/>
      <c r="J572" s="11">
        <v>0.01</v>
      </c>
      <c r="K572" s="11">
        <v>0.01</v>
      </c>
      <c r="L572" s="11">
        <v>5.0000000000000001E-3</v>
      </c>
      <c r="M572" s="11">
        <v>5.0000000000000001E-3</v>
      </c>
      <c r="N572" s="11"/>
      <c r="O572" s="12">
        <f t="shared" si="1329"/>
        <v>0</v>
      </c>
      <c r="P572" s="12">
        <f t="shared" si="1330"/>
        <v>485457.84080000001</v>
      </c>
      <c r="Q572" s="12">
        <f t="shared" si="1331"/>
        <v>0</v>
      </c>
      <c r="R572" s="12">
        <f t="shared" si="1332"/>
        <v>652765.68079999997</v>
      </c>
      <c r="S572" s="12">
        <f t="shared" si="1348"/>
        <v>0</v>
      </c>
      <c r="T572" s="12">
        <f t="shared" si="1349"/>
        <v>729679</v>
      </c>
      <c r="U572" s="12">
        <f t="shared" si="1350"/>
        <v>0</v>
      </c>
      <c r="V572" s="12">
        <f t="shared" si="1351"/>
        <v>729679</v>
      </c>
      <c r="W572" s="12">
        <f t="shared" si="1282"/>
        <v>756144</v>
      </c>
      <c r="X572" s="12">
        <f t="shared" si="1333"/>
        <v>0</v>
      </c>
      <c r="Y572" s="12">
        <f t="shared" si="1334"/>
        <v>982134.53999999992</v>
      </c>
      <c r="Z572" s="12">
        <f t="shared" si="1335"/>
        <v>104220</v>
      </c>
      <c r="AA572" s="12">
        <f t="shared" si="1336"/>
        <v>1086354.54</v>
      </c>
      <c r="AB572" s="12">
        <f t="shared" si="1337"/>
        <v>1234399.5904000001</v>
      </c>
      <c r="AC572" s="12"/>
      <c r="AD572" s="12"/>
      <c r="AE572" s="12"/>
      <c r="AF572" s="12">
        <f t="shared" si="1338"/>
        <v>0</v>
      </c>
      <c r="AG572" s="12">
        <f t="shared" si="1339"/>
        <v>0</v>
      </c>
      <c r="AH572" s="12">
        <f t="shared" si="1340"/>
        <v>0</v>
      </c>
      <c r="AI572" s="12"/>
      <c r="AJ572" s="12"/>
      <c r="AK572" s="12"/>
      <c r="AL572" s="12">
        <f t="shared" si="1238"/>
        <v>0</v>
      </c>
      <c r="AM572" s="12">
        <f t="shared" si="1239"/>
        <v>0</v>
      </c>
      <c r="AN572" s="12">
        <f t="shared" si="1240"/>
        <v>0</v>
      </c>
      <c r="AO572" s="12"/>
      <c r="AP572" s="12"/>
      <c r="AQ572" s="12"/>
      <c r="AR572" s="12">
        <f t="shared" si="1241"/>
        <v>0</v>
      </c>
      <c r="AS572" s="12">
        <f t="shared" si="1242"/>
        <v>0</v>
      </c>
      <c r="AT572" s="12">
        <f t="shared" si="1243"/>
        <v>0</v>
      </c>
      <c r="AU572" s="12">
        <f t="shared" si="1244"/>
        <v>0</v>
      </c>
      <c r="AV572" s="12">
        <f t="shared" si="1341"/>
        <v>1234399.5904000001</v>
      </c>
      <c r="AW572" s="12"/>
      <c r="AX572" s="12">
        <f t="shared" si="1245"/>
        <v>0</v>
      </c>
      <c r="AY572" s="12">
        <f t="shared" si="1246"/>
        <v>0</v>
      </c>
      <c r="AZ572" s="12">
        <f t="shared" si="1247"/>
        <v>0</v>
      </c>
      <c r="BA572" s="12"/>
      <c r="BB572" s="12">
        <f t="shared" si="1248"/>
        <v>0</v>
      </c>
      <c r="BC572" s="12">
        <f t="shared" si="1249"/>
        <v>0</v>
      </c>
      <c r="BD572" s="12">
        <f t="shared" si="1250"/>
        <v>0</v>
      </c>
      <c r="BE572" s="12"/>
      <c r="BF572" s="12">
        <f t="shared" si="1251"/>
        <v>0</v>
      </c>
      <c r="BG572" s="12">
        <f t="shared" si="1342"/>
        <v>0</v>
      </c>
      <c r="BH572" s="12">
        <f t="shared" si="1252"/>
        <v>0</v>
      </c>
      <c r="BI572" s="12">
        <f t="shared" si="1253"/>
        <v>0</v>
      </c>
      <c r="BJ572" s="12"/>
      <c r="BK572" s="12">
        <f t="shared" si="1254"/>
        <v>0</v>
      </c>
      <c r="BL572" s="12">
        <f t="shared" si="1343"/>
        <v>0</v>
      </c>
      <c r="BM572" s="12">
        <f t="shared" si="1255"/>
        <v>0</v>
      </c>
      <c r="BN572" s="12"/>
      <c r="BO572" s="12">
        <f t="shared" si="1256"/>
        <v>0</v>
      </c>
      <c r="BP572" s="12">
        <f t="shared" si="1257"/>
        <v>0</v>
      </c>
      <c r="BQ572" s="12">
        <f t="shared" si="1258"/>
        <v>0</v>
      </c>
      <c r="BR572" s="12"/>
      <c r="BS572" s="12">
        <f t="shared" si="1259"/>
        <v>0</v>
      </c>
      <c r="BT572" s="12">
        <f t="shared" si="1260"/>
        <v>0</v>
      </c>
      <c r="BU572" s="12">
        <f t="shared" si="1261"/>
        <v>0</v>
      </c>
      <c r="BV572" s="12">
        <f t="shared" si="1262"/>
        <v>0</v>
      </c>
      <c r="BW572" s="12">
        <f t="shared" si="1263"/>
        <v>0</v>
      </c>
      <c r="BX572" s="12"/>
      <c r="BY572" s="12">
        <v>60000000</v>
      </c>
      <c r="BZ572" s="12">
        <v>40000000</v>
      </c>
      <c r="CA572" s="12">
        <f>SUMIFS('[1]TIẾN ĐỘ %'!$M$6:$M$1034,'[1]TIẾN ĐỘ %'!$G$6:$G$1034,$A572,'[1]TIẾN ĐỘ %'!$F$6:$F$1034,$E572)</f>
        <v>60000000</v>
      </c>
      <c r="CB572" s="12">
        <f t="shared" si="1281"/>
        <v>160000000</v>
      </c>
      <c r="CC572" s="12"/>
      <c r="CD572" s="12"/>
      <c r="CE572" s="12"/>
      <c r="CF572" s="12">
        <f t="shared" si="1361"/>
        <v>0</v>
      </c>
      <c r="CG572" s="12">
        <f t="shared" si="1362"/>
        <v>160000000</v>
      </c>
      <c r="CH572" s="12"/>
      <c r="CI572" s="12"/>
      <c r="CJ572" s="12"/>
      <c r="CK572" s="12">
        <f t="shared" si="1354"/>
        <v>0</v>
      </c>
      <c r="CL572" s="12"/>
      <c r="CM572" s="12"/>
      <c r="CN572" s="12"/>
      <c r="CO572" s="12">
        <f t="shared" si="1344"/>
        <v>0</v>
      </c>
      <c r="CP572" s="12">
        <f t="shared" si="1345"/>
        <v>0</v>
      </c>
      <c r="CQ572" s="12"/>
      <c r="CR572" s="12">
        <v>50306512</v>
      </c>
      <c r="CS572" s="12">
        <v>0</v>
      </c>
      <c r="CT572" s="12">
        <v>67644112</v>
      </c>
      <c r="CU572" s="12">
        <v>75614400</v>
      </c>
      <c r="CV572" s="12">
        <v>0</v>
      </c>
      <c r="CW572" s="12">
        <v>75614400</v>
      </c>
      <c r="CX572" s="12">
        <v>75614400</v>
      </c>
      <c r="CY572" s="12">
        <f>SUMIFS('[1]DATA THÔ IN'!$P$4:$P$12031,'[1]DATA THÔ IN'!$H$4:$H$12031,$A572,'[1]DATA THÔ IN'!$AC$4:$AC$12031,$E572,'[1]DATA THÔ IN'!$AH$4:$AH$12031,"Tiến độ 1")</f>
        <v>101775600</v>
      </c>
      <c r="CZ572" s="12">
        <f>SUMIFS('[1]DATA THÔ IN'!$P$4:$P$12031,'[1]DATA THÔ IN'!$H$4:$H$12031,$A572,'[1]DATA THÔ IN'!$AC$4:$AC$12031,$E572,'[1]DATA THÔ IN'!$AH$4:$AH$12031,"Tiến độ 2")</f>
        <v>10800000</v>
      </c>
      <c r="DA572" s="12">
        <f>SUMIFS('[1]TIẾN ĐỘ %'!$N$6:$N$1034,'[1]TIẾN ĐỘ %'!$G$6:$G$1034,A572,'[1]TIẾN ĐỘ %'!$F$6:$F$1034,$E572)</f>
        <v>112575600</v>
      </c>
      <c r="DB572" s="12">
        <f t="shared" si="1283"/>
        <v>255834112</v>
      </c>
      <c r="DC572" s="12"/>
      <c r="DD572" s="12"/>
      <c r="DE572" s="12"/>
      <c r="DF572" s="12"/>
      <c r="DG572" s="12"/>
      <c r="DH572" s="12"/>
      <c r="DI572" s="12"/>
      <c r="DJ572" s="12"/>
      <c r="DK572" s="12"/>
      <c r="DL572" s="12">
        <f t="shared" si="1363"/>
        <v>0</v>
      </c>
      <c r="DM572" s="12">
        <f t="shared" si="1364"/>
        <v>255834112</v>
      </c>
      <c r="DN572" s="12"/>
      <c r="DO572" s="12"/>
      <c r="DP572" s="12"/>
      <c r="DQ572" s="12"/>
      <c r="DR572" s="12"/>
      <c r="DS572" s="12"/>
      <c r="DT572" s="12"/>
      <c r="DU572" s="12"/>
      <c r="DV572" s="12"/>
      <c r="DW572" s="12">
        <f t="shared" si="1357"/>
        <v>0</v>
      </c>
      <c r="DX572" s="12"/>
      <c r="DY572" s="12"/>
      <c r="DZ572" s="12"/>
      <c r="EA572" s="12"/>
      <c r="EB572" s="12"/>
      <c r="EC572" s="12"/>
      <c r="ED572" s="12"/>
      <c r="EE572" s="12"/>
      <c r="EF572" s="12"/>
      <c r="EG572" s="12">
        <f t="shared" si="1346"/>
        <v>0</v>
      </c>
      <c r="EH572" s="12">
        <f t="shared" si="1347"/>
        <v>0</v>
      </c>
      <c r="EI572" s="12"/>
      <c r="EJ572" s="15">
        <f t="shared" si="1266"/>
        <v>0.83844186666666665</v>
      </c>
      <c r="EK572" s="15">
        <f t="shared" si="1267"/>
        <v>0</v>
      </c>
      <c r="EL572" s="15">
        <f t="shared" si="1268"/>
        <v>1.1274018666666668</v>
      </c>
      <c r="EM572" s="16">
        <f t="shared" si="1288"/>
        <v>1.89036</v>
      </c>
      <c r="EN572" s="16">
        <f t="shared" si="1289"/>
        <v>0</v>
      </c>
      <c r="EO572" s="16">
        <f t="shared" si="1290"/>
        <v>1.89036</v>
      </c>
      <c r="EP572" s="16">
        <f t="shared" si="1284"/>
        <v>1.6962600000000001</v>
      </c>
      <c r="EQ572" s="16">
        <f t="shared" si="1285"/>
        <v>0.18</v>
      </c>
      <c r="ER572" s="16">
        <f t="shared" si="1286"/>
        <v>1.87626</v>
      </c>
      <c r="ES572" s="16">
        <f t="shared" si="1287"/>
        <v>1.5989632</v>
      </c>
      <c r="ET572" s="15">
        <f t="shared" si="1365"/>
        <v>0</v>
      </c>
      <c r="EU572" s="15">
        <f t="shared" si="1366"/>
        <v>0</v>
      </c>
      <c r="EV572" s="15">
        <f t="shared" si="1367"/>
        <v>0</v>
      </c>
      <c r="EW572" s="15">
        <f t="shared" si="1368"/>
        <v>0</v>
      </c>
      <c r="EX572" s="15">
        <f t="shared" si="1369"/>
        <v>0</v>
      </c>
      <c r="EY572" s="15">
        <f t="shared" si="1370"/>
        <v>0</v>
      </c>
      <c r="EZ572" s="15">
        <f t="shared" si="1371"/>
        <v>0</v>
      </c>
      <c r="FA572" s="15">
        <f t="shared" si="1372"/>
        <v>0</v>
      </c>
      <c r="FB572" s="15">
        <f t="shared" si="1373"/>
        <v>0</v>
      </c>
      <c r="FC572" s="15">
        <f t="shared" si="1374"/>
        <v>0</v>
      </c>
      <c r="FD572" s="15">
        <f t="shared" si="1375"/>
        <v>1.5989632</v>
      </c>
      <c r="FE572" s="15">
        <f t="shared" si="1376"/>
        <v>0</v>
      </c>
      <c r="FF572" s="15">
        <f t="shared" si="1377"/>
        <v>0</v>
      </c>
      <c r="FG572" s="15">
        <f t="shared" si="1378"/>
        <v>0</v>
      </c>
      <c r="FH572" s="15">
        <f t="shared" si="1379"/>
        <v>0</v>
      </c>
      <c r="FI572" s="15">
        <f t="shared" si="1380"/>
        <v>0</v>
      </c>
      <c r="FJ572" s="15">
        <f t="shared" si="1381"/>
        <v>0</v>
      </c>
      <c r="FK572" s="15">
        <f t="shared" si="1382"/>
        <v>0</v>
      </c>
      <c r="FL572" s="15">
        <f t="shared" si="1383"/>
        <v>0</v>
      </c>
      <c r="FM572" s="15">
        <f t="shared" si="1384"/>
        <v>0</v>
      </c>
      <c r="FN572" s="15">
        <f t="shared" si="1385"/>
        <v>0</v>
      </c>
      <c r="FO572" s="15">
        <f t="shared" si="1386"/>
        <v>0</v>
      </c>
      <c r="FP572" s="15">
        <f t="shared" si="1387"/>
        <v>0</v>
      </c>
      <c r="FQ572" s="15">
        <f t="shared" si="1388"/>
        <v>0</v>
      </c>
      <c r="FR572" s="17">
        <f t="shared" si="1269"/>
        <v>0</v>
      </c>
      <c r="FS572" s="17">
        <f t="shared" si="1270"/>
        <v>0</v>
      </c>
      <c r="FT572" s="17">
        <f t="shared" si="1271"/>
        <v>0</v>
      </c>
      <c r="FU572" s="18">
        <f t="shared" si="1272"/>
        <v>0</v>
      </c>
      <c r="FV572" s="18">
        <f t="shared" si="1273"/>
        <v>0</v>
      </c>
      <c r="FW572" s="18">
        <f t="shared" si="1274"/>
        <v>0</v>
      </c>
      <c r="FX572" s="18">
        <f t="shared" si="1275"/>
        <v>0</v>
      </c>
      <c r="FY572" s="18">
        <f t="shared" si="1276"/>
        <v>0</v>
      </c>
      <c r="FZ572" s="19"/>
      <c r="GA572" s="36" t="s">
        <v>55</v>
      </c>
      <c r="GB572" s="36"/>
      <c r="GC572" s="37"/>
    </row>
    <row r="573" spans="1:185" hidden="1" x14ac:dyDescent="0.25">
      <c r="A573" s="8" t="s">
        <v>1264</v>
      </c>
      <c r="B573" s="8" t="s">
        <v>311</v>
      </c>
      <c r="C573" s="9" t="s">
        <v>312</v>
      </c>
      <c r="D573" s="9" t="s">
        <v>55</v>
      </c>
      <c r="E573" s="9" t="s">
        <v>249</v>
      </c>
      <c r="F573" s="9" t="s">
        <v>56</v>
      </c>
      <c r="G573" s="9" t="s">
        <v>57</v>
      </c>
      <c r="H573" s="11">
        <v>3.5000000000000003E-2</v>
      </c>
      <c r="I573" s="11"/>
      <c r="J573" s="11">
        <v>0.01</v>
      </c>
      <c r="K573" s="11">
        <v>0.01</v>
      </c>
      <c r="L573" s="11">
        <v>5.0000000000000001E-3</v>
      </c>
      <c r="M573" s="11">
        <v>5.0000000000000001E-3</v>
      </c>
      <c r="N573" s="11"/>
      <c r="O573" s="12">
        <f t="shared" si="1329"/>
        <v>0</v>
      </c>
      <c r="P573" s="12">
        <f t="shared" si="1330"/>
        <v>0</v>
      </c>
      <c r="Q573" s="12">
        <f t="shared" si="1331"/>
        <v>0</v>
      </c>
      <c r="R573" s="12">
        <f t="shared" si="1332"/>
        <v>0</v>
      </c>
      <c r="S573" s="12">
        <f t="shared" si="1348"/>
        <v>0</v>
      </c>
      <c r="T573" s="12">
        <f t="shared" si="1349"/>
        <v>0</v>
      </c>
      <c r="U573" s="12">
        <f t="shared" si="1350"/>
        <v>0</v>
      </c>
      <c r="V573" s="12">
        <f t="shared" si="1351"/>
        <v>0</v>
      </c>
      <c r="W573" s="12">
        <f t="shared" si="1282"/>
        <v>0</v>
      </c>
      <c r="X573" s="12">
        <f t="shared" si="1333"/>
        <v>0</v>
      </c>
      <c r="Y573" s="12">
        <f t="shared" si="1334"/>
        <v>0</v>
      </c>
      <c r="Z573" s="12">
        <f t="shared" si="1335"/>
        <v>0</v>
      </c>
      <c r="AA573" s="12">
        <f t="shared" si="1336"/>
        <v>0</v>
      </c>
      <c r="AB573" s="12">
        <f t="shared" si="1337"/>
        <v>0</v>
      </c>
      <c r="AC573" s="12"/>
      <c r="AD573" s="12"/>
      <c r="AE573" s="12"/>
      <c r="AF573" s="12">
        <f t="shared" si="1338"/>
        <v>0</v>
      </c>
      <c r="AG573" s="12">
        <f t="shared" si="1339"/>
        <v>0</v>
      </c>
      <c r="AH573" s="12">
        <f t="shared" si="1340"/>
        <v>0</v>
      </c>
      <c r="AI573" s="12"/>
      <c r="AJ573" s="12"/>
      <c r="AK573" s="12"/>
      <c r="AL573" s="12">
        <f t="shared" si="1238"/>
        <v>0</v>
      </c>
      <c r="AM573" s="12">
        <f t="shared" si="1239"/>
        <v>0</v>
      </c>
      <c r="AN573" s="12">
        <f t="shared" si="1240"/>
        <v>0</v>
      </c>
      <c r="AO573" s="12"/>
      <c r="AP573" s="12"/>
      <c r="AQ573" s="12"/>
      <c r="AR573" s="12">
        <f t="shared" si="1241"/>
        <v>0</v>
      </c>
      <c r="AS573" s="12">
        <f t="shared" si="1242"/>
        <v>0</v>
      </c>
      <c r="AT573" s="12">
        <f t="shared" si="1243"/>
        <v>0</v>
      </c>
      <c r="AU573" s="12">
        <f t="shared" si="1244"/>
        <v>0</v>
      </c>
      <c r="AV573" s="12">
        <f t="shared" si="1341"/>
        <v>0</v>
      </c>
      <c r="AW573" s="12"/>
      <c r="AX573" s="12">
        <f t="shared" si="1245"/>
        <v>0</v>
      </c>
      <c r="AY573" s="12">
        <f t="shared" si="1246"/>
        <v>0</v>
      </c>
      <c r="AZ573" s="12">
        <f t="shared" si="1247"/>
        <v>0</v>
      </c>
      <c r="BA573" s="12"/>
      <c r="BB573" s="12">
        <f t="shared" si="1248"/>
        <v>0</v>
      </c>
      <c r="BC573" s="12">
        <f t="shared" si="1249"/>
        <v>0</v>
      </c>
      <c r="BD573" s="12">
        <f t="shared" si="1250"/>
        <v>0</v>
      </c>
      <c r="BE573" s="12"/>
      <c r="BF573" s="12">
        <f t="shared" si="1251"/>
        <v>0</v>
      </c>
      <c r="BG573" s="12">
        <f t="shared" si="1342"/>
        <v>0</v>
      </c>
      <c r="BH573" s="12">
        <f t="shared" si="1252"/>
        <v>0</v>
      </c>
      <c r="BI573" s="12">
        <f t="shared" si="1253"/>
        <v>0</v>
      </c>
      <c r="BJ573" s="12"/>
      <c r="BK573" s="12">
        <f t="shared" si="1254"/>
        <v>0</v>
      </c>
      <c r="BL573" s="12">
        <f t="shared" si="1343"/>
        <v>0</v>
      </c>
      <c r="BM573" s="12">
        <f t="shared" si="1255"/>
        <v>0</v>
      </c>
      <c r="BN573" s="12"/>
      <c r="BO573" s="12">
        <f t="shared" si="1256"/>
        <v>0</v>
      </c>
      <c r="BP573" s="12">
        <f t="shared" si="1257"/>
        <v>0</v>
      </c>
      <c r="BQ573" s="12">
        <f t="shared" si="1258"/>
        <v>0</v>
      </c>
      <c r="BR573" s="12"/>
      <c r="BS573" s="12">
        <f t="shared" si="1259"/>
        <v>0</v>
      </c>
      <c r="BT573" s="12">
        <f t="shared" si="1260"/>
        <v>0</v>
      </c>
      <c r="BU573" s="12">
        <f t="shared" si="1261"/>
        <v>0</v>
      </c>
      <c r="BV573" s="12">
        <f t="shared" si="1262"/>
        <v>0</v>
      </c>
      <c r="BW573" s="12">
        <f t="shared" si="1263"/>
        <v>0</v>
      </c>
      <c r="BX573" s="12"/>
      <c r="BY573" s="12">
        <v>0</v>
      </c>
      <c r="BZ573" s="12">
        <v>0</v>
      </c>
      <c r="CA573" s="12">
        <f>SUMIFS('[1]TIẾN ĐỘ %'!$M$6:$M$1034,'[1]TIẾN ĐỘ %'!$G$6:$G$1034,$A573,'[1]TIẾN ĐỘ %'!$F$6:$F$1034,$E573)</f>
        <v>0</v>
      </c>
      <c r="CB573" s="12">
        <f t="shared" si="1281"/>
        <v>0</v>
      </c>
      <c r="CC573" s="12"/>
      <c r="CD573" s="12"/>
      <c r="CE573" s="12"/>
      <c r="CF573" s="12">
        <f t="shared" si="1361"/>
        <v>0</v>
      </c>
      <c r="CG573" s="12">
        <f t="shared" si="1362"/>
        <v>0</v>
      </c>
      <c r="CH573" s="12"/>
      <c r="CI573" s="12"/>
      <c r="CJ573" s="12"/>
      <c r="CK573" s="12">
        <f t="shared" si="1354"/>
        <v>0</v>
      </c>
      <c r="CL573" s="12"/>
      <c r="CM573" s="12"/>
      <c r="CN573" s="12"/>
      <c r="CO573" s="12">
        <f t="shared" si="1344"/>
        <v>0</v>
      </c>
      <c r="CP573" s="12">
        <f t="shared" si="1345"/>
        <v>0</v>
      </c>
      <c r="CQ573" s="12"/>
      <c r="CR573" s="12">
        <v>0</v>
      </c>
      <c r="CS573" s="12">
        <v>0</v>
      </c>
      <c r="CT573" s="12">
        <v>0</v>
      </c>
      <c r="CU573" s="12">
        <v>0</v>
      </c>
      <c r="CV573" s="12">
        <v>0</v>
      </c>
      <c r="CW573" s="12">
        <v>0</v>
      </c>
      <c r="CX573" s="12">
        <v>0</v>
      </c>
      <c r="CY573" s="12">
        <f>SUMIFS('[1]DATA THÔ IN'!$P$4:$P$12031,'[1]DATA THÔ IN'!$H$4:$H$12031,$A573,'[1]DATA THÔ IN'!$AC$4:$AC$12031,$E573,'[1]DATA THÔ IN'!$AH$4:$AH$12031,"Tiến độ 1")</f>
        <v>0</v>
      </c>
      <c r="CZ573" s="12">
        <f>SUMIFS('[1]DATA THÔ IN'!$P$4:$P$12031,'[1]DATA THÔ IN'!$H$4:$H$12031,$A573,'[1]DATA THÔ IN'!$AC$4:$AC$12031,$E573,'[1]DATA THÔ IN'!$AH$4:$AH$12031,"Tiến độ 2")</f>
        <v>0</v>
      </c>
      <c r="DA573" s="12">
        <f>SUMIFS('[1]TIẾN ĐỘ %'!$N$6:$N$1034,'[1]TIẾN ĐỘ %'!$G$6:$G$1034,A573,'[1]TIẾN ĐỘ %'!$F$6:$F$1034,$E573)</f>
        <v>0</v>
      </c>
      <c r="DB573" s="12">
        <f t="shared" si="1283"/>
        <v>0</v>
      </c>
      <c r="DC573" s="12"/>
      <c r="DD573" s="12"/>
      <c r="DE573" s="12"/>
      <c r="DF573" s="12"/>
      <c r="DG573" s="12"/>
      <c r="DH573" s="12"/>
      <c r="DI573" s="12"/>
      <c r="DJ573" s="12"/>
      <c r="DK573" s="12"/>
      <c r="DL573" s="12">
        <f t="shared" si="1363"/>
        <v>0</v>
      </c>
      <c r="DM573" s="12">
        <f t="shared" si="1364"/>
        <v>0</v>
      </c>
      <c r="DN573" s="12"/>
      <c r="DO573" s="12"/>
      <c r="DP573" s="12"/>
      <c r="DQ573" s="12"/>
      <c r="DR573" s="12"/>
      <c r="DS573" s="12"/>
      <c r="DT573" s="12"/>
      <c r="DU573" s="12"/>
      <c r="DV573" s="12"/>
      <c r="DW573" s="12">
        <f t="shared" si="1357"/>
        <v>0</v>
      </c>
      <c r="DX573" s="12"/>
      <c r="DY573" s="12"/>
      <c r="DZ573" s="12"/>
      <c r="EA573" s="12"/>
      <c r="EB573" s="12"/>
      <c r="EC573" s="12"/>
      <c r="ED573" s="12"/>
      <c r="EE573" s="12"/>
      <c r="EF573" s="12"/>
      <c r="EG573" s="12">
        <f t="shared" si="1346"/>
        <v>0</v>
      </c>
      <c r="EH573" s="12">
        <f t="shared" si="1347"/>
        <v>0</v>
      </c>
      <c r="EI573" s="12"/>
      <c r="EJ573" s="15">
        <f t="shared" si="1266"/>
        <v>0</v>
      </c>
      <c r="EK573" s="15">
        <f t="shared" si="1267"/>
        <v>0</v>
      </c>
      <c r="EL573" s="15">
        <f t="shared" si="1268"/>
        <v>0</v>
      </c>
      <c r="EM573" s="16">
        <f t="shared" si="1288"/>
        <v>0</v>
      </c>
      <c r="EN573" s="16">
        <f t="shared" si="1289"/>
        <v>0</v>
      </c>
      <c r="EO573" s="16">
        <f t="shared" si="1290"/>
        <v>0</v>
      </c>
      <c r="EP573" s="16">
        <f t="shared" si="1284"/>
        <v>0</v>
      </c>
      <c r="EQ573" s="16">
        <f t="shared" si="1285"/>
        <v>0</v>
      </c>
      <c r="ER573" s="16">
        <f t="shared" si="1286"/>
        <v>0</v>
      </c>
      <c r="ES573" s="16">
        <f t="shared" si="1287"/>
        <v>0</v>
      </c>
      <c r="ET573" s="15">
        <f t="shared" si="1365"/>
        <v>0</v>
      </c>
      <c r="EU573" s="15">
        <f t="shared" si="1366"/>
        <v>0</v>
      </c>
      <c r="EV573" s="15">
        <f t="shared" si="1367"/>
        <v>0</v>
      </c>
      <c r="EW573" s="15">
        <f t="shared" si="1368"/>
        <v>0</v>
      </c>
      <c r="EX573" s="15">
        <f t="shared" si="1369"/>
        <v>0</v>
      </c>
      <c r="EY573" s="15">
        <f t="shared" si="1370"/>
        <v>0</v>
      </c>
      <c r="EZ573" s="15">
        <f t="shared" si="1371"/>
        <v>0</v>
      </c>
      <c r="FA573" s="15">
        <f t="shared" si="1372"/>
        <v>0</v>
      </c>
      <c r="FB573" s="15">
        <f t="shared" si="1373"/>
        <v>0</v>
      </c>
      <c r="FC573" s="15">
        <f t="shared" si="1374"/>
        <v>0</v>
      </c>
      <c r="FD573" s="15">
        <f t="shared" si="1375"/>
        <v>0</v>
      </c>
      <c r="FE573" s="15">
        <f t="shared" si="1376"/>
        <v>0</v>
      </c>
      <c r="FF573" s="15">
        <f t="shared" si="1377"/>
        <v>0</v>
      </c>
      <c r="FG573" s="15">
        <f t="shared" si="1378"/>
        <v>0</v>
      </c>
      <c r="FH573" s="15">
        <f t="shared" si="1379"/>
        <v>0</v>
      </c>
      <c r="FI573" s="15">
        <f t="shared" si="1380"/>
        <v>0</v>
      </c>
      <c r="FJ573" s="15">
        <f t="shared" si="1381"/>
        <v>0</v>
      </c>
      <c r="FK573" s="15">
        <f t="shared" si="1382"/>
        <v>0</v>
      </c>
      <c r="FL573" s="15">
        <f t="shared" si="1383"/>
        <v>0</v>
      </c>
      <c r="FM573" s="15">
        <f t="shared" si="1384"/>
        <v>0</v>
      </c>
      <c r="FN573" s="15">
        <f t="shared" si="1385"/>
        <v>0</v>
      </c>
      <c r="FO573" s="15">
        <f t="shared" si="1386"/>
        <v>0</v>
      </c>
      <c r="FP573" s="15">
        <f t="shared" si="1387"/>
        <v>0</v>
      </c>
      <c r="FQ573" s="15">
        <f t="shared" si="1388"/>
        <v>0</v>
      </c>
      <c r="FR573" s="17">
        <f t="shared" si="1269"/>
        <v>0</v>
      </c>
      <c r="FS573" s="17">
        <f t="shared" si="1270"/>
        <v>0</v>
      </c>
      <c r="FT573" s="17">
        <f t="shared" si="1271"/>
        <v>0</v>
      </c>
      <c r="FU573" s="18">
        <f t="shared" si="1272"/>
        <v>0</v>
      </c>
      <c r="FV573" s="18">
        <f t="shared" si="1273"/>
        <v>0</v>
      </c>
      <c r="FW573" s="18">
        <f t="shared" si="1274"/>
        <v>0</v>
      </c>
      <c r="FX573" s="18">
        <f t="shared" si="1275"/>
        <v>0</v>
      </c>
      <c r="FY573" s="18">
        <f t="shared" si="1276"/>
        <v>0</v>
      </c>
      <c r="FZ573" s="19"/>
      <c r="GA573" s="36" t="s">
        <v>55</v>
      </c>
      <c r="GB573" s="36"/>
      <c r="GC573" s="37"/>
    </row>
    <row r="574" spans="1:185" hidden="1" x14ac:dyDescent="0.25">
      <c r="A574" s="8" t="s">
        <v>1346</v>
      </c>
      <c r="B574" s="8" t="s">
        <v>1442</v>
      </c>
      <c r="C574" s="9" t="s">
        <v>1443</v>
      </c>
      <c r="D574" s="9" t="s">
        <v>483</v>
      </c>
      <c r="E574" s="9" t="s">
        <v>249</v>
      </c>
      <c r="F574" s="9" t="s">
        <v>516</v>
      </c>
      <c r="G574" s="9" t="s">
        <v>475</v>
      </c>
      <c r="H574" s="11">
        <v>3.5000000000000003E-2</v>
      </c>
      <c r="I574" s="11"/>
      <c r="J574" s="26">
        <v>0.01</v>
      </c>
      <c r="K574" s="11">
        <v>0.01</v>
      </c>
      <c r="L574" s="11">
        <v>5.0000000000000001E-3</v>
      </c>
      <c r="M574" s="11">
        <v>5.0000000000000001E-3</v>
      </c>
      <c r="N574" s="11"/>
      <c r="O574" s="12"/>
      <c r="P574" s="12"/>
      <c r="Q574" s="12"/>
      <c r="R574" s="12"/>
      <c r="S574" s="12">
        <f t="shared" si="1348"/>
        <v>0</v>
      </c>
      <c r="T574" s="12">
        <f t="shared" si="1349"/>
        <v>0</v>
      </c>
      <c r="U574" s="12">
        <f t="shared" si="1350"/>
        <v>0</v>
      </c>
      <c r="V574" s="12">
        <f t="shared" si="1351"/>
        <v>0</v>
      </c>
      <c r="W574" s="12">
        <f t="shared" si="1282"/>
        <v>0</v>
      </c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>
        <v>30000000</v>
      </c>
      <c r="CA574" s="12">
        <f>SUMIFS('[1]TIẾN ĐỘ %'!$M$6:$M$1034,'[1]TIẾN ĐỘ %'!$G$6:$G$1034,$A574,'[1]TIẾN ĐỘ %'!$F$6:$F$1034,$E574)</f>
        <v>20000000</v>
      </c>
      <c r="CB574" s="12">
        <f t="shared" si="1281"/>
        <v>50000000</v>
      </c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>
        <v>0</v>
      </c>
      <c r="CV574" s="12">
        <v>10550400</v>
      </c>
      <c r="CW574" s="12">
        <v>0</v>
      </c>
      <c r="CX574" s="12">
        <v>10550400</v>
      </c>
      <c r="CY574" s="12">
        <f>SUMIFS('[1]DATA THÔ IN'!$P$4:$P$12031,'[1]DATA THÔ IN'!$H$4:$H$12031,$A574,'[1]DATA THÔ IN'!$AC$4:$AC$12031,$E574,'[1]DATA THÔ IN'!$AH$4:$AH$12031,"Tiến độ 1")</f>
        <v>7526400</v>
      </c>
      <c r="CZ574" s="12">
        <f>SUMIFS('[1]DATA THÔ IN'!$P$4:$P$12031,'[1]DATA THÔ IN'!$H$4:$H$12031,$A574,'[1]DATA THÔ IN'!$AC$4:$AC$12031,$E574,'[1]DATA THÔ IN'!$AH$4:$AH$12031,"Tiến độ 2")</f>
        <v>0</v>
      </c>
      <c r="DA574" s="12">
        <f>SUMIFS('[1]TIẾN ĐỘ %'!$N$6:$N$1034,'[1]TIẾN ĐỘ %'!$G$6:$G$1034,A574,'[1]TIẾN ĐỘ %'!$F$6:$F$1034,$E574)</f>
        <v>7526400</v>
      </c>
      <c r="DB574" s="12">
        <f t="shared" si="1283"/>
        <v>18076800</v>
      </c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5"/>
      <c r="EK574" s="15"/>
      <c r="EL574" s="15"/>
      <c r="EM574" s="16"/>
      <c r="EN574" s="16"/>
      <c r="EO574" s="16"/>
      <c r="EP574" s="16">
        <f t="shared" si="1284"/>
        <v>0.37631999999999999</v>
      </c>
      <c r="EQ574" s="16">
        <f t="shared" si="1285"/>
        <v>0</v>
      </c>
      <c r="ER574" s="16">
        <f t="shared" si="1286"/>
        <v>0.37631999999999999</v>
      </c>
      <c r="ES574" s="16">
        <f t="shared" si="1287"/>
        <v>0.36153600000000002</v>
      </c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7"/>
      <c r="FS574" s="17"/>
      <c r="FT574" s="17"/>
      <c r="FU574" s="18"/>
      <c r="FV574" s="18"/>
      <c r="FW574" s="18"/>
      <c r="FX574" s="18"/>
      <c r="FY574" s="18"/>
      <c r="FZ574" s="19"/>
      <c r="GA574" s="36"/>
      <c r="GB574" s="36"/>
      <c r="GC574" s="37"/>
    </row>
    <row r="575" spans="1:185" hidden="1" x14ac:dyDescent="0.25">
      <c r="A575" s="8" t="s">
        <v>1293</v>
      </c>
      <c r="B575" s="8" t="s">
        <v>458</v>
      </c>
      <c r="C575" s="9" t="s">
        <v>459</v>
      </c>
      <c r="D575" s="9" t="s">
        <v>55</v>
      </c>
      <c r="E575" s="9" t="s">
        <v>249</v>
      </c>
      <c r="F575" s="9" t="s">
        <v>56</v>
      </c>
      <c r="G575" s="9" t="s">
        <v>57</v>
      </c>
      <c r="H575" s="11">
        <v>3.5000000000000003E-2</v>
      </c>
      <c r="I575" s="11"/>
      <c r="J575" s="11">
        <v>0.01</v>
      </c>
      <c r="K575" s="11">
        <v>0.01</v>
      </c>
      <c r="L575" s="11">
        <v>5.0000000000000001E-3</v>
      </c>
      <c r="M575" s="11">
        <v>5.0000000000000001E-3</v>
      </c>
      <c r="N575" s="11"/>
      <c r="O575" s="12">
        <f t="shared" ref="O575:O594" si="1389">$CT575*I575</f>
        <v>0</v>
      </c>
      <c r="P575" s="12">
        <f t="shared" ref="P575:P594" si="1390">IF(EJ575&gt;=40%,CR575*J575*(100%-H575),0)</f>
        <v>0</v>
      </c>
      <c r="Q575" s="12">
        <f t="shared" ref="Q575:Q594" si="1391">IF(OR(EK575&gt;=60%,(EJ575+EK575)&gt;=100%),CS575*J575*(100%-H575),0)</f>
        <v>0</v>
      </c>
      <c r="R575" s="12">
        <f t="shared" ref="R575:R594" si="1392">IF(EL575&gt;=100%,CT575*(100%-H575)*K575,0)</f>
        <v>0</v>
      </c>
      <c r="S575" s="12">
        <f t="shared" si="1348"/>
        <v>0</v>
      </c>
      <c r="T575" s="12">
        <f t="shared" si="1349"/>
        <v>0</v>
      </c>
      <c r="U575" s="12">
        <f t="shared" si="1350"/>
        <v>0</v>
      </c>
      <c r="V575" s="12">
        <f t="shared" si="1351"/>
        <v>0</v>
      </c>
      <c r="W575" s="12">
        <f t="shared" si="1282"/>
        <v>0</v>
      </c>
      <c r="X575" s="12">
        <f t="shared" ref="X575:X590" si="1393">DA575*I575</f>
        <v>0</v>
      </c>
      <c r="Y575" s="12">
        <f t="shared" ref="Y575:Y590" si="1394">IF(EP575&gt;=40%,CY575*J575*(100%-H575),0)</f>
        <v>0</v>
      </c>
      <c r="Z575" s="12">
        <f t="shared" ref="Z575:Z590" si="1395">IF(OR(EQ575&gt;=60%,(EP575+EQ575)&gt;=100%),CZ575*J575*(100%-H575),0)</f>
        <v>0</v>
      </c>
      <c r="AA575" s="12">
        <f t="shared" ref="AA575:AA590" si="1396">IF(ER575&gt;=100%,DA575*K575*(100%-H575),0)</f>
        <v>0</v>
      </c>
      <c r="AB575" s="12">
        <f t="shared" ref="AB575:AB590" si="1397">IF(CB575=0,0,IF(DB575&gt;=CB575,DB575*L575*(100%-H575),0))</f>
        <v>0</v>
      </c>
      <c r="AC575" s="12"/>
      <c r="AD575" s="12"/>
      <c r="AE575" s="12"/>
      <c r="AF575" s="12">
        <f t="shared" ref="AF575:AF590" si="1398">IF(ET575&gt;=40%,DC575*J575*(100%-H575),0)</f>
        <v>0</v>
      </c>
      <c r="AG575" s="12">
        <f t="shared" ref="AG575:AG590" si="1399">IF(OR(EU575&gt;=60%,(ET575+EU575)&gt;=100%),DD575*J575*(100%-H575),0)</f>
        <v>0</v>
      </c>
      <c r="AH575" s="12">
        <f t="shared" ref="AH575:AH590" si="1400">IF(DE575&gt;=CC575,DE575*K575*(100%-H575),0)</f>
        <v>0</v>
      </c>
      <c r="AI575" s="12"/>
      <c r="AJ575" s="12"/>
      <c r="AK575" s="12"/>
      <c r="AL575" s="12">
        <f t="shared" si="1238"/>
        <v>0</v>
      </c>
      <c r="AM575" s="12">
        <f t="shared" si="1239"/>
        <v>0</v>
      </c>
      <c r="AN575" s="12">
        <f t="shared" si="1240"/>
        <v>0</v>
      </c>
      <c r="AO575" s="12"/>
      <c r="AP575" s="12"/>
      <c r="AQ575" s="12"/>
      <c r="AR575" s="12">
        <f t="shared" si="1241"/>
        <v>0</v>
      </c>
      <c r="AS575" s="12">
        <f t="shared" si="1242"/>
        <v>0</v>
      </c>
      <c r="AT575" s="12">
        <f t="shared" si="1243"/>
        <v>0</v>
      </c>
      <c r="AU575" s="12">
        <f t="shared" si="1244"/>
        <v>0</v>
      </c>
      <c r="AV575" s="12">
        <f t="shared" ref="AV575:AV590" si="1401">+IF(FD575&gt;=100%,DM575*M575*(100%-$H575),0)</f>
        <v>0</v>
      </c>
      <c r="AW575" s="12"/>
      <c r="AX575" s="12">
        <f t="shared" si="1245"/>
        <v>0</v>
      </c>
      <c r="AY575" s="12">
        <f t="shared" si="1246"/>
        <v>0</v>
      </c>
      <c r="AZ575" s="12">
        <f t="shared" si="1247"/>
        <v>0</v>
      </c>
      <c r="BA575" s="12"/>
      <c r="BB575" s="12">
        <f t="shared" si="1248"/>
        <v>0</v>
      </c>
      <c r="BC575" s="12">
        <f t="shared" si="1249"/>
        <v>0</v>
      </c>
      <c r="BD575" s="12">
        <f t="shared" si="1250"/>
        <v>0</v>
      </c>
      <c r="BE575" s="12"/>
      <c r="BF575" s="12">
        <f t="shared" si="1251"/>
        <v>0</v>
      </c>
      <c r="BG575" s="12">
        <f t="shared" ref="BG575:BG590" si="1402">IF(OR(FL575&gt;=60%,(FK575+FL575)&gt;=100%),DU575*J575*(100%-H575),0)</f>
        <v>0</v>
      </c>
      <c r="BH575" s="12">
        <f t="shared" si="1252"/>
        <v>0</v>
      </c>
      <c r="BI575" s="12">
        <f t="shared" si="1253"/>
        <v>0</v>
      </c>
      <c r="BJ575" s="12"/>
      <c r="BK575" s="12">
        <f t="shared" si="1254"/>
        <v>0</v>
      </c>
      <c r="BL575" s="12">
        <f t="shared" ref="BL575:BL590" si="1403">IF(OR(FP575&gt;=60%,(FO575+FP575)&gt;=100%),DY575*J575*(100%-H575),0)</f>
        <v>0</v>
      </c>
      <c r="BM575" s="12">
        <f t="shared" si="1255"/>
        <v>0</v>
      </c>
      <c r="BN575" s="12"/>
      <c r="BO575" s="12">
        <f t="shared" si="1256"/>
        <v>0</v>
      </c>
      <c r="BP575" s="12">
        <f t="shared" si="1257"/>
        <v>0</v>
      </c>
      <c r="BQ575" s="12">
        <f t="shared" si="1258"/>
        <v>0</v>
      </c>
      <c r="BR575" s="12"/>
      <c r="BS575" s="12">
        <f t="shared" si="1259"/>
        <v>0</v>
      </c>
      <c r="BT575" s="12">
        <f t="shared" si="1260"/>
        <v>0</v>
      </c>
      <c r="BU575" s="12">
        <f t="shared" si="1261"/>
        <v>0</v>
      </c>
      <c r="BV575" s="12">
        <f t="shared" si="1262"/>
        <v>0</v>
      </c>
      <c r="BW575" s="12">
        <f t="shared" si="1263"/>
        <v>0</v>
      </c>
      <c r="BX575" s="12"/>
      <c r="BY575" s="12">
        <v>0</v>
      </c>
      <c r="BZ575" s="12">
        <v>0</v>
      </c>
      <c r="CA575" s="12">
        <f>SUMIFS('[1]TIẾN ĐỘ %'!$M$6:$M$1034,'[1]TIẾN ĐỘ %'!$G$6:$G$1034,$A575,'[1]TIẾN ĐỘ %'!$F$6:$F$1034,$E575)</f>
        <v>0</v>
      </c>
      <c r="CB575" s="12">
        <f t="shared" si="1281"/>
        <v>0</v>
      </c>
      <c r="CC575" s="12"/>
      <c r="CD575" s="12"/>
      <c r="CE575" s="12"/>
      <c r="CF575" s="12">
        <f t="shared" si="1361"/>
        <v>0</v>
      </c>
      <c r="CG575" s="12">
        <f t="shared" si="1362"/>
        <v>0</v>
      </c>
      <c r="CH575" s="12"/>
      <c r="CI575" s="12"/>
      <c r="CJ575" s="12"/>
      <c r="CK575" s="12">
        <f t="shared" si="1354"/>
        <v>0</v>
      </c>
      <c r="CL575" s="12"/>
      <c r="CM575" s="12"/>
      <c r="CN575" s="12"/>
      <c r="CO575" s="12">
        <f t="shared" si="1344"/>
        <v>0</v>
      </c>
      <c r="CP575" s="12">
        <f t="shared" si="1345"/>
        <v>0</v>
      </c>
      <c r="CQ575" s="12"/>
      <c r="CR575" s="12">
        <v>0</v>
      </c>
      <c r="CS575" s="12">
        <v>0</v>
      </c>
      <c r="CT575" s="12">
        <v>-17337600</v>
      </c>
      <c r="CU575" s="12">
        <v>0</v>
      </c>
      <c r="CV575" s="12">
        <v>0</v>
      </c>
      <c r="CW575" s="12">
        <v>0</v>
      </c>
      <c r="CX575" s="12">
        <v>0</v>
      </c>
      <c r="CY575" s="12">
        <f>SUMIFS('[1]DATA THÔ IN'!$P$4:$P$12031,'[1]DATA THÔ IN'!$H$4:$H$12031,$A575,'[1]DATA THÔ IN'!$AC$4:$AC$12031,$E575,'[1]DATA THÔ IN'!$AH$4:$AH$12031,"Tiến độ 1")</f>
        <v>0</v>
      </c>
      <c r="CZ575" s="12">
        <f>SUMIFS('[1]DATA THÔ IN'!$P$4:$P$12031,'[1]DATA THÔ IN'!$H$4:$H$12031,$A575,'[1]DATA THÔ IN'!$AC$4:$AC$12031,$E575,'[1]DATA THÔ IN'!$AH$4:$AH$12031,"Tiến độ 2")</f>
        <v>0</v>
      </c>
      <c r="DA575" s="12">
        <f>SUMIFS('[1]TIẾN ĐỘ %'!$N$6:$N$1034,'[1]TIẾN ĐỘ %'!$G$6:$G$1034,A575,'[1]TIẾN ĐỘ %'!$F$6:$F$1034,$E575)</f>
        <v>0</v>
      </c>
      <c r="DB575" s="12">
        <f t="shared" si="1283"/>
        <v>-17337600</v>
      </c>
      <c r="DC575" s="12"/>
      <c r="DD575" s="12"/>
      <c r="DE575" s="12"/>
      <c r="DF575" s="12"/>
      <c r="DG575" s="12"/>
      <c r="DH575" s="12"/>
      <c r="DI575" s="12"/>
      <c r="DJ575" s="12"/>
      <c r="DK575" s="12"/>
      <c r="DL575" s="12">
        <f t="shared" si="1363"/>
        <v>0</v>
      </c>
      <c r="DM575" s="12">
        <f t="shared" si="1364"/>
        <v>-17337600</v>
      </c>
      <c r="DN575" s="12"/>
      <c r="DO575" s="12"/>
      <c r="DP575" s="12"/>
      <c r="DQ575" s="12"/>
      <c r="DR575" s="12"/>
      <c r="DS575" s="12"/>
      <c r="DT575" s="12"/>
      <c r="DU575" s="12"/>
      <c r="DV575" s="12"/>
      <c r="DW575" s="12">
        <f t="shared" si="1357"/>
        <v>0</v>
      </c>
      <c r="DX575" s="12"/>
      <c r="DY575" s="12"/>
      <c r="DZ575" s="12"/>
      <c r="EA575" s="12"/>
      <c r="EB575" s="12"/>
      <c r="EC575" s="12"/>
      <c r="ED575" s="12"/>
      <c r="EE575" s="12"/>
      <c r="EF575" s="12"/>
      <c r="EG575" s="12">
        <f t="shared" si="1346"/>
        <v>0</v>
      </c>
      <c r="EH575" s="12">
        <f t="shared" si="1347"/>
        <v>0</v>
      </c>
      <c r="EI575" s="12"/>
      <c r="EJ575" s="15">
        <f t="shared" si="1266"/>
        <v>0</v>
      </c>
      <c r="EK575" s="15">
        <f t="shared" si="1267"/>
        <v>0</v>
      </c>
      <c r="EL575" s="15">
        <f t="shared" si="1268"/>
        <v>0</v>
      </c>
      <c r="EM575" s="16">
        <f t="shared" si="1288"/>
        <v>0</v>
      </c>
      <c r="EN575" s="16">
        <f t="shared" si="1289"/>
        <v>0</v>
      </c>
      <c r="EO575" s="16">
        <f t="shared" si="1290"/>
        <v>0</v>
      </c>
      <c r="EP575" s="16">
        <f t="shared" si="1284"/>
        <v>0</v>
      </c>
      <c r="EQ575" s="16">
        <f t="shared" si="1285"/>
        <v>0</v>
      </c>
      <c r="ER575" s="16">
        <f t="shared" si="1286"/>
        <v>0</v>
      </c>
      <c r="ES575" s="16">
        <f t="shared" si="1287"/>
        <v>0</v>
      </c>
      <c r="ET575" s="15">
        <f t="shared" si="1365"/>
        <v>0</v>
      </c>
      <c r="EU575" s="15">
        <f t="shared" si="1366"/>
        <v>0</v>
      </c>
      <c r="EV575" s="15">
        <f t="shared" si="1367"/>
        <v>0</v>
      </c>
      <c r="EW575" s="15">
        <f t="shared" si="1368"/>
        <v>0</v>
      </c>
      <c r="EX575" s="15">
        <f t="shared" si="1369"/>
        <v>0</v>
      </c>
      <c r="EY575" s="15">
        <f t="shared" si="1370"/>
        <v>0</v>
      </c>
      <c r="EZ575" s="15">
        <f t="shared" si="1371"/>
        <v>0</v>
      </c>
      <c r="FA575" s="15">
        <f t="shared" si="1372"/>
        <v>0</v>
      </c>
      <c r="FB575" s="15">
        <f t="shared" si="1373"/>
        <v>0</v>
      </c>
      <c r="FC575" s="15">
        <f t="shared" si="1374"/>
        <v>0</v>
      </c>
      <c r="FD575" s="15">
        <f t="shared" si="1375"/>
        <v>0</v>
      </c>
      <c r="FE575" s="15">
        <f t="shared" si="1376"/>
        <v>0</v>
      </c>
      <c r="FF575" s="15">
        <f t="shared" si="1377"/>
        <v>0</v>
      </c>
      <c r="FG575" s="15">
        <f t="shared" si="1378"/>
        <v>0</v>
      </c>
      <c r="FH575" s="15">
        <f t="shared" si="1379"/>
        <v>0</v>
      </c>
      <c r="FI575" s="15">
        <f t="shared" si="1380"/>
        <v>0</v>
      </c>
      <c r="FJ575" s="15">
        <f t="shared" si="1381"/>
        <v>0</v>
      </c>
      <c r="FK575" s="15">
        <f t="shared" si="1382"/>
        <v>0</v>
      </c>
      <c r="FL575" s="15">
        <f t="shared" si="1383"/>
        <v>0</v>
      </c>
      <c r="FM575" s="15">
        <f t="shared" si="1384"/>
        <v>0</v>
      </c>
      <c r="FN575" s="15">
        <f t="shared" si="1385"/>
        <v>0</v>
      </c>
      <c r="FO575" s="15">
        <f t="shared" si="1386"/>
        <v>0</v>
      </c>
      <c r="FP575" s="15">
        <f t="shared" si="1387"/>
        <v>0</v>
      </c>
      <c r="FQ575" s="15">
        <f t="shared" si="1388"/>
        <v>0</v>
      </c>
      <c r="FR575" s="17">
        <f t="shared" si="1269"/>
        <v>0</v>
      </c>
      <c r="FS575" s="17">
        <f t="shared" si="1270"/>
        <v>0</v>
      </c>
      <c r="FT575" s="17">
        <f t="shared" si="1271"/>
        <v>0</v>
      </c>
      <c r="FU575" s="18">
        <f t="shared" si="1272"/>
        <v>0</v>
      </c>
      <c r="FV575" s="18">
        <f t="shared" si="1273"/>
        <v>0</v>
      </c>
      <c r="FW575" s="18">
        <f t="shared" si="1274"/>
        <v>0</v>
      </c>
      <c r="FX575" s="18">
        <f t="shared" si="1275"/>
        <v>0</v>
      </c>
      <c r="FY575" s="18">
        <f t="shared" si="1276"/>
        <v>0</v>
      </c>
      <c r="FZ575" s="19"/>
      <c r="GA575" s="36" t="s">
        <v>55</v>
      </c>
      <c r="GB575" s="36"/>
      <c r="GC575" s="37"/>
    </row>
    <row r="576" spans="1:185" hidden="1" x14ac:dyDescent="0.25">
      <c r="A576" s="8" t="s">
        <v>1294</v>
      </c>
      <c r="B576" s="8" t="s">
        <v>1246</v>
      </c>
      <c r="C576" s="9" t="s">
        <v>1247</v>
      </c>
      <c r="D576" s="9" t="s">
        <v>76</v>
      </c>
      <c r="E576" s="9" t="s">
        <v>249</v>
      </c>
      <c r="F576" s="9" t="s">
        <v>89</v>
      </c>
      <c r="G576" s="9" t="s">
        <v>57</v>
      </c>
      <c r="H576" s="11">
        <v>3.5000000000000003E-2</v>
      </c>
      <c r="I576" s="11"/>
      <c r="J576" s="11">
        <v>0.01</v>
      </c>
      <c r="K576" s="11">
        <v>0.01</v>
      </c>
      <c r="L576" s="11">
        <v>5.0000000000000001E-3</v>
      </c>
      <c r="M576" s="11">
        <v>5.0000000000000001E-3</v>
      </c>
      <c r="N576" s="11"/>
      <c r="O576" s="12">
        <f t="shared" si="1389"/>
        <v>0</v>
      </c>
      <c r="P576" s="12">
        <f t="shared" si="1390"/>
        <v>168268.97999999998</v>
      </c>
      <c r="Q576" s="12">
        <f t="shared" si="1391"/>
        <v>51971.040000000001</v>
      </c>
      <c r="R576" s="12">
        <f t="shared" si="1392"/>
        <v>220240.02000000002</v>
      </c>
      <c r="S576" s="12">
        <f t="shared" si="1348"/>
        <v>0</v>
      </c>
      <c r="T576" s="12">
        <f t="shared" si="1349"/>
        <v>0</v>
      </c>
      <c r="U576" s="12">
        <f t="shared" si="1350"/>
        <v>0</v>
      </c>
      <c r="V576" s="12">
        <f t="shared" si="1351"/>
        <v>0</v>
      </c>
      <c r="W576" s="12">
        <f t="shared" si="1282"/>
        <v>0</v>
      </c>
      <c r="X576" s="12">
        <f t="shared" si="1393"/>
        <v>0</v>
      </c>
      <c r="Y576" s="12">
        <f t="shared" si="1394"/>
        <v>0</v>
      </c>
      <c r="Z576" s="12">
        <f t="shared" si="1395"/>
        <v>0</v>
      </c>
      <c r="AA576" s="12">
        <f t="shared" si="1396"/>
        <v>0</v>
      </c>
      <c r="AB576" s="12">
        <f t="shared" si="1397"/>
        <v>0</v>
      </c>
      <c r="AC576" s="12"/>
      <c r="AD576" s="12"/>
      <c r="AE576" s="12"/>
      <c r="AF576" s="12">
        <f t="shared" si="1398"/>
        <v>0</v>
      </c>
      <c r="AG576" s="12">
        <f t="shared" si="1399"/>
        <v>0</v>
      </c>
      <c r="AH576" s="12">
        <f t="shared" si="1400"/>
        <v>0</v>
      </c>
      <c r="AI576" s="12"/>
      <c r="AJ576" s="12"/>
      <c r="AK576" s="12"/>
      <c r="AL576" s="12">
        <f t="shared" si="1238"/>
        <v>0</v>
      </c>
      <c r="AM576" s="12">
        <f t="shared" si="1239"/>
        <v>0</v>
      </c>
      <c r="AN576" s="12">
        <f t="shared" si="1240"/>
        <v>0</v>
      </c>
      <c r="AO576" s="12"/>
      <c r="AP576" s="12"/>
      <c r="AQ576" s="12"/>
      <c r="AR576" s="12">
        <f t="shared" si="1241"/>
        <v>0</v>
      </c>
      <c r="AS576" s="12">
        <f t="shared" si="1242"/>
        <v>0</v>
      </c>
      <c r="AT576" s="12">
        <f t="shared" si="1243"/>
        <v>0</v>
      </c>
      <c r="AU576" s="12">
        <f t="shared" si="1244"/>
        <v>0</v>
      </c>
      <c r="AV576" s="12">
        <f t="shared" si="1401"/>
        <v>0</v>
      </c>
      <c r="AW576" s="12"/>
      <c r="AX576" s="12">
        <f t="shared" si="1245"/>
        <v>0</v>
      </c>
      <c r="AY576" s="12">
        <f t="shared" si="1246"/>
        <v>0</v>
      </c>
      <c r="AZ576" s="12">
        <f t="shared" si="1247"/>
        <v>0</v>
      </c>
      <c r="BA576" s="12"/>
      <c r="BB576" s="12">
        <f t="shared" si="1248"/>
        <v>0</v>
      </c>
      <c r="BC576" s="12">
        <f t="shared" si="1249"/>
        <v>0</v>
      </c>
      <c r="BD576" s="12">
        <f t="shared" si="1250"/>
        <v>0</v>
      </c>
      <c r="BE576" s="12"/>
      <c r="BF576" s="12">
        <f t="shared" si="1251"/>
        <v>0</v>
      </c>
      <c r="BG576" s="12">
        <f t="shared" si="1402"/>
        <v>0</v>
      </c>
      <c r="BH576" s="12">
        <f t="shared" si="1252"/>
        <v>0</v>
      </c>
      <c r="BI576" s="12">
        <f t="shared" si="1253"/>
        <v>0</v>
      </c>
      <c r="BJ576" s="12"/>
      <c r="BK576" s="12">
        <f t="shared" si="1254"/>
        <v>0</v>
      </c>
      <c r="BL576" s="12">
        <f t="shared" si="1403"/>
        <v>0</v>
      </c>
      <c r="BM576" s="12">
        <f t="shared" si="1255"/>
        <v>0</v>
      </c>
      <c r="BN576" s="12"/>
      <c r="BO576" s="12">
        <f t="shared" si="1256"/>
        <v>0</v>
      </c>
      <c r="BP576" s="12">
        <f t="shared" si="1257"/>
        <v>0</v>
      </c>
      <c r="BQ576" s="12">
        <f t="shared" si="1258"/>
        <v>0</v>
      </c>
      <c r="BR576" s="12"/>
      <c r="BS576" s="12">
        <f t="shared" si="1259"/>
        <v>0</v>
      </c>
      <c r="BT576" s="12">
        <f t="shared" si="1260"/>
        <v>0</v>
      </c>
      <c r="BU576" s="12">
        <f t="shared" si="1261"/>
        <v>0</v>
      </c>
      <c r="BV576" s="12">
        <f t="shared" si="1262"/>
        <v>0</v>
      </c>
      <c r="BW576" s="12">
        <f t="shared" si="1263"/>
        <v>0</v>
      </c>
      <c r="BX576" s="12"/>
      <c r="BY576" s="12">
        <v>20000000</v>
      </c>
      <c r="BZ576" s="12">
        <v>20000000</v>
      </c>
      <c r="CA576" s="12">
        <f>SUMIFS('[1]TIẾN ĐỘ %'!$M$6:$M$1034,'[1]TIẾN ĐỘ %'!$G$6:$G$1034,$A576,'[1]TIẾN ĐỘ %'!$F$6:$F$1034,$E576)</f>
        <v>20000000</v>
      </c>
      <c r="CB576" s="12">
        <f t="shared" si="1281"/>
        <v>60000000</v>
      </c>
      <c r="CC576" s="12"/>
      <c r="CD576" s="12"/>
      <c r="CE576" s="12"/>
      <c r="CF576" s="12">
        <f t="shared" si="1361"/>
        <v>0</v>
      </c>
      <c r="CG576" s="12">
        <f t="shared" si="1362"/>
        <v>60000000</v>
      </c>
      <c r="CH576" s="12"/>
      <c r="CI576" s="12"/>
      <c r="CJ576" s="12"/>
      <c r="CK576" s="12">
        <f t="shared" si="1354"/>
        <v>0</v>
      </c>
      <c r="CL576" s="12"/>
      <c r="CM576" s="12"/>
      <c r="CN576" s="12"/>
      <c r="CO576" s="12">
        <f t="shared" si="1344"/>
        <v>0</v>
      </c>
      <c r="CP576" s="12">
        <f t="shared" si="1345"/>
        <v>0</v>
      </c>
      <c r="CQ576" s="12"/>
      <c r="CR576" s="12">
        <v>17437200</v>
      </c>
      <c r="CS576" s="12">
        <v>5385600</v>
      </c>
      <c r="CT576" s="12">
        <v>22822800</v>
      </c>
      <c r="CU576" s="12">
        <v>0</v>
      </c>
      <c r="CV576" s="12">
        <v>0</v>
      </c>
      <c r="CW576" s="12">
        <v>0</v>
      </c>
      <c r="CX576" s="12">
        <v>0</v>
      </c>
      <c r="CY576" s="12">
        <f>SUMIFS('[1]DATA THÔ IN'!$P$4:$P$12031,'[1]DATA THÔ IN'!$H$4:$H$12031,$A576,'[1]DATA THÔ IN'!$AC$4:$AC$12031,$E576,'[1]DATA THÔ IN'!$AH$4:$AH$12031,"Tiến độ 1")</f>
        <v>0</v>
      </c>
      <c r="CZ576" s="12">
        <f>SUMIFS('[1]DATA THÔ IN'!$P$4:$P$12031,'[1]DATA THÔ IN'!$H$4:$H$12031,$A576,'[1]DATA THÔ IN'!$AC$4:$AC$12031,$E576,'[1]DATA THÔ IN'!$AH$4:$AH$12031,"Tiến độ 2")</f>
        <v>0</v>
      </c>
      <c r="DA576" s="12">
        <f>SUMIFS('[1]TIẾN ĐỘ %'!$N$6:$N$1034,'[1]TIẾN ĐỘ %'!$G$6:$G$1034,A576,'[1]TIẾN ĐỘ %'!$F$6:$F$1034,$E576)</f>
        <v>0</v>
      </c>
      <c r="DB576" s="12">
        <f t="shared" si="1283"/>
        <v>22822800</v>
      </c>
      <c r="DC576" s="12"/>
      <c r="DD576" s="12"/>
      <c r="DE576" s="12"/>
      <c r="DF576" s="12"/>
      <c r="DG576" s="12"/>
      <c r="DH576" s="12"/>
      <c r="DI576" s="12"/>
      <c r="DJ576" s="12"/>
      <c r="DK576" s="12"/>
      <c r="DL576" s="12">
        <f t="shared" si="1363"/>
        <v>0</v>
      </c>
      <c r="DM576" s="12">
        <f t="shared" si="1364"/>
        <v>22822800</v>
      </c>
      <c r="DN576" s="12"/>
      <c r="DO576" s="12"/>
      <c r="DP576" s="12"/>
      <c r="DQ576" s="12"/>
      <c r="DR576" s="12"/>
      <c r="DS576" s="12"/>
      <c r="DT576" s="12"/>
      <c r="DU576" s="12"/>
      <c r="DV576" s="12"/>
      <c r="DW576" s="12">
        <f t="shared" si="1357"/>
        <v>0</v>
      </c>
      <c r="DX576" s="12"/>
      <c r="DY576" s="12"/>
      <c r="DZ576" s="12"/>
      <c r="EA576" s="12"/>
      <c r="EB576" s="12"/>
      <c r="EC576" s="12"/>
      <c r="ED576" s="12"/>
      <c r="EE576" s="12"/>
      <c r="EF576" s="12"/>
      <c r="EG576" s="12">
        <f t="shared" si="1346"/>
        <v>0</v>
      </c>
      <c r="EH576" s="12">
        <f t="shared" si="1347"/>
        <v>0</v>
      </c>
      <c r="EI576" s="12"/>
      <c r="EJ576" s="15">
        <f t="shared" si="1266"/>
        <v>0.87185999999999997</v>
      </c>
      <c r="EK576" s="15">
        <f t="shared" si="1267"/>
        <v>0.26928000000000002</v>
      </c>
      <c r="EL576" s="15">
        <f t="shared" si="1268"/>
        <v>1.14114</v>
      </c>
      <c r="EM576" s="16">
        <f t="shared" si="1288"/>
        <v>0</v>
      </c>
      <c r="EN576" s="16">
        <f t="shared" si="1289"/>
        <v>0</v>
      </c>
      <c r="EO576" s="16">
        <f t="shared" si="1290"/>
        <v>0</v>
      </c>
      <c r="EP576" s="16">
        <f t="shared" si="1284"/>
        <v>0</v>
      </c>
      <c r="EQ576" s="16">
        <f t="shared" si="1285"/>
        <v>0</v>
      </c>
      <c r="ER576" s="16">
        <f t="shared" si="1286"/>
        <v>0</v>
      </c>
      <c r="ES576" s="16">
        <f t="shared" si="1287"/>
        <v>0.38038</v>
      </c>
      <c r="ET576" s="15">
        <f t="shared" si="1365"/>
        <v>0</v>
      </c>
      <c r="EU576" s="15">
        <f t="shared" si="1366"/>
        <v>0</v>
      </c>
      <c r="EV576" s="15">
        <f t="shared" si="1367"/>
        <v>0</v>
      </c>
      <c r="EW576" s="15">
        <f t="shared" si="1368"/>
        <v>0</v>
      </c>
      <c r="EX576" s="15">
        <f t="shared" si="1369"/>
        <v>0</v>
      </c>
      <c r="EY576" s="15">
        <f t="shared" si="1370"/>
        <v>0</v>
      </c>
      <c r="EZ576" s="15">
        <f t="shared" si="1371"/>
        <v>0</v>
      </c>
      <c r="FA576" s="15">
        <f t="shared" si="1372"/>
        <v>0</v>
      </c>
      <c r="FB576" s="15">
        <f t="shared" si="1373"/>
        <v>0</v>
      </c>
      <c r="FC576" s="15">
        <f t="shared" si="1374"/>
        <v>0</v>
      </c>
      <c r="FD576" s="15">
        <f t="shared" si="1375"/>
        <v>0.38038</v>
      </c>
      <c r="FE576" s="15">
        <f t="shared" si="1376"/>
        <v>0</v>
      </c>
      <c r="FF576" s="15">
        <f t="shared" si="1377"/>
        <v>0</v>
      </c>
      <c r="FG576" s="15">
        <f t="shared" si="1378"/>
        <v>0</v>
      </c>
      <c r="FH576" s="15">
        <f t="shared" si="1379"/>
        <v>0</v>
      </c>
      <c r="FI576" s="15">
        <f t="shared" si="1380"/>
        <v>0</v>
      </c>
      <c r="FJ576" s="15">
        <f t="shared" si="1381"/>
        <v>0</v>
      </c>
      <c r="FK576" s="15">
        <f t="shared" si="1382"/>
        <v>0</v>
      </c>
      <c r="FL576" s="15">
        <f t="shared" si="1383"/>
        <v>0</v>
      </c>
      <c r="FM576" s="15">
        <f t="shared" si="1384"/>
        <v>0</v>
      </c>
      <c r="FN576" s="15">
        <f t="shared" si="1385"/>
        <v>0</v>
      </c>
      <c r="FO576" s="15">
        <f t="shared" si="1386"/>
        <v>0</v>
      </c>
      <c r="FP576" s="15">
        <f t="shared" si="1387"/>
        <v>0</v>
      </c>
      <c r="FQ576" s="15">
        <f t="shared" si="1388"/>
        <v>0</v>
      </c>
      <c r="FR576" s="17">
        <f t="shared" si="1269"/>
        <v>0</v>
      </c>
      <c r="FS576" s="17">
        <f t="shared" si="1270"/>
        <v>0</v>
      </c>
      <c r="FT576" s="17">
        <f t="shared" si="1271"/>
        <v>0</v>
      </c>
      <c r="FU576" s="18">
        <f t="shared" si="1272"/>
        <v>0</v>
      </c>
      <c r="FV576" s="18">
        <f t="shared" si="1273"/>
        <v>0</v>
      </c>
      <c r="FW576" s="18">
        <f t="shared" si="1274"/>
        <v>0</v>
      </c>
      <c r="FX576" s="18">
        <f t="shared" si="1275"/>
        <v>0</v>
      </c>
      <c r="FY576" s="18">
        <f t="shared" si="1276"/>
        <v>0</v>
      </c>
      <c r="FZ576" s="19"/>
      <c r="GA576" s="36" t="s">
        <v>76</v>
      </c>
      <c r="GB576" s="36"/>
      <c r="GC576" s="37"/>
    </row>
    <row r="577" spans="1:185" hidden="1" x14ac:dyDescent="0.25">
      <c r="A577" s="8" t="s">
        <v>1279</v>
      </c>
      <c r="B577" s="8" t="s">
        <v>1395</v>
      </c>
      <c r="C577" s="9" t="s">
        <v>1396</v>
      </c>
      <c r="D577" s="9" t="s">
        <v>519</v>
      </c>
      <c r="E577" s="9" t="s">
        <v>160</v>
      </c>
      <c r="F577" s="9" t="s">
        <v>99</v>
      </c>
      <c r="G577" s="9" t="s">
        <v>520</v>
      </c>
      <c r="H577" s="11">
        <v>0.04</v>
      </c>
      <c r="I577" s="11"/>
      <c r="J577" s="11">
        <v>0.01</v>
      </c>
      <c r="K577" s="11">
        <v>0.01</v>
      </c>
      <c r="L577" s="11">
        <v>5.0000000000000001E-3</v>
      </c>
      <c r="M577" s="11">
        <v>5.0000000000000001E-3</v>
      </c>
      <c r="N577" s="11"/>
      <c r="O577" s="12">
        <f t="shared" si="1389"/>
        <v>0</v>
      </c>
      <c r="P577" s="12">
        <f t="shared" si="1390"/>
        <v>47001.599999999999</v>
      </c>
      <c r="Q577" s="12">
        <f t="shared" si="1391"/>
        <v>0</v>
      </c>
      <c r="R577" s="12">
        <f t="shared" si="1392"/>
        <v>75072</v>
      </c>
      <c r="S577" s="12">
        <f t="shared" si="1348"/>
        <v>0</v>
      </c>
      <c r="T577" s="12">
        <f t="shared" si="1349"/>
        <v>31334</v>
      </c>
      <c r="U577" s="12">
        <f t="shared" si="1350"/>
        <v>47002</v>
      </c>
      <c r="V577" s="12">
        <f t="shared" si="1351"/>
        <v>78336</v>
      </c>
      <c r="W577" s="12">
        <f t="shared" si="1282"/>
        <v>32640</v>
      </c>
      <c r="X577" s="12">
        <f t="shared" si="1393"/>
        <v>0</v>
      </c>
      <c r="Y577" s="12">
        <f t="shared" si="1394"/>
        <v>0</v>
      </c>
      <c r="Z577" s="12">
        <f t="shared" si="1395"/>
        <v>0</v>
      </c>
      <c r="AA577" s="12">
        <f t="shared" si="1396"/>
        <v>0</v>
      </c>
      <c r="AB577" s="12">
        <f t="shared" si="1397"/>
        <v>76704</v>
      </c>
      <c r="AC577" s="12"/>
      <c r="AD577" s="12"/>
      <c r="AE577" s="12"/>
      <c r="AF577" s="12">
        <f t="shared" si="1398"/>
        <v>0</v>
      </c>
      <c r="AG577" s="12">
        <f t="shared" si="1399"/>
        <v>0</v>
      </c>
      <c r="AH577" s="12">
        <f t="shared" si="1400"/>
        <v>0</v>
      </c>
      <c r="AI577" s="12"/>
      <c r="AJ577" s="12"/>
      <c r="AK577" s="12"/>
      <c r="AL577" s="12">
        <f t="shared" si="1238"/>
        <v>0</v>
      </c>
      <c r="AM577" s="12">
        <f t="shared" si="1239"/>
        <v>0</v>
      </c>
      <c r="AN577" s="12">
        <f t="shared" si="1240"/>
        <v>0</v>
      </c>
      <c r="AO577" s="12"/>
      <c r="AP577" s="12"/>
      <c r="AQ577" s="12"/>
      <c r="AR577" s="12">
        <f t="shared" si="1241"/>
        <v>0</v>
      </c>
      <c r="AS577" s="12">
        <f t="shared" si="1242"/>
        <v>0</v>
      </c>
      <c r="AT577" s="12">
        <f t="shared" si="1243"/>
        <v>0</v>
      </c>
      <c r="AU577" s="12">
        <f t="shared" si="1244"/>
        <v>0</v>
      </c>
      <c r="AV577" s="12">
        <f t="shared" si="1401"/>
        <v>76704</v>
      </c>
      <c r="AW577" s="12"/>
      <c r="AX577" s="12">
        <f t="shared" si="1245"/>
        <v>0</v>
      </c>
      <c r="AY577" s="12">
        <f t="shared" si="1246"/>
        <v>0</v>
      </c>
      <c r="AZ577" s="12">
        <f t="shared" si="1247"/>
        <v>0</v>
      </c>
      <c r="BA577" s="12"/>
      <c r="BB577" s="12">
        <f t="shared" si="1248"/>
        <v>0</v>
      </c>
      <c r="BC577" s="12">
        <f t="shared" si="1249"/>
        <v>0</v>
      </c>
      <c r="BD577" s="12">
        <f t="shared" si="1250"/>
        <v>0</v>
      </c>
      <c r="BE577" s="12"/>
      <c r="BF577" s="12">
        <f t="shared" si="1251"/>
        <v>0</v>
      </c>
      <c r="BG577" s="12">
        <f t="shared" si="1402"/>
        <v>0</v>
      </c>
      <c r="BH577" s="12">
        <f t="shared" si="1252"/>
        <v>0</v>
      </c>
      <c r="BI577" s="12">
        <f t="shared" si="1253"/>
        <v>0</v>
      </c>
      <c r="BJ577" s="12"/>
      <c r="BK577" s="12">
        <f t="shared" si="1254"/>
        <v>0</v>
      </c>
      <c r="BL577" s="12">
        <f t="shared" si="1403"/>
        <v>0</v>
      </c>
      <c r="BM577" s="12">
        <f t="shared" si="1255"/>
        <v>0</v>
      </c>
      <c r="BN577" s="12"/>
      <c r="BO577" s="12">
        <f t="shared" si="1256"/>
        <v>0</v>
      </c>
      <c r="BP577" s="12">
        <f t="shared" si="1257"/>
        <v>0</v>
      </c>
      <c r="BQ577" s="12">
        <f t="shared" si="1258"/>
        <v>0</v>
      </c>
      <c r="BR577" s="12"/>
      <c r="BS577" s="12">
        <f t="shared" si="1259"/>
        <v>0</v>
      </c>
      <c r="BT577" s="12">
        <f t="shared" si="1260"/>
        <v>0</v>
      </c>
      <c r="BU577" s="12">
        <f t="shared" si="1261"/>
        <v>0</v>
      </c>
      <c r="BV577" s="12">
        <f t="shared" si="1262"/>
        <v>0</v>
      </c>
      <c r="BW577" s="12">
        <f t="shared" si="1263"/>
        <v>0</v>
      </c>
      <c r="BX577" s="12"/>
      <c r="BY577" s="12">
        <v>7820000</v>
      </c>
      <c r="BZ577" s="12">
        <f>CX577</f>
        <v>8160000</v>
      </c>
      <c r="CA577" s="12">
        <f>SUMIFS('[1]TIẾN ĐỘ %'!$M$6:$M$1034,'[1]TIẾN ĐỘ %'!$G$6:$G$1034,$A577,'[1]TIẾN ĐỘ %'!$F$6:$F$1034,$E577)</f>
        <v>0</v>
      </c>
      <c r="CB577" s="12">
        <f t="shared" si="1281"/>
        <v>15980000</v>
      </c>
      <c r="CC577" s="12"/>
      <c r="CD577" s="12"/>
      <c r="CE577" s="12"/>
      <c r="CF577" s="12">
        <f t="shared" si="1361"/>
        <v>0</v>
      </c>
      <c r="CG577" s="12">
        <f t="shared" si="1362"/>
        <v>15980000</v>
      </c>
      <c r="CH577" s="12"/>
      <c r="CI577" s="12"/>
      <c r="CJ577" s="12"/>
      <c r="CK577" s="12">
        <f t="shared" si="1354"/>
        <v>0</v>
      </c>
      <c r="CL577" s="12"/>
      <c r="CM577" s="12"/>
      <c r="CN577" s="12"/>
      <c r="CO577" s="12">
        <f t="shared" si="1344"/>
        <v>0</v>
      </c>
      <c r="CP577" s="12">
        <f t="shared" si="1345"/>
        <v>0</v>
      </c>
      <c r="CQ577" s="12"/>
      <c r="CR577" s="12">
        <v>4896000</v>
      </c>
      <c r="CS577" s="12">
        <v>0</v>
      </c>
      <c r="CT577" s="12">
        <v>7820000</v>
      </c>
      <c r="CU577" s="12">
        <v>3264000</v>
      </c>
      <c r="CV577" s="12">
        <v>4896000</v>
      </c>
      <c r="CW577" s="12">
        <v>3264000</v>
      </c>
      <c r="CX577" s="12">
        <v>8160000</v>
      </c>
      <c r="CY577" s="12">
        <f>SUMIFS('[1]DATA THÔ IN'!$P$4:$P$12031,'[1]DATA THÔ IN'!$H$4:$H$12031,$A577,'[1]DATA THÔ IN'!$AC$4:$AC$12031,$E577,'[1]DATA THÔ IN'!$AH$4:$AH$12031,"Tiến độ 1")</f>
        <v>0</v>
      </c>
      <c r="CZ577" s="12">
        <f>SUMIFS('[1]DATA THÔ IN'!$P$4:$P$12031,'[1]DATA THÔ IN'!$H$4:$H$12031,$A577,'[1]DATA THÔ IN'!$AC$4:$AC$12031,$E577,'[1]DATA THÔ IN'!$AH$4:$AH$12031,"Tiến độ 2")</f>
        <v>0</v>
      </c>
      <c r="DA577" s="12">
        <f>SUMIFS('[1]TIẾN ĐỘ %'!$N$6:$N$1034,'[1]TIẾN ĐỘ %'!$G$6:$G$1034,A577,'[1]TIẾN ĐỘ %'!$F$6:$F$1034,$E577)</f>
        <v>0</v>
      </c>
      <c r="DB577" s="12">
        <f t="shared" si="1283"/>
        <v>15980000</v>
      </c>
      <c r="DC577" s="12"/>
      <c r="DD577" s="12"/>
      <c r="DE577" s="12"/>
      <c r="DF577" s="12"/>
      <c r="DG577" s="12"/>
      <c r="DH577" s="12"/>
      <c r="DI577" s="12"/>
      <c r="DJ577" s="12"/>
      <c r="DK577" s="12"/>
      <c r="DL577" s="12">
        <f t="shared" si="1363"/>
        <v>0</v>
      </c>
      <c r="DM577" s="12">
        <f t="shared" si="1364"/>
        <v>15980000</v>
      </c>
      <c r="DN577" s="12"/>
      <c r="DO577" s="12"/>
      <c r="DP577" s="12"/>
      <c r="DQ577" s="12"/>
      <c r="DR577" s="12"/>
      <c r="DS577" s="12"/>
      <c r="DT577" s="12"/>
      <c r="DU577" s="12"/>
      <c r="DV577" s="12"/>
      <c r="DW577" s="12">
        <f t="shared" si="1357"/>
        <v>0</v>
      </c>
      <c r="DX577" s="12"/>
      <c r="DY577" s="12"/>
      <c r="DZ577" s="12"/>
      <c r="EA577" s="12"/>
      <c r="EB577" s="12"/>
      <c r="EC577" s="12"/>
      <c r="ED577" s="12"/>
      <c r="EE577" s="12"/>
      <c r="EF577" s="12"/>
      <c r="EG577" s="12">
        <f t="shared" si="1346"/>
        <v>0</v>
      </c>
      <c r="EH577" s="12">
        <f t="shared" si="1347"/>
        <v>0</v>
      </c>
      <c r="EI577" s="12"/>
      <c r="EJ577" s="15">
        <f t="shared" si="1266"/>
        <v>0.62608695652173918</v>
      </c>
      <c r="EK577" s="15">
        <f t="shared" si="1267"/>
        <v>0</v>
      </c>
      <c r="EL577" s="15">
        <f t="shared" si="1268"/>
        <v>1</v>
      </c>
      <c r="EM577" s="16">
        <f>IFERROR(CU577/BZ577,0)</f>
        <v>0.4</v>
      </c>
      <c r="EN577" s="16">
        <f t="shared" si="1289"/>
        <v>0.6</v>
      </c>
      <c r="EO577" s="16">
        <f t="shared" si="1290"/>
        <v>1</v>
      </c>
      <c r="EP577" s="16">
        <f t="shared" si="1284"/>
        <v>0</v>
      </c>
      <c r="EQ577" s="16">
        <f t="shared" si="1285"/>
        <v>0</v>
      </c>
      <c r="ER577" s="16">
        <f t="shared" si="1286"/>
        <v>0</v>
      </c>
      <c r="ES577" s="16">
        <f t="shared" si="1287"/>
        <v>1</v>
      </c>
      <c r="ET577" s="15">
        <f t="shared" si="1365"/>
        <v>0</v>
      </c>
      <c r="EU577" s="15">
        <f t="shared" si="1366"/>
        <v>0</v>
      </c>
      <c r="EV577" s="15">
        <f t="shared" si="1367"/>
        <v>0</v>
      </c>
      <c r="EW577" s="15">
        <f t="shared" si="1368"/>
        <v>0</v>
      </c>
      <c r="EX577" s="15">
        <f t="shared" si="1369"/>
        <v>0</v>
      </c>
      <c r="EY577" s="15">
        <f t="shared" si="1370"/>
        <v>0</v>
      </c>
      <c r="EZ577" s="15">
        <f t="shared" si="1371"/>
        <v>0</v>
      </c>
      <c r="FA577" s="15">
        <f t="shared" si="1372"/>
        <v>0</v>
      </c>
      <c r="FB577" s="15">
        <f t="shared" si="1373"/>
        <v>0</v>
      </c>
      <c r="FC577" s="15">
        <f t="shared" si="1374"/>
        <v>0</v>
      </c>
      <c r="FD577" s="15">
        <f t="shared" si="1375"/>
        <v>1</v>
      </c>
      <c r="FE577" s="15">
        <f t="shared" si="1376"/>
        <v>0</v>
      </c>
      <c r="FF577" s="15">
        <f t="shared" si="1377"/>
        <v>0</v>
      </c>
      <c r="FG577" s="15">
        <f t="shared" si="1378"/>
        <v>0</v>
      </c>
      <c r="FH577" s="15">
        <f t="shared" si="1379"/>
        <v>0</v>
      </c>
      <c r="FI577" s="15">
        <f t="shared" si="1380"/>
        <v>0</v>
      </c>
      <c r="FJ577" s="15">
        <f t="shared" si="1381"/>
        <v>0</v>
      </c>
      <c r="FK577" s="15">
        <f t="shared" si="1382"/>
        <v>0</v>
      </c>
      <c r="FL577" s="15">
        <f t="shared" si="1383"/>
        <v>0</v>
      </c>
      <c r="FM577" s="15">
        <f t="shared" si="1384"/>
        <v>0</v>
      </c>
      <c r="FN577" s="15">
        <f t="shared" si="1385"/>
        <v>0</v>
      </c>
      <c r="FO577" s="15">
        <f t="shared" si="1386"/>
        <v>0</v>
      </c>
      <c r="FP577" s="15">
        <f t="shared" si="1387"/>
        <v>0</v>
      </c>
      <c r="FQ577" s="15">
        <f t="shared" si="1388"/>
        <v>0</v>
      </c>
      <c r="FR577" s="17">
        <f t="shared" si="1269"/>
        <v>0</v>
      </c>
      <c r="FS577" s="17">
        <f t="shared" si="1270"/>
        <v>0</v>
      </c>
      <c r="FT577" s="17">
        <f t="shared" si="1271"/>
        <v>0</v>
      </c>
      <c r="FU577" s="18">
        <f t="shared" si="1272"/>
        <v>0</v>
      </c>
      <c r="FV577" s="18">
        <f t="shared" si="1273"/>
        <v>0</v>
      </c>
      <c r="FW577" s="18">
        <f t="shared" si="1274"/>
        <v>0</v>
      </c>
      <c r="FX577" s="18">
        <f t="shared" si="1275"/>
        <v>0</v>
      </c>
      <c r="FY577" s="18">
        <f t="shared" si="1276"/>
        <v>0</v>
      </c>
      <c r="FZ577" s="19"/>
      <c r="GA577" s="36" t="e">
        <v>#N/A</v>
      </c>
      <c r="GB577" s="36"/>
      <c r="GC577" s="37"/>
    </row>
    <row r="578" spans="1:185" hidden="1" x14ac:dyDescent="0.25">
      <c r="A578" s="8" t="s">
        <v>1279</v>
      </c>
      <c r="B578" s="8" t="s">
        <v>1397</v>
      </c>
      <c r="C578" s="28" t="s">
        <v>1398</v>
      </c>
      <c r="D578" s="9" t="s">
        <v>519</v>
      </c>
      <c r="E578" s="9" t="s">
        <v>52</v>
      </c>
      <c r="F578" s="28" t="s">
        <v>99</v>
      </c>
      <c r="G578" s="9" t="s">
        <v>520</v>
      </c>
      <c r="H578" s="11">
        <v>0.04</v>
      </c>
      <c r="I578" s="11"/>
      <c r="J578" s="11">
        <v>0.01</v>
      </c>
      <c r="K578" s="11">
        <v>0.01</v>
      </c>
      <c r="L578" s="11">
        <v>5.0000000000000001E-3</v>
      </c>
      <c r="M578" s="11">
        <v>5.0000000000000001E-3</v>
      </c>
      <c r="N578" s="11"/>
      <c r="O578" s="12">
        <f t="shared" si="1389"/>
        <v>0</v>
      </c>
      <c r="P578" s="12">
        <f t="shared" si="1390"/>
        <v>0</v>
      </c>
      <c r="Q578" s="12">
        <f t="shared" si="1391"/>
        <v>0</v>
      </c>
      <c r="R578" s="12">
        <f t="shared" si="1392"/>
        <v>0</v>
      </c>
      <c r="S578" s="12">
        <f t="shared" si="1348"/>
        <v>0</v>
      </c>
      <c r="T578" s="12">
        <f t="shared" si="1349"/>
        <v>3984</v>
      </c>
      <c r="U578" s="12">
        <f t="shared" si="1350"/>
        <v>0</v>
      </c>
      <c r="V578" s="12">
        <f t="shared" si="1351"/>
        <v>3984</v>
      </c>
      <c r="W578" s="12">
        <f t="shared" si="1282"/>
        <v>4150</v>
      </c>
      <c r="X578" s="12">
        <f t="shared" si="1393"/>
        <v>0</v>
      </c>
      <c r="Y578" s="12">
        <f t="shared" si="1394"/>
        <v>0</v>
      </c>
      <c r="Z578" s="12">
        <f t="shared" si="1395"/>
        <v>0</v>
      </c>
      <c r="AA578" s="12">
        <f t="shared" si="1396"/>
        <v>0</v>
      </c>
      <c r="AB578" s="12">
        <f t="shared" si="1397"/>
        <v>1992</v>
      </c>
      <c r="AC578" s="12"/>
      <c r="AD578" s="12"/>
      <c r="AE578" s="12"/>
      <c r="AF578" s="12">
        <f t="shared" si="1398"/>
        <v>0</v>
      </c>
      <c r="AG578" s="12">
        <f t="shared" si="1399"/>
        <v>0</v>
      </c>
      <c r="AH578" s="12">
        <f t="shared" si="1400"/>
        <v>0</v>
      </c>
      <c r="AI578" s="12"/>
      <c r="AJ578" s="12"/>
      <c r="AK578" s="12"/>
      <c r="AL578" s="12">
        <f t="shared" si="1238"/>
        <v>0</v>
      </c>
      <c r="AM578" s="12">
        <f t="shared" si="1239"/>
        <v>0</v>
      </c>
      <c r="AN578" s="12">
        <f t="shared" si="1240"/>
        <v>0</v>
      </c>
      <c r="AO578" s="12"/>
      <c r="AP578" s="12"/>
      <c r="AQ578" s="12"/>
      <c r="AR578" s="12">
        <f t="shared" si="1241"/>
        <v>0</v>
      </c>
      <c r="AS578" s="12">
        <f t="shared" si="1242"/>
        <v>0</v>
      </c>
      <c r="AT578" s="12">
        <f t="shared" si="1243"/>
        <v>0</v>
      </c>
      <c r="AU578" s="12">
        <f t="shared" si="1244"/>
        <v>0</v>
      </c>
      <c r="AV578" s="12">
        <f t="shared" si="1401"/>
        <v>1992</v>
      </c>
      <c r="AW578" s="12"/>
      <c r="AX578" s="12">
        <f t="shared" si="1245"/>
        <v>0</v>
      </c>
      <c r="AY578" s="12">
        <f t="shared" si="1246"/>
        <v>0</v>
      </c>
      <c r="AZ578" s="12">
        <f t="shared" si="1247"/>
        <v>0</v>
      </c>
      <c r="BA578" s="12"/>
      <c r="BB578" s="12">
        <f t="shared" si="1248"/>
        <v>0</v>
      </c>
      <c r="BC578" s="12">
        <f t="shared" si="1249"/>
        <v>0</v>
      </c>
      <c r="BD578" s="12">
        <f t="shared" si="1250"/>
        <v>0</v>
      </c>
      <c r="BE578" s="12"/>
      <c r="BF578" s="12">
        <f t="shared" si="1251"/>
        <v>0</v>
      </c>
      <c r="BG578" s="12">
        <f t="shared" si="1402"/>
        <v>0</v>
      </c>
      <c r="BH578" s="12">
        <f t="shared" si="1252"/>
        <v>0</v>
      </c>
      <c r="BI578" s="12">
        <f t="shared" si="1253"/>
        <v>0</v>
      </c>
      <c r="BJ578" s="12"/>
      <c r="BK578" s="12">
        <f t="shared" si="1254"/>
        <v>0</v>
      </c>
      <c r="BL578" s="12">
        <f t="shared" si="1403"/>
        <v>0</v>
      </c>
      <c r="BM578" s="12">
        <f t="shared" si="1255"/>
        <v>0</v>
      </c>
      <c r="BN578" s="12"/>
      <c r="BO578" s="12">
        <f t="shared" si="1256"/>
        <v>0</v>
      </c>
      <c r="BP578" s="12">
        <f t="shared" si="1257"/>
        <v>0</v>
      </c>
      <c r="BQ578" s="12">
        <f t="shared" si="1258"/>
        <v>0</v>
      </c>
      <c r="BR578" s="12"/>
      <c r="BS578" s="12">
        <f t="shared" si="1259"/>
        <v>0</v>
      </c>
      <c r="BT578" s="12">
        <f t="shared" si="1260"/>
        <v>0</v>
      </c>
      <c r="BU578" s="12">
        <f t="shared" si="1261"/>
        <v>0</v>
      </c>
      <c r="BV578" s="12">
        <f t="shared" si="1262"/>
        <v>0</v>
      </c>
      <c r="BW578" s="12">
        <f t="shared" si="1263"/>
        <v>0</v>
      </c>
      <c r="BX578" s="12"/>
      <c r="BY578" s="12">
        <v>0</v>
      </c>
      <c r="BZ578" s="12">
        <f>CX578</f>
        <v>415000</v>
      </c>
      <c r="CA578" s="12">
        <f>SUMIFS('[1]TIẾN ĐỘ %'!$M$6:$M$1034,'[1]TIẾN ĐỘ %'!$G$6:$G$1034,$A578,'[1]TIẾN ĐỘ %'!$F$6:$F$1034,$E578)</f>
        <v>0</v>
      </c>
      <c r="CB578" s="12">
        <f t="shared" si="1281"/>
        <v>415000</v>
      </c>
      <c r="CC578" s="35"/>
      <c r="CD578" s="35"/>
      <c r="CE578" s="35"/>
      <c r="CF578" s="12">
        <f>+SUM(CC578:CE578)</f>
        <v>0</v>
      </c>
      <c r="CG578" s="12">
        <f>+CF578+CB578</f>
        <v>415000</v>
      </c>
      <c r="CH578" s="35"/>
      <c r="CI578" s="35"/>
      <c r="CJ578" s="35"/>
      <c r="CK578" s="35">
        <v>380000000</v>
      </c>
      <c r="CL578" s="12"/>
      <c r="CM578" s="12"/>
      <c r="CN578" s="12"/>
      <c r="CO578" s="12">
        <f t="shared" si="1344"/>
        <v>0</v>
      </c>
      <c r="CP578" s="12">
        <f t="shared" si="1345"/>
        <v>380000000</v>
      </c>
      <c r="CQ578" s="12"/>
      <c r="CR578" s="12">
        <v>0</v>
      </c>
      <c r="CS578" s="12">
        <v>0</v>
      </c>
      <c r="CT578" s="12">
        <v>0</v>
      </c>
      <c r="CU578" s="12">
        <v>415000</v>
      </c>
      <c r="CV578" s="12">
        <v>0</v>
      </c>
      <c r="CW578" s="12">
        <v>415000</v>
      </c>
      <c r="CX578" s="12">
        <v>415000</v>
      </c>
      <c r="CY578" s="12">
        <f>SUMIFS('[1]DATA THÔ IN'!$P$4:$P$12031,'[1]DATA THÔ IN'!$H$4:$H$12031,$A578,'[1]DATA THÔ IN'!$AC$4:$AC$12031,$E578,'[1]DATA THÔ IN'!$AH$4:$AH$12031,"Tiến độ 1")</f>
        <v>0</v>
      </c>
      <c r="CZ578" s="12">
        <f>SUMIFS('[1]DATA THÔ IN'!$P$4:$P$12031,'[1]DATA THÔ IN'!$H$4:$H$12031,$A578,'[1]DATA THÔ IN'!$AC$4:$AC$12031,$E578,'[1]DATA THÔ IN'!$AH$4:$AH$12031,"Tiến độ 2")</f>
        <v>0</v>
      </c>
      <c r="DA578" s="12">
        <f>SUMIFS('[1]TIẾN ĐỘ %'!$N$6:$N$1034,'[1]TIẾN ĐỘ %'!$G$6:$G$1034,A578,'[1]TIẾN ĐỘ %'!$F$6:$F$1034,$E578)</f>
        <v>0</v>
      </c>
      <c r="DB578" s="12">
        <f t="shared" si="1283"/>
        <v>415000</v>
      </c>
      <c r="DC578" s="35"/>
      <c r="DD578" s="35"/>
      <c r="DE578" s="35"/>
      <c r="DF578" s="35"/>
      <c r="DG578" s="35"/>
      <c r="DH578" s="35"/>
      <c r="DI578" s="35"/>
      <c r="DJ578" s="35"/>
      <c r="DK578" s="35"/>
      <c r="DL578" s="12">
        <f>+DK578+DH578+DE578</f>
        <v>0</v>
      </c>
      <c r="DM578" s="12">
        <f>+DL578+DB578</f>
        <v>415000</v>
      </c>
      <c r="DN578" s="35"/>
      <c r="DO578" s="35"/>
      <c r="DP578" s="35"/>
      <c r="DQ578" s="35"/>
      <c r="DR578" s="35"/>
      <c r="DS578" s="35"/>
      <c r="DT578" s="35"/>
      <c r="DU578" s="35"/>
      <c r="DV578" s="35"/>
      <c r="DW578" s="35">
        <v>335858002</v>
      </c>
      <c r="DX578" s="12"/>
      <c r="DY578" s="12"/>
      <c r="DZ578" s="12"/>
      <c r="EA578" s="12"/>
      <c r="EB578" s="12"/>
      <c r="EC578" s="12"/>
      <c r="ED578" s="12"/>
      <c r="EE578" s="12"/>
      <c r="EF578" s="12"/>
      <c r="EG578" s="12">
        <f t="shared" si="1346"/>
        <v>0</v>
      </c>
      <c r="EH578" s="12">
        <f t="shared" si="1347"/>
        <v>335858002</v>
      </c>
      <c r="EI578" s="12"/>
      <c r="EJ578" s="15">
        <f t="shared" si="1266"/>
        <v>0</v>
      </c>
      <c r="EK578" s="15">
        <f t="shared" si="1267"/>
        <v>0</v>
      </c>
      <c r="EL578" s="15">
        <f t="shared" si="1268"/>
        <v>0</v>
      </c>
      <c r="EM578" s="16">
        <f t="shared" si="1288"/>
        <v>1</v>
      </c>
      <c r="EN578" s="16">
        <f t="shared" si="1289"/>
        <v>0</v>
      </c>
      <c r="EO578" s="16">
        <f t="shared" si="1290"/>
        <v>1</v>
      </c>
      <c r="EP578" s="16">
        <f t="shared" si="1284"/>
        <v>0</v>
      </c>
      <c r="EQ578" s="16">
        <f t="shared" si="1285"/>
        <v>0</v>
      </c>
      <c r="ER578" s="16">
        <f t="shared" si="1286"/>
        <v>0</v>
      </c>
      <c r="ES578" s="16">
        <f t="shared" si="1287"/>
        <v>1</v>
      </c>
      <c r="ET578" s="15">
        <f t="shared" si="1365"/>
        <v>0</v>
      </c>
      <c r="EU578" s="15">
        <f t="shared" si="1366"/>
        <v>0</v>
      </c>
      <c r="EV578" s="15">
        <f t="shared" si="1367"/>
        <v>0</v>
      </c>
      <c r="EW578" s="15">
        <f t="shared" si="1368"/>
        <v>0</v>
      </c>
      <c r="EX578" s="15">
        <f t="shared" si="1369"/>
        <v>0</v>
      </c>
      <c r="EY578" s="15">
        <f t="shared" si="1370"/>
        <v>0</v>
      </c>
      <c r="EZ578" s="15">
        <f t="shared" si="1371"/>
        <v>0</v>
      </c>
      <c r="FA578" s="15">
        <f t="shared" si="1372"/>
        <v>0</v>
      </c>
      <c r="FB578" s="15">
        <f t="shared" si="1373"/>
        <v>0</v>
      </c>
      <c r="FC578" s="15">
        <f t="shared" si="1374"/>
        <v>0</v>
      </c>
      <c r="FD578" s="15">
        <f t="shared" si="1375"/>
        <v>1</v>
      </c>
      <c r="FE578" s="15">
        <f t="shared" si="1376"/>
        <v>0</v>
      </c>
      <c r="FF578" s="15">
        <f t="shared" si="1377"/>
        <v>0</v>
      </c>
      <c r="FG578" s="15">
        <f t="shared" si="1378"/>
        <v>0</v>
      </c>
      <c r="FH578" s="15">
        <f t="shared" si="1379"/>
        <v>0</v>
      </c>
      <c r="FI578" s="15">
        <f t="shared" si="1380"/>
        <v>0</v>
      </c>
      <c r="FJ578" s="15">
        <f t="shared" si="1381"/>
        <v>0</v>
      </c>
      <c r="FK578" s="15">
        <f t="shared" si="1382"/>
        <v>0</v>
      </c>
      <c r="FL578" s="15">
        <f t="shared" si="1383"/>
        <v>0</v>
      </c>
      <c r="FM578" s="15">
        <f t="shared" si="1384"/>
        <v>0</v>
      </c>
      <c r="FN578" s="15">
        <f t="shared" si="1385"/>
        <v>0.88383684736842105</v>
      </c>
      <c r="FO578" s="15">
        <f t="shared" si="1386"/>
        <v>0</v>
      </c>
      <c r="FP578" s="15">
        <f t="shared" si="1387"/>
        <v>0</v>
      </c>
      <c r="FQ578" s="15">
        <f t="shared" si="1388"/>
        <v>0</v>
      </c>
      <c r="FR578" s="17">
        <f t="shared" si="1269"/>
        <v>0</v>
      </c>
      <c r="FS578" s="17">
        <f t="shared" si="1270"/>
        <v>0</v>
      </c>
      <c r="FT578" s="17">
        <f t="shared" si="1271"/>
        <v>0</v>
      </c>
      <c r="FU578" s="18">
        <f t="shared" si="1272"/>
        <v>0</v>
      </c>
      <c r="FV578" s="18">
        <f t="shared" si="1273"/>
        <v>0</v>
      </c>
      <c r="FW578" s="18">
        <f t="shared" si="1274"/>
        <v>0</v>
      </c>
      <c r="FX578" s="18">
        <f t="shared" si="1275"/>
        <v>0</v>
      </c>
      <c r="FY578" s="18">
        <f t="shared" si="1276"/>
        <v>0.88383684736842105</v>
      </c>
      <c r="FZ578" s="19"/>
      <c r="GA578" s="36" t="e">
        <v>#N/A</v>
      </c>
      <c r="GB578" s="36"/>
      <c r="GC578" s="37"/>
    </row>
    <row r="579" spans="1:185" hidden="1" x14ac:dyDescent="0.25">
      <c r="A579" s="8" t="s">
        <v>1279</v>
      </c>
      <c r="B579" s="8" t="s">
        <v>1401</v>
      </c>
      <c r="C579" s="28" t="s">
        <v>1402</v>
      </c>
      <c r="D579" s="9" t="s">
        <v>519</v>
      </c>
      <c r="E579" s="9" t="s">
        <v>318</v>
      </c>
      <c r="F579" s="28" t="s">
        <v>99</v>
      </c>
      <c r="G579" s="9" t="s">
        <v>520</v>
      </c>
      <c r="H579" s="11">
        <v>0.04</v>
      </c>
      <c r="I579" s="11"/>
      <c r="J579" s="11">
        <v>0.01</v>
      </c>
      <c r="K579" s="11">
        <v>0.01</v>
      </c>
      <c r="L579" s="11">
        <v>5.0000000000000001E-3</v>
      </c>
      <c r="M579" s="11">
        <v>5.0000000000000001E-3</v>
      </c>
      <c r="N579" s="11"/>
      <c r="O579" s="12">
        <f t="shared" si="1389"/>
        <v>0</v>
      </c>
      <c r="P579" s="12">
        <f t="shared" si="1390"/>
        <v>0</v>
      </c>
      <c r="Q579" s="12">
        <f t="shared" si="1391"/>
        <v>0</v>
      </c>
      <c r="R579" s="12">
        <f t="shared" si="1392"/>
        <v>145248</v>
      </c>
      <c r="S579" s="12">
        <f t="shared" si="1348"/>
        <v>0</v>
      </c>
      <c r="T579" s="12">
        <f t="shared" si="1349"/>
        <v>0</v>
      </c>
      <c r="U579" s="12">
        <f t="shared" si="1350"/>
        <v>0</v>
      </c>
      <c r="V579" s="12">
        <f t="shared" si="1351"/>
        <v>0</v>
      </c>
      <c r="W579" s="12">
        <f t="shared" si="1282"/>
        <v>0</v>
      </c>
      <c r="X579" s="12">
        <f t="shared" si="1393"/>
        <v>0</v>
      </c>
      <c r="Y579" s="12">
        <f t="shared" si="1394"/>
        <v>0</v>
      </c>
      <c r="Z579" s="12">
        <f t="shared" si="1395"/>
        <v>0</v>
      </c>
      <c r="AA579" s="12">
        <f t="shared" si="1396"/>
        <v>0</v>
      </c>
      <c r="AB579" s="12">
        <f t="shared" si="1397"/>
        <v>72624</v>
      </c>
      <c r="AC579" s="12"/>
      <c r="AD579" s="12"/>
      <c r="AE579" s="12"/>
      <c r="AF579" s="12">
        <f t="shared" si="1398"/>
        <v>0</v>
      </c>
      <c r="AG579" s="12">
        <f t="shared" si="1399"/>
        <v>0</v>
      </c>
      <c r="AH579" s="12">
        <f t="shared" si="1400"/>
        <v>0</v>
      </c>
      <c r="AI579" s="12"/>
      <c r="AJ579" s="12"/>
      <c r="AK579" s="12"/>
      <c r="AL579" s="12">
        <f t="shared" si="1238"/>
        <v>0</v>
      </c>
      <c r="AM579" s="12">
        <f t="shared" si="1239"/>
        <v>0</v>
      </c>
      <c r="AN579" s="12">
        <f t="shared" si="1240"/>
        <v>0</v>
      </c>
      <c r="AO579" s="12"/>
      <c r="AP579" s="12"/>
      <c r="AQ579" s="12"/>
      <c r="AR579" s="12">
        <f t="shared" si="1241"/>
        <v>0</v>
      </c>
      <c r="AS579" s="12">
        <f t="shared" si="1242"/>
        <v>0</v>
      </c>
      <c r="AT579" s="12">
        <f t="shared" si="1243"/>
        <v>0</v>
      </c>
      <c r="AU579" s="12">
        <f t="shared" si="1244"/>
        <v>0</v>
      </c>
      <c r="AV579" s="12">
        <f t="shared" si="1401"/>
        <v>72624</v>
      </c>
      <c r="AW579" s="12"/>
      <c r="AX579" s="12">
        <f t="shared" si="1245"/>
        <v>0</v>
      </c>
      <c r="AY579" s="12">
        <f t="shared" si="1246"/>
        <v>0</v>
      </c>
      <c r="AZ579" s="12">
        <f t="shared" si="1247"/>
        <v>0</v>
      </c>
      <c r="BA579" s="12"/>
      <c r="BB579" s="12">
        <f t="shared" si="1248"/>
        <v>0</v>
      </c>
      <c r="BC579" s="12">
        <f t="shared" si="1249"/>
        <v>0</v>
      </c>
      <c r="BD579" s="12">
        <f t="shared" si="1250"/>
        <v>0</v>
      </c>
      <c r="BE579" s="12"/>
      <c r="BF579" s="12">
        <f t="shared" si="1251"/>
        <v>0</v>
      </c>
      <c r="BG579" s="12">
        <f t="shared" si="1402"/>
        <v>0</v>
      </c>
      <c r="BH579" s="12">
        <f t="shared" si="1252"/>
        <v>0</v>
      </c>
      <c r="BI579" s="12">
        <f t="shared" si="1253"/>
        <v>0</v>
      </c>
      <c r="BJ579" s="12"/>
      <c r="BK579" s="12">
        <f t="shared" si="1254"/>
        <v>0</v>
      </c>
      <c r="BL579" s="12">
        <f t="shared" si="1403"/>
        <v>0</v>
      </c>
      <c r="BM579" s="12">
        <f t="shared" si="1255"/>
        <v>0</v>
      </c>
      <c r="BN579" s="12"/>
      <c r="BO579" s="12">
        <f t="shared" si="1256"/>
        <v>0</v>
      </c>
      <c r="BP579" s="12">
        <f t="shared" si="1257"/>
        <v>0</v>
      </c>
      <c r="BQ579" s="12">
        <f t="shared" si="1258"/>
        <v>0</v>
      </c>
      <c r="BR579" s="12"/>
      <c r="BS579" s="12">
        <f t="shared" si="1259"/>
        <v>0</v>
      </c>
      <c r="BT579" s="12">
        <f t="shared" si="1260"/>
        <v>0</v>
      </c>
      <c r="BU579" s="12">
        <f t="shared" si="1261"/>
        <v>0</v>
      </c>
      <c r="BV579" s="12">
        <f t="shared" si="1262"/>
        <v>0</v>
      </c>
      <c r="BW579" s="12">
        <f t="shared" si="1263"/>
        <v>0</v>
      </c>
      <c r="BX579" s="12"/>
      <c r="BY579" s="12">
        <v>15130000</v>
      </c>
      <c r="BZ579" s="12">
        <f>CX579</f>
        <v>0</v>
      </c>
      <c r="CA579" s="12">
        <f>SUMIFS('[1]TIẾN ĐỘ %'!$M$6:$M$1034,'[1]TIẾN ĐỘ %'!$G$6:$G$1034,$A579,'[1]TIẾN ĐỘ %'!$F$6:$F$1034,$E579)</f>
        <v>0</v>
      </c>
      <c r="CB579" s="12">
        <f t="shared" si="1281"/>
        <v>15130000</v>
      </c>
      <c r="CC579" s="35"/>
      <c r="CD579" s="35"/>
      <c r="CE579" s="35"/>
      <c r="CF579" s="12">
        <f>+SUM(CC579:CE579)</f>
        <v>0</v>
      </c>
      <c r="CG579" s="12">
        <f>+CF579+CB579</f>
        <v>15130000</v>
      </c>
      <c r="CH579" s="35"/>
      <c r="CI579" s="35"/>
      <c r="CJ579" s="35"/>
      <c r="CK579" s="35">
        <v>450000000</v>
      </c>
      <c r="CL579" s="12"/>
      <c r="CM579" s="12"/>
      <c r="CN579" s="12"/>
      <c r="CO579" s="12">
        <f t="shared" si="1344"/>
        <v>0</v>
      </c>
      <c r="CP579" s="12">
        <f t="shared" si="1345"/>
        <v>450000000</v>
      </c>
      <c r="CQ579" s="12"/>
      <c r="CR579" s="12">
        <v>0</v>
      </c>
      <c r="CS579" s="12">
        <v>0</v>
      </c>
      <c r="CT579" s="12">
        <v>15130000</v>
      </c>
      <c r="CU579" s="12">
        <v>0</v>
      </c>
      <c r="CV579" s="12">
        <v>0</v>
      </c>
      <c r="CW579" s="12">
        <v>0</v>
      </c>
      <c r="CX579" s="12">
        <v>0</v>
      </c>
      <c r="CY579" s="12">
        <f>SUMIFS('[1]DATA THÔ IN'!$P$4:$P$12031,'[1]DATA THÔ IN'!$H$4:$H$12031,$A579,'[1]DATA THÔ IN'!$AC$4:$AC$12031,$E579,'[1]DATA THÔ IN'!$AH$4:$AH$12031,"Tiến độ 1")</f>
        <v>0</v>
      </c>
      <c r="CZ579" s="12">
        <f>SUMIFS('[1]DATA THÔ IN'!$P$4:$P$12031,'[1]DATA THÔ IN'!$H$4:$H$12031,$A579,'[1]DATA THÔ IN'!$AC$4:$AC$12031,$E579,'[1]DATA THÔ IN'!$AH$4:$AH$12031,"Tiến độ 2")</f>
        <v>0</v>
      </c>
      <c r="DA579" s="12">
        <f>SUMIFS('[1]TIẾN ĐỘ %'!$N$6:$N$1034,'[1]TIẾN ĐỘ %'!$G$6:$G$1034,A579,'[1]TIẾN ĐỘ %'!$F$6:$F$1034,$E579)</f>
        <v>0</v>
      </c>
      <c r="DB579" s="12">
        <f t="shared" si="1283"/>
        <v>15130000</v>
      </c>
      <c r="DC579" s="35"/>
      <c r="DD579" s="35"/>
      <c r="DE579" s="35"/>
      <c r="DF579" s="35"/>
      <c r="DG579" s="35"/>
      <c r="DH579" s="35"/>
      <c r="DI579" s="35"/>
      <c r="DJ579" s="35"/>
      <c r="DK579" s="35"/>
      <c r="DL579" s="12">
        <f>+DK579+DH579+DE579</f>
        <v>0</v>
      </c>
      <c r="DM579" s="12">
        <f>+DL579+DB579</f>
        <v>15130000</v>
      </c>
      <c r="DN579" s="35"/>
      <c r="DO579" s="35"/>
      <c r="DP579" s="35"/>
      <c r="DQ579" s="35"/>
      <c r="DR579" s="35"/>
      <c r="DS579" s="35"/>
      <c r="DT579" s="35"/>
      <c r="DU579" s="35"/>
      <c r="DV579" s="35"/>
      <c r="DW579" s="35">
        <v>172416000</v>
      </c>
      <c r="DX579" s="12"/>
      <c r="DY579" s="12"/>
      <c r="DZ579" s="12"/>
      <c r="EA579" s="12"/>
      <c r="EB579" s="12"/>
      <c r="EC579" s="12"/>
      <c r="ED579" s="12"/>
      <c r="EE579" s="12"/>
      <c r="EF579" s="12"/>
      <c r="EG579" s="12">
        <f t="shared" si="1346"/>
        <v>0</v>
      </c>
      <c r="EH579" s="12">
        <f t="shared" si="1347"/>
        <v>172416000</v>
      </c>
      <c r="EI579" s="12"/>
      <c r="EJ579" s="15">
        <f t="shared" si="1266"/>
        <v>0</v>
      </c>
      <c r="EK579" s="15">
        <f t="shared" si="1267"/>
        <v>0</v>
      </c>
      <c r="EL579" s="15">
        <f t="shared" si="1268"/>
        <v>1</v>
      </c>
      <c r="EM579" s="16">
        <f t="shared" si="1288"/>
        <v>0</v>
      </c>
      <c r="EN579" s="16">
        <f t="shared" si="1289"/>
        <v>0</v>
      </c>
      <c r="EO579" s="16">
        <f t="shared" si="1290"/>
        <v>0</v>
      </c>
      <c r="EP579" s="16">
        <f t="shared" si="1284"/>
        <v>0</v>
      </c>
      <c r="EQ579" s="16">
        <f t="shared" si="1285"/>
        <v>0</v>
      </c>
      <c r="ER579" s="16">
        <f t="shared" si="1286"/>
        <v>0</v>
      </c>
      <c r="ES579" s="16">
        <f t="shared" si="1287"/>
        <v>1</v>
      </c>
      <c r="ET579" s="15">
        <f t="shared" si="1365"/>
        <v>0</v>
      </c>
      <c r="EU579" s="15">
        <f t="shared" si="1366"/>
        <v>0</v>
      </c>
      <c r="EV579" s="15">
        <f t="shared" si="1367"/>
        <v>0</v>
      </c>
      <c r="EW579" s="15">
        <f t="shared" si="1368"/>
        <v>0</v>
      </c>
      <c r="EX579" s="15">
        <f t="shared" si="1369"/>
        <v>0</v>
      </c>
      <c r="EY579" s="15">
        <f t="shared" si="1370"/>
        <v>0</v>
      </c>
      <c r="EZ579" s="15">
        <f t="shared" si="1371"/>
        <v>0</v>
      </c>
      <c r="FA579" s="15">
        <f t="shared" si="1372"/>
        <v>0</v>
      </c>
      <c r="FB579" s="15">
        <f t="shared" si="1373"/>
        <v>0</v>
      </c>
      <c r="FC579" s="15">
        <f t="shared" si="1374"/>
        <v>0</v>
      </c>
      <c r="FD579" s="15">
        <f t="shared" si="1375"/>
        <v>1</v>
      </c>
      <c r="FE579" s="15">
        <f t="shared" si="1376"/>
        <v>0</v>
      </c>
      <c r="FF579" s="15">
        <f t="shared" si="1377"/>
        <v>0</v>
      </c>
      <c r="FG579" s="15">
        <f t="shared" si="1378"/>
        <v>0</v>
      </c>
      <c r="FH579" s="15">
        <f t="shared" si="1379"/>
        <v>0</v>
      </c>
      <c r="FI579" s="15">
        <f t="shared" si="1380"/>
        <v>0</v>
      </c>
      <c r="FJ579" s="15">
        <f t="shared" si="1381"/>
        <v>0</v>
      </c>
      <c r="FK579" s="15">
        <f t="shared" si="1382"/>
        <v>0</v>
      </c>
      <c r="FL579" s="15">
        <f t="shared" si="1383"/>
        <v>0</v>
      </c>
      <c r="FM579" s="15">
        <f t="shared" si="1384"/>
        <v>0</v>
      </c>
      <c r="FN579" s="15">
        <f t="shared" si="1385"/>
        <v>0.38314666666666669</v>
      </c>
      <c r="FO579" s="15">
        <f t="shared" si="1386"/>
        <v>0</v>
      </c>
      <c r="FP579" s="15">
        <f t="shared" si="1387"/>
        <v>0</v>
      </c>
      <c r="FQ579" s="15">
        <f t="shared" si="1388"/>
        <v>0</v>
      </c>
      <c r="FR579" s="17">
        <f t="shared" si="1269"/>
        <v>0</v>
      </c>
      <c r="FS579" s="17">
        <f t="shared" si="1270"/>
        <v>0</v>
      </c>
      <c r="FT579" s="17">
        <f t="shared" si="1271"/>
        <v>0</v>
      </c>
      <c r="FU579" s="18">
        <f t="shared" si="1272"/>
        <v>0</v>
      </c>
      <c r="FV579" s="18">
        <f t="shared" si="1273"/>
        <v>0</v>
      </c>
      <c r="FW579" s="18">
        <f t="shared" si="1274"/>
        <v>0</v>
      </c>
      <c r="FX579" s="18">
        <f t="shared" si="1275"/>
        <v>0</v>
      </c>
      <c r="FY579" s="18">
        <f t="shared" si="1276"/>
        <v>0.38314666666666669</v>
      </c>
      <c r="FZ579" s="19"/>
      <c r="GA579" s="36" t="e">
        <v>#N/A</v>
      </c>
      <c r="GB579" s="36"/>
      <c r="GC579" s="37"/>
    </row>
    <row r="580" spans="1:185" hidden="1" x14ac:dyDescent="0.25">
      <c r="A580" s="8" t="s">
        <v>1279</v>
      </c>
      <c r="B580" s="8" t="s">
        <v>1399</v>
      </c>
      <c r="C580" s="32" t="s">
        <v>1400</v>
      </c>
      <c r="D580" s="9" t="s">
        <v>519</v>
      </c>
      <c r="E580" s="9" t="s">
        <v>1466</v>
      </c>
      <c r="F580" s="28" t="s">
        <v>99</v>
      </c>
      <c r="G580" s="32" t="s">
        <v>520</v>
      </c>
      <c r="H580" s="11">
        <v>0.04</v>
      </c>
      <c r="I580" s="11"/>
      <c r="J580" s="11">
        <v>0.01</v>
      </c>
      <c r="K580" s="11">
        <v>0.01</v>
      </c>
      <c r="L580" s="11">
        <v>5.0000000000000001E-3</v>
      </c>
      <c r="M580" s="11">
        <v>5.0000000000000001E-3</v>
      </c>
      <c r="N580" s="11"/>
      <c r="O580" s="12">
        <f t="shared" si="1389"/>
        <v>0</v>
      </c>
      <c r="P580" s="12">
        <f t="shared" si="1390"/>
        <v>13824</v>
      </c>
      <c r="Q580" s="12">
        <f t="shared" si="1391"/>
        <v>0</v>
      </c>
      <c r="R580" s="12">
        <f t="shared" si="1392"/>
        <v>13824</v>
      </c>
      <c r="S580" s="12">
        <f t="shared" si="1348"/>
        <v>0</v>
      </c>
      <c r="T580" s="12">
        <f t="shared" si="1349"/>
        <v>0</v>
      </c>
      <c r="U580" s="12">
        <f t="shared" si="1350"/>
        <v>35267</v>
      </c>
      <c r="V580" s="12">
        <f t="shared" si="1351"/>
        <v>48169</v>
      </c>
      <c r="W580" s="12">
        <f t="shared" si="1282"/>
        <v>13440</v>
      </c>
      <c r="X580" s="12">
        <f t="shared" si="1393"/>
        <v>0</v>
      </c>
      <c r="Y580" s="12">
        <f t="shared" si="1394"/>
        <v>0</v>
      </c>
      <c r="Z580" s="12">
        <f t="shared" si="1395"/>
        <v>0</v>
      </c>
      <c r="AA580" s="12">
        <f t="shared" si="1396"/>
        <v>0</v>
      </c>
      <c r="AB580" s="12">
        <f t="shared" si="1397"/>
        <v>30996.48</v>
      </c>
      <c r="AC580" s="12"/>
      <c r="AD580" s="12"/>
      <c r="AE580" s="12"/>
      <c r="AF580" s="12">
        <f t="shared" si="1398"/>
        <v>0</v>
      </c>
      <c r="AG580" s="12">
        <f t="shared" si="1399"/>
        <v>0</v>
      </c>
      <c r="AH580" s="12">
        <f t="shared" si="1400"/>
        <v>0</v>
      </c>
      <c r="AI580" s="12"/>
      <c r="AJ580" s="12"/>
      <c r="AK580" s="12"/>
      <c r="AL580" s="12">
        <f t="shared" ref="AL580:AL590" si="1404">IF(EW580&gt;=40%,DF580*$J580*(100%-$H580),0)</f>
        <v>0</v>
      </c>
      <c r="AM580" s="12">
        <f t="shared" ref="AM580:AM590" si="1405">IF(OR(EX580&gt;=60%,(EW580+EX580)&gt;=100%),DG580*$J580*(100%-$H580),0)</f>
        <v>0</v>
      </c>
      <c r="AN580" s="12">
        <f t="shared" ref="AN580:AN590" si="1406">IF(DH580&gt;=CD580,DH580*$K580*(100%-$H580),0)</f>
        <v>0</v>
      </c>
      <c r="AO580" s="12"/>
      <c r="AP580" s="12"/>
      <c r="AQ580" s="12"/>
      <c r="AR580" s="12">
        <f t="shared" ref="AR580:AR590" si="1407">IF(EZ580&gt;=40%,DI580*$J580*(100%-$H580),0)</f>
        <v>0</v>
      </c>
      <c r="AS580" s="12">
        <f t="shared" ref="AS580:AS590" si="1408">IF(OR(FA580&gt;=60%,(FA580+EZ580)&gt;=100%),DJ580*$J580*(100%-$H580),0)</f>
        <v>0</v>
      </c>
      <c r="AT580" s="12">
        <f t="shared" ref="AT580:AT590" si="1409">IF(FB580&gt;=100%,DK580*$K580*(100%-$H580),0)</f>
        <v>0</v>
      </c>
      <c r="AU580" s="12">
        <f t="shared" ref="AU580:AU590" si="1410">+IF(FC580&gt;=100%,DL580*$L580*(100%-$H580),0)</f>
        <v>0</v>
      </c>
      <c r="AV580" s="12">
        <f t="shared" si="1401"/>
        <v>30996.48</v>
      </c>
      <c r="AW580" s="12"/>
      <c r="AX580" s="12">
        <f t="shared" ref="AX580:AX590" si="1411">IF(FE580&gt;=40%,DN580*$J580*(100%-$H580),0)</f>
        <v>0</v>
      </c>
      <c r="AY580" s="12">
        <f t="shared" ref="AY580:AY590" si="1412">IF(OR(FF580&gt;=60%,(FE580+FF580)&gt;=100%),DO580*$J580*(100%-$H580),0)</f>
        <v>0</v>
      </c>
      <c r="AZ580" s="12">
        <f t="shared" ref="AZ580:AZ590" si="1413">IF(FG580&gt;=100%,DP580*$K580*(100%-$H580),0)</f>
        <v>0</v>
      </c>
      <c r="BA580" s="12"/>
      <c r="BB580" s="12">
        <f t="shared" ref="BB580:BB590" si="1414">IF(FH580&gt;=40%,DQ580*$J580*(100%-$H580),0)</f>
        <v>0</v>
      </c>
      <c r="BC580" s="12">
        <f t="shared" ref="BC580:BC590" si="1415">IF(OR(FI580&gt;=60%,(FH580+FI580)&gt;=100%),DR580*$J580*(100%-$H580),0)</f>
        <v>0</v>
      </c>
      <c r="BD580" s="12">
        <f t="shared" ref="BD580:BD590" si="1416">IF(FJ580&gt;=100%,DS580*$K580*(100%-$H580),0)</f>
        <v>0</v>
      </c>
      <c r="BE580" s="12"/>
      <c r="BF580" s="12">
        <f t="shared" ref="BF580:BF590" si="1417">IF(FK580&gt;=40%,DT580*$J580*(100%-$H580),0)</f>
        <v>0</v>
      </c>
      <c r="BG580" s="12">
        <f t="shared" si="1402"/>
        <v>0</v>
      </c>
      <c r="BH580" s="12">
        <f t="shared" ref="BH580:BH590" si="1418">IF(FM580&gt;=100%,DV580*$K580*(100%-$H580),0)</f>
        <v>0</v>
      </c>
      <c r="BI580" s="12">
        <f t="shared" ref="BI580:BI590" si="1419">+IF(FN580&gt;=100%,DW580*$L580*(100%-$H580),0)</f>
        <v>0</v>
      </c>
      <c r="BJ580" s="12"/>
      <c r="BK580" s="12">
        <f t="shared" ref="BK580:BK590" si="1420">IF(FO580&gt;=40%,DX580*$J580*(100%-$H580),0)</f>
        <v>0</v>
      </c>
      <c r="BL580" s="12">
        <f t="shared" si="1403"/>
        <v>0</v>
      </c>
      <c r="BM580" s="12">
        <f t="shared" ref="BM580:BM590" si="1421">IF(FQ580&gt;=100%,DZ580*$K580*(100%-$H580),0)</f>
        <v>0</v>
      </c>
      <c r="BN580" s="12"/>
      <c r="BO580" s="12">
        <f t="shared" ref="BO580:BO590" si="1422">IF(FR580&gt;=40%,EA580*$J580*(100%-$H580),0)</f>
        <v>0</v>
      </c>
      <c r="BP580" s="12">
        <f t="shared" ref="BP580:BP590" si="1423">IF(OR(FS580&gt;=60%,(FS580+FR580)&gt;=100%),EB580*$J580*(100%-$H580),0)</f>
        <v>0</v>
      </c>
      <c r="BQ580" s="12">
        <f t="shared" ref="BQ580:BQ590" si="1424">IF(FT580&gt;=100%,EC580*$K580*(100%-$H580),0)</f>
        <v>0</v>
      </c>
      <c r="BR580" s="12"/>
      <c r="BS580" s="12">
        <f t="shared" ref="BS580:BS590" si="1425">IF(FU580&gt;=40%,ED580*$J580*(100%-$H580),0)</f>
        <v>0</v>
      </c>
      <c r="BT580" s="12">
        <f t="shared" ref="BT580:BT590" si="1426">IF(OR(FV580&gt;=60%,(FU580+FV580)&gt;=100%),EE580*$J580*(100%-$H580),0)</f>
        <v>0</v>
      </c>
      <c r="BU580" s="12">
        <f t="shared" ref="BU580:BU590" si="1427">IF(FW580&gt;=100%,EF580*$K580*(100%-$H580),0)</f>
        <v>0</v>
      </c>
      <c r="BV580" s="12">
        <f t="shared" ref="BV580:BV590" si="1428">+IF(FX580&gt;=100%,EG580*$L580*(100%-$H580),0)</f>
        <v>0</v>
      </c>
      <c r="BW580" s="12">
        <f t="shared" ref="BW580:BW590" si="1429">+IF(FY580&gt;=100%,EH580*$M580*(100%-$H580),0)</f>
        <v>0</v>
      </c>
      <c r="BX580" s="12"/>
      <c r="BY580" s="12">
        <v>1440000</v>
      </c>
      <c r="BZ580" s="12">
        <f>CX580</f>
        <v>5017600</v>
      </c>
      <c r="CA580" s="12">
        <f>SUMIFS('[1]TIẾN ĐỘ %'!$M$6:$M$1034,'[1]TIẾN ĐỘ %'!$G$6:$G$1034,$A580,'[1]TIẾN ĐỘ %'!$F$6:$F$1034,$E580)</f>
        <v>0</v>
      </c>
      <c r="CB580" s="12">
        <f t="shared" si="1281"/>
        <v>6457600</v>
      </c>
      <c r="CC580" s="27"/>
      <c r="CD580" s="27"/>
      <c r="CE580" s="27"/>
      <c r="CF580" s="12">
        <f>+SUM(CC580:CE580)</f>
        <v>0</v>
      </c>
      <c r="CG580" s="12">
        <f>+CF580+CB580</f>
        <v>6457600</v>
      </c>
      <c r="CH580" s="27"/>
      <c r="CI580" s="27"/>
      <c r="CJ580" s="27"/>
      <c r="CK580" s="27"/>
      <c r="CL580" s="27"/>
      <c r="CM580" s="27"/>
      <c r="CN580" s="42"/>
      <c r="CO580" s="12">
        <f t="shared" si="1344"/>
        <v>0</v>
      </c>
      <c r="CP580" s="12">
        <f t="shared" si="1345"/>
        <v>0</v>
      </c>
      <c r="CQ580" s="12"/>
      <c r="CR580" s="12">
        <v>1440000</v>
      </c>
      <c r="CS580" s="12">
        <v>0</v>
      </c>
      <c r="CT580" s="12">
        <v>1440000</v>
      </c>
      <c r="CU580" s="12">
        <v>1344000</v>
      </c>
      <c r="CV580" s="12">
        <v>3673600</v>
      </c>
      <c r="CW580" s="12">
        <v>1344000</v>
      </c>
      <c r="CX580" s="12">
        <v>5017600</v>
      </c>
      <c r="CY580" s="12">
        <f>SUMIFS('[1]DATA THÔ IN'!$P$4:$P$12031,'[1]DATA THÔ IN'!$H$4:$H$12031,$A580,'[1]DATA THÔ IN'!$AC$4:$AC$12031,$E580,'[1]DATA THÔ IN'!$AH$4:$AH$12031,"Tiến độ 1")</f>
        <v>0</v>
      </c>
      <c r="CZ580" s="12">
        <f>SUMIFS('[1]DATA THÔ IN'!$P$4:$P$12031,'[1]DATA THÔ IN'!$H$4:$H$12031,$A580,'[1]DATA THÔ IN'!$AC$4:$AC$12031,$E580,'[1]DATA THÔ IN'!$AH$4:$AH$12031,"Tiến độ 2")</f>
        <v>0</v>
      </c>
      <c r="DA580" s="12">
        <f>SUMIFS('[1]TIẾN ĐỘ %'!$N$6:$N$1034,'[1]TIẾN ĐỘ %'!$G$6:$G$1034,A580,'[1]TIẾN ĐỘ %'!$F$6:$F$1034,$E580)</f>
        <v>0</v>
      </c>
      <c r="DB580" s="12">
        <f t="shared" si="1283"/>
        <v>6457600</v>
      </c>
      <c r="DC580" s="27"/>
      <c r="DD580" s="27"/>
      <c r="DE580" s="27"/>
      <c r="DF580" s="27"/>
      <c r="DG580" s="27"/>
      <c r="DH580" s="27"/>
      <c r="DI580" s="27"/>
      <c r="DJ580" s="27"/>
      <c r="DK580" s="27"/>
      <c r="DL580" s="12">
        <f>+DK580+DH580+DE580</f>
        <v>0</v>
      </c>
      <c r="DM580" s="12">
        <f>+DL580+DB580</f>
        <v>6457600</v>
      </c>
      <c r="DN580" s="27"/>
      <c r="DO580" s="27"/>
      <c r="DP580" s="43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12"/>
      <c r="EE580" s="12"/>
      <c r="EF580" s="12"/>
      <c r="EG580" s="12">
        <f t="shared" si="1346"/>
        <v>0</v>
      </c>
      <c r="EH580" s="12">
        <f t="shared" si="1347"/>
        <v>0</v>
      </c>
      <c r="EI580" s="12"/>
      <c r="EJ580" s="15">
        <f t="shared" si="1266"/>
        <v>1</v>
      </c>
      <c r="EK580" s="15">
        <f t="shared" si="1267"/>
        <v>0</v>
      </c>
      <c r="EL580" s="15">
        <f t="shared" si="1268"/>
        <v>1</v>
      </c>
      <c r="EM580" s="16">
        <f t="shared" si="1288"/>
        <v>0.26785714285714285</v>
      </c>
      <c r="EN580" s="16">
        <f t="shared" si="1289"/>
        <v>0.7321428571428571</v>
      </c>
      <c r="EO580" s="16">
        <f t="shared" si="1290"/>
        <v>1</v>
      </c>
      <c r="EP580" s="16">
        <f t="shared" si="1284"/>
        <v>0</v>
      </c>
      <c r="EQ580" s="16">
        <f t="shared" si="1285"/>
        <v>0</v>
      </c>
      <c r="ER580" s="16">
        <f t="shared" si="1286"/>
        <v>0</v>
      </c>
      <c r="ES580" s="16">
        <f t="shared" si="1287"/>
        <v>1</v>
      </c>
      <c r="ET580" s="15">
        <f t="shared" ref="ET580:ET602" si="1430">IFERROR((DC580/CC580),0)</f>
        <v>0</v>
      </c>
      <c r="EU580" s="15">
        <f t="shared" ref="EU580:EU602" si="1431">IFERROR(DD580/CC580,0)</f>
        <v>0</v>
      </c>
      <c r="EV580" s="15">
        <f t="shared" ref="EV580:EV602" si="1432">IFERROR(DE580/CC580,0)</f>
        <v>0</v>
      </c>
      <c r="EW580" s="15">
        <f t="shared" ref="EW580:EW602" si="1433">IFERROR(DF580/CD580,0)</f>
        <v>0</v>
      </c>
      <c r="EX580" s="15">
        <f t="shared" ref="EX580:EX602" si="1434">IFERROR(DG580/CD580,0)</f>
        <v>0</v>
      </c>
      <c r="EY580" s="15">
        <f t="shared" ref="EY580:EY602" si="1435">IFERROR(DH580/CD580,0)</f>
        <v>0</v>
      </c>
      <c r="EZ580" s="15">
        <f t="shared" ref="EZ580:EZ602" si="1436">IFERROR(DI580/$CD580,0)</f>
        <v>0</v>
      </c>
      <c r="FA580" s="15">
        <f t="shared" ref="FA580:FA602" si="1437">IFERROR(DJ580/$CD580,0)</f>
        <v>0</v>
      </c>
      <c r="FB580" s="15">
        <f t="shared" ref="FB580:FB602" si="1438">IFERROR(DK580/$CD580,0)</f>
        <v>0</v>
      </c>
      <c r="FC580" s="15">
        <f t="shared" ref="FC580:FC602" si="1439">IFERROR(DL580/CF580,0)</f>
        <v>0</v>
      </c>
      <c r="FD580" s="15">
        <f t="shared" ref="FD580:FD602" si="1440">IFERROR(DM580/CG580,0)</f>
        <v>1</v>
      </c>
      <c r="FE580" s="15">
        <f t="shared" ref="FE580:FE602" si="1441">IFERROR(DN580/$CG580,0)</f>
        <v>0</v>
      </c>
      <c r="FF580" s="15">
        <f t="shared" ref="FF580:FF602" si="1442">IFERROR(DO580/$CG580,0)</f>
        <v>0</v>
      </c>
      <c r="FG580" s="15">
        <f t="shared" ref="FG580:FG602" si="1443">IFERROR(DP580/$CG580,0)</f>
        <v>0</v>
      </c>
      <c r="FH580" s="15">
        <f t="shared" ref="FH580:FH602" si="1444">IFERROR(DQ580/$CH580,0)</f>
        <v>0</v>
      </c>
      <c r="FI580" s="15">
        <f t="shared" ref="FI580:FI602" si="1445">IFERROR(DR580/$CH580,0)</f>
        <v>0</v>
      </c>
      <c r="FJ580" s="15">
        <f t="shared" ref="FJ580:FJ602" si="1446">IFERROR(DS580/$CH580,0)</f>
        <v>0</v>
      </c>
      <c r="FK580" s="15">
        <f t="shared" ref="FK580:FK602" si="1447">IFERROR(DT580/$CI580,0)</f>
        <v>0</v>
      </c>
      <c r="FL580" s="15">
        <f t="shared" ref="FL580:FL602" si="1448">IFERROR(DU580/$CI580,0)</f>
        <v>0</v>
      </c>
      <c r="FM580" s="15">
        <f t="shared" ref="FM580:FM602" si="1449">IFERROR(DV580/$CI580,0)</f>
        <v>0</v>
      </c>
      <c r="FN580" s="15">
        <f t="shared" ref="FN580:FN602" si="1450">IFERROR(DW580/CK580,0)</f>
        <v>0</v>
      </c>
      <c r="FO580" s="15">
        <f t="shared" ref="FO580:FO602" si="1451">IFERROR(DX580/$CK580,0)</f>
        <v>0</v>
      </c>
      <c r="FP580" s="15">
        <f t="shared" ref="FP580:FP602" si="1452">IFERROR(DY580/$CK580,0)</f>
        <v>0</v>
      </c>
      <c r="FQ580" s="15">
        <f t="shared" ref="FQ580:FQ602" si="1453">IFERROR(DZ580/$CK580,0)</f>
        <v>0</v>
      </c>
      <c r="FR580" s="17">
        <f t="shared" ref="FR580:FR602" si="1454">IFERROR(EA580/CM580,0)</f>
        <v>0</v>
      </c>
      <c r="FS580" s="17">
        <f t="shared" ref="FS580:FS602" si="1455">IFERROR(EB580/CM580,0)</f>
        <v>0</v>
      </c>
      <c r="FT580" s="17">
        <f t="shared" ref="FT580:FT602" si="1456">IFERROR(EC580/CM580,0)</f>
        <v>0</v>
      </c>
      <c r="FU580" s="18">
        <f t="shared" ref="FU580:FU602" si="1457">IFERROR(ED580/CN580,0)</f>
        <v>0</v>
      </c>
      <c r="FV580" s="18">
        <f t="shared" ref="FV580:FV602" si="1458">IFERROR(EE580/CN580,0)</f>
        <v>0</v>
      </c>
      <c r="FW580" s="18">
        <f t="shared" ref="FW580:FW602" si="1459">IFERROR(EF580/CN580,0)</f>
        <v>0</v>
      </c>
      <c r="FX580" s="18">
        <f t="shared" ref="FX580:FX602" si="1460">IFERROR(EG580/CO580,0)</f>
        <v>0</v>
      </c>
      <c r="FY580" s="18">
        <f t="shared" ref="FY580:FY602" si="1461">IFERROR(EH580/CP580,0)</f>
        <v>0</v>
      </c>
      <c r="FZ580" s="19"/>
      <c r="GA580" s="36" t="e">
        <v>#N/A</v>
      </c>
      <c r="GB580" s="36"/>
      <c r="GC580" s="37"/>
    </row>
    <row r="581" spans="1:185" hidden="1" x14ac:dyDescent="0.25">
      <c r="A581" s="8" t="s">
        <v>1450</v>
      </c>
      <c r="B581" s="8" t="s">
        <v>1438</v>
      </c>
      <c r="C581" s="32" t="s">
        <v>1439</v>
      </c>
      <c r="D581" s="9" t="s">
        <v>55</v>
      </c>
      <c r="E581" s="9" t="s">
        <v>52</v>
      </c>
      <c r="F581" s="28" t="s">
        <v>70</v>
      </c>
      <c r="G581" s="9" t="s">
        <v>57</v>
      </c>
      <c r="H581" s="11">
        <v>3.5000000000000003E-2</v>
      </c>
      <c r="I581" s="11"/>
      <c r="J581" s="11">
        <v>0.01</v>
      </c>
      <c r="K581" s="11">
        <v>0.01</v>
      </c>
      <c r="L581" s="11">
        <v>5.0000000000000001E-3</v>
      </c>
      <c r="M581" s="11">
        <v>5.0000000000000001E-3</v>
      </c>
      <c r="N581" s="11"/>
      <c r="O581" s="12">
        <f t="shared" si="1389"/>
        <v>0</v>
      </c>
      <c r="P581" s="12">
        <f t="shared" si="1390"/>
        <v>0</v>
      </c>
      <c r="Q581" s="12">
        <f t="shared" si="1391"/>
        <v>0</v>
      </c>
      <c r="R581" s="12">
        <f t="shared" si="1392"/>
        <v>0</v>
      </c>
      <c r="S581" s="12">
        <f t="shared" si="1348"/>
        <v>0</v>
      </c>
      <c r="T581" s="12">
        <f t="shared" si="1349"/>
        <v>977873</v>
      </c>
      <c r="U581" s="12">
        <f t="shared" si="1350"/>
        <v>2094706</v>
      </c>
      <c r="V581" s="12">
        <f t="shared" si="1351"/>
        <v>3072579</v>
      </c>
      <c r="W581" s="12">
        <f>ROUND(CW581*1%,0)</f>
        <v>1013340</v>
      </c>
      <c r="X581" s="12">
        <f t="shared" si="1393"/>
        <v>0</v>
      </c>
      <c r="Y581" s="12">
        <f t="shared" si="1394"/>
        <v>1458153.5999999999</v>
      </c>
      <c r="Z581" s="12">
        <f t="shared" si="1395"/>
        <v>0</v>
      </c>
      <c r="AA581" s="12">
        <f t="shared" si="1396"/>
        <v>3779765.0749999997</v>
      </c>
      <c r="AB581" s="12">
        <f t="shared" si="1397"/>
        <v>3426172.1875</v>
      </c>
      <c r="AC581" s="12"/>
      <c r="AD581" s="12"/>
      <c r="AE581" s="12"/>
      <c r="AF581" s="12">
        <f t="shared" si="1398"/>
        <v>0</v>
      </c>
      <c r="AG581" s="12">
        <f t="shared" si="1399"/>
        <v>0</v>
      </c>
      <c r="AH581" s="12">
        <f t="shared" si="1400"/>
        <v>0</v>
      </c>
      <c r="AI581" s="12"/>
      <c r="AJ581" s="12"/>
      <c r="AK581" s="12"/>
      <c r="AL581" s="12">
        <f>IF(EW581&gt;=40%,DF581*$J581*(100%-$H581),0)</f>
        <v>0</v>
      </c>
      <c r="AM581" s="12">
        <f>IF(OR(EX581&gt;=60%,(EW581+EX581)&gt;=100%),DG581*$J581*(100%-$H581),0)</f>
        <v>0</v>
      </c>
      <c r="AN581" s="12">
        <f>IF(DH581&gt;=CD581,DH581*$K581*(100%-$H581),0)</f>
        <v>0</v>
      </c>
      <c r="AO581" s="12"/>
      <c r="AP581" s="12"/>
      <c r="AQ581" s="12"/>
      <c r="AR581" s="12">
        <f>IF(EZ581&gt;=40%,DI581*$J581*(100%-$H581),0)</f>
        <v>0</v>
      </c>
      <c r="AS581" s="12">
        <f>IF(OR(FA581&gt;=60%,(FA581+EZ581)&gt;=100%),DJ581*$J581*(100%-$H581),0)</f>
        <v>0</v>
      </c>
      <c r="AT581" s="12">
        <f>IF(FB581&gt;=100%,DK581*$K581*(100%-$H581),0)</f>
        <v>0</v>
      </c>
      <c r="AU581" s="12">
        <f>+IF(FC581&gt;=100%,DL581*$L581*(100%-$H581),0)</f>
        <v>0</v>
      </c>
      <c r="AV581" s="12">
        <f t="shared" si="1401"/>
        <v>0</v>
      </c>
      <c r="AW581" s="12"/>
      <c r="AX581" s="12">
        <f>IF(FE581&gt;=40%,DN581*$J581*(100%-$H581),0)</f>
        <v>0</v>
      </c>
      <c r="AY581" s="12">
        <f>IF(OR(FF581&gt;=60%,(FE581+FF581)&gt;=100%),DO581*$J581*(100%-$H581),0)</f>
        <v>0</v>
      </c>
      <c r="AZ581" s="12">
        <f>IF(FG581&gt;=100%,DP581*$K581*(100%-$H581),0)</f>
        <v>0</v>
      </c>
      <c r="BA581" s="12"/>
      <c r="BB581" s="12">
        <f>IF(FH581&gt;=40%,DQ581*$J581*(100%-$H581),0)</f>
        <v>0</v>
      </c>
      <c r="BC581" s="12">
        <f>IF(OR(FI581&gt;=60%,(FH581+FI581)&gt;=100%),DR581*$J581*(100%-$H581),0)</f>
        <v>0</v>
      </c>
      <c r="BD581" s="12">
        <f>IF(FJ581&gt;=100%,DS581*$K581*(100%-$H581),0)</f>
        <v>0</v>
      </c>
      <c r="BE581" s="12"/>
      <c r="BF581" s="12">
        <f>IF(FK581&gt;=40%,DT581*$J581*(100%-$H581),0)</f>
        <v>0</v>
      </c>
      <c r="BG581" s="12">
        <f t="shared" si="1402"/>
        <v>0</v>
      </c>
      <c r="BH581" s="12">
        <f>IF(FM581&gt;=100%,DV581*$K581*(100%-$H581),0)</f>
        <v>0</v>
      </c>
      <c r="BI581" s="12">
        <f>+IF(FN581&gt;=100%,DW581*$L581*(100%-$H581),0)</f>
        <v>0</v>
      </c>
      <c r="BJ581" s="12"/>
      <c r="BK581" s="12">
        <f>IF(FO581&gt;=40%,DX581*$J581*(100%-$H581),0)</f>
        <v>0</v>
      </c>
      <c r="BL581" s="12">
        <f t="shared" si="1403"/>
        <v>0</v>
      </c>
      <c r="BM581" s="12">
        <f>IF(FQ581&gt;=100%,DZ581*$K581*(100%-$H581),0)</f>
        <v>0</v>
      </c>
      <c r="BN581" s="12"/>
      <c r="BO581" s="12">
        <f>IF(FR581&gt;=40%,EA581*$J581*(100%-$H581),0)</f>
        <v>0</v>
      </c>
      <c r="BP581" s="12">
        <f>IF(OR(FS581&gt;=60%,(FS581+FR581)&gt;=100%),EB581*$J581*(100%-$H581),0)</f>
        <v>0</v>
      </c>
      <c r="BQ581" s="12">
        <f>IF(FT581&gt;=100%,EC581*$K581*(100%-$H581),0)</f>
        <v>0</v>
      </c>
      <c r="BR581" s="12"/>
      <c r="BS581" s="12">
        <f>IF(FU581&gt;=40%,ED581*$J581*(100%-$H581),0)</f>
        <v>0</v>
      </c>
      <c r="BT581" s="12">
        <f>IF(OR(FV581&gt;=60%,(FU581+FV581)&gt;=100%),EE581*$J581*(100%-$H581),0)</f>
        <v>0</v>
      </c>
      <c r="BU581" s="12">
        <f>IF(FW581&gt;=100%,EF581*$K581*(100%-$H581),0)</f>
        <v>0</v>
      </c>
      <c r="BV581" s="12">
        <f>+IF(FX581&gt;=100%,EG581*$L581*(100%-$H581),0)</f>
        <v>0</v>
      </c>
      <c r="BW581" s="12">
        <f>+IF(FY581&gt;=100%,EH581*$M581*(100%-$H581),0)</f>
        <v>0</v>
      </c>
      <c r="BX581" s="12"/>
      <c r="BY581" s="12">
        <v>0</v>
      </c>
      <c r="BZ581" s="12">
        <v>250000000</v>
      </c>
      <c r="CA581" s="12">
        <f>SUMIFS('[1]TIẾN ĐỘ %'!$M$6:$M$1034,'[1]TIẾN ĐỘ %'!$G$6:$G$1034,$A581,'[1]TIẾN ĐỘ %'!$F$6:$F$1034,$E581)</f>
        <v>300000000</v>
      </c>
      <c r="CB581" s="12">
        <f t="shared" si="1281"/>
        <v>550000000</v>
      </c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42"/>
      <c r="CO581" s="12">
        <f t="shared" ref="CO581:CO586" si="1462">+SUM(CL581:CN581)</f>
        <v>0</v>
      </c>
      <c r="CP581" s="12">
        <f t="shared" ref="CP581:CP586" si="1463">+CK581+CO581</f>
        <v>0</v>
      </c>
      <c r="CQ581" s="12"/>
      <c r="CR581" s="12">
        <v>0</v>
      </c>
      <c r="CS581" s="12">
        <v>0</v>
      </c>
      <c r="CT581" s="12">
        <v>0</v>
      </c>
      <c r="CU581" s="12">
        <v>101334000</v>
      </c>
      <c r="CV581" s="12">
        <v>217068000</v>
      </c>
      <c r="CW581" s="12">
        <v>101334000</v>
      </c>
      <c r="CX581" s="12">
        <v>318402000</v>
      </c>
      <c r="CY581" s="12">
        <f>SUMIFS('[1]DATA THÔ IN'!$P$4:$P$12031,'[1]DATA THÔ IN'!$H$4:$H$12031,$A581,'[1]DATA THÔ IN'!$AC$4:$AC$12031,$E581,'[1]DATA THÔ IN'!$AH$4:$AH$12031,"Tiến độ 1")</f>
        <v>151104000</v>
      </c>
      <c r="CZ581" s="12">
        <f>SUMIFS('[1]DATA THÔ IN'!$P$4:$P$12031,'[1]DATA THÔ IN'!$H$4:$H$12031,$A581,'[1]DATA THÔ IN'!$AC$4:$AC$12031,$E581,'[1]DATA THÔ IN'!$AH$4:$AH$12031,"Tiến độ 2")</f>
        <v>41225500</v>
      </c>
      <c r="DA581" s="12">
        <f>SUMIFS('[1]TIẾN ĐỘ %'!$N$6:$N$1034,'[1]TIẾN ĐỘ %'!$G$6:$G$1034,A581,'[1]TIẾN ĐỘ %'!$F$6:$F$1034,$E581)</f>
        <v>391685500</v>
      </c>
      <c r="DB581" s="12">
        <f t="shared" si="1283"/>
        <v>710087500</v>
      </c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43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12"/>
      <c r="EE581" s="12"/>
      <c r="EF581" s="12"/>
      <c r="EG581" s="12">
        <f>+EF581+EC581+DZ581</f>
        <v>0</v>
      </c>
      <c r="EH581" s="12">
        <f>+EG581+DW581</f>
        <v>0</v>
      </c>
      <c r="EI581" s="12"/>
      <c r="EJ581" s="15">
        <f>IFERROR(CR581/BY581,0)</f>
        <v>0</v>
      </c>
      <c r="EK581" s="15">
        <f>+IFERROR(CS581/BY581,0)</f>
        <v>0</v>
      </c>
      <c r="EL581" s="15">
        <f>+IFERROR(CT581/BY581,0)</f>
        <v>0</v>
      </c>
      <c r="EM581" s="16">
        <f>IFERROR(CU581/BZ581,0)</f>
        <v>0.40533599999999997</v>
      </c>
      <c r="EN581" s="16">
        <f>IFERROR(CV581/BZ581,0)</f>
        <v>0.86827200000000004</v>
      </c>
      <c r="EO581" s="16">
        <f>IFERROR(CX581/BZ581,0)</f>
        <v>1.2736080000000001</v>
      </c>
      <c r="EP581" s="16">
        <f t="shared" si="1284"/>
        <v>0.50368000000000002</v>
      </c>
      <c r="EQ581" s="16">
        <f t="shared" si="1285"/>
        <v>0.13741833333333334</v>
      </c>
      <c r="ER581" s="16">
        <f t="shared" si="1286"/>
        <v>1.3056183333333333</v>
      </c>
      <c r="ES581" s="16">
        <f t="shared" si="1287"/>
        <v>1.2910681818181817</v>
      </c>
      <c r="ET581" s="15">
        <f t="shared" si="1430"/>
        <v>0</v>
      </c>
      <c r="EU581" s="15">
        <f t="shared" si="1431"/>
        <v>0</v>
      </c>
      <c r="EV581" s="15">
        <f t="shared" si="1432"/>
        <v>0</v>
      </c>
      <c r="EW581" s="15">
        <f t="shared" si="1433"/>
        <v>0</v>
      </c>
      <c r="EX581" s="15">
        <f t="shared" si="1434"/>
        <v>0</v>
      </c>
      <c r="EY581" s="15">
        <f t="shared" si="1435"/>
        <v>0</v>
      </c>
      <c r="EZ581" s="15">
        <f t="shared" si="1436"/>
        <v>0</v>
      </c>
      <c r="FA581" s="15">
        <f t="shared" si="1437"/>
        <v>0</v>
      </c>
      <c r="FB581" s="15">
        <f t="shared" si="1438"/>
        <v>0</v>
      </c>
      <c r="FC581" s="15">
        <f t="shared" si="1439"/>
        <v>0</v>
      </c>
      <c r="FD581" s="15">
        <f t="shared" si="1440"/>
        <v>0</v>
      </c>
      <c r="FE581" s="15">
        <f t="shared" si="1441"/>
        <v>0</v>
      </c>
      <c r="FF581" s="15">
        <f t="shared" si="1442"/>
        <v>0</v>
      </c>
      <c r="FG581" s="15">
        <f t="shared" si="1443"/>
        <v>0</v>
      </c>
      <c r="FH581" s="15">
        <f t="shared" si="1444"/>
        <v>0</v>
      </c>
      <c r="FI581" s="15">
        <f t="shared" si="1445"/>
        <v>0</v>
      </c>
      <c r="FJ581" s="15">
        <f t="shared" si="1446"/>
        <v>0</v>
      </c>
      <c r="FK581" s="15">
        <f t="shared" si="1447"/>
        <v>0</v>
      </c>
      <c r="FL581" s="15">
        <f t="shared" si="1448"/>
        <v>0</v>
      </c>
      <c r="FM581" s="15">
        <f t="shared" si="1449"/>
        <v>0</v>
      </c>
      <c r="FN581" s="15">
        <f t="shared" si="1450"/>
        <v>0</v>
      </c>
      <c r="FO581" s="15">
        <f t="shared" si="1451"/>
        <v>0</v>
      </c>
      <c r="FP581" s="15">
        <f t="shared" si="1452"/>
        <v>0</v>
      </c>
      <c r="FQ581" s="15">
        <f t="shared" si="1453"/>
        <v>0</v>
      </c>
      <c r="FR581" s="17">
        <f t="shared" si="1454"/>
        <v>0</v>
      </c>
      <c r="FS581" s="17">
        <f t="shared" si="1455"/>
        <v>0</v>
      </c>
      <c r="FT581" s="17">
        <f t="shared" si="1456"/>
        <v>0</v>
      </c>
      <c r="FU581" s="18">
        <f t="shared" si="1457"/>
        <v>0</v>
      </c>
      <c r="FV581" s="18">
        <f t="shared" si="1458"/>
        <v>0</v>
      </c>
      <c r="FW581" s="18">
        <f t="shared" si="1459"/>
        <v>0</v>
      </c>
      <c r="FX581" s="18">
        <f t="shared" si="1460"/>
        <v>0</v>
      </c>
      <c r="FY581" s="18">
        <f t="shared" si="1461"/>
        <v>0</v>
      </c>
      <c r="FZ581" s="19"/>
      <c r="GA581" s="36"/>
      <c r="GB581" s="36"/>
      <c r="GC581" s="37"/>
    </row>
    <row r="582" spans="1:185" hidden="1" x14ac:dyDescent="0.25">
      <c r="A582" s="8" t="s">
        <v>1450</v>
      </c>
      <c r="B582" s="8" t="s">
        <v>1456</v>
      </c>
      <c r="C582" s="32" t="s">
        <v>1457</v>
      </c>
      <c r="D582" s="9" t="s">
        <v>55</v>
      </c>
      <c r="E582" s="9" t="s">
        <v>1466</v>
      </c>
      <c r="F582" s="28" t="s">
        <v>70</v>
      </c>
      <c r="G582" s="9" t="s">
        <v>57</v>
      </c>
      <c r="H582" s="11">
        <v>3.5000000000000003E-2</v>
      </c>
      <c r="I582" s="11"/>
      <c r="J582" s="11">
        <v>0.01</v>
      </c>
      <c r="K582" s="11">
        <v>0.01</v>
      </c>
      <c r="L582" s="11">
        <v>5.0000000000000001E-3</v>
      </c>
      <c r="M582" s="11">
        <v>5.0000000000000001E-3</v>
      </c>
      <c r="N582" s="11"/>
      <c r="O582" s="12">
        <f t="shared" si="1389"/>
        <v>0</v>
      </c>
      <c r="P582" s="12">
        <f t="shared" si="1390"/>
        <v>0</v>
      </c>
      <c r="Q582" s="12">
        <f t="shared" si="1391"/>
        <v>0</v>
      </c>
      <c r="R582" s="12">
        <f t="shared" si="1392"/>
        <v>0</v>
      </c>
      <c r="S582" s="12">
        <f t="shared" ref="S582:S602" si="1464">ROUND(CX582*I582,0)</f>
        <v>0</v>
      </c>
      <c r="T582" s="12">
        <f t="shared" ref="T582:T602" si="1465">ROUND(IF(EM582&gt;=40%,CU582*J582*(100%-H582),0),0)</f>
        <v>875819</v>
      </c>
      <c r="U582" s="12">
        <f t="shared" ref="U582:U602" si="1466">ROUND(IF(OR(EN582&gt;=60%,(EM582+EN582)&gt;=100%),CV582*J582*(100%-H582),0),0)</f>
        <v>1355694</v>
      </c>
      <c r="V582" s="12">
        <f t="shared" ref="V582:V602" si="1467">ROUND(IF(EO582&gt;=100%,CX582*(100%-H582)*K582,0),0)</f>
        <v>2231512</v>
      </c>
      <c r="W582" s="12">
        <f>ROUND(CW582*1%,0)</f>
        <v>907584</v>
      </c>
      <c r="X582" s="12">
        <f t="shared" si="1393"/>
        <v>0</v>
      </c>
      <c r="Y582" s="12">
        <f t="shared" si="1394"/>
        <v>1949886.72</v>
      </c>
      <c r="Z582" s="12">
        <f t="shared" si="1395"/>
        <v>0</v>
      </c>
      <c r="AA582" s="12">
        <f t="shared" si="1396"/>
        <v>3373064.86</v>
      </c>
      <c r="AB582" s="12">
        <f t="shared" si="1397"/>
        <v>2802288.59</v>
      </c>
      <c r="AC582" s="12"/>
      <c r="AD582" s="12"/>
      <c r="AE582" s="12"/>
      <c r="AF582" s="12">
        <f t="shared" si="1398"/>
        <v>0</v>
      </c>
      <c r="AG582" s="12">
        <f t="shared" si="1399"/>
        <v>0</v>
      </c>
      <c r="AH582" s="12">
        <f t="shared" si="1400"/>
        <v>0</v>
      </c>
      <c r="AI582" s="12"/>
      <c r="AJ582" s="12"/>
      <c r="AK582" s="12"/>
      <c r="AL582" s="12">
        <f>IF(EW582&gt;=40%,DF582*$J582*(100%-$H582),0)</f>
        <v>0</v>
      </c>
      <c r="AM582" s="12">
        <f>IF(OR(EX582&gt;=60%,(EW582+EX582)&gt;=100%),DG582*$J582*(100%-$H582),0)</f>
        <v>0</v>
      </c>
      <c r="AN582" s="12">
        <f>IF(DH582&gt;=CD582,DH582*$K582*(100%-$H582),0)</f>
        <v>0</v>
      </c>
      <c r="AO582" s="12"/>
      <c r="AP582" s="12"/>
      <c r="AQ582" s="12"/>
      <c r="AR582" s="12">
        <f>IF(EZ582&gt;=40%,DI582*$J582*(100%-$H582),0)</f>
        <v>0</v>
      </c>
      <c r="AS582" s="12">
        <f>IF(OR(FA582&gt;=60%,(FA582+EZ582)&gt;=100%),DJ582*$J582*(100%-$H582),0)</f>
        <v>0</v>
      </c>
      <c r="AT582" s="12">
        <f>IF(FB582&gt;=100%,DK582*$K582*(100%-$H582),0)</f>
        <v>0</v>
      </c>
      <c r="AU582" s="12">
        <f>+IF(FC582&gt;=100%,DL582*$L582*(100%-$H582),0)</f>
        <v>0</v>
      </c>
      <c r="AV582" s="12">
        <f t="shared" si="1401"/>
        <v>0</v>
      </c>
      <c r="AW582" s="12"/>
      <c r="AX582" s="12">
        <f>IF(FE582&gt;=40%,DN582*$J582*(100%-$H582),0)</f>
        <v>0</v>
      </c>
      <c r="AY582" s="12">
        <f>IF(OR(FF582&gt;=60%,(FE582+FF582)&gt;=100%),DO582*$J582*(100%-$H582),0)</f>
        <v>0</v>
      </c>
      <c r="AZ582" s="12">
        <f>IF(FG582&gt;=100%,DP582*$K582*(100%-$H582),0)</f>
        <v>0</v>
      </c>
      <c r="BA582" s="12"/>
      <c r="BB582" s="12">
        <f>IF(FH582&gt;=40%,DQ582*$J582*(100%-$H582),0)</f>
        <v>0</v>
      </c>
      <c r="BC582" s="12">
        <f>IF(OR(FI582&gt;=60%,(FH582+FI582)&gt;=100%),DR582*$J582*(100%-$H582),0)</f>
        <v>0</v>
      </c>
      <c r="BD582" s="12">
        <f>IF(FJ582&gt;=100%,DS582*$K582*(100%-$H582),0)</f>
        <v>0</v>
      </c>
      <c r="BE582" s="12"/>
      <c r="BF582" s="12">
        <f>IF(FK582&gt;=40%,DT582*$J582*(100%-$H582),0)</f>
        <v>0</v>
      </c>
      <c r="BG582" s="12">
        <f t="shared" si="1402"/>
        <v>0</v>
      </c>
      <c r="BH582" s="12">
        <f>IF(FM582&gt;=100%,DV582*$K582*(100%-$H582),0)</f>
        <v>0</v>
      </c>
      <c r="BI582" s="12">
        <f>+IF(FN582&gt;=100%,DW582*$L582*(100%-$H582),0)</f>
        <v>0</v>
      </c>
      <c r="BJ582" s="12"/>
      <c r="BK582" s="12">
        <f>IF(FO582&gt;=40%,DX582*$J582*(100%-$H582),0)</f>
        <v>0</v>
      </c>
      <c r="BL582" s="12">
        <f t="shared" si="1403"/>
        <v>0</v>
      </c>
      <c r="BM582" s="12">
        <f>IF(FQ582&gt;=100%,DZ582*$K582*(100%-$H582),0)</f>
        <v>0</v>
      </c>
      <c r="BN582" s="12"/>
      <c r="BO582" s="12">
        <f>IF(FR582&gt;=40%,EA582*$J582*(100%-$H582),0)</f>
        <v>0</v>
      </c>
      <c r="BP582" s="12">
        <f>IF(OR(FS582&gt;=60%,(FS582+FR582)&gt;=100%),EB582*$J582*(100%-$H582),0)</f>
        <v>0</v>
      </c>
      <c r="BQ582" s="12">
        <f>IF(FT582&gt;=100%,EC582*$K582*(100%-$H582),0)</f>
        <v>0</v>
      </c>
      <c r="BR582" s="12"/>
      <c r="BS582" s="12">
        <f>IF(FU582&gt;=40%,ED582*$J582*(100%-$H582),0)</f>
        <v>0</v>
      </c>
      <c r="BT582" s="12">
        <f>IF(OR(FV582&gt;=60%,(FU582+FV582)&gt;=100%),EE582*$J582*(100%-$H582),0)</f>
        <v>0</v>
      </c>
      <c r="BU582" s="12">
        <f>IF(FW582&gt;=100%,EF582*$K582*(100%-$H582),0)</f>
        <v>0</v>
      </c>
      <c r="BV582" s="12">
        <f>+IF(FX582&gt;=100%,EG582*$L582*(100%-$H582),0)</f>
        <v>0</v>
      </c>
      <c r="BW582" s="12">
        <f>+IF(FY582&gt;=100%,EH582*$M582*(100%-$H582),0)</f>
        <v>0</v>
      </c>
      <c r="BX582" s="12"/>
      <c r="BY582" s="12">
        <v>0</v>
      </c>
      <c r="BZ582" s="12">
        <v>200000000</v>
      </c>
      <c r="CA582" s="12">
        <f>SUMIFS('[1]TIẾN ĐỘ %'!$M$6:$M$1034,'[1]TIẾN ĐỘ %'!$G$6:$G$1034,$A582,'[1]TIẾN ĐỘ %'!$F$6:$F$1034,$E582)</f>
        <v>300000000</v>
      </c>
      <c r="CB582" s="12">
        <f t="shared" ref="CB582:CB602" si="1468">+SUM(BY582:CA582)</f>
        <v>500000000</v>
      </c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42"/>
      <c r="CO582" s="12">
        <f t="shared" si="1462"/>
        <v>0</v>
      </c>
      <c r="CP582" s="12">
        <f t="shared" si="1463"/>
        <v>0</v>
      </c>
      <c r="CQ582" s="12"/>
      <c r="CR582" s="12">
        <v>0</v>
      </c>
      <c r="CS582" s="12">
        <v>0</v>
      </c>
      <c r="CT582" s="12">
        <v>0</v>
      </c>
      <c r="CU582" s="12">
        <v>90758400</v>
      </c>
      <c r="CV582" s="12">
        <v>140486400</v>
      </c>
      <c r="CW582" s="12">
        <v>90758400</v>
      </c>
      <c r="CX582" s="12">
        <v>231244800</v>
      </c>
      <c r="CY582" s="12">
        <f>SUMIFS('[1]DATA THÔ IN'!$P$4:$P$12031,'[1]DATA THÔ IN'!$H$4:$H$12031,$A582,'[1]DATA THÔ IN'!$AC$4:$AC$12031,$E582,'[1]DATA THÔ IN'!$AH$4:$AH$12031,"Tiến độ 1")</f>
        <v>202060800</v>
      </c>
      <c r="CZ582" s="12">
        <f>SUMIFS('[1]DATA THÔ IN'!$P$4:$P$12031,'[1]DATA THÔ IN'!$H$4:$H$12031,$A582,'[1]DATA THÔ IN'!$AC$4:$AC$12031,$E582,'[1]DATA THÔ IN'!$AH$4:$AH$12031,"Tiến độ 2")</f>
        <v>81297200</v>
      </c>
      <c r="DA582" s="12">
        <f>SUMIFS('[1]TIẾN ĐỘ %'!$N$6:$N$1034,'[1]TIẾN ĐỘ %'!$G$6:$G$1034,A582,'[1]TIẾN ĐỘ %'!$F$6:$F$1034,$E582)</f>
        <v>349540400</v>
      </c>
      <c r="DB582" s="12">
        <f t="shared" si="1283"/>
        <v>580785200</v>
      </c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43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12"/>
      <c r="EE582" s="12"/>
      <c r="EF582" s="12"/>
      <c r="EG582" s="12">
        <f>+EF582+EC582+DZ582</f>
        <v>0</v>
      </c>
      <c r="EH582" s="12">
        <f>+EG582+DW582</f>
        <v>0</v>
      </c>
      <c r="EI582" s="12"/>
      <c r="EJ582" s="15">
        <f>IFERROR(CR582/BY582,0)</f>
        <v>0</v>
      </c>
      <c r="EK582" s="15">
        <f>+IFERROR(CS582/BY582,0)</f>
        <v>0</v>
      </c>
      <c r="EL582" s="15">
        <f>+IFERROR(CT582/BY582,0)</f>
        <v>0</v>
      </c>
      <c r="EM582" s="16">
        <f>IFERROR(CU582/BZ582,0)</f>
        <v>0.45379199999999997</v>
      </c>
      <c r="EN582" s="16">
        <f>IFERROR(CV582/BZ582,0)</f>
        <v>0.70243199999999995</v>
      </c>
      <c r="EO582" s="16">
        <f>IFERROR(CX582/BZ582,0)</f>
        <v>1.1562239999999999</v>
      </c>
      <c r="EP582" s="16">
        <f t="shared" si="1284"/>
        <v>0.67353600000000002</v>
      </c>
      <c r="EQ582" s="16">
        <f t="shared" si="1285"/>
        <v>0.27099066666666666</v>
      </c>
      <c r="ER582" s="16">
        <f t="shared" si="1286"/>
        <v>1.1651346666666667</v>
      </c>
      <c r="ES582" s="16">
        <f t="shared" si="1287"/>
        <v>1.1615704</v>
      </c>
      <c r="ET582" s="15">
        <f t="shared" si="1430"/>
        <v>0</v>
      </c>
      <c r="EU582" s="15">
        <f t="shared" si="1431"/>
        <v>0</v>
      </c>
      <c r="EV582" s="15">
        <f t="shared" si="1432"/>
        <v>0</v>
      </c>
      <c r="EW582" s="15">
        <f t="shared" si="1433"/>
        <v>0</v>
      </c>
      <c r="EX582" s="15">
        <f t="shared" si="1434"/>
        <v>0</v>
      </c>
      <c r="EY582" s="15">
        <f t="shared" si="1435"/>
        <v>0</v>
      </c>
      <c r="EZ582" s="15">
        <f t="shared" si="1436"/>
        <v>0</v>
      </c>
      <c r="FA582" s="15">
        <f t="shared" si="1437"/>
        <v>0</v>
      </c>
      <c r="FB582" s="15">
        <f t="shared" si="1438"/>
        <v>0</v>
      </c>
      <c r="FC582" s="15">
        <f t="shared" si="1439"/>
        <v>0</v>
      </c>
      <c r="FD582" s="15">
        <f t="shared" si="1440"/>
        <v>0</v>
      </c>
      <c r="FE582" s="15">
        <f t="shared" si="1441"/>
        <v>0</v>
      </c>
      <c r="FF582" s="15">
        <f t="shared" si="1442"/>
        <v>0</v>
      </c>
      <c r="FG582" s="15">
        <f t="shared" si="1443"/>
        <v>0</v>
      </c>
      <c r="FH582" s="15">
        <f t="shared" si="1444"/>
        <v>0</v>
      </c>
      <c r="FI582" s="15">
        <f t="shared" si="1445"/>
        <v>0</v>
      </c>
      <c r="FJ582" s="15">
        <f t="shared" si="1446"/>
        <v>0</v>
      </c>
      <c r="FK582" s="15">
        <f t="shared" si="1447"/>
        <v>0</v>
      </c>
      <c r="FL582" s="15">
        <f t="shared" si="1448"/>
        <v>0</v>
      </c>
      <c r="FM582" s="15">
        <f t="shared" si="1449"/>
        <v>0</v>
      </c>
      <c r="FN582" s="15">
        <f t="shared" si="1450"/>
        <v>0</v>
      </c>
      <c r="FO582" s="15">
        <f t="shared" si="1451"/>
        <v>0</v>
      </c>
      <c r="FP582" s="15">
        <f t="shared" si="1452"/>
        <v>0</v>
      </c>
      <c r="FQ582" s="15">
        <f t="shared" si="1453"/>
        <v>0</v>
      </c>
      <c r="FR582" s="17">
        <f t="shared" si="1454"/>
        <v>0</v>
      </c>
      <c r="FS582" s="17">
        <f t="shared" si="1455"/>
        <v>0</v>
      </c>
      <c r="FT582" s="17">
        <f t="shared" si="1456"/>
        <v>0</v>
      </c>
      <c r="FU582" s="18">
        <f t="shared" si="1457"/>
        <v>0</v>
      </c>
      <c r="FV582" s="18">
        <f t="shared" si="1458"/>
        <v>0</v>
      </c>
      <c r="FW582" s="18">
        <f t="shared" si="1459"/>
        <v>0</v>
      </c>
      <c r="FX582" s="18">
        <f t="shared" si="1460"/>
        <v>0</v>
      </c>
      <c r="FY582" s="18">
        <f t="shared" si="1461"/>
        <v>0</v>
      </c>
      <c r="FZ582" s="19"/>
      <c r="GA582" s="36"/>
      <c r="GB582" s="36"/>
      <c r="GC582" s="37"/>
    </row>
    <row r="583" spans="1:185" hidden="1" x14ac:dyDescent="0.25">
      <c r="A583" s="8" t="s">
        <v>1450</v>
      </c>
      <c r="B583" s="8" t="s">
        <v>1461</v>
      </c>
      <c r="C583" s="32" t="s">
        <v>1462</v>
      </c>
      <c r="D583" s="9" t="s">
        <v>55</v>
      </c>
      <c r="E583" s="9" t="s">
        <v>160</v>
      </c>
      <c r="F583" s="28" t="s">
        <v>70</v>
      </c>
      <c r="G583" s="9" t="s">
        <v>57</v>
      </c>
      <c r="H583" s="11">
        <v>3.5000000000000003E-2</v>
      </c>
      <c r="I583" s="11"/>
      <c r="J583" s="11">
        <v>0.01</v>
      </c>
      <c r="K583" s="11">
        <v>0.01</v>
      </c>
      <c r="L583" s="11">
        <v>5.0000000000000001E-3</v>
      </c>
      <c r="M583" s="11">
        <v>5.0000000000000001E-3</v>
      </c>
      <c r="N583" s="11"/>
      <c r="O583" s="12">
        <f t="shared" si="1389"/>
        <v>0</v>
      </c>
      <c r="P583" s="12">
        <f t="shared" si="1390"/>
        <v>0</v>
      </c>
      <c r="Q583" s="12">
        <f t="shared" si="1391"/>
        <v>0</v>
      </c>
      <c r="R583" s="12">
        <f t="shared" si="1392"/>
        <v>0</v>
      </c>
      <c r="S583" s="12">
        <f t="shared" si="1464"/>
        <v>0</v>
      </c>
      <c r="T583" s="12">
        <f t="shared" si="1465"/>
        <v>190144</v>
      </c>
      <c r="U583" s="12">
        <f t="shared" si="1466"/>
        <v>221757</v>
      </c>
      <c r="V583" s="12">
        <f t="shared" si="1467"/>
        <v>411901</v>
      </c>
      <c r="W583" s="12">
        <f>ROUND(CW583*1%,0)</f>
        <v>197040</v>
      </c>
      <c r="X583" s="12">
        <f t="shared" si="1393"/>
        <v>0</v>
      </c>
      <c r="Y583" s="12">
        <f t="shared" si="1394"/>
        <v>343462.8</v>
      </c>
      <c r="Z583" s="12">
        <f t="shared" si="1395"/>
        <v>161791.9</v>
      </c>
      <c r="AA583" s="12">
        <f t="shared" si="1396"/>
        <v>1125016.3</v>
      </c>
      <c r="AB583" s="12">
        <f t="shared" si="1397"/>
        <v>768458.45</v>
      </c>
      <c r="AC583" s="12"/>
      <c r="AD583" s="12"/>
      <c r="AE583" s="12"/>
      <c r="AF583" s="12">
        <f t="shared" si="1398"/>
        <v>0</v>
      </c>
      <c r="AG583" s="12">
        <f t="shared" si="1399"/>
        <v>0</v>
      </c>
      <c r="AH583" s="12">
        <f t="shared" si="1400"/>
        <v>0</v>
      </c>
      <c r="AI583" s="12"/>
      <c r="AJ583" s="12"/>
      <c r="AK583" s="12"/>
      <c r="AL583" s="12">
        <f>IF(EW583&gt;=40%,DF583*$J583*(100%-$H583),0)</f>
        <v>0</v>
      </c>
      <c r="AM583" s="12">
        <f>IF(OR(EX583&gt;=60%,(EW583+EX583)&gt;=100%),DG583*$J583*(100%-$H583),0)</f>
        <v>0</v>
      </c>
      <c r="AN583" s="12">
        <f>IF(DH583&gt;=CD583,DH583*$K583*(100%-$H583),0)</f>
        <v>0</v>
      </c>
      <c r="AO583" s="12"/>
      <c r="AP583" s="12"/>
      <c r="AQ583" s="12"/>
      <c r="AR583" s="12">
        <f>IF(EZ583&gt;=40%,DI583*$J583*(100%-$H583),0)</f>
        <v>0</v>
      </c>
      <c r="AS583" s="12">
        <f>IF(OR(FA583&gt;=60%,(FA583+EZ583)&gt;=100%),DJ583*$J583*(100%-$H583),0)</f>
        <v>0</v>
      </c>
      <c r="AT583" s="12">
        <f>IF(FB583&gt;=100%,DK583*$K583*(100%-$H583),0)</f>
        <v>0</v>
      </c>
      <c r="AU583" s="12">
        <f>+IF(FC583&gt;=100%,DL583*$L583*(100%-$H583),0)</f>
        <v>0</v>
      </c>
      <c r="AV583" s="12">
        <f t="shared" si="1401"/>
        <v>0</v>
      </c>
      <c r="AW583" s="12"/>
      <c r="AX583" s="12">
        <f>IF(FE583&gt;=40%,DN583*$J583*(100%-$H583),0)</f>
        <v>0</v>
      </c>
      <c r="AY583" s="12">
        <f>IF(OR(FF583&gt;=60%,(FE583+FF583)&gt;=100%),DO583*$J583*(100%-$H583),0)</f>
        <v>0</v>
      </c>
      <c r="AZ583" s="12">
        <f>IF(FG583&gt;=100%,DP583*$K583*(100%-$H583),0)</f>
        <v>0</v>
      </c>
      <c r="BA583" s="12"/>
      <c r="BB583" s="12">
        <f>IF(FH583&gt;=40%,DQ583*$J583*(100%-$H583),0)</f>
        <v>0</v>
      </c>
      <c r="BC583" s="12">
        <f>IF(OR(FI583&gt;=60%,(FH583+FI583)&gt;=100%),DR583*$J583*(100%-$H583),0)</f>
        <v>0</v>
      </c>
      <c r="BD583" s="12">
        <f>IF(FJ583&gt;=100%,DS583*$K583*(100%-$H583),0)</f>
        <v>0</v>
      </c>
      <c r="BE583" s="12"/>
      <c r="BF583" s="12">
        <f>IF(FK583&gt;=40%,DT583*$J583*(100%-$H583),0)</f>
        <v>0</v>
      </c>
      <c r="BG583" s="12">
        <f t="shared" si="1402"/>
        <v>0</v>
      </c>
      <c r="BH583" s="12">
        <f>IF(FM583&gt;=100%,DV583*$K583*(100%-$H583),0)</f>
        <v>0</v>
      </c>
      <c r="BI583" s="12">
        <f>+IF(FN583&gt;=100%,DW583*$L583*(100%-$H583),0)</f>
        <v>0</v>
      </c>
      <c r="BJ583" s="12"/>
      <c r="BK583" s="12">
        <f>IF(FO583&gt;=40%,DX583*$J583*(100%-$H583),0)</f>
        <v>0</v>
      </c>
      <c r="BL583" s="12">
        <f t="shared" si="1403"/>
        <v>0</v>
      </c>
      <c r="BM583" s="12">
        <f>IF(FQ583&gt;=100%,DZ583*$K583*(100%-$H583),0)</f>
        <v>0</v>
      </c>
      <c r="BN583" s="12"/>
      <c r="BO583" s="12">
        <f>IF(FR583&gt;=40%,EA583*$J583*(100%-$H583),0)</f>
        <v>0</v>
      </c>
      <c r="BP583" s="12">
        <f>IF(OR(FS583&gt;=60%,(FS583+FR583)&gt;=100%),EB583*$J583*(100%-$H583),0)</f>
        <v>0</v>
      </c>
      <c r="BQ583" s="12">
        <f>IF(FT583&gt;=100%,EC583*$K583*(100%-$H583),0)</f>
        <v>0</v>
      </c>
      <c r="BR583" s="12"/>
      <c r="BS583" s="12">
        <f>IF(FU583&gt;=40%,ED583*$J583*(100%-$H583),0)</f>
        <v>0</v>
      </c>
      <c r="BT583" s="12">
        <f>IF(OR(FV583&gt;=60%,(FU583+FV583)&gt;=100%),EE583*$J583*(100%-$H583),0)</f>
        <v>0</v>
      </c>
      <c r="BU583" s="12">
        <f>IF(FW583&gt;=100%,EF583*$K583*(100%-$H583),0)</f>
        <v>0</v>
      </c>
      <c r="BV583" s="12">
        <f>+IF(FX583&gt;=100%,EG583*$L583*(100%-$H583),0)</f>
        <v>0</v>
      </c>
      <c r="BW583" s="12">
        <f>+IF(FY583&gt;=100%,EH583*$M583*(100%-$H583),0)</f>
        <v>0</v>
      </c>
      <c r="BX583" s="12"/>
      <c r="BY583" s="12">
        <v>0</v>
      </c>
      <c r="BZ583" s="12">
        <v>40000000</v>
      </c>
      <c r="CA583" s="12">
        <f>SUMIFS('[1]TIẾN ĐỘ %'!$M$6:$M$1034,'[1]TIẾN ĐỘ %'!$G$6:$G$1034,$A583,'[1]TIẾN ĐỘ %'!$F$6:$F$1034,$E583)</f>
        <v>40000000</v>
      </c>
      <c r="CB583" s="12">
        <f t="shared" si="1468"/>
        <v>80000000</v>
      </c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42"/>
      <c r="CO583" s="12">
        <f t="shared" si="1462"/>
        <v>0</v>
      </c>
      <c r="CP583" s="12">
        <f t="shared" si="1463"/>
        <v>0</v>
      </c>
      <c r="CQ583" s="12"/>
      <c r="CR583" s="12">
        <v>0</v>
      </c>
      <c r="CS583" s="12">
        <v>0</v>
      </c>
      <c r="CT583" s="12">
        <v>0</v>
      </c>
      <c r="CU583" s="12">
        <v>19704000</v>
      </c>
      <c r="CV583" s="12">
        <v>22980000</v>
      </c>
      <c r="CW583" s="12">
        <v>19704000</v>
      </c>
      <c r="CX583" s="12">
        <v>42684000</v>
      </c>
      <c r="CY583" s="12">
        <f>SUMIFS('[1]DATA THÔ IN'!$P$4:$P$12031,'[1]DATA THÔ IN'!$H$4:$H$12031,$A583,'[1]DATA THÔ IN'!$AC$4:$AC$12031,$E583,'[1]DATA THÔ IN'!$AH$4:$AH$12031,"Tiến độ 1")</f>
        <v>35592000</v>
      </c>
      <c r="CZ583" s="12">
        <f>SUMIFS('[1]DATA THÔ IN'!$P$4:$P$12031,'[1]DATA THÔ IN'!$H$4:$H$12031,$A583,'[1]DATA THÔ IN'!$AC$4:$AC$12031,$E583,'[1]DATA THÔ IN'!$AH$4:$AH$12031,"Tiến độ 2")</f>
        <v>16766000</v>
      </c>
      <c r="DA583" s="12">
        <f>SUMIFS('[1]TIẾN ĐỘ %'!$N$6:$N$1034,'[1]TIẾN ĐỘ %'!$G$6:$G$1034,A583,'[1]TIẾN ĐỘ %'!$F$6:$F$1034,$E583)</f>
        <v>116582000</v>
      </c>
      <c r="DB583" s="12">
        <f t="shared" ref="DB583:DB636" si="1469">+DA583+CX583+CT583</f>
        <v>159266000</v>
      </c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43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12"/>
      <c r="EE583" s="12"/>
      <c r="EF583" s="12"/>
      <c r="EG583" s="12">
        <f>+EF583+EC583+DZ583</f>
        <v>0</v>
      </c>
      <c r="EH583" s="12">
        <f>+EG583+DW583</f>
        <v>0</v>
      </c>
      <c r="EI583" s="12"/>
      <c r="EJ583" s="15">
        <f>IFERROR(CR583/BY583,0)</f>
        <v>0</v>
      </c>
      <c r="EK583" s="15">
        <f>+IFERROR(CS583/BY583,0)</f>
        <v>0</v>
      </c>
      <c r="EL583" s="15">
        <f>+IFERROR(CT583/BY583,0)</f>
        <v>0</v>
      </c>
      <c r="EM583" s="16">
        <f>IFERROR(CU583/BZ583,0)</f>
        <v>0.49259999999999998</v>
      </c>
      <c r="EN583" s="16">
        <f>IFERROR(CV583/BZ583,0)</f>
        <v>0.57450000000000001</v>
      </c>
      <c r="EO583" s="16">
        <f>IFERROR(CX583/BZ583,0)</f>
        <v>1.0670999999999999</v>
      </c>
      <c r="EP583" s="16">
        <f t="shared" ref="EP583:EP636" si="1470">IFERROR(CY583/CA583,0)</f>
        <v>0.88980000000000004</v>
      </c>
      <c r="EQ583" s="16">
        <f t="shared" ref="EQ583:EQ636" si="1471">IFERROR(CZ583/CA583,0)</f>
        <v>0.41915000000000002</v>
      </c>
      <c r="ER583" s="16">
        <f t="shared" ref="ER583:ER636" si="1472">+IFERROR(DA583/CA583,0)</f>
        <v>2.9145500000000002</v>
      </c>
      <c r="ES583" s="16">
        <f t="shared" ref="ES583:ES636" si="1473">IFERROR(DB583/CB583,0)</f>
        <v>1.9908250000000001</v>
      </c>
      <c r="ET583" s="15">
        <f t="shared" si="1430"/>
        <v>0</v>
      </c>
      <c r="EU583" s="15">
        <f t="shared" si="1431"/>
        <v>0</v>
      </c>
      <c r="EV583" s="15">
        <f t="shared" si="1432"/>
        <v>0</v>
      </c>
      <c r="EW583" s="15">
        <f t="shared" si="1433"/>
        <v>0</v>
      </c>
      <c r="EX583" s="15">
        <f t="shared" si="1434"/>
        <v>0</v>
      </c>
      <c r="EY583" s="15">
        <f t="shared" si="1435"/>
        <v>0</v>
      </c>
      <c r="EZ583" s="15">
        <f t="shared" si="1436"/>
        <v>0</v>
      </c>
      <c r="FA583" s="15">
        <f t="shared" si="1437"/>
        <v>0</v>
      </c>
      <c r="FB583" s="15">
        <f t="shared" si="1438"/>
        <v>0</v>
      </c>
      <c r="FC583" s="15">
        <f t="shared" si="1439"/>
        <v>0</v>
      </c>
      <c r="FD583" s="15">
        <f t="shared" si="1440"/>
        <v>0</v>
      </c>
      <c r="FE583" s="15">
        <f t="shared" si="1441"/>
        <v>0</v>
      </c>
      <c r="FF583" s="15">
        <f t="shared" si="1442"/>
        <v>0</v>
      </c>
      <c r="FG583" s="15">
        <f t="shared" si="1443"/>
        <v>0</v>
      </c>
      <c r="FH583" s="15">
        <f t="shared" si="1444"/>
        <v>0</v>
      </c>
      <c r="FI583" s="15">
        <f t="shared" si="1445"/>
        <v>0</v>
      </c>
      <c r="FJ583" s="15">
        <f t="shared" si="1446"/>
        <v>0</v>
      </c>
      <c r="FK583" s="15">
        <f t="shared" si="1447"/>
        <v>0</v>
      </c>
      <c r="FL583" s="15">
        <f t="shared" si="1448"/>
        <v>0</v>
      </c>
      <c r="FM583" s="15">
        <f t="shared" si="1449"/>
        <v>0</v>
      </c>
      <c r="FN583" s="15">
        <f t="shared" si="1450"/>
        <v>0</v>
      </c>
      <c r="FO583" s="15">
        <f t="shared" si="1451"/>
        <v>0</v>
      </c>
      <c r="FP583" s="15">
        <f t="shared" si="1452"/>
        <v>0</v>
      </c>
      <c r="FQ583" s="15">
        <f t="shared" si="1453"/>
        <v>0</v>
      </c>
      <c r="FR583" s="17">
        <f t="shared" si="1454"/>
        <v>0</v>
      </c>
      <c r="FS583" s="17">
        <f t="shared" si="1455"/>
        <v>0</v>
      </c>
      <c r="FT583" s="17">
        <f t="shared" si="1456"/>
        <v>0</v>
      </c>
      <c r="FU583" s="18">
        <f t="shared" si="1457"/>
        <v>0</v>
      </c>
      <c r="FV583" s="18">
        <f t="shared" si="1458"/>
        <v>0</v>
      </c>
      <c r="FW583" s="18">
        <f t="shared" si="1459"/>
        <v>0</v>
      </c>
      <c r="FX583" s="18">
        <f t="shared" si="1460"/>
        <v>0</v>
      </c>
      <c r="FY583" s="18">
        <f t="shared" si="1461"/>
        <v>0</v>
      </c>
      <c r="FZ583" s="19"/>
      <c r="GA583" s="36"/>
      <c r="GB583" s="36"/>
      <c r="GC583" s="37"/>
    </row>
    <row r="584" spans="1:185" hidden="1" x14ac:dyDescent="0.25">
      <c r="A584" s="8" t="s">
        <v>1450</v>
      </c>
      <c r="B584" s="8" t="s">
        <v>1403</v>
      </c>
      <c r="C584" s="32" t="s">
        <v>1404</v>
      </c>
      <c r="D584" s="9" t="s">
        <v>55</v>
      </c>
      <c r="E584" s="9" t="s">
        <v>102</v>
      </c>
      <c r="F584" s="28" t="s">
        <v>70</v>
      </c>
      <c r="G584" s="9" t="s">
        <v>57</v>
      </c>
      <c r="H584" s="11">
        <v>3.5000000000000003E-2</v>
      </c>
      <c r="I584" s="11"/>
      <c r="J584" s="11">
        <v>0.01</v>
      </c>
      <c r="K584" s="11">
        <v>0.01</v>
      </c>
      <c r="L584" s="11">
        <v>5.0000000000000001E-3</v>
      </c>
      <c r="M584" s="11">
        <v>5.0000000000000001E-3</v>
      </c>
      <c r="N584" s="11"/>
      <c r="O584" s="12">
        <f t="shared" si="1389"/>
        <v>0</v>
      </c>
      <c r="P584" s="12">
        <f t="shared" si="1390"/>
        <v>0</v>
      </c>
      <c r="Q584" s="12">
        <f t="shared" si="1391"/>
        <v>0</v>
      </c>
      <c r="R584" s="12">
        <f t="shared" si="1392"/>
        <v>203808</v>
      </c>
      <c r="S584" s="12">
        <f t="shared" si="1464"/>
        <v>0</v>
      </c>
      <c r="T584" s="12">
        <f t="shared" si="1465"/>
        <v>0</v>
      </c>
      <c r="U584" s="12">
        <f t="shared" si="1466"/>
        <v>0</v>
      </c>
      <c r="V584" s="12">
        <f t="shared" si="1467"/>
        <v>0</v>
      </c>
      <c r="W584" s="12">
        <f t="shared" ref="W584:W602" si="1474">ROUND(CW584*1%,0)</f>
        <v>1279155</v>
      </c>
      <c r="X584" s="12">
        <f t="shared" si="1393"/>
        <v>0</v>
      </c>
      <c r="Y584" s="12">
        <f t="shared" si="1394"/>
        <v>370560</v>
      </c>
      <c r="Z584" s="12">
        <f t="shared" si="1395"/>
        <v>0</v>
      </c>
      <c r="AA584" s="12">
        <f t="shared" si="1396"/>
        <v>592780.19999999995</v>
      </c>
      <c r="AB584" s="12">
        <f t="shared" si="1397"/>
        <v>1015486.3875</v>
      </c>
      <c r="AC584" s="12"/>
      <c r="AD584" s="12"/>
      <c r="AE584" s="12"/>
      <c r="AF584" s="12">
        <f t="shared" si="1398"/>
        <v>0</v>
      </c>
      <c r="AG584" s="12">
        <f t="shared" si="1399"/>
        <v>0</v>
      </c>
      <c r="AH584" s="12">
        <f t="shared" si="1400"/>
        <v>0</v>
      </c>
      <c r="AI584" s="12"/>
      <c r="AJ584" s="12"/>
      <c r="AK584" s="12"/>
      <c r="AL584" s="12">
        <f t="shared" si="1404"/>
        <v>0</v>
      </c>
      <c r="AM584" s="12">
        <f t="shared" si="1405"/>
        <v>0</v>
      </c>
      <c r="AN584" s="12">
        <f t="shared" si="1406"/>
        <v>0</v>
      </c>
      <c r="AO584" s="12"/>
      <c r="AP584" s="12"/>
      <c r="AQ584" s="12"/>
      <c r="AR584" s="12">
        <f t="shared" si="1407"/>
        <v>0</v>
      </c>
      <c r="AS584" s="12">
        <f t="shared" si="1408"/>
        <v>0</v>
      </c>
      <c r="AT584" s="12">
        <f t="shared" si="1409"/>
        <v>0</v>
      </c>
      <c r="AU584" s="12">
        <f t="shared" si="1410"/>
        <v>0</v>
      </c>
      <c r="AV584" s="12">
        <f t="shared" si="1401"/>
        <v>0</v>
      </c>
      <c r="AW584" s="12"/>
      <c r="AX584" s="12">
        <f t="shared" si="1411"/>
        <v>0</v>
      </c>
      <c r="AY584" s="12">
        <f t="shared" si="1412"/>
        <v>0</v>
      </c>
      <c r="AZ584" s="12">
        <f t="shared" si="1413"/>
        <v>0</v>
      </c>
      <c r="BA584" s="12"/>
      <c r="BB584" s="12">
        <f t="shared" si="1414"/>
        <v>0</v>
      </c>
      <c r="BC584" s="12">
        <f t="shared" si="1415"/>
        <v>0</v>
      </c>
      <c r="BD584" s="12">
        <f t="shared" si="1416"/>
        <v>0</v>
      </c>
      <c r="BE584" s="12"/>
      <c r="BF584" s="12">
        <f t="shared" si="1417"/>
        <v>0</v>
      </c>
      <c r="BG584" s="12">
        <f t="shared" si="1402"/>
        <v>0</v>
      </c>
      <c r="BH584" s="12">
        <f t="shared" si="1418"/>
        <v>0</v>
      </c>
      <c r="BI584" s="12">
        <f t="shared" si="1419"/>
        <v>0</v>
      </c>
      <c r="BJ584" s="12"/>
      <c r="BK584" s="12">
        <f t="shared" si="1420"/>
        <v>0</v>
      </c>
      <c r="BL584" s="12">
        <f t="shared" si="1403"/>
        <v>0</v>
      </c>
      <c r="BM584" s="12">
        <f t="shared" si="1421"/>
        <v>0</v>
      </c>
      <c r="BN584" s="12"/>
      <c r="BO584" s="12">
        <f t="shared" si="1422"/>
        <v>0</v>
      </c>
      <c r="BP584" s="12">
        <f t="shared" si="1423"/>
        <v>0</v>
      </c>
      <c r="BQ584" s="12">
        <f t="shared" si="1424"/>
        <v>0</v>
      </c>
      <c r="BR584" s="12"/>
      <c r="BS584" s="12">
        <f t="shared" si="1425"/>
        <v>0</v>
      </c>
      <c r="BT584" s="12">
        <f t="shared" si="1426"/>
        <v>0</v>
      </c>
      <c r="BU584" s="12">
        <f t="shared" si="1427"/>
        <v>0</v>
      </c>
      <c r="BV584" s="12">
        <f t="shared" si="1428"/>
        <v>0</v>
      </c>
      <c r="BW584" s="12">
        <f t="shared" si="1429"/>
        <v>0</v>
      </c>
      <c r="BX584" s="12"/>
      <c r="BY584" s="12">
        <v>21120000</v>
      </c>
      <c r="BZ584" s="12">
        <v>0</v>
      </c>
      <c r="CA584" s="12">
        <f>SUMIFS('[1]TIẾN ĐỘ %'!$M$6:$M$1034,'[1]TIẾN ĐỘ %'!$G$6:$G$1034,$A584,'[1]TIẾN ĐỘ %'!$F$6:$F$1034,$E584)</f>
        <v>30000000</v>
      </c>
      <c r="CB584" s="12">
        <f t="shared" si="1468"/>
        <v>51120000</v>
      </c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42"/>
      <c r="CO584" s="12">
        <f t="shared" si="1462"/>
        <v>0</v>
      </c>
      <c r="CP584" s="12">
        <f t="shared" si="1463"/>
        <v>0</v>
      </c>
      <c r="CQ584" s="12"/>
      <c r="CR584" s="12">
        <v>0</v>
      </c>
      <c r="CS584" s="12">
        <v>0</v>
      </c>
      <c r="CT584" s="12">
        <v>21120000</v>
      </c>
      <c r="CU584" s="12">
        <v>127915500</v>
      </c>
      <c r="CV584" s="12">
        <v>0</v>
      </c>
      <c r="CW584" s="12">
        <v>127915500</v>
      </c>
      <c r="CX584" s="12">
        <v>127915500</v>
      </c>
      <c r="CY584" s="12">
        <f>SUMIFS('[1]DATA THÔ IN'!$P$4:$P$12031,'[1]DATA THÔ IN'!$H$4:$H$12031,$A584,'[1]DATA THÔ IN'!$AC$4:$AC$12031,$E584,'[1]DATA THÔ IN'!$AH$4:$AH$12031,"Tiến độ 1")</f>
        <v>38400000</v>
      </c>
      <c r="CZ584" s="12">
        <f>SUMIFS('[1]DATA THÔ IN'!$P$4:$P$12031,'[1]DATA THÔ IN'!$H$4:$H$12031,$A584,'[1]DATA THÔ IN'!$AC$4:$AC$12031,$E584,'[1]DATA THÔ IN'!$AH$4:$AH$12031,"Tiến độ 2")</f>
        <v>0</v>
      </c>
      <c r="DA584" s="12">
        <f>SUMIFS('[1]TIẾN ĐỘ %'!$N$6:$N$1034,'[1]TIẾN ĐỘ %'!$G$6:$G$1034,A584,'[1]TIẾN ĐỘ %'!$F$6:$F$1034,$E584)</f>
        <v>61428000</v>
      </c>
      <c r="DB584" s="12">
        <f t="shared" si="1469"/>
        <v>210463500</v>
      </c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43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12"/>
      <c r="EE584" s="12"/>
      <c r="EF584" s="12"/>
      <c r="EG584" s="12">
        <f t="shared" ref="EG584:EG590" si="1475">+EF584+EC584+DZ584</f>
        <v>0</v>
      </c>
      <c r="EH584" s="12">
        <f t="shared" ref="EH584:EH590" si="1476">+EG584+DW584</f>
        <v>0</v>
      </c>
      <c r="EI584" s="12"/>
      <c r="EJ584" s="15">
        <f t="shared" ref="EJ584:EJ590" si="1477">IFERROR(CR584/BY584,0)</f>
        <v>0</v>
      </c>
      <c r="EK584" s="15">
        <f t="shared" ref="EK584:EK590" si="1478">+IFERROR(CS584/BY584,0)</f>
        <v>0</v>
      </c>
      <c r="EL584" s="15">
        <f t="shared" ref="EL584:EL590" si="1479">+IFERROR(CT584/BY584,0)</f>
        <v>1</v>
      </c>
      <c r="EM584" s="16">
        <f t="shared" si="1288"/>
        <v>0</v>
      </c>
      <c r="EN584" s="16">
        <f t="shared" si="1289"/>
        <v>0</v>
      </c>
      <c r="EO584" s="16">
        <f t="shared" si="1290"/>
        <v>0</v>
      </c>
      <c r="EP584" s="16">
        <f t="shared" si="1470"/>
        <v>1.28</v>
      </c>
      <c r="EQ584" s="16">
        <f t="shared" si="1471"/>
        <v>0</v>
      </c>
      <c r="ER584" s="16">
        <f t="shared" si="1472"/>
        <v>2.0476000000000001</v>
      </c>
      <c r="ES584" s="16">
        <f t="shared" si="1473"/>
        <v>4.1170481220657278</v>
      </c>
      <c r="ET584" s="15">
        <f t="shared" si="1430"/>
        <v>0</v>
      </c>
      <c r="EU584" s="15">
        <f t="shared" si="1431"/>
        <v>0</v>
      </c>
      <c r="EV584" s="15">
        <f t="shared" si="1432"/>
        <v>0</v>
      </c>
      <c r="EW584" s="15">
        <f t="shared" si="1433"/>
        <v>0</v>
      </c>
      <c r="EX584" s="15">
        <f t="shared" si="1434"/>
        <v>0</v>
      </c>
      <c r="EY584" s="15">
        <f t="shared" si="1435"/>
        <v>0</v>
      </c>
      <c r="EZ584" s="15">
        <f t="shared" si="1436"/>
        <v>0</v>
      </c>
      <c r="FA584" s="15">
        <f t="shared" si="1437"/>
        <v>0</v>
      </c>
      <c r="FB584" s="15">
        <f t="shared" si="1438"/>
        <v>0</v>
      </c>
      <c r="FC584" s="15">
        <f t="shared" si="1439"/>
        <v>0</v>
      </c>
      <c r="FD584" s="15">
        <f t="shared" si="1440"/>
        <v>0</v>
      </c>
      <c r="FE584" s="15">
        <f t="shared" si="1441"/>
        <v>0</v>
      </c>
      <c r="FF584" s="15">
        <f t="shared" si="1442"/>
        <v>0</v>
      </c>
      <c r="FG584" s="15">
        <f t="shared" si="1443"/>
        <v>0</v>
      </c>
      <c r="FH584" s="15">
        <f t="shared" si="1444"/>
        <v>0</v>
      </c>
      <c r="FI584" s="15">
        <f t="shared" si="1445"/>
        <v>0</v>
      </c>
      <c r="FJ584" s="15">
        <f t="shared" si="1446"/>
        <v>0</v>
      </c>
      <c r="FK584" s="15">
        <f t="shared" si="1447"/>
        <v>0</v>
      </c>
      <c r="FL584" s="15">
        <f t="shared" si="1448"/>
        <v>0</v>
      </c>
      <c r="FM584" s="15">
        <f t="shared" si="1449"/>
        <v>0</v>
      </c>
      <c r="FN584" s="15">
        <f t="shared" si="1450"/>
        <v>0</v>
      </c>
      <c r="FO584" s="15">
        <f t="shared" si="1451"/>
        <v>0</v>
      </c>
      <c r="FP584" s="15">
        <f t="shared" si="1452"/>
        <v>0</v>
      </c>
      <c r="FQ584" s="15">
        <f t="shared" si="1453"/>
        <v>0</v>
      </c>
      <c r="FR584" s="17">
        <f t="shared" si="1454"/>
        <v>0</v>
      </c>
      <c r="FS584" s="17">
        <f t="shared" si="1455"/>
        <v>0</v>
      </c>
      <c r="FT584" s="17">
        <f t="shared" si="1456"/>
        <v>0</v>
      </c>
      <c r="FU584" s="18">
        <f t="shared" si="1457"/>
        <v>0</v>
      </c>
      <c r="FV584" s="18">
        <f t="shared" si="1458"/>
        <v>0</v>
      </c>
      <c r="FW584" s="18">
        <f t="shared" si="1459"/>
        <v>0</v>
      </c>
      <c r="FX584" s="18">
        <f t="shared" si="1460"/>
        <v>0</v>
      </c>
      <c r="FY584" s="18">
        <f t="shared" si="1461"/>
        <v>0</v>
      </c>
      <c r="FZ584" s="19"/>
      <c r="GA584" s="36"/>
      <c r="GB584" s="36"/>
      <c r="GC584" s="37"/>
    </row>
    <row r="585" spans="1:185" hidden="1" x14ac:dyDescent="0.25">
      <c r="A585" s="8" t="s">
        <v>1450</v>
      </c>
      <c r="B585" s="8" t="s">
        <v>1405</v>
      </c>
      <c r="C585" s="32" t="s">
        <v>1406</v>
      </c>
      <c r="D585" s="9" t="s">
        <v>55</v>
      </c>
      <c r="E585" s="9" t="s">
        <v>193</v>
      </c>
      <c r="F585" s="28" t="s">
        <v>70</v>
      </c>
      <c r="G585" s="9" t="s">
        <v>57</v>
      </c>
      <c r="H585" s="11">
        <v>3.5000000000000003E-2</v>
      </c>
      <c r="I585" s="11"/>
      <c r="J585" s="11">
        <v>0.01</v>
      </c>
      <c r="K585" s="11">
        <v>0.01</v>
      </c>
      <c r="L585" s="11">
        <v>5.0000000000000001E-3</v>
      </c>
      <c r="M585" s="11">
        <v>5.0000000000000001E-3</v>
      </c>
      <c r="N585" s="11"/>
      <c r="O585" s="12">
        <f t="shared" si="1389"/>
        <v>0</v>
      </c>
      <c r="P585" s="12">
        <f t="shared" si="1390"/>
        <v>0</v>
      </c>
      <c r="Q585" s="12">
        <f t="shared" si="1391"/>
        <v>0</v>
      </c>
      <c r="R585" s="12">
        <f t="shared" si="1392"/>
        <v>942515.5</v>
      </c>
      <c r="S585" s="12">
        <f t="shared" si="1464"/>
        <v>0</v>
      </c>
      <c r="T585" s="12">
        <f t="shared" si="1465"/>
        <v>1055585</v>
      </c>
      <c r="U585" s="12">
        <f t="shared" si="1466"/>
        <v>945459</v>
      </c>
      <c r="V585" s="12">
        <f t="shared" si="1467"/>
        <v>2001043</v>
      </c>
      <c r="W585" s="12">
        <f t="shared" si="1474"/>
        <v>1093870</v>
      </c>
      <c r="X585" s="12">
        <f t="shared" si="1393"/>
        <v>0</v>
      </c>
      <c r="Y585" s="12">
        <f t="shared" si="1394"/>
        <v>398255.5</v>
      </c>
      <c r="Z585" s="12">
        <f t="shared" si="1395"/>
        <v>0</v>
      </c>
      <c r="AA585" s="12">
        <f t="shared" si="1396"/>
        <v>0</v>
      </c>
      <c r="AB585" s="12">
        <f t="shared" si="1397"/>
        <v>1670907.15</v>
      </c>
      <c r="AC585" s="12"/>
      <c r="AD585" s="12"/>
      <c r="AE585" s="12"/>
      <c r="AF585" s="12">
        <f t="shared" si="1398"/>
        <v>0</v>
      </c>
      <c r="AG585" s="12">
        <f t="shared" si="1399"/>
        <v>0</v>
      </c>
      <c r="AH585" s="12">
        <f t="shared" si="1400"/>
        <v>0</v>
      </c>
      <c r="AI585" s="12"/>
      <c r="AJ585" s="12"/>
      <c r="AK585" s="12"/>
      <c r="AL585" s="12">
        <f t="shared" si="1404"/>
        <v>0</v>
      </c>
      <c r="AM585" s="12">
        <f t="shared" si="1405"/>
        <v>0</v>
      </c>
      <c r="AN585" s="12">
        <f t="shared" si="1406"/>
        <v>0</v>
      </c>
      <c r="AO585" s="12"/>
      <c r="AP585" s="12"/>
      <c r="AQ585" s="12"/>
      <c r="AR585" s="12">
        <f t="shared" si="1407"/>
        <v>0</v>
      </c>
      <c r="AS585" s="12">
        <f t="shared" si="1408"/>
        <v>0</v>
      </c>
      <c r="AT585" s="12">
        <f t="shared" si="1409"/>
        <v>0</v>
      </c>
      <c r="AU585" s="12">
        <f t="shared" si="1410"/>
        <v>0</v>
      </c>
      <c r="AV585" s="12">
        <f t="shared" si="1401"/>
        <v>0</v>
      </c>
      <c r="AW585" s="12"/>
      <c r="AX585" s="12">
        <f t="shared" si="1411"/>
        <v>0</v>
      </c>
      <c r="AY585" s="12">
        <f t="shared" si="1412"/>
        <v>0</v>
      </c>
      <c r="AZ585" s="12">
        <f t="shared" si="1413"/>
        <v>0</v>
      </c>
      <c r="BA585" s="12"/>
      <c r="BB585" s="12">
        <f t="shared" si="1414"/>
        <v>0</v>
      </c>
      <c r="BC585" s="12">
        <f t="shared" si="1415"/>
        <v>0</v>
      </c>
      <c r="BD585" s="12">
        <f t="shared" si="1416"/>
        <v>0</v>
      </c>
      <c r="BE585" s="12"/>
      <c r="BF585" s="12">
        <f t="shared" si="1417"/>
        <v>0</v>
      </c>
      <c r="BG585" s="12">
        <f t="shared" si="1402"/>
        <v>0</v>
      </c>
      <c r="BH585" s="12">
        <f t="shared" si="1418"/>
        <v>0</v>
      </c>
      <c r="BI585" s="12">
        <f t="shared" si="1419"/>
        <v>0</v>
      </c>
      <c r="BJ585" s="12"/>
      <c r="BK585" s="12">
        <f t="shared" si="1420"/>
        <v>0</v>
      </c>
      <c r="BL585" s="12">
        <f t="shared" si="1403"/>
        <v>0</v>
      </c>
      <c r="BM585" s="12">
        <f t="shared" si="1421"/>
        <v>0</v>
      </c>
      <c r="BN585" s="12"/>
      <c r="BO585" s="12">
        <f t="shared" si="1422"/>
        <v>0</v>
      </c>
      <c r="BP585" s="12">
        <f t="shared" si="1423"/>
        <v>0</v>
      </c>
      <c r="BQ585" s="12">
        <f t="shared" si="1424"/>
        <v>0</v>
      </c>
      <c r="BR585" s="12"/>
      <c r="BS585" s="12">
        <f t="shared" si="1425"/>
        <v>0</v>
      </c>
      <c r="BT585" s="12">
        <f t="shared" si="1426"/>
        <v>0</v>
      </c>
      <c r="BU585" s="12">
        <f t="shared" si="1427"/>
        <v>0</v>
      </c>
      <c r="BV585" s="12">
        <f t="shared" si="1428"/>
        <v>0</v>
      </c>
      <c r="BW585" s="12">
        <f t="shared" si="1429"/>
        <v>0</v>
      </c>
      <c r="BX585" s="12"/>
      <c r="BY585" s="12">
        <v>97670000</v>
      </c>
      <c r="BZ585" s="12">
        <v>120000000</v>
      </c>
      <c r="CA585" s="12">
        <f>SUMIFS('[1]TIẾN ĐỘ %'!$M$6:$M$1034,'[1]TIẾN ĐỘ %'!$G$6:$G$1034,$A585,'[1]TIẾN ĐỘ %'!$F$6:$F$1034,$E585)</f>
        <v>65000000</v>
      </c>
      <c r="CB585" s="12">
        <f t="shared" si="1468"/>
        <v>282670000</v>
      </c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42"/>
      <c r="CO585" s="12">
        <f t="shared" si="1462"/>
        <v>0</v>
      </c>
      <c r="CP585" s="12">
        <f t="shared" si="1463"/>
        <v>0</v>
      </c>
      <c r="CQ585" s="12"/>
      <c r="CR585" s="12">
        <v>0</v>
      </c>
      <c r="CS585" s="12">
        <v>0</v>
      </c>
      <c r="CT585" s="12">
        <v>97670000</v>
      </c>
      <c r="CU585" s="12">
        <v>109387000</v>
      </c>
      <c r="CV585" s="12">
        <v>97975000</v>
      </c>
      <c r="CW585" s="12">
        <v>109387000</v>
      </c>
      <c r="CX585" s="12">
        <v>207362000</v>
      </c>
      <c r="CY585" s="12">
        <f>SUMIFS('[1]DATA THÔ IN'!$P$4:$P$12031,'[1]DATA THÔ IN'!$H$4:$H$12031,$A585,'[1]DATA THÔ IN'!$AC$4:$AC$12031,$E585,'[1]DATA THÔ IN'!$AH$4:$AH$12031,"Tiến độ 1")</f>
        <v>41270000</v>
      </c>
      <c r="CZ585" s="12">
        <f>SUMIFS('[1]DATA THÔ IN'!$P$4:$P$12031,'[1]DATA THÔ IN'!$H$4:$H$12031,$A585,'[1]DATA THÔ IN'!$AC$4:$AC$12031,$E585,'[1]DATA THÔ IN'!$AH$4:$AH$12031,"Tiến độ 2")</f>
        <v>0</v>
      </c>
      <c r="DA585" s="12">
        <f>SUMIFS('[1]TIẾN ĐỘ %'!$N$6:$N$1034,'[1]TIẾN ĐỘ %'!$G$6:$G$1034,A585,'[1]TIẾN ĐỘ %'!$F$6:$F$1034,$E585)</f>
        <v>41270000</v>
      </c>
      <c r="DB585" s="12">
        <f t="shared" si="1469"/>
        <v>346302000</v>
      </c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43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12"/>
      <c r="EE585" s="12"/>
      <c r="EF585" s="12"/>
      <c r="EG585" s="12">
        <f t="shared" si="1475"/>
        <v>0</v>
      </c>
      <c r="EH585" s="12">
        <f t="shared" si="1476"/>
        <v>0</v>
      </c>
      <c r="EI585" s="12"/>
      <c r="EJ585" s="15">
        <f t="shared" si="1477"/>
        <v>0</v>
      </c>
      <c r="EK585" s="15">
        <f t="shared" si="1478"/>
        <v>0</v>
      </c>
      <c r="EL585" s="15">
        <f t="shared" si="1479"/>
        <v>1</v>
      </c>
      <c r="EM585" s="16">
        <f t="shared" si="1288"/>
        <v>0.91155833333333336</v>
      </c>
      <c r="EN585" s="16">
        <f t="shared" si="1289"/>
        <v>0.81645833333333329</v>
      </c>
      <c r="EO585" s="16">
        <f t="shared" si="1290"/>
        <v>1.7280166666666668</v>
      </c>
      <c r="EP585" s="16">
        <f t="shared" si="1470"/>
        <v>0.63492307692307692</v>
      </c>
      <c r="EQ585" s="16">
        <f t="shared" si="1471"/>
        <v>0</v>
      </c>
      <c r="ER585" s="16">
        <f t="shared" si="1472"/>
        <v>0.63492307692307692</v>
      </c>
      <c r="ES585" s="16">
        <f t="shared" si="1473"/>
        <v>1.2251105529415927</v>
      </c>
      <c r="ET585" s="15">
        <f t="shared" si="1430"/>
        <v>0</v>
      </c>
      <c r="EU585" s="15">
        <f t="shared" si="1431"/>
        <v>0</v>
      </c>
      <c r="EV585" s="15">
        <f t="shared" si="1432"/>
        <v>0</v>
      </c>
      <c r="EW585" s="15">
        <f t="shared" si="1433"/>
        <v>0</v>
      </c>
      <c r="EX585" s="15">
        <f t="shared" si="1434"/>
        <v>0</v>
      </c>
      <c r="EY585" s="15">
        <f t="shared" si="1435"/>
        <v>0</v>
      </c>
      <c r="EZ585" s="15">
        <f t="shared" si="1436"/>
        <v>0</v>
      </c>
      <c r="FA585" s="15">
        <f t="shared" si="1437"/>
        <v>0</v>
      </c>
      <c r="FB585" s="15">
        <f t="shared" si="1438"/>
        <v>0</v>
      </c>
      <c r="FC585" s="15">
        <f t="shared" si="1439"/>
        <v>0</v>
      </c>
      <c r="FD585" s="15">
        <f t="shared" si="1440"/>
        <v>0</v>
      </c>
      <c r="FE585" s="15">
        <f t="shared" si="1441"/>
        <v>0</v>
      </c>
      <c r="FF585" s="15">
        <f t="shared" si="1442"/>
        <v>0</v>
      </c>
      <c r="FG585" s="15">
        <f t="shared" si="1443"/>
        <v>0</v>
      </c>
      <c r="FH585" s="15">
        <f t="shared" si="1444"/>
        <v>0</v>
      </c>
      <c r="FI585" s="15">
        <f t="shared" si="1445"/>
        <v>0</v>
      </c>
      <c r="FJ585" s="15">
        <f t="shared" si="1446"/>
        <v>0</v>
      </c>
      <c r="FK585" s="15">
        <f t="shared" si="1447"/>
        <v>0</v>
      </c>
      <c r="FL585" s="15">
        <f t="shared" si="1448"/>
        <v>0</v>
      </c>
      <c r="FM585" s="15">
        <f t="shared" si="1449"/>
        <v>0</v>
      </c>
      <c r="FN585" s="15">
        <f t="shared" si="1450"/>
        <v>0</v>
      </c>
      <c r="FO585" s="15">
        <f t="shared" si="1451"/>
        <v>0</v>
      </c>
      <c r="FP585" s="15">
        <f t="shared" si="1452"/>
        <v>0</v>
      </c>
      <c r="FQ585" s="15">
        <f t="shared" si="1453"/>
        <v>0</v>
      </c>
      <c r="FR585" s="17">
        <f t="shared" si="1454"/>
        <v>0</v>
      </c>
      <c r="FS585" s="17">
        <f t="shared" si="1455"/>
        <v>0</v>
      </c>
      <c r="FT585" s="17">
        <f t="shared" si="1456"/>
        <v>0</v>
      </c>
      <c r="FU585" s="18">
        <f t="shared" si="1457"/>
        <v>0</v>
      </c>
      <c r="FV585" s="18">
        <f t="shared" si="1458"/>
        <v>0</v>
      </c>
      <c r="FW585" s="18">
        <f t="shared" si="1459"/>
        <v>0</v>
      </c>
      <c r="FX585" s="18">
        <f t="shared" si="1460"/>
        <v>0</v>
      </c>
      <c r="FY585" s="18">
        <f t="shared" si="1461"/>
        <v>0</v>
      </c>
      <c r="FZ585" s="19"/>
      <c r="GA585" s="36"/>
      <c r="GB585" s="36"/>
      <c r="GC585" s="37"/>
    </row>
    <row r="586" spans="1:185" hidden="1" x14ac:dyDescent="0.25">
      <c r="A586" s="8" t="s">
        <v>1450</v>
      </c>
      <c r="B586" s="8" t="s">
        <v>1407</v>
      </c>
      <c r="C586" s="32" t="s">
        <v>1408</v>
      </c>
      <c r="D586" s="9" t="s">
        <v>55</v>
      </c>
      <c r="E586" s="9" t="s">
        <v>249</v>
      </c>
      <c r="F586" s="28" t="s">
        <v>70</v>
      </c>
      <c r="G586" s="9" t="s">
        <v>57</v>
      </c>
      <c r="H586" s="11">
        <v>3.5000000000000003E-2</v>
      </c>
      <c r="I586" s="11"/>
      <c r="J586" s="11">
        <v>0.01</v>
      </c>
      <c r="K586" s="11">
        <v>0.01</v>
      </c>
      <c r="L586" s="11">
        <v>5.0000000000000001E-3</v>
      </c>
      <c r="M586" s="11">
        <v>5.0000000000000001E-3</v>
      </c>
      <c r="N586" s="11"/>
      <c r="O586" s="12">
        <f t="shared" si="1389"/>
        <v>0</v>
      </c>
      <c r="P586" s="12">
        <f t="shared" si="1390"/>
        <v>0</v>
      </c>
      <c r="Q586" s="12">
        <f t="shared" si="1391"/>
        <v>0</v>
      </c>
      <c r="R586" s="12">
        <f t="shared" si="1392"/>
        <v>0</v>
      </c>
      <c r="S586" s="12">
        <f t="shared" si="1464"/>
        <v>0</v>
      </c>
      <c r="T586" s="12">
        <f t="shared" si="1465"/>
        <v>0</v>
      </c>
      <c r="U586" s="12">
        <f t="shared" si="1466"/>
        <v>0</v>
      </c>
      <c r="V586" s="12">
        <f t="shared" si="1467"/>
        <v>0</v>
      </c>
      <c r="W586" s="12">
        <f t="shared" si="1474"/>
        <v>129496</v>
      </c>
      <c r="X586" s="12">
        <f t="shared" si="1393"/>
        <v>0</v>
      </c>
      <c r="Y586" s="12">
        <f t="shared" si="1394"/>
        <v>93381.119999999995</v>
      </c>
      <c r="Z586" s="12">
        <f t="shared" si="1395"/>
        <v>0</v>
      </c>
      <c r="AA586" s="12">
        <f t="shared" si="1396"/>
        <v>626570.64</v>
      </c>
      <c r="AB586" s="12">
        <f t="shared" si="1397"/>
        <v>375767.14</v>
      </c>
      <c r="AC586" s="12"/>
      <c r="AD586" s="12"/>
      <c r="AE586" s="12"/>
      <c r="AF586" s="12">
        <f t="shared" si="1398"/>
        <v>0</v>
      </c>
      <c r="AG586" s="12">
        <f t="shared" si="1399"/>
        <v>0</v>
      </c>
      <c r="AH586" s="12">
        <f t="shared" si="1400"/>
        <v>0</v>
      </c>
      <c r="AI586" s="12"/>
      <c r="AJ586" s="12"/>
      <c r="AK586" s="12"/>
      <c r="AL586" s="12">
        <f t="shared" si="1404"/>
        <v>0</v>
      </c>
      <c r="AM586" s="12">
        <f t="shared" si="1405"/>
        <v>0</v>
      </c>
      <c r="AN586" s="12">
        <f t="shared" si="1406"/>
        <v>0</v>
      </c>
      <c r="AO586" s="12"/>
      <c r="AP586" s="12"/>
      <c r="AQ586" s="12"/>
      <c r="AR586" s="12">
        <f t="shared" si="1407"/>
        <v>0</v>
      </c>
      <c r="AS586" s="12">
        <f t="shared" si="1408"/>
        <v>0</v>
      </c>
      <c r="AT586" s="12">
        <f t="shared" si="1409"/>
        <v>0</v>
      </c>
      <c r="AU586" s="12">
        <f t="shared" si="1410"/>
        <v>0</v>
      </c>
      <c r="AV586" s="12">
        <f t="shared" si="1401"/>
        <v>0</v>
      </c>
      <c r="AW586" s="12"/>
      <c r="AX586" s="12">
        <f t="shared" si="1411"/>
        <v>0</v>
      </c>
      <c r="AY586" s="12">
        <f t="shared" si="1412"/>
        <v>0</v>
      </c>
      <c r="AZ586" s="12">
        <f t="shared" si="1413"/>
        <v>0</v>
      </c>
      <c r="BA586" s="12"/>
      <c r="BB586" s="12">
        <f t="shared" si="1414"/>
        <v>0</v>
      </c>
      <c r="BC586" s="12">
        <f t="shared" si="1415"/>
        <v>0</v>
      </c>
      <c r="BD586" s="12">
        <f t="shared" si="1416"/>
        <v>0</v>
      </c>
      <c r="BE586" s="12"/>
      <c r="BF586" s="12">
        <f t="shared" si="1417"/>
        <v>0</v>
      </c>
      <c r="BG586" s="12">
        <f t="shared" si="1402"/>
        <v>0</v>
      </c>
      <c r="BH586" s="12">
        <f t="shared" si="1418"/>
        <v>0</v>
      </c>
      <c r="BI586" s="12">
        <f t="shared" si="1419"/>
        <v>0</v>
      </c>
      <c r="BJ586" s="12"/>
      <c r="BK586" s="12">
        <f t="shared" si="1420"/>
        <v>0</v>
      </c>
      <c r="BL586" s="12">
        <f t="shared" si="1403"/>
        <v>0</v>
      </c>
      <c r="BM586" s="12">
        <f t="shared" si="1421"/>
        <v>0</v>
      </c>
      <c r="BN586" s="12"/>
      <c r="BO586" s="12">
        <f t="shared" si="1422"/>
        <v>0</v>
      </c>
      <c r="BP586" s="12">
        <f t="shared" si="1423"/>
        <v>0</v>
      </c>
      <c r="BQ586" s="12">
        <f t="shared" si="1424"/>
        <v>0</v>
      </c>
      <c r="BR586" s="12"/>
      <c r="BS586" s="12">
        <f t="shared" si="1425"/>
        <v>0</v>
      </c>
      <c r="BT586" s="12">
        <f t="shared" si="1426"/>
        <v>0</v>
      </c>
      <c r="BU586" s="12">
        <f t="shared" si="1427"/>
        <v>0</v>
      </c>
      <c r="BV586" s="12">
        <f t="shared" si="1428"/>
        <v>0</v>
      </c>
      <c r="BW586" s="12">
        <f t="shared" si="1429"/>
        <v>0</v>
      </c>
      <c r="BX586" s="12"/>
      <c r="BY586" s="12">
        <v>0</v>
      </c>
      <c r="BZ586" s="12">
        <v>0</v>
      </c>
      <c r="CA586" s="12">
        <f>SUMIFS('[1]TIẾN ĐỘ %'!$M$6:$M$1034,'[1]TIẾN ĐỘ %'!$G$6:$G$1034,$A586,'[1]TIẾN ĐỘ %'!$F$6:$F$1034,$E586)</f>
        <v>20000000</v>
      </c>
      <c r="CB586" s="12">
        <f t="shared" si="1468"/>
        <v>20000000</v>
      </c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42"/>
      <c r="CO586" s="12">
        <f t="shared" si="1462"/>
        <v>0</v>
      </c>
      <c r="CP586" s="12">
        <f t="shared" si="1463"/>
        <v>0</v>
      </c>
      <c r="CQ586" s="12"/>
      <c r="CR586" s="12">
        <v>0</v>
      </c>
      <c r="CS586" s="12">
        <v>0</v>
      </c>
      <c r="CT586" s="12">
        <v>0</v>
      </c>
      <c r="CU586" s="12">
        <v>12949600</v>
      </c>
      <c r="CV586" s="12">
        <v>0</v>
      </c>
      <c r="CW586" s="12">
        <v>12949600</v>
      </c>
      <c r="CX586" s="12">
        <v>12949600</v>
      </c>
      <c r="CY586" s="12">
        <f>SUMIFS('[1]DATA THÔ IN'!$P$4:$P$12031,'[1]DATA THÔ IN'!$H$4:$H$12031,$A586,'[1]DATA THÔ IN'!$AC$4:$AC$12031,$E586,'[1]DATA THÔ IN'!$AH$4:$AH$12031,"Tiến độ 1")</f>
        <v>9676800</v>
      </c>
      <c r="CZ586" s="12">
        <f>SUMIFS('[1]DATA THÔ IN'!$P$4:$P$12031,'[1]DATA THÔ IN'!$H$4:$H$12031,$A586,'[1]DATA THÔ IN'!$AC$4:$AC$12031,$E586,'[1]DATA THÔ IN'!$AH$4:$AH$12031,"Tiến độ 2")</f>
        <v>0</v>
      </c>
      <c r="DA586" s="12">
        <f>SUMIFS('[1]TIẾN ĐỘ %'!$N$6:$N$1034,'[1]TIẾN ĐỘ %'!$G$6:$G$1034,A586,'[1]TIẾN ĐỘ %'!$F$6:$F$1034,$E586)</f>
        <v>64929600</v>
      </c>
      <c r="DB586" s="12">
        <f t="shared" si="1469"/>
        <v>77879200</v>
      </c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43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12"/>
      <c r="EE586" s="12"/>
      <c r="EF586" s="12"/>
      <c r="EG586" s="12">
        <f t="shared" si="1475"/>
        <v>0</v>
      </c>
      <c r="EH586" s="12">
        <f t="shared" si="1476"/>
        <v>0</v>
      </c>
      <c r="EI586" s="12"/>
      <c r="EJ586" s="15">
        <f t="shared" si="1477"/>
        <v>0</v>
      </c>
      <c r="EK586" s="15">
        <f t="shared" si="1478"/>
        <v>0</v>
      </c>
      <c r="EL586" s="15">
        <f t="shared" si="1479"/>
        <v>0</v>
      </c>
      <c r="EM586" s="16">
        <f t="shared" si="1288"/>
        <v>0</v>
      </c>
      <c r="EN586" s="16">
        <f t="shared" si="1289"/>
        <v>0</v>
      </c>
      <c r="EO586" s="16">
        <f t="shared" si="1290"/>
        <v>0</v>
      </c>
      <c r="EP586" s="16">
        <f t="shared" si="1470"/>
        <v>0.48383999999999999</v>
      </c>
      <c r="EQ586" s="16">
        <f t="shared" si="1471"/>
        <v>0</v>
      </c>
      <c r="ER586" s="16">
        <f t="shared" si="1472"/>
        <v>3.24648</v>
      </c>
      <c r="ES586" s="16">
        <f t="shared" si="1473"/>
        <v>3.8939599999999999</v>
      </c>
      <c r="ET586" s="15">
        <f t="shared" si="1430"/>
        <v>0</v>
      </c>
      <c r="EU586" s="15">
        <f t="shared" si="1431"/>
        <v>0</v>
      </c>
      <c r="EV586" s="15">
        <f t="shared" si="1432"/>
        <v>0</v>
      </c>
      <c r="EW586" s="15">
        <f t="shared" si="1433"/>
        <v>0</v>
      </c>
      <c r="EX586" s="15">
        <f t="shared" si="1434"/>
        <v>0</v>
      </c>
      <c r="EY586" s="15">
        <f t="shared" si="1435"/>
        <v>0</v>
      </c>
      <c r="EZ586" s="15">
        <f t="shared" si="1436"/>
        <v>0</v>
      </c>
      <c r="FA586" s="15">
        <f t="shared" si="1437"/>
        <v>0</v>
      </c>
      <c r="FB586" s="15">
        <f t="shared" si="1438"/>
        <v>0</v>
      </c>
      <c r="FC586" s="15">
        <f t="shared" si="1439"/>
        <v>0</v>
      </c>
      <c r="FD586" s="15">
        <f t="shared" si="1440"/>
        <v>0</v>
      </c>
      <c r="FE586" s="15">
        <f t="shared" si="1441"/>
        <v>0</v>
      </c>
      <c r="FF586" s="15">
        <f t="shared" si="1442"/>
        <v>0</v>
      </c>
      <c r="FG586" s="15">
        <f t="shared" si="1443"/>
        <v>0</v>
      </c>
      <c r="FH586" s="15">
        <f t="shared" si="1444"/>
        <v>0</v>
      </c>
      <c r="FI586" s="15">
        <f t="shared" si="1445"/>
        <v>0</v>
      </c>
      <c r="FJ586" s="15">
        <f t="shared" si="1446"/>
        <v>0</v>
      </c>
      <c r="FK586" s="15">
        <f t="shared" si="1447"/>
        <v>0</v>
      </c>
      <c r="FL586" s="15">
        <f t="shared" si="1448"/>
        <v>0</v>
      </c>
      <c r="FM586" s="15">
        <f t="shared" si="1449"/>
        <v>0</v>
      </c>
      <c r="FN586" s="15">
        <f t="shared" si="1450"/>
        <v>0</v>
      </c>
      <c r="FO586" s="15">
        <f t="shared" si="1451"/>
        <v>0</v>
      </c>
      <c r="FP586" s="15">
        <f t="shared" si="1452"/>
        <v>0</v>
      </c>
      <c r="FQ586" s="15">
        <f t="shared" si="1453"/>
        <v>0</v>
      </c>
      <c r="FR586" s="17">
        <f t="shared" si="1454"/>
        <v>0</v>
      </c>
      <c r="FS586" s="17">
        <f t="shared" si="1455"/>
        <v>0</v>
      </c>
      <c r="FT586" s="17">
        <f t="shared" si="1456"/>
        <v>0</v>
      </c>
      <c r="FU586" s="18">
        <f t="shared" si="1457"/>
        <v>0</v>
      </c>
      <c r="FV586" s="18">
        <f t="shared" si="1458"/>
        <v>0</v>
      </c>
      <c r="FW586" s="18">
        <f t="shared" si="1459"/>
        <v>0</v>
      </c>
      <c r="FX586" s="18">
        <f t="shared" si="1460"/>
        <v>0</v>
      </c>
      <c r="FY586" s="18">
        <f t="shared" si="1461"/>
        <v>0</v>
      </c>
      <c r="FZ586" s="19"/>
      <c r="GA586" s="36"/>
      <c r="GB586" s="36"/>
      <c r="GC586" s="37"/>
    </row>
    <row r="587" spans="1:185" hidden="1" x14ac:dyDescent="0.25">
      <c r="A587" s="8" t="s">
        <v>1451</v>
      </c>
      <c r="B587" s="8" t="s">
        <v>1409</v>
      </c>
      <c r="C587" s="32" t="s">
        <v>1410</v>
      </c>
      <c r="D587" s="28" t="s">
        <v>1001</v>
      </c>
      <c r="E587" s="9" t="s">
        <v>52</v>
      </c>
      <c r="F587" s="28" t="s">
        <v>1002</v>
      </c>
      <c r="G587" s="28" t="s">
        <v>998</v>
      </c>
      <c r="H587" s="11"/>
      <c r="I587" s="11"/>
      <c r="J587" s="11"/>
      <c r="K587" s="11"/>
      <c r="L587" s="11"/>
      <c r="M587" s="11"/>
      <c r="N587" s="11"/>
      <c r="O587" s="12">
        <f t="shared" si="1389"/>
        <v>0</v>
      </c>
      <c r="P587" s="12">
        <f t="shared" si="1390"/>
        <v>0</v>
      </c>
      <c r="Q587" s="12">
        <f t="shared" si="1391"/>
        <v>0</v>
      </c>
      <c r="R587" s="12">
        <f t="shared" si="1392"/>
        <v>0</v>
      </c>
      <c r="S587" s="12">
        <f t="shared" si="1464"/>
        <v>0</v>
      </c>
      <c r="T587" s="12">
        <f t="shared" si="1465"/>
        <v>0</v>
      </c>
      <c r="U587" s="12">
        <f t="shared" si="1466"/>
        <v>0</v>
      </c>
      <c r="V587" s="12">
        <f t="shared" si="1467"/>
        <v>0</v>
      </c>
      <c r="W587" s="12">
        <f t="shared" si="1474"/>
        <v>301200</v>
      </c>
      <c r="X587" s="12">
        <f t="shared" si="1393"/>
        <v>0</v>
      </c>
      <c r="Y587" s="12">
        <f t="shared" si="1394"/>
        <v>0</v>
      </c>
      <c r="Z587" s="12">
        <f t="shared" si="1395"/>
        <v>0</v>
      </c>
      <c r="AA587" s="12">
        <f t="shared" si="1396"/>
        <v>0</v>
      </c>
      <c r="AB587" s="12">
        <f t="shared" si="1397"/>
        <v>0</v>
      </c>
      <c r="AC587" s="12"/>
      <c r="AD587" s="12"/>
      <c r="AE587" s="12"/>
      <c r="AF587" s="12">
        <f t="shared" si="1398"/>
        <v>0</v>
      </c>
      <c r="AG587" s="12">
        <f t="shared" si="1399"/>
        <v>0</v>
      </c>
      <c r="AH587" s="12">
        <f t="shared" si="1400"/>
        <v>0</v>
      </c>
      <c r="AI587" s="12"/>
      <c r="AJ587" s="12"/>
      <c r="AK587" s="12"/>
      <c r="AL587" s="12">
        <f t="shared" si="1404"/>
        <v>0</v>
      </c>
      <c r="AM587" s="12">
        <f t="shared" si="1405"/>
        <v>0</v>
      </c>
      <c r="AN587" s="12">
        <f t="shared" si="1406"/>
        <v>0</v>
      </c>
      <c r="AO587" s="12"/>
      <c r="AP587" s="12"/>
      <c r="AQ587" s="12"/>
      <c r="AR587" s="12">
        <f t="shared" si="1407"/>
        <v>0</v>
      </c>
      <c r="AS587" s="12">
        <f t="shared" si="1408"/>
        <v>0</v>
      </c>
      <c r="AT587" s="12">
        <f t="shared" si="1409"/>
        <v>0</v>
      </c>
      <c r="AU587" s="12">
        <f t="shared" si="1410"/>
        <v>0</v>
      </c>
      <c r="AV587" s="12">
        <f t="shared" si="1401"/>
        <v>0</v>
      </c>
      <c r="AW587" s="12"/>
      <c r="AX587" s="12">
        <f t="shared" si="1411"/>
        <v>0</v>
      </c>
      <c r="AY587" s="12">
        <f t="shared" si="1412"/>
        <v>0</v>
      </c>
      <c r="AZ587" s="12">
        <f t="shared" si="1413"/>
        <v>0</v>
      </c>
      <c r="BA587" s="12"/>
      <c r="BB587" s="12">
        <f t="shared" si="1414"/>
        <v>0</v>
      </c>
      <c r="BC587" s="12">
        <f t="shared" si="1415"/>
        <v>0</v>
      </c>
      <c r="BD587" s="12">
        <f t="shared" si="1416"/>
        <v>0</v>
      </c>
      <c r="BE587" s="12"/>
      <c r="BF587" s="12">
        <f t="shared" si="1417"/>
        <v>0</v>
      </c>
      <c r="BG587" s="12">
        <f t="shared" si="1402"/>
        <v>0</v>
      </c>
      <c r="BH587" s="12">
        <f t="shared" si="1418"/>
        <v>0</v>
      </c>
      <c r="BI587" s="12">
        <f t="shared" si="1419"/>
        <v>0</v>
      </c>
      <c r="BJ587" s="12"/>
      <c r="BK587" s="12">
        <f t="shared" si="1420"/>
        <v>0</v>
      </c>
      <c r="BL587" s="12">
        <f t="shared" si="1403"/>
        <v>0</v>
      </c>
      <c r="BM587" s="12">
        <f t="shared" si="1421"/>
        <v>0</v>
      </c>
      <c r="BN587" s="12"/>
      <c r="BO587" s="12">
        <f t="shared" si="1422"/>
        <v>0</v>
      </c>
      <c r="BP587" s="12">
        <f t="shared" si="1423"/>
        <v>0</v>
      </c>
      <c r="BQ587" s="12">
        <f t="shared" si="1424"/>
        <v>0</v>
      </c>
      <c r="BR587" s="12"/>
      <c r="BS587" s="12">
        <f t="shared" si="1425"/>
        <v>0</v>
      </c>
      <c r="BT587" s="12">
        <f t="shared" si="1426"/>
        <v>0</v>
      </c>
      <c r="BU587" s="12">
        <f t="shared" si="1427"/>
        <v>0</v>
      </c>
      <c r="BV587" s="12">
        <f t="shared" si="1428"/>
        <v>0</v>
      </c>
      <c r="BW587" s="12">
        <f t="shared" si="1429"/>
        <v>0</v>
      </c>
      <c r="BX587" s="12"/>
      <c r="BY587" s="12"/>
      <c r="BZ587" s="12">
        <v>0</v>
      </c>
      <c r="CA587" s="12">
        <f>SUMIFS('[1]TIẾN ĐỘ %'!$M$6:$M$1034,'[1]TIẾN ĐỘ %'!$G$6:$G$1034,$A587,'[1]TIẾN ĐỘ %'!$F$6:$F$1034,$E587)</f>
        <v>0</v>
      </c>
      <c r="CB587" s="12">
        <f t="shared" si="1468"/>
        <v>0</v>
      </c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42"/>
      <c r="CO587" s="12"/>
      <c r="CP587" s="12"/>
      <c r="CQ587" s="12"/>
      <c r="CR587" s="12">
        <v>30120000</v>
      </c>
      <c r="CS587" s="12"/>
      <c r="CT587" s="12">
        <v>30120000</v>
      </c>
      <c r="CU587" s="12">
        <v>30120000</v>
      </c>
      <c r="CV587" s="12">
        <v>0</v>
      </c>
      <c r="CW587" s="12">
        <v>30120000</v>
      </c>
      <c r="CX587" s="12">
        <v>30120000</v>
      </c>
      <c r="CY587" s="12">
        <f>SUMIFS('[1]DATA THÔ IN'!$P$4:$P$12031,'[1]DATA THÔ IN'!$H$4:$H$12031,$A587,'[1]DATA THÔ IN'!$AC$4:$AC$12031,$E587,'[1]DATA THÔ IN'!$AH$4:$AH$12031,"Tiến độ 1")</f>
        <v>60240000</v>
      </c>
      <c r="CZ587" s="12">
        <f>SUMIFS('[1]DATA THÔ IN'!$P$4:$P$12031,'[1]DATA THÔ IN'!$H$4:$H$12031,$A587,'[1]DATA THÔ IN'!$AC$4:$AC$12031,$E587,'[1]DATA THÔ IN'!$AH$4:$AH$12031,"Tiến độ 2")</f>
        <v>0</v>
      </c>
      <c r="DA587" s="12">
        <f>SUMIFS('[1]TIẾN ĐỘ %'!$N$6:$N$1034,'[1]TIẾN ĐỘ %'!$G$6:$G$1034,A587,'[1]TIẾN ĐỘ %'!$F$6:$F$1034,$E587)</f>
        <v>60240000</v>
      </c>
      <c r="DB587" s="12">
        <f t="shared" si="1469"/>
        <v>120480000</v>
      </c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43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12"/>
      <c r="EE587" s="12"/>
      <c r="EF587" s="12"/>
      <c r="EG587" s="12">
        <f t="shared" si="1475"/>
        <v>0</v>
      </c>
      <c r="EH587" s="12">
        <f t="shared" si="1476"/>
        <v>0</v>
      </c>
      <c r="EI587" s="12"/>
      <c r="EJ587" s="15">
        <f t="shared" si="1477"/>
        <v>0</v>
      </c>
      <c r="EK587" s="15">
        <f t="shared" si="1478"/>
        <v>0</v>
      </c>
      <c r="EL587" s="15">
        <f t="shared" si="1479"/>
        <v>0</v>
      </c>
      <c r="EM587" s="16">
        <f t="shared" si="1288"/>
        <v>0</v>
      </c>
      <c r="EN587" s="16">
        <f t="shared" si="1289"/>
        <v>0</v>
      </c>
      <c r="EO587" s="16">
        <f t="shared" si="1290"/>
        <v>0</v>
      </c>
      <c r="EP587" s="16">
        <f t="shared" si="1470"/>
        <v>0</v>
      </c>
      <c r="EQ587" s="16">
        <f t="shared" si="1471"/>
        <v>0</v>
      </c>
      <c r="ER587" s="16">
        <f t="shared" si="1472"/>
        <v>0</v>
      </c>
      <c r="ES587" s="16">
        <f t="shared" si="1473"/>
        <v>0</v>
      </c>
      <c r="ET587" s="15">
        <f t="shared" si="1430"/>
        <v>0</v>
      </c>
      <c r="EU587" s="15">
        <f t="shared" si="1431"/>
        <v>0</v>
      </c>
      <c r="EV587" s="15">
        <f t="shared" si="1432"/>
        <v>0</v>
      </c>
      <c r="EW587" s="15">
        <f t="shared" si="1433"/>
        <v>0</v>
      </c>
      <c r="EX587" s="15">
        <f t="shared" si="1434"/>
        <v>0</v>
      </c>
      <c r="EY587" s="15">
        <f t="shared" si="1435"/>
        <v>0</v>
      </c>
      <c r="EZ587" s="15">
        <f t="shared" si="1436"/>
        <v>0</v>
      </c>
      <c r="FA587" s="15">
        <f t="shared" si="1437"/>
        <v>0</v>
      </c>
      <c r="FB587" s="15">
        <f t="shared" si="1438"/>
        <v>0</v>
      </c>
      <c r="FC587" s="15">
        <f t="shared" si="1439"/>
        <v>0</v>
      </c>
      <c r="FD587" s="15">
        <f t="shared" si="1440"/>
        <v>0</v>
      </c>
      <c r="FE587" s="15">
        <f t="shared" si="1441"/>
        <v>0</v>
      </c>
      <c r="FF587" s="15">
        <f t="shared" si="1442"/>
        <v>0</v>
      </c>
      <c r="FG587" s="15">
        <f t="shared" si="1443"/>
        <v>0</v>
      </c>
      <c r="FH587" s="15">
        <f t="shared" si="1444"/>
        <v>0</v>
      </c>
      <c r="FI587" s="15">
        <f t="shared" si="1445"/>
        <v>0</v>
      </c>
      <c r="FJ587" s="15">
        <f t="shared" si="1446"/>
        <v>0</v>
      </c>
      <c r="FK587" s="15">
        <f t="shared" si="1447"/>
        <v>0</v>
      </c>
      <c r="FL587" s="15">
        <f t="shared" si="1448"/>
        <v>0</v>
      </c>
      <c r="FM587" s="15">
        <f t="shared" si="1449"/>
        <v>0</v>
      </c>
      <c r="FN587" s="15">
        <f t="shared" si="1450"/>
        <v>0</v>
      </c>
      <c r="FO587" s="15">
        <f t="shared" si="1451"/>
        <v>0</v>
      </c>
      <c r="FP587" s="15">
        <f t="shared" si="1452"/>
        <v>0</v>
      </c>
      <c r="FQ587" s="15">
        <f t="shared" si="1453"/>
        <v>0</v>
      </c>
      <c r="FR587" s="17">
        <f t="shared" si="1454"/>
        <v>0</v>
      </c>
      <c r="FS587" s="17">
        <f t="shared" si="1455"/>
        <v>0</v>
      </c>
      <c r="FT587" s="17">
        <f t="shared" si="1456"/>
        <v>0</v>
      </c>
      <c r="FU587" s="18">
        <f t="shared" si="1457"/>
        <v>0</v>
      </c>
      <c r="FV587" s="18">
        <f t="shared" si="1458"/>
        <v>0</v>
      </c>
      <c r="FW587" s="18">
        <f t="shared" si="1459"/>
        <v>0</v>
      </c>
      <c r="FX587" s="18">
        <f t="shared" si="1460"/>
        <v>0</v>
      </c>
      <c r="FY587" s="18">
        <f t="shared" si="1461"/>
        <v>0</v>
      </c>
      <c r="FZ587" s="19"/>
      <c r="GA587" s="36"/>
      <c r="GB587" s="36"/>
      <c r="GC587" s="37"/>
    </row>
    <row r="588" spans="1:185" hidden="1" x14ac:dyDescent="0.25">
      <c r="A588" s="8" t="s">
        <v>1452</v>
      </c>
      <c r="B588" s="8" t="s">
        <v>1411</v>
      </c>
      <c r="C588" s="32" t="s">
        <v>1412</v>
      </c>
      <c r="D588" s="32" t="s">
        <v>1005</v>
      </c>
      <c r="E588" s="9" t="s">
        <v>52</v>
      </c>
      <c r="F588" s="28" t="s">
        <v>1006</v>
      </c>
      <c r="G588" s="28" t="s">
        <v>998</v>
      </c>
      <c r="H588" s="11"/>
      <c r="I588" s="11"/>
      <c r="J588" s="11"/>
      <c r="K588" s="11"/>
      <c r="L588" s="11"/>
      <c r="M588" s="11"/>
      <c r="N588" s="11"/>
      <c r="O588" s="12">
        <f t="shared" si="1389"/>
        <v>0</v>
      </c>
      <c r="P588" s="12">
        <f t="shared" si="1390"/>
        <v>0</v>
      </c>
      <c r="Q588" s="12">
        <f t="shared" si="1391"/>
        <v>0</v>
      </c>
      <c r="R588" s="12">
        <f t="shared" si="1392"/>
        <v>0</v>
      </c>
      <c r="S588" s="12">
        <f t="shared" si="1464"/>
        <v>0</v>
      </c>
      <c r="T588" s="12">
        <f t="shared" si="1465"/>
        <v>0</v>
      </c>
      <c r="U588" s="12">
        <f t="shared" si="1466"/>
        <v>0</v>
      </c>
      <c r="V588" s="12">
        <f t="shared" si="1467"/>
        <v>0</v>
      </c>
      <c r="W588" s="12">
        <v>0</v>
      </c>
      <c r="X588" s="12">
        <f t="shared" si="1393"/>
        <v>0</v>
      </c>
      <c r="Y588" s="12">
        <f t="shared" si="1394"/>
        <v>0</v>
      </c>
      <c r="Z588" s="12">
        <f t="shared" si="1395"/>
        <v>0</v>
      </c>
      <c r="AA588" s="12">
        <f t="shared" si="1396"/>
        <v>0</v>
      </c>
      <c r="AB588" s="12">
        <f t="shared" si="1397"/>
        <v>0</v>
      </c>
      <c r="AC588" s="12"/>
      <c r="AD588" s="12"/>
      <c r="AE588" s="12"/>
      <c r="AF588" s="12">
        <f t="shared" si="1398"/>
        <v>0</v>
      </c>
      <c r="AG588" s="12">
        <f t="shared" si="1399"/>
        <v>0</v>
      </c>
      <c r="AH588" s="12">
        <f t="shared" si="1400"/>
        <v>0</v>
      </c>
      <c r="AI588" s="12"/>
      <c r="AJ588" s="12"/>
      <c r="AK588" s="12"/>
      <c r="AL588" s="12">
        <f t="shared" si="1404"/>
        <v>0</v>
      </c>
      <c r="AM588" s="12">
        <f t="shared" si="1405"/>
        <v>0</v>
      </c>
      <c r="AN588" s="12">
        <f t="shared" si="1406"/>
        <v>0</v>
      </c>
      <c r="AO588" s="12"/>
      <c r="AP588" s="12"/>
      <c r="AQ588" s="12"/>
      <c r="AR588" s="12">
        <f t="shared" si="1407"/>
        <v>0</v>
      </c>
      <c r="AS588" s="12">
        <f t="shared" si="1408"/>
        <v>0</v>
      </c>
      <c r="AT588" s="12">
        <f t="shared" si="1409"/>
        <v>0</v>
      </c>
      <c r="AU588" s="12">
        <f t="shared" si="1410"/>
        <v>0</v>
      </c>
      <c r="AV588" s="12">
        <f t="shared" si="1401"/>
        <v>0</v>
      </c>
      <c r="AW588" s="12"/>
      <c r="AX588" s="12">
        <f t="shared" si="1411"/>
        <v>0</v>
      </c>
      <c r="AY588" s="12">
        <f t="shared" si="1412"/>
        <v>0</v>
      </c>
      <c r="AZ588" s="12">
        <f t="shared" si="1413"/>
        <v>0</v>
      </c>
      <c r="BA588" s="12"/>
      <c r="BB588" s="12">
        <f t="shared" si="1414"/>
        <v>0</v>
      </c>
      <c r="BC588" s="12">
        <f t="shared" si="1415"/>
        <v>0</v>
      </c>
      <c r="BD588" s="12">
        <f t="shared" si="1416"/>
        <v>0</v>
      </c>
      <c r="BE588" s="12"/>
      <c r="BF588" s="12">
        <f t="shared" si="1417"/>
        <v>0</v>
      </c>
      <c r="BG588" s="12">
        <f t="shared" si="1402"/>
        <v>0</v>
      </c>
      <c r="BH588" s="12">
        <f t="shared" si="1418"/>
        <v>0</v>
      </c>
      <c r="BI588" s="12">
        <f t="shared" si="1419"/>
        <v>0</v>
      </c>
      <c r="BJ588" s="12"/>
      <c r="BK588" s="12">
        <f t="shared" si="1420"/>
        <v>0</v>
      </c>
      <c r="BL588" s="12">
        <f t="shared" si="1403"/>
        <v>0</v>
      </c>
      <c r="BM588" s="12">
        <f t="shared" si="1421"/>
        <v>0</v>
      </c>
      <c r="BN588" s="12"/>
      <c r="BO588" s="12">
        <f t="shared" si="1422"/>
        <v>0</v>
      </c>
      <c r="BP588" s="12">
        <f t="shared" si="1423"/>
        <v>0</v>
      </c>
      <c r="BQ588" s="12">
        <f t="shared" si="1424"/>
        <v>0</v>
      </c>
      <c r="BR588" s="12"/>
      <c r="BS588" s="12">
        <f t="shared" si="1425"/>
        <v>0</v>
      </c>
      <c r="BT588" s="12">
        <f t="shared" si="1426"/>
        <v>0</v>
      </c>
      <c r="BU588" s="12">
        <f t="shared" si="1427"/>
        <v>0</v>
      </c>
      <c r="BV588" s="12">
        <f t="shared" si="1428"/>
        <v>0</v>
      </c>
      <c r="BW588" s="12">
        <f t="shared" si="1429"/>
        <v>0</v>
      </c>
      <c r="BX588" s="12"/>
      <c r="BY588" s="12"/>
      <c r="BZ588" s="12">
        <v>0</v>
      </c>
      <c r="CA588" s="12">
        <f>SUMIFS('[1]TIẾN ĐỘ %'!$M$6:$M$1034,'[1]TIẾN ĐỘ %'!$G$6:$G$1034,$A588,'[1]TIẾN ĐỘ %'!$F$6:$F$1034,$E588)</f>
        <v>0</v>
      </c>
      <c r="CB588" s="12">
        <f t="shared" si="1468"/>
        <v>0</v>
      </c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42"/>
      <c r="CO588" s="12"/>
      <c r="CP588" s="12"/>
      <c r="CQ588" s="12"/>
      <c r="CR588" s="12">
        <v>34020000</v>
      </c>
      <c r="CS588" s="12"/>
      <c r="CT588" s="12">
        <v>71712000</v>
      </c>
      <c r="CU588" s="12">
        <v>85608000</v>
      </c>
      <c r="CV588" s="12">
        <v>0</v>
      </c>
      <c r="CW588" s="12">
        <v>85608000</v>
      </c>
      <c r="CX588" s="12">
        <v>85608000</v>
      </c>
      <c r="CY588" s="12">
        <f>SUMIFS('[1]DATA THÔ IN'!$P$4:$P$12031,'[1]DATA THÔ IN'!$H$4:$H$12031,$A588,'[1]DATA THÔ IN'!$AC$4:$AC$12031,$E588,'[1]DATA THÔ IN'!$AH$4:$AH$12031,"Tiến độ 1")</f>
        <v>42264000</v>
      </c>
      <c r="CZ588" s="12">
        <f>SUMIFS('[1]DATA THÔ IN'!$P$4:$P$12031,'[1]DATA THÔ IN'!$H$4:$H$12031,$A588,'[1]DATA THÔ IN'!$AC$4:$AC$12031,$E588,'[1]DATA THÔ IN'!$AH$4:$AH$12031,"Tiến độ 2")</f>
        <v>62976000</v>
      </c>
      <c r="DA588" s="12">
        <f>SUMIFS('[1]TIẾN ĐỘ %'!$N$6:$N$1034,'[1]TIẾN ĐỘ %'!$G$6:$G$1034,A588,'[1]TIẾN ĐỘ %'!$F$6:$F$1034,$E588)</f>
        <v>105240000</v>
      </c>
      <c r="DB588" s="12">
        <f t="shared" si="1469"/>
        <v>262560000</v>
      </c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43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12"/>
      <c r="EE588" s="12"/>
      <c r="EF588" s="12"/>
      <c r="EG588" s="12">
        <f t="shared" si="1475"/>
        <v>0</v>
      </c>
      <c r="EH588" s="12">
        <f t="shared" si="1476"/>
        <v>0</v>
      </c>
      <c r="EI588" s="12"/>
      <c r="EJ588" s="15">
        <f t="shared" si="1477"/>
        <v>0</v>
      </c>
      <c r="EK588" s="15">
        <f t="shared" si="1478"/>
        <v>0</v>
      </c>
      <c r="EL588" s="15">
        <f t="shared" si="1479"/>
        <v>0</v>
      </c>
      <c r="EM588" s="16">
        <f t="shared" si="1288"/>
        <v>0</v>
      </c>
      <c r="EN588" s="16">
        <f t="shared" si="1289"/>
        <v>0</v>
      </c>
      <c r="EO588" s="16">
        <f t="shared" si="1290"/>
        <v>0</v>
      </c>
      <c r="EP588" s="16">
        <f t="shared" si="1470"/>
        <v>0</v>
      </c>
      <c r="EQ588" s="16">
        <f t="shared" si="1471"/>
        <v>0</v>
      </c>
      <c r="ER588" s="16">
        <f t="shared" si="1472"/>
        <v>0</v>
      </c>
      <c r="ES588" s="16">
        <f t="shared" si="1473"/>
        <v>0</v>
      </c>
      <c r="ET588" s="15">
        <f t="shared" si="1430"/>
        <v>0</v>
      </c>
      <c r="EU588" s="15">
        <f t="shared" si="1431"/>
        <v>0</v>
      </c>
      <c r="EV588" s="15">
        <f t="shared" si="1432"/>
        <v>0</v>
      </c>
      <c r="EW588" s="15">
        <f t="shared" si="1433"/>
        <v>0</v>
      </c>
      <c r="EX588" s="15">
        <f t="shared" si="1434"/>
        <v>0</v>
      </c>
      <c r="EY588" s="15">
        <f t="shared" si="1435"/>
        <v>0</v>
      </c>
      <c r="EZ588" s="15">
        <f t="shared" si="1436"/>
        <v>0</v>
      </c>
      <c r="FA588" s="15">
        <f t="shared" si="1437"/>
        <v>0</v>
      </c>
      <c r="FB588" s="15">
        <f t="shared" si="1438"/>
        <v>0</v>
      </c>
      <c r="FC588" s="15">
        <f t="shared" si="1439"/>
        <v>0</v>
      </c>
      <c r="FD588" s="15">
        <f t="shared" si="1440"/>
        <v>0</v>
      </c>
      <c r="FE588" s="15">
        <f t="shared" si="1441"/>
        <v>0</v>
      </c>
      <c r="FF588" s="15">
        <f t="shared" si="1442"/>
        <v>0</v>
      </c>
      <c r="FG588" s="15">
        <f t="shared" si="1443"/>
        <v>0</v>
      </c>
      <c r="FH588" s="15">
        <f t="shared" si="1444"/>
        <v>0</v>
      </c>
      <c r="FI588" s="15">
        <f t="shared" si="1445"/>
        <v>0</v>
      </c>
      <c r="FJ588" s="15">
        <f t="shared" si="1446"/>
        <v>0</v>
      </c>
      <c r="FK588" s="15">
        <f t="shared" si="1447"/>
        <v>0</v>
      </c>
      <c r="FL588" s="15">
        <f t="shared" si="1448"/>
        <v>0</v>
      </c>
      <c r="FM588" s="15">
        <f t="shared" si="1449"/>
        <v>0</v>
      </c>
      <c r="FN588" s="15">
        <f t="shared" si="1450"/>
        <v>0</v>
      </c>
      <c r="FO588" s="15">
        <f t="shared" si="1451"/>
        <v>0</v>
      </c>
      <c r="FP588" s="15">
        <f t="shared" si="1452"/>
        <v>0</v>
      </c>
      <c r="FQ588" s="15">
        <f t="shared" si="1453"/>
        <v>0</v>
      </c>
      <c r="FR588" s="17">
        <f t="shared" si="1454"/>
        <v>0</v>
      </c>
      <c r="FS588" s="17">
        <f t="shared" si="1455"/>
        <v>0</v>
      </c>
      <c r="FT588" s="17">
        <f t="shared" si="1456"/>
        <v>0</v>
      </c>
      <c r="FU588" s="18">
        <f t="shared" si="1457"/>
        <v>0</v>
      </c>
      <c r="FV588" s="18">
        <f t="shared" si="1458"/>
        <v>0</v>
      </c>
      <c r="FW588" s="18">
        <f t="shared" si="1459"/>
        <v>0</v>
      </c>
      <c r="FX588" s="18">
        <f t="shared" si="1460"/>
        <v>0</v>
      </c>
      <c r="FY588" s="18">
        <f t="shared" si="1461"/>
        <v>0</v>
      </c>
      <c r="FZ588" s="19"/>
      <c r="GA588" s="36"/>
      <c r="GB588" s="36"/>
      <c r="GC588" s="37"/>
    </row>
    <row r="589" spans="1:185" hidden="1" x14ac:dyDescent="0.25">
      <c r="A589" s="8" t="s">
        <v>1452</v>
      </c>
      <c r="B589" s="8" t="s">
        <v>1413</v>
      </c>
      <c r="C589" s="32" t="s">
        <v>1414</v>
      </c>
      <c r="D589" s="32" t="s">
        <v>1005</v>
      </c>
      <c r="E589" s="9" t="s">
        <v>102</v>
      </c>
      <c r="F589" s="28" t="s">
        <v>1006</v>
      </c>
      <c r="G589" s="28" t="s">
        <v>998</v>
      </c>
      <c r="H589" s="11"/>
      <c r="I589" s="11"/>
      <c r="J589" s="11"/>
      <c r="K589" s="11"/>
      <c r="L589" s="11"/>
      <c r="M589" s="11"/>
      <c r="N589" s="11"/>
      <c r="O589" s="12">
        <f t="shared" si="1389"/>
        <v>0</v>
      </c>
      <c r="P589" s="12">
        <f t="shared" si="1390"/>
        <v>0</v>
      </c>
      <c r="Q589" s="12">
        <f t="shared" si="1391"/>
        <v>0</v>
      </c>
      <c r="R589" s="12">
        <f t="shared" si="1392"/>
        <v>0</v>
      </c>
      <c r="S589" s="12">
        <f t="shared" si="1464"/>
        <v>0</v>
      </c>
      <c r="T589" s="12">
        <f t="shared" si="1465"/>
        <v>0</v>
      </c>
      <c r="U589" s="12">
        <f t="shared" si="1466"/>
        <v>0</v>
      </c>
      <c r="V589" s="12">
        <f t="shared" si="1467"/>
        <v>0</v>
      </c>
      <c r="W589" s="12">
        <v>0</v>
      </c>
      <c r="X589" s="12">
        <f t="shared" si="1393"/>
        <v>0</v>
      </c>
      <c r="Y589" s="12">
        <f t="shared" si="1394"/>
        <v>0</v>
      </c>
      <c r="Z589" s="12">
        <f t="shared" si="1395"/>
        <v>0</v>
      </c>
      <c r="AA589" s="12">
        <f t="shared" si="1396"/>
        <v>0</v>
      </c>
      <c r="AB589" s="12">
        <f t="shared" si="1397"/>
        <v>0</v>
      </c>
      <c r="AC589" s="12"/>
      <c r="AD589" s="12"/>
      <c r="AE589" s="12"/>
      <c r="AF589" s="12">
        <f t="shared" si="1398"/>
        <v>0</v>
      </c>
      <c r="AG589" s="12">
        <f t="shared" si="1399"/>
        <v>0</v>
      </c>
      <c r="AH589" s="12">
        <f t="shared" si="1400"/>
        <v>0</v>
      </c>
      <c r="AI589" s="12"/>
      <c r="AJ589" s="12"/>
      <c r="AK589" s="12"/>
      <c r="AL589" s="12">
        <f t="shared" si="1404"/>
        <v>0</v>
      </c>
      <c r="AM589" s="12">
        <f t="shared" si="1405"/>
        <v>0</v>
      </c>
      <c r="AN589" s="12">
        <f t="shared" si="1406"/>
        <v>0</v>
      </c>
      <c r="AO589" s="12"/>
      <c r="AP589" s="12"/>
      <c r="AQ589" s="12"/>
      <c r="AR589" s="12">
        <f t="shared" si="1407"/>
        <v>0</v>
      </c>
      <c r="AS589" s="12">
        <f t="shared" si="1408"/>
        <v>0</v>
      </c>
      <c r="AT589" s="12">
        <f t="shared" si="1409"/>
        <v>0</v>
      </c>
      <c r="AU589" s="12">
        <f t="shared" si="1410"/>
        <v>0</v>
      </c>
      <c r="AV589" s="12">
        <f t="shared" si="1401"/>
        <v>0</v>
      </c>
      <c r="AW589" s="12"/>
      <c r="AX589" s="12">
        <f t="shared" si="1411"/>
        <v>0</v>
      </c>
      <c r="AY589" s="12">
        <f t="shared" si="1412"/>
        <v>0</v>
      </c>
      <c r="AZ589" s="12">
        <f t="shared" si="1413"/>
        <v>0</v>
      </c>
      <c r="BA589" s="12"/>
      <c r="BB589" s="12">
        <f t="shared" si="1414"/>
        <v>0</v>
      </c>
      <c r="BC589" s="12">
        <f t="shared" si="1415"/>
        <v>0</v>
      </c>
      <c r="BD589" s="12">
        <f t="shared" si="1416"/>
        <v>0</v>
      </c>
      <c r="BE589" s="12"/>
      <c r="BF589" s="12">
        <f t="shared" si="1417"/>
        <v>0</v>
      </c>
      <c r="BG589" s="12">
        <f t="shared" si="1402"/>
        <v>0</v>
      </c>
      <c r="BH589" s="12">
        <f t="shared" si="1418"/>
        <v>0</v>
      </c>
      <c r="BI589" s="12">
        <f t="shared" si="1419"/>
        <v>0</v>
      </c>
      <c r="BJ589" s="12"/>
      <c r="BK589" s="12">
        <f t="shared" si="1420"/>
        <v>0</v>
      </c>
      <c r="BL589" s="12">
        <f t="shared" si="1403"/>
        <v>0</v>
      </c>
      <c r="BM589" s="12">
        <f t="shared" si="1421"/>
        <v>0</v>
      </c>
      <c r="BN589" s="12"/>
      <c r="BO589" s="12">
        <f t="shared" si="1422"/>
        <v>0</v>
      </c>
      <c r="BP589" s="12">
        <f t="shared" si="1423"/>
        <v>0</v>
      </c>
      <c r="BQ589" s="12">
        <f t="shared" si="1424"/>
        <v>0</v>
      </c>
      <c r="BR589" s="12"/>
      <c r="BS589" s="12">
        <f t="shared" si="1425"/>
        <v>0</v>
      </c>
      <c r="BT589" s="12">
        <f t="shared" si="1426"/>
        <v>0</v>
      </c>
      <c r="BU589" s="12">
        <f t="shared" si="1427"/>
        <v>0</v>
      </c>
      <c r="BV589" s="12">
        <f t="shared" si="1428"/>
        <v>0</v>
      </c>
      <c r="BW589" s="12">
        <f t="shared" si="1429"/>
        <v>0</v>
      </c>
      <c r="BX589" s="12"/>
      <c r="BY589" s="12"/>
      <c r="BZ589" s="12">
        <v>0</v>
      </c>
      <c r="CA589" s="12">
        <f>SUMIFS('[1]TIẾN ĐỘ %'!$M$6:$M$1034,'[1]TIẾN ĐỘ %'!$G$6:$G$1034,$A589,'[1]TIẾN ĐỘ %'!$F$6:$F$1034,$E589)</f>
        <v>0</v>
      </c>
      <c r="CB589" s="12">
        <f t="shared" si="1468"/>
        <v>0</v>
      </c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42"/>
      <c r="CO589" s="12"/>
      <c r="CP589" s="12"/>
      <c r="CQ589" s="12"/>
      <c r="CR589" s="12">
        <v>36960000</v>
      </c>
      <c r="CS589" s="12"/>
      <c r="CT589" s="12">
        <v>72762000</v>
      </c>
      <c r="CU589" s="12">
        <v>74616000</v>
      </c>
      <c r="CV589" s="12">
        <v>0</v>
      </c>
      <c r="CW589" s="12">
        <v>74616000</v>
      </c>
      <c r="CX589" s="12">
        <v>74616000</v>
      </c>
      <c r="CY589" s="12">
        <f>SUMIFS('[1]DATA THÔ IN'!$P$4:$P$12031,'[1]DATA THÔ IN'!$H$4:$H$12031,$A589,'[1]DATA THÔ IN'!$AC$4:$AC$12031,$E589,'[1]DATA THÔ IN'!$AH$4:$AH$12031,"Tiến độ 1")</f>
        <v>10428000</v>
      </c>
      <c r="CZ589" s="12">
        <f>SUMIFS('[1]DATA THÔ IN'!$P$4:$P$12031,'[1]DATA THÔ IN'!$H$4:$H$12031,$A589,'[1]DATA THÔ IN'!$AC$4:$AC$12031,$E589,'[1]DATA THÔ IN'!$AH$4:$AH$12031,"Tiến độ 2")</f>
        <v>32400000</v>
      </c>
      <c r="DA589" s="12">
        <f>SUMIFS('[1]TIẾN ĐỘ %'!$N$6:$N$1034,'[1]TIẾN ĐỘ %'!$G$6:$G$1034,A589,'[1]TIẾN ĐỘ %'!$F$6:$F$1034,$E589)</f>
        <v>42828000</v>
      </c>
      <c r="DB589" s="12">
        <f t="shared" si="1469"/>
        <v>190206000</v>
      </c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43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12"/>
      <c r="EE589" s="12"/>
      <c r="EF589" s="12"/>
      <c r="EG589" s="12">
        <f t="shared" si="1475"/>
        <v>0</v>
      </c>
      <c r="EH589" s="12">
        <f t="shared" si="1476"/>
        <v>0</v>
      </c>
      <c r="EI589" s="12"/>
      <c r="EJ589" s="15">
        <f t="shared" si="1477"/>
        <v>0</v>
      </c>
      <c r="EK589" s="15">
        <f t="shared" si="1478"/>
        <v>0</v>
      </c>
      <c r="EL589" s="15">
        <f t="shared" si="1479"/>
        <v>0</v>
      </c>
      <c r="EM589" s="16">
        <f t="shared" si="1288"/>
        <v>0</v>
      </c>
      <c r="EN589" s="16">
        <f t="shared" si="1289"/>
        <v>0</v>
      </c>
      <c r="EO589" s="16">
        <f t="shared" si="1290"/>
        <v>0</v>
      </c>
      <c r="EP589" s="16">
        <f t="shared" si="1470"/>
        <v>0</v>
      </c>
      <c r="EQ589" s="16">
        <f t="shared" si="1471"/>
        <v>0</v>
      </c>
      <c r="ER589" s="16">
        <f t="shared" si="1472"/>
        <v>0</v>
      </c>
      <c r="ES589" s="16">
        <f t="shared" si="1473"/>
        <v>0</v>
      </c>
      <c r="ET589" s="15">
        <f t="shared" si="1430"/>
        <v>0</v>
      </c>
      <c r="EU589" s="15">
        <f t="shared" si="1431"/>
        <v>0</v>
      </c>
      <c r="EV589" s="15">
        <f t="shared" si="1432"/>
        <v>0</v>
      </c>
      <c r="EW589" s="15">
        <f t="shared" si="1433"/>
        <v>0</v>
      </c>
      <c r="EX589" s="15">
        <f t="shared" si="1434"/>
        <v>0</v>
      </c>
      <c r="EY589" s="15">
        <f t="shared" si="1435"/>
        <v>0</v>
      </c>
      <c r="EZ589" s="15">
        <f t="shared" si="1436"/>
        <v>0</v>
      </c>
      <c r="FA589" s="15">
        <f t="shared" si="1437"/>
        <v>0</v>
      </c>
      <c r="FB589" s="15">
        <f t="shared" si="1438"/>
        <v>0</v>
      </c>
      <c r="FC589" s="15">
        <f t="shared" si="1439"/>
        <v>0</v>
      </c>
      <c r="FD589" s="15">
        <f t="shared" si="1440"/>
        <v>0</v>
      </c>
      <c r="FE589" s="15">
        <f t="shared" si="1441"/>
        <v>0</v>
      </c>
      <c r="FF589" s="15">
        <f t="shared" si="1442"/>
        <v>0</v>
      </c>
      <c r="FG589" s="15">
        <f t="shared" si="1443"/>
        <v>0</v>
      </c>
      <c r="FH589" s="15">
        <f t="shared" si="1444"/>
        <v>0</v>
      </c>
      <c r="FI589" s="15">
        <f t="shared" si="1445"/>
        <v>0</v>
      </c>
      <c r="FJ589" s="15">
        <f t="shared" si="1446"/>
        <v>0</v>
      </c>
      <c r="FK589" s="15">
        <f t="shared" si="1447"/>
        <v>0</v>
      </c>
      <c r="FL589" s="15">
        <f t="shared" si="1448"/>
        <v>0</v>
      </c>
      <c r="FM589" s="15">
        <f t="shared" si="1449"/>
        <v>0</v>
      </c>
      <c r="FN589" s="15">
        <f t="shared" si="1450"/>
        <v>0</v>
      </c>
      <c r="FO589" s="15">
        <f t="shared" si="1451"/>
        <v>0</v>
      </c>
      <c r="FP589" s="15">
        <f t="shared" si="1452"/>
        <v>0</v>
      </c>
      <c r="FQ589" s="15">
        <f t="shared" si="1453"/>
        <v>0</v>
      </c>
      <c r="FR589" s="17">
        <f t="shared" si="1454"/>
        <v>0</v>
      </c>
      <c r="FS589" s="17">
        <f t="shared" si="1455"/>
        <v>0</v>
      </c>
      <c r="FT589" s="17">
        <f t="shared" si="1456"/>
        <v>0</v>
      </c>
      <c r="FU589" s="18">
        <f t="shared" si="1457"/>
        <v>0</v>
      </c>
      <c r="FV589" s="18">
        <f t="shared" si="1458"/>
        <v>0</v>
      </c>
      <c r="FW589" s="18">
        <f t="shared" si="1459"/>
        <v>0</v>
      </c>
      <c r="FX589" s="18">
        <f t="shared" si="1460"/>
        <v>0</v>
      </c>
      <c r="FY589" s="18">
        <f t="shared" si="1461"/>
        <v>0</v>
      </c>
      <c r="FZ589" s="19"/>
      <c r="GA589" s="36"/>
      <c r="GB589" s="36"/>
      <c r="GC589" s="37"/>
    </row>
    <row r="590" spans="1:185" hidden="1" x14ac:dyDescent="0.25">
      <c r="A590" s="8" t="s">
        <v>1452</v>
      </c>
      <c r="B590" s="8" t="s">
        <v>1415</v>
      </c>
      <c r="C590" s="32" t="s">
        <v>1416</v>
      </c>
      <c r="D590" s="32" t="s">
        <v>1005</v>
      </c>
      <c r="E590" s="9" t="s">
        <v>318</v>
      </c>
      <c r="F590" s="28" t="s">
        <v>1006</v>
      </c>
      <c r="G590" s="28" t="s">
        <v>998</v>
      </c>
      <c r="H590" s="11"/>
      <c r="I590" s="11"/>
      <c r="J590" s="11"/>
      <c r="K590" s="11"/>
      <c r="L590" s="11"/>
      <c r="M590" s="11"/>
      <c r="N590" s="11"/>
      <c r="O590" s="12">
        <f t="shared" si="1389"/>
        <v>0</v>
      </c>
      <c r="P590" s="12">
        <f t="shared" si="1390"/>
        <v>0</v>
      </c>
      <c r="Q590" s="12">
        <f t="shared" si="1391"/>
        <v>0</v>
      </c>
      <c r="R590" s="12">
        <f t="shared" si="1392"/>
        <v>0</v>
      </c>
      <c r="S590" s="12">
        <f t="shared" si="1464"/>
        <v>0</v>
      </c>
      <c r="T590" s="12">
        <f t="shared" si="1465"/>
        <v>0</v>
      </c>
      <c r="U590" s="12">
        <f t="shared" si="1466"/>
        <v>0</v>
      </c>
      <c r="V590" s="12">
        <f t="shared" si="1467"/>
        <v>0</v>
      </c>
      <c r="W590" s="12">
        <f t="shared" si="1474"/>
        <v>0</v>
      </c>
      <c r="X590" s="12">
        <f t="shared" si="1393"/>
        <v>0</v>
      </c>
      <c r="Y590" s="12">
        <f t="shared" si="1394"/>
        <v>0</v>
      </c>
      <c r="Z590" s="12">
        <f t="shared" si="1395"/>
        <v>0</v>
      </c>
      <c r="AA590" s="12">
        <f t="shared" si="1396"/>
        <v>0</v>
      </c>
      <c r="AB590" s="12">
        <f t="shared" si="1397"/>
        <v>0</v>
      </c>
      <c r="AC590" s="12"/>
      <c r="AD590" s="12"/>
      <c r="AE590" s="12"/>
      <c r="AF590" s="12">
        <f t="shared" si="1398"/>
        <v>0</v>
      </c>
      <c r="AG590" s="12">
        <f t="shared" si="1399"/>
        <v>0</v>
      </c>
      <c r="AH590" s="12">
        <f t="shared" si="1400"/>
        <v>0</v>
      </c>
      <c r="AI590" s="12"/>
      <c r="AJ590" s="12"/>
      <c r="AK590" s="12"/>
      <c r="AL590" s="12">
        <f t="shared" si="1404"/>
        <v>0</v>
      </c>
      <c r="AM590" s="12">
        <f t="shared" si="1405"/>
        <v>0</v>
      </c>
      <c r="AN590" s="12">
        <f t="shared" si="1406"/>
        <v>0</v>
      </c>
      <c r="AO590" s="12"/>
      <c r="AP590" s="12"/>
      <c r="AQ590" s="12"/>
      <c r="AR590" s="12">
        <f t="shared" si="1407"/>
        <v>0</v>
      </c>
      <c r="AS590" s="12">
        <f t="shared" si="1408"/>
        <v>0</v>
      </c>
      <c r="AT590" s="12">
        <f t="shared" si="1409"/>
        <v>0</v>
      </c>
      <c r="AU590" s="12">
        <f t="shared" si="1410"/>
        <v>0</v>
      </c>
      <c r="AV590" s="12">
        <f t="shared" si="1401"/>
        <v>0</v>
      </c>
      <c r="AW590" s="12"/>
      <c r="AX590" s="12">
        <f t="shared" si="1411"/>
        <v>0</v>
      </c>
      <c r="AY590" s="12">
        <f t="shared" si="1412"/>
        <v>0</v>
      </c>
      <c r="AZ590" s="12">
        <f t="shared" si="1413"/>
        <v>0</v>
      </c>
      <c r="BA590" s="12"/>
      <c r="BB590" s="12">
        <f t="shared" si="1414"/>
        <v>0</v>
      </c>
      <c r="BC590" s="12">
        <f t="shared" si="1415"/>
        <v>0</v>
      </c>
      <c r="BD590" s="12">
        <f t="shared" si="1416"/>
        <v>0</v>
      </c>
      <c r="BE590" s="12"/>
      <c r="BF590" s="12">
        <f t="shared" si="1417"/>
        <v>0</v>
      </c>
      <c r="BG590" s="12">
        <f t="shared" si="1402"/>
        <v>0</v>
      </c>
      <c r="BH590" s="12">
        <f t="shared" si="1418"/>
        <v>0</v>
      </c>
      <c r="BI590" s="12">
        <f t="shared" si="1419"/>
        <v>0</v>
      </c>
      <c r="BJ590" s="12"/>
      <c r="BK590" s="12">
        <f t="shared" si="1420"/>
        <v>0</v>
      </c>
      <c r="BL590" s="12">
        <f t="shared" si="1403"/>
        <v>0</v>
      </c>
      <c r="BM590" s="12">
        <f t="shared" si="1421"/>
        <v>0</v>
      </c>
      <c r="BN590" s="12"/>
      <c r="BO590" s="12">
        <f t="shared" si="1422"/>
        <v>0</v>
      </c>
      <c r="BP590" s="12">
        <f t="shared" si="1423"/>
        <v>0</v>
      </c>
      <c r="BQ590" s="12">
        <f t="shared" si="1424"/>
        <v>0</v>
      </c>
      <c r="BR590" s="12"/>
      <c r="BS590" s="12">
        <f t="shared" si="1425"/>
        <v>0</v>
      </c>
      <c r="BT590" s="12">
        <f t="shared" si="1426"/>
        <v>0</v>
      </c>
      <c r="BU590" s="12">
        <f t="shared" si="1427"/>
        <v>0</v>
      </c>
      <c r="BV590" s="12">
        <f t="shared" si="1428"/>
        <v>0</v>
      </c>
      <c r="BW590" s="12">
        <f t="shared" si="1429"/>
        <v>0</v>
      </c>
      <c r="BX590" s="12"/>
      <c r="BY590" s="12"/>
      <c r="BZ590" s="12">
        <v>0</v>
      </c>
      <c r="CA590" s="12">
        <f>SUMIFS('[1]TIẾN ĐỘ %'!$M$6:$M$1034,'[1]TIẾN ĐỘ %'!$G$6:$G$1034,$A590,'[1]TIẾN ĐỘ %'!$F$6:$F$1034,$E590)</f>
        <v>0</v>
      </c>
      <c r="CB590" s="12">
        <f t="shared" si="1468"/>
        <v>0</v>
      </c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42"/>
      <c r="CO590" s="12"/>
      <c r="CP590" s="12"/>
      <c r="CQ590" s="12"/>
      <c r="CR590" s="12">
        <v>12240000</v>
      </c>
      <c r="CS590" s="12"/>
      <c r="CT590" s="12">
        <v>36960000</v>
      </c>
      <c r="CU590" s="12">
        <v>0</v>
      </c>
      <c r="CV590" s="12">
        <v>0</v>
      </c>
      <c r="CW590" s="12">
        <v>0</v>
      </c>
      <c r="CX590" s="12">
        <v>0</v>
      </c>
      <c r="CY590" s="12">
        <f>SUMIFS('[1]DATA THÔ IN'!$P$4:$P$12031,'[1]DATA THÔ IN'!$H$4:$H$12031,$A590,'[1]DATA THÔ IN'!$AC$4:$AC$12031,$E590,'[1]DATA THÔ IN'!$AH$4:$AH$12031,"Tiến độ 1")</f>
        <v>37680000</v>
      </c>
      <c r="CZ590" s="12">
        <f>SUMIFS('[1]DATA THÔ IN'!$P$4:$P$12031,'[1]DATA THÔ IN'!$H$4:$H$12031,$A590,'[1]DATA THÔ IN'!$AC$4:$AC$12031,$E590,'[1]DATA THÔ IN'!$AH$4:$AH$12031,"Tiến độ 2")</f>
        <v>37680000</v>
      </c>
      <c r="DA590" s="12">
        <f>SUMIFS('[1]TIẾN ĐỘ %'!$N$6:$N$1034,'[1]TIẾN ĐỘ %'!$G$6:$G$1034,A590,'[1]TIẾN ĐỘ %'!$F$6:$F$1034,$E590)</f>
        <v>75360000</v>
      </c>
      <c r="DB590" s="12">
        <f t="shared" si="1469"/>
        <v>112320000</v>
      </c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43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12"/>
      <c r="EE590" s="12"/>
      <c r="EF590" s="12"/>
      <c r="EG590" s="12">
        <f t="shared" si="1475"/>
        <v>0</v>
      </c>
      <c r="EH590" s="12">
        <f t="shared" si="1476"/>
        <v>0</v>
      </c>
      <c r="EI590" s="12"/>
      <c r="EJ590" s="15">
        <f t="shared" si="1477"/>
        <v>0</v>
      </c>
      <c r="EK590" s="15">
        <f t="shared" si="1478"/>
        <v>0</v>
      </c>
      <c r="EL590" s="15">
        <f t="shared" si="1479"/>
        <v>0</v>
      </c>
      <c r="EM590" s="16">
        <f t="shared" si="1288"/>
        <v>0</v>
      </c>
      <c r="EN590" s="16">
        <f t="shared" si="1289"/>
        <v>0</v>
      </c>
      <c r="EO590" s="16">
        <f t="shared" si="1290"/>
        <v>0</v>
      </c>
      <c r="EP590" s="16">
        <f t="shared" si="1470"/>
        <v>0</v>
      </c>
      <c r="EQ590" s="16">
        <f t="shared" si="1471"/>
        <v>0</v>
      </c>
      <c r="ER590" s="16">
        <f t="shared" si="1472"/>
        <v>0</v>
      </c>
      <c r="ES590" s="16">
        <f t="shared" si="1473"/>
        <v>0</v>
      </c>
      <c r="ET590" s="15">
        <f t="shared" si="1430"/>
        <v>0</v>
      </c>
      <c r="EU590" s="15">
        <f t="shared" si="1431"/>
        <v>0</v>
      </c>
      <c r="EV590" s="15">
        <f t="shared" si="1432"/>
        <v>0</v>
      </c>
      <c r="EW590" s="15">
        <f t="shared" si="1433"/>
        <v>0</v>
      </c>
      <c r="EX590" s="15">
        <f t="shared" si="1434"/>
        <v>0</v>
      </c>
      <c r="EY590" s="15">
        <f t="shared" si="1435"/>
        <v>0</v>
      </c>
      <c r="EZ590" s="15">
        <f t="shared" si="1436"/>
        <v>0</v>
      </c>
      <c r="FA590" s="15">
        <f t="shared" si="1437"/>
        <v>0</v>
      </c>
      <c r="FB590" s="15">
        <f t="shared" si="1438"/>
        <v>0</v>
      </c>
      <c r="FC590" s="15">
        <f t="shared" si="1439"/>
        <v>0</v>
      </c>
      <c r="FD590" s="15">
        <f t="shared" si="1440"/>
        <v>0</v>
      </c>
      <c r="FE590" s="15">
        <f t="shared" si="1441"/>
        <v>0</v>
      </c>
      <c r="FF590" s="15">
        <f t="shared" si="1442"/>
        <v>0</v>
      </c>
      <c r="FG590" s="15">
        <f t="shared" si="1443"/>
        <v>0</v>
      </c>
      <c r="FH590" s="15">
        <f t="shared" si="1444"/>
        <v>0</v>
      </c>
      <c r="FI590" s="15">
        <f t="shared" si="1445"/>
        <v>0</v>
      </c>
      <c r="FJ590" s="15">
        <f t="shared" si="1446"/>
        <v>0</v>
      </c>
      <c r="FK590" s="15">
        <f t="shared" si="1447"/>
        <v>0</v>
      </c>
      <c r="FL590" s="15">
        <f t="shared" si="1448"/>
        <v>0</v>
      </c>
      <c r="FM590" s="15">
        <f t="shared" si="1449"/>
        <v>0</v>
      </c>
      <c r="FN590" s="15">
        <f t="shared" si="1450"/>
        <v>0</v>
      </c>
      <c r="FO590" s="15">
        <f t="shared" si="1451"/>
        <v>0</v>
      </c>
      <c r="FP590" s="15">
        <f t="shared" si="1452"/>
        <v>0</v>
      </c>
      <c r="FQ590" s="15">
        <f t="shared" si="1453"/>
        <v>0</v>
      </c>
      <c r="FR590" s="17">
        <f t="shared" si="1454"/>
        <v>0</v>
      </c>
      <c r="FS590" s="17">
        <f t="shared" si="1455"/>
        <v>0</v>
      </c>
      <c r="FT590" s="17">
        <f t="shared" si="1456"/>
        <v>0</v>
      </c>
      <c r="FU590" s="18">
        <f t="shared" si="1457"/>
        <v>0</v>
      </c>
      <c r="FV590" s="18">
        <f t="shared" si="1458"/>
        <v>0</v>
      </c>
      <c r="FW590" s="18">
        <f t="shared" si="1459"/>
        <v>0</v>
      </c>
      <c r="FX590" s="18">
        <f t="shared" si="1460"/>
        <v>0</v>
      </c>
      <c r="FY590" s="18">
        <f t="shared" si="1461"/>
        <v>0</v>
      </c>
      <c r="FZ590" s="19"/>
      <c r="GA590" s="36"/>
      <c r="GB590" s="36"/>
      <c r="GC590" s="37"/>
    </row>
    <row r="591" spans="1:185" hidden="1" x14ac:dyDescent="0.25">
      <c r="A591" s="8" t="s">
        <v>1453</v>
      </c>
      <c r="B591" s="8" t="s">
        <v>1417</v>
      </c>
      <c r="C591" s="32" t="s">
        <v>1418</v>
      </c>
      <c r="D591" s="10" t="s">
        <v>1391</v>
      </c>
      <c r="E591" s="9" t="s">
        <v>52</v>
      </c>
      <c r="F591" s="28" t="s">
        <v>1425</v>
      </c>
      <c r="G591" s="28" t="s">
        <v>57</v>
      </c>
      <c r="H591" s="11">
        <v>3.5000000000000003E-2</v>
      </c>
      <c r="I591" s="11"/>
      <c r="J591" s="11">
        <v>0.01</v>
      </c>
      <c r="K591" s="11">
        <v>0.01</v>
      </c>
      <c r="L591" s="11">
        <v>5.0000000000000001E-3</v>
      </c>
      <c r="M591" s="11">
        <v>5.0000000000000001E-3</v>
      </c>
      <c r="N591" s="11"/>
      <c r="O591" s="12">
        <f t="shared" si="1389"/>
        <v>0</v>
      </c>
      <c r="P591" s="12">
        <f t="shared" si="1390"/>
        <v>0</v>
      </c>
      <c r="Q591" s="12">
        <f t="shared" si="1391"/>
        <v>6626987.9249999998</v>
      </c>
      <c r="R591" s="12">
        <f t="shared" si="1392"/>
        <v>6626987.9249999998</v>
      </c>
      <c r="S591" s="12">
        <f t="shared" si="1464"/>
        <v>0</v>
      </c>
      <c r="T591" s="12">
        <f t="shared" si="1465"/>
        <v>3236494</v>
      </c>
      <c r="U591" s="12">
        <f t="shared" si="1466"/>
        <v>3633804</v>
      </c>
      <c r="V591" s="12">
        <f t="shared" si="1467"/>
        <v>7341604</v>
      </c>
      <c r="W591" s="12">
        <f t="shared" si="1474"/>
        <v>3353880</v>
      </c>
      <c r="X591" s="12"/>
      <c r="Y591" s="12">
        <f t="shared" ref="Y591:Y636" si="1480">IF(EP591&gt;=40%,CY591*J591*(100%-H591),0)</f>
        <v>2945527.4</v>
      </c>
      <c r="Z591" s="12">
        <f t="shared" ref="Z591:Z636" si="1481">IF(OR(EQ591&gt;=60%,(EP591+EQ591)&gt;=100%),CZ591*J591*(100%-H591),0)</f>
        <v>4325709</v>
      </c>
      <c r="AA591" s="12">
        <f t="shared" ref="AA591:AA636" si="1482">IF(ER591&gt;=100%,DA591*K591*(100%-H591),0)</f>
        <v>7271236.3999999994</v>
      </c>
      <c r="AB591" s="12">
        <f t="shared" ref="AB591:AB636" si="1483">IF(CB591=0,0,IF(DB591&gt;=CB591,DB591*L591*(100%-H591),0))</f>
        <v>10619914.262499999</v>
      </c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>
        <v>250000000</v>
      </c>
      <c r="BZ591" s="12">
        <v>500000000</v>
      </c>
      <c r="CA591" s="12">
        <f>SUMIFS('[1]TIẾN ĐỘ %'!$M$6:$M$1034,'[1]TIẾN ĐỘ %'!$G$6:$G$1034,$A591,'[1]TIẾN ĐỘ %'!$F$6:$F$1034,$E591)</f>
        <v>750000000</v>
      </c>
      <c r="CB591" s="12">
        <f t="shared" si="1468"/>
        <v>1500000000</v>
      </c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42"/>
      <c r="CO591" s="12"/>
      <c r="CP591" s="12"/>
      <c r="CQ591" s="12"/>
      <c r="CR591" s="12">
        <v>0</v>
      </c>
      <c r="CS591" s="12">
        <v>686734500</v>
      </c>
      <c r="CT591" s="12">
        <v>686734500</v>
      </c>
      <c r="CU591" s="12">
        <v>335388000</v>
      </c>
      <c r="CV591" s="12">
        <v>376560000</v>
      </c>
      <c r="CW591" s="12">
        <v>335388000</v>
      </c>
      <c r="CX591" s="12">
        <v>760788000</v>
      </c>
      <c r="CY591" s="12">
        <f>SUMIFS('[1]DATA THÔ IN'!$P$4:$P$12031,'[1]DATA THÔ IN'!$H$4:$H$12031,$A591,'[1]DATA THÔ IN'!$AC$4:$AC$12031,$E591,'[1]DATA THÔ IN'!$AH$4:$AH$12031,"Tiến độ 1")</f>
        <v>305236000</v>
      </c>
      <c r="CZ591" s="12">
        <f>SUMIFS('[1]DATA THÔ IN'!$P$4:$P$12031,'[1]DATA THÔ IN'!$H$4:$H$12031,$A591,'[1]DATA THÔ IN'!$AC$4:$AC$12031,$E591,'[1]DATA THÔ IN'!$AH$4:$AH$12031,"Tiến độ 2")</f>
        <v>448260000</v>
      </c>
      <c r="DA591" s="12">
        <f>SUMIFS('[1]TIẾN ĐỘ %'!$N$6:$N$1034,'[1]TIẾN ĐỘ %'!$G$6:$G$1034,A591,'[1]TIẾN ĐỘ %'!$F$6:$F$1034,$E591)</f>
        <v>753496000</v>
      </c>
      <c r="DB591" s="12">
        <f t="shared" si="1469"/>
        <v>2201018500</v>
      </c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43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12"/>
      <c r="EE591" s="12"/>
      <c r="EF591" s="12"/>
      <c r="EG591" s="12"/>
      <c r="EH591" s="12"/>
      <c r="EI591" s="12"/>
      <c r="EJ591" s="15">
        <f>IFERROR(CR591/BY591,0)</f>
        <v>0</v>
      </c>
      <c r="EK591" s="15">
        <f>+IFERROR(CS591/BY591,0)</f>
        <v>2.7469380000000001</v>
      </c>
      <c r="EL591" s="15">
        <f>+IFERROR(CT591/BY591,0)</f>
        <v>2.7469380000000001</v>
      </c>
      <c r="EM591" s="16">
        <f t="shared" si="1288"/>
        <v>0.67077600000000004</v>
      </c>
      <c r="EN591" s="16">
        <f t="shared" si="1289"/>
        <v>0.75312000000000001</v>
      </c>
      <c r="EO591" s="16">
        <f t="shared" si="1290"/>
        <v>1.521576</v>
      </c>
      <c r="EP591" s="16">
        <f t="shared" si="1470"/>
        <v>0.40698133333333331</v>
      </c>
      <c r="EQ591" s="16">
        <f t="shared" si="1471"/>
        <v>0.59767999999999999</v>
      </c>
      <c r="ER591" s="16">
        <f t="shared" si="1472"/>
        <v>1.0046613333333334</v>
      </c>
      <c r="ES591" s="16">
        <f t="shared" si="1473"/>
        <v>1.4673456666666667</v>
      </c>
      <c r="ET591" s="15">
        <f t="shared" si="1430"/>
        <v>0</v>
      </c>
      <c r="EU591" s="15">
        <f t="shared" si="1431"/>
        <v>0</v>
      </c>
      <c r="EV591" s="15">
        <f t="shared" si="1432"/>
        <v>0</v>
      </c>
      <c r="EW591" s="15">
        <f t="shared" si="1433"/>
        <v>0</v>
      </c>
      <c r="EX591" s="15">
        <f t="shared" si="1434"/>
        <v>0</v>
      </c>
      <c r="EY591" s="15">
        <f t="shared" si="1435"/>
        <v>0</v>
      </c>
      <c r="EZ591" s="15">
        <f t="shared" si="1436"/>
        <v>0</v>
      </c>
      <c r="FA591" s="15">
        <f t="shared" si="1437"/>
        <v>0</v>
      </c>
      <c r="FB591" s="15">
        <f t="shared" si="1438"/>
        <v>0</v>
      </c>
      <c r="FC591" s="15">
        <f t="shared" si="1439"/>
        <v>0</v>
      </c>
      <c r="FD591" s="15">
        <f t="shared" si="1440"/>
        <v>0</v>
      </c>
      <c r="FE591" s="15">
        <f t="shared" si="1441"/>
        <v>0</v>
      </c>
      <c r="FF591" s="15">
        <f t="shared" si="1442"/>
        <v>0</v>
      </c>
      <c r="FG591" s="15">
        <f t="shared" si="1443"/>
        <v>0</v>
      </c>
      <c r="FH591" s="15">
        <f t="shared" si="1444"/>
        <v>0</v>
      </c>
      <c r="FI591" s="15">
        <f t="shared" si="1445"/>
        <v>0</v>
      </c>
      <c r="FJ591" s="15">
        <f t="shared" si="1446"/>
        <v>0</v>
      </c>
      <c r="FK591" s="15">
        <f t="shared" si="1447"/>
        <v>0</v>
      </c>
      <c r="FL591" s="15">
        <f t="shared" si="1448"/>
        <v>0</v>
      </c>
      <c r="FM591" s="15">
        <f t="shared" si="1449"/>
        <v>0</v>
      </c>
      <c r="FN591" s="15">
        <f t="shared" si="1450"/>
        <v>0</v>
      </c>
      <c r="FO591" s="15">
        <f t="shared" si="1451"/>
        <v>0</v>
      </c>
      <c r="FP591" s="15">
        <f t="shared" si="1452"/>
        <v>0</v>
      </c>
      <c r="FQ591" s="15">
        <f t="shared" si="1453"/>
        <v>0</v>
      </c>
      <c r="FR591" s="17">
        <f t="shared" si="1454"/>
        <v>0</v>
      </c>
      <c r="FS591" s="17">
        <f t="shared" si="1455"/>
        <v>0</v>
      </c>
      <c r="FT591" s="17">
        <f t="shared" si="1456"/>
        <v>0</v>
      </c>
      <c r="FU591" s="18">
        <f t="shared" si="1457"/>
        <v>0</v>
      </c>
      <c r="FV591" s="18">
        <f t="shared" si="1458"/>
        <v>0</v>
      </c>
      <c r="FW591" s="18">
        <f t="shared" si="1459"/>
        <v>0</v>
      </c>
      <c r="FX591" s="18">
        <f t="shared" si="1460"/>
        <v>0</v>
      </c>
      <c r="FY591" s="18">
        <f t="shared" si="1461"/>
        <v>0</v>
      </c>
      <c r="FZ591" s="19"/>
      <c r="GA591" s="36"/>
      <c r="GB591" s="36"/>
      <c r="GC591" s="37"/>
    </row>
    <row r="592" spans="1:185" hidden="1" x14ac:dyDescent="0.25">
      <c r="A592" s="8" t="s">
        <v>1453</v>
      </c>
      <c r="B592" s="8" t="s">
        <v>1419</v>
      </c>
      <c r="C592" s="32" t="s">
        <v>1420</v>
      </c>
      <c r="D592" s="10" t="s">
        <v>1391</v>
      </c>
      <c r="E592" s="9" t="s">
        <v>1466</v>
      </c>
      <c r="F592" s="28" t="s">
        <v>1425</v>
      </c>
      <c r="G592" s="28" t="s">
        <v>57</v>
      </c>
      <c r="H592" s="11">
        <v>3.5000000000000003E-2</v>
      </c>
      <c r="I592" s="11"/>
      <c r="J592" s="11">
        <v>0.01</v>
      </c>
      <c r="K592" s="11">
        <v>0.01</v>
      </c>
      <c r="L592" s="11">
        <v>5.0000000000000001E-3</v>
      </c>
      <c r="M592" s="11">
        <v>5.0000000000000001E-3</v>
      </c>
      <c r="N592" s="11"/>
      <c r="O592" s="12">
        <f t="shared" si="1389"/>
        <v>0</v>
      </c>
      <c r="P592" s="12">
        <f t="shared" si="1390"/>
        <v>1525780.8</v>
      </c>
      <c r="Q592" s="12">
        <f t="shared" si="1391"/>
        <v>2058167.44</v>
      </c>
      <c r="R592" s="12">
        <f t="shared" si="1392"/>
        <v>4550183.4400000004</v>
      </c>
      <c r="S592" s="12">
        <f t="shared" si="1464"/>
        <v>0</v>
      </c>
      <c r="T592" s="12">
        <f t="shared" si="1465"/>
        <v>3655574</v>
      </c>
      <c r="U592" s="12">
        <f t="shared" si="1466"/>
        <v>1244155</v>
      </c>
      <c r="V592" s="12">
        <f t="shared" si="1467"/>
        <v>5433336</v>
      </c>
      <c r="W592" s="12">
        <f t="shared" si="1474"/>
        <v>3788160</v>
      </c>
      <c r="X592" s="12"/>
      <c r="Y592" s="12">
        <f t="shared" si="1480"/>
        <v>1984487.76</v>
      </c>
      <c r="Z592" s="12">
        <f t="shared" si="1481"/>
        <v>2862576</v>
      </c>
      <c r="AA592" s="12">
        <f t="shared" si="1482"/>
        <v>4847063.76</v>
      </c>
      <c r="AB592" s="12">
        <f t="shared" si="1483"/>
        <v>7415291.5999999996</v>
      </c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>
        <v>250000000</v>
      </c>
      <c r="BZ592" s="12">
        <v>350000000</v>
      </c>
      <c r="CA592" s="12">
        <f>SUMIFS('[1]TIẾN ĐỘ %'!$M$6:$M$1034,'[1]TIẾN ĐỘ %'!$G$6:$G$1034,$A592,'[1]TIẾN ĐỘ %'!$F$6:$F$1034,$E592)</f>
        <v>500000000</v>
      </c>
      <c r="CB592" s="12">
        <f t="shared" si="1468"/>
        <v>1100000000</v>
      </c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42"/>
      <c r="CO592" s="12"/>
      <c r="CP592" s="12"/>
      <c r="CQ592" s="12"/>
      <c r="CR592" s="12">
        <v>158112000</v>
      </c>
      <c r="CS592" s="12">
        <v>213281600</v>
      </c>
      <c r="CT592" s="12">
        <v>471521600</v>
      </c>
      <c r="CU592" s="12">
        <v>378816000</v>
      </c>
      <c r="CV592" s="12">
        <v>128928000</v>
      </c>
      <c r="CW592" s="12">
        <v>378816000</v>
      </c>
      <c r="CX592" s="12">
        <v>563040000</v>
      </c>
      <c r="CY592" s="12">
        <f>SUMIFS('[1]DATA THÔ IN'!$P$4:$P$12031,'[1]DATA THÔ IN'!$H$4:$H$12031,$A592,'[1]DATA THÔ IN'!$AC$4:$AC$12031,$E592,'[1]DATA THÔ IN'!$AH$4:$AH$12031,"Tiến độ 1")</f>
        <v>205646400</v>
      </c>
      <c r="CZ592" s="12">
        <f>SUMIFS('[1]DATA THÔ IN'!$P$4:$P$12031,'[1]DATA THÔ IN'!$H$4:$H$12031,$A592,'[1]DATA THÔ IN'!$AC$4:$AC$12031,$E592,'[1]DATA THÔ IN'!$AH$4:$AH$12031,"Tiến độ 2")</f>
        <v>296640000</v>
      </c>
      <c r="DA592" s="12">
        <f>SUMIFS('[1]TIẾN ĐỘ %'!$N$6:$N$1034,'[1]TIẾN ĐỘ %'!$G$6:$G$1034,A592,'[1]TIẾN ĐỘ %'!$F$6:$F$1034,$E592)</f>
        <v>502286400</v>
      </c>
      <c r="DB592" s="12">
        <f t="shared" si="1469"/>
        <v>1536848000</v>
      </c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43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12"/>
      <c r="EE592" s="12"/>
      <c r="EF592" s="12"/>
      <c r="EG592" s="12"/>
      <c r="EH592" s="12"/>
      <c r="EI592" s="12"/>
      <c r="EJ592" s="15">
        <f>IFERROR(CR592/BY592,0)</f>
        <v>0.63244800000000001</v>
      </c>
      <c r="EK592" s="15">
        <f>+IFERROR(CS592/BY592,0)</f>
        <v>0.85312639999999995</v>
      </c>
      <c r="EL592" s="15">
        <f>+IFERROR(CT592/BY592,0)</f>
        <v>1.8860863999999999</v>
      </c>
      <c r="EM592" s="16">
        <f>IFERROR(CU592/BZ592,0)</f>
        <v>1.0823314285714285</v>
      </c>
      <c r="EN592" s="16">
        <f>IFERROR(CV592/BZ592,0)</f>
        <v>0.3683657142857143</v>
      </c>
      <c r="EO592" s="16">
        <f>IFERROR(CX592/BZ592,0)</f>
        <v>1.6086857142857143</v>
      </c>
      <c r="EP592" s="16">
        <f t="shared" si="1470"/>
        <v>0.41129280000000001</v>
      </c>
      <c r="EQ592" s="16">
        <f t="shared" si="1471"/>
        <v>0.59328000000000003</v>
      </c>
      <c r="ER592" s="16">
        <f t="shared" si="1472"/>
        <v>1.0045728</v>
      </c>
      <c r="ES592" s="16">
        <f t="shared" si="1473"/>
        <v>1.3971345454545454</v>
      </c>
      <c r="ET592" s="15">
        <f t="shared" si="1430"/>
        <v>0</v>
      </c>
      <c r="EU592" s="15">
        <f t="shared" si="1431"/>
        <v>0</v>
      </c>
      <c r="EV592" s="15">
        <f t="shared" si="1432"/>
        <v>0</v>
      </c>
      <c r="EW592" s="15">
        <f t="shared" si="1433"/>
        <v>0</v>
      </c>
      <c r="EX592" s="15">
        <f t="shared" si="1434"/>
        <v>0</v>
      </c>
      <c r="EY592" s="15">
        <f t="shared" si="1435"/>
        <v>0</v>
      </c>
      <c r="EZ592" s="15">
        <f t="shared" si="1436"/>
        <v>0</v>
      </c>
      <c r="FA592" s="15">
        <f t="shared" si="1437"/>
        <v>0</v>
      </c>
      <c r="FB592" s="15">
        <f t="shared" si="1438"/>
        <v>0</v>
      </c>
      <c r="FC592" s="15">
        <f t="shared" si="1439"/>
        <v>0</v>
      </c>
      <c r="FD592" s="15">
        <f t="shared" si="1440"/>
        <v>0</v>
      </c>
      <c r="FE592" s="15">
        <f t="shared" si="1441"/>
        <v>0</v>
      </c>
      <c r="FF592" s="15">
        <f t="shared" si="1442"/>
        <v>0</v>
      </c>
      <c r="FG592" s="15">
        <f t="shared" si="1443"/>
        <v>0</v>
      </c>
      <c r="FH592" s="15">
        <f t="shared" si="1444"/>
        <v>0</v>
      </c>
      <c r="FI592" s="15">
        <f t="shared" si="1445"/>
        <v>0</v>
      </c>
      <c r="FJ592" s="15">
        <f t="shared" si="1446"/>
        <v>0</v>
      </c>
      <c r="FK592" s="15">
        <f t="shared" si="1447"/>
        <v>0</v>
      </c>
      <c r="FL592" s="15">
        <f t="shared" si="1448"/>
        <v>0</v>
      </c>
      <c r="FM592" s="15">
        <f t="shared" si="1449"/>
        <v>0</v>
      </c>
      <c r="FN592" s="15">
        <f t="shared" si="1450"/>
        <v>0</v>
      </c>
      <c r="FO592" s="15">
        <f t="shared" si="1451"/>
        <v>0</v>
      </c>
      <c r="FP592" s="15">
        <f t="shared" si="1452"/>
        <v>0</v>
      </c>
      <c r="FQ592" s="15">
        <f t="shared" si="1453"/>
        <v>0</v>
      </c>
      <c r="FR592" s="17">
        <f t="shared" si="1454"/>
        <v>0</v>
      </c>
      <c r="FS592" s="17">
        <f t="shared" si="1455"/>
        <v>0</v>
      </c>
      <c r="FT592" s="17">
        <f t="shared" si="1456"/>
        <v>0</v>
      </c>
      <c r="FU592" s="18">
        <f t="shared" si="1457"/>
        <v>0</v>
      </c>
      <c r="FV592" s="18">
        <f t="shared" si="1458"/>
        <v>0</v>
      </c>
      <c r="FW592" s="18">
        <f t="shared" si="1459"/>
        <v>0</v>
      </c>
      <c r="FX592" s="18">
        <f t="shared" si="1460"/>
        <v>0</v>
      </c>
      <c r="FY592" s="18">
        <f t="shared" si="1461"/>
        <v>0</v>
      </c>
      <c r="FZ592" s="19"/>
      <c r="GA592" s="36"/>
      <c r="GB592" s="36"/>
      <c r="GC592" s="37"/>
    </row>
    <row r="593" spans="1:185" hidden="1" x14ac:dyDescent="0.25">
      <c r="A593" s="8" t="s">
        <v>1453</v>
      </c>
      <c r="B593" s="8" t="s">
        <v>1421</v>
      </c>
      <c r="C593" s="32" t="s">
        <v>1422</v>
      </c>
      <c r="D593" s="10" t="s">
        <v>1391</v>
      </c>
      <c r="E593" s="9" t="s">
        <v>160</v>
      </c>
      <c r="F593" s="28" t="s">
        <v>1425</v>
      </c>
      <c r="G593" s="28" t="s">
        <v>57</v>
      </c>
      <c r="H593" s="11">
        <v>3.5000000000000003E-2</v>
      </c>
      <c r="I593" s="11"/>
      <c r="J593" s="11">
        <v>0.01</v>
      </c>
      <c r="K593" s="11">
        <v>0.01</v>
      </c>
      <c r="L593" s="11">
        <v>5.0000000000000001E-3</v>
      </c>
      <c r="M593" s="11">
        <v>5.0000000000000001E-3</v>
      </c>
      <c r="N593" s="11"/>
      <c r="O593" s="12">
        <f t="shared" si="1389"/>
        <v>0</v>
      </c>
      <c r="P593" s="12">
        <f t="shared" si="1390"/>
        <v>0</v>
      </c>
      <c r="Q593" s="12">
        <f t="shared" si="1391"/>
        <v>1155047.0999999999</v>
      </c>
      <c r="R593" s="12">
        <f t="shared" si="1392"/>
        <v>1734741.9000000001</v>
      </c>
      <c r="S593" s="12">
        <f t="shared" si="1464"/>
        <v>0</v>
      </c>
      <c r="T593" s="12">
        <f t="shared" si="1465"/>
        <v>0</v>
      </c>
      <c r="U593" s="12">
        <f t="shared" si="1466"/>
        <v>0</v>
      </c>
      <c r="V593" s="12">
        <f t="shared" si="1467"/>
        <v>0</v>
      </c>
      <c r="W593" s="12">
        <f t="shared" si="1474"/>
        <v>326400</v>
      </c>
      <c r="X593" s="12"/>
      <c r="Y593" s="12">
        <f t="shared" si="1480"/>
        <v>594517.19999999995</v>
      </c>
      <c r="Z593" s="12">
        <f t="shared" si="1481"/>
        <v>685999.2</v>
      </c>
      <c r="AA593" s="12">
        <f t="shared" si="1482"/>
        <v>1280516.3999999999</v>
      </c>
      <c r="AB593" s="12">
        <f t="shared" si="1483"/>
        <v>1665117.15</v>
      </c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>
        <v>60000000</v>
      </c>
      <c r="BZ593" s="12">
        <v>100000000</v>
      </c>
      <c r="CA593" s="12">
        <f>SUMIFS('[1]TIẾN ĐỘ %'!$M$6:$M$1034,'[1]TIẾN ĐỘ %'!$G$6:$G$1034,$A593,'[1]TIẾN ĐỘ %'!$F$6:$F$1034,$E593)</f>
        <v>130000000</v>
      </c>
      <c r="CB593" s="12">
        <f t="shared" si="1468"/>
        <v>290000000</v>
      </c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42"/>
      <c r="CO593" s="12"/>
      <c r="CP593" s="12"/>
      <c r="CQ593" s="12"/>
      <c r="CR593" s="12">
        <v>0</v>
      </c>
      <c r="CS593" s="12">
        <v>119694000</v>
      </c>
      <c r="CT593" s="12">
        <v>179766000</v>
      </c>
      <c r="CU593" s="12">
        <v>32640000</v>
      </c>
      <c r="CV593" s="12">
        <v>0</v>
      </c>
      <c r="CW593" s="12">
        <v>32640000</v>
      </c>
      <c r="CX593" s="12">
        <v>32640000</v>
      </c>
      <c r="CY593" s="12">
        <f>SUMIFS('[1]DATA THÔ IN'!$P$4:$P$12031,'[1]DATA THÔ IN'!$H$4:$H$12031,$A593,'[1]DATA THÔ IN'!$AC$4:$AC$12031,$E593,'[1]DATA THÔ IN'!$AH$4:$AH$12031,"Tiến độ 1")</f>
        <v>61608000</v>
      </c>
      <c r="CZ593" s="12">
        <f>SUMIFS('[1]DATA THÔ IN'!$P$4:$P$12031,'[1]DATA THÔ IN'!$H$4:$H$12031,$A593,'[1]DATA THÔ IN'!$AC$4:$AC$12031,$E593,'[1]DATA THÔ IN'!$AH$4:$AH$12031,"Tiến độ 2")</f>
        <v>71088000</v>
      </c>
      <c r="DA593" s="12">
        <f>SUMIFS('[1]TIẾN ĐỘ %'!$N$6:$N$1034,'[1]TIẾN ĐỘ %'!$G$6:$G$1034,A593,'[1]TIẾN ĐỘ %'!$F$6:$F$1034,$E593)</f>
        <v>132696000</v>
      </c>
      <c r="DB593" s="12">
        <f t="shared" si="1469"/>
        <v>345102000</v>
      </c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43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12"/>
      <c r="EE593" s="12"/>
      <c r="EF593" s="12"/>
      <c r="EG593" s="12"/>
      <c r="EH593" s="12"/>
      <c r="EI593" s="12"/>
      <c r="EJ593" s="15">
        <f>IFERROR(CR593/BY593,0)</f>
        <v>0</v>
      </c>
      <c r="EK593" s="15">
        <f>+IFERROR(CS593/BY593,0)</f>
        <v>1.9948999999999999</v>
      </c>
      <c r="EL593" s="15">
        <f>+IFERROR(CT593/BY593,0)</f>
        <v>2.9961000000000002</v>
      </c>
      <c r="EM593" s="16">
        <f>IFERROR(CU593/BZ593,0)</f>
        <v>0.32640000000000002</v>
      </c>
      <c r="EN593" s="16">
        <f>IFERROR(CV593/BZ593,0)</f>
        <v>0</v>
      </c>
      <c r="EO593" s="16">
        <f>IFERROR(CX593/BZ593,0)</f>
        <v>0.32640000000000002</v>
      </c>
      <c r="EP593" s="16">
        <f t="shared" si="1470"/>
        <v>0.47390769230769231</v>
      </c>
      <c r="EQ593" s="16">
        <f t="shared" si="1471"/>
        <v>0.54683076923076923</v>
      </c>
      <c r="ER593" s="16">
        <f t="shared" si="1472"/>
        <v>1.0207384615384616</v>
      </c>
      <c r="ES593" s="16">
        <f t="shared" si="1473"/>
        <v>1.1900068965517241</v>
      </c>
      <c r="ET593" s="15">
        <f t="shared" si="1430"/>
        <v>0</v>
      </c>
      <c r="EU593" s="15">
        <f t="shared" si="1431"/>
        <v>0</v>
      </c>
      <c r="EV593" s="15">
        <f t="shared" si="1432"/>
        <v>0</v>
      </c>
      <c r="EW593" s="15">
        <f t="shared" si="1433"/>
        <v>0</v>
      </c>
      <c r="EX593" s="15">
        <f t="shared" si="1434"/>
        <v>0</v>
      </c>
      <c r="EY593" s="15">
        <f t="shared" si="1435"/>
        <v>0</v>
      </c>
      <c r="EZ593" s="15">
        <f t="shared" si="1436"/>
        <v>0</v>
      </c>
      <c r="FA593" s="15">
        <f t="shared" si="1437"/>
        <v>0</v>
      </c>
      <c r="FB593" s="15">
        <f t="shared" si="1438"/>
        <v>0</v>
      </c>
      <c r="FC593" s="15">
        <f t="shared" si="1439"/>
        <v>0</v>
      </c>
      <c r="FD593" s="15">
        <f t="shared" si="1440"/>
        <v>0</v>
      </c>
      <c r="FE593" s="15">
        <f t="shared" si="1441"/>
        <v>0</v>
      </c>
      <c r="FF593" s="15">
        <f t="shared" si="1442"/>
        <v>0</v>
      </c>
      <c r="FG593" s="15">
        <f t="shared" si="1443"/>
        <v>0</v>
      </c>
      <c r="FH593" s="15">
        <f t="shared" si="1444"/>
        <v>0</v>
      </c>
      <c r="FI593" s="15">
        <f t="shared" si="1445"/>
        <v>0</v>
      </c>
      <c r="FJ593" s="15">
        <f t="shared" si="1446"/>
        <v>0</v>
      </c>
      <c r="FK593" s="15">
        <f t="shared" si="1447"/>
        <v>0</v>
      </c>
      <c r="FL593" s="15">
        <f t="shared" si="1448"/>
        <v>0</v>
      </c>
      <c r="FM593" s="15">
        <f t="shared" si="1449"/>
        <v>0</v>
      </c>
      <c r="FN593" s="15">
        <f t="shared" si="1450"/>
        <v>0</v>
      </c>
      <c r="FO593" s="15">
        <f t="shared" si="1451"/>
        <v>0</v>
      </c>
      <c r="FP593" s="15">
        <f t="shared" si="1452"/>
        <v>0</v>
      </c>
      <c r="FQ593" s="15">
        <f t="shared" si="1453"/>
        <v>0</v>
      </c>
      <c r="FR593" s="17">
        <f t="shared" si="1454"/>
        <v>0</v>
      </c>
      <c r="FS593" s="17">
        <f t="shared" si="1455"/>
        <v>0</v>
      </c>
      <c r="FT593" s="17">
        <f t="shared" si="1456"/>
        <v>0</v>
      </c>
      <c r="FU593" s="18">
        <f t="shared" si="1457"/>
        <v>0</v>
      </c>
      <c r="FV593" s="18">
        <f t="shared" si="1458"/>
        <v>0</v>
      </c>
      <c r="FW593" s="18">
        <f t="shared" si="1459"/>
        <v>0</v>
      </c>
      <c r="FX593" s="18">
        <f t="shared" si="1460"/>
        <v>0</v>
      </c>
      <c r="FY593" s="18">
        <f t="shared" si="1461"/>
        <v>0</v>
      </c>
      <c r="FZ593" s="19"/>
      <c r="GA593" s="36"/>
      <c r="GB593" s="36"/>
      <c r="GC593" s="37"/>
    </row>
    <row r="594" spans="1:185" hidden="1" x14ac:dyDescent="0.25">
      <c r="A594" s="8" t="s">
        <v>1453</v>
      </c>
      <c r="B594" s="8" t="s">
        <v>1423</v>
      </c>
      <c r="C594" s="32" t="s">
        <v>1424</v>
      </c>
      <c r="D594" s="10" t="s">
        <v>1391</v>
      </c>
      <c r="E594" s="9" t="s">
        <v>193</v>
      </c>
      <c r="F594" s="28" t="s">
        <v>1425</v>
      </c>
      <c r="G594" s="28" t="s">
        <v>57</v>
      </c>
      <c r="H594" s="11">
        <v>3.5000000000000003E-2</v>
      </c>
      <c r="I594" s="11"/>
      <c r="J594" s="11">
        <v>0.01</v>
      </c>
      <c r="K594" s="11">
        <v>0.01</v>
      </c>
      <c r="L594" s="11">
        <v>5.0000000000000001E-3</v>
      </c>
      <c r="M594" s="11">
        <v>5.0000000000000001E-3</v>
      </c>
      <c r="N594" s="11"/>
      <c r="O594" s="12">
        <f t="shared" si="1389"/>
        <v>0</v>
      </c>
      <c r="P594" s="12">
        <f t="shared" si="1390"/>
        <v>488386.5</v>
      </c>
      <c r="Q594" s="12">
        <f t="shared" si="1391"/>
        <v>990422.92499999993</v>
      </c>
      <c r="R594" s="12">
        <f t="shared" si="1392"/>
        <v>1964204.425</v>
      </c>
      <c r="S594" s="12">
        <f t="shared" si="1464"/>
        <v>0</v>
      </c>
      <c r="T594" s="12">
        <f t="shared" si="1465"/>
        <v>586817</v>
      </c>
      <c r="U594" s="12">
        <f t="shared" si="1466"/>
        <v>486071</v>
      </c>
      <c r="V594" s="12">
        <f t="shared" si="1467"/>
        <v>1646676</v>
      </c>
      <c r="W594" s="12">
        <f t="shared" si="1474"/>
        <v>608100</v>
      </c>
      <c r="X594" s="12"/>
      <c r="Y594" s="12">
        <f t="shared" si="1480"/>
        <v>0</v>
      </c>
      <c r="Z594" s="12">
        <f t="shared" si="1481"/>
        <v>0</v>
      </c>
      <c r="AA594" s="12">
        <f t="shared" si="1482"/>
        <v>967509</v>
      </c>
      <c r="AB594" s="12">
        <f t="shared" si="1483"/>
        <v>2289194.7124999999</v>
      </c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>
        <v>100000000</v>
      </c>
      <c r="BZ594" s="12">
        <v>100000000</v>
      </c>
      <c r="CA594" s="12">
        <f>SUMIFS('[1]TIẾN ĐỘ %'!$M$6:$M$1034,'[1]TIẾN ĐỘ %'!$G$6:$G$1034,$A594,'[1]TIẾN ĐỘ %'!$F$6:$F$1034,$E594)</f>
        <v>100000000</v>
      </c>
      <c r="CB594" s="12">
        <f t="shared" si="1468"/>
        <v>300000000</v>
      </c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42"/>
      <c r="CO594" s="12"/>
      <c r="CP594" s="12"/>
      <c r="CQ594" s="12"/>
      <c r="CR594" s="12">
        <v>50610000</v>
      </c>
      <c r="CS594" s="12">
        <v>102634500</v>
      </c>
      <c r="CT594" s="12">
        <v>203544500</v>
      </c>
      <c r="CU594" s="12">
        <v>60810000</v>
      </c>
      <c r="CV594" s="12">
        <v>50370000</v>
      </c>
      <c r="CW594" s="12">
        <v>60810000</v>
      </c>
      <c r="CX594" s="12">
        <v>170640000</v>
      </c>
      <c r="CY594" s="12">
        <f>SUMIFS('[1]DATA THÔ IN'!$P$4:$P$12031,'[1]DATA THÔ IN'!$H$4:$H$12031,$A594,'[1]DATA THÔ IN'!$AC$4:$AC$12031,$E594,'[1]DATA THÔ IN'!$AH$4:$AH$12031,"Tiến độ 1")</f>
        <v>0</v>
      </c>
      <c r="CZ594" s="12">
        <f>SUMIFS('[1]DATA THÔ IN'!$P$4:$P$12031,'[1]DATA THÔ IN'!$H$4:$H$12031,$A594,'[1]DATA THÔ IN'!$AC$4:$AC$12031,$E594,'[1]DATA THÔ IN'!$AH$4:$AH$12031,"Tiến độ 2")</f>
        <v>0</v>
      </c>
      <c r="DA594" s="12">
        <f>SUMIFS('[1]TIẾN ĐỘ %'!$N$6:$N$1034,'[1]TIẾN ĐỘ %'!$G$6:$G$1034,A594,'[1]TIẾN ĐỘ %'!$F$6:$F$1034,$E594)</f>
        <v>100260000</v>
      </c>
      <c r="DB594" s="12">
        <f t="shared" si="1469"/>
        <v>474444500</v>
      </c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43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12"/>
      <c r="EE594" s="12"/>
      <c r="EF594" s="12"/>
      <c r="EG594" s="12"/>
      <c r="EH594" s="12"/>
      <c r="EI594" s="12"/>
      <c r="EJ594" s="15">
        <f>IFERROR(CR594/BY594,0)</f>
        <v>0.50609999999999999</v>
      </c>
      <c r="EK594" s="15">
        <f>+IFERROR(CS594/BY594,0)</f>
        <v>1.0263450000000001</v>
      </c>
      <c r="EL594" s="15">
        <f>+IFERROR(CT594/BY594,0)</f>
        <v>2.0354450000000002</v>
      </c>
      <c r="EM594" s="16">
        <f>IFERROR(CU594/BZ594,0)</f>
        <v>0.60809999999999997</v>
      </c>
      <c r="EN594" s="16">
        <f>IFERROR(CV594/BZ594,0)</f>
        <v>0.50370000000000004</v>
      </c>
      <c r="EO594" s="16">
        <f>IFERROR(CX594/BZ594,0)</f>
        <v>1.7063999999999999</v>
      </c>
      <c r="EP594" s="16">
        <f t="shared" si="1470"/>
        <v>0</v>
      </c>
      <c r="EQ594" s="16">
        <f t="shared" si="1471"/>
        <v>0</v>
      </c>
      <c r="ER594" s="16">
        <f t="shared" si="1472"/>
        <v>1.0025999999999999</v>
      </c>
      <c r="ES594" s="16">
        <f t="shared" si="1473"/>
        <v>1.5814816666666667</v>
      </c>
      <c r="ET594" s="15">
        <f t="shared" si="1430"/>
        <v>0</v>
      </c>
      <c r="EU594" s="15">
        <f t="shared" si="1431"/>
        <v>0</v>
      </c>
      <c r="EV594" s="15">
        <f t="shared" si="1432"/>
        <v>0</v>
      </c>
      <c r="EW594" s="15">
        <f t="shared" si="1433"/>
        <v>0</v>
      </c>
      <c r="EX594" s="15">
        <f t="shared" si="1434"/>
        <v>0</v>
      </c>
      <c r="EY594" s="15">
        <f t="shared" si="1435"/>
        <v>0</v>
      </c>
      <c r="EZ594" s="15">
        <f t="shared" si="1436"/>
        <v>0</v>
      </c>
      <c r="FA594" s="15">
        <f t="shared" si="1437"/>
        <v>0</v>
      </c>
      <c r="FB594" s="15">
        <f t="shared" si="1438"/>
        <v>0</v>
      </c>
      <c r="FC594" s="15">
        <f t="shared" si="1439"/>
        <v>0</v>
      </c>
      <c r="FD594" s="15">
        <f t="shared" si="1440"/>
        <v>0</v>
      </c>
      <c r="FE594" s="15">
        <f t="shared" si="1441"/>
        <v>0</v>
      </c>
      <c r="FF594" s="15">
        <f t="shared" si="1442"/>
        <v>0</v>
      </c>
      <c r="FG594" s="15">
        <f t="shared" si="1443"/>
        <v>0</v>
      </c>
      <c r="FH594" s="15">
        <f t="shared" si="1444"/>
        <v>0</v>
      </c>
      <c r="FI594" s="15">
        <f t="shared" si="1445"/>
        <v>0</v>
      </c>
      <c r="FJ594" s="15">
        <f t="shared" si="1446"/>
        <v>0</v>
      </c>
      <c r="FK594" s="15">
        <f t="shared" si="1447"/>
        <v>0</v>
      </c>
      <c r="FL594" s="15">
        <f t="shared" si="1448"/>
        <v>0</v>
      </c>
      <c r="FM594" s="15">
        <f t="shared" si="1449"/>
        <v>0</v>
      </c>
      <c r="FN594" s="15">
        <f t="shared" si="1450"/>
        <v>0</v>
      </c>
      <c r="FO594" s="15">
        <f t="shared" si="1451"/>
        <v>0</v>
      </c>
      <c r="FP594" s="15">
        <f t="shared" si="1452"/>
        <v>0</v>
      </c>
      <c r="FQ594" s="15">
        <f t="shared" si="1453"/>
        <v>0</v>
      </c>
      <c r="FR594" s="17">
        <f t="shared" si="1454"/>
        <v>0</v>
      </c>
      <c r="FS594" s="17">
        <f t="shared" si="1455"/>
        <v>0</v>
      </c>
      <c r="FT594" s="17">
        <f t="shared" si="1456"/>
        <v>0</v>
      </c>
      <c r="FU594" s="18">
        <f t="shared" si="1457"/>
        <v>0</v>
      </c>
      <c r="FV594" s="18">
        <f t="shared" si="1458"/>
        <v>0</v>
      </c>
      <c r="FW594" s="18">
        <f t="shared" si="1459"/>
        <v>0</v>
      </c>
      <c r="FX594" s="18">
        <f t="shared" si="1460"/>
        <v>0</v>
      </c>
      <c r="FY594" s="18">
        <f t="shared" si="1461"/>
        <v>0</v>
      </c>
      <c r="FZ594" s="19"/>
      <c r="GA594" s="36"/>
      <c r="GB594" s="36"/>
      <c r="GC594" s="37"/>
    </row>
    <row r="595" spans="1:185" hidden="1" x14ac:dyDescent="0.25">
      <c r="A595" s="8" t="s">
        <v>1454</v>
      </c>
      <c r="B595" s="8" t="s">
        <v>1427</v>
      </c>
      <c r="C595" s="32" t="s">
        <v>1428</v>
      </c>
      <c r="D595" s="10" t="s">
        <v>1001</v>
      </c>
      <c r="E595" s="9" t="s">
        <v>318</v>
      </c>
      <c r="F595" s="28" t="s">
        <v>1015</v>
      </c>
      <c r="G595" s="28" t="s">
        <v>998</v>
      </c>
      <c r="H595" s="11">
        <v>3.5000000000000003E-2</v>
      </c>
      <c r="I595" s="11"/>
      <c r="J595" s="11">
        <v>0.01</v>
      </c>
      <c r="K595" s="11">
        <v>0.01</v>
      </c>
      <c r="L595" s="11">
        <v>5.0000000000000001E-3</v>
      </c>
      <c r="M595" s="11">
        <v>5.0000000000000001E-3</v>
      </c>
      <c r="N595" s="11"/>
      <c r="O595" s="12"/>
      <c r="P595" s="12"/>
      <c r="Q595" s="12"/>
      <c r="R595" s="12"/>
      <c r="S595" s="12">
        <f t="shared" si="1464"/>
        <v>0</v>
      </c>
      <c r="T595" s="12">
        <f t="shared" si="1465"/>
        <v>299922</v>
      </c>
      <c r="U595" s="12">
        <f t="shared" si="1466"/>
        <v>735137</v>
      </c>
      <c r="V595" s="12">
        <f t="shared" si="1467"/>
        <v>1035059</v>
      </c>
      <c r="W595" s="12">
        <f t="shared" si="1474"/>
        <v>310800</v>
      </c>
      <c r="X595" s="12"/>
      <c r="Y595" s="12">
        <f t="shared" si="1480"/>
        <v>310344</v>
      </c>
      <c r="Z595" s="12">
        <f t="shared" si="1481"/>
        <v>121590</v>
      </c>
      <c r="AA595" s="12">
        <f t="shared" si="1482"/>
        <v>431934</v>
      </c>
      <c r="AB595" s="12">
        <f t="shared" si="1483"/>
        <v>733496.5</v>
      </c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>
        <v>30000000</v>
      </c>
      <c r="CA595" s="12">
        <f>SUMIFS('[1]TIẾN ĐỘ %'!$M$6:$M$1034,'[1]TIẾN ĐỘ %'!$G$6:$G$1034,$A595,'[1]TIẾN ĐỘ %'!$F$6:$F$1034,$E595)</f>
        <v>40000000</v>
      </c>
      <c r="CB595" s="12">
        <f t="shared" si="1468"/>
        <v>70000000</v>
      </c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42"/>
      <c r="CO595" s="12"/>
      <c r="CP595" s="12"/>
      <c r="CQ595" s="12"/>
      <c r="CR595" s="12"/>
      <c r="CS595" s="12"/>
      <c r="CT595" s="12"/>
      <c r="CU595" s="12">
        <v>31080000</v>
      </c>
      <c r="CV595" s="12">
        <v>76180000</v>
      </c>
      <c r="CW595" s="12">
        <v>31080000</v>
      </c>
      <c r="CX595" s="12">
        <v>107260000</v>
      </c>
      <c r="CY595" s="12">
        <f>SUMIFS('[1]DATA THÔ IN'!$P$4:$P$12031,'[1]DATA THÔ IN'!$H$4:$H$12031,$A595,'[1]DATA THÔ IN'!$AC$4:$AC$12031,$E595,'[1]DATA THÔ IN'!$AH$4:$AH$12031,"Tiến độ 1")</f>
        <v>32160000</v>
      </c>
      <c r="CZ595" s="12">
        <f>SUMIFS('[1]DATA THÔ IN'!$P$4:$P$12031,'[1]DATA THÔ IN'!$H$4:$H$12031,$A595,'[1]DATA THÔ IN'!$AC$4:$AC$12031,$E595,'[1]DATA THÔ IN'!$AH$4:$AH$12031,"Tiến độ 2")</f>
        <v>12600000</v>
      </c>
      <c r="DA595" s="12">
        <f>SUMIFS('[1]TIẾN ĐỘ %'!$N$6:$N$1034,'[1]TIẾN ĐỘ %'!$G$6:$G$1034,A595,'[1]TIẾN ĐỘ %'!$F$6:$F$1034,$E595)</f>
        <v>44760000</v>
      </c>
      <c r="DB595" s="12">
        <f t="shared" si="1469"/>
        <v>152020000</v>
      </c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43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12"/>
      <c r="EE595" s="12"/>
      <c r="EF595" s="12"/>
      <c r="EG595" s="12"/>
      <c r="EH595" s="12"/>
      <c r="EI595" s="12"/>
      <c r="EJ595" s="15">
        <f t="shared" ref="EJ595:EJ602" si="1484">IFERROR(CR595/BY595,0)</f>
        <v>0</v>
      </c>
      <c r="EK595" s="15">
        <f t="shared" ref="EK595:EK602" si="1485">+IFERROR(CS595/BY595,0)</f>
        <v>0</v>
      </c>
      <c r="EL595" s="15">
        <f t="shared" ref="EL595:EL602" si="1486">+IFERROR(CT595/BY595,0)</f>
        <v>0</v>
      </c>
      <c r="EM595" s="16">
        <f t="shared" ref="EM595:EM602" si="1487">IFERROR(CU595/BZ595,0)</f>
        <v>1.036</v>
      </c>
      <c r="EN595" s="16">
        <f t="shared" ref="EN595:EN602" si="1488">IFERROR(CV595/BZ595,0)</f>
        <v>2.5393333333333334</v>
      </c>
      <c r="EO595" s="16">
        <f t="shared" ref="EO595:EO602" si="1489">IFERROR(CX595/BZ595,0)</f>
        <v>3.5753333333333335</v>
      </c>
      <c r="EP595" s="16">
        <f t="shared" si="1470"/>
        <v>0.80400000000000005</v>
      </c>
      <c r="EQ595" s="16">
        <f t="shared" si="1471"/>
        <v>0.315</v>
      </c>
      <c r="ER595" s="16">
        <f t="shared" si="1472"/>
        <v>1.119</v>
      </c>
      <c r="ES595" s="16">
        <f t="shared" si="1473"/>
        <v>2.1717142857142857</v>
      </c>
      <c r="ET595" s="15">
        <f t="shared" si="1430"/>
        <v>0</v>
      </c>
      <c r="EU595" s="15">
        <f t="shared" si="1431"/>
        <v>0</v>
      </c>
      <c r="EV595" s="15">
        <f t="shared" si="1432"/>
        <v>0</v>
      </c>
      <c r="EW595" s="15">
        <f t="shared" si="1433"/>
        <v>0</v>
      </c>
      <c r="EX595" s="15">
        <f t="shared" si="1434"/>
        <v>0</v>
      </c>
      <c r="EY595" s="15">
        <f t="shared" si="1435"/>
        <v>0</v>
      </c>
      <c r="EZ595" s="15">
        <f t="shared" si="1436"/>
        <v>0</v>
      </c>
      <c r="FA595" s="15">
        <f t="shared" si="1437"/>
        <v>0</v>
      </c>
      <c r="FB595" s="15">
        <f t="shared" si="1438"/>
        <v>0</v>
      </c>
      <c r="FC595" s="15">
        <f t="shared" si="1439"/>
        <v>0</v>
      </c>
      <c r="FD595" s="15">
        <f t="shared" si="1440"/>
        <v>0</v>
      </c>
      <c r="FE595" s="15">
        <f t="shared" si="1441"/>
        <v>0</v>
      </c>
      <c r="FF595" s="15">
        <f t="shared" si="1442"/>
        <v>0</v>
      </c>
      <c r="FG595" s="15">
        <f t="shared" si="1443"/>
        <v>0</v>
      </c>
      <c r="FH595" s="15">
        <f t="shared" si="1444"/>
        <v>0</v>
      </c>
      <c r="FI595" s="15">
        <f t="shared" si="1445"/>
        <v>0</v>
      </c>
      <c r="FJ595" s="15">
        <f t="shared" si="1446"/>
        <v>0</v>
      </c>
      <c r="FK595" s="15">
        <f t="shared" si="1447"/>
        <v>0</v>
      </c>
      <c r="FL595" s="15">
        <f t="shared" si="1448"/>
        <v>0</v>
      </c>
      <c r="FM595" s="15">
        <f t="shared" si="1449"/>
        <v>0</v>
      </c>
      <c r="FN595" s="15">
        <f t="shared" si="1450"/>
        <v>0</v>
      </c>
      <c r="FO595" s="15">
        <f t="shared" si="1451"/>
        <v>0</v>
      </c>
      <c r="FP595" s="15">
        <f t="shared" si="1452"/>
        <v>0</v>
      </c>
      <c r="FQ595" s="15">
        <f t="shared" si="1453"/>
        <v>0</v>
      </c>
      <c r="FR595" s="17">
        <f t="shared" si="1454"/>
        <v>0</v>
      </c>
      <c r="FS595" s="17">
        <f t="shared" si="1455"/>
        <v>0</v>
      </c>
      <c r="FT595" s="17">
        <f t="shared" si="1456"/>
        <v>0</v>
      </c>
      <c r="FU595" s="18">
        <f t="shared" si="1457"/>
        <v>0</v>
      </c>
      <c r="FV595" s="18">
        <f t="shared" si="1458"/>
        <v>0</v>
      </c>
      <c r="FW595" s="18">
        <f t="shared" si="1459"/>
        <v>0</v>
      </c>
      <c r="FX595" s="18">
        <f t="shared" si="1460"/>
        <v>0</v>
      </c>
      <c r="FY595" s="18">
        <f t="shared" si="1461"/>
        <v>0</v>
      </c>
      <c r="FZ595" s="19"/>
      <c r="GA595" s="36"/>
      <c r="GB595" s="36"/>
      <c r="GC595" s="37"/>
    </row>
    <row r="596" spans="1:185" hidden="1" x14ac:dyDescent="0.25">
      <c r="A596" s="8" t="s">
        <v>1454</v>
      </c>
      <c r="B596" s="8" t="s">
        <v>1429</v>
      </c>
      <c r="C596" s="32" t="s">
        <v>1430</v>
      </c>
      <c r="D596" s="10" t="s">
        <v>1001</v>
      </c>
      <c r="E596" s="9" t="s">
        <v>1437</v>
      </c>
      <c r="F596" s="28" t="s">
        <v>1015</v>
      </c>
      <c r="G596" s="28" t="s">
        <v>998</v>
      </c>
      <c r="H596" s="11">
        <v>3.5000000000000003E-2</v>
      </c>
      <c r="I596" s="11"/>
      <c r="J596" s="11">
        <v>0.01</v>
      </c>
      <c r="K596" s="11">
        <v>0.01</v>
      </c>
      <c r="L596" s="11">
        <v>5.0000000000000001E-3</v>
      </c>
      <c r="M596" s="11">
        <v>5.0000000000000001E-3</v>
      </c>
      <c r="N596" s="11"/>
      <c r="O596" s="12"/>
      <c r="P596" s="12"/>
      <c r="Q596" s="12"/>
      <c r="R596" s="12"/>
      <c r="S596" s="12">
        <f t="shared" si="1464"/>
        <v>0</v>
      </c>
      <c r="T596" s="12">
        <f t="shared" si="1465"/>
        <v>240169</v>
      </c>
      <c r="U596" s="12">
        <f t="shared" si="1466"/>
        <v>214176</v>
      </c>
      <c r="V596" s="12">
        <f t="shared" si="1467"/>
        <v>454345</v>
      </c>
      <c r="W596" s="12">
        <f t="shared" si="1474"/>
        <v>248880</v>
      </c>
      <c r="X596" s="12"/>
      <c r="Y596" s="12">
        <f t="shared" si="1480"/>
        <v>944928</v>
      </c>
      <c r="Z596" s="12">
        <f t="shared" si="1481"/>
        <v>137802</v>
      </c>
      <c r="AA596" s="12">
        <f t="shared" si="1482"/>
        <v>1082730</v>
      </c>
      <c r="AB596" s="12">
        <f t="shared" si="1483"/>
        <v>768537.58</v>
      </c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>
        <v>30000000</v>
      </c>
      <c r="CA596" s="12">
        <f>SUMIFS('[1]TIẾN ĐỘ %'!$M$6:$M$1034,'[1]TIẾN ĐỘ %'!$G$6:$G$1034,$A596,'[1]TIẾN ĐỘ %'!$F$6:$F$1034,$E596)</f>
        <v>60000000</v>
      </c>
      <c r="CB596" s="12">
        <f t="shared" si="1468"/>
        <v>90000000</v>
      </c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42"/>
      <c r="CO596" s="12"/>
      <c r="CP596" s="12"/>
      <c r="CQ596" s="12"/>
      <c r="CR596" s="12"/>
      <c r="CS596" s="12"/>
      <c r="CT596" s="12"/>
      <c r="CU596" s="12">
        <v>24888000</v>
      </c>
      <c r="CV596" s="12">
        <v>22194400</v>
      </c>
      <c r="CW596" s="12">
        <v>24888000</v>
      </c>
      <c r="CX596" s="12">
        <v>47082400</v>
      </c>
      <c r="CY596" s="12">
        <f>SUMIFS('[1]DATA THÔ IN'!$P$4:$P$12031,'[1]DATA THÔ IN'!$H$4:$H$12031,$A596,'[1]DATA THÔ IN'!$AC$4:$AC$12031,$E596,'[1]DATA THÔ IN'!$AH$4:$AH$12031,"Tiến độ 1")</f>
        <v>97920000</v>
      </c>
      <c r="CZ596" s="12">
        <f>SUMIFS('[1]DATA THÔ IN'!$P$4:$P$12031,'[1]DATA THÔ IN'!$H$4:$H$12031,$A596,'[1]DATA THÔ IN'!$AC$4:$AC$12031,$E596,'[1]DATA THÔ IN'!$AH$4:$AH$12031,"Tiến độ 2")</f>
        <v>14280000</v>
      </c>
      <c r="DA596" s="12">
        <f>SUMIFS('[1]TIẾN ĐỘ %'!$N$6:$N$1034,'[1]TIẾN ĐỘ %'!$G$6:$G$1034,A596,'[1]TIẾN ĐỘ %'!$F$6:$F$1034,$E596)</f>
        <v>112200000</v>
      </c>
      <c r="DB596" s="12">
        <f t="shared" si="1469"/>
        <v>159282400</v>
      </c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43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12"/>
      <c r="EE596" s="12"/>
      <c r="EF596" s="12"/>
      <c r="EG596" s="12"/>
      <c r="EH596" s="12"/>
      <c r="EI596" s="12"/>
      <c r="EJ596" s="15">
        <f t="shared" si="1484"/>
        <v>0</v>
      </c>
      <c r="EK596" s="15">
        <f t="shared" si="1485"/>
        <v>0</v>
      </c>
      <c r="EL596" s="15">
        <f t="shared" si="1486"/>
        <v>0</v>
      </c>
      <c r="EM596" s="16">
        <f t="shared" si="1487"/>
        <v>0.8296</v>
      </c>
      <c r="EN596" s="16">
        <f t="shared" si="1488"/>
        <v>0.73981333333333332</v>
      </c>
      <c r="EO596" s="16">
        <f t="shared" si="1489"/>
        <v>1.5694133333333333</v>
      </c>
      <c r="EP596" s="16">
        <f t="shared" si="1470"/>
        <v>1.6319999999999999</v>
      </c>
      <c r="EQ596" s="16">
        <f t="shared" si="1471"/>
        <v>0.23799999999999999</v>
      </c>
      <c r="ER596" s="16">
        <f t="shared" si="1472"/>
        <v>1.87</v>
      </c>
      <c r="ES596" s="16">
        <f t="shared" si="1473"/>
        <v>1.7698044444444445</v>
      </c>
      <c r="ET596" s="15">
        <f t="shared" si="1430"/>
        <v>0</v>
      </c>
      <c r="EU596" s="15">
        <f t="shared" si="1431"/>
        <v>0</v>
      </c>
      <c r="EV596" s="15">
        <f t="shared" si="1432"/>
        <v>0</v>
      </c>
      <c r="EW596" s="15">
        <f t="shared" si="1433"/>
        <v>0</v>
      </c>
      <c r="EX596" s="15">
        <f t="shared" si="1434"/>
        <v>0</v>
      </c>
      <c r="EY596" s="15">
        <f t="shared" si="1435"/>
        <v>0</v>
      </c>
      <c r="EZ596" s="15">
        <f t="shared" si="1436"/>
        <v>0</v>
      </c>
      <c r="FA596" s="15">
        <f t="shared" si="1437"/>
        <v>0</v>
      </c>
      <c r="FB596" s="15">
        <f t="shared" si="1438"/>
        <v>0</v>
      </c>
      <c r="FC596" s="15">
        <f t="shared" si="1439"/>
        <v>0</v>
      </c>
      <c r="FD596" s="15">
        <f t="shared" si="1440"/>
        <v>0</v>
      </c>
      <c r="FE596" s="15">
        <f t="shared" si="1441"/>
        <v>0</v>
      </c>
      <c r="FF596" s="15">
        <f t="shared" si="1442"/>
        <v>0</v>
      </c>
      <c r="FG596" s="15">
        <f t="shared" si="1443"/>
        <v>0</v>
      </c>
      <c r="FH596" s="15">
        <f t="shared" si="1444"/>
        <v>0</v>
      </c>
      <c r="FI596" s="15">
        <f t="shared" si="1445"/>
        <v>0</v>
      </c>
      <c r="FJ596" s="15">
        <f t="shared" si="1446"/>
        <v>0</v>
      </c>
      <c r="FK596" s="15">
        <f t="shared" si="1447"/>
        <v>0</v>
      </c>
      <c r="FL596" s="15">
        <f t="shared" si="1448"/>
        <v>0</v>
      </c>
      <c r="FM596" s="15">
        <f t="shared" si="1449"/>
        <v>0</v>
      </c>
      <c r="FN596" s="15">
        <f t="shared" si="1450"/>
        <v>0</v>
      </c>
      <c r="FO596" s="15">
        <f t="shared" si="1451"/>
        <v>0</v>
      </c>
      <c r="FP596" s="15">
        <f t="shared" si="1452"/>
        <v>0</v>
      </c>
      <c r="FQ596" s="15">
        <f t="shared" si="1453"/>
        <v>0</v>
      </c>
      <c r="FR596" s="17">
        <f t="shared" si="1454"/>
        <v>0</v>
      </c>
      <c r="FS596" s="17">
        <f t="shared" si="1455"/>
        <v>0</v>
      </c>
      <c r="FT596" s="17">
        <f t="shared" si="1456"/>
        <v>0</v>
      </c>
      <c r="FU596" s="18">
        <f t="shared" si="1457"/>
        <v>0</v>
      </c>
      <c r="FV596" s="18">
        <f t="shared" si="1458"/>
        <v>0</v>
      </c>
      <c r="FW596" s="18">
        <f t="shared" si="1459"/>
        <v>0</v>
      </c>
      <c r="FX596" s="18">
        <f t="shared" si="1460"/>
        <v>0</v>
      </c>
      <c r="FY596" s="18">
        <f t="shared" si="1461"/>
        <v>0</v>
      </c>
      <c r="FZ596" s="19"/>
      <c r="GA596" s="36"/>
      <c r="GB596" s="36"/>
      <c r="GC596" s="37"/>
    </row>
    <row r="597" spans="1:185" hidden="1" x14ac:dyDescent="0.25">
      <c r="A597" s="8" t="s">
        <v>1454</v>
      </c>
      <c r="B597" s="8" t="s">
        <v>1431</v>
      </c>
      <c r="C597" s="32" t="s">
        <v>1432</v>
      </c>
      <c r="D597" s="10" t="s">
        <v>1001</v>
      </c>
      <c r="E597" s="9" t="s">
        <v>102</v>
      </c>
      <c r="F597" s="28" t="s">
        <v>1015</v>
      </c>
      <c r="G597" s="28" t="s">
        <v>998</v>
      </c>
      <c r="H597" s="11">
        <v>3.5000000000000003E-2</v>
      </c>
      <c r="I597" s="11"/>
      <c r="J597" s="11">
        <v>0.01</v>
      </c>
      <c r="K597" s="11">
        <v>0.01</v>
      </c>
      <c r="L597" s="11">
        <v>5.0000000000000001E-3</v>
      </c>
      <c r="M597" s="11">
        <v>5.0000000000000001E-3</v>
      </c>
      <c r="N597" s="11"/>
      <c r="O597" s="12"/>
      <c r="P597" s="12"/>
      <c r="Q597" s="12"/>
      <c r="R597" s="12"/>
      <c r="S597" s="12">
        <f t="shared" si="1464"/>
        <v>0</v>
      </c>
      <c r="T597" s="12">
        <f t="shared" si="1465"/>
        <v>442124</v>
      </c>
      <c r="U597" s="12">
        <f t="shared" si="1466"/>
        <v>885527</v>
      </c>
      <c r="V597" s="12">
        <f t="shared" si="1467"/>
        <v>1327652</v>
      </c>
      <c r="W597" s="12">
        <f t="shared" si="1474"/>
        <v>458160</v>
      </c>
      <c r="X597" s="12"/>
      <c r="Y597" s="12">
        <f t="shared" si="1480"/>
        <v>365464.8</v>
      </c>
      <c r="Z597" s="12">
        <f t="shared" si="1481"/>
        <v>0</v>
      </c>
      <c r="AA597" s="12">
        <f t="shared" si="1482"/>
        <v>0</v>
      </c>
      <c r="AB597" s="12">
        <f t="shared" si="1483"/>
        <v>846558.3125</v>
      </c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>
        <v>40000000</v>
      </c>
      <c r="CA597" s="12">
        <f>SUMIFS('[1]TIẾN ĐỘ %'!$M$6:$M$1034,'[1]TIẾN ĐỘ %'!$G$6:$G$1034,$A597,'[1]TIẾN ĐỘ %'!$F$6:$F$1034,$E597)</f>
        <v>80000000</v>
      </c>
      <c r="CB597" s="12">
        <f t="shared" si="1468"/>
        <v>120000000</v>
      </c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42"/>
      <c r="CO597" s="12"/>
      <c r="CP597" s="12"/>
      <c r="CQ597" s="12"/>
      <c r="CR597" s="12"/>
      <c r="CS597" s="12"/>
      <c r="CT597" s="12"/>
      <c r="CU597" s="12">
        <v>45816000</v>
      </c>
      <c r="CV597" s="12">
        <v>91764500</v>
      </c>
      <c r="CW597" s="12">
        <v>45816000</v>
      </c>
      <c r="CX597" s="12">
        <v>137580500</v>
      </c>
      <c r="CY597" s="12">
        <f>SUMIFS('[1]DATA THÔ IN'!$P$4:$P$12031,'[1]DATA THÔ IN'!$H$4:$H$12031,$A597,'[1]DATA THÔ IN'!$AC$4:$AC$12031,$E597,'[1]DATA THÔ IN'!$AH$4:$AH$12031,"Tiến độ 1")</f>
        <v>37872000</v>
      </c>
      <c r="CZ597" s="12">
        <f>SUMIFS('[1]DATA THÔ IN'!$P$4:$P$12031,'[1]DATA THÔ IN'!$H$4:$H$12031,$A597,'[1]DATA THÔ IN'!$AC$4:$AC$12031,$E597,'[1]DATA THÔ IN'!$AH$4:$AH$12031,"Tiến độ 2")</f>
        <v>0</v>
      </c>
      <c r="DA597" s="12">
        <f>SUMIFS('[1]TIẾN ĐỘ %'!$N$6:$N$1034,'[1]TIẾN ĐỘ %'!$G$6:$G$1034,A597,'[1]TIẾN ĐỘ %'!$F$6:$F$1034,$E597)</f>
        <v>37872000</v>
      </c>
      <c r="DB597" s="12">
        <f t="shared" si="1469"/>
        <v>175452500</v>
      </c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43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12"/>
      <c r="EE597" s="12"/>
      <c r="EF597" s="12"/>
      <c r="EG597" s="12"/>
      <c r="EH597" s="12"/>
      <c r="EI597" s="12"/>
      <c r="EJ597" s="15">
        <f t="shared" si="1484"/>
        <v>0</v>
      </c>
      <c r="EK597" s="15">
        <f t="shared" si="1485"/>
        <v>0</v>
      </c>
      <c r="EL597" s="15">
        <f t="shared" si="1486"/>
        <v>0</v>
      </c>
      <c r="EM597" s="16">
        <f t="shared" si="1487"/>
        <v>1.1454</v>
      </c>
      <c r="EN597" s="16">
        <f t="shared" si="1488"/>
        <v>2.2941125000000002</v>
      </c>
      <c r="EO597" s="16">
        <f t="shared" si="1489"/>
        <v>3.4395125000000002</v>
      </c>
      <c r="EP597" s="16">
        <f t="shared" si="1470"/>
        <v>0.47339999999999999</v>
      </c>
      <c r="EQ597" s="16">
        <f t="shared" si="1471"/>
        <v>0</v>
      </c>
      <c r="ER597" s="16">
        <f t="shared" si="1472"/>
        <v>0.47339999999999999</v>
      </c>
      <c r="ES597" s="16">
        <f t="shared" si="1473"/>
        <v>1.4621041666666668</v>
      </c>
      <c r="ET597" s="15">
        <f t="shared" si="1430"/>
        <v>0</v>
      </c>
      <c r="EU597" s="15">
        <f t="shared" si="1431"/>
        <v>0</v>
      </c>
      <c r="EV597" s="15">
        <f t="shared" si="1432"/>
        <v>0</v>
      </c>
      <c r="EW597" s="15">
        <f t="shared" si="1433"/>
        <v>0</v>
      </c>
      <c r="EX597" s="15">
        <f t="shared" si="1434"/>
        <v>0</v>
      </c>
      <c r="EY597" s="15">
        <f t="shared" si="1435"/>
        <v>0</v>
      </c>
      <c r="EZ597" s="15">
        <f t="shared" si="1436"/>
        <v>0</v>
      </c>
      <c r="FA597" s="15">
        <f t="shared" si="1437"/>
        <v>0</v>
      </c>
      <c r="FB597" s="15">
        <f t="shared" si="1438"/>
        <v>0</v>
      </c>
      <c r="FC597" s="15">
        <f t="shared" si="1439"/>
        <v>0</v>
      </c>
      <c r="FD597" s="15">
        <f t="shared" si="1440"/>
        <v>0</v>
      </c>
      <c r="FE597" s="15">
        <f t="shared" si="1441"/>
        <v>0</v>
      </c>
      <c r="FF597" s="15">
        <f t="shared" si="1442"/>
        <v>0</v>
      </c>
      <c r="FG597" s="15">
        <f t="shared" si="1443"/>
        <v>0</v>
      </c>
      <c r="FH597" s="15">
        <f t="shared" si="1444"/>
        <v>0</v>
      </c>
      <c r="FI597" s="15">
        <f t="shared" si="1445"/>
        <v>0</v>
      </c>
      <c r="FJ597" s="15">
        <f t="shared" si="1446"/>
        <v>0</v>
      </c>
      <c r="FK597" s="15">
        <f t="shared" si="1447"/>
        <v>0</v>
      </c>
      <c r="FL597" s="15">
        <f t="shared" si="1448"/>
        <v>0</v>
      </c>
      <c r="FM597" s="15">
        <f t="shared" si="1449"/>
        <v>0</v>
      </c>
      <c r="FN597" s="15">
        <f t="shared" si="1450"/>
        <v>0</v>
      </c>
      <c r="FO597" s="15">
        <f t="shared" si="1451"/>
        <v>0</v>
      </c>
      <c r="FP597" s="15">
        <f t="shared" si="1452"/>
        <v>0</v>
      </c>
      <c r="FQ597" s="15">
        <f t="shared" si="1453"/>
        <v>0</v>
      </c>
      <c r="FR597" s="17">
        <f t="shared" si="1454"/>
        <v>0</v>
      </c>
      <c r="FS597" s="17">
        <f t="shared" si="1455"/>
        <v>0</v>
      </c>
      <c r="FT597" s="17">
        <f t="shared" si="1456"/>
        <v>0</v>
      </c>
      <c r="FU597" s="18">
        <f t="shared" si="1457"/>
        <v>0</v>
      </c>
      <c r="FV597" s="18">
        <f t="shared" si="1458"/>
        <v>0</v>
      </c>
      <c r="FW597" s="18">
        <f t="shared" si="1459"/>
        <v>0</v>
      </c>
      <c r="FX597" s="18">
        <f t="shared" si="1460"/>
        <v>0</v>
      </c>
      <c r="FY597" s="18">
        <f t="shared" si="1461"/>
        <v>0</v>
      </c>
      <c r="FZ597" s="19"/>
      <c r="GA597" s="36"/>
      <c r="GB597" s="36"/>
      <c r="GC597" s="37"/>
    </row>
    <row r="598" spans="1:185" hidden="1" x14ac:dyDescent="0.25">
      <c r="A598" s="8" t="s">
        <v>1454</v>
      </c>
      <c r="B598" s="8" t="s">
        <v>1433</v>
      </c>
      <c r="C598" s="32" t="s">
        <v>1434</v>
      </c>
      <c r="D598" s="10" t="s">
        <v>1001</v>
      </c>
      <c r="E598" s="9" t="s">
        <v>249</v>
      </c>
      <c r="F598" s="28" t="s">
        <v>1015</v>
      </c>
      <c r="G598" s="28" t="s">
        <v>998</v>
      </c>
      <c r="H598" s="11">
        <v>3.5000000000000003E-2</v>
      </c>
      <c r="I598" s="11"/>
      <c r="J598" s="11">
        <v>0.01</v>
      </c>
      <c r="K598" s="11">
        <v>0.01</v>
      </c>
      <c r="L598" s="11">
        <v>5.0000000000000001E-3</v>
      </c>
      <c r="M598" s="11">
        <v>5.0000000000000001E-3</v>
      </c>
      <c r="N598" s="11"/>
      <c r="O598" s="12"/>
      <c r="P598" s="12"/>
      <c r="Q598" s="12"/>
      <c r="R598" s="12"/>
      <c r="S598" s="12">
        <f t="shared" si="1464"/>
        <v>0</v>
      </c>
      <c r="T598" s="12">
        <f t="shared" si="1465"/>
        <v>792072</v>
      </c>
      <c r="U598" s="12">
        <f t="shared" si="1466"/>
        <v>535803</v>
      </c>
      <c r="V598" s="12">
        <f t="shared" si="1467"/>
        <v>1327875</v>
      </c>
      <c r="W598" s="12">
        <f t="shared" si="1474"/>
        <v>820800</v>
      </c>
      <c r="X598" s="12"/>
      <c r="Y598" s="12">
        <f t="shared" si="1480"/>
        <v>663209.76</v>
      </c>
      <c r="Z598" s="12">
        <f t="shared" si="1481"/>
        <v>503313.12</v>
      </c>
      <c r="AA598" s="12">
        <f t="shared" si="1482"/>
        <v>1166522.8799999999</v>
      </c>
      <c r="AB598" s="12">
        <f t="shared" si="1483"/>
        <v>1247198.81</v>
      </c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>
        <v>80000000</v>
      </c>
      <c r="CA598" s="12">
        <f>SUMIFS('[1]TIẾN ĐỘ %'!$M$6:$M$1034,'[1]TIẾN ĐỘ %'!$G$6:$G$1034,$A598,'[1]TIẾN ĐỘ %'!$F$6:$F$1034,$E598)</f>
        <v>120000000</v>
      </c>
      <c r="CB598" s="12">
        <f t="shared" si="1468"/>
        <v>200000000</v>
      </c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42"/>
      <c r="CO598" s="12"/>
      <c r="CP598" s="12"/>
      <c r="CQ598" s="12"/>
      <c r="CR598" s="12"/>
      <c r="CS598" s="12"/>
      <c r="CT598" s="12"/>
      <c r="CU598" s="12">
        <v>82080000</v>
      </c>
      <c r="CV598" s="12">
        <v>55523600</v>
      </c>
      <c r="CW598" s="12">
        <v>82080000</v>
      </c>
      <c r="CX598" s="12">
        <v>137603600</v>
      </c>
      <c r="CY598" s="12">
        <f>SUMIFS('[1]DATA THÔ IN'!$P$4:$P$12031,'[1]DATA THÔ IN'!$H$4:$H$12031,$A598,'[1]DATA THÔ IN'!$AC$4:$AC$12031,$E598,'[1]DATA THÔ IN'!$AH$4:$AH$12031,"Tiến độ 1")</f>
        <v>68726400</v>
      </c>
      <c r="CZ598" s="12">
        <f>SUMIFS('[1]DATA THÔ IN'!$P$4:$P$12031,'[1]DATA THÔ IN'!$H$4:$H$12031,$A598,'[1]DATA THÔ IN'!$AC$4:$AC$12031,$E598,'[1]DATA THÔ IN'!$AH$4:$AH$12031,"Tiến độ 2")</f>
        <v>52156800</v>
      </c>
      <c r="DA598" s="12">
        <f>SUMIFS('[1]TIẾN ĐỘ %'!$N$6:$N$1034,'[1]TIẾN ĐỘ %'!$G$6:$G$1034,A598,'[1]TIẾN ĐỘ %'!$F$6:$F$1034,$E598)</f>
        <v>120883200</v>
      </c>
      <c r="DB598" s="12">
        <f t="shared" si="1469"/>
        <v>258486800</v>
      </c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43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12"/>
      <c r="EE598" s="12"/>
      <c r="EF598" s="12"/>
      <c r="EG598" s="12"/>
      <c r="EH598" s="12"/>
      <c r="EI598" s="12"/>
      <c r="EJ598" s="15">
        <f t="shared" si="1484"/>
        <v>0</v>
      </c>
      <c r="EK598" s="15">
        <f t="shared" si="1485"/>
        <v>0</v>
      </c>
      <c r="EL598" s="15">
        <f t="shared" si="1486"/>
        <v>0</v>
      </c>
      <c r="EM598" s="16">
        <f t="shared" si="1487"/>
        <v>1.026</v>
      </c>
      <c r="EN598" s="16">
        <f t="shared" si="1488"/>
        <v>0.69404500000000002</v>
      </c>
      <c r="EO598" s="16">
        <f t="shared" si="1489"/>
        <v>1.720045</v>
      </c>
      <c r="EP598" s="16">
        <f t="shared" si="1470"/>
        <v>0.57272000000000001</v>
      </c>
      <c r="EQ598" s="16">
        <f t="shared" si="1471"/>
        <v>0.43464000000000003</v>
      </c>
      <c r="ER598" s="16">
        <f t="shared" si="1472"/>
        <v>1.00736</v>
      </c>
      <c r="ES598" s="16">
        <f t="shared" si="1473"/>
        <v>1.2924340000000001</v>
      </c>
      <c r="ET598" s="15">
        <f t="shared" si="1430"/>
        <v>0</v>
      </c>
      <c r="EU598" s="15">
        <f t="shared" si="1431"/>
        <v>0</v>
      </c>
      <c r="EV598" s="15">
        <f t="shared" si="1432"/>
        <v>0</v>
      </c>
      <c r="EW598" s="15">
        <f t="shared" si="1433"/>
        <v>0</v>
      </c>
      <c r="EX598" s="15">
        <f t="shared" si="1434"/>
        <v>0</v>
      </c>
      <c r="EY598" s="15">
        <f t="shared" si="1435"/>
        <v>0</v>
      </c>
      <c r="EZ598" s="15">
        <f t="shared" si="1436"/>
        <v>0</v>
      </c>
      <c r="FA598" s="15">
        <f t="shared" si="1437"/>
        <v>0</v>
      </c>
      <c r="FB598" s="15">
        <f t="shared" si="1438"/>
        <v>0</v>
      </c>
      <c r="FC598" s="15">
        <f t="shared" si="1439"/>
        <v>0</v>
      </c>
      <c r="FD598" s="15">
        <f t="shared" si="1440"/>
        <v>0</v>
      </c>
      <c r="FE598" s="15">
        <f t="shared" si="1441"/>
        <v>0</v>
      </c>
      <c r="FF598" s="15">
        <f t="shared" si="1442"/>
        <v>0</v>
      </c>
      <c r="FG598" s="15">
        <f t="shared" si="1443"/>
        <v>0</v>
      </c>
      <c r="FH598" s="15">
        <f t="shared" si="1444"/>
        <v>0</v>
      </c>
      <c r="FI598" s="15">
        <f t="shared" si="1445"/>
        <v>0</v>
      </c>
      <c r="FJ598" s="15">
        <f t="shared" si="1446"/>
        <v>0</v>
      </c>
      <c r="FK598" s="15">
        <f t="shared" si="1447"/>
        <v>0</v>
      </c>
      <c r="FL598" s="15">
        <f t="shared" si="1448"/>
        <v>0</v>
      </c>
      <c r="FM598" s="15">
        <f t="shared" si="1449"/>
        <v>0</v>
      </c>
      <c r="FN598" s="15">
        <f t="shared" si="1450"/>
        <v>0</v>
      </c>
      <c r="FO598" s="15">
        <f t="shared" si="1451"/>
        <v>0</v>
      </c>
      <c r="FP598" s="15">
        <f t="shared" si="1452"/>
        <v>0</v>
      </c>
      <c r="FQ598" s="15">
        <f t="shared" si="1453"/>
        <v>0</v>
      </c>
      <c r="FR598" s="17">
        <f t="shared" si="1454"/>
        <v>0</v>
      </c>
      <c r="FS598" s="17">
        <f t="shared" si="1455"/>
        <v>0</v>
      </c>
      <c r="FT598" s="17">
        <f t="shared" si="1456"/>
        <v>0</v>
      </c>
      <c r="FU598" s="18">
        <f t="shared" si="1457"/>
        <v>0</v>
      </c>
      <c r="FV598" s="18">
        <f t="shared" si="1458"/>
        <v>0</v>
      </c>
      <c r="FW598" s="18">
        <f t="shared" si="1459"/>
        <v>0</v>
      </c>
      <c r="FX598" s="18">
        <f t="shared" si="1460"/>
        <v>0</v>
      </c>
      <c r="FY598" s="18">
        <f t="shared" si="1461"/>
        <v>0</v>
      </c>
      <c r="FZ598" s="19"/>
      <c r="GA598" s="36"/>
      <c r="GB598" s="36"/>
      <c r="GC598" s="37"/>
    </row>
    <row r="599" spans="1:185" hidden="1" x14ac:dyDescent="0.25">
      <c r="A599" s="8" t="s">
        <v>1454</v>
      </c>
      <c r="B599" s="8" t="s">
        <v>1435</v>
      </c>
      <c r="C599" s="32" t="s">
        <v>1436</v>
      </c>
      <c r="D599" s="10" t="s">
        <v>1001</v>
      </c>
      <c r="E599" s="9" t="s">
        <v>193</v>
      </c>
      <c r="F599" s="28" t="s">
        <v>1015</v>
      </c>
      <c r="G599" s="28" t="s">
        <v>998</v>
      </c>
      <c r="H599" s="11">
        <v>3.5000000000000003E-2</v>
      </c>
      <c r="I599" s="11"/>
      <c r="J599" s="11">
        <v>0.01</v>
      </c>
      <c r="K599" s="11">
        <v>0.01</v>
      </c>
      <c r="L599" s="11">
        <v>5.0000000000000001E-3</v>
      </c>
      <c r="M599" s="11">
        <v>5.0000000000000001E-3</v>
      </c>
      <c r="N599" s="11"/>
      <c r="O599" s="12"/>
      <c r="P599" s="12"/>
      <c r="Q599" s="12"/>
      <c r="R599" s="12"/>
      <c r="S599" s="12">
        <f t="shared" si="1464"/>
        <v>0</v>
      </c>
      <c r="T599" s="12">
        <f t="shared" si="1465"/>
        <v>305809</v>
      </c>
      <c r="U599" s="12">
        <f t="shared" si="1466"/>
        <v>808381</v>
      </c>
      <c r="V599" s="12">
        <f t="shared" si="1467"/>
        <v>1114189</v>
      </c>
      <c r="W599" s="12">
        <f t="shared" si="1474"/>
        <v>316900</v>
      </c>
      <c r="X599" s="12"/>
      <c r="Y599" s="12">
        <f t="shared" si="1480"/>
        <v>233916</v>
      </c>
      <c r="Z599" s="12">
        <f t="shared" si="1481"/>
        <v>0</v>
      </c>
      <c r="AA599" s="12">
        <f t="shared" si="1482"/>
        <v>0</v>
      </c>
      <c r="AB599" s="12">
        <f t="shared" si="1483"/>
        <v>733303.5</v>
      </c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>
        <v>30000000</v>
      </c>
      <c r="CA599" s="12">
        <f>SUMIFS('[1]TIẾN ĐỘ %'!$M$6:$M$1034,'[1]TIẾN ĐỘ %'!$G$6:$G$1034,$A599,'[1]TIẾN ĐỘ %'!$F$6:$F$1034,$E599)</f>
        <v>50000000</v>
      </c>
      <c r="CB599" s="12">
        <f t="shared" si="1468"/>
        <v>80000000</v>
      </c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42"/>
      <c r="CO599" s="12"/>
      <c r="CP599" s="12"/>
      <c r="CQ599" s="12"/>
      <c r="CR599" s="12"/>
      <c r="CS599" s="12"/>
      <c r="CT599" s="12"/>
      <c r="CU599" s="12">
        <v>31690000</v>
      </c>
      <c r="CV599" s="12">
        <v>83770000</v>
      </c>
      <c r="CW599" s="12">
        <v>31690000</v>
      </c>
      <c r="CX599" s="12">
        <v>115460000</v>
      </c>
      <c r="CY599" s="12">
        <f>SUMIFS('[1]DATA THÔ IN'!$P$4:$P$12031,'[1]DATA THÔ IN'!$H$4:$H$12031,$A599,'[1]DATA THÔ IN'!$AC$4:$AC$12031,$E599,'[1]DATA THÔ IN'!$AH$4:$AH$12031,"Tiến độ 1")</f>
        <v>24240000</v>
      </c>
      <c r="CZ599" s="12">
        <f>SUMIFS('[1]DATA THÔ IN'!$P$4:$P$12031,'[1]DATA THÔ IN'!$H$4:$H$12031,$A599,'[1]DATA THÔ IN'!$AC$4:$AC$12031,$E599,'[1]DATA THÔ IN'!$AH$4:$AH$12031,"Tiến độ 2")</f>
        <v>12280000</v>
      </c>
      <c r="DA599" s="12">
        <f>SUMIFS('[1]TIẾN ĐỘ %'!$N$6:$N$1034,'[1]TIẾN ĐỘ %'!$G$6:$G$1034,A599,'[1]TIẾN ĐỘ %'!$F$6:$F$1034,$E599)</f>
        <v>36520000</v>
      </c>
      <c r="DB599" s="12">
        <f t="shared" si="1469"/>
        <v>151980000</v>
      </c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43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12"/>
      <c r="EE599" s="12"/>
      <c r="EF599" s="12"/>
      <c r="EG599" s="12"/>
      <c r="EH599" s="12"/>
      <c r="EI599" s="12"/>
      <c r="EJ599" s="15">
        <f t="shared" si="1484"/>
        <v>0</v>
      </c>
      <c r="EK599" s="15">
        <f t="shared" si="1485"/>
        <v>0</v>
      </c>
      <c r="EL599" s="15">
        <f t="shared" si="1486"/>
        <v>0</v>
      </c>
      <c r="EM599" s="16">
        <f t="shared" si="1487"/>
        <v>1.0563333333333333</v>
      </c>
      <c r="EN599" s="16">
        <f t="shared" si="1488"/>
        <v>2.7923333333333331</v>
      </c>
      <c r="EO599" s="16">
        <f t="shared" si="1489"/>
        <v>3.8486666666666665</v>
      </c>
      <c r="EP599" s="16">
        <f t="shared" si="1470"/>
        <v>0.48480000000000001</v>
      </c>
      <c r="EQ599" s="16">
        <f t="shared" si="1471"/>
        <v>0.24560000000000001</v>
      </c>
      <c r="ER599" s="16">
        <f t="shared" si="1472"/>
        <v>0.73040000000000005</v>
      </c>
      <c r="ES599" s="16">
        <f t="shared" si="1473"/>
        <v>1.89975</v>
      </c>
      <c r="ET599" s="15">
        <f t="shared" si="1430"/>
        <v>0</v>
      </c>
      <c r="EU599" s="15">
        <f t="shared" si="1431"/>
        <v>0</v>
      </c>
      <c r="EV599" s="15">
        <f t="shared" si="1432"/>
        <v>0</v>
      </c>
      <c r="EW599" s="15">
        <f t="shared" si="1433"/>
        <v>0</v>
      </c>
      <c r="EX599" s="15">
        <f t="shared" si="1434"/>
        <v>0</v>
      </c>
      <c r="EY599" s="15">
        <f t="shared" si="1435"/>
        <v>0</v>
      </c>
      <c r="EZ599" s="15">
        <f t="shared" si="1436"/>
        <v>0</v>
      </c>
      <c r="FA599" s="15">
        <f t="shared" si="1437"/>
        <v>0</v>
      </c>
      <c r="FB599" s="15">
        <f t="shared" si="1438"/>
        <v>0</v>
      </c>
      <c r="FC599" s="15">
        <f t="shared" si="1439"/>
        <v>0</v>
      </c>
      <c r="FD599" s="15">
        <f t="shared" si="1440"/>
        <v>0</v>
      </c>
      <c r="FE599" s="15">
        <f t="shared" si="1441"/>
        <v>0</v>
      </c>
      <c r="FF599" s="15">
        <f t="shared" si="1442"/>
        <v>0</v>
      </c>
      <c r="FG599" s="15">
        <f t="shared" si="1443"/>
        <v>0</v>
      </c>
      <c r="FH599" s="15">
        <f t="shared" si="1444"/>
        <v>0</v>
      </c>
      <c r="FI599" s="15">
        <f t="shared" si="1445"/>
        <v>0</v>
      </c>
      <c r="FJ599" s="15">
        <f t="shared" si="1446"/>
        <v>0</v>
      </c>
      <c r="FK599" s="15">
        <f t="shared" si="1447"/>
        <v>0</v>
      </c>
      <c r="FL599" s="15">
        <f t="shared" si="1448"/>
        <v>0</v>
      </c>
      <c r="FM599" s="15">
        <f t="shared" si="1449"/>
        <v>0</v>
      </c>
      <c r="FN599" s="15">
        <f t="shared" si="1450"/>
        <v>0</v>
      </c>
      <c r="FO599" s="15">
        <f t="shared" si="1451"/>
        <v>0</v>
      </c>
      <c r="FP599" s="15">
        <f t="shared" si="1452"/>
        <v>0</v>
      </c>
      <c r="FQ599" s="15">
        <f t="shared" si="1453"/>
        <v>0</v>
      </c>
      <c r="FR599" s="17">
        <f t="shared" si="1454"/>
        <v>0</v>
      </c>
      <c r="FS599" s="17">
        <f t="shared" si="1455"/>
        <v>0</v>
      </c>
      <c r="FT599" s="17">
        <f t="shared" si="1456"/>
        <v>0</v>
      </c>
      <c r="FU599" s="18">
        <f t="shared" si="1457"/>
        <v>0</v>
      </c>
      <c r="FV599" s="18">
        <f t="shared" si="1458"/>
        <v>0</v>
      </c>
      <c r="FW599" s="18">
        <f t="shared" si="1459"/>
        <v>0</v>
      </c>
      <c r="FX599" s="18">
        <f t="shared" si="1460"/>
        <v>0</v>
      </c>
      <c r="FY599" s="18">
        <f t="shared" si="1461"/>
        <v>0</v>
      </c>
      <c r="FZ599" s="19"/>
      <c r="GA599" s="36"/>
      <c r="GB599" s="36"/>
      <c r="GC599" s="37"/>
    </row>
    <row r="600" spans="1:185" hidden="1" x14ac:dyDescent="0.25">
      <c r="A600" s="8" t="s">
        <v>1455</v>
      </c>
      <c r="B600" s="8" t="s">
        <v>1444</v>
      </c>
      <c r="C600" s="32" t="s">
        <v>1445</v>
      </c>
      <c r="D600" s="9" t="s">
        <v>55</v>
      </c>
      <c r="E600" s="9" t="s">
        <v>102</v>
      </c>
      <c r="F600" s="28" t="s">
        <v>70</v>
      </c>
      <c r="G600" s="28" t="s">
        <v>57</v>
      </c>
      <c r="H600" s="11">
        <v>3.5000000000000003E-2</v>
      </c>
      <c r="I600" s="11"/>
      <c r="J600" s="11">
        <v>0.01</v>
      </c>
      <c r="K600" s="11">
        <v>0.01</v>
      </c>
      <c r="L600" s="11">
        <v>5.0000000000000001E-3</v>
      </c>
      <c r="M600" s="11">
        <v>5.0000000000000001E-3</v>
      </c>
      <c r="N600" s="11"/>
      <c r="O600" s="12"/>
      <c r="P600" s="12"/>
      <c r="Q600" s="12"/>
      <c r="R600" s="12"/>
      <c r="S600" s="12">
        <f t="shared" si="1464"/>
        <v>0</v>
      </c>
      <c r="T600" s="12">
        <f t="shared" si="1465"/>
        <v>0</v>
      </c>
      <c r="U600" s="12">
        <f t="shared" si="1466"/>
        <v>0</v>
      </c>
      <c r="V600" s="12">
        <f t="shared" si="1467"/>
        <v>268540</v>
      </c>
      <c r="W600" s="12">
        <f t="shared" si="1474"/>
        <v>0</v>
      </c>
      <c r="X600" s="12"/>
      <c r="Y600" s="12">
        <f t="shared" si="1480"/>
        <v>0</v>
      </c>
      <c r="Z600" s="12">
        <f t="shared" si="1481"/>
        <v>0</v>
      </c>
      <c r="AA600" s="12">
        <f t="shared" si="1482"/>
        <v>685304.4</v>
      </c>
      <c r="AB600" s="12">
        <f t="shared" si="1483"/>
        <v>476922.3</v>
      </c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>
        <v>25000000</v>
      </c>
      <c r="CA600" s="12">
        <f>SUMIFS('[1]TIẾN ĐỘ %'!$M$6:$M$1034,'[1]TIẾN ĐỘ %'!$G$6:$G$1034,$A600,'[1]TIẾN ĐỘ %'!$F$6:$F$1034,$E600)</f>
        <v>30000000</v>
      </c>
      <c r="CB600" s="12">
        <f t="shared" si="1468"/>
        <v>55000000</v>
      </c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42"/>
      <c r="CO600" s="12"/>
      <c r="CP600" s="12"/>
      <c r="CQ600" s="12"/>
      <c r="CR600" s="12"/>
      <c r="CS600" s="12"/>
      <c r="CT600" s="12"/>
      <c r="CU600" s="12">
        <v>0</v>
      </c>
      <c r="CV600" s="12">
        <v>0</v>
      </c>
      <c r="CW600" s="12">
        <v>0</v>
      </c>
      <c r="CX600" s="12">
        <v>27828000</v>
      </c>
      <c r="CY600" s="12">
        <f>SUMIFS('[1]DATA THÔ IN'!$P$4:$P$12031,'[1]DATA THÔ IN'!$H$4:$H$12031,$A600,'[1]DATA THÔ IN'!$AC$4:$AC$12031,$E600,'[1]DATA THÔ IN'!$AH$4:$AH$12031,"Tiến độ 1")</f>
        <v>0</v>
      </c>
      <c r="CZ600" s="12">
        <f>SUMIFS('[1]DATA THÔ IN'!$P$4:$P$12031,'[1]DATA THÔ IN'!$H$4:$H$12031,$A600,'[1]DATA THÔ IN'!$AC$4:$AC$12031,$E600,'[1]DATA THÔ IN'!$AH$4:$AH$12031,"Tiến độ 2")</f>
        <v>0</v>
      </c>
      <c r="DA600" s="12">
        <f>SUMIFS('[1]TIẾN ĐỘ %'!$N$6:$N$1034,'[1]TIẾN ĐỘ %'!$G$6:$G$1034,A600,'[1]TIẾN ĐỘ %'!$F$6:$F$1034,$E600)</f>
        <v>71016000</v>
      </c>
      <c r="DB600" s="12">
        <f t="shared" si="1469"/>
        <v>98844000</v>
      </c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43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12"/>
      <c r="EE600" s="12"/>
      <c r="EF600" s="12"/>
      <c r="EG600" s="12"/>
      <c r="EH600" s="12"/>
      <c r="EI600" s="12"/>
      <c r="EJ600" s="15">
        <f t="shared" si="1484"/>
        <v>0</v>
      </c>
      <c r="EK600" s="15">
        <f t="shared" si="1485"/>
        <v>0</v>
      </c>
      <c r="EL600" s="15">
        <f t="shared" si="1486"/>
        <v>0</v>
      </c>
      <c r="EM600" s="16">
        <f t="shared" si="1487"/>
        <v>0</v>
      </c>
      <c r="EN600" s="16">
        <f t="shared" si="1488"/>
        <v>0</v>
      </c>
      <c r="EO600" s="16">
        <f t="shared" si="1489"/>
        <v>1.1131200000000001</v>
      </c>
      <c r="EP600" s="16">
        <f t="shared" si="1470"/>
        <v>0</v>
      </c>
      <c r="EQ600" s="16">
        <f t="shared" si="1471"/>
        <v>0</v>
      </c>
      <c r="ER600" s="16">
        <f t="shared" si="1472"/>
        <v>2.3672</v>
      </c>
      <c r="ES600" s="16">
        <f t="shared" si="1473"/>
        <v>1.7971636363636363</v>
      </c>
      <c r="ET600" s="15">
        <f t="shared" si="1430"/>
        <v>0</v>
      </c>
      <c r="EU600" s="15">
        <f t="shared" si="1431"/>
        <v>0</v>
      </c>
      <c r="EV600" s="15">
        <f t="shared" si="1432"/>
        <v>0</v>
      </c>
      <c r="EW600" s="15">
        <f t="shared" si="1433"/>
        <v>0</v>
      </c>
      <c r="EX600" s="15">
        <f t="shared" si="1434"/>
        <v>0</v>
      </c>
      <c r="EY600" s="15">
        <f t="shared" si="1435"/>
        <v>0</v>
      </c>
      <c r="EZ600" s="15">
        <f t="shared" si="1436"/>
        <v>0</v>
      </c>
      <c r="FA600" s="15">
        <f t="shared" si="1437"/>
        <v>0</v>
      </c>
      <c r="FB600" s="15">
        <f t="shared" si="1438"/>
        <v>0</v>
      </c>
      <c r="FC600" s="15">
        <f t="shared" si="1439"/>
        <v>0</v>
      </c>
      <c r="FD600" s="15">
        <f t="shared" si="1440"/>
        <v>0</v>
      </c>
      <c r="FE600" s="15">
        <f t="shared" si="1441"/>
        <v>0</v>
      </c>
      <c r="FF600" s="15">
        <f t="shared" si="1442"/>
        <v>0</v>
      </c>
      <c r="FG600" s="15">
        <f t="shared" si="1443"/>
        <v>0</v>
      </c>
      <c r="FH600" s="15">
        <f t="shared" si="1444"/>
        <v>0</v>
      </c>
      <c r="FI600" s="15">
        <f t="shared" si="1445"/>
        <v>0</v>
      </c>
      <c r="FJ600" s="15">
        <f t="shared" si="1446"/>
        <v>0</v>
      </c>
      <c r="FK600" s="15">
        <f t="shared" si="1447"/>
        <v>0</v>
      </c>
      <c r="FL600" s="15">
        <f t="shared" si="1448"/>
        <v>0</v>
      </c>
      <c r="FM600" s="15">
        <f t="shared" si="1449"/>
        <v>0</v>
      </c>
      <c r="FN600" s="15">
        <f t="shared" si="1450"/>
        <v>0</v>
      </c>
      <c r="FO600" s="15">
        <f t="shared" si="1451"/>
        <v>0</v>
      </c>
      <c r="FP600" s="15">
        <f t="shared" si="1452"/>
        <v>0</v>
      </c>
      <c r="FQ600" s="15">
        <f t="shared" si="1453"/>
        <v>0</v>
      </c>
      <c r="FR600" s="17">
        <f t="shared" si="1454"/>
        <v>0</v>
      </c>
      <c r="FS600" s="17">
        <f t="shared" si="1455"/>
        <v>0</v>
      </c>
      <c r="FT600" s="17">
        <f t="shared" si="1456"/>
        <v>0</v>
      </c>
      <c r="FU600" s="18">
        <f t="shared" si="1457"/>
        <v>0</v>
      </c>
      <c r="FV600" s="18">
        <f t="shared" si="1458"/>
        <v>0</v>
      </c>
      <c r="FW600" s="18">
        <f t="shared" si="1459"/>
        <v>0</v>
      </c>
      <c r="FX600" s="18">
        <f t="shared" si="1460"/>
        <v>0</v>
      </c>
      <c r="FY600" s="18">
        <f t="shared" si="1461"/>
        <v>0</v>
      </c>
      <c r="FZ600" s="19"/>
      <c r="GA600" s="36"/>
      <c r="GB600" s="36"/>
      <c r="GC600" s="37"/>
    </row>
    <row r="601" spans="1:185" hidden="1" x14ac:dyDescent="0.25">
      <c r="A601" s="8" t="s">
        <v>1455</v>
      </c>
      <c r="B601" s="8" t="s">
        <v>1446</v>
      </c>
      <c r="C601" s="32" t="s">
        <v>1447</v>
      </c>
      <c r="D601" s="9" t="s">
        <v>55</v>
      </c>
      <c r="E601" s="9" t="s">
        <v>249</v>
      </c>
      <c r="F601" s="28" t="s">
        <v>70</v>
      </c>
      <c r="G601" s="28" t="s">
        <v>57</v>
      </c>
      <c r="H601" s="11">
        <v>3.5000000000000003E-2</v>
      </c>
      <c r="I601" s="11"/>
      <c r="J601" s="11">
        <v>0.01</v>
      </c>
      <c r="K601" s="11">
        <v>0.01</v>
      </c>
      <c r="L601" s="11">
        <v>5.0000000000000001E-3</v>
      </c>
      <c r="M601" s="11">
        <v>5.0000000000000001E-3</v>
      </c>
      <c r="N601" s="11"/>
      <c r="O601" s="12"/>
      <c r="P601" s="12"/>
      <c r="Q601" s="12"/>
      <c r="R601" s="12"/>
      <c r="S601" s="12">
        <f t="shared" si="1464"/>
        <v>0</v>
      </c>
      <c r="T601" s="12">
        <f t="shared" si="1465"/>
        <v>0</v>
      </c>
      <c r="U601" s="12">
        <f t="shared" si="1466"/>
        <v>0</v>
      </c>
      <c r="V601" s="12">
        <f t="shared" si="1467"/>
        <v>98847</v>
      </c>
      <c r="W601" s="12">
        <f t="shared" si="1474"/>
        <v>0</v>
      </c>
      <c r="X601" s="12"/>
      <c r="Y601" s="12">
        <f t="shared" si="1480"/>
        <v>0</v>
      </c>
      <c r="Z601" s="12">
        <f t="shared" si="1481"/>
        <v>0</v>
      </c>
      <c r="AA601" s="12">
        <f t="shared" si="1482"/>
        <v>0</v>
      </c>
      <c r="AB601" s="12">
        <f t="shared" si="1483"/>
        <v>0</v>
      </c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>
        <v>10000000</v>
      </c>
      <c r="CA601" s="12">
        <f>SUMIFS('[1]TIẾN ĐỘ %'!$M$6:$M$1034,'[1]TIẾN ĐỘ %'!$G$6:$G$1034,$A601,'[1]TIẾN ĐỘ %'!$F$6:$F$1034,$E601)</f>
        <v>10000000</v>
      </c>
      <c r="CB601" s="12">
        <f t="shared" si="1468"/>
        <v>20000000</v>
      </c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42"/>
      <c r="CO601" s="12"/>
      <c r="CP601" s="12"/>
      <c r="CQ601" s="12"/>
      <c r="CR601" s="12"/>
      <c r="CS601" s="12"/>
      <c r="CT601" s="12"/>
      <c r="CU601" s="12">
        <v>0</v>
      </c>
      <c r="CV601" s="12">
        <v>0</v>
      </c>
      <c r="CW601" s="12">
        <v>0</v>
      </c>
      <c r="CX601" s="12">
        <v>10243200</v>
      </c>
      <c r="CY601" s="12">
        <f>SUMIFS('[1]DATA THÔ IN'!$P$4:$P$12031,'[1]DATA THÔ IN'!$H$4:$H$12031,$A601,'[1]DATA THÔ IN'!$AC$4:$AC$12031,$E601,'[1]DATA THÔ IN'!$AH$4:$AH$12031,"Tiến độ 1")</f>
        <v>0</v>
      </c>
      <c r="CZ601" s="12">
        <f>SUMIFS('[1]DATA THÔ IN'!$P$4:$P$12031,'[1]DATA THÔ IN'!$H$4:$H$12031,$A601,'[1]DATA THÔ IN'!$AC$4:$AC$12031,$E601,'[1]DATA THÔ IN'!$AH$4:$AH$12031,"Tiến độ 2")</f>
        <v>0</v>
      </c>
      <c r="DA601" s="12">
        <f>SUMIFS('[1]TIẾN ĐỘ %'!$N$6:$N$1034,'[1]TIẾN ĐỘ %'!$G$6:$G$1034,A601,'[1]TIẾN ĐỘ %'!$F$6:$F$1034,$E601)</f>
        <v>0</v>
      </c>
      <c r="DB601" s="12">
        <f t="shared" si="1469"/>
        <v>10243200</v>
      </c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43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12"/>
      <c r="EE601" s="12"/>
      <c r="EF601" s="12"/>
      <c r="EG601" s="12"/>
      <c r="EH601" s="12"/>
      <c r="EI601" s="12"/>
      <c r="EJ601" s="15">
        <f t="shared" si="1484"/>
        <v>0</v>
      </c>
      <c r="EK601" s="15">
        <f t="shared" si="1485"/>
        <v>0</v>
      </c>
      <c r="EL601" s="15">
        <f t="shared" si="1486"/>
        <v>0</v>
      </c>
      <c r="EM601" s="16">
        <f t="shared" si="1487"/>
        <v>0</v>
      </c>
      <c r="EN601" s="16">
        <f t="shared" si="1488"/>
        <v>0</v>
      </c>
      <c r="EO601" s="16">
        <f t="shared" si="1489"/>
        <v>1.0243199999999999</v>
      </c>
      <c r="EP601" s="16">
        <f t="shared" si="1470"/>
        <v>0</v>
      </c>
      <c r="EQ601" s="16">
        <f t="shared" si="1471"/>
        <v>0</v>
      </c>
      <c r="ER601" s="16">
        <f t="shared" si="1472"/>
        <v>0</v>
      </c>
      <c r="ES601" s="16">
        <f t="shared" si="1473"/>
        <v>0.51215999999999995</v>
      </c>
      <c r="ET601" s="15">
        <f t="shared" si="1430"/>
        <v>0</v>
      </c>
      <c r="EU601" s="15">
        <f t="shared" si="1431"/>
        <v>0</v>
      </c>
      <c r="EV601" s="15">
        <f t="shared" si="1432"/>
        <v>0</v>
      </c>
      <c r="EW601" s="15">
        <f t="shared" si="1433"/>
        <v>0</v>
      </c>
      <c r="EX601" s="15">
        <f t="shared" si="1434"/>
        <v>0</v>
      </c>
      <c r="EY601" s="15">
        <f t="shared" si="1435"/>
        <v>0</v>
      </c>
      <c r="EZ601" s="15">
        <f t="shared" si="1436"/>
        <v>0</v>
      </c>
      <c r="FA601" s="15">
        <f t="shared" si="1437"/>
        <v>0</v>
      </c>
      <c r="FB601" s="15">
        <f t="shared" si="1438"/>
        <v>0</v>
      </c>
      <c r="FC601" s="15">
        <f t="shared" si="1439"/>
        <v>0</v>
      </c>
      <c r="FD601" s="15">
        <f t="shared" si="1440"/>
        <v>0</v>
      </c>
      <c r="FE601" s="15">
        <f t="shared" si="1441"/>
        <v>0</v>
      </c>
      <c r="FF601" s="15">
        <f t="shared" si="1442"/>
        <v>0</v>
      </c>
      <c r="FG601" s="15">
        <f t="shared" si="1443"/>
        <v>0</v>
      </c>
      <c r="FH601" s="15">
        <f t="shared" si="1444"/>
        <v>0</v>
      </c>
      <c r="FI601" s="15">
        <f t="shared" si="1445"/>
        <v>0</v>
      </c>
      <c r="FJ601" s="15">
        <f t="shared" si="1446"/>
        <v>0</v>
      </c>
      <c r="FK601" s="15">
        <f t="shared" si="1447"/>
        <v>0</v>
      </c>
      <c r="FL601" s="15">
        <f t="shared" si="1448"/>
        <v>0</v>
      </c>
      <c r="FM601" s="15">
        <f t="shared" si="1449"/>
        <v>0</v>
      </c>
      <c r="FN601" s="15">
        <f t="shared" si="1450"/>
        <v>0</v>
      </c>
      <c r="FO601" s="15">
        <f t="shared" si="1451"/>
        <v>0</v>
      </c>
      <c r="FP601" s="15">
        <f t="shared" si="1452"/>
        <v>0</v>
      </c>
      <c r="FQ601" s="15">
        <f t="shared" si="1453"/>
        <v>0</v>
      </c>
      <c r="FR601" s="17">
        <f t="shared" si="1454"/>
        <v>0</v>
      </c>
      <c r="FS601" s="17">
        <f t="shared" si="1455"/>
        <v>0</v>
      </c>
      <c r="FT601" s="17">
        <f t="shared" si="1456"/>
        <v>0</v>
      </c>
      <c r="FU601" s="18">
        <f t="shared" si="1457"/>
        <v>0</v>
      </c>
      <c r="FV601" s="18">
        <f t="shared" si="1458"/>
        <v>0</v>
      </c>
      <c r="FW601" s="18">
        <f t="shared" si="1459"/>
        <v>0</v>
      </c>
      <c r="FX601" s="18">
        <f t="shared" si="1460"/>
        <v>0</v>
      </c>
      <c r="FY601" s="18">
        <f t="shared" si="1461"/>
        <v>0</v>
      </c>
      <c r="FZ601" s="19"/>
      <c r="GA601" s="36"/>
      <c r="GB601" s="36"/>
      <c r="GC601" s="37"/>
    </row>
    <row r="602" spans="1:185" hidden="1" x14ac:dyDescent="0.25">
      <c r="A602" s="8" t="s">
        <v>1455</v>
      </c>
      <c r="B602" s="8" t="s">
        <v>1448</v>
      </c>
      <c r="C602" s="32" t="s">
        <v>1449</v>
      </c>
      <c r="D602" s="9" t="s">
        <v>55</v>
      </c>
      <c r="E602" s="9" t="s">
        <v>193</v>
      </c>
      <c r="F602" s="28" t="s">
        <v>70</v>
      </c>
      <c r="G602" s="28" t="s">
        <v>57</v>
      </c>
      <c r="H602" s="11">
        <v>3.5000000000000003E-2</v>
      </c>
      <c r="I602" s="11"/>
      <c r="J602" s="11">
        <v>0.01</v>
      </c>
      <c r="K602" s="11">
        <v>0.01</v>
      </c>
      <c r="L602" s="11">
        <v>5.0000000000000001E-3</v>
      </c>
      <c r="M602" s="11">
        <v>5.0000000000000001E-3</v>
      </c>
      <c r="N602" s="11"/>
      <c r="O602" s="12"/>
      <c r="P602" s="12"/>
      <c r="Q602" s="12"/>
      <c r="R602" s="12"/>
      <c r="S602" s="12">
        <f t="shared" si="1464"/>
        <v>0</v>
      </c>
      <c r="T602" s="12">
        <f t="shared" si="1465"/>
        <v>0</v>
      </c>
      <c r="U602" s="12">
        <f t="shared" si="1466"/>
        <v>297510</v>
      </c>
      <c r="V602" s="12">
        <f t="shared" si="1467"/>
        <v>320187</v>
      </c>
      <c r="W602" s="12">
        <f t="shared" si="1474"/>
        <v>0</v>
      </c>
      <c r="X602" s="12"/>
      <c r="Y602" s="12">
        <f t="shared" si="1480"/>
        <v>158935.5</v>
      </c>
      <c r="Z602" s="12">
        <f t="shared" si="1481"/>
        <v>0</v>
      </c>
      <c r="AA602" s="12">
        <f t="shared" si="1482"/>
        <v>260550</v>
      </c>
      <c r="AB602" s="12">
        <f t="shared" si="1483"/>
        <v>290368.5</v>
      </c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>
        <v>30000000</v>
      </c>
      <c r="CA602" s="12">
        <f>SUMIFS('[1]TIẾN ĐỘ %'!$M$6:$M$1034,'[1]TIẾN ĐỘ %'!$G$6:$G$1034,$A602,'[1]TIẾN ĐỘ %'!$F$6:$F$1034,$E602)</f>
        <v>20000000</v>
      </c>
      <c r="CB602" s="12">
        <f t="shared" si="1468"/>
        <v>50000000</v>
      </c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42"/>
      <c r="CO602" s="12"/>
      <c r="CP602" s="12"/>
      <c r="CQ602" s="12"/>
      <c r="CR602" s="12"/>
      <c r="CS602" s="12"/>
      <c r="CT602" s="12"/>
      <c r="CU602" s="12">
        <v>0</v>
      </c>
      <c r="CV602" s="12">
        <v>30830000</v>
      </c>
      <c r="CW602" s="12">
        <v>0</v>
      </c>
      <c r="CX602" s="12">
        <v>33180000</v>
      </c>
      <c r="CY602" s="12">
        <f>SUMIFS('[1]DATA THÔ IN'!$P$4:$P$12031,'[1]DATA THÔ IN'!$H$4:$H$12031,$A602,'[1]DATA THÔ IN'!$AC$4:$AC$12031,$E602,'[1]DATA THÔ IN'!$AH$4:$AH$12031,"Tiến độ 1")</f>
        <v>16470000</v>
      </c>
      <c r="CZ602" s="12">
        <f>SUMIFS('[1]DATA THÔ IN'!$P$4:$P$12031,'[1]DATA THÔ IN'!$H$4:$H$12031,$A602,'[1]DATA THÔ IN'!$AC$4:$AC$12031,$E602,'[1]DATA THÔ IN'!$AH$4:$AH$12031,"Tiến độ 2")</f>
        <v>0</v>
      </c>
      <c r="DA602" s="12">
        <f>SUMIFS('[1]TIẾN ĐỘ %'!$N$6:$N$1034,'[1]TIẾN ĐỘ %'!$G$6:$G$1034,A602,'[1]TIẾN ĐỘ %'!$F$6:$F$1034,$E602)</f>
        <v>27000000</v>
      </c>
      <c r="DB602" s="12">
        <f t="shared" si="1469"/>
        <v>60180000</v>
      </c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43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12"/>
      <c r="EE602" s="12"/>
      <c r="EF602" s="12"/>
      <c r="EG602" s="12"/>
      <c r="EH602" s="12"/>
      <c r="EI602" s="12"/>
      <c r="EJ602" s="15">
        <f t="shared" si="1484"/>
        <v>0</v>
      </c>
      <c r="EK602" s="15">
        <f t="shared" si="1485"/>
        <v>0</v>
      </c>
      <c r="EL602" s="15">
        <f t="shared" si="1486"/>
        <v>0</v>
      </c>
      <c r="EM602" s="16">
        <f t="shared" si="1487"/>
        <v>0</v>
      </c>
      <c r="EN602" s="16">
        <f t="shared" si="1488"/>
        <v>1.0276666666666667</v>
      </c>
      <c r="EO602" s="16">
        <f t="shared" si="1489"/>
        <v>1.1060000000000001</v>
      </c>
      <c r="EP602" s="16">
        <f t="shared" si="1470"/>
        <v>0.82350000000000001</v>
      </c>
      <c r="EQ602" s="16">
        <f t="shared" si="1471"/>
        <v>0</v>
      </c>
      <c r="ER602" s="16">
        <f t="shared" si="1472"/>
        <v>1.35</v>
      </c>
      <c r="ES602" s="16">
        <f t="shared" si="1473"/>
        <v>1.2036</v>
      </c>
      <c r="ET602" s="15">
        <f t="shared" si="1430"/>
        <v>0</v>
      </c>
      <c r="EU602" s="15">
        <f t="shared" si="1431"/>
        <v>0</v>
      </c>
      <c r="EV602" s="15">
        <f t="shared" si="1432"/>
        <v>0</v>
      </c>
      <c r="EW602" s="15">
        <f t="shared" si="1433"/>
        <v>0</v>
      </c>
      <c r="EX602" s="15">
        <f t="shared" si="1434"/>
        <v>0</v>
      </c>
      <c r="EY602" s="15">
        <f t="shared" si="1435"/>
        <v>0</v>
      </c>
      <c r="EZ602" s="15">
        <f t="shared" si="1436"/>
        <v>0</v>
      </c>
      <c r="FA602" s="15">
        <f t="shared" si="1437"/>
        <v>0</v>
      </c>
      <c r="FB602" s="15">
        <f t="shared" si="1438"/>
        <v>0</v>
      </c>
      <c r="FC602" s="15">
        <f t="shared" si="1439"/>
        <v>0</v>
      </c>
      <c r="FD602" s="15">
        <f t="shared" si="1440"/>
        <v>0</v>
      </c>
      <c r="FE602" s="15">
        <f t="shared" si="1441"/>
        <v>0</v>
      </c>
      <c r="FF602" s="15">
        <f t="shared" si="1442"/>
        <v>0</v>
      </c>
      <c r="FG602" s="15">
        <f t="shared" si="1443"/>
        <v>0</v>
      </c>
      <c r="FH602" s="15">
        <f t="shared" si="1444"/>
        <v>0</v>
      </c>
      <c r="FI602" s="15">
        <f t="shared" si="1445"/>
        <v>0</v>
      </c>
      <c r="FJ602" s="15">
        <f t="shared" si="1446"/>
        <v>0</v>
      </c>
      <c r="FK602" s="15">
        <f t="shared" si="1447"/>
        <v>0</v>
      </c>
      <c r="FL602" s="15">
        <f t="shared" si="1448"/>
        <v>0</v>
      </c>
      <c r="FM602" s="15">
        <f t="shared" si="1449"/>
        <v>0</v>
      </c>
      <c r="FN602" s="15">
        <f t="shared" si="1450"/>
        <v>0</v>
      </c>
      <c r="FO602" s="15">
        <f t="shared" si="1451"/>
        <v>0</v>
      </c>
      <c r="FP602" s="15">
        <f t="shared" si="1452"/>
        <v>0</v>
      </c>
      <c r="FQ602" s="15">
        <f t="shared" si="1453"/>
        <v>0</v>
      </c>
      <c r="FR602" s="17">
        <f t="shared" si="1454"/>
        <v>0</v>
      </c>
      <c r="FS602" s="17">
        <f t="shared" si="1455"/>
        <v>0</v>
      </c>
      <c r="FT602" s="17">
        <f t="shared" si="1456"/>
        <v>0</v>
      </c>
      <c r="FU602" s="18">
        <f t="shared" si="1457"/>
        <v>0</v>
      </c>
      <c r="FV602" s="18">
        <f t="shared" si="1458"/>
        <v>0</v>
      </c>
      <c r="FW602" s="18">
        <f t="shared" si="1459"/>
        <v>0</v>
      </c>
      <c r="FX602" s="18">
        <f t="shared" si="1460"/>
        <v>0</v>
      </c>
      <c r="FY602" s="18">
        <f t="shared" si="1461"/>
        <v>0</v>
      </c>
      <c r="FZ602" s="19"/>
      <c r="GA602" s="36"/>
      <c r="GB602" s="36"/>
      <c r="GC602" s="37"/>
    </row>
    <row r="603" spans="1:185" hidden="1" x14ac:dyDescent="0.25">
      <c r="A603" s="8" t="s">
        <v>1463</v>
      </c>
      <c r="B603" s="8" t="s">
        <v>1463</v>
      </c>
      <c r="C603" s="62" t="s">
        <v>1464</v>
      </c>
      <c r="D603" s="9" t="s">
        <v>478</v>
      </c>
      <c r="E603" s="9" t="s">
        <v>1465</v>
      </c>
      <c r="F603" s="28" t="s">
        <v>479</v>
      </c>
      <c r="G603" s="28" t="s">
        <v>480</v>
      </c>
      <c r="H603" s="11">
        <v>3.5000000000000003E-2</v>
      </c>
      <c r="I603" s="11"/>
      <c r="J603" s="11">
        <v>0.01</v>
      </c>
      <c r="K603" s="11">
        <v>0.01</v>
      </c>
      <c r="L603" s="11">
        <v>5.0000000000000001E-3</v>
      </c>
      <c r="M603" s="11">
        <v>5.0000000000000001E-3</v>
      </c>
      <c r="N603" s="11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>
        <f t="shared" si="1480"/>
        <v>804539.79999999993</v>
      </c>
      <c r="Z603" s="12">
        <f t="shared" si="1481"/>
        <v>0</v>
      </c>
      <c r="AA603" s="12">
        <f t="shared" si="1482"/>
        <v>2011561.8</v>
      </c>
      <c r="AB603" s="12">
        <f t="shared" si="1483"/>
        <v>1005780.9</v>
      </c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>
        <f>SUMIFS('[1]TIẾN ĐỘ %'!$M$6:$M$1034,'[1]TIẾN ĐỘ %'!$G$6:$G$1034,$A603,'[1]TIẾN ĐỘ %'!$F$6:$F$1034,$E603)</f>
        <v>150000000</v>
      </c>
      <c r="CB603" s="12">
        <f t="shared" ref="CB603:CB636" si="1490">+SUM(BY603:CA603)</f>
        <v>150000000</v>
      </c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4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>
        <f>SUMIFS('[1]DATA THÔ IN'!$P$4:$P$12031,'[1]DATA THÔ IN'!$H$4:$H$12031,$A603,'[1]DATA THÔ IN'!$AC$4:$AC$12031,$E603,'[1]DATA THÔ IN'!$AH$4:$AH$12031,"Tiến độ 1")</f>
        <v>83372000</v>
      </c>
      <c r="CZ603" s="12">
        <f>SUMIFS('[1]DATA THÔ IN'!$P$4:$P$12031,'[1]DATA THÔ IN'!$H$4:$H$12031,$A603,'[1]DATA THÔ IN'!$AC$4:$AC$12031,$E603,'[1]DATA THÔ IN'!$AH$4:$AH$12031,"Tiến độ 2")</f>
        <v>0</v>
      </c>
      <c r="DA603" s="12">
        <f>SUMIFS('[1]TIẾN ĐỘ %'!$N$6:$N$1034,'[1]TIẾN ĐỘ %'!$G$6:$G$1034,A603,'[1]TIẾN ĐỘ %'!$F$6:$F$1034,$E603)</f>
        <v>208452000</v>
      </c>
      <c r="DB603" s="12">
        <f t="shared" si="1469"/>
        <v>208452000</v>
      </c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43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12"/>
      <c r="EE603" s="12"/>
      <c r="EF603" s="12"/>
      <c r="EG603" s="12"/>
      <c r="EH603" s="12"/>
      <c r="EI603" s="12"/>
      <c r="EJ603" s="15"/>
      <c r="EK603" s="15"/>
      <c r="EL603" s="15"/>
      <c r="EM603" s="16"/>
      <c r="EN603" s="16"/>
      <c r="EO603" s="16"/>
      <c r="EP603" s="16">
        <f t="shared" si="1470"/>
        <v>0.55581333333333338</v>
      </c>
      <c r="EQ603" s="16">
        <f t="shared" si="1471"/>
        <v>0</v>
      </c>
      <c r="ER603" s="16">
        <f t="shared" si="1472"/>
        <v>1.38968</v>
      </c>
      <c r="ES603" s="16">
        <f t="shared" si="1473"/>
        <v>1.38968</v>
      </c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7"/>
      <c r="FS603" s="17"/>
      <c r="FT603" s="17"/>
      <c r="FU603" s="18"/>
      <c r="FV603" s="18"/>
      <c r="FW603" s="18"/>
      <c r="FX603" s="18"/>
      <c r="FY603" s="18"/>
      <c r="FZ603" s="19"/>
      <c r="GA603" s="36"/>
      <c r="GB603" s="36"/>
      <c r="GC603" s="37"/>
    </row>
    <row r="604" spans="1:185" hidden="1" x14ac:dyDescent="0.25">
      <c r="A604" s="8" t="s">
        <v>1463</v>
      </c>
      <c r="B604" s="8" t="s">
        <v>1463</v>
      </c>
      <c r="C604" s="62" t="s">
        <v>1464</v>
      </c>
      <c r="D604" s="9" t="s">
        <v>478</v>
      </c>
      <c r="E604" s="9" t="s">
        <v>1466</v>
      </c>
      <c r="F604" s="28" t="s">
        <v>479</v>
      </c>
      <c r="G604" s="28" t="s">
        <v>480</v>
      </c>
      <c r="H604" s="11">
        <v>3.5000000000000003E-2</v>
      </c>
      <c r="I604" s="11"/>
      <c r="J604" s="11">
        <v>0.01</v>
      </c>
      <c r="K604" s="11">
        <v>0.01</v>
      </c>
      <c r="L604" s="11">
        <v>5.0000000000000001E-3</v>
      </c>
      <c r="M604" s="11">
        <v>5.0000000000000001E-3</v>
      </c>
      <c r="N604" s="11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>
        <f t="shared" si="1480"/>
        <v>820419.84</v>
      </c>
      <c r="Z604" s="12">
        <f t="shared" si="1481"/>
        <v>0</v>
      </c>
      <c r="AA604" s="12">
        <f t="shared" si="1482"/>
        <v>1451815.48</v>
      </c>
      <c r="AB604" s="12">
        <f t="shared" si="1483"/>
        <v>725907.74</v>
      </c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>
        <f>SUMIFS('[1]TIẾN ĐỘ %'!$M$6:$M$1034,'[1]TIẾN ĐỘ %'!$G$6:$G$1034,$A604,'[1]TIẾN ĐỘ %'!$F$6:$F$1034,$E604)</f>
        <v>150000000</v>
      </c>
      <c r="CB604" s="12">
        <f t="shared" si="1490"/>
        <v>150000000</v>
      </c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4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>
        <f>SUMIFS('[1]DATA THÔ IN'!$P$4:$P$12031,'[1]DATA THÔ IN'!$H$4:$H$12031,$A604,'[1]DATA THÔ IN'!$AC$4:$AC$12031,$E604,'[1]DATA THÔ IN'!$AH$4:$AH$12031,"Tiến độ 1")</f>
        <v>85017600</v>
      </c>
      <c r="CZ604" s="12">
        <f>SUMIFS('[1]DATA THÔ IN'!$P$4:$P$12031,'[1]DATA THÔ IN'!$H$4:$H$12031,$A604,'[1]DATA THÔ IN'!$AC$4:$AC$12031,$E604,'[1]DATA THÔ IN'!$AH$4:$AH$12031,"Tiến độ 2")</f>
        <v>0</v>
      </c>
      <c r="DA604" s="12">
        <f>SUMIFS('[1]TIẾN ĐỘ %'!$N$6:$N$1034,'[1]TIẾN ĐỘ %'!$G$6:$G$1034,A604,'[1]TIẾN ĐỘ %'!$F$6:$F$1034,$E604)</f>
        <v>150447200</v>
      </c>
      <c r="DB604" s="12">
        <f t="shared" si="1469"/>
        <v>150447200</v>
      </c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43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12"/>
      <c r="EE604" s="12"/>
      <c r="EF604" s="12"/>
      <c r="EG604" s="12"/>
      <c r="EH604" s="12"/>
      <c r="EI604" s="12"/>
      <c r="EJ604" s="15"/>
      <c r="EK604" s="15"/>
      <c r="EL604" s="15"/>
      <c r="EM604" s="16"/>
      <c r="EN604" s="16"/>
      <c r="EO604" s="16"/>
      <c r="EP604" s="16">
        <f t="shared" si="1470"/>
        <v>0.56678399999999995</v>
      </c>
      <c r="EQ604" s="16">
        <f t="shared" si="1471"/>
        <v>0</v>
      </c>
      <c r="ER604" s="16">
        <f t="shared" si="1472"/>
        <v>1.0029813333333333</v>
      </c>
      <c r="ES604" s="16">
        <f t="shared" si="1473"/>
        <v>1.0029813333333333</v>
      </c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7"/>
      <c r="FS604" s="17"/>
      <c r="FT604" s="17"/>
      <c r="FU604" s="18"/>
      <c r="FV604" s="18"/>
      <c r="FW604" s="18"/>
      <c r="FX604" s="18"/>
      <c r="FY604" s="18"/>
      <c r="FZ604" s="19"/>
      <c r="GA604" s="36"/>
      <c r="GB604" s="36"/>
      <c r="GC604" s="37"/>
    </row>
    <row r="605" spans="1:185" hidden="1" x14ac:dyDescent="0.25">
      <c r="A605" s="8" t="s">
        <v>1463</v>
      </c>
      <c r="B605" s="8" t="s">
        <v>1463</v>
      </c>
      <c r="C605" s="62" t="s">
        <v>1464</v>
      </c>
      <c r="D605" s="9" t="s">
        <v>478</v>
      </c>
      <c r="E605" s="9" t="s">
        <v>160</v>
      </c>
      <c r="F605" s="28" t="s">
        <v>479</v>
      </c>
      <c r="G605" s="28" t="s">
        <v>480</v>
      </c>
      <c r="H605" s="11">
        <v>3.5000000000000003E-2</v>
      </c>
      <c r="I605" s="11"/>
      <c r="J605" s="11">
        <v>0.01</v>
      </c>
      <c r="K605" s="11">
        <v>0.01</v>
      </c>
      <c r="L605" s="11">
        <v>5.0000000000000001E-3</v>
      </c>
      <c r="M605" s="11">
        <v>5.0000000000000001E-3</v>
      </c>
      <c r="N605" s="11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>
        <f t="shared" si="1480"/>
        <v>101904</v>
      </c>
      <c r="Z605" s="12">
        <f t="shared" si="1481"/>
        <v>0</v>
      </c>
      <c r="AA605" s="12">
        <f t="shared" si="1482"/>
        <v>131317.19999999998</v>
      </c>
      <c r="AB605" s="12">
        <f t="shared" si="1483"/>
        <v>65658.599999999991</v>
      </c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>
        <f>SUMIFS('[1]TIẾN ĐỘ %'!$M$6:$M$1034,'[1]TIẾN ĐỘ %'!$G$6:$G$1034,$A605,'[1]TIẾN ĐỘ %'!$F$6:$F$1034,$E605)</f>
        <v>10000000</v>
      </c>
      <c r="CB605" s="12">
        <f t="shared" si="1490"/>
        <v>10000000</v>
      </c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4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>
        <f>SUMIFS('[1]DATA THÔ IN'!$P$4:$P$12031,'[1]DATA THÔ IN'!$H$4:$H$12031,$A605,'[1]DATA THÔ IN'!$AC$4:$AC$12031,$E605,'[1]DATA THÔ IN'!$AH$4:$AH$12031,"Tiến độ 1")</f>
        <v>10560000</v>
      </c>
      <c r="CZ605" s="12">
        <f>SUMIFS('[1]DATA THÔ IN'!$P$4:$P$12031,'[1]DATA THÔ IN'!$H$4:$H$12031,$A605,'[1]DATA THÔ IN'!$AC$4:$AC$12031,$E605,'[1]DATA THÔ IN'!$AH$4:$AH$12031,"Tiến độ 2")</f>
        <v>0</v>
      </c>
      <c r="DA605" s="12">
        <f>SUMIFS('[1]TIẾN ĐỘ %'!$N$6:$N$1034,'[1]TIẾN ĐỘ %'!$G$6:$G$1034,A605,'[1]TIẾN ĐỘ %'!$F$6:$F$1034,$E605)</f>
        <v>13608000</v>
      </c>
      <c r="DB605" s="12">
        <f t="shared" si="1469"/>
        <v>13608000</v>
      </c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43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12"/>
      <c r="EE605" s="12"/>
      <c r="EF605" s="12"/>
      <c r="EG605" s="12"/>
      <c r="EH605" s="12"/>
      <c r="EI605" s="12"/>
      <c r="EJ605" s="15"/>
      <c r="EK605" s="15"/>
      <c r="EL605" s="15"/>
      <c r="EM605" s="16"/>
      <c r="EN605" s="16"/>
      <c r="EO605" s="16"/>
      <c r="EP605" s="16">
        <f t="shared" si="1470"/>
        <v>1.056</v>
      </c>
      <c r="EQ605" s="16">
        <f t="shared" si="1471"/>
        <v>0</v>
      </c>
      <c r="ER605" s="16">
        <f t="shared" si="1472"/>
        <v>1.3608</v>
      </c>
      <c r="ES605" s="16">
        <f t="shared" si="1473"/>
        <v>1.3608</v>
      </c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7"/>
      <c r="FS605" s="17"/>
      <c r="FT605" s="17"/>
      <c r="FU605" s="18"/>
      <c r="FV605" s="18"/>
      <c r="FW605" s="18"/>
      <c r="FX605" s="18"/>
      <c r="FY605" s="18"/>
      <c r="FZ605" s="19"/>
      <c r="GA605" s="36"/>
      <c r="GB605" s="36"/>
      <c r="GC605" s="37"/>
    </row>
    <row r="606" spans="1:185" hidden="1" x14ac:dyDescent="0.25">
      <c r="A606" s="8" t="s">
        <v>1463</v>
      </c>
      <c r="B606" s="8" t="s">
        <v>1463</v>
      </c>
      <c r="C606" s="62" t="s">
        <v>1464</v>
      </c>
      <c r="D606" s="9" t="s">
        <v>478</v>
      </c>
      <c r="E606" s="9" t="s">
        <v>102</v>
      </c>
      <c r="F606" s="28" t="s">
        <v>479</v>
      </c>
      <c r="G606" s="28" t="s">
        <v>480</v>
      </c>
      <c r="H606" s="11">
        <v>3.5000000000000003E-2</v>
      </c>
      <c r="I606" s="11"/>
      <c r="J606" s="11">
        <v>0.01</v>
      </c>
      <c r="K606" s="11">
        <v>0.01</v>
      </c>
      <c r="L606" s="11">
        <v>5.0000000000000001E-3</v>
      </c>
      <c r="M606" s="11">
        <v>5.0000000000000001E-3</v>
      </c>
      <c r="N606" s="11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>
        <f t="shared" si="1480"/>
        <v>0</v>
      </c>
      <c r="Z606" s="12">
        <f t="shared" si="1481"/>
        <v>0</v>
      </c>
      <c r="AA606" s="12">
        <f t="shared" si="1482"/>
        <v>967219.5</v>
      </c>
      <c r="AB606" s="12">
        <f t="shared" si="1483"/>
        <v>483609.75</v>
      </c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>
        <f>SUMIFS('[1]TIẾN ĐỘ %'!$M$6:$M$1034,'[1]TIẾN ĐỘ %'!$G$6:$G$1034,$A606,'[1]TIẾN ĐỘ %'!$F$6:$F$1034,$E606)</f>
        <v>100000000</v>
      </c>
      <c r="CB606" s="12">
        <f t="shared" si="1490"/>
        <v>100000000</v>
      </c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4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>
        <f>SUMIFS('[1]DATA THÔ IN'!$P$4:$P$12031,'[1]DATA THÔ IN'!$H$4:$H$12031,$A606,'[1]DATA THÔ IN'!$AC$4:$AC$12031,$E606,'[1]DATA THÔ IN'!$AH$4:$AH$12031,"Tiến độ 1")</f>
        <v>0</v>
      </c>
      <c r="CZ606" s="12">
        <f>SUMIFS('[1]DATA THÔ IN'!$P$4:$P$12031,'[1]DATA THÔ IN'!$H$4:$H$12031,$A606,'[1]DATA THÔ IN'!$AC$4:$AC$12031,$E606,'[1]DATA THÔ IN'!$AH$4:$AH$12031,"Tiến độ 2")</f>
        <v>0</v>
      </c>
      <c r="DA606" s="12">
        <f>SUMIFS('[1]TIẾN ĐỘ %'!$N$6:$N$1034,'[1]TIẾN ĐỘ %'!$G$6:$G$1034,A606,'[1]TIẾN ĐỘ %'!$F$6:$F$1034,$E606)</f>
        <v>100230000</v>
      </c>
      <c r="DB606" s="12">
        <f t="shared" si="1469"/>
        <v>100230000</v>
      </c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43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12"/>
      <c r="EE606" s="12"/>
      <c r="EF606" s="12"/>
      <c r="EG606" s="12"/>
      <c r="EH606" s="12"/>
      <c r="EI606" s="12"/>
      <c r="EJ606" s="15"/>
      <c r="EK606" s="15"/>
      <c r="EL606" s="15"/>
      <c r="EM606" s="16"/>
      <c r="EN606" s="16"/>
      <c r="EO606" s="16"/>
      <c r="EP606" s="16">
        <f t="shared" si="1470"/>
        <v>0</v>
      </c>
      <c r="EQ606" s="16">
        <f t="shared" si="1471"/>
        <v>0</v>
      </c>
      <c r="ER606" s="16">
        <f t="shared" si="1472"/>
        <v>1.0023</v>
      </c>
      <c r="ES606" s="16">
        <f t="shared" si="1473"/>
        <v>1.0023</v>
      </c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7"/>
      <c r="FS606" s="17"/>
      <c r="FT606" s="17"/>
      <c r="FU606" s="18"/>
      <c r="FV606" s="18"/>
      <c r="FW606" s="18"/>
      <c r="FX606" s="18"/>
      <c r="FY606" s="18"/>
      <c r="FZ606" s="19"/>
      <c r="GA606" s="36"/>
      <c r="GB606" s="36"/>
      <c r="GC606" s="37"/>
    </row>
    <row r="607" spans="1:185" hidden="1" x14ac:dyDescent="0.25">
      <c r="A607" s="8" t="s">
        <v>1463</v>
      </c>
      <c r="B607" s="8" t="s">
        <v>1463</v>
      </c>
      <c r="C607" s="62" t="s">
        <v>1464</v>
      </c>
      <c r="D607" s="9" t="s">
        <v>478</v>
      </c>
      <c r="E607" s="9" t="s">
        <v>1467</v>
      </c>
      <c r="F607" s="28" t="s">
        <v>479</v>
      </c>
      <c r="G607" s="28" t="s">
        <v>480</v>
      </c>
      <c r="H607" s="11">
        <v>3.5000000000000003E-2</v>
      </c>
      <c r="I607" s="11"/>
      <c r="J607" s="11">
        <v>0.01</v>
      </c>
      <c r="K607" s="11">
        <v>0.01</v>
      </c>
      <c r="L607" s="11">
        <v>5.0000000000000001E-3</v>
      </c>
      <c r="M607" s="11">
        <v>5.0000000000000001E-3</v>
      </c>
      <c r="N607" s="11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>
        <f t="shared" si="1480"/>
        <v>208162.08</v>
      </c>
      <c r="Z607" s="12">
        <f t="shared" si="1481"/>
        <v>0</v>
      </c>
      <c r="AA607" s="12">
        <f t="shared" si="1482"/>
        <v>0</v>
      </c>
      <c r="AB607" s="12">
        <f t="shared" si="1483"/>
        <v>0</v>
      </c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>
        <f>SUMIFS('[1]TIẾN ĐỘ %'!$M$6:$M$1034,'[1]TIẾN ĐỘ %'!$G$6:$G$1034,$A607,'[1]TIẾN ĐỘ %'!$F$6:$F$1034,$E607)</f>
        <v>50000000</v>
      </c>
      <c r="CB607" s="12">
        <f t="shared" si="1490"/>
        <v>50000000</v>
      </c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4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>
        <f>SUMIFS('[1]DATA THÔ IN'!$P$4:$P$12031,'[1]DATA THÔ IN'!$H$4:$H$12031,$A607,'[1]DATA THÔ IN'!$AC$4:$AC$12031,$E607,'[1]DATA THÔ IN'!$AH$4:$AH$12031,"Tiến độ 1")</f>
        <v>21571200</v>
      </c>
      <c r="CZ607" s="12">
        <f>SUMIFS('[1]DATA THÔ IN'!$P$4:$P$12031,'[1]DATA THÔ IN'!$H$4:$H$12031,$A607,'[1]DATA THÔ IN'!$AC$4:$AC$12031,$E607,'[1]DATA THÔ IN'!$AH$4:$AH$12031,"Tiến độ 2")</f>
        <v>0</v>
      </c>
      <c r="DA607" s="12">
        <f>SUMIFS('[1]TIẾN ĐỘ %'!$N$6:$N$1034,'[1]TIẾN ĐỘ %'!$G$6:$G$1034,A607,'[1]TIẾN ĐỘ %'!$F$6:$F$1034,$E607)</f>
        <v>31708800</v>
      </c>
      <c r="DB607" s="12">
        <f t="shared" si="1469"/>
        <v>31708800</v>
      </c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43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12"/>
      <c r="EE607" s="12"/>
      <c r="EF607" s="12"/>
      <c r="EG607" s="12"/>
      <c r="EH607" s="12"/>
      <c r="EI607" s="12"/>
      <c r="EJ607" s="15"/>
      <c r="EK607" s="15"/>
      <c r="EL607" s="15"/>
      <c r="EM607" s="16"/>
      <c r="EN607" s="16"/>
      <c r="EO607" s="16"/>
      <c r="EP607" s="16">
        <f t="shared" si="1470"/>
        <v>0.43142399999999997</v>
      </c>
      <c r="EQ607" s="16">
        <f t="shared" si="1471"/>
        <v>0</v>
      </c>
      <c r="ER607" s="16">
        <f t="shared" si="1472"/>
        <v>0.63417599999999996</v>
      </c>
      <c r="ES607" s="16">
        <f t="shared" si="1473"/>
        <v>0.63417599999999996</v>
      </c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7"/>
      <c r="FS607" s="17"/>
      <c r="FT607" s="17"/>
      <c r="FU607" s="18"/>
      <c r="FV607" s="18"/>
      <c r="FW607" s="18"/>
      <c r="FX607" s="18"/>
      <c r="FY607" s="18"/>
      <c r="FZ607" s="19"/>
      <c r="GA607" s="36"/>
      <c r="GB607" s="36"/>
      <c r="GC607" s="37"/>
    </row>
    <row r="608" spans="1:185" hidden="1" x14ac:dyDescent="0.25">
      <c r="A608" s="8" t="s">
        <v>1468</v>
      </c>
      <c r="B608" s="8" t="s">
        <v>1468</v>
      </c>
      <c r="C608" s="62" t="s">
        <v>1469</v>
      </c>
      <c r="D608" s="9" t="s">
        <v>515</v>
      </c>
      <c r="E608" s="9" t="s">
        <v>1465</v>
      </c>
      <c r="F608" s="28" t="s">
        <v>506</v>
      </c>
      <c r="G608" s="9" t="s">
        <v>475</v>
      </c>
      <c r="H608" s="11">
        <v>3.5000000000000003E-2</v>
      </c>
      <c r="I608" s="11"/>
      <c r="J608" s="11">
        <v>0.01</v>
      </c>
      <c r="K608" s="11">
        <v>0.01</v>
      </c>
      <c r="L608" s="11">
        <v>5.0000000000000001E-3</v>
      </c>
      <c r="M608" s="11">
        <v>5.0000000000000001E-3</v>
      </c>
      <c r="N608" s="11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>
        <f t="shared" si="1480"/>
        <v>0</v>
      </c>
      <c r="Z608" s="12">
        <f t="shared" si="1481"/>
        <v>0</v>
      </c>
      <c r="AA608" s="12">
        <f t="shared" si="1482"/>
        <v>1142646.8499999999</v>
      </c>
      <c r="AB608" s="12">
        <f t="shared" si="1483"/>
        <v>571323.42499999993</v>
      </c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>
        <f>SUMIFS('[1]TIẾN ĐỘ %'!$M$6:$M$1034,'[1]TIẾN ĐỘ %'!$G$6:$G$1034,$A608,'[1]TIẾN ĐỘ %'!$F$6:$F$1034,$E608)</f>
        <v>100000000</v>
      </c>
      <c r="CB608" s="12">
        <f t="shared" si="1490"/>
        <v>100000000</v>
      </c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4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>
        <f>SUMIFS('[1]DATA THÔ IN'!$P$4:$P$12031,'[1]DATA THÔ IN'!$H$4:$H$12031,$A608,'[1]DATA THÔ IN'!$AC$4:$AC$12031,$E608,'[1]DATA THÔ IN'!$AH$4:$AH$12031,"Tiến độ 1")</f>
        <v>0</v>
      </c>
      <c r="CZ608" s="12">
        <f>SUMIFS('[1]DATA THÔ IN'!$P$4:$P$12031,'[1]DATA THÔ IN'!$H$4:$H$12031,$A608,'[1]DATA THÔ IN'!$AC$4:$AC$12031,$E608,'[1]DATA THÔ IN'!$AH$4:$AH$12031,"Tiến độ 2")</f>
        <v>0</v>
      </c>
      <c r="DA608" s="12">
        <f>SUMIFS('[1]TIẾN ĐỘ %'!$N$6:$N$1034,'[1]TIẾN ĐỘ %'!$G$6:$G$1034,A608,'[1]TIẾN ĐỘ %'!$F$6:$F$1034,$E608)</f>
        <v>118409000</v>
      </c>
      <c r="DB608" s="12">
        <f t="shared" si="1469"/>
        <v>118409000</v>
      </c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43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12"/>
      <c r="EE608" s="12"/>
      <c r="EF608" s="12"/>
      <c r="EG608" s="12"/>
      <c r="EH608" s="12"/>
      <c r="EI608" s="12"/>
      <c r="EJ608" s="15"/>
      <c r="EK608" s="15"/>
      <c r="EL608" s="15"/>
      <c r="EM608" s="16"/>
      <c r="EN608" s="16"/>
      <c r="EO608" s="16"/>
      <c r="EP608" s="16">
        <f t="shared" si="1470"/>
        <v>0</v>
      </c>
      <c r="EQ608" s="16">
        <f t="shared" si="1471"/>
        <v>0</v>
      </c>
      <c r="ER608" s="16">
        <f t="shared" si="1472"/>
        <v>1.1840900000000001</v>
      </c>
      <c r="ES608" s="16">
        <f t="shared" si="1473"/>
        <v>1.1840900000000001</v>
      </c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7"/>
      <c r="FS608" s="17"/>
      <c r="FT608" s="17"/>
      <c r="FU608" s="18"/>
      <c r="FV608" s="18"/>
      <c r="FW608" s="18"/>
      <c r="FX608" s="18"/>
      <c r="FY608" s="18"/>
      <c r="FZ608" s="19"/>
      <c r="GA608" s="36"/>
      <c r="GB608" s="36"/>
      <c r="GC608" s="37"/>
    </row>
    <row r="609" spans="1:185" hidden="1" x14ac:dyDescent="0.25">
      <c r="A609" s="8" t="s">
        <v>1468</v>
      </c>
      <c r="B609" s="8" t="s">
        <v>1468</v>
      </c>
      <c r="C609" s="62" t="s">
        <v>1469</v>
      </c>
      <c r="D609" s="9" t="s">
        <v>515</v>
      </c>
      <c r="E609" s="9" t="s">
        <v>1466</v>
      </c>
      <c r="F609" s="28" t="s">
        <v>506</v>
      </c>
      <c r="G609" s="9" t="s">
        <v>475</v>
      </c>
      <c r="H609" s="11">
        <v>3.5000000000000003E-2</v>
      </c>
      <c r="I609" s="11"/>
      <c r="J609" s="11">
        <v>0.01</v>
      </c>
      <c r="K609" s="11">
        <v>0.01</v>
      </c>
      <c r="L609" s="11">
        <v>5.0000000000000001E-3</v>
      </c>
      <c r="M609" s="11">
        <v>5.0000000000000001E-3</v>
      </c>
      <c r="N609" s="11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>
        <f t="shared" si="1480"/>
        <v>0</v>
      </c>
      <c r="Z609" s="12">
        <f t="shared" si="1481"/>
        <v>1461118.0799999998</v>
      </c>
      <c r="AA609" s="12">
        <f t="shared" si="1482"/>
        <v>1642044</v>
      </c>
      <c r="AB609" s="12">
        <f t="shared" si="1483"/>
        <v>821022</v>
      </c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>
        <f>SUMIFS('[1]TIẾN ĐỘ %'!$M$6:$M$1034,'[1]TIẾN ĐỘ %'!$G$6:$G$1034,$A609,'[1]TIẾN ĐỘ %'!$F$6:$F$1034,$E609)</f>
        <v>140000000</v>
      </c>
      <c r="CB609" s="12">
        <f t="shared" si="1490"/>
        <v>140000000</v>
      </c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4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>
        <f>SUMIFS('[1]DATA THÔ IN'!$P$4:$P$12031,'[1]DATA THÔ IN'!$H$4:$H$12031,$A609,'[1]DATA THÔ IN'!$AC$4:$AC$12031,$E609,'[1]DATA THÔ IN'!$AH$4:$AH$12031,"Tiến độ 1")</f>
        <v>0</v>
      </c>
      <c r="CZ609" s="12">
        <f>SUMIFS('[1]DATA THÔ IN'!$P$4:$P$12031,'[1]DATA THÔ IN'!$H$4:$H$12031,$A609,'[1]DATA THÔ IN'!$AC$4:$AC$12031,$E609,'[1]DATA THÔ IN'!$AH$4:$AH$12031,"Tiến độ 2")</f>
        <v>151411200</v>
      </c>
      <c r="DA609" s="12">
        <f>SUMIFS('[1]TIẾN ĐỘ %'!$N$6:$N$1034,'[1]TIẾN ĐỘ %'!$G$6:$G$1034,A609,'[1]TIẾN ĐỘ %'!$F$6:$F$1034,$E609)</f>
        <v>170160000</v>
      </c>
      <c r="DB609" s="12">
        <f t="shared" si="1469"/>
        <v>170160000</v>
      </c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43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12"/>
      <c r="EE609" s="12"/>
      <c r="EF609" s="12"/>
      <c r="EG609" s="12"/>
      <c r="EH609" s="12"/>
      <c r="EI609" s="12"/>
      <c r="EJ609" s="15"/>
      <c r="EK609" s="15"/>
      <c r="EL609" s="15"/>
      <c r="EM609" s="16"/>
      <c r="EN609" s="16"/>
      <c r="EO609" s="16"/>
      <c r="EP609" s="16">
        <f t="shared" si="1470"/>
        <v>0</v>
      </c>
      <c r="EQ609" s="16">
        <f t="shared" si="1471"/>
        <v>1.0815085714285715</v>
      </c>
      <c r="ER609" s="16">
        <f t="shared" si="1472"/>
        <v>1.2154285714285715</v>
      </c>
      <c r="ES609" s="16">
        <f t="shared" si="1473"/>
        <v>1.2154285714285715</v>
      </c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7"/>
      <c r="FS609" s="17"/>
      <c r="FT609" s="17"/>
      <c r="FU609" s="18"/>
      <c r="FV609" s="18"/>
      <c r="FW609" s="18"/>
      <c r="FX609" s="18"/>
      <c r="FY609" s="18"/>
      <c r="FZ609" s="19"/>
      <c r="GA609" s="36"/>
      <c r="GB609" s="36"/>
      <c r="GC609" s="37"/>
    </row>
    <row r="610" spans="1:185" hidden="1" x14ac:dyDescent="0.25">
      <c r="A610" s="8" t="s">
        <v>1468</v>
      </c>
      <c r="B610" s="8" t="s">
        <v>1468</v>
      </c>
      <c r="C610" s="62" t="s">
        <v>1469</v>
      </c>
      <c r="D610" s="9" t="s">
        <v>515</v>
      </c>
      <c r="E610" s="9" t="s">
        <v>318</v>
      </c>
      <c r="F610" s="28" t="s">
        <v>506</v>
      </c>
      <c r="G610" s="9" t="s">
        <v>475</v>
      </c>
      <c r="H610" s="11">
        <v>3.5000000000000003E-2</v>
      </c>
      <c r="I610" s="11"/>
      <c r="J610" s="11">
        <v>0.01</v>
      </c>
      <c r="K610" s="11">
        <v>0.01</v>
      </c>
      <c r="L610" s="11">
        <v>5.0000000000000001E-3</v>
      </c>
      <c r="M610" s="11">
        <v>5.0000000000000001E-3</v>
      </c>
      <c r="N610" s="11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>
        <f t="shared" si="1480"/>
        <v>0</v>
      </c>
      <c r="Z610" s="12">
        <f t="shared" si="1481"/>
        <v>0</v>
      </c>
      <c r="AA610" s="12">
        <f t="shared" si="1482"/>
        <v>579193</v>
      </c>
      <c r="AB610" s="12">
        <f t="shared" si="1483"/>
        <v>289596.5</v>
      </c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>
        <f>SUMIFS('[1]TIẾN ĐỘ %'!$M$6:$M$1034,'[1]TIẾN ĐỘ %'!$G$6:$G$1034,$A610,'[1]TIẾN ĐỘ %'!$F$6:$F$1034,$E610)</f>
        <v>50000000</v>
      </c>
      <c r="CB610" s="12">
        <f t="shared" si="1490"/>
        <v>50000000</v>
      </c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4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>
        <f>SUMIFS('[1]DATA THÔ IN'!$P$4:$P$12031,'[1]DATA THÔ IN'!$H$4:$H$12031,$A610,'[1]DATA THÔ IN'!$AC$4:$AC$12031,$E610,'[1]DATA THÔ IN'!$AH$4:$AH$12031,"Tiến độ 1")</f>
        <v>0</v>
      </c>
      <c r="CZ610" s="12">
        <f>SUMIFS('[1]DATA THÔ IN'!$P$4:$P$12031,'[1]DATA THÔ IN'!$H$4:$H$12031,$A610,'[1]DATA THÔ IN'!$AC$4:$AC$12031,$E610,'[1]DATA THÔ IN'!$AH$4:$AH$12031,"Tiến độ 2")</f>
        <v>0</v>
      </c>
      <c r="DA610" s="12">
        <f>SUMIFS('[1]TIẾN ĐỘ %'!$N$6:$N$1034,'[1]TIẾN ĐỘ %'!$G$6:$G$1034,A610,'[1]TIẾN ĐỘ %'!$F$6:$F$1034,$E610)</f>
        <v>60020000</v>
      </c>
      <c r="DB610" s="12">
        <f t="shared" si="1469"/>
        <v>60020000</v>
      </c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43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12"/>
      <c r="EE610" s="12"/>
      <c r="EF610" s="12"/>
      <c r="EG610" s="12"/>
      <c r="EH610" s="12"/>
      <c r="EI610" s="12"/>
      <c r="EJ610" s="15"/>
      <c r="EK610" s="15"/>
      <c r="EL610" s="15"/>
      <c r="EM610" s="16"/>
      <c r="EN610" s="16"/>
      <c r="EO610" s="16"/>
      <c r="EP610" s="16">
        <f t="shared" si="1470"/>
        <v>0</v>
      </c>
      <c r="EQ610" s="16">
        <f t="shared" si="1471"/>
        <v>0</v>
      </c>
      <c r="ER610" s="16">
        <f t="shared" si="1472"/>
        <v>1.2003999999999999</v>
      </c>
      <c r="ES610" s="16">
        <f t="shared" si="1473"/>
        <v>1.2003999999999999</v>
      </c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7"/>
      <c r="FS610" s="17"/>
      <c r="FT610" s="17"/>
      <c r="FU610" s="18"/>
      <c r="FV610" s="18"/>
      <c r="FW610" s="18"/>
      <c r="FX610" s="18"/>
      <c r="FY610" s="18"/>
      <c r="FZ610" s="19"/>
      <c r="GA610" s="36"/>
      <c r="GB610" s="36"/>
      <c r="GC610" s="37"/>
    </row>
    <row r="611" spans="1:185" hidden="1" x14ac:dyDescent="0.25">
      <c r="A611" s="8" t="s">
        <v>1468</v>
      </c>
      <c r="B611" s="8" t="s">
        <v>1468</v>
      </c>
      <c r="C611" s="62" t="s">
        <v>1469</v>
      </c>
      <c r="D611" s="9" t="s">
        <v>515</v>
      </c>
      <c r="E611" s="9" t="s">
        <v>315</v>
      </c>
      <c r="F611" s="28" t="s">
        <v>506</v>
      </c>
      <c r="G611" s="9" t="s">
        <v>475</v>
      </c>
      <c r="H611" s="11">
        <v>3.5000000000000003E-2</v>
      </c>
      <c r="I611" s="11"/>
      <c r="J611" s="11">
        <v>0.01</v>
      </c>
      <c r="K611" s="11">
        <v>0.01</v>
      </c>
      <c r="L611" s="11">
        <v>5.0000000000000001E-3</v>
      </c>
      <c r="M611" s="11">
        <v>5.0000000000000001E-3</v>
      </c>
      <c r="N611" s="11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>
        <f t="shared" si="1480"/>
        <v>0</v>
      </c>
      <c r="Z611" s="12">
        <f t="shared" si="1481"/>
        <v>565104</v>
      </c>
      <c r="AA611" s="12">
        <f t="shared" si="1482"/>
        <v>565104</v>
      </c>
      <c r="AB611" s="12">
        <f t="shared" si="1483"/>
        <v>282552</v>
      </c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>
        <f>SUMIFS('[1]TIẾN ĐỘ %'!$M$6:$M$1034,'[1]TIẾN ĐỘ %'!$G$6:$G$1034,$A611,'[1]TIẾN ĐỘ %'!$F$6:$F$1034,$E611)</f>
        <v>10000000</v>
      </c>
      <c r="CB611" s="12">
        <f t="shared" si="1490"/>
        <v>10000000</v>
      </c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4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>
        <f>SUMIFS('[1]DATA THÔ IN'!$P$4:$P$12031,'[1]DATA THÔ IN'!$H$4:$H$12031,$A611,'[1]DATA THÔ IN'!$AC$4:$AC$12031,$E611,'[1]DATA THÔ IN'!$AH$4:$AH$12031,"Tiến độ 1")</f>
        <v>0</v>
      </c>
      <c r="CZ611" s="12">
        <f>SUMIFS('[1]DATA THÔ IN'!$P$4:$P$12031,'[1]DATA THÔ IN'!$H$4:$H$12031,$A611,'[1]DATA THÔ IN'!$AC$4:$AC$12031,$E611,'[1]DATA THÔ IN'!$AH$4:$AH$12031,"Tiến độ 2")</f>
        <v>58560000</v>
      </c>
      <c r="DA611" s="12">
        <f>SUMIFS('[1]TIẾN ĐỘ %'!$N$6:$N$1034,'[1]TIẾN ĐỘ %'!$G$6:$G$1034,A611,'[1]TIẾN ĐỘ %'!$F$6:$F$1034,$E611)</f>
        <v>58560000</v>
      </c>
      <c r="DB611" s="12">
        <f t="shared" si="1469"/>
        <v>58560000</v>
      </c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43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12"/>
      <c r="EE611" s="12"/>
      <c r="EF611" s="12"/>
      <c r="EG611" s="12"/>
      <c r="EH611" s="12"/>
      <c r="EI611" s="12"/>
      <c r="EJ611" s="15"/>
      <c r="EK611" s="15"/>
      <c r="EL611" s="15"/>
      <c r="EM611" s="16"/>
      <c r="EN611" s="16"/>
      <c r="EO611" s="16"/>
      <c r="EP611" s="16">
        <f t="shared" si="1470"/>
        <v>0</v>
      </c>
      <c r="EQ611" s="16">
        <f t="shared" si="1471"/>
        <v>5.8559999999999999</v>
      </c>
      <c r="ER611" s="16">
        <f t="shared" si="1472"/>
        <v>5.8559999999999999</v>
      </c>
      <c r="ES611" s="16">
        <f t="shared" si="1473"/>
        <v>5.8559999999999999</v>
      </c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7"/>
      <c r="FS611" s="17"/>
      <c r="FT611" s="17"/>
      <c r="FU611" s="18"/>
      <c r="FV611" s="18"/>
      <c r="FW611" s="18"/>
      <c r="FX611" s="18"/>
      <c r="FY611" s="18"/>
      <c r="FZ611" s="19"/>
      <c r="GA611" s="36"/>
      <c r="GB611" s="36"/>
      <c r="GC611" s="37"/>
    </row>
    <row r="612" spans="1:185" hidden="1" x14ac:dyDescent="0.25">
      <c r="A612" s="8" t="s">
        <v>1468</v>
      </c>
      <c r="B612" s="8" t="s">
        <v>1468</v>
      </c>
      <c r="C612" s="62" t="s">
        <v>1469</v>
      </c>
      <c r="D612" s="9" t="s">
        <v>515</v>
      </c>
      <c r="E612" s="9" t="s">
        <v>160</v>
      </c>
      <c r="F612" s="28" t="s">
        <v>506</v>
      </c>
      <c r="G612" s="9" t="s">
        <v>475</v>
      </c>
      <c r="H612" s="11">
        <v>3.5000000000000003E-2</v>
      </c>
      <c r="I612" s="11"/>
      <c r="J612" s="11">
        <v>0.01</v>
      </c>
      <c r="K612" s="11">
        <v>0.01</v>
      </c>
      <c r="L612" s="11">
        <v>5.0000000000000001E-3</v>
      </c>
      <c r="M612" s="11">
        <v>5.0000000000000001E-3</v>
      </c>
      <c r="N612" s="11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>
        <f t="shared" si="1480"/>
        <v>0</v>
      </c>
      <c r="Z612" s="12">
        <f t="shared" si="1481"/>
        <v>405907.95</v>
      </c>
      <c r="AA612" s="12">
        <f t="shared" si="1482"/>
        <v>602304.75</v>
      </c>
      <c r="AB612" s="12">
        <f t="shared" si="1483"/>
        <v>301152.375</v>
      </c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>
        <f>SUMIFS('[1]TIẾN ĐỘ %'!$M$6:$M$1034,'[1]TIẾN ĐỘ %'!$G$6:$G$1034,$A612,'[1]TIẾN ĐỘ %'!$F$6:$F$1034,$E612)</f>
        <v>20000000</v>
      </c>
      <c r="CB612" s="12">
        <f t="shared" si="1490"/>
        <v>20000000</v>
      </c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4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>
        <f>SUMIFS('[1]DATA THÔ IN'!$P$4:$P$12031,'[1]DATA THÔ IN'!$H$4:$H$12031,$A612,'[1]DATA THÔ IN'!$AC$4:$AC$12031,$E612,'[1]DATA THÔ IN'!$AH$4:$AH$12031,"Tiến độ 1")</f>
        <v>0</v>
      </c>
      <c r="CZ612" s="12">
        <f>SUMIFS('[1]DATA THÔ IN'!$P$4:$P$12031,'[1]DATA THÔ IN'!$H$4:$H$12031,$A612,'[1]DATA THÔ IN'!$AC$4:$AC$12031,$E612,'[1]DATA THÔ IN'!$AH$4:$AH$12031,"Tiến độ 2")</f>
        <v>42063000</v>
      </c>
      <c r="DA612" s="12">
        <f>SUMIFS('[1]TIẾN ĐỘ %'!$N$6:$N$1034,'[1]TIẾN ĐỘ %'!$G$6:$G$1034,A612,'[1]TIẾN ĐỘ %'!$F$6:$F$1034,$E612)</f>
        <v>62415000</v>
      </c>
      <c r="DB612" s="12">
        <f t="shared" si="1469"/>
        <v>62415000</v>
      </c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43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12"/>
      <c r="EE612" s="12"/>
      <c r="EF612" s="12"/>
      <c r="EG612" s="12"/>
      <c r="EH612" s="12"/>
      <c r="EI612" s="12"/>
      <c r="EJ612" s="15"/>
      <c r="EK612" s="15"/>
      <c r="EL612" s="15"/>
      <c r="EM612" s="16"/>
      <c r="EN612" s="16"/>
      <c r="EO612" s="16"/>
      <c r="EP612" s="16">
        <f t="shared" si="1470"/>
        <v>0</v>
      </c>
      <c r="EQ612" s="16">
        <f t="shared" si="1471"/>
        <v>2.1031499999999999</v>
      </c>
      <c r="ER612" s="16">
        <f t="shared" si="1472"/>
        <v>3.1207500000000001</v>
      </c>
      <c r="ES612" s="16">
        <f t="shared" si="1473"/>
        <v>3.1207500000000001</v>
      </c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7"/>
      <c r="FS612" s="17"/>
      <c r="FT612" s="17"/>
      <c r="FU612" s="18"/>
      <c r="FV612" s="18"/>
      <c r="FW612" s="18"/>
      <c r="FX612" s="18"/>
      <c r="FY612" s="18"/>
      <c r="FZ612" s="19"/>
      <c r="GA612" s="36"/>
      <c r="GB612" s="36"/>
      <c r="GC612" s="37"/>
    </row>
    <row r="613" spans="1:185" hidden="1" x14ac:dyDescent="0.25">
      <c r="A613" s="8" t="s">
        <v>1468</v>
      </c>
      <c r="B613" s="8" t="s">
        <v>1468</v>
      </c>
      <c r="C613" s="62" t="s">
        <v>1469</v>
      </c>
      <c r="D613" s="9" t="s">
        <v>515</v>
      </c>
      <c r="E613" s="9" t="s">
        <v>102</v>
      </c>
      <c r="F613" s="28" t="s">
        <v>506</v>
      </c>
      <c r="G613" s="9" t="s">
        <v>475</v>
      </c>
      <c r="H613" s="11">
        <v>3.5000000000000003E-2</v>
      </c>
      <c r="I613" s="11"/>
      <c r="J613" s="11">
        <v>0.01</v>
      </c>
      <c r="K613" s="11">
        <v>0.01</v>
      </c>
      <c r="L613" s="11">
        <v>5.0000000000000001E-3</v>
      </c>
      <c r="M613" s="11">
        <v>5.0000000000000001E-3</v>
      </c>
      <c r="N613" s="11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>
        <f t="shared" si="1480"/>
        <v>0</v>
      </c>
      <c r="Z613" s="12">
        <f t="shared" si="1481"/>
        <v>0</v>
      </c>
      <c r="AA613" s="12">
        <f t="shared" si="1482"/>
        <v>0</v>
      </c>
      <c r="AB613" s="12">
        <f t="shared" si="1483"/>
        <v>0</v>
      </c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>
        <f>SUMIFS('[1]TIẾN ĐỘ %'!$M$6:$M$1034,'[1]TIẾN ĐỘ %'!$G$6:$G$1034,$A613,'[1]TIẾN ĐỘ %'!$F$6:$F$1034,$E613)</f>
        <v>60000000</v>
      </c>
      <c r="CB613" s="12">
        <f t="shared" si="1490"/>
        <v>60000000</v>
      </c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4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>
        <f>SUMIFS('[1]DATA THÔ IN'!$P$4:$P$12031,'[1]DATA THÔ IN'!$H$4:$H$12031,$A613,'[1]DATA THÔ IN'!$AC$4:$AC$12031,$E613,'[1]DATA THÔ IN'!$AH$4:$AH$12031,"Tiến độ 1")</f>
        <v>0</v>
      </c>
      <c r="CZ613" s="12">
        <f>SUMIFS('[1]DATA THÔ IN'!$P$4:$P$12031,'[1]DATA THÔ IN'!$H$4:$H$12031,$A613,'[1]DATA THÔ IN'!$AC$4:$AC$12031,$E613,'[1]DATA THÔ IN'!$AH$4:$AH$12031,"Tiến độ 2")</f>
        <v>0</v>
      </c>
      <c r="DA613" s="12">
        <f>SUMIFS('[1]TIẾN ĐỘ %'!$N$6:$N$1034,'[1]TIẾN ĐỘ %'!$G$6:$G$1034,A613,'[1]TIẾN ĐỘ %'!$F$6:$F$1034,$E613)</f>
        <v>50235000</v>
      </c>
      <c r="DB613" s="12">
        <f t="shared" si="1469"/>
        <v>50235000</v>
      </c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43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12"/>
      <c r="EE613" s="12"/>
      <c r="EF613" s="12"/>
      <c r="EG613" s="12"/>
      <c r="EH613" s="12"/>
      <c r="EI613" s="12"/>
      <c r="EJ613" s="15"/>
      <c r="EK613" s="15"/>
      <c r="EL613" s="15"/>
      <c r="EM613" s="16"/>
      <c r="EN613" s="16"/>
      <c r="EO613" s="16"/>
      <c r="EP613" s="16">
        <f t="shared" si="1470"/>
        <v>0</v>
      </c>
      <c r="EQ613" s="16">
        <f t="shared" si="1471"/>
        <v>0</v>
      </c>
      <c r="ER613" s="16">
        <f t="shared" si="1472"/>
        <v>0.83725000000000005</v>
      </c>
      <c r="ES613" s="16">
        <f t="shared" si="1473"/>
        <v>0.83725000000000005</v>
      </c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7"/>
      <c r="FS613" s="17"/>
      <c r="FT613" s="17"/>
      <c r="FU613" s="18"/>
      <c r="FV613" s="18"/>
      <c r="FW613" s="18"/>
      <c r="FX613" s="18"/>
      <c r="FY613" s="18"/>
      <c r="FZ613" s="19"/>
      <c r="GA613" s="36"/>
      <c r="GB613" s="36"/>
      <c r="GC613" s="37"/>
    </row>
    <row r="614" spans="1:185" hidden="1" x14ac:dyDescent="0.25">
      <c r="A614" s="8" t="s">
        <v>1468</v>
      </c>
      <c r="B614" s="8" t="s">
        <v>1468</v>
      </c>
      <c r="C614" s="62" t="s">
        <v>1469</v>
      </c>
      <c r="D614" s="9" t="s">
        <v>515</v>
      </c>
      <c r="E614" s="9" t="s">
        <v>1467</v>
      </c>
      <c r="F614" s="28" t="s">
        <v>506</v>
      </c>
      <c r="G614" s="9" t="s">
        <v>475</v>
      </c>
      <c r="H614" s="11">
        <v>3.5000000000000003E-2</v>
      </c>
      <c r="I614" s="11"/>
      <c r="J614" s="11">
        <v>0.01</v>
      </c>
      <c r="K614" s="11">
        <v>0.01</v>
      </c>
      <c r="L614" s="11">
        <v>5.0000000000000001E-3</v>
      </c>
      <c r="M614" s="11">
        <v>5.0000000000000001E-3</v>
      </c>
      <c r="N614" s="11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>
        <f t="shared" si="1480"/>
        <v>0</v>
      </c>
      <c r="Z614" s="12">
        <f t="shared" si="1481"/>
        <v>637733.76</v>
      </c>
      <c r="AA614" s="12">
        <f t="shared" si="1482"/>
        <v>637733.76</v>
      </c>
      <c r="AB614" s="12">
        <f t="shared" si="1483"/>
        <v>318866.88</v>
      </c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>
        <f>SUMIFS('[1]TIẾN ĐỘ %'!$M$6:$M$1034,'[1]TIẾN ĐỘ %'!$G$6:$G$1034,$A614,'[1]TIẾN ĐỘ %'!$F$6:$F$1034,$E614)</f>
        <v>30000000</v>
      </c>
      <c r="CB614" s="12">
        <f t="shared" si="1490"/>
        <v>30000000</v>
      </c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4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>
        <f>SUMIFS('[1]DATA THÔ IN'!$P$4:$P$12031,'[1]DATA THÔ IN'!$H$4:$H$12031,$A614,'[1]DATA THÔ IN'!$AC$4:$AC$12031,$E614,'[1]DATA THÔ IN'!$AH$4:$AH$12031,"Tiến độ 1")</f>
        <v>0</v>
      </c>
      <c r="CZ614" s="12">
        <f>SUMIFS('[1]DATA THÔ IN'!$P$4:$P$12031,'[1]DATA THÔ IN'!$H$4:$H$12031,$A614,'[1]DATA THÔ IN'!$AC$4:$AC$12031,$E614,'[1]DATA THÔ IN'!$AH$4:$AH$12031,"Tiến độ 2")</f>
        <v>66086400</v>
      </c>
      <c r="DA614" s="12">
        <f>SUMIFS('[1]TIẾN ĐỘ %'!$N$6:$N$1034,'[1]TIẾN ĐỘ %'!$G$6:$G$1034,A614,'[1]TIẾN ĐỘ %'!$F$6:$F$1034,$E614)</f>
        <v>66086400</v>
      </c>
      <c r="DB614" s="12">
        <f t="shared" si="1469"/>
        <v>66086400</v>
      </c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43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12"/>
      <c r="EE614" s="12"/>
      <c r="EF614" s="12"/>
      <c r="EG614" s="12"/>
      <c r="EH614" s="12"/>
      <c r="EI614" s="12"/>
      <c r="EJ614" s="15"/>
      <c r="EK614" s="15"/>
      <c r="EL614" s="15"/>
      <c r="EM614" s="16"/>
      <c r="EN614" s="16"/>
      <c r="EO614" s="16"/>
      <c r="EP614" s="16">
        <f t="shared" si="1470"/>
        <v>0</v>
      </c>
      <c r="EQ614" s="16">
        <f t="shared" si="1471"/>
        <v>2.2028799999999999</v>
      </c>
      <c r="ER614" s="16">
        <f t="shared" si="1472"/>
        <v>2.2028799999999999</v>
      </c>
      <c r="ES614" s="16">
        <f t="shared" si="1473"/>
        <v>2.2028799999999999</v>
      </c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7"/>
      <c r="FS614" s="17"/>
      <c r="FT614" s="17"/>
      <c r="FU614" s="18"/>
      <c r="FV614" s="18"/>
      <c r="FW614" s="18"/>
      <c r="FX614" s="18"/>
      <c r="FY614" s="18"/>
      <c r="FZ614" s="19"/>
      <c r="GA614" s="36"/>
      <c r="GB614" s="36"/>
      <c r="GC614" s="37"/>
    </row>
    <row r="615" spans="1:185" hidden="1" x14ac:dyDescent="0.25">
      <c r="A615" s="8" t="s">
        <v>1468</v>
      </c>
      <c r="B615" s="8" t="s">
        <v>1468</v>
      </c>
      <c r="C615" s="62" t="s">
        <v>1469</v>
      </c>
      <c r="D615" s="9" t="s">
        <v>515</v>
      </c>
      <c r="E615" s="9" t="s">
        <v>193</v>
      </c>
      <c r="F615" s="28" t="s">
        <v>506</v>
      </c>
      <c r="G615" s="9" t="s">
        <v>475</v>
      </c>
      <c r="H615" s="11">
        <v>3.5000000000000003E-2</v>
      </c>
      <c r="I615" s="11"/>
      <c r="J615" s="11">
        <v>0.01</v>
      </c>
      <c r="K615" s="11">
        <v>0.01</v>
      </c>
      <c r="L615" s="11">
        <v>5.0000000000000001E-3</v>
      </c>
      <c r="M615" s="11">
        <v>5.0000000000000001E-3</v>
      </c>
      <c r="N615" s="11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>
        <f t="shared" si="1480"/>
        <v>0</v>
      </c>
      <c r="Z615" s="12">
        <f t="shared" si="1481"/>
        <v>0</v>
      </c>
      <c r="AA615" s="12">
        <f t="shared" si="1482"/>
        <v>0</v>
      </c>
      <c r="AB615" s="12">
        <f t="shared" si="1483"/>
        <v>0</v>
      </c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>
        <f>SUMIFS('[1]TIẾN ĐỘ %'!$M$6:$M$1034,'[1]TIẾN ĐỘ %'!$G$6:$G$1034,$A615,'[1]TIẾN ĐỘ %'!$F$6:$F$1034,$E615)</f>
        <v>40000000</v>
      </c>
      <c r="CB615" s="12">
        <f t="shared" si="1490"/>
        <v>40000000</v>
      </c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4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>
        <f>SUMIFS('[1]DATA THÔ IN'!$P$4:$P$12031,'[1]DATA THÔ IN'!$H$4:$H$12031,$A615,'[1]DATA THÔ IN'!$AC$4:$AC$12031,$E615,'[1]DATA THÔ IN'!$AH$4:$AH$12031,"Tiến độ 1")</f>
        <v>0</v>
      </c>
      <c r="CZ615" s="12">
        <f>SUMIFS('[1]DATA THÔ IN'!$P$4:$P$12031,'[1]DATA THÔ IN'!$H$4:$H$12031,$A615,'[1]DATA THÔ IN'!$AC$4:$AC$12031,$E615,'[1]DATA THÔ IN'!$AH$4:$AH$12031,"Tiến độ 2")</f>
        <v>0</v>
      </c>
      <c r="DA615" s="12">
        <f>SUMIFS('[1]TIẾN ĐỘ %'!$N$6:$N$1034,'[1]TIẾN ĐỘ %'!$G$6:$G$1034,A615,'[1]TIẾN ĐỘ %'!$F$6:$F$1034,$E615)</f>
        <v>30930000</v>
      </c>
      <c r="DB615" s="12">
        <f t="shared" si="1469"/>
        <v>30930000</v>
      </c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43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12"/>
      <c r="EE615" s="12"/>
      <c r="EF615" s="12"/>
      <c r="EG615" s="12"/>
      <c r="EH615" s="12"/>
      <c r="EI615" s="12"/>
      <c r="EJ615" s="15"/>
      <c r="EK615" s="15"/>
      <c r="EL615" s="15"/>
      <c r="EM615" s="16"/>
      <c r="EN615" s="16"/>
      <c r="EO615" s="16"/>
      <c r="EP615" s="16">
        <f t="shared" si="1470"/>
        <v>0</v>
      </c>
      <c r="EQ615" s="16">
        <f t="shared" si="1471"/>
        <v>0</v>
      </c>
      <c r="ER615" s="16">
        <f t="shared" si="1472"/>
        <v>0.77324999999999999</v>
      </c>
      <c r="ES615" s="16">
        <f t="shared" si="1473"/>
        <v>0.77324999999999999</v>
      </c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7"/>
      <c r="FS615" s="17"/>
      <c r="FT615" s="17"/>
      <c r="FU615" s="18"/>
      <c r="FV615" s="18"/>
      <c r="FW615" s="18"/>
      <c r="FX615" s="18"/>
      <c r="FY615" s="18"/>
      <c r="FZ615" s="19"/>
      <c r="GA615" s="36"/>
      <c r="GB615" s="36"/>
      <c r="GC615" s="37"/>
    </row>
    <row r="616" spans="1:185" hidden="1" x14ac:dyDescent="0.25">
      <c r="A616" s="8" t="s">
        <v>1470</v>
      </c>
      <c r="B616" s="8" t="s">
        <v>1470</v>
      </c>
      <c r="C616" s="62" t="s">
        <v>1471</v>
      </c>
      <c r="D616" s="9" t="s">
        <v>996</v>
      </c>
      <c r="E616" s="9" t="s">
        <v>1465</v>
      </c>
      <c r="F616" s="28" t="s">
        <v>1012</v>
      </c>
      <c r="G616" s="28" t="s">
        <v>998</v>
      </c>
      <c r="H616" s="11">
        <v>3.5000000000000003E-2</v>
      </c>
      <c r="I616" s="11"/>
      <c r="J616" s="11">
        <v>0.01</v>
      </c>
      <c r="K616" s="11">
        <v>0.01</v>
      </c>
      <c r="L616" s="11">
        <v>5.0000000000000001E-3</v>
      </c>
      <c r="M616" s="11">
        <v>5.0000000000000001E-3</v>
      </c>
      <c r="N616" s="11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>
        <f t="shared" si="1480"/>
        <v>0</v>
      </c>
      <c r="Z616" s="12">
        <f t="shared" si="1481"/>
        <v>0</v>
      </c>
      <c r="AA616" s="12">
        <f t="shared" si="1482"/>
        <v>408021.3</v>
      </c>
      <c r="AB616" s="12">
        <f t="shared" si="1483"/>
        <v>204010.65</v>
      </c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>
        <f>SUMIFS('[1]TIẾN ĐỘ %'!$M$6:$M$1034,'[1]TIẾN ĐỘ %'!$G$6:$G$1034,$A616,'[1]TIẾN ĐỘ %'!$F$6:$F$1034,$E616)</f>
        <v>40000000</v>
      </c>
      <c r="CB616" s="12">
        <f t="shared" si="1490"/>
        <v>40000000</v>
      </c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4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>
        <f>SUMIFS('[1]DATA THÔ IN'!$P$4:$P$12031,'[1]DATA THÔ IN'!$H$4:$H$12031,$A616,'[1]DATA THÔ IN'!$AC$4:$AC$12031,$E616,'[1]DATA THÔ IN'!$AH$4:$AH$12031,"Tiến độ 1")</f>
        <v>0</v>
      </c>
      <c r="CZ616" s="12">
        <f>SUMIFS('[1]DATA THÔ IN'!$P$4:$P$12031,'[1]DATA THÔ IN'!$H$4:$H$12031,$A616,'[1]DATA THÔ IN'!$AC$4:$AC$12031,$E616,'[1]DATA THÔ IN'!$AH$4:$AH$12031,"Tiến độ 2")</f>
        <v>0</v>
      </c>
      <c r="DA616" s="12">
        <f>SUMIFS('[1]TIẾN ĐỘ %'!$N$6:$N$1034,'[1]TIẾN ĐỘ %'!$G$6:$G$1034,A616,'[1]TIẾN ĐỘ %'!$F$6:$F$1034,$E616)</f>
        <v>42282000</v>
      </c>
      <c r="DB616" s="12">
        <f t="shared" si="1469"/>
        <v>42282000</v>
      </c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43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12"/>
      <c r="EE616" s="12"/>
      <c r="EF616" s="12"/>
      <c r="EG616" s="12"/>
      <c r="EH616" s="12"/>
      <c r="EI616" s="12"/>
      <c r="EJ616" s="15"/>
      <c r="EK616" s="15"/>
      <c r="EL616" s="15"/>
      <c r="EM616" s="16"/>
      <c r="EN616" s="16"/>
      <c r="EO616" s="16"/>
      <c r="EP616" s="16">
        <f t="shared" si="1470"/>
        <v>0</v>
      </c>
      <c r="EQ616" s="16">
        <f t="shared" si="1471"/>
        <v>0</v>
      </c>
      <c r="ER616" s="16">
        <f t="shared" si="1472"/>
        <v>1.05705</v>
      </c>
      <c r="ES616" s="16">
        <f t="shared" si="1473"/>
        <v>1.05705</v>
      </c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7"/>
      <c r="FS616" s="17"/>
      <c r="FT616" s="17"/>
      <c r="FU616" s="18"/>
      <c r="FV616" s="18"/>
      <c r="FW616" s="18"/>
      <c r="FX616" s="18"/>
      <c r="FY616" s="18"/>
      <c r="FZ616" s="19"/>
      <c r="GA616" s="36"/>
      <c r="GB616" s="36"/>
      <c r="GC616" s="37"/>
    </row>
    <row r="617" spans="1:185" hidden="1" x14ac:dyDescent="0.25">
      <c r="A617" s="8" t="s">
        <v>1470</v>
      </c>
      <c r="B617" s="8" t="s">
        <v>1470</v>
      </c>
      <c r="C617" s="62" t="s">
        <v>1471</v>
      </c>
      <c r="D617" s="9" t="s">
        <v>996</v>
      </c>
      <c r="E617" s="9" t="s">
        <v>1466</v>
      </c>
      <c r="F617" s="28" t="s">
        <v>1012</v>
      </c>
      <c r="G617" s="28" t="s">
        <v>998</v>
      </c>
      <c r="H617" s="11">
        <v>3.5000000000000003E-2</v>
      </c>
      <c r="I617" s="11"/>
      <c r="J617" s="11">
        <v>0.01</v>
      </c>
      <c r="K617" s="11">
        <v>0.01</v>
      </c>
      <c r="L617" s="11">
        <v>5.0000000000000001E-3</v>
      </c>
      <c r="M617" s="11">
        <v>5.0000000000000001E-3</v>
      </c>
      <c r="N617" s="11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>
        <f t="shared" si="1480"/>
        <v>0</v>
      </c>
      <c r="Z617" s="12">
        <f t="shared" si="1481"/>
        <v>0</v>
      </c>
      <c r="AA617" s="12">
        <f t="shared" si="1482"/>
        <v>163729.62</v>
      </c>
      <c r="AB617" s="12">
        <f t="shared" si="1483"/>
        <v>81864.81</v>
      </c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>
        <f>SUMIFS('[1]TIẾN ĐỘ %'!$M$6:$M$1034,'[1]TIẾN ĐỘ %'!$G$6:$G$1034,$A617,'[1]TIẾN ĐỘ %'!$F$6:$F$1034,$E617)</f>
        <v>15000000</v>
      </c>
      <c r="CB617" s="12">
        <f t="shared" si="1490"/>
        <v>15000000</v>
      </c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4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>
        <f>SUMIFS('[1]DATA THÔ IN'!$P$4:$P$12031,'[1]DATA THÔ IN'!$H$4:$H$12031,$A617,'[1]DATA THÔ IN'!$AC$4:$AC$12031,$E617,'[1]DATA THÔ IN'!$AH$4:$AH$12031,"Tiến độ 1")</f>
        <v>0</v>
      </c>
      <c r="CZ617" s="12">
        <f>SUMIFS('[1]DATA THÔ IN'!$P$4:$P$12031,'[1]DATA THÔ IN'!$H$4:$H$12031,$A617,'[1]DATA THÔ IN'!$AC$4:$AC$12031,$E617,'[1]DATA THÔ IN'!$AH$4:$AH$12031,"Tiến độ 2")</f>
        <v>0</v>
      </c>
      <c r="DA617" s="12">
        <f>SUMIFS('[1]TIẾN ĐỘ %'!$N$6:$N$1034,'[1]TIẾN ĐỘ %'!$G$6:$G$1034,A617,'[1]TIẾN ĐỘ %'!$F$6:$F$1034,$E617)</f>
        <v>16966800</v>
      </c>
      <c r="DB617" s="12">
        <f t="shared" si="1469"/>
        <v>16966800</v>
      </c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43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12"/>
      <c r="EE617" s="12"/>
      <c r="EF617" s="12"/>
      <c r="EG617" s="12"/>
      <c r="EH617" s="12"/>
      <c r="EI617" s="12"/>
      <c r="EJ617" s="15"/>
      <c r="EK617" s="15"/>
      <c r="EL617" s="15"/>
      <c r="EM617" s="16"/>
      <c r="EN617" s="16"/>
      <c r="EO617" s="16"/>
      <c r="EP617" s="16">
        <f t="shared" si="1470"/>
        <v>0</v>
      </c>
      <c r="EQ617" s="16">
        <f t="shared" si="1471"/>
        <v>0</v>
      </c>
      <c r="ER617" s="16">
        <f t="shared" si="1472"/>
        <v>1.1311199999999999</v>
      </c>
      <c r="ES617" s="16">
        <f t="shared" si="1473"/>
        <v>1.1311199999999999</v>
      </c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7"/>
      <c r="FS617" s="17"/>
      <c r="FT617" s="17"/>
      <c r="FU617" s="18"/>
      <c r="FV617" s="18"/>
      <c r="FW617" s="18"/>
      <c r="FX617" s="18"/>
      <c r="FY617" s="18"/>
      <c r="FZ617" s="19"/>
      <c r="GA617" s="36"/>
      <c r="GB617" s="36"/>
      <c r="GC617" s="37"/>
    </row>
    <row r="618" spans="1:185" hidden="1" x14ac:dyDescent="0.25">
      <c r="A618" s="8" t="s">
        <v>1470</v>
      </c>
      <c r="B618" s="8" t="s">
        <v>1470</v>
      </c>
      <c r="C618" s="62" t="s">
        <v>1471</v>
      </c>
      <c r="D618" s="9" t="s">
        <v>996</v>
      </c>
      <c r="E618" s="9" t="s">
        <v>318</v>
      </c>
      <c r="F618" s="28" t="s">
        <v>1012</v>
      </c>
      <c r="G618" s="28" t="s">
        <v>998</v>
      </c>
      <c r="H618" s="11">
        <v>3.5000000000000003E-2</v>
      </c>
      <c r="I618" s="11"/>
      <c r="J618" s="11">
        <v>0.01</v>
      </c>
      <c r="K618" s="11">
        <v>0.01</v>
      </c>
      <c r="L618" s="11">
        <v>5.0000000000000001E-3</v>
      </c>
      <c r="M618" s="11">
        <v>5.0000000000000001E-3</v>
      </c>
      <c r="N618" s="11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>
        <f t="shared" si="1480"/>
        <v>0</v>
      </c>
      <c r="Z618" s="12">
        <f t="shared" si="1481"/>
        <v>0</v>
      </c>
      <c r="AA618" s="12">
        <f t="shared" si="1482"/>
        <v>0</v>
      </c>
      <c r="AB618" s="12">
        <f t="shared" si="1483"/>
        <v>0</v>
      </c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>
        <f>SUMIFS('[1]TIẾN ĐỘ %'!$M$6:$M$1034,'[1]TIẾN ĐỘ %'!$G$6:$G$1034,$A618,'[1]TIẾN ĐỘ %'!$F$6:$F$1034,$E618)</f>
        <v>5000000</v>
      </c>
      <c r="CB618" s="12">
        <f t="shared" si="1490"/>
        <v>5000000</v>
      </c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4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>
        <f>SUMIFS('[1]DATA THÔ IN'!$P$4:$P$12031,'[1]DATA THÔ IN'!$H$4:$H$12031,$A618,'[1]DATA THÔ IN'!$AC$4:$AC$12031,$E618,'[1]DATA THÔ IN'!$AH$4:$AH$12031,"Tiến độ 1")</f>
        <v>0</v>
      </c>
      <c r="CZ618" s="12">
        <f>SUMIFS('[1]DATA THÔ IN'!$P$4:$P$12031,'[1]DATA THÔ IN'!$H$4:$H$12031,$A618,'[1]DATA THÔ IN'!$AC$4:$AC$12031,$E618,'[1]DATA THÔ IN'!$AH$4:$AH$12031,"Tiến độ 2")</f>
        <v>0</v>
      </c>
      <c r="DA618" s="12">
        <f>SUMIFS('[1]TIẾN ĐỘ %'!$N$6:$N$1034,'[1]TIẾN ĐỘ %'!$G$6:$G$1034,A618,'[1]TIẾN ĐỘ %'!$F$6:$F$1034,$E618)</f>
        <v>0</v>
      </c>
      <c r="DB618" s="12">
        <f t="shared" si="1469"/>
        <v>0</v>
      </c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43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12"/>
      <c r="EE618" s="12"/>
      <c r="EF618" s="12"/>
      <c r="EG618" s="12"/>
      <c r="EH618" s="12"/>
      <c r="EI618" s="12"/>
      <c r="EJ618" s="15"/>
      <c r="EK618" s="15"/>
      <c r="EL618" s="15"/>
      <c r="EM618" s="16"/>
      <c r="EN618" s="16"/>
      <c r="EO618" s="16"/>
      <c r="EP618" s="16">
        <f t="shared" si="1470"/>
        <v>0</v>
      </c>
      <c r="EQ618" s="16">
        <f t="shared" si="1471"/>
        <v>0</v>
      </c>
      <c r="ER618" s="16">
        <f t="shared" si="1472"/>
        <v>0</v>
      </c>
      <c r="ES618" s="16">
        <f t="shared" si="1473"/>
        <v>0</v>
      </c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7"/>
      <c r="FS618" s="17"/>
      <c r="FT618" s="17"/>
      <c r="FU618" s="18"/>
      <c r="FV618" s="18"/>
      <c r="FW618" s="18"/>
      <c r="FX618" s="18"/>
      <c r="FY618" s="18"/>
      <c r="FZ618" s="19"/>
      <c r="GA618" s="36"/>
      <c r="GB618" s="36"/>
      <c r="GC618" s="37"/>
    </row>
    <row r="619" spans="1:185" hidden="1" x14ac:dyDescent="0.25">
      <c r="A619" s="8" t="s">
        <v>1470</v>
      </c>
      <c r="B619" s="8" t="s">
        <v>1470</v>
      </c>
      <c r="C619" s="62" t="s">
        <v>1471</v>
      </c>
      <c r="D619" s="9" t="s">
        <v>996</v>
      </c>
      <c r="E619" s="9" t="s">
        <v>315</v>
      </c>
      <c r="F619" s="28" t="s">
        <v>1012</v>
      </c>
      <c r="G619" s="28" t="s">
        <v>998</v>
      </c>
      <c r="H619" s="11">
        <v>3.5000000000000003E-2</v>
      </c>
      <c r="I619" s="11"/>
      <c r="J619" s="11">
        <v>0.01</v>
      </c>
      <c r="K619" s="11">
        <v>0.01</v>
      </c>
      <c r="L619" s="11">
        <v>5.0000000000000001E-3</v>
      </c>
      <c r="M619" s="11">
        <v>5.0000000000000001E-3</v>
      </c>
      <c r="N619" s="11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>
        <f t="shared" si="1480"/>
        <v>0</v>
      </c>
      <c r="Z619" s="12">
        <f t="shared" si="1481"/>
        <v>0</v>
      </c>
      <c r="AA619" s="12">
        <f t="shared" si="1482"/>
        <v>226782.72</v>
      </c>
      <c r="AB619" s="12">
        <f t="shared" si="1483"/>
        <v>113391.36</v>
      </c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>
        <f>SUMIFS('[1]TIẾN ĐỘ %'!$M$6:$M$1034,'[1]TIẾN ĐỘ %'!$G$6:$G$1034,$A619,'[1]TIẾN ĐỘ %'!$F$6:$F$1034,$E619)</f>
        <v>20000000</v>
      </c>
      <c r="CB619" s="12">
        <f t="shared" si="1490"/>
        <v>20000000</v>
      </c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4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>
        <f>SUMIFS('[1]DATA THÔ IN'!$P$4:$P$12031,'[1]DATA THÔ IN'!$H$4:$H$12031,$A619,'[1]DATA THÔ IN'!$AC$4:$AC$12031,$E619,'[1]DATA THÔ IN'!$AH$4:$AH$12031,"Tiến độ 1")</f>
        <v>0</v>
      </c>
      <c r="CZ619" s="12">
        <f>SUMIFS('[1]DATA THÔ IN'!$P$4:$P$12031,'[1]DATA THÔ IN'!$H$4:$H$12031,$A619,'[1]DATA THÔ IN'!$AC$4:$AC$12031,$E619,'[1]DATA THÔ IN'!$AH$4:$AH$12031,"Tiến độ 2")</f>
        <v>0</v>
      </c>
      <c r="DA619" s="12">
        <f>SUMIFS('[1]TIẾN ĐỘ %'!$N$6:$N$1034,'[1]TIẾN ĐỘ %'!$G$6:$G$1034,A619,'[1]TIẾN ĐỘ %'!$F$6:$F$1034,$E619)</f>
        <v>23500800</v>
      </c>
      <c r="DB619" s="12">
        <f t="shared" si="1469"/>
        <v>23500800</v>
      </c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43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12"/>
      <c r="EE619" s="12"/>
      <c r="EF619" s="12"/>
      <c r="EG619" s="12"/>
      <c r="EH619" s="12"/>
      <c r="EI619" s="12"/>
      <c r="EJ619" s="15"/>
      <c r="EK619" s="15"/>
      <c r="EL619" s="15"/>
      <c r="EM619" s="16"/>
      <c r="EN619" s="16"/>
      <c r="EO619" s="16"/>
      <c r="EP619" s="16">
        <f t="shared" si="1470"/>
        <v>0</v>
      </c>
      <c r="EQ619" s="16">
        <f t="shared" si="1471"/>
        <v>0</v>
      </c>
      <c r="ER619" s="16">
        <f t="shared" si="1472"/>
        <v>1.1750400000000001</v>
      </c>
      <c r="ES619" s="16">
        <f t="shared" si="1473"/>
        <v>1.1750400000000001</v>
      </c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7"/>
      <c r="FS619" s="17"/>
      <c r="FT619" s="17"/>
      <c r="FU619" s="18"/>
      <c r="FV619" s="18"/>
      <c r="FW619" s="18"/>
      <c r="FX619" s="18"/>
      <c r="FY619" s="18"/>
      <c r="FZ619" s="19"/>
      <c r="GA619" s="36"/>
      <c r="GB619" s="36"/>
      <c r="GC619" s="37"/>
    </row>
    <row r="620" spans="1:185" hidden="1" x14ac:dyDescent="0.25">
      <c r="A620" s="8" t="s">
        <v>1470</v>
      </c>
      <c r="B620" s="8" t="s">
        <v>1470</v>
      </c>
      <c r="C620" s="62" t="s">
        <v>1471</v>
      </c>
      <c r="D620" s="9" t="s">
        <v>996</v>
      </c>
      <c r="E620" s="9" t="s">
        <v>160</v>
      </c>
      <c r="F620" s="28" t="s">
        <v>1012</v>
      </c>
      <c r="G620" s="28" t="s">
        <v>998</v>
      </c>
      <c r="H620" s="11">
        <v>3.5000000000000003E-2</v>
      </c>
      <c r="I620" s="11"/>
      <c r="J620" s="11">
        <v>0.01</v>
      </c>
      <c r="K620" s="11">
        <v>0.01</v>
      </c>
      <c r="L620" s="11">
        <v>5.0000000000000001E-3</v>
      </c>
      <c r="M620" s="11">
        <v>5.0000000000000001E-3</v>
      </c>
      <c r="N620" s="11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>
        <f t="shared" si="1480"/>
        <v>0</v>
      </c>
      <c r="Z620" s="12">
        <f t="shared" si="1481"/>
        <v>0</v>
      </c>
      <c r="AA620" s="12">
        <f t="shared" si="1482"/>
        <v>610478.29999999993</v>
      </c>
      <c r="AB620" s="12">
        <f t="shared" si="1483"/>
        <v>305239.14999999997</v>
      </c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>
        <f>SUMIFS('[1]TIẾN ĐỘ %'!$M$6:$M$1034,'[1]TIẾN ĐỘ %'!$G$6:$G$1034,$A620,'[1]TIẾN ĐỘ %'!$F$6:$F$1034,$E620)</f>
        <v>30000000</v>
      </c>
      <c r="CB620" s="12">
        <f t="shared" si="1490"/>
        <v>30000000</v>
      </c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4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>
        <f>SUMIFS('[1]DATA THÔ IN'!$P$4:$P$12031,'[1]DATA THÔ IN'!$H$4:$H$12031,$A620,'[1]DATA THÔ IN'!$AC$4:$AC$12031,$E620,'[1]DATA THÔ IN'!$AH$4:$AH$12031,"Tiến độ 1")</f>
        <v>0</v>
      </c>
      <c r="CZ620" s="12">
        <f>SUMIFS('[1]DATA THÔ IN'!$P$4:$P$12031,'[1]DATA THÔ IN'!$H$4:$H$12031,$A620,'[1]DATA THÔ IN'!$AC$4:$AC$12031,$E620,'[1]DATA THÔ IN'!$AH$4:$AH$12031,"Tiến độ 2")</f>
        <v>0</v>
      </c>
      <c r="DA620" s="12">
        <f>SUMIFS('[1]TIẾN ĐỘ %'!$N$6:$N$1034,'[1]TIẾN ĐỘ %'!$G$6:$G$1034,A620,'[1]TIẾN ĐỘ %'!$F$6:$F$1034,$E620)</f>
        <v>63262000</v>
      </c>
      <c r="DB620" s="12">
        <f t="shared" si="1469"/>
        <v>63262000</v>
      </c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43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12"/>
      <c r="EE620" s="12"/>
      <c r="EF620" s="12"/>
      <c r="EG620" s="12"/>
      <c r="EH620" s="12"/>
      <c r="EI620" s="12"/>
      <c r="EJ620" s="15"/>
      <c r="EK620" s="15"/>
      <c r="EL620" s="15"/>
      <c r="EM620" s="16"/>
      <c r="EN620" s="16"/>
      <c r="EO620" s="16"/>
      <c r="EP620" s="16">
        <f t="shared" si="1470"/>
        <v>0</v>
      </c>
      <c r="EQ620" s="16">
        <f t="shared" si="1471"/>
        <v>0</v>
      </c>
      <c r="ER620" s="16">
        <f t="shared" si="1472"/>
        <v>2.1087333333333333</v>
      </c>
      <c r="ES620" s="16">
        <f t="shared" si="1473"/>
        <v>2.1087333333333333</v>
      </c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7"/>
      <c r="FS620" s="17"/>
      <c r="FT620" s="17"/>
      <c r="FU620" s="18"/>
      <c r="FV620" s="18"/>
      <c r="FW620" s="18"/>
      <c r="FX620" s="18"/>
      <c r="FY620" s="18"/>
      <c r="FZ620" s="19"/>
      <c r="GA620" s="36"/>
      <c r="GB620" s="36"/>
      <c r="GC620" s="37"/>
    </row>
    <row r="621" spans="1:185" hidden="1" x14ac:dyDescent="0.25">
      <c r="A621" s="8" t="s">
        <v>1470</v>
      </c>
      <c r="B621" s="8" t="s">
        <v>1470</v>
      </c>
      <c r="C621" s="62" t="s">
        <v>1471</v>
      </c>
      <c r="D621" s="9" t="s">
        <v>996</v>
      </c>
      <c r="E621" s="9" t="s">
        <v>102</v>
      </c>
      <c r="F621" s="28" t="s">
        <v>1012</v>
      </c>
      <c r="G621" s="28" t="s">
        <v>998</v>
      </c>
      <c r="H621" s="11">
        <v>3.5000000000000003E-2</v>
      </c>
      <c r="I621" s="11"/>
      <c r="J621" s="11">
        <v>0.01</v>
      </c>
      <c r="K621" s="11">
        <v>0.01</v>
      </c>
      <c r="L621" s="11">
        <v>5.0000000000000001E-3</v>
      </c>
      <c r="M621" s="11">
        <v>5.0000000000000001E-3</v>
      </c>
      <c r="N621" s="11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>
        <f t="shared" si="1480"/>
        <v>0</v>
      </c>
      <c r="Z621" s="12">
        <f t="shared" si="1481"/>
        <v>0</v>
      </c>
      <c r="AA621" s="12">
        <f t="shared" si="1482"/>
        <v>0</v>
      </c>
      <c r="AB621" s="12">
        <f t="shared" si="1483"/>
        <v>0</v>
      </c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>
        <f>SUMIFS('[1]TIẾN ĐỘ %'!$M$6:$M$1034,'[1]TIẾN ĐỘ %'!$G$6:$G$1034,$A621,'[1]TIẾN ĐỘ %'!$F$6:$F$1034,$E621)</f>
        <v>0</v>
      </c>
      <c r="CB621" s="12">
        <f t="shared" si="1490"/>
        <v>0</v>
      </c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4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>
        <f>SUMIFS('[1]DATA THÔ IN'!$P$4:$P$12031,'[1]DATA THÔ IN'!$H$4:$H$12031,$A621,'[1]DATA THÔ IN'!$AC$4:$AC$12031,$E621,'[1]DATA THÔ IN'!$AH$4:$AH$12031,"Tiến độ 1")</f>
        <v>0</v>
      </c>
      <c r="CZ621" s="12">
        <f>SUMIFS('[1]DATA THÔ IN'!$P$4:$P$12031,'[1]DATA THÔ IN'!$H$4:$H$12031,$A621,'[1]DATA THÔ IN'!$AC$4:$AC$12031,$E621,'[1]DATA THÔ IN'!$AH$4:$AH$12031,"Tiến độ 2")</f>
        <v>0</v>
      </c>
      <c r="DA621" s="12">
        <f>SUMIFS('[1]TIẾN ĐỘ %'!$N$6:$N$1034,'[1]TIẾN ĐỘ %'!$G$6:$G$1034,A621,'[1]TIẾN ĐỘ %'!$F$6:$F$1034,$E621)</f>
        <v>0</v>
      </c>
      <c r="DB621" s="12">
        <f t="shared" si="1469"/>
        <v>0</v>
      </c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43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12"/>
      <c r="EE621" s="12"/>
      <c r="EF621" s="12"/>
      <c r="EG621" s="12"/>
      <c r="EH621" s="12"/>
      <c r="EI621" s="12"/>
      <c r="EJ621" s="15"/>
      <c r="EK621" s="15"/>
      <c r="EL621" s="15"/>
      <c r="EM621" s="16"/>
      <c r="EN621" s="16"/>
      <c r="EO621" s="16"/>
      <c r="EP621" s="16">
        <f t="shared" si="1470"/>
        <v>0</v>
      </c>
      <c r="EQ621" s="16">
        <f t="shared" si="1471"/>
        <v>0</v>
      </c>
      <c r="ER621" s="16">
        <f t="shared" si="1472"/>
        <v>0</v>
      </c>
      <c r="ES621" s="16">
        <f t="shared" si="1473"/>
        <v>0</v>
      </c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7"/>
      <c r="FS621" s="17"/>
      <c r="FT621" s="17"/>
      <c r="FU621" s="18"/>
      <c r="FV621" s="18"/>
      <c r="FW621" s="18"/>
      <c r="FX621" s="18"/>
      <c r="FY621" s="18"/>
      <c r="FZ621" s="19"/>
      <c r="GA621" s="36"/>
      <c r="GB621" s="36"/>
      <c r="GC621" s="37"/>
    </row>
    <row r="622" spans="1:185" hidden="1" x14ac:dyDescent="0.25">
      <c r="A622" s="8" t="s">
        <v>1470</v>
      </c>
      <c r="B622" s="8" t="s">
        <v>1470</v>
      </c>
      <c r="C622" s="62" t="s">
        <v>1471</v>
      </c>
      <c r="D622" s="9" t="s">
        <v>996</v>
      </c>
      <c r="E622" s="9" t="s">
        <v>1467</v>
      </c>
      <c r="F622" s="28" t="s">
        <v>1012</v>
      </c>
      <c r="G622" s="28" t="s">
        <v>998</v>
      </c>
      <c r="H622" s="11">
        <v>3.5000000000000003E-2</v>
      </c>
      <c r="I622" s="11"/>
      <c r="J622" s="11">
        <v>0.01</v>
      </c>
      <c r="K622" s="11">
        <v>0.01</v>
      </c>
      <c r="L622" s="11">
        <v>5.0000000000000001E-3</v>
      </c>
      <c r="M622" s="11">
        <v>5.0000000000000001E-3</v>
      </c>
      <c r="N622" s="11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>
        <f t="shared" si="1480"/>
        <v>0</v>
      </c>
      <c r="Z622" s="12">
        <f t="shared" si="1481"/>
        <v>0</v>
      </c>
      <c r="AA622" s="12">
        <f t="shared" si="1482"/>
        <v>24318</v>
      </c>
      <c r="AB622" s="12">
        <f t="shared" si="1483"/>
        <v>12159</v>
      </c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>
        <f>SUMIFS('[1]TIẾN ĐỘ %'!$M$6:$M$1034,'[1]TIẾN ĐỘ %'!$G$6:$G$1034,$A622,'[1]TIẾN ĐỘ %'!$F$6:$F$1034,$E622)</f>
        <v>2500000</v>
      </c>
      <c r="CB622" s="12">
        <f t="shared" si="1490"/>
        <v>2500000</v>
      </c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4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>
        <f>SUMIFS('[1]DATA THÔ IN'!$P$4:$P$12031,'[1]DATA THÔ IN'!$H$4:$H$12031,$A622,'[1]DATA THÔ IN'!$AC$4:$AC$12031,$E622,'[1]DATA THÔ IN'!$AH$4:$AH$12031,"Tiến độ 1")</f>
        <v>0</v>
      </c>
      <c r="CZ622" s="12">
        <f>SUMIFS('[1]DATA THÔ IN'!$P$4:$P$12031,'[1]DATA THÔ IN'!$H$4:$H$12031,$A622,'[1]DATA THÔ IN'!$AC$4:$AC$12031,$E622,'[1]DATA THÔ IN'!$AH$4:$AH$12031,"Tiến độ 2")</f>
        <v>0</v>
      </c>
      <c r="DA622" s="12">
        <f>SUMIFS('[1]TIẾN ĐỘ %'!$N$6:$N$1034,'[1]TIẾN ĐỘ %'!$G$6:$G$1034,A622,'[1]TIẾN ĐỘ %'!$F$6:$F$1034,$E622)</f>
        <v>2520000</v>
      </c>
      <c r="DB622" s="12">
        <f t="shared" si="1469"/>
        <v>2520000</v>
      </c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43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12"/>
      <c r="EE622" s="12"/>
      <c r="EF622" s="12"/>
      <c r="EG622" s="12"/>
      <c r="EH622" s="12"/>
      <c r="EI622" s="12"/>
      <c r="EJ622" s="15"/>
      <c r="EK622" s="15"/>
      <c r="EL622" s="15"/>
      <c r="EM622" s="16"/>
      <c r="EN622" s="16"/>
      <c r="EO622" s="16"/>
      <c r="EP622" s="16">
        <f t="shared" si="1470"/>
        <v>0</v>
      </c>
      <c r="EQ622" s="16">
        <f t="shared" si="1471"/>
        <v>0</v>
      </c>
      <c r="ER622" s="16">
        <f t="shared" si="1472"/>
        <v>1.008</v>
      </c>
      <c r="ES622" s="16">
        <f t="shared" si="1473"/>
        <v>1.008</v>
      </c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7"/>
      <c r="FS622" s="17"/>
      <c r="FT622" s="17"/>
      <c r="FU622" s="18"/>
      <c r="FV622" s="18"/>
      <c r="FW622" s="18"/>
      <c r="FX622" s="18"/>
      <c r="FY622" s="18"/>
      <c r="FZ622" s="19"/>
      <c r="GA622" s="36"/>
      <c r="GB622" s="36"/>
      <c r="GC622" s="37"/>
    </row>
    <row r="623" spans="1:185" hidden="1" x14ac:dyDescent="0.25">
      <c r="A623" s="8" t="s">
        <v>1470</v>
      </c>
      <c r="B623" s="8" t="s">
        <v>1470</v>
      </c>
      <c r="C623" s="62" t="s">
        <v>1471</v>
      </c>
      <c r="D623" s="9" t="s">
        <v>996</v>
      </c>
      <c r="E623" s="9" t="s">
        <v>193</v>
      </c>
      <c r="F623" s="28" t="s">
        <v>1012</v>
      </c>
      <c r="G623" s="28" t="s">
        <v>998</v>
      </c>
      <c r="H623" s="11">
        <v>3.5000000000000003E-2</v>
      </c>
      <c r="I623" s="11"/>
      <c r="J623" s="11">
        <v>0.01</v>
      </c>
      <c r="K623" s="11">
        <v>0.01</v>
      </c>
      <c r="L623" s="11">
        <v>5.0000000000000001E-3</v>
      </c>
      <c r="M623" s="11">
        <v>5.0000000000000001E-3</v>
      </c>
      <c r="N623" s="11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>
        <f t="shared" si="1480"/>
        <v>0</v>
      </c>
      <c r="Z623" s="12">
        <f t="shared" si="1481"/>
        <v>0</v>
      </c>
      <c r="AA623" s="12">
        <f t="shared" si="1482"/>
        <v>52110</v>
      </c>
      <c r="AB623" s="12">
        <f t="shared" si="1483"/>
        <v>26055</v>
      </c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>
        <f>SUMIFS('[1]TIẾN ĐỘ %'!$M$6:$M$1034,'[1]TIẾN ĐỘ %'!$G$6:$G$1034,$A623,'[1]TIẾN ĐỘ %'!$F$6:$F$1034,$E623)</f>
        <v>5000000</v>
      </c>
      <c r="CB623" s="12">
        <f t="shared" si="1490"/>
        <v>5000000</v>
      </c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4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>
        <f>SUMIFS('[1]DATA THÔ IN'!$P$4:$P$12031,'[1]DATA THÔ IN'!$H$4:$H$12031,$A623,'[1]DATA THÔ IN'!$AC$4:$AC$12031,$E623,'[1]DATA THÔ IN'!$AH$4:$AH$12031,"Tiến độ 1")</f>
        <v>0</v>
      </c>
      <c r="CZ623" s="12">
        <f>SUMIFS('[1]DATA THÔ IN'!$P$4:$P$12031,'[1]DATA THÔ IN'!$H$4:$H$12031,$A623,'[1]DATA THÔ IN'!$AC$4:$AC$12031,$E623,'[1]DATA THÔ IN'!$AH$4:$AH$12031,"Tiến độ 2")</f>
        <v>0</v>
      </c>
      <c r="DA623" s="12">
        <f>SUMIFS('[1]TIẾN ĐỘ %'!$N$6:$N$1034,'[1]TIẾN ĐỘ %'!$G$6:$G$1034,A623,'[1]TIẾN ĐỘ %'!$F$6:$F$1034,$E623)</f>
        <v>5400000</v>
      </c>
      <c r="DB623" s="12">
        <f t="shared" si="1469"/>
        <v>5400000</v>
      </c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43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12"/>
      <c r="EE623" s="12"/>
      <c r="EF623" s="12"/>
      <c r="EG623" s="12"/>
      <c r="EH623" s="12"/>
      <c r="EI623" s="12"/>
      <c r="EJ623" s="15"/>
      <c r="EK623" s="15"/>
      <c r="EL623" s="15"/>
      <c r="EM623" s="16"/>
      <c r="EN623" s="16"/>
      <c r="EO623" s="16"/>
      <c r="EP623" s="16">
        <f t="shared" si="1470"/>
        <v>0</v>
      </c>
      <c r="EQ623" s="16">
        <f t="shared" si="1471"/>
        <v>0</v>
      </c>
      <c r="ER623" s="16">
        <f t="shared" si="1472"/>
        <v>1.08</v>
      </c>
      <c r="ES623" s="16">
        <f t="shared" si="1473"/>
        <v>1.08</v>
      </c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7"/>
      <c r="FS623" s="17"/>
      <c r="FT623" s="17"/>
      <c r="FU623" s="18"/>
      <c r="FV623" s="18"/>
      <c r="FW623" s="18"/>
      <c r="FX623" s="18"/>
      <c r="FY623" s="18"/>
      <c r="FZ623" s="19"/>
      <c r="GA623" s="36"/>
      <c r="GB623" s="36"/>
      <c r="GC623" s="37"/>
    </row>
    <row r="624" spans="1:185" x14ac:dyDescent="0.25">
      <c r="A624" s="8" t="s">
        <v>1472</v>
      </c>
      <c r="B624" s="8" t="s">
        <v>1472</v>
      </c>
      <c r="C624" s="62" t="s">
        <v>1473</v>
      </c>
      <c r="D624" s="9" t="s">
        <v>996</v>
      </c>
      <c r="E624" s="9" t="s">
        <v>1465</v>
      </c>
      <c r="F624" s="28" t="s">
        <v>1474</v>
      </c>
      <c r="G624" s="28" t="s">
        <v>998</v>
      </c>
      <c r="H624" s="11">
        <v>3.5000000000000003E-2</v>
      </c>
      <c r="I624" s="11"/>
      <c r="J624" s="11">
        <v>0.01</v>
      </c>
      <c r="K624" s="11">
        <v>0.01</v>
      </c>
      <c r="L624" s="11">
        <v>5.0000000000000001E-3</v>
      </c>
      <c r="M624" s="11">
        <v>5.0000000000000001E-3</v>
      </c>
      <c r="N624" s="11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>
        <f t="shared" si="1480"/>
        <v>0</v>
      </c>
      <c r="Z624" s="12">
        <f t="shared" si="1481"/>
        <v>0</v>
      </c>
      <c r="AA624" s="12">
        <f t="shared" si="1482"/>
        <v>0</v>
      </c>
      <c r="AB624" s="12">
        <f t="shared" si="1483"/>
        <v>0</v>
      </c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>
        <f>SUMIFS('[1]TIẾN ĐỘ %'!$M$6:$M$1034,'[1]TIẾN ĐỘ %'!$G$6:$G$1034,$A624,'[1]TIẾN ĐỘ %'!$F$6:$F$1034,$E624)</f>
        <v>130000000</v>
      </c>
      <c r="CB624" s="12">
        <f t="shared" si="1490"/>
        <v>130000000</v>
      </c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4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>
        <f>SUMIFS('[1]DATA THÔ IN'!$P$4:$P$12031,'[1]DATA THÔ IN'!$H$4:$H$12031,$A624,'[1]DATA THÔ IN'!$AC$4:$AC$12031,$E624,'[1]DATA THÔ IN'!$AH$4:$AH$12031,"Tiến độ 1")</f>
        <v>0</v>
      </c>
      <c r="CZ624" s="12">
        <f>SUMIFS('[1]DATA THÔ IN'!$P$4:$P$12031,'[1]DATA THÔ IN'!$H$4:$H$12031,$A624,'[1]DATA THÔ IN'!$AC$4:$AC$12031,$E624,'[1]DATA THÔ IN'!$AH$4:$AH$12031,"Tiến độ 2")</f>
        <v>28512000</v>
      </c>
      <c r="DA624" s="12">
        <f>SUMIFS('[1]TIẾN ĐỘ %'!$N$6:$N$1034,'[1]TIẾN ĐỘ %'!$G$6:$G$1034,A624,'[1]TIẾN ĐỘ %'!$F$6:$F$1034,$E624)</f>
        <v>81263000</v>
      </c>
      <c r="DB624" s="12">
        <f t="shared" si="1469"/>
        <v>81263000</v>
      </c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43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12"/>
      <c r="EE624" s="12"/>
      <c r="EF624" s="12"/>
      <c r="EG624" s="12"/>
      <c r="EH624" s="12"/>
      <c r="EI624" s="12"/>
      <c r="EJ624" s="15"/>
      <c r="EK624" s="15"/>
      <c r="EL624" s="15"/>
      <c r="EM624" s="16"/>
      <c r="EN624" s="16"/>
      <c r="EO624" s="16"/>
      <c r="EP624" s="16">
        <f t="shared" si="1470"/>
        <v>0</v>
      </c>
      <c r="EQ624" s="16">
        <f t="shared" si="1471"/>
        <v>0.21932307692307693</v>
      </c>
      <c r="ER624" s="16">
        <f t="shared" si="1472"/>
        <v>0.62509999999999999</v>
      </c>
      <c r="ES624" s="16">
        <f t="shared" si="1473"/>
        <v>0.62509999999999999</v>
      </c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7"/>
      <c r="FS624" s="17"/>
      <c r="FT624" s="17"/>
      <c r="FU624" s="18"/>
      <c r="FV624" s="18"/>
      <c r="FW624" s="18"/>
      <c r="FX624" s="18"/>
      <c r="FY624" s="18"/>
      <c r="FZ624" s="19"/>
      <c r="GA624" s="36"/>
      <c r="GB624" s="36"/>
      <c r="GC624" s="37"/>
    </row>
    <row r="625" spans="1:185" x14ac:dyDescent="0.25">
      <c r="A625" s="8" t="s">
        <v>1472</v>
      </c>
      <c r="B625" s="8" t="s">
        <v>1472</v>
      </c>
      <c r="C625" s="62" t="s">
        <v>1473</v>
      </c>
      <c r="D625" s="9" t="s">
        <v>996</v>
      </c>
      <c r="E625" s="9" t="s">
        <v>1466</v>
      </c>
      <c r="F625" s="28" t="s">
        <v>1474</v>
      </c>
      <c r="G625" s="28" t="s">
        <v>998</v>
      </c>
      <c r="H625" s="11">
        <v>3.5000000000000003E-2</v>
      </c>
      <c r="I625" s="11"/>
      <c r="J625" s="11">
        <v>0.01</v>
      </c>
      <c r="K625" s="11">
        <v>0.01</v>
      </c>
      <c r="L625" s="11">
        <v>5.0000000000000001E-3</v>
      </c>
      <c r="M625" s="11">
        <v>5.0000000000000001E-3</v>
      </c>
      <c r="N625" s="11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>
        <f t="shared" si="1480"/>
        <v>0</v>
      </c>
      <c r="Z625" s="12">
        <f t="shared" si="1481"/>
        <v>664784.64000000001</v>
      </c>
      <c r="AA625" s="12">
        <f t="shared" si="1482"/>
        <v>1101350.6399999999</v>
      </c>
      <c r="AB625" s="12">
        <f t="shared" si="1483"/>
        <v>550675.31999999995</v>
      </c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>
        <f>SUMIFS('[1]TIẾN ĐỘ %'!$M$6:$M$1034,'[1]TIẾN ĐỘ %'!$G$6:$G$1034,$A625,'[1]TIẾN ĐỘ %'!$F$6:$F$1034,$E625)</f>
        <v>60000000</v>
      </c>
      <c r="CB625" s="12">
        <f t="shared" si="1490"/>
        <v>60000000</v>
      </c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4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>
        <f>SUMIFS('[1]DATA THÔ IN'!$P$4:$P$12031,'[1]DATA THÔ IN'!$H$4:$H$12031,$A625,'[1]DATA THÔ IN'!$AC$4:$AC$12031,$E625,'[1]DATA THÔ IN'!$AH$4:$AH$12031,"Tiến độ 1")</f>
        <v>0</v>
      </c>
      <c r="CZ625" s="12">
        <f>SUMIFS('[1]DATA THÔ IN'!$P$4:$P$12031,'[1]DATA THÔ IN'!$H$4:$H$12031,$A625,'[1]DATA THÔ IN'!$AC$4:$AC$12031,$E625,'[1]DATA THÔ IN'!$AH$4:$AH$12031,"Tiến độ 2")</f>
        <v>68889600</v>
      </c>
      <c r="DA625" s="12">
        <f>SUMIFS('[1]TIẾN ĐỘ %'!$N$6:$N$1034,'[1]TIẾN ĐỘ %'!$G$6:$G$1034,A625,'[1]TIẾN ĐỘ %'!$F$6:$F$1034,$E625)</f>
        <v>114129600</v>
      </c>
      <c r="DB625" s="12">
        <f t="shared" si="1469"/>
        <v>114129600</v>
      </c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43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12"/>
      <c r="EE625" s="12"/>
      <c r="EF625" s="12"/>
      <c r="EG625" s="12"/>
      <c r="EH625" s="12"/>
      <c r="EI625" s="12"/>
      <c r="EJ625" s="15"/>
      <c r="EK625" s="15"/>
      <c r="EL625" s="15"/>
      <c r="EM625" s="16"/>
      <c r="EN625" s="16"/>
      <c r="EO625" s="16"/>
      <c r="EP625" s="16">
        <f t="shared" si="1470"/>
        <v>0</v>
      </c>
      <c r="EQ625" s="16">
        <f t="shared" si="1471"/>
        <v>1.1481600000000001</v>
      </c>
      <c r="ER625" s="16">
        <f t="shared" si="1472"/>
        <v>1.9021600000000001</v>
      </c>
      <c r="ES625" s="16">
        <f t="shared" si="1473"/>
        <v>1.9021600000000001</v>
      </c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7"/>
      <c r="FS625" s="17"/>
      <c r="FT625" s="17"/>
      <c r="FU625" s="18"/>
      <c r="FV625" s="18"/>
      <c r="FW625" s="18"/>
      <c r="FX625" s="18"/>
      <c r="FY625" s="18"/>
      <c r="FZ625" s="19"/>
      <c r="GA625" s="36"/>
      <c r="GB625" s="36"/>
      <c r="GC625" s="37"/>
    </row>
    <row r="626" spans="1:185" x14ac:dyDescent="0.25">
      <c r="A626" s="8" t="s">
        <v>1472</v>
      </c>
      <c r="B626" s="8" t="s">
        <v>1472</v>
      </c>
      <c r="C626" s="62" t="s">
        <v>1473</v>
      </c>
      <c r="D626" s="9" t="s">
        <v>996</v>
      </c>
      <c r="E626" s="9" t="s">
        <v>318</v>
      </c>
      <c r="F626" s="28" t="s">
        <v>1474</v>
      </c>
      <c r="G626" s="28" t="s">
        <v>998</v>
      </c>
      <c r="H626" s="11">
        <v>3.5000000000000003E-2</v>
      </c>
      <c r="I626" s="11"/>
      <c r="J626" s="11">
        <v>0.01</v>
      </c>
      <c r="K626" s="11">
        <v>0.01</v>
      </c>
      <c r="L626" s="11">
        <v>5.0000000000000001E-3</v>
      </c>
      <c r="M626" s="11">
        <v>5.0000000000000001E-3</v>
      </c>
      <c r="N626" s="11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>
        <f t="shared" si="1480"/>
        <v>0</v>
      </c>
      <c r="Z626" s="12">
        <f t="shared" si="1481"/>
        <v>184701</v>
      </c>
      <c r="AA626" s="12">
        <f t="shared" si="1482"/>
        <v>308607</v>
      </c>
      <c r="AB626" s="12">
        <f t="shared" si="1483"/>
        <v>154303.5</v>
      </c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>
        <f>SUMIFS('[1]TIẾN ĐỘ %'!$M$6:$M$1034,'[1]TIẾN ĐỘ %'!$G$6:$G$1034,$A626,'[1]TIẾN ĐỘ %'!$F$6:$F$1034,$E626)</f>
        <v>20000000</v>
      </c>
      <c r="CB626" s="12">
        <f t="shared" si="1490"/>
        <v>20000000</v>
      </c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4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>
        <f>SUMIFS('[1]DATA THÔ IN'!$P$4:$P$12031,'[1]DATA THÔ IN'!$H$4:$H$12031,$A626,'[1]DATA THÔ IN'!$AC$4:$AC$12031,$E626,'[1]DATA THÔ IN'!$AH$4:$AH$12031,"Tiến độ 1")</f>
        <v>0</v>
      </c>
      <c r="CZ626" s="12">
        <f>SUMIFS('[1]DATA THÔ IN'!$P$4:$P$12031,'[1]DATA THÔ IN'!$H$4:$H$12031,$A626,'[1]DATA THÔ IN'!$AC$4:$AC$12031,$E626,'[1]DATA THÔ IN'!$AH$4:$AH$12031,"Tiến độ 2")</f>
        <v>19140000</v>
      </c>
      <c r="DA626" s="12">
        <f>SUMIFS('[1]TIẾN ĐỘ %'!$N$6:$N$1034,'[1]TIẾN ĐỘ %'!$G$6:$G$1034,A626,'[1]TIẾN ĐỘ %'!$F$6:$F$1034,$E626)</f>
        <v>31980000</v>
      </c>
      <c r="DB626" s="12">
        <f t="shared" si="1469"/>
        <v>31980000</v>
      </c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43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12"/>
      <c r="EE626" s="12"/>
      <c r="EF626" s="12"/>
      <c r="EG626" s="12"/>
      <c r="EH626" s="12"/>
      <c r="EI626" s="12"/>
      <c r="EJ626" s="15"/>
      <c r="EK626" s="15"/>
      <c r="EL626" s="15"/>
      <c r="EM626" s="16"/>
      <c r="EN626" s="16"/>
      <c r="EO626" s="16"/>
      <c r="EP626" s="16">
        <f t="shared" si="1470"/>
        <v>0</v>
      </c>
      <c r="EQ626" s="16">
        <f t="shared" si="1471"/>
        <v>0.95699999999999996</v>
      </c>
      <c r="ER626" s="16">
        <f t="shared" si="1472"/>
        <v>1.599</v>
      </c>
      <c r="ES626" s="16">
        <f t="shared" si="1473"/>
        <v>1.599</v>
      </c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7"/>
      <c r="FS626" s="17"/>
      <c r="FT626" s="17"/>
      <c r="FU626" s="18"/>
      <c r="FV626" s="18"/>
      <c r="FW626" s="18"/>
      <c r="FX626" s="18"/>
      <c r="FY626" s="18"/>
      <c r="FZ626" s="19"/>
      <c r="GA626" s="36"/>
      <c r="GB626" s="36"/>
      <c r="GC626" s="37"/>
    </row>
    <row r="627" spans="1:185" x14ac:dyDescent="0.25">
      <c r="A627" s="8" t="s">
        <v>1472</v>
      </c>
      <c r="B627" s="8" t="s">
        <v>1472</v>
      </c>
      <c r="C627" s="62" t="s">
        <v>1473</v>
      </c>
      <c r="D627" s="9" t="s">
        <v>996</v>
      </c>
      <c r="E627" s="9" t="s">
        <v>315</v>
      </c>
      <c r="F627" s="28" t="s">
        <v>1474</v>
      </c>
      <c r="G627" s="28" t="s">
        <v>998</v>
      </c>
      <c r="H627" s="11">
        <v>3.5000000000000003E-2</v>
      </c>
      <c r="I627" s="11"/>
      <c r="J627" s="11">
        <v>0.01</v>
      </c>
      <c r="K627" s="11">
        <v>0.01</v>
      </c>
      <c r="L627" s="11">
        <v>5.0000000000000001E-3</v>
      </c>
      <c r="M627" s="11">
        <v>5.0000000000000001E-3</v>
      </c>
      <c r="N627" s="11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>
        <f t="shared" si="1480"/>
        <v>0</v>
      </c>
      <c r="Z627" s="12">
        <f t="shared" si="1481"/>
        <v>283478.39999999997</v>
      </c>
      <c r="AA627" s="12">
        <f t="shared" si="1482"/>
        <v>566956.79999999993</v>
      </c>
      <c r="AB627" s="12">
        <f t="shared" si="1483"/>
        <v>283478.39999999997</v>
      </c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>
        <f>SUMIFS('[1]TIẾN ĐỘ %'!$M$6:$M$1034,'[1]TIẾN ĐỘ %'!$G$6:$G$1034,$A627,'[1]TIẾN ĐỘ %'!$F$6:$F$1034,$E627)</f>
        <v>10000000</v>
      </c>
      <c r="CB627" s="12">
        <f t="shared" si="1490"/>
        <v>10000000</v>
      </c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4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>
        <f>SUMIFS('[1]DATA THÔ IN'!$P$4:$P$12031,'[1]DATA THÔ IN'!$H$4:$H$12031,$A627,'[1]DATA THÔ IN'!$AC$4:$AC$12031,$E627,'[1]DATA THÔ IN'!$AH$4:$AH$12031,"Tiến độ 1")</f>
        <v>0</v>
      </c>
      <c r="CZ627" s="12">
        <f>SUMIFS('[1]DATA THÔ IN'!$P$4:$P$12031,'[1]DATA THÔ IN'!$H$4:$H$12031,$A627,'[1]DATA THÔ IN'!$AC$4:$AC$12031,$E627,'[1]DATA THÔ IN'!$AH$4:$AH$12031,"Tiến độ 2")</f>
        <v>29376000</v>
      </c>
      <c r="DA627" s="12">
        <f>SUMIFS('[1]TIẾN ĐỘ %'!$N$6:$N$1034,'[1]TIẾN ĐỘ %'!$G$6:$G$1034,A627,'[1]TIẾN ĐỘ %'!$F$6:$F$1034,$E627)</f>
        <v>58752000</v>
      </c>
      <c r="DB627" s="12">
        <f t="shared" si="1469"/>
        <v>58752000</v>
      </c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43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12"/>
      <c r="EE627" s="12"/>
      <c r="EF627" s="12"/>
      <c r="EG627" s="12"/>
      <c r="EH627" s="12"/>
      <c r="EI627" s="12"/>
      <c r="EJ627" s="15"/>
      <c r="EK627" s="15"/>
      <c r="EL627" s="15"/>
      <c r="EM627" s="16"/>
      <c r="EN627" s="16"/>
      <c r="EO627" s="16"/>
      <c r="EP627" s="16">
        <f t="shared" si="1470"/>
        <v>0</v>
      </c>
      <c r="EQ627" s="16">
        <f t="shared" si="1471"/>
        <v>2.9376000000000002</v>
      </c>
      <c r="ER627" s="16">
        <f t="shared" si="1472"/>
        <v>5.8752000000000004</v>
      </c>
      <c r="ES627" s="16">
        <f t="shared" si="1473"/>
        <v>5.8752000000000004</v>
      </c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7"/>
      <c r="FS627" s="17"/>
      <c r="FT627" s="17"/>
      <c r="FU627" s="18"/>
      <c r="FV627" s="18"/>
      <c r="FW627" s="18"/>
      <c r="FX627" s="18"/>
      <c r="FY627" s="18"/>
      <c r="FZ627" s="19"/>
      <c r="GA627" s="36"/>
      <c r="GB627" s="36"/>
      <c r="GC627" s="37"/>
    </row>
    <row r="628" spans="1:185" x14ac:dyDescent="0.25">
      <c r="A628" s="8" t="s">
        <v>1472</v>
      </c>
      <c r="B628" s="8" t="s">
        <v>1472</v>
      </c>
      <c r="C628" s="62" t="s">
        <v>1473</v>
      </c>
      <c r="D628" s="9" t="s">
        <v>996</v>
      </c>
      <c r="E628" s="9" t="s">
        <v>160</v>
      </c>
      <c r="F628" s="28" t="s">
        <v>1474</v>
      </c>
      <c r="G628" s="28" t="s">
        <v>998</v>
      </c>
      <c r="H628" s="11">
        <v>3.5000000000000003E-2</v>
      </c>
      <c r="I628" s="11"/>
      <c r="J628" s="11">
        <v>0.01</v>
      </c>
      <c r="K628" s="11">
        <v>0.01</v>
      </c>
      <c r="L628" s="11">
        <v>5.0000000000000001E-3</v>
      </c>
      <c r="M628" s="11">
        <v>5.0000000000000001E-3</v>
      </c>
      <c r="N628" s="11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>
        <f t="shared" si="1480"/>
        <v>0</v>
      </c>
      <c r="Z628" s="12">
        <f t="shared" si="1481"/>
        <v>138149.4</v>
      </c>
      <c r="AA628" s="12">
        <f t="shared" si="1482"/>
        <v>206471.4</v>
      </c>
      <c r="AB628" s="12">
        <f t="shared" si="1483"/>
        <v>103235.7</v>
      </c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>
        <f>SUMIFS('[1]TIẾN ĐỘ %'!$M$6:$M$1034,'[1]TIẾN ĐỘ %'!$G$6:$G$1034,$A628,'[1]TIẾN ĐỘ %'!$F$6:$F$1034,$E628)</f>
        <v>10000000</v>
      </c>
      <c r="CB628" s="12">
        <f t="shared" si="1490"/>
        <v>10000000</v>
      </c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4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>
        <f>SUMIFS('[1]DATA THÔ IN'!$P$4:$P$12031,'[1]DATA THÔ IN'!$H$4:$H$12031,$A628,'[1]DATA THÔ IN'!$AC$4:$AC$12031,$E628,'[1]DATA THÔ IN'!$AH$4:$AH$12031,"Tiến độ 1")</f>
        <v>0</v>
      </c>
      <c r="CZ628" s="12">
        <f>SUMIFS('[1]DATA THÔ IN'!$P$4:$P$12031,'[1]DATA THÔ IN'!$H$4:$H$12031,$A628,'[1]DATA THÔ IN'!$AC$4:$AC$12031,$E628,'[1]DATA THÔ IN'!$AH$4:$AH$12031,"Tiến độ 2")</f>
        <v>14316000</v>
      </c>
      <c r="DA628" s="12">
        <f>SUMIFS('[1]TIẾN ĐỘ %'!$N$6:$N$1034,'[1]TIẾN ĐỘ %'!$G$6:$G$1034,A628,'[1]TIẾN ĐỘ %'!$F$6:$F$1034,$E628)</f>
        <v>21396000</v>
      </c>
      <c r="DB628" s="12">
        <f t="shared" si="1469"/>
        <v>21396000</v>
      </c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43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12"/>
      <c r="EE628" s="12"/>
      <c r="EF628" s="12"/>
      <c r="EG628" s="12"/>
      <c r="EH628" s="12"/>
      <c r="EI628" s="12"/>
      <c r="EJ628" s="15"/>
      <c r="EK628" s="15"/>
      <c r="EL628" s="15"/>
      <c r="EM628" s="16"/>
      <c r="EN628" s="16"/>
      <c r="EO628" s="16"/>
      <c r="EP628" s="16">
        <f t="shared" si="1470"/>
        <v>0</v>
      </c>
      <c r="EQ628" s="16">
        <f t="shared" si="1471"/>
        <v>1.4316</v>
      </c>
      <c r="ER628" s="16">
        <f t="shared" si="1472"/>
        <v>2.1396000000000002</v>
      </c>
      <c r="ES628" s="16">
        <f t="shared" si="1473"/>
        <v>2.1396000000000002</v>
      </c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7"/>
      <c r="FS628" s="17"/>
      <c r="FT628" s="17"/>
      <c r="FU628" s="18"/>
      <c r="FV628" s="18"/>
      <c r="FW628" s="18"/>
      <c r="FX628" s="18"/>
      <c r="FY628" s="18"/>
      <c r="FZ628" s="19"/>
      <c r="GA628" s="36"/>
      <c r="GB628" s="36"/>
      <c r="GC628" s="37"/>
    </row>
    <row r="629" spans="1:185" x14ac:dyDescent="0.25">
      <c r="A629" s="8" t="s">
        <v>1472</v>
      </c>
      <c r="B629" s="8" t="s">
        <v>1472</v>
      </c>
      <c r="C629" s="62" t="s">
        <v>1473</v>
      </c>
      <c r="D629" s="9" t="s">
        <v>996</v>
      </c>
      <c r="E629" s="9" t="s">
        <v>102</v>
      </c>
      <c r="F629" s="28" t="s">
        <v>1474</v>
      </c>
      <c r="G629" s="28" t="s">
        <v>998</v>
      </c>
      <c r="H629" s="11">
        <v>3.5000000000000003E-2</v>
      </c>
      <c r="I629" s="11"/>
      <c r="J629" s="11">
        <v>0.01</v>
      </c>
      <c r="K629" s="11">
        <v>0.01</v>
      </c>
      <c r="L629" s="11">
        <v>5.0000000000000001E-3</v>
      </c>
      <c r="M629" s="11">
        <v>5.0000000000000001E-3</v>
      </c>
      <c r="N629" s="11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>
        <f t="shared" si="1480"/>
        <v>0</v>
      </c>
      <c r="Z629" s="12">
        <f t="shared" si="1481"/>
        <v>0</v>
      </c>
      <c r="AA629" s="12">
        <f t="shared" si="1482"/>
        <v>0</v>
      </c>
      <c r="AB629" s="12">
        <f t="shared" si="1483"/>
        <v>0</v>
      </c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>
        <f>SUMIFS('[1]TIẾN ĐỘ %'!$M$6:$M$1034,'[1]TIẾN ĐỘ %'!$G$6:$G$1034,$A629,'[1]TIẾN ĐỘ %'!$F$6:$F$1034,$E629)</f>
        <v>20000000</v>
      </c>
      <c r="CB629" s="12">
        <f t="shared" si="1490"/>
        <v>20000000</v>
      </c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4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>
        <f>SUMIFS('[1]DATA THÔ IN'!$P$4:$P$12031,'[1]DATA THÔ IN'!$H$4:$H$12031,$A629,'[1]DATA THÔ IN'!$AC$4:$AC$12031,$E629,'[1]DATA THÔ IN'!$AH$4:$AH$12031,"Tiến độ 1")</f>
        <v>0</v>
      </c>
      <c r="CZ629" s="12">
        <f>SUMIFS('[1]DATA THÔ IN'!$P$4:$P$12031,'[1]DATA THÔ IN'!$H$4:$H$12031,$A629,'[1]DATA THÔ IN'!$AC$4:$AC$12031,$E629,'[1]DATA THÔ IN'!$AH$4:$AH$12031,"Tiến độ 2")</f>
        <v>8400000</v>
      </c>
      <c r="DA629" s="12">
        <f>SUMIFS('[1]TIẾN ĐỘ %'!$N$6:$N$1034,'[1]TIẾN ĐỘ %'!$G$6:$G$1034,A629,'[1]TIẾN ĐỘ %'!$F$6:$F$1034,$E629)</f>
        <v>14988000</v>
      </c>
      <c r="DB629" s="12">
        <f t="shared" si="1469"/>
        <v>14988000</v>
      </c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43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12"/>
      <c r="EE629" s="12"/>
      <c r="EF629" s="12"/>
      <c r="EG629" s="12"/>
      <c r="EH629" s="12"/>
      <c r="EI629" s="12"/>
      <c r="EJ629" s="15"/>
      <c r="EK629" s="15"/>
      <c r="EL629" s="15"/>
      <c r="EM629" s="16"/>
      <c r="EN629" s="16"/>
      <c r="EO629" s="16"/>
      <c r="EP629" s="16">
        <f t="shared" si="1470"/>
        <v>0</v>
      </c>
      <c r="EQ629" s="16">
        <f t="shared" si="1471"/>
        <v>0.42</v>
      </c>
      <c r="ER629" s="16">
        <f t="shared" si="1472"/>
        <v>0.74939999999999996</v>
      </c>
      <c r="ES629" s="16">
        <f t="shared" si="1473"/>
        <v>0.74939999999999996</v>
      </c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7"/>
      <c r="FS629" s="17"/>
      <c r="FT629" s="17"/>
      <c r="FU629" s="18"/>
      <c r="FV629" s="18"/>
      <c r="FW629" s="18"/>
      <c r="FX629" s="18"/>
      <c r="FY629" s="18"/>
      <c r="FZ629" s="19"/>
      <c r="GA629" s="36"/>
      <c r="GB629" s="36"/>
      <c r="GC629" s="37"/>
    </row>
    <row r="630" spans="1:185" x14ac:dyDescent="0.25">
      <c r="A630" s="8" t="s">
        <v>1472</v>
      </c>
      <c r="B630" s="8" t="s">
        <v>1472</v>
      </c>
      <c r="C630" s="62" t="s">
        <v>1473</v>
      </c>
      <c r="D630" s="9" t="s">
        <v>996</v>
      </c>
      <c r="E630" s="9" t="s">
        <v>1467</v>
      </c>
      <c r="F630" s="28" t="s">
        <v>1474</v>
      </c>
      <c r="G630" s="28" t="s">
        <v>998</v>
      </c>
      <c r="H630" s="11">
        <v>3.5000000000000003E-2</v>
      </c>
      <c r="I630" s="11"/>
      <c r="J630" s="11">
        <v>0.01</v>
      </c>
      <c r="K630" s="11">
        <v>0.01</v>
      </c>
      <c r="L630" s="11">
        <v>5.0000000000000001E-3</v>
      </c>
      <c r="M630" s="11">
        <v>5.0000000000000001E-3</v>
      </c>
      <c r="N630" s="11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>
        <f t="shared" si="1480"/>
        <v>0</v>
      </c>
      <c r="Z630" s="12">
        <f t="shared" si="1481"/>
        <v>0</v>
      </c>
      <c r="AA630" s="12">
        <f t="shared" si="1482"/>
        <v>0</v>
      </c>
      <c r="AB630" s="12">
        <f t="shared" si="1483"/>
        <v>0</v>
      </c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>
        <f>SUMIFS('[1]TIẾN ĐỘ %'!$M$6:$M$1034,'[1]TIẾN ĐỘ %'!$G$6:$G$1034,$A630,'[1]TIẾN ĐỘ %'!$F$6:$F$1034,$E630)</f>
        <v>25000000</v>
      </c>
      <c r="CB630" s="12">
        <f t="shared" si="1490"/>
        <v>25000000</v>
      </c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4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>
        <f>SUMIFS('[1]DATA THÔ IN'!$P$4:$P$12031,'[1]DATA THÔ IN'!$H$4:$H$12031,$A630,'[1]DATA THÔ IN'!$AC$4:$AC$12031,$E630,'[1]DATA THÔ IN'!$AH$4:$AH$12031,"Tiến độ 1")</f>
        <v>0</v>
      </c>
      <c r="CZ630" s="12">
        <f>SUMIFS('[1]DATA THÔ IN'!$P$4:$P$12031,'[1]DATA THÔ IN'!$H$4:$H$12031,$A630,'[1]DATA THÔ IN'!$AC$4:$AC$12031,$E630,'[1]DATA THÔ IN'!$AH$4:$AH$12031,"Tiến độ 2")</f>
        <v>12230400</v>
      </c>
      <c r="DA630" s="12">
        <f>SUMIFS('[1]TIẾN ĐỘ %'!$N$6:$N$1034,'[1]TIẾN ĐỘ %'!$G$6:$G$1034,A630,'[1]TIẾN ĐỘ %'!$F$6:$F$1034,$E630)</f>
        <v>19430400</v>
      </c>
      <c r="DB630" s="12">
        <f t="shared" si="1469"/>
        <v>19430400</v>
      </c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43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12"/>
      <c r="EE630" s="12"/>
      <c r="EF630" s="12"/>
      <c r="EG630" s="12"/>
      <c r="EH630" s="12"/>
      <c r="EI630" s="12"/>
      <c r="EJ630" s="15"/>
      <c r="EK630" s="15"/>
      <c r="EL630" s="15"/>
      <c r="EM630" s="16"/>
      <c r="EN630" s="16"/>
      <c r="EO630" s="16"/>
      <c r="EP630" s="16">
        <f t="shared" si="1470"/>
        <v>0</v>
      </c>
      <c r="EQ630" s="16">
        <f t="shared" si="1471"/>
        <v>0.48921599999999998</v>
      </c>
      <c r="ER630" s="16">
        <f t="shared" si="1472"/>
        <v>0.77721600000000002</v>
      </c>
      <c r="ES630" s="16">
        <f t="shared" si="1473"/>
        <v>0.77721600000000002</v>
      </c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7"/>
      <c r="FS630" s="17"/>
      <c r="FT630" s="17"/>
      <c r="FU630" s="18"/>
      <c r="FV630" s="18"/>
      <c r="FW630" s="18"/>
      <c r="FX630" s="18"/>
      <c r="FY630" s="18"/>
      <c r="FZ630" s="19"/>
      <c r="GA630" s="36"/>
      <c r="GB630" s="36"/>
      <c r="GC630" s="37"/>
    </row>
    <row r="631" spans="1:185" x14ac:dyDescent="0.25">
      <c r="A631" s="8" t="s">
        <v>1472</v>
      </c>
      <c r="B631" s="8" t="s">
        <v>1472</v>
      </c>
      <c r="C631" s="62" t="s">
        <v>1473</v>
      </c>
      <c r="D631" s="9" t="s">
        <v>996</v>
      </c>
      <c r="E631" s="9" t="s">
        <v>193</v>
      </c>
      <c r="F631" s="28" t="s">
        <v>1474</v>
      </c>
      <c r="G631" s="28" t="s">
        <v>998</v>
      </c>
      <c r="H631" s="11">
        <v>3.5000000000000003E-2</v>
      </c>
      <c r="I631" s="11"/>
      <c r="J631" s="11">
        <v>0.01</v>
      </c>
      <c r="K631" s="11">
        <v>0.01</v>
      </c>
      <c r="L631" s="11">
        <v>5.0000000000000001E-3</v>
      </c>
      <c r="M631" s="11">
        <v>5.0000000000000001E-3</v>
      </c>
      <c r="N631" s="11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>
        <f t="shared" si="1480"/>
        <v>0</v>
      </c>
      <c r="Z631" s="12">
        <f t="shared" si="1481"/>
        <v>0</v>
      </c>
      <c r="AA631" s="12">
        <f t="shared" si="1482"/>
        <v>0</v>
      </c>
      <c r="AB631" s="12">
        <f t="shared" si="1483"/>
        <v>0</v>
      </c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>
        <f>SUMIFS('[1]TIẾN ĐỘ %'!$M$6:$M$1034,'[1]TIẾN ĐỘ %'!$G$6:$G$1034,$A631,'[1]TIẾN ĐỘ %'!$F$6:$F$1034,$E631)</f>
        <v>30000000</v>
      </c>
      <c r="CB631" s="12">
        <f t="shared" si="1490"/>
        <v>30000000</v>
      </c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4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>
        <f>SUMIFS('[1]DATA THÔ IN'!$P$4:$P$12031,'[1]DATA THÔ IN'!$H$4:$H$12031,$A631,'[1]DATA THÔ IN'!$AC$4:$AC$12031,$E631,'[1]DATA THÔ IN'!$AH$4:$AH$12031,"Tiến độ 1")</f>
        <v>0</v>
      </c>
      <c r="CZ631" s="12">
        <f>SUMIFS('[1]DATA THÔ IN'!$P$4:$P$12031,'[1]DATA THÔ IN'!$H$4:$H$12031,$A631,'[1]DATA THÔ IN'!$AC$4:$AC$12031,$E631,'[1]DATA THÔ IN'!$AH$4:$AH$12031,"Tiến độ 2")</f>
        <v>0</v>
      </c>
      <c r="DA631" s="12">
        <f>SUMIFS('[1]TIẾN ĐỘ %'!$N$6:$N$1034,'[1]TIẾN ĐỘ %'!$G$6:$G$1034,A631,'[1]TIẾN ĐỘ %'!$F$6:$F$1034,$E631)</f>
        <v>0</v>
      </c>
      <c r="DB631" s="12">
        <f t="shared" si="1469"/>
        <v>0</v>
      </c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43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12"/>
      <c r="EE631" s="12"/>
      <c r="EF631" s="12"/>
      <c r="EG631" s="12"/>
      <c r="EH631" s="12"/>
      <c r="EI631" s="12"/>
      <c r="EJ631" s="15"/>
      <c r="EK631" s="15"/>
      <c r="EL631" s="15"/>
      <c r="EM631" s="16"/>
      <c r="EN631" s="16"/>
      <c r="EO631" s="16"/>
      <c r="EP631" s="16">
        <f t="shared" si="1470"/>
        <v>0</v>
      </c>
      <c r="EQ631" s="16">
        <f t="shared" si="1471"/>
        <v>0</v>
      </c>
      <c r="ER631" s="16">
        <f t="shared" si="1472"/>
        <v>0</v>
      </c>
      <c r="ES631" s="16">
        <f t="shared" si="1473"/>
        <v>0</v>
      </c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7"/>
      <c r="FS631" s="17"/>
      <c r="FT631" s="17"/>
      <c r="FU631" s="18"/>
      <c r="FV631" s="18"/>
      <c r="FW631" s="18"/>
      <c r="FX631" s="18"/>
      <c r="FY631" s="18"/>
      <c r="FZ631" s="19"/>
      <c r="GA631" s="36"/>
      <c r="GB631" s="36"/>
      <c r="GC631" s="37"/>
    </row>
    <row r="632" spans="1:185" hidden="1" x14ac:dyDescent="0.25">
      <c r="A632" s="8" t="s">
        <v>1475</v>
      </c>
      <c r="B632" s="8" t="s">
        <v>1475</v>
      </c>
      <c r="C632" s="62" t="s">
        <v>1476</v>
      </c>
      <c r="D632" s="9" t="s">
        <v>55</v>
      </c>
      <c r="E632" s="9" t="s">
        <v>318</v>
      </c>
      <c r="F632" s="28" t="s">
        <v>56</v>
      </c>
      <c r="G632" s="28" t="s">
        <v>1477</v>
      </c>
      <c r="H632" s="11">
        <v>3.5000000000000003E-2</v>
      </c>
      <c r="I632" s="11"/>
      <c r="J632" s="11">
        <v>0.01</v>
      </c>
      <c r="K632" s="11">
        <v>0.01</v>
      </c>
      <c r="L632" s="11">
        <v>5.0000000000000001E-3</v>
      </c>
      <c r="M632" s="11">
        <v>5.0000000000000001E-3</v>
      </c>
      <c r="N632" s="11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>
        <f t="shared" si="1480"/>
        <v>393720</v>
      </c>
      <c r="Z632" s="12">
        <f t="shared" si="1481"/>
        <v>363612</v>
      </c>
      <c r="AA632" s="12">
        <f t="shared" si="1482"/>
        <v>757332</v>
      </c>
      <c r="AB632" s="12">
        <f t="shared" si="1483"/>
        <v>378666</v>
      </c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>
        <f>SUMIFS('[1]TIẾN ĐỘ %'!$M$6:$M$1034,'[1]TIẾN ĐỘ %'!$G$6:$G$1034,$A632,'[1]TIẾN ĐỘ %'!$F$6:$F$1034,$E632)</f>
        <v>70000000</v>
      </c>
      <c r="CB632" s="12">
        <f t="shared" si="1490"/>
        <v>70000000</v>
      </c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4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>
        <f>SUMIFS('[1]DATA THÔ IN'!$P$4:$P$12031,'[1]DATA THÔ IN'!$H$4:$H$12031,$A632,'[1]DATA THÔ IN'!$AC$4:$AC$12031,$E632,'[1]DATA THÔ IN'!$AH$4:$AH$12031,"Tiến độ 1")</f>
        <v>40800000</v>
      </c>
      <c r="CZ632" s="12">
        <f>SUMIFS('[1]DATA THÔ IN'!$P$4:$P$12031,'[1]DATA THÔ IN'!$H$4:$H$12031,$A632,'[1]DATA THÔ IN'!$AC$4:$AC$12031,$E632,'[1]DATA THÔ IN'!$AH$4:$AH$12031,"Tiến độ 2")</f>
        <v>37680000</v>
      </c>
      <c r="DA632" s="12">
        <f>SUMIFS('[1]TIẾN ĐỘ %'!$N$6:$N$1034,'[1]TIẾN ĐỘ %'!$G$6:$G$1034,A632,'[1]TIẾN ĐỘ %'!$F$6:$F$1034,$E632)</f>
        <v>78480000</v>
      </c>
      <c r="DB632" s="12">
        <f t="shared" si="1469"/>
        <v>78480000</v>
      </c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43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12"/>
      <c r="EE632" s="12"/>
      <c r="EF632" s="12"/>
      <c r="EG632" s="12"/>
      <c r="EH632" s="12"/>
      <c r="EI632" s="12"/>
      <c r="EJ632" s="15"/>
      <c r="EK632" s="15"/>
      <c r="EL632" s="15"/>
      <c r="EM632" s="16"/>
      <c r="EN632" s="16"/>
      <c r="EO632" s="16"/>
      <c r="EP632" s="16">
        <f t="shared" si="1470"/>
        <v>0.58285714285714285</v>
      </c>
      <c r="EQ632" s="16">
        <f t="shared" si="1471"/>
        <v>0.53828571428571426</v>
      </c>
      <c r="ER632" s="16">
        <f t="shared" si="1472"/>
        <v>1.1211428571428572</v>
      </c>
      <c r="ES632" s="16">
        <f t="shared" si="1473"/>
        <v>1.1211428571428572</v>
      </c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7"/>
      <c r="FS632" s="17"/>
      <c r="FT632" s="17"/>
      <c r="FU632" s="18"/>
      <c r="FV632" s="18"/>
      <c r="FW632" s="18"/>
      <c r="FX632" s="18"/>
      <c r="FY632" s="18"/>
      <c r="FZ632" s="19"/>
      <c r="GA632" s="36"/>
      <c r="GB632" s="36"/>
      <c r="GC632" s="37"/>
    </row>
    <row r="633" spans="1:185" hidden="1" x14ac:dyDescent="0.25">
      <c r="A633" s="8" t="s">
        <v>1475</v>
      </c>
      <c r="B633" s="8" t="s">
        <v>1475</v>
      </c>
      <c r="C633" s="62" t="s">
        <v>1476</v>
      </c>
      <c r="D633" s="9" t="s">
        <v>55</v>
      </c>
      <c r="E633" s="9" t="s">
        <v>315</v>
      </c>
      <c r="F633" s="28" t="s">
        <v>56</v>
      </c>
      <c r="G633" s="28" t="s">
        <v>1477</v>
      </c>
      <c r="H633" s="11">
        <v>3.5000000000000003E-2</v>
      </c>
      <c r="I633" s="11"/>
      <c r="J633" s="11">
        <v>0.01</v>
      </c>
      <c r="K633" s="11">
        <v>0.01</v>
      </c>
      <c r="L633" s="11">
        <v>5.0000000000000001E-3</v>
      </c>
      <c r="M633" s="11">
        <v>5.0000000000000001E-3</v>
      </c>
      <c r="N633" s="11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>
        <f t="shared" si="1480"/>
        <v>0</v>
      </c>
      <c r="Z633" s="12">
        <f t="shared" si="1481"/>
        <v>692113.44</v>
      </c>
      <c r="AA633" s="12">
        <f t="shared" si="1482"/>
        <v>975591.84</v>
      </c>
      <c r="AB633" s="12">
        <f t="shared" si="1483"/>
        <v>487795.92</v>
      </c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>
        <f>SUMIFS('[1]TIẾN ĐỘ %'!$M$6:$M$1034,'[1]TIẾN ĐỘ %'!$G$6:$G$1034,$A633,'[1]TIẾN ĐỘ %'!$F$6:$F$1034,$E633)</f>
        <v>100000000</v>
      </c>
      <c r="CB633" s="12">
        <f t="shared" si="1490"/>
        <v>100000000</v>
      </c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4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>
        <f>SUMIFS('[1]DATA THÔ IN'!$P$4:$P$12031,'[1]DATA THÔ IN'!$H$4:$H$12031,$A633,'[1]DATA THÔ IN'!$AC$4:$AC$12031,$E633,'[1]DATA THÔ IN'!$AH$4:$AH$12031,"Tiến độ 1")</f>
        <v>29376000</v>
      </c>
      <c r="CZ633" s="12">
        <f>SUMIFS('[1]DATA THÔ IN'!$P$4:$P$12031,'[1]DATA THÔ IN'!$H$4:$H$12031,$A633,'[1]DATA THÔ IN'!$AC$4:$AC$12031,$E633,'[1]DATA THÔ IN'!$AH$4:$AH$12031,"Tiến độ 2")</f>
        <v>71721600</v>
      </c>
      <c r="DA633" s="12">
        <f>SUMIFS('[1]TIẾN ĐỘ %'!$N$6:$N$1034,'[1]TIẾN ĐỘ %'!$G$6:$G$1034,A633,'[1]TIẾN ĐỘ %'!$F$6:$F$1034,$E633)</f>
        <v>101097600</v>
      </c>
      <c r="DB633" s="12">
        <f t="shared" si="1469"/>
        <v>101097600</v>
      </c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43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12"/>
      <c r="EE633" s="12"/>
      <c r="EF633" s="12"/>
      <c r="EG633" s="12"/>
      <c r="EH633" s="12"/>
      <c r="EI633" s="12"/>
      <c r="EJ633" s="15"/>
      <c r="EK633" s="15"/>
      <c r="EL633" s="15"/>
      <c r="EM633" s="16"/>
      <c r="EN633" s="16"/>
      <c r="EO633" s="16"/>
      <c r="EP633" s="16">
        <f t="shared" si="1470"/>
        <v>0.29376000000000002</v>
      </c>
      <c r="EQ633" s="16">
        <f t="shared" si="1471"/>
        <v>0.71721599999999996</v>
      </c>
      <c r="ER633" s="16">
        <f t="shared" si="1472"/>
        <v>1.0109760000000001</v>
      </c>
      <c r="ES633" s="16">
        <f t="shared" si="1473"/>
        <v>1.0109760000000001</v>
      </c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7"/>
      <c r="FS633" s="17"/>
      <c r="FT633" s="17"/>
      <c r="FU633" s="18"/>
      <c r="FV633" s="18"/>
      <c r="FW633" s="18"/>
      <c r="FX633" s="18"/>
      <c r="FY633" s="18"/>
      <c r="FZ633" s="19"/>
      <c r="GA633" s="36"/>
      <c r="GB633" s="36"/>
      <c r="GC633" s="37"/>
    </row>
    <row r="634" spans="1:185" hidden="1" x14ac:dyDescent="0.25">
      <c r="A634" s="8" t="s">
        <v>1475</v>
      </c>
      <c r="B634" s="8" t="s">
        <v>1475</v>
      </c>
      <c r="C634" s="62" t="s">
        <v>1476</v>
      </c>
      <c r="D634" s="9" t="s">
        <v>55</v>
      </c>
      <c r="E634" s="9" t="s">
        <v>102</v>
      </c>
      <c r="F634" s="28" t="s">
        <v>56</v>
      </c>
      <c r="G634" s="28" t="s">
        <v>1477</v>
      </c>
      <c r="H634" s="11">
        <v>3.5000000000000003E-2</v>
      </c>
      <c r="I634" s="11"/>
      <c r="J634" s="11">
        <v>0.01</v>
      </c>
      <c r="K634" s="11">
        <v>0.01</v>
      </c>
      <c r="L634" s="11">
        <v>5.0000000000000001E-3</v>
      </c>
      <c r="M634" s="11">
        <v>5.0000000000000001E-3</v>
      </c>
      <c r="N634" s="11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>
        <f t="shared" si="1480"/>
        <v>0</v>
      </c>
      <c r="Z634" s="12">
        <f t="shared" si="1481"/>
        <v>0</v>
      </c>
      <c r="AA634" s="12">
        <f t="shared" si="1482"/>
        <v>0</v>
      </c>
      <c r="AB634" s="12">
        <f t="shared" si="1483"/>
        <v>0</v>
      </c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>
        <f>SUMIFS('[1]TIẾN ĐỘ %'!$M$6:$M$1034,'[1]TIẾN ĐỘ %'!$G$6:$G$1034,$A634,'[1]TIẾN ĐỘ %'!$F$6:$F$1034,$E634)</f>
        <v>50000000</v>
      </c>
      <c r="CB634" s="12">
        <f t="shared" si="1490"/>
        <v>50000000</v>
      </c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4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>
        <f>SUMIFS('[1]DATA THÔ IN'!$P$4:$P$12031,'[1]DATA THÔ IN'!$H$4:$H$12031,$A634,'[1]DATA THÔ IN'!$AC$4:$AC$12031,$E634,'[1]DATA THÔ IN'!$AH$4:$AH$12031,"Tiến độ 1")</f>
        <v>0</v>
      </c>
      <c r="CZ634" s="12">
        <f>SUMIFS('[1]DATA THÔ IN'!$P$4:$P$12031,'[1]DATA THÔ IN'!$H$4:$H$12031,$A634,'[1]DATA THÔ IN'!$AC$4:$AC$12031,$E634,'[1]DATA THÔ IN'!$AH$4:$AH$12031,"Tiến độ 2")</f>
        <v>0</v>
      </c>
      <c r="DA634" s="12">
        <f>SUMIFS('[1]TIẾN ĐỘ %'!$N$6:$N$1034,'[1]TIẾN ĐỘ %'!$G$6:$G$1034,A634,'[1]TIẾN ĐỘ %'!$F$6:$F$1034,$E634)</f>
        <v>21264000</v>
      </c>
      <c r="DB634" s="12">
        <f t="shared" si="1469"/>
        <v>21264000</v>
      </c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43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12"/>
      <c r="EE634" s="12"/>
      <c r="EF634" s="12"/>
      <c r="EG634" s="12"/>
      <c r="EH634" s="12"/>
      <c r="EI634" s="12"/>
      <c r="EJ634" s="15"/>
      <c r="EK634" s="15"/>
      <c r="EL634" s="15"/>
      <c r="EM634" s="16"/>
      <c r="EN634" s="16"/>
      <c r="EO634" s="16"/>
      <c r="EP634" s="16">
        <f t="shared" si="1470"/>
        <v>0</v>
      </c>
      <c r="EQ634" s="16">
        <f t="shared" si="1471"/>
        <v>0</v>
      </c>
      <c r="ER634" s="16">
        <f t="shared" si="1472"/>
        <v>0.42527999999999999</v>
      </c>
      <c r="ES634" s="16">
        <f t="shared" si="1473"/>
        <v>0.42527999999999999</v>
      </c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7"/>
      <c r="FS634" s="17"/>
      <c r="FT634" s="17"/>
      <c r="FU634" s="18"/>
      <c r="FV634" s="18"/>
      <c r="FW634" s="18"/>
      <c r="FX634" s="18"/>
      <c r="FY634" s="18"/>
      <c r="FZ634" s="19"/>
      <c r="GA634" s="36"/>
      <c r="GB634" s="36"/>
      <c r="GC634" s="37"/>
    </row>
    <row r="635" spans="1:185" hidden="1" x14ac:dyDescent="0.25">
      <c r="A635" s="8" t="s">
        <v>1475</v>
      </c>
      <c r="B635" s="8" t="s">
        <v>1475</v>
      </c>
      <c r="C635" s="62" t="s">
        <v>1476</v>
      </c>
      <c r="D635" s="9" t="s">
        <v>55</v>
      </c>
      <c r="E635" s="9" t="s">
        <v>1467</v>
      </c>
      <c r="F635" s="28" t="s">
        <v>56</v>
      </c>
      <c r="G635" s="28" t="s">
        <v>1477</v>
      </c>
      <c r="H635" s="11">
        <v>3.5000000000000003E-2</v>
      </c>
      <c r="I635" s="11"/>
      <c r="J635" s="11">
        <v>0.01</v>
      </c>
      <c r="K635" s="11">
        <v>0.01</v>
      </c>
      <c r="L635" s="11">
        <v>5.0000000000000001E-3</v>
      </c>
      <c r="M635" s="11">
        <v>5.0000000000000001E-3</v>
      </c>
      <c r="N635" s="11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>
        <f t="shared" si="1480"/>
        <v>0</v>
      </c>
      <c r="Z635" s="12">
        <f t="shared" si="1481"/>
        <v>0</v>
      </c>
      <c r="AA635" s="12">
        <f t="shared" si="1482"/>
        <v>198712.8</v>
      </c>
      <c r="AB635" s="12">
        <f t="shared" si="1483"/>
        <v>99356.4</v>
      </c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>
        <f>SUMIFS('[1]TIẾN ĐỘ %'!$M$6:$M$1034,'[1]TIẾN ĐỘ %'!$G$6:$G$1034,$A635,'[1]TIẾN ĐỘ %'!$F$6:$F$1034,$E635)</f>
        <v>20000000</v>
      </c>
      <c r="CB635" s="12">
        <f t="shared" si="1490"/>
        <v>20000000</v>
      </c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4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>
        <f>SUMIFS('[1]DATA THÔ IN'!$P$4:$P$12031,'[1]DATA THÔ IN'!$H$4:$H$12031,$A635,'[1]DATA THÔ IN'!$AC$4:$AC$12031,$E635,'[1]DATA THÔ IN'!$AH$4:$AH$12031,"Tiến độ 1")</f>
        <v>0</v>
      </c>
      <c r="CZ635" s="12">
        <f>SUMIFS('[1]DATA THÔ IN'!$P$4:$P$12031,'[1]DATA THÔ IN'!$H$4:$H$12031,$A635,'[1]DATA THÔ IN'!$AC$4:$AC$12031,$E635,'[1]DATA THÔ IN'!$AH$4:$AH$12031,"Tiến độ 2")</f>
        <v>0</v>
      </c>
      <c r="DA635" s="12">
        <f>SUMIFS('[1]TIẾN ĐỘ %'!$N$6:$N$1034,'[1]TIẾN ĐỘ %'!$G$6:$G$1034,A635,'[1]TIẾN ĐỘ %'!$F$6:$F$1034,$E635)</f>
        <v>20592000</v>
      </c>
      <c r="DB635" s="12">
        <f t="shared" si="1469"/>
        <v>20592000</v>
      </c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43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12"/>
      <c r="EE635" s="12"/>
      <c r="EF635" s="12"/>
      <c r="EG635" s="12"/>
      <c r="EH635" s="12"/>
      <c r="EI635" s="12"/>
      <c r="EJ635" s="15"/>
      <c r="EK635" s="15"/>
      <c r="EL635" s="15"/>
      <c r="EM635" s="16"/>
      <c r="EN635" s="16"/>
      <c r="EO635" s="16"/>
      <c r="EP635" s="16">
        <f t="shared" si="1470"/>
        <v>0</v>
      </c>
      <c r="EQ635" s="16">
        <f t="shared" si="1471"/>
        <v>0</v>
      </c>
      <c r="ER635" s="16">
        <f t="shared" si="1472"/>
        <v>1.0296000000000001</v>
      </c>
      <c r="ES635" s="16">
        <f t="shared" si="1473"/>
        <v>1.0296000000000001</v>
      </c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7"/>
      <c r="FS635" s="17"/>
      <c r="FT635" s="17"/>
      <c r="FU635" s="18"/>
      <c r="FV635" s="18"/>
      <c r="FW635" s="18"/>
      <c r="FX635" s="18"/>
      <c r="FY635" s="18"/>
      <c r="FZ635" s="19"/>
      <c r="GA635" s="36"/>
      <c r="GB635" s="36"/>
      <c r="GC635" s="37"/>
    </row>
    <row r="636" spans="1:185" hidden="1" x14ac:dyDescent="0.25">
      <c r="A636" s="8" t="s">
        <v>1475</v>
      </c>
      <c r="B636" s="8" t="s">
        <v>1475</v>
      </c>
      <c r="C636" s="62" t="s">
        <v>1476</v>
      </c>
      <c r="D636" s="9" t="s">
        <v>55</v>
      </c>
      <c r="E636" s="9" t="s">
        <v>193</v>
      </c>
      <c r="F636" s="28" t="s">
        <v>56</v>
      </c>
      <c r="G636" s="28" t="s">
        <v>1477</v>
      </c>
      <c r="H636" s="11">
        <v>3.5000000000000003E-2</v>
      </c>
      <c r="I636" s="11"/>
      <c r="J636" s="11">
        <v>0.01</v>
      </c>
      <c r="K636" s="11">
        <v>0.01</v>
      </c>
      <c r="L636" s="11">
        <v>5.0000000000000001E-3</v>
      </c>
      <c r="M636" s="11">
        <v>5.0000000000000001E-3</v>
      </c>
      <c r="N636" s="11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>
        <f t="shared" si="1480"/>
        <v>0</v>
      </c>
      <c r="Z636" s="12">
        <f t="shared" si="1481"/>
        <v>394188.02499999997</v>
      </c>
      <c r="AA636" s="12">
        <f t="shared" si="1482"/>
        <v>394188.02499999997</v>
      </c>
      <c r="AB636" s="12">
        <f t="shared" si="1483"/>
        <v>197094.01249999998</v>
      </c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>
        <f>SUMIFS('[1]TIẾN ĐỘ %'!$M$6:$M$1034,'[1]TIẾN ĐỘ %'!$G$6:$G$1034,$A636,'[1]TIẾN ĐỘ %'!$F$6:$F$1034,$E636)</f>
        <v>40000000</v>
      </c>
      <c r="CB636" s="12">
        <f t="shared" si="1490"/>
        <v>40000000</v>
      </c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4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>
        <f>SUMIFS('[1]DATA THÔ IN'!$P$4:$P$12031,'[1]DATA THÔ IN'!$H$4:$H$12031,$A636,'[1]DATA THÔ IN'!$AC$4:$AC$12031,$E636,'[1]DATA THÔ IN'!$AH$4:$AH$12031,"Tiến độ 1")</f>
        <v>0</v>
      </c>
      <c r="CZ636" s="12">
        <f>SUMIFS('[1]DATA THÔ IN'!$P$4:$P$12031,'[1]DATA THÔ IN'!$H$4:$H$12031,$A636,'[1]DATA THÔ IN'!$AC$4:$AC$12031,$E636,'[1]DATA THÔ IN'!$AH$4:$AH$12031,"Tiến độ 2")</f>
        <v>40848500</v>
      </c>
      <c r="DA636" s="12">
        <f>SUMIFS('[1]TIẾN ĐỘ %'!$N$6:$N$1034,'[1]TIẾN ĐỘ %'!$G$6:$G$1034,A636,'[1]TIẾN ĐỘ %'!$F$6:$F$1034,$E636)</f>
        <v>40848500</v>
      </c>
      <c r="DB636" s="12">
        <f t="shared" si="1469"/>
        <v>40848500</v>
      </c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43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12"/>
      <c r="EE636" s="12"/>
      <c r="EF636" s="12"/>
      <c r="EG636" s="12"/>
      <c r="EH636" s="12"/>
      <c r="EI636" s="12"/>
      <c r="EJ636" s="15"/>
      <c r="EK636" s="15"/>
      <c r="EL636" s="15"/>
      <c r="EM636" s="16"/>
      <c r="EN636" s="16"/>
      <c r="EO636" s="16"/>
      <c r="EP636" s="16">
        <f t="shared" si="1470"/>
        <v>0</v>
      </c>
      <c r="EQ636" s="16">
        <f t="shared" si="1471"/>
        <v>1.0212125000000001</v>
      </c>
      <c r="ER636" s="16">
        <f t="shared" si="1472"/>
        <v>1.0212125000000001</v>
      </c>
      <c r="ES636" s="16">
        <f t="shared" si="1473"/>
        <v>1.0212125000000001</v>
      </c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7"/>
      <c r="FS636" s="17"/>
      <c r="FT636" s="17"/>
      <c r="FU636" s="18"/>
      <c r="FV636" s="18"/>
      <c r="FW636" s="18"/>
      <c r="FX636" s="18"/>
      <c r="FY636" s="18"/>
      <c r="FZ636" s="19"/>
      <c r="GA636" s="36"/>
      <c r="GB636" s="36"/>
      <c r="GC636" s="37"/>
    </row>
    <row r="637" spans="1:185" hidden="1" x14ac:dyDescent="0.25">
      <c r="A637" s="8"/>
      <c r="B637" s="32"/>
      <c r="C637" s="62"/>
      <c r="D637" s="9"/>
      <c r="E637" s="9"/>
      <c r="F637" s="28"/>
      <c r="G637" s="28"/>
      <c r="H637" s="11"/>
      <c r="I637" s="11"/>
      <c r="J637" s="11"/>
      <c r="K637" s="11"/>
      <c r="L637" s="11"/>
      <c r="M637" s="11"/>
      <c r="N637" s="11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4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43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12"/>
      <c r="EE637" s="12"/>
      <c r="EF637" s="12"/>
      <c r="EG637" s="12"/>
      <c r="EH637" s="12"/>
      <c r="EI637" s="12"/>
      <c r="EJ637" s="15"/>
      <c r="EK637" s="15"/>
      <c r="EL637" s="15"/>
      <c r="EM637" s="16"/>
      <c r="EN637" s="16"/>
      <c r="EO637" s="16"/>
      <c r="EP637" s="16"/>
      <c r="EQ637" s="16"/>
      <c r="ER637" s="16"/>
      <c r="ES637" s="16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7"/>
      <c r="FS637" s="17"/>
      <c r="FT637" s="17"/>
      <c r="FU637" s="18"/>
      <c r="FV637" s="18"/>
      <c r="FW637" s="18"/>
      <c r="FX637" s="18"/>
      <c r="FY637" s="18"/>
      <c r="FZ637" s="19"/>
      <c r="GA637" s="36"/>
      <c r="GB637" s="36"/>
      <c r="GC637" s="37"/>
    </row>
    <row r="638" spans="1:185" hidden="1" x14ac:dyDescent="0.25">
      <c r="A638" s="8"/>
      <c r="B638" s="32"/>
      <c r="C638" s="62"/>
      <c r="D638" s="9"/>
      <c r="E638" s="9"/>
      <c r="F638" s="28"/>
      <c r="G638" s="28"/>
      <c r="H638" s="11"/>
      <c r="I638" s="11"/>
      <c r="J638" s="11"/>
      <c r="K638" s="11"/>
      <c r="L638" s="11"/>
      <c r="M638" s="11"/>
      <c r="N638" s="11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4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43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12"/>
      <c r="EE638" s="12"/>
      <c r="EF638" s="12"/>
      <c r="EG638" s="12"/>
      <c r="EH638" s="12"/>
      <c r="EI638" s="12"/>
      <c r="EJ638" s="15"/>
      <c r="EK638" s="15"/>
      <c r="EL638" s="15"/>
      <c r="EM638" s="16"/>
      <c r="EN638" s="16"/>
      <c r="EO638" s="16"/>
      <c r="EP638" s="16"/>
      <c r="EQ638" s="16"/>
      <c r="ER638" s="16"/>
      <c r="ES638" s="16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7"/>
      <c r="FS638" s="17"/>
      <c r="FT638" s="17"/>
      <c r="FU638" s="18"/>
      <c r="FV638" s="18"/>
      <c r="FW638" s="18"/>
      <c r="FX638" s="18"/>
      <c r="FY638" s="18"/>
      <c r="FZ638" s="19"/>
      <c r="GA638" s="36"/>
      <c r="GB638" s="36"/>
      <c r="GC638" s="37"/>
    </row>
    <row r="639" spans="1:185" hidden="1" x14ac:dyDescent="0.25">
      <c r="A639" s="8"/>
      <c r="B639" s="32"/>
      <c r="C639" s="62"/>
      <c r="D639" s="9"/>
      <c r="E639" s="9"/>
      <c r="F639" s="28"/>
      <c r="G639" s="28"/>
      <c r="H639" s="11"/>
      <c r="I639" s="11"/>
      <c r="J639" s="11"/>
      <c r="K639" s="11"/>
      <c r="L639" s="11"/>
      <c r="M639" s="11"/>
      <c r="N639" s="11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4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43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12"/>
      <c r="EE639" s="12"/>
      <c r="EF639" s="12"/>
      <c r="EG639" s="12"/>
      <c r="EH639" s="12"/>
      <c r="EI639" s="12"/>
      <c r="EJ639" s="15"/>
      <c r="EK639" s="15"/>
      <c r="EL639" s="15"/>
      <c r="EM639" s="16"/>
      <c r="EN639" s="16"/>
      <c r="EO639" s="16"/>
      <c r="EP639" s="16"/>
      <c r="EQ639" s="16"/>
      <c r="ER639" s="16"/>
      <c r="ES639" s="16"/>
      <c r="ET639" s="15"/>
      <c r="EU639" s="15"/>
      <c r="EV639" s="15"/>
      <c r="EW639" s="15"/>
      <c r="EX639" s="15"/>
      <c r="EY639" s="15"/>
      <c r="EZ639" s="15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7"/>
      <c r="FS639" s="17"/>
      <c r="FT639" s="17"/>
      <c r="FU639" s="18"/>
      <c r="FV639" s="18"/>
      <c r="FW639" s="18"/>
      <c r="FX639" s="18"/>
      <c r="FY639" s="18"/>
      <c r="FZ639" s="19"/>
      <c r="GA639" s="36"/>
      <c r="GB639" s="36"/>
      <c r="GC639" s="37"/>
    </row>
    <row r="640" spans="1:185" hidden="1" x14ac:dyDescent="0.25">
      <c r="A640" s="8"/>
      <c r="B640" s="32"/>
      <c r="C640" s="62"/>
      <c r="D640" s="9"/>
      <c r="E640" s="9"/>
      <c r="F640" s="28"/>
      <c r="G640" s="28"/>
      <c r="H640" s="11"/>
      <c r="I640" s="11"/>
      <c r="J640" s="11"/>
      <c r="K640" s="11"/>
      <c r="L640" s="11"/>
      <c r="M640" s="11"/>
      <c r="N640" s="11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4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43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12"/>
      <c r="EE640" s="12"/>
      <c r="EF640" s="12"/>
      <c r="EG640" s="12"/>
      <c r="EH640" s="12"/>
      <c r="EI640" s="12"/>
      <c r="EJ640" s="15"/>
      <c r="EK640" s="15"/>
      <c r="EL640" s="15"/>
      <c r="EM640" s="16"/>
      <c r="EN640" s="16"/>
      <c r="EO640" s="16"/>
      <c r="EP640" s="16"/>
      <c r="EQ640" s="16"/>
      <c r="ER640" s="16"/>
      <c r="ES640" s="16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7"/>
      <c r="FS640" s="17"/>
      <c r="FT640" s="17"/>
      <c r="FU640" s="18"/>
      <c r="FV640" s="18"/>
      <c r="FW640" s="18"/>
      <c r="FX640" s="18"/>
      <c r="FY640" s="18"/>
      <c r="FZ640" s="19"/>
      <c r="GA640" s="36"/>
      <c r="GB640" s="36"/>
      <c r="GC640" s="37"/>
    </row>
    <row r="641" spans="1:185" hidden="1" x14ac:dyDescent="0.25">
      <c r="A641" s="8"/>
      <c r="B641" s="32"/>
      <c r="C641" s="62"/>
      <c r="D641" s="9"/>
      <c r="E641" s="9"/>
      <c r="F641" s="28"/>
      <c r="G641" s="28"/>
      <c r="H641" s="11"/>
      <c r="I641" s="11"/>
      <c r="J641" s="11"/>
      <c r="K641" s="11"/>
      <c r="L641" s="11"/>
      <c r="M641" s="11"/>
      <c r="N641" s="11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4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43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12"/>
      <c r="EE641" s="12"/>
      <c r="EF641" s="12"/>
      <c r="EG641" s="12"/>
      <c r="EH641" s="12"/>
      <c r="EI641" s="12"/>
      <c r="EJ641" s="15"/>
      <c r="EK641" s="15"/>
      <c r="EL641" s="15"/>
      <c r="EM641" s="16"/>
      <c r="EN641" s="16"/>
      <c r="EO641" s="16"/>
      <c r="EP641" s="16"/>
      <c r="EQ641" s="16"/>
      <c r="ER641" s="16"/>
      <c r="ES641" s="16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7"/>
      <c r="FS641" s="17"/>
      <c r="FT641" s="17"/>
      <c r="FU641" s="18"/>
      <c r="FV641" s="18"/>
      <c r="FW641" s="18"/>
      <c r="FX641" s="18"/>
      <c r="FY641" s="18"/>
      <c r="FZ641" s="19"/>
      <c r="GA641" s="36"/>
      <c r="GB641" s="36"/>
      <c r="GC641" s="37"/>
    </row>
    <row r="642" spans="1:185" hidden="1" x14ac:dyDescent="0.25">
      <c r="A642" s="8"/>
      <c r="B642" s="32"/>
      <c r="C642" s="62"/>
      <c r="D642" s="9"/>
      <c r="E642" s="9"/>
      <c r="F642" s="28"/>
      <c r="G642" s="28"/>
      <c r="H642" s="11"/>
      <c r="I642" s="11"/>
      <c r="J642" s="11"/>
      <c r="K642" s="11"/>
      <c r="L642" s="11"/>
      <c r="M642" s="11"/>
      <c r="N642" s="11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4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43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12"/>
      <c r="EE642" s="12"/>
      <c r="EF642" s="12"/>
      <c r="EG642" s="12"/>
      <c r="EH642" s="12"/>
      <c r="EI642" s="12"/>
      <c r="EJ642" s="15"/>
      <c r="EK642" s="15"/>
      <c r="EL642" s="15"/>
      <c r="EM642" s="16"/>
      <c r="EN642" s="16"/>
      <c r="EO642" s="16"/>
      <c r="EP642" s="16"/>
      <c r="EQ642" s="16"/>
      <c r="ER642" s="16"/>
      <c r="ES642" s="16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7"/>
      <c r="FS642" s="17"/>
      <c r="FT642" s="17"/>
      <c r="FU642" s="18"/>
      <c r="FV642" s="18"/>
      <c r="FW642" s="18"/>
      <c r="FX642" s="18"/>
      <c r="FY642" s="18"/>
      <c r="FZ642" s="19"/>
      <c r="GA642" s="36"/>
      <c r="GB642" s="36"/>
      <c r="GC642" s="37"/>
    </row>
    <row r="643" spans="1:185" hidden="1" x14ac:dyDescent="0.25">
      <c r="A643" s="8"/>
      <c r="B643" s="32"/>
      <c r="D643" s="10"/>
      <c r="E643" s="9"/>
      <c r="F643" s="28"/>
      <c r="G643" s="28"/>
      <c r="H643" s="11"/>
      <c r="I643" s="11"/>
      <c r="J643" s="11"/>
      <c r="K643" s="11"/>
      <c r="L643" s="11"/>
      <c r="M643" s="11"/>
      <c r="N643" s="11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42"/>
      <c r="CO643" s="12"/>
      <c r="CP643" s="12"/>
      <c r="CQ643" s="12"/>
      <c r="CR643" s="12"/>
      <c r="CS643" s="12"/>
      <c r="CT643" s="12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43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12"/>
      <c r="EE643" s="12"/>
      <c r="EF643" s="12"/>
      <c r="EG643" s="12"/>
      <c r="EH643" s="12"/>
      <c r="EI643" s="12"/>
      <c r="EJ643" s="15"/>
      <c r="EK643" s="15"/>
      <c r="EL643" s="15"/>
      <c r="EM643" s="16"/>
      <c r="EN643" s="16"/>
      <c r="EO643" s="16"/>
      <c r="EP643" s="16"/>
      <c r="EQ643" s="16"/>
      <c r="ER643" s="16"/>
      <c r="ES643" s="16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16"/>
      <c r="FF643" s="16"/>
      <c r="FG643" s="16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17"/>
      <c r="FS643" s="17"/>
      <c r="FT643" s="17"/>
      <c r="FU643" s="18"/>
      <c r="FV643" s="18"/>
      <c r="FW643" s="18"/>
      <c r="FX643" s="18"/>
      <c r="FY643" s="18"/>
      <c r="FZ643" s="19"/>
      <c r="GA643" s="36"/>
      <c r="GB643" s="36"/>
      <c r="GC643" s="37"/>
    </row>
    <row r="644" spans="1:185" hidden="1" x14ac:dyDescent="0.25">
      <c r="A644" s="8"/>
      <c r="B644" s="32"/>
      <c r="C644" s="32"/>
      <c r="D644" s="10"/>
      <c r="E644" s="9"/>
      <c r="F644" s="28"/>
      <c r="G644" s="28"/>
      <c r="H644" s="11"/>
      <c r="I644" s="11"/>
      <c r="J644" s="11"/>
      <c r="K644" s="11"/>
      <c r="L644" s="11"/>
      <c r="M644" s="11"/>
      <c r="N644" s="11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42"/>
      <c r="CO644" s="12"/>
      <c r="CP644" s="12"/>
      <c r="CQ644" s="12"/>
      <c r="CR644" s="12"/>
      <c r="CS644" s="12"/>
      <c r="CT644" s="12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43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12"/>
      <c r="EE644" s="12"/>
      <c r="EF644" s="12"/>
      <c r="EG644" s="12"/>
      <c r="EH644" s="12"/>
      <c r="EI644" s="12"/>
      <c r="EJ644" s="15"/>
      <c r="EK644" s="15"/>
      <c r="EL644" s="15"/>
      <c r="EM644" s="16"/>
      <c r="EN644" s="16"/>
      <c r="EO644" s="16"/>
      <c r="EP644" s="16"/>
      <c r="EQ644" s="16"/>
      <c r="ER644" s="16"/>
      <c r="ES644" s="16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16"/>
      <c r="FF644" s="16"/>
      <c r="FG644" s="16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17"/>
      <c r="FS644" s="17"/>
      <c r="FT644" s="17"/>
      <c r="FU644" s="18"/>
      <c r="FV644" s="18"/>
      <c r="FW644" s="18"/>
      <c r="FX644" s="18"/>
      <c r="FY644" s="18"/>
      <c r="FZ644" s="19"/>
      <c r="GA644" s="36"/>
      <c r="GB644" s="36"/>
      <c r="GC644" s="37"/>
    </row>
    <row r="645" spans="1:185" hidden="1" x14ac:dyDescent="0.25">
      <c r="A645" s="8"/>
      <c r="B645" s="32"/>
      <c r="C645" s="32"/>
      <c r="D645" s="32"/>
      <c r="E645" s="9"/>
      <c r="F645" s="28"/>
      <c r="G645" s="28"/>
      <c r="H645" s="11"/>
      <c r="I645" s="11"/>
      <c r="J645" s="11"/>
      <c r="K645" s="11"/>
      <c r="L645" s="11"/>
      <c r="M645" s="11"/>
      <c r="N645" s="11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42"/>
      <c r="CO645" s="12"/>
      <c r="CP645" s="12"/>
      <c r="CQ645" s="12"/>
      <c r="CR645" s="12"/>
      <c r="CS645" s="12"/>
      <c r="CT645" s="12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43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12"/>
      <c r="EE645" s="12"/>
      <c r="EF645" s="12"/>
      <c r="EG645" s="12"/>
      <c r="EH645" s="12"/>
      <c r="EI645" s="12"/>
      <c r="EJ645" s="15"/>
      <c r="EK645" s="15"/>
      <c r="EL645" s="15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16"/>
      <c r="FF645" s="16"/>
      <c r="FG645" s="16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17"/>
      <c r="FS645" s="17"/>
      <c r="FT645" s="17"/>
      <c r="FU645" s="18"/>
      <c r="FV645" s="18"/>
      <c r="FW645" s="18"/>
      <c r="FX645" s="18"/>
      <c r="FY645" s="18"/>
      <c r="FZ645" s="19"/>
      <c r="GA645" s="36"/>
      <c r="GB645" s="36"/>
      <c r="GC645" s="37"/>
    </row>
    <row r="646" spans="1:185" hidden="1" x14ac:dyDescent="0.25">
      <c r="A646" s="8"/>
      <c r="B646" s="32"/>
      <c r="C646" s="32"/>
      <c r="D646" s="32"/>
      <c r="E646" s="9"/>
      <c r="F646" s="28"/>
      <c r="G646" s="28"/>
      <c r="H646" s="11"/>
      <c r="I646" s="11"/>
      <c r="J646" s="11"/>
      <c r="K646" s="11"/>
      <c r="L646" s="11"/>
      <c r="M646" s="11"/>
      <c r="N646" s="11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42"/>
      <c r="CO646" s="12"/>
      <c r="CP646" s="12"/>
      <c r="CQ646" s="12"/>
      <c r="CR646" s="12"/>
      <c r="CS646" s="12"/>
      <c r="CT646" s="12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43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12"/>
      <c r="EE646" s="12"/>
      <c r="EF646" s="12"/>
      <c r="EG646" s="12"/>
      <c r="EH646" s="12"/>
      <c r="EI646" s="12"/>
      <c r="EJ646" s="15"/>
      <c r="EK646" s="15"/>
      <c r="EL646" s="15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16"/>
      <c r="FF646" s="16"/>
      <c r="FG646" s="16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17"/>
      <c r="FS646" s="17"/>
      <c r="FT646" s="17"/>
      <c r="FU646" s="18"/>
      <c r="FV646" s="18"/>
      <c r="FW646" s="18"/>
      <c r="FX646" s="18"/>
      <c r="FY646" s="18"/>
      <c r="FZ646" s="19"/>
      <c r="GA646" s="36"/>
      <c r="GB646" s="36"/>
      <c r="GC646" s="37"/>
    </row>
    <row r="647" spans="1:185" hidden="1" x14ac:dyDescent="0.25">
      <c r="A647" s="8" t="s">
        <v>1347</v>
      </c>
      <c r="B647" s="47" t="s">
        <v>1347</v>
      </c>
      <c r="C647" s="47" t="s">
        <v>1347</v>
      </c>
      <c r="D647" s="47" t="s">
        <v>1347</v>
      </c>
      <c r="E647" s="48" t="s">
        <v>1347</v>
      </c>
      <c r="F647" s="49" t="s">
        <v>1347</v>
      </c>
      <c r="G647" s="54" t="s">
        <v>1347</v>
      </c>
      <c r="H647" s="50" t="s">
        <v>1347</v>
      </c>
      <c r="I647" s="50" t="s">
        <v>1347</v>
      </c>
      <c r="J647" s="50" t="s">
        <v>1347</v>
      </c>
      <c r="K647" s="50" t="s">
        <v>1347</v>
      </c>
      <c r="L647" s="50" t="s">
        <v>1347</v>
      </c>
      <c r="M647" s="50" t="s">
        <v>1347</v>
      </c>
      <c r="N647" s="50" t="s">
        <v>1347</v>
      </c>
      <c r="O647" s="51" t="s">
        <v>1347</v>
      </c>
      <c r="P647" s="51" t="s">
        <v>1347</v>
      </c>
      <c r="Q647" s="51" t="s">
        <v>1347</v>
      </c>
      <c r="R647" s="51" t="s">
        <v>1347</v>
      </c>
      <c r="S647" s="51" t="s">
        <v>1347</v>
      </c>
      <c r="T647" s="51" t="s">
        <v>1347</v>
      </c>
      <c r="U647" s="51" t="s">
        <v>1347</v>
      </c>
      <c r="V647" s="51" t="s">
        <v>1347</v>
      </c>
      <c r="W647" s="51" t="s">
        <v>1347</v>
      </c>
      <c r="X647" s="51" t="s">
        <v>1347</v>
      </c>
      <c r="Y647" s="51" t="s">
        <v>1347</v>
      </c>
      <c r="Z647" s="51" t="s">
        <v>1347</v>
      </c>
      <c r="AA647" s="51" t="s">
        <v>1347</v>
      </c>
      <c r="AB647" s="51" t="s">
        <v>1347</v>
      </c>
      <c r="AC647" s="51" t="s">
        <v>1347</v>
      </c>
      <c r="AD647" s="51" t="s">
        <v>1347</v>
      </c>
      <c r="AE647" s="51" t="s">
        <v>1347</v>
      </c>
      <c r="AF647" s="51" t="s">
        <v>1347</v>
      </c>
      <c r="AG647" s="51" t="s">
        <v>1347</v>
      </c>
      <c r="AH647" s="51" t="s">
        <v>1347</v>
      </c>
      <c r="AI647" s="51" t="s">
        <v>1347</v>
      </c>
      <c r="AJ647" s="51" t="s">
        <v>1347</v>
      </c>
      <c r="AK647" s="51" t="s">
        <v>1347</v>
      </c>
      <c r="AL647" s="51" t="s">
        <v>1347</v>
      </c>
      <c r="AM647" s="51" t="s">
        <v>1347</v>
      </c>
      <c r="AN647" s="51" t="s">
        <v>1347</v>
      </c>
      <c r="AO647" s="51" t="s">
        <v>1347</v>
      </c>
      <c r="AP647" s="51" t="s">
        <v>1347</v>
      </c>
      <c r="AQ647" s="51" t="s">
        <v>1347</v>
      </c>
      <c r="AR647" s="51" t="s">
        <v>1347</v>
      </c>
      <c r="AS647" s="51" t="s">
        <v>1347</v>
      </c>
      <c r="AT647" s="51" t="s">
        <v>1347</v>
      </c>
      <c r="AU647" s="51" t="s">
        <v>1347</v>
      </c>
      <c r="AV647" s="51" t="s">
        <v>1347</v>
      </c>
      <c r="AW647" s="51" t="s">
        <v>1347</v>
      </c>
      <c r="AX647" s="51" t="s">
        <v>1347</v>
      </c>
      <c r="AY647" s="51" t="s">
        <v>1347</v>
      </c>
      <c r="AZ647" s="51" t="s">
        <v>1347</v>
      </c>
      <c r="BA647" s="51" t="s">
        <v>1347</v>
      </c>
      <c r="BB647" s="51" t="s">
        <v>1347</v>
      </c>
      <c r="BC647" s="51" t="s">
        <v>1347</v>
      </c>
      <c r="BD647" s="51" t="s">
        <v>1347</v>
      </c>
      <c r="BE647" s="51" t="s">
        <v>1347</v>
      </c>
      <c r="BF647" s="51" t="s">
        <v>1347</v>
      </c>
      <c r="BG647" s="51" t="s">
        <v>1347</v>
      </c>
      <c r="BH647" s="51" t="s">
        <v>1347</v>
      </c>
      <c r="BI647" s="51" t="s">
        <v>1347</v>
      </c>
      <c r="BJ647" s="51" t="s">
        <v>1347</v>
      </c>
      <c r="BK647" s="51" t="s">
        <v>1347</v>
      </c>
      <c r="BL647" s="51" t="s">
        <v>1347</v>
      </c>
      <c r="BM647" s="51" t="s">
        <v>1347</v>
      </c>
      <c r="BN647" s="51" t="s">
        <v>1347</v>
      </c>
      <c r="BO647" s="51" t="s">
        <v>1347</v>
      </c>
      <c r="BP647" s="51" t="s">
        <v>1347</v>
      </c>
      <c r="BQ647" s="51" t="s">
        <v>1347</v>
      </c>
      <c r="BR647" s="51" t="s">
        <v>1347</v>
      </c>
      <c r="BS647" s="51" t="s">
        <v>1347</v>
      </c>
      <c r="BT647" s="51" t="s">
        <v>1347</v>
      </c>
      <c r="BU647" s="51" t="s">
        <v>1347</v>
      </c>
      <c r="BV647" s="51" t="s">
        <v>1347</v>
      </c>
      <c r="BW647" s="51" t="s">
        <v>1347</v>
      </c>
      <c r="BX647" s="51" t="s">
        <v>1347</v>
      </c>
      <c r="BY647" s="51" t="s">
        <v>1347</v>
      </c>
      <c r="BZ647" s="51" t="s">
        <v>1347</v>
      </c>
      <c r="CA647" s="51" t="s">
        <v>1347</v>
      </c>
      <c r="CB647" s="51" t="s">
        <v>1347</v>
      </c>
      <c r="CC647" s="55" t="s">
        <v>1347</v>
      </c>
      <c r="CD647" s="55" t="s">
        <v>1347</v>
      </c>
      <c r="CE647" s="55" t="s">
        <v>1347</v>
      </c>
      <c r="CF647" s="55" t="s">
        <v>1347</v>
      </c>
      <c r="CG647" s="55" t="s">
        <v>1347</v>
      </c>
      <c r="CH647" s="55" t="s">
        <v>1347</v>
      </c>
      <c r="CI647" s="55" t="s">
        <v>1347</v>
      </c>
      <c r="CJ647" s="55" t="s">
        <v>1347</v>
      </c>
      <c r="CK647" s="55" t="s">
        <v>1347</v>
      </c>
      <c r="CL647" s="55" t="s">
        <v>1347</v>
      </c>
      <c r="CM647" s="55" t="s">
        <v>1347</v>
      </c>
      <c r="CN647" s="56" t="s">
        <v>1347</v>
      </c>
      <c r="CO647" s="51" t="s">
        <v>1347</v>
      </c>
      <c r="CP647" s="51" t="s">
        <v>1347</v>
      </c>
      <c r="CQ647" s="51" t="s">
        <v>1347</v>
      </c>
      <c r="CR647" s="51" t="s">
        <v>1347</v>
      </c>
      <c r="CS647" s="51" t="s">
        <v>1347</v>
      </c>
      <c r="CT647" s="51" t="s">
        <v>1347</v>
      </c>
      <c r="CU647" s="55" t="s">
        <v>1347</v>
      </c>
      <c r="CV647" s="55" t="s">
        <v>1347</v>
      </c>
      <c r="CW647" s="55"/>
      <c r="CX647" s="55" t="s">
        <v>1347</v>
      </c>
      <c r="CY647" s="55" t="s">
        <v>1347</v>
      </c>
      <c r="CZ647" s="55" t="s">
        <v>1347</v>
      </c>
      <c r="DA647" s="55" t="s">
        <v>1347</v>
      </c>
      <c r="DB647" s="55" t="s">
        <v>1347</v>
      </c>
      <c r="DC647" s="55" t="s">
        <v>1347</v>
      </c>
      <c r="DD647" s="55" t="s">
        <v>1347</v>
      </c>
      <c r="DE647" s="55" t="s">
        <v>1347</v>
      </c>
      <c r="DF647" s="55" t="s">
        <v>1347</v>
      </c>
      <c r="DG647" s="55" t="s">
        <v>1347</v>
      </c>
      <c r="DH647" s="55" t="s">
        <v>1347</v>
      </c>
      <c r="DI647" s="55" t="s">
        <v>1347</v>
      </c>
      <c r="DJ647" s="55" t="s">
        <v>1347</v>
      </c>
      <c r="DK647" s="55" t="s">
        <v>1347</v>
      </c>
      <c r="DL647" s="55" t="s">
        <v>1347</v>
      </c>
      <c r="DM647" s="55" t="s">
        <v>1347</v>
      </c>
      <c r="DN647" s="55" t="s">
        <v>1347</v>
      </c>
      <c r="DO647" s="55" t="s">
        <v>1347</v>
      </c>
      <c r="DP647" s="57" t="s">
        <v>1347</v>
      </c>
      <c r="DQ647" s="55" t="s">
        <v>1347</v>
      </c>
      <c r="DR647" s="55" t="s">
        <v>1347</v>
      </c>
      <c r="DS647" s="55" t="s">
        <v>1347</v>
      </c>
      <c r="DT647" s="55" t="s">
        <v>1347</v>
      </c>
      <c r="DU647" s="55" t="s">
        <v>1347</v>
      </c>
      <c r="DV647" s="55" t="s">
        <v>1347</v>
      </c>
      <c r="DW647" s="55" t="s">
        <v>1347</v>
      </c>
      <c r="DX647" s="55" t="s">
        <v>1347</v>
      </c>
      <c r="DY647" s="55" t="s">
        <v>1347</v>
      </c>
      <c r="DZ647" s="55" t="s">
        <v>1347</v>
      </c>
      <c r="EA647" s="55" t="s">
        <v>1347</v>
      </c>
      <c r="EB647" s="55" t="s">
        <v>1347</v>
      </c>
      <c r="EC647" s="55" t="s">
        <v>1347</v>
      </c>
      <c r="ED647" s="51" t="s">
        <v>1347</v>
      </c>
      <c r="EE647" s="51" t="s">
        <v>1347</v>
      </c>
      <c r="EF647" s="51" t="s">
        <v>1347</v>
      </c>
      <c r="EG647" s="51" t="s">
        <v>1347</v>
      </c>
      <c r="EH647" s="51" t="s">
        <v>1347</v>
      </c>
      <c r="EI647" s="51" t="s">
        <v>1347</v>
      </c>
      <c r="EJ647" s="52" t="s">
        <v>1347</v>
      </c>
      <c r="EK647" s="52" t="s">
        <v>1347</v>
      </c>
      <c r="EL647" s="52" t="s">
        <v>1347</v>
      </c>
      <c r="EM647" s="55" t="s">
        <v>1347</v>
      </c>
      <c r="EN647" s="55" t="s">
        <v>1347</v>
      </c>
      <c r="EO647" s="55" t="s">
        <v>1347</v>
      </c>
      <c r="EP647" s="27" t="s">
        <v>1347</v>
      </c>
      <c r="EQ647" s="27" t="s">
        <v>1347</v>
      </c>
      <c r="ER647" s="27" t="s">
        <v>1347</v>
      </c>
      <c r="ES647" s="27" t="s">
        <v>1347</v>
      </c>
      <c r="ET647" s="27" t="s">
        <v>1347</v>
      </c>
      <c r="EU647" s="27" t="s">
        <v>1347</v>
      </c>
      <c r="EV647" s="27" t="s">
        <v>1347</v>
      </c>
      <c r="EW647" s="27" t="s">
        <v>1347</v>
      </c>
      <c r="EX647" s="27" t="s">
        <v>1347</v>
      </c>
      <c r="EY647" s="27" t="s">
        <v>1347</v>
      </c>
      <c r="EZ647" s="27" t="s">
        <v>1347</v>
      </c>
      <c r="FA647" s="27" t="s">
        <v>1347</v>
      </c>
      <c r="FB647" s="27" t="s">
        <v>1347</v>
      </c>
      <c r="FC647" s="27" t="s">
        <v>1347</v>
      </c>
      <c r="FD647" s="27" t="s">
        <v>1347</v>
      </c>
      <c r="FE647" s="16" t="s">
        <v>1347</v>
      </c>
      <c r="FF647" s="16" t="s">
        <v>1347</v>
      </c>
      <c r="FG647" s="16" t="s">
        <v>1347</v>
      </c>
      <c r="FH647" s="27" t="s">
        <v>1347</v>
      </c>
      <c r="FI647" s="27" t="s">
        <v>1347</v>
      </c>
      <c r="FJ647" s="27" t="s">
        <v>1347</v>
      </c>
      <c r="FK647" s="27" t="s">
        <v>1347</v>
      </c>
      <c r="FL647" s="27" t="s">
        <v>1347</v>
      </c>
      <c r="FM647" s="27" t="s">
        <v>1347</v>
      </c>
      <c r="FN647" s="27" t="s">
        <v>1347</v>
      </c>
      <c r="FO647" s="27" t="s">
        <v>1347</v>
      </c>
      <c r="FP647" s="27" t="s">
        <v>1347</v>
      </c>
      <c r="FQ647" s="27" t="s">
        <v>1347</v>
      </c>
      <c r="FR647" s="17" t="s">
        <v>1347</v>
      </c>
      <c r="FS647" s="17" t="s">
        <v>1347</v>
      </c>
      <c r="FT647" s="17" t="s">
        <v>1347</v>
      </c>
      <c r="FU647" s="18" t="s">
        <v>1347</v>
      </c>
      <c r="FV647" s="18" t="s">
        <v>1347</v>
      </c>
      <c r="FW647" s="18" t="s">
        <v>1347</v>
      </c>
      <c r="FX647" s="18" t="s">
        <v>1347</v>
      </c>
      <c r="FY647" s="18" t="s">
        <v>1347</v>
      </c>
      <c r="FZ647" s="19" t="s">
        <v>1347</v>
      </c>
      <c r="GA647" s="36"/>
      <c r="GB647" s="36"/>
      <c r="GC647" s="37"/>
    </row>
    <row r="649" spans="1:185" x14ac:dyDescent="0.25">
      <c r="AB649" s="36"/>
    </row>
    <row r="650" spans="1:185" x14ac:dyDescent="0.25">
      <c r="AB650" s="36"/>
    </row>
  </sheetData>
  <autoFilter ref="A5:GC647" xr:uid="{00000000-0009-0000-0000-000000000000}">
    <filterColumn colId="2">
      <filters>
        <filter val="BA020049 - NPP Nhất Long - Đắk Lắk"/>
        <filter val="HP020049 - NPP Nhất Long - Đắk Lắk"/>
        <filter val="MC003500 - NPP Anh Thư - Đắk Lắk"/>
        <filter val="MS020049 - NPP Nhất Long - Đắk Lắk"/>
        <filter val="MY020049 - NPP Nhất Long - Đắk Lắk"/>
        <filter val="NB020049 - NPP Nhất Long - Đắk Lắk"/>
        <filter val="NC020049 - NPP Nhất Long - Đắk Lắk"/>
        <filter val="NP020049 - NPP Nhất Long - Đắk Lắk"/>
      </filters>
    </filterColumn>
  </autoFilter>
  <mergeCells count="60">
    <mergeCell ref="A4:A5"/>
    <mergeCell ref="B4:B5"/>
    <mergeCell ref="C4:C5"/>
    <mergeCell ref="D4:D5"/>
    <mergeCell ref="F4:F5"/>
    <mergeCell ref="BJ4:BM4"/>
    <mergeCell ref="E4:E5"/>
    <mergeCell ref="H4:N4"/>
    <mergeCell ref="X4:AB4"/>
    <mergeCell ref="AC4:AH4"/>
    <mergeCell ref="AI4:AN4"/>
    <mergeCell ref="AO4:AV4"/>
    <mergeCell ref="AW4:AZ4"/>
    <mergeCell ref="BA4:BD4"/>
    <mergeCell ref="BE4:BI4"/>
    <mergeCell ref="O4:R4"/>
    <mergeCell ref="S4:W4"/>
    <mergeCell ref="G4:G5"/>
    <mergeCell ref="EJ4:EL4"/>
    <mergeCell ref="DM4:DM5"/>
    <mergeCell ref="BN4:BQ4"/>
    <mergeCell ref="CR4:CT4"/>
    <mergeCell ref="CU4:CX4"/>
    <mergeCell ref="CY4:DA4"/>
    <mergeCell ref="DB4:DB5"/>
    <mergeCell ref="DC4:DE4"/>
    <mergeCell ref="DF4:DH4"/>
    <mergeCell ref="DI4:DK4"/>
    <mergeCell ref="DL4:DL5"/>
    <mergeCell ref="BR4:BX4"/>
    <mergeCell ref="BY4:CQ4"/>
    <mergeCell ref="FZ4:FZ5"/>
    <mergeCell ref="FO4:FQ4"/>
    <mergeCell ref="EP4:ER4"/>
    <mergeCell ref="ES4:ES5"/>
    <mergeCell ref="ET4:EV4"/>
    <mergeCell ref="EW4:EY4"/>
    <mergeCell ref="EZ4:FB4"/>
    <mergeCell ref="FC4:FC5"/>
    <mergeCell ref="FD4:FD5"/>
    <mergeCell ref="FE4:FG4"/>
    <mergeCell ref="FH4:FJ4"/>
    <mergeCell ref="FK4:FM4"/>
    <mergeCell ref="FN4:FN5"/>
    <mergeCell ref="A2:EO2"/>
    <mergeCell ref="FR4:FT4"/>
    <mergeCell ref="FU4:FW4"/>
    <mergeCell ref="FX4:FX5"/>
    <mergeCell ref="FY4:FY5"/>
    <mergeCell ref="EM4:EO4"/>
    <mergeCell ref="DN4:DP4"/>
    <mergeCell ref="DQ4:DS4"/>
    <mergeCell ref="DT4:DV4"/>
    <mergeCell ref="DW4:DW5"/>
    <mergeCell ref="DX4:DZ4"/>
    <mergeCell ref="EA4:EC4"/>
    <mergeCell ref="ED4:EF4"/>
    <mergeCell ref="EG4:EG5"/>
    <mergeCell ref="EH4:EH5"/>
    <mergeCell ref="EI4:EI5"/>
  </mergeCells>
  <conditionalFormatting sqref="E4 H107:M107 H116 H117:N119 I122:J122 I126:J126 M122 M126 H123:M125 I163:J163 M163 H108:N115 N124 N128 N135 F135:G135 I170:J170 M170 G20 G29 G33:G34 G42 G46:G47 G55 G59 G81 G94 G136:G157 H206:M208 I214 H215:M217 K202:M203 H195:J203 L194:M201 J116:N116 H210:M213 G103:G105 G99:G101 C93:C114 F93:F114 G63:G66 G57 G49:G51 G26:G27 G24 G12:G16 G72:G77 H74:M74 O74:P74 N88 C75:C88 G87:G92 H88:M91 H531:M531 C523:C551 H92:N106 H164:M169 H171:M194 K247:M247 J541:M542 J496:M508 G36:G37 N495:N497 H495:M495 H486:M493 N482:N493 N376:N446 H204:M204 H121:N121 F116:F134 G114:G134 C6:C73 H7:P73 D431 D227 D375 D439 C494:D522 D411:D416 D6:D16 D425:D428 D419 D421:D422 D473:D493 H75:P86 H127:M162 I209:M209 J459:M459 J521:M521 H449:M449 H471:M471 C553:C582 D551:D580 E531:E579 H552:M575 H261:M358 J218:J260 F257:F372 H223:I260 K257:M260 K195:K201 C116:C493 N167:N374 G171:G447 F170:F217 F6:F73 F531:G548 F476:G522 F439 F375:F428 F227 F221 F219 F136:F160 F75:F88 F161:G169 H87:N87 G6:G9 H6:R6 H462:N462 E6:E449 E530:G530 D18:D22 D219 D257:D276 D405:D406 D531 C24:D25 D28:D81 D83:D87 D89:D90 D92:D147 D149 D151:D154 D156:D157 D159:D212 D214 D216:D217 D221 D278 D280:D283 D285:D332 D334:D340 D342:D343 D346:D373 D533:D534 D536:D549 N499:N583 J576:J586 CR6:CT590 EJ6:EL644 O87:P579 Q7:R358 O580:R644 F552:G580 Q360:R420 Q359:W359 Q422:R579 Q421:W421 H361:M420 H423:M447 E515:E529 H421:I422 H359:I360">
    <cfRule type="expression" dxfId="451" priority="183">
      <formula>CellHasFormula</formula>
    </cfRule>
  </conditionalFormatting>
  <conditionalFormatting sqref="A4:B4 D4 F4:G4">
    <cfRule type="expression" dxfId="450" priority="182">
      <formula>CellHasFormula</formula>
    </cfRule>
  </conditionalFormatting>
  <conditionalFormatting sqref="C4">
    <cfRule type="expression" dxfId="449" priority="181">
      <formula>CellHasFormula</formula>
    </cfRule>
  </conditionalFormatting>
  <conditionalFormatting sqref="N74">
    <cfRule type="expression" dxfId="448" priority="180">
      <formula>CellHasFormula</formula>
    </cfRule>
  </conditionalFormatting>
  <conditionalFormatting sqref="N91">
    <cfRule type="expression" dxfId="447" priority="179">
      <formula>CellHasFormula</formula>
    </cfRule>
  </conditionalFormatting>
  <conditionalFormatting sqref="N90">
    <cfRule type="expression" dxfId="446" priority="178">
      <formula>CellHasFormula</formula>
    </cfRule>
  </conditionalFormatting>
  <conditionalFormatting sqref="N89">
    <cfRule type="expression" dxfId="445" priority="177">
      <formula>CellHasFormula</formula>
    </cfRule>
  </conditionalFormatting>
  <conditionalFormatting sqref="C90 F90 G10:G11 G17:G19 G21:G23 G25 G28 G30:G32 G35 G38:G41 G43:G45 G48 G52:G54 G56 G58 G60:G62 G67:G71 G78:G80 G82:G86 G93 G95:G98 G102 G106:G113 G158:G160 G170">
    <cfRule type="expression" dxfId="444" priority="176">
      <formula>CellHasFormula</formula>
    </cfRule>
  </conditionalFormatting>
  <conditionalFormatting sqref="C11 C16 C45 C71:C73">
    <cfRule type="expression" dxfId="443" priority="172">
      <formula>CellHasFormula</formula>
    </cfRule>
  </conditionalFormatting>
  <conditionalFormatting sqref="C89">
    <cfRule type="expression" dxfId="442" priority="170">
      <formula>CellHasFormula</formula>
    </cfRule>
  </conditionalFormatting>
  <conditionalFormatting sqref="C91 F91">
    <cfRule type="expression" dxfId="441" priority="169">
      <formula>CellHasFormula</formula>
    </cfRule>
  </conditionalFormatting>
  <conditionalFormatting sqref="C74 F74">
    <cfRule type="expression" dxfId="440" priority="168">
      <formula>CellHasFormula</formula>
    </cfRule>
  </conditionalFormatting>
  <conditionalFormatting sqref="C92 F92">
    <cfRule type="expression" dxfId="439" priority="167">
      <formula>CellHasFormula</formula>
    </cfRule>
  </conditionalFormatting>
  <conditionalFormatting sqref="F89">
    <cfRule type="expression" dxfId="438" priority="166">
      <formula>CellHasFormula</formula>
    </cfRule>
  </conditionalFormatting>
  <conditionalFormatting sqref="F115">
    <cfRule type="expression" dxfId="437" priority="162">
      <formula>CellHasFormula</formula>
    </cfRule>
  </conditionalFormatting>
  <conditionalFormatting sqref="C115">
    <cfRule type="expression" dxfId="436" priority="164">
      <formula>CellHasFormula</formula>
    </cfRule>
  </conditionalFormatting>
  <conditionalFormatting sqref="C115">
    <cfRule type="expression" dxfId="435" priority="163">
      <formula>CellHasFormula</formula>
    </cfRule>
  </conditionalFormatting>
  <conditionalFormatting sqref="N107">
    <cfRule type="expression" dxfId="434" priority="161">
      <formula>CellHasFormula</formula>
    </cfRule>
  </conditionalFormatting>
  <conditionalFormatting sqref="I116 H120:N120 H122 H126 K122:L122 K126:L126 H163 K163:L163 N122:N123 N125:N127 N129:N134 N136:N166 H170 K170:L170">
    <cfRule type="expression" dxfId="433" priority="160">
      <formula>CellHasFormula</formula>
    </cfRule>
  </conditionalFormatting>
  <conditionalFormatting sqref="H205:M205 H209 H214 J214:M214">
    <cfRule type="expression" dxfId="432" priority="158">
      <formula>CellHasFormula</formula>
    </cfRule>
  </conditionalFormatting>
  <conditionalFormatting sqref="F447 F374 I220:I222 H219:H222 H481:N481 N477:N478 H476:M480 F471 D420 D448:D451 D442:D443 D550 F473:G473 F549:G549 F475 F551:G551 H533:M540 F450:F468 G451:G464 D453:D456 D417 D218 D399:D401 D429:D430 D445:D446 D376:D395 D466 K218:M246 H218:I218 H450:N458 D523 H463:N470 H494:N494 H472:N475 N471 H543:M551 H541:I542 K248:M256 H509:M520 H496:I508 D228:D256 D432:D438 D222 D440 H460:N461 H459:I459 N459 H522:M529 H521:I521 D458:D460 F222:F226 F220 F228:F255 F523:G529 F429:F438 F218 F550 F445 F442 D224:D226 D468:D469 D471:D472 D525 D397 D462:D464 D527:D530 G608:G615">
    <cfRule type="expression" dxfId="431" priority="157">
      <formula>CellHasFormula</formula>
    </cfRule>
  </conditionalFormatting>
  <conditionalFormatting sqref="N375">
    <cfRule type="expression" dxfId="430" priority="156">
      <formula>CellHasFormula</formula>
    </cfRule>
  </conditionalFormatting>
  <conditionalFormatting sqref="F256">
    <cfRule type="expression" dxfId="429" priority="154">
      <formula>CellHasFormula</formula>
    </cfRule>
  </conditionalFormatting>
  <conditionalFormatting sqref="F373">
    <cfRule type="expression" dxfId="428" priority="152">
      <formula>CellHasFormula</formula>
    </cfRule>
  </conditionalFormatting>
  <conditionalFormatting sqref="I219">
    <cfRule type="expression" dxfId="427" priority="151">
      <formula>CellHasFormula</formula>
    </cfRule>
  </conditionalFormatting>
  <conditionalFormatting sqref="F440">
    <cfRule type="expression" dxfId="426" priority="150">
      <formula>CellHasFormula</formula>
    </cfRule>
  </conditionalFormatting>
  <conditionalFormatting sqref="F441">
    <cfRule type="expression" dxfId="425" priority="149">
      <formula>CellHasFormula</formula>
    </cfRule>
  </conditionalFormatting>
  <conditionalFormatting sqref="F443">
    <cfRule type="expression" dxfId="424" priority="147">
      <formula>CellHasFormula</formula>
    </cfRule>
  </conditionalFormatting>
  <conditionalFormatting sqref="F444">
    <cfRule type="expression" dxfId="423" priority="146">
      <formula>CellHasFormula</formula>
    </cfRule>
  </conditionalFormatting>
  <conditionalFormatting sqref="F446">
    <cfRule type="expression" dxfId="422" priority="144">
      <formula>CellHasFormula</formula>
    </cfRule>
  </conditionalFormatting>
  <conditionalFormatting sqref="N447 N479:N480 N498">
    <cfRule type="expression" dxfId="421" priority="143">
      <formula>CellHasFormula</formula>
    </cfRule>
  </conditionalFormatting>
  <conditionalFormatting sqref="D409:D410 D447 D418 D423:D424">
    <cfRule type="expression" dxfId="420" priority="141">
      <formula>CellHasFormula</formula>
    </cfRule>
  </conditionalFormatting>
  <conditionalFormatting sqref="D226 D290 D350 D297 D299 D311:D312 D318 D335 D352 D358 D364 D366 D386 D389:D390 D436:D437 D442 D445 D477 D542:D543 D229:D233 D238:D241 D245:D246 D250:D253 D270:D271 D276 D286:D288 D292:D293 D340 D346:D348 D360:D361 D372 D376:D381 D393 D401 D420 D427:D428 D432 D448:D451 D455:D456 D466 D480 D484 D497 D546:D547 D323:D326 D397 D440 D469 D506 D534 D471">
    <cfRule type="expression" dxfId="419" priority="139">
      <formula>CellHasFormula</formula>
    </cfRule>
  </conditionalFormatting>
  <conditionalFormatting sqref="D374">
    <cfRule type="expression" dxfId="418" priority="136">
      <formula>CellHasFormula</formula>
    </cfRule>
  </conditionalFormatting>
  <conditionalFormatting sqref="D398 D402:D403">
    <cfRule type="expression" dxfId="417" priority="135">
      <formula>CellHasFormula</formula>
    </cfRule>
  </conditionalFormatting>
  <conditionalFormatting sqref="D441">
    <cfRule type="expression" dxfId="416" priority="134">
      <formula>CellHasFormula</formula>
    </cfRule>
  </conditionalFormatting>
  <conditionalFormatting sqref="D444">
    <cfRule type="expression" dxfId="415" priority="133">
      <formula>CellHasFormula</formula>
    </cfRule>
  </conditionalFormatting>
  <conditionalFormatting sqref="D444">
    <cfRule type="expression" dxfId="414" priority="132">
      <formula>CellHasFormula</formula>
    </cfRule>
  </conditionalFormatting>
  <conditionalFormatting sqref="H448:N448 H482:M484 H532 J532:M532 H485 J485:M485 H530 J530:M530 N449">
    <cfRule type="expression" dxfId="413" priority="131">
      <formula>CellHasFormula</formula>
    </cfRule>
  </conditionalFormatting>
  <conditionalFormatting sqref="G448">
    <cfRule type="expression" dxfId="412" priority="130">
      <formula>CellHasFormula</formula>
    </cfRule>
  </conditionalFormatting>
  <conditionalFormatting sqref="F448:F449">
    <cfRule type="expression" dxfId="411" priority="129">
      <formula>CellHasFormula</formula>
    </cfRule>
  </conditionalFormatting>
  <conditionalFormatting sqref="F448:F449">
    <cfRule type="expression" dxfId="410" priority="128">
      <formula>CellHasFormula</formula>
    </cfRule>
  </conditionalFormatting>
  <conditionalFormatting sqref="N476">
    <cfRule type="expression" dxfId="409" priority="126">
      <formula>CellHasFormula</formula>
    </cfRule>
  </conditionalFormatting>
  <conditionalFormatting sqref="G450 D452 D457">
    <cfRule type="expression" dxfId="408" priority="125">
      <formula>CellHasFormula</formula>
    </cfRule>
  </conditionalFormatting>
  <conditionalFormatting sqref="D452 D457">
    <cfRule type="expression" dxfId="407" priority="124">
      <formula>CellHasFormula</formula>
    </cfRule>
  </conditionalFormatting>
  <conditionalFormatting sqref="G466:G468">
    <cfRule type="expression" dxfId="406" priority="123">
      <formula>CellHasFormula</formula>
    </cfRule>
  </conditionalFormatting>
  <conditionalFormatting sqref="D465">
    <cfRule type="expression" dxfId="405" priority="122">
      <formula>CellHasFormula</formula>
    </cfRule>
  </conditionalFormatting>
  <conditionalFormatting sqref="F469:F470">
    <cfRule type="expression" dxfId="404" priority="121">
      <formula>CellHasFormula</formula>
    </cfRule>
  </conditionalFormatting>
  <conditionalFormatting sqref="G469:G470">
    <cfRule type="expression" dxfId="403" priority="120">
      <formula>CellHasFormula</formula>
    </cfRule>
  </conditionalFormatting>
  <conditionalFormatting sqref="F472">
    <cfRule type="expression" dxfId="402" priority="119">
      <formula>CellHasFormula</formula>
    </cfRule>
  </conditionalFormatting>
  <conditionalFormatting sqref="G471:G472">
    <cfRule type="expression" dxfId="401" priority="118">
      <formula>CellHasFormula</formula>
    </cfRule>
  </conditionalFormatting>
  <conditionalFormatting sqref="G465">
    <cfRule type="expression" dxfId="400" priority="117">
      <formula>CellHasFormula</formula>
    </cfRule>
  </conditionalFormatting>
  <conditionalFormatting sqref="F474">
    <cfRule type="expression" dxfId="399" priority="116">
      <formula>CellHasFormula</formula>
    </cfRule>
  </conditionalFormatting>
  <conditionalFormatting sqref="G474">
    <cfRule type="expression" dxfId="398" priority="115">
      <formula>CellHasFormula</formula>
    </cfRule>
  </conditionalFormatting>
  <conditionalFormatting sqref="G550">
    <cfRule type="expression" dxfId="397" priority="113">
      <formula>CellHasFormula</formula>
    </cfRule>
  </conditionalFormatting>
  <conditionalFormatting sqref="G475">
    <cfRule type="expression" dxfId="396" priority="114">
      <formula>CellHasFormula</formula>
    </cfRule>
  </conditionalFormatting>
  <conditionalFormatting sqref="I532">
    <cfRule type="expression" dxfId="395" priority="112">
      <formula>CellHasFormula</formula>
    </cfRule>
  </conditionalFormatting>
  <conditionalFormatting sqref="I485 I530">
    <cfRule type="expression" dxfId="394" priority="111">
      <formula>CellHasFormula</formula>
    </cfRule>
  </conditionalFormatting>
  <conditionalFormatting sqref="C552 K576:M586 H576:I586">
    <cfRule type="expression" dxfId="393" priority="105">
      <formula>CellHasFormula</formula>
    </cfRule>
  </conditionalFormatting>
  <conditionalFormatting sqref="C579">
    <cfRule type="expression" dxfId="392" priority="101">
      <formula>CellHasFormula</formula>
    </cfRule>
  </conditionalFormatting>
  <conditionalFormatting sqref="D579">
    <cfRule type="expression" dxfId="391" priority="93">
      <formula>CellHasFormula</formula>
    </cfRule>
  </conditionalFormatting>
  <conditionalFormatting sqref="B648:B1048576 B3:B5">
    <cfRule type="duplicateValues" dxfId="390" priority="66"/>
  </conditionalFormatting>
  <conditionalFormatting sqref="E584:E585 E589">
    <cfRule type="expression" dxfId="389" priority="64">
      <formula>CellHasFormula</formula>
    </cfRule>
  </conditionalFormatting>
  <conditionalFormatting sqref="J587:N590 H587:H590 N584:N586">
    <cfRule type="expression" dxfId="388" priority="63">
      <formula>CellHasFormula</formula>
    </cfRule>
  </conditionalFormatting>
  <conditionalFormatting sqref="D588:D590">
    <cfRule type="uniqueValues" dxfId="387" priority="62" stopIfTrue="1"/>
  </conditionalFormatting>
  <conditionalFormatting sqref="F584:F586 F588:F590">
    <cfRule type="expression" dxfId="386" priority="61">
      <formula>CellHasFormula</formula>
    </cfRule>
  </conditionalFormatting>
  <conditionalFormatting sqref="D584:D586">
    <cfRule type="expression" dxfId="385" priority="58">
      <formula>CellHasFormula</formula>
    </cfRule>
  </conditionalFormatting>
  <conditionalFormatting sqref="G584:G586">
    <cfRule type="expression" dxfId="384" priority="57">
      <formula>CellHasFormula</formula>
    </cfRule>
  </conditionalFormatting>
  <conditionalFormatting sqref="E586">
    <cfRule type="expression" dxfId="383" priority="56">
      <formula>CellHasFormula</formula>
    </cfRule>
  </conditionalFormatting>
  <conditionalFormatting sqref="D587 G588:G590 F587:G587">
    <cfRule type="expression" dxfId="382" priority="55">
      <formula>CellHasFormula</formula>
    </cfRule>
  </conditionalFormatting>
  <conditionalFormatting sqref="D587">
    <cfRule type="expression" dxfId="381" priority="54">
      <formula>CellHasFormula</formula>
    </cfRule>
  </conditionalFormatting>
  <conditionalFormatting sqref="E587">
    <cfRule type="expression" dxfId="380" priority="53">
      <formula>CellHasFormula</formula>
    </cfRule>
  </conditionalFormatting>
  <conditionalFormatting sqref="E588">
    <cfRule type="expression" dxfId="379" priority="52">
      <formula>CellHasFormula</formula>
    </cfRule>
  </conditionalFormatting>
  <conditionalFormatting sqref="E590">
    <cfRule type="expression" dxfId="378" priority="51">
      <formula>CellHasFormula</formula>
    </cfRule>
  </conditionalFormatting>
  <conditionalFormatting sqref="O645:R647 EJ645:EL647 CR645:CT647">
    <cfRule type="expression" dxfId="377" priority="50">
      <formula>CellHasFormula</formula>
    </cfRule>
  </conditionalFormatting>
  <conditionalFormatting sqref="J645:N647 H645:H647 N591:N644">
    <cfRule type="expression" dxfId="376" priority="49">
      <formula>CellHasFormula</formula>
    </cfRule>
  </conditionalFormatting>
  <conditionalFormatting sqref="D645:D647">
    <cfRule type="uniqueValues" dxfId="375" priority="48" stopIfTrue="1"/>
  </conditionalFormatting>
  <conditionalFormatting sqref="F591:F647">
    <cfRule type="expression" dxfId="374" priority="47">
      <formula>CellHasFormula</formula>
    </cfRule>
  </conditionalFormatting>
  <conditionalFormatting sqref="B637:B647">
    <cfRule type="duplicateValues" dxfId="373" priority="46"/>
  </conditionalFormatting>
  <conditionalFormatting sqref="G591:G607 G616:G647">
    <cfRule type="expression" dxfId="372" priority="45">
      <formula>CellHasFormula</formula>
    </cfRule>
  </conditionalFormatting>
  <conditionalFormatting sqref="E645:E647">
    <cfRule type="expression" dxfId="371" priority="44">
      <formula>CellHasFormula</formula>
    </cfRule>
  </conditionalFormatting>
  <conditionalFormatting sqref="E591">
    <cfRule type="expression" dxfId="370" priority="43">
      <formula>CellHasFormula</formula>
    </cfRule>
  </conditionalFormatting>
  <conditionalFormatting sqref="E594 E597 E643:E644">
    <cfRule type="expression" dxfId="369" priority="42">
      <formula>CellHasFormula</formula>
    </cfRule>
  </conditionalFormatting>
  <conditionalFormatting sqref="E593">
    <cfRule type="expression" dxfId="368" priority="40">
      <formula>CellHasFormula</formula>
    </cfRule>
  </conditionalFormatting>
  <conditionalFormatting sqref="J591:J644">
    <cfRule type="expression" dxfId="367" priority="39">
      <formula>CellHasFormula</formula>
    </cfRule>
  </conditionalFormatting>
  <conditionalFormatting sqref="H591:I644 K591:M644">
    <cfRule type="expression" dxfId="366" priority="38">
      <formula>CellHasFormula</formula>
    </cfRule>
  </conditionalFormatting>
  <conditionalFormatting sqref="CT591:CT644">
    <cfRule type="expression" dxfId="365" priority="37">
      <formula>CellHasFormula</formula>
    </cfRule>
  </conditionalFormatting>
  <conditionalFormatting sqref="CR591:CS644">
    <cfRule type="expression" dxfId="364" priority="36">
      <formula>CellHasFormula</formula>
    </cfRule>
  </conditionalFormatting>
  <conditionalFormatting sqref="D591:D599 D643:D644">
    <cfRule type="expression" dxfId="363" priority="35">
      <formula>CellHasFormula</formula>
    </cfRule>
  </conditionalFormatting>
  <conditionalFormatting sqref="E595:E596">
    <cfRule type="expression" dxfId="362" priority="34">
      <formula>CellHasFormula</formula>
    </cfRule>
  </conditionalFormatting>
  <conditionalFormatting sqref="E598">
    <cfRule type="expression" dxfId="361" priority="33">
      <formula>CellHasFormula</formula>
    </cfRule>
  </conditionalFormatting>
  <conditionalFormatting sqref="E597">
    <cfRule type="expression" dxfId="360" priority="31">
      <formula>CellHasFormula</formula>
    </cfRule>
  </conditionalFormatting>
  <conditionalFormatting sqref="E598">
    <cfRule type="expression" dxfId="359" priority="30">
      <formula>CellHasFormula</formula>
    </cfRule>
  </conditionalFormatting>
  <conditionalFormatting sqref="E599">
    <cfRule type="expression" dxfId="358" priority="29">
      <formula>CellHasFormula</formula>
    </cfRule>
  </conditionalFormatting>
  <conditionalFormatting sqref="E581">
    <cfRule type="expression" dxfId="357" priority="28">
      <formula>CellHasFormula</formula>
    </cfRule>
  </conditionalFormatting>
  <conditionalFormatting sqref="F581:F583">
    <cfRule type="expression" dxfId="356" priority="27">
      <formula>CellHasFormula</formula>
    </cfRule>
  </conditionalFormatting>
  <conditionalFormatting sqref="D581:D583">
    <cfRule type="expression" dxfId="355" priority="26">
      <formula>CellHasFormula</formula>
    </cfRule>
  </conditionalFormatting>
  <conditionalFormatting sqref="D600:D642">
    <cfRule type="expression" dxfId="354" priority="25">
      <formula>CellHasFormula</formula>
    </cfRule>
  </conditionalFormatting>
  <conditionalFormatting sqref="E600">
    <cfRule type="expression" dxfId="353" priority="24">
      <formula>CellHasFormula</formula>
    </cfRule>
  </conditionalFormatting>
  <conditionalFormatting sqref="E601">
    <cfRule type="expression" dxfId="352" priority="23">
      <formula>CellHasFormula</formula>
    </cfRule>
  </conditionalFormatting>
  <conditionalFormatting sqref="E600">
    <cfRule type="expression" dxfId="351" priority="22">
      <formula>CellHasFormula</formula>
    </cfRule>
  </conditionalFormatting>
  <conditionalFormatting sqref="E601">
    <cfRule type="expression" dxfId="350" priority="21">
      <formula>CellHasFormula</formula>
    </cfRule>
  </conditionalFormatting>
  <conditionalFormatting sqref="E602:E642">
    <cfRule type="expression" dxfId="349" priority="20">
      <formula>CellHasFormula</formula>
    </cfRule>
  </conditionalFormatting>
  <conditionalFormatting sqref="B4:B5">
    <cfRule type="duplicateValues" dxfId="348" priority="2658" stopIfTrue="1"/>
  </conditionalFormatting>
  <conditionalFormatting sqref="D17 D23 D26:D27 D82 D88 D91 D148 D150 D155 D158 D213 D215 D220 D223 D277 D279 D284 D333 D341 D344:D345 D396 D404 D407:D408 D461 D467 D470 D524 D526 D532 D535">
    <cfRule type="expression" dxfId="347" priority="18">
      <formula>CellHasFormula</formula>
    </cfRule>
  </conditionalFormatting>
  <conditionalFormatting sqref="G581">
    <cfRule type="expression" dxfId="346" priority="17">
      <formula>CellHasFormula</formula>
    </cfRule>
  </conditionalFormatting>
  <conditionalFormatting sqref="G582:G583">
    <cfRule type="expression" dxfId="345" priority="16">
      <formula>CellHasFormula</formula>
    </cfRule>
  </conditionalFormatting>
  <conditionalFormatting sqref="C583">
    <cfRule type="expression" dxfId="344" priority="14">
      <formula>CellHasFormula</formula>
    </cfRule>
  </conditionalFormatting>
  <conditionalFormatting sqref="D583">
    <cfRule type="expression" dxfId="343" priority="12">
      <formula>CellHasFormula</formula>
    </cfRule>
  </conditionalFormatting>
  <conditionalFormatting sqref="E583">
    <cfRule type="expression" dxfId="342" priority="11">
      <formula>CellHasFormula</formula>
    </cfRule>
  </conditionalFormatting>
  <conditionalFormatting sqref="G449">
    <cfRule type="expression" dxfId="341" priority="10">
      <formula>CellHasFormula</formula>
    </cfRule>
  </conditionalFormatting>
  <conditionalFormatting sqref="J359">
    <cfRule type="expression" dxfId="340" priority="9">
      <formula>CellHasFormula</formula>
    </cfRule>
  </conditionalFormatting>
  <conditionalFormatting sqref="K359:M359">
    <cfRule type="expression" dxfId="339" priority="8">
      <formula>CellHasFormula</formula>
    </cfRule>
  </conditionalFormatting>
  <conditionalFormatting sqref="J421">
    <cfRule type="expression" dxfId="338" priority="7">
      <formula>CellHasFormula</formula>
    </cfRule>
  </conditionalFormatting>
  <conditionalFormatting sqref="K421:M421">
    <cfRule type="expression" dxfId="337" priority="6">
      <formula>CellHasFormula</formula>
    </cfRule>
  </conditionalFormatting>
  <conditionalFormatting sqref="E450:E514 E580 E582 E592">
    <cfRule type="expression" dxfId="336" priority="5">
      <formula>CellHasFormula</formula>
    </cfRule>
  </conditionalFormatting>
  <conditionalFormatting sqref="J422">
    <cfRule type="expression" dxfId="335" priority="4">
      <formula>CellHasFormula</formula>
    </cfRule>
  </conditionalFormatting>
  <conditionalFormatting sqref="K422:M422">
    <cfRule type="expression" dxfId="334" priority="3">
      <formula>CellHasFormula</formula>
    </cfRule>
  </conditionalFormatting>
  <conditionalFormatting sqref="J360">
    <cfRule type="expression" dxfId="333" priority="2">
      <formula>CellHasFormula</formula>
    </cfRule>
  </conditionalFormatting>
  <conditionalFormatting sqref="K360:M360">
    <cfRule type="expression" dxfId="332" priority="1">
      <formula>CellHasFormula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B594"/>
  <sheetViews>
    <sheetView workbookViewId="0">
      <pane xSplit="6" ySplit="5" topLeftCell="S6" activePane="bottomRight" state="frozen"/>
      <selection pane="topRight" activeCell="G1" sqref="G1"/>
      <selection pane="bottomLeft" activeCell="A3" sqref="A3"/>
      <selection pane="bottomRight" activeCell="V170" sqref="V170"/>
    </sheetView>
  </sheetViews>
  <sheetFormatPr defaultRowHeight="15" x14ac:dyDescent="0.25"/>
  <cols>
    <col min="1" max="1" width="13.42578125" customWidth="1"/>
    <col min="2" max="2" width="11.28515625" customWidth="1"/>
    <col min="3" max="3" width="44.140625" bestFit="1" customWidth="1"/>
    <col min="4" max="4" width="17.5703125" customWidth="1"/>
    <col min="5" max="5" width="13.7109375" customWidth="1"/>
    <col min="6" max="6" width="13.140625" customWidth="1"/>
    <col min="7" max="7" width="14.5703125" customWidth="1"/>
    <col min="8" max="14" width="9.140625" customWidth="1"/>
    <col min="15" max="15" width="11.28515625" customWidth="1"/>
    <col min="16" max="16" width="13.42578125" customWidth="1"/>
    <col min="17" max="17" width="13.140625" customWidth="1"/>
    <col min="18" max="18" width="13.42578125" customWidth="1"/>
    <col min="19" max="22" width="18.140625" customWidth="1"/>
    <col min="23" max="25" width="9.140625" customWidth="1"/>
    <col min="26" max="28" width="10.140625" customWidth="1"/>
  </cols>
  <sheetData>
    <row r="1" spans="1:28" x14ac:dyDescent="0.25">
      <c r="D1">
        <f>10+11-3.5-2+2.5</f>
        <v>18</v>
      </c>
      <c r="S1" s="37"/>
    </row>
    <row r="2" spans="1:28" ht="22.5" x14ac:dyDescent="0.3">
      <c r="A2" s="69" t="s">
        <v>1389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8" s="39" customFormat="1" ht="15.75" thickBot="1" x14ac:dyDescent="0.3">
      <c r="O3" s="40">
        <f>SUBTOTAL(9,O6:O589)</f>
        <v>0</v>
      </c>
      <c r="P3" s="40">
        <f t="shared" ref="P3:V3" si="0">SUBTOTAL(9,P6:P589)</f>
        <v>8575511.1000000015</v>
      </c>
      <c r="Q3" s="40">
        <f t="shared" si="0"/>
        <v>3543391.2199999997</v>
      </c>
      <c r="R3" s="40">
        <f t="shared" si="0"/>
        <v>7801681.7599999998</v>
      </c>
      <c r="S3" s="40">
        <f t="shared" si="0"/>
        <v>1670000000</v>
      </c>
      <c r="T3" s="40">
        <f t="shared" si="0"/>
        <v>1043089200</v>
      </c>
      <c r="U3" s="40">
        <f t="shared" si="0"/>
        <v>410870800</v>
      </c>
      <c r="V3" s="40">
        <f t="shared" si="0"/>
        <v>1474576000</v>
      </c>
    </row>
    <row r="4" spans="1:28" s="38" customFormat="1" ht="19.5" customHeight="1" thickTop="1" x14ac:dyDescent="0.25">
      <c r="A4" s="95" t="s">
        <v>1262</v>
      </c>
      <c r="B4" s="92" t="s">
        <v>0</v>
      </c>
      <c r="C4" s="92" t="s">
        <v>1</v>
      </c>
      <c r="D4" s="92" t="s">
        <v>2</v>
      </c>
      <c r="E4" s="92" t="s">
        <v>3</v>
      </c>
      <c r="F4" s="92" t="s">
        <v>4</v>
      </c>
      <c r="G4" s="92" t="s">
        <v>5</v>
      </c>
      <c r="H4" s="94" t="s">
        <v>6</v>
      </c>
      <c r="I4" s="94"/>
      <c r="J4" s="94"/>
      <c r="K4" s="94"/>
      <c r="L4" s="94"/>
      <c r="M4" s="94"/>
      <c r="N4" s="94"/>
      <c r="O4" s="86" t="s">
        <v>1375</v>
      </c>
      <c r="P4" s="87"/>
      <c r="Q4" s="87"/>
      <c r="R4" s="88"/>
      <c r="S4" s="44" t="s">
        <v>7</v>
      </c>
      <c r="T4" s="76" t="s">
        <v>1350</v>
      </c>
      <c r="U4" s="76"/>
      <c r="V4" s="76"/>
      <c r="W4" s="84" t="s">
        <v>1362</v>
      </c>
      <c r="X4" s="84"/>
      <c r="Y4" s="84"/>
    </row>
    <row r="5" spans="1:28" ht="43.5" customHeight="1" x14ac:dyDescent="0.25">
      <c r="A5" s="96"/>
      <c r="B5" s="93"/>
      <c r="C5" s="93"/>
      <c r="D5" s="93"/>
      <c r="E5" s="93"/>
      <c r="F5" s="93"/>
      <c r="G5" s="93"/>
      <c r="H5" s="1" t="s">
        <v>1374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2" t="s">
        <v>14</v>
      </c>
      <c r="P5" s="2" t="s">
        <v>20</v>
      </c>
      <c r="Q5" s="2" t="s">
        <v>21</v>
      </c>
      <c r="R5" s="2" t="s">
        <v>16</v>
      </c>
      <c r="S5" s="2" t="s">
        <v>26</v>
      </c>
      <c r="T5" s="2" t="s">
        <v>41</v>
      </c>
      <c r="U5" s="2" t="s">
        <v>42</v>
      </c>
      <c r="V5" s="2" t="s">
        <v>40</v>
      </c>
      <c r="W5" s="2" t="s">
        <v>1386</v>
      </c>
      <c r="X5" s="2" t="s">
        <v>1387</v>
      </c>
      <c r="Y5" s="2" t="s">
        <v>45</v>
      </c>
    </row>
    <row r="6" spans="1:28" hidden="1" x14ac:dyDescent="0.25">
      <c r="A6" s="8" t="s">
        <v>1263</v>
      </c>
      <c r="B6" s="9" t="s">
        <v>158</v>
      </c>
      <c r="C6" s="9" t="s">
        <v>159</v>
      </c>
      <c r="D6" s="10" t="str">
        <f>VLOOKUP(B6,Sheet1!$B$6:$D$580,3,0)</f>
        <v>Phan Quốc Vũ</v>
      </c>
      <c r="E6" s="9" t="s">
        <v>50</v>
      </c>
      <c r="F6" s="9" t="s">
        <v>51</v>
      </c>
      <c r="G6" s="9" t="s">
        <v>160</v>
      </c>
      <c r="H6" s="11">
        <v>3.5000000000000003E-2</v>
      </c>
      <c r="I6" s="11"/>
      <c r="J6" s="11">
        <v>0.01</v>
      </c>
      <c r="K6" s="11">
        <v>0.01</v>
      </c>
      <c r="L6" s="11">
        <v>5.0000000000000001E-3</v>
      </c>
      <c r="M6" s="11">
        <v>5.0000000000000001E-3</v>
      </c>
      <c r="N6" s="11"/>
      <c r="O6" s="12">
        <f t="shared" ref="O6:O53" si="1">$V6*I6</f>
        <v>0</v>
      </c>
      <c r="P6" s="12">
        <f t="shared" ref="P6:P37" si="2">IF(W6&gt;=40%,T6*J6*(100%-H6),0)</f>
        <v>0</v>
      </c>
      <c r="Q6" s="12">
        <f t="shared" ref="Q6:Q69" si="3">IF(OR(X6&gt;=60%,(W6+X6)&gt;=100%),U6*J6*(100%-H6),0)</f>
        <v>0</v>
      </c>
      <c r="R6" s="12">
        <f t="shared" ref="R6:R37" si="4">IF(Y6&gt;=100%,V6*(100%-H6)*K6,0)</f>
        <v>585600.6</v>
      </c>
      <c r="S6" s="12">
        <v>60000000</v>
      </c>
      <c r="T6" s="12">
        <v>0</v>
      </c>
      <c r="U6" s="12">
        <v>0</v>
      </c>
      <c r="V6" s="12">
        <v>60684000</v>
      </c>
      <c r="W6" s="15">
        <f t="shared" ref="W6:W69" si="5">IFERROR(T6/S6,0)</f>
        <v>0</v>
      </c>
      <c r="X6" s="15">
        <f t="shared" ref="X6:X69" si="6">+IFERROR(U6/S6,0)</f>
        <v>0</v>
      </c>
      <c r="Y6" s="15">
        <f t="shared" ref="Y6:Y69" si="7">+IFERROR(V6/S6,0)</f>
        <v>1.0114000000000001</v>
      </c>
      <c r="Z6" s="36"/>
      <c r="AA6" s="36"/>
      <c r="AB6" s="37"/>
    </row>
    <row r="7" spans="1:28" hidden="1" x14ac:dyDescent="0.25">
      <c r="A7" s="8" t="s">
        <v>1265</v>
      </c>
      <c r="B7" s="9" t="s">
        <v>163</v>
      </c>
      <c r="C7" s="9" t="s">
        <v>164</v>
      </c>
      <c r="D7" s="10" t="str">
        <f>VLOOKUP(B7,Sheet1!$B$6:$D$580,3,0)</f>
        <v>Nguyễn Đức Tài</v>
      </c>
      <c r="E7" s="9" t="s">
        <v>61</v>
      </c>
      <c r="F7" s="9" t="s">
        <v>51</v>
      </c>
      <c r="G7" s="9" t="s">
        <v>160</v>
      </c>
      <c r="H7" s="11">
        <v>3.5000000000000003E-2</v>
      </c>
      <c r="I7" s="11"/>
      <c r="J7" s="11">
        <v>0.01</v>
      </c>
      <c r="K7" s="11">
        <v>0.01</v>
      </c>
      <c r="L7" s="11">
        <v>5.0000000000000001E-3</v>
      </c>
      <c r="M7" s="11">
        <v>5.0000000000000001E-3</v>
      </c>
      <c r="N7" s="11"/>
      <c r="O7" s="12">
        <f t="shared" si="1"/>
        <v>0</v>
      </c>
      <c r="P7" s="12">
        <f t="shared" si="2"/>
        <v>125990.39999999999</v>
      </c>
      <c r="Q7" s="12">
        <f t="shared" si="3"/>
        <v>0</v>
      </c>
      <c r="R7" s="12">
        <f t="shared" si="4"/>
        <v>204734.4</v>
      </c>
      <c r="S7" s="12">
        <v>20000000</v>
      </c>
      <c r="T7" s="12">
        <v>13056000</v>
      </c>
      <c r="U7" s="12">
        <v>0</v>
      </c>
      <c r="V7" s="12">
        <v>21216000</v>
      </c>
      <c r="W7" s="15">
        <f t="shared" si="5"/>
        <v>0.65280000000000005</v>
      </c>
      <c r="X7" s="15">
        <f t="shared" si="6"/>
        <v>0</v>
      </c>
      <c r="Y7" s="15">
        <f t="shared" si="7"/>
        <v>1.0608</v>
      </c>
      <c r="Z7" s="36"/>
      <c r="AA7" s="36"/>
      <c r="AB7" s="37"/>
    </row>
    <row r="8" spans="1:28" hidden="1" x14ac:dyDescent="0.25">
      <c r="A8" s="8" t="s">
        <v>1266</v>
      </c>
      <c r="B8" s="9" t="s">
        <v>165</v>
      </c>
      <c r="C8" s="9" t="s">
        <v>166</v>
      </c>
      <c r="D8" s="10" t="str">
        <f>VLOOKUP(B8,Sheet1!$B$6:$D$580,3,0)</f>
        <v>Phan Quốc Vũ</v>
      </c>
      <c r="E8" s="9" t="s">
        <v>64</v>
      </c>
      <c r="F8" s="9" t="s">
        <v>51</v>
      </c>
      <c r="G8" s="9" t="s">
        <v>160</v>
      </c>
      <c r="H8" s="11">
        <v>3.5000000000000003E-2</v>
      </c>
      <c r="I8" s="11"/>
      <c r="J8" s="11">
        <v>0.01</v>
      </c>
      <c r="K8" s="11">
        <v>0.01</v>
      </c>
      <c r="L8" s="11">
        <v>5.0000000000000001E-3</v>
      </c>
      <c r="M8" s="11">
        <v>5.0000000000000001E-3</v>
      </c>
      <c r="N8" s="11"/>
      <c r="O8" s="12">
        <f t="shared" si="1"/>
        <v>0</v>
      </c>
      <c r="P8" s="12">
        <f t="shared" si="2"/>
        <v>0</v>
      </c>
      <c r="Q8" s="12">
        <f t="shared" si="3"/>
        <v>0</v>
      </c>
      <c r="R8" s="12">
        <f t="shared" si="4"/>
        <v>0</v>
      </c>
      <c r="S8" s="12">
        <v>25000000</v>
      </c>
      <c r="T8" s="12">
        <v>0</v>
      </c>
      <c r="U8" s="12">
        <v>0</v>
      </c>
      <c r="V8" s="12">
        <v>0</v>
      </c>
      <c r="W8" s="15">
        <f t="shared" si="5"/>
        <v>0</v>
      </c>
      <c r="X8" s="15">
        <f t="shared" si="6"/>
        <v>0</v>
      </c>
      <c r="Y8" s="15">
        <f t="shared" si="7"/>
        <v>0</v>
      </c>
      <c r="Z8" s="36"/>
      <c r="AA8" s="36"/>
      <c r="AB8" s="37"/>
    </row>
    <row r="9" spans="1:28" hidden="1" x14ac:dyDescent="0.25">
      <c r="A9" s="8" t="s">
        <v>1269</v>
      </c>
      <c r="B9" s="9" t="s">
        <v>171</v>
      </c>
      <c r="C9" s="9" t="s">
        <v>172</v>
      </c>
      <c r="D9" s="10" t="str">
        <f>VLOOKUP(B9,Sheet1!$B$6:$D$580,3,0)</f>
        <v>Nguyễn Đức Tài</v>
      </c>
      <c r="E9" s="9" t="s">
        <v>73</v>
      </c>
      <c r="F9" s="9" t="s">
        <v>51</v>
      </c>
      <c r="G9" s="9" t="s">
        <v>160</v>
      </c>
      <c r="H9" s="11">
        <v>3.5000000000000003E-2</v>
      </c>
      <c r="I9" s="11"/>
      <c r="J9" s="11">
        <v>0.01</v>
      </c>
      <c r="K9" s="11">
        <v>0.01</v>
      </c>
      <c r="L9" s="11">
        <v>5.0000000000000001E-3</v>
      </c>
      <c r="M9" s="11">
        <v>5.0000000000000001E-3</v>
      </c>
      <c r="N9" s="11"/>
      <c r="O9" s="12">
        <f t="shared" si="1"/>
        <v>0</v>
      </c>
      <c r="P9" s="12">
        <f t="shared" si="2"/>
        <v>342420.6</v>
      </c>
      <c r="Q9" s="12">
        <f t="shared" si="3"/>
        <v>94492.800000000003</v>
      </c>
      <c r="R9" s="12">
        <f t="shared" si="4"/>
        <v>529321.80000000005</v>
      </c>
      <c r="S9" s="12">
        <v>40000000</v>
      </c>
      <c r="T9" s="12">
        <v>35484000</v>
      </c>
      <c r="U9" s="12">
        <v>9792000</v>
      </c>
      <c r="V9" s="12">
        <v>54852000</v>
      </c>
      <c r="W9" s="15">
        <f t="shared" si="5"/>
        <v>0.8871</v>
      </c>
      <c r="X9" s="15">
        <f t="shared" si="6"/>
        <v>0.24479999999999999</v>
      </c>
      <c r="Y9" s="15">
        <f t="shared" si="7"/>
        <v>1.3713</v>
      </c>
      <c r="Z9" s="36"/>
      <c r="AA9" s="36"/>
      <c r="AB9" s="37"/>
    </row>
    <row r="10" spans="1:28" hidden="1" x14ac:dyDescent="0.25">
      <c r="A10" s="8" t="s">
        <v>1273</v>
      </c>
      <c r="B10" s="20" t="s">
        <v>179</v>
      </c>
      <c r="C10" s="9" t="s">
        <v>180</v>
      </c>
      <c r="D10" s="10" t="str">
        <f>VLOOKUP(B10,Sheet1!$B$6:$D$580,3,0)</f>
        <v>Nguyễn Đức Tài</v>
      </c>
      <c r="E10" s="9" t="s">
        <v>61</v>
      </c>
      <c r="F10" s="9" t="s">
        <v>51</v>
      </c>
      <c r="G10" s="9" t="s">
        <v>160</v>
      </c>
      <c r="H10" s="11">
        <v>3.5000000000000003E-2</v>
      </c>
      <c r="I10" s="11"/>
      <c r="J10" s="11">
        <v>0.01</v>
      </c>
      <c r="K10" s="11">
        <v>0.01</v>
      </c>
      <c r="L10" s="11">
        <v>5.0000000000000001E-3</v>
      </c>
      <c r="M10" s="11">
        <v>5.0000000000000001E-3</v>
      </c>
      <c r="N10" s="11"/>
      <c r="O10" s="12">
        <f t="shared" si="1"/>
        <v>0</v>
      </c>
      <c r="P10" s="12">
        <f t="shared" si="2"/>
        <v>62995.199999999997</v>
      </c>
      <c r="Q10" s="12">
        <f t="shared" si="3"/>
        <v>0</v>
      </c>
      <c r="R10" s="12">
        <f t="shared" si="4"/>
        <v>110241.60000000001</v>
      </c>
      <c r="S10" s="12">
        <v>10000000</v>
      </c>
      <c r="T10" s="12">
        <v>6528000</v>
      </c>
      <c r="U10" s="12">
        <v>0</v>
      </c>
      <c r="V10" s="12">
        <v>11424000</v>
      </c>
      <c r="W10" s="15">
        <f t="shared" si="5"/>
        <v>0.65280000000000005</v>
      </c>
      <c r="X10" s="15">
        <f t="shared" si="6"/>
        <v>0</v>
      </c>
      <c r="Y10" s="15">
        <f t="shared" si="7"/>
        <v>1.1424000000000001</v>
      </c>
      <c r="Z10" s="36"/>
      <c r="AA10" s="36"/>
      <c r="AB10" s="37"/>
    </row>
    <row r="11" spans="1:28" hidden="1" x14ac:dyDescent="0.25">
      <c r="A11" s="8" t="s">
        <v>1274</v>
      </c>
      <c r="B11" s="22" t="s">
        <v>181</v>
      </c>
      <c r="C11" s="9" t="s">
        <v>182</v>
      </c>
      <c r="D11" s="10" t="str">
        <f>VLOOKUP(B11,Sheet1!$B$6:$D$580,3,0)</f>
        <v>Nguyễn Đức Tài</v>
      </c>
      <c r="E11" s="9" t="s">
        <v>88</v>
      </c>
      <c r="F11" s="9" t="s">
        <v>51</v>
      </c>
      <c r="G11" s="9" t="s">
        <v>160</v>
      </c>
      <c r="H11" s="11">
        <v>3.5000000000000003E-2</v>
      </c>
      <c r="I11" s="11"/>
      <c r="J11" s="11">
        <v>0.01</v>
      </c>
      <c r="K11" s="11">
        <v>0.01</v>
      </c>
      <c r="L11" s="11">
        <v>5.0000000000000001E-3</v>
      </c>
      <c r="M11" s="11">
        <v>5.0000000000000001E-3</v>
      </c>
      <c r="N11" s="11"/>
      <c r="O11" s="12">
        <f t="shared" si="1"/>
        <v>0</v>
      </c>
      <c r="P11" s="12">
        <f t="shared" si="2"/>
        <v>0</v>
      </c>
      <c r="Q11" s="12">
        <f t="shared" si="3"/>
        <v>0</v>
      </c>
      <c r="R11" s="12">
        <f t="shared" si="4"/>
        <v>592432.80000000005</v>
      </c>
      <c r="S11" s="12">
        <v>60000000</v>
      </c>
      <c r="T11" s="12">
        <v>14040000</v>
      </c>
      <c r="U11" s="12">
        <v>14376000</v>
      </c>
      <c r="V11" s="12">
        <v>61392000</v>
      </c>
      <c r="W11" s="15">
        <f t="shared" si="5"/>
        <v>0.23400000000000001</v>
      </c>
      <c r="X11" s="15">
        <f t="shared" si="6"/>
        <v>0.23960000000000001</v>
      </c>
      <c r="Y11" s="15">
        <f t="shared" si="7"/>
        <v>1.0232000000000001</v>
      </c>
      <c r="Z11" s="36"/>
      <c r="AA11" s="36"/>
      <c r="AB11" s="37"/>
    </row>
    <row r="12" spans="1:28" hidden="1" x14ac:dyDescent="0.25">
      <c r="A12" s="8" t="s">
        <v>1275</v>
      </c>
      <c r="B12" s="9" t="s">
        <v>183</v>
      </c>
      <c r="C12" s="9" t="s">
        <v>184</v>
      </c>
      <c r="D12" s="10" t="str">
        <f>VLOOKUP(B12,Sheet1!$B$6:$D$580,3,0)</f>
        <v>Nguyễn Đức Tài</v>
      </c>
      <c r="E12" s="9" t="s">
        <v>61</v>
      </c>
      <c r="F12" s="9" t="s">
        <v>51</v>
      </c>
      <c r="G12" s="9" t="s">
        <v>160</v>
      </c>
      <c r="H12" s="11">
        <v>3.5000000000000003E-2</v>
      </c>
      <c r="I12" s="11"/>
      <c r="J12" s="11">
        <v>0.01</v>
      </c>
      <c r="K12" s="11">
        <v>0.01</v>
      </c>
      <c r="L12" s="11">
        <v>5.0000000000000001E-3</v>
      </c>
      <c r="M12" s="11">
        <v>5.0000000000000001E-3</v>
      </c>
      <c r="N12" s="11"/>
      <c r="O12" s="12">
        <f t="shared" si="1"/>
        <v>0</v>
      </c>
      <c r="P12" s="12">
        <f t="shared" si="2"/>
        <v>0</v>
      </c>
      <c r="Q12" s="12">
        <f t="shared" si="3"/>
        <v>0</v>
      </c>
      <c r="R12" s="12">
        <f t="shared" si="4"/>
        <v>204734.4</v>
      </c>
      <c r="S12" s="12">
        <v>20000000</v>
      </c>
      <c r="T12" s="12">
        <v>0</v>
      </c>
      <c r="U12" s="12">
        <v>8160000</v>
      </c>
      <c r="V12" s="12">
        <v>21216000</v>
      </c>
      <c r="W12" s="15">
        <f t="shared" si="5"/>
        <v>0</v>
      </c>
      <c r="X12" s="15">
        <f t="shared" si="6"/>
        <v>0.40799999999999997</v>
      </c>
      <c r="Y12" s="15">
        <f t="shared" si="7"/>
        <v>1.0608</v>
      </c>
      <c r="Z12" s="36"/>
      <c r="AA12" s="36"/>
      <c r="AB12" s="37"/>
    </row>
    <row r="13" spans="1:28" hidden="1" x14ac:dyDescent="0.25">
      <c r="A13" s="8" t="s">
        <v>1276</v>
      </c>
      <c r="B13" s="9" t="s">
        <v>187</v>
      </c>
      <c r="C13" s="9" t="s">
        <v>188</v>
      </c>
      <c r="D13" s="10" t="str">
        <f>VLOOKUP(B13,Sheet1!$B$6:$D$580,3,0)</f>
        <v>Nguyễn Đức Tài</v>
      </c>
      <c r="E13" s="9" t="s">
        <v>73</v>
      </c>
      <c r="F13" s="9" t="s">
        <v>51</v>
      </c>
      <c r="G13" s="9" t="s">
        <v>160</v>
      </c>
      <c r="H13" s="11">
        <v>3.5000000000000003E-2</v>
      </c>
      <c r="I13" s="11"/>
      <c r="J13" s="11">
        <v>0.01</v>
      </c>
      <c r="K13" s="11">
        <v>0.01</v>
      </c>
      <c r="L13" s="11">
        <v>5.0000000000000001E-3</v>
      </c>
      <c r="M13" s="11">
        <v>5.0000000000000001E-3</v>
      </c>
      <c r="N13" s="11"/>
      <c r="O13" s="12">
        <f t="shared" si="1"/>
        <v>0</v>
      </c>
      <c r="P13" s="12">
        <f t="shared" si="2"/>
        <v>0</v>
      </c>
      <c r="Q13" s="12">
        <f t="shared" si="3"/>
        <v>0</v>
      </c>
      <c r="R13" s="12">
        <f t="shared" si="4"/>
        <v>0</v>
      </c>
      <c r="S13" s="12">
        <v>22000000</v>
      </c>
      <c r="T13" s="12">
        <v>0</v>
      </c>
      <c r="U13" s="12">
        <v>0</v>
      </c>
      <c r="V13" s="12">
        <v>0</v>
      </c>
      <c r="W13" s="15">
        <f t="shared" si="5"/>
        <v>0</v>
      </c>
      <c r="X13" s="15">
        <f t="shared" si="6"/>
        <v>0</v>
      </c>
      <c r="Y13" s="15">
        <f t="shared" si="7"/>
        <v>0</v>
      </c>
      <c r="Z13" s="36"/>
      <c r="AA13" s="36"/>
      <c r="AB13" s="37"/>
    </row>
    <row r="14" spans="1:28" hidden="1" x14ac:dyDescent="0.25">
      <c r="A14" s="8" t="s">
        <v>1287</v>
      </c>
      <c r="B14" s="20" t="s">
        <v>359</v>
      </c>
      <c r="C14" s="9" t="s">
        <v>360</v>
      </c>
      <c r="D14" s="10" t="str">
        <f>VLOOKUP(B14,Sheet1!$B$6:$D$580,3,0)</f>
        <v>Phan Quốc Vũ</v>
      </c>
      <c r="E14" s="9" t="s">
        <v>85</v>
      </c>
      <c r="F14" s="9" t="s">
        <v>51</v>
      </c>
      <c r="G14" s="9" t="s">
        <v>160</v>
      </c>
      <c r="H14" s="11">
        <v>3.5000000000000003E-2</v>
      </c>
      <c r="I14" s="11"/>
      <c r="J14" s="11">
        <v>0.01</v>
      </c>
      <c r="K14" s="11">
        <v>0.01</v>
      </c>
      <c r="L14" s="11">
        <v>5.0000000000000001E-3</v>
      </c>
      <c r="M14" s="11">
        <v>5.0000000000000001E-3</v>
      </c>
      <c r="N14" s="11"/>
      <c r="O14" s="12">
        <f t="shared" si="1"/>
        <v>0</v>
      </c>
      <c r="P14" s="12">
        <f t="shared" si="2"/>
        <v>0</v>
      </c>
      <c r="Q14" s="12">
        <f t="shared" si="3"/>
        <v>0</v>
      </c>
      <c r="R14" s="12">
        <f t="shared" si="4"/>
        <v>0</v>
      </c>
      <c r="S14" s="12">
        <v>40000000</v>
      </c>
      <c r="T14" s="12">
        <v>0</v>
      </c>
      <c r="U14" s="12">
        <v>13056000</v>
      </c>
      <c r="V14" s="12">
        <v>13056000</v>
      </c>
      <c r="W14" s="15">
        <f t="shared" si="5"/>
        <v>0</v>
      </c>
      <c r="X14" s="15">
        <f t="shared" si="6"/>
        <v>0.32640000000000002</v>
      </c>
      <c r="Y14" s="15">
        <f t="shared" si="7"/>
        <v>0.32640000000000002</v>
      </c>
      <c r="Z14" s="36"/>
      <c r="AA14" s="36"/>
      <c r="AB14" s="37"/>
    </row>
    <row r="15" spans="1:28" hidden="1" x14ac:dyDescent="0.25">
      <c r="A15" s="8" t="s">
        <v>1290</v>
      </c>
      <c r="B15" s="20" t="s">
        <v>413</v>
      </c>
      <c r="C15" s="9" t="s">
        <v>414</v>
      </c>
      <c r="D15" s="10" t="str">
        <f>VLOOKUP(B15,Sheet1!$B$6:$D$580,3,0)</f>
        <v>Phan Quốc Vũ</v>
      </c>
      <c r="E15" s="9" t="s">
        <v>64</v>
      </c>
      <c r="F15" s="9" t="s">
        <v>51</v>
      </c>
      <c r="G15" s="9" t="s">
        <v>160</v>
      </c>
      <c r="H15" s="11"/>
      <c r="I15" s="11"/>
      <c r="J15" s="26">
        <v>0</v>
      </c>
      <c r="K15" s="11">
        <v>0.03</v>
      </c>
      <c r="L15" s="11">
        <v>0</v>
      </c>
      <c r="M15" s="11">
        <v>0</v>
      </c>
      <c r="N15" s="11"/>
      <c r="O15" s="12">
        <f t="shared" si="1"/>
        <v>0</v>
      </c>
      <c r="P15" s="12">
        <f t="shared" si="2"/>
        <v>0</v>
      </c>
      <c r="Q15" s="12">
        <f t="shared" si="3"/>
        <v>0</v>
      </c>
      <c r="R15" s="12">
        <f t="shared" si="4"/>
        <v>463680</v>
      </c>
      <c r="S15" s="12">
        <v>10000000</v>
      </c>
      <c r="T15" s="12">
        <v>0</v>
      </c>
      <c r="U15" s="12">
        <v>0</v>
      </c>
      <c r="V15" s="12">
        <v>15456000</v>
      </c>
      <c r="W15" s="15">
        <f t="shared" si="5"/>
        <v>0</v>
      </c>
      <c r="X15" s="15">
        <f t="shared" si="6"/>
        <v>0</v>
      </c>
      <c r="Y15" s="15">
        <f t="shared" si="7"/>
        <v>1.5456000000000001</v>
      </c>
      <c r="Z15" s="36"/>
      <c r="AA15" s="36"/>
      <c r="AB15" s="37"/>
    </row>
    <row r="16" spans="1:28" hidden="1" x14ac:dyDescent="0.25">
      <c r="A16" s="8" t="s">
        <v>1291</v>
      </c>
      <c r="B16" s="20" t="s">
        <v>433</v>
      </c>
      <c r="C16" s="9" t="s">
        <v>434</v>
      </c>
      <c r="D16" s="10" t="str">
        <f>VLOOKUP(B16,Sheet1!$B$6:$D$580,3,0)</f>
        <v>Phan Quốc Vũ</v>
      </c>
      <c r="E16" s="9" t="s">
        <v>64</v>
      </c>
      <c r="F16" s="9" t="s">
        <v>51</v>
      </c>
      <c r="G16" s="9" t="s">
        <v>160</v>
      </c>
      <c r="H16" s="11"/>
      <c r="I16" s="11"/>
      <c r="J16" s="26">
        <v>0.01</v>
      </c>
      <c r="K16" s="11">
        <v>0.01</v>
      </c>
      <c r="L16" s="11">
        <v>5.0000000000000001E-3</v>
      </c>
      <c r="M16" s="11">
        <v>5.0000000000000001E-3</v>
      </c>
      <c r="N16" s="11"/>
      <c r="O16" s="12">
        <f t="shared" si="1"/>
        <v>0</v>
      </c>
      <c r="P16" s="12">
        <f t="shared" si="2"/>
        <v>0</v>
      </c>
      <c r="Q16" s="12">
        <f t="shared" si="3"/>
        <v>0</v>
      </c>
      <c r="R16" s="12">
        <f t="shared" si="4"/>
        <v>0</v>
      </c>
      <c r="S16" s="12">
        <v>0</v>
      </c>
      <c r="T16" s="12">
        <v>0</v>
      </c>
      <c r="U16" s="12">
        <v>0</v>
      </c>
      <c r="V16" s="12">
        <v>0</v>
      </c>
      <c r="W16" s="15">
        <f t="shared" si="5"/>
        <v>0</v>
      </c>
      <c r="X16" s="15">
        <f t="shared" si="6"/>
        <v>0</v>
      </c>
      <c r="Y16" s="15">
        <f t="shared" si="7"/>
        <v>0</v>
      </c>
      <c r="Z16" s="36"/>
      <c r="AA16" s="36"/>
      <c r="AB16" s="37"/>
    </row>
    <row r="17" spans="1:28" hidden="1" x14ac:dyDescent="0.25">
      <c r="A17" s="8" t="s">
        <v>1298</v>
      </c>
      <c r="B17" s="28" t="s">
        <v>486</v>
      </c>
      <c r="C17" s="28" t="s">
        <v>487</v>
      </c>
      <c r="D17" s="10" t="str">
        <f>VLOOKUP(B17,Sheet1!$B$6:$D$580,3,0)</f>
        <v>Nguyễn Thành An</v>
      </c>
      <c r="E17" s="28" t="s">
        <v>488</v>
      </c>
      <c r="F17" s="28" t="s">
        <v>475</v>
      </c>
      <c r="G17" s="9" t="s">
        <v>160</v>
      </c>
      <c r="H17" s="11">
        <v>3.5000000000000003E-2</v>
      </c>
      <c r="I17" s="11"/>
      <c r="J17" s="11">
        <v>0.01</v>
      </c>
      <c r="K17" s="11">
        <v>0.01</v>
      </c>
      <c r="L17" s="11">
        <v>5.0000000000000001E-3</v>
      </c>
      <c r="M17" s="11">
        <v>5.0000000000000001E-3</v>
      </c>
      <c r="N17" s="11"/>
      <c r="O17" s="12">
        <f t="shared" si="1"/>
        <v>0</v>
      </c>
      <c r="P17" s="12">
        <f t="shared" si="2"/>
        <v>0</v>
      </c>
      <c r="Q17" s="12">
        <f t="shared" si="3"/>
        <v>0</v>
      </c>
      <c r="R17" s="12">
        <f t="shared" si="4"/>
        <v>0</v>
      </c>
      <c r="S17" s="12">
        <v>0</v>
      </c>
      <c r="T17" s="12">
        <v>0</v>
      </c>
      <c r="U17" s="12">
        <v>0</v>
      </c>
      <c r="V17" s="12">
        <v>0</v>
      </c>
      <c r="W17" s="15">
        <f t="shared" si="5"/>
        <v>0</v>
      </c>
      <c r="X17" s="15">
        <f t="shared" si="6"/>
        <v>0</v>
      </c>
      <c r="Y17" s="15">
        <f t="shared" si="7"/>
        <v>0</v>
      </c>
      <c r="Z17" s="36"/>
      <c r="AA17" s="36"/>
      <c r="AB17" s="37"/>
    </row>
    <row r="18" spans="1:28" hidden="1" x14ac:dyDescent="0.25">
      <c r="A18" s="8" t="s">
        <v>1304</v>
      </c>
      <c r="B18" s="28" t="s">
        <v>503</v>
      </c>
      <c r="C18" s="28" t="s">
        <v>504</v>
      </c>
      <c r="D18" s="10" t="str">
        <f>VLOOKUP(B18,Sheet1!$B$6:$D$580,3,0)</f>
        <v>Trần Thanh Hiền</v>
      </c>
      <c r="E18" s="28" t="s">
        <v>505</v>
      </c>
      <c r="F18" s="28" t="s">
        <v>475</v>
      </c>
      <c r="G18" s="9" t="s">
        <v>160</v>
      </c>
      <c r="H18" s="11">
        <v>3.5000000000000003E-2</v>
      </c>
      <c r="I18" s="11"/>
      <c r="J18" s="11">
        <v>0.01</v>
      </c>
      <c r="K18" s="11">
        <v>0.01</v>
      </c>
      <c r="L18" s="11">
        <v>5.0000000000000001E-3</v>
      </c>
      <c r="M18" s="11">
        <v>5.0000000000000001E-3</v>
      </c>
      <c r="N18" s="11"/>
      <c r="O18" s="12">
        <f t="shared" si="1"/>
        <v>0</v>
      </c>
      <c r="P18" s="12">
        <f t="shared" si="2"/>
        <v>298300.79999999999</v>
      </c>
      <c r="Q18" s="12">
        <f t="shared" si="3"/>
        <v>184816.8</v>
      </c>
      <c r="R18" s="12">
        <f t="shared" si="4"/>
        <v>483117.60000000003</v>
      </c>
      <c r="S18" s="12">
        <v>50000000</v>
      </c>
      <c r="T18" s="12">
        <v>30912000</v>
      </c>
      <c r="U18" s="12">
        <v>19152000</v>
      </c>
      <c r="V18" s="12">
        <v>50064000</v>
      </c>
      <c r="W18" s="15">
        <f t="shared" si="5"/>
        <v>0.61824000000000001</v>
      </c>
      <c r="X18" s="15">
        <f t="shared" si="6"/>
        <v>0.38303999999999999</v>
      </c>
      <c r="Y18" s="15">
        <f t="shared" si="7"/>
        <v>1.0012799999999999</v>
      </c>
      <c r="Z18" s="36"/>
      <c r="AA18" s="36"/>
      <c r="AB18" s="37"/>
    </row>
    <row r="19" spans="1:28" hidden="1" x14ac:dyDescent="0.25">
      <c r="A19" s="8" t="s">
        <v>1307</v>
      </c>
      <c r="B19" s="28" t="s">
        <v>511</v>
      </c>
      <c r="C19" s="28" t="s">
        <v>512</v>
      </c>
      <c r="D19" s="10" t="str">
        <f>VLOOKUP(B19,Sheet1!$B$6:$D$580,3,0)</f>
        <v>Trần Thanh Hiền</v>
      </c>
      <c r="E19" s="28" t="s">
        <v>505</v>
      </c>
      <c r="F19" s="28" t="s">
        <v>475</v>
      </c>
      <c r="G19" s="9" t="s">
        <v>160</v>
      </c>
      <c r="H19" s="11">
        <v>3.5000000000000003E-2</v>
      </c>
      <c r="I19" s="11"/>
      <c r="J19" s="11">
        <v>0.01</v>
      </c>
      <c r="K19" s="11">
        <v>0.01</v>
      </c>
      <c r="L19" s="11">
        <v>5.0000000000000001E-3</v>
      </c>
      <c r="M19" s="11">
        <v>5.0000000000000001E-3</v>
      </c>
      <c r="N19" s="11"/>
      <c r="O19" s="12">
        <f t="shared" si="1"/>
        <v>0</v>
      </c>
      <c r="P19" s="12">
        <f t="shared" si="2"/>
        <v>0</v>
      </c>
      <c r="Q19" s="12">
        <f t="shared" si="3"/>
        <v>0</v>
      </c>
      <c r="R19" s="12">
        <f t="shared" si="4"/>
        <v>75463</v>
      </c>
      <c r="S19" s="12">
        <v>7820000</v>
      </c>
      <c r="T19" s="12">
        <v>0</v>
      </c>
      <c r="U19" s="12">
        <v>0</v>
      </c>
      <c r="V19" s="12">
        <v>7820000</v>
      </c>
      <c r="W19" s="15">
        <f t="shared" si="5"/>
        <v>0</v>
      </c>
      <c r="X19" s="15">
        <f t="shared" si="6"/>
        <v>0</v>
      </c>
      <c r="Y19" s="15">
        <f t="shared" si="7"/>
        <v>1</v>
      </c>
      <c r="Z19" s="36"/>
      <c r="AA19" s="36"/>
      <c r="AB19" s="37"/>
    </row>
    <row r="20" spans="1:28" hidden="1" x14ac:dyDescent="0.25">
      <c r="A20" s="8" t="s">
        <v>1308</v>
      </c>
      <c r="B20" s="28" t="s">
        <v>513</v>
      </c>
      <c r="C20" s="28" t="s">
        <v>514</v>
      </c>
      <c r="D20" s="10" t="str">
        <f>VLOOKUP(B20,Sheet1!$B$6:$D$580,3,0)</f>
        <v>Trần Thị Thu</v>
      </c>
      <c r="E20" s="28" t="s">
        <v>506</v>
      </c>
      <c r="F20" s="28" t="s">
        <v>475</v>
      </c>
      <c r="G20" s="9" t="s">
        <v>160</v>
      </c>
      <c r="H20" s="11">
        <v>3.5000000000000003E-2</v>
      </c>
      <c r="I20" s="11"/>
      <c r="J20" s="11">
        <v>0.01</v>
      </c>
      <c r="K20" s="11">
        <v>0.01</v>
      </c>
      <c r="L20" s="11">
        <v>5.0000000000000001E-3</v>
      </c>
      <c r="M20" s="11">
        <v>5.0000000000000001E-3</v>
      </c>
      <c r="N20" s="11"/>
      <c r="O20" s="12">
        <f t="shared" si="1"/>
        <v>0</v>
      </c>
      <c r="P20" s="12">
        <f t="shared" si="2"/>
        <v>198481.19999999998</v>
      </c>
      <c r="Q20" s="12">
        <f t="shared" si="3"/>
        <v>0</v>
      </c>
      <c r="R20" s="12">
        <f t="shared" si="4"/>
        <v>198481.2</v>
      </c>
      <c r="S20" s="12">
        <v>20000000</v>
      </c>
      <c r="T20" s="12">
        <v>20568000</v>
      </c>
      <c r="U20" s="12">
        <v>0</v>
      </c>
      <c r="V20" s="12">
        <v>20568000</v>
      </c>
      <c r="W20" s="15">
        <f t="shared" si="5"/>
        <v>1.0284</v>
      </c>
      <c r="X20" s="15">
        <f t="shared" si="6"/>
        <v>0</v>
      </c>
      <c r="Y20" s="15">
        <f t="shared" si="7"/>
        <v>1.0284</v>
      </c>
      <c r="Z20" s="36"/>
      <c r="AA20" s="36"/>
      <c r="AB20" s="37"/>
    </row>
    <row r="21" spans="1:28" hidden="1" x14ac:dyDescent="0.25">
      <c r="A21" s="8" t="s">
        <v>1311</v>
      </c>
      <c r="B21" s="28" t="s">
        <v>523</v>
      </c>
      <c r="C21" s="28" t="s">
        <v>524</v>
      </c>
      <c r="D21" s="10" t="str">
        <f>VLOOKUP(B21,Sheet1!$B$6:$D$580,3,0)</f>
        <v>Trần Thị Thu</v>
      </c>
      <c r="E21" s="28" t="s">
        <v>506</v>
      </c>
      <c r="F21" s="28" t="s">
        <v>475</v>
      </c>
      <c r="G21" s="9" t="s">
        <v>160</v>
      </c>
      <c r="H21" s="11">
        <v>3.5000000000000003E-2</v>
      </c>
      <c r="I21" s="11"/>
      <c r="J21" s="11">
        <v>0.01</v>
      </c>
      <c r="K21" s="11">
        <v>0.01</v>
      </c>
      <c r="L21" s="11">
        <v>5.0000000000000001E-3</v>
      </c>
      <c r="M21" s="11">
        <v>5.0000000000000001E-3</v>
      </c>
      <c r="N21" s="11"/>
      <c r="O21" s="12">
        <f t="shared" si="1"/>
        <v>0</v>
      </c>
      <c r="P21" s="12">
        <f t="shared" si="2"/>
        <v>0</v>
      </c>
      <c r="Q21" s="12">
        <f t="shared" si="3"/>
        <v>0</v>
      </c>
      <c r="R21" s="12">
        <f t="shared" si="4"/>
        <v>296216.40000000002</v>
      </c>
      <c r="S21" s="12">
        <v>30000000</v>
      </c>
      <c r="T21" s="12">
        <v>0</v>
      </c>
      <c r="U21" s="12">
        <v>0</v>
      </c>
      <c r="V21" s="12">
        <v>30696000</v>
      </c>
      <c r="W21" s="15">
        <f t="shared" si="5"/>
        <v>0</v>
      </c>
      <c r="X21" s="15">
        <f t="shared" si="6"/>
        <v>0</v>
      </c>
      <c r="Y21" s="15">
        <f t="shared" si="7"/>
        <v>1.0232000000000001</v>
      </c>
      <c r="Z21" s="36"/>
      <c r="AA21" s="36"/>
      <c r="AB21" s="37"/>
    </row>
    <row r="22" spans="1:28" hidden="1" x14ac:dyDescent="0.25">
      <c r="A22" s="8" t="s">
        <v>1312</v>
      </c>
      <c r="B22" s="28" t="s">
        <v>525</v>
      </c>
      <c r="C22" s="28" t="s">
        <v>526</v>
      </c>
      <c r="D22" s="10" t="str">
        <f>VLOOKUP(B22,Sheet1!$B$6:$D$580,3,0)</f>
        <v>Trần Thanh Hiền</v>
      </c>
      <c r="E22" s="28" t="s">
        <v>505</v>
      </c>
      <c r="F22" s="28" t="s">
        <v>475</v>
      </c>
      <c r="G22" s="9" t="s">
        <v>160</v>
      </c>
      <c r="H22" s="11">
        <v>3.5000000000000003E-2</v>
      </c>
      <c r="I22" s="11"/>
      <c r="J22" s="11">
        <v>0.01</v>
      </c>
      <c r="K22" s="11">
        <v>0.01</v>
      </c>
      <c r="L22" s="11">
        <v>5.0000000000000001E-3</v>
      </c>
      <c r="M22" s="11">
        <v>5.0000000000000001E-3</v>
      </c>
      <c r="N22" s="11"/>
      <c r="O22" s="12">
        <f t="shared" si="1"/>
        <v>0</v>
      </c>
      <c r="P22" s="12">
        <f t="shared" si="2"/>
        <v>259971</v>
      </c>
      <c r="Q22" s="12">
        <f t="shared" si="3"/>
        <v>40993.199999999997</v>
      </c>
      <c r="R22" s="12">
        <f t="shared" si="4"/>
        <v>300964.2</v>
      </c>
      <c r="S22" s="12">
        <v>30000000</v>
      </c>
      <c r="T22" s="12">
        <v>26940000</v>
      </c>
      <c r="U22" s="12">
        <v>4248000</v>
      </c>
      <c r="V22" s="12">
        <v>31188000</v>
      </c>
      <c r="W22" s="15">
        <f t="shared" si="5"/>
        <v>0.89800000000000002</v>
      </c>
      <c r="X22" s="15">
        <f t="shared" si="6"/>
        <v>0.1416</v>
      </c>
      <c r="Y22" s="15">
        <f t="shared" si="7"/>
        <v>1.0396000000000001</v>
      </c>
      <c r="Z22" s="36"/>
      <c r="AA22" s="36"/>
      <c r="AB22" s="37"/>
    </row>
    <row r="23" spans="1:28" hidden="1" x14ac:dyDescent="0.25">
      <c r="A23" s="8" t="s">
        <v>1314</v>
      </c>
      <c r="B23" s="28" t="s">
        <v>529</v>
      </c>
      <c r="C23" s="28" t="s">
        <v>530</v>
      </c>
      <c r="D23" s="10" t="str">
        <f>VLOOKUP(B23,Sheet1!$B$6:$D$580,3,0)</f>
        <v>Nguyễn Thành An</v>
      </c>
      <c r="E23" s="28" t="s">
        <v>474</v>
      </c>
      <c r="F23" s="28" t="s">
        <v>475</v>
      </c>
      <c r="G23" s="9" t="s">
        <v>160</v>
      </c>
      <c r="H23" s="11">
        <v>3.5000000000000003E-2</v>
      </c>
      <c r="I23" s="11"/>
      <c r="J23" s="11">
        <v>0.01</v>
      </c>
      <c r="K23" s="11">
        <v>0.01</v>
      </c>
      <c r="L23" s="11">
        <v>5.0000000000000001E-3</v>
      </c>
      <c r="M23" s="11">
        <v>5.0000000000000001E-3</v>
      </c>
      <c r="N23" s="11"/>
      <c r="O23" s="12">
        <f t="shared" si="1"/>
        <v>0</v>
      </c>
      <c r="P23" s="12">
        <f t="shared" si="2"/>
        <v>253138.8</v>
      </c>
      <c r="Q23" s="12">
        <f t="shared" si="3"/>
        <v>0</v>
      </c>
      <c r="R23" s="12">
        <f t="shared" si="4"/>
        <v>253138.80000000002</v>
      </c>
      <c r="S23" s="12">
        <v>14388000</v>
      </c>
      <c r="T23" s="12">
        <v>26232000</v>
      </c>
      <c r="U23" s="12">
        <v>0</v>
      </c>
      <c r="V23" s="12">
        <v>26232000</v>
      </c>
      <c r="W23" s="15">
        <f t="shared" si="5"/>
        <v>1.823185988323603</v>
      </c>
      <c r="X23" s="15">
        <f t="shared" si="6"/>
        <v>0</v>
      </c>
      <c r="Y23" s="15">
        <f t="shared" si="7"/>
        <v>1.823185988323603</v>
      </c>
      <c r="Z23" s="36"/>
      <c r="AA23" s="36"/>
      <c r="AB23" s="37"/>
    </row>
    <row r="24" spans="1:28" hidden="1" x14ac:dyDescent="0.25">
      <c r="A24" s="8" t="s">
        <v>1318</v>
      </c>
      <c r="B24" s="28" t="s">
        <v>537</v>
      </c>
      <c r="C24" s="28" t="s">
        <v>538</v>
      </c>
      <c r="D24" s="10" t="str">
        <f>VLOOKUP(B24,Sheet1!$B$6:$D$580,3,0)</f>
        <v>Trần Thanh Hiền</v>
      </c>
      <c r="E24" s="28" t="s">
        <v>505</v>
      </c>
      <c r="F24" s="28" t="s">
        <v>475</v>
      </c>
      <c r="G24" s="9" t="s">
        <v>160</v>
      </c>
      <c r="H24" s="11">
        <v>3.5000000000000003E-2</v>
      </c>
      <c r="I24" s="11"/>
      <c r="J24" s="11">
        <v>0.01</v>
      </c>
      <c r="K24" s="11">
        <v>0.01</v>
      </c>
      <c r="L24" s="11">
        <v>5.0000000000000001E-3</v>
      </c>
      <c r="M24" s="11">
        <v>5.0000000000000001E-3</v>
      </c>
      <c r="N24" s="11"/>
      <c r="O24" s="12">
        <f t="shared" si="1"/>
        <v>0</v>
      </c>
      <c r="P24" s="12">
        <f t="shared" si="2"/>
        <v>149150.39999999999</v>
      </c>
      <c r="Q24" s="12">
        <f t="shared" si="3"/>
        <v>149150.39999999999</v>
      </c>
      <c r="R24" s="12">
        <f t="shared" si="4"/>
        <v>298300.79999999999</v>
      </c>
      <c r="S24" s="12">
        <v>30000000</v>
      </c>
      <c r="T24" s="12">
        <v>15456000</v>
      </c>
      <c r="U24" s="12">
        <v>15456000</v>
      </c>
      <c r="V24" s="12">
        <v>30912000</v>
      </c>
      <c r="W24" s="15">
        <f t="shared" si="5"/>
        <v>0.51519999999999999</v>
      </c>
      <c r="X24" s="15">
        <f t="shared" si="6"/>
        <v>0.51519999999999999</v>
      </c>
      <c r="Y24" s="15">
        <f t="shared" si="7"/>
        <v>1.0304</v>
      </c>
      <c r="Z24" s="36"/>
      <c r="AA24" s="36"/>
      <c r="AB24" s="37"/>
    </row>
    <row r="25" spans="1:28" hidden="1" x14ac:dyDescent="0.25">
      <c r="A25" s="8" t="s">
        <v>1319</v>
      </c>
      <c r="B25" s="28" t="s">
        <v>539</v>
      </c>
      <c r="C25" s="28" t="s">
        <v>540</v>
      </c>
      <c r="D25" s="10" t="str">
        <f>VLOOKUP(B25,Sheet1!$B$6:$D$580,3,0)</f>
        <v>Trần Thanh Hiền</v>
      </c>
      <c r="E25" s="28" t="s">
        <v>505</v>
      </c>
      <c r="F25" s="28" t="s">
        <v>475</v>
      </c>
      <c r="G25" s="9" t="s">
        <v>160</v>
      </c>
      <c r="H25" s="11">
        <v>3.5000000000000003E-2</v>
      </c>
      <c r="I25" s="11"/>
      <c r="J25" s="11">
        <v>0.01</v>
      </c>
      <c r="K25" s="11">
        <v>0.01</v>
      </c>
      <c r="L25" s="11">
        <v>5.0000000000000001E-3</v>
      </c>
      <c r="M25" s="11">
        <v>5.0000000000000001E-3</v>
      </c>
      <c r="N25" s="11"/>
      <c r="O25" s="12">
        <f t="shared" si="1"/>
        <v>0</v>
      </c>
      <c r="P25" s="12">
        <f t="shared" si="2"/>
        <v>169068</v>
      </c>
      <c r="Q25" s="12">
        <f t="shared" si="3"/>
        <v>127611.59999999999</v>
      </c>
      <c r="R25" s="12">
        <f t="shared" si="4"/>
        <v>296679.60000000003</v>
      </c>
      <c r="S25" s="12">
        <v>30000000</v>
      </c>
      <c r="T25" s="12">
        <v>17520000</v>
      </c>
      <c r="U25" s="12">
        <v>13224000</v>
      </c>
      <c r="V25" s="12">
        <v>30744000</v>
      </c>
      <c r="W25" s="15">
        <f t="shared" si="5"/>
        <v>0.58399999999999996</v>
      </c>
      <c r="X25" s="15">
        <f t="shared" si="6"/>
        <v>0.44080000000000003</v>
      </c>
      <c r="Y25" s="15">
        <f t="shared" si="7"/>
        <v>1.0247999999999999</v>
      </c>
      <c r="Z25" s="36"/>
      <c r="AA25" s="36"/>
      <c r="AB25" s="37"/>
    </row>
    <row r="26" spans="1:28" hidden="1" x14ac:dyDescent="0.25">
      <c r="A26" s="8" t="s">
        <v>1322</v>
      </c>
      <c r="B26" s="28" t="s">
        <v>545</v>
      </c>
      <c r="C26" s="28" t="s">
        <v>546</v>
      </c>
      <c r="D26" s="10" t="str">
        <f>VLOOKUP(B26,Sheet1!$B$6:$D$580,3,0)</f>
        <v>Nguyễn Thành An</v>
      </c>
      <c r="E26" s="28" t="s">
        <v>488</v>
      </c>
      <c r="F26" s="28" t="s">
        <v>475</v>
      </c>
      <c r="G26" s="9" t="s">
        <v>160</v>
      </c>
      <c r="H26" s="11">
        <v>3.5000000000000003E-2</v>
      </c>
      <c r="I26" s="11"/>
      <c r="J26" s="11">
        <v>0.01</v>
      </c>
      <c r="K26" s="11">
        <v>0.01</v>
      </c>
      <c r="L26" s="11">
        <v>5.0000000000000001E-3</v>
      </c>
      <c r="M26" s="11">
        <v>5.0000000000000001E-3</v>
      </c>
      <c r="N26" s="11"/>
      <c r="O26" s="12">
        <f t="shared" si="1"/>
        <v>0</v>
      </c>
      <c r="P26" s="12">
        <f t="shared" si="2"/>
        <v>0</v>
      </c>
      <c r="Q26" s="12">
        <f t="shared" si="3"/>
        <v>0</v>
      </c>
      <c r="R26" s="12">
        <f t="shared" si="4"/>
        <v>0</v>
      </c>
      <c r="S26" s="12">
        <v>0</v>
      </c>
      <c r="T26" s="12">
        <v>0</v>
      </c>
      <c r="U26" s="12">
        <v>0</v>
      </c>
      <c r="V26" s="12">
        <v>0</v>
      </c>
      <c r="W26" s="15">
        <f t="shared" si="5"/>
        <v>0</v>
      </c>
      <c r="X26" s="15">
        <f t="shared" si="6"/>
        <v>0</v>
      </c>
      <c r="Y26" s="15">
        <f t="shared" si="7"/>
        <v>0</v>
      </c>
      <c r="Z26" s="36"/>
      <c r="AA26" s="36"/>
      <c r="AB26" s="37"/>
    </row>
    <row r="27" spans="1:28" hidden="1" x14ac:dyDescent="0.25">
      <c r="A27" s="8" t="s">
        <v>1323</v>
      </c>
      <c r="B27" s="28" t="s">
        <v>547</v>
      </c>
      <c r="C27" s="28" t="s">
        <v>548</v>
      </c>
      <c r="D27" s="10" t="str">
        <f>VLOOKUP(B27,Sheet1!$B$6:$D$580,3,0)</f>
        <v>Nguyễn Thành An</v>
      </c>
      <c r="E27" s="28" t="s">
        <v>488</v>
      </c>
      <c r="F27" s="28" t="s">
        <v>475</v>
      </c>
      <c r="G27" s="9" t="s">
        <v>160</v>
      </c>
      <c r="H27" s="11">
        <v>3.5000000000000003E-2</v>
      </c>
      <c r="I27" s="11"/>
      <c r="J27" s="11">
        <v>0.01</v>
      </c>
      <c r="K27" s="11">
        <v>0.01</v>
      </c>
      <c r="L27" s="11">
        <v>5.0000000000000001E-3</v>
      </c>
      <c r="M27" s="11">
        <v>5.0000000000000001E-3</v>
      </c>
      <c r="N27" s="11"/>
      <c r="O27" s="12">
        <f t="shared" si="1"/>
        <v>0</v>
      </c>
      <c r="P27" s="12">
        <f t="shared" si="2"/>
        <v>103988.4</v>
      </c>
      <c r="Q27" s="12">
        <f t="shared" si="3"/>
        <v>0</v>
      </c>
      <c r="R27" s="12">
        <f t="shared" si="4"/>
        <v>103988.40000000001</v>
      </c>
      <c r="S27" s="12">
        <v>10000000</v>
      </c>
      <c r="T27" s="12">
        <v>10776000</v>
      </c>
      <c r="U27" s="12">
        <v>0</v>
      </c>
      <c r="V27" s="12">
        <v>10776000</v>
      </c>
      <c r="W27" s="15">
        <f t="shared" si="5"/>
        <v>1.0775999999999999</v>
      </c>
      <c r="X27" s="15">
        <f t="shared" si="6"/>
        <v>0</v>
      </c>
      <c r="Y27" s="15">
        <f t="shared" si="7"/>
        <v>1.0775999999999999</v>
      </c>
      <c r="Z27" s="36"/>
      <c r="AA27" s="36"/>
      <c r="AB27" s="37"/>
    </row>
    <row r="28" spans="1:28" hidden="1" x14ac:dyDescent="0.25">
      <c r="A28" s="8" t="s">
        <v>1346</v>
      </c>
      <c r="B28" s="32" t="s">
        <v>1250</v>
      </c>
      <c r="C28" s="32" t="s">
        <v>1251</v>
      </c>
      <c r="D28" s="10" t="str">
        <f>VLOOKUP(B28,Sheet1!$B$6:$D$580,3,0)</f>
        <v>Lê Văn Tuấn</v>
      </c>
      <c r="E28" s="28" t="s">
        <v>516</v>
      </c>
      <c r="F28" s="28" t="s">
        <v>475</v>
      </c>
      <c r="G28" s="9" t="s">
        <v>160</v>
      </c>
      <c r="H28" s="11">
        <v>3.5000000000000003E-2</v>
      </c>
      <c r="I28" s="17"/>
      <c r="J28" s="11">
        <v>0.01</v>
      </c>
      <c r="K28" s="11">
        <v>0.01</v>
      </c>
      <c r="L28" s="11">
        <v>5.0000000000000001E-3</v>
      </c>
      <c r="M28" s="11">
        <v>5.0000000000000001E-3</v>
      </c>
      <c r="N28" s="11"/>
      <c r="O28" s="12">
        <f t="shared" si="1"/>
        <v>0</v>
      </c>
      <c r="P28" s="12">
        <f t="shared" si="2"/>
        <v>0</v>
      </c>
      <c r="Q28" s="12">
        <f t="shared" si="3"/>
        <v>0</v>
      </c>
      <c r="R28" s="12">
        <f t="shared" si="4"/>
        <v>0</v>
      </c>
      <c r="S28" s="12">
        <v>10000000</v>
      </c>
      <c r="T28" s="12">
        <v>0</v>
      </c>
      <c r="U28" s="12">
        <v>0</v>
      </c>
      <c r="V28" s="12">
        <v>0</v>
      </c>
      <c r="W28" s="15">
        <f t="shared" si="5"/>
        <v>0</v>
      </c>
      <c r="X28" s="15">
        <f t="shared" si="6"/>
        <v>0</v>
      </c>
      <c r="Y28" s="15">
        <f t="shared" si="7"/>
        <v>0</v>
      </c>
      <c r="Z28" s="36"/>
      <c r="AA28" s="36"/>
      <c r="AB28" s="37"/>
    </row>
    <row r="29" spans="1:28" hidden="1" x14ac:dyDescent="0.25">
      <c r="A29" s="8" t="s">
        <v>1297</v>
      </c>
      <c r="B29" s="28" t="s">
        <v>481</v>
      </c>
      <c r="C29" s="28" t="s">
        <v>482</v>
      </c>
      <c r="D29" s="10" t="str">
        <f>VLOOKUP(B29,Sheet1!$B$6:$D$580,3,0)</f>
        <v>Lê Văn Tuấn</v>
      </c>
      <c r="E29" s="28" t="s">
        <v>484</v>
      </c>
      <c r="F29" s="28" t="s">
        <v>485</v>
      </c>
      <c r="G29" s="9" t="s">
        <v>160</v>
      </c>
      <c r="H29" s="11">
        <v>3.5000000000000003E-2</v>
      </c>
      <c r="I29" s="11"/>
      <c r="J29" s="11">
        <v>0.01</v>
      </c>
      <c r="K29" s="11">
        <v>0.01</v>
      </c>
      <c r="L29" s="11">
        <v>5.0000000000000001E-3</v>
      </c>
      <c r="M29" s="11">
        <v>5.0000000000000001E-3</v>
      </c>
      <c r="N29" s="11"/>
      <c r="O29" s="12">
        <f t="shared" si="1"/>
        <v>0</v>
      </c>
      <c r="P29" s="12">
        <f t="shared" si="2"/>
        <v>211682.4</v>
      </c>
      <c r="Q29" s="12">
        <f t="shared" si="3"/>
        <v>0</v>
      </c>
      <c r="R29" s="12">
        <f t="shared" si="4"/>
        <v>498403.2</v>
      </c>
      <c r="S29" s="12">
        <v>50000000</v>
      </c>
      <c r="T29" s="12">
        <v>21936000</v>
      </c>
      <c r="U29" s="12">
        <v>0</v>
      </c>
      <c r="V29" s="12">
        <v>51648000</v>
      </c>
      <c r="W29" s="15">
        <f t="shared" si="5"/>
        <v>0.43872</v>
      </c>
      <c r="X29" s="15">
        <f t="shared" si="6"/>
        <v>0</v>
      </c>
      <c r="Y29" s="15">
        <f t="shared" si="7"/>
        <v>1.0329600000000001</v>
      </c>
      <c r="Z29" s="36"/>
      <c r="AA29" s="36"/>
      <c r="AB29" s="37"/>
    </row>
    <row r="30" spans="1:28" hidden="1" x14ac:dyDescent="0.25">
      <c r="A30" s="8" t="s">
        <v>1301</v>
      </c>
      <c r="B30" s="28" t="s">
        <v>495</v>
      </c>
      <c r="C30" s="28" t="s">
        <v>496</v>
      </c>
      <c r="D30" s="10" t="str">
        <f>VLOOKUP(B30,Sheet1!$B$6:$D$580,3,0)</f>
        <v>Nguyễn Đức Bách</v>
      </c>
      <c r="E30" s="28" t="s">
        <v>498</v>
      </c>
      <c r="F30" s="28" t="s">
        <v>485</v>
      </c>
      <c r="G30" s="9" t="s">
        <v>160</v>
      </c>
      <c r="H30" s="11">
        <v>3.5000000000000003E-2</v>
      </c>
      <c r="I30" s="11"/>
      <c r="J30" s="11">
        <v>0.01</v>
      </c>
      <c r="K30" s="11">
        <v>0.01</v>
      </c>
      <c r="L30" s="11">
        <v>5.0000000000000001E-3</v>
      </c>
      <c r="M30" s="11">
        <v>5.0000000000000001E-3</v>
      </c>
      <c r="N30" s="11"/>
      <c r="O30" s="12">
        <f t="shared" si="1"/>
        <v>0</v>
      </c>
      <c r="P30" s="12">
        <f t="shared" si="2"/>
        <v>31497.599999999999</v>
      </c>
      <c r="Q30" s="12">
        <f t="shared" si="3"/>
        <v>0</v>
      </c>
      <c r="R30" s="12">
        <f t="shared" si="4"/>
        <v>92408.400000000009</v>
      </c>
      <c r="S30" s="12">
        <v>8000000</v>
      </c>
      <c r="T30" s="12">
        <v>3264000</v>
      </c>
      <c r="U30" s="12">
        <v>0</v>
      </c>
      <c r="V30" s="12">
        <v>9576000</v>
      </c>
      <c r="W30" s="15">
        <f t="shared" si="5"/>
        <v>0.40799999999999997</v>
      </c>
      <c r="X30" s="15">
        <f t="shared" si="6"/>
        <v>0</v>
      </c>
      <c r="Y30" s="15">
        <f t="shared" si="7"/>
        <v>1.1970000000000001</v>
      </c>
      <c r="Z30" s="36"/>
      <c r="AA30" s="36"/>
      <c r="AB30" s="37"/>
    </row>
    <row r="31" spans="1:28" hidden="1" x14ac:dyDescent="0.25">
      <c r="A31" s="8" t="s">
        <v>1302</v>
      </c>
      <c r="B31" s="28" t="s">
        <v>499</v>
      </c>
      <c r="C31" s="28" t="s">
        <v>500</v>
      </c>
      <c r="D31" s="10" t="str">
        <f>VLOOKUP(B31,Sheet1!$B$6:$D$580,3,0)</f>
        <v>Lê Văn Tuấn</v>
      </c>
      <c r="E31" s="28" t="s">
        <v>484</v>
      </c>
      <c r="F31" s="28" t="s">
        <v>485</v>
      </c>
      <c r="G31" s="9" t="s">
        <v>160</v>
      </c>
      <c r="H31" s="11">
        <v>3.5000000000000003E-2</v>
      </c>
      <c r="I31" s="11"/>
      <c r="J31" s="11">
        <v>0.01</v>
      </c>
      <c r="K31" s="11">
        <v>0.01</v>
      </c>
      <c r="L31" s="11">
        <v>5.0000000000000001E-3</v>
      </c>
      <c r="M31" s="11">
        <v>5.0000000000000001E-3</v>
      </c>
      <c r="N31" s="11"/>
      <c r="O31" s="12">
        <f t="shared" si="1"/>
        <v>0</v>
      </c>
      <c r="P31" s="12">
        <f t="shared" si="2"/>
        <v>363959.39999999997</v>
      </c>
      <c r="Q31" s="12">
        <f t="shared" si="3"/>
        <v>221641.19999999998</v>
      </c>
      <c r="R31" s="12">
        <f t="shared" si="4"/>
        <v>585600.6</v>
      </c>
      <c r="S31" s="12">
        <v>60000000</v>
      </c>
      <c r="T31" s="12">
        <v>37716000</v>
      </c>
      <c r="U31" s="12">
        <v>22968000</v>
      </c>
      <c r="V31" s="12">
        <v>60684000</v>
      </c>
      <c r="W31" s="15">
        <f t="shared" si="5"/>
        <v>0.62860000000000005</v>
      </c>
      <c r="X31" s="15">
        <f t="shared" si="6"/>
        <v>0.38279999999999997</v>
      </c>
      <c r="Y31" s="15">
        <f t="shared" si="7"/>
        <v>1.0114000000000001</v>
      </c>
      <c r="Z31" s="36"/>
      <c r="AA31" s="36"/>
      <c r="AB31" s="37"/>
    </row>
    <row r="32" spans="1:28" hidden="1" x14ac:dyDescent="0.25">
      <c r="A32" s="8" t="s">
        <v>1303</v>
      </c>
      <c r="B32" s="28" t="s">
        <v>501</v>
      </c>
      <c r="C32" s="28" t="s">
        <v>502</v>
      </c>
      <c r="D32" s="10" t="str">
        <f>VLOOKUP(B32,Sheet1!$B$6:$D$580,3,0)</f>
        <v>Quách Học Hiếu</v>
      </c>
      <c r="E32" s="28" t="s">
        <v>484</v>
      </c>
      <c r="F32" s="28" t="s">
        <v>485</v>
      </c>
      <c r="G32" s="9" t="s">
        <v>160</v>
      </c>
      <c r="H32" s="11">
        <v>3.5000000000000003E-2</v>
      </c>
      <c r="I32" s="11"/>
      <c r="J32" s="11">
        <v>0.01</v>
      </c>
      <c r="K32" s="11">
        <v>0.01</v>
      </c>
      <c r="L32" s="11">
        <v>5.0000000000000001E-3</v>
      </c>
      <c r="M32" s="11">
        <v>5.0000000000000001E-3</v>
      </c>
      <c r="N32" s="11"/>
      <c r="O32" s="12">
        <f t="shared" si="1"/>
        <v>0</v>
      </c>
      <c r="P32" s="12">
        <f t="shared" si="2"/>
        <v>136653.65</v>
      </c>
      <c r="Q32" s="12">
        <f t="shared" si="3"/>
        <v>114236.7</v>
      </c>
      <c r="R32" s="12">
        <f t="shared" si="4"/>
        <v>250890.35</v>
      </c>
      <c r="S32" s="12">
        <v>25000000</v>
      </c>
      <c r="T32" s="12">
        <v>14161000</v>
      </c>
      <c r="U32" s="12">
        <v>11838000</v>
      </c>
      <c r="V32" s="12">
        <v>25999000</v>
      </c>
      <c r="W32" s="15">
        <f t="shared" si="5"/>
        <v>0.56644000000000005</v>
      </c>
      <c r="X32" s="15">
        <f t="shared" si="6"/>
        <v>0.47352</v>
      </c>
      <c r="Y32" s="15">
        <f t="shared" si="7"/>
        <v>1.03996</v>
      </c>
      <c r="Z32" s="36"/>
      <c r="AA32" s="36"/>
      <c r="AB32" s="37"/>
    </row>
    <row r="33" spans="1:28" hidden="1" x14ac:dyDescent="0.25">
      <c r="A33" s="8" t="s">
        <v>1305</v>
      </c>
      <c r="B33" s="28" t="s">
        <v>507</v>
      </c>
      <c r="C33" s="28" t="s">
        <v>508</v>
      </c>
      <c r="D33" s="10" t="str">
        <f>VLOOKUP(B33,Sheet1!$B$6:$D$580,3,0)</f>
        <v>Nguyễn Đức Bách</v>
      </c>
      <c r="E33" s="28" t="s">
        <v>498</v>
      </c>
      <c r="F33" s="28" t="s">
        <v>485</v>
      </c>
      <c r="G33" s="9" t="s">
        <v>160</v>
      </c>
      <c r="H33" s="11">
        <v>3.5000000000000003E-2</v>
      </c>
      <c r="I33" s="11"/>
      <c r="J33" s="11">
        <v>0.01</v>
      </c>
      <c r="K33" s="11">
        <v>0.01</v>
      </c>
      <c r="L33" s="11">
        <v>5.0000000000000001E-3</v>
      </c>
      <c r="M33" s="11">
        <v>5.0000000000000001E-3</v>
      </c>
      <c r="N33" s="11"/>
      <c r="O33" s="12">
        <f t="shared" si="1"/>
        <v>0</v>
      </c>
      <c r="P33" s="12">
        <f t="shared" si="2"/>
        <v>93421.65</v>
      </c>
      <c r="Q33" s="12">
        <f t="shared" si="3"/>
        <v>20795.75</v>
      </c>
      <c r="R33" s="12">
        <f t="shared" si="4"/>
        <v>114217.40000000001</v>
      </c>
      <c r="S33" s="12">
        <v>10000000</v>
      </c>
      <c r="T33" s="12">
        <v>9681000</v>
      </c>
      <c r="U33" s="12">
        <v>2155000</v>
      </c>
      <c r="V33" s="12">
        <v>11836000</v>
      </c>
      <c r="W33" s="15">
        <f t="shared" si="5"/>
        <v>0.96809999999999996</v>
      </c>
      <c r="X33" s="15">
        <f t="shared" si="6"/>
        <v>0.2155</v>
      </c>
      <c r="Y33" s="15">
        <f t="shared" si="7"/>
        <v>1.1836</v>
      </c>
      <c r="Z33" s="36"/>
      <c r="AA33" s="36"/>
      <c r="AB33" s="37"/>
    </row>
    <row r="34" spans="1:28" hidden="1" x14ac:dyDescent="0.25">
      <c r="A34" s="8" t="s">
        <v>1306</v>
      </c>
      <c r="B34" s="28" t="s">
        <v>509</v>
      </c>
      <c r="C34" s="28" t="s">
        <v>510</v>
      </c>
      <c r="D34" s="10" t="str">
        <f>VLOOKUP(B34,Sheet1!$B$6:$D$580,3,0)</f>
        <v>Nguyễn Đức Bách</v>
      </c>
      <c r="E34" s="28" t="s">
        <v>498</v>
      </c>
      <c r="F34" s="28" t="s">
        <v>485</v>
      </c>
      <c r="G34" s="9" t="s">
        <v>160</v>
      </c>
      <c r="H34" s="11">
        <v>3.5000000000000003E-2</v>
      </c>
      <c r="I34" s="11"/>
      <c r="J34" s="11">
        <v>0.01</v>
      </c>
      <c r="K34" s="11">
        <v>0.01</v>
      </c>
      <c r="L34" s="11">
        <v>5.0000000000000001E-3</v>
      </c>
      <c r="M34" s="11">
        <v>5.0000000000000001E-3</v>
      </c>
      <c r="N34" s="11"/>
      <c r="O34" s="12">
        <f t="shared" si="1"/>
        <v>0</v>
      </c>
      <c r="P34" s="12">
        <f t="shared" si="2"/>
        <v>101093.4</v>
      </c>
      <c r="Q34" s="12">
        <f t="shared" si="3"/>
        <v>0</v>
      </c>
      <c r="R34" s="12">
        <f t="shared" si="4"/>
        <v>101093.40000000001</v>
      </c>
      <c r="S34" s="12">
        <v>10000000</v>
      </c>
      <c r="T34" s="12">
        <v>10476000</v>
      </c>
      <c r="U34" s="12">
        <v>0</v>
      </c>
      <c r="V34" s="12">
        <v>10476000</v>
      </c>
      <c r="W34" s="15">
        <f t="shared" si="5"/>
        <v>1.0476000000000001</v>
      </c>
      <c r="X34" s="15">
        <f t="shared" si="6"/>
        <v>0</v>
      </c>
      <c r="Y34" s="15">
        <f t="shared" si="7"/>
        <v>1.0476000000000001</v>
      </c>
      <c r="Z34" s="36"/>
      <c r="AA34" s="36"/>
      <c r="AB34" s="37"/>
    </row>
    <row r="35" spans="1:28" hidden="1" x14ac:dyDescent="0.25">
      <c r="A35" s="8" t="s">
        <v>1315</v>
      </c>
      <c r="B35" s="28" t="s">
        <v>531</v>
      </c>
      <c r="C35" s="28" t="s">
        <v>532</v>
      </c>
      <c r="D35" s="10" t="str">
        <f>VLOOKUP(B35,Sheet1!$B$6:$D$580,3,0)</f>
        <v>Quách Học Hiếu</v>
      </c>
      <c r="E35" s="28" t="s">
        <v>493</v>
      </c>
      <c r="F35" s="28" t="s">
        <v>485</v>
      </c>
      <c r="G35" s="9" t="s">
        <v>160</v>
      </c>
      <c r="H35" s="11">
        <v>3.5000000000000003E-2</v>
      </c>
      <c r="I35" s="11"/>
      <c r="J35" s="11">
        <v>0.01</v>
      </c>
      <c r="K35" s="11">
        <v>0.01</v>
      </c>
      <c r="L35" s="11">
        <v>5.0000000000000001E-3</v>
      </c>
      <c r="M35" s="11">
        <v>5.0000000000000001E-3</v>
      </c>
      <c r="N35" s="11"/>
      <c r="O35" s="12">
        <f t="shared" si="1"/>
        <v>0</v>
      </c>
      <c r="P35" s="12">
        <f t="shared" si="2"/>
        <v>0</v>
      </c>
      <c r="Q35" s="12">
        <f t="shared" si="3"/>
        <v>0</v>
      </c>
      <c r="R35" s="12">
        <f t="shared" si="4"/>
        <v>0</v>
      </c>
      <c r="S35" s="12">
        <v>15000000</v>
      </c>
      <c r="T35" s="12">
        <v>0</v>
      </c>
      <c r="U35" s="12">
        <v>0</v>
      </c>
      <c r="V35" s="12">
        <v>0</v>
      </c>
      <c r="W35" s="15">
        <f t="shared" si="5"/>
        <v>0</v>
      </c>
      <c r="X35" s="15">
        <f t="shared" si="6"/>
        <v>0</v>
      </c>
      <c r="Y35" s="15">
        <f t="shared" si="7"/>
        <v>0</v>
      </c>
      <c r="Z35" s="36"/>
      <c r="AA35" s="36"/>
      <c r="AB35" s="37"/>
    </row>
    <row r="36" spans="1:28" hidden="1" x14ac:dyDescent="0.25">
      <c r="A36" s="8" t="s">
        <v>1316</v>
      </c>
      <c r="B36" s="28" t="s">
        <v>533</v>
      </c>
      <c r="C36" s="28" t="s">
        <v>534</v>
      </c>
      <c r="D36" s="10" t="str">
        <f>VLOOKUP(B36,Sheet1!$B$6:$D$580,3,0)</f>
        <v>Nguyễn Đức Bách</v>
      </c>
      <c r="E36" s="28" t="s">
        <v>498</v>
      </c>
      <c r="F36" s="28" t="s">
        <v>485</v>
      </c>
      <c r="G36" s="9" t="s">
        <v>160</v>
      </c>
      <c r="H36" s="11">
        <v>3.5000000000000003E-2</v>
      </c>
      <c r="I36" s="11"/>
      <c r="J36" s="11">
        <v>0.01</v>
      </c>
      <c r="K36" s="11">
        <v>0.01</v>
      </c>
      <c r="L36" s="11">
        <v>5.0000000000000001E-3</v>
      </c>
      <c r="M36" s="11">
        <v>5.0000000000000001E-3</v>
      </c>
      <c r="N36" s="11"/>
      <c r="O36" s="12">
        <f t="shared" si="1"/>
        <v>0</v>
      </c>
      <c r="P36" s="12">
        <f t="shared" si="2"/>
        <v>0</v>
      </c>
      <c r="Q36" s="12">
        <f t="shared" si="3"/>
        <v>0</v>
      </c>
      <c r="R36" s="12">
        <f t="shared" si="4"/>
        <v>0</v>
      </c>
      <c r="S36" s="12">
        <v>10000000</v>
      </c>
      <c r="T36" s="12">
        <v>0</v>
      </c>
      <c r="U36" s="12">
        <v>0</v>
      </c>
      <c r="V36" s="12">
        <v>0</v>
      </c>
      <c r="W36" s="15">
        <f t="shared" si="5"/>
        <v>0</v>
      </c>
      <c r="X36" s="15">
        <f t="shared" si="6"/>
        <v>0</v>
      </c>
      <c r="Y36" s="15">
        <f t="shared" si="7"/>
        <v>0</v>
      </c>
      <c r="Z36" s="36"/>
      <c r="AA36" s="36"/>
      <c r="AB36" s="37"/>
    </row>
    <row r="37" spans="1:28" hidden="1" x14ac:dyDescent="0.25">
      <c r="A37" s="8" t="s">
        <v>1317</v>
      </c>
      <c r="B37" s="28" t="s">
        <v>535</v>
      </c>
      <c r="C37" s="28" t="s">
        <v>536</v>
      </c>
      <c r="D37" s="10" t="str">
        <f>VLOOKUP(B37,Sheet1!$B$6:$D$580,3,0)</f>
        <v>Lê Văn Tuấn</v>
      </c>
      <c r="E37" s="28" t="s">
        <v>484</v>
      </c>
      <c r="F37" s="28" t="s">
        <v>485</v>
      </c>
      <c r="G37" s="9" t="s">
        <v>160</v>
      </c>
      <c r="H37" s="11">
        <v>3.5000000000000003E-2</v>
      </c>
      <c r="I37" s="11"/>
      <c r="J37" s="11">
        <v>0.01</v>
      </c>
      <c r="K37" s="11">
        <v>0.01</v>
      </c>
      <c r="L37" s="11">
        <v>5.0000000000000001E-3</v>
      </c>
      <c r="M37" s="11">
        <v>5.0000000000000001E-3</v>
      </c>
      <c r="N37" s="11"/>
      <c r="O37" s="12">
        <f t="shared" si="1"/>
        <v>0</v>
      </c>
      <c r="P37" s="12">
        <f t="shared" si="2"/>
        <v>0</v>
      </c>
      <c r="Q37" s="12">
        <f t="shared" si="3"/>
        <v>0</v>
      </c>
      <c r="R37" s="12">
        <f t="shared" si="4"/>
        <v>0</v>
      </c>
      <c r="S37" s="12">
        <v>0</v>
      </c>
      <c r="T37" s="12">
        <v>-12365000</v>
      </c>
      <c r="U37" s="12">
        <v>0</v>
      </c>
      <c r="V37" s="12">
        <v>-12365000</v>
      </c>
      <c r="W37" s="15">
        <f t="shared" si="5"/>
        <v>0</v>
      </c>
      <c r="X37" s="15">
        <f t="shared" si="6"/>
        <v>0</v>
      </c>
      <c r="Y37" s="15">
        <f t="shared" si="7"/>
        <v>0</v>
      </c>
      <c r="Z37" s="36"/>
      <c r="AA37" s="36"/>
      <c r="AB37" s="37"/>
    </row>
    <row r="38" spans="1:28" hidden="1" x14ac:dyDescent="0.25">
      <c r="A38" s="8" t="s">
        <v>1320</v>
      </c>
      <c r="B38" s="28" t="s">
        <v>541</v>
      </c>
      <c r="C38" s="28" t="s">
        <v>542</v>
      </c>
      <c r="D38" s="10" t="str">
        <f>VLOOKUP(B38,Sheet1!$B$6:$D$580,3,0)</f>
        <v>Quách Học Hiếu</v>
      </c>
      <c r="E38" s="28" t="s">
        <v>493</v>
      </c>
      <c r="F38" s="28" t="s">
        <v>485</v>
      </c>
      <c r="G38" s="9" t="s">
        <v>160</v>
      </c>
      <c r="H38" s="11">
        <v>3.5000000000000003E-2</v>
      </c>
      <c r="I38" s="11"/>
      <c r="J38" s="11">
        <v>0.01</v>
      </c>
      <c r="K38" s="11">
        <v>0.01</v>
      </c>
      <c r="L38" s="11">
        <v>5.0000000000000001E-3</v>
      </c>
      <c r="M38" s="11">
        <v>5.0000000000000001E-3</v>
      </c>
      <c r="N38" s="11"/>
      <c r="O38" s="12">
        <f t="shared" si="1"/>
        <v>0</v>
      </c>
      <c r="P38" s="12">
        <f t="shared" ref="P38:P69" si="8">IF(W38&gt;=40%,T38*J38*(100%-H38),0)</f>
        <v>133401.60000000001</v>
      </c>
      <c r="Q38" s="12">
        <f t="shared" si="3"/>
        <v>0</v>
      </c>
      <c r="R38" s="12">
        <f t="shared" ref="R38:R69" si="9">IF(Y38&gt;=100%,V38*(100%-H38)*K38,0)</f>
        <v>0</v>
      </c>
      <c r="S38" s="12">
        <v>20000000</v>
      </c>
      <c r="T38" s="12">
        <v>13824000</v>
      </c>
      <c r="U38" s="12">
        <v>0</v>
      </c>
      <c r="V38" s="12">
        <v>19920000</v>
      </c>
      <c r="W38" s="15">
        <f t="shared" si="5"/>
        <v>0.69120000000000004</v>
      </c>
      <c r="X38" s="15">
        <f t="shared" si="6"/>
        <v>0</v>
      </c>
      <c r="Y38" s="15">
        <f t="shared" si="7"/>
        <v>0.996</v>
      </c>
      <c r="Z38" s="36"/>
      <c r="AA38" s="36"/>
      <c r="AB38" s="37"/>
    </row>
    <row r="39" spans="1:28" hidden="1" x14ac:dyDescent="0.25">
      <c r="A39" s="8" t="s">
        <v>1330</v>
      </c>
      <c r="B39" s="32" t="s">
        <v>1068</v>
      </c>
      <c r="C39" s="9" t="s">
        <v>1069</v>
      </c>
      <c r="D39" s="10" t="str">
        <f>VLOOKUP(B39,Sheet1!$B$6:$D$580,3,0)</f>
        <v>Phan Minh Đạt</v>
      </c>
      <c r="E39" s="9" t="s">
        <v>997</v>
      </c>
      <c r="F39" s="9" t="s">
        <v>998</v>
      </c>
      <c r="G39" s="9" t="s">
        <v>160</v>
      </c>
      <c r="H39" s="11">
        <v>3.5000000000000003E-2</v>
      </c>
      <c r="I39" s="11"/>
      <c r="J39" s="11">
        <v>0.01</v>
      </c>
      <c r="K39" s="11">
        <v>0.01</v>
      </c>
      <c r="L39" s="11">
        <v>5.0000000000000001E-3</v>
      </c>
      <c r="M39" s="11">
        <v>5.0000000000000001E-3</v>
      </c>
      <c r="N39" s="11"/>
      <c r="O39" s="12">
        <f t="shared" si="1"/>
        <v>0</v>
      </c>
      <c r="P39" s="12">
        <f t="shared" si="8"/>
        <v>297142.8</v>
      </c>
      <c r="Q39" s="12">
        <f t="shared" si="3"/>
        <v>295058.39999999997</v>
      </c>
      <c r="R39" s="12">
        <f t="shared" si="9"/>
        <v>592201.20000000007</v>
      </c>
      <c r="S39" s="12">
        <v>60000000</v>
      </c>
      <c r="T39" s="12">
        <v>30792000</v>
      </c>
      <c r="U39" s="12">
        <v>30576000</v>
      </c>
      <c r="V39" s="12">
        <v>61368000</v>
      </c>
      <c r="W39" s="15">
        <f t="shared" si="5"/>
        <v>0.51319999999999999</v>
      </c>
      <c r="X39" s="15">
        <f t="shared" si="6"/>
        <v>0.50960000000000005</v>
      </c>
      <c r="Y39" s="15">
        <f t="shared" si="7"/>
        <v>1.0227999999999999</v>
      </c>
      <c r="Z39" s="36"/>
      <c r="AA39" s="36"/>
      <c r="AB39" s="37"/>
    </row>
    <row r="40" spans="1:28" x14ac:dyDescent="0.25">
      <c r="A40" s="8" t="s">
        <v>1331</v>
      </c>
      <c r="B40" s="30" t="s">
        <v>1070</v>
      </c>
      <c r="C40" s="9" t="s">
        <v>1071</v>
      </c>
      <c r="D40" s="10" t="str">
        <f>VLOOKUP(B40,Sheet1!$B$6:$D$580,3,0)</f>
        <v>Trần Nam Anh</v>
      </c>
      <c r="E40" s="9" t="s">
        <v>1002</v>
      </c>
      <c r="F40" s="9" t="s">
        <v>998</v>
      </c>
      <c r="G40" s="9" t="s">
        <v>160</v>
      </c>
      <c r="H40" s="11">
        <v>3.5000000000000003E-2</v>
      </c>
      <c r="I40" s="11"/>
      <c r="J40" s="11">
        <v>0.01</v>
      </c>
      <c r="K40" s="11">
        <v>0.01</v>
      </c>
      <c r="L40" s="11">
        <v>5.0000000000000001E-3</v>
      </c>
      <c r="M40" s="11">
        <v>5.0000000000000001E-3</v>
      </c>
      <c r="N40" s="11"/>
      <c r="O40" s="12">
        <f t="shared" si="1"/>
        <v>0</v>
      </c>
      <c r="P40" s="12">
        <f t="shared" si="8"/>
        <v>322387.20000000001</v>
      </c>
      <c r="Q40" s="12">
        <f t="shared" si="3"/>
        <v>455788.79999999999</v>
      </c>
      <c r="R40" s="12">
        <f t="shared" si="9"/>
        <v>778176</v>
      </c>
      <c r="S40" s="12">
        <v>80000000</v>
      </c>
      <c r="T40" s="12">
        <v>33408000</v>
      </c>
      <c r="U40" s="12">
        <v>47232000</v>
      </c>
      <c r="V40" s="12">
        <v>80640000</v>
      </c>
      <c r="W40" s="15">
        <f t="shared" si="5"/>
        <v>0.41760000000000003</v>
      </c>
      <c r="X40" s="15">
        <f t="shared" si="6"/>
        <v>0.59040000000000004</v>
      </c>
      <c r="Y40" s="15">
        <f t="shared" si="7"/>
        <v>1.008</v>
      </c>
      <c r="Z40" s="36"/>
      <c r="AA40" s="36"/>
      <c r="AB40" s="37"/>
    </row>
    <row r="41" spans="1:28" hidden="1" x14ac:dyDescent="0.25">
      <c r="A41" s="8" t="s">
        <v>1332</v>
      </c>
      <c r="B41" s="30" t="s">
        <v>1072</v>
      </c>
      <c r="C41" s="9" t="s">
        <v>1073</v>
      </c>
      <c r="D41" s="10" t="str">
        <f>VLOOKUP(B41,Sheet1!$B$6:$D$580,3,0)</f>
        <v>Phan Đình Tuyên</v>
      </c>
      <c r="E41" s="9" t="s">
        <v>1006</v>
      </c>
      <c r="F41" s="9" t="s">
        <v>998</v>
      </c>
      <c r="G41" s="9" t="s">
        <v>160</v>
      </c>
      <c r="H41" s="11">
        <v>3.5000000000000003E-2</v>
      </c>
      <c r="I41" s="11"/>
      <c r="J41" s="11">
        <v>0.01</v>
      </c>
      <c r="K41" s="11">
        <v>0.01</v>
      </c>
      <c r="L41" s="11">
        <v>5.0000000000000001E-3</v>
      </c>
      <c r="M41" s="11">
        <v>5.0000000000000001E-3</v>
      </c>
      <c r="N41" s="11"/>
      <c r="O41" s="12">
        <f t="shared" si="1"/>
        <v>0</v>
      </c>
      <c r="P41" s="12">
        <f t="shared" si="8"/>
        <v>360138</v>
      </c>
      <c r="Q41" s="12">
        <f t="shared" si="3"/>
        <v>0</v>
      </c>
      <c r="R41" s="12">
        <f t="shared" si="9"/>
        <v>0</v>
      </c>
      <c r="S41" s="12">
        <v>90000000</v>
      </c>
      <c r="T41" s="12">
        <v>37320000</v>
      </c>
      <c r="U41" s="12">
        <v>0</v>
      </c>
      <c r="V41" s="12">
        <v>37320000</v>
      </c>
      <c r="W41" s="15">
        <f t="shared" si="5"/>
        <v>0.41466666666666668</v>
      </c>
      <c r="X41" s="15">
        <f t="shared" si="6"/>
        <v>0</v>
      </c>
      <c r="Y41" s="15">
        <f t="shared" si="7"/>
        <v>0.41466666666666668</v>
      </c>
      <c r="Z41" s="36"/>
      <c r="AA41" s="36"/>
      <c r="AB41" s="37"/>
    </row>
    <row r="42" spans="1:28" hidden="1" x14ac:dyDescent="0.25">
      <c r="A42" s="8" t="s">
        <v>1333</v>
      </c>
      <c r="B42" s="32" t="s">
        <v>1074</v>
      </c>
      <c r="C42" s="9" t="s">
        <v>1075</v>
      </c>
      <c r="D42" s="10" t="str">
        <f>VLOOKUP(B42,Sheet1!$B$6:$D$580,3,0)</f>
        <v>Phan Minh Đạt</v>
      </c>
      <c r="E42" s="9" t="s">
        <v>1009</v>
      </c>
      <c r="F42" s="9" t="s">
        <v>998</v>
      </c>
      <c r="G42" s="9" t="s">
        <v>160</v>
      </c>
      <c r="H42" s="11">
        <v>3.5000000000000003E-2</v>
      </c>
      <c r="I42" s="11"/>
      <c r="J42" s="11">
        <v>0.01</v>
      </c>
      <c r="K42" s="11">
        <v>0.01</v>
      </c>
      <c r="L42" s="11">
        <v>5.0000000000000001E-3</v>
      </c>
      <c r="M42" s="11">
        <v>5.0000000000000001E-3</v>
      </c>
      <c r="N42" s="11"/>
      <c r="O42" s="12">
        <f t="shared" si="1"/>
        <v>0</v>
      </c>
      <c r="P42" s="12">
        <f t="shared" si="8"/>
        <v>0</v>
      </c>
      <c r="Q42" s="12">
        <f t="shared" si="3"/>
        <v>0</v>
      </c>
      <c r="R42" s="12">
        <f t="shared" si="9"/>
        <v>0</v>
      </c>
      <c r="S42" s="12">
        <v>50000000</v>
      </c>
      <c r="T42" s="12">
        <v>0</v>
      </c>
      <c r="U42" s="12">
        <v>11268000</v>
      </c>
      <c r="V42" s="12">
        <v>11268000</v>
      </c>
      <c r="W42" s="15">
        <f t="shared" si="5"/>
        <v>0</v>
      </c>
      <c r="X42" s="15">
        <f t="shared" si="6"/>
        <v>0.22536</v>
      </c>
      <c r="Y42" s="15">
        <f t="shared" si="7"/>
        <v>0.22536</v>
      </c>
      <c r="Z42" s="36"/>
      <c r="AA42" s="36"/>
      <c r="AB42" s="37"/>
    </row>
    <row r="43" spans="1:28" hidden="1" x14ac:dyDescent="0.25">
      <c r="A43" s="8" t="s">
        <v>1335</v>
      </c>
      <c r="B43" s="30" t="s">
        <v>1076</v>
      </c>
      <c r="C43" s="9" t="s">
        <v>1077</v>
      </c>
      <c r="D43" s="10" t="str">
        <f>VLOOKUP(B43,Sheet1!$B$6:$D$580,3,0)</f>
        <v>Trần Nam Anh</v>
      </c>
      <c r="E43" s="9" t="s">
        <v>1015</v>
      </c>
      <c r="F43" s="9" t="s">
        <v>998</v>
      </c>
      <c r="G43" s="9" t="s">
        <v>160</v>
      </c>
      <c r="H43" s="11">
        <v>3.5000000000000003E-2</v>
      </c>
      <c r="I43" s="11"/>
      <c r="J43" s="11">
        <v>0.01</v>
      </c>
      <c r="K43" s="11">
        <v>0.01</v>
      </c>
      <c r="L43" s="11">
        <v>5.0000000000000001E-3</v>
      </c>
      <c r="M43" s="11">
        <v>5.0000000000000001E-3</v>
      </c>
      <c r="N43" s="11"/>
      <c r="O43" s="12">
        <f t="shared" si="1"/>
        <v>0</v>
      </c>
      <c r="P43" s="12">
        <f t="shared" si="8"/>
        <v>47246.400000000001</v>
      </c>
      <c r="Q43" s="12">
        <f t="shared" si="3"/>
        <v>13664.4</v>
      </c>
      <c r="R43" s="12">
        <f t="shared" si="9"/>
        <v>74575.199999999997</v>
      </c>
      <c r="S43" s="12">
        <v>5000000</v>
      </c>
      <c r="T43" s="12">
        <v>4896000</v>
      </c>
      <c r="U43" s="12">
        <v>1416000</v>
      </c>
      <c r="V43" s="12">
        <v>7728000</v>
      </c>
      <c r="W43" s="15">
        <f t="shared" si="5"/>
        <v>0.97919999999999996</v>
      </c>
      <c r="X43" s="15">
        <f t="shared" si="6"/>
        <v>0.28320000000000001</v>
      </c>
      <c r="Y43" s="15">
        <f t="shared" si="7"/>
        <v>1.5456000000000001</v>
      </c>
      <c r="Z43" s="36"/>
      <c r="AA43" s="36"/>
      <c r="AB43" s="37"/>
    </row>
    <row r="44" spans="1:28" hidden="1" x14ac:dyDescent="0.25">
      <c r="A44" s="8" t="s">
        <v>1336</v>
      </c>
      <c r="B44" s="30" t="s">
        <v>1078</v>
      </c>
      <c r="C44" s="9" t="s">
        <v>1079</v>
      </c>
      <c r="D44" s="10" t="str">
        <f>VLOOKUP(B44,Sheet1!$B$6:$D$580,3,0)</f>
        <v>Nguyễn Khắc Liệu</v>
      </c>
      <c r="E44" s="9" t="s">
        <v>1019</v>
      </c>
      <c r="F44" s="9" t="s">
        <v>998</v>
      </c>
      <c r="G44" s="9" t="s">
        <v>160</v>
      </c>
      <c r="H44" s="11">
        <v>3.5000000000000003E-2</v>
      </c>
      <c r="I44" s="11"/>
      <c r="J44" s="11">
        <v>0.01</v>
      </c>
      <c r="K44" s="11">
        <v>0.01</v>
      </c>
      <c r="L44" s="11">
        <v>5.0000000000000001E-3</v>
      </c>
      <c r="M44" s="11">
        <v>5.0000000000000001E-3</v>
      </c>
      <c r="N44" s="11"/>
      <c r="O44" s="12">
        <f t="shared" si="1"/>
        <v>0</v>
      </c>
      <c r="P44" s="12">
        <f t="shared" si="8"/>
        <v>0</v>
      </c>
      <c r="Q44" s="12">
        <f t="shared" si="3"/>
        <v>0</v>
      </c>
      <c r="R44" s="12">
        <f t="shared" si="9"/>
        <v>0</v>
      </c>
      <c r="S44" s="12">
        <v>60000000</v>
      </c>
      <c r="T44" s="12">
        <v>9792000</v>
      </c>
      <c r="U44" s="12">
        <v>0</v>
      </c>
      <c r="V44" s="12">
        <v>26112000</v>
      </c>
      <c r="W44" s="15">
        <f t="shared" si="5"/>
        <v>0.16320000000000001</v>
      </c>
      <c r="X44" s="15">
        <f t="shared" si="6"/>
        <v>0</v>
      </c>
      <c r="Y44" s="15">
        <f t="shared" si="7"/>
        <v>0.43519999999999998</v>
      </c>
      <c r="Z44" s="36"/>
      <c r="AA44" s="36"/>
      <c r="AB44" s="37"/>
    </row>
    <row r="45" spans="1:28" hidden="1" x14ac:dyDescent="0.25">
      <c r="A45" s="8" t="s">
        <v>1337</v>
      </c>
      <c r="B45" s="30" t="s">
        <v>1080</v>
      </c>
      <c r="C45" s="9" t="s">
        <v>1081</v>
      </c>
      <c r="D45" s="10" t="str">
        <f>VLOOKUP(B45,Sheet1!$B$6:$D$580,3,0)</f>
        <v>Trần Nam Anh</v>
      </c>
      <c r="E45" s="9" t="s">
        <v>1022</v>
      </c>
      <c r="F45" s="9" t="s">
        <v>998</v>
      </c>
      <c r="G45" s="9" t="s">
        <v>160</v>
      </c>
      <c r="H45" s="11">
        <v>3.5000000000000003E-2</v>
      </c>
      <c r="I45" s="11"/>
      <c r="J45" s="11">
        <v>0.01</v>
      </c>
      <c r="K45" s="11">
        <v>0.01</v>
      </c>
      <c r="L45" s="11">
        <v>5.0000000000000001E-3</v>
      </c>
      <c r="M45" s="11">
        <v>5.0000000000000001E-3</v>
      </c>
      <c r="N45" s="11"/>
      <c r="O45" s="12">
        <f t="shared" si="1"/>
        <v>0</v>
      </c>
      <c r="P45" s="12">
        <f t="shared" si="8"/>
        <v>0</v>
      </c>
      <c r="Q45" s="12">
        <f t="shared" si="3"/>
        <v>0</v>
      </c>
      <c r="R45" s="12">
        <f t="shared" si="9"/>
        <v>0</v>
      </c>
      <c r="S45" s="12">
        <v>60000000</v>
      </c>
      <c r="T45" s="12">
        <v>0</v>
      </c>
      <c r="U45" s="12">
        <v>11760000</v>
      </c>
      <c r="V45" s="12">
        <v>18288000</v>
      </c>
      <c r="W45" s="15">
        <f t="shared" si="5"/>
        <v>0</v>
      </c>
      <c r="X45" s="15">
        <f t="shared" si="6"/>
        <v>0.19600000000000001</v>
      </c>
      <c r="Y45" s="15">
        <f t="shared" si="7"/>
        <v>0.30480000000000002</v>
      </c>
      <c r="Z45" s="36"/>
      <c r="AA45" s="36"/>
      <c r="AB45" s="37"/>
    </row>
    <row r="46" spans="1:28" hidden="1" x14ac:dyDescent="0.25">
      <c r="A46" s="8" t="s">
        <v>1338</v>
      </c>
      <c r="B46" s="30" t="s">
        <v>1082</v>
      </c>
      <c r="C46" s="9" t="s">
        <v>1083</v>
      </c>
      <c r="D46" s="10" t="str">
        <f>VLOOKUP(B46,Sheet1!$B$6:$D$580,3,0)</f>
        <v>Nguyễn Khắc Liệu</v>
      </c>
      <c r="E46" s="9" t="s">
        <v>1025</v>
      </c>
      <c r="F46" s="9" t="s">
        <v>998</v>
      </c>
      <c r="G46" s="9" t="s">
        <v>160</v>
      </c>
      <c r="H46" s="11">
        <v>3.5000000000000003E-2</v>
      </c>
      <c r="I46" s="11"/>
      <c r="J46" s="11">
        <v>0.01</v>
      </c>
      <c r="K46" s="11">
        <v>0.01</v>
      </c>
      <c r="L46" s="11">
        <v>5.0000000000000001E-3</v>
      </c>
      <c r="M46" s="11">
        <v>5.0000000000000001E-3</v>
      </c>
      <c r="N46" s="11"/>
      <c r="O46" s="12">
        <f t="shared" si="1"/>
        <v>0</v>
      </c>
      <c r="P46" s="12">
        <f t="shared" si="8"/>
        <v>0</v>
      </c>
      <c r="Q46" s="12">
        <f t="shared" si="3"/>
        <v>0</v>
      </c>
      <c r="R46" s="12">
        <f t="shared" si="9"/>
        <v>0</v>
      </c>
      <c r="S46" s="12">
        <v>80000000</v>
      </c>
      <c r="T46" s="12">
        <v>0</v>
      </c>
      <c r="U46" s="12">
        <v>0</v>
      </c>
      <c r="V46" s="12">
        <v>1632000</v>
      </c>
      <c r="W46" s="15">
        <f t="shared" si="5"/>
        <v>0</v>
      </c>
      <c r="X46" s="15">
        <f t="shared" si="6"/>
        <v>0</v>
      </c>
      <c r="Y46" s="15">
        <f t="shared" si="7"/>
        <v>2.0400000000000001E-2</v>
      </c>
      <c r="Z46" s="36"/>
      <c r="AA46" s="36"/>
      <c r="AB46" s="37"/>
    </row>
    <row r="47" spans="1:28" hidden="1" x14ac:dyDescent="0.25">
      <c r="A47" s="8" t="s">
        <v>1339</v>
      </c>
      <c r="B47" s="30" t="s">
        <v>1084</v>
      </c>
      <c r="C47" s="9" t="s">
        <v>1085</v>
      </c>
      <c r="D47" s="10" t="str">
        <f>VLOOKUP(B47,Sheet1!$B$6:$D$580,3,0)</f>
        <v>Phan Minh Đạt</v>
      </c>
      <c r="E47" s="9" t="s">
        <v>1012</v>
      </c>
      <c r="F47" s="9" t="s">
        <v>998</v>
      </c>
      <c r="G47" s="9" t="s">
        <v>160</v>
      </c>
      <c r="H47" s="11">
        <v>3.5000000000000003E-2</v>
      </c>
      <c r="I47" s="11"/>
      <c r="J47" s="11">
        <v>0.01</v>
      </c>
      <c r="K47" s="11">
        <v>0.01</v>
      </c>
      <c r="L47" s="11">
        <v>5.0000000000000001E-3</v>
      </c>
      <c r="M47" s="11">
        <v>5.0000000000000001E-3</v>
      </c>
      <c r="N47" s="11"/>
      <c r="O47" s="12">
        <f t="shared" si="1"/>
        <v>0</v>
      </c>
      <c r="P47" s="12">
        <f t="shared" si="8"/>
        <v>0</v>
      </c>
      <c r="Q47" s="12">
        <f t="shared" si="3"/>
        <v>0</v>
      </c>
      <c r="R47" s="12">
        <f t="shared" si="9"/>
        <v>0</v>
      </c>
      <c r="S47" s="12">
        <v>50000000</v>
      </c>
      <c r="T47" s="12">
        <v>272000</v>
      </c>
      <c r="U47" s="12">
        <v>11976000</v>
      </c>
      <c r="V47" s="12">
        <v>12248000</v>
      </c>
      <c r="W47" s="15">
        <f t="shared" si="5"/>
        <v>5.4400000000000004E-3</v>
      </c>
      <c r="X47" s="15">
        <f t="shared" si="6"/>
        <v>0.23952000000000001</v>
      </c>
      <c r="Y47" s="15">
        <f t="shared" si="7"/>
        <v>0.24496000000000001</v>
      </c>
      <c r="Z47" s="36"/>
      <c r="AA47" s="36"/>
      <c r="AB47" s="37"/>
    </row>
    <row r="48" spans="1:28" hidden="1" x14ac:dyDescent="0.25">
      <c r="A48" s="8" t="s">
        <v>1334</v>
      </c>
      <c r="B48" s="30" t="s">
        <v>1086</v>
      </c>
      <c r="C48" s="9" t="s">
        <v>1087</v>
      </c>
      <c r="D48" s="10" t="str">
        <f>VLOOKUP(B48,Sheet1!$B$6:$D$580,3,0)</f>
        <v>Phan Minh Đạt</v>
      </c>
      <c r="E48" s="9" t="s">
        <v>1012</v>
      </c>
      <c r="F48" s="9" t="s">
        <v>998</v>
      </c>
      <c r="G48" s="9" t="s">
        <v>160</v>
      </c>
      <c r="H48" s="11">
        <v>3.5000000000000003E-2</v>
      </c>
      <c r="I48" s="11"/>
      <c r="J48" s="11">
        <v>0.01</v>
      </c>
      <c r="K48" s="11">
        <v>0.01</v>
      </c>
      <c r="L48" s="11">
        <v>5.0000000000000001E-3</v>
      </c>
      <c r="M48" s="11">
        <v>5.0000000000000001E-3</v>
      </c>
      <c r="N48" s="11"/>
      <c r="O48" s="12">
        <f t="shared" si="1"/>
        <v>0</v>
      </c>
      <c r="P48" s="12">
        <f t="shared" si="8"/>
        <v>0</v>
      </c>
      <c r="Q48" s="12">
        <f t="shared" si="3"/>
        <v>0</v>
      </c>
      <c r="R48" s="12">
        <f t="shared" si="9"/>
        <v>0</v>
      </c>
      <c r="S48" s="12">
        <v>15000000</v>
      </c>
      <c r="T48" s="12">
        <v>0</v>
      </c>
      <c r="U48" s="12">
        <v>0</v>
      </c>
      <c r="V48" s="12">
        <v>10776000</v>
      </c>
      <c r="W48" s="15">
        <f t="shared" si="5"/>
        <v>0</v>
      </c>
      <c r="X48" s="15">
        <f t="shared" si="6"/>
        <v>0</v>
      </c>
      <c r="Y48" s="15">
        <f t="shared" si="7"/>
        <v>0.71840000000000004</v>
      </c>
      <c r="Z48" s="36"/>
      <c r="AA48" s="36"/>
      <c r="AB48" s="37"/>
    </row>
    <row r="49" spans="1:28" hidden="1" x14ac:dyDescent="0.25">
      <c r="A49" s="8" t="s">
        <v>1342</v>
      </c>
      <c r="B49" s="28" t="s">
        <v>1183</v>
      </c>
      <c r="C49" s="28" t="s">
        <v>1184</v>
      </c>
      <c r="D49" s="10" t="str">
        <f>VLOOKUP(B49,Sheet1!$B$6:$D$580,3,0)</f>
        <v>Phan Minh Đạt</v>
      </c>
      <c r="E49" s="28" t="s">
        <v>1185</v>
      </c>
      <c r="F49" s="9" t="s">
        <v>998</v>
      </c>
      <c r="G49" s="9" t="s">
        <v>160</v>
      </c>
      <c r="H49" s="11">
        <v>3.5000000000000003E-2</v>
      </c>
      <c r="I49" s="11"/>
      <c r="J49" s="11">
        <v>0.01</v>
      </c>
      <c r="K49" s="11">
        <v>0.01</v>
      </c>
      <c r="L49" s="11">
        <v>5.0000000000000001E-3</v>
      </c>
      <c r="M49" s="11">
        <v>5.0000000000000001E-3</v>
      </c>
      <c r="N49" s="11"/>
      <c r="O49" s="12">
        <f t="shared" si="1"/>
        <v>0</v>
      </c>
      <c r="P49" s="12">
        <f t="shared" si="8"/>
        <v>0</v>
      </c>
      <c r="Q49" s="12">
        <f t="shared" si="3"/>
        <v>0</v>
      </c>
      <c r="R49" s="12">
        <f t="shared" si="9"/>
        <v>0</v>
      </c>
      <c r="S49" s="12">
        <v>0</v>
      </c>
      <c r="T49" s="12">
        <v>0</v>
      </c>
      <c r="U49" s="12">
        <v>-24240000</v>
      </c>
      <c r="V49" s="12">
        <v>-24240000</v>
      </c>
      <c r="W49" s="15">
        <f t="shared" si="5"/>
        <v>0</v>
      </c>
      <c r="X49" s="15">
        <f t="shared" si="6"/>
        <v>0</v>
      </c>
      <c r="Y49" s="15">
        <f t="shared" si="7"/>
        <v>0</v>
      </c>
      <c r="Z49" s="36"/>
      <c r="AA49" s="36"/>
      <c r="AB49" s="37"/>
    </row>
    <row r="50" spans="1:28" hidden="1" x14ac:dyDescent="0.25">
      <c r="A50" s="8" t="s">
        <v>1343</v>
      </c>
      <c r="B50" s="28" t="s">
        <v>1202</v>
      </c>
      <c r="C50" s="28" t="s">
        <v>1203</v>
      </c>
      <c r="D50" s="10" t="str">
        <f>VLOOKUP(B50,Sheet1!$B$6:$D$580,3,0)</f>
        <v>Phan Minh Đạt</v>
      </c>
      <c r="E50" s="28" t="s">
        <v>1204</v>
      </c>
      <c r="F50" s="9" t="s">
        <v>998</v>
      </c>
      <c r="G50" s="9" t="s">
        <v>160</v>
      </c>
      <c r="H50" s="11">
        <v>3.5000000000000003E-2</v>
      </c>
      <c r="I50" s="11"/>
      <c r="J50" s="11">
        <v>0.01</v>
      </c>
      <c r="K50" s="11">
        <v>0.01</v>
      </c>
      <c r="L50" s="11">
        <v>5.0000000000000001E-3</v>
      </c>
      <c r="M50" s="11">
        <v>5.0000000000000001E-3</v>
      </c>
      <c r="N50" s="11"/>
      <c r="O50" s="12">
        <f t="shared" si="1"/>
        <v>0</v>
      </c>
      <c r="P50" s="12">
        <f t="shared" si="8"/>
        <v>54657.599999999999</v>
      </c>
      <c r="Q50" s="12">
        <f t="shared" si="3"/>
        <v>0</v>
      </c>
      <c r="R50" s="12">
        <f t="shared" si="9"/>
        <v>0</v>
      </c>
      <c r="S50" s="12">
        <v>10000000</v>
      </c>
      <c r="T50" s="12">
        <v>5664000</v>
      </c>
      <c r="U50" s="12">
        <v>0</v>
      </c>
      <c r="V50" s="12">
        <v>5664000</v>
      </c>
      <c r="W50" s="15">
        <f t="shared" si="5"/>
        <v>0.56640000000000001</v>
      </c>
      <c r="X50" s="15">
        <f t="shared" si="6"/>
        <v>0</v>
      </c>
      <c r="Y50" s="15">
        <f t="shared" si="7"/>
        <v>0.56640000000000001</v>
      </c>
      <c r="Z50" s="36"/>
      <c r="AA50" s="36"/>
      <c r="AB50" s="37"/>
    </row>
    <row r="51" spans="1:28" hidden="1" x14ac:dyDescent="0.25">
      <c r="A51" s="8" t="s">
        <v>1345</v>
      </c>
      <c r="B51" s="32" t="s">
        <v>1223</v>
      </c>
      <c r="C51" s="32" t="s">
        <v>1224</v>
      </c>
      <c r="D51" s="10" t="str">
        <f>VLOOKUP(B51,Sheet1!$B$6:$D$580,3,0)</f>
        <v>Phan Minh Đạt</v>
      </c>
      <c r="E51" s="28" t="s">
        <v>1185</v>
      </c>
      <c r="F51" s="32" t="s">
        <v>998</v>
      </c>
      <c r="G51" s="9" t="s">
        <v>160</v>
      </c>
      <c r="H51" s="11">
        <v>3.5000000000000003E-2</v>
      </c>
      <c r="I51" s="11"/>
      <c r="J51" s="11">
        <v>0.01</v>
      </c>
      <c r="K51" s="11">
        <v>0.01</v>
      </c>
      <c r="L51" s="11">
        <v>5.0000000000000001E-3</v>
      </c>
      <c r="M51" s="11">
        <v>5.0000000000000001E-3</v>
      </c>
      <c r="N51" s="11"/>
      <c r="O51" s="12">
        <f t="shared" si="1"/>
        <v>0</v>
      </c>
      <c r="P51" s="12">
        <f t="shared" si="8"/>
        <v>0</v>
      </c>
      <c r="Q51" s="12">
        <f t="shared" si="3"/>
        <v>0</v>
      </c>
      <c r="R51" s="12">
        <f t="shared" si="9"/>
        <v>0</v>
      </c>
      <c r="S51" s="12">
        <v>10000000</v>
      </c>
      <c r="T51" s="12">
        <v>0</v>
      </c>
      <c r="U51" s="12">
        <v>0</v>
      </c>
      <c r="V51" s="12">
        <v>7512000</v>
      </c>
      <c r="W51" s="15">
        <f t="shared" si="5"/>
        <v>0</v>
      </c>
      <c r="X51" s="15">
        <f t="shared" si="6"/>
        <v>0</v>
      </c>
      <c r="Y51" s="15">
        <f t="shared" si="7"/>
        <v>0.75119999999999998</v>
      </c>
      <c r="Z51" s="36"/>
      <c r="AA51" s="36"/>
      <c r="AB51" s="37"/>
    </row>
    <row r="52" spans="1:28" hidden="1" x14ac:dyDescent="0.25">
      <c r="A52" s="8" t="s">
        <v>1296</v>
      </c>
      <c r="B52" s="28" t="s">
        <v>476</v>
      </c>
      <c r="C52" s="28" t="s">
        <v>477</v>
      </c>
      <c r="D52" s="10" t="str">
        <f>VLOOKUP(B52,Sheet1!$B$6:$D$580,3,0)</f>
        <v>Đặng Hữu Mến</v>
      </c>
      <c r="E52" s="28" t="s">
        <v>479</v>
      </c>
      <c r="F52" s="28" t="s">
        <v>480</v>
      </c>
      <c r="G52" s="9" t="s">
        <v>160</v>
      </c>
      <c r="H52" s="11">
        <v>3.5000000000000003E-2</v>
      </c>
      <c r="I52" s="11"/>
      <c r="J52" s="11">
        <v>0.01</v>
      </c>
      <c r="K52" s="11">
        <v>0.01</v>
      </c>
      <c r="L52" s="11">
        <v>5.0000000000000001E-3</v>
      </c>
      <c r="M52" s="11">
        <v>5.0000000000000001E-3</v>
      </c>
      <c r="N52" s="11"/>
      <c r="O52" s="12">
        <f t="shared" si="1"/>
        <v>0</v>
      </c>
      <c r="P52" s="12">
        <f t="shared" si="8"/>
        <v>0</v>
      </c>
      <c r="Q52" s="12">
        <f t="shared" si="3"/>
        <v>0</v>
      </c>
      <c r="R52" s="12">
        <f t="shared" si="9"/>
        <v>0</v>
      </c>
      <c r="S52" s="12">
        <v>10000000</v>
      </c>
      <c r="T52" s="12">
        <v>0</v>
      </c>
      <c r="U52" s="12">
        <v>0</v>
      </c>
      <c r="V52" s="12">
        <v>0</v>
      </c>
      <c r="W52" s="15">
        <f t="shared" si="5"/>
        <v>0</v>
      </c>
      <c r="X52" s="15">
        <f t="shared" si="6"/>
        <v>0</v>
      </c>
      <c r="Y52" s="15">
        <f t="shared" si="7"/>
        <v>0</v>
      </c>
      <c r="Z52" s="36"/>
      <c r="AA52" s="36"/>
      <c r="AB52" s="37"/>
    </row>
    <row r="53" spans="1:28" hidden="1" x14ac:dyDescent="0.25">
      <c r="A53" s="8" t="s">
        <v>1299</v>
      </c>
      <c r="B53" s="28" t="s">
        <v>489</v>
      </c>
      <c r="C53" s="28" t="s">
        <v>490</v>
      </c>
      <c r="D53" s="10" t="str">
        <f>VLOOKUP(B53,Sheet1!$B$6:$D$580,3,0)</f>
        <v>Đặng Hữu Mến</v>
      </c>
      <c r="E53" s="28" t="s">
        <v>491</v>
      </c>
      <c r="F53" s="28" t="s">
        <v>480</v>
      </c>
      <c r="G53" s="9" t="s">
        <v>160</v>
      </c>
      <c r="H53" s="11">
        <v>3.5000000000000003E-2</v>
      </c>
      <c r="I53" s="11"/>
      <c r="J53" s="11">
        <v>0.01</v>
      </c>
      <c r="K53" s="11">
        <v>0.01</v>
      </c>
      <c r="L53" s="11">
        <v>5.0000000000000001E-3</v>
      </c>
      <c r="M53" s="11">
        <v>5.0000000000000001E-3</v>
      </c>
      <c r="N53" s="11"/>
      <c r="O53" s="12">
        <f t="shared" si="1"/>
        <v>0</v>
      </c>
      <c r="P53" s="12">
        <f t="shared" si="8"/>
        <v>0</v>
      </c>
      <c r="Q53" s="12">
        <f t="shared" si="3"/>
        <v>0</v>
      </c>
      <c r="R53" s="12">
        <f t="shared" si="9"/>
        <v>0</v>
      </c>
      <c r="S53" s="12">
        <v>30000000</v>
      </c>
      <c r="T53" s="12">
        <v>0</v>
      </c>
      <c r="U53" s="12">
        <v>0</v>
      </c>
      <c r="V53" s="12">
        <v>0</v>
      </c>
      <c r="W53" s="15">
        <f t="shared" si="5"/>
        <v>0</v>
      </c>
      <c r="X53" s="15">
        <f t="shared" si="6"/>
        <v>0</v>
      </c>
      <c r="Y53" s="15">
        <f t="shared" si="7"/>
        <v>0</v>
      </c>
      <c r="Z53" s="36"/>
      <c r="AA53" s="36"/>
      <c r="AB53" s="37"/>
    </row>
    <row r="54" spans="1:28" hidden="1" x14ac:dyDescent="0.25">
      <c r="A54" s="8" t="s">
        <v>1309</v>
      </c>
      <c r="B54" s="28" t="s">
        <v>517</v>
      </c>
      <c r="C54" s="28" t="s">
        <v>518</v>
      </c>
      <c r="D54" s="10" t="str">
        <f>VLOOKUP(B54,Sheet1!$B$6:$D$580,3,0)</f>
        <v>Lê Văn Tuấn</v>
      </c>
      <c r="E54" s="28" t="s">
        <v>516</v>
      </c>
      <c r="F54" s="28" t="s">
        <v>480</v>
      </c>
      <c r="G54" s="9" t="s">
        <v>160</v>
      </c>
      <c r="H54" s="11">
        <v>3.5000000000000003E-2</v>
      </c>
      <c r="I54" s="11"/>
      <c r="J54" s="11">
        <v>0.01</v>
      </c>
      <c r="K54" s="11">
        <v>0.01</v>
      </c>
      <c r="L54" s="11">
        <v>5.0000000000000001E-3</v>
      </c>
      <c r="M54" s="11">
        <v>5.0000000000000001E-3</v>
      </c>
      <c r="N54" s="11"/>
      <c r="O54" s="12">
        <f t="shared" ref="O54:O100" si="10">$V54*I54</f>
        <v>0</v>
      </c>
      <c r="P54" s="12">
        <f t="shared" si="8"/>
        <v>0</v>
      </c>
      <c r="Q54" s="12">
        <f t="shared" si="3"/>
        <v>0</v>
      </c>
      <c r="R54" s="12">
        <f t="shared" si="9"/>
        <v>0</v>
      </c>
      <c r="S54" s="12">
        <v>0</v>
      </c>
      <c r="T54" s="12">
        <v>0</v>
      </c>
      <c r="U54" s="12">
        <v>0</v>
      </c>
      <c r="V54" s="12">
        <v>0</v>
      </c>
      <c r="W54" s="15">
        <f t="shared" si="5"/>
        <v>0</v>
      </c>
      <c r="X54" s="15">
        <f t="shared" si="6"/>
        <v>0</v>
      </c>
      <c r="Y54" s="15">
        <f t="shared" si="7"/>
        <v>0</v>
      </c>
      <c r="Z54" s="36"/>
      <c r="AA54" s="36"/>
      <c r="AB54" s="37"/>
    </row>
    <row r="55" spans="1:28" hidden="1" x14ac:dyDescent="0.25">
      <c r="A55" s="8" t="s">
        <v>1310</v>
      </c>
      <c r="B55" s="28" t="s">
        <v>521</v>
      </c>
      <c r="C55" s="28" t="s">
        <v>522</v>
      </c>
      <c r="D55" s="10" t="str">
        <f>VLOOKUP(B55,Sheet1!$B$6:$D$580,3,0)</f>
        <v>Lê Văn Tuấn</v>
      </c>
      <c r="E55" s="28" t="s">
        <v>516</v>
      </c>
      <c r="F55" s="28" t="s">
        <v>480</v>
      </c>
      <c r="G55" s="9" t="s">
        <v>160</v>
      </c>
      <c r="H55" s="11">
        <v>3.5000000000000003E-2</v>
      </c>
      <c r="I55" s="11"/>
      <c r="J55" s="11">
        <v>0.01</v>
      </c>
      <c r="K55" s="11">
        <v>0.01</v>
      </c>
      <c r="L55" s="11">
        <v>5.0000000000000001E-3</v>
      </c>
      <c r="M55" s="11">
        <v>5.0000000000000001E-3</v>
      </c>
      <c r="N55" s="11"/>
      <c r="O55" s="12">
        <f t="shared" si="10"/>
        <v>0</v>
      </c>
      <c r="P55" s="12">
        <f t="shared" si="8"/>
        <v>0</v>
      </c>
      <c r="Q55" s="12">
        <f t="shared" si="3"/>
        <v>0</v>
      </c>
      <c r="R55" s="12">
        <f t="shared" si="9"/>
        <v>0</v>
      </c>
      <c r="S55" s="12">
        <v>10000000</v>
      </c>
      <c r="T55" s="12">
        <v>0</v>
      </c>
      <c r="U55" s="12">
        <v>0</v>
      </c>
      <c r="V55" s="12">
        <v>0</v>
      </c>
      <c r="W55" s="15">
        <f t="shared" si="5"/>
        <v>0</v>
      </c>
      <c r="X55" s="15">
        <f t="shared" si="6"/>
        <v>0</v>
      </c>
      <c r="Y55" s="15">
        <f t="shared" si="7"/>
        <v>0</v>
      </c>
      <c r="Z55" s="36"/>
      <c r="AA55" s="36"/>
      <c r="AB55" s="37"/>
    </row>
    <row r="56" spans="1:28" hidden="1" x14ac:dyDescent="0.25">
      <c r="A56" s="8" t="s">
        <v>1313</v>
      </c>
      <c r="B56" s="28" t="s">
        <v>527</v>
      </c>
      <c r="C56" s="28" t="s">
        <v>528</v>
      </c>
      <c r="D56" s="10" t="str">
        <f>VLOOKUP(B56,Sheet1!$B$6:$D$580,3,0)</f>
        <v>Đặng Hữu Mến</v>
      </c>
      <c r="E56" s="28" t="s">
        <v>494</v>
      </c>
      <c r="F56" s="28" t="s">
        <v>480</v>
      </c>
      <c r="G56" s="9" t="s">
        <v>160</v>
      </c>
      <c r="H56" s="11">
        <v>3.5000000000000003E-2</v>
      </c>
      <c r="I56" s="11"/>
      <c r="J56" s="11">
        <v>0.01</v>
      </c>
      <c r="K56" s="11">
        <v>0.01</v>
      </c>
      <c r="L56" s="11">
        <v>5.0000000000000001E-3</v>
      </c>
      <c r="M56" s="11">
        <v>5.0000000000000001E-3</v>
      </c>
      <c r="N56" s="11"/>
      <c r="O56" s="12">
        <f t="shared" si="10"/>
        <v>0</v>
      </c>
      <c r="P56" s="12">
        <f t="shared" si="8"/>
        <v>0</v>
      </c>
      <c r="Q56" s="12">
        <f t="shared" si="3"/>
        <v>0</v>
      </c>
      <c r="R56" s="12">
        <f t="shared" si="9"/>
        <v>0</v>
      </c>
      <c r="S56" s="12">
        <v>10000000</v>
      </c>
      <c r="T56" s="12">
        <v>0</v>
      </c>
      <c r="U56" s="12">
        <v>0</v>
      </c>
      <c r="V56" s="12">
        <v>0</v>
      </c>
      <c r="W56" s="15">
        <f t="shared" si="5"/>
        <v>0</v>
      </c>
      <c r="X56" s="15">
        <f t="shared" si="6"/>
        <v>0</v>
      </c>
      <c r="Y56" s="15">
        <f t="shared" si="7"/>
        <v>0</v>
      </c>
      <c r="Z56" s="36"/>
      <c r="AA56" s="36"/>
      <c r="AB56" s="37"/>
    </row>
    <row r="57" spans="1:28" hidden="1" x14ac:dyDescent="0.25">
      <c r="A57" s="8" t="s">
        <v>1321</v>
      </c>
      <c r="B57" s="28" t="s">
        <v>543</v>
      </c>
      <c r="C57" s="28" t="s">
        <v>544</v>
      </c>
      <c r="D57" s="10" t="str">
        <f>VLOOKUP(B57,Sheet1!$B$6:$D$580,3,0)</f>
        <v>Đặng Hữu Mến</v>
      </c>
      <c r="E57" s="28" t="s">
        <v>494</v>
      </c>
      <c r="F57" s="28" t="s">
        <v>480</v>
      </c>
      <c r="G57" s="9" t="s">
        <v>160</v>
      </c>
      <c r="H57" s="11">
        <v>3.5000000000000003E-2</v>
      </c>
      <c r="I57" s="11"/>
      <c r="J57" s="11">
        <v>0.01</v>
      </c>
      <c r="K57" s="11">
        <v>0.01</v>
      </c>
      <c r="L57" s="11">
        <v>5.0000000000000001E-3</v>
      </c>
      <c r="M57" s="11">
        <v>5.0000000000000001E-3</v>
      </c>
      <c r="N57" s="11"/>
      <c r="O57" s="12">
        <f t="shared" si="10"/>
        <v>0</v>
      </c>
      <c r="P57" s="12">
        <f t="shared" si="8"/>
        <v>0</v>
      </c>
      <c r="Q57" s="12">
        <f t="shared" si="3"/>
        <v>103988.4</v>
      </c>
      <c r="R57" s="12">
        <f t="shared" si="9"/>
        <v>103988.40000000001</v>
      </c>
      <c r="S57" s="12">
        <v>10000000</v>
      </c>
      <c r="T57" s="12">
        <v>0</v>
      </c>
      <c r="U57" s="12">
        <v>10776000</v>
      </c>
      <c r="V57" s="12">
        <v>10776000</v>
      </c>
      <c r="W57" s="15">
        <f t="shared" si="5"/>
        <v>0</v>
      </c>
      <c r="X57" s="15">
        <f t="shared" si="6"/>
        <v>1.0775999999999999</v>
      </c>
      <c r="Y57" s="15">
        <f t="shared" si="7"/>
        <v>1.0775999999999999</v>
      </c>
      <c r="Z57" s="36"/>
      <c r="AA57" s="36"/>
      <c r="AB57" s="37"/>
    </row>
    <row r="58" spans="1:28" hidden="1" x14ac:dyDescent="0.25">
      <c r="A58" s="8" t="s">
        <v>1324</v>
      </c>
      <c r="B58" s="28" t="s">
        <v>549</v>
      </c>
      <c r="C58" s="28" t="s">
        <v>550</v>
      </c>
      <c r="D58" s="10" t="str">
        <f>VLOOKUP(B58,Sheet1!$B$6:$D$580,3,0)</f>
        <v>Đặng Hữu Mến</v>
      </c>
      <c r="E58" s="28" t="s">
        <v>479</v>
      </c>
      <c r="F58" s="28" t="s">
        <v>480</v>
      </c>
      <c r="G58" s="9" t="s">
        <v>160</v>
      </c>
      <c r="H58" s="11">
        <v>3.5000000000000003E-2</v>
      </c>
      <c r="I58" s="11"/>
      <c r="J58" s="11">
        <v>0.01</v>
      </c>
      <c r="K58" s="11">
        <v>0.01</v>
      </c>
      <c r="L58" s="11">
        <v>5.0000000000000001E-3</v>
      </c>
      <c r="M58" s="11">
        <v>5.0000000000000001E-3</v>
      </c>
      <c r="N58" s="11"/>
      <c r="O58" s="12">
        <f t="shared" si="10"/>
        <v>0</v>
      </c>
      <c r="P58" s="12">
        <f t="shared" si="8"/>
        <v>0</v>
      </c>
      <c r="Q58" s="12">
        <f t="shared" si="3"/>
        <v>0</v>
      </c>
      <c r="R58" s="12">
        <f t="shared" si="9"/>
        <v>0</v>
      </c>
      <c r="S58" s="12">
        <v>10000000</v>
      </c>
      <c r="T58" s="12">
        <v>0</v>
      </c>
      <c r="U58" s="12">
        <v>0</v>
      </c>
      <c r="V58" s="12">
        <v>0</v>
      </c>
      <c r="W58" s="15">
        <f t="shared" si="5"/>
        <v>0</v>
      </c>
      <c r="X58" s="15">
        <f t="shared" si="6"/>
        <v>0</v>
      </c>
      <c r="Y58" s="15">
        <f t="shared" si="7"/>
        <v>0</v>
      </c>
      <c r="Z58" s="36"/>
      <c r="AA58" s="36"/>
      <c r="AB58" s="37"/>
    </row>
    <row r="59" spans="1:28" hidden="1" x14ac:dyDescent="0.25">
      <c r="A59" s="8" t="s">
        <v>1264</v>
      </c>
      <c r="B59" s="9" t="s">
        <v>161</v>
      </c>
      <c r="C59" s="9" t="s">
        <v>162</v>
      </c>
      <c r="D59" s="10" t="str">
        <f>VLOOKUP(B59,Sheet1!$B$6:$D$580,3,0)</f>
        <v>Phan Thiện Đương</v>
      </c>
      <c r="E59" s="9" t="s">
        <v>56</v>
      </c>
      <c r="F59" s="9" t="s">
        <v>57</v>
      </c>
      <c r="G59" s="9" t="s">
        <v>160</v>
      </c>
      <c r="H59" s="11">
        <v>3.5000000000000003E-2</v>
      </c>
      <c r="I59" s="11"/>
      <c r="J59" s="11">
        <v>0.01</v>
      </c>
      <c r="K59" s="11">
        <v>0.01</v>
      </c>
      <c r="L59" s="11">
        <v>5.0000000000000001E-3</v>
      </c>
      <c r="M59" s="11">
        <v>5.0000000000000001E-3</v>
      </c>
      <c r="N59" s="11"/>
      <c r="O59" s="12">
        <f t="shared" si="10"/>
        <v>0</v>
      </c>
      <c r="P59" s="12">
        <f t="shared" si="8"/>
        <v>176479.19999999998</v>
      </c>
      <c r="Q59" s="12">
        <f t="shared" si="3"/>
        <v>0</v>
      </c>
      <c r="R59" s="12">
        <f t="shared" si="9"/>
        <v>0</v>
      </c>
      <c r="S59" s="12">
        <v>40000000</v>
      </c>
      <c r="T59" s="12">
        <v>18288000</v>
      </c>
      <c r="U59" s="12">
        <v>0</v>
      </c>
      <c r="V59" s="12">
        <v>18288000</v>
      </c>
      <c r="W59" s="15">
        <f t="shared" si="5"/>
        <v>0.4572</v>
      </c>
      <c r="X59" s="15">
        <f t="shared" si="6"/>
        <v>0</v>
      </c>
      <c r="Y59" s="15">
        <f t="shared" si="7"/>
        <v>0.4572</v>
      </c>
      <c r="Z59" s="36"/>
      <c r="AA59" s="36"/>
      <c r="AB59" s="37"/>
    </row>
    <row r="60" spans="1:28" hidden="1" x14ac:dyDescent="0.25">
      <c r="A60" s="8" t="s">
        <v>1267</v>
      </c>
      <c r="B60" s="9" t="s">
        <v>167</v>
      </c>
      <c r="C60" s="9" t="s">
        <v>168</v>
      </c>
      <c r="D60" s="10" t="str">
        <f>VLOOKUP(B60,Sheet1!$B$6:$D$580,3,0)</f>
        <v>Huỳnh Văn Điền</v>
      </c>
      <c r="E60" s="9" t="s">
        <v>67</v>
      </c>
      <c r="F60" s="9" t="s">
        <v>57</v>
      </c>
      <c r="G60" s="9" t="s">
        <v>160</v>
      </c>
      <c r="H60" s="11">
        <v>3.5000000000000003E-2</v>
      </c>
      <c r="I60" s="11"/>
      <c r="J60" s="11">
        <v>0.01</v>
      </c>
      <c r="K60" s="11">
        <v>0.01</v>
      </c>
      <c r="L60" s="11">
        <v>5.0000000000000001E-3</v>
      </c>
      <c r="M60" s="11">
        <v>5.0000000000000001E-3</v>
      </c>
      <c r="N60" s="11"/>
      <c r="O60" s="12">
        <f t="shared" si="10"/>
        <v>0</v>
      </c>
      <c r="P60" s="12">
        <f t="shared" si="8"/>
        <v>0</v>
      </c>
      <c r="Q60" s="12">
        <f t="shared" si="3"/>
        <v>0</v>
      </c>
      <c r="R60" s="12">
        <f t="shared" si="9"/>
        <v>0</v>
      </c>
      <c r="S60" s="12">
        <v>0</v>
      </c>
      <c r="T60" s="12">
        <v>0</v>
      </c>
      <c r="U60" s="12">
        <v>0</v>
      </c>
      <c r="V60" s="12">
        <v>-119036500</v>
      </c>
      <c r="W60" s="15">
        <f t="shared" si="5"/>
        <v>0</v>
      </c>
      <c r="X60" s="15">
        <f t="shared" si="6"/>
        <v>0</v>
      </c>
      <c r="Y60" s="15">
        <f t="shared" si="7"/>
        <v>0</v>
      </c>
      <c r="Z60" s="36"/>
      <c r="AA60" s="36"/>
      <c r="AB60" s="37"/>
    </row>
    <row r="61" spans="1:28" hidden="1" x14ac:dyDescent="0.25">
      <c r="A61" s="8" t="s">
        <v>1268</v>
      </c>
      <c r="B61" s="22" t="s">
        <v>169</v>
      </c>
      <c r="C61" s="9" t="s">
        <v>170</v>
      </c>
      <c r="D61" s="10" t="str">
        <f>VLOOKUP(B61,Sheet1!$B$6:$D$580,3,0)</f>
        <v>Phan Thiện Đương</v>
      </c>
      <c r="E61" s="9" t="s">
        <v>70</v>
      </c>
      <c r="F61" s="9" t="s">
        <v>57</v>
      </c>
      <c r="G61" s="9" t="s">
        <v>160</v>
      </c>
      <c r="H61" s="11">
        <v>3.5000000000000003E-2</v>
      </c>
      <c r="I61" s="11"/>
      <c r="J61" s="11">
        <v>0.01</v>
      </c>
      <c r="K61" s="11">
        <v>0.01</v>
      </c>
      <c r="L61" s="11">
        <v>5.0000000000000001E-3</v>
      </c>
      <c r="M61" s="11">
        <v>5.0000000000000001E-3</v>
      </c>
      <c r="N61" s="11"/>
      <c r="O61" s="12">
        <f t="shared" si="10"/>
        <v>0</v>
      </c>
      <c r="P61" s="12">
        <f t="shared" si="8"/>
        <v>0</v>
      </c>
      <c r="Q61" s="12">
        <f t="shared" si="3"/>
        <v>0</v>
      </c>
      <c r="R61" s="12">
        <f t="shared" si="9"/>
        <v>0</v>
      </c>
      <c r="S61" s="12">
        <v>20000000</v>
      </c>
      <c r="T61" s="12">
        <v>0</v>
      </c>
      <c r="U61" s="12">
        <v>0</v>
      </c>
      <c r="V61" s="12">
        <v>0</v>
      </c>
      <c r="W61" s="15">
        <f t="shared" si="5"/>
        <v>0</v>
      </c>
      <c r="X61" s="15">
        <f t="shared" si="6"/>
        <v>0</v>
      </c>
      <c r="Y61" s="15">
        <f t="shared" si="7"/>
        <v>0</v>
      </c>
      <c r="Z61" s="36"/>
      <c r="AA61" s="36"/>
      <c r="AB61" s="37"/>
    </row>
    <row r="62" spans="1:28" hidden="1" x14ac:dyDescent="0.25">
      <c r="A62" s="8" t="s">
        <v>1270</v>
      </c>
      <c r="B62" s="9" t="s">
        <v>173</v>
      </c>
      <c r="C62" s="9" t="s">
        <v>174</v>
      </c>
      <c r="D62" s="10" t="str">
        <f>VLOOKUP(B62,Sheet1!$B$6:$D$580,3,0)</f>
        <v>Lê Trường Vi</v>
      </c>
      <c r="E62" s="9" t="s">
        <v>77</v>
      </c>
      <c r="F62" s="9" t="s">
        <v>57</v>
      </c>
      <c r="G62" s="9" t="s">
        <v>160</v>
      </c>
      <c r="H62" s="11">
        <v>3.5000000000000003E-2</v>
      </c>
      <c r="I62" s="11"/>
      <c r="J62" s="11">
        <v>0.01</v>
      </c>
      <c r="K62" s="11">
        <v>0.01</v>
      </c>
      <c r="L62" s="11">
        <v>5.0000000000000001E-3</v>
      </c>
      <c r="M62" s="11">
        <v>5.0000000000000001E-3</v>
      </c>
      <c r="N62" s="11"/>
      <c r="O62" s="12">
        <f t="shared" si="10"/>
        <v>0</v>
      </c>
      <c r="P62" s="12">
        <f t="shared" si="8"/>
        <v>0</v>
      </c>
      <c r="Q62" s="12">
        <f t="shared" si="3"/>
        <v>785587.19999999995</v>
      </c>
      <c r="R62" s="12">
        <f t="shared" si="9"/>
        <v>785587.20000000007</v>
      </c>
      <c r="S62" s="12">
        <v>80000000</v>
      </c>
      <c r="T62" s="12">
        <v>0</v>
      </c>
      <c r="U62" s="12">
        <v>81408000</v>
      </c>
      <c r="V62" s="12">
        <v>81408000</v>
      </c>
      <c r="W62" s="15">
        <f t="shared" si="5"/>
        <v>0</v>
      </c>
      <c r="X62" s="15">
        <f t="shared" si="6"/>
        <v>1.0176000000000001</v>
      </c>
      <c r="Y62" s="15">
        <f t="shared" si="7"/>
        <v>1.0176000000000001</v>
      </c>
      <c r="Z62" s="36"/>
      <c r="AA62" s="36"/>
      <c r="AB62" s="37"/>
    </row>
    <row r="63" spans="1:28" hidden="1" x14ac:dyDescent="0.25">
      <c r="A63" s="8" t="s">
        <v>1271</v>
      </c>
      <c r="B63" s="9" t="s">
        <v>175</v>
      </c>
      <c r="C63" s="9" t="s">
        <v>176</v>
      </c>
      <c r="D63" s="10" t="str">
        <f>VLOOKUP(B63,Sheet1!$B$6:$D$580,3,0)</f>
        <v>Huỳnh Trường Vũ</v>
      </c>
      <c r="E63" s="9" t="s">
        <v>80</v>
      </c>
      <c r="F63" s="9" t="s">
        <v>57</v>
      </c>
      <c r="G63" s="9" t="s">
        <v>160</v>
      </c>
      <c r="H63" s="11">
        <v>3.5000000000000003E-2</v>
      </c>
      <c r="I63" s="11"/>
      <c r="J63" s="11">
        <v>0.01</v>
      </c>
      <c r="K63" s="11">
        <v>0.01</v>
      </c>
      <c r="L63" s="11">
        <v>5.0000000000000001E-3</v>
      </c>
      <c r="M63" s="11">
        <v>5.0000000000000001E-3</v>
      </c>
      <c r="N63" s="11"/>
      <c r="O63" s="12">
        <f t="shared" si="10"/>
        <v>0</v>
      </c>
      <c r="P63" s="12">
        <f t="shared" si="8"/>
        <v>0</v>
      </c>
      <c r="Q63" s="12">
        <f t="shared" si="3"/>
        <v>582435.4</v>
      </c>
      <c r="R63" s="12">
        <f t="shared" si="9"/>
        <v>582435.4</v>
      </c>
      <c r="S63" s="12">
        <v>60000000</v>
      </c>
      <c r="T63" s="12">
        <v>0</v>
      </c>
      <c r="U63" s="12">
        <v>60356000</v>
      </c>
      <c r="V63" s="12">
        <v>60356000</v>
      </c>
      <c r="W63" s="15">
        <f t="shared" si="5"/>
        <v>0</v>
      </c>
      <c r="X63" s="15">
        <f t="shared" si="6"/>
        <v>1.0059333333333333</v>
      </c>
      <c r="Y63" s="15">
        <f t="shared" si="7"/>
        <v>1.0059333333333333</v>
      </c>
      <c r="Z63" s="36"/>
      <c r="AA63" s="36"/>
      <c r="AB63" s="37"/>
    </row>
    <row r="64" spans="1:28" hidden="1" x14ac:dyDescent="0.25">
      <c r="A64" s="8" t="s">
        <v>1272</v>
      </c>
      <c r="B64" s="22" t="s">
        <v>177</v>
      </c>
      <c r="C64" s="9" t="s">
        <v>178</v>
      </c>
      <c r="D64" s="10" t="str">
        <f>VLOOKUP(B64,Sheet1!$B$6:$D$580,3,0)</f>
        <v>Huỳnh Văn Điền</v>
      </c>
      <c r="E64" s="9" t="s">
        <v>67</v>
      </c>
      <c r="F64" s="9" t="s">
        <v>57</v>
      </c>
      <c r="G64" s="9" t="s">
        <v>160</v>
      </c>
      <c r="H64" s="11">
        <v>3.5000000000000003E-2</v>
      </c>
      <c r="I64" s="11"/>
      <c r="J64" s="11">
        <v>0.01</v>
      </c>
      <c r="K64" s="11">
        <v>0.01</v>
      </c>
      <c r="L64" s="11">
        <v>5.0000000000000001E-3</v>
      </c>
      <c r="M64" s="11">
        <v>5.0000000000000001E-3</v>
      </c>
      <c r="N64" s="11"/>
      <c r="O64" s="12">
        <f t="shared" si="10"/>
        <v>0</v>
      </c>
      <c r="P64" s="12">
        <f t="shared" si="8"/>
        <v>0</v>
      </c>
      <c r="Q64" s="12">
        <f t="shared" si="3"/>
        <v>0</v>
      </c>
      <c r="R64" s="12">
        <f t="shared" si="9"/>
        <v>0</v>
      </c>
      <c r="S64" s="12">
        <v>20000000</v>
      </c>
      <c r="T64" s="12">
        <v>0</v>
      </c>
      <c r="U64" s="12">
        <v>0</v>
      </c>
      <c r="V64" s="12">
        <v>0</v>
      </c>
      <c r="W64" s="15">
        <f t="shared" si="5"/>
        <v>0</v>
      </c>
      <c r="X64" s="15">
        <f t="shared" si="6"/>
        <v>0</v>
      </c>
      <c r="Y64" s="15">
        <f t="shared" si="7"/>
        <v>0</v>
      </c>
      <c r="Z64" s="36"/>
      <c r="AA64" s="36"/>
      <c r="AB64" s="37"/>
    </row>
    <row r="65" spans="1:28" hidden="1" x14ac:dyDescent="0.25">
      <c r="A65" s="8" t="s">
        <v>1277</v>
      </c>
      <c r="B65" s="20" t="s">
        <v>185</v>
      </c>
      <c r="C65" s="9" t="s">
        <v>186</v>
      </c>
      <c r="D65" s="10" t="str">
        <f>VLOOKUP(B65,Sheet1!$B$6:$D$580,3,0)</f>
        <v>Lê Trường Vi</v>
      </c>
      <c r="E65" s="9" t="s">
        <v>96</v>
      </c>
      <c r="F65" s="9" t="s">
        <v>57</v>
      </c>
      <c r="G65" s="9" t="s">
        <v>160</v>
      </c>
      <c r="H65" s="11">
        <v>3.5000000000000003E-2</v>
      </c>
      <c r="I65" s="11"/>
      <c r="J65" s="11">
        <v>0.01</v>
      </c>
      <c r="K65" s="11">
        <v>0.01</v>
      </c>
      <c r="L65" s="11">
        <v>5.0000000000000001E-3</v>
      </c>
      <c r="M65" s="11">
        <v>5.0000000000000001E-3</v>
      </c>
      <c r="N65" s="11"/>
      <c r="O65" s="12">
        <f t="shared" si="10"/>
        <v>0</v>
      </c>
      <c r="P65" s="12">
        <f t="shared" si="8"/>
        <v>384456</v>
      </c>
      <c r="Q65" s="12">
        <f t="shared" si="3"/>
        <v>108157.2</v>
      </c>
      <c r="R65" s="12">
        <f t="shared" si="9"/>
        <v>492613.2</v>
      </c>
      <c r="S65" s="12">
        <v>50000000</v>
      </c>
      <c r="T65" s="12">
        <v>39840000</v>
      </c>
      <c r="U65" s="12">
        <v>11208000</v>
      </c>
      <c r="V65" s="12">
        <v>51048000</v>
      </c>
      <c r="W65" s="15">
        <f t="shared" si="5"/>
        <v>0.79679999999999995</v>
      </c>
      <c r="X65" s="15">
        <f t="shared" si="6"/>
        <v>0.22416</v>
      </c>
      <c r="Y65" s="15">
        <f t="shared" si="7"/>
        <v>1.0209600000000001</v>
      </c>
      <c r="Z65" s="36"/>
      <c r="AA65" s="36"/>
      <c r="AB65" s="37"/>
    </row>
    <row r="66" spans="1:28" hidden="1" x14ac:dyDescent="0.25">
      <c r="A66" s="8" t="s">
        <v>1278</v>
      </c>
      <c r="B66" s="20" t="s">
        <v>189</v>
      </c>
      <c r="C66" s="9" t="s">
        <v>190</v>
      </c>
      <c r="D66" s="10" t="str">
        <f>VLOOKUP(B66,Sheet1!$B$6:$D$580,3,0)</f>
        <v>Phan Thiện Đương</v>
      </c>
      <c r="E66" s="9" t="s">
        <v>70</v>
      </c>
      <c r="F66" s="9" t="s">
        <v>57</v>
      </c>
      <c r="G66" s="9" t="s">
        <v>160</v>
      </c>
      <c r="H66" s="11">
        <v>3.5000000000000003E-2</v>
      </c>
      <c r="I66" s="11"/>
      <c r="J66" s="11">
        <v>0.01</v>
      </c>
      <c r="K66" s="11">
        <v>0.01</v>
      </c>
      <c r="L66" s="11">
        <v>5.0000000000000001E-3</v>
      </c>
      <c r="M66" s="11">
        <v>5.0000000000000001E-3</v>
      </c>
      <c r="N66" s="11"/>
      <c r="O66" s="12">
        <f t="shared" si="10"/>
        <v>0</v>
      </c>
      <c r="P66" s="12">
        <f t="shared" si="8"/>
        <v>0</v>
      </c>
      <c r="Q66" s="12">
        <f t="shared" si="3"/>
        <v>0</v>
      </c>
      <c r="R66" s="12">
        <f t="shared" si="9"/>
        <v>399162.60000000003</v>
      </c>
      <c r="S66" s="12">
        <v>40000000</v>
      </c>
      <c r="T66" s="12">
        <v>4572000</v>
      </c>
      <c r="U66" s="12">
        <v>4680000</v>
      </c>
      <c r="V66" s="12">
        <v>41364000</v>
      </c>
      <c r="W66" s="15">
        <f t="shared" si="5"/>
        <v>0.1143</v>
      </c>
      <c r="X66" s="15">
        <f t="shared" si="6"/>
        <v>0.11700000000000001</v>
      </c>
      <c r="Y66" s="15">
        <f t="shared" si="7"/>
        <v>1.0341</v>
      </c>
      <c r="Z66" s="36"/>
      <c r="AA66" s="36"/>
      <c r="AB66" s="37"/>
    </row>
    <row r="67" spans="1:28" hidden="1" x14ac:dyDescent="0.25">
      <c r="A67" s="8" t="s">
        <v>1285</v>
      </c>
      <c r="B67" s="20" t="s">
        <v>279</v>
      </c>
      <c r="C67" s="9" t="s">
        <v>280</v>
      </c>
      <c r="D67" s="10" t="str">
        <f>VLOOKUP(B67,Sheet1!$B$6:$D$580,3,0)</f>
        <v>Lê Trường Vi</v>
      </c>
      <c r="E67" s="9" t="s">
        <v>89</v>
      </c>
      <c r="F67" s="9" t="s">
        <v>57</v>
      </c>
      <c r="G67" s="9" t="s">
        <v>160</v>
      </c>
      <c r="H67" s="11">
        <v>3.5000000000000003E-2</v>
      </c>
      <c r="I67" s="11"/>
      <c r="J67" s="11">
        <v>0.01</v>
      </c>
      <c r="K67" s="11">
        <v>0.01</v>
      </c>
      <c r="L67" s="11">
        <v>5.0000000000000001E-3</v>
      </c>
      <c r="M67" s="11">
        <v>5.0000000000000001E-3</v>
      </c>
      <c r="N67" s="11"/>
      <c r="O67" s="12">
        <f t="shared" si="10"/>
        <v>0</v>
      </c>
      <c r="P67" s="12">
        <f t="shared" si="8"/>
        <v>0</v>
      </c>
      <c r="Q67" s="12">
        <f t="shared" si="3"/>
        <v>0</v>
      </c>
      <c r="R67" s="12">
        <f t="shared" si="9"/>
        <v>0</v>
      </c>
      <c r="S67" s="12">
        <v>0</v>
      </c>
      <c r="T67" s="12">
        <v>-26693000</v>
      </c>
      <c r="U67" s="12">
        <v>0</v>
      </c>
      <c r="V67" s="12">
        <v>-26693000</v>
      </c>
      <c r="W67" s="15">
        <f t="shared" si="5"/>
        <v>0</v>
      </c>
      <c r="X67" s="15">
        <f t="shared" si="6"/>
        <v>0</v>
      </c>
      <c r="Y67" s="15">
        <f t="shared" si="7"/>
        <v>0</v>
      </c>
      <c r="Z67" s="36"/>
      <c r="AA67" s="36"/>
      <c r="AB67" s="37"/>
    </row>
    <row r="68" spans="1:28" hidden="1" x14ac:dyDescent="0.25">
      <c r="A68" s="8" t="s">
        <v>1286</v>
      </c>
      <c r="B68" s="20" t="s">
        <v>309</v>
      </c>
      <c r="C68" s="9" t="s">
        <v>310</v>
      </c>
      <c r="D68" s="10" t="str">
        <f>VLOOKUP(B68,Sheet1!$B$6:$D$580,3,0)</f>
        <v>Phan Thiện Đương</v>
      </c>
      <c r="E68" s="9" t="s">
        <v>56</v>
      </c>
      <c r="F68" s="9" t="s">
        <v>57</v>
      </c>
      <c r="G68" s="9" t="s">
        <v>160</v>
      </c>
      <c r="H68" s="11">
        <v>3.5000000000000003E-2</v>
      </c>
      <c r="I68" s="11"/>
      <c r="J68" s="11">
        <v>0.01</v>
      </c>
      <c r="K68" s="11">
        <v>0.01</v>
      </c>
      <c r="L68" s="11">
        <v>5.0000000000000001E-3</v>
      </c>
      <c r="M68" s="11">
        <v>5.0000000000000001E-3</v>
      </c>
      <c r="N68" s="11"/>
      <c r="O68" s="12">
        <f t="shared" si="10"/>
        <v>0</v>
      </c>
      <c r="P68" s="12">
        <f t="shared" si="8"/>
        <v>157488</v>
      </c>
      <c r="Q68" s="12">
        <f t="shared" si="3"/>
        <v>78744</v>
      </c>
      <c r="R68" s="12">
        <f t="shared" si="9"/>
        <v>236232</v>
      </c>
      <c r="S68" s="12">
        <v>20000000</v>
      </c>
      <c r="T68" s="12">
        <v>16320000</v>
      </c>
      <c r="U68" s="12">
        <v>8160000</v>
      </c>
      <c r="V68" s="12">
        <v>24480000</v>
      </c>
      <c r="W68" s="15">
        <f t="shared" si="5"/>
        <v>0.81599999999999995</v>
      </c>
      <c r="X68" s="15">
        <f t="shared" si="6"/>
        <v>0.40799999999999997</v>
      </c>
      <c r="Y68" s="15">
        <f t="shared" si="7"/>
        <v>1.224</v>
      </c>
      <c r="Z68" s="36"/>
      <c r="AA68" s="36"/>
      <c r="AB68" s="37"/>
    </row>
    <row r="69" spans="1:28" hidden="1" x14ac:dyDescent="0.25">
      <c r="A69" s="8" t="s">
        <v>1283</v>
      </c>
      <c r="B69" s="20" t="s">
        <v>375</v>
      </c>
      <c r="C69" s="9" t="s">
        <v>376</v>
      </c>
      <c r="D69" s="10" t="str">
        <f>VLOOKUP(B69,Sheet1!$B$6:$D$580,3,0)</f>
        <v>Phan Thiện Đương</v>
      </c>
      <c r="E69" s="9" t="s">
        <v>67</v>
      </c>
      <c r="F69" s="9" t="s">
        <v>57</v>
      </c>
      <c r="G69" s="9" t="s">
        <v>160</v>
      </c>
      <c r="H69" s="11">
        <v>3.5000000000000003E-2</v>
      </c>
      <c r="I69" s="11"/>
      <c r="J69" s="11">
        <v>0.01</v>
      </c>
      <c r="K69" s="11">
        <v>0.01</v>
      </c>
      <c r="L69" s="11">
        <v>5.0000000000000001E-3</v>
      </c>
      <c r="M69" s="11">
        <v>5.0000000000000001E-3</v>
      </c>
      <c r="N69" s="11"/>
      <c r="O69" s="12">
        <f t="shared" si="10"/>
        <v>0</v>
      </c>
      <c r="P69" s="12">
        <f t="shared" si="8"/>
        <v>0</v>
      </c>
      <c r="Q69" s="12">
        <f t="shared" si="3"/>
        <v>0</v>
      </c>
      <c r="R69" s="12">
        <f t="shared" si="9"/>
        <v>0</v>
      </c>
      <c r="S69" s="12">
        <v>0</v>
      </c>
      <c r="T69" s="12">
        <v>0</v>
      </c>
      <c r="U69" s="12">
        <v>0</v>
      </c>
      <c r="V69" s="12">
        <v>0</v>
      </c>
      <c r="W69" s="15">
        <f t="shared" si="5"/>
        <v>0</v>
      </c>
      <c r="X69" s="15">
        <f t="shared" si="6"/>
        <v>0</v>
      </c>
      <c r="Y69" s="15">
        <f t="shared" si="7"/>
        <v>0</v>
      </c>
      <c r="Z69" s="36"/>
      <c r="AA69" s="36"/>
      <c r="AB69" s="37"/>
    </row>
    <row r="70" spans="1:28" hidden="1" x14ac:dyDescent="0.25">
      <c r="A70" s="8" t="s">
        <v>1294</v>
      </c>
      <c r="B70" s="20" t="s">
        <v>460</v>
      </c>
      <c r="C70" s="9" t="s">
        <v>461</v>
      </c>
      <c r="D70" s="10" t="str">
        <f>VLOOKUP(B70,Sheet1!$B$6:$D$580,3,0)</f>
        <v>Lê Trường Vi</v>
      </c>
      <c r="E70" s="9" t="s">
        <v>89</v>
      </c>
      <c r="F70" s="9" t="s">
        <v>57</v>
      </c>
      <c r="G70" s="9" t="s">
        <v>160</v>
      </c>
      <c r="H70" s="11">
        <v>3.5000000000000003E-2</v>
      </c>
      <c r="I70" s="11"/>
      <c r="J70" s="11">
        <v>0.01</v>
      </c>
      <c r="K70" s="11">
        <v>0.01</v>
      </c>
      <c r="L70" s="11">
        <v>5.0000000000000001E-3</v>
      </c>
      <c r="M70" s="11">
        <v>5.0000000000000001E-3</v>
      </c>
      <c r="N70" s="11"/>
      <c r="O70" s="12">
        <f t="shared" si="10"/>
        <v>0</v>
      </c>
      <c r="P70" s="12">
        <f t="shared" ref="P70:P103" si="11">IF(W70&gt;=40%,T70*J70*(100%-H70),0)</f>
        <v>363795.35</v>
      </c>
      <c r="Q70" s="12">
        <f t="shared" ref="Q70:Q133" si="12">IF(OR(X70&gt;=60%,(W70+X70)&gt;=100%),U70*J70*(100%-H70),0)</f>
        <v>0</v>
      </c>
      <c r="R70" s="12">
        <f t="shared" ref="R70:R79" si="13">IF(Y70&gt;=100%,V70*(100%-H70)*K70,0)</f>
        <v>363795.35000000003</v>
      </c>
      <c r="S70" s="12">
        <v>20000000</v>
      </c>
      <c r="T70" s="12">
        <v>37699000</v>
      </c>
      <c r="U70" s="12">
        <v>0</v>
      </c>
      <c r="V70" s="12">
        <v>37699000</v>
      </c>
      <c r="W70" s="15">
        <f t="shared" ref="W70:W133" si="14">IFERROR(T70/S70,0)</f>
        <v>1.8849499999999999</v>
      </c>
      <c r="X70" s="15">
        <f t="shared" ref="X70:X133" si="15">+IFERROR(U70/S70,0)</f>
        <v>0</v>
      </c>
      <c r="Y70" s="15">
        <f t="shared" ref="Y70:Y133" si="16">+IFERROR(V70/S70,0)</f>
        <v>1.8849499999999999</v>
      </c>
      <c r="Z70" s="36"/>
      <c r="AA70" s="36"/>
      <c r="AB70" s="37"/>
    </row>
    <row r="71" spans="1:28" hidden="1" x14ac:dyDescent="0.25">
      <c r="A71" s="8" t="s">
        <v>1263</v>
      </c>
      <c r="B71" s="9" t="s">
        <v>47</v>
      </c>
      <c r="C71" s="9" t="s">
        <v>48</v>
      </c>
      <c r="D71" s="10" t="str">
        <f>VLOOKUP(B71,Sheet1!$B$6:$D$580,3,0)</f>
        <v>Phan Quốc Vũ</v>
      </c>
      <c r="E71" s="9" t="s">
        <v>50</v>
      </c>
      <c r="F71" s="9" t="s">
        <v>51</v>
      </c>
      <c r="G71" s="9" t="s">
        <v>52</v>
      </c>
      <c r="H71" s="11">
        <v>3.5000000000000003E-2</v>
      </c>
      <c r="I71" s="11"/>
      <c r="J71" s="11">
        <v>0.01</v>
      </c>
      <c r="K71" s="11">
        <v>0.01</v>
      </c>
      <c r="L71" s="11">
        <v>5.0000000000000001E-3</v>
      </c>
      <c r="M71" s="11">
        <v>5.0000000000000001E-3</v>
      </c>
      <c r="N71" s="11"/>
      <c r="O71" s="12">
        <f t="shared" si="10"/>
        <v>0</v>
      </c>
      <c r="P71" s="12">
        <f t="shared" si="11"/>
        <v>0</v>
      </c>
      <c r="Q71" s="12">
        <f t="shared" si="12"/>
        <v>0</v>
      </c>
      <c r="R71" s="12">
        <f t="shared" si="13"/>
        <v>10267812.300000001</v>
      </c>
      <c r="S71" s="12">
        <v>1060000000</v>
      </c>
      <c r="T71" s="12">
        <v>0</v>
      </c>
      <c r="U71" s="12">
        <v>0</v>
      </c>
      <c r="V71" s="12">
        <v>1064022000</v>
      </c>
      <c r="W71" s="15">
        <f t="shared" si="14"/>
        <v>0</v>
      </c>
      <c r="X71" s="15">
        <f t="shared" si="15"/>
        <v>0</v>
      </c>
      <c r="Y71" s="15">
        <f t="shared" si="16"/>
        <v>1.0037943396226414</v>
      </c>
      <c r="Z71" s="36"/>
      <c r="AA71" s="36"/>
      <c r="AB71" s="37"/>
    </row>
    <row r="72" spans="1:28" hidden="1" x14ac:dyDescent="0.25">
      <c r="A72" s="8" t="s">
        <v>1265</v>
      </c>
      <c r="B72" s="9" t="s">
        <v>58</v>
      </c>
      <c r="C72" s="9" t="s">
        <v>59</v>
      </c>
      <c r="D72" s="10" t="str">
        <f>VLOOKUP(B72,Sheet1!$B$6:$D$580,3,0)</f>
        <v>Nguyễn Đức Tài</v>
      </c>
      <c r="E72" s="9" t="s">
        <v>61</v>
      </c>
      <c r="F72" s="9" t="s">
        <v>51</v>
      </c>
      <c r="G72" s="9" t="s">
        <v>52</v>
      </c>
      <c r="H72" s="11">
        <v>3.5000000000000003E-2</v>
      </c>
      <c r="I72" s="11"/>
      <c r="J72" s="11">
        <v>0.01</v>
      </c>
      <c r="K72" s="11">
        <v>0.01</v>
      </c>
      <c r="L72" s="11">
        <v>5.0000000000000001E-3</v>
      </c>
      <c r="M72" s="11">
        <v>5.0000000000000001E-3</v>
      </c>
      <c r="N72" s="11"/>
      <c r="O72" s="12">
        <f t="shared" si="10"/>
        <v>0</v>
      </c>
      <c r="P72" s="12">
        <f t="shared" si="11"/>
        <v>1987012.2</v>
      </c>
      <c r="Q72" s="12">
        <f t="shared" si="12"/>
        <v>1878970.8</v>
      </c>
      <c r="R72" s="12">
        <f t="shared" si="13"/>
        <v>4075117.8000000003</v>
      </c>
      <c r="S72" s="12">
        <v>400000000</v>
      </c>
      <c r="T72" s="12">
        <v>205908000</v>
      </c>
      <c r="U72" s="12">
        <v>194712000</v>
      </c>
      <c r="V72" s="12">
        <v>422292000</v>
      </c>
      <c r="W72" s="15">
        <f t="shared" si="14"/>
        <v>0.51476999999999995</v>
      </c>
      <c r="X72" s="15">
        <f t="shared" si="15"/>
        <v>0.48677999999999999</v>
      </c>
      <c r="Y72" s="15">
        <f t="shared" si="16"/>
        <v>1.0557300000000001</v>
      </c>
      <c r="Z72" s="36"/>
      <c r="AA72" s="36"/>
      <c r="AB72" s="37"/>
    </row>
    <row r="73" spans="1:28" hidden="1" x14ac:dyDescent="0.25">
      <c r="A73" s="8" t="s">
        <v>1266</v>
      </c>
      <c r="B73" s="22" t="s">
        <v>62</v>
      </c>
      <c r="C73" s="9" t="s">
        <v>63</v>
      </c>
      <c r="D73" s="10" t="str">
        <f>VLOOKUP(B73,Sheet1!$B$6:$D$580,3,0)</f>
        <v>Phan Quốc Vũ</v>
      </c>
      <c r="E73" s="9" t="s">
        <v>64</v>
      </c>
      <c r="F73" s="9" t="s">
        <v>51</v>
      </c>
      <c r="G73" s="9" t="s">
        <v>52</v>
      </c>
      <c r="H73" s="11">
        <v>3.5000000000000003E-2</v>
      </c>
      <c r="I73" s="11"/>
      <c r="J73" s="11">
        <v>0.01</v>
      </c>
      <c r="K73" s="11">
        <v>0.01</v>
      </c>
      <c r="L73" s="11">
        <v>5.0000000000000001E-3</v>
      </c>
      <c r="M73" s="11">
        <v>5.0000000000000001E-3</v>
      </c>
      <c r="N73" s="11"/>
      <c r="O73" s="12">
        <f t="shared" si="10"/>
        <v>0</v>
      </c>
      <c r="P73" s="12">
        <f t="shared" si="11"/>
        <v>0</v>
      </c>
      <c r="Q73" s="12">
        <f t="shared" si="12"/>
        <v>0</v>
      </c>
      <c r="R73" s="12">
        <f t="shared" si="13"/>
        <v>0</v>
      </c>
      <c r="S73" s="12">
        <v>420000000</v>
      </c>
      <c r="T73" s="12">
        <v>0</v>
      </c>
      <c r="U73" s="12">
        <v>0</v>
      </c>
      <c r="V73" s="12">
        <v>68166000</v>
      </c>
      <c r="W73" s="15">
        <f t="shared" si="14"/>
        <v>0</v>
      </c>
      <c r="X73" s="15">
        <f t="shared" si="15"/>
        <v>0</v>
      </c>
      <c r="Y73" s="15">
        <f t="shared" si="16"/>
        <v>0.1623</v>
      </c>
      <c r="Z73" s="36"/>
      <c r="AA73" s="36"/>
      <c r="AB73" s="37"/>
    </row>
    <row r="74" spans="1:28" hidden="1" x14ac:dyDescent="0.25">
      <c r="A74" s="8" t="s">
        <v>1269</v>
      </c>
      <c r="B74" s="9" t="s">
        <v>71</v>
      </c>
      <c r="C74" s="9" t="s">
        <v>72</v>
      </c>
      <c r="D74" s="10" t="str">
        <f>VLOOKUP(B74,Sheet1!$B$6:$D$580,3,0)</f>
        <v>Nguyễn Đức Tài</v>
      </c>
      <c r="E74" s="9" t="s">
        <v>73</v>
      </c>
      <c r="F74" s="9" t="s">
        <v>51</v>
      </c>
      <c r="G74" s="9" t="s">
        <v>52</v>
      </c>
      <c r="H74" s="11">
        <v>3.5000000000000003E-2</v>
      </c>
      <c r="I74" s="11"/>
      <c r="J74" s="11">
        <v>0.01</v>
      </c>
      <c r="K74" s="11">
        <v>0.01</v>
      </c>
      <c r="L74" s="11">
        <v>5.0000000000000001E-3</v>
      </c>
      <c r="M74" s="11">
        <v>5.0000000000000001E-3</v>
      </c>
      <c r="N74" s="11"/>
      <c r="O74" s="12">
        <f t="shared" si="10"/>
        <v>0</v>
      </c>
      <c r="P74" s="12">
        <f t="shared" si="11"/>
        <v>0</v>
      </c>
      <c r="Q74" s="12">
        <f t="shared" si="12"/>
        <v>4300580.3999999994</v>
      </c>
      <c r="R74" s="12">
        <f t="shared" si="13"/>
        <v>0</v>
      </c>
      <c r="S74" s="12">
        <v>630000000</v>
      </c>
      <c r="T74" s="12">
        <v>6120000</v>
      </c>
      <c r="U74" s="12">
        <v>445656000</v>
      </c>
      <c r="V74" s="12">
        <v>462000000</v>
      </c>
      <c r="W74" s="15">
        <f t="shared" si="14"/>
        <v>9.7142857142857135E-3</v>
      </c>
      <c r="X74" s="15">
        <f t="shared" si="15"/>
        <v>0.70739047619047624</v>
      </c>
      <c r="Y74" s="15">
        <f t="shared" si="16"/>
        <v>0.73333333333333328</v>
      </c>
      <c r="Z74" s="36"/>
      <c r="AA74" s="36"/>
      <c r="AB74" s="37"/>
    </row>
    <row r="75" spans="1:28" hidden="1" x14ac:dyDescent="0.25">
      <c r="A75" s="8" t="s">
        <v>1273</v>
      </c>
      <c r="B75" s="20" t="s">
        <v>83</v>
      </c>
      <c r="C75" s="9" t="s">
        <v>84</v>
      </c>
      <c r="D75" s="10" t="str">
        <f>VLOOKUP(B75,Sheet1!$B$6:$D$580,3,0)</f>
        <v>Nguyễn Đức Tài</v>
      </c>
      <c r="E75" s="9" t="s">
        <v>61</v>
      </c>
      <c r="F75" s="9" t="s">
        <v>51</v>
      </c>
      <c r="G75" s="9" t="s">
        <v>52</v>
      </c>
      <c r="H75" s="11">
        <v>3.5000000000000003E-2</v>
      </c>
      <c r="I75" s="11"/>
      <c r="J75" s="11">
        <v>0.01</v>
      </c>
      <c r="K75" s="11">
        <v>0.01</v>
      </c>
      <c r="L75" s="11">
        <v>5.0000000000000001E-3</v>
      </c>
      <c r="M75" s="11">
        <v>5.0000000000000001E-3</v>
      </c>
      <c r="N75" s="11"/>
      <c r="O75" s="12">
        <f t="shared" si="10"/>
        <v>0</v>
      </c>
      <c r="P75" s="12">
        <f t="shared" si="11"/>
        <v>274446</v>
      </c>
      <c r="Q75" s="12">
        <f t="shared" si="12"/>
        <v>0</v>
      </c>
      <c r="R75" s="12">
        <f t="shared" si="13"/>
        <v>698274</v>
      </c>
      <c r="S75" s="12">
        <v>70000000</v>
      </c>
      <c r="T75" s="12">
        <v>28440000</v>
      </c>
      <c r="U75" s="12">
        <v>0</v>
      </c>
      <c r="V75" s="12">
        <v>72360000</v>
      </c>
      <c r="W75" s="15">
        <f t="shared" si="14"/>
        <v>0.40628571428571431</v>
      </c>
      <c r="X75" s="15">
        <f t="shared" si="15"/>
        <v>0</v>
      </c>
      <c r="Y75" s="15">
        <f t="shared" si="16"/>
        <v>1.0337142857142858</v>
      </c>
      <c r="Z75" s="36"/>
      <c r="AA75" s="36"/>
      <c r="AB75" s="37"/>
    </row>
    <row r="76" spans="1:28" hidden="1" x14ac:dyDescent="0.25">
      <c r="A76" s="8" t="s">
        <v>1274</v>
      </c>
      <c r="B76" s="9" t="s">
        <v>86</v>
      </c>
      <c r="C76" s="9" t="s">
        <v>87</v>
      </c>
      <c r="D76" s="10" t="str">
        <f>VLOOKUP(B76,Sheet1!$B$6:$D$580,3,0)</f>
        <v>Nguyễn Đức Tài</v>
      </c>
      <c r="E76" s="9" t="s">
        <v>88</v>
      </c>
      <c r="F76" s="9" t="s">
        <v>51</v>
      </c>
      <c r="G76" s="9" t="s">
        <v>52</v>
      </c>
      <c r="H76" s="11">
        <v>3.5000000000000003E-2</v>
      </c>
      <c r="I76" s="11"/>
      <c r="J76" s="11">
        <v>0.01</v>
      </c>
      <c r="K76" s="11">
        <v>0.01</v>
      </c>
      <c r="L76" s="11">
        <v>5.0000000000000001E-3</v>
      </c>
      <c r="M76" s="11">
        <v>5.0000000000000001E-3</v>
      </c>
      <c r="N76" s="11"/>
      <c r="O76" s="12">
        <f t="shared" si="10"/>
        <v>0</v>
      </c>
      <c r="P76" s="12">
        <f t="shared" si="11"/>
        <v>0</v>
      </c>
      <c r="Q76" s="12">
        <f t="shared" si="12"/>
        <v>0</v>
      </c>
      <c r="R76" s="12">
        <f t="shared" si="13"/>
        <v>6088619.25</v>
      </c>
      <c r="S76" s="12">
        <v>630000000</v>
      </c>
      <c r="T76" s="12">
        <v>41496000</v>
      </c>
      <c r="U76" s="12">
        <v>21837000</v>
      </c>
      <c r="V76" s="12">
        <v>630945000</v>
      </c>
      <c r="W76" s="15">
        <f t="shared" si="14"/>
        <v>6.5866666666666671E-2</v>
      </c>
      <c r="X76" s="15">
        <f t="shared" si="15"/>
        <v>3.4661904761904762E-2</v>
      </c>
      <c r="Y76" s="15">
        <f t="shared" si="16"/>
        <v>1.0015000000000001</v>
      </c>
      <c r="Z76" s="36"/>
      <c r="AA76" s="36"/>
      <c r="AB76" s="37"/>
    </row>
    <row r="77" spans="1:28" hidden="1" x14ac:dyDescent="0.25">
      <c r="A77" s="8" t="s">
        <v>1275</v>
      </c>
      <c r="B77" s="20" t="s">
        <v>90</v>
      </c>
      <c r="C77" s="9" t="s">
        <v>91</v>
      </c>
      <c r="D77" s="10" t="str">
        <f>VLOOKUP(B77,Sheet1!$B$6:$D$580,3,0)</f>
        <v>Nguyễn Đức Tài</v>
      </c>
      <c r="E77" s="9" t="s">
        <v>61</v>
      </c>
      <c r="F77" s="9" t="s">
        <v>51</v>
      </c>
      <c r="G77" s="9" t="s">
        <v>52</v>
      </c>
      <c r="H77" s="11">
        <v>3.5000000000000003E-2</v>
      </c>
      <c r="I77" s="11"/>
      <c r="J77" s="11">
        <v>0.01</v>
      </c>
      <c r="K77" s="11">
        <v>0.01</v>
      </c>
      <c r="L77" s="11">
        <v>5.0000000000000001E-3</v>
      </c>
      <c r="M77" s="11">
        <v>5.0000000000000001E-3</v>
      </c>
      <c r="N77" s="11"/>
      <c r="O77" s="12">
        <f t="shared" si="10"/>
        <v>0</v>
      </c>
      <c r="P77" s="12">
        <f t="shared" si="11"/>
        <v>2213517</v>
      </c>
      <c r="Q77" s="12">
        <f t="shared" si="12"/>
        <v>774470.4</v>
      </c>
      <c r="R77" s="12">
        <f t="shared" si="13"/>
        <v>2987987.4</v>
      </c>
      <c r="S77" s="12">
        <v>200000000</v>
      </c>
      <c r="T77" s="12">
        <v>229380000</v>
      </c>
      <c r="U77" s="12">
        <v>80256000</v>
      </c>
      <c r="V77" s="12">
        <v>309636000</v>
      </c>
      <c r="W77" s="15">
        <f t="shared" si="14"/>
        <v>1.1469</v>
      </c>
      <c r="X77" s="15">
        <f t="shared" si="15"/>
        <v>0.40128000000000003</v>
      </c>
      <c r="Y77" s="15">
        <f t="shared" si="16"/>
        <v>1.5481799999999999</v>
      </c>
      <c r="Z77" s="36"/>
      <c r="AA77" s="36"/>
      <c r="AB77" s="37"/>
    </row>
    <row r="78" spans="1:28" hidden="1" x14ac:dyDescent="0.25">
      <c r="A78" s="8" t="s">
        <v>1276</v>
      </c>
      <c r="B78" s="9" t="s">
        <v>92</v>
      </c>
      <c r="C78" s="9" t="s">
        <v>93</v>
      </c>
      <c r="D78" s="10" t="str">
        <f>VLOOKUP(B78,Sheet1!$B$6:$D$580,3,0)</f>
        <v>Nguyễn Đức Tài</v>
      </c>
      <c r="E78" s="9" t="s">
        <v>73</v>
      </c>
      <c r="F78" s="9" t="s">
        <v>51</v>
      </c>
      <c r="G78" s="9" t="s">
        <v>52</v>
      </c>
      <c r="H78" s="11">
        <v>3.5000000000000003E-2</v>
      </c>
      <c r="I78" s="11"/>
      <c r="J78" s="11">
        <v>0.01</v>
      </c>
      <c r="K78" s="11">
        <v>0.01</v>
      </c>
      <c r="L78" s="11">
        <v>5.0000000000000001E-3</v>
      </c>
      <c r="M78" s="11">
        <v>5.0000000000000001E-3</v>
      </c>
      <c r="N78" s="11"/>
      <c r="O78" s="12">
        <f t="shared" si="10"/>
        <v>0</v>
      </c>
      <c r="P78" s="12">
        <f t="shared" si="11"/>
        <v>0</v>
      </c>
      <c r="Q78" s="12">
        <f t="shared" si="12"/>
        <v>1740010.8</v>
      </c>
      <c r="R78" s="12">
        <f t="shared" si="13"/>
        <v>0</v>
      </c>
      <c r="S78" s="12">
        <v>300000000</v>
      </c>
      <c r="T78" s="12">
        <v>0</v>
      </c>
      <c r="U78" s="12">
        <v>180312000</v>
      </c>
      <c r="V78" s="12">
        <v>180312000</v>
      </c>
      <c r="W78" s="15">
        <f t="shared" si="14"/>
        <v>0</v>
      </c>
      <c r="X78" s="11">
        <f t="shared" si="15"/>
        <v>0.60104000000000002</v>
      </c>
      <c r="Y78" s="15">
        <f t="shared" si="16"/>
        <v>0.60104000000000002</v>
      </c>
      <c r="Z78" s="36"/>
      <c r="AA78" s="36"/>
      <c r="AB78" s="37"/>
    </row>
    <row r="79" spans="1:28" hidden="1" x14ac:dyDescent="0.25">
      <c r="A79" s="8" t="s">
        <v>1287</v>
      </c>
      <c r="B79" s="20" t="s">
        <v>355</v>
      </c>
      <c r="C79" s="9" t="s">
        <v>356</v>
      </c>
      <c r="D79" s="10" t="str">
        <f>VLOOKUP(B79,Sheet1!$B$6:$D$580,3,0)</f>
        <v>Phan Quốc Vũ</v>
      </c>
      <c r="E79" s="9" t="s">
        <v>85</v>
      </c>
      <c r="F79" s="9" t="s">
        <v>51</v>
      </c>
      <c r="G79" s="9" t="s">
        <v>52</v>
      </c>
      <c r="H79" s="11">
        <v>3.5000000000000003E-2</v>
      </c>
      <c r="I79" s="11"/>
      <c r="J79" s="11">
        <v>0.01</v>
      </c>
      <c r="K79" s="11">
        <v>0.01</v>
      </c>
      <c r="L79" s="11">
        <v>5.0000000000000001E-3</v>
      </c>
      <c r="M79" s="11">
        <v>5.0000000000000001E-3</v>
      </c>
      <c r="N79" s="11"/>
      <c r="O79" s="12">
        <f t="shared" si="10"/>
        <v>0</v>
      </c>
      <c r="P79" s="12">
        <f t="shared" si="11"/>
        <v>0</v>
      </c>
      <c r="Q79" s="12">
        <f t="shared" si="12"/>
        <v>0</v>
      </c>
      <c r="R79" s="12">
        <f t="shared" si="13"/>
        <v>0</v>
      </c>
      <c r="S79" s="12">
        <v>320000000</v>
      </c>
      <c r="T79" s="12">
        <v>0</v>
      </c>
      <c r="U79" s="12">
        <v>0</v>
      </c>
      <c r="V79" s="12">
        <v>0</v>
      </c>
      <c r="W79" s="15">
        <f t="shared" si="14"/>
        <v>0</v>
      </c>
      <c r="X79" s="15">
        <f t="shared" si="15"/>
        <v>0</v>
      </c>
      <c r="Y79" s="15">
        <f t="shared" si="16"/>
        <v>0</v>
      </c>
      <c r="Z79" s="36"/>
      <c r="AA79" s="36"/>
      <c r="AB79" s="37"/>
    </row>
    <row r="80" spans="1:28" hidden="1" x14ac:dyDescent="0.25">
      <c r="A80" s="8" t="s">
        <v>1290</v>
      </c>
      <c r="B80" s="20" t="s">
        <v>419</v>
      </c>
      <c r="C80" s="9" t="s">
        <v>420</v>
      </c>
      <c r="D80" s="10" t="str">
        <f>VLOOKUP(B80,Sheet1!$B$6:$D$580,3,0)</f>
        <v>Phan Quốc Vũ</v>
      </c>
      <c r="E80" s="9" t="s">
        <v>64</v>
      </c>
      <c r="F80" s="9" t="s">
        <v>51</v>
      </c>
      <c r="G80" s="9" t="s">
        <v>52</v>
      </c>
      <c r="H80" s="11"/>
      <c r="I80" s="11"/>
      <c r="J80" s="26">
        <v>0</v>
      </c>
      <c r="K80" s="11">
        <v>0.03</v>
      </c>
      <c r="L80" s="11">
        <v>0</v>
      </c>
      <c r="M80" s="11">
        <v>0</v>
      </c>
      <c r="N80" s="11"/>
      <c r="O80" s="12">
        <f t="shared" si="10"/>
        <v>0</v>
      </c>
      <c r="P80" s="12">
        <f t="shared" si="11"/>
        <v>0</v>
      </c>
      <c r="Q80" s="12">
        <f t="shared" si="12"/>
        <v>0</v>
      </c>
      <c r="R80" s="12">
        <f>IF(Y80&gt;=100%,V80*(100%-H80)*K80,0)+587520</f>
        <v>587520</v>
      </c>
      <c r="S80" s="12">
        <v>12000000</v>
      </c>
      <c r="T80" s="12">
        <v>0</v>
      </c>
      <c r="U80" s="12">
        <v>0</v>
      </c>
      <c r="V80" s="12">
        <v>9612000</v>
      </c>
      <c r="W80" s="15">
        <f t="shared" si="14"/>
        <v>0</v>
      </c>
      <c r="X80" s="15">
        <f t="shared" si="15"/>
        <v>0</v>
      </c>
      <c r="Y80" s="15">
        <f t="shared" si="16"/>
        <v>0.80100000000000005</v>
      </c>
      <c r="Z80" s="36"/>
      <c r="AA80" s="36"/>
      <c r="AB80" s="37"/>
    </row>
    <row r="81" spans="1:28" hidden="1" x14ac:dyDescent="0.25">
      <c r="A81" s="8" t="s">
        <v>1291</v>
      </c>
      <c r="B81" s="20" t="s">
        <v>437</v>
      </c>
      <c r="C81" s="9" t="s">
        <v>438</v>
      </c>
      <c r="D81" s="10" t="str">
        <f>VLOOKUP(B81,Sheet1!$B$6:$D$580,3,0)</f>
        <v>Phan Quốc Vũ</v>
      </c>
      <c r="E81" s="9" t="s">
        <v>64</v>
      </c>
      <c r="F81" s="9" t="s">
        <v>51</v>
      </c>
      <c r="G81" s="9" t="s">
        <v>52</v>
      </c>
      <c r="H81" s="11"/>
      <c r="I81" s="11"/>
      <c r="J81" s="26">
        <v>0.01</v>
      </c>
      <c r="K81" s="11">
        <v>0.01</v>
      </c>
      <c r="L81" s="11">
        <v>5.0000000000000001E-3</v>
      </c>
      <c r="M81" s="11">
        <v>5.0000000000000001E-3</v>
      </c>
      <c r="N81" s="11"/>
      <c r="O81" s="12">
        <f t="shared" si="10"/>
        <v>0</v>
      </c>
      <c r="P81" s="12">
        <f t="shared" si="11"/>
        <v>0</v>
      </c>
      <c r="Q81" s="12">
        <f t="shared" si="12"/>
        <v>0</v>
      </c>
      <c r="R81" s="12">
        <f t="shared" ref="R81:R103" si="17">IF(Y81&gt;=100%,V81*(100%-H81)*K81,0)</f>
        <v>0</v>
      </c>
      <c r="S81" s="12">
        <v>0</v>
      </c>
      <c r="T81" s="12">
        <v>0</v>
      </c>
      <c r="U81" s="12">
        <v>0</v>
      </c>
      <c r="V81" s="12">
        <v>0</v>
      </c>
      <c r="W81" s="15">
        <f t="shared" si="14"/>
        <v>0</v>
      </c>
      <c r="X81" s="15">
        <f t="shared" si="15"/>
        <v>0</v>
      </c>
      <c r="Y81" s="15">
        <f t="shared" si="16"/>
        <v>0</v>
      </c>
      <c r="Z81" s="36"/>
      <c r="AA81" s="36"/>
      <c r="AB81" s="37"/>
    </row>
    <row r="82" spans="1:28" hidden="1" x14ac:dyDescent="0.25">
      <c r="A82" s="8" t="s">
        <v>1298</v>
      </c>
      <c r="B82" s="28" t="s">
        <v>663</v>
      </c>
      <c r="C82" s="28" t="s">
        <v>664</v>
      </c>
      <c r="D82" s="10" t="str">
        <f>VLOOKUP(B82,Sheet1!$B$6:$D$580,3,0)</f>
        <v>Nguyễn Thành An</v>
      </c>
      <c r="E82" s="28" t="s">
        <v>488</v>
      </c>
      <c r="F82" s="28" t="s">
        <v>475</v>
      </c>
      <c r="G82" s="9" t="s">
        <v>52</v>
      </c>
      <c r="H82" s="11">
        <v>3.5000000000000003E-2</v>
      </c>
      <c r="I82" s="11"/>
      <c r="J82" s="11">
        <v>0.01</v>
      </c>
      <c r="K82" s="11">
        <v>0.01</v>
      </c>
      <c r="L82" s="11">
        <v>5.0000000000000001E-3</v>
      </c>
      <c r="M82" s="11">
        <v>5.0000000000000001E-3</v>
      </c>
      <c r="N82" s="11"/>
      <c r="O82" s="12">
        <f t="shared" si="10"/>
        <v>0</v>
      </c>
      <c r="P82" s="12">
        <f t="shared" si="11"/>
        <v>0</v>
      </c>
      <c r="Q82" s="12">
        <f t="shared" si="12"/>
        <v>0</v>
      </c>
      <c r="R82" s="12">
        <f t="shared" si="17"/>
        <v>0</v>
      </c>
      <c r="S82" s="12">
        <v>200000000</v>
      </c>
      <c r="T82" s="12">
        <v>0</v>
      </c>
      <c r="U82" s="12">
        <v>0</v>
      </c>
      <c r="V82" s="12">
        <v>0</v>
      </c>
      <c r="W82" s="15">
        <f t="shared" si="14"/>
        <v>0</v>
      </c>
      <c r="X82" s="15">
        <f t="shared" si="15"/>
        <v>0</v>
      </c>
      <c r="Y82" s="15">
        <f t="shared" si="16"/>
        <v>0</v>
      </c>
      <c r="Z82" s="36"/>
      <c r="AA82" s="36"/>
      <c r="AB82" s="37"/>
    </row>
    <row r="83" spans="1:28" hidden="1" x14ac:dyDescent="0.25">
      <c r="A83" s="8" t="s">
        <v>1304</v>
      </c>
      <c r="B83" s="28" t="s">
        <v>673</v>
      </c>
      <c r="C83" s="28" t="s">
        <v>674</v>
      </c>
      <c r="D83" s="10" t="str">
        <f>VLOOKUP(B83,Sheet1!$B$6:$D$580,3,0)</f>
        <v>Trần Thanh Hiền</v>
      </c>
      <c r="E83" s="28" t="s">
        <v>505</v>
      </c>
      <c r="F83" s="28" t="s">
        <v>475</v>
      </c>
      <c r="G83" s="9" t="s">
        <v>52</v>
      </c>
      <c r="H83" s="11">
        <v>3.5000000000000003E-2</v>
      </c>
      <c r="I83" s="11"/>
      <c r="J83" s="11">
        <v>0.01</v>
      </c>
      <c r="K83" s="11">
        <v>0.01</v>
      </c>
      <c r="L83" s="11">
        <v>5.0000000000000001E-3</v>
      </c>
      <c r="M83" s="11">
        <v>5.0000000000000001E-3</v>
      </c>
      <c r="N83" s="11"/>
      <c r="O83" s="12">
        <f t="shared" si="10"/>
        <v>0</v>
      </c>
      <c r="P83" s="12">
        <f t="shared" si="11"/>
        <v>0</v>
      </c>
      <c r="Q83" s="12">
        <f t="shared" si="12"/>
        <v>0</v>
      </c>
      <c r="R83" s="12">
        <f t="shared" si="17"/>
        <v>2442801</v>
      </c>
      <c r="S83" s="12">
        <v>250000000</v>
      </c>
      <c r="T83" s="12">
        <v>43992000</v>
      </c>
      <c r="U83" s="12">
        <v>42324000</v>
      </c>
      <c r="V83" s="12">
        <v>253140000</v>
      </c>
      <c r="W83" s="15">
        <f t="shared" si="14"/>
        <v>0.17596800000000001</v>
      </c>
      <c r="X83" s="15">
        <f t="shared" si="15"/>
        <v>0.169296</v>
      </c>
      <c r="Y83" s="15">
        <f t="shared" si="16"/>
        <v>1.0125599999999999</v>
      </c>
      <c r="Z83" s="36"/>
      <c r="AA83" s="36"/>
      <c r="AB83" s="37"/>
    </row>
    <row r="84" spans="1:28" hidden="1" x14ac:dyDescent="0.25">
      <c r="A84" s="8" t="s">
        <v>1307</v>
      </c>
      <c r="B84" s="28" t="s">
        <v>679</v>
      </c>
      <c r="C84" s="28" t="s">
        <v>680</v>
      </c>
      <c r="D84" s="10" t="str">
        <f>VLOOKUP(B84,Sheet1!$B$6:$D$580,3,0)</f>
        <v>Trần Thanh Hiền</v>
      </c>
      <c r="E84" s="28" t="s">
        <v>505</v>
      </c>
      <c r="F84" s="28" t="s">
        <v>475</v>
      </c>
      <c r="G84" s="9" t="s">
        <v>52</v>
      </c>
      <c r="H84" s="11">
        <v>3.5000000000000003E-2</v>
      </c>
      <c r="I84" s="11"/>
      <c r="J84" s="11">
        <v>0.01</v>
      </c>
      <c r="K84" s="11">
        <v>0.01</v>
      </c>
      <c r="L84" s="11">
        <v>5.0000000000000001E-3</v>
      </c>
      <c r="M84" s="11">
        <v>5.0000000000000001E-3</v>
      </c>
      <c r="N84" s="11"/>
      <c r="O84" s="12">
        <f t="shared" si="10"/>
        <v>0</v>
      </c>
      <c r="P84" s="12">
        <f t="shared" si="11"/>
        <v>0</v>
      </c>
      <c r="Q84" s="12">
        <f t="shared" si="12"/>
        <v>0</v>
      </c>
      <c r="R84" s="12">
        <f t="shared" si="17"/>
        <v>0</v>
      </c>
      <c r="S84" s="12">
        <v>0</v>
      </c>
      <c r="T84" s="12">
        <v>-175036000</v>
      </c>
      <c r="U84" s="12">
        <v>0</v>
      </c>
      <c r="V84" s="12">
        <v>-175036000</v>
      </c>
      <c r="W84" s="15">
        <f t="shared" si="14"/>
        <v>0</v>
      </c>
      <c r="X84" s="15">
        <f t="shared" si="15"/>
        <v>0</v>
      </c>
      <c r="Y84" s="15">
        <f t="shared" si="16"/>
        <v>0</v>
      </c>
      <c r="Z84" s="36"/>
      <c r="AA84" s="36"/>
      <c r="AB84" s="37"/>
    </row>
    <row r="85" spans="1:28" hidden="1" x14ac:dyDescent="0.25">
      <c r="A85" s="8" t="s">
        <v>1308</v>
      </c>
      <c r="B85" s="28" t="s">
        <v>681</v>
      </c>
      <c r="C85" s="28" t="s">
        <v>682</v>
      </c>
      <c r="D85" s="10" t="str">
        <f>VLOOKUP(B85,Sheet1!$B$6:$D$580,3,0)</f>
        <v>Trần Thị Thu</v>
      </c>
      <c r="E85" s="28" t="s">
        <v>506</v>
      </c>
      <c r="F85" s="28" t="s">
        <v>475</v>
      </c>
      <c r="G85" s="9" t="s">
        <v>52</v>
      </c>
      <c r="H85" s="11">
        <v>3.5000000000000003E-2</v>
      </c>
      <c r="I85" s="11"/>
      <c r="J85" s="11">
        <v>0.01</v>
      </c>
      <c r="K85" s="11">
        <v>0.01</v>
      </c>
      <c r="L85" s="11">
        <v>5.0000000000000001E-3</v>
      </c>
      <c r="M85" s="11">
        <v>5.0000000000000001E-3</v>
      </c>
      <c r="N85" s="11"/>
      <c r="O85" s="12">
        <f t="shared" si="10"/>
        <v>0</v>
      </c>
      <c r="P85" s="12">
        <f t="shared" si="11"/>
        <v>0</v>
      </c>
      <c r="Q85" s="12">
        <f t="shared" si="12"/>
        <v>2046649.2</v>
      </c>
      <c r="R85" s="12">
        <f t="shared" si="17"/>
        <v>0</v>
      </c>
      <c r="S85" s="12">
        <v>350000000</v>
      </c>
      <c r="T85" s="12">
        <v>3120000</v>
      </c>
      <c r="U85" s="12">
        <v>212088000</v>
      </c>
      <c r="V85" s="12">
        <v>215208000</v>
      </c>
      <c r="W85" s="15">
        <f t="shared" si="14"/>
        <v>8.9142857142857149E-3</v>
      </c>
      <c r="X85" s="15">
        <f t="shared" si="15"/>
        <v>0.60596571428571433</v>
      </c>
      <c r="Y85" s="15">
        <f t="shared" si="16"/>
        <v>0.61487999999999998</v>
      </c>
      <c r="Z85" s="36"/>
      <c r="AA85" s="36"/>
      <c r="AB85" s="37"/>
    </row>
    <row r="86" spans="1:28" hidden="1" x14ac:dyDescent="0.25">
      <c r="A86" s="8" t="s">
        <v>1311</v>
      </c>
      <c r="B86" s="28" t="s">
        <v>687</v>
      </c>
      <c r="C86" s="28" t="s">
        <v>688</v>
      </c>
      <c r="D86" s="10" t="str">
        <f>VLOOKUP(B86,Sheet1!$B$6:$D$580,3,0)</f>
        <v>Trần Thị Thu</v>
      </c>
      <c r="E86" s="28" t="s">
        <v>506</v>
      </c>
      <c r="F86" s="28" t="s">
        <v>475</v>
      </c>
      <c r="G86" s="9" t="s">
        <v>52</v>
      </c>
      <c r="H86" s="11">
        <v>3.5000000000000003E-2</v>
      </c>
      <c r="I86" s="11"/>
      <c r="J86" s="11">
        <v>0.01</v>
      </c>
      <c r="K86" s="11">
        <v>0.01</v>
      </c>
      <c r="L86" s="11">
        <v>5.0000000000000001E-3</v>
      </c>
      <c r="M86" s="11">
        <v>5.0000000000000001E-3</v>
      </c>
      <c r="N86" s="11"/>
      <c r="O86" s="12">
        <f t="shared" si="10"/>
        <v>0</v>
      </c>
      <c r="P86" s="12">
        <f t="shared" si="11"/>
        <v>0</v>
      </c>
      <c r="Q86" s="12">
        <f t="shared" si="12"/>
        <v>0</v>
      </c>
      <c r="R86" s="12">
        <f t="shared" si="17"/>
        <v>0</v>
      </c>
      <c r="S86" s="12">
        <v>100000000</v>
      </c>
      <c r="T86" s="12">
        <v>0</v>
      </c>
      <c r="U86" s="12">
        <v>13476000</v>
      </c>
      <c r="V86" s="12">
        <v>13476000</v>
      </c>
      <c r="W86" s="15">
        <f t="shared" si="14"/>
        <v>0</v>
      </c>
      <c r="X86" s="15">
        <f t="shared" si="15"/>
        <v>0.13475999999999999</v>
      </c>
      <c r="Y86" s="15">
        <f t="shared" si="16"/>
        <v>0.13475999999999999</v>
      </c>
      <c r="Z86" s="36"/>
      <c r="AA86" s="36"/>
      <c r="AB86" s="37"/>
    </row>
    <row r="87" spans="1:28" hidden="1" x14ac:dyDescent="0.25">
      <c r="A87" s="8" t="s">
        <v>1312</v>
      </c>
      <c r="B87" s="28" t="s">
        <v>689</v>
      </c>
      <c r="C87" s="28" t="s">
        <v>690</v>
      </c>
      <c r="D87" s="10" t="str">
        <f>VLOOKUP(B87,Sheet1!$B$6:$D$580,3,0)</f>
        <v>Trần Thanh Hiền</v>
      </c>
      <c r="E87" s="28" t="s">
        <v>505</v>
      </c>
      <c r="F87" s="28" t="s">
        <v>475</v>
      </c>
      <c r="G87" s="9" t="s">
        <v>52</v>
      </c>
      <c r="H87" s="11">
        <v>3.5000000000000003E-2</v>
      </c>
      <c r="I87" s="11"/>
      <c r="J87" s="11">
        <v>0.01</v>
      </c>
      <c r="K87" s="11">
        <v>0.01</v>
      </c>
      <c r="L87" s="11">
        <v>5.0000000000000001E-3</v>
      </c>
      <c r="M87" s="11">
        <v>5.0000000000000001E-3</v>
      </c>
      <c r="N87" s="11"/>
      <c r="O87" s="12">
        <f t="shared" si="10"/>
        <v>0</v>
      </c>
      <c r="P87" s="12">
        <f t="shared" si="11"/>
        <v>965617.6</v>
      </c>
      <c r="Q87" s="12">
        <f t="shared" si="12"/>
        <v>1351849.2</v>
      </c>
      <c r="R87" s="12">
        <f t="shared" si="17"/>
        <v>2667993.4</v>
      </c>
      <c r="S87" s="12">
        <v>240000000</v>
      </c>
      <c r="T87" s="12">
        <v>100064000</v>
      </c>
      <c r="U87" s="12">
        <v>140088000</v>
      </c>
      <c r="V87" s="12">
        <v>276476000</v>
      </c>
      <c r="W87" s="15">
        <f t="shared" si="14"/>
        <v>0.41693333333333332</v>
      </c>
      <c r="X87" s="15">
        <f t="shared" si="15"/>
        <v>0.5837</v>
      </c>
      <c r="Y87" s="15">
        <f t="shared" si="16"/>
        <v>1.1519833333333334</v>
      </c>
      <c r="Z87" s="36"/>
      <c r="AA87" s="36"/>
      <c r="AB87" s="37"/>
    </row>
    <row r="88" spans="1:28" hidden="1" x14ac:dyDescent="0.25">
      <c r="A88" s="8" t="s">
        <v>1314</v>
      </c>
      <c r="B88" s="28" t="s">
        <v>693</v>
      </c>
      <c r="C88" s="28" t="s">
        <v>694</v>
      </c>
      <c r="D88" s="10" t="str">
        <f>VLOOKUP(B88,Sheet1!$B$6:$D$580,3,0)</f>
        <v>Nguyễn Thành An</v>
      </c>
      <c r="E88" s="28" t="s">
        <v>474</v>
      </c>
      <c r="F88" s="28" t="s">
        <v>475</v>
      </c>
      <c r="G88" s="9" t="s">
        <v>52</v>
      </c>
      <c r="H88" s="11">
        <v>3.5000000000000003E-2</v>
      </c>
      <c r="I88" s="11"/>
      <c r="J88" s="11">
        <v>0.01</v>
      </c>
      <c r="K88" s="11">
        <v>0.01</v>
      </c>
      <c r="L88" s="11">
        <v>5.0000000000000001E-3</v>
      </c>
      <c r="M88" s="11">
        <v>5.0000000000000001E-3</v>
      </c>
      <c r="N88" s="11"/>
      <c r="O88" s="12">
        <f t="shared" si="10"/>
        <v>0</v>
      </c>
      <c r="P88" s="12">
        <f t="shared" si="11"/>
        <v>2942478</v>
      </c>
      <c r="Q88" s="12">
        <f t="shared" si="12"/>
        <v>343694.39999999997</v>
      </c>
      <c r="R88" s="12">
        <f t="shared" si="17"/>
        <v>3286172.4</v>
      </c>
      <c r="S88" s="12">
        <v>200000000</v>
      </c>
      <c r="T88" s="12">
        <v>304920000</v>
      </c>
      <c r="U88" s="12">
        <v>35616000</v>
      </c>
      <c r="V88" s="12">
        <v>340536000</v>
      </c>
      <c r="W88" s="15">
        <f t="shared" si="14"/>
        <v>1.5246</v>
      </c>
      <c r="X88" s="15">
        <f t="shared" si="15"/>
        <v>0.17807999999999999</v>
      </c>
      <c r="Y88" s="15">
        <f t="shared" si="16"/>
        <v>1.70268</v>
      </c>
      <c r="Z88" s="36"/>
      <c r="AA88" s="36"/>
      <c r="AB88" s="37"/>
    </row>
    <row r="89" spans="1:28" hidden="1" x14ac:dyDescent="0.25">
      <c r="A89" s="8" t="s">
        <v>1318</v>
      </c>
      <c r="B89" s="28" t="s">
        <v>701</v>
      </c>
      <c r="C89" s="28" t="s">
        <v>702</v>
      </c>
      <c r="D89" s="10" t="str">
        <f>VLOOKUP(B89,Sheet1!$B$6:$D$580,3,0)</f>
        <v>Trần Thanh Hiền</v>
      </c>
      <c r="E89" s="28" t="s">
        <v>505</v>
      </c>
      <c r="F89" s="28" t="s">
        <v>475</v>
      </c>
      <c r="G89" s="9" t="s">
        <v>52</v>
      </c>
      <c r="H89" s="11">
        <v>3.5000000000000003E-2</v>
      </c>
      <c r="I89" s="11"/>
      <c r="J89" s="11">
        <v>0.01</v>
      </c>
      <c r="K89" s="11">
        <v>0.01</v>
      </c>
      <c r="L89" s="11">
        <v>5.0000000000000001E-3</v>
      </c>
      <c r="M89" s="11">
        <v>5.0000000000000001E-3</v>
      </c>
      <c r="N89" s="11"/>
      <c r="O89" s="12">
        <f t="shared" si="10"/>
        <v>0</v>
      </c>
      <c r="P89" s="12">
        <f t="shared" si="11"/>
        <v>385208.7</v>
      </c>
      <c r="Q89" s="12">
        <f t="shared" si="12"/>
        <v>504193.2</v>
      </c>
      <c r="R89" s="12">
        <f t="shared" si="17"/>
        <v>889401.9</v>
      </c>
      <c r="S89" s="12">
        <v>90000000</v>
      </c>
      <c r="T89" s="12">
        <v>39918000</v>
      </c>
      <c r="U89" s="12">
        <v>52248000</v>
      </c>
      <c r="V89" s="12">
        <v>92166000</v>
      </c>
      <c r="W89" s="15">
        <f t="shared" si="14"/>
        <v>0.44353333333333333</v>
      </c>
      <c r="X89" s="15">
        <f t="shared" si="15"/>
        <v>0.58053333333333335</v>
      </c>
      <c r="Y89" s="15">
        <f t="shared" si="16"/>
        <v>1.0240666666666667</v>
      </c>
      <c r="Z89" s="36"/>
      <c r="AA89" s="36"/>
      <c r="AB89" s="37"/>
    </row>
    <row r="90" spans="1:28" hidden="1" x14ac:dyDescent="0.25">
      <c r="A90" s="8" t="s">
        <v>1319</v>
      </c>
      <c r="B90" s="28" t="s">
        <v>703</v>
      </c>
      <c r="C90" s="28" t="s">
        <v>704</v>
      </c>
      <c r="D90" s="10" t="str">
        <f>VLOOKUP(B90,Sheet1!$B$6:$D$580,3,0)</f>
        <v>Trần Thanh Hiền</v>
      </c>
      <c r="E90" s="28" t="s">
        <v>505</v>
      </c>
      <c r="F90" s="28" t="s">
        <v>475</v>
      </c>
      <c r="G90" s="9" t="s">
        <v>52</v>
      </c>
      <c r="H90" s="11">
        <v>3.5000000000000003E-2</v>
      </c>
      <c r="I90" s="11"/>
      <c r="J90" s="11">
        <v>0.01</v>
      </c>
      <c r="K90" s="11">
        <v>0.01</v>
      </c>
      <c r="L90" s="11">
        <v>5.0000000000000001E-3</v>
      </c>
      <c r="M90" s="11">
        <v>5.0000000000000001E-3</v>
      </c>
      <c r="N90" s="11"/>
      <c r="O90" s="12">
        <f t="shared" si="10"/>
        <v>0</v>
      </c>
      <c r="P90" s="12">
        <f t="shared" si="11"/>
        <v>1357060.2</v>
      </c>
      <c r="Q90" s="12">
        <f t="shared" si="12"/>
        <v>0</v>
      </c>
      <c r="R90" s="12">
        <f t="shared" si="17"/>
        <v>3075532.2</v>
      </c>
      <c r="S90" s="12">
        <v>250000000</v>
      </c>
      <c r="T90" s="12">
        <v>140628000</v>
      </c>
      <c r="U90" s="12">
        <v>24144000</v>
      </c>
      <c r="V90" s="12">
        <v>318708000</v>
      </c>
      <c r="W90" s="15">
        <f t="shared" si="14"/>
        <v>0.56251200000000001</v>
      </c>
      <c r="X90" s="15">
        <f t="shared" si="15"/>
        <v>9.6575999999999995E-2</v>
      </c>
      <c r="Y90" s="15">
        <f t="shared" si="16"/>
        <v>1.274832</v>
      </c>
      <c r="Z90" s="36"/>
      <c r="AA90" s="36"/>
      <c r="AB90" s="37"/>
    </row>
    <row r="91" spans="1:28" hidden="1" x14ac:dyDescent="0.25">
      <c r="A91" s="8" t="s">
        <v>1322</v>
      </c>
      <c r="B91" s="28" t="s">
        <v>709</v>
      </c>
      <c r="C91" s="28" t="s">
        <v>710</v>
      </c>
      <c r="D91" s="10" t="str">
        <f>VLOOKUP(B91,Sheet1!$B$6:$D$580,3,0)</f>
        <v>Nguyễn Thành An</v>
      </c>
      <c r="E91" s="28" t="s">
        <v>488</v>
      </c>
      <c r="F91" s="28" t="s">
        <v>475</v>
      </c>
      <c r="G91" s="9" t="s">
        <v>52</v>
      </c>
      <c r="H91" s="11">
        <v>3.5000000000000003E-2</v>
      </c>
      <c r="I91" s="11"/>
      <c r="J91" s="11">
        <v>0.01</v>
      </c>
      <c r="K91" s="11">
        <v>0.01</v>
      </c>
      <c r="L91" s="11">
        <v>5.0000000000000001E-3</v>
      </c>
      <c r="M91" s="11">
        <v>5.0000000000000001E-3</v>
      </c>
      <c r="N91" s="11"/>
      <c r="O91" s="12">
        <f t="shared" si="10"/>
        <v>0</v>
      </c>
      <c r="P91" s="12">
        <f t="shared" si="11"/>
        <v>0</v>
      </c>
      <c r="Q91" s="12">
        <f t="shared" si="12"/>
        <v>871974</v>
      </c>
      <c r="R91" s="12">
        <f t="shared" si="17"/>
        <v>972256.8</v>
      </c>
      <c r="S91" s="12">
        <v>100000000</v>
      </c>
      <c r="T91" s="12">
        <v>10392000</v>
      </c>
      <c r="U91" s="12">
        <v>90360000</v>
      </c>
      <c r="V91" s="12">
        <v>100752000</v>
      </c>
      <c r="W91" s="15">
        <f t="shared" si="14"/>
        <v>0.10392</v>
      </c>
      <c r="X91" s="15">
        <f t="shared" si="15"/>
        <v>0.90359999999999996</v>
      </c>
      <c r="Y91" s="15">
        <f t="shared" si="16"/>
        <v>1.00752</v>
      </c>
      <c r="Z91" s="36"/>
      <c r="AA91" s="36"/>
      <c r="AB91" s="37"/>
    </row>
    <row r="92" spans="1:28" hidden="1" x14ac:dyDescent="0.25">
      <c r="A92" s="8" t="s">
        <v>1346</v>
      </c>
      <c r="B92" s="32" t="s">
        <v>1254</v>
      </c>
      <c r="C92" s="32" t="s">
        <v>1255</v>
      </c>
      <c r="D92" s="10" t="str">
        <f>VLOOKUP(B92,Sheet1!$B$6:$D$580,3,0)</f>
        <v>Lê Văn Tuấn</v>
      </c>
      <c r="E92" s="28" t="s">
        <v>516</v>
      </c>
      <c r="F92" s="28" t="s">
        <v>475</v>
      </c>
      <c r="G92" s="9" t="s">
        <v>52</v>
      </c>
      <c r="H92" s="11">
        <v>3.5000000000000003E-2</v>
      </c>
      <c r="I92" s="17"/>
      <c r="J92" s="11">
        <v>0.01</v>
      </c>
      <c r="K92" s="11">
        <v>0.01</v>
      </c>
      <c r="L92" s="11">
        <v>5.0000000000000001E-3</v>
      </c>
      <c r="M92" s="11">
        <v>5.0000000000000001E-3</v>
      </c>
      <c r="N92" s="11"/>
      <c r="O92" s="12">
        <f t="shared" si="10"/>
        <v>0</v>
      </c>
      <c r="P92" s="12">
        <f t="shared" si="11"/>
        <v>1586807.4</v>
      </c>
      <c r="Q92" s="12">
        <f t="shared" si="12"/>
        <v>0</v>
      </c>
      <c r="R92" s="12">
        <f t="shared" si="17"/>
        <v>3199090.8000000003</v>
      </c>
      <c r="S92" s="12">
        <v>200000000</v>
      </c>
      <c r="T92" s="12">
        <v>164436000</v>
      </c>
      <c r="U92" s="12">
        <v>0</v>
      </c>
      <c r="V92" s="12">
        <v>331512000</v>
      </c>
      <c r="W92" s="15">
        <f t="shared" si="14"/>
        <v>0.82218000000000002</v>
      </c>
      <c r="X92" s="15">
        <f t="shared" si="15"/>
        <v>0</v>
      </c>
      <c r="Y92" s="15">
        <f t="shared" si="16"/>
        <v>1.6575599999999999</v>
      </c>
      <c r="Z92" s="36"/>
      <c r="AA92" s="36"/>
      <c r="AB92" s="37"/>
    </row>
    <row r="93" spans="1:28" hidden="1" x14ac:dyDescent="0.25">
      <c r="A93" s="8" t="s">
        <v>1297</v>
      </c>
      <c r="B93" s="28" t="s">
        <v>661</v>
      </c>
      <c r="C93" s="28" t="s">
        <v>662</v>
      </c>
      <c r="D93" s="10" t="str">
        <f>VLOOKUP(B93,Sheet1!$B$6:$D$580,3,0)</f>
        <v>Lê Văn Tuấn</v>
      </c>
      <c r="E93" s="28" t="s">
        <v>484</v>
      </c>
      <c r="F93" s="28" t="s">
        <v>485</v>
      </c>
      <c r="G93" s="9" t="s">
        <v>52</v>
      </c>
      <c r="H93" s="11">
        <v>3.5000000000000003E-2</v>
      </c>
      <c r="I93" s="11"/>
      <c r="J93" s="11">
        <v>0.01</v>
      </c>
      <c r="K93" s="11">
        <v>0.01</v>
      </c>
      <c r="L93" s="11">
        <v>5.0000000000000001E-3</v>
      </c>
      <c r="M93" s="11">
        <v>5.0000000000000001E-3</v>
      </c>
      <c r="N93" s="11"/>
      <c r="O93" s="12">
        <f t="shared" si="10"/>
        <v>0</v>
      </c>
      <c r="P93" s="12">
        <f t="shared" si="11"/>
        <v>628118.5</v>
      </c>
      <c r="Q93" s="12">
        <f t="shared" si="12"/>
        <v>954027.95</v>
      </c>
      <c r="R93" s="12">
        <f t="shared" si="17"/>
        <v>1912755.45</v>
      </c>
      <c r="S93" s="12">
        <v>160000000</v>
      </c>
      <c r="T93" s="12">
        <v>65090000</v>
      </c>
      <c r="U93" s="12">
        <v>98863000</v>
      </c>
      <c r="V93" s="12">
        <v>198213000</v>
      </c>
      <c r="W93" s="15">
        <f t="shared" si="14"/>
        <v>0.40681250000000002</v>
      </c>
      <c r="X93" s="15">
        <f t="shared" si="15"/>
        <v>0.61789375000000002</v>
      </c>
      <c r="Y93" s="15">
        <f t="shared" si="16"/>
        <v>1.2388312500000001</v>
      </c>
      <c r="Z93" s="36"/>
      <c r="AA93" s="36"/>
      <c r="AB93" s="37"/>
    </row>
    <row r="94" spans="1:28" hidden="1" x14ac:dyDescent="0.25">
      <c r="A94" s="8" t="s">
        <v>1301</v>
      </c>
      <c r="B94" s="28" t="s">
        <v>667</v>
      </c>
      <c r="C94" s="28" t="s">
        <v>668</v>
      </c>
      <c r="D94" s="10" t="str">
        <f>VLOOKUP(B94,Sheet1!$B$6:$D$580,3,0)</f>
        <v>Nguyễn Đức Bách</v>
      </c>
      <c r="E94" s="28" t="s">
        <v>498</v>
      </c>
      <c r="F94" s="28" t="s">
        <v>485</v>
      </c>
      <c r="G94" s="9" t="s">
        <v>52</v>
      </c>
      <c r="H94" s="11">
        <v>3.5000000000000003E-2</v>
      </c>
      <c r="I94" s="11"/>
      <c r="J94" s="11">
        <v>0.01</v>
      </c>
      <c r="K94" s="11">
        <v>0.01</v>
      </c>
      <c r="L94" s="11">
        <v>5.0000000000000001E-3</v>
      </c>
      <c r="M94" s="11">
        <v>5.0000000000000001E-3</v>
      </c>
      <c r="N94" s="11"/>
      <c r="O94" s="12">
        <f t="shared" si="10"/>
        <v>0</v>
      </c>
      <c r="P94" s="12">
        <f t="shared" si="11"/>
        <v>0</v>
      </c>
      <c r="Q94" s="12">
        <f t="shared" si="12"/>
        <v>0</v>
      </c>
      <c r="R94" s="12">
        <f t="shared" si="17"/>
        <v>1865306.4000000001</v>
      </c>
      <c r="S94" s="12">
        <v>190000000</v>
      </c>
      <c r="T94" s="12">
        <v>30102000</v>
      </c>
      <c r="U94" s="12">
        <v>85104000</v>
      </c>
      <c r="V94" s="12">
        <v>193296000</v>
      </c>
      <c r="W94" s="15">
        <f t="shared" si="14"/>
        <v>0.15843157894736842</v>
      </c>
      <c r="X94" s="15">
        <f t="shared" si="15"/>
        <v>0.44791578947368421</v>
      </c>
      <c r="Y94" s="15">
        <f t="shared" si="16"/>
        <v>1.0173473684210526</v>
      </c>
      <c r="Z94" s="36"/>
      <c r="AA94" s="36"/>
      <c r="AB94" s="37"/>
    </row>
    <row r="95" spans="1:28" hidden="1" x14ac:dyDescent="0.25">
      <c r="A95" s="8" t="s">
        <v>1302</v>
      </c>
      <c r="B95" s="28" t="s">
        <v>669</v>
      </c>
      <c r="C95" s="28" t="s">
        <v>670</v>
      </c>
      <c r="D95" s="10" t="str">
        <f>VLOOKUP(B95,Sheet1!$B$6:$D$580,3,0)</f>
        <v>Lê Văn Tuấn</v>
      </c>
      <c r="E95" s="28" t="s">
        <v>484</v>
      </c>
      <c r="F95" s="28" t="s">
        <v>485</v>
      </c>
      <c r="G95" s="9" t="s">
        <v>52</v>
      </c>
      <c r="H95" s="11">
        <v>3.5000000000000003E-2</v>
      </c>
      <c r="I95" s="11"/>
      <c r="J95" s="11">
        <v>0.01</v>
      </c>
      <c r="K95" s="11">
        <v>0.01</v>
      </c>
      <c r="L95" s="11">
        <v>5.0000000000000001E-3</v>
      </c>
      <c r="M95" s="11">
        <v>5.0000000000000001E-3</v>
      </c>
      <c r="N95" s="11"/>
      <c r="O95" s="12">
        <f t="shared" si="10"/>
        <v>0</v>
      </c>
      <c r="P95" s="12">
        <f t="shared" si="11"/>
        <v>2510601.9</v>
      </c>
      <c r="Q95" s="12">
        <f t="shared" si="12"/>
        <v>3486969.6</v>
      </c>
      <c r="R95" s="12">
        <f t="shared" si="17"/>
        <v>5997571.5</v>
      </c>
      <c r="S95" s="12">
        <v>620000000</v>
      </c>
      <c r="T95" s="12">
        <v>260166000</v>
      </c>
      <c r="U95" s="12">
        <v>361344000</v>
      </c>
      <c r="V95" s="12">
        <v>621510000</v>
      </c>
      <c r="W95" s="15">
        <f t="shared" si="14"/>
        <v>0.41962258064516128</v>
      </c>
      <c r="X95" s="15">
        <f t="shared" si="15"/>
        <v>0.58281290322580648</v>
      </c>
      <c r="Y95" s="15">
        <f t="shared" si="16"/>
        <v>1.0024354838709677</v>
      </c>
      <c r="Z95" s="36"/>
      <c r="AA95" s="36"/>
      <c r="AB95" s="37"/>
    </row>
    <row r="96" spans="1:28" hidden="1" x14ac:dyDescent="0.25">
      <c r="A96" s="8" t="s">
        <v>1303</v>
      </c>
      <c r="B96" s="28" t="s">
        <v>671</v>
      </c>
      <c r="C96" s="28" t="s">
        <v>672</v>
      </c>
      <c r="D96" s="10" t="str">
        <f>VLOOKUP(B96,Sheet1!$B$6:$D$580,3,0)</f>
        <v>Quách Học Hiếu</v>
      </c>
      <c r="E96" s="28" t="s">
        <v>484</v>
      </c>
      <c r="F96" s="28" t="s">
        <v>485</v>
      </c>
      <c r="G96" s="9" t="s">
        <v>52</v>
      </c>
      <c r="H96" s="11">
        <v>3.5000000000000003E-2</v>
      </c>
      <c r="I96" s="11"/>
      <c r="J96" s="11">
        <v>0.01</v>
      </c>
      <c r="K96" s="11">
        <v>0.01</v>
      </c>
      <c r="L96" s="11">
        <v>5.0000000000000001E-3</v>
      </c>
      <c r="M96" s="11">
        <v>5.0000000000000001E-3</v>
      </c>
      <c r="N96" s="11"/>
      <c r="O96" s="12">
        <f t="shared" si="10"/>
        <v>0</v>
      </c>
      <c r="P96" s="12">
        <f t="shared" si="11"/>
        <v>735445.79999999993</v>
      </c>
      <c r="Q96" s="12">
        <f t="shared" si="12"/>
        <v>724039.5</v>
      </c>
      <c r="R96" s="12">
        <f t="shared" si="17"/>
        <v>1459485.3</v>
      </c>
      <c r="S96" s="12">
        <v>150000000</v>
      </c>
      <c r="T96" s="12">
        <v>76212000</v>
      </c>
      <c r="U96" s="12">
        <v>75030000</v>
      </c>
      <c r="V96" s="12">
        <v>151242000</v>
      </c>
      <c r="W96" s="15">
        <f t="shared" si="14"/>
        <v>0.50807999999999998</v>
      </c>
      <c r="X96" s="15">
        <f t="shared" si="15"/>
        <v>0.50019999999999998</v>
      </c>
      <c r="Y96" s="15">
        <f t="shared" si="16"/>
        <v>1.0082800000000001</v>
      </c>
      <c r="Z96" s="36"/>
      <c r="AA96" s="36"/>
      <c r="AB96" s="37"/>
    </row>
    <row r="97" spans="1:28" hidden="1" x14ac:dyDescent="0.25">
      <c r="A97" s="8" t="s">
        <v>1305</v>
      </c>
      <c r="B97" s="28" t="s">
        <v>675</v>
      </c>
      <c r="C97" s="28" t="s">
        <v>676</v>
      </c>
      <c r="D97" s="10" t="str">
        <f>VLOOKUP(B97,Sheet1!$B$6:$D$580,3,0)</f>
        <v>Nguyễn Đức Bách</v>
      </c>
      <c r="E97" s="28" t="s">
        <v>498</v>
      </c>
      <c r="F97" s="28" t="s">
        <v>485</v>
      </c>
      <c r="G97" s="9" t="s">
        <v>52</v>
      </c>
      <c r="H97" s="11">
        <v>3.5000000000000003E-2</v>
      </c>
      <c r="I97" s="11"/>
      <c r="J97" s="11">
        <v>0.01</v>
      </c>
      <c r="K97" s="11">
        <v>0.01</v>
      </c>
      <c r="L97" s="11">
        <v>5.0000000000000001E-3</v>
      </c>
      <c r="M97" s="11">
        <v>5.0000000000000001E-3</v>
      </c>
      <c r="N97" s="11"/>
      <c r="O97" s="12">
        <f t="shared" si="10"/>
        <v>0</v>
      </c>
      <c r="P97" s="12">
        <f t="shared" si="11"/>
        <v>1275623.8499999999</v>
      </c>
      <c r="Q97" s="12">
        <f t="shared" si="12"/>
        <v>229457.69999999998</v>
      </c>
      <c r="R97" s="12">
        <f t="shared" si="17"/>
        <v>1727649.1500000001</v>
      </c>
      <c r="S97" s="12">
        <v>150000000</v>
      </c>
      <c r="T97" s="12">
        <v>132189000</v>
      </c>
      <c r="U97" s="12">
        <v>23778000</v>
      </c>
      <c r="V97" s="12">
        <v>179031000</v>
      </c>
      <c r="W97" s="15">
        <f t="shared" si="14"/>
        <v>0.88126000000000004</v>
      </c>
      <c r="X97" s="15">
        <f t="shared" si="15"/>
        <v>0.15851999999999999</v>
      </c>
      <c r="Y97" s="15">
        <f t="shared" si="16"/>
        <v>1.19354</v>
      </c>
      <c r="Z97" s="36"/>
      <c r="AA97" s="36"/>
      <c r="AB97" s="37"/>
    </row>
    <row r="98" spans="1:28" hidden="1" x14ac:dyDescent="0.25">
      <c r="A98" s="8" t="s">
        <v>1306</v>
      </c>
      <c r="B98" s="28" t="s">
        <v>677</v>
      </c>
      <c r="C98" s="28" t="s">
        <v>678</v>
      </c>
      <c r="D98" s="10" t="str">
        <f>VLOOKUP(B98,Sheet1!$B$6:$D$580,3,0)</f>
        <v>Nguyễn Đức Bách</v>
      </c>
      <c r="E98" s="28" t="s">
        <v>498</v>
      </c>
      <c r="F98" s="28" t="s">
        <v>485</v>
      </c>
      <c r="G98" s="9" t="s">
        <v>52</v>
      </c>
      <c r="H98" s="11">
        <v>3.5000000000000003E-2</v>
      </c>
      <c r="I98" s="11"/>
      <c r="J98" s="11">
        <v>0.01</v>
      </c>
      <c r="K98" s="11">
        <v>0.01</v>
      </c>
      <c r="L98" s="11">
        <v>5.0000000000000001E-3</v>
      </c>
      <c r="M98" s="11">
        <v>5.0000000000000001E-3</v>
      </c>
      <c r="N98" s="11"/>
      <c r="O98" s="12">
        <f t="shared" si="10"/>
        <v>0</v>
      </c>
      <c r="P98" s="12">
        <f t="shared" si="11"/>
        <v>806865.45</v>
      </c>
      <c r="Q98" s="12">
        <f t="shared" si="12"/>
        <v>0</v>
      </c>
      <c r="R98" s="12">
        <f t="shared" si="17"/>
        <v>2038398.45</v>
      </c>
      <c r="S98" s="12">
        <v>190000000</v>
      </c>
      <c r="T98" s="12">
        <v>83613000</v>
      </c>
      <c r="U98" s="12">
        <v>30864000</v>
      </c>
      <c r="V98" s="12">
        <v>211233000</v>
      </c>
      <c r="W98" s="15">
        <f t="shared" si="14"/>
        <v>0.44006842105263155</v>
      </c>
      <c r="X98" s="15">
        <f t="shared" si="15"/>
        <v>0.16244210526315789</v>
      </c>
      <c r="Y98" s="15">
        <f t="shared" si="16"/>
        <v>1.1117526315789474</v>
      </c>
      <c r="Z98" s="36"/>
      <c r="AA98" s="36"/>
      <c r="AB98" s="37"/>
    </row>
    <row r="99" spans="1:28" hidden="1" x14ac:dyDescent="0.25">
      <c r="A99" s="8" t="s">
        <v>1315</v>
      </c>
      <c r="B99" s="28" t="s">
        <v>695</v>
      </c>
      <c r="C99" s="28" t="s">
        <v>696</v>
      </c>
      <c r="D99" s="10" t="str">
        <f>VLOOKUP(B99,Sheet1!$B$6:$D$580,3,0)</f>
        <v>Quách Học Hiếu</v>
      </c>
      <c r="E99" s="28" t="s">
        <v>493</v>
      </c>
      <c r="F99" s="28" t="s">
        <v>485</v>
      </c>
      <c r="G99" s="9" t="s">
        <v>52</v>
      </c>
      <c r="H99" s="11">
        <v>3.5000000000000003E-2</v>
      </c>
      <c r="I99" s="11"/>
      <c r="J99" s="11">
        <v>0.01</v>
      </c>
      <c r="K99" s="11">
        <v>0.01</v>
      </c>
      <c r="L99" s="11">
        <v>5.0000000000000001E-3</v>
      </c>
      <c r="M99" s="11">
        <v>5.0000000000000001E-3</v>
      </c>
      <c r="N99" s="11"/>
      <c r="O99" s="12">
        <f t="shared" si="10"/>
        <v>0</v>
      </c>
      <c r="P99" s="12">
        <f t="shared" si="11"/>
        <v>0</v>
      </c>
      <c r="Q99" s="12">
        <f t="shared" si="12"/>
        <v>0</v>
      </c>
      <c r="R99" s="12">
        <f t="shared" si="17"/>
        <v>0</v>
      </c>
      <c r="S99" s="12">
        <v>220000000</v>
      </c>
      <c r="T99" s="12">
        <v>0</v>
      </c>
      <c r="U99" s="12">
        <v>0</v>
      </c>
      <c r="V99" s="12">
        <v>165096000</v>
      </c>
      <c r="W99" s="15">
        <f t="shared" si="14"/>
        <v>0</v>
      </c>
      <c r="X99" s="15">
        <f t="shared" si="15"/>
        <v>0</v>
      </c>
      <c r="Y99" s="15">
        <f t="shared" si="16"/>
        <v>0.75043636363636368</v>
      </c>
      <c r="Z99" s="36"/>
      <c r="AA99" s="36"/>
      <c r="AB99" s="37"/>
    </row>
    <row r="100" spans="1:28" hidden="1" x14ac:dyDescent="0.25">
      <c r="A100" s="8" t="s">
        <v>1316</v>
      </c>
      <c r="B100" s="28" t="s">
        <v>697</v>
      </c>
      <c r="C100" s="28" t="s">
        <v>698</v>
      </c>
      <c r="D100" s="10" t="str">
        <f>VLOOKUP(B100,Sheet1!$B$6:$D$580,3,0)</f>
        <v>Nguyễn Đức Bách</v>
      </c>
      <c r="E100" s="28" t="s">
        <v>498</v>
      </c>
      <c r="F100" s="28" t="s">
        <v>485</v>
      </c>
      <c r="G100" s="9" t="s">
        <v>52</v>
      </c>
      <c r="H100" s="11">
        <v>3.5000000000000003E-2</v>
      </c>
      <c r="I100" s="11"/>
      <c r="J100" s="11">
        <v>0.01</v>
      </c>
      <c r="K100" s="11">
        <v>0.01</v>
      </c>
      <c r="L100" s="11">
        <v>5.0000000000000001E-3</v>
      </c>
      <c r="M100" s="11">
        <v>5.0000000000000001E-3</v>
      </c>
      <c r="N100" s="11"/>
      <c r="O100" s="12">
        <f t="shared" si="10"/>
        <v>0</v>
      </c>
      <c r="P100" s="12">
        <f t="shared" si="11"/>
        <v>548949.9</v>
      </c>
      <c r="Q100" s="12">
        <f t="shared" si="12"/>
        <v>0</v>
      </c>
      <c r="R100" s="12">
        <f t="shared" si="17"/>
        <v>1035773.1</v>
      </c>
      <c r="S100" s="12">
        <v>100000000</v>
      </c>
      <c r="T100" s="12">
        <v>56886000</v>
      </c>
      <c r="U100" s="12">
        <v>29244000</v>
      </c>
      <c r="V100" s="12">
        <v>107334000</v>
      </c>
      <c r="W100" s="15">
        <f t="shared" si="14"/>
        <v>0.56886000000000003</v>
      </c>
      <c r="X100" s="15">
        <f t="shared" si="15"/>
        <v>0.29243999999999998</v>
      </c>
      <c r="Y100" s="15">
        <f t="shared" si="16"/>
        <v>1.07334</v>
      </c>
      <c r="Z100" s="36"/>
      <c r="AA100" s="36"/>
      <c r="AB100" s="37"/>
    </row>
    <row r="101" spans="1:28" hidden="1" x14ac:dyDescent="0.25">
      <c r="A101" s="8" t="s">
        <v>1317</v>
      </c>
      <c r="B101" s="28" t="s">
        <v>699</v>
      </c>
      <c r="C101" s="28" t="s">
        <v>700</v>
      </c>
      <c r="D101" s="10" t="str">
        <f>VLOOKUP(B101,Sheet1!$B$6:$D$580,3,0)</f>
        <v>Lê Văn Tuấn</v>
      </c>
      <c r="E101" s="28" t="s">
        <v>484</v>
      </c>
      <c r="F101" s="28" t="s">
        <v>485</v>
      </c>
      <c r="G101" s="9" t="s">
        <v>52</v>
      </c>
      <c r="H101" s="11">
        <v>3.5000000000000003E-2</v>
      </c>
      <c r="I101" s="11"/>
      <c r="J101" s="11">
        <v>0.01</v>
      </c>
      <c r="K101" s="11">
        <v>0.01</v>
      </c>
      <c r="L101" s="11">
        <v>5.0000000000000001E-3</v>
      </c>
      <c r="M101" s="11">
        <v>5.0000000000000001E-3</v>
      </c>
      <c r="N101" s="11"/>
      <c r="O101" s="12">
        <f t="shared" ref="O101:O150" si="18">$V101*I101</f>
        <v>0</v>
      </c>
      <c r="P101" s="12">
        <f t="shared" si="11"/>
        <v>0</v>
      </c>
      <c r="Q101" s="12">
        <f t="shared" si="12"/>
        <v>0</v>
      </c>
      <c r="R101" s="12">
        <f t="shared" si="17"/>
        <v>0</v>
      </c>
      <c r="S101" s="12">
        <v>0</v>
      </c>
      <c r="T101" s="12">
        <v>-56198000</v>
      </c>
      <c r="U101" s="12">
        <v>0</v>
      </c>
      <c r="V101" s="12">
        <v>-56198000</v>
      </c>
      <c r="W101" s="15">
        <f t="shared" si="14"/>
        <v>0</v>
      </c>
      <c r="X101" s="15">
        <f t="shared" si="15"/>
        <v>0</v>
      </c>
      <c r="Y101" s="15">
        <f t="shared" si="16"/>
        <v>0</v>
      </c>
      <c r="Z101" s="36"/>
      <c r="AA101" s="36"/>
      <c r="AB101" s="37"/>
    </row>
    <row r="102" spans="1:28" hidden="1" x14ac:dyDescent="0.25">
      <c r="A102" s="8" t="s">
        <v>1320</v>
      </c>
      <c r="B102" s="28" t="s">
        <v>705</v>
      </c>
      <c r="C102" s="28" t="s">
        <v>706</v>
      </c>
      <c r="D102" s="10" t="str">
        <f>VLOOKUP(B102,Sheet1!$B$6:$D$580,3,0)</f>
        <v>Quách Học Hiếu</v>
      </c>
      <c r="E102" s="28" t="s">
        <v>493</v>
      </c>
      <c r="F102" s="28" t="s">
        <v>485</v>
      </c>
      <c r="G102" s="9" t="s">
        <v>52</v>
      </c>
      <c r="H102" s="11">
        <v>3.5000000000000003E-2</v>
      </c>
      <c r="I102" s="11"/>
      <c r="J102" s="11">
        <v>0.01</v>
      </c>
      <c r="K102" s="11">
        <v>0.01</v>
      </c>
      <c r="L102" s="11">
        <v>5.0000000000000001E-3</v>
      </c>
      <c r="M102" s="11">
        <v>5.0000000000000001E-3</v>
      </c>
      <c r="N102" s="11"/>
      <c r="O102" s="12">
        <f t="shared" si="18"/>
        <v>0</v>
      </c>
      <c r="P102" s="12">
        <f t="shared" si="11"/>
        <v>2328043.1999999997</v>
      </c>
      <c r="Q102" s="12">
        <f t="shared" si="12"/>
        <v>0</v>
      </c>
      <c r="R102" s="12">
        <f t="shared" si="17"/>
        <v>2328043.2000000002</v>
      </c>
      <c r="S102" s="12">
        <v>200000000</v>
      </c>
      <c r="T102" s="12">
        <v>241248000</v>
      </c>
      <c r="U102" s="12">
        <v>0</v>
      </c>
      <c r="V102" s="12">
        <v>241248000</v>
      </c>
      <c r="W102" s="15">
        <f t="shared" si="14"/>
        <v>1.20624</v>
      </c>
      <c r="X102" s="15">
        <f t="shared" si="15"/>
        <v>0</v>
      </c>
      <c r="Y102" s="15">
        <f t="shared" si="16"/>
        <v>1.20624</v>
      </c>
      <c r="Z102" s="36"/>
      <c r="AA102" s="36"/>
      <c r="AB102" s="37"/>
    </row>
    <row r="103" spans="1:28" hidden="1" x14ac:dyDescent="0.25">
      <c r="A103" s="8" t="s">
        <v>1330</v>
      </c>
      <c r="B103" s="30" t="s">
        <v>994</v>
      </c>
      <c r="C103" s="9" t="s">
        <v>995</v>
      </c>
      <c r="D103" s="10" t="str">
        <f>VLOOKUP(B103,Sheet1!$B$6:$D$580,3,0)</f>
        <v>Phan Minh Đạt</v>
      </c>
      <c r="E103" s="9" t="s">
        <v>997</v>
      </c>
      <c r="F103" s="9" t="s">
        <v>998</v>
      </c>
      <c r="G103" s="9" t="s">
        <v>52</v>
      </c>
      <c r="H103" s="11">
        <v>3.5000000000000003E-2</v>
      </c>
      <c r="I103" s="11"/>
      <c r="J103" s="11">
        <v>0.01</v>
      </c>
      <c r="K103" s="11">
        <v>0.01</v>
      </c>
      <c r="L103" s="11">
        <v>5.0000000000000001E-3</v>
      </c>
      <c r="M103" s="11">
        <v>5.0000000000000001E-3</v>
      </c>
      <c r="N103" s="11"/>
      <c r="O103" s="12">
        <f t="shared" si="18"/>
        <v>0</v>
      </c>
      <c r="P103" s="12">
        <f t="shared" si="11"/>
        <v>4255302.5999999996</v>
      </c>
      <c r="Q103" s="12">
        <f t="shared" si="12"/>
        <v>6074868</v>
      </c>
      <c r="R103" s="12">
        <f t="shared" si="17"/>
        <v>6874698.6000000006</v>
      </c>
      <c r="S103" s="12">
        <v>700000000</v>
      </c>
      <c r="T103" s="12">
        <v>440964000</v>
      </c>
      <c r="U103" s="12">
        <v>629520000</v>
      </c>
      <c r="V103" s="12">
        <v>712404000</v>
      </c>
      <c r="W103" s="15">
        <f t="shared" si="14"/>
        <v>0.62994857142857141</v>
      </c>
      <c r="X103" s="26">
        <f t="shared" si="15"/>
        <v>0.89931428571428573</v>
      </c>
      <c r="Y103" s="15">
        <f t="shared" si="16"/>
        <v>1.01772</v>
      </c>
      <c r="Z103" s="36"/>
      <c r="AA103" s="36"/>
      <c r="AB103" s="37"/>
    </row>
    <row r="104" spans="1:28" x14ac:dyDescent="0.25">
      <c r="A104" s="8" t="s">
        <v>1331</v>
      </c>
      <c r="B104" s="30" t="s">
        <v>999</v>
      </c>
      <c r="C104" s="9" t="s">
        <v>1000</v>
      </c>
      <c r="D104" s="10" t="str">
        <f>VLOOKUP(B104,Sheet1!$B$6:$D$580,3,0)</f>
        <v>Trần Nam Anh</v>
      </c>
      <c r="E104" s="9" t="s">
        <v>1002</v>
      </c>
      <c r="F104" s="9" t="s">
        <v>998</v>
      </c>
      <c r="G104" s="9" t="s">
        <v>52</v>
      </c>
      <c r="H104" s="11">
        <v>3.5000000000000003E-2</v>
      </c>
      <c r="I104" s="11"/>
      <c r="J104" s="11">
        <v>0.01</v>
      </c>
      <c r="K104" s="11">
        <v>0.01</v>
      </c>
      <c r="L104" s="11">
        <v>5.0000000000000001E-3</v>
      </c>
      <c r="M104" s="11">
        <v>5.0000000000000001E-3</v>
      </c>
      <c r="N104" s="11"/>
      <c r="O104" s="12">
        <f t="shared" si="18"/>
        <v>0</v>
      </c>
      <c r="P104" s="12">
        <f>IF(W104&gt;=40%,(T104-T586)*J104*(100%-H104),0)</f>
        <v>4359754.2</v>
      </c>
      <c r="Q104" s="12">
        <f t="shared" si="12"/>
        <v>993216.6</v>
      </c>
      <c r="R104" s="12">
        <f>IF(Y104&gt;=100%,(V104-V586)*(100%-H104)*K104,0)-2110860</f>
        <v>2819440.8</v>
      </c>
      <c r="S104" s="12">
        <v>530000000</v>
      </c>
      <c r="T104" s="12">
        <v>481908000</v>
      </c>
      <c r="U104" s="12">
        <v>102924000</v>
      </c>
      <c r="V104" s="12">
        <v>541032000</v>
      </c>
      <c r="W104" s="15">
        <f t="shared" si="14"/>
        <v>0.90926037735849052</v>
      </c>
      <c r="X104" s="15">
        <f t="shared" si="15"/>
        <v>0.19419622641509435</v>
      </c>
      <c r="Y104" s="15">
        <f t="shared" si="16"/>
        <v>1.0208150943396226</v>
      </c>
      <c r="Z104" s="36"/>
      <c r="AA104" s="36"/>
      <c r="AB104" s="37"/>
    </row>
    <row r="105" spans="1:28" hidden="1" x14ac:dyDescent="0.25">
      <c r="A105" s="8" t="s">
        <v>1332</v>
      </c>
      <c r="B105" s="32" t="s">
        <v>1003</v>
      </c>
      <c r="C105" s="9" t="s">
        <v>1004</v>
      </c>
      <c r="D105" s="10" t="str">
        <f>VLOOKUP(B105,Sheet1!$B$6:$D$580,3,0)</f>
        <v>Phan Đình Tuyên</v>
      </c>
      <c r="E105" s="9" t="s">
        <v>1006</v>
      </c>
      <c r="F105" s="9" t="s">
        <v>998</v>
      </c>
      <c r="G105" s="9" t="s">
        <v>52</v>
      </c>
      <c r="H105" s="11">
        <v>3.5000000000000003E-2</v>
      </c>
      <c r="I105" s="11"/>
      <c r="J105" s="11">
        <v>0.01</v>
      </c>
      <c r="K105" s="11">
        <v>0.01</v>
      </c>
      <c r="L105" s="11">
        <v>5.0000000000000001E-3</v>
      </c>
      <c r="M105" s="11">
        <v>5.0000000000000001E-3</v>
      </c>
      <c r="N105" s="11"/>
      <c r="O105" s="12">
        <f t="shared" si="18"/>
        <v>0</v>
      </c>
      <c r="P105" s="12">
        <f>IF(W105&gt;=40%,(T105-T587-T589)*J105*(100%-H105),0)</f>
        <v>8502730.7999999989</v>
      </c>
      <c r="Q105" s="12">
        <f t="shared" si="12"/>
        <v>0</v>
      </c>
      <c r="R105" s="12">
        <f>IF(Y105&gt;=100%,(V105-V587-V589)*(100%-H105)*K105,0)-6919224</f>
        <v>14242299.600000001</v>
      </c>
      <c r="S105" s="12">
        <v>2300000000</v>
      </c>
      <c r="T105" s="12">
        <v>927372000</v>
      </c>
      <c r="U105" s="12">
        <v>64248000</v>
      </c>
      <c r="V105" s="12">
        <v>2301576000</v>
      </c>
      <c r="W105" s="15">
        <f t="shared" si="14"/>
        <v>0.40320521739130433</v>
      </c>
      <c r="X105" s="15">
        <f t="shared" si="15"/>
        <v>2.793391304347826E-2</v>
      </c>
      <c r="Y105" s="15">
        <f t="shared" si="16"/>
        <v>1.0006852173913043</v>
      </c>
      <c r="Z105" s="36"/>
      <c r="AA105" s="36"/>
      <c r="AB105" s="37"/>
    </row>
    <row r="106" spans="1:28" hidden="1" x14ac:dyDescent="0.25">
      <c r="A106" s="8" t="s">
        <v>1333</v>
      </c>
      <c r="B106" s="30" t="s">
        <v>1007</v>
      </c>
      <c r="C106" s="9" t="s">
        <v>1008</v>
      </c>
      <c r="D106" s="10" t="str">
        <f>VLOOKUP(B106,Sheet1!$B$6:$D$580,3,0)</f>
        <v>Phan Minh Đạt</v>
      </c>
      <c r="E106" s="9" t="s">
        <v>1009</v>
      </c>
      <c r="F106" s="9" t="s">
        <v>998</v>
      </c>
      <c r="G106" s="9" t="s">
        <v>52</v>
      </c>
      <c r="H106" s="11">
        <v>3.5000000000000003E-2</v>
      </c>
      <c r="I106" s="11"/>
      <c r="J106" s="11">
        <v>0.01</v>
      </c>
      <c r="K106" s="11">
        <v>0.01</v>
      </c>
      <c r="L106" s="11">
        <v>5.0000000000000001E-3</v>
      </c>
      <c r="M106" s="11">
        <v>5.0000000000000001E-3</v>
      </c>
      <c r="N106" s="11"/>
      <c r="O106" s="12">
        <f t="shared" si="18"/>
        <v>0</v>
      </c>
      <c r="P106" s="12">
        <f t="shared" ref="P106:P137" si="19">IF(W106&gt;=40%,T106*J106*(100%-H106),0)</f>
        <v>0</v>
      </c>
      <c r="Q106" s="12">
        <f t="shared" si="12"/>
        <v>0</v>
      </c>
      <c r="R106" s="12">
        <f t="shared" ref="R106:R113" si="20">IF(Y106&gt;=100%,V106*(100%-H106)*K106,0)</f>
        <v>0</v>
      </c>
      <c r="S106" s="12">
        <v>250000000</v>
      </c>
      <c r="T106" s="12">
        <v>0</v>
      </c>
      <c r="U106" s="12">
        <v>26610000</v>
      </c>
      <c r="V106" s="12">
        <v>101994000</v>
      </c>
      <c r="W106" s="15">
        <f t="shared" si="14"/>
        <v>0</v>
      </c>
      <c r="X106" s="15">
        <f t="shared" si="15"/>
        <v>0.10644000000000001</v>
      </c>
      <c r="Y106" s="15">
        <f t="shared" si="16"/>
        <v>0.40797600000000001</v>
      </c>
      <c r="Z106" s="36"/>
      <c r="AA106" s="36"/>
      <c r="AB106" s="37"/>
    </row>
    <row r="107" spans="1:28" hidden="1" x14ac:dyDescent="0.25">
      <c r="A107" s="8" t="s">
        <v>1334</v>
      </c>
      <c r="B107" s="30" t="s">
        <v>1010</v>
      </c>
      <c r="C107" s="9" t="s">
        <v>1011</v>
      </c>
      <c r="D107" s="10" t="str">
        <f>VLOOKUP(B107,Sheet1!$B$6:$D$580,3,0)</f>
        <v>Phan Minh Đạt</v>
      </c>
      <c r="E107" s="9" t="s">
        <v>1012</v>
      </c>
      <c r="F107" s="9" t="s">
        <v>998</v>
      </c>
      <c r="G107" s="9" t="s">
        <v>52</v>
      </c>
      <c r="H107" s="11">
        <v>3.5000000000000003E-2</v>
      </c>
      <c r="I107" s="11"/>
      <c r="J107" s="11">
        <v>0.01</v>
      </c>
      <c r="K107" s="11">
        <v>0.01</v>
      </c>
      <c r="L107" s="11">
        <v>5.0000000000000001E-3</v>
      </c>
      <c r="M107" s="11">
        <v>5.0000000000000001E-3</v>
      </c>
      <c r="N107" s="11"/>
      <c r="O107" s="12">
        <f t="shared" si="18"/>
        <v>0</v>
      </c>
      <c r="P107" s="12">
        <f t="shared" si="19"/>
        <v>0</v>
      </c>
      <c r="Q107" s="12">
        <f t="shared" si="12"/>
        <v>0</v>
      </c>
      <c r="R107" s="12">
        <f t="shared" si="20"/>
        <v>0</v>
      </c>
      <c r="S107" s="12">
        <v>150000000</v>
      </c>
      <c r="T107" s="12">
        <v>42492000</v>
      </c>
      <c r="U107" s="12">
        <v>40068000</v>
      </c>
      <c r="V107" s="12">
        <v>111912000</v>
      </c>
      <c r="W107" s="15">
        <f t="shared" si="14"/>
        <v>0.28327999999999998</v>
      </c>
      <c r="X107" s="15">
        <f t="shared" si="15"/>
        <v>0.26712000000000002</v>
      </c>
      <c r="Y107" s="15">
        <f t="shared" si="16"/>
        <v>0.74607999999999997</v>
      </c>
      <c r="Z107" s="36"/>
      <c r="AA107" s="36"/>
      <c r="AB107" s="37"/>
    </row>
    <row r="108" spans="1:28" hidden="1" x14ac:dyDescent="0.25">
      <c r="A108" s="8" t="s">
        <v>1335</v>
      </c>
      <c r="B108" s="32" t="s">
        <v>1013</v>
      </c>
      <c r="C108" s="9" t="s">
        <v>1014</v>
      </c>
      <c r="D108" s="10" t="str">
        <f>VLOOKUP(B108,Sheet1!$B$6:$D$580,3,0)</f>
        <v>Trần Nam Anh</v>
      </c>
      <c r="E108" s="9" t="s">
        <v>1015</v>
      </c>
      <c r="F108" s="9" t="s">
        <v>998</v>
      </c>
      <c r="G108" s="9" t="s">
        <v>52</v>
      </c>
      <c r="H108" s="11">
        <v>3.5000000000000003E-2</v>
      </c>
      <c r="I108" s="11"/>
      <c r="J108" s="11">
        <v>0.01</v>
      </c>
      <c r="K108" s="11">
        <v>0.01</v>
      </c>
      <c r="L108" s="11">
        <v>5.0000000000000001E-3</v>
      </c>
      <c r="M108" s="11">
        <v>5.0000000000000001E-3</v>
      </c>
      <c r="N108" s="11"/>
      <c r="O108" s="12">
        <f t="shared" si="18"/>
        <v>0</v>
      </c>
      <c r="P108" s="12">
        <f t="shared" si="19"/>
        <v>1598387.4</v>
      </c>
      <c r="Q108" s="12">
        <f t="shared" si="12"/>
        <v>473622</v>
      </c>
      <c r="R108" s="12">
        <f t="shared" si="20"/>
        <v>2105823</v>
      </c>
      <c r="S108" s="12">
        <v>200000000</v>
      </c>
      <c r="T108" s="12">
        <v>165636000</v>
      </c>
      <c r="U108" s="12">
        <v>49080000</v>
      </c>
      <c r="V108" s="12">
        <v>218220000</v>
      </c>
      <c r="W108" s="15">
        <f t="shared" si="14"/>
        <v>0.82818000000000003</v>
      </c>
      <c r="X108" s="15">
        <f t="shared" si="15"/>
        <v>0.24540000000000001</v>
      </c>
      <c r="Y108" s="15">
        <f t="shared" si="16"/>
        <v>1.0911</v>
      </c>
      <c r="Z108" s="36"/>
      <c r="AA108" s="36"/>
      <c r="AB108" s="37"/>
    </row>
    <row r="109" spans="1:28" hidden="1" x14ac:dyDescent="0.25">
      <c r="A109" s="8" t="s">
        <v>1336</v>
      </c>
      <c r="B109" s="30" t="s">
        <v>1016</v>
      </c>
      <c r="C109" s="9" t="s">
        <v>1017</v>
      </c>
      <c r="D109" s="10" t="str">
        <f>VLOOKUP(B109,Sheet1!$B$6:$D$580,3,0)</f>
        <v>Nguyễn Khắc Liệu</v>
      </c>
      <c r="E109" s="9" t="s">
        <v>1019</v>
      </c>
      <c r="F109" s="9" t="s">
        <v>998</v>
      </c>
      <c r="G109" s="9" t="s">
        <v>52</v>
      </c>
      <c r="H109" s="11">
        <v>3.5000000000000003E-2</v>
      </c>
      <c r="I109" s="11"/>
      <c r="J109" s="11">
        <v>0.01</v>
      </c>
      <c r="K109" s="11">
        <v>0.01</v>
      </c>
      <c r="L109" s="11">
        <v>5.0000000000000001E-3</v>
      </c>
      <c r="M109" s="11">
        <v>5.0000000000000001E-3</v>
      </c>
      <c r="N109" s="11"/>
      <c r="O109" s="12">
        <f t="shared" si="18"/>
        <v>0</v>
      </c>
      <c r="P109" s="12">
        <f t="shared" si="19"/>
        <v>0</v>
      </c>
      <c r="Q109" s="12">
        <f t="shared" si="12"/>
        <v>0</v>
      </c>
      <c r="R109" s="12">
        <f t="shared" si="20"/>
        <v>6732148.7999999998</v>
      </c>
      <c r="S109" s="12">
        <v>650000000</v>
      </c>
      <c r="T109" s="12">
        <v>51840000</v>
      </c>
      <c r="U109" s="12">
        <v>110484000</v>
      </c>
      <c r="V109" s="12">
        <v>697632000</v>
      </c>
      <c r="W109" s="15">
        <f t="shared" si="14"/>
        <v>7.9753846153846147E-2</v>
      </c>
      <c r="X109" s="15">
        <f t="shared" si="15"/>
        <v>0.16997538461538461</v>
      </c>
      <c r="Y109" s="15">
        <f t="shared" si="16"/>
        <v>1.07328</v>
      </c>
      <c r="Z109" s="36"/>
      <c r="AA109" s="36"/>
      <c r="AB109" s="37"/>
    </row>
    <row r="110" spans="1:28" hidden="1" x14ac:dyDescent="0.25">
      <c r="A110" s="8" t="s">
        <v>1337</v>
      </c>
      <c r="B110" s="30" t="s">
        <v>1020</v>
      </c>
      <c r="C110" s="9" t="s">
        <v>1021</v>
      </c>
      <c r="D110" s="10" t="str">
        <f>VLOOKUP(B110,Sheet1!$B$6:$D$580,3,0)</f>
        <v>Trần Nam Anh</v>
      </c>
      <c r="E110" s="9" t="s">
        <v>1022</v>
      </c>
      <c r="F110" s="9" t="s">
        <v>998</v>
      </c>
      <c r="G110" s="9" t="s">
        <v>52</v>
      </c>
      <c r="H110" s="11">
        <v>3.5000000000000003E-2</v>
      </c>
      <c r="I110" s="11"/>
      <c r="J110" s="11">
        <v>0.01</v>
      </c>
      <c r="K110" s="11">
        <v>0.01</v>
      </c>
      <c r="L110" s="11">
        <v>5.0000000000000001E-3</v>
      </c>
      <c r="M110" s="11">
        <v>5.0000000000000001E-3</v>
      </c>
      <c r="N110" s="11"/>
      <c r="O110" s="12">
        <f t="shared" si="18"/>
        <v>0</v>
      </c>
      <c r="P110" s="12">
        <f t="shared" si="19"/>
        <v>4711438.8</v>
      </c>
      <c r="Q110" s="12">
        <f t="shared" si="12"/>
        <v>522837</v>
      </c>
      <c r="R110" s="12">
        <f t="shared" si="20"/>
        <v>4560319.8</v>
      </c>
      <c r="S110" s="12">
        <v>300000000</v>
      </c>
      <c r="T110" s="12">
        <v>488232000</v>
      </c>
      <c r="U110" s="12">
        <v>54180000</v>
      </c>
      <c r="V110" s="12">
        <v>472572000</v>
      </c>
      <c r="W110" s="15">
        <f t="shared" si="14"/>
        <v>1.62744</v>
      </c>
      <c r="X110" s="15">
        <f t="shared" si="15"/>
        <v>0.18060000000000001</v>
      </c>
      <c r="Y110" s="15">
        <f t="shared" si="16"/>
        <v>1.57524</v>
      </c>
      <c r="Z110" s="36"/>
      <c r="AA110" s="36"/>
      <c r="AB110" s="37"/>
    </row>
    <row r="111" spans="1:28" hidden="1" x14ac:dyDescent="0.25">
      <c r="A111" s="8" t="s">
        <v>1338</v>
      </c>
      <c r="B111" s="30" t="s">
        <v>1023</v>
      </c>
      <c r="C111" s="9" t="s">
        <v>1024</v>
      </c>
      <c r="D111" s="10" t="str">
        <f>VLOOKUP(B111,Sheet1!$B$6:$D$580,3,0)</f>
        <v>Nguyễn Khắc Liệu</v>
      </c>
      <c r="E111" s="9" t="s">
        <v>1025</v>
      </c>
      <c r="F111" s="9" t="s">
        <v>998</v>
      </c>
      <c r="G111" s="9" t="s">
        <v>52</v>
      </c>
      <c r="H111" s="11">
        <v>3.5000000000000003E-2</v>
      </c>
      <c r="I111" s="11"/>
      <c r="J111" s="11">
        <v>0.01</v>
      </c>
      <c r="K111" s="11">
        <v>0.01</v>
      </c>
      <c r="L111" s="11">
        <v>5.0000000000000001E-3</v>
      </c>
      <c r="M111" s="11">
        <v>5.0000000000000001E-3</v>
      </c>
      <c r="N111" s="11"/>
      <c r="O111" s="12">
        <f t="shared" si="18"/>
        <v>0</v>
      </c>
      <c r="P111" s="12">
        <f t="shared" si="19"/>
        <v>3175699.1999999997</v>
      </c>
      <c r="Q111" s="12">
        <f t="shared" si="12"/>
        <v>0</v>
      </c>
      <c r="R111" s="12">
        <f t="shared" si="20"/>
        <v>5310240.6000000006</v>
      </c>
      <c r="S111" s="12">
        <v>550000000</v>
      </c>
      <c r="T111" s="12">
        <v>329088000</v>
      </c>
      <c r="U111" s="12">
        <v>122040000</v>
      </c>
      <c r="V111" s="12">
        <v>550284000</v>
      </c>
      <c r="W111" s="15">
        <f t="shared" si="14"/>
        <v>0.5983418181818182</v>
      </c>
      <c r="X111" s="15">
        <f t="shared" si="15"/>
        <v>0.22189090909090908</v>
      </c>
      <c r="Y111" s="15">
        <f t="shared" si="16"/>
        <v>1.0005163636363636</v>
      </c>
      <c r="Z111" s="36"/>
      <c r="AA111" s="36"/>
      <c r="AB111" s="37"/>
    </row>
    <row r="112" spans="1:28" hidden="1" x14ac:dyDescent="0.25">
      <c r="A112" s="8" t="s">
        <v>1339</v>
      </c>
      <c r="B112" s="30" t="s">
        <v>1026</v>
      </c>
      <c r="C112" s="9" t="s">
        <v>1027</v>
      </c>
      <c r="D112" s="10" t="str">
        <f>VLOOKUP(B112,Sheet1!$B$6:$D$580,3,0)</f>
        <v>Phan Minh Đạt</v>
      </c>
      <c r="E112" s="9" t="s">
        <v>1012</v>
      </c>
      <c r="F112" s="9" t="s">
        <v>998</v>
      </c>
      <c r="G112" s="9" t="s">
        <v>52</v>
      </c>
      <c r="H112" s="11">
        <v>3.5000000000000003E-2</v>
      </c>
      <c r="I112" s="11"/>
      <c r="J112" s="11">
        <v>0.01</v>
      </c>
      <c r="K112" s="11">
        <v>0.01</v>
      </c>
      <c r="L112" s="11">
        <v>5.0000000000000001E-3</v>
      </c>
      <c r="M112" s="11">
        <v>5.0000000000000001E-3</v>
      </c>
      <c r="N112" s="11"/>
      <c r="O112" s="12">
        <f t="shared" si="18"/>
        <v>0</v>
      </c>
      <c r="P112" s="12">
        <f t="shared" si="19"/>
        <v>1501926</v>
      </c>
      <c r="Q112" s="12">
        <f t="shared" si="12"/>
        <v>0</v>
      </c>
      <c r="R112" s="12">
        <f t="shared" si="20"/>
        <v>3486564.3000000003</v>
      </c>
      <c r="S112" s="12">
        <v>250000000</v>
      </c>
      <c r="T112" s="12">
        <v>155640000</v>
      </c>
      <c r="U112" s="12">
        <v>50010000</v>
      </c>
      <c r="V112" s="12">
        <v>361302000</v>
      </c>
      <c r="W112" s="15">
        <f t="shared" si="14"/>
        <v>0.62256</v>
      </c>
      <c r="X112" s="15">
        <f t="shared" si="15"/>
        <v>0.20004</v>
      </c>
      <c r="Y112" s="15">
        <f t="shared" si="16"/>
        <v>1.445208</v>
      </c>
      <c r="Z112" s="36"/>
      <c r="AA112" s="36"/>
      <c r="AB112" s="37"/>
    </row>
    <row r="113" spans="1:28" hidden="1" x14ac:dyDescent="0.25">
      <c r="A113" s="8" t="s">
        <v>1342</v>
      </c>
      <c r="B113" s="28" t="s">
        <v>1190</v>
      </c>
      <c r="C113" s="28" t="s">
        <v>1191</v>
      </c>
      <c r="D113" s="10" t="str">
        <f>VLOOKUP(B113,Sheet1!$B$6:$D$580,3,0)</f>
        <v>Phan Minh Đạt</v>
      </c>
      <c r="E113" s="28" t="s">
        <v>1185</v>
      </c>
      <c r="F113" s="9" t="s">
        <v>998</v>
      </c>
      <c r="G113" s="9" t="s">
        <v>52</v>
      </c>
      <c r="H113" s="11">
        <v>3.5000000000000003E-2</v>
      </c>
      <c r="I113" s="11"/>
      <c r="J113" s="11">
        <v>0.01</v>
      </c>
      <c r="K113" s="11">
        <v>0.01</v>
      </c>
      <c r="L113" s="11">
        <v>5.0000000000000001E-3</v>
      </c>
      <c r="M113" s="11">
        <v>5.0000000000000001E-3</v>
      </c>
      <c r="N113" s="11"/>
      <c r="O113" s="12">
        <f t="shared" si="18"/>
        <v>0</v>
      </c>
      <c r="P113" s="12">
        <f t="shared" si="19"/>
        <v>0</v>
      </c>
      <c r="Q113" s="12">
        <f t="shared" si="12"/>
        <v>0</v>
      </c>
      <c r="R113" s="12">
        <f t="shared" si="20"/>
        <v>0</v>
      </c>
      <c r="S113" s="12">
        <v>0</v>
      </c>
      <c r="T113" s="12">
        <v>0</v>
      </c>
      <c r="U113" s="12">
        <v>-57304000</v>
      </c>
      <c r="V113" s="12">
        <v>-46084000</v>
      </c>
      <c r="W113" s="15">
        <f t="shared" si="14"/>
        <v>0</v>
      </c>
      <c r="X113" s="15">
        <f t="shared" si="15"/>
        <v>0</v>
      </c>
      <c r="Y113" s="15">
        <f t="shared" si="16"/>
        <v>0</v>
      </c>
      <c r="Z113" s="36"/>
      <c r="AA113" s="36"/>
      <c r="AB113" s="37"/>
    </row>
    <row r="114" spans="1:28" hidden="1" x14ac:dyDescent="0.25">
      <c r="A114" s="8" t="s">
        <v>1343</v>
      </c>
      <c r="B114" s="28" t="s">
        <v>1209</v>
      </c>
      <c r="C114" s="28" t="s">
        <v>1210</v>
      </c>
      <c r="D114" s="10" t="str">
        <f>VLOOKUP(B114,Sheet1!$B$6:$D$580,3,0)</f>
        <v>Phan Minh Đạt</v>
      </c>
      <c r="E114" s="28" t="s">
        <v>1204</v>
      </c>
      <c r="F114" s="9" t="s">
        <v>998</v>
      </c>
      <c r="G114" s="9" t="s">
        <v>52</v>
      </c>
      <c r="H114" s="11">
        <v>3.5000000000000003E-2</v>
      </c>
      <c r="I114" s="11">
        <v>0.02</v>
      </c>
      <c r="J114" s="11">
        <v>0.01</v>
      </c>
      <c r="K114" s="11">
        <v>0.01</v>
      </c>
      <c r="L114" s="11">
        <v>5.0000000000000001E-3</v>
      </c>
      <c r="M114" s="11">
        <v>5.0000000000000001E-3</v>
      </c>
      <c r="N114" s="11"/>
      <c r="O114" s="12">
        <f t="shared" si="18"/>
        <v>333360</v>
      </c>
      <c r="P114" s="12">
        <f t="shared" si="19"/>
        <v>0</v>
      </c>
      <c r="Q114" s="12">
        <f t="shared" si="12"/>
        <v>0</v>
      </c>
      <c r="R114" s="12">
        <f>IF(Y114&gt;=100%,V114*(100%-H114)*K114,0)+1371883</f>
        <v>1371883</v>
      </c>
      <c r="S114" s="12">
        <v>140000000</v>
      </c>
      <c r="T114" s="12">
        <v>14748000</v>
      </c>
      <c r="U114" s="12">
        <v>0</v>
      </c>
      <c r="V114" s="12">
        <v>16668000</v>
      </c>
      <c r="W114" s="15">
        <f t="shared" si="14"/>
        <v>0.10534285714285714</v>
      </c>
      <c r="X114" s="15">
        <f t="shared" si="15"/>
        <v>0</v>
      </c>
      <c r="Y114" s="15">
        <f t="shared" si="16"/>
        <v>0.11905714285714286</v>
      </c>
      <c r="Z114" s="36"/>
      <c r="AA114" s="36"/>
      <c r="AB114" s="37"/>
    </row>
    <row r="115" spans="1:28" hidden="1" x14ac:dyDescent="0.25">
      <c r="A115" s="8" t="s">
        <v>1345</v>
      </c>
      <c r="B115" s="32" t="s">
        <v>1225</v>
      </c>
      <c r="C115" s="32" t="s">
        <v>1226</v>
      </c>
      <c r="D115" s="10" t="str">
        <f>VLOOKUP(B115,Sheet1!$B$6:$D$580,3,0)</f>
        <v>Phan Minh Đạt</v>
      </c>
      <c r="E115" s="28" t="s">
        <v>1185</v>
      </c>
      <c r="F115" s="32" t="s">
        <v>998</v>
      </c>
      <c r="G115" s="9" t="s">
        <v>52</v>
      </c>
      <c r="H115" s="11">
        <v>3.5000000000000003E-2</v>
      </c>
      <c r="I115" s="11"/>
      <c r="J115" s="11">
        <v>0.01</v>
      </c>
      <c r="K115" s="11">
        <v>0.01</v>
      </c>
      <c r="L115" s="11">
        <v>5.0000000000000001E-3</v>
      </c>
      <c r="M115" s="11">
        <v>5.0000000000000001E-3</v>
      </c>
      <c r="N115" s="11"/>
      <c r="O115" s="12">
        <f t="shared" si="18"/>
        <v>0</v>
      </c>
      <c r="P115" s="12">
        <f t="shared" si="19"/>
        <v>0</v>
      </c>
      <c r="Q115" s="12">
        <f t="shared" si="12"/>
        <v>0</v>
      </c>
      <c r="R115" s="12">
        <f t="shared" ref="R115:R146" si="21">IF(Y115&gt;=100%,V115*(100%-H115)*K115,0)</f>
        <v>0</v>
      </c>
      <c r="S115" s="12">
        <v>130000000</v>
      </c>
      <c r="T115" s="12">
        <v>0</v>
      </c>
      <c r="U115" s="12">
        <v>0</v>
      </c>
      <c r="V115" s="12">
        <v>54348000</v>
      </c>
      <c r="W115" s="15">
        <f t="shared" si="14"/>
        <v>0</v>
      </c>
      <c r="X115" s="15">
        <f t="shared" si="15"/>
        <v>0</v>
      </c>
      <c r="Y115" s="15">
        <f t="shared" si="16"/>
        <v>0.41806153846153848</v>
      </c>
      <c r="Z115" s="36"/>
      <c r="AA115" s="36"/>
      <c r="AB115" s="37"/>
    </row>
    <row r="116" spans="1:28" hidden="1" x14ac:dyDescent="0.25">
      <c r="A116" s="8" t="s">
        <v>1296</v>
      </c>
      <c r="B116" s="28" t="s">
        <v>659</v>
      </c>
      <c r="C116" s="28" t="s">
        <v>660</v>
      </c>
      <c r="D116" s="10" t="str">
        <f>VLOOKUP(B116,Sheet1!$B$6:$D$580,3,0)</f>
        <v>Đặng Hữu Mến</v>
      </c>
      <c r="E116" s="28" t="s">
        <v>479</v>
      </c>
      <c r="F116" s="28" t="s">
        <v>480</v>
      </c>
      <c r="G116" s="9" t="s">
        <v>52</v>
      </c>
      <c r="H116" s="11">
        <v>3.5000000000000003E-2</v>
      </c>
      <c r="I116" s="11"/>
      <c r="J116" s="11">
        <v>0.01</v>
      </c>
      <c r="K116" s="11">
        <v>0.01</v>
      </c>
      <c r="L116" s="11">
        <v>5.0000000000000001E-3</v>
      </c>
      <c r="M116" s="11">
        <v>5.0000000000000001E-3</v>
      </c>
      <c r="N116" s="11"/>
      <c r="O116" s="12">
        <f t="shared" si="18"/>
        <v>0</v>
      </c>
      <c r="P116" s="12">
        <f t="shared" si="19"/>
        <v>479296.2</v>
      </c>
      <c r="Q116" s="12">
        <f t="shared" si="12"/>
        <v>0</v>
      </c>
      <c r="R116" s="12">
        <f t="shared" si="21"/>
        <v>1404943.5</v>
      </c>
      <c r="S116" s="12">
        <v>80000000</v>
      </c>
      <c r="T116" s="12">
        <v>49668000</v>
      </c>
      <c r="U116" s="12">
        <v>0</v>
      </c>
      <c r="V116" s="12">
        <v>145590000</v>
      </c>
      <c r="W116" s="15">
        <f t="shared" si="14"/>
        <v>0.62085000000000001</v>
      </c>
      <c r="X116" s="15">
        <f t="shared" si="15"/>
        <v>0</v>
      </c>
      <c r="Y116" s="15">
        <f t="shared" si="16"/>
        <v>1.8198749999999999</v>
      </c>
      <c r="Z116" s="36"/>
      <c r="AA116" s="36"/>
      <c r="AB116" s="37"/>
    </row>
    <row r="117" spans="1:28" hidden="1" x14ac:dyDescent="0.25">
      <c r="A117" s="8" t="s">
        <v>1299</v>
      </c>
      <c r="B117" s="28" t="s">
        <v>665</v>
      </c>
      <c r="C117" s="28" t="s">
        <v>666</v>
      </c>
      <c r="D117" s="10" t="str">
        <f>VLOOKUP(B117,Sheet1!$B$6:$D$580,3,0)</f>
        <v>Đặng Hữu Mến</v>
      </c>
      <c r="E117" s="28" t="s">
        <v>491</v>
      </c>
      <c r="F117" s="28" t="s">
        <v>480</v>
      </c>
      <c r="G117" s="9" t="s">
        <v>52</v>
      </c>
      <c r="H117" s="11">
        <v>3.5000000000000003E-2</v>
      </c>
      <c r="I117" s="11">
        <v>0.02</v>
      </c>
      <c r="J117" s="11">
        <v>0.01</v>
      </c>
      <c r="K117" s="11">
        <v>0.01</v>
      </c>
      <c r="L117" s="11">
        <v>5.0000000000000001E-3</v>
      </c>
      <c r="M117" s="11">
        <v>5.0000000000000001E-3</v>
      </c>
      <c r="N117" s="11"/>
      <c r="O117" s="12">
        <f t="shared" si="18"/>
        <v>12128760</v>
      </c>
      <c r="P117" s="12">
        <f t="shared" si="19"/>
        <v>0</v>
      </c>
      <c r="Q117" s="12">
        <f t="shared" si="12"/>
        <v>0</v>
      </c>
      <c r="R117" s="12">
        <f t="shared" si="21"/>
        <v>5852126.7000000002</v>
      </c>
      <c r="S117" s="12">
        <v>600000000</v>
      </c>
      <c r="T117" s="12">
        <v>58164000</v>
      </c>
      <c r="U117" s="12">
        <v>0</v>
      </c>
      <c r="V117" s="12">
        <v>606438000</v>
      </c>
      <c r="W117" s="15">
        <f t="shared" si="14"/>
        <v>9.6939999999999998E-2</v>
      </c>
      <c r="X117" s="15">
        <f t="shared" si="15"/>
        <v>0</v>
      </c>
      <c r="Y117" s="15">
        <f t="shared" si="16"/>
        <v>1.0107299999999999</v>
      </c>
      <c r="Z117" s="36"/>
      <c r="AA117" s="36"/>
      <c r="AB117" s="37"/>
    </row>
    <row r="118" spans="1:28" hidden="1" x14ac:dyDescent="0.25">
      <c r="A118" s="8" t="s">
        <v>1309</v>
      </c>
      <c r="B118" s="28" t="s">
        <v>683</v>
      </c>
      <c r="C118" s="28" t="s">
        <v>684</v>
      </c>
      <c r="D118" s="10" t="str">
        <f>VLOOKUP(B118,Sheet1!$B$6:$D$580,3,0)</f>
        <v>Lê Văn Tuấn</v>
      </c>
      <c r="E118" s="28" t="s">
        <v>516</v>
      </c>
      <c r="F118" s="28" t="s">
        <v>480</v>
      </c>
      <c r="G118" s="9" t="s">
        <v>52</v>
      </c>
      <c r="H118" s="11">
        <v>3.5000000000000003E-2</v>
      </c>
      <c r="I118" s="11"/>
      <c r="J118" s="11">
        <v>0.01</v>
      </c>
      <c r="K118" s="11">
        <v>0.01</v>
      </c>
      <c r="L118" s="11">
        <v>5.0000000000000001E-3</v>
      </c>
      <c r="M118" s="11">
        <v>5.0000000000000001E-3</v>
      </c>
      <c r="N118" s="11"/>
      <c r="O118" s="12">
        <f t="shared" si="18"/>
        <v>0</v>
      </c>
      <c r="P118" s="12">
        <f t="shared" si="19"/>
        <v>0</v>
      </c>
      <c r="Q118" s="12">
        <f t="shared" si="12"/>
        <v>0</v>
      </c>
      <c r="R118" s="12">
        <f t="shared" si="21"/>
        <v>0</v>
      </c>
      <c r="S118" s="12">
        <v>0</v>
      </c>
      <c r="T118" s="12">
        <v>0</v>
      </c>
      <c r="U118" s="12">
        <v>0</v>
      </c>
      <c r="V118" s="12">
        <v>0</v>
      </c>
      <c r="W118" s="15">
        <f t="shared" si="14"/>
        <v>0</v>
      </c>
      <c r="X118" s="15">
        <f t="shared" si="15"/>
        <v>0</v>
      </c>
      <c r="Y118" s="15">
        <f t="shared" si="16"/>
        <v>0</v>
      </c>
      <c r="Z118" s="36"/>
      <c r="AA118" s="36"/>
      <c r="AB118" s="37"/>
    </row>
    <row r="119" spans="1:28" hidden="1" x14ac:dyDescent="0.25">
      <c r="A119" s="8" t="s">
        <v>1310</v>
      </c>
      <c r="B119" s="28" t="s">
        <v>685</v>
      </c>
      <c r="C119" s="28" t="s">
        <v>686</v>
      </c>
      <c r="D119" s="10" t="str">
        <f>VLOOKUP(B119,Sheet1!$B$6:$D$580,3,0)</f>
        <v>Lê Văn Tuấn</v>
      </c>
      <c r="E119" s="28" t="s">
        <v>516</v>
      </c>
      <c r="F119" s="28" t="s">
        <v>480</v>
      </c>
      <c r="G119" s="9" t="s">
        <v>52</v>
      </c>
      <c r="H119" s="11">
        <v>3.5000000000000003E-2</v>
      </c>
      <c r="I119" s="11"/>
      <c r="J119" s="11">
        <v>0.01</v>
      </c>
      <c r="K119" s="11">
        <v>0.01</v>
      </c>
      <c r="L119" s="11">
        <v>5.0000000000000001E-3</v>
      </c>
      <c r="M119" s="11">
        <v>5.0000000000000001E-3</v>
      </c>
      <c r="N119" s="11"/>
      <c r="O119" s="12">
        <f t="shared" si="18"/>
        <v>0</v>
      </c>
      <c r="P119" s="12">
        <f t="shared" si="19"/>
        <v>0</v>
      </c>
      <c r="Q119" s="12">
        <f t="shared" si="12"/>
        <v>0</v>
      </c>
      <c r="R119" s="12">
        <f t="shared" si="21"/>
        <v>1533539.4000000001</v>
      </c>
      <c r="S119" s="12">
        <v>150000000</v>
      </c>
      <c r="T119" s="12">
        <v>34458000</v>
      </c>
      <c r="U119" s="12">
        <v>43902000</v>
      </c>
      <c r="V119" s="12">
        <v>158916000</v>
      </c>
      <c r="W119" s="15">
        <f t="shared" si="14"/>
        <v>0.22972000000000001</v>
      </c>
      <c r="X119" s="15">
        <f t="shared" si="15"/>
        <v>0.29268</v>
      </c>
      <c r="Y119" s="15">
        <f t="shared" si="16"/>
        <v>1.0594399999999999</v>
      </c>
      <c r="Z119" s="36"/>
      <c r="AA119" s="36"/>
      <c r="AB119" s="37"/>
    </row>
    <row r="120" spans="1:28" hidden="1" x14ac:dyDescent="0.25">
      <c r="A120" s="8" t="s">
        <v>1313</v>
      </c>
      <c r="B120" s="28" t="s">
        <v>691</v>
      </c>
      <c r="C120" s="28" t="s">
        <v>692</v>
      </c>
      <c r="D120" s="10" t="str">
        <f>VLOOKUP(B120,Sheet1!$B$6:$D$580,3,0)</f>
        <v>Đặng Hữu Mến</v>
      </c>
      <c r="E120" s="28" t="s">
        <v>494</v>
      </c>
      <c r="F120" s="28" t="s">
        <v>480</v>
      </c>
      <c r="G120" s="9" t="s">
        <v>52</v>
      </c>
      <c r="H120" s="11">
        <v>3.5000000000000003E-2</v>
      </c>
      <c r="I120" s="11"/>
      <c r="J120" s="11">
        <v>0.01</v>
      </c>
      <c r="K120" s="11">
        <v>0.01</v>
      </c>
      <c r="L120" s="11">
        <v>5.0000000000000001E-3</v>
      </c>
      <c r="M120" s="11">
        <v>5.0000000000000001E-3</v>
      </c>
      <c r="N120" s="11"/>
      <c r="O120" s="12">
        <f t="shared" si="18"/>
        <v>0</v>
      </c>
      <c r="P120" s="12">
        <f t="shared" si="19"/>
        <v>0</v>
      </c>
      <c r="Q120" s="12">
        <f t="shared" si="12"/>
        <v>0</v>
      </c>
      <c r="R120" s="12">
        <f t="shared" si="21"/>
        <v>0</v>
      </c>
      <c r="S120" s="12">
        <v>50000000</v>
      </c>
      <c r="T120" s="12">
        <v>0</v>
      </c>
      <c r="U120" s="12">
        <v>17244000</v>
      </c>
      <c r="V120" s="12">
        <v>17244000</v>
      </c>
      <c r="W120" s="15">
        <f t="shared" si="14"/>
        <v>0</v>
      </c>
      <c r="X120" s="15">
        <f t="shared" si="15"/>
        <v>0.34488000000000002</v>
      </c>
      <c r="Y120" s="15">
        <f t="shared" si="16"/>
        <v>0.34488000000000002</v>
      </c>
      <c r="Z120" s="36"/>
      <c r="AA120" s="36"/>
      <c r="AB120" s="37"/>
    </row>
    <row r="121" spans="1:28" hidden="1" x14ac:dyDescent="0.25">
      <c r="A121" s="8" t="s">
        <v>1321</v>
      </c>
      <c r="B121" s="28" t="s">
        <v>707</v>
      </c>
      <c r="C121" s="28" t="s">
        <v>708</v>
      </c>
      <c r="D121" s="10" t="str">
        <f>VLOOKUP(B121,Sheet1!$B$6:$D$580,3,0)</f>
        <v>Đặng Hữu Mến</v>
      </c>
      <c r="E121" s="28" t="s">
        <v>494</v>
      </c>
      <c r="F121" s="28" t="s">
        <v>480</v>
      </c>
      <c r="G121" s="9" t="s">
        <v>52</v>
      </c>
      <c r="H121" s="11">
        <v>3.5000000000000003E-2</v>
      </c>
      <c r="I121" s="11"/>
      <c r="J121" s="11">
        <v>0.01</v>
      </c>
      <c r="K121" s="11">
        <v>0.01</v>
      </c>
      <c r="L121" s="11">
        <v>5.0000000000000001E-3</v>
      </c>
      <c r="M121" s="11">
        <v>5.0000000000000001E-3</v>
      </c>
      <c r="N121" s="11"/>
      <c r="O121" s="12">
        <f t="shared" si="18"/>
        <v>0</v>
      </c>
      <c r="P121" s="12">
        <f t="shared" si="19"/>
        <v>0</v>
      </c>
      <c r="Q121" s="12">
        <f t="shared" si="12"/>
        <v>799251.6</v>
      </c>
      <c r="R121" s="12">
        <f t="shared" si="21"/>
        <v>0</v>
      </c>
      <c r="S121" s="12">
        <v>130000000</v>
      </c>
      <c r="T121" s="12">
        <v>0</v>
      </c>
      <c r="U121" s="12">
        <v>82824000</v>
      </c>
      <c r="V121" s="12">
        <v>82824000</v>
      </c>
      <c r="W121" s="15">
        <f t="shared" si="14"/>
        <v>0</v>
      </c>
      <c r="X121" s="15">
        <f t="shared" si="15"/>
        <v>0.63710769230769226</v>
      </c>
      <c r="Y121" s="15">
        <f t="shared" si="16"/>
        <v>0.63710769230769226</v>
      </c>
      <c r="Z121" s="36"/>
      <c r="AA121" s="36"/>
      <c r="AB121" s="37"/>
    </row>
    <row r="122" spans="1:28" hidden="1" x14ac:dyDescent="0.25">
      <c r="A122" s="8" t="s">
        <v>1324</v>
      </c>
      <c r="B122" s="28" t="s">
        <v>711</v>
      </c>
      <c r="C122" s="28" t="s">
        <v>712</v>
      </c>
      <c r="D122" s="10" t="str">
        <f>VLOOKUP(B122,Sheet1!$B$6:$D$580,3,0)</f>
        <v>Đặng Hữu Mến</v>
      </c>
      <c r="E122" s="28" t="s">
        <v>479</v>
      </c>
      <c r="F122" s="28" t="s">
        <v>480</v>
      </c>
      <c r="G122" s="9" t="s">
        <v>52</v>
      </c>
      <c r="H122" s="11">
        <v>3.5000000000000003E-2</v>
      </c>
      <c r="I122" s="11"/>
      <c r="J122" s="11">
        <v>0.01</v>
      </c>
      <c r="K122" s="11">
        <v>0.01</v>
      </c>
      <c r="L122" s="11">
        <v>5.0000000000000001E-3</v>
      </c>
      <c r="M122" s="11">
        <v>5.0000000000000001E-3</v>
      </c>
      <c r="N122" s="11"/>
      <c r="O122" s="12">
        <f t="shared" si="18"/>
        <v>0</v>
      </c>
      <c r="P122" s="12">
        <f t="shared" si="19"/>
        <v>360717</v>
      </c>
      <c r="Q122" s="12">
        <f t="shared" si="12"/>
        <v>515657.39999999997</v>
      </c>
      <c r="R122" s="12">
        <f t="shared" si="21"/>
        <v>876374.4</v>
      </c>
      <c r="S122" s="12">
        <v>50000000</v>
      </c>
      <c r="T122" s="12">
        <v>37380000</v>
      </c>
      <c r="U122" s="12">
        <v>53436000</v>
      </c>
      <c r="V122" s="12">
        <v>90816000</v>
      </c>
      <c r="W122" s="15">
        <f t="shared" si="14"/>
        <v>0.74760000000000004</v>
      </c>
      <c r="X122" s="15">
        <f t="shared" si="15"/>
        <v>1.0687199999999999</v>
      </c>
      <c r="Y122" s="15">
        <f t="shared" si="16"/>
        <v>1.8163199999999999</v>
      </c>
      <c r="Z122" s="36"/>
      <c r="AA122" s="36"/>
      <c r="AB122" s="37"/>
    </row>
    <row r="123" spans="1:28" hidden="1" x14ac:dyDescent="0.25">
      <c r="A123" s="8" t="s">
        <v>1313</v>
      </c>
      <c r="B123" s="28" t="s">
        <v>970</v>
      </c>
      <c r="C123" s="28" t="s">
        <v>971</v>
      </c>
      <c r="D123" s="10" t="str">
        <f>VLOOKUP(B123,Sheet1!$B$6:$D$580,3,0)</f>
        <v>Đặng Hữu Mến</v>
      </c>
      <c r="E123" s="28" t="s">
        <v>494</v>
      </c>
      <c r="F123" s="28" t="s">
        <v>480</v>
      </c>
      <c r="G123" s="9" t="s">
        <v>52</v>
      </c>
      <c r="H123" s="11">
        <v>3.5000000000000003E-2</v>
      </c>
      <c r="I123" s="11"/>
      <c r="J123" s="11">
        <v>0.01</v>
      </c>
      <c r="K123" s="11">
        <v>0.01</v>
      </c>
      <c r="L123" s="11">
        <v>5.0000000000000001E-3</v>
      </c>
      <c r="M123" s="11">
        <v>5.0000000000000001E-3</v>
      </c>
      <c r="N123" s="11"/>
      <c r="O123" s="12">
        <f t="shared" si="18"/>
        <v>0</v>
      </c>
      <c r="P123" s="12">
        <f t="shared" si="19"/>
        <v>0</v>
      </c>
      <c r="Q123" s="12">
        <f t="shared" si="12"/>
        <v>909030</v>
      </c>
      <c r="R123" s="12">
        <f t="shared" si="21"/>
        <v>909030</v>
      </c>
      <c r="S123" s="12">
        <v>60000000</v>
      </c>
      <c r="T123" s="12">
        <v>0</v>
      </c>
      <c r="U123" s="12">
        <v>94200000</v>
      </c>
      <c r="V123" s="12">
        <v>94200000</v>
      </c>
      <c r="W123" s="15">
        <f t="shared" si="14"/>
        <v>0</v>
      </c>
      <c r="X123" s="15">
        <f t="shared" si="15"/>
        <v>1.57</v>
      </c>
      <c r="Y123" s="15">
        <f t="shared" si="16"/>
        <v>1.57</v>
      </c>
      <c r="Z123" s="36"/>
      <c r="AA123" s="36"/>
      <c r="AB123" s="37"/>
    </row>
    <row r="124" spans="1:28" hidden="1" x14ac:dyDescent="0.25">
      <c r="A124" s="8" t="s">
        <v>1264</v>
      </c>
      <c r="B124" s="20" t="s">
        <v>53</v>
      </c>
      <c r="C124" s="9" t="s">
        <v>54</v>
      </c>
      <c r="D124" s="10" t="str">
        <f>VLOOKUP(B124,Sheet1!$B$6:$D$580,3,0)</f>
        <v>Phan Thiện Đương</v>
      </c>
      <c r="E124" s="9" t="s">
        <v>56</v>
      </c>
      <c r="F124" s="9" t="s">
        <v>57</v>
      </c>
      <c r="G124" s="9" t="s">
        <v>52</v>
      </c>
      <c r="H124" s="11">
        <v>3.5000000000000003E-2</v>
      </c>
      <c r="I124" s="11"/>
      <c r="J124" s="11">
        <v>0.01</v>
      </c>
      <c r="K124" s="11">
        <v>0.01</v>
      </c>
      <c r="L124" s="11">
        <v>5.0000000000000001E-3</v>
      </c>
      <c r="M124" s="11">
        <v>5.0000000000000001E-3</v>
      </c>
      <c r="N124" s="11"/>
      <c r="O124" s="12">
        <f t="shared" si="18"/>
        <v>0</v>
      </c>
      <c r="P124" s="12">
        <f t="shared" si="19"/>
        <v>981636.6</v>
      </c>
      <c r="Q124" s="12">
        <f t="shared" si="12"/>
        <v>0</v>
      </c>
      <c r="R124" s="12">
        <f t="shared" si="21"/>
        <v>2434810.8000000003</v>
      </c>
      <c r="S124" s="12">
        <v>250000000</v>
      </c>
      <c r="T124" s="12">
        <v>101724000</v>
      </c>
      <c r="U124" s="12">
        <v>50364000</v>
      </c>
      <c r="V124" s="12">
        <v>252312000</v>
      </c>
      <c r="W124" s="15">
        <f t="shared" si="14"/>
        <v>0.40689599999999998</v>
      </c>
      <c r="X124" s="15">
        <f t="shared" si="15"/>
        <v>0.201456</v>
      </c>
      <c r="Y124" s="15">
        <f t="shared" si="16"/>
        <v>1.0092479999999999</v>
      </c>
      <c r="Z124" s="36"/>
      <c r="AA124" s="36"/>
      <c r="AB124" s="37"/>
    </row>
    <row r="125" spans="1:28" hidden="1" x14ac:dyDescent="0.25">
      <c r="A125" s="8" t="s">
        <v>1267</v>
      </c>
      <c r="B125" s="22" t="s">
        <v>65</v>
      </c>
      <c r="C125" s="9" t="s">
        <v>66</v>
      </c>
      <c r="D125" s="10" t="str">
        <f>VLOOKUP(B125,Sheet1!$B$6:$D$580,3,0)</f>
        <v>Huỳnh Văn Điền</v>
      </c>
      <c r="E125" s="9" t="s">
        <v>67</v>
      </c>
      <c r="F125" s="9" t="s">
        <v>57</v>
      </c>
      <c r="G125" s="9" t="s">
        <v>52</v>
      </c>
      <c r="H125" s="11">
        <v>3.5000000000000003E-2</v>
      </c>
      <c r="I125" s="11"/>
      <c r="J125" s="11">
        <v>0.01</v>
      </c>
      <c r="K125" s="11">
        <v>0.01</v>
      </c>
      <c r="L125" s="11">
        <v>5.0000000000000001E-3</v>
      </c>
      <c r="M125" s="11">
        <v>5.0000000000000001E-3</v>
      </c>
      <c r="N125" s="11"/>
      <c r="O125" s="12">
        <f t="shared" si="18"/>
        <v>0</v>
      </c>
      <c r="P125" s="12">
        <f t="shared" si="19"/>
        <v>0</v>
      </c>
      <c r="Q125" s="12">
        <f t="shared" si="12"/>
        <v>0</v>
      </c>
      <c r="R125" s="12">
        <f t="shared" si="21"/>
        <v>0</v>
      </c>
      <c r="S125" s="12">
        <v>0</v>
      </c>
      <c r="T125" s="12">
        <v>0</v>
      </c>
      <c r="U125" s="12">
        <v>0</v>
      </c>
      <c r="V125" s="12">
        <v>-686734500</v>
      </c>
      <c r="W125" s="15">
        <f t="shared" si="14"/>
        <v>0</v>
      </c>
      <c r="X125" s="15">
        <f t="shared" si="15"/>
        <v>0</v>
      </c>
      <c r="Y125" s="15">
        <f t="shared" si="16"/>
        <v>0</v>
      </c>
      <c r="Z125" s="36"/>
      <c r="AA125" s="36"/>
      <c r="AB125" s="37"/>
    </row>
    <row r="126" spans="1:28" hidden="1" x14ac:dyDescent="0.25">
      <c r="A126" s="8" t="s">
        <v>1268</v>
      </c>
      <c r="B126" s="20" t="s">
        <v>68</v>
      </c>
      <c r="C126" s="9" t="s">
        <v>69</v>
      </c>
      <c r="D126" s="10" t="str">
        <f>VLOOKUP(B126,Sheet1!$B$6:$D$580,3,0)</f>
        <v>Phan Thiện Đương</v>
      </c>
      <c r="E126" s="9" t="s">
        <v>70</v>
      </c>
      <c r="F126" s="9" t="s">
        <v>57</v>
      </c>
      <c r="G126" s="9" t="s">
        <v>52</v>
      </c>
      <c r="H126" s="11">
        <v>3.5000000000000003E-2</v>
      </c>
      <c r="I126" s="11"/>
      <c r="J126" s="11">
        <v>0.01</v>
      </c>
      <c r="K126" s="11">
        <v>0.01</v>
      </c>
      <c r="L126" s="11">
        <v>5.0000000000000001E-3</v>
      </c>
      <c r="M126" s="11">
        <v>5.0000000000000001E-3</v>
      </c>
      <c r="N126" s="11"/>
      <c r="O126" s="12">
        <f t="shared" si="18"/>
        <v>0</v>
      </c>
      <c r="P126" s="12">
        <f t="shared" si="19"/>
        <v>0</v>
      </c>
      <c r="Q126" s="12">
        <f t="shared" si="12"/>
        <v>0</v>
      </c>
      <c r="R126" s="12">
        <f t="shared" si="21"/>
        <v>0</v>
      </c>
      <c r="S126" s="12">
        <v>200000000</v>
      </c>
      <c r="T126" s="12">
        <v>0</v>
      </c>
      <c r="U126" s="12">
        <v>0</v>
      </c>
      <c r="V126" s="12">
        <v>143202000</v>
      </c>
      <c r="W126" s="15">
        <f t="shared" si="14"/>
        <v>0</v>
      </c>
      <c r="X126" s="15">
        <f t="shared" si="15"/>
        <v>0</v>
      </c>
      <c r="Y126" s="15">
        <f t="shared" si="16"/>
        <v>0.71601000000000004</v>
      </c>
      <c r="Z126" s="36"/>
      <c r="AA126" s="36"/>
      <c r="AB126" s="37"/>
    </row>
    <row r="127" spans="1:28" hidden="1" x14ac:dyDescent="0.25">
      <c r="A127" s="8" t="s">
        <v>1270</v>
      </c>
      <c r="B127" s="9" t="s">
        <v>74</v>
      </c>
      <c r="C127" s="9" t="s">
        <v>75</v>
      </c>
      <c r="D127" s="10" t="str">
        <f>VLOOKUP(B127,Sheet1!$B$6:$D$580,3,0)</f>
        <v>Lê Trường Vi</v>
      </c>
      <c r="E127" s="9" t="s">
        <v>77</v>
      </c>
      <c r="F127" s="9" t="s">
        <v>57</v>
      </c>
      <c r="G127" s="9" t="s">
        <v>52</v>
      </c>
      <c r="H127" s="11">
        <v>3.5000000000000003E-2</v>
      </c>
      <c r="I127" s="11"/>
      <c r="J127" s="11">
        <v>0.01</v>
      </c>
      <c r="K127" s="11">
        <v>0.01</v>
      </c>
      <c r="L127" s="11">
        <v>5.0000000000000001E-3</v>
      </c>
      <c r="M127" s="11">
        <v>5.0000000000000001E-3</v>
      </c>
      <c r="N127" s="11"/>
      <c r="O127" s="12">
        <f t="shared" si="18"/>
        <v>0</v>
      </c>
      <c r="P127" s="12">
        <f t="shared" si="19"/>
        <v>1994539.2</v>
      </c>
      <c r="Q127" s="12">
        <f t="shared" si="12"/>
        <v>3375454.1999999997</v>
      </c>
      <c r="R127" s="12">
        <f t="shared" si="21"/>
        <v>6488621.4000000004</v>
      </c>
      <c r="S127" s="12">
        <v>500000000</v>
      </c>
      <c r="T127" s="12">
        <v>206688000</v>
      </c>
      <c r="U127" s="12">
        <v>349788000</v>
      </c>
      <c r="V127" s="12">
        <v>672396000</v>
      </c>
      <c r="W127" s="15">
        <f t="shared" si="14"/>
        <v>0.41337600000000002</v>
      </c>
      <c r="X127" s="15">
        <f t="shared" si="15"/>
        <v>0.69957599999999998</v>
      </c>
      <c r="Y127" s="15">
        <f t="shared" si="16"/>
        <v>1.344792</v>
      </c>
      <c r="Z127" s="36"/>
      <c r="AA127" s="36"/>
      <c r="AB127" s="37"/>
    </row>
    <row r="128" spans="1:28" hidden="1" x14ac:dyDescent="0.25">
      <c r="A128" s="8" t="s">
        <v>1271</v>
      </c>
      <c r="B128" s="23" t="s">
        <v>78</v>
      </c>
      <c r="C128" s="9" t="s">
        <v>79</v>
      </c>
      <c r="D128" s="10" t="str">
        <f>VLOOKUP(B128,Sheet1!$B$6:$D$580,3,0)</f>
        <v>Huỳnh Trường Vũ</v>
      </c>
      <c r="E128" s="9" t="s">
        <v>80</v>
      </c>
      <c r="F128" s="9" t="s">
        <v>57</v>
      </c>
      <c r="G128" s="9" t="s">
        <v>52</v>
      </c>
      <c r="H128" s="11">
        <v>3.5000000000000003E-2</v>
      </c>
      <c r="I128" s="11"/>
      <c r="J128" s="11">
        <v>0.01</v>
      </c>
      <c r="K128" s="11">
        <v>0.01</v>
      </c>
      <c r="L128" s="11">
        <v>5.0000000000000001E-3</v>
      </c>
      <c r="M128" s="11">
        <v>5.0000000000000001E-3</v>
      </c>
      <c r="N128" s="11"/>
      <c r="O128" s="12">
        <f t="shared" si="18"/>
        <v>0</v>
      </c>
      <c r="P128" s="12">
        <f t="shared" si="19"/>
        <v>0</v>
      </c>
      <c r="Q128" s="12">
        <f t="shared" si="12"/>
        <v>5775293.3999999994</v>
      </c>
      <c r="R128" s="12">
        <f t="shared" si="21"/>
        <v>5775293.4000000004</v>
      </c>
      <c r="S128" s="12">
        <v>500000000</v>
      </c>
      <c r="T128" s="12">
        <v>0</v>
      </c>
      <c r="U128" s="12">
        <v>598476000</v>
      </c>
      <c r="V128" s="12">
        <v>598476000</v>
      </c>
      <c r="W128" s="15">
        <f t="shared" si="14"/>
        <v>0</v>
      </c>
      <c r="X128" s="15">
        <f t="shared" si="15"/>
        <v>1.196952</v>
      </c>
      <c r="Y128" s="15">
        <f t="shared" si="16"/>
        <v>1.196952</v>
      </c>
      <c r="Z128" s="36"/>
      <c r="AA128" s="36"/>
      <c r="AB128" s="37"/>
    </row>
    <row r="129" spans="1:28" hidden="1" x14ac:dyDescent="0.25">
      <c r="A129" s="8" t="s">
        <v>1272</v>
      </c>
      <c r="B129" s="9" t="s">
        <v>81</v>
      </c>
      <c r="C129" s="9" t="s">
        <v>82</v>
      </c>
      <c r="D129" s="10" t="str">
        <f>VLOOKUP(B129,Sheet1!$B$6:$D$580,3,0)</f>
        <v>Huỳnh Văn Điền</v>
      </c>
      <c r="E129" s="9" t="s">
        <v>67</v>
      </c>
      <c r="F129" s="9" t="s">
        <v>57</v>
      </c>
      <c r="G129" s="9" t="s">
        <v>52</v>
      </c>
      <c r="H129" s="11">
        <v>3.5000000000000003E-2</v>
      </c>
      <c r="I129" s="11"/>
      <c r="J129" s="11">
        <v>0.01</v>
      </c>
      <c r="K129" s="11">
        <v>0.01</v>
      </c>
      <c r="L129" s="11">
        <v>5.0000000000000001E-3</v>
      </c>
      <c r="M129" s="11">
        <v>5.0000000000000001E-3</v>
      </c>
      <c r="N129" s="11"/>
      <c r="O129" s="12">
        <f t="shared" si="18"/>
        <v>0</v>
      </c>
      <c r="P129" s="12">
        <f t="shared" si="19"/>
        <v>0</v>
      </c>
      <c r="Q129" s="12">
        <f t="shared" si="12"/>
        <v>0</v>
      </c>
      <c r="R129" s="12">
        <f t="shared" si="21"/>
        <v>1454448</v>
      </c>
      <c r="S129" s="12">
        <v>150000000</v>
      </c>
      <c r="T129" s="12">
        <v>0</v>
      </c>
      <c r="U129" s="12">
        <v>0</v>
      </c>
      <c r="V129" s="12">
        <v>150720000</v>
      </c>
      <c r="W129" s="15">
        <f t="shared" si="14"/>
        <v>0</v>
      </c>
      <c r="X129" s="15">
        <f t="shared" si="15"/>
        <v>0</v>
      </c>
      <c r="Y129" s="15">
        <f t="shared" si="16"/>
        <v>1.0047999999999999</v>
      </c>
      <c r="Z129" s="36"/>
      <c r="AA129" s="36"/>
      <c r="AB129" s="37"/>
    </row>
    <row r="130" spans="1:28" hidden="1" x14ac:dyDescent="0.25">
      <c r="A130" s="8" t="s">
        <v>1277</v>
      </c>
      <c r="B130" s="9" t="s">
        <v>94</v>
      </c>
      <c r="C130" s="9" t="s">
        <v>95</v>
      </c>
      <c r="D130" s="10" t="str">
        <f>VLOOKUP(B130,Sheet1!$B$6:$D$580,3,0)</f>
        <v>Lê Trường Vi</v>
      </c>
      <c r="E130" s="9" t="s">
        <v>96</v>
      </c>
      <c r="F130" s="9" t="s">
        <v>57</v>
      </c>
      <c r="G130" s="9" t="s">
        <v>52</v>
      </c>
      <c r="H130" s="11">
        <v>3.5000000000000003E-2</v>
      </c>
      <c r="I130" s="11"/>
      <c r="J130" s="11">
        <v>0.01</v>
      </c>
      <c r="K130" s="11">
        <v>0.01</v>
      </c>
      <c r="L130" s="11">
        <v>5.0000000000000001E-3</v>
      </c>
      <c r="M130" s="11">
        <v>5.0000000000000001E-3</v>
      </c>
      <c r="N130" s="11"/>
      <c r="O130" s="12">
        <f t="shared" si="18"/>
        <v>0</v>
      </c>
      <c r="P130" s="12">
        <f t="shared" si="19"/>
        <v>1749506.4</v>
      </c>
      <c r="Q130" s="12">
        <f t="shared" si="12"/>
        <v>1175022.5999999999</v>
      </c>
      <c r="R130" s="12">
        <f t="shared" si="21"/>
        <v>2924529</v>
      </c>
      <c r="S130" s="12">
        <v>300000000</v>
      </c>
      <c r="T130" s="12">
        <v>181296000</v>
      </c>
      <c r="U130" s="12">
        <v>121764000</v>
      </c>
      <c r="V130" s="12">
        <v>303060000</v>
      </c>
      <c r="W130" s="15">
        <f t="shared" si="14"/>
        <v>0.60431999999999997</v>
      </c>
      <c r="X130" s="15">
        <f t="shared" si="15"/>
        <v>0.40588000000000002</v>
      </c>
      <c r="Y130" s="15">
        <f t="shared" si="16"/>
        <v>1.0102</v>
      </c>
      <c r="Z130" s="36"/>
      <c r="AA130" s="36"/>
      <c r="AB130" s="37"/>
    </row>
    <row r="131" spans="1:28" hidden="1" x14ac:dyDescent="0.25">
      <c r="A131" s="8" t="s">
        <v>1278</v>
      </c>
      <c r="B131" s="9" t="s">
        <v>97</v>
      </c>
      <c r="C131" s="9" t="s">
        <v>98</v>
      </c>
      <c r="D131" s="10" t="str">
        <f>VLOOKUP(B131,Sheet1!$B$6:$D$580,3,0)</f>
        <v>Phan Thiện Đương</v>
      </c>
      <c r="E131" s="9" t="s">
        <v>70</v>
      </c>
      <c r="F131" s="9" t="s">
        <v>57</v>
      </c>
      <c r="G131" s="9" t="s">
        <v>52</v>
      </c>
      <c r="H131" s="11">
        <v>3.5000000000000003E-2</v>
      </c>
      <c r="I131" s="11"/>
      <c r="J131" s="11">
        <v>0.01</v>
      </c>
      <c r="K131" s="11">
        <v>0.01</v>
      </c>
      <c r="L131" s="11">
        <v>5.0000000000000001E-3</v>
      </c>
      <c r="M131" s="11">
        <v>5.0000000000000001E-3</v>
      </c>
      <c r="N131" s="11"/>
      <c r="O131" s="12">
        <f t="shared" si="18"/>
        <v>0</v>
      </c>
      <c r="P131" s="12">
        <f t="shared" si="19"/>
        <v>0</v>
      </c>
      <c r="Q131" s="12">
        <f t="shared" si="12"/>
        <v>0</v>
      </c>
      <c r="R131" s="12">
        <f t="shared" si="21"/>
        <v>3074258.4</v>
      </c>
      <c r="S131" s="12">
        <v>300000000</v>
      </c>
      <c r="T131" s="12">
        <v>37224000</v>
      </c>
      <c r="U131" s="12">
        <v>21024000</v>
      </c>
      <c r="V131" s="12">
        <v>318576000</v>
      </c>
      <c r="W131" s="15">
        <f t="shared" si="14"/>
        <v>0.12408</v>
      </c>
      <c r="X131" s="15">
        <f t="shared" si="15"/>
        <v>7.0080000000000003E-2</v>
      </c>
      <c r="Y131" s="15">
        <f t="shared" si="16"/>
        <v>1.06192</v>
      </c>
      <c r="Z131" s="36"/>
      <c r="AA131" s="36"/>
      <c r="AB131" s="37"/>
    </row>
    <row r="132" spans="1:28" hidden="1" x14ac:dyDescent="0.25">
      <c r="A132" s="8" t="s">
        <v>1285</v>
      </c>
      <c r="B132" s="20" t="s">
        <v>291</v>
      </c>
      <c r="C132" s="9" t="s">
        <v>292</v>
      </c>
      <c r="D132" s="10" t="str">
        <f>VLOOKUP(B132,Sheet1!$B$6:$D$580,3,0)</f>
        <v>Lê Trường Vi</v>
      </c>
      <c r="E132" s="9" t="s">
        <v>89</v>
      </c>
      <c r="F132" s="9" t="s">
        <v>57</v>
      </c>
      <c r="G132" s="9" t="s">
        <v>52</v>
      </c>
      <c r="H132" s="11">
        <v>3.5000000000000003E-2</v>
      </c>
      <c r="I132" s="11"/>
      <c r="J132" s="11">
        <v>0.01</v>
      </c>
      <c r="K132" s="11">
        <v>0.01</v>
      </c>
      <c r="L132" s="11">
        <v>5.0000000000000001E-3</v>
      </c>
      <c r="M132" s="11">
        <v>5.0000000000000001E-3</v>
      </c>
      <c r="N132" s="11"/>
      <c r="O132" s="12">
        <f t="shared" si="18"/>
        <v>0</v>
      </c>
      <c r="P132" s="12">
        <f t="shared" si="19"/>
        <v>0</v>
      </c>
      <c r="Q132" s="12">
        <f t="shared" si="12"/>
        <v>0</v>
      </c>
      <c r="R132" s="12">
        <f t="shared" si="21"/>
        <v>0</v>
      </c>
      <c r="S132" s="12">
        <v>0</v>
      </c>
      <c r="T132" s="12">
        <v>-133401500</v>
      </c>
      <c r="U132" s="12">
        <v>0</v>
      </c>
      <c r="V132" s="12">
        <v>-133401500</v>
      </c>
      <c r="W132" s="15">
        <f t="shared" si="14"/>
        <v>0</v>
      </c>
      <c r="X132" s="15">
        <f t="shared" si="15"/>
        <v>0</v>
      </c>
      <c r="Y132" s="15">
        <f t="shared" si="16"/>
        <v>0</v>
      </c>
      <c r="Z132" s="36"/>
      <c r="AA132" s="36"/>
      <c r="AB132" s="37"/>
    </row>
    <row r="133" spans="1:28" hidden="1" x14ac:dyDescent="0.25">
      <c r="A133" s="8" t="s">
        <v>1286</v>
      </c>
      <c r="B133" s="20" t="s">
        <v>305</v>
      </c>
      <c r="C133" s="9" t="s">
        <v>306</v>
      </c>
      <c r="D133" s="10" t="str">
        <f>VLOOKUP(B133,Sheet1!$B$6:$D$580,3,0)</f>
        <v>Phan Thiện Đương</v>
      </c>
      <c r="E133" s="9" t="s">
        <v>56</v>
      </c>
      <c r="F133" s="9" t="s">
        <v>57</v>
      </c>
      <c r="G133" s="9" t="s">
        <v>52</v>
      </c>
      <c r="H133" s="11">
        <v>3.5000000000000003E-2</v>
      </c>
      <c r="I133" s="11"/>
      <c r="J133" s="11">
        <v>0.01</v>
      </c>
      <c r="K133" s="11">
        <v>0.01</v>
      </c>
      <c r="L133" s="11">
        <v>5.0000000000000001E-3</v>
      </c>
      <c r="M133" s="11">
        <v>5.0000000000000001E-3</v>
      </c>
      <c r="N133" s="11"/>
      <c r="O133" s="12">
        <f t="shared" si="18"/>
        <v>0</v>
      </c>
      <c r="P133" s="12">
        <f t="shared" si="19"/>
        <v>1398806.0999999999</v>
      </c>
      <c r="Q133" s="12">
        <f t="shared" si="12"/>
        <v>1507252.8</v>
      </c>
      <c r="R133" s="12">
        <f t="shared" si="21"/>
        <v>2906058.9</v>
      </c>
      <c r="S133" s="12">
        <v>300000000</v>
      </c>
      <c r="T133" s="12">
        <v>144954000</v>
      </c>
      <c r="U133" s="12">
        <v>156192000</v>
      </c>
      <c r="V133" s="12">
        <v>301146000</v>
      </c>
      <c r="W133" s="15">
        <f t="shared" si="14"/>
        <v>0.48318</v>
      </c>
      <c r="X133" s="15">
        <f t="shared" si="15"/>
        <v>0.52063999999999999</v>
      </c>
      <c r="Y133" s="15">
        <f t="shared" si="16"/>
        <v>1.0038199999999999</v>
      </c>
      <c r="Z133" s="36"/>
      <c r="AA133" s="36"/>
      <c r="AB133" s="37"/>
    </row>
    <row r="134" spans="1:28" hidden="1" x14ac:dyDescent="0.25">
      <c r="A134" s="8" t="s">
        <v>1283</v>
      </c>
      <c r="B134" s="20" t="s">
        <v>367</v>
      </c>
      <c r="C134" s="9" t="s">
        <v>368</v>
      </c>
      <c r="D134" s="10" t="str">
        <f>VLOOKUP(B134,Sheet1!$B$6:$D$580,3,0)</f>
        <v>Phan Thiện Đương</v>
      </c>
      <c r="E134" s="9" t="s">
        <v>67</v>
      </c>
      <c r="F134" s="9" t="s">
        <v>57</v>
      </c>
      <c r="G134" s="9" t="s">
        <v>52</v>
      </c>
      <c r="H134" s="11">
        <v>3.5000000000000003E-2</v>
      </c>
      <c r="I134" s="11"/>
      <c r="J134" s="11">
        <v>0.01</v>
      </c>
      <c r="K134" s="11">
        <v>0.01</v>
      </c>
      <c r="L134" s="11">
        <v>5.0000000000000001E-3</v>
      </c>
      <c r="M134" s="11">
        <v>5.0000000000000001E-3</v>
      </c>
      <c r="N134" s="11"/>
      <c r="O134" s="12">
        <f t="shared" si="18"/>
        <v>0</v>
      </c>
      <c r="P134" s="12">
        <f t="shared" si="19"/>
        <v>0</v>
      </c>
      <c r="Q134" s="12">
        <f t="shared" ref="Q134:Q197" si="22">IF(OR(X134&gt;=60%,(W134+X134)&gt;=100%),U134*J134*(100%-H134),0)</f>
        <v>0</v>
      </c>
      <c r="R134" s="12">
        <f t="shared" si="21"/>
        <v>0</v>
      </c>
      <c r="S134" s="12">
        <v>0</v>
      </c>
      <c r="T134" s="12">
        <v>0</v>
      </c>
      <c r="U134" s="12">
        <v>0</v>
      </c>
      <c r="V134" s="12">
        <v>0</v>
      </c>
      <c r="W134" s="15">
        <f t="shared" ref="W134:W197" si="23">IFERROR(T134/S134,0)</f>
        <v>0</v>
      </c>
      <c r="X134" s="15">
        <f t="shared" ref="X134:X197" si="24">+IFERROR(U134/S134,0)</f>
        <v>0</v>
      </c>
      <c r="Y134" s="15">
        <f t="shared" ref="Y134:Y197" si="25">+IFERROR(V134/S134,0)</f>
        <v>0</v>
      </c>
      <c r="Z134" s="36"/>
      <c r="AA134" s="36"/>
      <c r="AB134" s="37"/>
    </row>
    <row r="135" spans="1:28" hidden="1" x14ac:dyDescent="0.25">
      <c r="A135" s="8" t="s">
        <v>1281</v>
      </c>
      <c r="B135" s="20" t="s">
        <v>441</v>
      </c>
      <c r="C135" s="9" t="s">
        <v>442</v>
      </c>
      <c r="D135" s="10" t="str">
        <f>VLOOKUP(B135,Sheet1!$B$6:$D$580,3,0)</f>
        <v>Phan Quốc Vũ</v>
      </c>
      <c r="E135" s="9" t="s">
        <v>64</v>
      </c>
      <c r="F135" s="9" t="s">
        <v>57</v>
      </c>
      <c r="G135" s="9" t="s">
        <v>52</v>
      </c>
      <c r="H135" s="11">
        <v>3.5000000000000003E-2</v>
      </c>
      <c r="I135" s="11"/>
      <c r="J135" s="11">
        <v>0.01</v>
      </c>
      <c r="K135" s="11">
        <v>0.01</v>
      </c>
      <c r="L135" s="11">
        <v>5.0000000000000001E-3</v>
      </c>
      <c r="M135" s="11">
        <v>5.0000000000000001E-3</v>
      </c>
      <c r="N135" s="11"/>
      <c r="O135" s="12">
        <f t="shared" si="18"/>
        <v>0</v>
      </c>
      <c r="P135" s="12">
        <f t="shared" si="19"/>
        <v>0</v>
      </c>
      <c r="Q135" s="12">
        <f t="shared" si="22"/>
        <v>0</v>
      </c>
      <c r="R135" s="12">
        <f t="shared" si="21"/>
        <v>0</v>
      </c>
      <c r="S135" s="12">
        <v>0</v>
      </c>
      <c r="T135" s="12">
        <v>0</v>
      </c>
      <c r="U135" s="12">
        <v>0</v>
      </c>
      <c r="V135" s="12">
        <v>0</v>
      </c>
      <c r="W135" s="15">
        <f t="shared" si="23"/>
        <v>0</v>
      </c>
      <c r="X135" s="15">
        <f t="shared" si="24"/>
        <v>0</v>
      </c>
      <c r="Y135" s="15">
        <f t="shared" si="25"/>
        <v>0</v>
      </c>
      <c r="Z135" s="36"/>
      <c r="AA135" s="36"/>
      <c r="AB135" s="37"/>
    </row>
    <row r="136" spans="1:28" hidden="1" x14ac:dyDescent="0.25">
      <c r="A136" s="8" t="s">
        <v>1264</v>
      </c>
      <c r="B136" s="20" t="s">
        <v>445</v>
      </c>
      <c r="C136" s="9" t="s">
        <v>446</v>
      </c>
      <c r="D136" s="10" t="str">
        <f>VLOOKUP(B136,Sheet1!$B$6:$D$580,3,0)</f>
        <v>Đặng Thị Thanh Tùng</v>
      </c>
      <c r="E136" s="9" t="s">
        <v>56</v>
      </c>
      <c r="F136" s="9" t="s">
        <v>57</v>
      </c>
      <c r="G136" s="9" t="s">
        <v>52</v>
      </c>
      <c r="H136" s="11"/>
      <c r="I136" s="11"/>
      <c r="J136" s="26">
        <v>0.01</v>
      </c>
      <c r="K136" s="11">
        <v>0.01</v>
      </c>
      <c r="L136" s="11">
        <v>5.0000000000000001E-3</v>
      </c>
      <c r="M136" s="11">
        <v>5.0000000000000001E-3</v>
      </c>
      <c r="N136" s="11"/>
      <c r="O136" s="12">
        <f t="shared" si="18"/>
        <v>0</v>
      </c>
      <c r="P136" s="12">
        <f t="shared" si="19"/>
        <v>0</v>
      </c>
      <c r="Q136" s="12">
        <f t="shared" si="22"/>
        <v>0</v>
      </c>
      <c r="R136" s="12">
        <f t="shared" si="21"/>
        <v>0</v>
      </c>
      <c r="S136" s="12">
        <v>0</v>
      </c>
      <c r="T136" s="12">
        <v>0</v>
      </c>
      <c r="U136" s="12">
        <v>0</v>
      </c>
      <c r="V136" s="12">
        <v>0</v>
      </c>
      <c r="W136" s="15">
        <f t="shared" si="23"/>
        <v>0</v>
      </c>
      <c r="X136" s="15">
        <f t="shared" si="24"/>
        <v>0</v>
      </c>
      <c r="Y136" s="15">
        <f t="shared" si="25"/>
        <v>0</v>
      </c>
      <c r="Z136" s="36"/>
      <c r="AA136" s="36"/>
      <c r="AB136" s="37"/>
    </row>
    <row r="137" spans="1:28" hidden="1" x14ac:dyDescent="0.25">
      <c r="A137" s="8" t="s">
        <v>1294</v>
      </c>
      <c r="B137" s="20" t="s">
        <v>464</v>
      </c>
      <c r="C137" s="9" t="s">
        <v>465</v>
      </c>
      <c r="D137" s="10" t="str">
        <f>VLOOKUP(B137,Sheet1!$B$6:$D$580,3,0)</f>
        <v>Lê Trường Vi</v>
      </c>
      <c r="E137" s="9" t="s">
        <v>89</v>
      </c>
      <c r="F137" s="9" t="s">
        <v>57</v>
      </c>
      <c r="G137" s="9" t="s">
        <v>52</v>
      </c>
      <c r="H137" s="11">
        <v>3.5000000000000003E-2</v>
      </c>
      <c r="I137" s="11"/>
      <c r="J137" s="11">
        <v>0.01</v>
      </c>
      <c r="K137" s="11">
        <v>0.01</v>
      </c>
      <c r="L137" s="11">
        <v>5.0000000000000001E-3</v>
      </c>
      <c r="M137" s="11">
        <v>5.0000000000000001E-3</v>
      </c>
      <c r="N137" s="11"/>
      <c r="O137" s="12">
        <f t="shared" si="18"/>
        <v>0</v>
      </c>
      <c r="P137" s="12">
        <f t="shared" si="19"/>
        <v>1548453.4749999999</v>
      </c>
      <c r="Q137" s="12">
        <f t="shared" si="22"/>
        <v>2010519.5999999999</v>
      </c>
      <c r="R137" s="12">
        <f t="shared" si="21"/>
        <v>3829713.4750000001</v>
      </c>
      <c r="S137" s="12">
        <v>350000000</v>
      </c>
      <c r="T137" s="12">
        <v>160461500</v>
      </c>
      <c r="U137" s="12">
        <v>208344000</v>
      </c>
      <c r="V137" s="12">
        <v>396861500</v>
      </c>
      <c r="W137" s="15">
        <f t="shared" si="23"/>
        <v>0.45846142857142858</v>
      </c>
      <c r="X137" s="11">
        <f t="shared" si="24"/>
        <v>0.59526857142857148</v>
      </c>
      <c r="Y137" s="15">
        <f t="shared" si="25"/>
        <v>1.1338900000000001</v>
      </c>
      <c r="Z137" s="36"/>
      <c r="AA137" s="36"/>
      <c r="AB137" s="37"/>
    </row>
    <row r="138" spans="1:28" hidden="1" x14ac:dyDescent="0.25">
      <c r="A138" s="8" t="s">
        <v>1263</v>
      </c>
      <c r="B138" s="9" t="s">
        <v>191</v>
      </c>
      <c r="C138" s="9" t="s">
        <v>192</v>
      </c>
      <c r="D138" s="10" t="str">
        <f>VLOOKUP(B138,Sheet1!$B$6:$D$580,3,0)</f>
        <v>Phan Quốc Vũ</v>
      </c>
      <c r="E138" s="9" t="s">
        <v>50</v>
      </c>
      <c r="F138" s="9" t="s">
        <v>51</v>
      </c>
      <c r="G138" s="9" t="s">
        <v>193</v>
      </c>
      <c r="H138" s="11">
        <v>3.5000000000000003E-2</v>
      </c>
      <c r="I138" s="11"/>
      <c r="J138" s="11">
        <v>0.01</v>
      </c>
      <c r="K138" s="11">
        <v>0.01</v>
      </c>
      <c r="L138" s="11">
        <v>5.0000000000000001E-3</v>
      </c>
      <c r="M138" s="11">
        <v>5.0000000000000001E-3</v>
      </c>
      <c r="N138" s="11"/>
      <c r="O138" s="12">
        <f t="shared" si="18"/>
        <v>0</v>
      </c>
      <c r="P138" s="12">
        <f t="shared" ref="P138:P169" si="26">IF(W138&gt;=40%,T138*J138*(100%-H138),0)</f>
        <v>0</v>
      </c>
      <c r="Q138" s="12">
        <f t="shared" si="22"/>
        <v>0</v>
      </c>
      <c r="R138" s="12">
        <f t="shared" si="21"/>
        <v>5504842.5</v>
      </c>
      <c r="S138" s="12">
        <v>500000000</v>
      </c>
      <c r="T138" s="12">
        <v>0</v>
      </c>
      <c r="U138" s="12">
        <v>0</v>
      </c>
      <c r="V138" s="12">
        <v>570450000</v>
      </c>
      <c r="W138" s="15">
        <f t="shared" si="23"/>
        <v>0</v>
      </c>
      <c r="X138" s="15">
        <f t="shared" si="24"/>
        <v>0</v>
      </c>
      <c r="Y138" s="15">
        <f t="shared" si="25"/>
        <v>1.1409</v>
      </c>
      <c r="Z138" s="36"/>
      <c r="AA138" s="36"/>
      <c r="AB138" s="37"/>
    </row>
    <row r="139" spans="1:28" hidden="1" x14ac:dyDescent="0.25">
      <c r="A139" s="8" t="s">
        <v>1281</v>
      </c>
      <c r="B139" s="9" t="s">
        <v>194</v>
      </c>
      <c r="C139" s="9" t="s">
        <v>195</v>
      </c>
      <c r="D139" s="10" t="str">
        <f>VLOOKUP(B139,Sheet1!$B$6:$D$580,3,0)</f>
        <v>Phan Quốc Vũ</v>
      </c>
      <c r="E139" s="9" t="s">
        <v>64</v>
      </c>
      <c r="F139" s="9" t="s">
        <v>51</v>
      </c>
      <c r="G139" s="9" t="s">
        <v>193</v>
      </c>
      <c r="H139" s="11">
        <v>3.5000000000000003E-2</v>
      </c>
      <c r="I139" s="11"/>
      <c r="J139" s="11">
        <v>0.01</v>
      </c>
      <c r="K139" s="11">
        <v>0.01</v>
      </c>
      <c r="L139" s="11">
        <v>5.0000000000000001E-3</v>
      </c>
      <c r="M139" s="11">
        <v>5.0000000000000001E-3</v>
      </c>
      <c r="N139" s="11"/>
      <c r="O139" s="12">
        <f t="shared" si="18"/>
        <v>0</v>
      </c>
      <c r="P139" s="12">
        <f t="shared" si="26"/>
        <v>0</v>
      </c>
      <c r="Q139" s="12">
        <f t="shared" si="22"/>
        <v>0</v>
      </c>
      <c r="R139" s="12">
        <f t="shared" si="21"/>
        <v>0</v>
      </c>
      <c r="S139" s="12">
        <v>200000000</v>
      </c>
      <c r="T139" s="12">
        <v>35130000</v>
      </c>
      <c r="U139" s="12">
        <v>0</v>
      </c>
      <c r="V139" s="12">
        <v>107730000</v>
      </c>
      <c r="W139" s="15">
        <f t="shared" si="23"/>
        <v>0.17565</v>
      </c>
      <c r="X139" s="15">
        <f t="shared" si="24"/>
        <v>0</v>
      </c>
      <c r="Y139" s="15">
        <f t="shared" si="25"/>
        <v>0.53864999999999996</v>
      </c>
      <c r="Z139" s="36"/>
      <c r="AA139" s="36"/>
      <c r="AB139" s="37"/>
    </row>
    <row r="140" spans="1:28" hidden="1" x14ac:dyDescent="0.25">
      <c r="A140" s="8" t="s">
        <v>1266</v>
      </c>
      <c r="B140" s="20" t="s">
        <v>196</v>
      </c>
      <c r="C140" s="9" t="s">
        <v>197</v>
      </c>
      <c r="D140" s="10" t="str">
        <f>VLOOKUP(B140,Sheet1!$B$6:$D$580,3,0)</f>
        <v>Phan Quốc Vũ</v>
      </c>
      <c r="E140" s="9" t="s">
        <v>64</v>
      </c>
      <c r="F140" s="9" t="s">
        <v>51</v>
      </c>
      <c r="G140" s="9" t="s">
        <v>193</v>
      </c>
      <c r="H140" s="11">
        <v>3.5000000000000003E-2</v>
      </c>
      <c r="I140" s="11"/>
      <c r="J140" s="11">
        <v>0.01</v>
      </c>
      <c r="K140" s="11">
        <v>0.01</v>
      </c>
      <c r="L140" s="11">
        <v>5.0000000000000001E-3</v>
      </c>
      <c r="M140" s="11">
        <v>5.0000000000000001E-3</v>
      </c>
      <c r="N140" s="11"/>
      <c r="O140" s="12">
        <f t="shared" si="18"/>
        <v>0</v>
      </c>
      <c r="P140" s="12">
        <f t="shared" si="26"/>
        <v>0</v>
      </c>
      <c r="Q140" s="12">
        <f t="shared" si="22"/>
        <v>0</v>
      </c>
      <c r="R140" s="12">
        <f t="shared" si="21"/>
        <v>0</v>
      </c>
      <c r="S140" s="12">
        <v>0</v>
      </c>
      <c r="T140" s="12">
        <v>0</v>
      </c>
      <c r="U140" s="12">
        <v>0</v>
      </c>
      <c r="V140" s="12">
        <v>0</v>
      </c>
      <c r="W140" s="15">
        <f t="shared" si="23"/>
        <v>0</v>
      </c>
      <c r="X140" s="15">
        <f t="shared" si="24"/>
        <v>0</v>
      </c>
      <c r="Y140" s="15">
        <f t="shared" si="25"/>
        <v>0</v>
      </c>
      <c r="Z140" s="36"/>
      <c r="AA140" s="36"/>
      <c r="AB140" s="37"/>
    </row>
    <row r="141" spans="1:28" hidden="1" x14ac:dyDescent="0.25">
      <c r="A141" s="8" t="s">
        <v>1274</v>
      </c>
      <c r="B141" s="20" t="s">
        <v>206</v>
      </c>
      <c r="C141" s="9" t="s">
        <v>207</v>
      </c>
      <c r="D141" s="10" t="str">
        <f>VLOOKUP(B141,Sheet1!$B$6:$D$580,3,0)</f>
        <v>Nguyễn Đức Tài</v>
      </c>
      <c r="E141" s="9" t="s">
        <v>88</v>
      </c>
      <c r="F141" s="9" t="s">
        <v>51</v>
      </c>
      <c r="G141" s="9" t="s">
        <v>193</v>
      </c>
      <c r="H141" s="11">
        <v>3.5000000000000003E-2</v>
      </c>
      <c r="I141" s="11"/>
      <c r="J141" s="11">
        <v>0.01</v>
      </c>
      <c r="K141" s="11">
        <v>0.01</v>
      </c>
      <c r="L141" s="11">
        <v>5.0000000000000001E-3</v>
      </c>
      <c r="M141" s="11">
        <v>5.0000000000000001E-3</v>
      </c>
      <c r="N141" s="11"/>
      <c r="O141" s="12">
        <f t="shared" si="18"/>
        <v>0</v>
      </c>
      <c r="P141" s="12">
        <f t="shared" si="26"/>
        <v>0</v>
      </c>
      <c r="Q141" s="12">
        <f t="shared" si="22"/>
        <v>0</v>
      </c>
      <c r="R141" s="12">
        <f t="shared" si="21"/>
        <v>0</v>
      </c>
      <c r="S141" s="12">
        <v>300000000</v>
      </c>
      <c r="T141" s="12">
        <v>0</v>
      </c>
      <c r="U141" s="12">
        <v>25020000</v>
      </c>
      <c r="V141" s="12">
        <v>57600000</v>
      </c>
      <c r="W141" s="15">
        <f t="shared" si="23"/>
        <v>0</v>
      </c>
      <c r="X141" s="15">
        <f t="shared" si="24"/>
        <v>8.3400000000000002E-2</v>
      </c>
      <c r="Y141" s="15">
        <f t="shared" si="25"/>
        <v>0.192</v>
      </c>
      <c r="Z141" s="36"/>
      <c r="AA141" s="36"/>
      <c r="AB141" s="37"/>
    </row>
    <row r="142" spans="1:28" hidden="1" x14ac:dyDescent="0.25">
      <c r="A142" s="8" t="s">
        <v>1275</v>
      </c>
      <c r="B142" s="25" t="s">
        <v>208</v>
      </c>
      <c r="C142" s="9" t="s">
        <v>209</v>
      </c>
      <c r="D142" s="10" t="str">
        <f>VLOOKUP(B142,Sheet1!$B$6:$D$580,3,0)</f>
        <v>Nguyễn Đức Tài</v>
      </c>
      <c r="E142" s="9" t="s">
        <v>61</v>
      </c>
      <c r="F142" s="9" t="s">
        <v>51</v>
      </c>
      <c r="G142" s="9" t="s">
        <v>193</v>
      </c>
      <c r="H142" s="11">
        <v>3.5000000000000003E-2</v>
      </c>
      <c r="I142" s="11"/>
      <c r="J142" s="11">
        <v>0.01</v>
      </c>
      <c r="K142" s="11">
        <v>0.01</v>
      </c>
      <c r="L142" s="11">
        <v>5.0000000000000001E-3</v>
      </c>
      <c r="M142" s="11">
        <v>5.0000000000000001E-3</v>
      </c>
      <c r="N142" s="11"/>
      <c r="O142" s="12">
        <f t="shared" si="18"/>
        <v>0</v>
      </c>
      <c r="P142" s="12">
        <f t="shared" si="26"/>
        <v>0</v>
      </c>
      <c r="Q142" s="12">
        <f t="shared" si="22"/>
        <v>0</v>
      </c>
      <c r="R142" s="12">
        <f t="shared" si="21"/>
        <v>0</v>
      </c>
      <c r="S142" s="12">
        <v>20000000</v>
      </c>
      <c r="T142" s="12">
        <v>0</v>
      </c>
      <c r="U142" s="12">
        <v>0</v>
      </c>
      <c r="V142" s="12">
        <v>0</v>
      </c>
      <c r="W142" s="15">
        <f t="shared" si="23"/>
        <v>0</v>
      </c>
      <c r="X142" s="15">
        <f t="shared" si="24"/>
        <v>0</v>
      </c>
      <c r="Y142" s="15">
        <f t="shared" si="25"/>
        <v>0</v>
      </c>
      <c r="Z142" s="36"/>
      <c r="AA142" s="36"/>
      <c r="AB142" s="37"/>
    </row>
    <row r="143" spans="1:28" hidden="1" x14ac:dyDescent="0.25">
      <c r="A143" s="8" t="s">
        <v>1280</v>
      </c>
      <c r="B143" s="9" t="s">
        <v>210</v>
      </c>
      <c r="C143" s="9" t="s">
        <v>211</v>
      </c>
      <c r="D143" s="10" t="str">
        <f>VLOOKUP(B143,Sheet1!$B$6:$D$580,3,0)</f>
        <v>Nguyễn Đức Tài</v>
      </c>
      <c r="E143" s="9" t="s">
        <v>73</v>
      </c>
      <c r="F143" s="9" t="s">
        <v>51</v>
      </c>
      <c r="G143" s="9" t="s">
        <v>193</v>
      </c>
      <c r="H143" s="11">
        <v>3.5000000000000003E-2</v>
      </c>
      <c r="I143" s="11"/>
      <c r="J143" s="11">
        <v>0.01</v>
      </c>
      <c r="K143" s="11">
        <v>0.01</v>
      </c>
      <c r="L143" s="11">
        <v>5.0000000000000001E-3</v>
      </c>
      <c r="M143" s="11">
        <v>5.0000000000000001E-3</v>
      </c>
      <c r="N143" s="11"/>
      <c r="O143" s="12">
        <f t="shared" si="18"/>
        <v>0</v>
      </c>
      <c r="P143" s="12">
        <f t="shared" si="26"/>
        <v>2915496.6</v>
      </c>
      <c r="Q143" s="12">
        <f t="shared" si="22"/>
        <v>0</v>
      </c>
      <c r="R143" s="12">
        <f t="shared" si="21"/>
        <v>5973021.9000000004</v>
      </c>
      <c r="S143" s="12">
        <v>575000000</v>
      </c>
      <c r="T143" s="12">
        <v>302124000</v>
      </c>
      <c r="U143" s="12">
        <v>73050000</v>
      </c>
      <c r="V143" s="12">
        <v>618966000</v>
      </c>
      <c r="W143" s="15">
        <f t="shared" si="23"/>
        <v>0.52543304347826092</v>
      </c>
      <c r="X143" s="15">
        <f t="shared" si="24"/>
        <v>0.12704347826086956</v>
      </c>
      <c r="Y143" s="15">
        <f t="shared" si="25"/>
        <v>1.0764626086956521</v>
      </c>
      <c r="Z143" s="36"/>
      <c r="AA143" s="36"/>
      <c r="AB143" s="37"/>
    </row>
    <row r="144" spans="1:28" hidden="1" x14ac:dyDescent="0.25">
      <c r="A144" s="8" t="s">
        <v>1282</v>
      </c>
      <c r="B144" s="9" t="s">
        <v>212</v>
      </c>
      <c r="C144" s="9" t="s">
        <v>213</v>
      </c>
      <c r="D144" s="10" t="str">
        <f>VLOOKUP(B144,Sheet1!$B$6:$D$580,3,0)</f>
        <v>Nguyễn Đức Tài</v>
      </c>
      <c r="E144" s="9" t="s">
        <v>61</v>
      </c>
      <c r="F144" s="9" t="s">
        <v>51</v>
      </c>
      <c r="G144" s="9" t="s">
        <v>193</v>
      </c>
      <c r="H144" s="11">
        <v>3.5000000000000003E-2</v>
      </c>
      <c r="I144" s="11"/>
      <c r="J144" s="11">
        <v>0.01</v>
      </c>
      <c r="K144" s="11">
        <v>0.01</v>
      </c>
      <c r="L144" s="11">
        <v>5.0000000000000001E-3</v>
      </c>
      <c r="M144" s="11">
        <v>5.0000000000000001E-3</v>
      </c>
      <c r="N144" s="11"/>
      <c r="O144" s="12">
        <f t="shared" si="18"/>
        <v>0</v>
      </c>
      <c r="P144" s="12">
        <f t="shared" si="26"/>
        <v>434539.5</v>
      </c>
      <c r="Q144" s="12">
        <f t="shared" si="22"/>
        <v>101759.25</v>
      </c>
      <c r="R144" s="12">
        <f t="shared" si="21"/>
        <v>536298.75</v>
      </c>
      <c r="S144" s="12">
        <v>55000000</v>
      </c>
      <c r="T144" s="12">
        <v>45030000</v>
      </c>
      <c r="U144" s="12">
        <v>10545000</v>
      </c>
      <c r="V144" s="12">
        <v>55575000</v>
      </c>
      <c r="W144" s="15">
        <f t="shared" si="23"/>
        <v>0.81872727272727275</v>
      </c>
      <c r="X144" s="15">
        <f t="shared" si="24"/>
        <v>0.19172727272727272</v>
      </c>
      <c r="Y144" s="15">
        <f t="shared" si="25"/>
        <v>1.0104545454545455</v>
      </c>
      <c r="Z144" s="36"/>
      <c r="AA144" s="36"/>
      <c r="AB144" s="37"/>
    </row>
    <row r="145" spans="1:28" hidden="1" x14ac:dyDescent="0.25">
      <c r="A145" s="8" t="s">
        <v>1290</v>
      </c>
      <c r="B145" s="20" t="s">
        <v>421</v>
      </c>
      <c r="C145" s="9" t="s">
        <v>422</v>
      </c>
      <c r="D145" s="10" t="str">
        <f>VLOOKUP(B145,Sheet1!$B$6:$D$580,3,0)</f>
        <v>Phan Quốc Vũ</v>
      </c>
      <c r="E145" s="9" t="s">
        <v>64</v>
      </c>
      <c r="F145" s="9" t="s">
        <v>51</v>
      </c>
      <c r="G145" s="9" t="s">
        <v>193</v>
      </c>
      <c r="H145" s="11"/>
      <c r="I145" s="11"/>
      <c r="J145" s="26">
        <v>0</v>
      </c>
      <c r="K145" s="11">
        <v>0.03</v>
      </c>
      <c r="L145" s="11">
        <v>0</v>
      </c>
      <c r="M145" s="11">
        <v>0</v>
      </c>
      <c r="N145" s="11"/>
      <c r="O145" s="12">
        <f t="shared" si="18"/>
        <v>0</v>
      </c>
      <c r="P145" s="12">
        <f t="shared" si="26"/>
        <v>0</v>
      </c>
      <c r="Q145" s="12">
        <f t="shared" si="22"/>
        <v>0</v>
      </c>
      <c r="R145" s="12">
        <f t="shared" si="21"/>
        <v>0</v>
      </c>
      <c r="S145" s="12">
        <v>10000000</v>
      </c>
      <c r="T145" s="12">
        <v>0</v>
      </c>
      <c r="U145" s="12">
        <v>0</v>
      </c>
      <c r="V145" s="12">
        <v>0</v>
      </c>
      <c r="W145" s="15">
        <f t="shared" si="23"/>
        <v>0</v>
      </c>
      <c r="X145" s="15">
        <f t="shared" si="24"/>
        <v>0</v>
      </c>
      <c r="Y145" s="15">
        <f t="shared" si="25"/>
        <v>0</v>
      </c>
      <c r="Z145" s="36"/>
      <c r="AA145" s="36"/>
      <c r="AB145" s="37"/>
    </row>
    <row r="146" spans="1:28" hidden="1" x14ac:dyDescent="0.25">
      <c r="A146" s="8" t="s">
        <v>1292</v>
      </c>
      <c r="B146" s="20" t="s">
        <v>448</v>
      </c>
      <c r="C146" s="9" t="s">
        <v>449</v>
      </c>
      <c r="D146" s="10" t="str">
        <f>VLOOKUP(B146,Sheet1!$B$6:$D$580,3,0)</f>
        <v>Phan Quốc Vũ</v>
      </c>
      <c r="E146" s="9" t="s">
        <v>85</v>
      </c>
      <c r="F146" s="9" t="s">
        <v>51</v>
      </c>
      <c r="G146" s="9" t="s">
        <v>193</v>
      </c>
      <c r="H146" s="11">
        <v>3.5000000000000003E-2</v>
      </c>
      <c r="I146" s="11"/>
      <c r="J146" s="11">
        <v>0.01</v>
      </c>
      <c r="K146" s="11">
        <v>0.01</v>
      </c>
      <c r="L146" s="11">
        <v>5.0000000000000001E-3</v>
      </c>
      <c r="M146" s="11">
        <v>5.0000000000000001E-3</v>
      </c>
      <c r="N146" s="11"/>
      <c r="O146" s="12">
        <f t="shared" si="18"/>
        <v>0</v>
      </c>
      <c r="P146" s="12">
        <f t="shared" si="26"/>
        <v>0</v>
      </c>
      <c r="Q146" s="12">
        <f t="shared" si="22"/>
        <v>0</v>
      </c>
      <c r="R146" s="12">
        <f t="shared" si="21"/>
        <v>0</v>
      </c>
      <c r="S146" s="12">
        <v>0</v>
      </c>
      <c r="T146" s="12">
        <v>0</v>
      </c>
      <c r="U146" s="12">
        <v>0</v>
      </c>
      <c r="V146" s="12">
        <v>0</v>
      </c>
      <c r="W146" s="15">
        <f t="shared" si="23"/>
        <v>0</v>
      </c>
      <c r="X146" s="15">
        <f t="shared" si="24"/>
        <v>0</v>
      </c>
      <c r="Y146" s="15">
        <f t="shared" si="25"/>
        <v>0</v>
      </c>
      <c r="Z146" s="36"/>
      <c r="AA146" s="36"/>
      <c r="AB146" s="37"/>
    </row>
    <row r="147" spans="1:28" hidden="1" x14ac:dyDescent="0.25">
      <c r="A147" s="8" t="s">
        <v>1295</v>
      </c>
      <c r="B147" s="20" t="s">
        <v>466</v>
      </c>
      <c r="C147" s="9" t="s">
        <v>467</v>
      </c>
      <c r="D147" s="10" t="str">
        <f>VLOOKUP(B147,Sheet1!$B$6:$D$580,3,0)</f>
        <v>Phan Quốc Vũ</v>
      </c>
      <c r="E147" s="9" t="s">
        <v>85</v>
      </c>
      <c r="F147" s="9" t="s">
        <v>51</v>
      </c>
      <c r="G147" s="9" t="s">
        <v>193</v>
      </c>
      <c r="H147" s="11">
        <v>3.5000000000000003E-2</v>
      </c>
      <c r="I147" s="11"/>
      <c r="J147" s="11">
        <v>0.01</v>
      </c>
      <c r="K147" s="11">
        <v>0.01</v>
      </c>
      <c r="L147" s="11">
        <v>5.0000000000000001E-3</v>
      </c>
      <c r="M147" s="11">
        <v>5.0000000000000001E-3</v>
      </c>
      <c r="N147" s="11"/>
      <c r="O147" s="12">
        <f t="shared" si="18"/>
        <v>0</v>
      </c>
      <c r="P147" s="12">
        <f t="shared" si="26"/>
        <v>0</v>
      </c>
      <c r="Q147" s="12">
        <f t="shared" si="22"/>
        <v>0</v>
      </c>
      <c r="R147" s="12">
        <f t="shared" ref="R147:R178" si="27">IF(Y147&gt;=100%,V147*(100%-H147)*K147,0)</f>
        <v>0</v>
      </c>
      <c r="S147" s="12">
        <v>200000000</v>
      </c>
      <c r="T147" s="12">
        <v>11760000</v>
      </c>
      <c r="U147" s="12">
        <v>64650000</v>
      </c>
      <c r="V147" s="12">
        <v>140140000</v>
      </c>
      <c r="W147" s="15">
        <f t="shared" si="23"/>
        <v>5.8799999999999998E-2</v>
      </c>
      <c r="X147" s="15">
        <f t="shared" si="24"/>
        <v>0.32324999999999998</v>
      </c>
      <c r="Y147" s="15">
        <f t="shared" si="25"/>
        <v>0.70069999999999999</v>
      </c>
      <c r="Z147" s="36"/>
      <c r="AA147" s="36"/>
      <c r="AB147" s="37"/>
    </row>
    <row r="148" spans="1:28" hidden="1" x14ac:dyDescent="0.25">
      <c r="A148" s="8" t="s">
        <v>1298</v>
      </c>
      <c r="B148" s="28" t="s">
        <v>717</v>
      </c>
      <c r="C148" s="28" t="s">
        <v>718</v>
      </c>
      <c r="D148" s="10" t="str">
        <f>VLOOKUP(B148,Sheet1!$B$6:$D$580,3,0)</f>
        <v>Nguyễn Thành An</v>
      </c>
      <c r="E148" s="28" t="s">
        <v>488</v>
      </c>
      <c r="F148" s="28" t="s">
        <v>475</v>
      </c>
      <c r="G148" s="9" t="s">
        <v>193</v>
      </c>
      <c r="H148" s="11">
        <v>3.5000000000000003E-2</v>
      </c>
      <c r="I148" s="11"/>
      <c r="J148" s="11">
        <v>0.01</v>
      </c>
      <c r="K148" s="11">
        <v>0.01</v>
      </c>
      <c r="L148" s="11">
        <v>5.0000000000000001E-3</v>
      </c>
      <c r="M148" s="11">
        <v>5.0000000000000001E-3</v>
      </c>
      <c r="N148" s="11"/>
      <c r="O148" s="12">
        <f t="shared" si="18"/>
        <v>0</v>
      </c>
      <c r="P148" s="12">
        <f t="shared" si="26"/>
        <v>0</v>
      </c>
      <c r="Q148" s="12">
        <f t="shared" si="22"/>
        <v>0</v>
      </c>
      <c r="R148" s="12">
        <f t="shared" si="27"/>
        <v>0</v>
      </c>
      <c r="S148" s="12">
        <v>164116000</v>
      </c>
      <c r="T148" s="12">
        <v>0</v>
      </c>
      <c r="U148" s="12">
        <v>0</v>
      </c>
      <c r="V148" s="12">
        <v>0</v>
      </c>
      <c r="W148" s="15">
        <f t="shared" si="23"/>
        <v>0</v>
      </c>
      <c r="X148" s="15">
        <f t="shared" si="24"/>
        <v>0</v>
      </c>
      <c r="Y148" s="15">
        <f t="shared" si="25"/>
        <v>0</v>
      </c>
      <c r="Z148" s="36"/>
      <c r="AA148" s="36"/>
      <c r="AB148" s="37"/>
    </row>
    <row r="149" spans="1:28" hidden="1" x14ac:dyDescent="0.25">
      <c r="A149" s="8" t="s">
        <v>1304</v>
      </c>
      <c r="B149" s="28" t="s">
        <v>725</v>
      </c>
      <c r="C149" s="28" t="s">
        <v>726</v>
      </c>
      <c r="D149" s="10" t="str">
        <f>VLOOKUP(B149,Sheet1!$B$6:$D$580,3,0)</f>
        <v>Trần Thanh Hiền</v>
      </c>
      <c r="E149" s="28" t="s">
        <v>505</v>
      </c>
      <c r="F149" s="28" t="s">
        <v>475</v>
      </c>
      <c r="G149" s="9" t="s">
        <v>193</v>
      </c>
      <c r="H149" s="11">
        <v>3.5000000000000003E-2</v>
      </c>
      <c r="I149" s="11"/>
      <c r="J149" s="11">
        <v>0.01</v>
      </c>
      <c r="K149" s="11">
        <v>0.01</v>
      </c>
      <c r="L149" s="11">
        <v>5.0000000000000001E-3</v>
      </c>
      <c r="M149" s="11">
        <v>5.0000000000000001E-3</v>
      </c>
      <c r="N149" s="11"/>
      <c r="O149" s="12">
        <f t="shared" si="18"/>
        <v>0</v>
      </c>
      <c r="P149" s="12">
        <f t="shared" si="26"/>
        <v>0</v>
      </c>
      <c r="Q149" s="12">
        <f t="shared" si="22"/>
        <v>0</v>
      </c>
      <c r="R149" s="12">
        <f t="shared" si="27"/>
        <v>1940171.1</v>
      </c>
      <c r="S149" s="12">
        <v>200000000</v>
      </c>
      <c r="T149" s="12">
        <v>69894000</v>
      </c>
      <c r="U149" s="12">
        <v>29850000</v>
      </c>
      <c r="V149" s="12">
        <v>201054000</v>
      </c>
      <c r="W149" s="15">
        <f t="shared" si="23"/>
        <v>0.34947</v>
      </c>
      <c r="X149" s="15">
        <f t="shared" si="24"/>
        <v>0.14924999999999999</v>
      </c>
      <c r="Y149" s="15">
        <f t="shared" si="25"/>
        <v>1.0052700000000001</v>
      </c>
      <c r="Z149" s="36"/>
      <c r="AA149" s="36"/>
      <c r="AB149" s="37"/>
    </row>
    <row r="150" spans="1:28" hidden="1" x14ac:dyDescent="0.25">
      <c r="A150" s="8" t="s">
        <v>1327</v>
      </c>
      <c r="B150" s="28" t="s">
        <v>731</v>
      </c>
      <c r="C150" s="28" t="s">
        <v>732</v>
      </c>
      <c r="D150" s="10" t="str">
        <f>VLOOKUP(B150,Sheet1!$B$6:$D$580,3,0)</f>
        <v>Nguyễn Thành An</v>
      </c>
      <c r="E150" s="28" t="s">
        <v>488</v>
      </c>
      <c r="F150" s="28" t="s">
        <v>475</v>
      </c>
      <c r="G150" s="9" t="s">
        <v>193</v>
      </c>
      <c r="H150" s="11">
        <v>3.5000000000000003E-2</v>
      </c>
      <c r="I150" s="11"/>
      <c r="J150" s="11">
        <v>0.01</v>
      </c>
      <c r="K150" s="11">
        <v>0.01</v>
      </c>
      <c r="L150" s="11">
        <v>5.0000000000000001E-3</v>
      </c>
      <c r="M150" s="11">
        <v>5.0000000000000001E-3</v>
      </c>
      <c r="N150" s="11"/>
      <c r="O150" s="12">
        <f t="shared" si="18"/>
        <v>0</v>
      </c>
      <c r="P150" s="12">
        <f t="shared" si="26"/>
        <v>0</v>
      </c>
      <c r="Q150" s="12">
        <f t="shared" si="22"/>
        <v>0</v>
      </c>
      <c r="R150" s="12">
        <f t="shared" si="27"/>
        <v>0</v>
      </c>
      <c r="S150" s="12">
        <v>0</v>
      </c>
      <c r="T150" s="12">
        <v>0</v>
      </c>
      <c r="U150" s="12">
        <v>0</v>
      </c>
      <c r="V150" s="12">
        <v>0</v>
      </c>
      <c r="W150" s="15">
        <f t="shared" si="23"/>
        <v>0</v>
      </c>
      <c r="X150" s="15">
        <f t="shared" si="24"/>
        <v>0</v>
      </c>
      <c r="Y150" s="15">
        <f t="shared" si="25"/>
        <v>0</v>
      </c>
      <c r="Z150" s="36"/>
      <c r="AA150" s="36"/>
      <c r="AB150" s="37"/>
    </row>
    <row r="151" spans="1:28" hidden="1" x14ac:dyDescent="0.25">
      <c r="A151" s="8" t="s">
        <v>1308</v>
      </c>
      <c r="B151" s="28" t="s">
        <v>735</v>
      </c>
      <c r="C151" s="28" t="s">
        <v>736</v>
      </c>
      <c r="D151" s="10" t="str">
        <f>VLOOKUP(B151,Sheet1!$B$6:$D$580,3,0)</f>
        <v>Trần Thị Thu</v>
      </c>
      <c r="E151" s="28" t="s">
        <v>506</v>
      </c>
      <c r="F151" s="28" t="s">
        <v>475</v>
      </c>
      <c r="G151" s="9" t="s">
        <v>193</v>
      </c>
      <c r="H151" s="11">
        <v>3.5000000000000003E-2</v>
      </c>
      <c r="I151" s="11"/>
      <c r="J151" s="11">
        <v>0.01</v>
      </c>
      <c r="K151" s="11">
        <v>0.01</v>
      </c>
      <c r="L151" s="11">
        <v>5.0000000000000001E-3</v>
      </c>
      <c r="M151" s="11">
        <v>5.0000000000000001E-3</v>
      </c>
      <c r="N151" s="11"/>
      <c r="O151" s="12">
        <f t="shared" ref="O151:O200" si="28">$V151*I151</f>
        <v>0</v>
      </c>
      <c r="P151" s="12">
        <f t="shared" si="26"/>
        <v>391056.6</v>
      </c>
      <c r="Q151" s="12">
        <f t="shared" si="22"/>
        <v>0</v>
      </c>
      <c r="R151" s="12">
        <f t="shared" si="27"/>
        <v>0</v>
      </c>
      <c r="S151" s="12">
        <v>100000000</v>
      </c>
      <c r="T151" s="12">
        <v>40524000</v>
      </c>
      <c r="U151" s="12">
        <v>0</v>
      </c>
      <c r="V151" s="12">
        <v>40524000</v>
      </c>
      <c r="W151" s="15">
        <f t="shared" si="23"/>
        <v>0.40523999999999999</v>
      </c>
      <c r="X151" s="15">
        <f t="shared" si="24"/>
        <v>0</v>
      </c>
      <c r="Y151" s="15">
        <f t="shared" si="25"/>
        <v>0.40523999999999999</v>
      </c>
      <c r="Z151" s="36"/>
      <c r="AA151" s="36"/>
      <c r="AB151" s="37"/>
    </row>
    <row r="152" spans="1:28" hidden="1" x14ac:dyDescent="0.25">
      <c r="A152" s="8" t="s">
        <v>1311</v>
      </c>
      <c r="B152" s="28" t="s">
        <v>741</v>
      </c>
      <c r="C152" s="28" t="s">
        <v>742</v>
      </c>
      <c r="D152" s="10" t="str">
        <f>VLOOKUP(B152,Sheet1!$B$6:$D$580,3,0)</f>
        <v>Trần Thị Thu</v>
      </c>
      <c r="E152" s="28" t="s">
        <v>506</v>
      </c>
      <c r="F152" s="28" t="s">
        <v>475</v>
      </c>
      <c r="G152" s="9" t="s">
        <v>193</v>
      </c>
      <c r="H152" s="11">
        <v>3.5000000000000003E-2</v>
      </c>
      <c r="I152" s="11"/>
      <c r="J152" s="11">
        <v>0.01</v>
      </c>
      <c r="K152" s="11">
        <v>0.01</v>
      </c>
      <c r="L152" s="11">
        <v>5.0000000000000001E-3</v>
      </c>
      <c r="M152" s="11">
        <v>5.0000000000000001E-3</v>
      </c>
      <c r="N152" s="11"/>
      <c r="O152" s="12">
        <f t="shared" si="28"/>
        <v>0</v>
      </c>
      <c r="P152" s="12">
        <f t="shared" si="26"/>
        <v>0</v>
      </c>
      <c r="Q152" s="12">
        <f t="shared" si="22"/>
        <v>0</v>
      </c>
      <c r="R152" s="12">
        <f t="shared" si="27"/>
        <v>0</v>
      </c>
      <c r="S152" s="12">
        <v>40000000</v>
      </c>
      <c r="T152" s="12">
        <v>0</v>
      </c>
      <c r="U152" s="12">
        <v>18360000</v>
      </c>
      <c r="V152" s="12">
        <v>18360000</v>
      </c>
      <c r="W152" s="15">
        <f t="shared" si="23"/>
        <v>0</v>
      </c>
      <c r="X152" s="15">
        <f t="shared" si="24"/>
        <v>0.45900000000000002</v>
      </c>
      <c r="Y152" s="15">
        <f t="shared" si="25"/>
        <v>0.45900000000000002</v>
      </c>
      <c r="Z152" s="36"/>
      <c r="AA152" s="36"/>
      <c r="AB152" s="37"/>
    </row>
    <row r="153" spans="1:28" hidden="1" x14ac:dyDescent="0.25">
      <c r="A153" s="8" t="s">
        <v>1312</v>
      </c>
      <c r="B153" s="28" t="s">
        <v>743</v>
      </c>
      <c r="C153" s="28" t="s">
        <v>744</v>
      </c>
      <c r="D153" s="10" t="str">
        <f>VLOOKUP(B153,Sheet1!$B$6:$D$580,3,0)</f>
        <v>Trần Thanh Hiền</v>
      </c>
      <c r="E153" s="28" t="s">
        <v>505</v>
      </c>
      <c r="F153" s="28" t="s">
        <v>475</v>
      </c>
      <c r="G153" s="9" t="s">
        <v>193</v>
      </c>
      <c r="H153" s="11">
        <v>3.5000000000000003E-2</v>
      </c>
      <c r="I153" s="11"/>
      <c r="J153" s="11">
        <v>0.01</v>
      </c>
      <c r="K153" s="11">
        <v>0.01</v>
      </c>
      <c r="L153" s="11">
        <v>5.0000000000000001E-3</v>
      </c>
      <c r="M153" s="11">
        <v>5.0000000000000001E-3</v>
      </c>
      <c r="N153" s="11"/>
      <c r="O153" s="12">
        <f t="shared" si="28"/>
        <v>0</v>
      </c>
      <c r="P153" s="12">
        <f t="shared" si="26"/>
        <v>805147.75</v>
      </c>
      <c r="Q153" s="12">
        <f t="shared" si="22"/>
        <v>1129638.6499999999</v>
      </c>
      <c r="R153" s="12">
        <f t="shared" si="27"/>
        <v>1934786.4000000001</v>
      </c>
      <c r="S153" s="12">
        <v>120000000</v>
      </c>
      <c r="T153" s="12">
        <v>83435000</v>
      </c>
      <c r="U153" s="12">
        <v>117061000</v>
      </c>
      <c r="V153" s="12">
        <v>200496000</v>
      </c>
      <c r="W153" s="15">
        <f t="shared" si="23"/>
        <v>0.69529166666666664</v>
      </c>
      <c r="X153" s="15">
        <f t="shared" si="24"/>
        <v>0.97550833333333331</v>
      </c>
      <c r="Y153" s="15">
        <f t="shared" si="25"/>
        <v>1.6708000000000001</v>
      </c>
      <c r="Z153" s="36"/>
      <c r="AA153" s="36"/>
      <c r="AB153" s="37"/>
    </row>
    <row r="154" spans="1:28" hidden="1" x14ac:dyDescent="0.25">
      <c r="A154" s="8" t="s">
        <v>1307</v>
      </c>
      <c r="B154" s="28" t="s">
        <v>745</v>
      </c>
      <c r="C154" s="28" t="s">
        <v>746</v>
      </c>
      <c r="D154" s="10" t="str">
        <f>VLOOKUP(B154,Sheet1!$B$6:$D$580,3,0)</f>
        <v>Trần Thanh Hiền</v>
      </c>
      <c r="E154" s="28" t="s">
        <v>505</v>
      </c>
      <c r="F154" s="28" t="s">
        <v>475</v>
      </c>
      <c r="G154" s="9" t="s">
        <v>193</v>
      </c>
      <c r="H154" s="11">
        <v>3.5000000000000003E-2</v>
      </c>
      <c r="I154" s="11"/>
      <c r="J154" s="11">
        <v>0.01</v>
      </c>
      <c r="K154" s="11">
        <v>0.01</v>
      </c>
      <c r="L154" s="11">
        <v>5.0000000000000001E-3</v>
      </c>
      <c r="M154" s="11">
        <v>5.0000000000000001E-3</v>
      </c>
      <c r="N154" s="11"/>
      <c r="O154" s="12">
        <f t="shared" si="28"/>
        <v>0</v>
      </c>
      <c r="P154" s="12">
        <f t="shared" si="26"/>
        <v>0</v>
      </c>
      <c r="Q154" s="12">
        <f t="shared" si="22"/>
        <v>0</v>
      </c>
      <c r="R154" s="12">
        <f t="shared" si="27"/>
        <v>0</v>
      </c>
      <c r="S154" s="12">
        <v>0</v>
      </c>
      <c r="T154" s="12">
        <v>0</v>
      </c>
      <c r="U154" s="12">
        <v>0</v>
      </c>
      <c r="V154" s="12">
        <v>0</v>
      </c>
      <c r="W154" s="15">
        <f t="shared" si="23"/>
        <v>0</v>
      </c>
      <c r="X154" s="15">
        <f t="shared" si="24"/>
        <v>0</v>
      </c>
      <c r="Y154" s="15">
        <f t="shared" si="25"/>
        <v>0</v>
      </c>
      <c r="Z154" s="36"/>
      <c r="AA154" s="36"/>
      <c r="AB154" s="37"/>
    </row>
    <row r="155" spans="1:28" hidden="1" x14ac:dyDescent="0.25">
      <c r="A155" s="8" t="s">
        <v>1314</v>
      </c>
      <c r="B155" s="28" t="s">
        <v>749</v>
      </c>
      <c r="C155" s="28" t="s">
        <v>750</v>
      </c>
      <c r="D155" s="10" t="str">
        <f>VLOOKUP(B155,Sheet1!$B$6:$D$580,3,0)</f>
        <v>Nguyễn Thành An</v>
      </c>
      <c r="E155" s="28" t="s">
        <v>474</v>
      </c>
      <c r="F155" s="28" t="s">
        <v>475</v>
      </c>
      <c r="G155" s="9" t="s">
        <v>193</v>
      </c>
      <c r="H155" s="11">
        <v>3.5000000000000003E-2</v>
      </c>
      <c r="I155" s="11"/>
      <c r="J155" s="11">
        <v>0.01</v>
      </c>
      <c r="K155" s="11">
        <v>0.01</v>
      </c>
      <c r="L155" s="11">
        <v>5.0000000000000001E-3</v>
      </c>
      <c r="M155" s="11">
        <v>5.0000000000000001E-3</v>
      </c>
      <c r="N155" s="11"/>
      <c r="O155" s="12">
        <f t="shared" si="28"/>
        <v>0</v>
      </c>
      <c r="P155" s="12">
        <f t="shared" si="26"/>
        <v>841962.5</v>
      </c>
      <c r="Q155" s="12">
        <f t="shared" si="22"/>
        <v>0</v>
      </c>
      <c r="R155" s="12">
        <f t="shared" si="27"/>
        <v>2410570</v>
      </c>
      <c r="S155" s="12">
        <v>200000000</v>
      </c>
      <c r="T155" s="12">
        <v>87250000</v>
      </c>
      <c r="U155" s="12">
        <v>51040000</v>
      </c>
      <c r="V155" s="12">
        <v>249800000</v>
      </c>
      <c r="W155" s="15">
        <f t="shared" si="23"/>
        <v>0.43625000000000003</v>
      </c>
      <c r="X155" s="15">
        <f t="shared" si="24"/>
        <v>0.25519999999999998</v>
      </c>
      <c r="Y155" s="15">
        <f t="shared" si="25"/>
        <v>1.2490000000000001</v>
      </c>
      <c r="Z155" s="36"/>
      <c r="AA155" s="36"/>
      <c r="AB155" s="37"/>
    </row>
    <row r="156" spans="1:28" hidden="1" x14ac:dyDescent="0.25">
      <c r="A156" s="8" t="s">
        <v>1318</v>
      </c>
      <c r="B156" s="28" t="s">
        <v>757</v>
      </c>
      <c r="C156" s="28" t="s">
        <v>758</v>
      </c>
      <c r="D156" s="10" t="str">
        <f>VLOOKUP(B156,Sheet1!$B$6:$D$580,3,0)</f>
        <v>Trần Thanh Hiền</v>
      </c>
      <c r="E156" s="28" t="s">
        <v>505</v>
      </c>
      <c r="F156" s="28" t="s">
        <v>475</v>
      </c>
      <c r="G156" s="9" t="s">
        <v>193</v>
      </c>
      <c r="H156" s="11">
        <v>3.5000000000000003E-2</v>
      </c>
      <c r="I156" s="11"/>
      <c r="J156" s="11">
        <v>0.01</v>
      </c>
      <c r="K156" s="11">
        <v>0.01</v>
      </c>
      <c r="L156" s="11">
        <v>5.0000000000000001E-3</v>
      </c>
      <c r="M156" s="11">
        <v>5.0000000000000001E-3</v>
      </c>
      <c r="N156" s="11"/>
      <c r="O156" s="12">
        <f t="shared" si="28"/>
        <v>0</v>
      </c>
      <c r="P156" s="12">
        <f t="shared" si="26"/>
        <v>0</v>
      </c>
      <c r="Q156" s="12">
        <f t="shared" si="22"/>
        <v>0</v>
      </c>
      <c r="R156" s="12">
        <f t="shared" si="27"/>
        <v>0</v>
      </c>
      <c r="S156" s="12">
        <v>10000000</v>
      </c>
      <c r="T156" s="12">
        <v>0</v>
      </c>
      <c r="U156" s="12">
        <v>0</v>
      </c>
      <c r="V156" s="12">
        <v>0</v>
      </c>
      <c r="W156" s="15">
        <f t="shared" si="23"/>
        <v>0</v>
      </c>
      <c r="X156" s="15">
        <f t="shared" si="24"/>
        <v>0</v>
      </c>
      <c r="Y156" s="15">
        <f t="shared" si="25"/>
        <v>0</v>
      </c>
      <c r="Z156" s="36"/>
      <c r="AA156" s="36"/>
      <c r="AB156" s="37"/>
    </row>
    <row r="157" spans="1:28" hidden="1" x14ac:dyDescent="0.25">
      <c r="A157" s="8" t="s">
        <v>1319</v>
      </c>
      <c r="B157" s="28" t="s">
        <v>759</v>
      </c>
      <c r="C157" s="28" t="s">
        <v>760</v>
      </c>
      <c r="D157" s="10" t="str">
        <f>VLOOKUP(B157,Sheet1!$B$6:$D$580,3,0)</f>
        <v>Trần Thanh Hiền</v>
      </c>
      <c r="E157" s="28" t="s">
        <v>505</v>
      </c>
      <c r="F157" s="28" t="s">
        <v>475</v>
      </c>
      <c r="G157" s="9" t="s">
        <v>193</v>
      </c>
      <c r="H157" s="11">
        <v>3.5000000000000003E-2</v>
      </c>
      <c r="I157" s="11"/>
      <c r="J157" s="11">
        <v>0.01</v>
      </c>
      <c r="K157" s="11">
        <v>0.01</v>
      </c>
      <c r="L157" s="11">
        <v>5.0000000000000001E-3</v>
      </c>
      <c r="M157" s="11">
        <v>5.0000000000000001E-3</v>
      </c>
      <c r="N157" s="11"/>
      <c r="O157" s="12">
        <f t="shared" si="28"/>
        <v>0</v>
      </c>
      <c r="P157" s="12">
        <f t="shared" si="26"/>
        <v>0</v>
      </c>
      <c r="Q157" s="12">
        <f t="shared" si="22"/>
        <v>0</v>
      </c>
      <c r="R157" s="12">
        <f t="shared" si="27"/>
        <v>0</v>
      </c>
      <c r="S157" s="12">
        <v>80000000</v>
      </c>
      <c r="T157" s="12">
        <v>13680000</v>
      </c>
      <c r="U157" s="12">
        <v>0</v>
      </c>
      <c r="V157" s="12">
        <v>32100000</v>
      </c>
      <c r="W157" s="15">
        <f t="shared" si="23"/>
        <v>0.17100000000000001</v>
      </c>
      <c r="X157" s="15">
        <f t="shared" si="24"/>
        <v>0</v>
      </c>
      <c r="Y157" s="15">
        <f t="shared" si="25"/>
        <v>0.40125</v>
      </c>
      <c r="Z157" s="36"/>
      <c r="AA157" s="36"/>
      <c r="AB157" s="37"/>
    </row>
    <row r="158" spans="1:28" hidden="1" x14ac:dyDescent="0.25">
      <c r="A158" s="8" t="e">
        <v>#N/A</v>
      </c>
      <c r="B158" s="28" t="s">
        <v>767</v>
      </c>
      <c r="C158" s="28" t="s">
        <v>768</v>
      </c>
      <c r="D158" s="10" t="str">
        <f>VLOOKUP(B158,Sheet1!$B$6:$D$580,3,0)</f>
        <v>Nguyễn Thành An</v>
      </c>
      <c r="E158" s="28" t="s">
        <v>488</v>
      </c>
      <c r="F158" s="28" t="s">
        <v>475</v>
      </c>
      <c r="G158" s="9" t="s">
        <v>193</v>
      </c>
      <c r="H158" s="11">
        <v>3.5000000000000003E-2</v>
      </c>
      <c r="I158" s="11"/>
      <c r="J158" s="11">
        <v>0.01</v>
      </c>
      <c r="K158" s="11">
        <v>0.01</v>
      </c>
      <c r="L158" s="11">
        <v>5.0000000000000001E-3</v>
      </c>
      <c r="M158" s="11">
        <v>5.0000000000000001E-3</v>
      </c>
      <c r="N158" s="11"/>
      <c r="O158" s="12">
        <f t="shared" si="28"/>
        <v>0</v>
      </c>
      <c r="P158" s="12">
        <f t="shared" si="26"/>
        <v>0</v>
      </c>
      <c r="Q158" s="12">
        <f t="shared" si="22"/>
        <v>0</v>
      </c>
      <c r="R158" s="12">
        <f t="shared" si="27"/>
        <v>0</v>
      </c>
      <c r="S158" s="12">
        <v>0</v>
      </c>
      <c r="T158" s="12">
        <v>0</v>
      </c>
      <c r="U158" s="12">
        <v>0</v>
      </c>
      <c r="V158" s="12">
        <v>0</v>
      </c>
      <c r="W158" s="15">
        <f t="shared" si="23"/>
        <v>0</v>
      </c>
      <c r="X158" s="15">
        <f t="shared" si="24"/>
        <v>0</v>
      </c>
      <c r="Y158" s="15">
        <f t="shared" si="25"/>
        <v>0</v>
      </c>
      <c r="Z158" s="36"/>
      <c r="AA158" s="36"/>
      <c r="AB158" s="37"/>
    </row>
    <row r="159" spans="1:28" hidden="1" x14ac:dyDescent="0.25">
      <c r="A159" s="8" t="s">
        <v>1346</v>
      </c>
      <c r="B159" s="32" t="s">
        <v>1256</v>
      </c>
      <c r="C159" s="32" t="s">
        <v>1257</v>
      </c>
      <c r="D159" s="10" t="str">
        <f>VLOOKUP(B159,Sheet1!$B$6:$D$580,3,0)</f>
        <v>Lê Văn Tuấn</v>
      </c>
      <c r="E159" s="28" t="s">
        <v>516</v>
      </c>
      <c r="F159" s="28" t="s">
        <v>475</v>
      </c>
      <c r="G159" s="9" t="s">
        <v>193</v>
      </c>
      <c r="H159" s="17">
        <v>3.5000000000000003E-2</v>
      </c>
      <c r="I159" s="17"/>
      <c r="J159" s="11">
        <v>0.01</v>
      </c>
      <c r="K159" s="11">
        <v>0.01</v>
      </c>
      <c r="L159" s="11">
        <v>5.0000000000000001E-3</v>
      </c>
      <c r="M159" s="11">
        <v>5.0000000000000001E-3</v>
      </c>
      <c r="N159" s="11"/>
      <c r="O159" s="12">
        <f t="shared" si="28"/>
        <v>0</v>
      </c>
      <c r="P159" s="12">
        <f t="shared" si="26"/>
        <v>0</v>
      </c>
      <c r="Q159" s="12">
        <f t="shared" si="22"/>
        <v>0</v>
      </c>
      <c r="R159" s="12">
        <f t="shared" si="27"/>
        <v>0</v>
      </c>
      <c r="S159" s="12">
        <v>100000000</v>
      </c>
      <c r="T159" s="12">
        <v>0</v>
      </c>
      <c r="U159" s="12">
        <v>0</v>
      </c>
      <c r="V159" s="12">
        <v>30000000</v>
      </c>
      <c r="W159" s="15">
        <f t="shared" si="23"/>
        <v>0</v>
      </c>
      <c r="X159" s="15">
        <f t="shared" si="24"/>
        <v>0</v>
      </c>
      <c r="Y159" s="15">
        <f t="shared" si="25"/>
        <v>0.3</v>
      </c>
      <c r="Z159" s="36"/>
      <c r="AA159" s="36"/>
      <c r="AB159" s="37"/>
    </row>
    <row r="160" spans="1:28" hidden="1" x14ac:dyDescent="0.25">
      <c r="A160" s="8" t="s">
        <v>1297</v>
      </c>
      <c r="B160" s="28" t="s">
        <v>715</v>
      </c>
      <c r="C160" s="28" t="s">
        <v>716</v>
      </c>
      <c r="D160" s="10" t="str">
        <f>VLOOKUP(B160,Sheet1!$B$6:$D$580,3,0)</f>
        <v>Lê Văn Tuấn</v>
      </c>
      <c r="E160" s="28" t="s">
        <v>484</v>
      </c>
      <c r="F160" s="28" t="s">
        <v>485</v>
      </c>
      <c r="G160" s="9" t="s">
        <v>193</v>
      </c>
      <c r="H160" s="11">
        <v>3.5000000000000003E-2</v>
      </c>
      <c r="I160" s="11"/>
      <c r="J160" s="11">
        <v>0.01</v>
      </c>
      <c r="K160" s="11">
        <v>0.01</v>
      </c>
      <c r="L160" s="11">
        <v>5.0000000000000001E-3</v>
      </c>
      <c r="M160" s="11">
        <v>5.0000000000000001E-3</v>
      </c>
      <c r="N160" s="11"/>
      <c r="O160" s="12">
        <f t="shared" si="28"/>
        <v>0</v>
      </c>
      <c r="P160" s="12">
        <f t="shared" si="26"/>
        <v>465564.25</v>
      </c>
      <c r="Q160" s="12">
        <f t="shared" si="22"/>
        <v>0</v>
      </c>
      <c r="R160" s="12">
        <f t="shared" si="27"/>
        <v>0</v>
      </c>
      <c r="S160" s="12">
        <v>100000000</v>
      </c>
      <c r="T160" s="12">
        <v>48245000</v>
      </c>
      <c r="U160" s="12">
        <v>10020000</v>
      </c>
      <c r="V160" s="12">
        <v>73385000</v>
      </c>
      <c r="W160" s="15">
        <f t="shared" si="23"/>
        <v>0.48244999999999999</v>
      </c>
      <c r="X160" s="15">
        <f t="shared" si="24"/>
        <v>0.1002</v>
      </c>
      <c r="Y160" s="15">
        <f t="shared" si="25"/>
        <v>0.73385</v>
      </c>
      <c r="Z160" s="36"/>
      <c r="AA160" s="36"/>
      <c r="AB160" s="37"/>
    </row>
    <row r="161" spans="1:28" hidden="1" x14ac:dyDescent="0.25">
      <c r="A161" s="8" t="s">
        <v>1301</v>
      </c>
      <c r="B161" s="28" t="s">
        <v>721</v>
      </c>
      <c r="C161" s="28" t="s">
        <v>722</v>
      </c>
      <c r="D161" s="10" t="str">
        <f>VLOOKUP(B161,Sheet1!$B$6:$D$580,3,0)</f>
        <v>Nguyễn Đức Bách</v>
      </c>
      <c r="E161" s="28" t="s">
        <v>498</v>
      </c>
      <c r="F161" s="28" t="s">
        <v>485</v>
      </c>
      <c r="G161" s="9" t="s">
        <v>193</v>
      </c>
      <c r="H161" s="11">
        <v>3.5000000000000003E-2</v>
      </c>
      <c r="I161" s="11"/>
      <c r="J161" s="11">
        <v>0.01</v>
      </c>
      <c r="K161" s="11">
        <v>0.01</v>
      </c>
      <c r="L161" s="11">
        <v>5.0000000000000001E-3</v>
      </c>
      <c r="M161" s="11">
        <v>5.0000000000000001E-3</v>
      </c>
      <c r="N161" s="11"/>
      <c r="O161" s="12">
        <f t="shared" si="28"/>
        <v>0</v>
      </c>
      <c r="P161" s="12">
        <f t="shared" si="26"/>
        <v>583053</v>
      </c>
      <c r="Q161" s="12">
        <f t="shared" si="22"/>
        <v>0</v>
      </c>
      <c r="R161" s="12">
        <f t="shared" si="27"/>
        <v>1114864.5</v>
      </c>
      <c r="S161" s="12">
        <v>100000000</v>
      </c>
      <c r="T161" s="12">
        <v>60420000</v>
      </c>
      <c r="U161" s="12">
        <v>15240000</v>
      </c>
      <c r="V161" s="12">
        <v>115530000</v>
      </c>
      <c r="W161" s="15">
        <f t="shared" si="23"/>
        <v>0.60419999999999996</v>
      </c>
      <c r="X161" s="15">
        <f t="shared" si="24"/>
        <v>0.15240000000000001</v>
      </c>
      <c r="Y161" s="15">
        <f t="shared" si="25"/>
        <v>1.1553</v>
      </c>
      <c r="Z161" s="36"/>
      <c r="AA161" s="36"/>
      <c r="AB161" s="37"/>
    </row>
    <row r="162" spans="1:28" hidden="1" x14ac:dyDescent="0.25">
      <c r="A162" s="8" t="s">
        <v>1303</v>
      </c>
      <c r="B162" s="28" t="s">
        <v>723</v>
      </c>
      <c r="C162" s="28" t="s">
        <v>724</v>
      </c>
      <c r="D162" s="10" t="str">
        <f>VLOOKUP(B162,Sheet1!$B$6:$D$580,3,0)</f>
        <v>Quách Học Hiếu</v>
      </c>
      <c r="E162" s="28" t="s">
        <v>484</v>
      </c>
      <c r="F162" s="28" t="s">
        <v>485</v>
      </c>
      <c r="G162" s="9" t="s">
        <v>193</v>
      </c>
      <c r="H162" s="11">
        <v>3.5000000000000003E-2</v>
      </c>
      <c r="I162" s="11"/>
      <c r="J162" s="11">
        <v>0.01</v>
      </c>
      <c r="K162" s="11">
        <v>0.01</v>
      </c>
      <c r="L162" s="11">
        <v>5.0000000000000001E-3</v>
      </c>
      <c r="M162" s="11">
        <v>5.0000000000000001E-3</v>
      </c>
      <c r="N162" s="11"/>
      <c r="O162" s="12">
        <f t="shared" si="28"/>
        <v>0</v>
      </c>
      <c r="P162" s="12">
        <f t="shared" si="26"/>
        <v>0</v>
      </c>
      <c r="Q162" s="12">
        <f t="shared" si="22"/>
        <v>0</v>
      </c>
      <c r="R162" s="12">
        <f t="shared" si="27"/>
        <v>0</v>
      </c>
      <c r="S162" s="12">
        <v>180000000</v>
      </c>
      <c r="T162" s="12">
        <v>12000000</v>
      </c>
      <c r="U162" s="12">
        <v>16450000</v>
      </c>
      <c r="V162" s="12">
        <v>122901000</v>
      </c>
      <c r="W162" s="15">
        <f t="shared" si="23"/>
        <v>6.6666666666666666E-2</v>
      </c>
      <c r="X162" s="15">
        <f t="shared" si="24"/>
        <v>9.1388888888888895E-2</v>
      </c>
      <c r="Y162" s="15">
        <f t="shared" si="25"/>
        <v>0.6827833333333333</v>
      </c>
      <c r="Z162" s="36"/>
      <c r="AA162" s="36"/>
      <c r="AB162" s="37"/>
    </row>
    <row r="163" spans="1:28" hidden="1" x14ac:dyDescent="0.25">
      <c r="A163" s="8" t="s">
        <v>1305</v>
      </c>
      <c r="B163" s="28" t="s">
        <v>727</v>
      </c>
      <c r="C163" s="28" t="s">
        <v>728</v>
      </c>
      <c r="D163" s="10" t="str">
        <f>VLOOKUP(B163,Sheet1!$B$6:$D$580,3,0)</f>
        <v>Nguyễn Đức Bách</v>
      </c>
      <c r="E163" s="28" t="s">
        <v>498</v>
      </c>
      <c r="F163" s="28" t="s">
        <v>485</v>
      </c>
      <c r="G163" s="9" t="s">
        <v>193</v>
      </c>
      <c r="H163" s="11">
        <v>3.5000000000000003E-2</v>
      </c>
      <c r="I163" s="11"/>
      <c r="J163" s="11">
        <v>0.01</v>
      </c>
      <c r="K163" s="11">
        <v>0.01</v>
      </c>
      <c r="L163" s="11">
        <v>5.0000000000000001E-3</v>
      </c>
      <c r="M163" s="11">
        <v>5.0000000000000001E-3</v>
      </c>
      <c r="N163" s="11"/>
      <c r="O163" s="12">
        <f t="shared" si="28"/>
        <v>0</v>
      </c>
      <c r="P163" s="12">
        <f t="shared" si="26"/>
        <v>0</v>
      </c>
      <c r="Q163" s="12">
        <f t="shared" si="22"/>
        <v>0</v>
      </c>
      <c r="R163" s="12">
        <f t="shared" si="27"/>
        <v>0</v>
      </c>
      <c r="S163" s="12">
        <v>50000000</v>
      </c>
      <c r="T163" s="12">
        <v>4927500</v>
      </c>
      <c r="U163" s="12">
        <v>14760000</v>
      </c>
      <c r="V163" s="12">
        <v>19687500</v>
      </c>
      <c r="W163" s="15">
        <f t="shared" si="23"/>
        <v>9.8549999999999999E-2</v>
      </c>
      <c r="X163" s="15">
        <f t="shared" si="24"/>
        <v>0.29520000000000002</v>
      </c>
      <c r="Y163" s="15">
        <f t="shared" si="25"/>
        <v>0.39374999999999999</v>
      </c>
      <c r="Z163" s="36"/>
      <c r="AA163" s="36"/>
      <c r="AB163" s="37"/>
    </row>
    <row r="164" spans="1:28" hidden="1" x14ac:dyDescent="0.25">
      <c r="A164" s="8" t="s">
        <v>1306</v>
      </c>
      <c r="B164" s="28" t="s">
        <v>729</v>
      </c>
      <c r="C164" s="28" t="s">
        <v>730</v>
      </c>
      <c r="D164" s="10" t="str">
        <f>VLOOKUP(B164,Sheet1!$B$6:$D$580,3,0)</f>
        <v>Nguyễn Đức Bách</v>
      </c>
      <c r="E164" s="28" t="s">
        <v>498</v>
      </c>
      <c r="F164" s="28" t="s">
        <v>485</v>
      </c>
      <c r="G164" s="9" t="s">
        <v>193</v>
      </c>
      <c r="H164" s="11">
        <v>3.5000000000000003E-2</v>
      </c>
      <c r="I164" s="11"/>
      <c r="J164" s="11">
        <v>0.01</v>
      </c>
      <c r="K164" s="11">
        <v>0.01</v>
      </c>
      <c r="L164" s="11">
        <v>5.0000000000000001E-3</v>
      </c>
      <c r="M164" s="11">
        <v>5.0000000000000001E-3</v>
      </c>
      <c r="N164" s="11"/>
      <c r="O164" s="12">
        <f t="shared" si="28"/>
        <v>0</v>
      </c>
      <c r="P164" s="12">
        <f t="shared" si="26"/>
        <v>937806.29999999993</v>
      </c>
      <c r="Q164" s="12">
        <f t="shared" si="22"/>
        <v>483368.5</v>
      </c>
      <c r="R164" s="12">
        <f t="shared" si="27"/>
        <v>1655862.8</v>
      </c>
      <c r="S164" s="12">
        <v>140000000</v>
      </c>
      <c r="T164" s="12">
        <v>97182000</v>
      </c>
      <c r="U164" s="12">
        <v>50090000</v>
      </c>
      <c r="V164" s="12">
        <v>171592000</v>
      </c>
      <c r="W164" s="15">
        <f t="shared" si="23"/>
        <v>0.69415714285714281</v>
      </c>
      <c r="X164" s="15">
        <f t="shared" si="24"/>
        <v>0.35778571428571426</v>
      </c>
      <c r="Y164" s="15">
        <f t="shared" si="25"/>
        <v>1.2256571428571428</v>
      </c>
      <c r="Z164" s="36"/>
      <c r="AA164" s="36"/>
      <c r="AB164" s="37"/>
    </row>
    <row r="165" spans="1:28" hidden="1" x14ac:dyDescent="0.25">
      <c r="A165" s="8" t="s">
        <v>1326</v>
      </c>
      <c r="B165" s="46" t="s">
        <v>733</v>
      </c>
      <c r="C165" s="28" t="s">
        <v>734</v>
      </c>
      <c r="D165" s="10" t="str">
        <f>VLOOKUP(B165,Sheet1!$B$6:$D$580,3,0)</f>
        <v>Lê Văn Tuấn</v>
      </c>
      <c r="E165" s="28" t="s">
        <v>484</v>
      </c>
      <c r="F165" s="28" t="s">
        <v>485</v>
      </c>
      <c r="G165" s="9" t="s">
        <v>193</v>
      </c>
      <c r="H165" s="11">
        <v>3.5000000000000003E-2</v>
      </c>
      <c r="I165" s="11"/>
      <c r="J165" s="11">
        <v>0.01</v>
      </c>
      <c r="K165" s="11">
        <v>0.01</v>
      </c>
      <c r="L165" s="11">
        <v>5.0000000000000001E-3</v>
      </c>
      <c r="M165" s="11">
        <v>5.0000000000000001E-3</v>
      </c>
      <c r="N165" s="11"/>
      <c r="O165" s="12">
        <f t="shared" si="28"/>
        <v>0</v>
      </c>
      <c r="P165" s="12">
        <f t="shared" si="26"/>
        <v>833875.79999999993</v>
      </c>
      <c r="Q165" s="12">
        <f t="shared" si="22"/>
        <v>899573</v>
      </c>
      <c r="R165" s="12">
        <f t="shared" si="27"/>
        <v>1762398.8</v>
      </c>
      <c r="S165" s="12">
        <v>170000000</v>
      </c>
      <c r="T165" s="12">
        <v>86412000</v>
      </c>
      <c r="U165" s="12">
        <v>93220000</v>
      </c>
      <c r="V165" s="12">
        <v>182632000</v>
      </c>
      <c r="W165" s="15">
        <f t="shared" si="23"/>
        <v>0.50830588235294116</v>
      </c>
      <c r="X165" s="15">
        <f t="shared" si="24"/>
        <v>0.5483529411764706</v>
      </c>
      <c r="Y165" s="15">
        <f t="shared" si="25"/>
        <v>1.0743058823529412</v>
      </c>
      <c r="Z165" s="36"/>
      <c r="AA165" s="36"/>
      <c r="AB165" s="37"/>
    </row>
    <row r="166" spans="1:28" hidden="1" x14ac:dyDescent="0.25">
      <c r="A166" s="8" t="s">
        <v>1315</v>
      </c>
      <c r="B166" s="28" t="s">
        <v>751</v>
      </c>
      <c r="C166" s="28" t="s">
        <v>752</v>
      </c>
      <c r="D166" s="10" t="str">
        <f>VLOOKUP(B166,Sheet1!$B$6:$D$580,3,0)</f>
        <v>Quách Học Hiếu</v>
      </c>
      <c r="E166" s="28" t="s">
        <v>493</v>
      </c>
      <c r="F166" s="28" t="s">
        <v>485</v>
      </c>
      <c r="G166" s="9" t="s">
        <v>193</v>
      </c>
      <c r="H166" s="11">
        <v>3.5000000000000003E-2</v>
      </c>
      <c r="I166" s="11"/>
      <c r="J166" s="11">
        <v>0.01</v>
      </c>
      <c r="K166" s="11">
        <v>0.01</v>
      </c>
      <c r="L166" s="11">
        <v>5.0000000000000001E-3</v>
      </c>
      <c r="M166" s="11">
        <v>5.0000000000000001E-3</v>
      </c>
      <c r="N166" s="11"/>
      <c r="O166" s="12">
        <f t="shared" si="28"/>
        <v>0</v>
      </c>
      <c r="P166" s="12">
        <f t="shared" si="26"/>
        <v>352948.75</v>
      </c>
      <c r="Q166" s="12">
        <f t="shared" si="22"/>
        <v>0</v>
      </c>
      <c r="R166" s="12">
        <f t="shared" si="27"/>
        <v>910525.75</v>
      </c>
      <c r="S166" s="12">
        <v>90000000</v>
      </c>
      <c r="T166" s="12">
        <v>36575000</v>
      </c>
      <c r="U166" s="12">
        <v>6440000</v>
      </c>
      <c r="V166" s="12">
        <v>94355000</v>
      </c>
      <c r="W166" s="15">
        <f t="shared" si="23"/>
        <v>0.40638888888888891</v>
      </c>
      <c r="X166" s="15">
        <f t="shared" si="24"/>
        <v>7.1555555555555553E-2</v>
      </c>
      <c r="Y166" s="15">
        <f t="shared" si="25"/>
        <v>1.0483888888888888</v>
      </c>
      <c r="Z166" s="36"/>
      <c r="AA166" s="36"/>
      <c r="AB166" s="37"/>
    </row>
    <row r="167" spans="1:28" hidden="1" x14ac:dyDescent="0.25">
      <c r="A167" s="8" t="s">
        <v>1316</v>
      </c>
      <c r="B167" s="28" t="s">
        <v>753</v>
      </c>
      <c r="C167" s="28" t="s">
        <v>754</v>
      </c>
      <c r="D167" s="10" t="str">
        <f>VLOOKUP(B167,Sheet1!$B$6:$D$580,3,0)</f>
        <v>Nguyễn Đức Bách</v>
      </c>
      <c r="E167" s="28" t="s">
        <v>498</v>
      </c>
      <c r="F167" s="28" t="s">
        <v>485</v>
      </c>
      <c r="G167" s="9" t="s">
        <v>193</v>
      </c>
      <c r="H167" s="11">
        <v>3.5000000000000003E-2</v>
      </c>
      <c r="I167" s="11"/>
      <c r="J167" s="11">
        <v>0.01</v>
      </c>
      <c r="K167" s="11">
        <v>0.01</v>
      </c>
      <c r="L167" s="11">
        <v>5.0000000000000001E-3</v>
      </c>
      <c r="M167" s="11">
        <v>5.0000000000000001E-3</v>
      </c>
      <c r="N167" s="11"/>
      <c r="O167" s="12">
        <f t="shared" si="28"/>
        <v>0</v>
      </c>
      <c r="P167" s="12">
        <f t="shared" si="26"/>
        <v>0</v>
      </c>
      <c r="Q167" s="12">
        <f t="shared" si="22"/>
        <v>0</v>
      </c>
      <c r="R167" s="12">
        <f t="shared" si="27"/>
        <v>0</v>
      </c>
      <c r="S167" s="12">
        <v>50000000</v>
      </c>
      <c r="T167" s="12">
        <v>0</v>
      </c>
      <c r="U167" s="12">
        <v>0</v>
      </c>
      <c r="V167" s="12">
        <v>2940000</v>
      </c>
      <c r="W167" s="15">
        <f t="shared" si="23"/>
        <v>0</v>
      </c>
      <c r="X167" s="15">
        <f t="shared" si="24"/>
        <v>0</v>
      </c>
      <c r="Y167" s="15">
        <f t="shared" si="25"/>
        <v>5.8799999999999998E-2</v>
      </c>
      <c r="Z167" s="36"/>
      <c r="AA167" s="36"/>
      <c r="AB167" s="37"/>
    </row>
    <row r="168" spans="1:28" hidden="1" x14ac:dyDescent="0.25">
      <c r="A168" s="8" t="s">
        <v>1317</v>
      </c>
      <c r="B168" s="28" t="s">
        <v>755</v>
      </c>
      <c r="C168" s="28" t="s">
        <v>756</v>
      </c>
      <c r="D168" s="10" t="str">
        <f>VLOOKUP(B168,Sheet1!$B$6:$D$580,3,0)</f>
        <v>Lê Văn Tuấn</v>
      </c>
      <c r="E168" s="28" t="s">
        <v>484</v>
      </c>
      <c r="F168" s="28" t="s">
        <v>485</v>
      </c>
      <c r="G168" s="9" t="s">
        <v>193</v>
      </c>
      <c r="H168" s="11">
        <v>3.5000000000000003E-2</v>
      </c>
      <c r="I168" s="11"/>
      <c r="J168" s="11">
        <v>0.01</v>
      </c>
      <c r="K168" s="11">
        <v>0.01</v>
      </c>
      <c r="L168" s="11">
        <v>5.0000000000000001E-3</v>
      </c>
      <c r="M168" s="11">
        <v>5.0000000000000001E-3</v>
      </c>
      <c r="N168" s="11"/>
      <c r="O168" s="12">
        <f t="shared" si="28"/>
        <v>0</v>
      </c>
      <c r="P168" s="12">
        <f t="shared" si="26"/>
        <v>0</v>
      </c>
      <c r="Q168" s="12">
        <f t="shared" si="22"/>
        <v>0</v>
      </c>
      <c r="R168" s="12">
        <f t="shared" si="27"/>
        <v>0</v>
      </c>
      <c r="S168" s="12">
        <v>0</v>
      </c>
      <c r="T168" s="12">
        <v>-36677000</v>
      </c>
      <c r="U168" s="12">
        <v>0</v>
      </c>
      <c r="V168" s="12">
        <v>-36677000</v>
      </c>
      <c r="W168" s="15">
        <f t="shared" si="23"/>
        <v>0</v>
      </c>
      <c r="X168" s="15">
        <f t="shared" si="24"/>
        <v>0</v>
      </c>
      <c r="Y168" s="15">
        <f t="shared" si="25"/>
        <v>0</v>
      </c>
      <c r="Z168" s="36"/>
      <c r="AA168" s="36"/>
      <c r="AB168" s="37"/>
    </row>
    <row r="169" spans="1:28" hidden="1" x14ac:dyDescent="0.25">
      <c r="A169" s="8" t="s">
        <v>1320</v>
      </c>
      <c r="B169" s="28" t="s">
        <v>761</v>
      </c>
      <c r="C169" s="28" t="s">
        <v>762</v>
      </c>
      <c r="D169" s="10" t="str">
        <f>VLOOKUP(B169,Sheet1!$B$6:$D$580,3,0)</f>
        <v>Quách Học Hiếu</v>
      </c>
      <c r="E169" s="28" t="s">
        <v>493</v>
      </c>
      <c r="F169" s="28" t="s">
        <v>485</v>
      </c>
      <c r="G169" s="9" t="s">
        <v>193</v>
      </c>
      <c r="H169" s="11">
        <v>3.5000000000000003E-2</v>
      </c>
      <c r="I169" s="11"/>
      <c r="J169" s="11">
        <v>0.01</v>
      </c>
      <c r="K169" s="11">
        <v>0.01</v>
      </c>
      <c r="L169" s="11">
        <v>5.0000000000000001E-3</v>
      </c>
      <c r="M169" s="11">
        <v>5.0000000000000001E-3</v>
      </c>
      <c r="N169" s="11"/>
      <c r="O169" s="12">
        <f t="shared" si="28"/>
        <v>0</v>
      </c>
      <c r="P169" s="12">
        <f t="shared" si="26"/>
        <v>1951693.2</v>
      </c>
      <c r="Q169" s="12">
        <f t="shared" si="22"/>
        <v>0</v>
      </c>
      <c r="R169" s="12">
        <f t="shared" si="27"/>
        <v>2306620.2000000002</v>
      </c>
      <c r="S169" s="12">
        <v>150000000</v>
      </c>
      <c r="T169" s="12">
        <v>202248000</v>
      </c>
      <c r="U169" s="12">
        <v>0</v>
      </c>
      <c r="V169" s="12">
        <v>239028000</v>
      </c>
      <c r="W169" s="15">
        <f t="shared" si="23"/>
        <v>1.34832</v>
      </c>
      <c r="X169" s="15">
        <f t="shared" si="24"/>
        <v>0</v>
      </c>
      <c r="Y169" s="15">
        <f t="shared" si="25"/>
        <v>1.59352</v>
      </c>
      <c r="Z169" s="36"/>
      <c r="AA169" s="36"/>
      <c r="AB169" s="37"/>
    </row>
    <row r="170" spans="1:28" x14ac:dyDescent="0.25">
      <c r="A170" s="8" t="s">
        <v>1331</v>
      </c>
      <c r="B170" s="30" t="s">
        <v>1088</v>
      </c>
      <c r="C170" s="9" t="s">
        <v>1089</v>
      </c>
      <c r="D170" s="10" t="str">
        <f>VLOOKUP(B170,Sheet1!$B$6:$D$580,3,0)</f>
        <v>Trần Nam Anh</v>
      </c>
      <c r="E170" s="9" t="s">
        <v>1002</v>
      </c>
      <c r="F170" s="9" t="s">
        <v>998</v>
      </c>
      <c r="G170" s="9" t="s">
        <v>193</v>
      </c>
      <c r="H170" s="11">
        <v>3.5000000000000003E-2</v>
      </c>
      <c r="I170" s="11"/>
      <c r="J170" s="11">
        <v>0.01</v>
      </c>
      <c r="K170" s="11">
        <v>0.01</v>
      </c>
      <c r="L170" s="11">
        <v>5.0000000000000001E-3</v>
      </c>
      <c r="M170" s="11">
        <v>5.0000000000000001E-3</v>
      </c>
      <c r="N170" s="11"/>
      <c r="O170" s="12">
        <f t="shared" si="28"/>
        <v>0</v>
      </c>
      <c r="P170" s="12">
        <f t="shared" ref="P170:P181" si="29">IF(W170&gt;=40%,T170*J170*(100%-H170),0)</f>
        <v>686983.5</v>
      </c>
      <c r="Q170" s="12">
        <f t="shared" si="22"/>
        <v>971079.5</v>
      </c>
      <c r="R170" s="12">
        <f t="shared" si="27"/>
        <v>1658063</v>
      </c>
      <c r="S170" s="12">
        <v>170000000</v>
      </c>
      <c r="T170" s="12">
        <v>71190000</v>
      </c>
      <c r="U170" s="12">
        <v>100630000</v>
      </c>
      <c r="V170" s="12">
        <v>171820000</v>
      </c>
      <c r="W170" s="15">
        <f t="shared" si="23"/>
        <v>0.41876470588235293</v>
      </c>
      <c r="X170" s="15">
        <f t="shared" si="24"/>
        <v>0.59194117647058819</v>
      </c>
      <c r="Y170" s="15">
        <f t="shared" si="25"/>
        <v>1.0107058823529411</v>
      </c>
      <c r="Z170" s="36"/>
      <c r="AA170" s="36"/>
      <c r="AB170" s="37"/>
    </row>
    <row r="171" spans="1:28" hidden="1" x14ac:dyDescent="0.25">
      <c r="A171" s="8" t="s">
        <v>1332</v>
      </c>
      <c r="B171" s="30" t="s">
        <v>1090</v>
      </c>
      <c r="C171" s="9" t="s">
        <v>1091</v>
      </c>
      <c r="D171" s="10" t="str">
        <f>VLOOKUP(B171,Sheet1!$B$6:$D$580,3,0)</f>
        <v>Phan Đình Tuyên</v>
      </c>
      <c r="E171" s="9" t="s">
        <v>1006</v>
      </c>
      <c r="F171" s="9" t="s">
        <v>998</v>
      </c>
      <c r="G171" s="9" t="s">
        <v>193</v>
      </c>
      <c r="H171" s="11">
        <v>3.5000000000000003E-2</v>
      </c>
      <c r="I171" s="11"/>
      <c r="J171" s="11">
        <v>0.01</v>
      </c>
      <c r="K171" s="11">
        <v>0.01</v>
      </c>
      <c r="L171" s="11">
        <v>5.0000000000000001E-3</v>
      </c>
      <c r="M171" s="11">
        <v>5.0000000000000001E-3</v>
      </c>
      <c r="N171" s="11"/>
      <c r="O171" s="12">
        <f t="shared" si="28"/>
        <v>0</v>
      </c>
      <c r="P171" s="12">
        <f t="shared" si="29"/>
        <v>3479500.5</v>
      </c>
      <c r="Q171" s="12">
        <f t="shared" si="22"/>
        <v>0</v>
      </c>
      <c r="R171" s="12">
        <f t="shared" si="27"/>
        <v>8717424</v>
      </c>
      <c r="S171" s="12">
        <v>900000000</v>
      </c>
      <c r="T171" s="12">
        <v>360570000</v>
      </c>
      <c r="U171" s="12">
        <v>3010000</v>
      </c>
      <c r="V171" s="12">
        <v>903360000</v>
      </c>
      <c r="W171" s="15">
        <f t="shared" si="23"/>
        <v>0.40063333333333334</v>
      </c>
      <c r="X171" s="15">
        <f t="shared" si="24"/>
        <v>3.3444444444444446E-3</v>
      </c>
      <c r="Y171" s="15">
        <f t="shared" si="25"/>
        <v>1.0037333333333334</v>
      </c>
      <c r="Z171" s="36"/>
      <c r="AA171" s="36"/>
      <c r="AB171" s="37"/>
    </row>
    <row r="172" spans="1:28" hidden="1" x14ac:dyDescent="0.25">
      <c r="A172" s="8" t="s">
        <v>1333</v>
      </c>
      <c r="B172" s="30" t="s">
        <v>1092</v>
      </c>
      <c r="C172" s="9" t="s">
        <v>1093</v>
      </c>
      <c r="D172" s="10" t="str">
        <f>VLOOKUP(B172,Sheet1!$B$6:$D$580,3,0)</f>
        <v>Phan Minh Đạt</v>
      </c>
      <c r="E172" s="9" t="s">
        <v>1009</v>
      </c>
      <c r="F172" s="9" t="s">
        <v>998</v>
      </c>
      <c r="G172" s="9" t="s">
        <v>193</v>
      </c>
      <c r="H172" s="11">
        <v>3.5000000000000003E-2</v>
      </c>
      <c r="I172" s="11"/>
      <c r="J172" s="11">
        <v>0.01</v>
      </c>
      <c r="K172" s="11">
        <v>0.01</v>
      </c>
      <c r="L172" s="11">
        <v>5.0000000000000001E-3</v>
      </c>
      <c r="M172" s="11">
        <v>5.0000000000000001E-3</v>
      </c>
      <c r="N172" s="11"/>
      <c r="O172" s="12">
        <f t="shared" si="28"/>
        <v>0</v>
      </c>
      <c r="P172" s="12">
        <f t="shared" si="29"/>
        <v>0</v>
      </c>
      <c r="Q172" s="12">
        <f t="shared" si="22"/>
        <v>0</v>
      </c>
      <c r="R172" s="12">
        <f t="shared" si="27"/>
        <v>0</v>
      </c>
      <c r="S172" s="12">
        <v>200000000</v>
      </c>
      <c r="T172" s="12">
        <v>31110000</v>
      </c>
      <c r="U172" s="12">
        <v>10050000</v>
      </c>
      <c r="V172" s="12">
        <v>41160000</v>
      </c>
      <c r="W172" s="15">
        <f t="shared" si="23"/>
        <v>0.15554999999999999</v>
      </c>
      <c r="X172" s="15">
        <f t="shared" si="24"/>
        <v>5.0250000000000003E-2</v>
      </c>
      <c r="Y172" s="15">
        <f t="shared" si="25"/>
        <v>0.20580000000000001</v>
      </c>
      <c r="Z172" s="36"/>
      <c r="AA172" s="36"/>
      <c r="AB172" s="37"/>
    </row>
    <row r="173" spans="1:28" hidden="1" x14ac:dyDescent="0.25">
      <c r="A173" s="8" t="s">
        <v>1335</v>
      </c>
      <c r="B173" s="30" t="s">
        <v>1094</v>
      </c>
      <c r="C173" s="9" t="s">
        <v>1095</v>
      </c>
      <c r="D173" s="10" t="str">
        <f>VLOOKUP(B173,Sheet1!$B$6:$D$580,3,0)</f>
        <v>Trần Nam Anh</v>
      </c>
      <c r="E173" s="9" t="s">
        <v>1015</v>
      </c>
      <c r="F173" s="9" t="s">
        <v>998</v>
      </c>
      <c r="G173" s="9" t="s">
        <v>193</v>
      </c>
      <c r="H173" s="11">
        <v>3.5000000000000003E-2</v>
      </c>
      <c r="I173" s="11"/>
      <c r="J173" s="11">
        <v>0.01</v>
      </c>
      <c r="K173" s="11">
        <v>0.01</v>
      </c>
      <c r="L173" s="11">
        <v>5.0000000000000001E-3</v>
      </c>
      <c r="M173" s="11">
        <v>5.0000000000000001E-3</v>
      </c>
      <c r="N173" s="11"/>
      <c r="O173" s="12">
        <f t="shared" si="28"/>
        <v>0</v>
      </c>
      <c r="P173" s="12">
        <f t="shared" si="29"/>
        <v>0</v>
      </c>
      <c r="Q173" s="12">
        <f t="shared" si="22"/>
        <v>0</v>
      </c>
      <c r="R173" s="12">
        <f t="shared" si="27"/>
        <v>0</v>
      </c>
      <c r="S173" s="12">
        <v>40000000</v>
      </c>
      <c r="T173" s="12">
        <v>0</v>
      </c>
      <c r="U173" s="12">
        <v>0</v>
      </c>
      <c r="V173" s="12">
        <v>0</v>
      </c>
      <c r="W173" s="15">
        <f t="shared" si="23"/>
        <v>0</v>
      </c>
      <c r="X173" s="15">
        <f t="shared" si="24"/>
        <v>0</v>
      </c>
      <c r="Y173" s="15">
        <f t="shared" si="25"/>
        <v>0</v>
      </c>
      <c r="Z173" s="36"/>
      <c r="AA173" s="36"/>
      <c r="AB173" s="37"/>
    </row>
    <row r="174" spans="1:28" hidden="1" x14ac:dyDescent="0.25">
      <c r="A174" s="8" t="s">
        <v>1336</v>
      </c>
      <c r="B174" s="32" t="s">
        <v>1096</v>
      </c>
      <c r="C174" s="9" t="s">
        <v>1097</v>
      </c>
      <c r="D174" s="10" t="str">
        <f>VLOOKUP(B174,Sheet1!$B$6:$D$580,3,0)</f>
        <v>Nguyễn Khắc Liệu</v>
      </c>
      <c r="E174" s="9" t="s">
        <v>1019</v>
      </c>
      <c r="F174" s="9" t="s">
        <v>998</v>
      </c>
      <c r="G174" s="9" t="s">
        <v>193</v>
      </c>
      <c r="H174" s="11">
        <v>3.5000000000000003E-2</v>
      </c>
      <c r="I174" s="11"/>
      <c r="J174" s="11">
        <v>0.01</v>
      </c>
      <c r="K174" s="11">
        <v>0.01</v>
      </c>
      <c r="L174" s="11">
        <v>5.0000000000000001E-3</v>
      </c>
      <c r="M174" s="11">
        <v>5.0000000000000001E-3</v>
      </c>
      <c r="N174" s="11"/>
      <c r="O174" s="12">
        <f t="shared" si="28"/>
        <v>0</v>
      </c>
      <c r="P174" s="12">
        <f t="shared" si="29"/>
        <v>1570537.5</v>
      </c>
      <c r="Q174" s="12">
        <f t="shared" si="22"/>
        <v>0</v>
      </c>
      <c r="R174" s="12">
        <f t="shared" si="27"/>
        <v>3863377.5</v>
      </c>
      <c r="S174" s="12">
        <v>400000000</v>
      </c>
      <c r="T174" s="12">
        <v>162750000</v>
      </c>
      <c r="U174" s="12">
        <v>0</v>
      </c>
      <c r="V174" s="12">
        <v>400350000</v>
      </c>
      <c r="W174" s="15">
        <f t="shared" si="23"/>
        <v>0.40687499999999999</v>
      </c>
      <c r="X174" s="15">
        <f t="shared" si="24"/>
        <v>0</v>
      </c>
      <c r="Y174" s="15">
        <f t="shared" si="25"/>
        <v>1.000875</v>
      </c>
      <c r="Z174" s="36"/>
      <c r="AA174" s="36"/>
      <c r="AB174" s="37"/>
    </row>
    <row r="175" spans="1:28" hidden="1" x14ac:dyDescent="0.25">
      <c r="A175" s="8" t="s">
        <v>1337</v>
      </c>
      <c r="B175" s="30" t="s">
        <v>1098</v>
      </c>
      <c r="C175" s="9" t="s">
        <v>1099</v>
      </c>
      <c r="D175" s="10" t="str">
        <f>VLOOKUP(B175,Sheet1!$B$6:$D$580,3,0)</f>
        <v>Trần Nam Anh</v>
      </c>
      <c r="E175" s="9" t="s">
        <v>1022</v>
      </c>
      <c r="F175" s="9" t="s">
        <v>998</v>
      </c>
      <c r="G175" s="9" t="s">
        <v>193</v>
      </c>
      <c r="H175" s="11">
        <v>3.5000000000000003E-2</v>
      </c>
      <c r="I175" s="11"/>
      <c r="J175" s="11">
        <v>0.01</v>
      </c>
      <c r="K175" s="11">
        <v>0.01</v>
      </c>
      <c r="L175" s="11">
        <v>5.0000000000000001E-3</v>
      </c>
      <c r="M175" s="11">
        <v>5.0000000000000001E-3</v>
      </c>
      <c r="N175" s="11"/>
      <c r="O175" s="12">
        <f t="shared" si="28"/>
        <v>0</v>
      </c>
      <c r="P175" s="12">
        <f t="shared" si="29"/>
        <v>769587.5</v>
      </c>
      <c r="Q175" s="12">
        <f t="shared" si="22"/>
        <v>789756</v>
      </c>
      <c r="R175" s="12">
        <f t="shared" si="27"/>
        <v>1559343.5</v>
      </c>
      <c r="S175" s="12">
        <v>160000000</v>
      </c>
      <c r="T175" s="12">
        <v>79750000</v>
      </c>
      <c r="U175" s="12">
        <v>81840000</v>
      </c>
      <c r="V175" s="12">
        <v>161590000</v>
      </c>
      <c r="W175" s="15">
        <f t="shared" si="23"/>
        <v>0.49843749999999998</v>
      </c>
      <c r="X175" s="15">
        <f t="shared" si="24"/>
        <v>0.51149999999999995</v>
      </c>
      <c r="Y175" s="15">
        <f t="shared" si="25"/>
        <v>1.0099374999999999</v>
      </c>
      <c r="Z175" s="36"/>
      <c r="AA175" s="36"/>
      <c r="AB175" s="37"/>
    </row>
    <row r="176" spans="1:28" hidden="1" x14ac:dyDescent="0.25">
      <c r="A176" s="8" t="s">
        <v>1338</v>
      </c>
      <c r="B176" s="30" t="s">
        <v>1100</v>
      </c>
      <c r="C176" s="9" t="s">
        <v>1101</v>
      </c>
      <c r="D176" s="10" t="str">
        <f>VLOOKUP(B176,Sheet1!$B$6:$D$580,3,0)</f>
        <v>Nguyễn Khắc Liệu</v>
      </c>
      <c r="E176" s="9" t="s">
        <v>1025</v>
      </c>
      <c r="F176" s="9" t="s">
        <v>998</v>
      </c>
      <c r="G176" s="9" t="s">
        <v>193</v>
      </c>
      <c r="H176" s="11">
        <v>3.5000000000000003E-2</v>
      </c>
      <c r="I176" s="11"/>
      <c r="J176" s="11">
        <v>0.01</v>
      </c>
      <c r="K176" s="11">
        <v>0.01</v>
      </c>
      <c r="L176" s="11">
        <v>5.0000000000000001E-3</v>
      </c>
      <c r="M176" s="11">
        <v>5.0000000000000001E-3</v>
      </c>
      <c r="N176" s="11"/>
      <c r="O176" s="12">
        <f t="shared" si="28"/>
        <v>0</v>
      </c>
      <c r="P176" s="12">
        <f t="shared" si="29"/>
        <v>0</v>
      </c>
      <c r="Q176" s="12">
        <f t="shared" si="22"/>
        <v>0</v>
      </c>
      <c r="R176" s="12">
        <f t="shared" si="27"/>
        <v>0</v>
      </c>
      <c r="S176" s="12">
        <v>0</v>
      </c>
      <c r="T176" s="12">
        <v>0</v>
      </c>
      <c r="U176" s="12">
        <v>0</v>
      </c>
      <c r="V176" s="12">
        <v>0</v>
      </c>
      <c r="W176" s="15">
        <f t="shared" si="23"/>
        <v>0</v>
      </c>
      <c r="X176" s="15">
        <f t="shared" si="24"/>
        <v>0</v>
      </c>
      <c r="Y176" s="15">
        <f t="shared" si="25"/>
        <v>0</v>
      </c>
      <c r="Z176" s="36"/>
      <c r="AA176" s="36"/>
      <c r="AB176" s="37"/>
    </row>
    <row r="177" spans="1:28" hidden="1" x14ac:dyDescent="0.25">
      <c r="A177" s="8" t="s">
        <v>1339</v>
      </c>
      <c r="B177" s="32" t="s">
        <v>1102</v>
      </c>
      <c r="C177" s="9" t="s">
        <v>1103</v>
      </c>
      <c r="D177" s="10" t="str">
        <f>VLOOKUP(B177,Sheet1!$B$6:$D$580,3,0)</f>
        <v>Phan Minh Đạt</v>
      </c>
      <c r="E177" s="9" t="s">
        <v>1012</v>
      </c>
      <c r="F177" s="9" t="s">
        <v>998</v>
      </c>
      <c r="G177" s="9" t="s">
        <v>193</v>
      </c>
      <c r="H177" s="11">
        <v>3.5000000000000003E-2</v>
      </c>
      <c r="I177" s="11"/>
      <c r="J177" s="11">
        <v>0.01</v>
      </c>
      <c r="K177" s="11">
        <v>0.01</v>
      </c>
      <c r="L177" s="11">
        <v>5.0000000000000001E-3</v>
      </c>
      <c r="M177" s="11">
        <v>5.0000000000000001E-3</v>
      </c>
      <c r="N177" s="11"/>
      <c r="O177" s="12">
        <f t="shared" si="28"/>
        <v>0</v>
      </c>
      <c r="P177" s="12">
        <f t="shared" si="29"/>
        <v>627636</v>
      </c>
      <c r="Q177" s="12">
        <f t="shared" si="22"/>
        <v>0</v>
      </c>
      <c r="R177" s="12">
        <f t="shared" si="27"/>
        <v>0</v>
      </c>
      <c r="S177" s="12">
        <v>160000000</v>
      </c>
      <c r="T177" s="12">
        <v>65040000</v>
      </c>
      <c r="U177" s="12">
        <v>0</v>
      </c>
      <c r="V177" s="12">
        <v>110710000</v>
      </c>
      <c r="W177" s="15">
        <f t="shared" si="23"/>
        <v>0.40649999999999997</v>
      </c>
      <c r="X177" s="15">
        <f t="shared" si="24"/>
        <v>0</v>
      </c>
      <c r="Y177" s="15">
        <f t="shared" si="25"/>
        <v>0.69193749999999998</v>
      </c>
      <c r="Z177" s="36"/>
      <c r="AA177" s="36"/>
      <c r="AB177" s="37"/>
    </row>
    <row r="178" spans="1:28" hidden="1" x14ac:dyDescent="0.25">
      <c r="A178" s="8" t="s">
        <v>1340</v>
      </c>
      <c r="B178" s="32" t="s">
        <v>1104</v>
      </c>
      <c r="C178" s="9" t="s">
        <v>1105</v>
      </c>
      <c r="D178" s="10" t="str">
        <f>VLOOKUP(B178,Sheet1!$B$6:$D$580,3,0)</f>
        <v>Phan Minh Đạt</v>
      </c>
      <c r="E178" s="9" t="s">
        <v>997</v>
      </c>
      <c r="F178" s="9" t="s">
        <v>998</v>
      </c>
      <c r="G178" s="9" t="s">
        <v>193</v>
      </c>
      <c r="H178" s="11">
        <v>3.5000000000000003E-2</v>
      </c>
      <c r="I178" s="11"/>
      <c r="J178" s="11">
        <v>0.01</v>
      </c>
      <c r="K178" s="11">
        <v>0.01</v>
      </c>
      <c r="L178" s="11">
        <v>5.0000000000000001E-3</v>
      </c>
      <c r="M178" s="11">
        <v>5.0000000000000001E-3</v>
      </c>
      <c r="N178" s="11"/>
      <c r="O178" s="12">
        <f t="shared" si="28"/>
        <v>0</v>
      </c>
      <c r="P178" s="12">
        <f t="shared" si="29"/>
        <v>3581404.5</v>
      </c>
      <c r="Q178" s="12">
        <f t="shared" si="22"/>
        <v>2517395.5</v>
      </c>
      <c r="R178" s="12">
        <f t="shared" si="27"/>
        <v>6594810</v>
      </c>
      <c r="S178" s="12">
        <v>400000000</v>
      </c>
      <c r="T178" s="12">
        <v>371130000</v>
      </c>
      <c r="U178" s="12">
        <v>260870000</v>
      </c>
      <c r="V178" s="12">
        <v>683400000</v>
      </c>
      <c r="W178" s="15">
        <f t="shared" si="23"/>
        <v>0.92782500000000001</v>
      </c>
      <c r="X178" s="15">
        <f t="shared" si="24"/>
        <v>0.65217499999999995</v>
      </c>
      <c r="Y178" s="15">
        <f t="shared" si="25"/>
        <v>1.7084999999999999</v>
      </c>
      <c r="Z178" s="36"/>
      <c r="AA178" s="36"/>
      <c r="AB178" s="37"/>
    </row>
    <row r="179" spans="1:28" hidden="1" x14ac:dyDescent="0.25">
      <c r="A179" s="8" t="s">
        <v>1334</v>
      </c>
      <c r="B179" s="30" t="s">
        <v>1106</v>
      </c>
      <c r="C179" s="9" t="s">
        <v>1107</v>
      </c>
      <c r="D179" s="10" t="str">
        <f>VLOOKUP(B179,Sheet1!$B$6:$D$580,3,0)</f>
        <v>Phan Minh Đạt</v>
      </c>
      <c r="E179" s="9" t="s">
        <v>1012</v>
      </c>
      <c r="F179" s="9" t="s">
        <v>998</v>
      </c>
      <c r="G179" s="9" t="s">
        <v>193</v>
      </c>
      <c r="H179" s="11">
        <v>3.5000000000000003E-2</v>
      </c>
      <c r="I179" s="11"/>
      <c r="J179" s="11">
        <v>0.01</v>
      </c>
      <c r="K179" s="11">
        <v>0.01</v>
      </c>
      <c r="L179" s="11">
        <v>5.0000000000000001E-3</v>
      </c>
      <c r="M179" s="11">
        <v>5.0000000000000001E-3</v>
      </c>
      <c r="N179" s="11"/>
      <c r="O179" s="12">
        <f t="shared" si="28"/>
        <v>0</v>
      </c>
      <c r="P179" s="12">
        <f t="shared" si="29"/>
        <v>520578.89999999997</v>
      </c>
      <c r="Q179" s="12">
        <f t="shared" si="22"/>
        <v>378087</v>
      </c>
      <c r="R179" s="12">
        <f t="shared" ref="R179:R209" si="30">IF(Y179&gt;=100%,V179*(100%-H179)*K179,0)</f>
        <v>997674.9</v>
      </c>
      <c r="S179" s="12">
        <v>70000000</v>
      </c>
      <c r="T179" s="12">
        <v>53946000</v>
      </c>
      <c r="U179" s="12">
        <v>39180000</v>
      </c>
      <c r="V179" s="12">
        <v>103386000</v>
      </c>
      <c r="W179" s="15">
        <f t="shared" si="23"/>
        <v>0.77065714285714282</v>
      </c>
      <c r="X179" s="15">
        <f t="shared" si="24"/>
        <v>0.55971428571428572</v>
      </c>
      <c r="Y179" s="15">
        <f t="shared" si="25"/>
        <v>1.4769428571428571</v>
      </c>
      <c r="Z179" s="36"/>
      <c r="AA179" s="36"/>
      <c r="AB179" s="37"/>
    </row>
    <row r="180" spans="1:28" hidden="1" x14ac:dyDescent="0.25">
      <c r="A180" s="8" t="s">
        <v>1341</v>
      </c>
      <c r="B180" s="32" t="s">
        <v>1116</v>
      </c>
      <c r="C180" s="9" t="s">
        <v>1117</v>
      </c>
      <c r="D180" s="10" t="str">
        <f>VLOOKUP(B180,Sheet1!$B$6:$D$580,3,0)</f>
        <v>Nguyễn Khắc Liệu</v>
      </c>
      <c r="E180" s="9" t="s">
        <v>1025</v>
      </c>
      <c r="F180" s="9" t="s">
        <v>998</v>
      </c>
      <c r="G180" s="9" t="s">
        <v>193</v>
      </c>
      <c r="H180" s="11">
        <v>3.5000000000000003E-2</v>
      </c>
      <c r="I180" s="11"/>
      <c r="J180" s="11">
        <v>0.01</v>
      </c>
      <c r="K180" s="11">
        <v>0.01</v>
      </c>
      <c r="L180" s="11">
        <v>5.0000000000000001E-3</v>
      </c>
      <c r="M180" s="11">
        <v>5.0000000000000001E-3</v>
      </c>
      <c r="N180" s="11"/>
      <c r="O180" s="12">
        <f t="shared" si="28"/>
        <v>0</v>
      </c>
      <c r="P180" s="12">
        <f t="shared" si="29"/>
        <v>0</v>
      </c>
      <c r="Q180" s="12">
        <f t="shared" si="22"/>
        <v>0</v>
      </c>
      <c r="R180" s="12">
        <f t="shared" si="30"/>
        <v>2895868.5</v>
      </c>
      <c r="S180" s="12">
        <v>300000000</v>
      </c>
      <c r="T180" s="12">
        <v>48000000</v>
      </c>
      <c r="U180" s="12">
        <v>9500000</v>
      </c>
      <c r="V180" s="12">
        <v>300090000</v>
      </c>
      <c r="W180" s="15">
        <f t="shared" si="23"/>
        <v>0.16</v>
      </c>
      <c r="X180" s="15">
        <f t="shared" si="24"/>
        <v>3.1666666666666669E-2</v>
      </c>
      <c r="Y180" s="15">
        <f t="shared" si="25"/>
        <v>1.0003</v>
      </c>
      <c r="Z180" s="36"/>
      <c r="AA180" s="36"/>
      <c r="AB180" s="37"/>
    </row>
    <row r="181" spans="1:28" hidden="1" x14ac:dyDescent="0.25">
      <c r="A181" s="8" t="s">
        <v>1342</v>
      </c>
      <c r="B181" s="28" t="s">
        <v>1192</v>
      </c>
      <c r="C181" s="28" t="s">
        <v>1193</v>
      </c>
      <c r="D181" s="10" t="str">
        <f>VLOOKUP(B181,Sheet1!$B$6:$D$580,3,0)</f>
        <v>Phan Minh Đạt</v>
      </c>
      <c r="E181" s="28" t="s">
        <v>1185</v>
      </c>
      <c r="F181" s="9" t="s">
        <v>998</v>
      </c>
      <c r="G181" s="9" t="s">
        <v>193</v>
      </c>
      <c r="H181" s="11">
        <v>3.5000000000000003E-2</v>
      </c>
      <c r="I181" s="11"/>
      <c r="J181" s="11">
        <v>0.01</v>
      </c>
      <c r="K181" s="11">
        <v>0.01</v>
      </c>
      <c r="L181" s="11">
        <v>5.0000000000000001E-3</v>
      </c>
      <c r="M181" s="11">
        <v>5.0000000000000001E-3</v>
      </c>
      <c r="N181" s="11"/>
      <c r="O181" s="12">
        <f t="shared" si="28"/>
        <v>0</v>
      </c>
      <c r="P181" s="12">
        <f t="shared" si="29"/>
        <v>0</v>
      </c>
      <c r="Q181" s="12">
        <f t="shared" si="22"/>
        <v>0</v>
      </c>
      <c r="R181" s="12">
        <f t="shared" si="30"/>
        <v>0</v>
      </c>
      <c r="S181" s="12">
        <v>0</v>
      </c>
      <c r="T181" s="12">
        <v>0</v>
      </c>
      <c r="U181" s="12">
        <v>-3010000</v>
      </c>
      <c r="V181" s="12">
        <v>-3010000</v>
      </c>
      <c r="W181" s="15">
        <f t="shared" si="23"/>
        <v>0</v>
      </c>
      <c r="X181" s="15">
        <f t="shared" si="24"/>
        <v>0</v>
      </c>
      <c r="Y181" s="15">
        <f t="shared" si="25"/>
        <v>0</v>
      </c>
      <c r="Z181" s="36"/>
      <c r="AA181" s="36"/>
      <c r="AB181" s="37"/>
    </row>
    <row r="182" spans="1:28" hidden="1" x14ac:dyDescent="0.25">
      <c r="A182" s="8" t="s">
        <v>1343</v>
      </c>
      <c r="B182" s="28" t="s">
        <v>1211</v>
      </c>
      <c r="C182" s="28" t="s">
        <v>1212</v>
      </c>
      <c r="D182" s="10" t="str">
        <f>VLOOKUP(B182,Sheet1!$B$6:$D$580,3,0)</f>
        <v>Phan Minh Đạt</v>
      </c>
      <c r="E182" s="28" t="s">
        <v>1204</v>
      </c>
      <c r="F182" s="9" t="s">
        <v>998</v>
      </c>
      <c r="G182" s="9" t="s">
        <v>193</v>
      </c>
      <c r="H182" s="11">
        <v>3.5000000000000003E-2</v>
      </c>
      <c r="I182" s="11">
        <v>0.02</v>
      </c>
      <c r="J182" s="11">
        <v>0.01</v>
      </c>
      <c r="K182" s="11">
        <v>0.01</v>
      </c>
      <c r="L182" s="11">
        <v>5.0000000000000001E-3</v>
      </c>
      <c r="M182" s="11">
        <v>5.0000000000000001E-3</v>
      </c>
      <c r="N182" s="11"/>
      <c r="O182" s="12">
        <f t="shared" si="28"/>
        <v>205800</v>
      </c>
      <c r="P182" s="12">
        <f>IF(W182&gt;=40%,T182*J182*(100%-H182),0)-163562</f>
        <v>-163562</v>
      </c>
      <c r="Q182" s="12">
        <f t="shared" si="22"/>
        <v>0</v>
      </c>
      <c r="R182" s="12">
        <f t="shared" si="30"/>
        <v>0</v>
      </c>
      <c r="S182" s="12">
        <v>50000000</v>
      </c>
      <c r="T182" s="12">
        <v>8820000</v>
      </c>
      <c r="U182" s="12">
        <v>0</v>
      </c>
      <c r="V182" s="12">
        <v>10290000</v>
      </c>
      <c r="W182" s="15">
        <f t="shared" si="23"/>
        <v>0.1764</v>
      </c>
      <c r="X182" s="15">
        <f t="shared" si="24"/>
        <v>0</v>
      </c>
      <c r="Y182" s="15">
        <f t="shared" si="25"/>
        <v>0.20580000000000001</v>
      </c>
      <c r="Z182" s="36"/>
      <c r="AA182" s="36"/>
      <c r="AB182" s="37"/>
    </row>
    <row r="183" spans="1:28" hidden="1" x14ac:dyDescent="0.25">
      <c r="A183" s="8" t="s">
        <v>1345</v>
      </c>
      <c r="B183" s="32" t="s">
        <v>1227</v>
      </c>
      <c r="C183" s="32" t="s">
        <v>1228</v>
      </c>
      <c r="D183" s="10" t="str">
        <f>VLOOKUP(B183,Sheet1!$B$6:$D$580,3,0)</f>
        <v>Phan Minh Đạt</v>
      </c>
      <c r="E183" s="28" t="s">
        <v>1185</v>
      </c>
      <c r="F183" s="32" t="s">
        <v>998</v>
      </c>
      <c r="G183" s="9" t="s">
        <v>193</v>
      </c>
      <c r="H183" s="11">
        <v>3.5000000000000003E-2</v>
      </c>
      <c r="I183" s="11"/>
      <c r="J183" s="11">
        <v>0.01</v>
      </c>
      <c r="K183" s="11">
        <v>0.01</v>
      </c>
      <c r="L183" s="11">
        <v>5.0000000000000001E-3</v>
      </c>
      <c r="M183" s="11">
        <v>5.0000000000000001E-3</v>
      </c>
      <c r="N183" s="11"/>
      <c r="O183" s="12">
        <f t="shared" si="28"/>
        <v>0</v>
      </c>
      <c r="P183" s="12">
        <f t="shared" ref="P183:P214" si="31">IF(W183&gt;=40%,T183*J183*(100%-H183),0)</f>
        <v>0</v>
      </c>
      <c r="Q183" s="12">
        <f t="shared" si="22"/>
        <v>0</v>
      </c>
      <c r="R183" s="12">
        <f t="shared" si="30"/>
        <v>0</v>
      </c>
      <c r="S183" s="12">
        <v>30000000</v>
      </c>
      <c r="T183" s="12">
        <v>0</v>
      </c>
      <c r="U183" s="12">
        <v>0</v>
      </c>
      <c r="V183" s="12">
        <v>4500000</v>
      </c>
      <c r="W183" s="15">
        <f t="shared" si="23"/>
        <v>0</v>
      </c>
      <c r="X183" s="15">
        <f t="shared" si="24"/>
        <v>0</v>
      </c>
      <c r="Y183" s="15">
        <f t="shared" si="25"/>
        <v>0.15</v>
      </c>
      <c r="Z183" s="36"/>
      <c r="AA183" s="36"/>
      <c r="AB183" s="37"/>
    </row>
    <row r="184" spans="1:28" hidden="1" x14ac:dyDescent="0.25">
      <c r="A184" s="8" t="s">
        <v>1296</v>
      </c>
      <c r="B184" s="28" t="s">
        <v>713</v>
      </c>
      <c r="C184" s="28" t="s">
        <v>714</v>
      </c>
      <c r="D184" s="10" t="str">
        <f>VLOOKUP(B184,Sheet1!$B$6:$D$580,3,0)</f>
        <v>Đặng Hữu Mến</v>
      </c>
      <c r="E184" s="28" t="s">
        <v>479</v>
      </c>
      <c r="F184" s="28" t="s">
        <v>480</v>
      </c>
      <c r="G184" s="9" t="s">
        <v>193</v>
      </c>
      <c r="H184" s="11">
        <v>3.5000000000000003E-2</v>
      </c>
      <c r="I184" s="11"/>
      <c r="J184" s="11">
        <v>0.01</v>
      </c>
      <c r="K184" s="11">
        <v>0.01</v>
      </c>
      <c r="L184" s="11">
        <v>5.0000000000000001E-3</v>
      </c>
      <c r="M184" s="11">
        <v>5.0000000000000001E-3</v>
      </c>
      <c r="N184" s="11"/>
      <c r="O184" s="12">
        <f t="shared" si="28"/>
        <v>0</v>
      </c>
      <c r="P184" s="12">
        <f t="shared" si="31"/>
        <v>0</v>
      </c>
      <c r="Q184" s="12">
        <f t="shared" si="22"/>
        <v>0</v>
      </c>
      <c r="R184" s="12">
        <f t="shared" si="30"/>
        <v>0</v>
      </c>
      <c r="S184" s="12">
        <v>100000000</v>
      </c>
      <c r="T184" s="12">
        <v>18000000</v>
      </c>
      <c r="U184" s="12">
        <v>0</v>
      </c>
      <c r="V184" s="12">
        <v>62930000</v>
      </c>
      <c r="W184" s="15">
        <f t="shared" si="23"/>
        <v>0.18</v>
      </c>
      <c r="X184" s="15">
        <f t="shared" si="24"/>
        <v>0</v>
      </c>
      <c r="Y184" s="15">
        <f t="shared" si="25"/>
        <v>0.62929999999999997</v>
      </c>
      <c r="Z184" s="36"/>
      <c r="AA184" s="36"/>
      <c r="AB184" s="37"/>
    </row>
    <row r="185" spans="1:28" hidden="1" x14ac:dyDescent="0.25">
      <c r="A185" s="8" t="s">
        <v>1299</v>
      </c>
      <c r="B185" s="28" t="s">
        <v>719</v>
      </c>
      <c r="C185" s="28" t="s">
        <v>720</v>
      </c>
      <c r="D185" s="10" t="str">
        <f>VLOOKUP(B185,Sheet1!$B$6:$D$580,3,0)</f>
        <v>Đặng Hữu Mến</v>
      </c>
      <c r="E185" s="28" t="s">
        <v>491</v>
      </c>
      <c r="F185" s="28" t="s">
        <v>480</v>
      </c>
      <c r="G185" s="9" t="s">
        <v>193</v>
      </c>
      <c r="H185" s="11">
        <v>3.5000000000000003E-2</v>
      </c>
      <c r="I185" s="11">
        <v>0.02</v>
      </c>
      <c r="J185" s="11">
        <v>0.01</v>
      </c>
      <c r="K185" s="11">
        <v>0.01</v>
      </c>
      <c r="L185" s="11">
        <v>5.0000000000000001E-3</v>
      </c>
      <c r="M185" s="11">
        <v>5.0000000000000001E-3</v>
      </c>
      <c r="N185" s="11"/>
      <c r="O185" s="12">
        <f t="shared" si="28"/>
        <v>0</v>
      </c>
      <c r="P185" s="12">
        <f t="shared" si="31"/>
        <v>0</v>
      </c>
      <c r="Q185" s="12">
        <f t="shared" si="22"/>
        <v>0</v>
      </c>
      <c r="R185" s="12">
        <f t="shared" si="30"/>
        <v>0</v>
      </c>
      <c r="S185" s="12">
        <v>0</v>
      </c>
      <c r="T185" s="12">
        <v>0</v>
      </c>
      <c r="U185" s="12">
        <v>0</v>
      </c>
      <c r="V185" s="12">
        <v>0</v>
      </c>
      <c r="W185" s="15">
        <f t="shared" si="23"/>
        <v>0</v>
      </c>
      <c r="X185" s="15">
        <f t="shared" si="24"/>
        <v>0</v>
      </c>
      <c r="Y185" s="15">
        <f t="shared" si="25"/>
        <v>0</v>
      </c>
      <c r="Z185" s="36"/>
      <c r="AA185" s="36"/>
      <c r="AB185" s="37"/>
    </row>
    <row r="186" spans="1:28" hidden="1" x14ac:dyDescent="0.25">
      <c r="A186" s="8" t="s">
        <v>1309</v>
      </c>
      <c r="B186" s="28" t="s">
        <v>737</v>
      </c>
      <c r="C186" s="28" t="s">
        <v>738</v>
      </c>
      <c r="D186" s="10" t="str">
        <f>VLOOKUP(B186,Sheet1!$B$6:$D$580,3,0)</f>
        <v>Lê Văn Tuấn</v>
      </c>
      <c r="E186" s="28" t="s">
        <v>516</v>
      </c>
      <c r="F186" s="28" t="s">
        <v>480</v>
      </c>
      <c r="G186" s="9" t="s">
        <v>193</v>
      </c>
      <c r="H186" s="11">
        <v>3.5000000000000003E-2</v>
      </c>
      <c r="I186" s="11"/>
      <c r="J186" s="11">
        <v>0.01</v>
      </c>
      <c r="K186" s="11">
        <v>0.01</v>
      </c>
      <c r="L186" s="11">
        <v>5.0000000000000001E-3</v>
      </c>
      <c r="M186" s="11">
        <v>5.0000000000000001E-3</v>
      </c>
      <c r="N186" s="11"/>
      <c r="O186" s="12">
        <f t="shared" si="28"/>
        <v>0</v>
      </c>
      <c r="P186" s="12">
        <f t="shared" si="31"/>
        <v>0</v>
      </c>
      <c r="Q186" s="12">
        <f t="shared" si="22"/>
        <v>0</v>
      </c>
      <c r="R186" s="12">
        <f t="shared" si="30"/>
        <v>0</v>
      </c>
      <c r="S186" s="12">
        <v>0</v>
      </c>
      <c r="T186" s="12">
        <v>0</v>
      </c>
      <c r="U186" s="12">
        <v>0</v>
      </c>
      <c r="V186" s="12">
        <v>0</v>
      </c>
      <c r="W186" s="15">
        <f t="shared" si="23"/>
        <v>0</v>
      </c>
      <c r="X186" s="15">
        <f t="shared" si="24"/>
        <v>0</v>
      </c>
      <c r="Y186" s="15">
        <f t="shared" si="25"/>
        <v>0</v>
      </c>
      <c r="Z186" s="36"/>
      <c r="AA186" s="36"/>
      <c r="AB186" s="37"/>
    </row>
    <row r="187" spans="1:28" hidden="1" x14ac:dyDescent="0.25">
      <c r="A187" s="8" t="s">
        <v>1310</v>
      </c>
      <c r="B187" s="28" t="s">
        <v>739</v>
      </c>
      <c r="C187" s="28" t="s">
        <v>740</v>
      </c>
      <c r="D187" s="10" t="str">
        <f>VLOOKUP(B187,Sheet1!$B$6:$D$580,3,0)</f>
        <v>Lê Văn Tuấn</v>
      </c>
      <c r="E187" s="28" t="s">
        <v>516</v>
      </c>
      <c r="F187" s="28" t="s">
        <v>480</v>
      </c>
      <c r="G187" s="9" t="s">
        <v>193</v>
      </c>
      <c r="H187" s="11">
        <v>3.5000000000000003E-2</v>
      </c>
      <c r="I187" s="11"/>
      <c r="J187" s="11">
        <v>0.01</v>
      </c>
      <c r="K187" s="11">
        <v>0.01</v>
      </c>
      <c r="L187" s="11">
        <v>5.0000000000000001E-3</v>
      </c>
      <c r="M187" s="11">
        <v>5.0000000000000001E-3</v>
      </c>
      <c r="N187" s="11"/>
      <c r="O187" s="12">
        <f t="shared" si="28"/>
        <v>0</v>
      </c>
      <c r="P187" s="12">
        <f t="shared" si="31"/>
        <v>0</v>
      </c>
      <c r="Q187" s="12">
        <f t="shared" si="22"/>
        <v>0</v>
      </c>
      <c r="R187" s="12">
        <f t="shared" si="30"/>
        <v>0</v>
      </c>
      <c r="S187" s="12">
        <v>70000000</v>
      </c>
      <c r="T187" s="12">
        <v>0</v>
      </c>
      <c r="U187" s="12">
        <v>16488000</v>
      </c>
      <c r="V187" s="12">
        <v>41818000</v>
      </c>
      <c r="W187" s="15">
        <f t="shared" si="23"/>
        <v>0</v>
      </c>
      <c r="X187" s="15">
        <f t="shared" si="24"/>
        <v>0.23554285714285714</v>
      </c>
      <c r="Y187" s="15">
        <f t="shared" si="25"/>
        <v>0.59740000000000004</v>
      </c>
      <c r="Z187" s="36"/>
      <c r="AA187" s="36"/>
      <c r="AB187" s="37"/>
    </row>
    <row r="188" spans="1:28" hidden="1" x14ac:dyDescent="0.25">
      <c r="A188" s="8" t="s">
        <v>1313</v>
      </c>
      <c r="B188" s="28" t="s">
        <v>747</v>
      </c>
      <c r="C188" s="28" t="s">
        <v>748</v>
      </c>
      <c r="D188" s="10" t="str">
        <f>VLOOKUP(B188,Sheet1!$B$6:$D$580,3,0)</f>
        <v>Đặng Hữu Mến</v>
      </c>
      <c r="E188" s="28" t="s">
        <v>494</v>
      </c>
      <c r="F188" s="28" t="s">
        <v>480</v>
      </c>
      <c r="G188" s="9" t="s">
        <v>193</v>
      </c>
      <c r="H188" s="11">
        <v>3.5000000000000003E-2</v>
      </c>
      <c r="I188" s="11"/>
      <c r="J188" s="11">
        <v>0.01</v>
      </c>
      <c r="K188" s="11">
        <v>0.01</v>
      </c>
      <c r="L188" s="11">
        <v>5.0000000000000001E-3</v>
      </c>
      <c r="M188" s="11">
        <v>5.0000000000000001E-3</v>
      </c>
      <c r="N188" s="11"/>
      <c r="O188" s="12">
        <f t="shared" si="28"/>
        <v>0</v>
      </c>
      <c r="P188" s="12">
        <f t="shared" si="31"/>
        <v>0</v>
      </c>
      <c r="Q188" s="12">
        <f t="shared" si="22"/>
        <v>0</v>
      </c>
      <c r="R188" s="12">
        <f t="shared" si="30"/>
        <v>0</v>
      </c>
      <c r="S188" s="12">
        <v>0</v>
      </c>
      <c r="T188" s="12">
        <v>0</v>
      </c>
      <c r="U188" s="12">
        <v>0</v>
      </c>
      <c r="V188" s="12">
        <v>0</v>
      </c>
      <c r="W188" s="15">
        <f t="shared" si="23"/>
        <v>0</v>
      </c>
      <c r="X188" s="15">
        <f t="shared" si="24"/>
        <v>0</v>
      </c>
      <c r="Y188" s="15">
        <f t="shared" si="25"/>
        <v>0</v>
      </c>
      <c r="Z188" s="36"/>
      <c r="AA188" s="36"/>
      <c r="AB188" s="37"/>
    </row>
    <row r="189" spans="1:28" hidden="1" x14ac:dyDescent="0.25">
      <c r="A189" s="8" t="s">
        <v>1321</v>
      </c>
      <c r="B189" s="28" t="s">
        <v>763</v>
      </c>
      <c r="C189" s="28" t="s">
        <v>764</v>
      </c>
      <c r="D189" s="10" t="str">
        <f>VLOOKUP(B189,Sheet1!$B$6:$D$580,3,0)</f>
        <v>Đặng Hữu Mến</v>
      </c>
      <c r="E189" s="28" t="s">
        <v>494</v>
      </c>
      <c r="F189" s="28" t="s">
        <v>480</v>
      </c>
      <c r="G189" s="9" t="s">
        <v>193</v>
      </c>
      <c r="H189" s="11">
        <v>3.5000000000000003E-2</v>
      </c>
      <c r="I189" s="11"/>
      <c r="J189" s="11">
        <v>0.01</v>
      </c>
      <c r="K189" s="11">
        <v>0.01</v>
      </c>
      <c r="L189" s="11">
        <v>5.0000000000000001E-3</v>
      </c>
      <c r="M189" s="11">
        <v>5.0000000000000001E-3</v>
      </c>
      <c r="N189" s="11"/>
      <c r="O189" s="12">
        <f t="shared" si="28"/>
        <v>0</v>
      </c>
      <c r="P189" s="12">
        <f t="shared" si="31"/>
        <v>0</v>
      </c>
      <c r="Q189" s="12">
        <f t="shared" si="22"/>
        <v>0</v>
      </c>
      <c r="R189" s="12">
        <f t="shared" si="30"/>
        <v>0</v>
      </c>
      <c r="S189" s="12">
        <v>220000000</v>
      </c>
      <c r="T189" s="12">
        <v>-85000</v>
      </c>
      <c r="U189" s="12">
        <v>0</v>
      </c>
      <c r="V189" s="12">
        <v>86195000</v>
      </c>
      <c r="W189" s="15">
        <f t="shared" si="23"/>
        <v>-3.8636363636363635E-4</v>
      </c>
      <c r="X189" s="15">
        <f t="shared" si="24"/>
        <v>0</v>
      </c>
      <c r="Y189" s="15">
        <f t="shared" si="25"/>
        <v>0.39179545454545456</v>
      </c>
      <c r="Z189" s="36"/>
      <c r="AA189" s="36"/>
      <c r="AB189" s="37"/>
    </row>
    <row r="190" spans="1:28" hidden="1" x14ac:dyDescent="0.25">
      <c r="A190" s="8" t="s">
        <v>1329</v>
      </c>
      <c r="B190" s="28" t="s">
        <v>765</v>
      </c>
      <c r="C190" s="28" t="s">
        <v>766</v>
      </c>
      <c r="D190" s="10" t="str">
        <f>VLOOKUP(B190,Sheet1!$B$6:$D$580,3,0)</f>
        <v>Đặng Hữu Mến</v>
      </c>
      <c r="E190" s="28" t="s">
        <v>491</v>
      </c>
      <c r="F190" s="28" t="s">
        <v>480</v>
      </c>
      <c r="G190" s="9" t="s">
        <v>193</v>
      </c>
      <c r="H190" s="11">
        <v>3.5000000000000003E-2</v>
      </c>
      <c r="I190" s="11"/>
      <c r="J190" s="11">
        <v>0.01</v>
      </c>
      <c r="K190" s="11">
        <v>0.01</v>
      </c>
      <c r="L190" s="11">
        <v>5.0000000000000001E-3</v>
      </c>
      <c r="M190" s="11">
        <v>5.0000000000000001E-3</v>
      </c>
      <c r="N190" s="11"/>
      <c r="O190" s="12">
        <f t="shared" si="28"/>
        <v>0</v>
      </c>
      <c r="P190" s="12">
        <f t="shared" si="31"/>
        <v>463923.75</v>
      </c>
      <c r="Q190" s="12">
        <f t="shared" si="22"/>
        <v>700011</v>
      </c>
      <c r="R190" s="12">
        <f t="shared" si="30"/>
        <v>1163934.75</v>
      </c>
      <c r="S190" s="12">
        <v>120000000</v>
      </c>
      <c r="T190" s="12">
        <v>48075000</v>
      </c>
      <c r="U190" s="12">
        <v>72540000</v>
      </c>
      <c r="V190" s="12">
        <v>120615000</v>
      </c>
      <c r="W190" s="15">
        <f t="shared" si="23"/>
        <v>0.40062500000000001</v>
      </c>
      <c r="X190" s="11">
        <f t="shared" si="24"/>
        <v>0.60450000000000004</v>
      </c>
      <c r="Y190" s="15">
        <f t="shared" si="25"/>
        <v>1.005125</v>
      </c>
      <c r="Z190" s="36"/>
      <c r="AA190" s="36"/>
      <c r="AB190" s="37"/>
    </row>
    <row r="191" spans="1:28" hidden="1" x14ac:dyDescent="0.25">
      <c r="A191" s="8" t="s">
        <v>1324</v>
      </c>
      <c r="B191" s="28" t="s">
        <v>769</v>
      </c>
      <c r="C191" s="28" t="s">
        <v>770</v>
      </c>
      <c r="D191" s="10" t="str">
        <f>VLOOKUP(B191,Sheet1!$B$6:$D$580,3,0)</f>
        <v>Đặng Hữu Mến</v>
      </c>
      <c r="E191" s="28" t="s">
        <v>479</v>
      </c>
      <c r="F191" s="28" t="s">
        <v>480</v>
      </c>
      <c r="G191" s="9" t="s">
        <v>193</v>
      </c>
      <c r="H191" s="11">
        <v>3.5000000000000003E-2</v>
      </c>
      <c r="I191" s="11"/>
      <c r="J191" s="11">
        <v>0.01</v>
      </c>
      <c r="K191" s="11">
        <v>0.01</v>
      </c>
      <c r="L191" s="11">
        <v>5.0000000000000001E-3</v>
      </c>
      <c r="M191" s="11">
        <v>5.0000000000000001E-3</v>
      </c>
      <c r="N191" s="11"/>
      <c r="O191" s="12">
        <f t="shared" si="28"/>
        <v>0</v>
      </c>
      <c r="P191" s="12">
        <f t="shared" si="31"/>
        <v>347834.25</v>
      </c>
      <c r="Q191" s="12">
        <f t="shared" si="22"/>
        <v>0</v>
      </c>
      <c r="R191" s="12">
        <f t="shared" si="30"/>
        <v>0</v>
      </c>
      <c r="S191" s="12">
        <v>70000000</v>
      </c>
      <c r="T191" s="12">
        <v>36045000</v>
      </c>
      <c r="U191" s="12">
        <v>0</v>
      </c>
      <c r="V191" s="12">
        <v>36045000</v>
      </c>
      <c r="W191" s="15">
        <f t="shared" si="23"/>
        <v>0.5149285714285714</v>
      </c>
      <c r="X191" s="15">
        <f t="shared" si="24"/>
        <v>0</v>
      </c>
      <c r="Y191" s="15">
        <f t="shared" si="25"/>
        <v>0.5149285714285714</v>
      </c>
      <c r="Z191" s="36"/>
      <c r="AA191" s="36"/>
      <c r="AB191" s="37"/>
    </row>
    <row r="192" spans="1:28" hidden="1" x14ac:dyDescent="0.25">
      <c r="A192" s="8" t="s">
        <v>1267</v>
      </c>
      <c r="B192" s="9" t="s">
        <v>198</v>
      </c>
      <c r="C192" s="9" t="s">
        <v>199</v>
      </c>
      <c r="D192" s="10" t="str">
        <f>VLOOKUP(B192,Sheet1!$B$6:$D$580,3,0)</f>
        <v>Phan Thiện Đương</v>
      </c>
      <c r="E192" s="9" t="s">
        <v>67</v>
      </c>
      <c r="F192" s="9" t="s">
        <v>57</v>
      </c>
      <c r="G192" s="9" t="s">
        <v>193</v>
      </c>
      <c r="H192" s="11">
        <v>3.5000000000000003E-2</v>
      </c>
      <c r="I192" s="11"/>
      <c r="J192" s="11">
        <v>0.01</v>
      </c>
      <c r="K192" s="11">
        <v>0.01</v>
      </c>
      <c r="L192" s="11">
        <v>5.0000000000000001E-3</v>
      </c>
      <c r="M192" s="11">
        <v>5.0000000000000001E-3</v>
      </c>
      <c r="N192" s="11"/>
      <c r="O192" s="12">
        <f t="shared" si="28"/>
        <v>0</v>
      </c>
      <c r="P192" s="12">
        <f t="shared" si="31"/>
        <v>0</v>
      </c>
      <c r="Q192" s="12">
        <f t="shared" si="22"/>
        <v>0</v>
      </c>
      <c r="R192" s="12">
        <f t="shared" si="30"/>
        <v>0</v>
      </c>
      <c r="S192" s="12">
        <v>0</v>
      </c>
      <c r="T192" s="12">
        <v>0</v>
      </c>
      <c r="U192" s="12">
        <v>0</v>
      </c>
      <c r="V192" s="12">
        <v>0</v>
      </c>
      <c r="W192" s="15">
        <f t="shared" si="23"/>
        <v>0</v>
      </c>
      <c r="X192" s="15">
        <f t="shared" si="24"/>
        <v>0</v>
      </c>
      <c r="Y192" s="15">
        <f t="shared" si="25"/>
        <v>0</v>
      </c>
      <c r="Z192" s="36"/>
      <c r="AA192" s="36"/>
      <c r="AB192" s="37"/>
    </row>
    <row r="193" spans="1:28" hidden="1" x14ac:dyDescent="0.25">
      <c r="A193" s="8" t="s">
        <v>1270</v>
      </c>
      <c r="B193" s="9" t="s">
        <v>200</v>
      </c>
      <c r="C193" s="9" t="s">
        <v>201</v>
      </c>
      <c r="D193" s="10" t="str">
        <f>VLOOKUP(B193,Sheet1!$B$6:$D$580,3,0)</f>
        <v>Lê Trường Vi</v>
      </c>
      <c r="E193" s="9" t="s">
        <v>77</v>
      </c>
      <c r="F193" s="9" t="s">
        <v>57</v>
      </c>
      <c r="G193" s="9" t="s">
        <v>193</v>
      </c>
      <c r="H193" s="11">
        <v>3.5000000000000003E-2</v>
      </c>
      <c r="I193" s="11"/>
      <c r="J193" s="11">
        <v>0.01</v>
      </c>
      <c r="K193" s="11">
        <v>0.01</v>
      </c>
      <c r="L193" s="11">
        <v>5.0000000000000001E-3</v>
      </c>
      <c r="M193" s="11">
        <v>5.0000000000000001E-3</v>
      </c>
      <c r="N193" s="11"/>
      <c r="O193" s="12">
        <f t="shared" si="28"/>
        <v>0</v>
      </c>
      <c r="P193" s="12">
        <f t="shared" si="31"/>
        <v>0</v>
      </c>
      <c r="Q193" s="12">
        <f t="shared" si="22"/>
        <v>1908152.4</v>
      </c>
      <c r="R193" s="12">
        <f t="shared" si="30"/>
        <v>2090537.4000000001</v>
      </c>
      <c r="S193" s="12">
        <v>200000000</v>
      </c>
      <c r="T193" s="12">
        <v>0</v>
      </c>
      <c r="U193" s="12">
        <v>197736000</v>
      </c>
      <c r="V193" s="12">
        <v>216636000</v>
      </c>
      <c r="W193" s="15">
        <f t="shared" si="23"/>
        <v>0</v>
      </c>
      <c r="X193" s="15">
        <f t="shared" si="24"/>
        <v>0.98868</v>
      </c>
      <c r="Y193" s="15">
        <f t="shared" si="25"/>
        <v>1.08318</v>
      </c>
      <c r="Z193" s="36"/>
      <c r="AA193" s="36"/>
      <c r="AB193" s="37"/>
    </row>
    <row r="194" spans="1:28" hidden="1" x14ac:dyDescent="0.25">
      <c r="A194" s="8" t="s">
        <v>1271</v>
      </c>
      <c r="B194" s="9" t="s">
        <v>202</v>
      </c>
      <c r="C194" s="9" t="s">
        <v>203</v>
      </c>
      <c r="D194" s="10" t="str">
        <f>VLOOKUP(B194,Sheet1!$B$6:$D$580,3,0)</f>
        <v>Huỳnh Trường Vũ</v>
      </c>
      <c r="E194" s="9" t="s">
        <v>80</v>
      </c>
      <c r="F194" s="9" t="s">
        <v>57</v>
      </c>
      <c r="G194" s="9" t="s">
        <v>193</v>
      </c>
      <c r="H194" s="11">
        <v>3.5000000000000003E-2</v>
      </c>
      <c r="I194" s="11"/>
      <c r="J194" s="11">
        <v>0.01</v>
      </c>
      <c r="K194" s="11">
        <v>0.01</v>
      </c>
      <c r="L194" s="11">
        <v>5.0000000000000001E-3</v>
      </c>
      <c r="M194" s="11">
        <v>5.0000000000000001E-3</v>
      </c>
      <c r="N194" s="11"/>
      <c r="O194" s="12">
        <f t="shared" si="28"/>
        <v>0</v>
      </c>
      <c r="P194" s="12">
        <f t="shared" si="31"/>
        <v>0</v>
      </c>
      <c r="Q194" s="12">
        <f t="shared" si="22"/>
        <v>0</v>
      </c>
      <c r="R194" s="12">
        <f t="shared" si="30"/>
        <v>0</v>
      </c>
      <c r="S194" s="12">
        <v>100000000</v>
      </c>
      <c r="T194" s="12">
        <v>0</v>
      </c>
      <c r="U194" s="12">
        <v>0</v>
      </c>
      <c r="V194" s="12">
        <v>0</v>
      </c>
      <c r="W194" s="15">
        <f t="shared" si="23"/>
        <v>0</v>
      </c>
      <c r="X194" s="15">
        <f t="shared" si="24"/>
        <v>0</v>
      </c>
      <c r="Y194" s="15">
        <f t="shared" si="25"/>
        <v>0</v>
      </c>
      <c r="Z194" s="36"/>
      <c r="AA194" s="36"/>
      <c r="AB194" s="37"/>
    </row>
    <row r="195" spans="1:28" hidden="1" x14ac:dyDescent="0.25">
      <c r="A195" s="8" t="s">
        <v>1272</v>
      </c>
      <c r="B195" s="9" t="s">
        <v>204</v>
      </c>
      <c r="C195" s="9" t="s">
        <v>205</v>
      </c>
      <c r="D195" s="10" t="str">
        <f>VLOOKUP(B195,Sheet1!$B$6:$D$580,3,0)</f>
        <v>Huỳnh Văn Điền</v>
      </c>
      <c r="E195" s="9" t="s">
        <v>67</v>
      </c>
      <c r="F195" s="9" t="s">
        <v>57</v>
      </c>
      <c r="G195" s="9" t="s">
        <v>193</v>
      </c>
      <c r="H195" s="11">
        <v>3.5000000000000003E-2</v>
      </c>
      <c r="I195" s="11"/>
      <c r="J195" s="11">
        <v>0.01</v>
      </c>
      <c r="K195" s="11">
        <v>0.01</v>
      </c>
      <c r="L195" s="11">
        <v>5.0000000000000001E-3</v>
      </c>
      <c r="M195" s="11">
        <v>5.0000000000000001E-3</v>
      </c>
      <c r="N195" s="11"/>
      <c r="O195" s="12">
        <f t="shared" si="28"/>
        <v>0</v>
      </c>
      <c r="P195" s="12">
        <f t="shared" si="31"/>
        <v>526311</v>
      </c>
      <c r="Q195" s="12">
        <f t="shared" si="22"/>
        <v>464647.5</v>
      </c>
      <c r="R195" s="12">
        <f t="shared" si="30"/>
        <v>1395583</v>
      </c>
      <c r="S195" s="12">
        <v>50000000</v>
      </c>
      <c r="T195" s="12">
        <v>54540000</v>
      </c>
      <c r="U195" s="12">
        <v>48150000</v>
      </c>
      <c r="V195" s="12">
        <v>144620000</v>
      </c>
      <c r="W195" s="15">
        <f t="shared" si="23"/>
        <v>1.0908</v>
      </c>
      <c r="X195" s="15">
        <f t="shared" si="24"/>
        <v>0.96299999999999997</v>
      </c>
      <c r="Y195" s="15">
        <f t="shared" si="25"/>
        <v>2.8923999999999999</v>
      </c>
      <c r="Z195" s="36"/>
      <c r="AA195" s="36"/>
      <c r="AB195" s="37"/>
    </row>
    <row r="196" spans="1:28" hidden="1" x14ac:dyDescent="0.25">
      <c r="A196" s="8" t="s">
        <v>1278</v>
      </c>
      <c r="B196" s="20" t="s">
        <v>237</v>
      </c>
      <c r="C196" s="9" t="s">
        <v>238</v>
      </c>
      <c r="D196" s="10" t="e">
        <f>VLOOKUP(B196,Sheet1!$B$6:$D$580,3,0)</f>
        <v>#N/A</v>
      </c>
      <c r="E196" s="9" t="s">
        <v>70</v>
      </c>
      <c r="F196" s="9" t="s">
        <v>57</v>
      </c>
      <c r="G196" s="9" t="s">
        <v>193</v>
      </c>
      <c r="H196" s="11">
        <v>3.5000000000000003E-2</v>
      </c>
      <c r="I196" s="11"/>
      <c r="J196" s="11">
        <v>0.01</v>
      </c>
      <c r="K196" s="11">
        <v>0.01</v>
      </c>
      <c r="L196" s="11">
        <v>5.0000000000000001E-3</v>
      </c>
      <c r="M196" s="11">
        <v>5.0000000000000001E-3</v>
      </c>
      <c r="N196" s="11"/>
      <c r="O196" s="12" t="e">
        <f t="shared" si="28"/>
        <v>#N/A</v>
      </c>
      <c r="P196" s="12">
        <f t="shared" si="31"/>
        <v>0</v>
      </c>
      <c r="Q196" s="12">
        <f t="shared" si="22"/>
        <v>0</v>
      </c>
      <c r="R196" s="12">
        <f t="shared" si="30"/>
        <v>0</v>
      </c>
      <c r="S196" s="12" t="e">
        <v>#N/A</v>
      </c>
      <c r="T196" s="12">
        <v>0</v>
      </c>
      <c r="U196" s="12">
        <v>0</v>
      </c>
      <c r="V196" s="12" t="e">
        <v>#N/A</v>
      </c>
      <c r="W196" s="15">
        <f t="shared" si="23"/>
        <v>0</v>
      </c>
      <c r="X196" s="15">
        <f t="shared" si="24"/>
        <v>0</v>
      </c>
      <c r="Y196" s="15">
        <f t="shared" si="25"/>
        <v>0</v>
      </c>
      <c r="Z196" s="36"/>
      <c r="AA196" s="36"/>
      <c r="AB196" s="37"/>
    </row>
    <row r="197" spans="1:28" hidden="1" x14ac:dyDescent="0.25">
      <c r="A197" s="8" t="s">
        <v>1283</v>
      </c>
      <c r="B197" s="20" t="s">
        <v>243</v>
      </c>
      <c r="C197" s="9" t="s">
        <v>244</v>
      </c>
      <c r="D197" s="10" t="str">
        <f>VLOOKUP(B197,Sheet1!$B$6:$D$580,3,0)</f>
        <v>Phan Thiện Đương</v>
      </c>
      <c r="E197" s="9" t="s">
        <v>67</v>
      </c>
      <c r="F197" s="9" t="s">
        <v>57</v>
      </c>
      <c r="G197" s="9" t="s">
        <v>193</v>
      </c>
      <c r="H197" s="11">
        <v>3.5000000000000003E-2</v>
      </c>
      <c r="I197" s="11"/>
      <c r="J197" s="11">
        <v>0.01</v>
      </c>
      <c r="K197" s="11">
        <v>0.01</v>
      </c>
      <c r="L197" s="11">
        <v>5.0000000000000001E-3</v>
      </c>
      <c r="M197" s="11">
        <v>5.0000000000000001E-3</v>
      </c>
      <c r="N197" s="11"/>
      <c r="O197" s="12">
        <f t="shared" si="28"/>
        <v>0</v>
      </c>
      <c r="P197" s="12">
        <f t="shared" si="31"/>
        <v>0</v>
      </c>
      <c r="Q197" s="12">
        <f t="shared" si="22"/>
        <v>0</v>
      </c>
      <c r="R197" s="12">
        <f t="shared" si="30"/>
        <v>0</v>
      </c>
      <c r="S197" s="12">
        <v>0</v>
      </c>
      <c r="T197" s="12">
        <v>0</v>
      </c>
      <c r="U197" s="12">
        <v>-102634500</v>
      </c>
      <c r="V197" s="12">
        <v>-102634500</v>
      </c>
      <c r="W197" s="15">
        <f t="shared" si="23"/>
        <v>0</v>
      </c>
      <c r="X197" s="15">
        <f t="shared" si="24"/>
        <v>0</v>
      </c>
      <c r="Y197" s="15">
        <f t="shared" si="25"/>
        <v>0</v>
      </c>
      <c r="Z197" s="36"/>
      <c r="AA197" s="36"/>
      <c r="AB197" s="37"/>
    </row>
    <row r="198" spans="1:28" hidden="1" x14ac:dyDescent="0.25">
      <c r="A198" s="8" t="s">
        <v>1277</v>
      </c>
      <c r="B198" s="20" t="s">
        <v>271</v>
      </c>
      <c r="C198" s="9" t="s">
        <v>272</v>
      </c>
      <c r="D198" s="10" t="str">
        <f>VLOOKUP(B198,Sheet1!$B$6:$D$580,3,0)</f>
        <v>Lê Trường Vi</v>
      </c>
      <c r="E198" s="9" t="s">
        <v>96</v>
      </c>
      <c r="F198" s="9" t="s">
        <v>57</v>
      </c>
      <c r="G198" s="9" t="s">
        <v>193</v>
      </c>
      <c r="H198" s="11">
        <v>3.5000000000000003E-2</v>
      </c>
      <c r="I198" s="11"/>
      <c r="J198" s="11">
        <v>0.01</v>
      </c>
      <c r="K198" s="11">
        <v>0.01</v>
      </c>
      <c r="L198" s="11">
        <v>5.0000000000000001E-3</v>
      </c>
      <c r="M198" s="11">
        <v>5.0000000000000001E-3</v>
      </c>
      <c r="N198" s="11"/>
      <c r="O198" s="12">
        <f t="shared" si="28"/>
        <v>0</v>
      </c>
      <c r="P198" s="12">
        <f t="shared" si="31"/>
        <v>0</v>
      </c>
      <c r="Q198" s="12">
        <f t="shared" ref="Q198:Q261" si="32">IF(OR(X198&gt;=60%,(W198+X198)&gt;=100%),U198*J198*(100%-H198),0)</f>
        <v>0</v>
      </c>
      <c r="R198" s="12">
        <f t="shared" si="30"/>
        <v>0</v>
      </c>
      <c r="S198" s="12">
        <v>200000000</v>
      </c>
      <c r="T198" s="12">
        <v>0</v>
      </c>
      <c r="U198" s="12">
        <v>0</v>
      </c>
      <c r="V198" s="12">
        <v>42130000</v>
      </c>
      <c r="W198" s="15">
        <f t="shared" ref="W198:W261" si="33">IFERROR(T198/S198,0)</f>
        <v>0</v>
      </c>
      <c r="X198" s="15">
        <f t="shared" ref="X198:X261" si="34">+IFERROR(U198/S198,0)</f>
        <v>0</v>
      </c>
      <c r="Y198" s="15">
        <f t="shared" ref="Y198:Y261" si="35">+IFERROR(V198/S198,0)</f>
        <v>0.21065</v>
      </c>
      <c r="Z198" s="36"/>
      <c r="AA198" s="36"/>
      <c r="AB198" s="37"/>
    </row>
    <row r="199" spans="1:28" hidden="1" x14ac:dyDescent="0.25">
      <c r="A199" s="8" t="s">
        <v>1285</v>
      </c>
      <c r="B199" s="20" t="s">
        <v>287</v>
      </c>
      <c r="C199" s="9" t="s">
        <v>288</v>
      </c>
      <c r="D199" s="10" t="str">
        <f>VLOOKUP(B199,Sheet1!$B$6:$D$580,3,0)</f>
        <v>Lê Trường Vi</v>
      </c>
      <c r="E199" s="9" t="s">
        <v>89</v>
      </c>
      <c r="F199" s="9" t="s">
        <v>57</v>
      </c>
      <c r="G199" s="9" t="s">
        <v>193</v>
      </c>
      <c r="H199" s="11">
        <v>3.5000000000000003E-2</v>
      </c>
      <c r="I199" s="11"/>
      <c r="J199" s="11">
        <v>0.01</v>
      </c>
      <c r="K199" s="11">
        <v>0.01</v>
      </c>
      <c r="L199" s="11">
        <v>5.0000000000000001E-3</v>
      </c>
      <c r="M199" s="11">
        <v>5.0000000000000001E-3</v>
      </c>
      <c r="N199" s="11"/>
      <c r="O199" s="12">
        <f t="shared" si="28"/>
        <v>0</v>
      </c>
      <c r="P199" s="12">
        <f t="shared" si="31"/>
        <v>0</v>
      </c>
      <c r="Q199" s="12">
        <f t="shared" si="32"/>
        <v>0</v>
      </c>
      <c r="R199" s="12">
        <f t="shared" si="30"/>
        <v>0</v>
      </c>
      <c r="S199" s="12">
        <v>0</v>
      </c>
      <c r="T199" s="12">
        <v>0</v>
      </c>
      <c r="U199" s="12">
        <v>0</v>
      </c>
      <c r="V199" s="12">
        <v>0</v>
      </c>
      <c r="W199" s="15">
        <f t="shared" si="33"/>
        <v>0</v>
      </c>
      <c r="X199" s="15">
        <f t="shared" si="34"/>
        <v>0</v>
      </c>
      <c r="Y199" s="15">
        <f t="shared" si="35"/>
        <v>0</v>
      </c>
      <c r="Z199" s="36"/>
      <c r="AA199" s="36"/>
      <c r="AB199" s="37"/>
    </row>
    <row r="200" spans="1:28" hidden="1" x14ac:dyDescent="0.25">
      <c r="A200" s="8" t="s">
        <v>1286</v>
      </c>
      <c r="B200" s="20" t="s">
        <v>297</v>
      </c>
      <c r="C200" s="9" t="s">
        <v>298</v>
      </c>
      <c r="D200" s="10" t="str">
        <f>VLOOKUP(B200,Sheet1!$B$6:$D$580,3,0)</f>
        <v>Phan Thiện Đương</v>
      </c>
      <c r="E200" s="9" t="s">
        <v>56</v>
      </c>
      <c r="F200" s="9" t="s">
        <v>57</v>
      </c>
      <c r="G200" s="9" t="s">
        <v>193</v>
      </c>
      <c r="H200" s="11">
        <v>3.5000000000000003E-2</v>
      </c>
      <c r="I200" s="11"/>
      <c r="J200" s="11">
        <v>0.01</v>
      </c>
      <c r="K200" s="11">
        <v>0.01</v>
      </c>
      <c r="L200" s="11">
        <v>5.0000000000000001E-3</v>
      </c>
      <c r="M200" s="11">
        <v>5.0000000000000001E-3</v>
      </c>
      <c r="N200" s="11"/>
      <c r="O200" s="12">
        <f t="shared" si="28"/>
        <v>0</v>
      </c>
      <c r="P200" s="12">
        <f t="shared" si="31"/>
        <v>1042200</v>
      </c>
      <c r="Q200" s="12">
        <f t="shared" si="32"/>
        <v>0</v>
      </c>
      <c r="R200" s="12">
        <f t="shared" si="30"/>
        <v>4990111.5</v>
      </c>
      <c r="S200" s="12">
        <v>260000000</v>
      </c>
      <c r="T200" s="12">
        <v>108000000</v>
      </c>
      <c r="U200" s="12">
        <v>87360000</v>
      </c>
      <c r="V200" s="12">
        <v>517110000</v>
      </c>
      <c r="W200" s="15">
        <f t="shared" si="33"/>
        <v>0.41538461538461541</v>
      </c>
      <c r="X200" s="15">
        <f t="shared" si="34"/>
        <v>0.33600000000000002</v>
      </c>
      <c r="Y200" s="15">
        <f t="shared" si="35"/>
        <v>1.9888846153846154</v>
      </c>
      <c r="Z200" s="36"/>
      <c r="AA200" s="36"/>
      <c r="AB200" s="37"/>
    </row>
    <row r="201" spans="1:28" hidden="1" x14ac:dyDescent="0.25">
      <c r="A201" s="8" t="s">
        <v>1288</v>
      </c>
      <c r="B201" s="20" t="s">
        <v>363</v>
      </c>
      <c r="C201" s="9" t="s">
        <v>364</v>
      </c>
      <c r="D201" s="10" t="str">
        <f>VLOOKUP(B201,Sheet1!$B$6:$D$580,3,0)</f>
        <v>Phan Thiện Đương</v>
      </c>
      <c r="E201" s="9" t="s">
        <v>70</v>
      </c>
      <c r="F201" s="9" t="s">
        <v>57</v>
      </c>
      <c r="G201" s="9" t="s">
        <v>193</v>
      </c>
      <c r="H201" s="11">
        <v>3.5000000000000003E-2</v>
      </c>
      <c r="I201" s="11"/>
      <c r="J201" s="11">
        <v>0.01</v>
      </c>
      <c r="K201" s="11">
        <v>0.01</v>
      </c>
      <c r="L201" s="11">
        <v>5.0000000000000001E-3</v>
      </c>
      <c r="M201" s="11">
        <v>5.0000000000000001E-3</v>
      </c>
      <c r="N201" s="11"/>
      <c r="O201" s="12">
        <f t="shared" ref="O201:O251" si="36">$V201*I201</f>
        <v>0</v>
      </c>
      <c r="P201" s="12">
        <f t="shared" si="31"/>
        <v>0</v>
      </c>
      <c r="Q201" s="12">
        <f t="shared" si="32"/>
        <v>0</v>
      </c>
      <c r="R201" s="12">
        <f t="shared" si="30"/>
        <v>0</v>
      </c>
      <c r="S201" s="12">
        <v>80000000</v>
      </c>
      <c r="T201" s="12">
        <v>1148000</v>
      </c>
      <c r="U201" s="12">
        <v>0</v>
      </c>
      <c r="V201" s="12">
        <v>1148000</v>
      </c>
      <c r="W201" s="15">
        <f t="shared" si="33"/>
        <v>1.435E-2</v>
      </c>
      <c r="X201" s="15">
        <f t="shared" si="34"/>
        <v>0</v>
      </c>
      <c r="Y201" s="15">
        <f t="shared" si="35"/>
        <v>1.435E-2</v>
      </c>
      <c r="Z201" s="36"/>
      <c r="AA201" s="36"/>
      <c r="AB201" s="37"/>
    </row>
    <row r="202" spans="1:28" hidden="1" x14ac:dyDescent="0.25">
      <c r="A202" s="8" t="s">
        <v>1264</v>
      </c>
      <c r="B202" s="20" t="s">
        <v>431</v>
      </c>
      <c r="C202" s="9" t="s">
        <v>432</v>
      </c>
      <c r="D202" s="10" t="str">
        <f>VLOOKUP(B202,Sheet1!$B$6:$D$580,3,0)</f>
        <v>Phan Thiện Đương</v>
      </c>
      <c r="E202" s="9" t="s">
        <v>56</v>
      </c>
      <c r="F202" s="9" t="s">
        <v>57</v>
      </c>
      <c r="G202" s="9" t="s">
        <v>193</v>
      </c>
      <c r="H202" s="11">
        <v>3.5000000000000003E-2</v>
      </c>
      <c r="I202" s="11"/>
      <c r="J202" s="26">
        <v>0.01</v>
      </c>
      <c r="K202" s="11">
        <v>0.01</v>
      </c>
      <c r="L202" s="11">
        <v>5.0000000000000001E-3</v>
      </c>
      <c r="M202" s="11">
        <v>5.0000000000000001E-3</v>
      </c>
      <c r="N202" s="11"/>
      <c r="O202" s="12">
        <f t="shared" si="36"/>
        <v>0</v>
      </c>
      <c r="P202" s="12">
        <f t="shared" si="31"/>
        <v>0</v>
      </c>
      <c r="Q202" s="12">
        <f t="shared" si="32"/>
        <v>0</v>
      </c>
      <c r="R202" s="12">
        <f t="shared" si="30"/>
        <v>0</v>
      </c>
      <c r="S202" s="12">
        <v>0</v>
      </c>
      <c r="T202" s="12">
        <v>0</v>
      </c>
      <c r="U202" s="12">
        <v>0</v>
      </c>
      <c r="V202" s="12">
        <v>0</v>
      </c>
      <c r="W202" s="15">
        <f t="shared" si="33"/>
        <v>0</v>
      </c>
      <c r="X202" s="15">
        <f t="shared" si="34"/>
        <v>0</v>
      </c>
      <c r="Y202" s="15">
        <f t="shared" si="35"/>
        <v>0</v>
      </c>
      <c r="Z202" s="36"/>
      <c r="AA202" s="36"/>
      <c r="AB202" s="37"/>
    </row>
    <row r="203" spans="1:28" hidden="1" x14ac:dyDescent="0.25">
      <c r="A203" s="8" t="s">
        <v>1293</v>
      </c>
      <c r="B203" s="20" t="s">
        <v>456</v>
      </c>
      <c r="C203" s="9" t="s">
        <v>457</v>
      </c>
      <c r="D203" s="10" t="str">
        <f>VLOOKUP(B203,Sheet1!$B$6:$D$580,3,0)</f>
        <v>Phan Thiện Đương</v>
      </c>
      <c r="E203" s="9" t="s">
        <v>56</v>
      </c>
      <c r="F203" s="9" t="s">
        <v>57</v>
      </c>
      <c r="G203" s="9" t="s">
        <v>193</v>
      </c>
      <c r="H203" s="11">
        <v>3.5000000000000003E-2</v>
      </c>
      <c r="I203" s="11"/>
      <c r="J203" s="11">
        <v>0.01</v>
      </c>
      <c r="K203" s="11">
        <v>0.01</v>
      </c>
      <c r="L203" s="11">
        <v>5.0000000000000001E-3</v>
      </c>
      <c r="M203" s="11">
        <v>5.0000000000000001E-3</v>
      </c>
      <c r="N203" s="11"/>
      <c r="O203" s="12">
        <f t="shared" si="36"/>
        <v>0</v>
      </c>
      <c r="P203" s="12">
        <f t="shared" si="31"/>
        <v>0</v>
      </c>
      <c r="Q203" s="12">
        <f t="shared" si="32"/>
        <v>0</v>
      </c>
      <c r="R203" s="12">
        <f t="shared" si="30"/>
        <v>0</v>
      </c>
      <c r="S203" s="12">
        <v>80000000</v>
      </c>
      <c r="T203" s="12">
        <v>0</v>
      </c>
      <c r="U203" s="12">
        <v>0</v>
      </c>
      <c r="V203" s="12">
        <v>0</v>
      </c>
      <c r="W203" s="15">
        <f t="shared" si="33"/>
        <v>0</v>
      </c>
      <c r="X203" s="15">
        <f t="shared" si="34"/>
        <v>0</v>
      </c>
      <c r="Y203" s="15">
        <f t="shared" si="35"/>
        <v>0</v>
      </c>
      <c r="Z203" s="36"/>
      <c r="AA203" s="36"/>
      <c r="AB203" s="37"/>
    </row>
    <row r="204" spans="1:28" hidden="1" x14ac:dyDescent="0.25">
      <c r="A204" s="8" t="s">
        <v>1274</v>
      </c>
      <c r="B204" s="9" t="s">
        <v>107</v>
      </c>
      <c r="C204" s="9" t="s">
        <v>108</v>
      </c>
      <c r="D204" s="10" t="str">
        <f>VLOOKUP(B204,Sheet1!$B$6:$D$580,3,0)</f>
        <v>Nguyễn Đức Tài</v>
      </c>
      <c r="E204" s="9" t="s">
        <v>88</v>
      </c>
      <c r="F204" s="9" t="s">
        <v>51</v>
      </c>
      <c r="G204" s="9" t="s">
        <v>102</v>
      </c>
      <c r="H204" s="11">
        <v>3.5000000000000003E-2</v>
      </c>
      <c r="I204" s="11"/>
      <c r="J204" s="11">
        <v>0.01</v>
      </c>
      <c r="K204" s="11">
        <v>0.01</v>
      </c>
      <c r="L204" s="11">
        <v>5.0000000000000001E-3</v>
      </c>
      <c r="M204" s="11">
        <v>5.0000000000000001E-3</v>
      </c>
      <c r="N204" s="11"/>
      <c r="O204" s="12">
        <f t="shared" si="36"/>
        <v>0</v>
      </c>
      <c r="P204" s="12">
        <f t="shared" si="31"/>
        <v>0</v>
      </c>
      <c r="Q204" s="12">
        <f t="shared" si="32"/>
        <v>0</v>
      </c>
      <c r="R204" s="12">
        <f t="shared" si="30"/>
        <v>2920244.4</v>
      </c>
      <c r="S204" s="12">
        <v>300000000</v>
      </c>
      <c r="T204" s="12">
        <v>0</v>
      </c>
      <c r="U204" s="12">
        <v>0</v>
      </c>
      <c r="V204" s="12">
        <v>302616000</v>
      </c>
      <c r="W204" s="15">
        <f t="shared" si="33"/>
        <v>0</v>
      </c>
      <c r="X204" s="15">
        <f t="shared" si="34"/>
        <v>0</v>
      </c>
      <c r="Y204" s="15">
        <f t="shared" si="35"/>
        <v>1.0087200000000001</v>
      </c>
      <c r="Z204" s="36"/>
      <c r="AA204" s="36"/>
      <c r="AB204" s="37"/>
    </row>
    <row r="205" spans="1:28" hidden="1" x14ac:dyDescent="0.25">
      <c r="A205" s="8" t="s">
        <v>1263</v>
      </c>
      <c r="B205" s="20" t="s">
        <v>109</v>
      </c>
      <c r="C205" s="9" t="s">
        <v>110</v>
      </c>
      <c r="D205" s="10" t="str">
        <f>VLOOKUP(B205,Sheet1!$B$6:$D$580,3,0)</f>
        <v>Phan Quốc Vũ</v>
      </c>
      <c r="E205" s="9" t="s">
        <v>50</v>
      </c>
      <c r="F205" s="9" t="s">
        <v>51</v>
      </c>
      <c r="G205" s="9" t="s">
        <v>102</v>
      </c>
      <c r="H205" s="11">
        <v>3.5000000000000003E-2</v>
      </c>
      <c r="I205" s="11"/>
      <c r="J205" s="11">
        <v>0.01</v>
      </c>
      <c r="K205" s="11">
        <v>0.01</v>
      </c>
      <c r="L205" s="11">
        <v>5.0000000000000001E-3</v>
      </c>
      <c r="M205" s="11">
        <v>5.0000000000000001E-3</v>
      </c>
      <c r="N205" s="11"/>
      <c r="O205" s="12">
        <f t="shared" si="36"/>
        <v>0</v>
      </c>
      <c r="P205" s="12">
        <f t="shared" si="31"/>
        <v>0</v>
      </c>
      <c r="Q205" s="12">
        <f t="shared" si="32"/>
        <v>0</v>
      </c>
      <c r="R205" s="12">
        <f t="shared" si="30"/>
        <v>2997714.6</v>
      </c>
      <c r="S205" s="12">
        <v>300000000</v>
      </c>
      <c r="T205" s="12">
        <v>0</v>
      </c>
      <c r="U205" s="12">
        <v>0</v>
      </c>
      <c r="V205" s="12">
        <v>310644000</v>
      </c>
      <c r="W205" s="15">
        <f t="shared" si="33"/>
        <v>0</v>
      </c>
      <c r="X205" s="15">
        <f t="shared" si="34"/>
        <v>0</v>
      </c>
      <c r="Y205" s="15">
        <f t="shared" si="35"/>
        <v>1.03548</v>
      </c>
      <c r="Z205" s="36"/>
      <c r="AA205" s="36"/>
      <c r="AB205" s="37"/>
    </row>
    <row r="206" spans="1:28" hidden="1" x14ac:dyDescent="0.25">
      <c r="A206" s="8" t="s">
        <v>1275</v>
      </c>
      <c r="B206" s="9" t="s">
        <v>113</v>
      </c>
      <c r="C206" s="9" t="s">
        <v>114</v>
      </c>
      <c r="D206" s="10" t="str">
        <f>VLOOKUP(B206,Sheet1!$B$6:$D$580,3,0)</f>
        <v>Nguyễn Đức Tài</v>
      </c>
      <c r="E206" s="9" t="s">
        <v>61</v>
      </c>
      <c r="F206" s="9" t="s">
        <v>51</v>
      </c>
      <c r="G206" s="9" t="s">
        <v>102</v>
      </c>
      <c r="H206" s="11">
        <v>3.5000000000000003E-2</v>
      </c>
      <c r="I206" s="11"/>
      <c r="J206" s="11">
        <v>0.01</v>
      </c>
      <c r="K206" s="11">
        <v>0.01</v>
      </c>
      <c r="L206" s="11">
        <v>5.0000000000000001E-3</v>
      </c>
      <c r="M206" s="11">
        <v>5.0000000000000001E-3</v>
      </c>
      <c r="N206" s="11"/>
      <c r="O206" s="12">
        <f t="shared" si="36"/>
        <v>0</v>
      </c>
      <c r="P206" s="12">
        <f t="shared" si="31"/>
        <v>0</v>
      </c>
      <c r="Q206" s="12">
        <f t="shared" si="32"/>
        <v>0</v>
      </c>
      <c r="R206" s="12">
        <f t="shared" si="30"/>
        <v>0</v>
      </c>
      <c r="S206" s="12">
        <v>100000000</v>
      </c>
      <c r="T206" s="12">
        <v>0</v>
      </c>
      <c r="U206" s="12">
        <v>0</v>
      </c>
      <c r="V206" s="12">
        <v>0</v>
      </c>
      <c r="W206" s="15">
        <f t="shared" si="33"/>
        <v>0</v>
      </c>
      <c r="X206" s="15">
        <f t="shared" si="34"/>
        <v>0</v>
      </c>
      <c r="Y206" s="15">
        <f t="shared" si="35"/>
        <v>0</v>
      </c>
      <c r="Z206" s="36"/>
      <c r="AA206" s="36"/>
      <c r="AB206" s="37"/>
    </row>
    <row r="207" spans="1:28" hidden="1" x14ac:dyDescent="0.25">
      <c r="A207" s="8" t="s">
        <v>1280</v>
      </c>
      <c r="B207" s="9" t="s">
        <v>115</v>
      </c>
      <c r="C207" s="9" t="s">
        <v>116</v>
      </c>
      <c r="D207" s="10" t="str">
        <f>VLOOKUP(B207,Sheet1!$B$6:$D$580,3,0)</f>
        <v>Nguyễn Đức Tài</v>
      </c>
      <c r="E207" s="9" t="s">
        <v>73</v>
      </c>
      <c r="F207" s="9" t="s">
        <v>51</v>
      </c>
      <c r="G207" s="9" t="s">
        <v>102</v>
      </c>
      <c r="H207" s="11">
        <v>3.5000000000000003E-2</v>
      </c>
      <c r="I207" s="11"/>
      <c r="J207" s="11">
        <v>0.01</v>
      </c>
      <c r="K207" s="11">
        <v>0.01</v>
      </c>
      <c r="L207" s="11">
        <v>5.0000000000000001E-3</v>
      </c>
      <c r="M207" s="11">
        <v>5.0000000000000001E-3</v>
      </c>
      <c r="N207" s="11"/>
      <c r="O207" s="12">
        <f t="shared" si="36"/>
        <v>0</v>
      </c>
      <c r="P207" s="12">
        <f t="shared" si="31"/>
        <v>3130710.9</v>
      </c>
      <c r="Q207" s="12">
        <f t="shared" si="32"/>
        <v>0</v>
      </c>
      <c r="R207" s="12">
        <f t="shared" si="30"/>
        <v>7746151.5</v>
      </c>
      <c r="S207" s="12">
        <v>800000000</v>
      </c>
      <c r="T207" s="12">
        <v>324426000</v>
      </c>
      <c r="U207" s="12">
        <v>0</v>
      </c>
      <c r="V207" s="12">
        <v>802710000</v>
      </c>
      <c r="W207" s="15">
        <f t="shared" si="33"/>
        <v>0.40553250000000002</v>
      </c>
      <c r="X207" s="15">
        <f t="shared" si="34"/>
        <v>0</v>
      </c>
      <c r="Y207" s="15">
        <f t="shared" si="35"/>
        <v>1.0033875000000001</v>
      </c>
      <c r="Z207" s="36"/>
      <c r="AA207" s="36"/>
      <c r="AB207" s="37"/>
    </row>
    <row r="208" spans="1:28" hidden="1" x14ac:dyDescent="0.25">
      <c r="A208" s="8" t="s">
        <v>1281</v>
      </c>
      <c r="B208" s="9" t="s">
        <v>117</v>
      </c>
      <c r="C208" s="9" t="s">
        <v>118</v>
      </c>
      <c r="D208" s="10" t="str">
        <f>VLOOKUP(B208,Sheet1!$B$6:$D$580,3,0)</f>
        <v>Phan Quốc Vũ</v>
      </c>
      <c r="E208" s="9" t="s">
        <v>64</v>
      </c>
      <c r="F208" s="9" t="s">
        <v>51</v>
      </c>
      <c r="G208" s="9" t="s">
        <v>102</v>
      </c>
      <c r="H208" s="11">
        <v>3.5000000000000003E-2</v>
      </c>
      <c r="I208" s="11"/>
      <c r="J208" s="11">
        <v>0.01</v>
      </c>
      <c r="K208" s="11">
        <v>0.01</v>
      </c>
      <c r="L208" s="11">
        <v>5.0000000000000001E-3</v>
      </c>
      <c r="M208" s="11">
        <v>5.0000000000000001E-3</v>
      </c>
      <c r="N208" s="11"/>
      <c r="O208" s="12">
        <f t="shared" si="36"/>
        <v>0</v>
      </c>
      <c r="P208" s="12">
        <f t="shared" si="31"/>
        <v>0</v>
      </c>
      <c r="Q208" s="12">
        <f t="shared" si="32"/>
        <v>0</v>
      </c>
      <c r="R208" s="12">
        <f t="shared" si="30"/>
        <v>0</v>
      </c>
      <c r="S208" s="12">
        <v>180000000</v>
      </c>
      <c r="T208" s="12">
        <v>0</v>
      </c>
      <c r="U208" s="12">
        <v>0</v>
      </c>
      <c r="V208" s="12">
        <v>20016000</v>
      </c>
      <c r="W208" s="15">
        <f t="shared" si="33"/>
        <v>0</v>
      </c>
      <c r="X208" s="15">
        <f t="shared" si="34"/>
        <v>0</v>
      </c>
      <c r="Y208" s="15">
        <f t="shared" si="35"/>
        <v>0.11119999999999999</v>
      </c>
      <c r="Z208" s="36"/>
      <c r="AA208" s="36"/>
      <c r="AB208" s="37"/>
    </row>
    <row r="209" spans="1:28" hidden="1" x14ac:dyDescent="0.25">
      <c r="A209" s="8" t="s">
        <v>1282</v>
      </c>
      <c r="B209" s="9" t="s">
        <v>121</v>
      </c>
      <c r="C209" s="9" t="s">
        <v>122</v>
      </c>
      <c r="D209" s="10" t="str">
        <f>VLOOKUP(B209,Sheet1!$B$6:$D$580,3,0)</f>
        <v>Nguyễn Đức Tài</v>
      </c>
      <c r="E209" s="9" t="s">
        <v>61</v>
      </c>
      <c r="F209" s="9" t="s">
        <v>51</v>
      </c>
      <c r="G209" s="9" t="s">
        <v>102</v>
      </c>
      <c r="H209" s="11">
        <v>3.5000000000000003E-2</v>
      </c>
      <c r="I209" s="11"/>
      <c r="J209" s="11">
        <v>0.01</v>
      </c>
      <c r="K209" s="11">
        <v>0.01</v>
      </c>
      <c r="L209" s="11">
        <v>5.0000000000000001E-3</v>
      </c>
      <c r="M209" s="11">
        <v>5.0000000000000001E-3</v>
      </c>
      <c r="N209" s="11"/>
      <c r="O209" s="12">
        <f t="shared" si="36"/>
        <v>0</v>
      </c>
      <c r="P209" s="12">
        <f t="shared" si="31"/>
        <v>625551.6</v>
      </c>
      <c r="Q209" s="12">
        <f t="shared" si="32"/>
        <v>357243</v>
      </c>
      <c r="R209" s="12">
        <f t="shared" si="30"/>
        <v>982794.6</v>
      </c>
      <c r="S209" s="12">
        <v>100000000</v>
      </c>
      <c r="T209" s="12">
        <v>64824000</v>
      </c>
      <c r="U209" s="12">
        <v>37020000</v>
      </c>
      <c r="V209" s="12">
        <v>101844000</v>
      </c>
      <c r="W209" s="15">
        <f t="shared" si="33"/>
        <v>0.64824000000000004</v>
      </c>
      <c r="X209" s="15">
        <f t="shared" si="34"/>
        <v>0.37019999999999997</v>
      </c>
      <c r="Y209" s="15">
        <f t="shared" si="35"/>
        <v>1.01844</v>
      </c>
      <c r="Z209" s="36"/>
      <c r="AA209" s="36"/>
      <c r="AB209" s="37"/>
    </row>
    <row r="210" spans="1:28" hidden="1" x14ac:dyDescent="0.25">
      <c r="A210" s="8" t="s">
        <v>1290</v>
      </c>
      <c r="B210" s="20" t="s">
        <v>415</v>
      </c>
      <c r="C210" s="9" t="s">
        <v>416</v>
      </c>
      <c r="D210" s="10" t="str">
        <f>VLOOKUP(B210,Sheet1!$B$6:$D$580,3,0)</f>
        <v>Phan Quốc Vũ</v>
      </c>
      <c r="E210" s="9" t="s">
        <v>64</v>
      </c>
      <c r="F210" s="9" t="s">
        <v>51</v>
      </c>
      <c r="G210" s="9" t="s">
        <v>102</v>
      </c>
      <c r="H210" s="11"/>
      <c r="I210" s="11"/>
      <c r="J210" s="26">
        <v>0</v>
      </c>
      <c r="K210" s="11">
        <v>0.03</v>
      </c>
      <c r="L210" s="11">
        <v>0</v>
      </c>
      <c r="M210" s="11">
        <v>0</v>
      </c>
      <c r="N210" s="11"/>
      <c r="O210" s="12">
        <f t="shared" si="36"/>
        <v>0</v>
      </c>
      <c r="P210" s="12">
        <f t="shared" si="31"/>
        <v>0</v>
      </c>
      <c r="Q210" s="12">
        <f t="shared" si="32"/>
        <v>0</v>
      </c>
      <c r="R210" s="12">
        <f>IF(Y210&gt;=100%,V210*(100%-H210)*K210,0)+309240</f>
        <v>309240</v>
      </c>
      <c r="S210" s="12">
        <v>0</v>
      </c>
      <c r="T210" s="12">
        <v>0</v>
      </c>
      <c r="U210" s="12">
        <v>0</v>
      </c>
      <c r="V210" s="12">
        <v>0</v>
      </c>
      <c r="W210" s="15">
        <f t="shared" si="33"/>
        <v>0</v>
      </c>
      <c r="X210" s="15">
        <f t="shared" si="34"/>
        <v>0</v>
      </c>
      <c r="Y210" s="15">
        <f t="shared" si="35"/>
        <v>0</v>
      </c>
      <c r="Z210" s="36"/>
      <c r="AA210" s="36"/>
      <c r="AB210" s="37"/>
    </row>
    <row r="211" spans="1:28" hidden="1" x14ac:dyDescent="0.25">
      <c r="A211" s="8" t="s">
        <v>1291</v>
      </c>
      <c r="B211" s="20" t="s">
        <v>435</v>
      </c>
      <c r="C211" s="9" t="s">
        <v>436</v>
      </c>
      <c r="D211" s="10" t="str">
        <f>VLOOKUP(B211,Sheet1!$B$6:$D$580,3,0)</f>
        <v>Phan Quốc Vũ</v>
      </c>
      <c r="E211" s="9" t="s">
        <v>64</v>
      </c>
      <c r="F211" s="9" t="s">
        <v>51</v>
      </c>
      <c r="G211" s="9" t="s">
        <v>102</v>
      </c>
      <c r="H211" s="11"/>
      <c r="I211" s="11"/>
      <c r="J211" s="26">
        <v>0.01</v>
      </c>
      <c r="K211" s="11">
        <v>0.01</v>
      </c>
      <c r="L211" s="11">
        <v>5.0000000000000001E-3</v>
      </c>
      <c r="M211" s="11">
        <v>5.0000000000000001E-3</v>
      </c>
      <c r="N211" s="11"/>
      <c r="O211" s="12">
        <f t="shared" si="36"/>
        <v>0</v>
      </c>
      <c r="P211" s="12">
        <f t="shared" si="31"/>
        <v>0</v>
      </c>
      <c r="Q211" s="12">
        <f t="shared" si="32"/>
        <v>0</v>
      </c>
      <c r="R211" s="12">
        <f t="shared" ref="R211:R236" si="37">IF(Y211&gt;=100%,V211*(100%-H211)*K211,0)</f>
        <v>0</v>
      </c>
      <c r="S211" s="12">
        <v>0</v>
      </c>
      <c r="T211" s="12">
        <v>0</v>
      </c>
      <c r="U211" s="12">
        <v>0</v>
      </c>
      <c r="V211" s="12">
        <v>0</v>
      </c>
      <c r="W211" s="15">
        <f t="shared" si="33"/>
        <v>0</v>
      </c>
      <c r="X211" s="15">
        <f t="shared" si="34"/>
        <v>0</v>
      </c>
      <c r="Y211" s="15">
        <f t="shared" si="35"/>
        <v>0</v>
      </c>
      <c r="Z211" s="36"/>
      <c r="AA211" s="36"/>
      <c r="AB211" s="37"/>
    </row>
    <row r="212" spans="1:28" hidden="1" x14ac:dyDescent="0.25">
      <c r="A212" s="8" t="s">
        <v>1292</v>
      </c>
      <c r="B212" s="20" t="s">
        <v>452</v>
      </c>
      <c r="C212" s="9" t="s">
        <v>453</v>
      </c>
      <c r="D212" s="10" t="str">
        <f>VLOOKUP(B212,Sheet1!$B$6:$D$580,3,0)</f>
        <v>Phan Quốc Vũ</v>
      </c>
      <c r="E212" s="9" t="s">
        <v>85</v>
      </c>
      <c r="F212" s="9" t="s">
        <v>51</v>
      </c>
      <c r="G212" s="9" t="s">
        <v>102</v>
      </c>
      <c r="H212" s="11">
        <v>3.5000000000000003E-2</v>
      </c>
      <c r="I212" s="11"/>
      <c r="J212" s="11">
        <v>0.01</v>
      </c>
      <c r="K212" s="11">
        <v>0.01</v>
      </c>
      <c r="L212" s="11">
        <v>5.0000000000000001E-3</v>
      </c>
      <c r="M212" s="11">
        <v>5.0000000000000001E-3</v>
      </c>
      <c r="N212" s="11"/>
      <c r="O212" s="12">
        <f t="shared" si="36"/>
        <v>0</v>
      </c>
      <c r="P212" s="12">
        <f t="shared" si="31"/>
        <v>0</v>
      </c>
      <c r="Q212" s="12">
        <f t="shared" si="32"/>
        <v>0</v>
      </c>
      <c r="R212" s="12">
        <f t="shared" si="37"/>
        <v>0</v>
      </c>
      <c r="S212" s="12">
        <v>0</v>
      </c>
      <c r="T212" s="12">
        <v>0</v>
      </c>
      <c r="U212" s="12">
        <v>0</v>
      </c>
      <c r="V212" s="12">
        <v>0</v>
      </c>
      <c r="W212" s="15">
        <f t="shared" si="33"/>
        <v>0</v>
      </c>
      <c r="X212" s="15">
        <f t="shared" si="34"/>
        <v>0</v>
      </c>
      <c r="Y212" s="15">
        <f t="shared" si="35"/>
        <v>0</v>
      </c>
      <c r="Z212" s="36"/>
      <c r="AA212" s="36"/>
      <c r="AB212" s="37"/>
    </row>
    <row r="213" spans="1:28" hidden="1" x14ac:dyDescent="0.25">
      <c r="A213" s="8" t="s">
        <v>1295</v>
      </c>
      <c r="B213" s="20" t="s">
        <v>462</v>
      </c>
      <c r="C213" s="9" t="s">
        <v>463</v>
      </c>
      <c r="D213" s="10" t="str">
        <f>VLOOKUP(B213,Sheet1!$B$6:$D$580,3,0)</f>
        <v>Phan Quốc Vũ</v>
      </c>
      <c r="E213" s="9" t="s">
        <v>85</v>
      </c>
      <c r="F213" s="9" t="s">
        <v>51</v>
      </c>
      <c r="G213" s="9" t="s">
        <v>102</v>
      </c>
      <c r="H213" s="11">
        <v>3.5000000000000003E-2</v>
      </c>
      <c r="I213" s="11"/>
      <c r="J213" s="11">
        <v>0.01</v>
      </c>
      <c r="K213" s="11">
        <v>0.01</v>
      </c>
      <c r="L213" s="11">
        <v>5.0000000000000001E-3</v>
      </c>
      <c r="M213" s="11">
        <v>5.0000000000000001E-3</v>
      </c>
      <c r="N213" s="11"/>
      <c r="O213" s="12">
        <f t="shared" si="36"/>
        <v>0</v>
      </c>
      <c r="P213" s="12">
        <f t="shared" si="31"/>
        <v>0</v>
      </c>
      <c r="Q213" s="12">
        <f t="shared" si="32"/>
        <v>0</v>
      </c>
      <c r="R213" s="12">
        <f t="shared" si="37"/>
        <v>0</v>
      </c>
      <c r="S213" s="12">
        <v>85000000</v>
      </c>
      <c r="T213" s="12">
        <v>19440000</v>
      </c>
      <c r="U213" s="12">
        <v>0</v>
      </c>
      <c r="V213" s="12">
        <v>53868000</v>
      </c>
      <c r="W213" s="15">
        <f t="shared" si="33"/>
        <v>0.22870588235294118</v>
      </c>
      <c r="X213" s="15">
        <f t="shared" si="34"/>
        <v>0</v>
      </c>
      <c r="Y213" s="15">
        <f t="shared" si="35"/>
        <v>0.63374117647058825</v>
      </c>
      <c r="Z213" s="36"/>
      <c r="AA213" s="36"/>
      <c r="AB213" s="37"/>
    </row>
    <row r="214" spans="1:28" hidden="1" x14ac:dyDescent="0.25">
      <c r="A214" s="8" t="s">
        <v>1298</v>
      </c>
      <c r="B214" s="28" t="s">
        <v>555</v>
      </c>
      <c r="C214" s="28" t="s">
        <v>556</v>
      </c>
      <c r="D214" s="10" t="str">
        <f>VLOOKUP(B214,Sheet1!$B$6:$D$580,3,0)</f>
        <v>Nguyễn Thành An</v>
      </c>
      <c r="E214" s="28" t="s">
        <v>488</v>
      </c>
      <c r="F214" s="28" t="s">
        <v>475</v>
      </c>
      <c r="G214" s="9" t="s">
        <v>102</v>
      </c>
      <c r="H214" s="11">
        <v>3.5000000000000003E-2</v>
      </c>
      <c r="I214" s="11"/>
      <c r="J214" s="11">
        <v>0.01</v>
      </c>
      <c r="K214" s="11">
        <v>0.01</v>
      </c>
      <c r="L214" s="11">
        <v>5.0000000000000001E-3</v>
      </c>
      <c r="M214" s="11">
        <v>5.0000000000000001E-3</v>
      </c>
      <c r="N214" s="11"/>
      <c r="O214" s="12">
        <f t="shared" si="36"/>
        <v>0</v>
      </c>
      <c r="P214" s="12">
        <f t="shared" si="31"/>
        <v>742046.4</v>
      </c>
      <c r="Q214" s="12">
        <f t="shared" si="32"/>
        <v>705569.4</v>
      </c>
      <c r="R214" s="12">
        <f t="shared" si="37"/>
        <v>1447615.8</v>
      </c>
      <c r="S214" s="12">
        <v>150000000</v>
      </c>
      <c r="T214" s="12">
        <v>76896000</v>
      </c>
      <c r="U214" s="12">
        <v>73116000</v>
      </c>
      <c r="V214" s="12">
        <v>150012000</v>
      </c>
      <c r="W214" s="15">
        <f t="shared" si="33"/>
        <v>0.51263999999999998</v>
      </c>
      <c r="X214" s="15">
        <f t="shared" si="34"/>
        <v>0.48743999999999998</v>
      </c>
      <c r="Y214" s="15">
        <f t="shared" si="35"/>
        <v>1.0000800000000001</v>
      </c>
      <c r="Z214" s="36"/>
      <c r="AA214" s="36"/>
      <c r="AB214" s="37"/>
    </row>
    <row r="215" spans="1:28" hidden="1" x14ac:dyDescent="0.25">
      <c r="A215" s="8" t="s">
        <v>1304</v>
      </c>
      <c r="B215" s="28" t="s">
        <v>565</v>
      </c>
      <c r="C215" s="28" t="s">
        <v>566</v>
      </c>
      <c r="D215" s="10" t="str">
        <f>VLOOKUP(B215,Sheet1!$B$6:$D$580,3,0)</f>
        <v>Trần Thanh Hiền</v>
      </c>
      <c r="E215" s="28" t="s">
        <v>505</v>
      </c>
      <c r="F215" s="28" t="s">
        <v>475</v>
      </c>
      <c r="G215" s="9" t="s">
        <v>102</v>
      </c>
      <c r="H215" s="11">
        <v>3.5000000000000003E-2</v>
      </c>
      <c r="I215" s="11"/>
      <c r="J215" s="11">
        <v>0.01</v>
      </c>
      <c r="K215" s="11">
        <v>0.01</v>
      </c>
      <c r="L215" s="11">
        <v>5.0000000000000001E-3</v>
      </c>
      <c r="M215" s="11">
        <v>5.0000000000000001E-3</v>
      </c>
      <c r="N215" s="11"/>
      <c r="O215" s="12">
        <f t="shared" si="36"/>
        <v>0</v>
      </c>
      <c r="P215" s="12">
        <f t="shared" ref="P215:P236" si="38">IF(W215&gt;=40%,T215*J215*(100%-H215),0)</f>
        <v>0</v>
      </c>
      <c r="Q215" s="12">
        <f t="shared" si="32"/>
        <v>0</v>
      </c>
      <c r="R215" s="12">
        <f t="shared" si="37"/>
        <v>1931659.8</v>
      </c>
      <c r="S215" s="12">
        <v>200000000</v>
      </c>
      <c r="T215" s="12">
        <v>0</v>
      </c>
      <c r="U215" s="12">
        <v>80124000</v>
      </c>
      <c r="V215" s="12">
        <v>200172000</v>
      </c>
      <c r="W215" s="15">
        <f t="shared" si="33"/>
        <v>0</v>
      </c>
      <c r="X215" s="15">
        <f t="shared" si="34"/>
        <v>0.40061999999999998</v>
      </c>
      <c r="Y215" s="15">
        <f t="shared" si="35"/>
        <v>1.0008600000000001</v>
      </c>
      <c r="Z215" s="36"/>
      <c r="AA215" s="36"/>
      <c r="AB215" s="37"/>
    </row>
    <row r="216" spans="1:28" hidden="1" x14ac:dyDescent="0.25">
      <c r="A216" s="8" t="s">
        <v>1327</v>
      </c>
      <c r="B216" s="28" t="s">
        <v>573</v>
      </c>
      <c r="C216" s="28" t="s">
        <v>574</v>
      </c>
      <c r="D216" s="10" t="str">
        <f>VLOOKUP(B216,Sheet1!$B$6:$D$580,3,0)</f>
        <v>Nguyễn Thành An</v>
      </c>
      <c r="E216" s="28" t="s">
        <v>488</v>
      </c>
      <c r="F216" s="28" t="s">
        <v>475</v>
      </c>
      <c r="G216" s="9" t="s">
        <v>102</v>
      </c>
      <c r="H216" s="11">
        <v>3.5000000000000003E-2</v>
      </c>
      <c r="I216" s="11"/>
      <c r="J216" s="11">
        <v>0.01</v>
      </c>
      <c r="K216" s="11">
        <v>0.01</v>
      </c>
      <c r="L216" s="11">
        <v>5.0000000000000001E-3</v>
      </c>
      <c r="M216" s="11">
        <v>5.0000000000000001E-3</v>
      </c>
      <c r="N216" s="11"/>
      <c r="O216" s="12">
        <f t="shared" si="36"/>
        <v>0</v>
      </c>
      <c r="P216" s="12">
        <f t="shared" si="38"/>
        <v>0</v>
      </c>
      <c r="Q216" s="12">
        <f t="shared" si="32"/>
        <v>0</v>
      </c>
      <c r="R216" s="12">
        <f t="shared" si="37"/>
        <v>0</v>
      </c>
      <c r="S216" s="12">
        <v>0</v>
      </c>
      <c r="T216" s="12">
        <v>0</v>
      </c>
      <c r="U216" s="12">
        <v>0</v>
      </c>
      <c r="V216" s="12">
        <v>0</v>
      </c>
      <c r="W216" s="15">
        <f t="shared" si="33"/>
        <v>0</v>
      </c>
      <c r="X216" s="15">
        <f t="shared" si="34"/>
        <v>0</v>
      </c>
      <c r="Y216" s="15">
        <f t="shared" si="35"/>
        <v>0</v>
      </c>
      <c r="Z216" s="36"/>
      <c r="AA216" s="36"/>
      <c r="AB216" s="37"/>
    </row>
    <row r="217" spans="1:28" hidden="1" x14ac:dyDescent="0.25">
      <c r="A217" s="8" t="s">
        <v>1307</v>
      </c>
      <c r="B217" s="28" t="s">
        <v>575</v>
      </c>
      <c r="C217" s="28" t="s">
        <v>576</v>
      </c>
      <c r="D217" s="10" t="str">
        <f>VLOOKUP(B217,Sheet1!$B$6:$D$580,3,0)</f>
        <v>Trần Thanh Hiền</v>
      </c>
      <c r="E217" s="28" t="s">
        <v>505</v>
      </c>
      <c r="F217" s="28" t="s">
        <v>475</v>
      </c>
      <c r="G217" s="9" t="s">
        <v>102</v>
      </c>
      <c r="H217" s="11">
        <v>3.5000000000000003E-2</v>
      </c>
      <c r="I217" s="11"/>
      <c r="J217" s="11">
        <v>0.01</v>
      </c>
      <c r="K217" s="11">
        <v>0.01</v>
      </c>
      <c r="L217" s="11">
        <v>5.0000000000000001E-3</v>
      </c>
      <c r="M217" s="11">
        <v>5.0000000000000001E-3</v>
      </c>
      <c r="N217" s="11"/>
      <c r="O217" s="12">
        <f t="shared" si="36"/>
        <v>0</v>
      </c>
      <c r="P217" s="12">
        <f t="shared" si="38"/>
        <v>0</v>
      </c>
      <c r="Q217" s="12">
        <f t="shared" si="32"/>
        <v>0</v>
      </c>
      <c r="R217" s="12">
        <f t="shared" si="37"/>
        <v>0</v>
      </c>
      <c r="S217" s="12">
        <v>0</v>
      </c>
      <c r="T217" s="12">
        <v>-2016000</v>
      </c>
      <c r="U217" s="12">
        <v>0</v>
      </c>
      <c r="V217" s="12">
        <v>-2016000</v>
      </c>
      <c r="W217" s="15">
        <f t="shared" si="33"/>
        <v>0</v>
      </c>
      <c r="X217" s="15">
        <f t="shared" si="34"/>
        <v>0</v>
      </c>
      <c r="Y217" s="15">
        <f t="shared" si="35"/>
        <v>0</v>
      </c>
      <c r="Z217" s="36"/>
      <c r="AA217" s="36"/>
      <c r="AB217" s="37"/>
    </row>
    <row r="218" spans="1:28" hidden="1" x14ac:dyDescent="0.25">
      <c r="A218" s="8" t="s">
        <v>1308</v>
      </c>
      <c r="B218" s="28" t="s">
        <v>577</v>
      </c>
      <c r="C218" s="28" t="s">
        <v>578</v>
      </c>
      <c r="D218" s="10" t="str">
        <f>VLOOKUP(B218,Sheet1!$B$6:$D$580,3,0)</f>
        <v>Trần Thị Thu</v>
      </c>
      <c r="E218" s="28" t="s">
        <v>506</v>
      </c>
      <c r="F218" s="28" t="s">
        <v>475</v>
      </c>
      <c r="G218" s="9" t="s">
        <v>102</v>
      </c>
      <c r="H218" s="11">
        <v>3.5000000000000003E-2</v>
      </c>
      <c r="I218" s="11"/>
      <c r="J218" s="11">
        <v>0.01</v>
      </c>
      <c r="K218" s="11">
        <v>0.01</v>
      </c>
      <c r="L218" s="11">
        <v>5.0000000000000001E-3</v>
      </c>
      <c r="M218" s="11">
        <v>5.0000000000000001E-3</v>
      </c>
      <c r="N218" s="11"/>
      <c r="O218" s="12">
        <f t="shared" si="36"/>
        <v>0</v>
      </c>
      <c r="P218" s="12">
        <f t="shared" si="38"/>
        <v>0</v>
      </c>
      <c r="Q218" s="12">
        <f t="shared" si="32"/>
        <v>1186255.2</v>
      </c>
      <c r="R218" s="12">
        <f t="shared" si="37"/>
        <v>1941869.5</v>
      </c>
      <c r="S218" s="12">
        <v>200000000</v>
      </c>
      <c r="T218" s="12">
        <v>1974000</v>
      </c>
      <c r="U218" s="12">
        <v>122928000</v>
      </c>
      <c r="V218" s="12">
        <v>201230000</v>
      </c>
      <c r="W218" s="15">
        <f t="shared" si="33"/>
        <v>9.8700000000000003E-3</v>
      </c>
      <c r="X218" s="15">
        <f t="shared" si="34"/>
        <v>0.61463999999999996</v>
      </c>
      <c r="Y218" s="15">
        <f t="shared" si="35"/>
        <v>1.0061500000000001</v>
      </c>
      <c r="Z218" s="36"/>
      <c r="AA218" s="36"/>
      <c r="AB218" s="37"/>
    </row>
    <row r="219" spans="1:28" hidden="1" x14ac:dyDescent="0.25">
      <c r="A219" s="8" t="s">
        <v>1311</v>
      </c>
      <c r="B219" s="28" t="s">
        <v>581</v>
      </c>
      <c r="C219" s="28" t="s">
        <v>582</v>
      </c>
      <c r="D219" s="10" t="str">
        <f>VLOOKUP(B219,Sheet1!$B$6:$D$580,3,0)</f>
        <v>Trần Thị Thu</v>
      </c>
      <c r="E219" s="28" t="s">
        <v>506</v>
      </c>
      <c r="F219" s="28" t="s">
        <v>475</v>
      </c>
      <c r="G219" s="9" t="s">
        <v>102</v>
      </c>
      <c r="H219" s="11">
        <v>3.5000000000000003E-2</v>
      </c>
      <c r="I219" s="11"/>
      <c r="J219" s="11">
        <v>0.01</v>
      </c>
      <c r="K219" s="11">
        <v>0.01</v>
      </c>
      <c r="L219" s="11">
        <v>5.0000000000000001E-3</v>
      </c>
      <c r="M219" s="11">
        <v>5.0000000000000001E-3</v>
      </c>
      <c r="N219" s="11"/>
      <c r="O219" s="12">
        <f t="shared" si="36"/>
        <v>0</v>
      </c>
      <c r="P219" s="12">
        <f t="shared" si="38"/>
        <v>0</v>
      </c>
      <c r="Q219" s="12">
        <f t="shared" si="32"/>
        <v>502340.39999999997</v>
      </c>
      <c r="R219" s="12">
        <f t="shared" si="37"/>
        <v>1045905.6</v>
      </c>
      <c r="S219" s="12">
        <v>30000000</v>
      </c>
      <c r="T219" s="12">
        <v>0</v>
      </c>
      <c r="U219" s="12">
        <v>52056000</v>
      </c>
      <c r="V219" s="12">
        <v>108384000</v>
      </c>
      <c r="W219" s="15">
        <f t="shared" si="33"/>
        <v>0</v>
      </c>
      <c r="X219" s="15">
        <f t="shared" si="34"/>
        <v>1.7352000000000001</v>
      </c>
      <c r="Y219" s="15">
        <f t="shared" si="35"/>
        <v>3.6128</v>
      </c>
      <c r="Z219" s="36"/>
      <c r="AA219" s="36"/>
      <c r="AB219" s="37"/>
    </row>
    <row r="220" spans="1:28" hidden="1" x14ac:dyDescent="0.25">
      <c r="A220" s="8" t="s">
        <v>1312</v>
      </c>
      <c r="B220" s="28" t="s">
        <v>583</v>
      </c>
      <c r="C220" s="28" t="s">
        <v>584</v>
      </c>
      <c r="D220" s="10" t="str">
        <f>VLOOKUP(B220,Sheet1!$B$6:$D$580,3,0)</f>
        <v>Trần Thanh Hiền</v>
      </c>
      <c r="E220" s="28" t="s">
        <v>505</v>
      </c>
      <c r="F220" s="28" t="s">
        <v>475</v>
      </c>
      <c r="G220" s="9" t="s">
        <v>102</v>
      </c>
      <c r="H220" s="11">
        <v>3.5000000000000003E-2</v>
      </c>
      <c r="I220" s="11"/>
      <c r="J220" s="11">
        <v>0.01</v>
      </c>
      <c r="K220" s="11">
        <v>0.01</v>
      </c>
      <c r="L220" s="11">
        <v>5.0000000000000001E-3</v>
      </c>
      <c r="M220" s="11">
        <v>5.0000000000000001E-3</v>
      </c>
      <c r="N220" s="11"/>
      <c r="O220" s="12">
        <f t="shared" si="36"/>
        <v>0</v>
      </c>
      <c r="P220" s="12">
        <f t="shared" si="38"/>
        <v>426491.39999999997</v>
      </c>
      <c r="Q220" s="12">
        <f t="shared" si="32"/>
        <v>573760.04999999993</v>
      </c>
      <c r="R220" s="12">
        <f t="shared" si="37"/>
        <v>1000251.4500000001</v>
      </c>
      <c r="S220" s="12">
        <v>100000000</v>
      </c>
      <c r="T220" s="12">
        <v>44196000</v>
      </c>
      <c r="U220" s="12">
        <v>59457000</v>
      </c>
      <c r="V220" s="12">
        <v>103653000</v>
      </c>
      <c r="W220" s="15">
        <f t="shared" si="33"/>
        <v>0.44196000000000002</v>
      </c>
      <c r="X220" s="15">
        <f t="shared" si="34"/>
        <v>0.59457000000000004</v>
      </c>
      <c r="Y220" s="15">
        <f t="shared" si="35"/>
        <v>1.03653</v>
      </c>
      <c r="Z220" s="36"/>
      <c r="AA220" s="36"/>
      <c r="AB220" s="37"/>
    </row>
    <row r="221" spans="1:28" hidden="1" x14ac:dyDescent="0.25">
      <c r="A221" s="8" t="s">
        <v>1314</v>
      </c>
      <c r="B221" s="28" t="s">
        <v>587</v>
      </c>
      <c r="C221" s="28" t="s">
        <v>588</v>
      </c>
      <c r="D221" s="10" t="str">
        <f>VLOOKUP(B221,Sheet1!$B$6:$D$580,3,0)</f>
        <v>Nguyễn Thành An</v>
      </c>
      <c r="E221" s="28" t="s">
        <v>474</v>
      </c>
      <c r="F221" s="28" t="s">
        <v>475</v>
      </c>
      <c r="G221" s="9" t="s">
        <v>102</v>
      </c>
      <c r="H221" s="11">
        <v>3.5000000000000003E-2</v>
      </c>
      <c r="I221" s="11"/>
      <c r="J221" s="11">
        <v>0.01</v>
      </c>
      <c r="K221" s="11">
        <v>0.01</v>
      </c>
      <c r="L221" s="11">
        <v>5.0000000000000001E-3</v>
      </c>
      <c r="M221" s="11">
        <v>5.0000000000000001E-3</v>
      </c>
      <c r="N221" s="11"/>
      <c r="O221" s="12">
        <f t="shared" si="36"/>
        <v>0</v>
      </c>
      <c r="P221" s="12">
        <f t="shared" si="38"/>
        <v>1003783.35</v>
      </c>
      <c r="Q221" s="12">
        <f t="shared" si="32"/>
        <v>0</v>
      </c>
      <c r="R221" s="12">
        <f t="shared" si="37"/>
        <v>2127274.9500000002</v>
      </c>
      <c r="S221" s="12">
        <v>150000000</v>
      </c>
      <c r="T221" s="12">
        <v>104019000</v>
      </c>
      <c r="U221" s="12">
        <v>24456000</v>
      </c>
      <c r="V221" s="12">
        <v>220443000</v>
      </c>
      <c r="W221" s="15">
        <f t="shared" si="33"/>
        <v>0.69345999999999997</v>
      </c>
      <c r="X221" s="15">
        <f t="shared" si="34"/>
        <v>0.16303999999999999</v>
      </c>
      <c r="Y221" s="15">
        <f t="shared" si="35"/>
        <v>1.4696199999999999</v>
      </c>
      <c r="Z221" s="36"/>
      <c r="AA221" s="36"/>
      <c r="AB221" s="37"/>
    </row>
    <row r="222" spans="1:28" hidden="1" x14ac:dyDescent="0.25">
      <c r="A222" s="8" t="s">
        <v>1318</v>
      </c>
      <c r="B222" s="28" t="s">
        <v>595</v>
      </c>
      <c r="C222" s="28" t="s">
        <v>596</v>
      </c>
      <c r="D222" s="10" t="str">
        <f>VLOOKUP(B222,Sheet1!$B$6:$D$580,3,0)</f>
        <v>Trần Thanh Hiền</v>
      </c>
      <c r="E222" s="28" t="s">
        <v>505</v>
      </c>
      <c r="F222" s="28" t="s">
        <v>475</v>
      </c>
      <c r="G222" s="9" t="s">
        <v>102</v>
      </c>
      <c r="H222" s="11">
        <v>3.5000000000000003E-2</v>
      </c>
      <c r="I222" s="11"/>
      <c r="J222" s="11">
        <v>0.01</v>
      </c>
      <c r="K222" s="11">
        <v>0.01</v>
      </c>
      <c r="L222" s="11">
        <v>5.0000000000000001E-3</v>
      </c>
      <c r="M222" s="11">
        <v>5.0000000000000001E-3</v>
      </c>
      <c r="N222" s="11"/>
      <c r="O222" s="12">
        <f t="shared" si="36"/>
        <v>0</v>
      </c>
      <c r="P222" s="12">
        <f t="shared" si="38"/>
        <v>0</v>
      </c>
      <c r="Q222" s="12">
        <f t="shared" si="32"/>
        <v>0</v>
      </c>
      <c r="R222" s="12">
        <f t="shared" si="37"/>
        <v>0</v>
      </c>
      <c r="S222" s="12">
        <v>30000000</v>
      </c>
      <c r="T222" s="12">
        <v>0</v>
      </c>
      <c r="U222" s="12">
        <v>0</v>
      </c>
      <c r="V222" s="12">
        <v>0</v>
      </c>
      <c r="W222" s="15">
        <f t="shared" si="33"/>
        <v>0</v>
      </c>
      <c r="X222" s="15">
        <f t="shared" si="34"/>
        <v>0</v>
      </c>
      <c r="Y222" s="15">
        <f t="shared" si="35"/>
        <v>0</v>
      </c>
      <c r="Z222" s="36"/>
      <c r="AA222" s="36"/>
      <c r="AB222" s="37"/>
    </row>
    <row r="223" spans="1:28" hidden="1" x14ac:dyDescent="0.25">
      <c r="A223" s="8" t="s">
        <v>1319</v>
      </c>
      <c r="B223" s="28" t="s">
        <v>597</v>
      </c>
      <c r="C223" s="28" t="s">
        <v>598</v>
      </c>
      <c r="D223" s="10" t="str">
        <f>VLOOKUP(B223,Sheet1!$B$6:$D$580,3,0)</f>
        <v>Trần Thanh Hiền</v>
      </c>
      <c r="E223" s="28" t="s">
        <v>505</v>
      </c>
      <c r="F223" s="28" t="s">
        <v>475</v>
      </c>
      <c r="G223" s="9" t="s">
        <v>102</v>
      </c>
      <c r="H223" s="11">
        <v>3.5000000000000003E-2</v>
      </c>
      <c r="I223" s="11"/>
      <c r="J223" s="11">
        <v>0.01</v>
      </c>
      <c r="K223" s="11">
        <v>0.01</v>
      </c>
      <c r="L223" s="11">
        <v>5.0000000000000001E-3</v>
      </c>
      <c r="M223" s="11">
        <v>5.0000000000000001E-3</v>
      </c>
      <c r="N223" s="11"/>
      <c r="O223" s="12">
        <f t="shared" si="36"/>
        <v>0</v>
      </c>
      <c r="P223" s="12">
        <f t="shared" si="38"/>
        <v>377122</v>
      </c>
      <c r="Q223" s="12">
        <f t="shared" si="32"/>
        <v>210756</v>
      </c>
      <c r="R223" s="12">
        <f t="shared" si="37"/>
        <v>587878</v>
      </c>
      <c r="S223" s="12">
        <v>60000000</v>
      </c>
      <c r="T223" s="12">
        <v>39080000</v>
      </c>
      <c r="U223" s="12">
        <v>21840000</v>
      </c>
      <c r="V223" s="12">
        <v>60920000</v>
      </c>
      <c r="W223" s="15">
        <f t="shared" si="33"/>
        <v>0.65133333333333332</v>
      </c>
      <c r="X223" s="15">
        <f t="shared" si="34"/>
        <v>0.36399999999999999</v>
      </c>
      <c r="Y223" s="15">
        <f t="shared" si="35"/>
        <v>1.0153333333333334</v>
      </c>
      <c r="Z223" s="36"/>
      <c r="AA223" s="36"/>
      <c r="AB223" s="37"/>
    </row>
    <row r="224" spans="1:28" hidden="1" x14ac:dyDescent="0.25">
      <c r="A224" s="8" t="s">
        <v>1322</v>
      </c>
      <c r="B224" s="28" t="s">
        <v>601</v>
      </c>
      <c r="C224" s="28" t="s">
        <v>602</v>
      </c>
      <c r="D224" s="10" t="str">
        <f>VLOOKUP(B224,Sheet1!$B$6:$D$580,3,0)</f>
        <v>Nguyễn Thành An</v>
      </c>
      <c r="E224" s="28" t="s">
        <v>488</v>
      </c>
      <c r="F224" s="28" t="s">
        <v>475</v>
      </c>
      <c r="G224" s="9" t="s">
        <v>102</v>
      </c>
      <c r="H224" s="11">
        <v>3.5000000000000003E-2</v>
      </c>
      <c r="I224" s="11"/>
      <c r="J224" s="11">
        <v>0.01</v>
      </c>
      <c r="K224" s="11">
        <v>0.01</v>
      </c>
      <c r="L224" s="11">
        <v>5.0000000000000001E-3</v>
      </c>
      <c r="M224" s="11">
        <v>5.0000000000000001E-3</v>
      </c>
      <c r="N224" s="11"/>
      <c r="O224" s="12">
        <f t="shared" si="36"/>
        <v>0</v>
      </c>
      <c r="P224" s="12">
        <f t="shared" si="38"/>
        <v>267845.39999999997</v>
      </c>
      <c r="Q224" s="12">
        <f t="shared" si="32"/>
        <v>348442.2</v>
      </c>
      <c r="R224" s="12">
        <f t="shared" si="37"/>
        <v>616287.6</v>
      </c>
      <c r="S224" s="12">
        <v>62537000</v>
      </c>
      <c r="T224" s="12">
        <v>27756000</v>
      </c>
      <c r="U224" s="12">
        <v>36108000</v>
      </c>
      <c r="V224" s="12">
        <v>63864000</v>
      </c>
      <c r="W224" s="15">
        <f t="shared" si="33"/>
        <v>0.44383325071557639</v>
      </c>
      <c r="X224" s="15">
        <f t="shared" si="34"/>
        <v>0.57738618737707281</v>
      </c>
      <c r="Y224" s="15">
        <f t="shared" si="35"/>
        <v>1.0212194380926491</v>
      </c>
      <c r="Z224" s="36"/>
      <c r="AA224" s="36"/>
      <c r="AB224" s="37"/>
    </row>
    <row r="225" spans="1:28" hidden="1" x14ac:dyDescent="0.25">
      <c r="A225" s="8" t="s">
        <v>1346</v>
      </c>
      <c r="B225" s="32" t="s">
        <v>1252</v>
      </c>
      <c r="C225" s="32" t="s">
        <v>1253</v>
      </c>
      <c r="D225" s="10" t="str">
        <f>VLOOKUP(B225,Sheet1!$B$6:$D$580,3,0)</f>
        <v>Lê Văn Tuấn</v>
      </c>
      <c r="E225" s="28" t="s">
        <v>516</v>
      </c>
      <c r="F225" s="28" t="s">
        <v>475</v>
      </c>
      <c r="G225" s="9" t="s">
        <v>102</v>
      </c>
      <c r="H225" s="11">
        <v>3.5000000000000003E-2</v>
      </c>
      <c r="I225" s="17"/>
      <c r="J225" s="11">
        <v>0.01</v>
      </c>
      <c r="K225" s="11">
        <v>0.01</v>
      </c>
      <c r="L225" s="11">
        <v>5.0000000000000001E-3</v>
      </c>
      <c r="M225" s="11">
        <v>5.0000000000000001E-3</v>
      </c>
      <c r="N225" s="11"/>
      <c r="O225" s="12">
        <f t="shared" si="36"/>
        <v>0</v>
      </c>
      <c r="P225" s="12">
        <f t="shared" si="38"/>
        <v>0</v>
      </c>
      <c r="Q225" s="12">
        <f t="shared" si="32"/>
        <v>0</v>
      </c>
      <c r="R225" s="12">
        <f t="shared" si="37"/>
        <v>0</v>
      </c>
      <c r="S225" s="12">
        <v>50000000</v>
      </c>
      <c r="T225" s="12">
        <v>0</v>
      </c>
      <c r="U225" s="12">
        <v>0</v>
      </c>
      <c r="V225" s="12">
        <v>0</v>
      </c>
      <c r="W225" s="15">
        <f t="shared" si="33"/>
        <v>0</v>
      </c>
      <c r="X225" s="15">
        <f t="shared" si="34"/>
        <v>0</v>
      </c>
      <c r="Y225" s="15">
        <f t="shared" si="35"/>
        <v>0</v>
      </c>
      <c r="Z225" s="36"/>
      <c r="AA225" s="36"/>
      <c r="AB225" s="37"/>
    </row>
    <row r="226" spans="1:28" hidden="1" x14ac:dyDescent="0.25">
      <c r="A226" s="8" t="s">
        <v>1297</v>
      </c>
      <c r="B226" s="28" t="s">
        <v>553</v>
      </c>
      <c r="C226" s="28" t="s">
        <v>554</v>
      </c>
      <c r="D226" s="10" t="str">
        <f>VLOOKUP(B226,Sheet1!$B$6:$D$580,3,0)</f>
        <v>Lê Văn Tuấn</v>
      </c>
      <c r="E226" s="28" t="s">
        <v>484</v>
      </c>
      <c r="F226" s="28" t="s">
        <v>485</v>
      </c>
      <c r="G226" s="9" t="s">
        <v>102</v>
      </c>
      <c r="H226" s="11">
        <v>3.5000000000000003E-2</v>
      </c>
      <c r="I226" s="11"/>
      <c r="J226" s="11">
        <v>0.01</v>
      </c>
      <c r="K226" s="11">
        <v>0.01</v>
      </c>
      <c r="L226" s="11">
        <v>5.0000000000000001E-3</v>
      </c>
      <c r="M226" s="11">
        <v>5.0000000000000001E-3</v>
      </c>
      <c r="N226" s="11"/>
      <c r="O226" s="12">
        <f t="shared" si="36"/>
        <v>0</v>
      </c>
      <c r="P226" s="12">
        <f t="shared" si="38"/>
        <v>0</v>
      </c>
      <c r="Q226" s="12">
        <f t="shared" si="32"/>
        <v>0</v>
      </c>
      <c r="R226" s="12">
        <f t="shared" si="37"/>
        <v>0</v>
      </c>
      <c r="S226" s="12">
        <v>100000000</v>
      </c>
      <c r="T226" s="12">
        <v>11207000</v>
      </c>
      <c r="U226" s="12">
        <v>7974000</v>
      </c>
      <c r="V226" s="12">
        <v>19181000</v>
      </c>
      <c r="W226" s="15">
        <f t="shared" si="33"/>
        <v>0.11207</v>
      </c>
      <c r="X226" s="15">
        <f t="shared" si="34"/>
        <v>7.9740000000000005E-2</v>
      </c>
      <c r="Y226" s="15">
        <f t="shared" si="35"/>
        <v>0.19181000000000001</v>
      </c>
      <c r="Z226" s="36"/>
      <c r="AA226" s="36"/>
      <c r="AB226" s="37"/>
    </row>
    <row r="227" spans="1:28" hidden="1" x14ac:dyDescent="0.25">
      <c r="A227" s="8" t="s">
        <v>1301</v>
      </c>
      <c r="B227" s="28" t="s">
        <v>559</v>
      </c>
      <c r="C227" s="28" t="s">
        <v>560</v>
      </c>
      <c r="D227" s="10" t="str">
        <f>VLOOKUP(B227,Sheet1!$B$6:$D$580,3,0)</f>
        <v>Nguyễn Đức Bách</v>
      </c>
      <c r="E227" s="28" t="s">
        <v>498</v>
      </c>
      <c r="F227" s="28" t="s">
        <v>485</v>
      </c>
      <c r="G227" s="9" t="s">
        <v>102</v>
      </c>
      <c r="H227" s="11">
        <v>3.5000000000000003E-2</v>
      </c>
      <c r="I227" s="11"/>
      <c r="J227" s="11">
        <v>0.01</v>
      </c>
      <c r="K227" s="11">
        <v>0.01</v>
      </c>
      <c r="L227" s="11">
        <v>5.0000000000000001E-3</v>
      </c>
      <c r="M227" s="11">
        <v>5.0000000000000001E-3</v>
      </c>
      <c r="N227" s="11"/>
      <c r="O227" s="12">
        <f t="shared" si="36"/>
        <v>0</v>
      </c>
      <c r="P227" s="12">
        <f t="shared" si="38"/>
        <v>312544.2</v>
      </c>
      <c r="Q227" s="12">
        <f t="shared" si="32"/>
        <v>0</v>
      </c>
      <c r="R227" s="12">
        <f t="shared" si="37"/>
        <v>821253.6</v>
      </c>
      <c r="S227" s="12">
        <v>80000000</v>
      </c>
      <c r="T227" s="12">
        <v>32388000</v>
      </c>
      <c r="U227" s="12">
        <v>15588000</v>
      </c>
      <c r="V227" s="12">
        <v>85104000</v>
      </c>
      <c r="W227" s="15">
        <f t="shared" si="33"/>
        <v>0.40484999999999999</v>
      </c>
      <c r="X227" s="15">
        <f t="shared" si="34"/>
        <v>0.19485</v>
      </c>
      <c r="Y227" s="15">
        <f t="shared" si="35"/>
        <v>1.0638000000000001</v>
      </c>
      <c r="Z227" s="36"/>
      <c r="AA227" s="36"/>
      <c r="AB227" s="37"/>
    </row>
    <row r="228" spans="1:28" hidden="1" x14ac:dyDescent="0.25">
      <c r="A228" s="8" t="s">
        <v>1303</v>
      </c>
      <c r="B228" s="28" t="s">
        <v>561</v>
      </c>
      <c r="C228" s="28" t="s">
        <v>562</v>
      </c>
      <c r="D228" s="10" t="str">
        <f>VLOOKUP(B228,Sheet1!$B$6:$D$580,3,0)</f>
        <v>Quách Học Hiếu</v>
      </c>
      <c r="E228" s="28" t="s">
        <v>484</v>
      </c>
      <c r="F228" s="28" t="s">
        <v>485</v>
      </c>
      <c r="G228" s="9" t="s">
        <v>102</v>
      </c>
      <c r="H228" s="11">
        <v>3.5000000000000003E-2</v>
      </c>
      <c r="I228" s="11"/>
      <c r="J228" s="11">
        <v>0.01</v>
      </c>
      <c r="K228" s="11">
        <v>0.01</v>
      </c>
      <c r="L228" s="11">
        <v>5.0000000000000001E-3</v>
      </c>
      <c r="M228" s="11">
        <v>5.0000000000000001E-3</v>
      </c>
      <c r="N228" s="11"/>
      <c r="O228" s="12">
        <f t="shared" si="36"/>
        <v>0</v>
      </c>
      <c r="P228" s="12">
        <f t="shared" si="38"/>
        <v>1000714.65</v>
      </c>
      <c r="Q228" s="12">
        <f t="shared" si="32"/>
        <v>743484.25</v>
      </c>
      <c r="R228" s="12">
        <f t="shared" si="37"/>
        <v>1744198.9000000001</v>
      </c>
      <c r="S228" s="12">
        <v>165000000</v>
      </c>
      <c r="T228" s="12">
        <v>103701000</v>
      </c>
      <c r="U228" s="12">
        <v>77045000</v>
      </c>
      <c r="V228" s="12">
        <v>180746000</v>
      </c>
      <c r="W228" s="15">
        <f t="shared" si="33"/>
        <v>0.6284909090909091</v>
      </c>
      <c r="X228" s="15">
        <f t="shared" si="34"/>
        <v>0.46693939393939393</v>
      </c>
      <c r="Y228" s="15">
        <f t="shared" si="35"/>
        <v>1.095430303030303</v>
      </c>
      <c r="Z228" s="36"/>
      <c r="AA228" s="36"/>
      <c r="AB228" s="37"/>
    </row>
    <row r="229" spans="1:28" hidden="1" x14ac:dyDescent="0.25">
      <c r="A229" s="8" t="s">
        <v>1305</v>
      </c>
      <c r="B229" s="28" t="s">
        <v>567</v>
      </c>
      <c r="C229" s="28" t="s">
        <v>568</v>
      </c>
      <c r="D229" s="10" t="str">
        <f>VLOOKUP(B229,Sheet1!$B$6:$D$580,3,0)</f>
        <v>Nguyễn Đức Bách</v>
      </c>
      <c r="E229" s="28" t="s">
        <v>498</v>
      </c>
      <c r="F229" s="28" t="s">
        <v>485</v>
      </c>
      <c r="G229" s="9" t="s">
        <v>102</v>
      </c>
      <c r="H229" s="11">
        <v>3.5000000000000003E-2</v>
      </c>
      <c r="I229" s="11"/>
      <c r="J229" s="11">
        <v>0.01</v>
      </c>
      <c r="K229" s="11">
        <v>0.01</v>
      </c>
      <c r="L229" s="11">
        <v>5.0000000000000001E-3</v>
      </c>
      <c r="M229" s="11">
        <v>5.0000000000000001E-3</v>
      </c>
      <c r="N229" s="11"/>
      <c r="O229" s="12">
        <f t="shared" si="36"/>
        <v>0</v>
      </c>
      <c r="P229" s="12">
        <f t="shared" si="38"/>
        <v>200141</v>
      </c>
      <c r="Q229" s="12">
        <f t="shared" si="32"/>
        <v>0</v>
      </c>
      <c r="R229" s="12">
        <f t="shared" si="37"/>
        <v>395727.2</v>
      </c>
      <c r="S229" s="12">
        <v>40000000</v>
      </c>
      <c r="T229" s="12">
        <v>20740000</v>
      </c>
      <c r="U229" s="12">
        <v>2640000</v>
      </c>
      <c r="V229" s="12">
        <v>41008000</v>
      </c>
      <c r="W229" s="15">
        <f t="shared" si="33"/>
        <v>0.51849999999999996</v>
      </c>
      <c r="X229" s="15">
        <f t="shared" si="34"/>
        <v>6.6000000000000003E-2</v>
      </c>
      <c r="Y229" s="15">
        <f t="shared" si="35"/>
        <v>1.0251999999999999</v>
      </c>
      <c r="Z229" s="36"/>
      <c r="AA229" s="36"/>
      <c r="AB229" s="37"/>
    </row>
    <row r="230" spans="1:28" hidden="1" x14ac:dyDescent="0.25">
      <c r="A230" s="8" t="s">
        <v>1306</v>
      </c>
      <c r="B230" s="28" t="s">
        <v>569</v>
      </c>
      <c r="C230" s="28" t="s">
        <v>570</v>
      </c>
      <c r="D230" s="10" t="str">
        <f>VLOOKUP(B230,Sheet1!$B$6:$D$580,3,0)</f>
        <v>Nguyễn Đức Bách</v>
      </c>
      <c r="E230" s="28" t="s">
        <v>498</v>
      </c>
      <c r="F230" s="28" t="s">
        <v>485</v>
      </c>
      <c r="G230" s="9" t="s">
        <v>102</v>
      </c>
      <c r="H230" s="11">
        <v>3.5000000000000003E-2</v>
      </c>
      <c r="I230" s="11"/>
      <c r="J230" s="11">
        <v>0.01</v>
      </c>
      <c r="K230" s="11">
        <v>0.01</v>
      </c>
      <c r="L230" s="11">
        <v>5.0000000000000001E-3</v>
      </c>
      <c r="M230" s="11">
        <v>5.0000000000000001E-3</v>
      </c>
      <c r="N230" s="11"/>
      <c r="O230" s="12">
        <f t="shared" si="36"/>
        <v>0</v>
      </c>
      <c r="P230" s="12">
        <f t="shared" si="38"/>
        <v>238490.1</v>
      </c>
      <c r="Q230" s="12">
        <f t="shared" si="32"/>
        <v>346242</v>
      </c>
      <c r="R230" s="12">
        <f t="shared" si="37"/>
        <v>584732.1</v>
      </c>
      <c r="S230" s="12">
        <v>60000000</v>
      </c>
      <c r="T230" s="12">
        <v>24714000</v>
      </c>
      <c r="U230" s="12">
        <v>35880000</v>
      </c>
      <c r="V230" s="12">
        <v>60594000</v>
      </c>
      <c r="W230" s="15">
        <f t="shared" si="33"/>
        <v>0.41189999999999999</v>
      </c>
      <c r="X230" s="11">
        <f t="shared" si="34"/>
        <v>0.59799999999999998</v>
      </c>
      <c r="Y230" s="15">
        <f t="shared" si="35"/>
        <v>1.0099</v>
      </c>
      <c r="Z230" s="36"/>
      <c r="AA230" s="36"/>
      <c r="AB230" s="37"/>
    </row>
    <row r="231" spans="1:28" hidden="1" x14ac:dyDescent="0.25">
      <c r="A231" s="8" t="s">
        <v>1326</v>
      </c>
      <c r="B231" s="46" t="s">
        <v>571</v>
      </c>
      <c r="C231" s="28" t="s">
        <v>572</v>
      </c>
      <c r="D231" s="10" t="str">
        <f>VLOOKUP(B231,Sheet1!$B$6:$D$580,3,0)</f>
        <v>Lê Văn Tuấn</v>
      </c>
      <c r="E231" s="28" t="s">
        <v>484</v>
      </c>
      <c r="F231" s="28" t="s">
        <v>485</v>
      </c>
      <c r="G231" s="9" t="s">
        <v>102</v>
      </c>
      <c r="H231" s="11">
        <v>3.5000000000000003E-2</v>
      </c>
      <c r="I231" s="11"/>
      <c r="J231" s="11">
        <v>0.01</v>
      </c>
      <c r="K231" s="11">
        <v>0.01</v>
      </c>
      <c r="L231" s="11">
        <v>5.0000000000000001E-3</v>
      </c>
      <c r="M231" s="11">
        <v>5.0000000000000001E-3</v>
      </c>
      <c r="N231" s="11"/>
      <c r="O231" s="12">
        <f t="shared" si="36"/>
        <v>0</v>
      </c>
      <c r="P231" s="12">
        <f t="shared" si="38"/>
        <v>985805.4</v>
      </c>
      <c r="Q231" s="12">
        <f t="shared" si="32"/>
        <v>0</v>
      </c>
      <c r="R231" s="12">
        <f t="shared" si="37"/>
        <v>2472445.8000000003</v>
      </c>
      <c r="S231" s="12">
        <v>240000000</v>
      </c>
      <c r="T231" s="12">
        <v>102156000</v>
      </c>
      <c r="U231" s="12">
        <v>23688000</v>
      </c>
      <c r="V231" s="12">
        <v>256212000</v>
      </c>
      <c r="W231" s="15">
        <f t="shared" si="33"/>
        <v>0.42564999999999997</v>
      </c>
      <c r="X231" s="15">
        <f t="shared" si="34"/>
        <v>9.8699999999999996E-2</v>
      </c>
      <c r="Y231" s="15">
        <f t="shared" si="35"/>
        <v>1.06755</v>
      </c>
      <c r="Z231" s="36"/>
      <c r="AA231" s="36"/>
      <c r="AB231" s="37"/>
    </row>
    <row r="232" spans="1:28" hidden="1" x14ac:dyDescent="0.25">
      <c r="A232" s="8" t="s">
        <v>1315</v>
      </c>
      <c r="B232" s="28" t="s">
        <v>589</v>
      </c>
      <c r="C232" s="28" t="s">
        <v>590</v>
      </c>
      <c r="D232" s="10" t="str">
        <f>VLOOKUP(B232,Sheet1!$B$6:$D$580,3,0)</f>
        <v>Quách Học Hiếu</v>
      </c>
      <c r="E232" s="28" t="s">
        <v>493</v>
      </c>
      <c r="F232" s="28" t="s">
        <v>485</v>
      </c>
      <c r="G232" s="9" t="s">
        <v>102</v>
      </c>
      <c r="H232" s="11">
        <v>3.5000000000000003E-2</v>
      </c>
      <c r="I232" s="11"/>
      <c r="J232" s="11">
        <v>0.01</v>
      </c>
      <c r="K232" s="11">
        <v>0.01</v>
      </c>
      <c r="L232" s="11">
        <v>5.0000000000000001E-3</v>
      </c>
      <c r="M232" s="11">
        <v>5.0000000000000001E-3</v>
      </c>
      <c r="N232" s="11"/>
      <c r="O232" s="12">
        <f t="shared" si="36"/>
        <v>0</v>
      </c>
      <c r="P232" s="12">
        <f t="shared" si="38"/>
        <v>0</v>
      </c>
      <c r="Q232" s="12">
        <f t="shared" si="32"/>
        <v>0</v>
      </c>
      <c r="R232" s="12">
        <f t="shared" si="37"/>
        <v>0</v>
      </c>
      <c r="S232" s="12">
        <v>90000000</v>
      </c>
      <c r="T232" s="12">
        <v>11280000</v>
      </c>
      <c r="U232" s="12">
        <v>6540000</v>
      </c>
      <c r="V232" s="12">
        <v>77532000</v>
      </c>
      <c r="W232" s="15">
        <f t="shared" si="33"/>
        <v>0.12533333333333332</v>
      </c>
      <c r="X232" s="15">
        <f t="shared" si="34"/>
        <v>7.2666666666666671E-2</v>
      </c>
      <c r="Y232" s="15">
        <f t="shared" si="35"/>
        <v>0.86146666666666671</v>
      </c>
      <c r="Z232" s="36"/>
      <c r="AA232" s="36"/>
      <c r="AB232" s="37"/>
    </row>
    <row r="233" spans="1:28" hidden="1" x14ac:dyDescent="0.25">
      <c r="A233" s="8" t="s">
        <v>1316</v>
      </c>
      <c r="B233" s="28" t="s">
        <v>591</v>
      </c>
      <c r="C233" s="28" t="s">
        <v>592</v>
      </c>
      <c r="D233" s="10" t="str">
        <f>VLOOKUP(B233,Sheet1!$B$6:$D$580,3,0)</f>
        <v>Nguyễn Đức Bách</v>
      </c>
      <c r="E233" s="28" t="s">
        <v>498</v>
      </c>
      <c r="F233" s="28" t="s">
        <v>485</v>
      </c>
      <c r="G233" s="9" t="s">
        <v>102</v>
      </c>
      <c r="H233" s="11">
        <v>3.5000000000000003E-2</v>
      </c>
      <c r="I233" s="11"/>
      <c r="J233" s="11">
        <v>0.01</v>
      </c>
      <c r="K233" s="11">
        <v>0.01</v>
      </c>
      <c r="L233" s="11">
        <v>5.0000000000000001E-3</v>
      </c>
      <c r="M233" s="11">
        <v>5.0000000000000001E-3</v>
      </c>
      <c r="N233" s="11"/>
      <c r="O233" s="12">
        <f t="shared" si="36"/>
        <v>0</v>
      </c>
      <c r="P233" s="12">
        <f t="shared" si="38"/>
        <v>0</v>
      </c>
      <c r="Q233" s="12">
        <f t="shared" si="32"/>
        <v>0</v>
      </c>
      <c r="R233" s="12">
        <f t="shared" si="37"/>
        <v>0</v>
      </c>
      <c r="S233" s="12">
        <v>10000000</v>
      </c>
      <c r="T233" s="12">
        <v>0</v>
      </c>
      <c r="U233" s="12">
        <v>0</v>
      </c>
      <c r="V233" s="12">
        <v>0</v>
      </c>
      <c r="W233" s="15">
        <f t="shared" si="33"/>
        <v>0</v>
      </c>
      <c r="X233" s="15">
        <f t="shared" si="34"/>
        <v>0</v>
      </c>
      <c r="Y233" s="15">
        <f t="shared" si="35"/>
        <v>0</v>
      </c>
      <c r="Z233" s="36"/>
      <c r="AA233" s="36"/>
      <c r="AB233" s="37"/>
    </row>
    <row r="234" spans="1:28" hidden="1" x14ac:dyDescent="0.25">
      <c r="A234" s="8" t="s">
        <v>1317</v>
      </c>
      <c r="B234" s="28" t="s">
        <v>593</v>
      </c>
      <c r="C234" s="28" t="s">
        <v>594</v>
      </c>
      <c r="D234" s="10" t="str">
        <f>VLOOKUP(B234,Sheet1!$B$6:$D$580,3,0)</f>
        <v>Lê Văn Tuấn</v>
      </c>
      <c r="E234" s="28" t="s">
        <v>484</v>
      </c>
      <c r="F234" s="28" t="s">
        <v>485</v>
      </c>
      <c r="G234" s="9" t="s">
        <v>102</v>
      </c>
      <c r="H234" s="11">
        <v>3.5000000000000003E-2</v>
      </c>
      <c r="I234" s="11"/>
      <c r="J234" s="11">
        <v>0.01</v>
      </c>
      <c r="K234" s="11">
        <v>0.01</v>
      </c>
      <c r="L234" s="11">
        <v>5.0000000000000001E-3</v>
      </c>
      <c r="M234" s="11">
        <v>5.0000000000000001E-3</v>
      </c>
      <c r="N234" s="11"/>
      <c r="O234" s="12">
        <f t="shared" si="36"/>
        <v>0</v>
      </c>
      <c r="P234" s="12">
        <f t="shared" si="38"/>
        <v>0</v>
      </c>
      <c r="Q234" s="12">
        <f t="shared" si="32"/>
        <v>0</v>
      </c>
      <c r="R234" s="12">
        <f t="shared" si="37"/>
        <v>0</v>
      </c>
      <c r="S234" s="12">
        <v>0</v>
      </c>
      <c r="T234" s="12">
        <v>-55224000</v>
      </c>
      <c r="U234" s="12">
        <v>0</v>
      </c>
      <c r="V234" s="12">
        <v>-55224000</v>
      </c>
      <c r="W234" s="15">
        <f t="shared" si="33"/>
        <v>0</v>
      </c>
      <c r="X234" s="15">
        <f t="shared" si="34"/>
        <v>0</v>
      </c>
      <c r="Y234" s="15">
        <f t="shared" si="35"/>
        <v>0</v>
      </c>
      <c r="Z234" s="36"/>
      <c r="AA234" s="36"/>
      <c r="AB234" s="37"/>
    </row>
    <row r="235" spans="1:28" hidden="1" x14ac:dyDescent="0.25">
      <c r="A235" s="8" t="s">
        <v>1320</v>
      </c>
      <c r="B235" s="28" t="s">
        <v>599</v>
      </c>
      <c r="C235" s="28" t="s">
        <v>600</v>
      </c>
      <c r="D235" s="10" t="str">
        <f>VLOOKUP(B235,Sheet1!$B$6:$D$580,3,0)</f>
        <v>Quách Học Hiếu</v>
      </c>
      <c r="E235" s="28" t="s">
        <v>493</v>
      </c>
      <c r="F235" s="28" t="s">
        <v>485</v>
      </c>
      <c r="G235" s="9" t="s">
        <v>102</v>
      </c>
      <c r="H235" s="11">
        <v>3.5000000000000003E-2</v>
      </c>
      <c r="I235" s="11"/>
      <c r="J235" s="11">
        <v>0.01</v>
      </c>
      <c r="K235" s="11">
        <v>0.01</v>
      </c>
      <c r="L235" s="11">
        <v>5.0000000000000001E-3</v>
      </c>
      <c r="M235" s="11">
        <v>5.0000000000000001E-3</v>
      </c>
      <c r="N235" s="11"/>
      <c r="O235" s="12">
        <f t="shared" si="36"/>
        <v>0</v>
      </c>
      <c r="P235" s="12">
        <f t="shared" si="38"/>
        <v>0</v>
      </c>
      <c r="Q235" s="12">
        <f t="shared" si="32"/>
        <v>0</v>
      </c>
      <c r="R235" s="12">
        <f t="shared" si="37"/>
        <v>0</v>
      </c>
      <c r="S235" s="12">
        <v>70000000</v>
      </c>
      <c r="T235" s="12">
        <v>0</v>
      </c>
      <c r="U235" s="12">
        <v>0</v>
      </c>
      <c r="V235" s="12">
        <v>0</v>
      </c>
      <c r="W235" s="15">
        <f t="shared" si="33"/>
        <v>0</v>
      </c>
      <c r="X235" s="15">
        <f t="shared" si="34"/>
        <v>0</v>
      </c>
      <c r="Y235" s="15">
        <f t="shared" si="35"/>
        <v>0</v>
      </c>
      <c r="Z235" s="36"/>
      <c r="AA235" s="36"/>
      <c r="AB235" s="37"/>
    </row>
    <row r="236" spans="1:28" x14ac:dyDescent="0.25">
      <c r="A236" s="8" t="s">
        <v>1331</v>
      </c>
      <c r="B236" s="30" t="s">
        <v>1028</v>
      </c>
      <c r="C236" s="9" t="s">
        <v>1029</v>
      </c>
      <c r="D236" s="10" t="str">
        <f>VLOOKUP(B236,Sheet1!$B$6:$D$580,3,0)</f>
        <v>Trần Nam Anh</v>
      </c>
      <c r="E236" s="9" t="s">
        <v>1002</v>
      </c>
      <c r="F236" s="9" t="s">
        <v>998</v>
      </c>
      <c r="G236" s="9" t="s">
        <v>102</v>
      </c>
      <c r="H236" s="11">
        <v>3.5000000000000003E-2</v>
      </c>
      <c r="I236" s="11"/>
      <c r="J236" s="11">
        <v>0.01</v>
      </c>
      <c r="K236" s="11">
        <v>0.01</v>
      </c>
      <c r="L236" s="11">
        <v>5.0000000000000001E-3</v>
      </c>
      <c r="M236" s="11">
        <v>5.0000000000000001E-3</v>
      </c>
      <c r="N236" s="11"/>
      <c r="O236" s="12">
        <f t="shared" si="36"/>
        <v>0</v>
      </c>
      <c r="P236" s="12">
        <f t="shared" si="38"/>
        <v>466095</v>
      </c>
      <c r="Q236" s="12">
        <f t="shared" si="32"/>
        <v>723518.4</v>
      </c>
      <c r="R236" s="12">
        <f t="shared" si="37"/>
        <v>1189613.4000000001</v>
      </c>
      <c r="S236" s="12">
        <v>120000000</v>
      </c>
      <c r="T236" s="12">
        <v>48300000</v>
      </c>
      <c r="U236" s="12">
        <v>74976000</v>
      </c>
      <c r="V236" s="12">
        <v>123276000</v>
      </c>
      <c r="W236" s="15">
        <f t="shared" si="33"/>
        <v>0.40250000000000002</v>
      </c>
      <c r="X236" s="15">
        <f t="shared" si="34"/>
        <v>0.62480000000000002</v>
      </c>
      <c r="Y236" s="15">
        <f t="shared" si="35"/>
        <v>1.0273000000000001</v>
      </c>
      <c r="Z236" s="36"/>
      <c r="AA236" s="36"/>
      <c r="AB236" s="37"/>
    </row>
    <row r="237" spans="1:28" hidden="1" x14ac:dyDescent="0.25">
      <c r="A237" s="8" t="s">
        <v>1332</v>
      </c>
      <c r="B237" s="30" t="s">
        <v>1030</v>
      </c>
      <c r="C237" s="9" t="s">
        <v>1031</v>
      </c>
      <c r="D237" s="10" t="str">
        <f>VLOOKUP(B237,Sheet1!$B$6:$D$580,3,0)</f>
        <v>Phan Đình Tuyên</v>
      </c>
      <c r="E237" s="9" t="s">
        <v>1006</v>
      </c>
      <c r="F237" s="9" t="s">
        <v>998</v>
      </c>
      <c r="G237" s="9" t="s">
        <v>102</v>
      </c>
      <c r="H237" s="11">
        <v>3.5000000000000003E-2</v>
      </c>
      <c r="I237" s="11"/>
      <c r="J237" s="11">
        <v>0.01</v>
      </c>
      <c r="K237" s="11">
        <v>0.01</v>
      </c>
      <c r="L237" s="11">
        <v>5.0000000000000001E-3</v>
      </c>
      <c r="M237" s="11">
        <v>5.0000000000000001E-3</v>
      </c>
      <c r="N237" s="11"/>
      <c r="O237" s="12">
        <f t="shared" si="36"/>
        <v>0</v>
      </c>
      <c r="P237" s="12">
        <f>IF(W237&gt;=40%,(T237-T588)*J237*(100%-H237),0)</f>
        <v>2539957.1999999997</v>
      </c>
      <c r="Q237" s="12">
        <f t="shared" si="32"/>
        <v>0</v>
      </c>
      <c r="R237" s="12">
        <f>IF(Y237&gt;=100%,(V237-V588)*(100%-H237)*K237,0)-3005386</f>
        <v>3538414.1000000006</v>
      </c>
      <c r="S237" s="12">
        <v>750000000</v>
      </c>
      <c r="T237" s="12">
        <v>300168000</v>
      </c>
      <c r="U237" s="12">
        <v>0</v>
      </c>
      <c r="V237" s="12">
        <v>750876000</v>
      </c>
      <c r="W237" s="15">
        <f t="shared" si="33"/>
        <v>0.40022400000000002</v>
      </c>
      <c r="X237" s="15">
        <f t="shared" si="34"/>
        <v>0</v>
      </c>
      <c r="Y237" s="15">
        <f t="shared" si="35"/>
        <v>1.0011680000000001</v>
      </c>
      <c r="Z237" s="36"/>
      <c r="AA237" s="36"/>
      <c r="AB237" s="37"/>
    </row>
    <row r="238" spans="1:28" hidden="1" x14ac:dyDescent="0.25">
      <c r="A238" s="8" t="s">
        <v>1333</v>
      </c>
      <c r="B238" s="30" t="s">
        <v>1032</v>
      </c>
      <c r="C238" s="9" t="s">
        <v>1033</v>
      </c>
      <c r="D238" s="10" t="str">
        <f>VLOOKUP(B238,Sheet1!$B$6:$D$580,3,0)</f>
        <v>Phan Minh Đạt</v>
      </c>
      <c r="E238" s="9" t="s">
        <v>1009</v>
      </c>
      <c r="F238" s="9" t="s">
        <v>998</v>
      </c>
      <c r="G238" s="9" t="s">
        <v>102</v>
      </c>
      <c r="H238" s="11">
        <v>3.5000000000000003E-2</v>
      </c>
      <c r="I238" s="11"/>
      <c r="J238" s="11">
        <v>0.01</v>
      </c>
      <c r="K238" s="11">
        <v>0.01</v>
      </c>
      <c r="L238" s="11">
        <v>5.0000000000000001E-3</v>
      </c>
      <c r="M238" s="11">
        <v>5.0000000000000001E-3</v>
      </c>
      <c r="N238" s="11"/>
      <c r="O238" s="12">
        <f t="shared" si="36"/>
        <v>0</v>
      </c>
      <c r="P238" s="12">
        <f t="shared" ref="P238:P301" si="39">IF(W238&gt;=40%,T238*J238*(100%-H238),0)</f>
        <v>0</v>
      </c>
      <c r="Q238" s="12">
        <f t="shared" si="32"/>
        <v>0</v>
      </c>
      <c r="R238" s="12">
        <f t="shared" ref="R238:R269" si="40">IF(Y238&gt;=100%,V238*(100%-H238)*K238,0)</f>
        <v>0</v>
      </c>
      <c r="S238" s="12">
        <v>100000000</v>
      </c>
      <c r="T238" s="12">
        <v>0</v>
      </c>
      <c r="U238" s="12">
        <v>25296000</v>
      </c>
      <c r="V238" s="12">
        <v>37140000</v>
      </c>
      <c r="W238" s="15">
        <f t="shared" si="33"/>
        <v>0</v>
      </c>
      <c r="X238" s="15">
        <f t="shared" si="34"/>
        <v>0.25296000000000002</v>
      </c>
      <c r="Y238" s="15">
        <f t="shared" si="35"/>
        <v>0.37140000000000001</v>
      </c>
      <c r="Z238" s="36"/>
      <c r="AA238" s="36"/>
      <c r="AB238" s="37"/>
    </row>
    <row r="239" spans="1:28" hidden="1" x14ac:dyDescent="0.25">
      <c r="A239" s="8" t="s">
        <v>1335</v>
      </c>
      <c r="B239" s="30" t="s">
        <v>1034</v>
      </c>
      <c r="C239" s="9" t="s">
        <v>1035</v>
      </c>
      <c r="D239" s="10" t="str">
        <f>VLOOKUP(B239,Sheet1!$B$6:$D$580,3,0)</f>
        <v>Trần Nam Anh</v>
      </c>
      <c r="E239" s="9" t="s">
        <v>1015</v>
      </c>
      <c r="F239" s="9" t="s">
        <v>998</v>
      </c>
      <c r="G239" s="9" t="s">
        <v>102</v>
      </c>
      <c r="H239" s="11">
        <v>3.5000000000000003E-2</v>
      </c>
      <c r="I239" s="11"/>
      <c r="J239" s="11">
        <v>0.01</v>
      </c>
      <c r="K239" s="11">
        <v>0.01</v>
      </c>
      <c r="L239" s="11">
        <v>5.0000000000000001E-3</v>
      </c>
      <c r="M239" s="11">
        <v>5.0000000000000001E-3</v>
      </c>
      <c r="N239" s="11"/>
      <c r="O239" s="12">
        <f t="shared" si="36"/>
        <v>0</v>
      </c>
      <c r="P239" s="12">
        <f t="shared" si="39"/>
        <v>330493.2</v>
      </c>
      <c r="Q239" s="12">
        <f t="shared" si="32"/>
        <v>0</v>
      </c>
      <c r="R239" s="12">
        <f t="shared" si="40"/>
        <v>330493.2</v>
      </c>
      <c r="S239" s="12">
        <v>10000000</v>
      </c>
      <c r="T239" s="12">
        <v>34248000</v>
      </c>
      <c r="U239" s="12">
        <v>0</v>
      </c>
      <c r="V239" s="12">
        <v>34248000</v>
      </c>
      <c r="W239" s="15">
        <f t="shared" si="33"/>
        <v>3.4247999999999998</v>
      </c>
      <c r="X239" s="15">
        <f t="shared" si="34"/>
        <v>0</v>
      </c>
      <c r="Y239" s="15">
        <f t="shared" si="35"/>
        <v>3.4247999999999998</v>
      </c>
      <c r="Z239" s="36"/>
      <c r="AA239" s="36"/>
      <c r="AB239" s="37"/>
    </row>
    <row r="240" spans="1:28" hidden="1" x14ac:dyDescent="0.25">
      <c r="A240" s="8" t="s">
        <v>1336</v>
      </c>
      <c r="B240" s="30" t="s">
        <v>1036</v>
      </c>
      <c r="C240" s="9" t="s">
        <v>1037</v>
      </c>
      <c r="D240" s="10" t="str">
        <f>VLOOKUP(B240,Sheet1!$B$6:$D$580,3,0)</f>
        <v>Nguyễn Khắc Liệu</v>
      </c>
      <c r="E240" s="9" t="s">
        <v>1019</v>
      </c>
      <c r="F240" s="9" t="s">
        <v>998</v>
      </c>
      <c r="G240" s="9" t="s">
        <v>102</v>
      </c>
      <c r="H240" s="11">
        <v>3.5000000000000003E-2</v>
      </c>
      <c r="I240" s="11"/>
      <c r="J240" s="11">
        <v>0.01</v>
      </c>
      <c r="K240" s="11">
        <v>0.01</v>
      </c>
      <c r="L240" s="11">
        <v>5.0000000000000001E-3</v>
      </c>
      <c r="M240" s="11">
        <v>5.0000000000000001E-3</v>
      </c>
      <c r="N240" s="11"/>
      <c r="O240" s="12">
        <f t="shared" si="36"/>
        <v>0</v>
      </c>
      <c r="P240" s="12">
        <f t="shared" si="39"/>
        <v>2020362.5999999999</v>
      </c>
      <c r="Q240" s="12">
        <f t="shared" si="32"/>
        <v>0</v>
      </c>
      <c r="R240" s="12">
        <f t="shared" si="40"/>
        <v>3393634.8000000003</v>
      </c>
      <c r="S240" s="12">
        <v>340000000</v>
      </c>
      <c r="T240" s="12">
        <v>209364000</v>
      </c>
      <c r="U240" s="12">
        <v>27204000</v>
      </c>
      <c r="V240" s="12">
        <v>351672000</v>
      </c>
      <c r="W240" s="15">
        <f t="shared" si="33"/>
        <v>0.61577647058823526</v>
      </c>
      <c r="X240" s="15">
        <f t="shared" si="34"/>
        <v>8.0011764705882352E-2</v>
      </c>
      <c r="Y240" s="15">
        <f t="shared" si="35"/>
        <v>1.0343294117647059</v>
      </c>
      <c r="Z240" s="36"/>
      <c r="AA240" s="36"/>
      <c r="AB240" s="37"/>
    </row>
    <row r="241" spans="1:28" hidden="1" x14ac:dyDescent="0.25">
      <c r="A241" s="8" t="s">
        <v>1337</v>
      </c>
      <c r="B241" s="30" t="s">
        <v>1038</v>
      </c>
      <c r="C241" s="9" t="s">
        <v>1039</v>
      </c>
      <c r="D241" s="10" t="str">
        <f>VLOOKUP(B241,Sheet1!$B$6:$D$580,3,0)</f>
        <v>Trần Nam Anh</v>
      </c>
      <c r="E241" s="9" t="s">
        <v>1022</v>
      </c>
      <c r="F241" s="9" t="s">
        <v>998</v>
      </c>
      <c r="G241" s="9" t="s">
        <v>102</v>
      </c>
      <c r="H241" s="11">
        <v>3.5000000000000003E-2</v>
      </c>
      <c r="I241" s="11"/>
      <c r="J241" s="11">
        <v>0.01</v>
      </c>
      <c r="K241" s="11">
        <v>0.01</v>
      </c>
      <c r="L241" s="11">
        <v>5.0000000000000001E-3</v>
      </c>
      <c r="M241" s="11">
        <v>5.0000000000000001E-3</v>
      </c>
      <c r="N241" s="11"/>
      <c r="O241" s="12">
        <f t="shared" si="36"/>
        <v>0</v>
      </c>
      <c r="P241" s="12">
        <f t="shared" si="39"/>
        <v>1511884.8</v>
      </c>
      <c r="Q241" s="12">
        <f t="shared" si="32"/>
        <v>0</v>
      </c>
      <c r="R241" s="12">
        <f t="shared" si="40"/>
        <v>1671688.8</v>
      </c>
      <c r="S241" s="12">
        <v>150000000</v>
      </c>
      <c r="T241" s="12">
        <v>156672000</v>
      </c>
      <c r="U241" s="12">
        <v>0</v>
      </c>
      <c r="V241" s="12">
        <v>173232000</v>
      </c>
      <c r="W241" s="15">
        <f t="shared" si="33"/>
        <v>1.0444800000000001</v>
      </c>
      <c r="X241" s="15">
        <f t="shared" si="34"/>
        <v>0</v>
      </c>
      <c r="Y241" s="15">
        <f t="shared" si="35"/>
        <v>1.1548799999999999</v>
      </c>
      <c r="Z241" s="36"/>
      <c r="AA241" s="36"/>
      <c r="AB241" s="37"/>
    </row>
    <row r="242" spans="1:28" hidden="1" x14ac:dyDescent="0.25">
      <c r="A242" s="8" t="s">
        <v>1338</v>
      </c>
      <c r="B242" s="30" t="s">
        <v>1040</v>
      </c>
      <c r="C242" s="9" t="s">
        <v>1041</v>
      </c>
      <c r="D242" s="10" t="str">
        <f>VLOOKUP(B242,Sheet1!$B$6:$D$580,3,0)</f>
        <v>Nguyễn Khắc Liệu</v>
      </c>
      <c r="E242" s="9" t="s">
        <v>1025</v>
      </c>
      <c r="F242" s="9" t="s">
        <v>998</v>
      </c>
      <c r="G242" s="9" t="s">
        <v>102</v>
      </c>
      <c r="H242" s="11">
        <v>3.5000000000000003E-2</v>
      </c>
      <c r="I242" s="11"/>
      <c r="J242" s="11">
        <v>0.01</v>
      </c>
      <c r="K242" s="11">
        <v>0.01</v>
      </c>
      <c r="L242" s="11">
        <v>5.0000000000000001E-3</v>
      </c>
      <c r="M242" s="11">
        <v>5.0000000000000001E-3</v>
      </c>
      <c r="N242" s="11"/>
      <c r="O242" s="12">
        <f t="shared" si="36"/>
        <v>0</v>
      </c>
      <c r="P242" s="12">
        <f t="shared" si="39"/>
        <v>0</v>
      </c>
      <c r="Q242" s="12">
        <f t="shared" si="32"/>
        <v>0</v>
      </c>
      <c r="R242" s="12">
        <f t="shared" si="40"/>
        <v>0</v>
      </c>
      <c r="S242" s="12">
        <v>0</v>
      </c>
      <c r="T242" s="12">
        <v>0</v>
      </c>
      <c r="U242" s="12">
        <v>0</v>
      </c>
      <c r="V242" s="12">
        <v>0</v>
      </c>
      <c r="W242" s="15">
        <f t="shared" si="33"/>
        <v>0</v>
      </c>
      <c r="X242" s="15">
        <f t="shared" si="34"/>
        <v>0</v>
      </c>
      <c r="Y242" s="15">
        <f t="shared" si="35"/>
        <v>0</v>
      </c>
      <c r="Z242" s="36"/>
      <c r="AA242" s="36"/>
      <c r="AB242" s="37"/>
    </row>
    <row r="243" spans="1:28" hidden="1" x14ac:dyDescent="0.25">
      <c r="A243" s="8" t="s">
        <v>1339</v>
      </c>
      <c r="B243" s="30" t="s">
        <v>1042</v>
      </c>
      <c r="C243" s="9" t="s">
        <v>1043</v>
      </c>
      <c r="D243" s="10" t="str">
        <f>VLOOKUP(B243,Sheet1!$B$6:$D$580,3,0)</f>
        <v>Phan Minh Đạt</v>
      </c>
      <c r="E243" s="9" t="s">
        <v>1012</v>
      </c>
      <c r="F243" s="9" t="s">
        <v>998</v>
      </c>
      <c r="G243" s="9" t="s">
        <v>102</v>
      </c>
      <c r="H243" s="11">
        <v>3.5000000000000003E-2</v>
      </c>
      <c r="I243" s="11"/>
      <c r="J243" s="11">
        <v>0.01</v>
      </c>
      <c r="K243" s="11">
        <v>0.01</v>
      </c>
      <c r="L243" s="11">
        <v>5.0000000000000001E-3</v>
      </c>
      <c r="M243" s="11">
        <v>5.0000000000000001E-3</v>
      </c>
      <c r="N243" s="11"/>
      <c r="O243" s="12">
        <f t="shared" si="36"/>
        <v>0</v>
      </c>
      <c r="P243" s="12">
        <f t="shared" si="39"/>
        <v>0</v>
      </c>
      <c r="Q243" s="12">
        <f t="shared" si="32"/>
        <v>0</v>
      </c>
      <c r="R243" s="12">
        <f t="shared" si="40"/>
        <v>0</v>
      </c>
      <c r="S243" s="12">
        <v>100000000</v>
      </c>
      <c r="T243" s="12">
        <v>7896000</v>
      </c>
      <c r="U243" s="12">
        <v>7896000</v>
      </c>
      <c r="V243" s="12">
        <v>15792000</v>
      </c>
      <c r="W243" s="15">
        <f t="shared" si="33"/>
        <v>7.8960000000000002E-2</v>
      </c>
      <c r="X243" s="15">
        <f t="shared" si="34"/>
        <v>7.8960000000000002E-2</v>
      </c>
      <c r="Y243" s="15">
        <f t="shared" si="35"/>
        <v>0.15792</v>
      </c>
      <c r="Z243" s="36"/>
      <c r="AA243" s="36"/>
      <c r="AB243" s="37"/>
    </row>
    <row r="244" spans="1:28" hidden="1" x14ac:dyDescent="0.25">
      <c r="A244" s="8" t="s">
        <v>1334</v>
      </c>
      <c r="B244" s="30" t="s">
        <v>1044</v>
      </c>
      <c r="C244" s="9" t="s">
        <v>1045</v>
      </c>
      <c r="D244" s="10" t="str">
        <f>VLOOKUP(B244,Sheet1!$B$6:$D$580,3,0)</f>
        <v>Phan Minh Đạt</v>
      </c>
      <c r="E244" s="9" t="s">
        <v>1012</v>
      </c>
      <c r="F244" s="9" t="s">
        <v>998</v>
      </c>
      <c r="G244" s="9" t="s">
        <v>102</v>
      </c>
      <c r="H244" s="11">
        <v>3.5000000000000003E-2</v>
      </c>
      <c r="I244" s="11"/>
      <c r="J244" s="11">
        <v>0.01</v>
      </c>
      <c r="K244" s="11">
        <v>0.01</v>
      </c>
      <c r="L244" s="11">
        <v>5.0000000000000001E-3</v>
      </c>
      <c r="M244" s="11">
        <v>5.0000000000000001E-3</v>
      </c>
      <c r="N244" s="11"/>
      <c r="O244" s="12">
        <f t="shared" si="36"/>
        <v>0</v>
      </c>
      <c r="P244" s="12">
        <f t="shared" si="39"/>
        <v>0</v>
      </c>
      <c r="Q244" s="12">
        <f t="shared" si="32"/>
        <v>285562.8</v>
      </c>
      <c r="R244" s="12">
        <f t="shared" si="40"/>
        <v>336514.8</v>
      </c>
      <c r="S244" s="12">
        <v>25000000</v>
      </c>
      <c r="T244" s="12">
        <v>5280000</v>
      </c>
      <c r="U244" s="12">
        <v>29592000</v>
      </c>
      <c r="V244" s="12">
        <v>34872000</v>
      </c>
      <c r="W244" s="15">
        <f t="shared" si="33"/>
        <v>0.2112</v>
      </c>
      <c r="X244" s="15">
        <f t="shared" si="34"/>
        <v>1.1836800000000001</v>
      </c>
      <c r="Y244" s="15">
        <f t="shared" si="35"/>
        <v>1.3948799999999999</v>
      </c>
      <c r="Z244" s="36"/>
      <c r="AA244" s="36"/>
      <c r="AB244" s="37"/>
    </row>
    <row r="245" spans="1:28" hidden="1" x14ac:dyDescent="0.25">
      <c r="A245" s="8" t="s">
        <v>1340</v>
      </c>
      <c r="B245" s="30" t="s">
        <v>1046</v>
      </c>
      <c r="C245" s="9" t="s">
        <v>1047</v>
      </c>
      <c r="D245" s="10" t="str">
        <f>VLOOKUP(B245,Sheet1!$B$6:$D$580,3,0)</f>
        <v>Phan Minh Đạt</v>
      </c>
      <c r="E245" s="9" t="s">
        <v>997</v>
      </c>
      <c r="F245" s="9" t="s">
        <v>998</v>
      </c>
      <c r="G245" s="9" t="s">
        <v>102</v>
      </c>
      <c r="H245" s="11">
        <v>3.5000000000000003E-2</v>
      </c>
      <c r="I245" s="11"/>
      <c r="J245" s="11">
        <v>0.01</v>
      </c>
      <c r="K245" s="11">
        <v>0.01</v>
      </c>
      <c r="L245" s="11">
        <v>5.0000000000000001E-3</v>
      </c>
      <c r="M245" s="11">
        <v>5.0000000000000001E-3</v>
      </c>
      <c r="N245" s="11"/>
      <c r="O245" s="12">
        <f t="shared" si="36"/>
        <v>0</v>
      </c>
      <c r="P245" s="12">
        <f t="shared" si="39"/>
        <v>2957647.8</v>
      </c>
      <c r="Q245" s="12">
        <f t="shared" si="32"/>
        <v>1879665.5999999999</v>
      </c>
      <c r="R245" s="12">
        <f t="shared" si="40"/>
        <v>4837313.4000000004</v>
      </c>
      <c r="S245" s="12">
        <v>330000000</v>
      </c>
      <c r="T245" s="12">
        <v>306492000</v>
      </c>
      <c r="U245" s="12">
        <v>194784000</v>
      </c>
      <c r="V245" s="12">
        <v>501276000</v>
      </c>
      <c r="W245" s="15">
        <f t="shared" si="33"/>
        <v>0.92876363636363635</v>
      </c>
      <c r="X245" s="15">
        <f t="shared" si="34"/>
        <v>0.59025454545454548</v>
      </c>
      <c r="Y245" s="15">
        <f t="shared" si="35"/>
        <v>1.5190181818181818</v>
      </c>
      <c r="Z245" s="36"/>
      <c r="AA245" s="36"/>
      <c r="AB245" s="37"/>
    </row>
    <row r="246" spans="1:28" hidden="1" x14ac:dyDescent="0.25">
      <c r="A246" s="8" t="s">
        <v>1341</v>
      </c>
      <c r="B246" s="32" t="s">
        <v>1114</v>
      </c>
      <c r="C246" s="9" t="s">
        <v>1115</v>
      </c>
      <c r="D246" s="10" t="str">
        <f>VLOOKUP(B246,Sheet1!$B$6:$D$580,3,0)</f>
        <v>Nguyễn Khắc Liệu</v>
      </c>
      <c r="E246" s="9" t="s">
        <v>1025</v>
      </c>
      <c r="F246" s="9" t="s">
        <v>998</v>
      </c>
      <c r="G246" s="9" t="s">
        <v>102</v>
      </c>
      <c r="H246" s="11">
        <v>3.5000000000000003E-2</v>
      </c>
      <c r="I246" s="11"/>
      <c r="J246" s="11">
        <v>0.01</v>
      </c>
      <c r="K246" s="11">
        <v>0.01</v>
      </c>
      <c r="L246" s="11">
        <v>5.0000000000000001E-3</v>
      </c>
      <c r="M246" s="11">
        <v>5.0000000000000001E-3</v>
      </c>
      <c r="N246" s="11"/>
      <c r="O246" s="12">
        <f t="shared" si="36"/>
        <v>0</v>
      </c>
      <c r="P246" s="12">
        <f t="shared" si="39"/>
        <v>1286074.8</v>
      </c>
      <c r="Q246" s="12">
        <f t="shared" si="32"/>
        <v>0</v>
      </c>
      <c r="R246" s="12">
        <f t="shared" si="40"/>
        <v>3199438.2</v>
      </c>
      <c r="S246" s="12">
        <v>330000000</v>
      </c>
      <c r="T246" s="12">
        <v>133272000</v>
      </c>
      <c r="U246" s="12">
        <v>72288000</v>
      </c>
      <c r="V246" s="12">
        <v>331548000</v>
      </c>
      <c r="W246" s="15">
        <f t="shared" si="33"/>
        <v>0.40385454545454547</v>
      </c>
      <c r="X246" s="15">
        <f t="shared" si="34"/>
        <v>0.21905454545454545</v>
      </c>
      <c r="Y246" s="15">
        <f t="shared" si="35"/>
        <v>1.0046909090909091</v>
      </c>
      <c r="Z246" s="36"/>
      <c r="AA246" s="36"/>
      <c r="AB246" s="37"/>
    </row>
    <row r="247" spans="1:28" hidden="1" x14ac:dyDescent="0.25">
      <c r="A247" s="8" t="s">
        <v>1342</v>
      </c>
      <c r="B247" s="28" t="s">
        <v>1186</v>
      </c>
      <c r="C247" s="28" t="s">
        <v>1187</v>
      </c>
      <c r="D247" s="10" t="str">
        <f>VLOOKUP(B247,Sheet1!$B$6:$D$580,3,0)</f>
        <v>Phan Minh Đạt</v>
      </c>
      <c r="E247" s="28" t="s">
        <v>1185</v>
      </c>
      <c r="F247" s="9" t="s">
        <v>998</v>
      </c>
      <c r="G247" s="9" t="s">
        <v>102</v>
      </c>
      <c r="H247" s="11">
        <v>3.5000000000000003E-2</v>
      </c>
      <c r="I247" s="11"/>
      <c r="J247" s="11">
        <v>0.01</v>
      </c>
      <c r="K247" s="11">
        <v>0.01</v>
      </c>
      <c r="L247" s="11">
        <v>5.0000000000000001E-3</v>
      </c>
      <c r="M247" s="11">
        <v>5.0000000000000001E-3</v>
      </c>
      <c r="N247" s="11"/>
      <c r="O247" s="12">
        <f t="shared" si="36"/>
        <v>0</v>
      </c>
      <c r="P247" s="12">
        <f t="shared" si="39"/>
        <v>0</v>
      </c>
      <c r="Q247" s="12">
        <f t="shared" si="32"/>
        <v>0</v>
      </c>
      <c r="R247" s="12">
        <f t="shared" si="40"/>
        <v>0</v>
      </c>
      <c r="S247" s="12">
        <v>0</v>
      </c>
      <c r="T247" s="12">
        <v>0</v>
      </c>
      <c r="U247" s="12">
        <v>-3619000</v>
      </c>
      <c r="V247" s="12">
        <v>-3619000</v>
      </c>
      <c r="W247" s="15">
        <f t="shared" si="33"/>
        <v>0</v>
      </c>
      <c r="X247" s="15">
        <f t="shared" si="34"/>
        <v>0</v>
      </c>
      <c r="Y247" s="15">
        <f t="shared" si="35"/>
        <v>0</v>
      </c>
      <c r="Z247" s="36"/>
      <c r="AA247" s="36"/>
      <c r="AB247" s="37"/>
    </row>
    <row r="248" spans="1:28" hidden="1" x14ac:dyDescent="0.25">
      <c r="A248" s="8" t="s">
        <v>1343</v>
      </c>
      <c r="B248" s="28" t="s">
        <v>1205</v>
      </c>
      <c r="C248" s="28" t="s">
        <v>1206</v>
      </c>
      <c r="D248" s="10" t="str">
        <f>VLOOKUP(B248,Sheet1!$B$6:$D$580,3,0)</f>
        <v>Phan Minh Đạt</v>
      </c>
      <c r="E248" s="28" t="s">
        <v>1204</v>
      </c>
      <c r="F248" s="9" t="s">
        <v>998</v>
      </c>
      <c r="G248" s="9" t="s">
        <v>102</v>
      </c>
      <c r="H248" s="11">
        <v>3.5000000000000003E-2</v>
      </c>
      <c r="I248" s="11">
        <v>0.02</v>
      </c>
      <c r="J248" s="11">
        <v>0.01</v>
      </c>
      <c r="K248" s="11">
        <v>0.01</v>
      </c>
      <c r="L248" s="11">
        <v>5.0000000000000001E-3</v>
      </c>
      <c r="M248" s="11">
        <v>5.0000000000000001E-3</v>
      </c>
      <c r="N248" s="11"/>
      <c r="O248" s="12">
        <f t="shared" si="36"/>
        <v>0</v>
      </c>
      <c r="P248" s="12">
        <f t="shared" si="39"/>
        <v>0</v>
      </c>
      <c r="Q248" s="12">
        <f t="shared" si="32"/>
        <v>0</v>
      </c>
      <c r="R248" s="12">
        <f t="shared" si="40"/>
        <v>0</v>
      </c>
      <c r="S248" s="12">
        <v>25000000</v>
      </c>
      <c r="T248" s="12">
        <v>0</v>
      </c>
      <c r="U248" s="12">
        <v>0</v>
      </c>
      <c r="V248" s="12">
        <v>0</v>
      </c>
      <c r="W248" s="15">
        <f t="shared" si="33"/>
        <v>0</v>
      </c>
      <c r="X248" s="15">
        <f t="shared" si="34"/>
        <v>0</v>
      </c>
      <c r="Y248" s="15">
        <f t="shared" si="35"/>
        <v>0</v>
      </c>
      <c r="Z248" s="36"/>
      <c r="AA248" s="36"/>
      <c r="AB248" s="37"/>
    </row>
    <row r="249" spans="1:28" hidden="1" x14ac:dyDescent="0.25">
      <c r="A249" s="8" t="s">
        <v>1345</v>
      </c>
      <c r="B249" s="32" t="s">
        <v>1229</v>
      </c>
      <c r="C249" s="32" t="s">
        <v>1230</v>
      </c>
      <c r="D249" s="10" t="str">
        <f>VLOOKUP(B249,Sheet1!$B$6:$D$580,3,0)</f>
        <v>Phan Minh Đạt</v>
      </c>
      <c r="E249" s="28" t="s">
        <v>1185</v>
      </c>
      <c r="F249" s="32" t="s">
        <v>998</v>
      </c>
      <c r="G249" s="9" t="s">
        <v>102</v>
      </c>
      <c r="H249" s="11">
        <v>3.5000000000000003E-2</v>
      </c>
      <c r="I249" s="11"/>
      <c r="J249" s="11">
        <v>0.01</v>
      </c>
      <c r="K249" s="11">
        <v>0.01</v>
      </c>
      <c r="L249" s="11">
        <v>5.0000000000000001E-3</v>
      </c>
      <c r="M249" s="11">
        <v>5.0000000000000001E-3</v>
      </c>
      <c r="N249" s="11"/>
      <c r="O249" s="12">
        <f t="shared" si="36"/>
        <v>0</v>
      </c>
      <c r="P249" s="12">
        <f t="shared" si="39"/>
        <v>0</v>
      </c>
      <c r="Q249" s="12">
        <f t="shared" si="32"/>
        <v>0</v>
      </c>
      <c r="R249" s="12">
        <f t="shared" si="40"/>
        <v>0</v>
      </c>
      <c r="S249" s="12">
        <v>20000000</v>
      </c>
      <c r="T249" s="12">
        <v>0</v>
      </c>
      <c r="U249" s="12">
        <v>0</v>
      </c>
      <c r="V249" s="12">
        <v>9588000</v>
      </c>
      <c r="W249" s="15">
        <f t="shared" si="33"/>
        <v>0</v>
      </c>
      <c r="X249" s="15">
        <f t="shared" si="34"/>
        <v>0</v>
      </c>
      <c r="Y249" s="15">
        <f t="shared" si="35"/>
        <v>0.47939999999999999</v>
      </c>
      <c r="Z249" s="36"/>
      <c r="AA249" s="36"/>
      <c r="AB249" s="37"/>
    </row>
    <row r="250" spans="1:28" hidden="1" x14ac:dyDescent="0.25">
      <c r="A250" s="8" t="s">
        <v>1296</v>
      </c>
      <c r="B250" s="28" t="s">
        <v>551</v>
      </c>
      <c r="C250" s="28" t="s">
        <v>552</v>
      </c>
      <c r="D250" s="10" t="str">
        <f>VLOOKUP(B250,Sheet1!$B$6:$D$580,3,0)</f>
        <v>Đặng Hữu Mến</v>
      </c>
      <c r="E250" s="28" t="s">
        <v>479</v>
      </c>
      <c r="F250" s="28" t="s">
        <v>480</v>
      </c>
      <c r="G250" s="9" t="s">
        <v>102</v>
      </c>
      <c r="H250" s="11">
        <v>3.5000000000000003E-2</v>
      </c>
      <c r="I250" s="11"/>
      <c r="J250" s="11">
        <v>0.01</v>
      </c>
      <c r="K250" s="11">
        <v>0.01</v>
      </c>
      <c r="L250" s="11">
        <v>5.0000000000000001E-3</v>
      </c>
      <c r="M250" s="11">
        <v>5.0000000000000001E-3</v>
      </c>
      <c r="N250" s="11"/>
      <c r="O250" s="12">
        <f t="shared" si="36"/>
        <v>0</v>
      </c>
      <c r="P250" s="12">
        <f t="shared" si="39"/>
        <v>0</v>
      </c>
      <c r="Q250" s="12">
        <f t="shared" si="32"/>
        <v>0</v>
      </c>
      <c r="R250" s="12">
        <f t="shared" si="40"/>
        <v>0</v>
      </c>
      <c r="S250" s="12">
        <v>80000000</v>
      </c>
      <c r="T250" s="12">
        <v>10510000</v>
      </c>
      <c r="U250" s="12">
        <v>0</v>
      </c>
      <c r="V250" s="12">
        <v>10510000</v>
      </c>
      <c r="W250" s="15">
        <f t="shared" si="33"/>
        <v>0.13137499999999999</v>
      </c>
      <c r="X250" s="15">
        <f t="shared" si="34"/>
        <v>0</v>
      </c>
      <c r="Y250" s="15">
        <f t="shared" si="35"/>
        <v>0.13137499999999999</v>
      </c>
      <c r="Z250" s="36"/>
      <c r="AA250" s="36"/>
      <c r="AB250" s="37"/>
    </row>
    <row r="251" spans="1:28" hidden="1" x14ac:dyDescent="0.25">
      <c r="A251" s="8" t="s">
        <v>1299</v>
      </c>
      <c r="B251" s="28" t="s">
        <v>557</v>
      </c>
      <c r="C251" s="28" t="s">
        <v>558</v>
      </c>
      <c r="D251" s="10" t="str">
        <f>VLOOKUP(B251,Sheet1!$B$6:$D$580,3,0)</f>
        <v>Đặng Hữu Mến</v>
      </c>
      <c r="E251" s="28" t="s">
        <v>491</v>
      </c>
      <c r="F251" s="28" t="s">
        <v>480</v>
      </c>
      <c r="G251" s="9" t="s">
        <v>102</v>
      </c>
      <c r="H251" s="11">
        <v>3.5000000000000003E-2</v>
      </c>
      <c r="I251" s="11">
        <v>0.02</v>
      </c>
      <c r="J251" s="11">
        <v>0.01</v>
      </c>
      <c r="K251" s="11">
        <v>0.01</v>
      </c>
      <c r="L251" s="11">
        <v>5.0000000000000001E-3</v>
      </c>
      <c r="M251" s="11">
        <v>5.0000000000000001E-3</v>
      </c>
      <c r="N251" s="11"/>
      <c r="O251" s="12">
        <f t="shared" si="36"/>
        <v>4114320</v>
      </c>
      <c r="P251" s="12">
        <f t="shared" si="39"/>
        <v>0</v>
      </c>
      <c r="Q251" s="12">
        <f t="shared" si="32"/>
        <v>0</v>
      </c>
      <c r="R251" s="12">
        <f t="shared" si="40"/>
        <v>1985159.4000000001</v>
      </c>
      <c r="S251" s="12">
        <v>200000000</v>
      </c>
      <c r="T251" s="12">
        <v>62322000</v>
      </c>
      <c r="U251" s="12">
        <v>22200000</v>
      </c>
      <c r="V251" s="12">
        <v>205716000</v>
      </c>
      <c r="W251" s="15">
        <f t="shared" si="33"/>
        <v>0.31161</v>
      </c>
      <c r="X251" s="15">
        <f t="shared" si="34"/>
        <v>0.111</v>
      </c>
      <c r="Y251" s="15">
        <f t="shared" si="35"/>
        <v>1.02858</v>
      </c>
      <c r="Z251" s="36"/>
      <c r="AA251" s="36"/>
      <c r="AB251" s="37"/>
    </row>
    <row r="252" spans="1:28" hidden="1" x14ac:dyDescent="0.25">
      <c r="A252" s="8" t="s">
        <v>1325</v>
      </c>
      <c r="B252" s="28" t="s">
        <v>563</v>
      </c>
      <c r="C252" s="28" t="s">
        <v>564</v>
      </c>
      <c r="D252" s="10" t="str">
        <f>VLOOKUP(B252,Sheet1!$B$6:$D$580,3,0)</f>
        <v>Lê Văn Tuấn</v>
      </c>
      <c r="E252" s="28" t="s">
        <v>516</v>
      </c>
      <c r="F252" s="28" t="s">
        <v>480</v>
      </c>
      <c r="G252" s="9" t="s">
        <v>102</v>
      </c>
      <c r="H252" s="11">
        <v>3.5000000000000003E-2</v>
      </c>
      <c r="I252" s="11"/>
      <c r="J252" s="11">
        <v>0.01</v>
      </c>
      <c r="K252" s="11">
        <v>0.01</v>
      </c>
      <c r="L252" s="11">
        <v>5.0000000000000001E-3</v>
      </c>
      <c r="M252" s="11">
        <v>5.0000000000000001E-3</v>
      </c>
      <c r="N252" s="11"/>
      <c r="O252" s="12">
        <f t="shared" ref="O252:O298" si="41">$V252*I252</f>
        <v>0</v>
      </c>
      <c r="P252" s="12">
        <f t="shared" si="39"/>
        <v>0</v>
      </c>
      <c r="Q252" s="12">
        <f t="shared" si="32"/>
        <v>0</v>
      </c>
      <c r="R252" s="12">
        <f t="shared" si="40"/>
        <v>0</v>
      </c>
      <c r="S252" s="12">
        <v>10000000</v>
      </c>
      <c r="T252" s="12">
        <v>0</v>
      </c>
      <c r="U252" s="12">
        <v>0</v>
      </c>
      <c r="V252" s="12">
        <v>0</v>
      </c>
      <c r="W252" s="15">
        <f t="shared" si="33"/>
        <v>0</v>
      </c>
      <c r="X252" s="15">
        <f t="shared" si="34"/>
        <v>0</v>
      </c>
      <c r="Y252" s="15">
        <f t="shared" si="35"/>
        <v>0</v>
      </c>
      <c r="Z252" s="36"/>
      <c r="AA252" s="36"/>
      <c r="AB252" s="37"/>
    </row>
    <row r="253" spans="1:28" hidden="1" x14ac:dyDescent="0.25">
      <c r="A253" s="8" t="s">
        <v>1310</v>
      </c>
      <c r="B253" s="28" t="s">
        <v>579</v>
      </c>
      <c r="C253" s="28" t="s">
        <v>580</v>
      </c>
      <c r="D253" s="10" t="str">
        <f>VLOOKUP(B253,Sheet1!$B$6:$D$580,3,0)</f>
        <v>Lê Văn Tuấn</v>
      </c>
      <c r="E253" s="28" t="s">
        <v>516</v>
      </c>
      <c r="F253" s="28" t="s">
        <v>480</v>
      </c>
      <c r="G253" s="9" t="s">
        <v>102</v>
      </c>
      <c r="H253" s="11">
        <v>3.5000000000000003E-2</v>
      </c>
      <c r="I253" s="11"/>
      <c r="J253" s="11">
        <v>0.01</v>
      </c>
      <c r="K253" s="11">
        <v>0.01</v>
      </c>
      <c r="L253" s="11">
        <v>5.0000000000000001E-3</v>
      </c>
      <c r="M253" s="11">
        <v>5.0000000000000001E-3</v>
      </c>
      <c r="N253" s="11"/>
      <c r="O253" s="12">
        <f t="shared" si="41"/>
        <v>0</v>
      </c>
      <c r="P253" s="12">
        <f t="shared" si="39"/>
        <v>0</v>
      </c>
      <c r="Q253" s="12">
        <f t="shared" si="32"/>
        <v>0</v>
      </c>
      <c r="R253" s="12">
        <f t="shared" si="40"/>
        <v>0</v>
      </c>
      <c r="S253" s="12">
        <v>20000000</v>
      </c>
      <c r="T253" s="12">
        <v>0</v>
      </c>
      <c r="U253" s="12">
        <v>0</v>
      </c>
      <c r="V253" s="12">
        <v>11376000</v>
      </c>
      <c r="W253" s="15">
        <f t="shared" si="33"/>
        <v>0</v>
      </c>
      <c r="X253" s="15">
        <f t="shared" si="34"/>
        <v>0</v>
      </c>
      <c r="Y253" s="15">
        <f t="shared" si="35"/>
        <v>0.56879999999999997</v>
      </c>
      <c r="Z253" s="36"/>
      <c r="AA253" s="36"/>
      <c r="AB253" s="37"/>
    </row>
    <row r="254" spans="1:28" hidden="1" x14ac:dyDescent="0.25">
      <c r="A254" s="8" t="s">
        <v>1313</v>
      </c>
      <c r="B254" s="28" t="s">
        <v>585</v>
      </c>
      <c r="C254" s="28" t="s">
        <v>586</v>
      </c>
      <c r="D254" s="10" t="str">
        <f>VLOOKUP(B254,Sheet1!$B$6:$D$580,3,0)</f>
        <v>Đặng Hữu Mến</v>
      </c>
      <c r="E254" s="28" t="s">
        <v>494</v>
      </c>
      <c r="F254" s="28" t="s">
        <v>480</v>
      </c>
      <c r="G254" s="9" t="s">
        <v>102</v>
      </c>
      <c r="H254" s="11">
        <v>3.5000000000000003E-2</v>
      </c>
      <c r="I254" s="11"/>
      <c r="J254" s="11">
        <v>0.01</v>
      </c>
      <c r="K254" s="11">
        <v>0.01</v>
      </c>
      <c r="L254" s="11">
        <v>5.0000000000000001E-3</v>
      </c>
      <c r="M254" s="11">
        <v>5.0000000000000001E-3</v>
      </c>
      <c r="N254" s="11"/>
      <c r="O254" s="12">
        <f t="shared" si="41"/>
        <v>0</v>
      </c>
      <c r="P254" s="12">
        <f t="shared" si="39"/>
        <v>0</v>
      </c>
      <c r="Q254" s="12">
        <f t="shared" si="32"/>
        <v>0</v>
      </c>
      <c r="R254" s="12">
        <f t="shared" si="40"/>
        <v>0</v>
      </c>
      <c r="S254" s="12">
        <v>30000000</v>
      </c>
      <c r="T254" s="12">
        <v>0</v>
      </c>
      <c r="U254" s="12">
        <v>0</v>
      </c>
      <c r="V254" s="12">
        <v>8554000</v>
      </c>
      <c r="W254" s="15">
        <f t="shared" si="33"/>
        <v>0</v>
      </c>
      <c r="X254" s="15">
        <f t="shared" si="34"/>
        <v>0</v>
      </c>
      <c r="Y254" s="15">
        <f t="shared" si="35"/>
        <v>0.28513333333333335</v>
      </c>
      <c r="Z254" s="36"/>
      <c r="AA254" s="36"/>
      <c r="AB254" s="37"/>
    </row>
    <row r="255" spans="1:28" hidden="1" x14ac:dyDescent="0.25">
      <c r="A255" s="8" t="s">
        <v>1324</v>
      </c>
      <c r="B255" s="28" t="s">
        <v>603</v>
      </c>
      <c r="C255" s="28" t="s">
        <v>604</v>
      </c>
      <c r="D255" s="10" t="str">
        <f>VLOOKUP(B255,Sheet1!$B$6:$D$580,3,0)</f>
        <v>Đặng Hữu Mến</v>
      </c>
      <c r="E255" s="28" t="s">
        <v>479</v>
      </c>
      <c r="F255" s="28" t="s">
        <v>480</v>
      </c>
      <c r="G255" s="9" t="s">
        <v>102</v>
      </c>
      <c r="H255" s="11">
        <v>3.5000000000000003E-2</v>
      </c>
      <c r="I255" s="11"/>
      <c r="J255" s="11">
        <v>0.01</v>
      </c>
      <c r="K255" s="11">
        <v>0.01</v>
      </c>
      <c r="L255" s="11">
        <v>5.0000000000000001E-3</v>
      </c>
      <c r="M255" s="11">
        <v>5.0000000000000001E-3</v>
      </c>
      <c r="N255" s="11"/>
      <c r="O255" s="12">
        <f t="shared" si="41"/>
        <v>0</v>
      </c>
      <c r="P255" s="12">
        <f t="shared" si="39"/>
        <v>200218.19999999998</v>
      </c>
      <c r="Q255" s="12">
        <f t="shared" si="32"/>
        <v>291584.39999999997</v>
      </c>
      <c r="R255" s="12">
        <f t="shared" si="40"/>
        <v>491802.60000000003</v>
      </c>
      <c r="S255" s="12">
        <v>50000000</v>
      </c>
      <c r="T255" s="12">
        <v>20748000</v>
      </c>
      <c r="U255" s="12">
        <v>30216000</v>
      </c>
      <c r="V255" s="12">
        <v>50964000</v>
      </c>
      <c r="W255" s="15">
        <f t="shared" si="33"/>
        <v>0.41496</v>
      </c>
      <c r="X255" s="11">
        <f t="shared" si="34"/>
        <v>0.60431999999999997</v>
      </c>
      <c r="Y255" s="15">
        <f t="shared" si="35"/>
        <v>1.01928</v>
      </c>
      <c r="Z255" s="36"/>
      <c r="AA255" s="36"/>
      <c r="AB255" s="37"/>
    </row>
    <row r="256" spans="1:28" hidden="1" x14ac:dyDescent="0.25">
      <c r="A256" s="8" t="s">
        <v>1267</v>
      </c>
      <c r="B256" s="9" t="s">
        <v>100</v>
      </c>
      <c r="C256" s="9" t="s">
        <v>101</v>
      </c>
      <c r="D256" s="10" t="str">
        <f>VLOOKUP(B256,Sheet1!$B$6:$D$580,3,0)</f>
        <v>Huỳnh Văn Điền</v>
      </c>
      <c r="E256" s="9" t="s">
        <v>67</v>
      </c>
      <c r="F256" s="9" t="s">
        <v>57</v>
      </c>
      <c r="G256" s="9" t="s">
        <v>102</v>
      </c>
      <c r="H256" s="11">
        <v>3.5000000000000003E-2</v>
      </c>
      <c r="I256" s="11"/>
      <c r="J256" s="11">
        <v>0.01</v>
      </c>
      <c r="K256" s="11">
        <v>0.01</v>
      </c>
      <c r="L256" s="11">
        <v>5.0000000000000001E-3</v>
      </c>
      <c r="M256" s="11">
        <v>5.0000000000000001E-3</v>
      </c>
      <c r="N256" s="11"/>
      <c r="O256" s="12">
        <f t="shared" si="41"/>
        <v>0</v>
      </c>
      <c r="P256" s="12">
        <f t="shared" si="39"/>
        <v>0</v>
      </c>
      <c r="Q256" s="12">
        <f t="shared" si="32"/>
        <v>0</v>
      </c>
      <c r="R256" s="12">
        <f t="shared" si="40"/>
        <v>589074.6</v>
      </c>
      <c r="S256" s="12">
        <v>60000000</v>
      </c>
      <c r="T256" s="12">
        <v>0</v>
      </c>
      <c r="U256" s="12">
        <v>0</v>
      </c>
      <c r="V256" s="12">
        <v>61044000</v>
      </c>
      <c r="W256" s="15">
        <f t="shared" si="33"/>
        <v>0</v>
      </c>
      <c r="X256" s="15">
        <f t="shared" si="34"/>
        <v>0</v>
      </c>
      <c r="Y256" s="15">
        <f t="shared" si="35"/>
        <v>1.0174000000000001</v>
      </c>
      <c r="Z256" s="36"/>
      <c r="AA256" s="36"/>
      <c r="AB256" s="37"/>
    </row>
    <row r="257" spans="1:28" hidden="1" x14ac:dyDescent="0.25">
      <c r="A257" s="8" t="s">
        <v>1270</v>
      </c>
      <c r="B257" s="9" t="s">
        <v>103</v>
      </c>
      <c r="C257" s="9" t="s">
        <v>104</v>
      </c>
      <c r="D257" s="10" t="str">
        <f>VLOOKUP(B257,Sheet1!$B$6:$D$580,3,0)</f>
        <v>Lê Trường Vi</v>
      </c>
      <c r="E257" s="9" t="s">
        <v>77</v>
      </c>
      <c r="F257" s="9" t="s">
        <v>57</v>
      </c>
      <c r="G257" s="9" t="s">
        <v>102</v>
      </c>
      <c r="H257" s="11">
        <v>3.5000000000000003E-2</v>
      </c>
      <c r="I257" s="11"/>
      <c r="J257" s="11">
        <v>0.01</v>
      </c>
      <c r="K257" s="11">
        <v>0.01</v>
      </c>
      <c r="L257" s="11">
        <v>5.0000000000000001E-3</v>
      </c>
      <c r="M257" s="11">
        <v>5.0000000000000001E-3</v>
      </c>
      <c r="N257" s="11"/>
      <c r="O257" s="12">
        <f t="shared" si="41"/>
        <v>0</v>
      </c>
      <c r="P257" s="12">
        <f t="shared" si="39"/>
        <v>1278547.8</v>
      </c>
      <c r="Q257" s="12">
        <f t="shared" si="32"/>
        <v>2610016.1999999997</v>
      </c>
      <c r="R257" s="12">
        <f t="shared" si="40"/>
        <v>4480302</v>
      </c>
      <c r="S257" s="12">
        <v>250000000</v>
      </c>
      <c r="T257" s="12">
        <v>132492000</v>
      </c>
      <c r="U257" s="12">
        <v>270468000</v>
      </c>
      <c r="V257" s="12">
        <v>464280000</v>
      </c>
      <c r="W257" s="15">
        <f t="shared" si="33"/>
        <v>0.52996799999999999</v>
      </c>
      <c r="X257" s="15">
        <f t="shared" si="34"/>
        <v>1.0818719999999999</v>
      </c>
      <c r="Y257" s="15">
        <f t="shared" si="35"/>
        <v>1.8571200000000001</v>
      </c>
      <c r="Z257" s="36"/>
      <c r="AA257" s="36"/>
      <c r="AB257" s="37"/>
    </row>
    <row r="258" spans="1:28" hidden="1" x14ac:dyDescent="0.25">
      <c r="A258" s="8" t="s">
        <v>1271</v>
      </c>
      <c r="B258" s="23" t="s">
        <v>105</v>
      </c>
      <c r="C258" s="9" t="s">
        <v>106</v>
      </c>
      <c r="D258" s="10" t="str">
        <f>VLOOKUP(B258,Sheet1!$B$6:$D$580,3,0)</f>
        <v>Huỳnh Trường Vũ</v>
      </c>
      <c r="E258" s="9" t="s">
        <v>80</v>
      </c>
      <c r="F258" s="9" t="s">
        <v>57</v>
      </c>
      <c r="G258" s="9" t="s">
        <v>102</v>
      </c>
      <c r="H258" s="11">
        <v>3.5000000000000003E-2</v>
      </c>
      <c r="I258" s="11"/>
      <c r="J258" s="11">
        <v>0.01</v>
      </c>
      <c r="K258" s="11">
        <v>0.01</v>
      </c>
      <c r="L258" s="11">
        <v>5.0000000000000001E-3</v>
      </c>
      <c r="M258" s="11">
        <v>5.0000000000000001E-3</v>
      </c>
      <c r="N258" s="11"/>
      <c r="O258" s="12">
        <f t="shared" si="41"/>
        <v>0</v>
      </c>
      <c r="P258" s="12">
        <f t="shared" si="39"/>
        <v>742577.15</v>
      </c>
      <c r="Q258" s="12">
        <f t="shared" si="32"/>
        <v>266687.39999999997</v>
      </c>
      <c r="R258" s="12">
        <f t="shared" si="40"/>
        <v>1014707.15</v>
      </c>
      <c r="S258" s="12">
        <v>100000000</v>
      </c>
      <c r="T258" s="12">
        <v>76951000</v>
      </c>
      <c r="U258" s="12">
        <v>27636000</v>
      </c>
      <c r="V258" s="12">
        <v>105151000</v>
      </c>
      <c r="W258" s="15">
        <f t="shared" si="33"/>
        <v>0.76951000000000003</v>
      </c>
      <c r="X258" s="15">
        <f t="shared" si="34"/>
        <v>0.27635999999999999</v>
      </c>
      <c r="Y258" s="15">
        <f t="shared" si="35"/>
        <v>1.0515099999999999</v>
      </c>
      <c r="Z258" s="36"/>
      <c r="AA258" s="36"/>
      <c r="AB258" s="37"/>
    </row>
    <row r="259" spans="1:28" hidden="1" x14ac:dyDescent="0.25">
      <c r="A259" s="8" t="s">
        <v>1272</v>
      </c>
      <c r="B259" s="23" t="s">
        <v>111</v>
      </c>
      <c r="C259" s="9" t="s">
        <v>112</v>
      </c>
      <c r="D259" s="10" t="str">
        <f>VLOOKUP(B259,Sheet1!$B$6:$D$580,3,0)</f>
        <v>Huỳnh Văn Điền</v>
      </c>
      <c r="E259" s="9" t="s">
        <v>67</v>
      </c>
      <c r="F259" s="9" t="s">
        <v>57</v>
      </c>
      <c r="G259" s="9" t="s">
        <v>102</v>
      </c>
      <c r="H259" s="11">
        <v>3.5000000000000003E-2</v>
      </c>
      <c r="I259" s="11"/>
      <c r="J259" s="11">
        <v>0.01</v>
      </c>
      <c r="K259" s="11">
        <v>0.01</v>
      </c>
      <c r="L259" s="11">
        <v>5.0000000000000001E-3</v>
      </c>
      <c r="M259" s="11">
        <v>5.0000000000000001E-3</v>
      </c>
      <c r="N259" s="11"/>
      <c r="O259" s="12">
        <f t="shared" si="41"/>
        <v>0</v>
      </c>
      <c r="P259" s="12">
        <f t="shared" si="39"/>
        <v>0</v>
      </c>
      <c r="Q259" s="12">
        <f t="shared" si="32"/>
        <v>0</v>
      </c>
      <c r="R259" s="12">
        <f t="shared" si="40"/>
        <v>988932</v>
      </c>
      <c r="S259" s="12">
        <v>100000000</v>
      </c>
      <c r="T259" s="12">
        <v>16608000</v>
      </c>
      <c r="U259" s="12">
        <v>0</v>
      </c>
      <c r="V259" s="12">
        <v>102480000</v>
      </c>
      <c r="W259" s="15">
        <f t="shared" si="33"/>
        <v>0.16608000000000001</v>
      </c>
      <c r="X259" s="15">
        <f t="shared" si="34"/>
        <v>0</v>
      </c>
      <c r="Y259" s="15">
        <f t="shared" si="35"/>
        <v>1.0247999999999999</v>
      </c>
      <c r="Z259" s="36"/>
      <c r="AA259" s="36"/>
      <c r="AB259" s="37"/>
    </row>
    <row r="260" spans="1:28" hidden="1" x14ac:dyDescent="0.25">
      <c r="A260" s="8" t="s">
        <v>1268</v>
      </c>
      <c r="B260" s="9" t="s">
        <v>119</v>
      </c>
      <c r="C260" s="9" t="s">
        <v>120</v>
      </c>
      <c r="D260" s="10" t="str">
        <f>VLOOKUP(B260,Sheet1!$B$6:$D$580,3,0)</f>
        <v>Phan Thiện Đương</v>
      </c>
      <c r="E260" s="9" t="s">
        <v>70</v>
      </c>
      <c r="F260" s="9" t="s">
        <v>57</v>
      </c>
      <c r="G260" s="9" t="s">
        <v>102</v>
      </c>
      <c r="H260" s="11">
        <v>3.5000000000000003E-2</v>
      </c>
      <c r="I260" s="11"/>
      <c r="J260" s="11">
        <v>0.01</v>
      </c>
      <c r="K260" s="11">
        <v>0.01</v>
      </c>
      <c r="L260" s="11">
        <v>5.0000000000000001E-3</v>
      </c>
      <c r="M260" s="11">
        <v>5.0000000000000001E-3</v>
      </c>
      <c r="N260" s="11"/>
      <c r="O260" s="12">
        <f t="shared" si="41"/>
        <v>0</v>
      </c>
      <c r="P260" s="12">
        <f t="shared" si="39"/>
        <v>0</v>
      </c>
      <c r="Q260" s="12">
        <f t="shared" si="32"/>
        <v>0</v>
      </c>
      <c r="R260" s="12">
        <f t="shared" si="40"/>
        <v>0</v>
      </c>
      <c r="S260" s="12">
        <v>0</v>
      </c>
      <c r="T260" s="12">
        <v>0</v>
      </c>
      <c r="U260" s="12">
        <v>0</v>
      </c>
      <c r="V260" s="12">
        <v>0</v>
      </c>
      <c r="W260" s="15">
        <f t="shared" si="33"/>
        <v>0</v>
      </c>
      <c r="X260" s="15">
        <f t="shared" si="34"/>
        <v>0</v>
      </c>
      <c r="Y260" s="15">
        <f t="shared" si="35"/>
        <v>0</v>
      </c>
      <c r="Z260" s="36"/>
      <c r="AA260" s="36"/>
      <c r="AB260" s="37"/>
    </row>
    <row r="261" spans="1:28" hidden="1" x14ac:dyDescent="0.25">
      <c r="A261" s="8" t="s">
        <v>1278</v>
      </c>
      <c r="B261" s="9" t="s">
        <v>123</v>
      </c>
      <c r="C261" s="9" t="s">
        <v>124</v>
      </c>
      <c r="D261" s="10" t="e">
        <f>VLOOKUP(B261,Sheet1!$B$6:$D$580,3,0)</f>
        <v>#N/A</v>
      </c>
      <c r="E261" s="9" t="s">
        <v>70</v>
      </c>
      <c r="F261" s="9" t="s">
        <v>57</v>
      </c>
      <c r="G261" s="9" t="s">
        <v>102</v>
      </c>
      <c r="H261" s="11">
        <v>3.5000000000000003E-2</v>
      </c>
      <c r="I261" s="11"/>
      <c r="J261" s="11">
        <v>0.01</v>
      </c>
      <c r="K261" s="11">
        <v>0.01</v>
      </c>
      <c r="L261" s="11">
        <v>5.0000000000000001E-3</v>
      </c>
      <c r="M261" s="11">
        <v>5.0000000000000001E-3</v>
      </c>
      <c r="N261" s="11"/>
      <c r="O261" s="12" t="e">
        <f t="shared" si="41"/>
        <v>#N/A</v>
      </c>
      <c r="P261" s="12">
        <f t="shared" si="39"/>
        <v>0</v>
      </c>
      <c r="Q261" s="12">
        <f t="shared" si="32"/>
        <v>0</v>
      </c>
      <c r="R261" s="12">
        <f t="shared" si="40"/>
        <v>0</v>
      </c>
      <c r="S261" s="12" t="e">
        <v>#N/A</v>
      </c>
      <c r="T261" s="12">
        <v>0</v>
      </c>
      <c r="U261" s="12">
        <v>0</v>
      </c>
      <c r="V261" s="12" t="e">
        <v>#N/A</v>
      </c>
      <c r="W261" s="15">
        <f t="shared" si="33"/>
        <v>0</v>
      </c>
      <c r="X261" s="15">
        <f t="shared" si="34"/>
        <v>0</v>
      </c>
      <c r="Y261" s="15">
        <f t="shared" si="35"/>
        <v>0</v>
      </c>
      <c r="Z261" s="36"/>
      <c r="AA261" s="36"/>
      <c r="AB261" s="37"/>
    </row>
    <row r="262" spans="1:28" hidden="1" x14ac:dyDescent="0.25">
      <c r="A262" s="8" t="s">
        <v>1283</v>
      </c>
      <c r="B262" s="20" t="s">
        <v>241</v>
      </c>
      <c r="C262" s="9" t="s">
        <v>242</v>
      </c>
      <c r="D262" s="10" t="str">
        <f>VLOOKUP(B262,Sheet1!$B$6:$D$580,3,0)</f>
        <v>Phan Thiện Đương</v>
      </c>
      <c r="E262" s="9" t="s">
        <v>67</v>
      </c>
      <c r="F262" s="9" t="s">
        <v>57</v>
      </c>
      <c r="G262" s="9" t="s">
        <v>102</v>
      </c>
      <c r="H262" s="11">
        <v>3.5000000000000003E-2</v>
      </c>
      <c r="I262" s="11"/>
      <c r="J262" s="11">
        <v>0.01</v>
      </c>
      <c r="K262" s="11">
        <v>0.01</v>
      </c>
      <c r="L262" s="11">
        <v>5.0000000000000001E-3</v>
      </c>
      <c r="M262" s="11">
        <v>5.0000000000000001E-3</v>
      </c>
      <c r="N262" s="11"/>
      <c r="O262" s="12">
        <f t="shared" si="41"/>
        <v>0</v>
      </c>
      <c r="P262" s="12">
        <f t="shared" si="39"/>
        <v>0</v>
      </c>
      <c r="Q262" s="12">
        <f t="shared" ref="Q262:Q325" si="42">IF(OR(X262&gt;=60%,(W262+X262)&gt;=100%),U262*J262*(100%-H262),0)</f>
        <v>0</v>
      </c>
      <c r="R262" s="12">
        <f t="shared" si="40"/>
        <v>146004.5</v>
      </c>
      <c r="S262" s="12">
        <v>15130000</v>
      </c>
      <c r="T262" s="12">
        <v>0</v>
      </c>
      <c r="U262" s="12">
        <v>0</v>
      </c>
      <c r="V262" s="12">
        <v>15130000</v>
      </c>
      <c r="W262" s="15">
        <f t="shared" ref="W262:W325" si="43">IFERROR(T262/S262,0)</f>
        <v>0</v>
      </c>
      <c r="X262" s="15">
        <f t="shared" ref="X262:X325" si="44">+IFERROR(U262/S262,0)</f>
        <v>0</v>
      </c>
      <c r="Y262" s="15">
        <f t="shared" ref="Y262:Y325" si="45">+IFERROR(V262/S262,0)</f>
        <v>1</v>
      </c>
      <c r="Z262" s="36"/>
      <c r="AA262" s="36"/>
      <c r="AB262" s="37"/>
    </row>
    <row r="263" spans="1:28" hidden="1" x14ac:dyDescent="0.25">
      <c r="A263" s="8" t="s">
        <v>1284</v>
      </c>
      <c r="B263" s="9" t="s">
        <v>275</v>
      </c>
      <c r="C263" s="9" t="s">
        <v>276</v>
      </c>
      <c r="D263" s="10" t="str">
        <f>VLOOKUP(B263,Sheet1!$B$6:$D$580,3,0)</f>
        <v>Lê Trường Vi</v>
      </c>
      <c r="E263" s="9" t="s">
        <v>96</v>
      </c>
      <c r="F263" s="9" t="s">
        <v>57</v>
      </c>
      <c r="G263" s="9" t="s">
        <v>102</v>
      </c>
      <c r="H263" s="11">
        <v>3.5000000000000003E-2</v>
      </c>
      <c r="I263" s="11"/>
      <c r="J263" s="11">
        <v>0.01</v>
      </c>
      <c r="K263" s="11">
        <v>0.01</v>
      </c>
      <c r="L263" s="11">
        <v>5.0000000000000001E-3</v>
      </c>
      <c r="M263" s="11">
        <v>5.0000000000000001E-3</v>
      </c>
      <c r="N263" s="11"/>
      <c r="O263" s="12">
        <f t="shared" si="41"/>
        <v>0</v>
      </c>
      <c r="P263" s="12">
        <f t="shared" si="39"/>
        <v>0</v>
      </c>
      <c r="Q263" s="12">
        <f t="shared" si="42"/>
        <v>0</v>
      </c>
      <c r="R263" s="12">
        <f t="shared" si="40"/>
        <v>1484857.659</v>
      </c>
      <c r="S263" s="12">
        <v>150000000</v>
      </c>
      <c r="T263" s="12">
        <v>12852000</v>
      </c>
      <c r="U263" s="12">
        <v>40183260</v>
      </c>
      <c r="V263" s="12">
        <v>153871260</v>
      </c>
      <c r="W263" s="15">
        <f t="shared" si="43"/>
        <v>8.5680000000000006E-2</v>
      </c>
      <c r="X263" s="15">
        <f t="shared" si="44"/>
        <v>0.26788840000000003</v>
      </c>
      <c r="Y263" s="15">
        <f t="shared" si="45"/>
        <v>1.0258084000000001</v>
      </c>
      <c r="Z263" s="36"/>
      <c r="AA263" s="36"/>
      <c r="AB263" s="37"/>
    </row>
    <row r="264" spans="1:28" hidden="1" x14ac:dyDescent="0.25">
      <c r="A264" s="8" t="s">
        <v>1264</v>
      </c>
      <c r="B264" s="20" t="s">
        <v>281</v>
      </c>
      <c r="C264" s="9" t="s">
        <v>282</v>
      </c>
      <c r="D264" s="10" t="str">
        <f>VLOOKUP(B264,Sheet1!$B$6:$D$580,3,0)</f>
        <v>Phan Thiện Đương</v>
      </c>
      <c r="E264" s="9" t="s">
        <v>56</v>
      </c>
      <c r="F264" s="9" t="s">
        <v>57</v>
      </c>
      <c r="G264" s="9" t="s">
        <v>102</v>
      </c>
      <c r="H264" s="11">
        <v>3.5000000000000003E-2</v>
      </c>
      <c r="I264" s="11"/>
      <c r="J264" s="11">
        <v>0.01</v>
      </c>
      <c r="K264" s="11">
        <v>0.01</v>
      </c>
      <c r="L264" s="11">
        <v>5.0000000000000001E-3</v>
      </c>
      <c r="M264" s="11">
        <v>5.0000000000000001E-3</v>
      </c>
      <c r="N264" s="11"/>
      <c r="O264" s="12">
        <f t="shared" si="41"/>
        <v>0</v>
      </c>
      <c r="P264" s="12">
        <f t="shared" si="39"/>
        <v>0</v>
      </c>
      <c r="Q264" s="12">
        <f t="shared" si="42"/>
        <v>0</v>
      </c>
      <c r="R264" s="12">
        <f t="shared" si="40"/>
        <v>0</v>
      </c>
      <c r="S264" s="12">
        <v>0</v>
      </c>
      <c r="T264" s="12">
        <v>0</v>
      </c>
      <c r="U264" s="12">
        <v>0</v>
      </c>
      <c r="V264" s="12">
        <v>0</v>
      </c>
      <c r="W264" s="15">
        <f t="shared" si="43"/>
        <v>0</v>
      </c>
      <c r="X264" s="15">
        <f t="shared" si="44"/>
        <v>0</v>
      </c>
      <c r="Y264" s="15">
        <f t="shared" si="45"/>
        <v>0</v>
      </c>
      <c r="Z264" s="36"/>
      <c r="AA264" s="36"/>
      <c r="AB264" s="37"/>
    </row>
    <row r="265" spans="1:28" hidden="1" x14ac:dyDescent="0.25">
      <c r="A265" s="8" t="s">
        <v>1285</v>
      </c>
      <c r="B265" s="20" t="s">
        <v>283</v>
      </c>
      <c r="C265" s="9" t="s">
        <v>284</v>
      </c>
      <c r="D265" s="10" t="str">
        <f>VLOOKUP(B265,Sheet1!$B$6:$D$580,3,0)</f>
        <v>Lê Trường Vi</v>
      </c>
      <c r="E265" s="9" t="s">
        <v>89</v>
      </c>
      <c r="F265" s="9" t="s">
        <v>57</v>
      </c>
      <c r="G265" s="9" t="s">
        <v>102</v>
      </c>
      <c r="H265" s="11">
        <v>3.5000000000000003E-2</v>
      </c>
      <c r="I265" s="11"/>
      <c r="J265" s="11">
        <v>0.01</v>
      </c>
      <c r="K265" s="11">
        <v>0.01</v>
      </c>
      <c r="L265" s="11">
        <v>5.0000000000000001E-3</v>
      </c>
      <c r="M265" s="11">
        <v>5.0000000000000001E-3</v>
      </c>
      <c r="N265" s="11"/>
      <c r="O265" s="12">
        <f t="shared" si="41"/>
        <v>0</v>
      </c>
      <c r="P265" s="12">
        <f t="shared" si="39"/>
        <v>0</v>
      </c>
      <c r="Q265" s="12">
        <f t="shared" si="42"/>
        <v>0</v>
      </c>
      <c r="R265" s="12">
        <f t="shared" si="40"/>
        <v>0</v>
      </c>
      <c r="S265" s="12">
        <v>0</v>
      </c>
      <c r="T265" s="12">
        <v>-60522000</v>
      </c>
      <c r="U265" s="12">
        <v>0</v>
      </c>
      <c r="V265" s="12">
        <v>-60522000</v>
      </c>
      <c r="W265" s="15">
        <f t="shared" si="43"/>
        <v>0</v>
      </c>
      <c r="X265" s="15">
        <f t="shared" si="44"/>
        <v>0</v>
      </c>
      <c r="Y265" s="15">
        <f t="shared" si="45"/>
        <v>0</v>
      </c>
      <c r="Z265" s="36"/>
      <c r="AA265" s="36"/>
      <c r="AB265" s="37"/>
    </row>
    <row r="266" spans="1:28" hidden="1" x14ac:dyDescent="0.25">
      <c r="A266" s="8" t="s">
        <v>1286</v>
      </c>
      <c r="B266" s="20" t="s">
        <v>301</v>
      </c>
      <c r="C266" s="9" t="s">
        <v>302</v>
      </c>
      <c r="D266" s="10" t="str">
        <f>VLOOKUP(B266,Sheet1!$B$6:$D$580,3,0)</f>
        <v>Phan Thiện Đương</v>
      </c>
      <c r="E266" s="9" t="s">
        <v>56</v>
      </c>
      <c r="F266" s="9" t="s">
        <v>57</v>
      </c>
      <c r="G266" s="9" t="s">
        <v>102</v>
      </c>
      <c r="H266" s="11">
        <v>3.5000000000000003E-2</v>
      </c>
      <c r="I266" s="11"/>
      <c r="J266" s="11">
        <v>0.01</v>
      </c>
      <c r="K266" s="11">
        <v>0.01</v>
      </c>
      <c r="L266" s="11">
        <v>5.0000000000000001E-3</v>
      </c>
      <c r="M266" s="11">
        <v>5.0000000000000001E-3</v>
      </c>
      <c r="N266" s="11"/>
      <c r="O266" s="12">
        <f t="shared" si="41"/>
        <v>0</v>
      </c>
      <c r="P266" s="12">
        <f t="shared" si="39"/>
        <v>129600.92820000001</v>
      </c>
      <c r="Q266" s="12">
        <f t="shared" si="42"/>
        <v>0</v>
      </c>
      <c r="R266" s="12">
        <f t="shared" si="40"/>
        <v>524884.22820000001</v>
      </c>
      <c r="S266" s="12">
        <v>20000000</v>
      </c>
      <c r="T266" s="12">
        <v>13430148</v>
      </c>
      <c r="U266" s="12">
        <v>0</v>
      </c>
      <c r="V266" s="12">
        <v>54392148</v>
      </c>
      <c r="W266" s="15">
        <f t="shared" si="43"/>
        <v>0.67150739999999998</v>
      </c>
      <c r="X266" s="15">
        <f t="shared" si="44"/>
        <v>0</v>
      </c>
      <c r="Y266" s="15">
        <f t="shared" si="45"/>
        <v>2.7196074000000001</v>
      </c>
      <c r="Z266" s="36"/>
      <c r="AA266" s="36"/>
      <c r="AB266" s="37"/>
    </row>
    <row r="267" spans="1:28" hidden="1" x14ac:dyDescent="0.25">
      <c r="A267" s="8" t="s">
        <v>1293</v>
      </c>
      <c r="B267" s="20" t="s">
        <v>454</v>
      </c>
      <c r="C267" s="9" t="s">
        <v>455</v>
      </c>
      <c r="D267" s="10" t="str">
        <f>VLOOKUP(B267,Sheet1!$B$6:$D$580,3,0)</f>
        <v>Phan Thiện Đương</v>
      </c>
      <c r="E267" s="9" t="s">
        <v>56</v>
      </c>
      <c r="F267" s="9" t="s">
        <v>57</v>
      </c>
      <c r="G267" s="9" t="s">
        <v>102</v>
      </c>
      <c r="H267" s="11">
        <v>3.5000000000000003E-2</v>
      </c>
      <c r="I267" s="11"/>
      <c r="J267" s="11">
        <v>0.01</v>
      </c>
      <c r="K267" s="11">
        <v>0.01</v>
      </c>
      <c r="L267" s="11">
        <v>5.0000000000000001E-3</v>
      </c>
      <c r="M267" s="11">
        <v>5.0000000000000001E-3</v>
      </c>
      <c r="N267" s="11"/>
      <c r="O267" s="12">
        <f t="shared" si="41"/>
        <v>0</v>
      </c>
      <c r="P267" s="12">
        <f t="shared" si="39"/>
        <v>0</v>
      </c>
      <c r="Q267" s="12">
        <f t="shared" si="42"/>
        <v>0</v>
      </c>
      <c r="R267" s="12">
        <f t="shared" si="40"/>
        <v>0</v>
      </c>
      <c r="S267" s="12">
        <v>0</v>
      </c>
      <c r="T267" s="12">
        <v>0</v>
      </c>
      <c r="U267" s="12">
        <v>0</v>
      </c>
      <c r="V267" s="12">
        <v>-40962000</v>
      </c>
      <c r="W267" s="15">
        <f t="shared" si="43"/>
        <v>0</v>
      </c>
      <c r="X267" s="15">
        <f t="shared" si="44"/>
        <v>0</v>
      </c>
      <c r="Y267" s="15">
        <f t="shared" si="45"/>
        <v>0</v>
      </c>
      <c r="Z267" s="36"/>
      <c r="AA267" s="36"/>
      <c r="AB267" s="37"/>
    </row>
    <row r="268" spans="1:28" hidden="1" x14ac:dyDescent="0.25">
      <c r="A268" s="8" t="s">
        <v>1294</v>
      </c>
      <c r="B268" s="32" t="s">
        <v>1231</v>
      </c>
      <c r="C268" s="32" t="s">
        <v>1232</v>
      </c>
      <c r="D268" s="10" t="str">
        <f>VLOOKUP(B268,Sheet1!$B$6:$D$580,3,0)</f>
        <v>Lê Trường Vi</v>
      </c>
      <c r="E268" s="31" t="s">
        <v>89</v>
      </c>
      <c r="F268" s="32" t="s">
        <v>57</v>
      </c>
      <c r="G268" s="9" t="s">
        <v>102</v>
      </c>
      <c r="H268" s="11">
        <v>3.5000000000000003E-2</v>
      </c>
      <c r="I268" s="11"/>
      <c r="J268" s="11">
        <v>0.01</v>
      </c>
      <c r="K268" s="11">
        <v>0.01</v>
      </c>
      <c r="L268" s="11">
        <v>5.0000000000000001E-3</v>
      </c>
      <c r="M268" s="11">
        <v>5.0000000000000001E-3</v>
      </c>
      <c r="N268" s="11"/>
      <c r="O268" s="12">
        <f t="shared" si="41"/>
        <v>0</v>
      </c>
      <c r="P268" s="12">
        <f t="shared" si="39"/>
        <v>622608.35</v>
      </c>
      <c r="Q268" s="12">
        <f t="shared" si="42"/>
        <v>0</v>
      </c>
      <c r="R268" s="12">
        <f t="shared" si="40"/>
        <v>622608.35</v>
      </c>
      <c r="S268" s="12">
        <v>30000000</v>
      </c>
      <c r="T268" s="12">
        <v>64519000</v>
      </c>
      <c r="U268" s="12">
        <v>0</v>
      </c>
      <c r="V268" s="12">
        <v>64519000</v>
      </c>
      <c r="W268" s="15">
        <f t="shared" si="43"/>
        <v>2.1506333333333334</v>
      </c>
      <c r="X268" s="15">
        <f t="shared" si="44"/>
        <v>0</v>
      </c>
      <c r="Y268" s="15">
        <f t="shared" si="45"/>
        <v>2.1506333333333334</v>
      </c>
      <c r="Z268" s="36"/>
      <c r="AA268" s="36"/>
      <c r="AB268" s="37"/>
    </row>
    <row r="269" spans="1:28" hidden="1" x14ac:dyDescent="0.25">
      <c r="A269" s="8" t="s">
        <v>1266</v>
      </c>
      <c r="B269" s="9" t="s">
        <v>221</v>
      </c>
      <c r="C269" s="9" t="s">
        <v>222</v>
      </c>
      <c r="D269" s="10" t="str">
        <f>VLOOKUP(B269,Sheet1!$B$6:$D$580,3,0)</f>
        <v>Phan Quốc Vũ</v>
      </c>
      <c r="E269" s="9" t="s">
        <v>64</v>
      </c>
      <c r="F269" s="9" t="s">
        <v>51</v>
      </c>
      <c r="G269" s="9" t="s">
        <v>216</v>
      </c>
      <c r="H269" s="11">
        <v>7.0000000000000007E-2</v>
      </c>
      <c r="I269" s="11"/>
      <c r="J269" s="26">
        <v>0</v>
      </c>
      <c r="K269" s="11">
        <v>0.01</v>
      </c>
      <c r="L269" s="11">
        <v>5.0000000000000001E-3</v>
      </c>
      <c r="M269" s="11"/>
      <c r="N269" s="11">
        <v>5.0000000000000001E-3</v>
      </c>
      <c r="O269" s="12">
        <f t="shared" si="41"/>
        <v>0</v>
      </c>
      <c r="P269" s="12">
        <f t="shared" si="39"/>
        <v>0</v>
      </c>
      <c r="Q269" s="12">
        <f t="shared" si="42"/>
        <v>0</v>
      </c>
      <c r="R269" s="12">
        <f t="shared" si="40"/>
        <v>0</v>
      </c>
      <c r="S269" s="12">
        <v>0</v>
      </c>
      <c r="T269" s="12">
        <v>0</v>
      </c>
      <c r="U269" s="12">
        <v>0</v>
      </c>
      <c r="V269" s="12">
        <v>0</v>
      </c>
      <c r="W269" s="15">
        <f t="shared" si="43"/>
        <v>0</v>
      </c>
      <c r="X269" s="15">
        <f t="shared" si="44"/>
        <v>0</v>
      </c>
      <c r="Y269" s="15">
        <f t="shared" si="45"/>
        <v>0</v>
      </c>
      <c r="Z269" s="36"/>
      <c r="AA269" s="36"/>
      <c r="AB269" s="37"/>
    </row>
    <row r="270" spans="1:28" hidden="1" x14ac:dyDescent="0.25">
      <c r="A270" s="8" t="s">
        <v>1263</v>
      </c>
      <c r="B270" s="9" t="s">
        <v>223</v>
      </c>
      <c r="C270" s="9" t="s">
        <v>224</v>
      </c>
      <c r="D270" s="10" t="str">
        <f>VLOOKUP(B270,Sheet1!$B$6:$D$580,3,0)</f>
        <v>Phan Quốc Vũ</v>
      </c>
      <c r="E270" s="9" t="s">
        <v>50</v>
      </c>
      <c r="F270" s="9" t="s">
        <v>51</v>
      </c>
      <c r="G270" s="9" t="s">
        <v>216</v>
      </c>
      <c r="H270" s="11">
        <v>7.0000000000000007E-2</v>
      </c>
      <c r="I270" s="11"/>
      <c r="J270" s="26">
        <v>0</v>
      </c>
      <c r="K270" s="11">
        <v>0.01</v>
      </c>
      <c r="L270" s="11">
        <v>5.0000000000000001E-3</v>
      </c>
      <c r="M270" s="11"/>
      <c r="N270" s="11">
        <v>5.0000000000000001E-3</v>
      </c>
      <c r="O270" s="12">
        <f t="shared" si="41"/>
        <v>0</v>
      </c>
      <c r="P270" s="12">
        <f t="shared" si="39"/>
        <v>0</v>
      </c>
      <c r="Q270" s="12">
        <f t="shared" si="42"/>
        <v>0</v>
      </c>
      <c r="R270" s="12">
        <f t="shared" ref="R270:R301" si="46">IF(Y270&gt;=100%,V270*(100%-H270)*K270,0)</f>
        <v>193514.4</v>
      </c>
      <c r="S270" s="12">
        <v>20000000</v>
      </c>
      <c r="T270" s="12">
        <v>0</v>
      </c>
      <c r="U270" s="12">
        <v>0</v>
      </c>
      <c r="V270" s="12">
        <v>20808000</v>
      </c>
      <c r="W270" s="15">
        <f t="shared" si="43"/>
        <v>0</v>
      </c>
      <c r="X270" s="15">
        <f t="shared" si="44"/>
        <v>0</v>
      </c>
      <c r="Y270" s="15">
        <f t="shared" si="45"/>
        <v>1.0404</v>
      </c>
      <c r="Z270" s="36"/>
      <c r="AA270" s="36"/>
      <c r="AB270" s="37"/>
    </row>
    <row r="271" spans="1:28" hidden="1" x14ac:dyDescent="0.25">
      <c r="A271" s="8" t="s">
        <v>1280</v>
      </c>
      <c r="B271" s="9" t="s">
        <v>225</v>
      </c>
      <c r="C271" s="9" t="s">
        <v>226</v>
      </c>
      <c r="D271" s="10" t="str">
        <f>VLOOKUP(B271,Sheet1!$B$6:$D$580,3,0)</f>
        <v>Nguyễn Đức Tài</v>
      </c>
      <c r="E271" s="9" t="s">
        <v>73</v>
      </c>
      <c r="F271" s="9" t="s">
        <v>51</v>
      </c>
      <c r="G271" s="9" t="s">
        <v>216</v>
      </c>
      <c r="H271" s="11">
        <v>7.0000000000000007E-2</v>
      </c>
      <c r="I271" s="11"/>
      <c r="J271" s="26">
        <v>0</v>
      </c>
      <c r="K271" s="11">
        <v>0.01</v>
      </c>
      <c r="L271" s="11">
        <v>5.0000000000000001E-3</v>
      </c>
      <c r="M271" s="11"/>
      <c r="N271" s="11">
        <v>5.0000000000000001E-3</v>
      </c>
      <c r="O271" s="12">
        <f t="shared" si="41"/>
        <v>0</v>
      </c>
      <c r="P271" s="12">
        <f t="shared" si="39"/>
        <v>0</v>
      </c>
      <c r="Q271" s="12">
        <f t="shared" si="42"/>
        <v>0</v>
      </c>
      <c r="R271" s="12">
        <f t="shared" si="46"/>
        <v>0</v>
      </c>
      <c r="S271" s="12">
        <v>100000000</v>
      </c>
      <c r="T271" s="12">
        <v>0</v>
      </c>
      <c r="U271" s="12">
        <v>0</v>
      </c>
      <c r="V271" s="12">
        <v>14622000</v>
      </c>
      <c r="W271" s="15">
        <f t="shared" si="43"/>
        <v>0</v>
      </c>
      <c r="X271" s="15">
        <f t="shared" si="44"/>
        <v>0</v>
      </c>
      <c r="Y271" s="15">
        <f t="shared" si="45"/>
        <v>0.14621999999999999</v>
      </c>
      <c r="Z271" s="36"/>
      <c r="AA271" s="36"/>
      <c r="AB271" s="37"/>
    </row>
    <row r="272" spans="1:28" hidden="1" x14ac:dyDescent="0.25">
      <c r="A272" s="8" t="s">
        <v>1275</v>
      </c>
      <c r="B272" s="9" t="s">
        <v>227</v>
      </c>
      <c r="C272" s="9" t="s">
        <v>228</v>
      </c>
      <c r="D272" s="10" t="str">
        <f>VLOOKUP(B272,Sheet1!$B$6:$D$580,3,0)</f>
        <v>Nguyễn Đức Tài</v>
      </c>
      <c r="E272" s="9" t="s">
        <v>61</v>
      </c>
      <c r="F272" s="9" t="s">
        <v>51</v>
      </c>
      <c r="G272" s="9" t="s">
        <v>216</v>
      </c>
      <c r="H272" s="11">
        <v>7.0000000000000007E-2</v>
      </c>
      <c r="I272" s="11"/>
      <c r="J272" s="26">
        <v>0</v>
      </c>
      <c r="K272" s="11">
        <v>0.01</v>
      </c>
      <c r="L272" s="11">
        <v>5.0000000000000001E-3</v>
      </c>
      <c r="M272" s="11"/>
      <c r="N272" s="11">
        <v>5.0000000000000001E-3</v>
      </c>
      <c r="O272" s="12">
        <f t="shared" si="41"/>
        <v>0</v>
      </c>
      <c r="P272" s="12">
        <f t="shared" si="39"/>
        <v>0</v>
      </c>
      <c r="Q272" s="12">
        <f t="shared" si="42"/>
        <v>0</v>
      </c>
      <c r="R272" s="12">
        <f t="shared" si="46"/>
        <v>0</v>
      </c>
      <c r="S272" s="12">
        <v>15000000</v>
      </c>
      <c r="T272" s="12">
        <v>2970000</v>
      </c>
      <c r="U272" s="12">
        <v>0</v>
      </c>
      <c r="V272" s="12">
        <v>2970000</v>
      </c>
      <c r="W272" s="15">
        <f t="shared" si="43"/>
        <v>0.19800000000000001</v>
      </c>
      <c r="X272" s="15">
        <f t="shared" si="44"/>
        <v>0</v>
      </c>
      <c r="Y272" s="15">
        <f t="shared" si="45"/>
        <v>0.19800000000000001</v>
      </c>
      <c r="Z272" s="36"/>
      <c r="AA272" s="36"/>
      <c r="AB272" s="37"/>
    </row>
    <row r="273" spans="1:28" hidden="1" x14ac:dyDescent="0.25">
      <c r="A273" s="8" t="s">
        <v>1282</v>
      </c>
      <c r="B273" s="9" t="s">
        <v>229</v>
      </c>
      <c r="C273" s="9" t="s">
        <v>230</v>
      </c>
      <c r="D273" s="10" t="str">
        <f>VLOOKUP(B273,Sheet1!$B$6:$D$580,3,0)</f>
        <v>Nguyễn Đức Tài</v>
      </c>
      <c r="E273" s="9" t="s">
        <v>61</v>
      </c>
      <c r="F273" s="9" t="s">
        <v>51</v>
      </c>
      <c r="G273" s="9" t="s">
        <v>216</v>
      </c>
      <c r="H273" s="11">
        <v>7.0000000000000007E-2</v>
      </c>
      <c r="I273" s="11"/>
      <c r="J273" s="26">
        <v>0</v>
      </c>
      <c r="K273" s="11">
        <v>0.01</v>
      </c>
      <c r="L273" s="11">
        <v>5.0000000000000001E-3</v>
      </c>
      <c r="M273" s="11"/>
      <c r="N273" s="11">
        <v>5.0000000000000001E-3</v>
      </c>
      <c r="O273" s="12">
        <f t="shared" si="41"/>
        <v>0</v>
      </c>
      <c r="P273" s="12">
        <f t="shared" si="39"/>
        <v>0</v>
      </c>
      <c r="Q273" s="12">
        <f t="shared" si="42"/>
        <v>0</v>
      </c>
      <c r="R273" s="12">
        <f t="shared" si="46"/>
        <v>0</v>
      </c>
      <c r="S273" s="12">
        <v>15000000</v>
      </c>
      <c r="T273" s="12">
        <v>0</v>
      </c>
      <c r="U273" s="12">
        <v>1506000</v>
      </c>
      <c r="V273" s="12">
        <v>1506000</v>
      </c>
      <c r="W273" s="15">
        <f t="shared" si="43"/>
        <v>0</v>
      </c>
      <c r="X273" s="15">
        <f t="shared" si="44"/>
        <v>0.1004</v>
      </c>
      <c r="Y273" s="15">
        <f t="shared" si="45"/>
        <v>0.1004</v>
      </c>
      <c r="Z273" s="36"/>
      <c r="AA273" s="36"/>
      <c r="AB273" s="37"/>
    </row>
    <row r="274" spans="1:28" hidden="1" x14ac:dyDescent="0.25">
      <c r="A274" s="8" t="s">
        <v>1274</v>
      </c>
      <c r="B274" s="9" t="s">
        <v>231</v>
      </c>
      <c r="C274" s="9" t="s">
        <v>232</v>
      </c>
      <c r="D274" s="10" t="str">
        <f>VLOOKUP(B274,Sheet1!$B$6:$D$580,3,0)</f>
        <v>Nguyễn Đức Tài</v>
      </c>
      <c r="E274" s="9" t="s">
        <v>88</v>
      </c>
      <c r="F274" s="9" t="s">
        <v>51</v>
      </c>
      <c r="G274" s="9" t="s">
        <v>216</v>
      </c>
      <c r="H274" s="11">
        <v>7.0000000000000007E-2</v>
      </c>
      <c r="I274" s="11"/>
      <c r="J274" s="26">
        <v>0</v>
      </c>
      <c r="K274" s="11">
        <v>0.01</v>
      </c>
      <c r="L274" s="11">
        <v>5.0000000000000001E-3</v>
      </c>
      <c r="M274" s="11"/>
      <c r="N274" s="11">
        <v>5.0000000000000001E-3</v>
      </c>
      <c r="O274" s="12">
        <f t="shared" si="41"/>
        <v>0</v>
      </c>
      <c r="P274" s="12">
        <f t="shared" si="39"/>
        <v>0</v>
      </c>
      <c r="Q274" s="12">
        <f t="shared" si="42"/>
        <v>0</v>
      </c>
      <c r="R274" s="12">
        <f t="shared" si="46"/>
        <v>0</v>
      </c>
      <c r="S274" s="12">
        <v>30000000</v>
      </c>
      <c r="T274" s="12">
        <v>0</v>
      </c>
      <c r="U274" s="12">
        <v>0</v>
      </c>
      <c r="V274" s="12">
        <v>0</v>
      </c>
      <c r="W274" s="15">
        <f t="shared" si="43"/>
        <v>0</v>
      </c>
      <c r="X274" s="15">
        <f t="shared" si="44"/>
        <v>0</v>
      </c>
      <c r="Y274" s="15">
        <f t="shared" si="45"/>
        <v>0</v>
      </c>
      <c r="Z274" s="36"/>
      <c r="AA274" s="36"/>
      <c r="AB274" s="37"/>
    </row>
    <row r="275" spans="1:28" hidden="1" x14ac:dyDescent="0.25">
      <c r="A275" s="8" t="s">
        <v>1281</v>
      </c>
      <c r="B275" s="9" t="s">
        <v>233</v>
      </c>
      <c r="C275" s="9" t="s">
        <v>234</v>
      </c>
      <c r="D275" s="10" t="str">
        <f>VLOOKUP(B275,Sheet1!$B$6:$D$580,3,0)</f>
        <v>Phan Quốc Vũ</v>
      </c>
      <c r="E275" s="9" t="s">
        <v>64</v>
      </c>
      <c r="F275" s="9" t="s">
        <v>51</v>
      </c>
      <c r="G275" s="9" t="s">
        <v>216</v>
      </c>
      <c r="H275" s="11">
        <v>7.0000000000000007E-2</v>
      </c>
      <c r="I275" s="11"/>
      <c r="J275" s="26">
        <v>0</v>
      </c>
      <c r="K275" s="11">
        <v>0.01</v>
      </c>
      <c r="L275" s="11">
        <v>5.0000000000000001E-3</v>
      </c>
      <c r="M275" s="11"/>
      <c r="N275" s="11">
        <v>5.0000000000000001E-3</v>
      </c>
      <c r="O275" s="12">
        <f t="shared" si="41"/>
        <v>0</v>
      </c>
      <c r="P275" s="12">
        <f t="shared" si="39"/>
        <v>0</v>
      </c>
      <c r="Q275" s="12">
        <f t="shared" si="42"/>
        <v>0</v>
      </c>
      <c r="R275" s="12">
        <f t="shared" si="46"/>
        <v>0</v>
      </c>
      <c r="S275" s="12">
        <v>20000000</v>
      </c>
      <c r="T275" s="12">
        <v>0</v>
      </c>
      <c r="U275" s="12">
        <v>0</v>
      </c>
      <c r="V275" s="12">
        <v>0</v>
      </c>
      <c r="W275" s="15">
        <f t="shared" si="43"/>
        <v>0</v>
      </c>
      <c r="X275" s="15">
        <f t="shared" si="44"/>
        <v>0</v>
      </c>
      <c r="Y275" s="15">
        <f t="shared" si="45"/>
        <v>0</v>
      </c>
      <c r="Z275" s="36"/>
      <c r="AA275" s="36"/>
      <c r="AB275" s="37"/>
    </row>
    <row r="276" spans="1:28" hidden="1" x14ac:dyDescent="0.25">
      <c r="A276" s="8" t="s">
        <v>1289</v>
      </c>
      <c r="B276" s="20" t="s">
        <v>365</v>
      </c>
      <c r="C276" s="9" t="s">
        <v>366</v>
      </c>
      <c r="D276" s="10" t="str">
        <f>VLOOKUP(B276,Sheet1!$B$6:$D$580,3,0)</f>
        <v>Phan Quốc Vũ</v>
      </c>
      <c r="E276" s="9" t="s">
        <v>85</v>
      </c>
      <c r="F276" s="9" t="s">
        <v>51</v>
      </c>
      <c r="G276" s="9" t="s">
        <v>216</v>
      </c>
      <c r="H276" s="11">
        <v>7.0000000000000007E-2</v>
      </c>
      <c r="I276" s="11"/>
      <c r="J276" s="26">
        <v>0</v>
      </c>
      <c r="K276" s="11">
        <v>0.01</v>
      </c>
      <c r="L276" s="11">
        <v>5.0000000000000001E-3</v>
      </c>
      <c r="M276" s="11"/>
      <c r="N276" s="11">
        <v>5.0000000000000001E-3</v>
      </c>
      <c r="O276" s="12">
        <f t="shared" si="41"/>
        <v>0</v>
      </c>
      <c r="P276" s="12">
        <f t="shared" si="39"/>
        <v>0</v>
      </c>
      <c r="Q276" s="12">
        <f t="shared" si="42"/>
        <v>0</v>
      </c>
      <c r="R276" s="12">
        <f t="shared" si="46"/>
        <v>0</v>
      </c>
      <c r="S276" s="12">
        <v>20000000</v>
      </c>
      <c r="T276" s="12">
        <v>0</v>
      </c>
      <c r="U276" s="12">
        <v>0</v>
      </c>
      <c r="V276" s="12">
        <v>0</v>
      </c>
      <c r="W276" s="15">
        <f t="shared" si="43"/>
        <v>0</v>
      </c>
      <c r="X276" s="15">
        <f t="shared" si="44"/>
        <v>0</v>
      </c>
      <c r="Y276" s="15">
        <f t="shared" si="45"/>
        <v>0</v>
      </c>
      <c r="Z276" s="36"/>
      <c r="AA276" s="36"/>
      <c r="AB276" s="37"/>
    </row>
    <row r="277" spans="1:28" hidden="1" x14ac:dyDescent="0.25">
      <c r="A277" s="8" t="s">
        <v>1290</v>
      </c>
      <c r="B277" s="20" t="s">
        <v>417</v>
      </c>
      <c r="C277" s="9" t="s">
        <v>418</v>
      </c>
      <c r="D277" s="10" t="str">
        <f>VLOOKUP(B277,Sheet1!$B$6:$D$580,3,0)</f>
        <v>Phan Quốc Vũ</v>
      </c>
      <c r="E277" s="9" t="s">
        <v>64</v>
      </c>
      <c r="F277" s="9" t="s">
        <v>51</v>
      </c>
      <c r="G277" s="9" t="s">
        <v>216</v>
      </c>
      <c r="H277" s="11"/>
      <c r="I277" s="11"/>
      <c r="J277" s="26">
        <v>0</v>
      </c>
      <c r="K277" s="11">
        <v>0.03</v>
      </c>
      <c r="L277" s="11">
        <v>0</v>
      </c>
      <c r="M277" s="11">
        <v>0</v>
      </c>
      <c r="N277" s="11"/>
      <c r="O277" s="12">
        <f t="shared" si="41"/>
        <v>0</v>
      </c>
      <c r="P277" s="12">
        <f t="shared" si="39"/>
        <v>0</v>
      </c>
      <c r="Q277" s="12">
        <f t="shared" si="42"/>
        <v>0</v>
      </c>
      <c r="R277" s="12">
        <f t="shared" si="46"/>
        <v>0</v>
      </c>
      <c r="S277" s="12">
        <v>0</v>
      </c>
      <c r="T277" s="12">
        <v>0</v>
      </c>
      <c r="U277" s="12">
        <v>0</v>
      </c>
      <c r="V277" s="12">
        <v>0</v>
      </c>
      <c r="W277" s="15">
        <f t="shared" si="43"/>
        <v>0</v>
      </c>
      <c r="X277" s="15">
        <f t="shared" si="44"/>
        <v>0</v>
      </c>
      <c r="Y277" s="15">
        <f t="shared" si="45"/>
        <v>0</v>
      </c>
      <c r="Z277" s="36"/>
      <c r="AA277" s="36"/>
      <c r="AB277" s="37"/>
    </row>
    <row r="278" spans="1:28" hidden="1" x14ac:dyDescent="0.25">
      <c r="A278" s="8" t="s">
        <v>1302</v>
      </c>
      <c r="B278" s="32" t="s">
        <v>1233</v>
      </c>
      <c r="C278" s="32" t="s">
        <v>1234</v>
      </c>
      <c r="D278" s="10" t="str">
        <f>VLOOKUP(B278,Sheet1!$B$6:$D$580,3,0)</f>
        <v>Lê Văn Tuấn</v>
      </c>
      <c r="E278" s="31" t="s">
        <v>484</v>
      </c>
      <c r="F278" s="32" t="s">
        <v>1235</v>
      </c>
      <c r="G278" s="9" t="s">
        <v>216</v>
      </c>
      <c r="H278" s="11">
        <v>7.0000000000000007E-2</v>
      </c>
      <c r="I278" s="11"/>
      <c r="J278" s="26">
        <v>0</v>
      </c>
      <c r="K278" s="11">
        <v>0.01</v>
      </c>
      <c r="L278" s="11">
        <v>5.0000000000000001E-3</v>
      </c>
      <c r="M278" s="11"/>
      <c r="N278" s="11">
        <v>5.0000000000000001E-3</v>
      </c>
      <c r="O278" s="12">
        <f t="shared" si="41"/>
        <v>0</v>
      </c>
      <c r="P278" s="12">
        <f t="shared" si="39"/>
        <v>0</v>
      </c>
      <c r="Q278" s="12">
        <f t="shared" si="42"/>
        <v>0</v>
      </c>
      <c r="R278" s="12">
        <f t="shared" si="46"/>
        <v>189943.2</v>
      </c>
      <c r="S278" s="12">
        <v>20000000</v>
      </c>
      <c r="T278" s="12">
        <v>12318000</v>
      </c>
      <c r="U278" s="12">
        <v>6066000</v>
      </c>
      <c r="V278" s="12">
        <v>20424000</v>
      </c>
      <c r="W278" s="15">
        <f t="shared" si="43"/>
        <v>0.6159</v>
      </c>
      <c r="X278" s="15">
        <f t="shared" si="44"/>
        <v>0.30330000000000001</v>
      </c>
      <c r="Y278" s="15">
        <f t="shared" si="45"/>
        <v>1.0212000000000001</v>
      </c>
      <c r="Z278" s="36"/>
      <c r="AA278" s="36"/>
      <c r="AB278" s="37"/>
    </row>
    <row r="279" spans="1:28" hidden="1" x14ac:dyDescent="0.25">
      <c r="A279" s="8" t="s">
        <v>1298</v>
      </c>
      <c r="B279" s="28" t="s">
        <v>605</v>
      </c>
      <c r="C279" s="28" t="s">
        <v>606</v>
      </c>
      <c r="D279" s="10" t="str">
        <f>VLOOKUP(B279,Sheet1!$B$6:$D$580,3,0)</f>
        <v>Nguyễn Thành An</v>
      </c>
      <c r="E279" s="28" t="s">
        <v>488</v>
      </c>
      <c r="F279" s="28" t="s">
        <v>475</v>
      </c>
      <c r="G279" s="9" t="s">
        <v>216</v>
      </c>
      <c r="H279" s="11">
        <v>7.0000000000000007E-2</v>
      </c>
      <c r="I279" s="11"/>
      <c r="J279" s="26">
        <v>0</v>
      </c>
      <c r="K279" s="11">
        <v>0.01</v>
      </c>
      <c r="L279" s="11">
        <v>5.0000000000000001E-3</v>
      </c>
      <c r="M279" s="11"/>
      <c r="N279" s="11">
        <v>5.0000000000000001E-3</v>
      </c>
      <c r="O279" s="12">
        <f t="shared" si="41"/>
        <v>0</v>
      </c>
      <c r="P279" s="12">
        <f t="shared" si="39"/>
        <v>0</v>
      </c>
      <c r="Q279" s="12">
        <f t="shared" si="42"/>
        <v>0</v>
      </c>
      <c r="R279" s="12">
        <f t="shared" si="46"/>
        <v>0</v>
      </c>
      <c r="S279" s="12">
        <v>0</v>
      </c>
      <c r="T279" s="12">
        <v>0</v>
      </c>
      <c r="U279" s="12">
        <v>0</v>
      </c>
      <c r="V279" s="12">
        <v>0</v>
      </c>
      <c r="W279" s="15">
        <f t="shared" si="43"/>
        <v>0</v>
      </c>
      <c r="X279" s="15">
        <f t="shared" si="44"/>
        <v>0</v>
      </c>
      <c r="Y279" s="15">
        <f t="shared" si="45"/>
        <v>0</v>
      </c>
      <c r="Z279" s="36"/>
      <c r="AA279" s="36"/>
      <c r="AB279" s="37"/>
    </row>
    <row r="280" spans="1:28" hidden="1" x14ac:dyDescent="0.25">
      <c r="A280" s="8" t="s">
        <v>1304</v>
      </c>
      <c r="B280" s="28" t="s">
        <v>619</v>
      </c>
      <c r="C280" s="28" t="s">
        <v>620</v>
      </c>
      <c r="D280" s="10" t="str">
        <f>VLOOKUP(B280,Sheet1!$B$6:$D$580,3,0)</f>
        <v>Trần Thanh Hiền</v>
      </c>
      <c r="E280" s="28" t="s">
        <v>505</v>
      </c>
      <c r="F280" s="28" t="s">
        <v>475</v>
      </c>
      <c r="G280" s="9" t="s">
        <v>216</v>
      </c>
      <c r="H280" s="11">
        <v>7.0000000000000007E-2</v>
      </c>
      <c r="I280" s="11"/>
      <c r="J280" s="26">
        <v>0</v>
      </c>
      <c r="K280" s="11">
        <v>0.01</v>
      </c>
      <c r="L280" s="11">
        <v>5.0000000000000001E-3</v>
      </c>
      <c r="M280" s="11"/>
      <c r="N280" s="11">
        <v>5.0000000000000001E-3</v>
      </c>
      <c r="O280" s="12">
        <f t="shared" si="41"/>
        <v>0</v>
      </c>
      <c r="P280" s="12">
        <f t="shared" si="39"/>
        <v>0</v>
      </c>
      <c r="Q280" s="12">
        <f t="shared" si="42"/>
        <v>0</v>
      </c>
      <c r="R280" s="12">
        <f t="shared" si="46"/>
        <v>0</v>
      </c>
      <c r="S280" s="12">
        <v>100000000</v>
      </c>
      <c r="T280" s="12">
        <v>0</v>
      </c>
      <c r="U280" s="12">
        <v>0</v>
      </c>
      <c r="V280" s="12">
        <v>0</v>
      </c>
      <c r="W280" s="15">
        <f t="shared" si="43"/>
        <v>0</v>
      </c>
      <c r="X280" s="15">
        <f t="shared" si="44"/>
        <v>0</v>
      </c>
      <c r="Y280" s="15">
        <f t="shared" si="45"/>
        <v>0</v>
      </c>
      <c r="Z280" s="36"/>
      <c r="AA280" s="36"/>
      <c r="AB280" s="37"/>
    </row>
    <row r="281" spans="1:28" hidden="1" x14ac:dyDescent="0.25">
      <c r="A281" s="8" t="s">
        <v>1327</v>
      </c>
      <c r="B281" s="28" t="s">
        <v>625</v>
      </c>
      <c r="C281" s="28" t="s">
        <v>626</v>
      </c>
      <c r="D281" s="10" t="str">
        <f>VLOOKUP(B281,Sheet1!$B$6:$D$580,3,0)</f>
        <v>Nguyễn Thành An</v>
      </c>
      <c r="E281" s="28" t="s">
        <v>488</v>
      </c>
      <c r="F281" s="28" t="s">
        <v>475</v>
      </c>
      <c r="G281" s="9" t="s">
        <v>216</v>
      </c>
      <c r="H281" s="11">
        <v>7.0000000000000007E-2</v>
      </c>
      <c r="I281" s="11"/>
      <c r="J281" s="26">
        <v>0</v>
      </c>
      <c r="K281" s="11">
        <v>0.01</v>
      </c>
      <c r="L281" s="11">
        <v>5.0000000000000001E-3</v>
      </c>
      <c r="M281" s="11"/>
      <c r="N281" s="11">
        <v>5.0000000000000001E-3</v>
      </c>
      <c r="O281" s="12">
        <f t="shared" si="41"/>
        <v>0</v>
      </c>
      <c r="P281" s="12">
        <f t="shared" si="39"/>
        <v>0</v>
      </c>
      <c r="Q281" s="12">
        <f t="shared" si="42"/>
        <v>0</v>
      </c>
      <c r="R281" s="12">
        <f t="shared" si="46"/>
        <v>0</v>
      </c>
      <c r="S281" s="12">
        <v>30000000</v>
      </c>
      <c r="T281" s="12">
        <v>0</v>
      </c>
      <c r="U281" s="12">
        <v>0</v>
      </c>
      <c r="V281" s="12">
        <v>0</v>
      </c>
      <c r="W281" s="15">
        <f t="shared" si="43"/>
        <v>0</v>
      </c>
      <c r="X281" s="15">
        <f t="shared" si="44"/>
        <v>0</v>
      </c>
      <c r="Y281" s="15">
        <f t="shared" si="45"/>
        <v>0</v>
      </c>
      <c r="Z281" s="36"/>
      <c r="AA281" s="36"/>
      <c r="AB281" s="37"/>
    </row>
    <row r="282" spans="1:28" hidden="1" x14ac:dyDescent="0.25">
      <c r="A282" s="8" t="s">
        <v>1308</v>
      </c>
      <c r="B282" s="28" t="s">
        <v>627</v>
      </c>
      <c r="C282" s="28" t="s">
        <v>628</v>
      </c>
      <c r="D282" s="10" t="str">
        <f>VLOOKUP(B282,Sheet1!$B$6:$D$580,3,0)</f>
        <v>Trần Thị Thu</v>
      </c>
      <c r="E282" s="28" t="s">
        <v>506</v>
      </c>
      <c r="F282" s="28" t="s">
        <v>475</v>
      </c>
      <c r="G282" s="9" t="s">
        <v>216</v>
      </c>
      <c r="H282" s="11">
        <v>7.0000000000000007E-2</v>
      </c>
      <c r="I282" s="11"/>
      <c r="J282" s="26">
        <v>0</v>
      </c>
      <c r="K282" s="11">
        <v>0.01</v>
      </c>
      <c r="L282" s="11">
        <v>5.0000000000000001E-3</v>
      </c>
      <c r="M282" s="11"/>
      <c r="N282" s="11">
        <v>5.0000000000000001E-3</v>
      </c>
      <c r="O282" s="12">
        <f t="shared" si="41"/>
        <v>0</v>
      </c>
      <c r="P282" s="12">
        <f t="shared" si="39"/>
        <v>0</v>
      </c>
      <c r="Q282" s="12">
        <f t="shared" si="42"/>
        <v>0</v>
      </c>
      <c r="R282" s="12">
        <f t="shared" si="46"/>
        <v>0</v>
      </c>
      <c r="S282" s="12">
        <v>40000000</v>
      </c>
      <c r="T282" s="12">
        <v>22074000</v>
      </c>
      <c r="U282" s="12">
        <v>0</v>
      </c>
      <c r="V282" s="12">
        <v>22074000</v>
      </c>
      <c r="W282" s="15">
        <f t="shared" si="43"/>
        <v>0.55184999999999995</v>
      </c>
      <c r="X282" s="15">
        <f t="shared" si="44"/>
        <v>0</v>
      </c>
      <c r="Y282" s="15">
        <f t="shared" si="45"/>
        <v>0.55184999999999995</v>
      </c>
      <c r="Z282" s="36"/>
      <c r="AA282" s="36"/>
      <c r="AB282" s="37"/>
    </row>
    <row r="283" spans="1:28" hidden="1" x14ac:dyDescent="0.25">
      <c r="A283" s="8" t="s">
        <v>1307</v>
      </c>
      <c r="B283" s="28" t="s">
        <v>633</v>
      </c>
      <c r="C283" s="28" t="s">
        <v>634</v>
      </c>
      <c r="D283" s="10" t="str">
        <f>VLOOKUP(B283,Sheet1!$B$6:$D$580,3,0)</f>
        <v>Trần Thanh Hiền</v>
      </c>
      <c r="E283" s="28" t="s">
        <v>505</v>
      </c>
      <c r="F283" s="28" t="s">
        <v>475</v>
      </c>
      <c r="G283" s="9" t="s">
        <v>216</v>
      </c>
      <c r="H283" s="11">
        <v>7.0000000000000007E-2</v>
      </c>
      <c r="I283" s="11"/>
      <c r="J283" s="26">
        <v>0</v>
      </c>
      <c r="K283" s="11">
        <v>0.01</v>
      </c>
      <c r="L283" s="11">
        <v>5.0000000000000001E-3</v>
      </c>
      <c r="M283" s="11"/>
      <c r="N283" s="11">
        <v>5.0000000000000001E-3</v>
      </c>
      <c r="O283" s="12">
        <f t="shared" si="41"/>
        <v>0</v>
      </c>
      <c r="P283" s="12">
        <f t="shared" si="39"/>
        <v>0</v>
      </c>
      <c r="Q283" s="12">
        <f t="shared" si="42"/>
        <v>0</v>
      </c>
      <c r="R283" s="12">
        <f t="shared" si="46"/>
        <v>0</v>
      </c>
      <c r="S283" s="12">
        <v>0</v>
      </c>
      <c r="T283" s="12">
        <v>0</v>
      </c>
      <c r="U283" s="12">
        <v>0</v>
      </c>
      <c r="V283" s="12">
        <v>0</v>
      </c>
      <c r="W283" s="15">
        <f t="shared" si="43"/>
        <v>0</v>
      </c>
      <c r="X283" s="15">
        <f t="shared" si="44"/>
        <v>0</v>
      </c>
      <c r="Y283" s="15">
        <f t="shared" si="45"/>
        <v>0</v>
      </c>
      <c r="Z283" s="36"/>
      <c r="AA283" s="36"/>
      <c r="AB283" s="37"/>
    </row>
    <row r="284" spans="1:28" hidden="1" x14ac:dyDescent="0.25">
      <c r="A284" s="8" t="s">
        <v>1311</v>
      </c>
      <c r="B284" s="28" t="s">
        <v>639</v>
      </c>
      <c r="C284" s="28" t="s">
        <v>640</v>
      </c>
      <c r="D284" s="10" t="str">
        <f>VLOOKUP(B284,Sheet1!$B$6:$D$580,3,0)</f>
        <v>Trần Thị Thu</v>
      </c>
      <c r="E284" s="28" t="s">
        <v>506</v>
      </c>
      <c r="F284" s="28" t="s">
        <v>475</v>
      </c>
      <c r="G284" s="9" t="s">
        <v>216</v>
      </c>
      <c r="H284" s="11">
        <v>7.0000000000000007E-2</v>
      </c>
      <c r="I284" s="11"/>
      <c r="J284" s="26">
        <v>0</v>
      </c>
      <c r="K284" s="11">
        <v>0.01</v>
      </c>
      <c r="L284" s="11">
        <v>5.0000000000000001E-3</v>
      </c>
      <c r="M284" s="11"/>
      <c r="N284" s="11">
        <v>5.0000000000000001E-3</v>
      </c>
      <c r="O284" s="12">
        <f t="shared" si="41"/>
        <v>0</v>
      </c>
      <c r="P284" s="12">
        <f t="shared" si="39"/>
        <v>0</v>
      </c>
      <c r="Q284" s="12">
        <f t="shared" si="42"/>
        <v>0</v>
      </c>
      <c r="R284" s="12">
        <f t="shared" si="46"/>
        <v>0</v>
      </c>
      <c r="S284" s="12">
        <v>20000000</v>
      </c>
      <c r="T284" s="12">
        <v>0</v>
      </c>
      <c r="U284" s="12">
        <v>0</v>
      </c>
      <c r="V284" s="12">
        <v>0</v>
      </c>
      <c r="W284" s="15">
        <f t="shared" si="43"/>
        <v>0</v>
      </c>
      <c r="X284" s="15">
        <f t="shared" si="44"/>
        <v>0</v>
      </c>
      <c r="Y284" s="15">
        <f t="shared" si="45"/>
        <v>0</v>
      </c>
      <c r="Z284" s="36"/>
      <c r="AA284" s="36"/>
      <c r="AB284" s="37"/>
    </row>
    <row r="285" spans="1:28" hidden="1" x14ac:dyDescent="0.25">
      <c r="A285" s="8" t="s">
        <v>1312</v>
      </c>
      <c r="B285" s="28" t="s">
        <v>641</v>
      </c>
      <c r="C285" s="28" t="s">
        <v>642</v>
      </c>
      <c r="D285" s="10" t="str">
        <f>VLOOKUP(B285,Sheet1!$B$6:$D$580,3,0)</f>
        <v>Trần Thanh Hiền</v>
      </c>
      <c r="E285" s="28" t="s">
        <v>505</v>
      </c>
      <c r="F285" s="28" t="s">
        <v>475</v>
      </c>
      <c r="G285" s="9" t="s">
        <v>216</v>
      </c>
      <c r="H285" s="11">
        <v>7.0000000000000007E-2</v>
      </c>
      <c r="I285" s="11"/>
      <c r="J285" s="26">
        <v>0</v>
      </c>
      <c r="K285" s="11">
        <v>0.01</v>
      </c>
      <c r="L285" s="11">
        <v>5.0000000000000001E-3</v>
      </c>
      <c r="M285" s="11"/>
      <c r="N285" s="11">
        <v>5.0000000000000001E-3</v>
      </c>
      <c r="O285" s="12">
        <f t="shared" si="41"/>
        <v>0</v>
      </c>
      <c r="P285" s="12">
        <f t="shared" si="39"/>
        <v>0</v>
      </c>
      <c r="Q285" s="12">
        <f t="shared" si="42"/>
        <v>0</v>
      </c>
      <c r="R285" s="12">
        <f t="shared" si="46"/>
        <v>0</v>
      </c>
      <c r="S285" s="12">
        <v>100000000</v>
      </c>
      <c r="T285" s="12">
        <v>0</v>
      </c>
      <c r="U285" s="12">
        <v>0</v>
      </c>
      <c r="V285" s="12">
        <v>0</v>
      </c>
      <c r="W285" s="15">
        <f t="shared" si="43"/>
        <v>0</v>
      </c>
      <c r="X285" s="15">
        <f t="shared" si="44"/>
        <v>0</v>
      </c>
      <c r="Y285" s="15">
        <f t="shared" si="45"/>
        <v>0</v>
      </c>
      <c r="Z285" s="36"/>
      <c r="AA285" s="36"/>
      <c r="AB285" s="37"/>
    </row>
    <row r="286" spans="1:28" hidden="1" x14ac:dyDescent="0.25">
      <c r="A286" s="8" t="s">
        <v>1314</v>
      </c>
      <c r="B286" s="28" t="s">
        <v>645</v>
      </c>
      <c r="C286" s="28" t="s">
        <v>646</v>
      </c>
      <c r="D286" s="10" t="str">
        <f>VLOOKUP(B286,Sheet1!$B$6:$D$580,3,0)</f>
        <v>Nguyễn Thành An</v>
      </c>
      <c r="E286" s="28" t="s">
        <v>474</v>
      </c>
      <c r="F286" s="28" t="s">
        <v>475</v>
      </c>
      <c r="G286" s="9" t="s">
        <v>216</v>
      </c>
      <c r="H286" s="11">
        <v>7.0000000000000007E-2</v>
      </c>
      <c r="I286" s="11"/>
      <c r="J286" s="26">
        <v>0</v>
      </c>
      <c r="K286" s="11">
        <v>0.01</v>
      </c>
      <c r="L286" s="11">
        <v>5.0000000000000001E-3</v>
      </c>
      <c r="M286" s="11"/>
      <c r="N286" s="11">
        <v>5.0000000000000001E-3</v>
      </c>
      <c r="O286" s="12">
        <f t="shared" si="41"/>
        <v>0</v>
      </c>
      <c r="P286" s="12">
        <f t="shared" si="39"/>
        <v>0</v>
      </c>
      <c r="Q286" s="12">
        <f t="shared" si="42"/>
        <v>0</v>
      </c>
      <c r="R286" s="12">
        <f t="shared" si="46"/>
        <v>166562.99999999997</v>
      </c>
      <c r="S286" s="12">
        <v>10000000</v>
      </c>
      <c r="T286" s="12">
        <v>15522000</v>
      </c>
      <c r="U286" s="12">
        <v>2388000</v>
      </c>
      <c r="V286" s="12">
        <v>17910000</v>
      </c>
      <c r="W286" s="15">
        <f t="shared" si="43"/>
        <v>1.5522</v>
      </c>
      <c r="X286" s="15">
        <f t="shared" si="44"/>
        <v>0.23880000000000001</v>
      </c>
      <c r="Y286" s="15">
        <f t="shared" si="45"/>
        <v>1.7909999999999999</v>
      </c>
      <c r="Z286" s="36"/>
      <c r="AA286" s="36"/>
      <c r="AB286" s="37"/>
    </row>
    <row r="287" spans="1:28" hidden="1" x14ac:dyDescent="0.25">
      <c r="A287" s="8" t="s">
        <v>1318</v>
      </c>
      <c r="B287" s="28" t="s">
        <v>651</v>
      </c>
      <c r="C287" s="28" t="s">
        <v>652</v>
      </c>
      <c r="D287" s="10" t="str">
        <f>VLOOKUP(B287,Sheet1!$B$6:$D$580,3,0)</f>
        <v>Trần Thanh Hiền</v>
      </c>
      <c r="E287" s="28" t="s">
        <v>505</v>
      </c>
      <c r="F287" s="28" t="s">
        <v>475</v>
      </c>
      <c r="G287" s="9" t="s">
        <v>216</v>
      </c>
      <c r="H287" s="11">
        <v>7.0000000000000007E-2</v>
      </c>
      <c r="I287" s="11"/>
      <c r="J287" s="26">
        <v>0</v>
      </c>
      <c r="K287" s="11">
        <v>0.01</v>
      </c>
      <c r="L287" s="11">
        <v>5.0000000000000001E-3</v>
      </c>
      <c r="M287" s="11"/>
      <c r="N287" s="11">
        <v>5.0000000000000001E-3</v>
      </c>
      <c r="O287" s="12">
        <f t="shared" si="41"/>
        <v>0</v>
      </c>
      <c r="P287" s="12">
        <f t="shared" si="39"/>
        <v>0</v>
      </c>
      <c r="Q287" s="12">
        <f t="shared" si="42"/>
        <v>0</v>
      </c>
      <c r="R287" s="12">
        <f t="shared" si="46"/>
        <v>0</v>
      </c>
      <c r="S287" s="12">
        <v>100000000</v>
      </c>
      <c r="T287" s="12">
        <v>8256000</v>
      </c>
      <c r="U287" s="12">
        <v>0</v>
      </c>
      <c r="V287" s="12">
        <v>8256000</v>
      </c>
      <c r="W287" s="15">
        <f t="shared" si="43"/>
        <v>8.2559999999999995E-2</v>
      </c>
      <c r="X287" s="15">
        <f t="shared" si="44"/>
        <v>0</v>
      </c>
      <c r="Y287" s="15">
        <f t="shared" si="45"/>
        <v>8.2559999999999995E-2</v>
      </c>
      <c r="Z287" s="36"/>
      <c r="AA287" s="36"/>
      <c r="AB287" s="37"/>
    </row>
    <row r="288" spans="1:28" hidden="1" x14ac:dyDescent="0.25">
      <c r="A288" s="8" t="s">
        <v>1319</v>
      </c>
      <c r="B288" s="28" t="s">
        <v>653</v>
      </c>
      <c r="C288" s="28" t="s">
        <v>654</v>
      </c>
      <c r="D288" s="10" t="str">
        <f>VLOOKUP(B288,Sheet1!$B$6:$D$580,3,0)</f>
        <v>Trần Thanh Hiền</v>
      </c>
      <c r="E288" s="28" t="s">
        <v>505</v>
      </c>
      <c r="F288" s="28" t="s">
        <v>475</v>
      </c>
      <c r="G288" s="9" t="s">
        <v>216</v>
      </c>
      <c r="H288" s="11">
        <v>7.0000000000000007E-2</v>
      </c>
      <c r="I288" s="11"/>
      <c r="J288" s="26">
        <v>0</v>
      </c>
      <c r="K288" s="11">
        <v>0.01</v>
      </c>
      <c r="L288" s="11">
        <v>5.0000000000000001E-3</v>
      </c>
      <c r="M288" s="11"/>
      <c r="N288" s="11">
        <v>5.0000000000000001E-3</v>
      </c>
      <c r="O288" s="12">
        <f t="shared" si="41"/>
        <v>0</v>
      </c>
      <c r="P288" s="12">
        <f t="shared" si="39"/>
        <v>0</v>
      </c>
      <c r="Q288" s="12">
        <f t="shared" si="42"/>
        <v>0</v>
      </c>
      <c r="R288" s="12">
        <f t="shared" si="46"/>
        <v>0</v>
      </c>
      <c r="S288" s="12">
        <v>0</v>
      </c>
      <c r="T288" s="12">
        <v>0</v>
      </c>
      <c r="U288" s="12">
        <v>0</v>
      </c>
      <c r="V288" s="12">
        <v>0</v>
      </c>
      <c r="W288" s="15">
        <f t="shared" si="43"/>
        <v>0</v>
      </c>
      <c r="X288" s="15">
        <f t="shared" si="44"/>
        <v>0</v>
      </c>
      <c r="Y288" s="15">
        <f t="shared" si="45"/>
        <v>0</v>
      </c>
      <c r="Z288" s="36"/>
      <c r="AA288" s="36"/>
      <c r="AB288" s="37"/>
    </row>
    <row r="289" spans="1:28" hidden="1" x14ac:dyDescent="0.25">
      <c r="A289" s="8" t="s">
        <v>1297</v>
      </c>
      <c r="B289" s="28" t="s">
        <v>611</v>
      </c>
      <c r="C289" s="28" t="s">
        <v>612</v>
      </c>
      <c r="D289" s="10" t="str">
        <f>VLOOKUP(B289,Sheet1!$B$6:$D$580,3,0)</f>
        <v>Lê Văn Tuấn</v>
      </c>
      <c r="E289" s="28" t="s">
        <v>484</v>
      </c>
      <c r="F289" s="28" t="s">
        <v>485</v>
      </c>
      <c r="G289" s="9" t="s">
        <v>216</v>
      </c>
      <c r="H289" s="11">
        <v>7.0000000000000007E-2</v>
      </c>
      <c r="I289" s="11"/>
      <c r="J289" s="26">
        <v>0</v>
      </c>
      <c r="K289" s="11">
        <v>0.01</v>
      </c>
      <c r="L289" s="11">
        <v>5.0000000000000001E-3</v>
      </c>
      <c r="M289" s="11"/>
      <c r="N289" s="11">
        <v>5.0000000000000001E-3</v>
      </c>
      <c r="O289" s="12">
        <f t="shared" si="41"/>
        <v>0</v>
      </c>
      <c r="P289" s="12">
        <f t="shared" si="39"/>
        <v>0</v>
      </c>
      <c r="Q289" s="12">
        <f t="shared" si="42"/>
        <v>0</v>
      </c>
      <c r="R289" s="12">
        <f t="shared" si="46"/>
        <v>0</v>
      </c>
      <c r="S289" s="12">
        <v>10000000</v>
      </c>
      <c r="T289" s="12">
        <v>7470000</v>
      </c>
      <c r="U289" s="12">
        <v>0</v>
      </c>
      <c r="V289" s="12">
        <v>7470000</v>
      </c>
      <c r="W289" s="15">
        <f t="shared" si="43"/>
        <v>0.747</v>
      </c>
      <c r="X289" s="15">
        <f t="shared" si="44"/>
        <v>0</v>
      </c>
      <c r="Y289" s="15">
        <f t="shared" si="45"/>
        <v>0.747</v>
      </c>
      <c r="Z289" s="36"/>
      <c r="AA289" s="36"/>
      <c r="AB289" s="37"/>
    </row>
    <row r="290" spans="1:28" hidden="1" x14ac:dyDescent="0.25">
      <c r="A290" s="8" t="s">
        <v>1303</v>
      </c>
      <c r="B290" s="28" t="s">
        <v>615</v>
      </c>
      <c r="C290" s="28" t="s">
        <v>616</v>
      </c>
      <c r="D290" s="10" t="str">
        <f>VLOOKUP(B290,Sheet1!$B$6:$D$580,3,0)</f>
        <v>Quách Học Hiếu</v>
      </c>
      <c r="E290" s="28" t="s">
        <v>484</v>
      </c>
      <c r="F290" s="28" t="s">
        <v>485</v>
      </c>
      <c r="G290" s="9" t="s">
        <v>216</v>
      </c>
      <c r="H290" s="11">
        <v>7.0000000000000007E-2</v>
      </c>
      <c r="I290" s="11"/>
      <c r="J290" s="26">
        <v>0</v>
      </c>
      <c r="K290" s="11">
        <v>0.01</v>
      </c>
      <c r="L290" s="11">
        <v>5.0000000000000001E-3</v>
      </c>
      <c r="M290" s="11"/>
      <c r="N290" s="11">
        <v>5.0000000000000001E-3</v>
      </c>
      <c r="O290" s="12">
        <f t="shared" si="41"/>
        <v>0</v>
      </c>
      <c r="P290" s="12">
        <f t="shared" si="39"/>
        <v>0</v>
      </c>
      <c r="Q290" s="12">
        <f t="shared" si="42"/>
        <v>0</v>
      </c>
      <c r="R290" s="12">
        <f t="shared" si="46"/>
        <v>0</v>
      </c>
      <c r="S290" s="12">
        <v>20000000</v>
      </c>
      <c r="T290" s="12">
        <v>0</v>
      </c>
      <c r="U290" s="12">
        <v>0</v>
      </c>
      <c r="V290" s="12">
        <v>0</v>
      </c>
      <c r="W290" s="15">
        <f t="shared" si="43"/>
        <v>0</v>
      </c>
      <c r="X290" s="15">
        <f t="shared" si="44"/>
        <v>0</v>
      </c>
      <c r="Y290" s="15">
        <f t="shared" si="45"/>
        <v>0</v>
      </c>
      <c r="Z290" s="36"/>
      <c r="AA290" s="36"/>
      <c r="AB290" s="37"/>
    </row>
    <row r="291" spans="1:28" hidden="1" x14ac:dyDescent="0.25">
      <c r="A291" s="8" t="s">
        <v>1301</v>
      </c>
      <c r="B291" s="28" t="s">
        <v>617</v>
      </c>
      <c r="C291" s="28" t="s">
        <v>618</v>
      </c>
      <c r="D291" s="10" t="str">
        <f>VLOOKUP(B291,Sheet1!$B$6:$D$580,3,0)</f>
        <v>Nguyễn Đức Bách</v>
      </c>
      <c r="E291" s="28" t="s">
        <v>498</v>
      </c>
      <c r="F291" s="28" t="s">
        <v>485</v>
      </c>
      <c r="G291" s="9" t="s">
        <v>216</v>
      </c>
      <c r="H291" s="11">
        <v>7.0000000000000007E-2</v>
      </c>
      <c r="I291" s="11"/>
      <c r="J291" s="26">
        <v>0</v>
      </c>
      <c r="K291" s="11">
        <v>0.01</v>
      </c>
      <c r="L291" s="11">
        <v>5.0000000000000001E-3</v>
      </c>
      <c r="M291" s="11"/>
      <c r="N291" s="11">
        <v>5.0000000000000001E-3</v>
      </c>
      <c r="O291" s="12">
        <f t="shared" si="41"/>
        <v>0</v>
      </c>
      <c r="P291" s="12">
        <f t="shared" si="39"/>
        <v>0</v>
      </c>
      <c r="Q291" s="12">
        <f t="shared" si="42"/>
        <v>0</v>
      </c>
      <c r="R291" s="12">
        <f t="shared" si="46"/>
        <v>0</v>
      </c>
      <c r="S291" s="12">
        <v>0</v>
      </c>
      <c r="T291" s="12">
        <v>0</v>
      </c>
      <c r="U291" s="12">
        <v>0</v>
      </c>
      <c r="V291" s="12">
        <v>0</v>
      </c>
      <c r="W291" s="15">
        <f t="shared" si="43"/>
        <v>0</v>
      </c>
      <c r="X291" s="15">
        <f t="shared" si="44"/>
        <v>0</v>
      </c>
      <c r="Y291" s="15">
        <f t="shared" si="45"/>
        <v>0</v>
      </c>
      <c r="Z291" s="36"/>
      <c r="AA291" s="36"/>
      <c r="AB291" s="37"/>
    </row>
    <row r="292" spans="1:28" hidden="1" x14ac:dyDescent="0.25">
      <c r="A292" s="8" t="s">
        <v>1306</v>
      </c>
      <c r="B292" s="28" t="s">
        <v>629</v>
      </c>
      <c r="C292" s="28" t="s">
        <v>630</v>
      </c>
      <c r="D292" s="10" t="str">
        <f>VLOOKUP(B292,Sheet1!$B$6:$D$580,3,0)</f>
        <v>Nguyễn Đức Bách</v>
      </c>
      <c r="E292" s="28" t="s">
        <v>498</v>
      </c>
      <c r="F292" s="28" t="s">
        <v>485</v>
      </c>
      <c r="G292" s="9" t="s">
        <v>216</v>
      </c>
      <c r="H292" s="11">
        <v>7.0000000000000007E-2</v>
      </c>
      <c r="I292" s="11"/>
      <c r="J292" s="26">
        <v>0</v>
      </c>
      <c r="K292" s="11">
        <v>0.01</v>
      </c>
      <c r="L292" s="11">
        <v>5.0000000000000001E-3</v>
      </c>
      <c r="M292" s="11"/>
      <c r="N292" s="11">
        <v>5.0000000000000001E-3</v>
      </c>
      <c r="O292" s="12">
        <f t="shared" si="41"/>
        <v>0</v>
      </c>
      <c r="P292" s="12">
        <f t="shared" si="39"/>
        <v>0</v>
      </c>
      <c r="Q292" s="12">
        <f t="shared" si="42"/>
        <v>0</v>
      </c>
      <c r="R292" s="12">
        <f t="shared" si="46"/>
        <v>0</v>
      </c>
      <c r="S292" s="12">
        <v>0</v>
      </c>
      <c r="T292" s="12">
        <v>0</v>
      </c>
      <c r="U292" s="12">
        <v>0</v>
      </c>
      <c r="V292" s="12">
        <v>0</v>
      </c>
      <c r="W292" s="15">
        <f t="shared" si="43"/>
        <v>0</v>
      </c>
      <c r="X292" s="15">
        <f t="shared" si="44"/>
        <v>0</v>
      </c>
      <c r="Y292" s="15">
        <f t="shared" si="45"/>
        <v>0</v>
      </c>
      <c r="Z292" s="36"/>
      <c r="AA292" s="36"/>
      <c r="AB292" s="37"/>
    </row>
    <row r="293" spans="1:28" hidden="1" x14ac:dyDescent="0.25">
      <c r="A293" s="8" t="s">
        <v>1326</v>
      </c>
      <c r="B293" s="46" t="s">
        <v>631</v>
      </c>
      <c r="C293" s="28" t="s">
        <v>632</v>
      </c>
      <c r="D293" s="10" t="str">
        <f>VLOOKUP(B293,Sheet1!$B$6:$D$580,3,0)</f>
        <v>Lê Văn Tuấn</v>
      </c>
      <c r="E293" s="28" t="s">
        <v>484</v>
      </c>
      <c r="F293" s="28" t="s">
        <v>485</v>
      </c>
      <c r="G293" s="9" t="s">
        <v>216</v>
      </c>
      <c r="H293" s="11">
        <v>7.0000000000000007E-2</v>
      </c>
      <c r="I293" s="11"/>
      <c r="J293" s="26">
        <v>0</v>
      </c>
      <c r="K293" s="11">
        <v>0.01</v>
      </c>
      <c r="L293" s="11">
        <v>5.0000000000000001E-3</v>
      </c>
      <c r="M293" s="11"/>
      <c r="N293" s="11">
        <v>5.0000000000000001E-3</v>
      </c>
      <c r="O293" s="12">
        <f t="shared" si="41"/>
        <v>0</v>
      </c>
      <c r="P293" s="12">
        <f t="shared" si="39"/>
        <v>0</v>
      </c>
      <c r="Q293" s="12">
        <f t="shared" si="42"/>
        <v>0</v>
      </c>
      <c r="R293" s="12">
        <f t="shared" si="46"/>
        <v>0</v>
      </c>
      <c r="S293" s="12">
        <v>0</v>
      </c>
      <c r="T293" s="12">
        <v>0</v>
      </c>
      <c r="U293" s="12">
        <v>0</v>
      </c>
      <c r="V293" s="12">
        <v>0</v>
      </c>
      <c r="W293" s="15">
        <f t="shared" si="43"/>
        <v>0</v>
      </c>
      <c r="X293" s="15">
        <f t="shared" si="44"/>
        <v>0</v>
      </c>
      <c r="Y293" s="15">
        <f t="shared" si="45"/>
        <v>0</v>
      </c>
      <c r="Z293" s="36"/>
      <c r="AA293" s="36"/>
      <c r="AB293" s="37"/>
    </row>
    <row r="294" spans="1:28" hidden="1" x14ac:dyDescent="0.25">
      <c r="A294" s="8" t="s">
        <v>1315</v>
      </c>
      <c r="B294" s="28" t="s">
        <v>647</v>
      </c>
      <c r="C294" s="28" t="s">
        <v>648</v>
      </c>
      <c r="D294" s="10" t="str">
        <f>VLOOKUP(B294,Sheet1!$B$6:$D$580,3,0)</f>
        <v>Quách Học Hiếu</v>
      </c>
      <c r="E294" s="28" t="s">
        <v>493</v>
      </c>
      <c r="F294" s="28" t="s">
        <v>485</v>
      </c>
      <c r="G294" s="9" t="s">
        <v>216</v>
      </c>
      <c r="H294" s="11">
        <v>7.0000000000000007E-2</v>
      </c>
      <c r="I294" s="11"/>
      <c r="J294" s="26">
        <v>0</v>
      </c>
      <c r="K294" s="11">
        <v>0.01</v>
      </c>
      <c r="L294" s="11">
        <v>5.0000000000000001E-3</v>
      </c>
      <c r="M294" s="11"/>
      <c r="N294" s="11">
        <v>5.0000000000000001E-3</v>
      </c>
      <c r="O294" s="12">
        <f t="shared" si="41"/>
        <v>0</v>
      </c>
      <c r="P294" s="12">
        <f t="shared" si="39"/>
        <v>0</v>
      </c>
      <c r="Q294" s="12">
        <f t="shared" si="42"/>
        <v>0</v>
      </c>
      <c r="R294" s="12">
        <f t="shared" si="46"/>
        <v>0</v>
      </c>
      <c r="S294" s="12">
        <v>10000000</v>
      </c>
      <c r="T294" s="12">
        <v>0</v>
      </c>
      <c r="U294" s="12">
        <v>0</v>
      </c>
      <c r="V294" s="12">
        <v>0</v>
      </c>
      <c r="W294" s="15">
        <f t="shared" si="43"/>
        <v>0</v>
      </c>
      <c r="X294" s="15">
        <f t="shared" si="44"/>
        <v>0</v>
      </c>
      <c r="Y294" s="15">
        <f t="shared" si="45"/>
        <v>0</v>
      </c>
      <c r="Z294" s="36"/>
      <c r="AA294" s="36"/>
      <c r="AB294" s="37"/>
    </row>
    <row r="295" spans="1:28" hidden="1" x14ac:dyDescent="0.25">
      <c r="A295" s="8" t="s">
        <v>1317</v>
      </c>
      <c r="B295" s="28" t="s">
        <v>649</v>
      </c>
      <c r="C295" s="28" t="s">
        <v>650</v>
      </c>
      <c r="D295" s="10" t="str">
        <f>VLOOKUP(B295,Sheet1!$B$6:$D$580,3,0)</f>
        <v>Lê Văn Tuấn</v>
      </c>
      <c r="E295" s="28" t="s">
        <v>484</v>
      </c>
      <c r="F295" s="28" t="s">
        <v>485</v>
      </c>
      <c r="G295" s="9" t="s">
        <v>216</v>
      </c>
      <c r="H295" s="11">
        <v>7.0000000000000007E-2</v>
      </c>
      <c r="I295" s="11"/>
      <c r="J295" s="26">
        <v>0</v>
      </c>
      <c r="K295" s="11">
        <v>0.01</v>
      </c>
      <c r="L295" s="11">
        <v>5.0000000000000001E-3</v>
      </c>
      <c r="M295" s="11"/>
      <c r="N295" s="11">
        <v>5.0000000000000001E-3</v>
      </c>
      <c r="O295" s="12">
        <f t="shared" si="41"/>
        <v>0</v>
      </c>
      <c r="P295" s="12">
        <f t="shared" si="39"/>
        <v>0</v>
      </c>
      <c r="Q295" s="12">
        <f t="shared" si="42"/>
        <v>0</v>
      </c>
      <c r="R295" s="12">
        <f t="shared" si="46"/>
        <v>0</v>
      </c>
      <c r="S295" s="12">
        <v>0</v>
      </c>
      <c r="T295" s="12">
        <v>-9274500</v>
      </c>
      <c r="U295" s="12">
        <v>0</v>
      </c>
      <c r="V295" s="12">
        <v>-9274500</v>
      </c>
      <c r="W295" s="15">
        <f t="shared" si="43"/>
        <v>0</v>
      </c>
      <c r="X295" s="15">
        <f t="shared" si="44"/>
        <v>0</v>
      </c>
      <c r="Y295" s="15">
        <f t="shared" si="45"/>
        <v>0</v>
      </c>
      <c r="Z295" s="36"/>
      <c r="AA295" s="36"/>
      <c r="AB295" s="37"/>
    </row>
    <row r="296" spans="1:28" hidden="1" x14ac:dyDescent="0.25">
      <c r="A296" s="8" t="s">
        <v>1320</v>
      </c>
      <c r="B296" s="28" t="s">
        <v>655</v>
      </c>
      <c r="C296" s="28" t="s">
        <v>656</v>
      </c>
      <c r="D296" s="10" t="str">
        <f>VLOOKUP(B296,Sheet1!$B$6:$D$580,3,0)</f>
        <v>Quách Học Hiếu</v>
      </c>
      <c r="E296" s="28" t="s">
        <v>493</v>
      </c>
      <c r="F296" s="28" t="s">
        <v>485</v>
      </c>
      <c r="G296" s="9" t="s">
        <v>216</v>
      </c>
      <c r="H296" s="11">
        <v>7.0000000000000007E-2</v>
      </c>
      <c r="I296" s="11"/>
      <c r="J296" s="26">
        <v>0</v>
      </c>
      <c r="K296" s="11">
        <v>0.01</v>
      </c>
      <c r="L296" s="11">
        <v>5.0000000000000001E-3</v>
      </c>
      <c r="M296" s="11"/>
      <c r="N296" s="11">
        <v>5.0000000000000001E-3</v>
      </c>
      <c r="O296" s="12">
        <f t="shared" si="41"/>
        <v>0</v>
      </c>
      <c r="P296" s="12">
        <f t="shared" si="39"/>
        <v>0</v>
      </c>
      <c r="Q296" s="12">
        <f t="shared" si="42"/>
        <v>0</v>
      </c>
      <c r="R296" s="12">
        <f t="shared" si="46"/>
        <v>0</v>
      </c>
      <c r="S296" s="12">
        <v>5000000</v>
      </c>
      <c r="T296" s="12">
        <v>0</v>
      </c>
      <c r="U296" s="12">
        <v>0</v>
      </c>
      <c r="V296" s="12">
        <v>0</v>
      </c>
      <c r="W296" s="15">
        <f t="shared" si="43"/>
        <v>0</v>
      </c>
      <c r="X296" s="15">
        <f t="shared" si="44"/>
        <v>0</v>
      </c>
      <c r="Y296" s="15">
        <f t="shared" si="45"/>
        <v>0</v>
      </c>
      <c r="Z296" s="36"/>
      <c r="AA296" s="36"/>
      <c r="AB296" s="37"/>
    </row>
    <row r="297" spans="1:28" hidden="1" x14ac:dyDescent="0.25">
      <c r="A297" s="8" t="s">
        <v>1332</v>
      </c>
      <c r="B297" s="30" t="s">
        <v>1108</v>
      </c>
      <c r="C297" s="9" t="s">
        <v>1109</v>
      </c>
      <c r="D297" s="10" t="str">
        <f>VLOOKUP(B297,Sheet1!$B$6:$D$580,3,0)</f>
        <v>Phan Đình Tuyên</v>
      </c>
      <c r="E297" s="9" t="s">
        <v>1006</v>
      </c>
      <c r="F297" s="9" t="s">
        <v>998</v>
      </c>
      <c r="G297" s="9" t="s">
        <v>216</v>
      </c>
      <c r="H297" s="11">
        <v>7.0000000000000007E-2</v>
      </c>
      <c r="I297" s="11"/>
      <c r="J297" s="26">
        <v>0</v>
      </c>
      <c r="K297" s="11">
        <v>0.01</v>
      </c>
      <c r="L297" s="11">
        <v>5.0000000000000001E-3</v>
      </c>
      <c r="M297" s="11"/>
      <c r="N297" s="11">
        <v>5.0000000000000001E-3</v>
      </c>
      <c r="O297" s="12">
        <f t="shared" si="41"/>
        <v>0</v>
      </c>
      <c r="P297" s="12">
        <f t="shared" si="39"/>
        <v>0</v>
      </c>
      <c r="Q297" s="12">
        <f t="shared" si="42"/>
        <v>0</v>
      </c>
      <c r="R297" s="12">
        <f t="shared" si="46"/>
        <v>0</v>
      </c>
      <c r="S297" s="12">
        <v>0</v>
      </c>
      <c r="T297" s="12">
        <v>0</v>
      </c>
      <c r="U297" s="12">
        <v>0</v>
      </c>
      <c r="V297" s="12">
        <v>0</v>
      </c>
      <c r="W297" s="15">
        <f t="shared" si="43"/>
        <v>0</v>
      </c>
      <c r="X297" s="15">
        <f t="shared" si="44"/>
        <v>0</v>
      </c>
      <c r="Y297" s="15">
        <f t="shared" si="45"/>
        <v>0</v>
      </c>
      <c r="Z297" s="36"/>
      <c r="AA297" s="36"/>
      <c r="AB297" s="37"/>
    </row>
    <row r="298" spans="1:28" hidden="1" x14ac:dyDescent="0.25">
      <c r="A298" s="8" t="s">
        <v>1333</v>
      </c>
      <c r="B298" s="30" t="s">
        <v>1110</v>
      </c>
      <c r="C298" s="9" t="s">
        <v>1111</v>
      </c>
      <c r="D298" s="10" t="str">
        <f>VLOOKUP(B298,Sheet1!$B$6:$D$580,3,0)</f>
        <v>Phan Minh Đạt</v>
      </c>
      <c r="E298" s="9" t="s">
        <v>1009</v>
      </c>
      <c r="F298" s="9" t="s">
        <v>998</v>
      </c>
      <c r="G298" s="9" t="s">
        <v>216</v>
      </c>
      <c r="H298" s="11">
        <v>7.0000000000000007E-2</v>
      </c>
      <c r="I298" s="11"/>
      <c r="J298" s="26">
        <v>0</v>
      </c>
      <c r="K298" s="11">
        <v>0.01</v>
      </c>
      <c r="L298" s="11">
        <v>5.0000000000000001E-3</v>
      </c>
      <c r="M298" s="11"/>
      <c r="N298" s="11">
        <v>5.0000000000000001E-3</v>
      </c>
      <c r="O298" s="12">
        <f t="shared" si="41"/>
        <v>0</v>
      </c>
      <c r="P298" s="12">
        <f t="shared" si="39"/>
        <v>0</v>
      </c>
      <c r="Q298" s="12">
        <f t="shared" si="42"/>
        <v>0</v>
      </c>
      <c r="R298" s="12">
        <f t="shared" si="46"/>
        <v>0</v>
      </c>
      <c r="S298" s="12">
        <v>0</v>
      </c>
      <c r="T298" s="12">
        <v>0</v>
      </c>
      <c r="U298" s="12">
        <v>0</v>
      </c>
      <c r="V298" s="12">
        <v>0</v>
      </c>
      <c r="W298" s="15">
        <f t="shared" si="43"/>
        <v>0</v>
      </c>
      <c r="X298" s="15">
        <f t="shared" si="44"/>
        <v>0</v>
      </c>
      <c r="Y298" s="15">
        <f t="shared" si="45"/>
        <v>0</v>
      </c>
      <c r="Z298" s="36"/>
      <c r="AA298" s="36"/>
      <c r="AB298" s="37"/>
    </row>
    <row r="299" spans="1:28" hidden="1" x14ac:dyDescent="0.25">
      <c r="A299" s="8" t="s">
        <v>1335</v>
      </c>
      <c r="B299" s="30" t="s">
        <v>1112</v>
      </c>
      <c r="C299" s="9" t="s">
        <v>1113</v>
      </c>
      <c r="D299" s="10" t="str">
        <f>VLOOKUP(B299,Sheet1!$B$6:$D$580,3,0)</f>
        <v>Trần Nam Anh</v>
      </c>
      <c r="E299" s="9" t="s">
        <v>1015</v>
      </c>
      <c r="F299" s="9" t="s">
        <v>998</v>
      </c>
      <c r="G299" s="9" t="s">
        <v>216</v>
      </c>
      <c r="H299" s="11">
        <v>7.0000000000000007E-2</v>
      </c>
      <c r="I299" s="11"/>
      <c r="J299" s="26">
        <v>0</v>
      </c>
      <c r="K299" s="11">
        <v>0.01</v>
      </c>
      <c r="L299" s="11">
        <v>5.0000000000000001E-3</v>
      </c>
      <c r="M299" s="11"/>
      <c r="N299" s="11">
        <v>5.0000000000000001E-3</v>
      </c>
      <c r="O299" s="12">
        <f t="shared" ref="O299:O355" si="47">$V299*I299</f>
        <v>0</v>
      </c>
      <c r="P299" s="12">
        <f t="shared" si="39"/>
        <v>0</v>
      </c>
      <c r="Q299" s="12">
        <f t="shared" si="42"/>
        <v>0</v>
      </c>
      <c r="R299" s="12">
        <f t="shared" si="46"/>
        <v>0</v>
      </c>
      <c r="S299" s="12">
        <v>0</v>
      </c>
      <c r="T299" s="12">
        <v>0</v>
      </c>
      <c r="U299" s="12">
        <v>0</v>
      </c>
      <c r="V299" s="12">
        <v>0</v>
      </c>
      <c r="W299" s="15">
        <f t="shared" si="43"/>
        <v>0</v>
      </c>
      <c r="X299" s="15">
        <f t="shared" si="44"/>
        <v>0</v>
      </c>
      <c r="Y299" s="15">
        <f t="shared" si="45"/>
        <v>0</v>
      </c>
      <c r="Z299" s="36"/>
      <c r="AA299" s="36"/>
      <c r="AB299" s="37"/>
    </row>
    <row r="300" spans="1:28" hidden="1" x14ac:dyDescent="0.25">
      <c r="A300" s="8" t="s">
        <v>1337</v>
      </c>
      <c r="B300" s="30" t="s">
        <v>1139</v>
      </c>
      <c r="C300" s="9" t="s">
        <v>1140</v>
      </c>
      <c r="D300" s="10" t="str">
        <f>VLOOKUP(B300,Sheet1!$B$6:$D$580,3,0)</f>
        <v>Trần Nam Anh</v>
      </c>
      <c r="E300" s="9" t="s">
        <v>1022</v>
      </c>
      <c r="F300" s="9" t="s">
        <v>998</v>
      </c>
      <c r="G300" s="9" t="s">
        <v>216</v>
      </c>
      <c r="H300" s="11">
        <v>7.0000000000000007E-2</v>
      </c>
      <c r="I300" s="11"/>
      <c r="J300" s="26">
        <v>0</v>
      </c>
      <c r="K300" s="11">
        <v>0.01</v>
      </c>
      <c r="L300" s="11">
        <v>5.0000000000000001E-3</v>
      </c>
      <c r="M300" s="11"/>
      <c r="N300" s="11">
        <v>5.0000000000000001E-3</v>
      </c>
      <c r="O300" s="12">
        <f t="shared" si="47"/>
        <v>0</v>
      </c>
      <c r="P300" s="12">
        <f t="shared" si="39"/>
        <v>0</v>
      </c>
      <c r="Q300" s="12">
        <f t="shared" si="42"/>
        <v>0</v>
      </c>
      <c r="R300" s="12">
        <f t="shared" si="46"/>
        <v>0</v>
      </c>
      <c r="S300" s="12">
        <v>0</v>
      </c>
      <c r="T300" s="12">
        <v>0</v>
      </c>
      <c r="U300" s="12">
        <v>0</v>
      </c>
      <c r="V300" s="12">
        <v>0</v>
      </c>
      <c r="W300" s="15">
        <f t="shared" si="43"/>
        <v>0</v>
      </c>
      <c r="X300" s="15">
        <f t="shared" si="44"/>
        <v>0</v>
      </c>
      <c r="Y300" s="15">
        <f t="shared" si="45"/>
        <v>0</v>
      </c>
      <c r="Z300" s="36"/>
      <c r="AA300" s="36"/>
      <c r="AB300" s="37"/>
    </row>
    <row r="301" spans="1:28" hidden="1" x14ac:dyDescent="0.25">
      <c r="A301" s="8" t="s">
        <v>1339</v>
      </c>
      <c r="B301" s="30" t="s">
        <v>1141</v>
      </c>
      <c r="C301" s="9" t="s">
        <v>1142</v>
      </c>
      <c r="D301" s="10" t="str">
        <f>VLOOKUP(B301,Sheet1!$B$6:$D$580,3,0)</f>
        <v>Phan Minh Đạt</v>
      </c>
      <c r="E301" s="9" t="s">
        <v>1012</v>
      </c>
      <c r="F301" s="9" t="s">
        <v>998</v>
      </c>
      <c r="G301" s="9" t="s">
        <v>216</v>
      </c>
      <c r="H301" s="11">
        <v>7.0000000000000007E-2</v>
      </c>
      <c r="I301" s="11"/>
      <c r="J301" s="26">
        <v>0</v>
      </c>
      <c r="K301" s="11">
        <v>0.01</v>
      </c>
      <c r="L301" s="11">
        <v>5.0000000000000001E-3</v>
      </c>
      <c r="M301" s="11"/>
      <c r="N301" s="11">
        <v>5.0000000000000001E-3</v>
      </c>
      <c r="O301" s="12">
        <f t="shared" si="47"/>
        <v>0</v>
      </c>
      <c r="P301" s="12">
        <f t="shared" si="39"/>
        <v>0</v>
      </c>
      <c r="Q301" s="12">
        <f t="shared" si="42"/>
        <v>0</v>
      </c>
      <c r="R301" s="12">
        <f t="shared" si="46"/>
        <v>0</v>
      </c>
      <c r="S301" s="12">
        <v>0</v>
      </c>
      <c r="T301" s="12">
        <v>0</v>
      </c>
      <c r="U301" s="12">
        <v>0</v>
      </c>
      <c r="V301" s="12">
        <v>0</v>
      </c>
      <c r="W301" s="15">
        <f t="shared" si="43"/>
        <v>0</v>
      </c>
      <c r="X301" s="15">
        <f t="shared" si="44"/>
        <v>0</v>
      </c>
      <c r="Y301" s="15">
        <f t="shared" si="45"/>
        <v>0</v>
      </c>
      <c r="Z301" s="36"/>
      <c r="AA301" s="36"/>
      <c r="AB301" s="37"/>
    </row>
    <row r="302" spans="1:28" hidden="1" x14ac:dyDescent="0.25">
      <c r="A302" s="8" t="s">
        <v>1334</v>
      </c>
      <c r="B302" s="30" t="s">
        <v>1143</v>
      </c>
      <c r="C302" s="30" t="s">
        <v>1144</v>
      </c>
      <c r="D302" s="10" t="str">
        <f>VLOOKUP(B302,Sheet1!$B$6:$D$580,3,0)</f>
        <v>Phan Minh Đạt</v>
      </c>
      <c r="E302" s="9" t="s">
        <v>1012</v>
      </c>
      <c r="F302" s="9" t="s">
        <v>998</v>
      </c>
      <c r="G302" s="9" t="s">
        <v>216</v>
      </c>
      <c r="H302" s="11">
        <v>3.5000000000000003E-2</v>
      </c>
      <c r="I302" s="11"/>
      <c r="J302" s="26">
        <v>0</v>
      </c>
      <c r="K302" s="11">
        <v>0.01</v>
      </c>
      <c r="L302" s="11">
        <v>5.0000000000000001E-3</v>
      </c>
      <c r="M302" s="11"/>
      <c r="N302" s="11">
        <v>5.0000000000000001E-3</v>
      </c>
      <c r="O302" s="12">
        <f t="shared" si="47"/>
        <v>0</v>
      </c>
      <c r="P302" s="12">
        <f t="shared" ref="P302:P365" si="48">IF(W302&gt;=40%,T302*J302*(100%-H302),0)</f>
        <v>0</v>
      </c>
      <c r="Q302" s="12">
        <f t="shared" si="42"/>
        <v>0</v>
      </c>
      <c r="R302" s="12">
        <f t="shared" ref="R302:R333" si="49">IF(Y302&gt;=100%,V302*(100%-H302)*K302,0)</f>
        <v>0</v>
      </c>
      <c r="S302" s="12">
        <v>0</v>
      </c>
      <c r="T302" s="12">
        <v>0</v>
      </c>
      <c r="U302" s="12">
        <v>0</v>
      </c>
      <c r="V302" s="12">
        <v>0</v>
      </c>
      <c r="W302" s="15">
        <f t="shared" si="43"/>
        <v>0</v>
      </c>
      <c r="X302" s="15">
        <f t="shared" si="44"/>
        <v>0</v>
      </c>
      <c r="Y302" s="15">
        <f t="shared" si="45"/>
        <v>0</v>
      </c>
      <c r="Z302" s="36"/>
      <c r="AA302" s="36"/>
      <c r="AB302" s="37"/>
    </row>
    <row r="303" spans="1:28" hidden="1" x14ac:dyDescent="0.25">
      <c r="A303" s="8" t="s">
        <v>1342</v>
      </c>
      <c r="B303" s="28" t="s">
        <v>1188</v>
      </c>
      <c r="C303" s="28" t="s">
        <v>1189</v>
      </c>
      <c r="D303" s="10" t="str">
        <f>VLOOKUP(B303,Sheet1!$B$6:$D$580,3,0)</f>
        <v>Phan Minh Đạt</v>
      </c>
      <c r="E303" s="28" t="s">
        <v>1185</v>
      </c>
      <c r="F303" s="9" t="s">
        <v>998</v>
      </c>
      <c r="G303" s="9" t="s">
        <v>216</v>
      </c>
      <c r="H303" s="11">
        <v>3.5000000000000003E-2</v>
      </c>
      <c r="I303" s="11"/>
      <c r="J303" s="26">
        <v>0</v>
      </c>
      <c r="K303" s="11">
        <v>0.01</v>
      </c>
      <c r="L303" s="11">
        <v>5.0000000000000001E-3</v>
      </c>
      <c r="M303" s="11"/>
      <c r="N303" s="11">
        <v>5.0000000000000001E-3</v>
      </c>
      <c r="O303" s="12">
        <f t="shared" si="47"/>
        <v>0</v>
      </c>
      <c r="P303" s="12">
        <f t="shared" si="48"/>
        <v>0</v>
      </c>
      <c r="Q303" s="12">
        <f t="shared" si="42"/>
        <v>0</v>
      </c>
      <c r="R303" s="12">
        <f t="shared" si="49"/>
        <v>0</v>
      </c>
      <c r="S303" s="12">
        <v>0</v>
      </c>
      <c r="T303" s="12">
        <v>0</v>
      </c>
      <c r="U303" s="12">
        <v>0</v>
      </c>
      <c r="V303" s="12">
        <v>0</v>
      </c>
      <c r="W303" s="15">
        <f t="shared" si="43"/>
        <v>0</v>
      </c>
      <c r="X303" s="15">
        <f t="shared" si="44"/>
        <v>0</v>
      </c>
      <c r="Y303" s="15">
        <f t="shared" si="45"/>
        <v>0</v>
      </c>
      <c r="Z303" s="36"/>
      <c r="AA303" s="36"/>
      <c r="AB303" s="37"/>
    </row>
    <row r="304" spans="1:28" hidden="1" x14ac:dyDescent="0.25">
      <c r="A304" s="8" t="s">
        <v>1343</v>
      </c>
      <c r="B304" s="28" t="s">
        <v>1207</v>
      </c>
      <c r="C304" s="28" t="s">
        <v>1208</v>
      </c>
      <c r="D304" s="10" t="str">
        <f>VLOOKUP(B304,Sheet1!$B$6:$D$580,3,0)</f>
        <v>Phan Minh Đạt</v>
      </c>
      <c r="E304" s="28" t="s">
        <v>1204</v>
      </c>
      <c r="F304" s="9" t="s">
        <v>998</v>
      </c>
      <c r="G304" s="9" t="s">
        <v>216</v>
      </c>
      <c r="H304" s="11">
        <v>3.5000000000000003E-2</v>
      </c>
      <c r="I304" s="11"/>
      <c r="J304" s="26">
        <v>0</v>
      </c>
      <c r="K304" s="11">
        <v>0.01</v>
      </c>
      <c r="L304" s="11">
        <v>5.0000000000000001E-3</v>
      </c>
      <c r="M304" s="11"/>
      <c r="N304" s="11">
        <v>5.0000000000000001E-3</v>
      </c>
      <c r="O304" s="12">
        <f t="shared" si="47"/>
        <v>0</v>
      </c>
      <c r="P304" s="12">
        <f t="shared" si="48"/>
        <v>0</v>
      </c>
      <c r="Q304" s="12">
        <f t="shared" si="42"/>
        <v>0</v>
      </c>
      <c r="R304" s="12">
        <f t="shared" si="49"/>
        <v>0</v>
      </c>
      <c r="S304" s="12">
        <v>0</v>
      </c>
      <c r="T304" s="12">
        <v>0</v>
      </c>
      <c r="U304" s="12">
        <v>0</v>
      </c>
      <c r="V304" s="12">
        <v>0</v>
      </c>
      <c r="W304" s="15">
        <f t="shared" si="43"/>
        <v>0</v>
      </c>
      <c r="X304" s="15">
        <f t="shared" si="44"/>
        <v>0</v>
      </c>
      <c r="Y304" s="15">
        <f t="shared" si="45"/>
        <v>0</v>
      </c>
      <c r="Z304" s="36"/>
      <c r="AA304" s="36"/>
      <c r="AB304" s="37"/>
    </row>
    <row r="305" spans="1:28" hidden="1" x14ac:dyDescent="0.25">
      <c r="A305" s="8" t="s">
        <v>1344</v>
      </c>
      <c r="B305" s="32" t="s">
        <v>1221</v>
      </c>
      <c r="C305" s="32" t="s">
        <v>1222</v>
      </c>
      <c r="D305" s="10" t="str">
        <f>VLOOKUP(B305,Sheet1!$B$6:$D$580,3,0)</f>
        <v>Phan Minh Đạt</v>
      </c>
      <c r="E305" s="32" t="s">
        <v>997</v>
      </c>
      <c r="F305" s="32" t="s">
        <v>998</v>
      </c>
      <c r="G305" s="9" t="s">
        <v>216</v>
      </c>
      <c r="H305" s="11">
        <v>3.5000000000000003E-2</v>
      </c>
      <c r="I305" s="11"/>
      <c r="J305" s="26">
        <v>0</v>
      </c>
      <c r="K305" s="11">
        <v>0.01</v>
      </c>
      <c r="L305" s="11">
        <v>5.0000000000000001E-3</v>
      </c>
      <c r="M305" s="11"/>
      <c r="N305" s="11">
        <v>5.0000000000000001E-3</v>
      </c>
      <c r="O305" s="12">
        <f t="shared" si="47"/>
        <v>0</v>
      </c>
      <c r="P305" s="12">
        <f t="shared" si="48"/>
        <v>0</v>
      </c>
      <c r="Q305" s="12">
        <f t="shared" si="42"/>
        <v>0</v>
      </c>
      <c r="R305" s="12">
        <f t="shared" si="49"/>
        <v>0</v>
      </c>
      <c r="S305" s="12">
        <v>0</v>
      </c>
      <c r="T305" s="12">
        <v>0</v>
      </c>
      <c r="U305" s="12">
        <v>0</v>
      </c>
      <c r="V305" s="12">
        <v>0</v>
      </c>
      <c r="W305" s="15">
        <f t="shared" si="43"/>
        <v>0</v>
      </c>
      <c r="X305" s="15">
        <f t="shared" si="44"/>
        <v>0</v>
      </c>
      <c r="Y305" s="15">
        <f t="shared" si="45"/>
        <v>0</v>
      </c>
      <c r="Z305" s="36"/>
      <c r="AA305" s="36"/>
      <c r="AB305" s="37"/>
    </row>
    <row r="306" spans="1:28" hidden="1" x14ac:dyDescent="0.25">
      <c r="A306" s="8" t="s">
        <v>1300</v>
      </c>
      <c r="B306" s="28" t="s">
        <v>607</v>
      </c>
      <c r="C306" s="28" t="s">
        <v>608</v>
      </c>
      <c r="D306" s="10" t="str">
        <f>VLOOKUP(B306,Sheet1!$B$6:$D$580,3,0)</f>
        <v>Đặng Hữu Mến</v>
      </c>
      <c r="E306" s="28" t="s">
        <v>479</v>
      </c>
      <c r="F306" s="28" t="s">
        <v>480</v>
      </c>
      <c r="G306" s="9" t="s">
        <v>216</v>
      </c>
      <c r="H306" s="11">
        <v>7.0000000000000007E-2</v>
      </c>
      <c r="I306" s="11"/>
      <c r="J306" s="26">
        <v>0</v>
      </c>
      <c r="K306" s="11">
        <v>0.01</v>
      </c>
      <c r="L306" s="11">
        <v>5.0000000000000001E-3</v>
      </c>
      <c r="M306" s="11"/>
      <c r="N306" s="11">
        <v>5.0000000000000001E-3</v>
      </c>
      <c r="O306" s="12">
        <f t="shared" si="47"/>
        <v>0</v>
      </c>
      <c r="P306" s="12">
        <f t="shared" si="48"/>
        <v>0</v>
      </c>
      <c r="Q306" s="12">
        <f t="shared" si="42"/>
        <v>0</v>
      </c>
      <c r="R306" s="12">
        <f t="shared" si="49"/>
        <v>0</v>
      </c>
      <c r="S306" s="12">
        <v>15000000</v>
      </c>
      <c r="T306" s="12">
        <v>0</v>
      </c>
      <c r="U306" s="12">
        <v>0</v>
      </c>
      <c r="V306" s="12">
        <v>0</v>
      </c>
      <c r="W306" s="15">
        <f t="shared" si="43"/>
        <v>0</v>
      </c>
      <c r="X306" s="15">
        <f t="shared" si="44"/>
        <v>0</v>
      </c>
      <c r="Y306" s="15">
        <f t="shared" si="45"/>
        <v>0</v>
      </c>
      <c r="Z306" s="36"/>
      <c r="AA306" s="36"/>
      <c r="AB306" s="37"/>
    </row>
    <row r="307" spans="1:28" hidden="1" x14ac:dyDescent="0.25">
      <c r="A307" s="8" t="s">
        <v>1296</v>
      </c>
      <c r="B307" s="28" t="s">
        <v>609</v>
      </c>
      <c r="C307" s="28" t="s">
        <v>610</v>
      </c>
      <c r="D307" s="10" t="str">
        <f>VLOOKUP(B307,Sheet1!$B$6:$D$580,3,0)</f>
        <v>Đặng Hữu Mến</v>
      </c>
      <c r="E307" s="28" t="s">
        <v>479</v>
      </c>
      <c r="F307" s="28" t="s">
        <v>480</v>
      </c>
      <c r="G307" s="9" t="s">
        <v>216</v>
      </c>
      <c r="H307" s="11">
        <v>7.0000000000000007E-2</v>
      </c>
      <c r="I307" s="11"/>
      <c r="J307" s="26">
        <v>0</v>
      </c>
      <c r="K307" s="11">
        <v>0.01</v>
      </c>
      <c r="L307" s="11">
        <v>5.0000000000000001E-3</v>
      </c>
      <c r="M307" s="11"/>
      <c r="N307" s="11">
        <v>5.0000000000000001E-3</v>
      </c>
      <c r="O307" s="12">
        <f t="shared" si="47"/>
        <v>0</v>
      </c>
      <c r="P307" s="12">
        <f t="shared" si="48"/>
        <v>0</v>
      </c>
      <c r="Q307" s="12">
        <f t="shared" si="42"/>
        <v>0</v>
      </c>
      <c r="R307" s="12">
        <f t="shared" si="49"/>
        <v>0</v>
      </c>
      <c r="S307" s="12">
        <v>15000000</v>
      </c>
      <c r="T307" s="12">
        <v>9126000</v>
      </c>
      <c r="U307" s="12">
        <v>0</v>
      </c>
      <c r="V307" s="12">
        <v>10950000</v>
      </c>
      <c r="W307" s="15">
        <f t="shared" si="43"/>
        <v>0.60840000000000005</v>
      </c>
      <c r="X307" s="15">
        <f t="shared" si="44"/>
        <v>0</v>
      </c>
      <c r="Y307" s="15">
        <f t="shared" si="45"/>
        <v>0.73</v>
      </c>
      <c r="Z307" s="36"/>
      <c r="AA307" s="36"/>
      <c r="AB307" s="37"/>
    </row>
    <row r="308" spans="1:28" hidden="1" x14ac:dyDescent="0.25">
      <c r="A308" s="8" t="s">
        <v>1299</v>
      </c>
      <c r="B308" s="28" t="s">
        <v>613</v>
      </c>
      <c r="C308" s="28" t="s">
        <v>614</v>
      </c>
      <c r="D308" s="10" t="str">
        <f>VLOOKUP(B308,Sheet1!$B$6:$D$580,3,0)</f>
        <v>Đặng Hữu Mến</v>
      </c>
      <c r="E308" s="28" t="s">
        <v>491</v>
      </c>
      <c r="F308" s="28" t="s">
        <v>480</v>
      </c>
      <c r="G308" s="9" t="s">
        <v>216</v>
      </c>
      <c r="H308" s="11">
        <v>7.0000000000000007E-2</v>
      </c>
      <c r="I308" s="11"/>
      <c r="J308" s="26">
        <v>0</v>
      </c>
      <c r="K308" s="11">
        <v>0.01</v>
      </c>
      <c r="L308" s="11">
        <v>5.0000000000000001E-3</v>
      </c>
      <c r="M308" s="11"/>
      <c r="N308" s="11">
        <v>5.0000000000000001E-3</v>
      </c>
      <c r="O308" s="12">
        <f t="shared" si="47"/>
        <v>0</v>
      </c>
      <c r="P308" s="12">
        <f t="shared" si="48"/>
        <v>0</v>
      </c>
      <c r="Q308" s="12">
        <f t="shared" si="42"/>
        <v>0</v>
      </c>
      <c r="R308" s="12">
        <f t="shared" si="49"/>
        <v>0</v>
      </c>
      <c r="S308" s="12">
        <v>0</v>
      </c>
      <c r="T308" s="12">
        <v>0</v>
      </c>
      <c r="U308" s="12">
        <v>0</v>
      </c>
      <c r="V308" s="12">
        <v>0</v>
      </c>
      <c r="W308" s="15">
        <f t="shared" si="43"/>
        <v>0</v>
      </c>
      <c r="X308" s="15">
        <f t="shared" si="44"/>
        <v>0</v>
      </c>
      <c r="Y308" s="15">
        <f t="shared" si="45"/>
        <v>0</v>
      </c>
      <c r="Z308" s="36"/>
      <c r="AA308" s="36"/>
      <c r="AB308" s="37"/>
    </row>
    <row r="309" spans="1:28" hidden="1" x14ac:dyDescent="0.25">
      <c r="A309" s="8" t="s">
        <v>1328</v>
      </c>
      <c r="B309" s="28" t="s">
        <v>621</v>
      </c>
      <c r="C309" s="28" t="s">
        <v>622</v>
      </c>
      <c r="D309" s="10" t="str">
        <f>VLOOKUP(B309,Sheet1!$B$6:$D$580,3,0)</f>
        <v>Lê Văn Tuấn</v>
      </c>
      <c r="E309" s="28" t="s">
        <v>516</v>
      </c>
      <c r="F309" s="28" t="s">
        <v>480</v>
      </c>
      <c r="G309" s="9" t="s">
        <v>216</v>
      </c>
      <c r="H309" s="11">
        <v>7.0000000000000007E-2</v>
      </c>
      <c r="I309" s="11"/>
      <c r="J309" s="26">
        <v>0</v>
      </c>
      <c r="K309" s="11">
        <v>0.01</v>
      </c>
      <c r="L309" s="11">
        <v>5.0000000000000001E-3</v>
      </c>
      <c r="M309" s="11"/>
      <c r="N309" s="11">
        <v>5.0000000000000001E-3</v>
      </c>
      <c r="O309" s="12">
        <f t="shared" si="47"/>
        <v>0</v>
      </c>
      <c r="P309" s="12">
        <f t="shared" si="48"/>
        <v>0</v>
      </c>
      <c r="Q309" s="12">
        <f t="shared" si="42"/>
        <v>0</v>
      </c>
      <c r="R309" s="12">
        <f t="shared" si="49"/>
        <v>0</v>
      </c>
      <c r="S309" s="12">
        <v>0</v>
      </c>
      <c r="T309" s="12">
        <v>0</v>
      </c>
      <c r="U309" s="12">
        <v>0</v>
      </c>
      <c r="V309" s="12">
        <v>0</v>
      </c>
      <c r="W309" s="15">
        <f t="shared" si="43"/>
        <v>0</v>
      </c>
      <c r="X309" s="15">
        <f t="shared" si="44"/>
        <v>0</v>
      </c>
      <c r="Y309" s="15">
        <f t="shared" si="45"/>
        <v>0</v>
      </c>
      <c r="Z309" s="36"/>
      <c r="AA309" s="36"/>
      <c r="AB309" s="37"/>
    </row>
    <row r="310" spans="1:28" hidden="1" x14ac:dyDescent="0.25">
      <c r="A310" s="8" t="s">
        <v>1299</v>
      </c>
      <c r="B310" s="28" t="s">
        <v>623</v>
      </c>
      <c r="C310" s="28" t="s">
        <v>624</v>
      </c>
      <c r="D310" s="10" t="str">
        <f>VLOOKUP(B310,Sheet1!$B$6:$D$580,3,0)</f>
        <v>Đặng Hữu Mến</v>
      </c>
      <c r="E310" s="28" t="s">
        <v>491</v>
      </c>
      <c r="F310" s="28" t="s">
        <v>480</v>
      </c>
      <c r="G310" s="9" t="s">
        <v>216</v>
      </c>
      <c r="H310" s="11">
        <v>7.0000000000000007E-2</v>
      </c>
      <c r="I310" s="11"/>
      <c r="J310" s="26">
        <v>0</v>
      </c>
      <c r="K310" s="11">
        <v>0.01</v>
      </c>
      <c r="L310" s="11">
        <v>5.0000000000000001E-3</v>
      </c>
      <c r="M310" s="11"/>
      <c r="N310" s="11">
        <v>5.0000000000000001E-3</v>
      </c>
      <c r="O310" s="12">
        <f t="shared" si="47"/>
        <v>0</v>
      </c>
      <c r="P310" s="12">
        <f t="shared" si="48"/>
        <v>0</v>
      </c>
      <c r="Q310" s="12">
        <f t="shared" si="42"/>
        <v>0</v>
      </c>
      <c r="R310" s="12">
        <f t="shared" si="49"/>
        <v>0</v>
      </c>
      <c r="S310" s="12">
        <v>0</v>
      </c>
      <c r="T310" s="12">
        <v>0</v>
      </c>
      <c r="U310" s="12">
        <v>0</v>
      </c>
      <c r="V310" s="12">
        <v>0</v>
      </c>
      <c r="W310" s="15">
        <f t="shared" si="43"/>
        <v>0</v>
      </c>
      <c r="X310" s="15">
        <f t="shared" si="44"/>
        <v>0</v>
      </c>
      <c r="Y310" s="15">
        <f t="shared" si="45"/>
        <v>0</v>
      </c>
      <c r="Z310" s="36"/>
      <c r="AA310" s="36"/>
      <c r="AB310" s="37"/>
    </row>
    <row r="311" spans="1:28" hidden="1" x14ac:dyDescent="0.25">
      <c r="A311" s="8" t="s">
        <v>1309</v>
      </c>
      <c r="B311" s="28" t="s">
        <v>635</v>
      </c>
      <c r="C311" s="28" t="s">
        <v>636</v>
      </c>
      <c r="D311" s="10" t="str">
        <f>VLOOKUP(B311,Sheet1!$B$6:$D$580,3,0)</f>
        <v>Lê Văn Tuấn</v>
      </c>
      <c r="E311" s="28" t="s">
        <v>516</v>
      </c>
      <c r="F311" s="28" t="s">
        <v>480</v>
      </c>
      <c r="G311" s="9" t="s">
        <v>216</v>
      </c>
      <c r="H311" s="11">
        <v>7.0000000000000007E-2</v>
      </c>
      <c r="I311" s="11"/>
      <c r="J311" s="26">
        <v>0</v>
      </c>
      <c r="K311" s="11">
        <v>0.01</v>
      </c>
      <c r="L311" s="11">
        <v>5.0000000000000001E-3</v>
      </c>
      <c r="M311" s="11"/>
      <c r="N311" s="11">
        <v>5.0000000000000001E-3</v>
      </c>
      <c r="O311" s="12">
        <f t="shared" si="47"/>
        <v>0</v>
      </c>
      <c r="P311" s="12">
        <f t="shared" si="48"/>
        <v>0</v>
      </c>
      <c r="Q311" s="12">
        <f t="shared" si="42"/>
        <v>0</v>
      </c>
      <c r="R311" s="12">
        <f t="shared" si="49"/>
        <v>0</v>
      </c>
      <c r="S311" s="12">
        <v>0</v>
      </c>
      <c r="T311" s="12">
        <v>0</v>
      </c>
      <c r="U311" s="12">
        <v>0</v>
      </c>
      <c r="V311" s="12">
        <v>0</v>
      </c>
      <c r="W311" s="15">
        <f t="shared" si="43"/>
        <v>0</v>
      </c>
      <c r="X311" s="15">
        <f t="shared" si="44"/>
        <v>0</v>
      </c>
      <c r="Y311" s="15">
        <f t="shared" si="45"/>
        <v>0</v>
      </c>
      <c r="Z311" s="36"/>
      <c r="AA311" s="36"/>
      <c r="AB311" s="37"/>
    </row>
    <row r="312" spans="1:28" hidden="1" x14ac:dyDescent="0.25">
      <c r="A312" s="8" t="s">
        <v>1310</v>
      </c>
      <c r="B312" s="28" t="s">
        <v>637</v>
      </c>
      <c r="C312" s="28" t="s">
        <v>638</v>
      </c>
      <c r="D312" s="10" t="str">
        <f>VLOOKUP(B312,Sheet1!$B$6:$D$580,3,0)</f>
        <v>Lê Văn Tuấn</v>
      </c>
      <c r="E312" s="28" t="s">
        <v>516</v>
      </c>
      <c r="F312" s="28" t="s">
        <v>480</v>
      </c>
      <c r="G312" s="9" t="s">
        <v>216</v>
      </c>
      <c r="H312" s="11">
        <v>7.0000000000000007E-2</v>
      </c>
      <c r="I312" s="11"/>
      <c r="J312" s="26">
        <v>0</v>
      </c>
      <c r="K312" s="11">
        <v>0.01</v>
      </c>
      <c r="L312" s="11">
        <v>5.0000000000000001E-3</v>
      </c>
      <c r="M312" s="11"/>
      <c r="N312" s="11">
        <v>5.0000000000000001E-3</v>
      </c>
      <c r="O312" s="12">
        <f t="shared" si="47"/>
        <v>0</v>
      </c>
      <c r="P312" s="12">
        <f t="shared" si="48"/>
        <v>0</v>
      </c>
      <c r="Q312" s="12">
        <f t="shared" si="42"/>
        <v>0</v>
      </c>
      <c r="R312" s="12">
        <f t="shared" si="49"/>
        <v>0</v>
      </c>
      <c r="S312" s="12">
        <v>0</v>
      </c>
      <c r="T312" s="12">
        <v>0</v>
      </c>
      <c r="U312" s="12">
        <v>0</v>
      </c>
      <c r="V312" s="12">
        <v>0</v>
      </c>
      <c r="W312" s="15">
        <f t="shared" si="43"/>
        <v>0</v>
      </c>
      <c r="X312" s="15">
        <f t="shared" si="44"/>
        <v>0</v>
      </c>
      <c r="Y312" s="15">
        <f t="shared" si="45"/>
        <v>0</v>
      </c>
      <c r="Z312" s="36"/>
      <c r="AA312" s="36"/>
      <c r="AB312" s="37"/>
    </row>
    <row r="313" spans="1:28" hidden="1" x14ac:dyDescent="0.25">
      <c r="A313" s="8" t="s">
        <v>1313</v>
      </c>
      <c r="B313" s="28" t="s">
        <v>643</v>
      </c>
      <c r="C313" s="28" t="s">
        <v>644</v>
      </c>
      <c r="D313" s="10" t="str">
        <f>VLOOKUP(B313,Sheet1!$B$6:$D$580,3,0)</f>
        <v>Đặng Hữu Mến</v>
      </c>
      <c r="E313" s="28" t="s">
        <v>494</v>
      </c>
      <c r="F313" s="28" t="s">
        <v>480</v>
      </c>
      <c r="G313" s="9" t="s">
        <v>216</v>
      </c>
      <c r="H313" s="11">
        <v>7.0000000000000007E-2</v>
      </c>
      <c r="I313" s="11"/>
      <c r="J313" s="26">
        <v>0</v>
      </c>
      <c r="K313" s="11">
        <v>0.01</v>
      </c>
      <c r="L313" s="11">
        <v>5.0000000000000001E-3</v>
      </c>
      <c r="M313" s="11"/>
      <c r="N313" s="11">
        <v>5.0000000000000001E-3</v>
      </c>
      <c r="O313" s="12">
        <f t="shared" si="47"/>
        <v>0</v>
      </c>
      <c r="P313" s="12">
        <f t="shared" si="48"/>
        <v>0</v>
      </c>
      <c r="Q313" s="12">
        <f t="shared" si="42"/>
        <v>0</v>
      </c>
      <c r="R313" s="12">
        <f t="shared" si="49"/>
        <v>0</v>
      </c>
      <c r="S313" s="12">
        <v>20000000</v>
      </c>
      <c r="T313" s="12">
        <v>0</v>
      </c>
      <c r="U313" s="12">
        <v>0</v>
      </c>
      <c r="V313" s="12">
        <v>0</v>
      </c>
      <c r="W313" s="15">
        <f t="shared" si="43"/>
        <v>0</v>
      </c>
      <c r="X313" s="15">
        <f t="shared" si="44"/>
        <v>0</v>
      </c>
      <c r="Y313" s="15">
        <f t="shared" si="45"/>
        <v>0</v>
      </c>
      <c r="Z313" s="36"/>
      <c r="AA313" s="36"/>
      <c r="AB313" s="37"/>
    </row>
    <row r="314" spans="1:28" hidden="1" x14ac:dyDescent="0.25">
      <c r="A314" s="8" t="s">
        <v>1321</v>
      </c>
      <c r="B314" s="28" t="s">
        <v>657</v>
      </c>
      <c r="C314" s="28" t="s">
        <v>658</v>
      </c>
      <c r="D314" s="10" t="str">
        <f>VLOOKUP(B314,Sheet1!$B$6:$D$580,3,0)</f>
        <v>Đặng Hữu Mến</v>
      </c>
      <c r="E314" s="28" t="s">
        <v>494</v>
      </c>
      <c r="F314" s="28" t="s">
        <v>480</v>
      </c>
      <c r="G314" s="9" t="s">
        <v>216</v>
      </c>
      <c r="H314" s="11">
        <v>7.0000000000000007E-2</v>
      </c>
      <c r="I314" s="11"/>
      <c r="J314" s="26">
        <v>0</v>
      </c>
      <c r="K314" s="11">
        <v>0.01</v>
      </c>
      <c r="L314" s="11">
        <v>5.0000000000000001E-3</v>
      </c>
      <c r="M314" s="11"/>
      <c r="N314" s="11">
        <v>5.0000000000000001E-3</v>
      </c>
      <c r="O314" s="12">
        <f t="shared" si="47"/>
        <v>0</v>
      </c>
      <c r="P314" s="12">
        <f t="shared" si="48"/>
        <v>0</v>
      </c>
      <c r="Q314" s="12">
        <f t="shared" si="42"/>
        <v>0</v>
      </c>
      <c r="R314" s="12">
        <f t="shared" si="49"/>
        <v>0</v>
      </c>
      <c r="S314" s="12">
        <v>20000000</v>
      </c>
      <c r="T314" s="12">
        <v>0</v>
      </c>
      <c r="U314" s="12">
        <v>0</v>
      </c>
      <c r="V314" s="12">
        <v>4224000</v>
      </c>
      <c r="W314" s="15">
        <f t="shared" si="43"/>
        <v>0</v>
      </c>
      <c r="X314" s="15">
        <f t="shared" si="44"/>
        <v>0</v>
      </c>
      <c r="Y314" s="15">
        <f t="shared" si="45"/>
        <v>0.2112</v>
      </c>
      <c r="Z314" s="36"/>
      <c r="AA314" s="36"/>
      <c r="AB314" s="37"/>
    </row>
    <row r="315" spans="1:28" hidden="1" x14ac:dyDescent="0.25">
      <c r="A315" s="8" t="s">
        <v>1271</v>
      </c>
      <c r="B315" s="20" t="s">
        <v>214</v>
      </c>
      <c r="C315" s="9" t="s">
        <v>215</v>
      </c>
      <c r="D315" s="10" t="str">
        <f>VLOOKUP(B315,Sheet1!$B$6:$D$580,3,0)</f>
        <v>Huỳnh Trường Vũ</v>
      </c>
      <c r="E315" s="9" t="s">
        <v>80</v>
      </c>
      <c r="F315" s="9" t="s">
        <v>57</v>
      </c>
      <c r="G315" s="9" t="s">
        <v>216</v>
      </c>
      <c r="H315" s="11">
        <v>7.0000000000000007E-2</v>
      </c>
      <c r="I315" s="11"/>
      <c r="J315" s="26">
        <v>0</v>
      </c>
      <c r="K315" s="11">
        <v>0.01</v>
      </c>
      <c r="L315" s="11">
        <v>5.0000000000000001E-3</v>
      </c>
      <c r="M315" s="11"/>
      <c r="N315" s="11">
        <v>5.0000000000000001E-3</v>
      </c>
      <c r="O315" s="12">
        <f t="shared" si="47"/>
        <v>0</v>
      </c>
      <c r="P315" s="12">
        <f t="shared" si="48"/>
        <v>0</v>
      </c>
      <c r="Q315" s="12">
        <f t="shared" si="42"/>
        <v>0</v>
      </c>
      <c r="R315" s="12">
        <f t="shared" si="49"/>
        <v>188492.4</v>
      </c>
      <c r="S315" s="12">
        <v>20000000</v>
      </c>
      <c r="T315" s="12">
        <v>0</v>
      </c>
      <c r="U315" s="12">
        <v>0</v>
      </c>
      <c r="V315" s="12">
        <v>20268000</v>
      </c>
      <c r="W315" s="15">
        <f t="shared" si="43"/>
        <v>0</v>
      </c>
      <c r="X315" s="15">
        <f t="shared" si="44"/>
        <v>0</v>
      </c>
      <c r="Y315" s="15">
        <f t="shared" si="45"/>
        <v>1.0134000000000001</v>
      </c>
      <c r="Z315" s="36"/>
      <c r="AA315" s="36"/>
      <c r="AB315" s="37"/>
    </row>
    <row r="316" spans="1:28" hidden="1" x14ac:dyDescent="0.25">
      <c r="A316" s="8" t="s">
        <v>1270</v>
      </c>
      <c r="B316" s="20" t="s">
        <v>217</v>
      </c>
      <c r="C316" s="9" t="s">
        <v>218</v>
      </c>
      <c r="D316" s="10" t="str">
        <f>VLOOKUP(B316,Sheet1!$B$6:$D$580,3,0)</f>
        <v>Lê Trường Vi</v>
      </c>
      <c r="E316" s="9" t="s">
        <v>77</v>
      </c>
      <c r="F316" s="9" t="s">
        <v>57</v>
      </c>
      <c r="G316" s="9" t="s">
        <v>216</v>
      </c>
      <c r="H316" s="11">
        <v>7.0000000000000007E-2</v>
      </c>
      <c r="I316" s="11"/>
      <c r="J316" s="26">
        <v>0</v>
      </c>
      <c r="K316" s="11">
        <v>0.01</v>
      </c>
      <c r="L316" s="11">
        <v>5.0000000000000001E-3</v>
      </c>
      <c r="M316" s="11"/>
      <c r="N316" s="11">
        <v>5.0000000000000001E-3</v>
      </c>
      <c r="O316" s="12">
        <f t="shared" si="47"/>
        <v>0</v>
      </c>
      <c r="P316" s="12">
        <f t="shared" si="48"/>
        <v>0</v>
      </c>
      <c r="Q316" s="12">
        <f t="shared" si="42"/>
        <v>0</v>
      </c>
      <c r="R316" s="12">
        <f t="shared" si="49"/>
        <v>0</v>
      </c>
      <c r="S316" s="12">
        <v>0</v>
      </c>
      <c r="T316" s="12">
        <v>7392000</v>
      </c>
      <c r="U316" s="12">
        <v>0</v>
      </c>
      <c r="V316" s="12">
        <v>7392000</v>
      </c>
      <c r="W316" s="15">
        <f t="shared" si="43"/>
        <v>0</v>
      </c>
      <c r="X316" s="15">
        <f t="shared" si="44"/>
        <v>0</v>
      </c>
      <c r="Y316" s="15">
        <f t="shared" si="45"/>
        <v>0</v>
      </c>
      <c r="Z316" s="36"/>
      <c r="AA316" s="36"/>
      <c r="AB316" s="37"/>
    </row>
    <row r="317" spans="1:28" hidden="1" x14ac:dyDescent="0.25">
      <c r="A317" s="8" t="s">
        <v>1267</v>
      </c>
      <c r="B317" s="20" t="s">
        <v>219</v>
      </c>
      <c r="C317" s="9" t="s">
        <v>220</v>
      </c>
      <c r="D317" s="10" t="str">
        <f>VLOOKUP(B317,Sheet1!$B$6:$D$580,3,0)</f>
        <v>Phan Thiện Đương</v>
      </c>
      <c r="E317" s="9" t="s">
        <v>67</v>
      </c>
      <c r="F317" s="9" t="s">
        <v>57</v>
      </c>
      <c r="G317" s="9" t="s">
        <v>216</v>
      </c>
      <c r="H317" s="11">
        <v>7.0000000000000007E-2</v>
      </c>
      <c r="I317" s="11"/>
      <c r="J317" s="26">
        <v>0</v>
      </c>
      <c r="K317" s="11">
        <v>0.01</v>
      </c>
      <c r="L317" s="11">
        <v>5.0000000000000001E-3</v>
      </c>
      <c r="M317" s="11"/>
      <c r="N317" s="11">
        <v>5.0000000000000001E-3</v>
      </c>
      <c r="O317" s="12">
        <f t="shared" si="47"/>
        <v>0</v>
      </c>
      <c r="P317" s="12">
        <f t="shared" si="48"/>
        <v>0</v>
      </c>
      <c r="Q317" s="12">
        <f t="shared" si="42"/>
        <v>0</v>
      </c>
      <c r="R317" s="12">
        <f t="shared" si="49"/>
        <v>0</v>
      </c>
      <c r="S317" s="12">
        <v>0</v>
      </c>
      <c r="T317" s="12">
        <v>0</v>
      </c>
      <c r="U317" s="12">
        <v>0</v>
      </c>
      <c r="V317" s="12">
        <v>0</v>
      </c>
      <c r="W317" s="15">
        <f t="shared" si="43"/>
        <v>0</v>
      </c>
      <c r="X317" s="15">
        <f t="shared" si="44"/>
        <v>0</v>
      </c>
      <c r="Y317" s="15">
        <f t="shared" si="45"/>
        <v>0</v>
      </c>
      <c r="Z317" s="36"/>
      <c r="AA317" s="36"/>
      <c r="AB317" s="37"/>
    </row>
    <row r="318" spans="1:28" hidden="1" x14ac:dyDescent="0.25">
      <c r="A318" s="8" t="s">
        <v>1272</v>
      </c>
      <c r="B318" s="20" t="s">
        <v>235</v>
      </c>
      <c r="C318" s="9" t="s">
        <v>236</v>
      </c>
      <c r="D318" s="10" t="str">
        <f>VLOOKUP(B318,Sheet1!$B$6:$D$580,3,0)</f>
        <v>Huỳnh Văn Điền</v>
      </c>
      <c r="E318" s="9" t="s">
        <v>67</v>
      </c>
      <c r="F318" s="9" t="s">
        <v>57</v>
      </c>
      <c r="G318" s="9" t="s">
        <v>216</v>
      </c>
      <c r="H318" s="11">
        <v>7.0000000000000007E-2</v>
      </c>
      <c r="I318" s="11"/>
      <c r="J318" s="26">
        <v>0</v>
      </c>
      <c r="K318" s="11">
        <v>0.01</v>
      </c>
      <c r="L318" s="11">
        <v>5.0000000000000001E-3</v>
      </c>
      <c r="M318" s="11"/>
      <c r="N318" s="11">
        <v>5.0000000000000001E-3</v>
      </c>
      <c r="O318" s="12">
        <f t="shared" si="47"/>
        <v>0</v>
      </c>
      <c r="P318" s="12">
        <f t="shared" si="48"/>
        <v>0</v>
      </c>
      <c r="Q318" s="12">
        <f t="shared" si="42"/>
        <v>0</v>
      </c>
      <c r="R318" s="12">
        <f t="shared" si="49"/>
        <v>0</v>
      </c>
      <c r="S318" s="12">
        <v>0</v>
      </c>
      <c r="T318" s="12">
        <v>0</v>
      </c>
      <c r="U318" s="12">
        <v>0</v>
      </c>
      <c r="V318" s="12">
        <v>0</v>
      </c>
      <c r="W318" s="15">
        <f t="shared" si="43"/>
        <v>0</v>
      </c>
      <c r="X318" s="15">
        <f t="shared" si="44"/>
        <v>0</v>
      </c>
      <c r="Y318" s="15">
        <f t="shared" si="45"/>
        <v>0</v>
      </c>
      <c r="Z318" s="36"/>
      <c r="AA318" s="36"/>
      <c r="AB318" s="37"/>
    </row>
    <row r="319" spans="1:28" hidden="1" x14ac:dyDescent="0.25">
      <c r="A319" s="8" t="s">
        <v>1278</v>
      </c>
      <c r="B319" s="9" t="s">
        <v>239</v>
      </c>
      <c r="C319" s="9" t="s">
        <v>240</v>
      </c>
      <c r="D319" s="10" t="e">
        <f>VLOOKUP(B319,Sheet1!$B$6:$D$580,3,0)</f>
        <v>#N/A</v>
      </c>
      <c r="E319" s="9" t="s">
        <v>70</v>
      </c>
      <c r="F319" s="9" t="s">
        <v>57</v>
      </c>
      <c r="G319" s="9" t="s">
        <v>216</v>
      </c>
      <c r="H319" s="11">
        <v>7.0000000000000007E-2</v>
      </c>
      <c r="I319" s="11"/>
      <c r="J319" s="26">
        <v>0</v>
      </c>
      <c r="K319" s="11">
        <v>0.01</v>
      </c>
      <c r="L319" s="11">
        <v>5.0000000000000001E-3</v>
      </c>
      <c r="M319" s="11"/>
      <c r="N319" s="11">
        <v>5.0000000000000001E-3</v>
      </c>
      <c r="O319" s="12" t="e">
        <f t="shared" si="47"/>
        <v>#N/A</v>
      </c>
      <c r="P319" s="12">
        <f t="shared" si="48"/>
        <v>0</v>
      </c>
      <c r="Q319" s="12">
        <f t="shared" si="42"/>
        <v>0</v>
      </c>
      <c r="R319" s="12">
        <f t="shared" si="49"/>
        <v>0</v>
      </c>
      <c r="S319" s="12" t="e">
        <v>#N/A</v>
      </c>
      <c r="T319" s="12">
        <v>0</v>
      </c>
      <c r="U319" s="12">
        <v>0</v>
      </c>
      <c r="V319" s="12" t="e">
        <v>#N/A</v>
      </c>
      <c r="W319" s="15">
        <f t="shared" si="43"/>
        <v>0</v>
      </c>
      <c r="X319" s="15">
        <f t="shared" si="44"/>
        <v>0</v>
      </c>
      <c r="Y319" s="15">
        <f t="shared" si="45"/>
        <v>0</v>
      </c>
      <c r="Z319" s="36"/>
      <c r="AA319" s="36"/>
      <c r="AB319" s="37"/>
    </row>
    <row r="320" spans="1:28" hidden="1" x14ac:dyDescent="0.25">
      <c r="A320" s="8" t="s">
        <v>1283</v>
      </c>
      <c r="B320" s="20" t="s">
        <v>245</v>
      </c>
      <c r="C320" s="9" t="s">
        <v>246</v>
      </c>
      <c r="D320" s="10" t="str">
        <f>VLOOKUP(B320,Sheet1!$B$6:$D$580,3,0)</f>
        <v>Phan Thiện Đương</v>
      </c>
      <c r="E320" s="9" t="s">
        <v>67</v>
      </c>
      <c r="F320" s="9" t="s">
        <v>57</v>
      </c>
      <c r="G320" s="9" t="s">
        <v>216</v>
      </c>
      <c r="H320" s="11">
        <v>7.0000000000000007E-2</v>
      </c>
      <c r="I320" s="11"/>
      <c r="J320" s="26">
        <v>0</v>
      </c>
      <c r="K320" s="11">
        <v>0.01</v>
      </c>
      <c r="L320" s="11">
        <v>5.0000000000000001E-3</v>
      </c>
      <c r="M320" s="11"/>
      <c r="N320" s="11">
        <v>5.0000000000000001E-3</v>
      </c>
      <c r="O320" s="12">
        <f t="shared" si="47"/>
        <v>0</v>
      </c>
      <c r="P320" s="12">
        <f t="shared" si="48"/>
        <v>0</v>
      </c>
      <c r="Q320" s="12">
        <f t="shared" si="42"/>
        <v>0</v>
      </c>
      <c r="R320" s="12">
        <f t="shared" si="49"/>
        <v>0</v>
      </c>
      <c r="S320" s="12">
        <v>0</v>
      </c>
      <c r="T320" s="12">
        <v>0</v>
      </c>
      <c r="U320" s="12">
        <v>0</v>
      </c>
      <c r="V320" s="12">
        <v>0</v>
      </c>
      <c r="W320" s="15">
        <f t="shared" si="43"/>
        <v>0</v>
      </c>
      <c r="X320" s="15">
        <f t="shared" si="44"/>
        <v>0</v>
      </c>
      <c r="Y320" s="15">
        <f t="shared" si="45"/>
        <v>0</v>
      </c>
      <c r="Z320" s="36"/>
      <c r="AA320" s="36"/>
      <c r="AB320" s="37"/>
    </row>
    <row r="321" spans="1:28" hidden="1" x14ac:dyDescent="0.25">
      <c r="A321" s="8" t="s">
        <v>1277</v>
      </c>
      <c r="B321" s="20" t="s">
        <v>273</v>
      </c>
      <c r="C321" s="9" t="s">
        <v>274</v>
      </c>
      <c r="D321" s="10" t="str">
        <f>VLOOKUP(B321,Sheet1!$B$6:$D$580,3,0)</f>
        <v>Lê Trường Vi</v>
      </c>
      <c r="E321" s="9" t="s">
        <v>96</v>
      </c>
      <c r="F321" s="9" t="s">
        <v>57</v>
      </c>
      <c r="G321" s="9" t="s">
        <v>216</v>
      </c>
      <c r="H321" s="11">
        <v>7.0000000000000007E-2</v>
      </c>
      <c r="I321" s="11"/>
      <c r="J321" s="26">
        <v>0</v>
      </c>
      <c r="K321" s="11">
        <v>0.01</v>
      </c>
      <c r="L321" s="11">
        <v>5.0000000000000001E-3</v>
      </c>
      <c r="M321" s="11"/>
      <c r="N321" s="11">
        <v>5.0000000000000001E-3</v>
      </c>
      <c r="O321" s="12">
        <f t="shared" si="47"/>
        <v>0</v>
      </c>
      <c r="P321" s="12">
        <f t="shared" si="48"/>
        <v>0</v>
      </c>
      <c r="Q321" s="12">
        <f t="shared" si="42"/>
        <v>0</v>
      </c>
      <c r="R321" s="12">
        <f t="shared" si="49"/>
        <v>0</v>
      </c>
      <c r="S321" s="12">
        <v>20000000</v>
      </c>
      <c r="T321" s="12">
        <v>0</v>
      </c>
      <c r="U321" s="12">
        <v>0</v>
      </c>
      <c r="V321" s="12">
        <v>0</v>
      </c>
      <c r="W321" s="15">
        <f t="shared" si="43"/>
        <v>0</v>
      </c>
      <c r="X321" s="15">
        <f t="shared" si="44"/>
        <v>0</v>
      </c>
      <c r="Y321" s="15">
        <f t="shared" si="45"/>
        <v>0</v>
      </c>
      <c r="Z321" s="36"/>
      <c r="AA321" s="36"/>
      <c r="AB321" s="37"/>
    </row>
    <row r="322" spans="1:28" hidden="1" x14ac:dyDescent="0.25">
      <c r="A322" s="8" t="s">
        <v>1285</v>
      </c>
      <c r="B322" s="20" t="s">
        <v>285</v>
      </c>
      <c r="C322" s="9" t="s">
        <v>286</v>
      </c>
      <c r="D322" s="10" t="str">
        <f>VLOOKUP(B322,Sheet1!$B$6:$D$580,3,0)</f>
        <v>Lê Trường Vi</v>
      </c>
      <c r="E322" s="9" t="s">
        <v>89</v>
      </c>
      <c r="F322" s="9" t="s">
        <v>57</v>
      </c>
      <c r="G322" s="9" t="s">
        <v>216</v>
      </c>
      <c r="H322" s="11">
        <v>7.0000000000000007E-2</v>
      </c>
      <c r="I322" s="11"/>
      <c r="J322" s="26">
        <v>0</v>
      </c>
      <c r="K322" s="11">
        <v>0.01</v>
      </c>
      <c r="L322" s="11">
        <v>5.0000000000000001E-3</v>
      </c>
      <c r="M322" s="11"/>
      <c r="N322" s="11">
        <v>5.0000000000000001E-3</v>
      </c>
      <c r="O322" s="12">
        <f t="shared" si="47"/>
        <v>0</v>
      </c>
      <c r="P322" s="12">
        <f t="shared" si="48"/>
        <v>0</v>
      </c>
      <c r="Q322" s="12">
        <f t="shared" si="42"/>
        <v>0</v>
      </c>
      <c r="R322" s="12">
        <f t="shared" si="49"/>
        <v>0</v>
      </c>
      <c r="S322" s="12">
        <v>0</v>
      </c>
      <c r="T322" s="12">
        <v>0</v>
      </c>
      <c r="U322" s="12">
        <v>0</v>
      </c>
      <c r="V322" s="12">
        <v>0</v>
      </c>
      <c r="W322" s="15">
        <f t="shared" si="43"/>
        <v>0</v>
      </c>
      <c r="X322" s="15">
        <f t="shared" si="44"/>
        <v>0</v>
      </c>
      <c r="Y322" s="15">
        <f t="shared" si="45"/>
        <v>0</v>
      </c>
      <c r="Z322" s="36"/>
      <c r="AA322" s="36"/>
      <c r="AB322" s="37"/>
    </row>
    <row r="323" spans="1:28" hidden="1" x14ac:dyDescent="0.25">
      <c r="A323" s="8" t="s">
        <v>1286</v>
      </c>
      <c r="B323" s="20" t="s">
        <v>299</v>
      </c>
      <c r="C323" s="9" t="s">
        <v>300</v>
      </c>
      <c r="D323" s="10" t="str">
        <f>VLOOKUP(B323,Sheet1!$B$6:$D$580,3,0)</f>
        <v>Phan Thiện Đương</v>
      </c>
      <c r="E323" s="9" t="s">
        <v>56</v>
      </c>
      <c r="F323" s="9" t="s">
        <v>57</v>
      </c>
      <c r="G323" s="9" t="s">
        <v>216</v>
      </c>
      <c r="H323" s="11">
        <v>7.0000000000000007E-2</v>
      </c>
      <c r="I323" s="11"/>
      <c r="J323" s="26">
        <v>0</v>
      </c>
      <c r="K323" s="11">
        <v>0.01</v>
      </c>
      <c r="L323" s="11">
        <v>5.0000000000000001E-3</v>
      </c>
      <c r="M323" s="11"/>
      <c r="N323" s="11">
        <v>5.0000000000000001E-3</v>
      </c>
      <c r="O323" s="12">
        <f t="shared" si="47"/>
        <v>0</v>
      </c>
      <c r="P323" s="12">
        <f t="shared" si="48"/>
        <v>0</v>
      </c>
      <c r="Q323" s="12">
        <f t="shared" si="42"/>
        <v>0</v>
      </c>
      <c r="R323" s="12">
        <f t="shared" si="49"/>
        <v>0</v>
      </c>
      <c r="S323" s="12">
        <v>20000000</v>
      </c>
      <c r="T323" s="12">
        <v>0</v>
      </c>
      <c r="U323" s="12">
        <v>0</v>
      </c>
      <c r="V323" s="12">
        <v>0</v>
      </c>
      <c r="W323" s="15">
        <f t="shared" si="43"/>
        <v>0</v>
      </c>
      <c r="X323" s="15">
        <f t="shared" si="44"/>
        <v>0</v>
      </c>
      <c r="Y323" s="15">
        <f t="shared" si="45"/>
        <v>0</v>
      </c>
      <c r="Z323" s="36"/>
      <c r="AA323" s="36"/>
      <c r="AB323" s="37"/>
    </row>
    <row r="324" spans="1:28" hidden="1" x14ac:dyDescent="0.25">
      <c r="A324" s="8" t="s">
        <v>1288</v>
      </c>
      <c r="B324" s="20" t="s">
        <v>361</v>
      </c>
      <c r="C324" s="9" t="s">
        <v>362</v>
      </c>
      <c r="D324" s="10" t="str">
        <f>VLOOKUP(B324,Sheet1!$B$6:$D$580,3,0)</f>
        <v>Phan Thiện Đương</v>
      </c>
      <c r="E324" s="9" t="s">
        <v>70</v>
      </c>
      <c r="F324" s="9" t="s">
        <v>57</v>
      </c>
      <c r="G324" s="9" t="s">
        <v>216</v>
      </c>
      <c r="H324" s="11">
        <v>7.0000000000000007E-2</v>
      </c>
      <c r="I324" s="11"/>
      <c r="J324" s="26">
        <v>0</v>
      </c>
      <c r="K324" s="11">
        <v>0.01</v>
      </c>
      <c r="L324" s="11">
        <v>5.0000000000000001E-3</v>
      </c>
      <c r="M324" s="11"/>
      <c r="N324" s="11">
        <v>5.0000000000000001E-3</v>
      </c>
      <c r="O324" s="12">
        <f t="shared" si="47"/>
        <v>0</v>
      </c>
      <c r="P324" s="12">
        <f t="shared" si="48"/>
        <v>0</v>
      </c>
      <c r="Q324" s="12">
        <f t="shared" si="42"/>
        <v>0</v>
      </c>
      <c r="R324" s="12">
        <f t="shared" si="49"/>
        <v>0</v>
      </c>
      <c r="S324" s="12">
        <v>10000000</v>
      </c>
      <c r="T324" s="12">
        <v>0</v>
      </c>
      <c r="U324" s="12">
        <v>0</v>
      </c>
      <c r="V324" s="12">
        <v>0</v>
      </c>
      <c r="W324" s="15">
        <f t="shared" si="43"/>
        <v>0</v>
      </c>
      <c r="X324" s="15">
        <f t="shared" si="44"/>
        <v>0</v>
      </c>
      <c r="Y324" s="15">
        <f t="shared" si="45"/>
        <v>0</v>
      </c>
      <c r="Z324" s="36"/>
      <c r="AA324" s="36"/>
      <c r="AB324" s="37"/>
    </row>
    <row r="325" spans="1:28" hidden="1" x14ac:dyDescent="0.25">
      <c r="A325" s="8" t="s">
        <v>1265</v>
      </c>
      <c r="B325" s="20" t="s">
        <v>383</v>
      </c>
      <c r="C325" s="9" t="s">
        <v>384</v>
      </c>
      <c r="D325" s="10" t="str">
        <f>VLOOKUP(B325,Sheet1!$B$6:$D$580,3,0)</f>
        <v>Nguyễn Đức Tài</v>
      </c>
      <c r="E325" s="9" t="s">
        <v>61</v>
      </c>
      <c r="F325" s="9" t="s">
        <v>51</v>
      </c>
      <c r="G325" s="9" t="s">
        <v>318</v>
      </c>
      <c r="H325" s="11">
        <v>3.5000000000000003E-2</v>
      </c>
      <c r="I325" s="11"/>
      <c r="J325" s="11">
        <v>0.01</v>
      </c>
      <c r="K325" s="11">
        <v>0.01</v>
      </c>
      <c r="L325" s="11">
        <v>5.0000000000000001E-3</v>
      </c>
      <c r="M325" s="11">
        <v>5.0000000000000001E-3</v>
      </c>
      <c r="N325" s="11"/>
      <c r="O325" s="12">
        <f t="shared" si="47"/>
        <v>0</v>
      </c>
      <c r="P325" s="12">
        <f t="shared" si="48"/>
        <v>0</v>
      </c>
      <c r="Q325" s="12">
        <f t="shared" si="42"/>
        <v>0</v>
      </c>
      <c r="R325" s="12">
        <f t="shared" si="49"/>
        <v>210756</v>
      </c>
      <c r="S325" s="12">
        <v>20000000</v>
      </c>
      <c r="T325" s="12">
        <v>0</v>
      </c>
      <c r="U325" s="12">
        <v>0</v>
      </c>
      <c r="V325" s="12">
        <v>21840000</v>
      </c>
      <c r="W325" s="15">
        <f t="shared" si="43"/>
        <v>0</v>
      </c>
      <c r="X325" s="15">
        <f t="shared" si="44"/>
        <v>0</v>
      </c>
      <c r="Y325" s="15">
        <f t="shared" si="45"/>
        <v>1.0920000000000001</v>
      </c>
      <c r="Z325" s="36"/>
      <c r="AA325" s="36"/>
      <c r="AB325" s="37"/>
    </row>
    <row r="326" spans="1:28" hidden="1" x14ac:dyDescent="0.25">
      <c r="A326" s="8" t="s">
        <v>1273</v>
      </c>
      <c r="B326" s="20" t="s">
        <v>385</v>
      </c>
      <c r="C326" s="9" t="s">
        <v>386</v>
      </c>
      <c r="D326" s="10" t="str">
        <f>VLOOKUP(B326,Sheet1!$B$6:$D$580,3,0)</f>
        <v>Nguyễn Đức Tài</v>
      </c>
      <c r="E326" s="9" t="s">
        <v>61</v>
      </c>
      <c r="F326" s="9" t="s">
        <v>51</v>
      </c>
      <c r="G326" s="9" t="s">
        <v>318</v>
      </c>
      <c r="H326" s="11">
        <v>3.5000000000000003E-2</v>
      </c>
      <c r="I326" s="11"/>
      <c r="J326" s="11">
        <v>0.01</v>
      </c>
      <c r="K326" s="11">
        <v>0.01</v>
      </c>
      <c r="L326" s="11">
        <v>5.0000000000000001E-3</v>
      </c>
      <c r="M326" s="11">
        <v>5.0000000000000001E-3</v>
      </c>
      <c r="N326" s="11"/>
      <c r="O326" s="12">
        <f t="shared" si="47"/>
        <v>0</v>
      </c>
      <c r="P326" s="12">
        <f t="shared" si="48"/>
        <v>92640</v>
      </c>
      <c r="Q326" s="12">
        <f t="shared" ref="Q326:Q389" si="50">IF(OR(X326&gt;=60%,(W326+X326)&gt;=100%),U326*J326*(100%-H326),0)</f>
        <v>0</v>
      </c>
      <c r="R326" s="12">
        <f t="shared" si="49"/>
        <v>185280</v>
      </c>
      <c r="S326" s="12">
        <v>15000000</v>
      </c>
      <c r="T326" s="12">
        <v>9600000</v>
      </c>
      <c r="U326" s="12">
        <v>0</v>
      </c>
      <c r="V326" s="12">
        <v>19200000</v>
      </c>
      <c r="W326" s="15">
        <f t="shared" ref="W326:W389" si="51">IFERROR(T326/S326,0)</f>
        <v>0.64</v>
      </c>
      <c r="X326" s="15">
        <f t="shared" ref="X326:X389" si="52">+IFERROR(U326/S326,0)</f>
        <v>0</v>
      </c>
      <c r="Y326" s="15">
        <f t="shared" ref="Y326:Y389" si="53">+IFERROR(V326/S326,0)</f>
        <v>1.28</v>
      </c>
      <c r="Z326" s="36"/>
      <c r="AA326" s="36"/>
      <c r="AB326" s="37"/>
    </row>
    <row r="327" spans="1:28" hidden="1" x14ac:dyDescent="0.25">
      <c r="A327" s="8" t="s">
        <v>1275</v>
      </c>
      <c r="B327" s="20" t="s">
        <v>387</v>
      </c>
      <c r="C327" s="9" t="s">
        <v>388</v>
      </c>
      <c r="D327" s="10" t="str">
        <f>VLOOKUP(B327,Sheet1!$B$6:$D$580,3,0)</f>
        <v>Nguyễn Đức Tài</v>
      </c>
      <c r="E327" s="9" t="s">
        <v>61</v>
      </c>
      <c r="F327" s="9" t="s">
        <v>51</v>
      </c>
      <c r="G327" s="9" t="s">
        <v>318</v>
      </c>
      <c r="H327" s="11">
        <v>3.5000000000000003E-2</v>
      </c>
      <c r="I327" s="11"/>
      <c r="J327" s="11">
        <v>0.01</v>
      </c>
      <c r="K327" s="11">
        <v>0.01</v>
      </c>
      <c r="L327" s="11">
        <v>5.0000000000000001E-3</v>
      </c>
      <c r="M327" s="11">
        <v>5.0000000000000001E-3</v>
      </c>
      <c r="N327" s="11"/>
      <c r="O327" s="12">
        <f t="shared" si="47"/>
        <v>0</v>
      </c>
      <c r="P327" s="12">
        <f t="shared" si="48"/>
        <v>365928</v>
      </c>
      <c r="Q327" s="12">
        <f t="shared" si="50"/>
        <v>0</v>
      </c>
      <c r="R327" s="12">
        <f t="shared" si="49"/>
        <v>612582</v>
      </c>
      <c r="S327" s="12">
        <v>20000000</v>
      </c>
      <c r="T327" s="12">
        <v>37920000</v>
      </c>
      <c r="U327" s="12">
        <v>0</v>
      </c>
      <c r="V327" s="12">
        <v>63480000</v>
      </c>
      <c r="W327" s="15">
        <f t="shared" si="51"/>
        <v>1.8959999999999999</v>
      </c>
      <c r="X327" s="15">
        <f t="shared" si="52"/>
        <v>0</v>
      </c>
      <c r="Y327" s="15">
        <f t="shared" si="53"/>
        <v>3.1739999999999999</v>
      </c>
      <c r="Z327" s="36"/>
      <c r="AA327" s="36"/>
      <c r="AB327" s="37"/>
    </row>
    <row r="328" spans="1:28" hidden="1" x14ac:dyDescent="0.25">
      <c r="A328" s="8" t="s">
        <v>1274</v>
      </c>
      <c r="B328" s="20" t="s">
        <v>391</v>
      </c>
      <c r="C328" s="9" t="s">
        <v>392</v>
      </c>
      <c r="D328" s="10" t="str">
        <f>VLOOKUP(B328,Sheet1!$B$6:$D$580,3,0)</f>
        <v>Nguyễn Đức Tài</v>
      </c>
      <c r="E328" s="9" t="s">
        <v>88</v>
      </c>
      <c r="F328" s="9" t="s">
        <v>51</v>
      </c>
      <c r="G328" s="9" t="s">
        <v>318</v>
      </c>
      <c r="H328" s="11">
        <v>3.5000000000000003E-2</v>
      </c>
      <c r="I328" s="11"/>
      <c r="J328" s="11">
        <v>0.01</v>
      </c>
      <c r="K328" s="11">
        <v>0.01</v>
      </c>
      <c r="L328" s="11">
        <v>5.0000000000000001E-3</v>
      </c>
      <c r="M328" s="11">
        <v>5.0000000000000001E-3</v>
      </c>
      <c r="N328" s="11"/>
      <c r="O328" s="12">
        <f t="shared" si="47"/>
        <v>0</v>
      </c>
      <c r="P328" s="12">
        <f t="shared" si="48"/>
        <v>0</v>
      </c>
      <c r="Q328" s="12">
        <f t="shared" si="50"/>
        <v>0</v>
      </c>
      <c r="R328" s="12">
        <f t="shared" si="49"/>
        <v>0</v>
      </c>
      <c r="S328" s="12">
        <v>60000000</v>
      </c>
      <c r="T328" s="12">
        <v>0</v>
      </c>
      <c r="U328" s="12">
        <v>15360000</v>
      </c>
      <c r="V328" s="12">
        <v>15360000</v>
      </c>
      <c r="W328" s="15">
        <f t="shared" si="51"/>
        <v>0</v>
      </c>
      <c r="X328" s="15">
        <f t="shared" si="52"/>
        <v>0.25600000000000001</v>
      </c>
      <c r="Y328" s="15">
        <f t="shared" si="53"/>
        <v>0.25600000000000001</v>
      </c>
      <c r="Z328" s="36"/>
      <c r="AA328" s="36"/>
      <c r="AB328" s="37"/>
    </row>
    <row r="329" spans="1:28" hidden="1" x14ac:dyDescent="0.25">
      <c r="A329" s="8" t="s">
        <v>1269</v>
      </c>
      <c r="B329" s="20" t="s">
        <v>397</v>
      </c>
      <c r="C329" s="9" t="s">
        <v>398</v>
      </c>
      <c r="D329" s="10" t="str">
        <f>VLOOKUP(B329,Sheet1!$B$6:$D$580,3,0)</f>
        <v>Nguyễn Đức Tài</v>
      </c>
      <c r="E329" s="9" t="s">
        <v>73</v>
      </c>
      <c r="F329" s="9" t="s">
        <v>51</v>
      </c>
      <c r="G329" s="9" t="s">
        <v>318</v>
      </c>
      <c r="H329" s="11">
        <v>3.5000000000000003E-2</v>
      </c>
      <c r="I329" s="11"/>
      <c r="J329" s="11">
        <v>0.01</v>
      </c>
      <c r="K329" s="11">
        <v>0.01</v>
      </c>
      <c r="L329" s="11">
        <v>5.0000000000000001E-3</v>
      </c>
      <c r="M329" s="11">
        <v>5.0000000000000001E-3</v>
      </c>
      <c r="N329" s="11"/>
      <c r="O329" s="12">
        <f t="shared" si="47"/>
        <v>0</v>
      </c>
      <c r="P329" s="12">
        <f t="shared" si="48"/>
        <v>59058</v>
      </c>
      <c r="Q329" s="12">
        <f t="shared" si="50"/>
        <v>120432</v>
      </c>
      <c r="R329" s="12">
        <f t="shared" si="49"/>
        <v>179490</v>
      </c>
      <c r="S329" s="12">
        <v>10000000</v>
      </c>
      <c r="T329" s="12">
        <v>6120000</v>
      </c>
      <c r="U329" s="12">
        <v>12480000</v>
      </c>
      <c r="V329" s="12">
        <v>18600000</v>
      </c>
      <c r="W329" s="15">
        <f t="shared" si="51"/>
        <v>0.61199999999999999</v>
      </c>
      <c r="X329" s="15">
        <f t="shared" si="52"/>
        <v>1.248</v>
      </c>
      <c r="Y329" s="15">
        <f t="shared" si="53"/>
        <v>1.86</v>
      </c>
      <c r="Z329" s="36"/>
      <c r="AA329" s="36"/>
      <c r="AB329" s="37"/>
    </row>
    <row r="330" spans="1:28" hidden="1" x14ac:dyDescent="0.25">
      <c r="A330" s="8" t="s">
        <v>1276</v>
      </c>
      <c r="B330" s="20" t="s">
        <v>399</v>
      </c>
      <c r="C330" s="9" t="s">
        <v>400</v>
      </c>
      <c r="D330" s="10" t="str">
        <f>VLOOKUP(B330,Sheet1!$B$6:$D$580,3,0)</f>
        <v>Nguyễn Đức Tài</v>
      </c>
      <c r="E330" s="9" t="s">
        <v>73</v>
      </c>
      <c r="F330" s="9" t="s">
        <v>51</v>
      </c>
      <c r="G330" s="9" t="s">
        <v>318</v>
      </c>
      <c r="H330" s="11">
        <v>3.5000000000000003E-2</v>
      </c>
      <c r="I330" s="11"/>
      <c r="J330" s="11">
        <v>0.01</v>
      </c>
      <c r="K330" s="11">
        <v>0.01</v>
      </c>
      <c r="L330" s="11">
        <v>5.0000000000000001E-3</v>
      </c>
      <c r="M330" s="11">
        <v>5.0000000000000001E-3</v>
      </c>
      <c r="N330" s="11"/>
      <c r="O330" s="12">
        <f t="shared" si="47"/>
        <v>0</v>
      </c>
      <c r="P330" s="12">
        <f t="shared" si="48"/>
        <v>840708</v>
      </c>
      <c r="Q330" s="12">
        <f t="shared" si="50"/>
        <v>0</v>
      </c>
      <c r="R330" s="12">
        <f t="shared" si="49"/>
        <v>840708</v>
      </c>
      <c r="S330" s="12">
        <v>50000000</v>
      </c>
      <c r="T330" s="12">
        <v>87120000</v>
      </c>
      <c r="U330" s="12">
        <v>0</v>
      </c>
      <c r="V330" s="12">
        <v>87120000</v>
      </c>
      <c r="W330" s="15">
        <f t="shared" si="51"/>
        <v>1.7423999999999999</v>
      </c>
      <c r="X330" s="15">
        <f t="shared" si="52"/>
        <v>0</v>
      </c>
      <c r="Y330" s="15">
        <f t="shared" si="53"/>
        <v>1.7423999999999999</v>
      </c>
      <c r="Z330" s="36"/>
      <c r="AA330" s="36"/>
      <c r="AB330" s="37"/>
    </row>
    <row r="331" spans="1:28" hidden="1" x14ac:dyDescent="0.25">
      <c r="A331" s="8" t="s">
        <v>1287</v>
      </c>
      <c r="B331" s="20" t="s">
        <v>403</v>
      </c>
      <c r="C331" s="9" t="s">
        <v>404</v>
      </c>
      <c r="D331" s="10" t="str">
        <f>VLOOKUP(B331,Sheet1!$B$6:$D$580,3,0)</f>
        <v>Phan Quốc Vũ</v>
      </c>
      <c r="E331" s="9" t="s">
        <v>85</v>
      </c>
      <c r="F331" s="9" t="s">
        <v>51</v>
      </c>
      <c r="G331" s="9" t="s">
        <v>318</v>
      </c>
      <c r="H331" s="11">
        <v>3.5000000000000003E-2</v>
      </c>
      <c r="I331" s="11"/>
      <c r="J331" s="11">
        <v>0.01</v>
      </c>
      <c r="K331" s="11">
        <v>0.01</v>
      </c>
      <c r="L331" s="11">
        <v>5.0000000000000001E-3</v>
      </c>
      <c r="M331" s="11">
        <v>5.0000000000000001E-3</v>
      </c>
      <c r="N331" s="11"/>
      <c r="O331" s="12">
        <f t="shared" si="47"/>
        <v>0</v>
      </c>
      <c r="P331" s="12">
        <f t="shared" si="48"/>
        <v>0</v>
      </c>
      <c r="Q331" s="12">
        <f t="shared" si="50"/>
        <v>0</v>
      </c>
      <c r="R331" s="12">
        <f t="shared" si="49"/>
        <v>0</v>
      </c>
      <c r="S331" s="12">
        <v>40000000</v>
      </c>
      <c r="T331" s="12">
        <v>0</v>
      </c>
      <c r="U331" s="12">
        <v>0</v>
      </c>
      <c r="V331" s="12">
        <v>0</v>
      </c>
      <c r="W331" s="15">
        <f t="shared" si="51"/>
        <v>0</v>
      </c>
      <c r="X331" s="15">
        <f t="shared" si="52"/>
        <v>0</v>
      </c>
      <c r="Y331" s="15">
        <f t="shared" si="53"/>
        <v>0</v>
      </c>
      <c r="Z331" s="36"/>
      <c r="AA331" s="36"/>
      <c r="AB331" s="37"/>
    </row>
    <row r="332" spans="1:28" hidden="1" x14ac:dyDescent="0.25">
      <c r="A332" s="8" t="s">
        <v>1263</v>
      </c>
      <c r="B332" s="20" t="s">
        <v>407</v>
      </c>
      <c r="C332" s="9" t="s">
        <v>408</v>
      </c>
      <c r="D332" s="10" t="str">
        <f>VLOOKUP(B332,Sheet1!$B$6:$D$580,3,0)</f>
        <v>Phan Quốc Vũ</v>
      </c>
      <c r="E332" s="9" t="s">
        <v>50</v>
      </c>
      <c r="F332" s="9" t="s">
        <v>51</v>
      </c>
      <c r="G332" s="9" t="s">
        <v>318</v>
      </c>
      <c r="H332" s="11">
        <v>3.5000000000000003E-2</v>
      </c>
      <c r="I332" s="11"/>
      <c r="J332" s="11">
        <v>0.01</v>
      </c>
      <c r="K332" s="11">
        <v>0.01</v>
      </c>
      <c r="L332" s="11">
        <v>5.0000000000000001E-3</v>
      </c>
      <c r="M332" s="11">
        <v>5.0000000000000001E-3</v>
      </c>
      <c r="N332" s="11"/>
      <c r="O332" s="12">
        <f t="shared" si="47"/>
        <v>0</v>
      </c>
      <c r="P332" s="12">
        <f t="shared" si="48"/>
        <v>0</v>
      </c>
      <c r="Q332" s="12">
        <f t="shared" si="50"/>
        <v>0</v>
      </c>
      <c r="R332" s="12">
        <f t="shared" si="49"/>
        <v>1658256</v>
      </c>
      <c r="S332" s="12">
        <v>170000000</v>
      </c>
      <c r="T332" s="12">
        <v>0</v>
      </c>
      <c r="U332" s="12">
        <v>0</v>
      </c>
      <c r="V332" s="12">
        <v>171840000</v>
      </c>
      <c r="W332" s="15">
        <f t="shared" si="51"/>
        <v>0</v>
      </c>
      <c r="X332" s="15">
        <f t="shared" si="52"/>
        <v>0</v>
      </c>
      <c r="Y332" s="15">
        <f t="shared" si="53"/>
        <v>1.0108235294117647</v>
      </c>
      <c r="Z332" s="36"/>
      <c r="AA332" s="36"/>
      <c r="AB332" s="37"/>
    </row>
    <row r="333" spans="1:28" hidden="1" x14ac:dyDescent="0.25">
      <c r="A333" s="8" t="s">
        <v>1266</v>
      </c>
      <c r="B333" s="20" t="s">
        <v>411</v>
      </c>
      <c r="C333" s="9" t="s">
        <v>412</v>
      </c>
      <c r="D333" s="10" t="str">
        <f>VLOOKUP(B333,Sheet1!$B$6:$D$580,3,0)</f>
        <v>Phan Quốc Vũ</v>
      </c>
      <c r="E333" s="9" t="s">
        <v>64</v>
      </c>
      <c r="F333" s="9" t="s">
        <v>51</v>
      </c>
      <c r="G333" s="9" t="s">
        <v>318</v>
      </c>
      <c r="H333" s="11">
        <v>3.5000000000000003E-2</v>
      </c>
      <c r="I333" s="11"/>
      <c r="J333" s="11">
        <v>0.01</v>
      </c>
      <c r="K333" s="11">
        <v>0.01</v>
      </c>
      <c r="L333" s="11">
        <v>5.0000000000000001E-3</v>
      </c>
      <c r="M333" s="11">
        <v>5.0000000000000001E-3</v>
      </c>
      <c r="N333" s="11"/>
      <c r="O333" s="12">
        <f t="shared" si="47"/>
        <v>0</v>
      </c>
      <c r="P333" s="12">
        <f t="shared" si="48"/>
        <v>0</v>
      </c>
      <c r="Q333" s="12">
        <f t="shared" si="50"/>
        <v>0</v>
      </c>
      <c r="R333" s="12">
        <f t="shared" si="49"/>
        <v>0</v>
      </c>
      <c r="S333" s="12">
        <v>0</v>
      </c>
      <c r="T333" s="12">
        <v>0</v>
      </c>
      <c r="U333" s="12">
        <v>0</v>
      </c>
      <c r="V333" s="12">
        <v>0</v>
      </c>
      <c r="W333" s="15">
        <f t="shared" si="51"/>
        <v>0</v>
      </c>
      <c r="X333" s="15">
        <f t="shared" si="52"/>
        <v>0</v>
      </c>
      <c r="Y333" s="15">
        <f t="shared" si="53"/>
        <v>0</v>
      </c>
      <c r="Z333" s="36"/>
      <c r="AA333" s="36"/>
      <c r="AB333" s="37"/>
    </row>
    <row r="334" spans="1:28" hidden="1" x14ac:dyDescent="0.25">
      <c r="A334" s="8" t="s">
        <v>1290</v>
      </c>
      <c r="B334" s="20" t="s">
        <v>429</v>
      </c>
      <c r="C334" s="9" t="s">
        <v>430</v>
      </c>
      <c r="D334" s="10" t="str">
        <f>VLOOKUP(B334,Sheet1!$B$6:$D$580,3,0)</f>
        <v>Phan Quốc Vũ</v>
      </c>
      <c r="E334" s="9" t="s">
        <v>64</v>
      </c>
      <c r="F334" s="9" t="s">
        <v>51</v>
      </c>
      <c r="G334" s="9" t="s">
        <v>318</v>
      </c>
      <c r="H334" s="11"/>
      <c r="I334" s="11"/>
      <c r="J334" s="26">
        <v>0</v>
      </c>
      <c r="K334" s="11">
        <v>0.03</v>
      </c>
      <c r="L334" s="11">
        <v>0</v>
      </c>
      <c r="M334" s="11">
        <v>0</v>
      </c>
      <c r="N334" s="11"/>
      <c r="O334" s="12">
        <f t="shared" si="47"/>
        <v>0</v>
      </c>
      <c r="P334" s="12">
        <f t="shared" si="48"/>
        <v>0</v>
      </c>
      <c r="Q334" s="12">
        <f t="shared" si="50"/>
        <v>0</v>
      </c>
      <c r="R334" s="12">
        <f>IF(Y334&gt;=100%,V334*(100%-H334)*K334,0)+383400</f>
        <v>383400</v>
      </c>
      <c r="S334" s="12">
        <v>20000000</v>
      </c>
      <c r="T334" s="12">
        <v>0</v>
      </c>
      <c r="U334" s="12">
        <v>0</v>
      </c>
      <c r="V334" s="12">
        <v>0</v>
      </c>
      <c r="W334" s="15">
        <f t="shared" si="51"/>
        <v>0</v>
      </c>
      <c r="X334" s="15">
        <f t="shared" si="52"/>
        <v>0</v>
      </c>
      <c r="Y334" s="15">
        <f t="shared" si="53"/>
        <v>0</v>
      </c>
      <c r="Z334" s="36"/>
      <c r="AA334" s="36"/>
      <c r="AB334" s="37"/>
    </row>
    <row r="335" spans="1:28" hidden="1" x14ac:dyDescent="0.25">
      <c r="A335" s="8" t="s">
        <v>1281</v>
      </c>
      <c r="B335" s="32" t="s">
        <v>1236</v>
      </c>
      <c r="C335" s="32" t="s">
        <v>1237</v>
      </c>
      <c r="D335" s="10" t="str">
        <f>VLOOKUP(B335,Sheet1!$B$6:$D$580,3,0)</f>
        <v>Phan Quốc Vũ</v>
      </c>
      <c r="E335" s="31" t="s">
        <v>64</v>
      </c>
      <c r="F335" s="32" t="s">
        <v>51</v>
      </c>
      <c r="G335" s="9" t="s">
        <v>318</v>
      </c>
      <c r="H335" s="11">
        <v>3.5000000000000003E-2</v>
      </c>
      <c r="I335" s="11"/>
      <c r="J335" s="11">
        <v>0.01</v>
      </c>
      <c r="K335" s="11">
        <v>0.01</v>
      </c>
      <c r="L335" s="11">
        <v>5.0000000000000001E-3</v>
      </c>
      <c r="M335" s="11">
        <v>5.0000000000000001E-3</v>
      </c>
      <c r="N335" s="11"/>
      <c r="O335" s="12">
        <f t="shared" si="47"/>
        <v>0</v>
      </c>
      <c r="P335" s="12">
        <f t="shared" si="48"/>
        <v>0</v>
      </c>
      <c r="Q335" s="12">
        <f t="shared" si="50"/>
        <v>0</v>
      </c>
      <c r="R335" s="12">
        <f t="shared" ref="R335:R398" si="54">IF(Y335&gt;=100%,V335*(100%-H335)*K335,0)</f>
        <v>0</v>
      </c>
      <c r="S335" s="12">
        <v>70000000</v>
      </c>
      <c r="T335" s="12">
        <v>0</v>
      </c>
      <c r="U335" s="12">
        <v>0</v>
      </c>
      <c r="V335" s="12">
        <v>19080000</v>
      </c>
      <c r="W335" s="15">
        <f t="shared" si="51"/>
        <v>0</v>
      </c>
      <c r="X335" s="15">
        <f t="shared" si="52"/>
        <v>0</v>
      </c>
      <c r="Y335" s="15">
        <f t="shared" si="53"/>
        <v>0.27257142857142858</v>
      </c>
      <c r="Z335" s="36"/>
      <c r="AA335" s="36"/>
      <c r="AB335" s="37"/>
    </row>
    <row r="336" spans="1:28" hidden="1" x14ac:dyDescent="0.25">
      <c r="A336" s="8" t="s">
        <v>1298</v>
      </c>
      <c r="B336" s="28" t="s">
        <v>942</v>
      </c>
      <c r="C336" s="28" t="s">
        <v>943</v>
      </c>
      <c r="D336" s="10" t="str">
        <f>VLOOKUP(B336,Sheet1!$B$6:$D$580,3,0)</f>
        <v>Nguyễn Thành An</v>
      </c>
      <c r="E336" s="28" t="s">
        <v>488</v>
      </c>
      <c r="F336" s="28" t="s">
        <v>475</v>
      </c>
      <c r="G336" s="9" t="s">
        <v>318</v>
      </c>
      <c r="H336" s="11">
        <v>3.5000000000000003E-2</v>
      </c>
      <c r="I336" s="11"/>
      <c r="J336" s="11">
        <v>0.01</v>
      </c>
      <c r="K336" s="11">
        <v>0.01</v>
      </c>
      <c r="L336" s="11">
        <v>5.0000000000000001E-3</v>
      </c>
      <c r="M336" s="11">
        <v>5.0000000000000001E-3</v>
      </c>
      <c r="N336" s="11"/>
      <c r="O336" s="12">
        <f t="shared" si="47"/>
        <v>0</v>
      </c>
      <c r="P336" s="12">
        <f t="shared" si="48"/>
        <v>0</v>
      </c>
      <c r="Q336" s="12">
        <f t="shared" si="50"/>
        <v>0</v>
      </c>
      <c r="R336" s="12">
        <f t="shared" si="54"/>
        <v>0</v>
      </c>
      <c r="S336" s="12">
        <v>0</v>
      </c>
      <c r="T336" s="12">
        <v>0</v>
      </c>
      <c r="U336" s="12">
        <v>0</v>
      </c>
      <c r="V336" s="12">
        <v>0</v>
      </c>
      <c r="W336" s="15">
        <f t="shared" si="51"/>
        <v>0</v>
      </c>
      <c r="X336" s="15">
        <f t="shared" si="52"/>
        <v>0</v>
      </c>
      <c r="Y336" s="15">
        <f t="shared" si="53"/>
        <v>0</v>
      </c>
      <c r="Z336" s="36"/>
      <c r="AA336" s="36"/>
      <c r="AB336" s="37"/>
    </row>
    <row r="337" spans="1:28" hidden="1" x14ac:dyDescent="0.25">
      <c r="A337" s="8" t="s">
        <v>1304</v>
      </c>
      <c r="B337" s="28" t="s">
        <v>952</v>
      </c>
      <c r="C337" s="28" t="s">
        <v>953</v>
      </c>
      <c r="D337" s="10" t="str">
        <f>VLOOKUP(B337,Sheet1!$B$6:$D$580,3,0)</f>
        <v>Trần Thanh Hiền</v>
      </c>
      <c r="E337" s="28" t="s">
        <v>505</v>
      </c>
      <c r="F337" s="28" t="s">
        <v>475</v>
      </c>
      <c r="G337" s="9" t="s">
        <v>318</v>
      </c>
      <c r="H337" s="11">
        <v>3.5000000000000003E-2</v>
      </c>
      <c r="I337" s="11"/>
      <c r="J337" s="11">
        <v>0.01</v>
      </c>
      <c r="K337" s="11">
        <v>0.01</v>
      </c>
      <c r="L337" s="11">
        <v>5.0000000000000001E-3</v>
      </c>
      <c r="M337" s="11">
        <v>5.0000000000000001E-3</v>
      </c>
      <c r="N337" s="11"/>
      <c r="O337" s="12">
        <f t="shared" si="47"/>
        <v>0</v>
      </c>
      <c r="P337" s="12">
        <f t="shared" si="48"/>
        <v>0</v>
      </c>
      <c r="Q337" s="12">
        <f t="shared" si="50"/>
        <v>753858</v>
      </c>
      <c r="R337" s="12">
        <f t="shared" si="54"/>
        <v>994722</v>
      </c>
      <c r="S337" s="12">
        <v>100000000</v>
      </c>
      <c r="T337" s="12">
        <v>24960000</v>
      </c>
      <c r="U337" s="12">
        <v>78120000</v>
      </c>
      <c r="V337" s="12">
        <v>103080000</v>
      </c>
      <c r="W337" s="15">
        <f t="shared" si="51"/>
        <v>0.24959999999999999</v>
      </c>
      <c r="X337" s="15">
        <f t="shared" si="52"/>
        <v>0.78120000000000001</v>
      </c>
      <c r="Y337" s="15">
        <f t="shared" si="53"/>
        <v>1.0307999999999999</v>
      </c>
      <c r="Z337" s="36"/>
      <c r="AA337" s="36"/>
      <c r="AB337" s="37"/>
    </row>
    <row r="338" spans="1:28" hidden="1" x14ac:dyDescent="0.25">
      <c r="A338" s="8" t="s">
        <v>1307</v>
      </c>
      <c r="B338" s="28" t="s">
        <v>958</v>
      </c>
      <c r="C338" s="28" t="s">
        <v>959</v>
      </c>
      <c r="D338" s="10" t="str">
        <f>VLOOKUP(B338,Sheet1!$B$6:$D$580,3,0)</f>
        <v>Trần Thanh Hiền</v>
      </c>
      <c r="E338" s="28" t="s">
        <v>505</v>
      </c>
      <c r="F338" s="28" t="s">
        <v>475</v>
      </c>
      <c r="G338" s="9" t="s">
        <v>318</v>
      </c>
      <c r="H338" s="11">
        <v>3.5000000000000003E-2</v>
      </c>
      <c r="I338" s="11"/>
      <c r="J338" s="11">
        <v>0.01</v>
      </c>
      <c r="K338" s="11">
        <v>0.01</v>
      </c>
      <c r="L338" s="11">
        <v>5.0000000000000001E-3</v>
      </c>
      <c r="M338" s="11">
        <v>5.0000000000000001E-3</v>
      </c>
      <c r="N338" s="11"/>
      <c r="O338" s="12">
        <f t="shared" si="47"/>
        <v>0</v>
      </c>
      <c r="P338" s="12">
        <f t="shared" si="48"/>
        <v>0</v>
      </c>
      <c r="Q338" s="12">
        <f t="shared" si="50"/>
        <v>0</v>
      </c>
      <c r="R338" s="12">
        <f t="shared" si="54"/>
        <v>0</v>
      </c>
      <c r="S338" s="12">
        <v>0</v>
      </c>
      <c r="T338" s="12">
        <v>0</v>
      </c>
      <c r="U338" s="12">
        <v>0</v>
      </c>
      <c r="V338" s="12">
        <v>0</v>
      </c>
      <c r="W338" s="15">
        <f t="shared" si="51"/>
        <v>0</v>
      </c>
      <c r="X338" s="15">
        <f t="shared" si="52"/>
        <v>0</v>
      </c>
      <c r="Y338" s="15">
        <f t="shared" si="53"/>
        <v>0</v>
      </c>
      <c r="Z338" s="36"/>
      <c r="AA338" s="36"/>
      <c r="AB338" s="37"/>
    </row>
    <row r="339" spans="1:28" hidden="1" x14ac:dyDescent="0.25">
      <c r="A339" s="8" t="s">
        <v>1308</v>
      </c>
      <c r="B339" s="28" t="s">
        <v>960</v>
      </c>
      <c r="C339" s="28" t="s">
        <v>961</v>
      </c>
      <c r="D339" s="10" t="str">
        <f>VLOOKUP(B339,Sheet1!$B$6:$D$580,3,0)</f>
        <v>Trần Thị Thu</v>
      </c>
      <c r="E339" s="28" t="s">
        <v>506</v>
      </c>
      <c r="F339" s="28" t="s">
        <v>475</v>
      </c>
      <c r="G339" s="9" t="s">
        <v>318</v>
      </c>
      <c r="H339" s="11">
        <v>3.5000000000000003E-2</v>
      </c>
      <c r="I339" s="11"/>
      <c r="J339" s="11">
        <v>0.01</v>
      </c>
      <c r="K339" s="11">
        <v>0.01</v>
      </c>
      <c r="L339" s="11">
        <v>5.0000000000000001E-3</v>
      </c>
      <c r="M339" s="11">
        <v>5.0000000000000001E-3</v>
      </c>
      <c r="N339" s="11"/>
      <c r="O339" s="12">
        <f t="shared" si="47"/>
        <v>0</v>
      </c>
      <c r="P339" s="12">
        <f t="shared" si="48"/>
        <v>0</v>
      </c>
      <c r="Q339" s="12">
        <f t="shared" si="50"/>
        <v>1451842.5</v>
      </c>
      <c r="R339" s="12">
        <f t="shared" si="54"/>
        <v>1451842.5</v>
      </c>
      <c r="S339" s="12">
        <v>150000000</v>
      </c>
      <c r="T339" s="12">
        <v>0</v>
      </c>
      <c r="U339" s="12">
        <v>150450000</v>
      </c>
      <c r="V339" s="12">
        <v>150450000</v>
      </c>
      <c r="W339" s="15">
        <f t="shared" si="51"/>
        <v>0</v>
      </c>
      <c r="X339" s="15">
        <f t="shared" si="52"/>
        <v>1.0029999999999999</v>
      </c>
      <c r="Y339" s="15">
        <f t="shared" si="53"/>
        <v>1.0029999999999999</v>
      </c>
      <c r="Z339" s="36"/>
      <c r="AA339" s="36"/>
      <c r="AB339" s="37"/>
    </row>
    <row r="340" spans="1:28" hidden="1" x14ac:dyDescent="0.25">
      <c r="A340" s="8" t="s">
        <v>1309</v>
      </c>
      <c r="B340" s="28" t="s">
        <v>962</v>
      </c>
      <c r="C340" s="28" t="s">
        <v>963</v>
      </c>
      <c r="D340" s="10" t="str">
        <f>VLOOKUP(B340,Sheet1!$B$6:$D$580,3,0)</f>
        <v>Lê Văn Tuấn</v>
      </c>
      <c r="E340" s="28" t="s">
        <v>516</v>
      </c>
      <c r="F340" s="28" t="s">
        <v>475</v>
      </c>
      <c r="G340" s="9" t="s">
        <v>318</v>
      </c>
      <c r="H340" s="11">
        <v>3.5000000000000003E-2</v>
      </c>
      <c r="I340" s="11"/>
      <c r="J340" s="11">
        <v>0.01</v>
      </c>
      <c r="K340" s="11">
        <v>0.01</v>
      </c>
      <c r="L340" s="11">
        <v>5.0000000000000001E-3</v>
      </c>
      <c r="M340" s="11">
        <v>5.0000000000000001E-3</v>
      </c>
      <c r="N340" s="11"/>
      <c r="O340" s="12">
        <f t="shared" si="47"/>
        <v>0</v>
      </c>
      <c r="P340" s="12">
        <f t="shared" si="48"/>
        <v>0</v>
      </c>
      <c r="Q340" s="12">
        <f t="shared" si="50"/>
        <v>0</v>
      </c>
      <c r="R340" s="12">
        <f t="shared" si="54"/>
        <v>0</v>
      </c>
      <c r="S340" s="12">
        <v>0</v>
      </c>
      <c r="T340" s="12">
        <v>0</v>
      </c>
      <c r="U340" s="12">
        <v>0</v>
      </c>
      <c r="V340" s="12">
        <v>0</v>
      </c>
      <c r="W340" s="15">
        <f t="shared" si="51"/>
        <v>0</v>
      </c>
      <c r="X340" s="15">
        <f t="shared" si="52"/>
        <v>0</v>
      </c>
      <c r="Y340" s="15">
        <f t="shared" si="53"/>
        <v>0</v>
      </c>
      <c r="Z340" s="36"/>
      <c r="AA340" s="36"/>
      <c r="AB340" s="37"/>
    </row>
    <row r="341" spans="1:28" hidden="1" x14ac:dyDescent="0.25">
      <c r="A341" s="8" t="s">
        <v>1310</v>
      </c>
      <c r="B341" s="28" t="s">
        <v>964</v>
      </c>
      <c r="C341" s="28" t="s">
        <v>965</v>
      </c>
      <c r="D341" s="10" t="str">
        <f>VLOOKUP(B341,Sheet1!$B$6:$D$580,3,0)</f>
        <v>Lê Văn Tuấn</v>
      </c>
      <c r="E341" s="28" t="s">
        <v>516</v>
      </c>
      <c r="F341" s="28" t="s">
        <v>475</v>
      </c>
      <c r="G341" s="9" t="s">
        <v>318</v>
      </c>
      <c r="H341" s="11">
        <v>3.5000000000000003E-2</v>
      </c>
      <c r="I341" s="11"/>
      <c r="J341" s="11">
        <v>0.01</v>
      </c>
      <c r="K341" s="11">
        <v>0.01</v>
      </c>
      <c r="L341" s="11">
        <v>5.0000000000000001E-3</v>
      </c>
      <c r="M341" s="11">
        <v>5.0000000000000001E-3</v>
      </c>
      <c r="N341" s="11"/>
      <c r="O341" s="12">
        <f t="shared" si="47"/>
        <v>0</v>
      </c>
      <c r="P341" s="12">
        <f t="shared" si="48"/>
        <v>0</v>
      </c>
      <c r="Q341" s="12">
        <f t="shared" si="50"/>
        <v>0</v>
      </c>
      <c r="R341" s="12">
        <f t="shared" si="54"/>
        <v>0</v>
      </c>
      <c r="S341" s="12">
        <v>20000000</v>
      </c>
      <c r="T341" s="12">
        <v>0</v>
      </c>
      <c r="U341" s="12">
        <v>9720000</v>
      </c>
      <c r="V341" s="12">
        <v>19200000</v>
      </c>
      <c r="W341" s="15">
        <f t="shared" si="51"/>
        <v>0</v>
      </c>
      <c r="X341" s="15">
        <f t="shared" si="52"/>
        <v>0.48599999999999999</v>
      </c>
      <c r="Y341" s="15">
        <f t="shared" si="53"/>
        <v>0.96</v>
      </c>
      <c r="Z341" s="36"/>
      <c r="AA341" s="36"/>
      <c r="AB341" s="37"/>
    </row>
    <row r="342" spans="1:28" hidden="1" x14ac:dyDescent="0.25">
      <c r="A342" s="8" t="s">
        <v>1311</v>
      </c>
      <c r="B342" s="28" t="s">
        <v>966</v>
      </c>
      <c r="C342" s="28" t="s">
        <v>967</v>
      </c>
      <c r="D342" s="10" t="str">
        <f>VLOOKUP(B342,Sheet1!$B$6:$D$580,3,0)</f>
        <v>Trần Thị Thu</v>
      </c>
      <c r="E342" s="28" t="s">
        <v>506</v>
      </c>
      <c r="F342" s="28" t="s">
        <v>475</v>
      </c>
      <c r="G342" s="9" t="s">
        <v>318</v>
      </c>
      <c r="H342" s="11">
        <v>3.5000000000000003E-2</v>
      </c>
      <c r="I342" s="11"/>
      <c r="J342" s="11">
        <v>0.01</v>
      </c>
      <c r="K342" s="11">
        <v>0.01</v>
      </c>
      <c r="L342" s="11">
        <v>5.0000000000000001E-3</v>
      </c>
      <c r="M342" s="11">
        <v>5.0000000000000001E-3</v>
      </c>
      <c r="N342" s="11"/>
      <c r="O342" s="12">
        <f t="shared" si="47"/>
        <v>0</v>
      </c>
      <c r="P342" s="12">
        <f t="shared" si="48"/>
        <v>0</v>
      </c>
      <c r="Q342" s="12">
        <f t="shared" si="50"/>
        <v>274446</v>
      </c>
      <c r="R342" s="12">
        <f t="shared" si="54"/>
        <v>274446</v>
      </c>
      <c r="S342" s="12">
        <v>20000000</v>
      </c>
      <c r="T342" s="12">
        <v>0</v>
      </c>
      <c r="U342" s="12">
        <v>28440000</v>
      </c>
      <c r="V342" s="12">
        <v>28440000</v>
      </c>
      <c r="W342" s="15">
        <f t="shared" si="51"/>
        <v>0</v>
      </c>
      <c r="X342" s="15">
        <f t="shared" si="52"/>
        <v>1.4219999999999999</v>
      </c>
      <c r="Y342" s="15">
        <f t="shared" si="53"/>
        <v>1.4219999999999999</v>
      </c>
      <c r="Z342" s="36"/>
      <c r="AA342" s="36"/>
      <c r="AB342" s="37"/>
    </row>
    <row r="343" spans="1:28" hidden="1" x14ac:dyDescent="0.25">
      <c r="A343" s="8" t="s">
        <v>1312</v>
      </c>
      <c r="B343" s="28" t="s">
        <v>968</v>
      </c>
      <c r="C343" s="28" t="s">
        <v>969</v>
      </c>
      <c r="D343" s="10" t="str">
        <f>VLOOKUP(B343,Sheet1!$B$6:$D$580,3,0)</f>
        <v>Trần Thanh Hiền</v>
      </c>
      <c r="E343" s="28" t="s">
        <v>505</v>
      </c>
      <c r="F343" s="28" t="s">
        <v>475</v>
      </c>
      <c r="G343" s="9" t="s">
        <v>318</v>
      </c>
      <c r="H343" s="11">
        <v>3.5000000000000003E-2</v>
      </c>
      <c r="I343" s="11"/>
      <c r="J343" s="11">
        <v>0.01</v>
      </c>
      <c r="K343" s="11">
        <v>0.01</v>
      </c>
      <c r="L343" s="11">
        <v>5.0000000000000001E-3</v>
      </c>
      <c r="M343" s="11">
        <v>5.0000000000000001E-3</v>
      </c>
      <c r="N343" s="11"/>
      <c r="O343" s="12">
        <f t="shared" si="47"/>
        <v>0</v>
      </c>
      <c r="P343" s="12">
        <f t="shared" si="48"/>
        <v>208440</v>
      </c>
      <c r="Q343" s="12">
        <f t="shared" si="50"/>
        <v>275893.5</v>
      </c>
      <c r="R343" s="12">
        <f t="shared" si="54"/>
        <v>484333.5</v>
      </c>
      <c r="S343" s="12">
        <v>50000000</v>
      </c>
      <c r="T343" s="12">
        <v>21600000</v>
      </c>
      <c r="U343" s="12">
        <v>28590000</v>
      </c>
      <c r="V343" s="12">
        <v>50190000</v>
      </c>
      <c r="W343" s="15">
        <f t="shared" si="51"/>
        <v>0.432</v>
      </c>
      <c r="X343" s="15">
        <f t="shared" si="52"/>
        <v>0.57179999999999997</v>
      </c>
      <c r="Y343" s="15">
        <f t="shared" si="53"/>
        <v>1.0038</v>
      </c>
      <c r="Z343" s="36"/>
      <c r="AA343" s="36"/>
      <c r="AB343" s="37"/>
    </row>
    <row r="344" spans="1:28" hidden="1" x14ac:dyDescent="0.25">
      <c r="A344" s="8" t="s">
        <v>1314</v>
      </c>
      <c r="B344" s="28" t="s">
        <v>972</v>
      </c>
      <c r="C344" s="28" t="s">
        <v>973</v>
      </c>
      <c r="D344" s="10" t="str">
        <f>VLOOKUP(B344,Sheet1!$B$6:$D$580,3,0)</f>
        <v>Nguyễn Thành An</v>
      </c>
      <c r="E344" s="28" t="s">
        <v>474</v>
      </c>
      <c r="F344" s="28" t="s">
        <v>475</v>
      </c>
      <c r="G344" s="9" t="s">
        <v>318</v>
      </c>
      <c r="H344" s="11">
        <v>3.5000000000000003E-2</v>
      </c>
      <c r="I344" s="11"/>
      <c r="J344" s="11">
        <v>0.01</v>
      </c>
      <c r="K344" s="11">
        <v>0.01</v>
      </c>
      <c r="L344" s="11">
        <v>5.0000000000000001E-3</v>
      </c>
      <c r="M344" s="11">
        <v>5.0000000000000001E-3</v>
      </c>
      <c r="N344" s="11"/>
      <c r="O344" s="12">
        <f t="shared" si="47"/>
        <v>0</v>
      </c>
      <c r="P344" s="12">
        <f t="shared" si="48"/>
        <v>627636</v>
      </c>
      <c r="Q344" s="12">
        <f t="shared" si="50"/>
        <v>304554</v>
      </c>
      <c r="R344" s="12">
        <f t="shared" si="54"/>
        <v>932190</v>
      </c>
      <c r="S344" s="12">
        <v>80240000</v>
      </c>
      <c r="T344" s="12">
        <v>65040000</v>
      </c>
      <c r="U344" s="12">
        <v>31560000</v>
      </c>
      <c r="V344" s="12">
        <v>96600000</v>
      </c>
      <c r="W344" s="15">
        <f t="shared" si="51"/>
        <v>0.810568295114656</v>
      </c>
      <c r="X344" s="15">
        <f t="shared" si="52"/>
        <v>0.39332003988035891</v>
      </c>
      <c r="Y344" s="15">
        <f t="shared" si="53"/>
        <v>1.2038883349950149</v>
      </c>
      <c r="Z344" s="36"/>
      <c r="AA344" s="36"/>
      <c r="AB344" s="37"/>
    </row>
    <row r="345" spans="1:28" hidden="1" x14ac:dyDescent="0.25">
      <c r="A345" s="8" t="s">
        <v>1318</v>
      </c>
      <c r="B345" s="28" t="s">
        <v>980</v>
      </c>
      <c r="C345" s="28" t="s">
        <v>981</v>
      </c>
      <c r="D345" s="10" t="str">
        <f>VLOOKUP(B345,Sheet1!$B$6:$D$580,3,0)</f>
        <v>Trần Thanh Hiền</v>
      </c>
      <c r="E345" s="28" t="s">
        <v>505</v>
      </c>
      <c r="F345" s="28" t="s">
        <v>475</v>
      </c>
      <c r="G345" s="9" t="s">
        <v>318</v>
      </c>
      <c r="H345" s="11">
        <v>3.5000000000000003E-2</v>
      </c>
      <c r="I345" s="11"/>
      <c r="J345" s="11">
        <v>0.01</v>
      </c>
      <c r="K345" s="11">
        <v>0.01</v>
      </c>
      <c r="L345" s="11">
        <v>5.0000000000000001E-3</v>
      </c>
      <c r="M345" s="11">
        <v>5.0000000000000001E-3</v>
      </c>
      <c r="N345" s="11"/>
      <c r="O345" s="12">
        <f t="shared" si="47"/>
        <v>0</v>
      </c>
      <c r="P345" s="12">
        <f t="shared" si="48"/>
        <v>761578</v>
      </c>
      <c r="Q345" s="12">
        <f t="shared" si="50"/>
        <v>302238</v>
      </c>
      <c r="R345" s="12">
        <f t="shared" si="54"/>
        <v>1063816</v>
      </c>
      <c r="S345" s="12">
        <v>110000000</v>
      </c>
      <c r="T345" s="12">
        <v>78920000</v>
      </c>
      <c r="U345" s="12">
        <v>31320000</v>
      </c>
      <c r="V345" s="12">
        <v>110240000</v>
      </c>
      <c r="W345" s="15">
        <f t="shared" si="51"/>
        <v>0.71745454545454546</v>
      </c>
      <c r="X345" s="15">
        <f t="shared" si="52"/>
        <v>0.28472727272727272</v>
      </c>
      <c r="Y345" s="15">
        <f t="shared" si="53"/>
        <v>1.0021818181818183</v>
      </c>
      <c r="Z345" s="36"/>
      <c r="AA345" s="36"/>
      <c r="AB345" s="37"/>
    </row>
    <row r="346" spans="1:28" hidden="1" x14ac:dyDescent="0.25">
      <c r="A346" s="8" t="s">
        <v>1319</v>
      </c>
      <c r="B346" s="28" t="s">
        <v>982</v>
      </c>
      <c r="C346" s="28" t="s">
        <v>983</v>
      </c>
      <c r="D346" s="10" t="str">
        <f>VLOOKUP(B346,Sheet1!$B$6:$D$580,3,0)</f>
        <v>Trần Thanh Hiền</v>
      </c>
      <c r="E346" s="28" t="s">
        <v>505</v>
      </c>
      <c r="F346" s="28" t="s">
        <v>475</v>
      </c>
      <c r="G346" s="9" t="s">
        <v>318</v>
      </c>
      <c r="H346" s="11">
        <v>3.5000000000000003E-2</v>
      </c>
      <c r="I346" s="11"/>
      <c r="J346" s="11">
        <v>0.01</v>
      </c>
      <c r="K346" s="11">
        <v>0.01</v>
      </c>
      <c r="L346" s="11">
        <v>5.0000000000000001E-3</v>
      </c>
      <c r="M346" s="11">
        <v>5.0000000000000001E-3</v>
      </c>
      <c r="N346" s="11"/>
      <c r="O346" s="12">
        <f t="shared" si="47"/>
        <v>0</v>
      </c>
      <c r="P346" s="12">
        <f t="shared" si="48"/>
        <v>0</v>
      </c>
      <c r="Q346" s="12">
        <f t="shared" si="50"/>
        <v>0</v>
      </c>
      <c r="R346" s="12">
        <f t="shared" si="54"/>
        <v>506046</v>
      </c>
      <c r="S346" s="12">
        <v>50000000</v>
      </c>
      <c r="T346" s="12">
        <v>8640000</v>
      </c>
      <c r="U346" s="12">
        <v>0</v>
      </c>
      <c r="V346" s="12">
        <v>52440000</v>
      </c>
      <c r="W346" s="15">
        <f t="shared" si="51"/>
        <v>0.17280000000000001</v>
      </c>
      <c r="X346" s="15">
        <f t="shared" si="52"/>
        <v>0</v>
      </c>
      <c r="Y346" s="15">
        <f t="shared" si="53"/>
        <v>1.0488</v>
      </c>
      <c r="Z346" s="36"/>
      <c r="AA346" s="36"/>
      <c r="AB346" s="37"/>
    </row>
    <row r="347" spans="1:28" hidden="1" x14ac:dyDescent="0.25">
      <c r="A347" s="8" t="s">
        <v>1322</v>
      </c>
      <c r="B347" s="28" t="s">
        <v>988</v>
      </c>
      <c r="C347" s="28" t="s">
        <v>989</v>
      </c>
      <c r="D347" s="10" t="str">
        <f>VLOOKUP(B347,Sheet1!$B$6:$D$580,3,0)</f>
        <v>Nguyễn Thành An</v>
      </c>
      <c r="E347" s="28" t="s">
        <v>488</v>
      </c>
      <c r="F347" s="28" t="s">
        <v>475</v>
      </c>
      <c r="G347" s="9" t="s">
        <v>318</v>
      </c>
      <c r="H347" s="11">
        <v>3.5000000000000003E-2</v>
      </c>
      <c r="I347" s="11"/>
      <c r="J347" s="11">
        <v>0.01</v>
      </c>
      <c r="K347" s="11">
        <v>0.01</v>
      </c>
      <c r="L347" s="11">
        <v>5.0000000000000001E-3</v>
      </c>
      <c r="M347" s="11">
        <v>5.0000000000000001E-3</v>
      </c>
      <c r="N347" s="11"/>
      <c r="O347" s="12">
        <f t="shared" si="47"/>
        <v>0</v>
      </c>
      <c r="P347" s="12">
        <f t="shared" si="48"/>
        <v>0</v>
      </c>
      <c r="Q347" s="12">
        <f t="shared" si="50"/>
        <v>0</v>
      </c>
      <c r="R347" s="12">
        <f t="shared" si="54"/>
        <v>0</v>
      </c>
      <c r="S347" s="12">
        <v>0</v>
      </c>
      <c r="T347" s="12">
        <v>0</v>
      </c>
      <c r="U347" s="12">
        <v>0</v>
      </c>
      <c r="V347" s="12">
        <v>0</v>
      </c>
      <c r="W347" s="15">
        <f t="shared" si="51"/>
        <v>0</v>
      </c>
      <c r="X347" s="15">
        <f t="shared" si="52"/>
        <v>0</v>
      </c>
      <c r="Y347" s="15">
        <f t="shared" si="53"/>
        <v>0</v>
      </c>
      <c r="Z347" s="36"/>
      <c r="AA347" s="36"/>
      <c r="AB347" s="37"/>
    </row>
    <row r="348" spans="1:28" hidden="1" x14ac:dyDescent="0.25">
      <c r="A348" s="8" t="s">
        <v>1323</v>
      </c>
      <c r="B348" s="28" t="s">
        <v>990</v>
      </c>
      <c r="C348" s="28" t="s">
        <v>991</v>
      </c>
      <c r="D348" s="10" t="str">
        <f>VLOOKUP(B348,Sheet1!$B$6:$D$580,3,0)</f>
        <v>Nguyễn Thành An</v>
      </c>
      <c r="E348" s="28" t="s">
        <v>488</v>
      </c>
      <c r="F348" s="28" t="s">
        <v>475</v>
      </c>
      <c r="G348" s="9" t="s">
        <v>318</v>
      </c>
      <c r="H348" s="11">
        <v>3.5000000000000003E-2</v>
      </c>
      <c r="I348" s="11"/>
      <c r="J348" s="11">
        <v>0.01</v>
      </c>
      <c r="K348" s="11">
        <v>0.01</v>
      </c>
      <c r="L348" s="11">
        <v>5.0000000000000001E-3</v>
      </c>
      <c r="M348" s="11">
        <v>5.0000000000000001E-3</v>
      </c>
      <c r="N348" s="11"/>
      <c r="O348" s="12">
        <f t="shared" si="47"/>
        <v>0</v>
      </c>
      <c r="P348" s="12">
        <f t="shared" si="48"/>
        <v>796704</v>
      </c>
      <c r="Q348" s="12">
        <f t="shared" si="50"/>
        <v>1072308</v>
      </c>
      <c r="R348" s="12">
        <f t="shared" si="54"/>
        <v>1869012</v>
      </c>
      <c r="S348" s="12">
        <v>192000000</v>
      </c>
      <c r="T348" s="12">
        <v>82560000</v>
      </c>
      <c r="U348" s="12">
        <v>111120000</v>
      </c>
      <c r="V348" s="12">
        <v>193680000</v>
      </c>
      <c r="W348" s="15">
        <f t="shared" si="51"/>
        <v>0.43</v>
      </c>
      <c r="X348" s="15">
        <f t="shared" si="52"/>
        <v>0.57874999999999999</v>
      </c>
      <c r="Y348" s="15">
        <f t="shared" si="53"/>
        <v>1.00875</v>
      </c>
      <c r="Z348" s="36"/>
      <c r="AA348" s="36"/>
      <c r="AB348" s="37"/>
    </row>
    <row r="349" spans="1:28" hidden="1" x14ac:dyDescent="0.25">
      <c r="A349" s="8" t="s">
        <v>1346</v>
      </c>
      <c r="B349" s="32" t="s">
        <v>1260</v>
      </c>
      <c r="C349" s="32" t="s">
        <v>1261</v>
      </c>
      <c r="D349" s="10" t="str">
        <f>VLOOKUP(B349,Sheet1!$B$6:$D$580,3,0)</f>
        <v>Lê Văn Tuấn</v>
      </c>
      <c r="E349" s="28" t="s">
        <v>516</v>
      </c>
      <c r="F349" s="28" t="s">
        <v>475</v>
      </c>
      <c r="G349" s="9" t="s">
        <v>318</v>
      </c>
      <c r="H349" s="11">
        <v>3.5000000000000003E-2</v>
      </c>
      <c r="I349" s="17"/>
      <c r="J349" s="11">
        <v>0.01</v>
      </c>
      <c r="K349" s="11">
        <v>0.01</v>
      </c>
      <c r="L349" s="11">
        <v>5.0000000000000001E-3</v>
      </c>
      <c r="M349" s="11">
        <v>5.0000000000000001E-3</v>
      </c>
      <c r="N349" s="11"/>
      <c r="O349" s="12">
        <f t="shared" si="47"/>
        <v>0</v>
      </c>
      <c r="P349" s="12">
        <f t="shared" si="48"/>
        <v>0</v>
      </c>
      <c r="Q349" s="12">
        <f t="shared" si="50"/>
        <v>0</v>
      </c>
      <c r="R349" s="12">
        <f t="shared" si="54"/>
        <v>0</v>
      </c>
      <c r="S349" s="12">
        <v>70000000</v>
      </c>
      <c r="T349" s="12">
        <v>0</v>
      </c>
      <c r="U349" s="12">
        <v>0</v>
      </c>
      <c r="V349" s="12">
        <v>49680000</v>
      </c>
      <c r="W349" s="15">
        <f t="shared" si="51"/>
        <v>0</v>
      </c>
      <c r="X349" s="15">
        <f t="shared" si="52"/>
        <v>0</v>
      </c>
      <c r="Y349" s="15">
        <f t="shared" si="53"/>
        <v>0.70971428571428574</v>
      </c>
      <c r="Z349" s="36"/>
      <c r="AA349" s="36"/>
      <c r="AB349" s="37"/>
    </row>
    <row r="350" spans="1:28" hidden="1" x14ac:dyDescent="0.25">
      <c r="A350" s="8" t="s">
        <v>1297</v>
      </c>
      <c r="B350" s="28" t="s">
        <v>940</v>
      </c>
      <c r="C350" s="28" t="s">
        <v>941</v>
      </c>
      <c r="D350" s="10" t="str">
        <f>VLOOKUP(B350,Sheet1!$B$6:$D$580,3,0)</f>
        <v>Lê Văn Tuấn</v>
      </c>
      <c r="E350" s="28" t="s">
        <v>484</v>
      </c>
      <c r="F350" s="28" t="s">
        <v>485</v>
      </c>
      <c r="G350" s="9" t="s">
        <v>318</v>
      </c>
      <c r="H350" s="11">
        <v>3.5000000000000003E-2</v>
      </c>
      <c r="I350" s="11"/>
      <c r="J350" s="11">
        <v>0.01</v>
      </c>
      <c r="K350" s="11">
        <v>0.01</v>
      </c>
      <c r="L350" s="11">
        <v>5.0000000000000001E-3</v>
      </c>
      <c r="M350" s="11">
        <v>5.0000000000000001E-3</v>
      </c>
      <c r="N350" s="11"/>
      <c r="O350" s="12">
        <f t="shared" si="47"/>
        <v>0</v>
      </c>
      <c r="P350" s="12">
        <f t="shared" si="48"/>
        <v>669903</v>
      </c>
      <c r="Q350" s="12">
        <f t="shared" si="50"/>
        <v>799599</v>
      </c>
      <c r="R350" s="12">
        <f t="shared" si="54"/>
        <v>1469502</v>
      </c>
      <c r="S350" s="12">
        <v>150000000</v>
      </c>
      <c r="T350" s="12">
        <v>69420000</v>
      </c>
      <c r="U350" s="12">
        <v>82860000</v>
      </c>
      <c r="V350" s="12">
        <v>152280000</v>
      </c>
      <c r="W350" s="15">
        <f t="shared" si="51"/>
        <v>0.46279999999999999</v>
      </c>
      <c r="X350" s="15">
        <f t="shared" si="52"/>
        <v>0.5524</v>
      </c>
      <c r="Y350" s="15">
        <f t="shared" si="53"/>
        <v>1.0152000000000001</v>
      </c>
      <c r="Z350" s="36"/>
      <c r="AA350" s="36"/>
      <c r="AB350" s="37"/>
    </row>
    <row r="351" spans="1:28" hidden="1" x14ac:dyDescent="0.25">
      <c r="A351" s="8" t="s">
        <v>1301</v>
      </c>
      <c r="B351" s="28" t="s">
        <v>946</v>
      </c>
      <c r="C351" s="28" t="s">
        <v>947</v>
      </c>
      <c r="D351" s="10" t="str">
        <f>VLOOKUP(B351,Sheet1!$B$6:$D$580,3,0)</f>
        <v>Nguyễn Đức Bách</v>
      </c>
      <c r="E351" s="28" t="s">
        <v>498</v>
      </c>
      <c r="F351" s="28" t="s">
        <v>485</v>
      </c>
      <c r="G351" s="9" t="s">
        <v>318</v>
      </c>
      <c r="H351" s="11">
        <v>3.5000000000000003E-2</v>
      </c>
      <c r="I351" s="11"/>
      <c r="J351" s="11">
        <v>0.01</v>
      </c>
      <c r="K351" s="11">
        <v>0.01</v>
      </c>
      <c r="L351" s="11">
        <v>5.0000000000000001E-3</v>
      </c>
      <c r="M351" s="11">
        <v>5.0000000000000001E-3</v>
      </c>
      <c r="N351" s="11"/>
      <c r="O351" s="12">
        <f t="shared" si="47"/>
        <v>0</v>
      </c>
      <c r="P351" s="12">
        <f t="shared" si="48"/>
        <v>395457</v>
      </c>
      <c r="Q351" s="12">
        <f t="shared" si="50"/>
        <v>0</v>
      </c>
      <c r="R351" s="12">
        <f t="shared" si="54"/>
        <v>1060149</v>
      </c>
      <c r="S351" s="12">
        <v>100000000</v>
      </c>
      <c r="T351" s="12">
        <v>40980000</v>
      </c>
      <c r="U351" s="12">
        <v>12480000</v>
      </c>
      <c r="V351" s="12">
        <v>109860000</v>
      </c>
      <c r="W351" s="15">
        <f t="shared" si="51"/>
        <v>0.4098</v>
      </c>
      <c r="X351" s="15">
        <f t="shared" si="52"/>
        <v>0.12479999999999999</v>
      </c>
      <c r="Y351" s="15">
        <f t="shared" si="53"/>
        <v>1.0986</v>
      </c>
      <c r="Z351" s="36"/>
      <c r="AA351" s="36"/>
      <c r="AB351" s="37"/>
    </row>
    <row r="352" spans="1:28" hidden="1" x14ac:dyDescent="0.25">
      <c r="A352" s="8" t="s">
        <v>1302</v>
      </c>
      <c r="B352" s="28" t="s">
        <v>948</v>
      </c>
      <c r="C352" s="28" t="s">
        <v>949</v>
      </c>
      <c r="D352" s="10" t="str">
        <f>VLOOKUP(B352,Sheet1!$B$6:$D$580,3,0)</f>
        <v>Lê Văn Tuấn</v>
      </c>
      <c r="E352" s="28" t="s">
        <v>484</v>
      </c>
      <c r="F352" s="28" t="s">
        <v>485</v>
      </c>
      <c r="G352" s="9" t="s">
        <v>318</v>
      </c>
      <c r="H352" s="11">
        <v>3.5000000000000003E-2</v>
      </c>
      <c r="I352" s="11"/>
      <c r="J352" s="11">
        <v>0.01</v>
      </c>
      <c r="K352" s="11">
        <v>0.01</v>
      </c>
      <c r="L352" s="11">
        <v>5.0000000000000001E-3</v>
      </c>
      <c r="M352" s="11">
        <v>5.0000000000000001E-3</v>
      </c>
      <c r="N352" s="11"/>
      <c r="O352" s="12">
        <f t="shared" si="47"/>
        <v>0</v>
      </c>
      <c r="P352" s="12">
        <f t="shared" si="48"/>
        <v>1723104</v>
      </c>
      <c r="Q352" s="12">
        <f t="shared" si="50"/>
        <v>698274</v>
      </c>
      <c r="R352" s="12">
        <f t="shared" si="54"/>
        <v>2421378</v>
      </c>
      <c r="S352" s="12">
        <v>250000000</v>
      </c>
      <c r="T352" s="12">
        <v>178560000</v>
      </c>
      <c r="U352" s="12">
        <v>72360000</v>
      </c>
      <c r="V352" s="12">
        <v>250920000</v>
      </c>
      <c r="W352" s="15">
        <f t="shared" si="51"/>
        <v>0.71423999999999999</v>
      </c>
      <c r="X352" s="15">
        <f t="shared" si="52"/>
        <v>0.28943999999999998</v>
      </c>
      <c r="Y352" s="15">
        <f t="shared" si="53"/>
        <v>1.0036799999999999</v>
      </c>
      <c r="Z352" s="36"/>
      <c r="AA352" s="36"/>
      <c r="AB352" s="37"/>
    </row>
    <row r="353" spans="1:28" hidden="1" x14ac:dyDescent="0.25">
      <c r="A353" s="8" t="s">
        <v>1303</v>
      </c>
      <c r="B353" s="28" t="s">
        <v>950</v>
      </c>
      <c r="C353" s="28" t="s">
        <v>951</v>
      </c>
      <c r="D353" s="10" t="str">
        <f>VLOOKUP(B353,Sheet1!$B$6:$D$580,3,0)</f>
        <v>Quách Học Hiếu</v>
      </c>
      <c r="E353" s="28" t="s">
        <v>484</v>
      </c>
      <c r="F353" s="28" t="s">
        <v>485</v>
      </c>
      <c r="G353" s="9" t="s">
        <v>318</v>
      </c>
      <c r="H353" s="11">
        <v>3.5000000000000003E-2</v>
      </c>
      <c r="I353" s="11"/>
      <c r="J353" s="11">
        <v>0.01</v>
      </c>
      <c r="K353" s="11">
        <v>0.01</v>
      </c>
      <c r="L353" s="11">
        <v>5.0000000000000001E-3</v>
      </c>
      <c r="M353" s="11">
        <v>5.0000000000000001E-3</v>
      </c>
      <c r="N353" s="11"/>
      <c r="O353" s="12">
        <f t="shared" si="47"/>
        <v>0</v>
      </c>
      <c r="P353" s="12">
        <f t="shared" si="48"/>
        <v>831251</v>
      </c>
      <c r="Q353" s="12">
        <f t="shared" si="50"/>
        <v>817741</v>
      </c>
      <c r="R353" s="12">
        <f t="shared" si="54"/>
        <v>1834272</v>
      </c>
      <c r="S353" s="12">
        <v>170000000</v>
      </c>
      <c r="T353" s="12">
        <v>86140000</v>
      </c>
      <c r="U353" s="12">
        <v>84740000</v>
      </c>
      <c r="V353" s="12">
        <v>190080000</v>
      </c>
      <c r="W353" s="15">
        <f t="shared" si="51"/>
        <v>0.50670588235294123</v>
      </c>
      <c r="X353" s="15">
        <f t="shared" si="52"/>
        <v>0.49847058823529411</v>
      </c>
      <c r="Y353" s="15">
        <f t="shared" si="53"/>
        <v>1.1181176470588234</v>
      </c>
      <c r="Z353" s="36"/>
      <c r="AA353" s="36"/>
      <c r="AB353" s="37"/>
    </row>
    <row r="354" spans="1:28" hidden="1" x14ac:dyDescent="0.25">
      <c r="A354" s="8" t="s">
        <v>1305</v>
      </c>
      <c r="B354" s="28" t="s">
        <v>954</v>
      </c>
      <c r="C354" s="28" t="s">
        <v>955</v>
      </c>
      <c r="D354" s="10" t="str">
        <f>VLOOKUP(B354,Sheet1!$B$6:$D$580,3,0)</f>
        <v>Nguyễn Đức Bách</v>
      </c>
      <c r="E354" s="28" t="s">
        <v>498</v>
      </c>
      <c r="F354" s="28" t="s">
        <v>485</v>
      </c>
      <c r="G354" s="9" t="s">
        <v>318</v>
      </c>
      <c r="H354" s="11">
        <v>3.5000000000000003E-2</v>
      </c>
      <c r="I354" s="11"/>
      <c r="J354" s="11">
        <v>0.01</v>
      </c>
      <c r="K354" s="11">
        <v>0.01</v>
      </c>
      <c r="L354" s="11">
        <v>5.0000000000000001E-3</v>
      </c>
      <c r="M354" s="11">
        <v>5.0000000000000001E-3</v>
      </c>
      <c r="N354" s="11"/>
      <c r="O354" s="12">
        <f t="shared" si="47"/>
        <v>0</v>
      </c>
      <c r="P354" s="12">
        <f t="shared" si="48"/>
        <v>361875</v>
      </c>
      <c r="Q354" s="12">
        <f t="shared" si="50"/>
        <v>0</v>
      </c>
      <c r="R354" s="12">
        <f t="shared" si="54"/>
        <v>812916</v>
      </c>
      <c r="S354" s="12">
        <v>80000000</v>
      </c>
      <c r="T354" s="12">
        <v>37500000</v>
      </c>
      <c r="U354" s="12">
        <v>12600000</v>
      </c>
      <c r="V354" s="12">
        <v>84240000</v>
      </c>
      <c r="W354" s="15">
        <f t="shared" si="51"/>
        <v>0.46875</v>
      </c>
      <c r="X354" s="15">
        <f t="shared" si="52"/>
        <v>0.1575</v>
      </c>
      <c r="Y354" s="15">
        <f t="shared" si="53"/>
        <v>1.0529999999999999</v>
      </c>
      <c r="Z354" s="36"/>
      <c r="AA354" s="36"/>
      <c r="AB354" s="37"/>
    </row>
    <row r="355" spans="1:28" hidden="1" x14ac:dyDescent="0.25">
      <c r="A355" s="8" t="s">
        <v>1306</v>
      </c>
      <c r="B355" s="28" t="s">
        <v>956</v>
      </c>
      <c r="C355" s="28" t="s">
        <v>957</v>
      </c>
      <c r="D355" s="10" t="str">
        <f>VLOOKUP(B355,Sheet1!$B$6:$D$580,3,0)</f>
        <v>Nguyễn Đức Bách</v>
      </c>
      <c r="E355" s="28" t="s">
        <v>498</v>
      </c>
      <c r="F355" s="28" t="s">
        <v>485</v>
      </c>
      <c r="G355" s="9" t="s">
        <v>318</v>
      </c>
      <c r="H355" s="11">
        <v>3.5000000000000003E-2</v>
      </c>
      <c r="I355" s="11"/>
      <c r="J355" s="11">
        <v>0.01</v>
      </c>
      <c r="K355" s="11">
        <v>0.01</v>
      </c>
      <c r="L355" s="11">
        <v>5.0000000000000001E-3</v>
      </c>
      <c r="M355" s="11">
        <v>5.0000000000000001E-3</v>
      </c>
      <c r="N355" s="11"/>
      <c r="O355" s="12">
        <f t="shared" si="47"/>
        <v>0</v>
      </c>
      <c r="P355" s="12">
        <f t="shared" si="48"/>
        <v>0</v>
      </c>
      <c r="Q355" s="12">
        <f t="shared" si="50"/>
        <v>0</v>
      </c>
      <c r="R355" s="12">
        <f t="shared" si="54"/>
        <v>0</v>
      </c>
      <c r="S355" s="12">
        <v>70000000</v>
      </c>
      <c r="T355" s="12">
        <v>6120000</v>
      </c>
      <c r="U355" s="12">
        <v>0</v>
      </c>
      <c r="V355" s="12">
        <v>6120000</v>
      </c>
      <c r="W355" s="15">
        <f t="shared" si="51"/>
        <v>8.7428571428571425E-2</v>
      </c>
      <c r="X355" s="15">
        <f t="shared" si="52"/>
        <v>0</v>
      </c>
      <c r="Y355" s="15">
        <f t="shared" si="53"/>
        <v>8.7428571428571425E-2</v>
      </c>
      <c r="Z355" s="36"/>
      <c r="AA355" s="36"/>
      <c r="AB355" s="37"/>
    </row>
    <row r="356" spans="1:28" hidden="1" x14ac:dyDescent="0.25">
      <c r="A356" s="8" t="s">
        <v>1315</v>
      </c>
      <c r="B356" s="28" t="s">
        <v>974</v>
      </c>
      <c r="C356" s="28" t="s">
        <v>975</v>
      </c>
      <c r="D356" s="10" t="str">
        <f>VLOOKUP(B356,Sheet1!$B$6:$D$580,3,0)</f>
        <v>Quách Học Hiếu</v>
      </c>
      <c r="E356" s="28" t="s">
        <v>493</v>
      </c>
      <c r="F356" s="28" t="s">
        <v>485</v>
      </c>
      <c r="G356" s="9" t="s">
        <v>318</v>
      </c>
      <c r="H356" s="11">
        <v>3.5000000000000003E-2</v>
      </c>
      <c r="I356" s="11"/>
      <c r="J356" s="11">
        <v>0.01</v>
      </c>
      <c r="K356" s="11">
        <v>0.01</v>
      </c>
      <c r="L356" s="11">
        <v>5.0000000000000001E-3</v>
      </c>
      <c r="M356" s="11">
        <v>5.0000000000000001E-3</v>
      </c>
      <c r="N356" s="11"/>
      <c r="O356" s="12">
        <f t="shared" ref="O356:O413" si="55">$V356*I356</f>
        <v>0</v>
      </c>
      <c r="P356" s="12">
        <f t="shared" si="48"/>
        <v>0</v>
      </c>
      <c r="Q356" s="12">
        <f t="shared" si="50"/>
        <v>0</v>
      </c>
      <c r="R356" s="12">
        <f t="shared" si="54"/>
        <v>0</v>
      </c>
      <c r="S356" s="12">
        <v>90000000</v>
      </c>
      <c r="T356" s="12">
        <v>0</v>
      </c>
      <c r="U356" s="12">
        <v>0</v>
      </c>
      <c r="V356" s="12">
        <v>86760000</v>
      </c>
      <c r="W356" s="15">
        <f t="shared" si="51"/>
        <v>0</v>
      </c>
      <c r="X356" s="15">
        <f t="shared" si="52"/>
        <v>0</v>
      </c>
      <c r="Y356" s="15">
        <f t="shared" si="53"/>
        <v>0.96399999999999997</v>
      </c>
      <c r="Z356" s="36"/>
      <c r="AA356" s="36"/>
      <c r="AB356" s="37"/>
    </row>
    <row r="357" spans="1:28" hidden="1" x14ac:dyDescent="0.25">
      <c r="A357" s="8" t="s">
        <v>1316</v>
      </c>
      <c r="B357" s="28" t="s">
        <v>976</v>
      </c>
      <c r="C357" s="28" t="s">
        <v>977</v>
      </c>
      <c r="D357" s="10" t="str">
        <f>VLOOKUP(B357,Sheet1!$B$6:$D$580,3,0)</f>
        <v>Nguyễn Đức Bách</v>
      </c>
      <c r="E357" s="28" t="s">
        <v>498</v>
      </c>
      <c r="F357" s="28" t="s">
        <v>485</v>
      </c>
      <c r="G357" s="9" t="s">
        <v>318</v>
      </c>
      <c r="H357" s="11">
        <v>3.5000000000000003E-2</v>
      </c>
      <c r="I357" s="11"/>
      <c r="J357" s="11">
        <v>0.01</v>
      </c>
      <c r="K357" s="11">
        <v>0.01</v>
      </c>
      <c r="L357" s="11">
        <v>5.0000000000000001E-3</v>
      </c>
      <c r="M357" s="11">
        <v>5.0000000000000001E-3</v>
      </c>
      <c r="N357" s="11"/>
      <c r="O357" s="12">
        <f t="shared" si="55"/>
        <v>0</v>
      </c>
      <c r="P357" s="12">
        <f t="shared" si="48"/>
        <v>396036</v>
      </c>
      <c r="Q357" s="12">
        <f t="shared" si="50"/>
        <v>243180</v>
      </c>
      <c r="R357" s="12">
        <f t="shared" si="54"/>
        <v>639216</v>
      </c>
      <c r="S357" s="12">
        <v>60000000</v>
      </c>
      <c r="T357" s="12">
        <v>41040000</v>
      </c>
      <c r="U357" s="12">
        <v>25200000</v>
      </c>
      <c r="V357" s="12">
        <v>66240000</v>
      </c>
      <c r="W357" s="15">
        <f t="shared" si="51"/>
        <v>0.68400000000000005</v>
      </c>
      <c r="X357" s="15">
        <f t="shared" si="52"/>
        <v>0.42</v>
      </c>
      <c r="Y357" s="15">
        <f t="shared" si="53"/>
        <v>1.1040000000000001</v>
      </c>
      <c r="Z357" s="36"/>
      <c r="AA357" s="36"/>
      <c r="AB357" s="37"/>
    </row>
    <row r="358" spans="1:28" hidden="1" x14ac:dyDescent="0.25">
      <c r="A358" s="8" t="s">
        <v>1317</v>
      </c>
      <c r="B358" s="28" t="s">
        <v>978</v>
      </c>
      <c r="C358" s="28" t="s">
        <v>979</v>
      </c>
      <c r="D358" s="10" t="str">
        <f>VLOOKUP(B358,Sheet1!$B$6:$D$580,3,0)</f>
        <v>Lê Văn Tuấn</v>
      </c>
      <c r="E358" s="28" t="s">
        <v>484</v>
      </c>
      <c r="F358" s="28" t="s">
        <v>485</v>
      </c>
      <c r="G358" s="9" t="s">
        <v>318</v>
      </c>
      <c r="H358" s="11">
        <v>3.5000000000000003E-2</v>
      </c>
      <c r="I358" s="11"/>
      <c r="J358" s="11">
        <v>0.01</v>
      </c>
      <c r="K358" s="11">
        <v>0.01</v>
      </c>
      <c r="L358" s="11">
        <v>5.0000000000000001E-3</v>
      </c>
      <c r="M358" s="11">
        <v>5.0000000000000001E-3</v>
      </c>
      <c r="N358" s="11"/>
      <c r="O358" s="12">
        <f t="shared" si="55"/>
        <v>0</v>
      </c>
      <c r="P358" s="12">
        <f t="shared" si="48"/>
        <v>0</v>
      </c>
      <c r="Q358" s="12">
        <f t="shared" si="50"/>
        <v>0</v>
      </c>
      <c r="R358" s="12">
        <f t="shared" si="54"/>
        <v>0</v>
      </c>
      <c r="S358" s="12">
        <v>0</v>
      </c>
      <c r="T358" s="12">
        <v>-11600000</v>
      </c>
      <c r="U358" s="12">
        <v>0</v>
      </c>
      <c r="V358" s="12">
        <v>-11600000</v>
      </c>
      <c r="W358" s="15">
        <f t="shared" si="51"/>
        <v>0</v>
      </c>
      <c r="X358" s="15">
        <f t="shared" si="52"/>
        <v>0</v>
      </c>
      <c r="Y358" s="15">
        <f t="shared" si="53"/>
        <v>0</v>
      </c>
      <c r="Z358" s="36"/>
      <c r="AA358" s="36"/>
      <c r="AB358" s="37"/>
    </row>
    <row r="359" spans="1:28" hidden="1" x14ac:dyDescent="0.25">
      <c r="A359" s="8" t="s">
        <v>1320</v>
      </c>
      <c r="B359" s="28" t="s">
        <v>984</v>
      </c>
      <c r="C359" s="28" t="s">
        <v>985</v>
      </c>
      <c r="D359" s="10" t="str">
        <f>VLOOKUP(B359,Sheet1!$B$6:$D$580,3,0)</f>
        <v>Quách Học Hiếu</v>
      </c>
      <c r="E359" s="28" t="s">
        <v>493</v>
      </c>
      <c r="F359" s="28" t="s">
        <v>485</v>
      </c>
      <c r="G359" s="9" t="s">
        <v>318</v>
      </c>
      <c r="H359" s="11">
        <v>3.5000000000000003E-2</v>
      </c>
      <c r="I359" s="11"/>
      <c r="J359" s="11">
        <v>0.01</v>
      </c>
      <c r="K359" s="11">
        <v>0.01</v>
      </c>
      <c r="L359" s="11">
        <v>5.0000000000000001E-3</v>
      </c>
      <c r="M359" s="11">
        <v>5.0000000000000001E-3</v>
      </c>
      <c r="N359" s="11"/>
      <c r="O359" s="12">
        <f t="shared" si="55"/>
        <v>0</v>
      </c>
      <c r="P359" s="12">
        <f t="shared" si="48"/>
        <v>845340</v>
      </c>
      <c r="Q359" s="12">
        <f t="shared" si="50"/>
        <v>0</v>
      </c>
      <c r="R359" s="12">
        <f t="shared" si="54"/>
        <v>1027146</v>
      </c>
      <c r="S359" s="12">
        <v>100000000</v>
      </c>
      <c r="T359" s="12">
        <v>87600000</v>
      </c>
      <c r="U359" s="12">
        <v>0</v>
      </c>
      <c r="V359" s="12">
        <v>106440000</v>
      </c>
      <c r="W359" s="15">
        <f t="shared" si="51"/>
        <v>0.876</v>
      </c>
      <c r="X359" s="15">
        <f t="shared" si="52"/>
        <v>0</v>
      </c>
      <c r="Y359" s="15">
        <f t="shared" si="53"/>
        <v>1.0644</v>
      </c>
      <c r="Z359" s="36"/>
      <c r="AA359" s="36"/>
      <c r="AB359" s="37"/>
    </row>
    <row r="360" spans="1:28" hidden="1" x14ac:dyDescent="0.25">
      <c r="A360" s="8" t="s">
        <v>1338</v>
      </c>
      <c r="B360" s="30" t="s">
        <v>1146</v>
      </c>
      <c r="C360" s="9" t="s">
        <v>1393</v>
      </c>
      <c r="D360" s="10" t="str">
        <f>VLOOKUP(B360,Sheet1!$B$6:$D$580,3,0)</f>
        <v>Nguyễn Khắc Liệu</v>
      </c>
      <c r="E360" s="28" t="s">
        <v>1025</v>
      </c>
      <c r="F360" s="9" t="s">
        <v>998</v>
      </c>
      <c r="G360" s="9" t="s">
        <v>318</v>
      </c>
      <c r="H360" s="11">
        <v>3.5000000000000003E-2</v>
      </c>
      <c r="I360" s="11"/>
      <c r="J360" s="11">
        <v>0</v>
      </c>
      <c r="K360" s="11">
        <v>0</v>
      </c>
      <c r="L360" s="11">
        <v>0</v>
      </c>
      <c r="M360" s="11">
        <v>0</v>
      </c>
      <c r="N360" s="11"/>
      <c r="O360" s="12">
        <f t="shared" si="55"/>
        <v>0</v>
      </c>
      <c r="P360" s="12">
        <f t="shared" si="48"/>
        <v>0</v>
      </c>
      <c r="Q360" s="12">
        <f t="shared" si="50"/>
        <v>0</v>
      </c>
      <c r="R360" s="12">
        <f t="shared" si="54"/>
        <v>0</v>
      </c>
      <c r="S360" s="12">
        <v>250000000</v>
      </c>
      <c r="T360" s="12">
        <v>123480000</v>
      </c>
      <c r="U360" s="12">
        <v>122040000</v>
      </c>
      <c r="V360" s="12">
        <v>263880000</v>
      </c>
      <c r="W360" s="15">
        <f t="shared" si="51"/>
        <v>0.49392000000000003</v>
      </c>
      <c r="X360" s="15">
        <f t="shared" si="52"/>
        <v>0.48815999999999998</v>
      </c>
      <c r="Y360" s="15">
        <f t="shared" si="53"/>
        <v>1.05552</v>
      </c>
      <c r="Z360" s="36"/>
      <c r="AA360" s="36"/>
      <c r="AB360" s="37"/>
    </row>
    <row r="361" spans="1:28" hidden="1" x14ac:dyDescent="0.25">
      <c r="A361" s="8" t="s">
        <v>1336</v>
      </c>
      <c r="B361" s="30" t="s">
        <v>1149</v>
      </c>
      <c r="C361" s="9" t="s">
        <v>1150</v>
      </c>
      <c r="D361" s="10" t="str">
        <f>VLOOKUP(B361,Sheet1!$B$6:$D$580,3,0)</f>
        <v>Nguyễn Khắc Liệu</v>
      </c>
      <c r="E361" s="28" t="s">
        <v>1025</v>
      </c>
      <c r="F361" s="9" t="s">
        <v>998</v>
      </c>
      <c r="G361" s="9" t="s">
        <v>318</v>
      </c>
      <c r="H361" s="11">
        <v>3.5000000000000003E-2</v>
      </c>
      <c r="I361" s="11"/>
      <c r="J361" s="11">
        <v>0</v>
      </c>
      <c r="K361" s="11">
        <v>0</v>
      </c>
      <c r="L361" s="11">
        <v>0</v>
      </c>
      <c r="M361" s="11">
        <v>0</v>
      </c>
      <c r="N361" s="11"/>
      <c r="O361" s="12">
        <f t="shared" si="55"/>
        <v>0</v>
      </c>
      <c r="P361" s="12">
        <f t="shared" si="48"/>
        <v>0</v>
      </c>
      <c r="Q361" s="12">
        <f t="shared" si="50"/>
        <v>0</v>
      </c>
      <c r="R361" s="12">
        <f t="shared" si="54"/>
        <v>0</v>
      </c>
      <c r="S361" s="12">
        <v>290000000</v>
      </c>
      <c r="T361" s="12">
        <v>0</v>
      </c>
      <c r="U361" s="12">
        <v>0</v>
      </c>
      <c r="V361" s="12">
        <v>242760000</v>
      </c>
      <c r="W361" s="15">
        <f t="shared" si="51"/>
        <v>0</v>
      </c>
      <c r="X361" s="15">
        <f t="shared" si="52"/>
        <v>0</v>
      </c>
      <c r="Y361" s="15">
        <f t="shared" si="53"/>
        <v>0.83710344827586203</v>
      </c>
      <c r="Z361" s="36"/>
      <c r="AA361" s="36"/>
      <c r="AB361" s="37"/>
    </row>
    <row r="362" spans="1:28" hidden="1" x14ac:dyDescent="0.25">
      <c r="A362" s="8" t="s">
        <v>1332</v>
      </c>
      <c r="B362" s="30" t="s">
        <v>1153</v>
      </c>
      <c r="C362" s="9" t="s">
        <v>1154</v>
      </c>
      <c r="D362" s="10" t="str">
        <f>VLOOKUP(B362,Sheet1!$B$6:$D$580,3,0)</f>
        <v>Phan Đình Tuyên</v>
      </c>
      <c r="E362" s="28" t="s">
        <v>1006</v>
      </c>
      <c r="F362" s="9" t="s">
        <v>998</v>
      </c>
      <c r="G362" s="9" t="s">
        <v>318</v>
      </c>
      <c r="H362" s="11">
        <v>3.5000000000000003E-2</v>
      </c>
      <c r="I362" s="11"/>
      <c r="J362" s="11">
        <v>0</v>
      </c>
      <c r="K362" s="11">
        <v>0</v>
      </c>
      <c r="L362" s="11">
        <v>0</v>
      </c>
      <c r="M362" s="11">
        <v>0</v>
      </c>
      <c r="N362" s="11"/>
      <c r="O362" s="12">
        <f t="shared" si="55"/>
        <v>0</v>
      </c>
      <c r="P362" s="12">
        <f t="shared" si="48"/>
        <v>0</v>
      </c>
      <c r="Q362" s="12">
        <f t="shared" si="50"/>
        <v>0</v>
      </c>
      <c r="R362" s="12">
        <f t="shared" si="54"/>
        <v>0</v>
      </c>
      <c r="S362" s="12">
        <v>650000000</v>
      </c>
      <c r="T362" s="12">
        <v>387600000</v>
      </c>
      <c r="U362" s="12">
        <v>0</v>
      </c>
      <c r="V362" s="12">
        <v>643920000</v>
      </c>
      <c r="W362" s="15">
        <f t="shared" si="51"/>
        <v>0.59630769230769232</v>
      </c>
      <c r="X362" s="15">
        <f t="shared" si="52"/>
        <v>0</v>
      </c>
      <c r="Y362" s="15">
        <f t="shared" si="53"/>
        <v>0.99064615384615384</v>
      </c>
      <c r="Z362" s="36"/>
      <c r="AA362" s="36"/>
      <c r="AB362" s="37"/>
    </row>
    <row r="363" spans="1:28" hidden="1" x14ac:dyDescent="0.25">
      <c r="A363" s="8" t="s">
        <v>1339</v>
      </c>
      <c r="B363" s="30" t="s">
        <v>1155</v>
      </c>
      <c r="C363" s="9" t="s">
        <v>1156</v>
      </c>
      <c r="D363" s="10" t="str">
        <f>VLOOKUP(B363,Sheet1!$B$6:$D$580,3,0)</f>
        <v>Phan Minh Đạt</v>
      </c>
      <c r="E363" s="28" t="s">
        <v>1012</v>
      </c>
      <c r="F363" s="9" t="s">
        <v>998</v>
      </c>
      <c r="G363" s="9" t="s">
        <v>318</v>
      </c>
      <c r="H363" s="11">
        <v>3.5000000000000003E-2</v>
      </c>
      <c r="I363" s="11"/>
      <c r="J363" s="11">
        <v>0</v>
      </c>
      <c r="K363" s="11">
        <v>0</v>
      </c>
      <c r="L363" s="11">
        <v>0</v>
      </c>
      <c r="M363" s="11">
        <v>0</v>
      </c>
      <c r="N363" s="11"/>
      <c r="O363" s="12">
        <f t="shared" si="55"/>
        <v>0</v>
      </c>
      <c r="P363" s="12">
        <f t="shared" si="48"/>
        <v>0</v>
      </c>
      <c r="Q363" s="12">
        <f t="shared" si="50"/>
        <v>0</v>
      </c>
      <c r="R363" s="12">
        <f t="shared" si="54"/>
        <v>0</v>
      </c>
      <c r="S363" s="12">
        <v>80000000</v>
      </c>
      <c r="T363" s="12">
        <v>0</v>
      </c>
      <c r="U363" s="12">
        <v>0</v>
      </c>
      <c r="V363" s="12">
        <v>24840000</v>
      </c>
      <c r="W363" s="15">
        <f t="shared" si="51"/>
        <v>0</v>
      </c>
      <c r="X363" s="15">
        <f t="shared" si="52"/>
        <v>0</v>
      </c>
      <c r="Y363" s="15">
        <f t="shared" si="53"/>
        <v>0.3105</v>
      </c>
      <c r="Z363" s="36"/>
      <c r="AA363" s="36"/>
      <c r="AB363" s="37"/>
    </row>
    <row r="364" spans="1:28" hidden="1" x14ac:dyDescent="0.25">
      <c r="A364" s="8" t="s">
        <v>1334</v>
      </c>
      <c r="B364" s="30" t="s">
        <v>1159</v>
      </c>
      <c r="C364" s="9" t="s">
        <v>1160</v>
      </c>
      <c r="D364" s="10" t="str">
        <f>VLOOKUP(B364,Sheet1!$B$6:$D$580,3,0)</f>
        <v>Phan Minh Đạt</v>
      </c>
      <c r="E364" s="28" t="s">
        <v>1012</v>
      </c>
      <c r="F364" s="9" t="s">
        <v>998</v>
      </c>
      <c r="G364" s="9" t="s">
        <v>318</v>
      </c>
      <c r="H364" s="11">
        <v>3.5000000000000003E-2</v>
      </c>
      <c r="I364" s="11"/>
      <c r="J364" s="11">
        <v>0</v>
      </c>
      <c r="K364" s="11">
        <v>0</v>
      </c>
      <c r="L364" s="11">
        <v>0</v>
      </c>
      <c r="M364" s="11">
        <v>0</v>
      </c>
      <c r="N364" s="11"/>
      <c r="O364" s="12">
        <f t="shared" si="55"/>
        <v>0</v>
      </c>
      <c r="P364" s="12">
        <f t="shared" si="48"/>
        <v>0</v>
      </c>
      <c r="Q364" s="12">
        <f t="shared" si="50"/>
        <v>0</v>
      </c>
      <c r="R364" s="12">
        <f t="shared" si="54"/>
        <v>0</v>
      </c>
      <c r="S364" s="12">
        <v>60000000</v>
      </c>
      <c r="T364" s="12">
        <v>6360000</v>
      </c>
      <c r="U364" s="12">
        <v>0</v>
      </c>
      <c r="V364" s="12">
        <v>38040000</v>
      </c>
      <c r="W364" s="15">
        <f t="shared" si="51"/>
        <v>0.106</v>
      </c>
      <c r="X364" s="15">
        <f t="shared" si="52"/>
        <v>0</v>
      </c>
      <c r="Y364" s="15">
        <f t="shared" si="53"/>
        <v>0.63400000000000001</v>
      </c>
      <c r="Z364" s="36"/>
      <c r="AA364" s="36"/>
      <c r="AB364" s="37"/>
    </row>
    <row r="365" spans="1:28" hidden="1" x14ac:dyDescent="0.25">
      <c r="A365" s="8" t="s">
        <v>1333</v>
      </c>
      <c r="B365" s="30" t="s">
        <v>1163</v>
      </c>
      <c r="C365" s="9" t="s">
        <v>1164</v>
      </c>
      <c r="D365" s="10" t="str">
        <f>VLOOKUP(B365,Sheet1!$B$6:$D$580,3,0)</f>
        <v>Phan Minh Đạt</v>
      </c>
      <c r="E365" s="28" t="s">
        <v>1009</v>
      </c>
      <c r="F365" s="9" t="s">
        <v>998</v>
      </c>
      <c r="G365" s="9" t="s">
        <v>318</v>
      </c>
      <c r="H365" s="11">
        <v>3.5000000000000003E-2</v>
      </c>
      <c r="I365" s="11"/>
      <c r="J365" s="11">
        <v>0</v>
      </c>
      <c r="K365" s="11">
        <v>0</v>
      </c>
      <c r="L365" s="11">
        <v>0</v>
      </c>
      <c r="M365" s="11">
        <v>0</v>
      </c>
      <c r="N365" s="11"/>
      <c r="O365" s="12">
        <f t="shared" si="55"/>
        <v>0</v>
      </c>
      <c r="P365" s="12">
        <f t="shared" si="48"/>
        <v>0</v>
      </c>
      <c r="Q365" s="12">
        <f t="shared" si="50"/>
        <v>0</v>
      </c>
      <c r="R365" s="12">
        <f t="shared" si="54"/>
        <v>0</v>
      </c>
      <c r="S365" s="12">
        <v>70000000</v>
      </c>
      <c r="T365" s="12">
        <v>0</v>
      </c>
      <c r="U365" s="12">
        <v>0</v>
      </c>
      <c r="V365" s="12">
        <v>28200000</v>
      </c>
      <c r="W365" s="15">
        <f t="shared" si="51"/>
        <v>0</v>
      </c>
      <c r="X365" s="15">
        <f t="shared" si="52"/>
        <v>0</v>
      </c>
      <c r="Y365" s="15">
        <f t="shared" si="53"/>
        <v>0.40285714285714286</v>
      </c>
      <c r="Z365" s="36"/>
      <c r="AA365" s="36"/>
      <c r="AB365" s="37"/>
    </row>
    <row r="366" spans="1:28" hidden="1" x14ac:dyDescent="0.25">
      <c r="A366" s="8" t="s">
        <v>1330</v>
      </c>
      <c r="B366" s="30" t="s">
        <v>1165</v>
      </c>
      <c r="C366" s="9" t="s">
        <v>1166</v>
      </c>
      <c r="D366" s="10" t="str">
        <f>VLOOKUP(B366,Sheet1!$B$6:$D$580,3,0)</f>
        <v>Phan Minh Đạt</v>
      </c>
      <c r="E366" s="28" t="s">
        <v>997</v>
      </c>
      <c r="F366" s="9" t="s">
        <v>998</v>
      </c>
      <c r="G366" s="9" t="s">
        <v>318</v>
      </c>
      <c r="H366" s="11">
        <v>3.5000000000000003E-2</v>
      </c>
      <c r="I366" s="11"/>
      <c r="J366" s="11">
        <v>0</v>
      </c>
      <c r="K366" s="11">
        <v>0</v>
      </c>
      <c r="L366" s="11">
        <v>0</v>
      </c>
      <c r="M366" s="11">
        <v>0</v>
      </c>
      <c r="N366" s="11"/>
      <c r="O366" s="12">
        <f t="shared" si="55"/>
        <v>0</v>
      </c>
      <c r="P366" s="12">
        <f t="shared" ref="P366:P429" si="56">IF(W366&gt;=40%,T366*J366*(100%-H366),0)</f>
        <v>0</v>
      </c>
      <c r="Q366" s="12">
        <f t="shared" si="50"/>
        <v>0</v>
      </c>
      <c r="R366" s="12">
        <f t="shared" si="54"/>
        <v>0</v>
      </c>
      <c r="S366" s="12">
        <v>350000000</v>
      </c>
      <c r="T366" s="12">
        <v>145440000</v>
      </c>
      <c r="U366" s="12">
        <v>212640000</v>
      </c>
      <c r="V366" s="12">
        <v>358080000</v>
      </c>
      <c r="W366" s="15">
        <f t="shared" si="51"/>
        <v>0.41554285714285716</v>
      </c>
      <c r="X366" s="15">
        <f t="shared" si="52"/>
        <v>0.60754285714285716</v>
      </c>
      <c r="Y366" s="15">
        <f t="shared" si="53"/>
        <v>1.0230857142857144</v>
      </c>
      <c r="Z366" s="36"/>
      <c r="AA366" s="36"/>
      <c r="AB366" s="37"/>
    </row>
    <row r="367" spans="1:28" x14ac:dyDescent="0.25">
      <c r="A367" s="8" t="s">
        <v>1331</v>
      </c>
      <c r="B367" s="30" t="s">
        <v>1173</v>
      </c>
      <c r="C367" s="9" t="s">
        <v>1174</v>
      </c>
      <c r="D367" s="10" t="str">
        <f>VLOOKUP(B367,Sheet1!$B$6:$D$580,3,0)</f>
        <v>Trần Nam Anh</v>
      </c>
      <c r="E367" s="28" t="s">
        <v>1002</v>
      </c>
      <c r="F367" s="9" t="s">
        <v>998</v>
      </c>
      <c r="G367" s="9" t="s">
        <v>318</v>
      </c>
      <c r="H367" s="11">
        <v>3.5000000000000003E-2</v>
      </c>
      <c r="I367" s="11"/>
      <c r="J367" s="11">
        <v>0</v>
      </c>
      <c r="K367" s="11">
        <v>0</v>
      </c>
      <c r="L367" s="11">
        <v>0</v>
      </c>
      <c r="M367" s="11">
        <v>0</v>
      </c>
      <c r="N367" s="11"/>
      <c r="O367" s="12">
        <f t="shared" si="55"/>
        <v>0</v>
      </c>
      <c r="P367" s="12">
        <f t="shared" si="56"/>
        <v>0</v>
      </c>
      <c r="Q367" s="12">
        <f t="shared" si="50"/>
        <v>0</v>
      </c>
      <c r="R367" s="12">
        <f t="shared" si="54"/>
        <v>0</v>
      </c>
      <c r="S367" s="12">
        <v>120000000</v>
      </c>
      <c r="T367" s="12">
        <v>88320000</v>
      </c>
      <c r="U367" s="12">
        <v>43680000</v>
      </c>
      <c r="V367" s="12">
        <v>132000000</v>
      </c>
      <c r="W367" s="15">
        <f t="shared" si="51"/>
        <v>0.73599999999999999</v>
      </c>
      <c r="X367" s="15">
        <f t="shared" si="52"/>
        <v>0.36399999999999999</v>
      </c>
      <c r="Y367" s="15">
        <f t="shared" si="53"/>
        <v>1.1000000000000001</v>
      </c>
      <c r="Z367" s="36"/>
      <c r="AA367" s="36"/>
      <c r="AB367" s="37"/>
    </row>
    <row r="368" spans="1:28" hidden="1" x14ac:dyDescent="0.25">
      <c r="A368" s="8" t="s">
        <v>1337</v>
      </c>
      <c r="B368" s="30" t="s">
        <v>1177</v>
      </c>
      <c r="C368" s="9" t="s">
        <v>1178</v>
      </c>
      <c r="D368" s="10" t="str">
        <f>VLOOKUP(B368,Sheet1!$B$6:$D$580,3,0)</f>
        <v>Trần Nam Anh</v>
      </c>
      <c r="E368" s="28" t="s">
        <v>1022</v>
      </c>
      <c r="F368" s="9" t="s">
        <v>998</v>
      </c>
      <c r="G368" s="9" t="s">
        <v>318</v>
      </c>
      <c r="H368" s="11">
        <v>3.5000000000000003E-2</v>
      </c>
      <c r="I368" s="11"/>
      <c r="J368" s="11">
        <v>0</v>
      </c>
      <c r="K368" s="11">
        <v>0</v>
      </c>
      <c r="L368" s="11">
        <v>0</v>
      </c>
      <c r="M368" s="11">
        <v>0</v>
      </c>
      <c r="N368" s="11"/>
      <c r="O368" s="12">
        <f t="shared" si="55"/>
        <v>0</v>
      </c>
      <c r="P368" s="12">
        <f t="shared" si="56"/>
        <v>0</v>
      </c>
      <c r="Q368" s="12">
        <f t="shared" si="50"/>
        <v>0</v>
      </c>
      <c r="R368" s="12">
        <f t="shared" si="54"/>
        <v>0</v>
      </c>
      <c r="S368" s="12">
        <v>100000000</v>
      </c>
      <c r="T368" s="12">
        <v>62280000</v>
      </c>
      <c r="U368" s="12">
        <v>43800000</v>
      </c>
      <c r="V368" s="12">
        <v>118920000</v>
      </c>
      <c r="W368" s="15">
        <f t="shared" si="51"/>
        <v>0.62280000000000002</v>
      </c>
      <c r="X368" s="15">
        <f t="shared" si="52"/>
        <v>0.438</v>
      </c>
      <c r="Y368" s="15">
        <f t="shared" si="53"/>
        <v>1.1892</v>
      </c>
      <c r="Z368" s="36"/>
      <c r="AA368" s="36"/>
      <c r="AB368" s="37"/>
    </row>
    <row r="369" spans="1:28" hidden="1" x14ac:dyDescent="0.25">
      <c r="A369" s="8" t="s">
        <v>1335</v>
      </c>
      <c r="B369" s="30" t="s">
        <v>1181</v>
      </c>
      <c r="C369" s="9" t="s">
        <v>1182</v>
      </c>
      <c r="D369" s="10" t="str">
        <f>VLOOKUP(B369,Sheet1!$B$6:$D$580,3,0)</f>
        <v>Trần Nam Anh</v>
      </c>
      <c r="E369" s="28" t="s">
        <v>1015</v>
      </c>
      <c r="F369" s="9" t="s">
        <v>998</v>
      </c>
      <c r="G369" s="9" t="s">
        <v>318</v>
      </c>
      <c r="H369" s="11">
        <v>3.5000000000000003E-2</v>
      </c>
      <c r="I369" s="11"/>
      <c r="J369" s="11">
        <v>0</v>
      </c>
      <c r="K369" s="11">
        <v>0</v>
      </c>
      <c r="L369" s="11">
        <v>0</v>
      </c>
      <c r="M369" s="11">
        <v>0</v>
      </c>
      <c r="N369" s="11"/>
      <c r="O369" s="12">
        <f t="shared" si="55"/>
        <v>0</v>
      </c>
      <c r="P369" s="12">
        <f t="shared" si="56"/>
        <v>0</v>
      </c>
      <c r="Q369" s="12">
        <f t="shared" si="50"/>
        <v>0</v>
      </c>
      <c r="R369" s="12">
        <f t="shared" si="54"/>
        <v>0</v>
      </c>
      <c r="S369" s="12">
        <v>10000000</v>
      </c>
      <c r="T369" s="12">
        <v>12240000</v>
      </c>
      <c r="U369" s="12">
        <v>0</v>
      </c>
      <c r="V369" s="12">
        <v>12240000</v>
      </c>
      <c r="W369" s="15">
        <f t="shared" si="51"/>
        <v>1.224</v>
      </c>
      <c r="X369" s="15">
        <f t="shared" si="52"/>
        <v>0</v>
      </c>
      <c r="Y369" s="15">
        <f t="shared" si="53"/>
        <v>1.224</v>
      </c>
      <c r="Z369" s="36"/>
      <c r="AA369" s="36"/>
      <c r="AB369" s="37"/>
    </row>
    <row r="370" spans="1:28" hidden="1" x14ac:dyDescent="0.25">
      <c r="A370" s="8" t="s">
        <v>1342</v>
      </c>
      <c r="B370" s="28" t="s">
        <v>1200</v>
      </c>
      <c r="C370" s="28" t="s">
        <v>1201</v>
      </c>
      <c r="D370" s="10" t="str">
        <f>VLOOKUP(B370,Sheet1!$B$6:$D$580,3,0)</f>
        <v>Phan Minh Đạt</v>
      </c>
      <c r="E370" s="28" t="s">
        <v>1185</v>
      </c>
      <c r="F370" s="9" t="s">
        <v>998</v>
      </c>
      <c r="G370" s="9" t="s">
        <v>318</v>
      </c>
      <c r="H370" s="11">
        <v>3.5000000000000003E-2</v>
      </c>
      <c r="I370" s="11"/>
      <c r="J370" s="11">
        <v>0</v>
      </c>
      <c r="K370" s="11">
        <v>0</v>
      </c>
      <c r="L370" s="11">
        <v>0</v>
      </c>
      <c r="M370" s="11">
        <v>0</v>
      </c>
      <c r="N370" s="11"/>
      <c r="O370" s="12">
        <f t="shared" si="55"/>
        <v>0</v>
      </c>
      <c r="P370" s="12">
        <f t="shared" si="56"/>
        <v>0</v>
      </c>
      <c r="Q370" s="12">
        <f t="shared" si="50"/>
        <v>0</v>
      </c>
      <c r="R370" s="12">
        <f t="shared" si="54"/>
        <v>0</v>
      </c>
      <c r="S370" s="12">
        <v>0</v>
      </c>
      <c r="T370" s="12">
        <v>0</v>
      </c>
      <c r="U370" s="12">
        <v>-11220000</v>
      </c>
      <c r="V370" s="12">
        <v>-11220000</v>
      </c>
      <c r="W370" s="15">
        <f t="shared" si="51"/>
        <v>0</v>
      </c>
      <c r="X370" s="15">
        <f t="shared" si="52"/>
        <v>0</v>
      </c>
      <c r="Y370" s="15">
        <f t="shared" si="53"/>
        <v>0</v>
      </c>
      <c r="Z370" s="36"/>
      <c r="AA370" s="36"/>
      <c r="AB370" s="37"/>
    </row>
    <row r="371" spans="1:28" hidden="1" x14ac:dyDescent="0.25">
      <c r="A371" s="8" t="s">
        <v>1343</v>
      </c>
      <c r="B371" s="28" t="s">
        <v>1219</v>
      </c>
      <c r="C371" s="28" t="s">
        <v>1220</v>
      </c>
      <c r="D371" s="10" t="str">
        <f>VLOOKUP(B371,Sheet1!$B$6:$D$580,3,0)</f>
        <v>Phan Minh Đạt</v>
      </c>
      <c r="E371" s="28" t="s">
        <v>1204</v>
      </c>
      <c r="F371" s="9" t="s">
        <v>998</v>
      </c>
      <c r="G371" s="9" t="s">
        <v>318</v>
      </c>
      <c r="H371" s="11">
        <v>3.5000000000000003E-2</v>
      </c>
      <c r="I371" s="11">
        <v>0.02</v>
      </c>
      <c r="J371" s="11">
        <v>0</v>
      </c>
      <c r="K371" s="11">
        <v>0</v>
      </c>
      <c r="L371" s="11">
        <v>0</v>
      </c>
      <c r="M371" s="11">
        <v>0</v>
      </c>
      <c r="N371" s="11"/>
      <c r="O371" s="12">
        <f t="shared" si="55"/>
        <v>122400</v>
      </c>
      <c r="P371" s="12">
        <f t="shared" si="56"/>
        <v>0</v>
      </c>
      <c r="Q371" s="12">
        <f t="shared" si="50"/>
        <v>0</v>
      </c>
      <c r="R371" s="12">
        <f t="shared" si="54"/>
        <v>0</v>
      </c>
      <c r="S371" s="12">
        <v>30000000</v>
      </c>
      <c r="T371" s="12">
        <v>6120000</v>
      </c>
      <c r="U371" s="12">
        <v>0</v>
      </c>
      <c r="V371" s="12">
        <v>6120000</v>
      </c>
      <c r="W371" s="15">
        <f t="shared" si="51"/>
        <v>0.20399999999999999</v>
      </c>
      <c r="X371" s="15">
        <f t="shared" si="52"/>
        <v>0</v>
      </c>
      <c r="Y371" s="15">
        <f t="shared" si="53"/>
        <v>0.20399999999999999</v>
      </c>
      <c r="Z371" s="36"/>
      <c r="AA371" s="36"/>
      <c r="AB371" s="37"/>
    </row>
    <row r="372" spans="1:28" hidden="1" x14ac:dyDescent="0.25">
      <c r="A372" s="8" t="s">
        <v>1296</v>
      </c>
      <c r="B372" s="28" t="s">
        <v>938</v>
      </c>
      <c r="C372" s="28" t="s">
        <v>939</v>
      </c>
      <c r="D372" s="10" t="str">
        <f>VLOOKUP(B372,Sheet1!$B$6:$D$580,3,0)</f>
        <v>Đặng Hữu Mến</v>
      </c>
      <c r="E372" s="28" t="s">
        <v>479</v>
      </c>
      <c r="F372" s="28" t="s">
        <v>480</v>
      </c>
      <c r="G372" s="9" t="s">
        <v>318</v>
      </c>
      <c r="H372" s="11">
        <v>3.5000000000000003E-2</v>
      </c>
      <c r="I372" s="11"/>
      <c r="J372" s="11">
        <v>0.01</v>
      </c>
      <c r="K372" s="11">
        <v>0.01</v>
      </c>
      <c r="L372" s="11">
        <v>5.0000000000000001E-3</v>
      </c>
      <c r="M372" s="11">
        <v>5.0000000000000001E-3</v>
      </c>
      <c r="N372" s="11"/>
      <c r="O372" s="12">
        <f t="shared" si="55"/>
        <v>0</v>
      </c>
      <c r="P372" s="12">
        <f t="shared" si="56"/>
        <v>0</v>
      </c>
      <c r="Q372" s="12">
        <f t="shared" si="50"/>
        <v>0</v>
      </c>
      <c r="R372" s="12">
        <f t="shared" si="54"/>
        <v>0</v>
      </c>
      <c r="S372" s="12">
        <v>250000000</v>
      </c>
      <c r="T372" s="12">
        <v>0</v>
      </c>
      <c r="U372" s="12">
        <v>142680000</v>
      </c>
      <c r="V372" s="12">
        <v>242400000</v>
      </c>
      <c r="W372" s="15">
        <f t="shared" si="51"/>
        <v>0</v>
      </c>
      <c r="X372" s="15">
        <f t="shared" si="52"/>
        <v>0.57072000000000001</v>
      </c>
      <c r="Y372" s="15">
        <f t="shared" si="53"/>
        <v>0.96960000000000002</v>
      </c>
      <c r="Z372" s="36"/>
      <c r="AA372" s="36"/>
      <c r="AB372" s="37"/>
    </row>
    <row r="373" spans="1:28" hidden="1" x14ac:dyDescent="0.25">
      <c r="A373" s="8" t="s">
        <v>1299</v>
      </c>
      <c r="B373" s="28" t="s">
        <v>944</v>
      </c>
      <c r="C373" s="28" t="s">
        <v>945</v>
      </c>
      <c r="D373" s="10" t="str">
        <f>VLOOKUP(B373,Sheet1!$B$6:$D$580,3,0)</f>
        <v>Đặng Hữu Mến</v>
      </c>
      <c r="E373" s="28" t="s">
        <v>491</v>
      </c>
      <c r="F373" s="28" t="s">
        <v>480</v>
      </c>
      <c r="G373" s="9" t="s">
        <v>318</v>
      </c>
      <c r="H373" s="11">
        <v>3.5000000000000003E-2</v>
      </c>
      <c r="I373" s="11">
        <v>0.02</v>
      </c>
      <c r="J373" s="11">
        <v>0.01</v>
      </c>
      <c r="K373" s="11">
        <v>0.01</v>
      </c>
      <c r="L373" s="11">
        <v>5.0000000000000001E-3</v>
      </c>
      <c r="M373" s="11">
        <v>5.0000000000000001E-3</v>
      </c>
      <c r="N373" s="11"/>
      <c r="O373" s="12">
        <f t="shared" si="55"/>
        <v>0</v>
      </c>
      <c r="P373" s="12">
        <f t="shared" si="56"/>
        <v>0</v>
      </c>
      <c r="Q373" s="12">
        <f t="shared" si="50"/>
        <v>0</v>
      </c>
      <c r="R373" s="12">
        <f t="shared" si="54"/>
        <v>0</v>
      </c>
      <c r="S373" s="12">
        <v>0</v>
      </c>
      <c r="T373" s="12">
        <v>0</v>
      </c>
      <c r="U373" s="12">
        <v>0</v>
      </c>
      <c r="V373" s="12">
        <v>0</v>
      </c>
      <c r="W373" s="15">
        <f t="shared" si="51"/>
        <v>0</v>
      </c>
      <c r="X373" s="15">
        <f t="shared" si="52"/>
        <v>0</v>
      </c>
      <c r="Y373" s="15">
        <f t="shared" si="53"/>
        <v>0</v>
      </c>
      <c r="Z373" s="36"/>
      <c r="AA373" s="36"/>
      <c r="AB373" s="37"/>
    </row>
    <row r="374" spans="1:28" hidden="1" x14ac:dyDescent="0.25">
      <c r="A374" s="8" t="s">
        <v>1329</v>
      </c>
      <c r="B374" s="28" t="s">
        <v>986</v>
      </c>
      <c r="C374" s="28" t="s">
        <v>987</v>
      </c>
      <c r="D374" s="10" t="str">
        <f>VLOOKUP(B374,Sheet1!$B$6:$D$580,3,0)</f>
        <v>Đặng Hữu Mến</v>
      </c>
      <c r="E374" s="28" t="s">
        <v>491</v>
      </c>
      <c r="F374" s="28" t="s">
        <v>480</v>
      </c>
      <c r="G374" s="9" t="s">
        <v>318</v>
      </c>
      <c r="H374" s="11">
        <v>3.5000000000000003E-2</v>
      </c>
      <c r="I374" s="11"/>
      <c r="J374" s="11">
        <v>0.01</v>
      </c>
      <c r="K374" s="11">
        <v>0.01</v>
      </c>
      <c r="L374" s="11">
        <v>5.0000000000000001E-3</v>
      </c>
      <c r="M374" s="11">
        <v>5.0000000000000001E-3</v>
      </c>
      <c r="N374" s="11"/>
      <c r="O374" s="12">
        <f t="shared" si="55"/>
        <v>0</v>
      </c>
      <c r="P374" s="12">
        <f t="shared" si="56"/>
        <v>2223360</v>
      </c>
      <c r="Q374" s="12">
        <f t="shared" si="50"/>
        <v>4432245</v>
      </c>
      <c r="R374" s="12">
        <f t="shared" si="54"/>
        <v>6655605</v>
      </c>
      <c r="S374" s="12">
        <v>530000000</v>
      </c>
      <c r="T374" s="12">
        <v>230400000</v>
      </c>
      <c r="U374" s="12">
        <v>459300000</v>
      </c>
      <c r="V374" s="12">
        <v>689700000</v>
      </c>
      <c r="W374" s="15">
        <f t="shared" si="51"/>
        <v>0.43471698113207546</v>
      </c>
      <c r="X374" s="15">
        <f t="shared" si="52"/>
        <v>0.8666037735849057</v>
      </c>
      <c r="Y374" s="15">
        <f t="shared" si="53"/>
        <v>1.3013207547169812</v>
      </c>
      <c r="Z374" s="36"/>
      <c r="AA374" s="36"/>
      <c r="AB374" s="37"/>
    </row>
    <row r="375" spans="1:28" hidden="1" x14ac:dyDescent="0.25">
      <c r="A375" s="8" t="s">
        <v>1324</v>
      </c>
      <c r="B375" s="28" t="s">
        <v>992</v>
      </c>
      <c r="C375" s="28" t="s">
        <v>993</v>
      </c>
      <c r="D375" s="10" t="str">
        <f>VLOOKUP(B375,Sheet1!$B$6:$D$580,3,0)</f>
        <v>Đặng Hữu Mến</v>
      </c>
      <c r="E375" s="28" t="s">
        <v>479</v>
      </c>
      <c r="F375" s="28" t="s">
        <v>480</v>
      </c>
      <c r="G375" s="9" t="s">
        <v>318</v>
      </c>
      <c r="H375" s="11">
        <v>3.5000000000000003E-2</v>
      </c>
      <c r="I375" s="11"/>
      <c r="J375" s="11">
        <v>0.01</v>
      </c>
      <c r="K375" s="11">
        <v>0.01</v>
      </c>
      <c r="L375" s="11">
        <v>5.0000000000000001E-3</v>
      </c>
      <c r="M375" s="11">
        <v>5.0000000000000001E-3</v>
      </c>
      <c r="N375" s="11"/>
      <c r="O375" s="12">
        <f t="shared" si="55"/>
        <v>0</v>
      </c>
      <c r="P375" s="12">
        <f t="shared" si="56"/>
        <v>365928</v>
      </c>
      <c r="Q375" s="12">
        <f t="shared" si="50"/>
        <v>544260</v>
      </c>
      <c r="R375" s="12">
        <f t="shared" si="54"/>
        <v>910188</v>
      </c>
      <c r="S375" s="12">
        <v>90000000</v>
      </c>
      <c r="T375" s="12">
        <v>37920000</v>
      </c>
      <c r="U375" s="12">
        <v>56400000</v>
      </c>
      <c r="V375" s="12">
        <v>94320000</v>
      </c>
      <c r="W375" s="15">
        <f t="shared" si="51"/>
        <v>0.42133333333333334</v>
      </c>
      <c r="X375" s="15">
        <f t="shared" si="52"/>
        <v>0.62666666666666671</v>
      </c>
      <c r="Y375" s="15">
        <f t="shared" si="53"/>
        <v>1.048</v>
      </c>
      <c r="Z375" s="36"/>
      <c r="AA375" s="36"/>
      <c r="AB375" s="37"/>
    </row>
    <row r="376" spans="1:28" hidden="1" x14ac:dyDescent="0.25">
      <c r="A376" s="8" t="s">
        <v>1278</v>
      </c>
      <c r="B376" s="20" t="s">
        <v>316</v>
      </c>
      <c r="C376" s="9" t="s">
        <v>317</v>
      </c>
      <c r="D376" s="10" t="str">
        <f>VLOOKUP(B376,Sheet1!$B$6:$D$580,3,0)</f>
        <v>Phan Thiện Đương</v>
      </c>
      <c r="E376" s="9" t="s">
        <v>70</v>
      </c>
      <c r="F376" s="9" t="s">
        <v>57</v>
      </c>
      <c r="G376" s="9" t="s">
        <v>318</v>
      </c>
      <c r="H376" s="11">
        <v>3.5000000000000003E-2</v>
      </c>
      <c r="I376" s="11"/>
      <c r="J376" s="11">
        <v>0.01</v>
      </c>
      <c r="K376" s="11">
        <v>0.01</v>
      </c>
      <c r="L376" s="11">
        <v>5.0000000000000001E-3</v>
      </c>
      <c r="M376" s="11">
        <v>5.0000000000000001E-3</v>
      </c>
      <c r="N376" s="11"/>
      <c r="O376" s="12">
        <f t="shared" si="55"/>
        <v>0</v>
      </c>
      <c r="P376" s="12">
        <f t="shared" si="56"/>
        <v>367086</v>
      </c>
      <c r="Q376" s="12">
        <f t="shared" si="50"/>
        <v>0</v>
      </c>
      <c r="R376" s="12">
        <f t="shared" si="54"/>
        <v>1468344</v>
      </c>
      <c r="S376" s="12">
        <v>80000000</v>
      </c>
      <c r="T376" s="12">
        <v>38040000</v>
      </c>
      <c r="U376" s="12">
        <v>19200000</v>
      </c>
      <c r="V376" s="12">
        <v>152160000</v>
      </c>
      <c r="W376" s="15">
        <f t="shared" si="51"/>
        <v>0.47549999999999998</v>
      </c>
      <c r="X376" s="15">
        <f t="shared" si="52"/>
        <v>0.24</v>
      </c>
      <c r="Y376" s="15">
        <f t="shared" si="53"/>
        <v>1.9019999999999999</v>
      </c>
      <c r="Z376" s="36"/>
      <c r="AA376" s="36"/>
      <c r="AB376" s="37"/>
    </row>
    <row r="377" spans="1:28" hidden="1" x14ac:dyDescent="0.25">
      <c r="A377" s="8" t="s">
        <v>1268</v>
      </c>
      <c r="B377" s="20" t="s">
        <v>321</v>
      </c>
      <c r="C377" s="9" t="s">
        <v>322</v>
      </c>
      <c r="D377" s="10" t="str">
        <f>VLOOKUP(B377,Sheet1!$B$6:$D$580,3,0)</f>
        <v>Phan Thiện Đương</v>
      </c>
      <c r="E377" s="9" t="s">
        <v>70</v>
      </c>
      <c r="F377" s="9" t="s">
        <v>57</v>
      </c>
      <c r="G377" s="9" t="s">
        <v>318</v>
      </c>
      <c r="H377" s="11">
        <v>3.5000000000000003E-2</v>
      </c>
      <c r="I377" s="11"/>
      <c r="J377" s="11">
        <v>0.01</v>
      </c>
      <c r="K377" s="11">
        <v>0.01</v>
      </c>
      <c r="L377" s="11">
        <v>5.0000000000000001E-3</v>
      </c>
      <c r="M377" s="11">
        <v>5.0000000000000001E-3</v>
      </c>
      <c r="N377" s="11"/>
      <c r="O377" s="12">
        <f t="shared" si="55"/>
        <v>0</v>
      </c>
      <c r="P377" s="12">
        <f t="shared" si="56"/>
        <v>0</v>
      </c>
      <c r="Q377" s="12">
        <f t="shared" si="50"/>
        <v>0</v>
      </c>
      <c r="R377" s="12">
        <f t="shared" si="54"/>
        <v>1007460</v>
      </c>
      <c r="S377" s="12">
        <v>100000000</v>
      </c>
      <c r="T377" s="12">
        <v>19200000</v>
      </c>
      <c r="U377" s="12">
        <v>0</v>
      </c>
      <c r="V377" s="12">
        <v>104400000</v>
      </c>
      <c r="W377" s="15">
        <f t="shared" si="51"/>
        <v>0.192</v>
      </c>
      <c r="X377" s="15">
        <f t="shared" si="52"/>
        <v>0</v>
      </c>
      <c r="Y377" s="15">
        <f t="shared" si="53"/>
        <v>1.044</v>
      </c>
      <c r="Z377" s="36"/>
      <c r="AA377" s="36"/>
      <c r="AB377" s="37"/>
    </row>
    <row r="378" spans="1:28" hidden="1" x14ac:dyDescent="0.25">
      <c r="A378" s="8" t="s">
        <v>1285</v>
      </c>
      <c r="B378" s="20" t="s">
        <v>325</v>
      </c>
      <c r="C378" s="9" t="s">
        <v>326</v>
      </c>
      <c r="D378" s="10" t="str">
        <f>VLOOKUP(B378,Sheet1!$B$6:$D$580,3,0)</f>
        <v>Lê Trường Vi</v>
      </c>
      <c r="E378" s="9" t="s">
        <v>89</v>
      </c>
      <c r="F378" s="9" t="s">
        <v>57</v>
      </c>
      <c r="G378" s="9" t="s">
        <v>318</v>
      </c>
      <c r="H378" s="11">
        <v>3.5000000000000003E-2</v>
      </c>
      <c r="I378" s="11"/>
      <c r="J378" s="11">
        <v>0.01</v>
      </c>
      <c r="K378" s="11">
        <v>0.01</v>
      </c>
      <c r="L378" s="11">
        <v>5.0000000000000001E-3</v>
      </c>
      <c r="M378" s="11">
        <v>5.0000000000000001E-3</v>
      </c>
      <c r="N378" s="11"/>
      <c r="O378" s="12">
        <f t="shared" si="55"/>
        <v>0</v>
      </c>
      <c r="P378" s="12">
        <f t="shared" si="56"/>
        <v>0</v>
      </c>
      <c r="Q378" s="12">
        <f t="shared" si="50"/>
        <v>0</v>
      </c>
      <c r="R378" s="12">
        <f t="shared" si="54"/>
        <v>0</v>
      </c>
      <c r="S378" s="12">
        <v>0</v>
      </c>
      <c r="T378" s="12">
        <v>-8500000</v>
      </c>
      <c r="U378" s="12">
        <v>0</v>
      </c>
      <c r="V378" s="12">
        <v>-8500000</v>
      </c>
      <c r="W378" s="15">
        <f t="shared" si="51"/>
        <v>0</v>
      </c>
      <c r="X378" s="15">
        <f t="shared" si="52"/>
        <v>0</v>
      </c>
      <c r="Y378" s="15">
        <f t="shared" si="53"/>
        <v>0</v>
      </c>
      <c r="Z378" s="36"/>
      <c r="AA378" s="36"/>
      <c r="AB378" s="37"/>
    </row>
    <row r="379" spans="1:28" hidden="1" x14ac:dyDescent="0.25">
      <c r="A379" s="8" t="s">
        <v>1270</v>
      </c>
      <c r="B379" s="20" t="s">
        <v>329</v>
      </c>
      <c r="C379" s="9" t="s">
        <v>330</v>
      </c>
      <c r="D379" s="10" t="str">
        <f>VLOOKUP(B379,Sheet1!$B$6:$D$580,3,0)</f>
        <v>Lê Trường Vi</v>
      </c>
      <c r="E379" s="9" t="s">
        <v>77</v>
      </c>
      <c r="F379" s="9" t="s">
        <v>57</v>
      </c>
      <c r="G379" s="9" t="s">
        <v>318</v>
      </c>
      <c r="H379" s="11">
        <v>3.5000000000000003E-2</v>
      </c>
      <c r="I379" s="11"/>
      <c r="J379" s="11">
        <v>0.01</v>
      </c>
      <c r="K379" s="11">
        <v>0.01</v>
      </c>
      <c r="L379" s="11">
        <v>5.0000000000000001E-3</v>
      </c>
      <c r="M379" s="11">
        <v>5.0000000000000001E-3</v>
      </c>
      <c r="N379" s="11"/>
      <c r="O379" s="12">
        <f t="shared" si="55"/>
        <v>0</v>
      </c>
      <c r="P379" s="12">
        <f t="shared" si="56"/>
        <v>860394</v>
      </c>
      <c r="Q379" s="12">
        <f t="shared" si="50"/>
        <v>1836588</v>
      </c>
      <c r="R379" s="12">
        <f t="shared" si="54"/>
        <v>2696982</v>
      </c>
      <c r="S379" s="12">
        <v>200000000</v>
      </c>
      <c r="T379" s="12">
        <v>89160000</v>
      </c>
      <c r="U379" s="12">
        <v>190320000</v>
      </c>
      <c r="V379" s="12">
        <v>279480000</v>
      </c>
      <c r="W379" s="15">
        <f t="shared" si="51"/>
        <v>0.44579999999999997</v>
      </c>
      <c r="X379" s="15">
        <f t="shared" si="52"/>
        <v>0.9516</v>
      </c>
      <c r="Y379" s="15">
        <f t="shared" si="53"/>
        <v>1.3974</v>
      </c>
      <c r="Z379" s="36"/>
      <c r="AA379" s="36"/>
      <c r="AB379" s="37"/>
    </row>
    <row r="380" spans="1:28" hidden="1" x14ac:dyDescent="0.25">
      <c r="A380" s="8" t="s">
        <v>1277</v>
      </c>
      <c r="B380" s="20" t="s">
        <v>333</v>
      </c>
      <c r="C380" s="9" t="s">
        <v>334</v>
      </c>
      <c r="D380" s="10" t="str">
        <f>VLOOKUP(B380,Sheet1!$B$6:$D$580,3,0)</f>
        <v>Lê Trường Vi</v>
      </c>
      <c r="E380" s="9" t="s">
        <v>96</v>
      </c>
      <c r="F380" s="9" t="s">
        <v>57</v>
      </c>
      <c r="G380" s="9" t="s">
        <v>318</v>
      </c>
      <c r="H380" s="11">
        <v>3.5000000000000003E-2</v>
      </c>
      <c r="I380" s="11"/>
      <c r="J380" s="11">
        <v>0.01</v>
      </c>
      <c r="K380" s="11">
        <v>0.01</v>
      </c>
      <c r="L380" s="11">
        <v>5.0000000000000001E-3</v>
      </c>
      <c r="M380" s="11">
        <v>5.0000000000000001E-3</v>
      </c>
      <c r="N380" s="11"/>
      <c r="O380" s="12">
        <f t="shared" si="55"/>
        <v>0</v>
      </c>
      <c r="P380" s="12">
        <f t="shared" si="56"/>
        <v>1073466</v>
      </c>
      <c r="Q380" s="12">
        <f t="shared" si="50"/>
        <v>722592</v>
      </c>
      <c r="R380" s="12">
        <f t="shared" si="54"/>
        <v>1796058</v>
      </c>
      <c r="S380" s="12">
        <v>180000000</v>
      </c>
      <c r="T380" s="12">
        <v>111240000</v>
      </c>
      <c r="U380" s="12">
        <v>74880000</v>
      </c>
      <c r="V380" s="12">
        <v>186120000</v>
      </c>
      <c r="W380" s="15">
        <f t="shared" si="51"/>
        <v>0.61799999999999999</v>
      </c>
      <c r="X380" s="15">
        <f t="shared" si="52"/>
        <v>0.41599999999999998</v>
      </c>
      <c r="Y380" s="15">
        <f t="shared" si="53"/>
        <v>1.034</v>
      </c>
      <c r="Z380" s="36"/>
      <c r="AA380" s="36"/>
      <c r="AB380" s="37"/>
    </row>
    <row r="381" spans="1:28" hidden="1" x14ac:dyDescent="0.25">
      <c r="A381" s="8" t="s">
        <v>1271</v>
      </c>
      <c r="B381" s="20" t="s">
        <v>337</v>
      </c>
      <c r="C381" s="9" t="s">
        <v>338</v>
      </c>
      <c r="D381" s="10" t="str">
        <f>VLOOKUP(B381,Sheet1!$B$6:$D$580,3,0)</f>
        <v>Huỳnh Trường Vũ</v>
      </c>
      <c r="E381" s="9" t="s">
        <v>80</v>
      </c>
      <c r="F381" s="9" t="s">
        <v>57</v>
      </c>
      <c r="G381" s="9" t="s">
        <v>318</v>
      </c>
      <c r="H381" s="11">
        <v>3.5000000000000003E-2</v>
      </c>
      <c r="I381" s="11"/>
      <c r="J381" s="11">
        <v>0.01</v>
      </c>
      <c r="K381" s="11">
        <v>0.01</v>
      </c>
      <c r="L381" s="11">
        <v>5.0000000000000001E-3</v>
      </c>
      <c r="M381" s="11">
        <v>5.0000000000000001E-3</v>
      </c>
      <c r="N381" s="11"/>
      <c r="O381" s="12">
        <f t="shared" si="55"/>
        <v>0</v>
      </c>
      <c r="P381" s="12">
        <f t="shared" si="56"/>
        <v>610266</v>
      </c>
      <c r="Q381" s="12">
        <f t="shared" si="50"/>
        <v>845340</v>
      </c>
      <c r="R381" s="12">
        <f t="shared" si="54"/>
        <v>1455606</v>
      </c>
      <c r="S381" s="12">
        <v>150000000</v>
      </c>
      <c r="T381" s="12">
        <v>63240000</v>
      </c>
      <c r="U381" s="12">
        <v>87600000</v>
      </c>
      <c r="V381" s="12">
        <v>150840000</v>
      </c>
      <c r="W381" s="15">
        <f t="shared" si="51"/>
        <v>0.42159999999999997</v>
      </c>
      <c r="X381" s="15">
        <f t="shared" si="52"/>
        <v>0.58399999999999996</v>
      </c>
      <c r="Y381" s="15">
        <f t="shared" si="53"/>
        <v>1.0056</v>
      </c>
      <c r="Z381" s="36"/>
      <c r="AA381" s="36"/>
      <c r="AB381" s="37"/>
    </row>
    <row r="382" spans="1:28" hidden="1" x14ac:dyDescent="0.25">
      <c r="A382" s="8" t="s">
        <v>1267</v>
      </c>
      <c r="B382" s="20" t="s">
        <v>341</v>
      </c>
      <c r="C382" s="9" t="s">
        <v>342</v>
      </c>
      <c r="D382" s="10" t="str">
        <f>VLOOKUP(B382,Sheet1!$B$6:$D$580,3,0)</f>
        <v>Huỳnh Văn Điền</v>
      </c>
      <c r="E382" s="9" t="s">
        <v>67</v>
      </c>
      <c r="F382" s="9" t="s">
        <v>57</v>
      </c>
      <c r="G382" s="9" t="s">
        <v>318</v>
      </c>
      <c r="H382" s="11">
        <v>3.5000000000000003E-2</v>
      </c>
      <c r="I382" s="11"/>
      <c r="J382" s="11">
        <v>0.01</v>
      </c>
      <c r="K382" s="11">
        <v>0.01</v>
      </c>
      <c r="L382" s="11">
        <v>5.0000000000000001E-3</v>
      </c>
      <c r="M382" s="11">
        <v>5.0000000000000001E-3</v>
      </c>
      <c r="N382" s="11"/>
      <c r="O382" s="12">
        <f t="shared" si="55"/>
        <v>0</v>
      </c>
      <c r="P382" s="12">
        <f t="shared" si="56"/>
        <v>1866696</v>
      </c>
      <c r="Q382" s="12">
        <f t="shared" si="50"/>
        <v>0</v>
      </c>
      <c r="R382" s="12">
        <f t="shared" si="54"/>
        <v>4300812</v>
      </c>
      <c r="S382" s="12">
        <v>300000000</v>
      </c>
      <c r="T382" s="12">
        <v>193440000</v>
      </c>
      <c r="U382" s="12">
        <v>0</v>
      </c>
      <c r="V382" s="12">
        <v>445680000</v>
      </c>
      <c r="W382" s="15">
        <f t="shared" si="51"/>
        <v>0.64480000000000004</v>
      </c>
      <c r="X382" s="15">
        <f t="shared" si="52"/>
        <v>0</v>
      </c>
      <c r="Y382" s="15">
        <f t="shared" si="53"/>
        <v>1.4856</v>
      </c>
      <c r="Z382" s="36"/>
      <c r="AA382" s="36"/>
      <c r="AB382" s="37"/>
    </row>
    <row r="383" spans="1:28" hidden="1" x14ac:dyDescent="0.25">
      <c r="A383" s="8" t="s">
        <v>1272</v>
      </c>
      <c r="B383" s="20" t="s">
        <v>345</v>
      </c>
      <c r="C383" s="9" t="s">
        <v>346</v>
      </c>
      <c r="D383" s="10" t="str">
        <f>VLOOKUP(B383,Sheet1!$B$6:$D$580,3,0)</f>
        <v>Huỳnh Văn Điền</v>
      </c>
      <c r="E383" s="9" t="s">
        <v>67</v>
      </c>
      <c r="F383" s="9" t="s">
        <v>57</v>
      </c>
      <c r="G383" s="9" t="s">
        <v>318</v>
      </c>
      <c r="H383" s="11">
        <v>3.5000000000000003E-2</v>
      </c>
      <c r="I383" s="11"/>
      <c r="J383" s="11">
        <v>0.01</v>
      </c>
      <c r="K383" s="11">
        <v>0.01</v>
      </c>
      <c r="L383" s="11">
        <v>5.0000000000000001E-3</v>
      </c>
      <c r="M383" s="11">
        <v>5.0000000000000001E-3</v>
      </c>
      <c r="N383" s="11"/>
      <c r="O383" s="12">
        <f t="shared" si="55"/>
        <v>0</v>
      </c>
      <c r="P383" s="12">
        <f t="shared" si="56"/>
        <v>0</v>
      </c>
      <c r="Q383" s="12">
        <f t="shared" si="50"/>
        <v>0</v>
      </c>
      <c r="R383" s="12">
        <f t="shared" si="54"/>
        <v>972720</v>
      </c>
      <c r="S383" s="12">
        <v>100000000</v>
      </c>
      <c r="T383" s="12">
        <v>0</v>
      </c>
      <c r="U383" s="12">
        <v>0</v>
      </c>
      <c r="V383" s="12">
        <v>100800000</v>
      </c>
      <c r="W383" s="15">
        <f t="shared" si="51"/>
        <v>0</v>
      </c>
      <c r="X383" s="15">
        <f t="shared" si="52"/>
        <v>0</v>
      </c>
      <c r="Y383" s="15">
        <f t="shared" si="53"/>
        <v>1.008</v>
      </c>
      <c r="Z383" s="36"/>
      <c r="AA383" s="36"/>
      <c r="AB383" s="37"/>
    </row>
    <row r="384" spans="1:28" hidden="1" x14ac:dyDescent="0.25">
      <c r="A384" s="8" t="s">
        <v>1286</v>
      </c>
      <c r="B384" s="20" t="s">
        <v>349</v>
      </c>
      <c r="C384" s="9" t="s">
        <v>350</v>
      </c>
      <c r="D384" s="10" t="str">
        <f>VLOOKUP(B384,Sheet1!$B$6:$D$580,3,0)</f>
        <v>Phan Thiện Đương</v>
      </c>
      <c r="E384" s="9" t="s">
        <v>56</v>
      </c>
      <c r="F384" s="9" t="s">
        <v>57</v>
      </c>
      <c r="G384" s="9" t="s">
        <v>318</v>
      </c>
      <c r="H384" s="11">
        <v>3.5000000000000003E-2</v>
      </c>
      <c r="I384" s="11"/>
      <c r="J384" s="11">
        <v>0.01</v>
      </c>
      <c r="K384" s="11">
        <v>0.01</v>
      </c>
      <c r="L384" s="11">
        <v>5.0000000000000001E-3</v>
      </c>
      <c r="M384" s="11">
        <v>5.0000000000000001E-3</v>
      </c>
      <c r="N384" s="11"/>
      <c r="O384" s="12">
        <f t="shared" si="55"/>
        <v>0</v>
      </c>
      <c r="P384" s="12">
        <f t="shared" si="56"/>
        <v>375192</v>
      </c>
      <c r="Q384" s="12">
        <f t="shared" si="50"/>
        <v>0</v>
      </c>
      <c r="R384" s="12">
        <f t="shared" si="54"/>
        <v>1578064.5</v>
      </c>
      <c r="S384" s="12">
        <v>80000000</v>
      </c>
      <c r="T384" s="12">
        <v>38880000</v>
      </c>
      <c r="U384" s="12">
        <v>0</v>
      </c>
      <c r="V384" s="12">
        <v>163530000</v>
      </c>
      <c r="W384" s="15">
        <f t="shared" si="51"/>
        <v>0.48599999999999999</v>
      </c>
      <c r="X384" s="15">
        <f t="shared" si="52"/>
        <v>0</v>
      </c>
      <c r="Y384" s="15">
        <f t="shared" si="53"/>
        <v>2.0441250000000002</v>
      </c>
      <c r="Z384" s="36"/>
      <c r="AA384" s="36"/>
      <c r="AB384" s="37"/>
    </row>
    <row r="385" spans="1:28" hidden="1" x14ac:dyDescent="0.25">
      <c r="A385" s="8" t="s">
        <v>1264</v>
      </c>
      <c r="B385" s="20" t="s">
        <v>353</v>
      </c>
      <c r="C385" s="9" t="s">
        <v>354</v>
      </c>
      <c r="D385" s="10" t="str">
        <f>VLOOKUP(B385,Sheet1!$B$6:$D$580,3,0)</f>
        <v>Phan Thiện Đương</v>
      </c>
      <c r="E385" s="9" t="s">
        <v>56</v>
      </c>
      <c r="F385" s="9" t="s">
        <v>57</v>
      </c>
      <c r="G385" s="9" t="s">
        <v>318</v>
      </c>
      <c r="H385" s="11">
        <v>3.5000000000000003E-2</v>
      </c>
      <c r="I385" s="11"/>
      <c r="J385" s="11">
        <v>0.01</v>
      </c>
      <c r="K385" s="11">
        <v>0.01</v>
      </c>
      <c r="L385" s="11">
        <v>5.0000000000000001E-3</v>
      </c>
      <c r="M385" s="11">
        <v>5.0000000000000001E-3</v>
      </c>
      <c r="N385" s="11"/>
      <c r="O385" s="12">
        <f t="shared" si="55"/>
        <v>0</v>
      </c>
      <c r="P385" s="12">
        <f t="shared" si="56"/>
        <v>0</v>
      </c>
      <c r="Q385" s="12">
        <f t="shared" si="50"/>
        <v>0</v>
      </c>
      <c r="R385" s="12">
        <f t="shared" si="54"/>
        <v>0</v>
      </c>
      <c r="S385" s="12">
        <v>0</v>
      </c>
      <c r="T385" s="12">
        <v>-93090000</v>
      </c>
      <c r="U385" s="12">
        <v>0</v>
      </c>
      <c r="V385" s="12">
        <v>-93090000</v>
      </c>
      <c r="W385" s="15">
        <f t="shared" si="51"/>
        <v>0</v>
      </c>
      <c r="X385" s="15">
        <f t="shared" si="52"/>
        <v>0</v>
      </c>
      <c r="Y385" s="15">
        <f t="shared" si="53"/>
        <v>0</v>
      </c>
      <c r="Z385" s="36"/>
      <c r="AA385" s="36"/>
      <c r="AB385" s="37" t="s">
        <v>1348</v>
      </c>
    </row>
    <row r="386" spans="1:28" hidden="1" x14ac:dyDescent="0.25">
      <c r="A386" s="8" t="s">
        <v>1283</v>
      </c>
      <c r="B386" s="20" t="s">
        <v>371</v>
      </c>
      <c r="C386" s="9" t="s">
        <v>372</v>
      </c>
      <c r="D386" s="10" t="str">
        <f>VLOOKUP(B386,Sheet1!$B$6:$D$580,3,0)</f>
        <v>Phan Thiện Đương</v>
      </c>
      <c r="E386" s="9" t="s">
        <v>67</v>
      </c>
      <c r="F386" s="9" t="s">
        <v>57</v>
      </c>
      <c r="G386" s="9" t="s">
        <v>318</v>
      </c>
      <c r="H386" s="11">
        <v>3.5000000000000003E-2</v>
      </c>
      <c r="I386" s="11"/>
      <c r="J386" s="11">
        <v>0.01</v>
      </c>
      <c r="K386" s="11">
        <v>0.01</v>
      </c>
      <c r="L386" s="11">
        <v>5.0000000000000001E-3</v>
      </c>
      <c r="M386" s="11">
        <v>5.0000000000000001E-3</v>
      </c>
      <c r="N386" s="11"/>
      <c r="O386" s="12">
        <f t="shared" si="55"/>
        <v>0</v>
      </c>
      <c r="P386" s="12">
        <f t="shared" si="56"/>
        <v>0</v>
      </c>
      <c r="Q386" s="12">
        <f t="shared" si="50"/>
        <v>0</v>
      </c>
      <c r="R386" s="12">
        <f t="shared" si="54"/>
        <v>0</v>
      </c>
      <c r="S386" s="12">
        <v>0</v>
      </c>
      <c r="T386" s="12">
        <v>0</v>
      </c>
      <c r="U386" s="12">
        <v>0</v>
      </c>
      <c r="V386" s="12">
        <v>0</v>
      </c>
      <c r="W386" s="15">
        <f t="shared" si="51"/>
        <v>0</v>
      </c>
      <c r="X386" s="15">
        <f t="shared" si="52"/>
        <v>0</v>
      </c>
      <c r="Y386" s="15">
        <f t="shared" si="53"/>
        <v>0</v>
      </c>
      <c r="Z386" s="36"/>
      <c r="AA386" s="36"/>
      <c r="AB386" s="37"/>
    </row>
    <row r="387" spans="1:28" hidden="1" x14ac:dyDescent="0.25">
      <c r="A387" s="8" t="s">
        <v>1294</v>
      </c>
      <c r="B387" s="20" t="s">
        <v>470</v>
      </c>
      <c r="C387" s="9" t="s">
        <v>471</v>
      </c>
      <c r="D387" s="10" t="str">
        <f>VLOOKUP(B387,Sheet1!$B$6:$D$580,3,0)</f>
        <v>Lê Trường Vi</v>
      </c>
      <c r="E387" s="9" t="s">
        <v>89</v>
      </c>
      <c r="F387" s="9" t="s">
        <v>57</v>
      </c>
      <c r="G387" s="9" t="s">
        <v>318</v>
      </c>
      <c r="H387" s="11">
        <v>3.5000000000000003E-2</v>
      </c>
      <c r="I387" s="11"/>
      <c r="J387" s="11">
        <v>0.01</v>
      </c>
      <c r="K387" s="11">
        <v>0.01</v>
      </c>
      <c r="L387" s="11">
        <v>5.0000000000000001E-3</v>
      </c>
      <c r="M387" s="11">
        <v>5.0000000000000001E-3</v>
      </c>
      <c r="N387" s="11"/>
      <c r="O387" s="12">
        <f t="shared" si="55"/>
        <v>0</v>
      </c>
      <c r="P387" s="12">
        <f t="shared" si="56"/>
        <v>325205</v>
      </c>
      <c r="Q387" s="12">
        <f t="shared" si="50"/>
        <v>481728</v>
      </c>
      <c r="R387" s="12">
        <f t="shared" si="54"/>
        <v>806933</v>
      </c>
      <c r="S387" s="12">
        <v>80000000</v>
      </c>
      <c r="T387" s="12">
        <v>33700000</v>
      </c>
      <c r="U387" s="12">
        <v>49920000</v>
      </c>
      <c r="V387" s="12">
        <v>83620000</v>
      </c>
      <c r="W387" s="15">
        <f t="shared" si="51"/>
        <v>0.42125000000000001</v>
      </c>
      <c r="X387" s="15">
        <f t="shared" si="52"/>
        <v>0.624</v>
      </c>
      <c r="Y387" s="15">
        <f t="shared" si="53"/>
        <v>1.04525</v>
      </c>
      <c r="Z387" s="36"/>
      <c r="AA387" s="36"/>
      <c r="AB387" s="37"/>
    </row>
    <row r="388" spans="1:28" hidden="1" x14ac:dyDescent="0.25">
      <c r="A388" s="8" t="s">
        <v>1265</v>
      </c>
      <c r="B388" s="20" t="s">
        <v>377</v>
      </c>
      <c r="C388" s="9" t="s">
        <v>378</v>
      </c>
      <c r="D388" s="10" t="str">
        <f>VLOOKUP(B388,Sheet1!$B$6:$D$580,3,0)</f>
        <v>Nguyễn Đức Tài</v>
      </c>
      <c r="E388" s="9" t="s">
        <v>61</v>
      </c>
      <c r="F388" s="9" t="s">
        <v>51</v>
      </c>
      <c r="G388" s="9" t="s">
        <v>315</v>
      </c>
      <c r="H388" s="11">
        <v>3.5000000000000003E-2</v>
      </c>
      <c r="I388" s="11"/>
      <c r="J388" s="11">
        <v>0.01</v>
      </c>
      <c r="K388" s="11">
        <v>0.01</v>
      </c>
      <c r="L388" s="11">
        <v>5.0000000000000001E-3</v>
      </c>
      <c r="M388" s="11">
        <v>5.0000000000000001E-3</v>
      </c>
      <c r="N388" s="11"/>
      <c r="O388" s="12">
        <f t="shared" si="55"/>
        <v>0</v>
      </c>
      <c r="P388" s="12">
        <f t="shared" si="56"/>
        <v>0</v>
      </c>
      <c r="Q388" s="12">
        <f t="shared" si="50"/>
        <v>0</v>
      </c>
      <c r="R388" s="12">
        <f t="shared" si="54"/>
        <v>0</v>
      </c>
      <c r="S388" s="12">
        <v>5000000</v>
      </c>
      <c r="T388" s="12">
        <v>0</v>
      </c>
      <c r="U388" s="12">
        <v>0</v>
      </c>
      <c r="V388" s="12">
        <v>0</v>
      </c>
      <c r="W388" s="15">
        <f t="shared" si="51"/>
        <v>0</v>
      </c>
      <c r="X388" s="15">
        <f t="shared" si="52"/>
        <v>0</v>
      </c>
      <c r="Y388" s="15">
        <f t="shared" si="53"/>
        <v>0</v>
      </c>
      <c r="Z388" s="36"/>
      <c r="AA388" s="36"/>
      <c r="AB388" s="37"/>
    </row>
    <row r="389" spans="1:28" hidden="1" x14ac:dyDescent="0.25">
      <c r="A389" s="8" t="s">
        <v>1273</v>
      </c>
      <c r="B389" s="20" t="s">
        <v>379</v>
      </c>
      <c r="C389" s="9" t="s">
        <v>380</v>
      </c>
      <c r="D389" s="10" t="str">
        <f>VLOOKUP(B389,Sheet1!$B$6:$D$580,3,0)</f>
        <v>Nguyễn Đức Tài</v>
      </c>
      <c r="E389" s="9" t="s">
        <v>61</v>
      </c>
      <c r="F389" s="9" t="s">
        <v>51</v>
      </c>
      <c r="G389" s="9" t="s">
        <v>315</v>
      </c>
      <c r="H389" s="11">
        <v>3.5000000000000003E-2</v>
      </c>
      <c r="I389" s="11"/>
      <c r="J389" s="11">
        <v>0.01</v>
      </c>
      <c r="K389" s="11">
        <v>0.01</v>
      </c>
      <c r="L389" s="11">
        <v>5.0000000000000001E-3</v>
      </c>
      <c r="M389" s="11">
        <v>5.0000000000000001E-3</v>
      </c>
      <c r="N389" s="11"/>
      <c r="O389" s="12">
        <f t="shared" si="55"/>
        <v>0</v>
      </c>
      <c r="P389" s="12">
        <f t="shared" si="56"/>
        <v>0</v>
      </c>
      <c r="Q389" s="12">
        <f t="shared" si="50"/>
        <v>0</v>
      </c>
      <c r="R389" s="12">
        <f t="shared" si="54"/>
        <v>0</v>
      </c>
      <c r="S389" s="12">
        <v>5000000</v>
      </c>
      <c r="T389" s="12">
        <v>0</v>
      </c>
      <c r="U389" s="12">
        <v>0</v>
      </c>
      <c r="V389" s="12">
        <v>0</v>
      </c>
      <c r="W389" s="15">
        <f t="shared" si="51"/>
        <v>0</v>
      </c>
      <c r="X389" s="15">
        <f t="shared" si="52"/>
        <v>0</v>
      </c>
      <c r="Y389" s="15">
        <f t="shared" si="53"/>
        <v>0</v>
      </c>
      <c r="Z389" s="36"/>
      <c r="AA389" s="36"/>
      <c r="AB389" s="37"/>
    </row>
    <row r="390" spans="1:28" hidden="1" x14ac:dyDescent="0.25">
      <c r="A390" s="8" t="s">
        <v>1275</v>
      </c>
      <c r="B390" s="20" t="s">
        <v>381</v>
      </c>
      <c r="C390" s="9" t="s">
        <v>382</v>
      </c>
      <c r="D390" s="10" t="str">
        <f>VLOOKUP(B390,Sheet1!$B$6:$D$580,3,0)</f>
        <v>Nguyễn Đức Tài</v>
      </c>
      <c r="E390" s="9" t="s">
        <v>61</v>
      </c>
      <c r="F390" s="9" t="s">
        <v>51</v>
      </c>
      <c r="G390" s="9" t="s">
        <v>315</v>
      </c>
      <c r="H390" s="11">
        <v>3.5000000000000003E-2</v>
      </c>
      <c r="I390" s="11"/>
      <c r="J390" s="11">
        <v>0.01</v>
      </c>
      <c r="K390" s="11">
        <v>0.01</v>
      </c>
      <c r="L390" s="11">
        <v>5.0000000000000001E-3</v>
      </c>
      <c r="M390" s="11">
        <v>5.0000000000000001E-3</v>
      </c>
      <c r="N390" s="11"/>
      <c r="O390" s="12">
        <f t="shared" si="55"/>
        <v>0</v>
      </c>
      <c r="P390" s="12">
        <f t="shared" si="56"/>
        <v>28162.559999999998</v>
      </c>
      <c r="Q390" s="12">
        <f t="shared" ref="Q390:Q453" si="57">IF(OR(X390&gt;=60%,(W390+X390)&gt;=100%),U390*J390*(100%-H390),0)</f>
        <v>0</v>
      </c>
      <c r="R390" s="12">
        <f t="shared" si="54"/>
        <v>0</v>
      </c>
      <c r="S390" s="12">
        <v>5000000</v>
      </c>
      <c r="T390" s="12">
        <v>2918400</v>
      </c>
      <c r="U390" s="12">
        <v>0</v>
      </c>
      <c r="V390" s="12">
        <v>2918400</v>
      </c>
      <c r="W390" s="15">
        <f t="shared" ref="W390:W453" si="58">IFERROR(T390/S390,0)</f>
        <v>0.58367999999999998</v>
      </c>
      <c r="X390" s="15">
        <f t="shared" ref="X390:X453" si="59">+IFERROR(U390/S390,0)</f>
        <v>0</v>
      </c>
      <c r="Y390" s="15">
        <f t="shared" ref="Y390:Y453" si="60">+IFERROR(V390/S390,0)</f>
        <v>0.58367999999999998</v>
      </c>
      <c r="Z390" s="36"/>
      <c r="AA390" s="36"/>
      <c r="AB390" s="37"/>
    </row>
    <row r="391" spans="1:28" hidden="1" x14ac:dyDescent="0.25">
      <c r="A391" s="8" t="s">
        <v>1274</v>
      </c>
      <c r="B391" s="20" t="s">
        <v>389</v>
      </c>
      <c r="C391" s="9" t="s">
        <v>390</v>
      </c>
      <c r="D391" s="10" t="str">
        <f>VLOOKUP(B391,Sheet1!$B$6:$D$580,3,0)</f>
        <v>Nguyễn Đức Tài</v>
      </c>
      <c r="E391" s="9" t="s">
        <v>88</v>
      </c>
      <c r="F391" s="9" t="s">
        <v>51</v>
      </c>
      <c r="G391" s="9" t="s">
        <v>315</v>
      </c>
      <c r="H391" s="11">
        <v>3.5000000000000003E-2</v>
      </c>
      <c r="I391" s="11"/>
      <c r="J391" s="11">
        <v>0.01</v>
      </c>
      <c r="K391" s="11">
        <v>0.01</v>
      </c>
      <c r="L391" s="11">
        <v>5.0000000000000001E-3</v>
      </c>
      <c r="M391" s="11">
        <v>5.0000000000000001E-3</v>
      </c>
      <c r="N391" s="11"/>
      <c r="O391" s="12">
        <f t="shared" si="55"/>
        <v>0</v>
      </c>
      <c r="P391" s="12">
        <f t="shared" si="56"/>
        <v>0</v>
      </c>
      <c r="Q391" s="12">
        <f t="shared" si="57"/>
        <v>0</v>
      </c>
      <c r="R391" s="12">
        <f t="shared" si="54"/>
        <v>0</v>
      </c>
      <c r="S391" s="12">
        <v>20000000</v>
      </c>
      <c r="T391" s="12">
        <v>0</v>
      </c>
      <c r="U391" s="12">
        <v>0</v>
      </c>
      <c r="V391" s="12">
        <v>0</v>
      </c>
      <c r="W391" s="15">
        <f t="shared" si="58"/>
        <v>0</v>
      </c>
      <c r="X391" s="15">
        <f t="shared" si="59"/>
        <v>0</v>
      </c>
      <c r="Y391" s="15">
        <f t="shared" si="60"/>
        <v>0</v>
      </c>
      <c r="Z391" s="36"/>
      <c r="AA391" s="36"/>
      <c r="AB391" s="37"/>
    </row>
    <row r="392" spans="1:28" hidden="1" x14ac:dyDescent="0.25">
      <c r="A392" s="8" t="s">
        <v>1269</v>
      </c>
      <c r="B392" s="20" t="s">
        <v>393</v>
      </c>
      <c r="C392" s="9" t="s">
        <v>394</v>
      </c>
      <c r="D392" s="10" t="str">
        <f>VLOOKUP(B392,Sheet1!$B$6:$D$580,3,0)</f>
        <v>Nguyễn Đức Tài</v>
      </c>
      <c r="E392" s="9" t="s">
        <v>73</v>
      </c>
      <c r="F392" s="9" t="s">
        <v>51</v>
      </c>
      <c r="G392" s="9" t="s">
        <v>315</v>
      </c>
      <c r="H392" s="11">
        <v>3.5000000000000003E-2</v>
      </c>
      <c r="I392" s="11"/>
      <c r="J392" s="11">
        <v>0.01</v>
      </c>
      <c r="K392" s="11">
        <v>0.01</v>
      </c>
      <c r="L392" s="11">
        <v>5.0000000000000001E-3</v>
      </c>
      <c r="M392" s="11">
        <v>5.0000000000000001E-3</v>
      </c>
      <c r="N392" s="11"/>
      <c r="O392" s="12">
        <f t="shared" si="55"/>
        <v>0</v>
      </c>
      <c r="P392" s="12">
        <f t="shared" si="56"/>
        <v>0</v>
      </c>
      <c r="Q392" s="12">
        <f t="shared" si="57"/>
        <v>0</v>
      </c>
      <c r="R392" s="12">
        <f t="shared" si="54"/>
        <v>0</v>
      </c>
      <c r="S392" s="12">
        <v>0</v>
      </c>
      <c r="T392" s="12">
        <v>0</v>
      </c>
      <c r="U392" s="12">
        <v>0</v>
      </c>
      <c r="V392" s="12">
        <v>0</v>
      </c>
      <c r="W392" s="15">
        <f t="shared" si="58"/>
        <v>0</v>
      </c>
      <c r="X392" s="15">
        <f t="shared" si="59"/>
        <v>0</v>
      </c>
      <c r="Y392" s="15">
        <f t="shared" si="60"/>
        <v>0</v>
      </c>
      <c r="Z392" s="36"/>
      <c r="AA392" s="36"/>
      <c r="AB392" s="37"/>
    </row>
    <row r="393" spans="1:28" hidden="1" x14ac:dyDescent="0.25">
      <c r="A393" s="8" t="s">
        <v>1276</v>
      </c>
      <c r="B393" s="20" t="s">
        <v>395</v>
      </c>
      <c r="C393" s="9" t="s">
        <v>396</v>
      </c>
      <c r="D393" s="10" t="str">
        <f>VLOOKUP(B393,Sheet1!$B$6:$D$580,3,0)</f>
        <v>Nguyễn Đức Tài</v>
      </c>
      <c r="E393" s="9" t="s">
        <v>73</v>
      </c>
      <c r="F393" s="9" t="s">
        <v>51</v>
      </c>
      <c r="G393" s="9" t="s">
        <v>315</v>
      </c>
      <c r="H393" s="11">
        <v>3.5000000000000003E-2</v>
      </c>
      <c r="I393" s="11"/>
      <c r="J393" s="11">
        <v>0.01</v>
      </c>
      <c r="K393" s="11">
        <v>0.01</v>
      </c>
      <c r="L393" s="11">
        <v>5.0000000000000001E-3</v>
      </c>
      <c r="M393" s="11">
        <v>5.0000000000000001E-3</v>
      </c>
      <c r="N393" s="11"/>
      <c r="O393" s="12">
        <f t="shared" si="55"/>
        <v>0</v>
      </c>
      <c r="P393" s="12">
        <f t="shared" si="56"/>
        <v>0</v>
      </c>
      <c r="Q393" s="12">
        <f t="shared" si="57"/>
        <v>0</v>
      </c>
      <c r="R393" s="12">
        <f t="shared" si="54"/>
        <v>0</v>
      </c>
      <c r="S393" s="12">
        <v>0</v>
      </c>
      <c r="T393" s="12">
        <v>0</v>
      </c>
      <c r="U393" s="12">
        <v>0</v>
      </c>
      <c r="V393" s="12">
        <v>0</v>
      </c>
      <c r="W393" s="15">
        <f t="shared" si="58"/>
        <v>0</v>
      </c>
      <c r="X393" s="15">
        <f t="shared" si="59"/>
        <v>0</v>
      </c>
      <c r="Y393" s="15">
        <f t="shared" si="60"/>
        <v>0</v>
      </c>
      <c r="Z393" s="36"/>
      <c r="AA393" s="36"/>
      <c r="AB393" s="37"/>
    </row>
    <row r="394" spans="1:28" hidden="1" x14ac:dyDescent="0.25">
      <c r="A394" s="8" t="s">
        <v>1287</v>
      </c>
      <c r="B394" s="20" t="s">
        <v>401</v>
      </c>
      <c r="C394" s="9" t="s">
        <v>402</v>
      </c>
      <c r="D394" s="10" t="str">
        <f>VLOOKUP(B394,Sheet1!$B$6:$D$580,3,0)</f>
        <v>Phan Quốc Vũ</v>
      </c>
      <c r="E394" s="9" t="s">
        <v>85</v>
      </c>
      <c r="F394" s="9" t="s">
        <v>51</v>
      </c>
      <c r="G394" s="9" t="s">
        <v>315</v>
      </c>
      <c r="H394" s="11">
        <v>3.5000000000000003E-2</v>
      </c>
      <c r="I394" s="11"/>
      <c r="J394" s="11">
        <v>0.01</v>
      </c>
      <c r="K394" s="11">
        <v>0.01</v>
      </c>
      <c r="L394" s="11">
        <v>5.0000000000000001E-3</v>
      </c>
      <c r="M394" s="11">
        <v>5.0000000000000001E-3</v>
      </c>
      <c r="N394" s="11"/>
      <c r="O394" s="12">
        <f t="shared" si="55"/>
        <v>0</v>
      </c>
      <c r="P394" s="12">
        <f t="shared" si="56"/>
        <v>0</v>
      </c>
      <c r="Q394" s="12">
        <f t="shared" si="57"/>
        <v>0</v>
      </c>
      <c r="R394" s="12">
        <f t="shared" si="54"/>
        <v>0</v>
      </c>
      <c r="S394" s="12">
        <v>15000000</v>
      </c>
      <c r="T394" s="12">
        <v>0</v>
      </c>
      <c r="U394" s="12">
        <v>0</v>
      </c>
      <c r="V394" s="12">
        <v>0</v>
      </c>
      <c r="W394" s="15">
        <f t="shared" si="58"/>
        <v>0</v>
      </c>
      <c r="X394" s="15">
        <f t="shared" si="59"/>
        <v>0</v>
      </c>
      <c r="Y394" s="15">
        <f t="shared" si="60"/>
        <v>0</v>
      </c>
      <c r="Z394" s="36"/>
      <c r="AA394" s="36"/>
      <c r="AB394" s="37"/>
    </row>
    <row r="395" spans="1:28" hidden="1" x14ac:dyDescent="0.25">
      <c r="A395" s="8" t="s">
        <v>1263</v>
      </c>
      <c r="B395" s="20" t="s">
        <v>405</v>
      </c>
      <c r="C395" s="9" t="s">
        <v>406</v>
      </c>
      <c r="D395" s="10" t="str">
        <f>VLOOKUP(B395,Sheet1!$B$6:$D$580,3,0)</f>
        <v>Phan Quốc Vũ</v>
      </c>
      <c r="E395" s="9" t="s">
        <v>50</v>
      </c>
      <c r="F395" s="9" t="s">
        <v>51</v>
      </c>
      <c r="G395" s="9" t="s">
        <v>315</v>
      </c>
      <c r="H395" s="11">
        <v>3.5000000000000003E-2</v>
      </c>
      <c r="I395" s="11"/>
      <c r="J395" s="11">
        <v>0.01</v>
      </c>
      <c r="K395" s="11">
        <v>0.01</v>
      </c>
      <c r="L395" s="11">
        <v>5.0000000000000001E-3</v>
      </c>
      <c r="M395" s="11">
        <v>5.0000000000000001E-3</v>
      </c>
      <c r="N395" s="11"/>
      <c r="O395" s="12">
        <f t="shared" si="55"/>
        <v>0</v>
      </c>
      <c r="P395" s="12">
        <f t="shared" si="56"/>
        <v>0</v>
      </c>
      <c r="Q395" s="12">
        <f t="shared" si="57"/>
        <v>0</v>
      </c>
      <c r="R395" s="12">
        <f t="shared" si="54"/>
        <v>198434.88</v>
      </c>
      <c r="S395" s="12">
        <v>20000000</v>
      </c>
      <c r="T395" s="12">
        <v>0</v>
      </c>
      <c r="U395" s="12">
        <v>0</v>
      </c>
      <c r="V395" s="12">
        <v>20563200</v>
      </c>
      <c r="W395" s="15">
        <f t="shared" si="58"/>
        <v>0</v>
      </c>
      <c r="X395" s="15">
        <f t="shared" si="59"/>
        <v>0</v>
      </c>
      <c r="Y395" s="15">
        <f t="shared" si="60"/>
        <v>1.02816</v>
      </c>
      <c r="Z395" s="36"/>
      <c r="AA395" s="36"/>
      <c r="AB395" s="37"/>
    </row>
    <row r="396" spans="1:28" hidden="1" x14ac:dyDescent="0.25">
      <c r="A396" s="8" t="s">
        <v>1266</v>
      </c>
      <c r="B396" s="20" t="s">
        <v>409</v>
      </c>
      <c r="C396" s="9" t="s">
        <v>410</v>
      </c>
      <c r="D396" s="10" t="str">
        <f>VLOOKUP(B396,Sheet1!$B$6:$D$580,3,0)</f>
        <v>Phan Quốc Vũ</v>
      </c>
      <c r="E396" s="9" t="s">
        <v>64</v>
      </c>
      <c r="F396" s="9" t="s">
        <v>51</v>
      </c>
      <c r="G396" s="9" t="s">
        <v>315</v>
      </c>
      <c r="H396" s="11">
        <v>3.5000000000000003E-2</v>
      </c>
      <c r="I396" s="11"/>
      <c r="J396" s="11">
        <v>0.01</v>
      </c>
      <c r="K396" s="11">
        <v>0.01</v>
      </c>
      <c r="L396" s="11">
        <v>5.0000000000000001E-3</v>
      </c>
      <c r="M396" s="11">
        <v>5.0000000000000001E-3</v>
      </c>
      <c r="N396" s="11"/>
      <c r="O396" s="12">
        <f t="shared" si="55"/>
        <v>0</v>
      </c>
      <c r="P396" s="12">
        <f t="shared" si="56"/>
        <v>0</v>
      </c>
      <c r="Q396" s="12">
        <f t="shared" si="57"/>
        <v>0</v>
      </c>
      <c r="R396" s="12">
        <f t="shared" si="54"/>
        <v>0</v>
      </c>
      <c r="S396" s="12">
        <v>0</v>
      </c>
      <c r="T396" s="12">
        <v>0</v>
      </c>
      <c r="U396" s="12">
        <v>0</v>
      </c>
      <c r="V396" s="12">
        <v>0</v>
      </c>
      <c r="W396" s="15">
        <f t="shared" si="58"/>
        <v>0</v>
      </c>
      <c r="X396" s="15">
        <f t="shared" si="59"/>
        <v>0</v>
      </c>
      <c r="Y396" s="15">
        <f t="shared" si="60"/>
        <v>0</v>
      </c>
      <c r="Z396" s="36"/>
      <c r="AA396" s="36"/>
      <c r="AB396" s="37"/>
    </row>
    <row r="397" spans="1:28" hidden="1" x14ac:dyDescent="0.25">
      <c r="A397" s="8" t="s">
        <v>1290</v>
      </c>
      <c r="B397" s="20" t="s">
        <v>425</v>
      </c>
      <c r="C397" s="9" t="s">
        <v>426</v>
      </c>
      <c r="D397" s="10" t="str">
        <f>VLOOKUP(B397,Sheet1!$B$6:$D$580,3,0)</f>
        <v>Phan Quốc Vũ</v>
      </c>
      <c r="E397" s="9" t="s">
        <v>64</v>
      </c>
      <c r="F397" s="9" t="s">
        <v>51</v>
      </c>
      <c r="G397" s="9" t="s">
        <v>315</v>
      </c>
      <c r="H397" s="11"/>
      <c r="I397" s="11"/>
      <c r="J397" s="26">
        <v>0</v>
      </c>
      <c r="K397" s="11">
        <v>0.03</v>
      </c>
      <c r="L397" s="11">
        <v>0</v>
      </c>
      <c r="M397" s="11">
        <v>0</v>
      </c>
      <c r="N397" s="11"/>
      <c r="O397" s="12">
        <f t="shared" si="55"/>
        <v>0</v>
      </c>
      <c r="P397" s="12">
        <f t="shared" si="56"/>
        <v>0</v>
      </c>
      <c r="Q397" s="12">
        <f t="shared" si="57"/>
        <v>0</v>
      </c>
      <c r="R397" s="12">
        <f t="shared" si="54"/>
        <v>0</v>
      </c>
      <c r="S397" s="12">
        <v>0</v>
      </c>
      <c r="T397" s="12">
        <v>0</v>
      </c>
      <c r="U397" s="12">
        <v>0</v>
      </c>
      <c r="V397" s="12">
        <v>0</v>
      </c>
      <c r="W397" s="15">
        <f t="shared" si="58"/>
        <v>0</v>
      </c>
      <c r="X397" s="15">
        <f t="shared" si="59"/>
        <v>0</v>
      </c>
      <c r="Y397" s="15">
        <f t="shared" si="60"/>
        <v>0</v>
      </c>
      <c r="Z397" s="36"/>
      <c r="AA397" s="36"/>
      <c r="AB397" s="37"/>
    </row>
    <row r="398" spans="1:28" hidden="1" x14ac:dyDescent="0.25">
      <c r="A398" s="8" t="s">
        <v>1281</v>
      </c>
      <c r="B398" s="32" t="s">
        <v>1242</v>
      </c>
      <c r="C398" s="32" t="s">
        <v>1243</v>
      </c>
      <c r="D398" s="10" t="str">
        <f>VLOOKUP(B398,Sheet1!$B$6:$D$580,3,0)</f>
        <v>Phan Quốc Vũ</v>
      </c>
      <c r="E398" s="31" t="s">
        <v>64</v>
      </c>
      <c r="F398" s="32" t="s">
        <v>51</v>
      </c>
      <c r="G398" s="9" t="s">
        <v>315</v>
      </c>
      <c r="H398" s="11">
        <v>3.5000000000000003E-2</v>
      </c>
      <c r="I398" s="11"/>
      <c r="J398" s="11">
        <v>0.01</v>
      </c>
      <c r="K398" s="11">
        <v>0.01</v>
      </c>
      <c r="L398" s="11">
        <v>5.0000000000000001E-3</v>
      </c>
      <c r="M398" s="11">
        <v>5.0000000000000001E-3</v>
      </c>
      <c r="N398" s="11"/>
      <c r="O398" s="12">
        <f t="shared" si="55"/>
        <v>0</v>
      </c>
      <c r="P398" s="12">
        <f t="shared" si="56"/>
        <v>0</v>
      </c>
      <c r="Q398" s="12">
        <f t="shared" si="57"/>
        <v>0</v>
      </c>
      <c r="R398" s="12">
        <f t="shared" si="54"/>
        <v>0</v>
      </c>
      <c r="S398" s="12">
        <v>19000000</v>
      </c>
      <c r="T398" s="12">
        <v>0</v>
      </c>
      <c r="U398" s="12">
        <v>5385600</v>
      </c>
      <c r="V398" s="12">
        <v>5385600</v>
      </c>
      <c r="W398" s="15">
        <f t="shared" si="58"/>
        <v>0</v>
      </c>
      <c r="X398" s="15">
        <f t="shared" si="59"/>
        <v>0.28345263157894734</v>
      </c>
      <c r="Y398" s="15">
        <f t="shared" si="60"/>
        <v>0.28345263157894734</v>
      </c>
      <c r="Z398" s="36"/>
      <c r="AA398" s="36"/>
      <c r="AB398" s="37"/>
    </row>
    <row r="399" spans="1:28" hidden="1" x14ac:dyDescent="0.25">
      <c r="A399" s="8" t="s">
        <v>1298</v>
      </c>
      <c r="B399" s="28" t="s">
        <v>829</v>
      </c>
      <c r="C399" s="28" t="s">
        <v>830</v>
      </c>
      <c r="D399" s="10" t="str">
        <f>VLOOKUP(B399,Sheet1!$B$6:$D$580,3,0)</f>
        <v>Nguyễn Thành An</v>
      </c>
      <c r="E399" s="28" t="s">
        <v>488</v>
      </c>
      <c r="F399" s="28" t="s">
        <v>475</v>
      </c>
      <c r="G399" s="9" t="s">
        <v>315</v>
      </c>
      <c r="H399" s="11">
        <v>3.5000000000000003E-2</v>
      </c>
      <c r="I399" s="11"/>
      <c r="J399" s="11">
        <v>0.01</v>
      </c>
      <c r="K399" s="11">
        <v>0.01</v>
      </c>
      <c r="L399" s="11">
        <v>5.0000000000000001E-3</v>
      </c>
      <c r="M399" s="11">
        <v>5.0000000000000001E-3</v>
      </c>
      <c r="N399" s="11"/>
      <c r="O399" s="12">
        <f t="shared" si="55"/>
        <v>0</v>
      </c>
      <c r="P399" s="12">
        <f t="shared" si="56"/>
        <v>0</v>
      </c>
      <c r="Q399" s="12">
        <f t="shared" si="57"/>
        <v>0</v>
      </c>
      <c r="R399" s="12">
        <f t="shared" ref="R399:R462" si="61">IF(Y399&gt;=100%,V399*(100%-H399)*K399,0)</f>
        <v>0</v>
      </c>
      <c r="S399" s="12">
        <v>0</v>
      </c>
      <c r="T399" s="12">
        <v>0</v>
      </c>
      <c r="U399" s="12">
        <v>0</v>
      </c>
      <c r="V399" s="12">
        <v>0</v>
      </c>
      <c r="W399" s="15">
        <f t="shared" si="58"/>
        <v>0</v>
      </c>
      <c r="X399" s="15">
        <f t="shared" si="59"/>
        <v>0</v>
      </c>
      <c r="Y399" s="15">
        <f t="shared" si="60"/>
        <v>0</v>
      </c>
      <c r="Z399" s="36"/>
      <c r="AA399" s="36"/>
      <c r="AB399" s="37"/>
    </row>
    <row r="400" spans="1:28" hidden="1" x14ac:dyDescent="0.25">
      <c r="A400" s="8" t="s">
        <v>1304</v>
      </c>
      <c r="B400" s="28" t="s">
        <v>839</v>
      </c>
      <c r="C400" s="28" t="s">
        <v>840</v>
      </c>
      <c r="D400" s="10" t="str">
        <f>VLOOKUP(B400,Sheet1!$B$6:$D$580,3,0)</f>
        <v>Trần Thanh Hiền</v>
      </c>
      <c r="E400" s="28" t="s">
        <v>505</v>
      </c>
      <c r="F400" s="28" t="s">
        <v>475</v>
      </c>
      <c r="G400" s="9" t="s">
        <v>315</v>
      </c>
      <c r="H400" s="11">
        <v>3.5000000000000003E-2</v>
      </c>
      <c r="I400" s="11"/>
      <c r="J400" s="11">
        <v>0.01</v>
      </c>
      <c r="K400" s="11">
        <v>0.01</v>
      </c>
      <c r="L400" s="11">
        <v>5.0000000000000001E-3</v>
      </c>
      <c r="M400" s="11">
        <v>5.0000000000000001E-3</v>
      </c>
      <c r="N400" s="11"/>
      <c r="O400" s="12">
        <f t="shared" si="55"/>
        <v>0</v>
      </c>
      <c r="P400" s="12">
        <f t="shared" si="56"/>
        <v>0</v>
      </c>
      <c r="Q400" s="12">
        <f t="shared" si="57"/>
        <v>0</v>
      </c>
      <c r="R400" s="12">
        <f t="shared" si="61"/>
        <v>0</v>
      </c>
      <c r="S400" s="12">
        <v>80000000</v>
      </c>
      <c r="T400" s="12">
        <v>4896000</v>
      </c>
      <c r="U400" s="12">
        <v>19584000</v>
      </c>
      <c r="V400" s="12">
        <v>39168000</v>
      </c>
      <c r="W400" s="15">
        <f t="shared" si="58"/>
        <v>6.1199999999999997E-2</v>
      </c>
      <c r="X400" s="15">
        <f t="shared" si="59"/>
        <v>0.24479999999999999</v>
      </c>
      <c r="Y400" s="15">
        <f t="shared" si="60"/>
        <v>0.48959999999999998</v>
      </c>
      <c r="Z400" s="36"/>
      <c r="AA400" s="36"/>
      <c r="AB400" s="37"/>
    </row>
    <row r="401" spans="1:28" hidden="1" x14ac:dyDescent="0.25">
      <c r="A401" s="8" t="s">
        <v>1307</v>
      </c>
      <c r="B401" s="28" t="s">
        <v>845</v>
      </c>
      <c r="C401" s="28" t="s">
        <v>846</v>
      </c>
      <c r="D401" s="10" t="str">
        <f>VLOOKUP(B401,Sheet1!$B$6:$D$580,3,0)</f>
        <v>Trần Thanh Hiền</v>
      </c>
      <c r="E401" s="28" t="s">
        <v>505</v>
      </c>
      <c r="F401" s="28" t="s">
        <v>475</v>
      </c>
      <c r="G401" s="9" t="s">
        <v>315</v>
      </c>
      <c r="H401" s="11">
        <v>3.5000000000000003E-2</v>
      </c>
      <c r="I401" s="11"/>
      <c r="J401" s="11">
        <v>0.01</v>
      </c>
      <c r="K401" s="11">
        <v>0.01</v>
      </c>
      <c r="L401" s="11">
        <v>5.0000000000000001E-3</v>
      </c>
      <c r="M401" s="11">
        <v>5.0000000000000001E-3</v>
      </c>
      <c r="N401" s="11"/>
      <c r="O401" s="12">
        <f t="shared" si="55"/>
        <v>0</v>
      </c>
      <c r="P401" s="12">
        <f t="shared" si="56"/>
        <v>0</v>
      </c>
      <c r="Q401" s="12">
        <f t="shared" si="57"/>
        <v>0</v>
      </c>
      <c r="R401" s="12">
        <f t="shared" si="61"/>
        <v>0</v>
      </c>
      <c r="S401" s="12">
        <v>0</v>
      </c>
      <c r="T401" s="12">
        <v>0</v>
      </c>
      <c r="U401" s="12">
        <v>0</v>
      </c>
      <c r="V401" s="12">
        <v>0</v>
      </c>
      <c r="W401" s="15">
        <f t="shared" si="58"/>
        <v>0</v>
      </c>
      <c r="X401" s="15">
        <f t="shared" si="59"/>
        <v>0</v>
      </c>
      <c r="Y401" s="15">
        <f t="shared" si="60"/>
        <v>0</v>
      </c>
      <c r="Z401" s="36"/>
      <c r="AA401" s="36"/>
      <c r="AB401" s="37"/>
    </row>
    <row r="402" spans="1:28" hidden="1" x14ac:dyDescent="0.25">
      <c r="A402" s="8" t="s">
        <v>1308</v>
      </c>
      <c r="B402" s="28" t="s">
        <v>847</v>
      </c>
      <c r="C402" s="28" t="s">
        <v>848</v>
      </c>
      <c r="D402" s="10" t="str">
        <f>VLOOKUP(B402,Sheet1!$B$6:$D$580,3,0)</f>
        <v>Trần Thị Thu</v>
      </c>
      <c r="E402" s="28" t="s">
        <v>506</v>
      </c>
      <c r="F402" s="28" t="s">
        <v>475</v>
      </c>
      <c r="G402" s="9" t="s">
        <v>315</v>
      </c>
      <c r="H402" s="11">
        <v>3.5000000000000003E-2</v>
      </c>
      <c r="I402" s="11"/>
      <c r="J402" s="11">
        <v>0.01</v>
      </c>
      <c r="K402" s="11">
        <v>0.01</v>
      </c>
      <c r="L402" s="11">
        <v>5.0000000000000001E-3</v>
      </c>
      <c r="M402" s="11">
        <v>5.0000000000000001E-3</v>
      </c>
      <c r="N402" s="11"/>
      <c r="O402" s="12">
        <f t="shared" si="55"/>
        <v>0</v>
      </c>
      <c r="P402" s="12">
        <f t="shared" si="56"/>
        <v>0</v>
      </c>
      <c r="Q402" s="12">
        <f t="shared" si="57"/>
        <v>678958.55999999994</v>
      </c>
      <c r="R402" s="12">
        <f t="shared" si="61"/>
        <v>678958.56</v>
      </c>
      <c r="S402" s="12">
        <v>70000000</v>
      </c>
      <c r="T402" s="12">
        <v>0</v>
      </c>
      <c r="U402" s="12">
        <v>70358400</v>
      </c>
      <c r="V402" s="12">
        <v>70358400</v>
      </c>
      <c r="W402" s="15">
        <f t="shared" si="58"/>
        <v>0</v>
      </c>
      <c r="X402" s="15">
        <f t="shared" si="59"/>
        <v>1.00512</v>
      </c>
      <c r="Y402" s="15">
        <f t="shared" si="60"/>
        <v>1.00512</v>
      </c>
      <c r="Z402" s="36"/>
      <c r="AA402" s="36"/>
      <c r="AB402" s="37"/>
    </row>
    <row r="403" spans="1:28" hidden="1" x14ac:dyDescent="0.25">
      <c r="A403" s="8" t="s">
        <v>1309</v>
      </c>
      <c r="B403" s="28" t="s">
        <v>849</v>
      </c>
      <c r="C403" s="28" t="s">
        <v>850</v>
      </c>
      <c r="D403" s="10" t="str">
        <f>VLOOKUP(B403,Sheet1!$B$6:$D$580,3,0)</f>
        <v>Lê Văn Tuấn</v>
      </c>
      <c r="E403" s="28" t="s">
        <v>516</v>
      </c>
      <c r="F403" s="28" t="s">
        <v>475</v>
      </c>
      <c r="G403" s="9" t="s">
        <v>315</v>
      </c>
      <c r="H403" s="11">
        <v>3.5000000000000003E-2</v>
      </c>
      <c r="I403" s="11"/>
      <c r="J403" s="11">
        <v>0.01</v>
      </c>
      <c r="K403" s="11">
        <v>0.01</v>
      </c>
      <c r="L403" s="11">
        <v>5.0000000000000001E-3</v>
      </c>
      <c r="M403" s="11">
        <v>5.0000000000000001E-3</v>
      </c>
      <c r="N403" s="11"/>
      <c r="O403" s="12">
        <f t="shared" si="55"/>
        <v>0</v>
      </c>
      <c r="P403" s="12">
        <f t="shared" si="56"/>
        <v>0</v>
      </c>
      <c r="Q403" s="12">
        <f t="shared" si="57"/>
        <v>0</v>
      </c>
      <c r="R403" s="12">
        <f t="shared" si="61"/>
        <v>0</v>
      </c>
      <c r="S403" s="12">
        <v>0</v>
      </c>
      <c r="T403" s="12">
        <v>0</v>
      </c>
      <c r="U403" s="12">
        <v>0</v>
      </c>
      <c r="V403" s="12">
        <v>0</v>
      </c>
      <c r="W403" s="15">
        <f t="shared" si="58"/>
        <v>0</v>
      </c>
      <c r="X403" s="15">
        <f t="shared" si="59"/>
        <v>0</v>
      </c>
      <c r="Y403" s="15">
        <f t="shared" si="60"/>
        <v>0</v>
      </c>
      <c r="Z403" s="36"/>
      <c r="AA403" s="36"/>
      <c r="AB403" s="37"/>
    </row>
    <row r="404" spans="1:28" hidden="1" x14ac:dyDescent="0.25">
      <c r="A404" s="8" t="s">
        <v>1310</v>
      </c>
      <c r="B404" s="28" t="s">
        <v>851</v>
      </c>
      <c r="C404" s="28" t="s">
        <v>852</v>
      </c>
      <c r="D404" s="10" t="str">
        <f>VLOOKUP(B404,Sheet1!$B$6:$D$580,3,0)</f>
        <v>Lê Văn Tuấn</v>
      </c>
      <c r="E404" s="28" t="s">
        <v>516</v>
      </c>
      <c r="F404" s="28" t="s">
        <v>475</v>
      </c>
      <c r="G404" s="9" t="s">
        <v>315</v>
      </c>
      <c r="H404" s="11">
        <v>3.5000000000000003E-2</v>
      </c>
      <c r="I404" s="11"/>
      <c r="J404" s="11">
        <v>0.01</v>
      </c>
      <c r="K404" s="11">
        <v>0.01</v>
      </c>
      <c r="L404" s="11">
        <v>5.0000000000000001E-3</v>
      </c>
      <c r="M404" s="11">
        <v>5.0000000000000001E-3</v>
      </c>
      <c r="N404" s="11"/>
      <c r="O404" s="12">
        <f t="shared" si="55"/>
        <v>0</v>
      </c>
      <c r="P404" s="12">
        <f t="shared" si="56"/>
        <v>0</v>
      </c>
      <c r="Q404" s="12">
        <f t="shared" si="57"/>
        <v>0</v>
      </c>
      <c r="R404" s="12">
        <f t="shared" si="61"/>
        <v>0</v>
      </c>
      <c r="S404" s="12">
        <v>20000000</v>
      </c>
      <c r="T404" s="12">
        <v>0</v>
      </c>
      <c r="U404" s="12">
        <v>11750400</v>
      </c>
      <c r="V404" s="12">
        <v>11750400</v>
      </c>
      <c r="W404" s="15">
        <f t="shared" si="58"/>
        <v>0</v>
      </c>
      <c r="X404" s="15">
        <f t="shared" si="59"/>
        <v>0.58752000000000004</v>
      </c>
      <c r="Y404" s="15">
        <f t="shared" si="60"/>
        <v>0.58752000000000004</v>
      </c>
      <c r="Z404" s="36"/>
      <c r="AA404" s="36"/>
      <c r="AB404" s="37"/>
    </row>
    <row r="405" spans="1:28" hidden="1" x14ac:dyDescent="0.25">
      <c r="A405" s="8" t="s">
        <v>1311</v>
      </c>
      <c r="B405" s="28" t="s">
        <v>853</v>
      </c>
      <c r="C405" s="28" t="s">
        <v>854</v>
      </c>
      <c r="D405" s="10" t="str">
        <f>VLOOKUP(B405,Sheet1!$B$6:$D$580,3,0)</f>
        <v>Trần Thị Thu</v>
      </c>
      <c r="E405" s="28" t="s">
        <v>506</v>
      </c>
      <c r="F405" s="28" t="s">
        <v>475</v>
      </c>
      <c r="G405" s="9" t="s">
        <v>315</v>
      </c>
      <c r="H405" s="11">
        <v>3.5000000000000003E-2</v>
      </c>
      <c r="I405" s="11"/>
      <c r="J405" s="11">
        <v>0.01</v>
      </c>
      <c r="K405" s="11">
        <v>0.01</v>
      </c>
      <c r="L405" s="11">
        <v>5.0000000000000001E-3</v>
      </c>
      <c r="M405" s="11">
        <v>5.0000000000000001E-3</v>
      </c>
      <c r="N405" s="11"/>
      <c r="O405" s="12">
        <f t="shared" si="55"/>
        <v>0</v>
      </c>
      <c r="P405" s="12">
        <f t="shared" si="56"/>
        <v>0</v>
      </c>
      <c r="Q405" s="12">
        <f t="shared" si="57"/>
        <v>0</v>
      </c>
      <c r="R405" s="12">
        <f t="shared" si="61"/>
        <v>0</v>
      </c>
      <c r="S405" s="12">
        <v>40000000</v>
      </c>
      <c r="T405" s="12">
        <v>0</v>
      </c>
      <c r="U405" s="12">
        <v>0</v>
      </c>
      <c r="V405" s="12">
        <v>0</v>
      </c>
      <c r="W405" s="15">
        <f t="shared" si="58"/>
        <v>0</v>
      </c>
      <c r="X405" s="15">
        <f t="shared" si="59"/>
        <v>0</v>
      </c>
      <c r="Y405" s="15">
        <f t="shared" si="60"/>
        <v>0</v>
      </c>
      <c r="Z405" s="36"/>
      <c r="AA405" s="36"/>
      <c r="AB405" s="37"/>
    </row>
    <row r="406" spans="1:28" hidden="1" x14ac:dyDescent="0.25">
      <c r="A406" s="8" t="s">
        <v>1312</v>
      </c>
      <c r="B406" s="28" t="s">
        <v>855</v>
      </c>
      <c r="C406" s="28" t="s">
        <v>856</v>
      </c>
      <c r="D406" s="10" t="str">
        <f>VLOOKUP(B406,Sheet1!$B$6:$D$580,3,0)</f>
        <v>Trần Thanh Hiền</v>
      </c>
      <c r="E406" s="28" t="s">
        <v>505</v>
      </c>
      <c r="F406" s="28" t="s">
        <v>475</v>
      </c>
      <c r="G406" s="9" t="s">
        <v>315</v>
      </c>
      <c r="H406" s="11">
        <v>3.5000000000000003E-2</v>
      </c>
      <c r="I406" s="11"/>
      <c r="J406" s="11">
        <v>0.01</v>
      </c>
      <c r="K406" s="11">
        <v>0.01</v>
      </c>
      <c r="L406" s="11">
        <v>5.0000000000000001E-3</v>
      </c>
      <c r="M406" s="11">
        <v>5.0000000000000001E-3</v>
      </c>
      <c r="N406" s="11"/>
      <c r="O406" s="12">
        <f t="shared" si="55"/>
        <v>0</v>
      </c>
      <c r="P406" s="12">
        <f t="shared" si="56"/>
        <v>0</v>
      </c>
      <c r="Q406" s="12">
        <f t="shared" si="57"/>
        <v>0</v>
      </c>
      <c r="R406" s="12">
        <f t="shared" si="61"/>
        <v>0</v>
      </c>
      <c r="S406" s="12">
        <v>40000000</v>
      </c>
      <c r="T406" s="12">
        <v>0</v>
      </c>
      <c r="U406" s="12">
        <v>0</v>
      </c>
      <c r="V406" s="12">
        <v>0</v>
      </c>
      <c r="W406" s="15">
        <f t="shared" si="58"/>
        <v>0</v>
      </c>
      <c r="X406" s="15">
        <f t="shared" si="59"/>
        <v>0</v>
      </c>
      <c r="Y406" s="15">
        <f t="shared" si="60"/>
        <v>0</v>
      </c>
      <c r="Z406" s="36"/>
      <c r="AA406" s="36"/>
      <c r="AB406" s="37"/>
    </row>
    <row r="407" spans="1:28" hidden="1" x14ac:dyDescent="0.25">
      <c r="A407" s="8" t="s">
        <v>1314</v>
      </c>
      <c r="B407" s="28" t="s">
        <v>859</v>
      </c>
      <c r="C407" s="28" t="s">
        <v>860</v>
      </c>
      <c r="D407" s="10" t="str">
        <f>VLOOKUP(B407,Sheet1!$B$6:$D$580,3,0)</f>
        <v>Nguyễn Thành An</v>
      </c>
      <c r="E407" s="28" t="s">
        <v>474</v>
      </c>
      <c r="F407" s="28" t="s">
        <v>475</v>
      </c>
      <c r="G407" s="9" t="s">
        <v>315</v>
      </c>
      <c r="H407" s="11">
        <v>3.5000000000000003E-2</v>
      </c>
      <c r="I407" s="11"/>
      <c r="J407" s="11">
        <v>0.01</v>
      </c>
      <c r="K407" s="11">
        <v>0.01</v>
      </c>
      <c r="L407" s="11">
        <v>5.0000000000000001E-3</v>
      </c>
      <c r="M407" s="11">
        <v>5.0000000000000001E-3</v>
      </c>
      <c r="N407" s="11"/>
      <c r="O407" s="12">
        <f t="shared" si="55"/>
        <v>0</v>
      </c>
      <c r="P407" s="12">
        <f t="shared" si="56"/>
        <v>188985.60000000001</v>
      </c>
      <c r="Q407" s="12">
        <f t="shared" si="57"/>
        <v>0</v>
      </c>
      <c r="R407" s="12">
        <f t="shared" si="61"/>
        <v>0</v>
      </c>
      <c r="S407" s="12">
        <v>40000000</v>
      </c>
      <c r="T407" s="12">
        <v>19584000</v>
      </c>
      <c r="U407" s="12">
        <v>4896000</v>
      </c>
      <c r="V407" s="12">
        <v>24480000</v>
      </c>
      <c r="W407" s="15">
        <f t="shared" si="58"/>
        <v>0.48959999999999998</v>
      </c>
      <c r="X407" s="15">
        <f t="shared" si="59"/>
        <v>0.12239999999999999</v>
      </c>
      <c r="Y407" s="15">
        <f t="shared" si="60"/>
        <v>0.61199999999999999</v>
      </c>
      <c r="Z407" s="36"/>
      <c r="AA407" s="36"/>
      <c r="AB407" s="37"/>
    </row>
    <row r="408" spans="1:28" hidden="1" x14ac:dyDescent="0.25">
      <c r="A408" s="8" t="s">
        <v>1318</v>
      </c>
      <c r="B408" s="28" t="s">
        <v>867</v>
      </c>
      <c r="C408" s="28" t="s">
        <v>868</v>
      </c>
      <c r="D408" s="10" t="str">
        <f>VLOOKUP(B408,Sheet1!$B$6:$D$580,3,0)</f>
        <v>Trần Thanh Hiền</v>
      </c>
      <c r="E408" s="28" t="s">
        <v>505</v>
      </c>
      <c r="F408" s="28" t="s">
        <v>475</v>
      </c>
      <c r="G408" s="9" t="s">
        <v>315</v>
      </c>
      <c r="H408" s="11">
        <v>3.5000000000000003E-2</v>
      </c>
      <c r="I408" s="11"/>
      <c r="J408" s="11">
        <v>0.01</v>
      </c>
      <c r="K408" s="11">
        <v>0.01</v>
      </c>
      <c r="L408" s="11">
        <v>5.0000000000000001E-3</v>
      </c>
      <c r="M408" s="11">
        <v>5.0000000000000001E-3</v>
      </c>
      <c r="N408" s="11"/>
      <c r="O408" s="12">
        <f t="shared" si="55"/>
        <v>0</v>
      </c>
      <c r="P408" s="12">
        <f t="shared" si="56"/>
        <v>236232</v>
      </c>
      <c r="Q408" s="12">
        <f t="shared" si="57"/>
        <v>344620.79999999999</v>
      </c>
      <c r="R408" s="12">
        <f t="shared" si="61"/>
        <v>580852.80000000005</v>
      </c>
      <c r="S408" s="12">
        <v>60000000</v>
      </c>
      <c r="T408" s="12">
        <v>24480000</v>
      </c>
      <c r="U408" s="12">
        <v>35712000</v>
      </c>
      <c r="V408" s="12">
        <v>60192000</v>
      </c>
      <c r="W408" s="15">
        <f t="shared" si="58"/>
        <v>0.40799999999999997</v>
      </c>
      <c r="X408" s="11">
        <f t="shared" si="59"/>
        <v>0.59519999999999995</v>
      </c>
      <c r="Y408" s="15">
        <f t="shared" si="60"/>
        <v>1.0032000000000001</v>
      </c>
      <c r="Z408" s="36"/>
      <c r="AA408" s="36"/>
      <c r="AB408" s="37"/>
    </row>
    <row r="409" spans="1:28" hidden="1" x14ac:dyDescent="0.25">
      <c r="A409" s="8" t="s">
        <v>1319</v>
      </c>
      <c r="B409" s="28" t="s">
        <v>869</v>
      </c>
      <c r="C409" s="28" t="s">
        <v>870</v>
      </c>
      <c r="D409" s="10" t="str">
        <f>VLOOKUP(B409,Sheet1!$B$6:$D$580,3,0)</f>
        <v>Trần Thanh Hiền</v>
      </c>
      <c r="E409" s="28" t="s">
        <v>505</v>
      </c>
      <c r="F409" s="28" t="s">
        <v>475</v>
      </c>
      <c r="G409" s="9" t="s">
        <v>315</v>
      </c>
      <c r="H409" s="11">
        <v>3.5000000000000003E-2</v>
      </c>
      <c r="I409" s="11"/>
      <c r="J409" s="11">
        <v>0.01</v>
      </c>
      <c r="K409" s="11">
        <v>0.01</v>
      </c>
      <c r="L409" s="11">
        <v>5.0000000000000001E-3</v>
      </c>
      <c r="M409" s="11">
        <v>5.0000000000000001E-3</v>
      </c>
      <c r="N409" s="11"/>
      <c r="O409" s="12">
        <f t="shared" si="55"/>
        <v>0</v>
      </c>
      <c r="P409" s="12">
        <f t="shared" si="56"/>
        <v>155913.12</v>
      </c>
      <c r="Q409" s="12">
        <f t="shared" si="57"/>
        <v>141739.19999999998</v>
      </c>
      <c r="R409" s="12">
        <f t="shared" si="61"/>
        <v>346936.8</v>
      </c>
      <c r="S409" s="12">
        <v>30000000</v>
      </c>
      <c r="T409" s="12">
        <v>16156800</v>
      </c>
      <c r="U409" s="12">
        <v>14688000</v>
      </c>
      <c r="V409" s="12">
        <v>35952000</v>
      </c>
      <c r="W409" s="15">
        <f t="shared" si="58"/>
        <v>0.53856000000000004</v>
      </c>
      <c r="X409" s="15">
        <f t="shared" si="59"/>
        <v>0.48959999999999998</v>
      </c>
      <c r="Y409" s="15">
        <f t="shared" si="60"/>
        <v>1.1983999999999999</v>
      </c>
      <c r="Z409" s="36"/>
      <c r="AA409" s="36"/>
      <c r="AB409" s="37"/>
    </row>
    <row r="410" spans="1:28" hidden="1" x14ac:dyDescent="0.25">
      <c r="A410" s="8" t="s">
        <v>1322</v>
      </c>
      <c r="B410" s="28" t="s">
        <v>875</v>
      </c>
      <c r="C410" s="28" t="s">
        <v>876</v>
      </c>
      <c r="D410" s="10" t="str">
        <f>VLOOKUP(B410,Sheet1!$B$6:$D$580,3,0)</f>
        <v>Nguyễn Thành An</v>
      </c>
      <c r="E410" s="28" t="s">
        <v>488</v>
      </c>
      <c r="F410" s="28" t="s">
        <v>475</v>
      </c>
      <c r="G410" s="9" t="s">
        <v>315</v>
      </c>
      <c r="H410" s="11">
        <v>3.5000000000000003E-2</v>
      </c>
      <c r="I410" s="11"/>
      <c r="J410" s="11">
        <v>0.01</v>
      </c>
      <c r="K410" s="11">
        <v>0.01</v>
      </c>
      <c r="L410" s="11">
        <v>5.0000000000000001E-3</v>
      </c>
      <c r="M410" s="11">
        <v>5.0000000000000001E-3</v>
      </c>
      <c r="N410" s="11"/>
      <c r="O410" s="12">
        <f t="shared" si="55"/>
        <v>0</v>
      </c>
      <c r="P410" s="12">
        <f t="shared" si="56"/>
        <v>0</v>
      </c>
      <c r="Q410" s="12">
        <f t="shared" si="57"/>
        <v>0</v>
      </c>
      <c r="R410" s="12">
        <f t="shared" si="61"/>
        <v>0</v>
      </c>
      <c r="S410" s="12">
        <v>0</v>
      </c>
      <c r="T410" s="12">
        <v>0</v>
      </c>
      <c r="U410" s="12">
        <v>0</v>
      </c>
      <c r="V410" s="12">
        <v>0</v>
      </c>
      <c r="W410" s="15">
        <f t="shared" si="58"/>
        <v>0</v>
      </c>
      <c r="X410" s="15">
        <f t="shared" si="59"/>
        <v>0</v>
      </c>
      <c r="Y410" s="15">
        <f t="shared" si="60"/>
        <v>0</v>
      </c>
      <c r="Z410" s="36"/>
      <c r="AA410" s="36"/>
      <c r="AB410" s="37"/>
    </row>
    <row r="411" spans="1:28" hidden="1" x14ac:dyDescent="0.25">
      <c r="A411" s="8" t="s">
        <v>1323</v>
      </c>
      <c r="B411" s="28" t="s">
        <v>877</v>
      </c>
      <c r="C411" s="28" t="s">
        <v>878</v>
      </c>
      <c r="D411" s="10" t="str">
        <f>VLOOKUP(B411,Sheet1!$B$6:$D$580,3,0)</f>
        <v>Nguyễn Thành An</v>
      </c>
      <c r="E411" s="28" t="s">
        <v>488</v>
      </c>
      <c r="F411" s="28" t="s">
        <v>475</v>
      </c>
      <c r="G411" s="9" t="s">
        <v>315</v>
      </c>
      <c r="H411" s="11">
        <v>3.5000000000000003E-2</v>
      </c>
      <c r="I411" s="11"/>
      <c r="J411" s="11">
        <v>0.01</v>
      </c>
      <c r="K411" s="11">
        <v>0.01</v>
      </c>
      <c r="L411" s="11">
        <v>5.0000000000000001E-3</v>
      </c>
      <c r="M411" s="11">
        <v>5.0000000000000001E-3</v>
      </c>
      <c r="N411" s="11"/>
      <c r="O411" s="12">
        <f t="shared" si="55"/>
        <v>0</v>
      </c>
      <c r="P411" s="12">
        <f t="shared" si="56"/>
        <v>0</v>
      </c>
      <c r="Q411" s="12">
        <f t="shared" si="57"/>
        <v>0</v>
      </c>
      <c r="R411" s="12">
        <f t="shared" si="61"/>
        <v>0</v>
      </c>
      <c r="S411" s="12">
        <v>28000000</v>
      </c>
      <c r="T411" s="12">
        <v>0</v>
      </c>
      <c r="U411" s="12">
        <v>0</v>
      </c>
      <c r="V411" s="12">
        <v>0</v>
      </c>
      <c r="W411" s="15">
        <f t="shared" si="58"/>
        <v>0</v>
      </c>
      <c r="X411" s="15">
        <f t="shared" si="59"/>
        <v>0</v>
      </c>
      <c r="Y411" s="15">
        <f t="shared" si="60"/>
        <v>0</v>
      </c>
      <c r="Z411" s="36"/>
      <c r="AA411" s="36"/>
      <c r="AB411" s="37"/>
    </row>
    <row r="412" spans="1:28" hidden="1" x14ac:dyDescent="0.25">
      <c r="A412" s="8" t="s">
        <v>1297</v>
      </c>
      <c r="B412" s="28" t="s">
        <v>827</v>
      </c>
      <c r="C412" s="28" t="s">
        <v>828</v>
      </c>
      <c r="D412" s="10" t="str">
        <f>VLOOKUP(B412,Sheet1!$B$6:$D$580,3,0)</f>
        <v>Lê Văn Tuấn</v>
      </c>
      <c r="E412" s="28" t="s">
        <v>484</v>
      </c>
      <c r="F412" s="28" t="s">
        <v>485</v>
      </c>
      <c r="G412" s="9" t="s">
        <v>315</v>
      </c>
      <c r="H412" s="11">
        <v>3.5000000000000003E-2</v>
      </c>
      <c r="I412" s="11"/>
      <c r="J412" s="11">
        <v>0.01</v>
      </c>
      <c r="K412" s="11">
        <v>0.01</v>
      </c>
      <c r="L412" s="11">
        <v>5.0000000000000001E-3</v>
      </c>
      <c r="M412" s="11">
        <v>5.0000000000000001E-3</v>
      </c>
      <c r="N412" s="11"/>
      <c r="O412" s="12">
        <f t="shared" si="55"/>
        <v>0</v>
      </c>
      <c r="P412" s="12">
        <f t="shared" si="56"/>
        <v>193710.24</v>
      </c>
      <c r="Q412" s="12">
        <f t="shared" si="57"/>
        <v>0</v>
      </c>
      <c r="R412" s="12">
        <f t="shared" si="61"/>
        <v>613369.44000000006</v>
      </c>
      <c r="S412" s="12">
        <v>50000000</v>
      </c>
      <c r="T412" s="12">
        <v>20073600</v>
      </c>
      <c r="U412" s="12">
        <v>4896000</v>
      </c>
      <c r="V412" s="12">
        <v>63561600</v>
      </c>
      <c r="W412" s="15">
        <f t="shared" si="58"/>
        <v>0.401472</v>
      </c>
      <c r="X412" s="15">
        <f t="shared" si="59"/>
        <v>9.7919999999999993E-2</v>
      </c>
      <c r="Y412" s="15">
        <f t="shared" si="60"/>
        <v>1.2712319999999999</v>
      </c>
      <c r="Z412" s="36"/>
      <c r="AA412" s="36"/>
      <c r="AB412" s="37"/>
    </row>
    <row r="413" spans="1:28" hidden="1" x14ac:dyDescent="0.25">
      <c r="A413" s="8" t="s">
        <v>1301</v>
      </c>
      <c r="B413" s="28" t="s">
        <v>833</v>
      </c>
      <c r="C413" s="28" t="s">
        <v>834</v>
      </c>
      <c r="D413" s="10" t="str">
        <f>VLOOKUP(B413,Sheet1!$B$6:$D$580,3,0)</f>
        <v>Nguyễn Đức Bách</v>
      </c>
      <c r="E413" s="28" t="s">
        <v>498</v>
      </c>
      <c r="F413" s="28" t="s">
        <v>485</v>
      </c>
      <c r="G413" s="9" t="s">
        <v>315</v>
      </c>
      <c r="H413" s="11">
        <v>3.5000000000000003E-2</v>
      </c>
      <c r="I413" s="11"/>
      <c r="J413" s="11">
        <v>0.01</v>
      </c>
      <c r="K413" s="11">
        <v>0.01</v>
      </c>
      <c r="L413" s="11">
        <v>5.0000000000000001E-3</v>
      </c>
      <c r="M413" s="11">
        <v>5.0000000000000001E-3</v>
      </c>
      <c r="N413" s="11"/>
      <c r="O413" s="12">
        <f t="shared" si="55"/>
        <v>0</v>
      </c>
      <c r="P413" s="12">
        <f t="shared" si="56"/>
        <v>0</v>
      </c>
      <c r="Q413" s="12">
        <f t="shared" si="57"/>
        <v>0</v>
      </c>
      <c r="R413" s="12">
        <f t="shared" si="61"/>
        <v>193710.24</v>
      </c>
      <c r="S413" s="12">
        <v>20000000</v>
      </c>
      <c r="T413" s="12">
        <v>0</v>
      </c>
      <c r="U413" s="12">
        <v>0</v>
      </c>
      <c r="V413" s="12">
        <v>20073600</v>
      </c>
      <c r="W413" s="15">
        <f t="shared" si="58"/>
        <v>0</v>
      </c>
      <c r="X413" s="15">
        <f t="shared" si="59"/>
        <v>0</v>
      </c>
      <c r="Y413" s="15">
        <f t="shared" si="60"/>
        <v>1.0036799999999999</v>
      </c>
      <c r="Z413" s="36"/>
      <c r="AA413" s="36"/>
      <c r="AB413" s="37"/>
    </row>
    <row r="414" spans="1:28" hidden="1" x14ac:dyDescent="0.25">
      <c r="A414" s="8" t="s">
        <v>1302</v>
      </c>
      <c r="B414" s="28" t="s">
        <v>835</v>
      </c>
      <c r="C414" s="28" t="s">
        <v>836</v>
      </c>
      <c r="D414" s="10" t="str">
        <f>VLOOKUP(B414,Sheet1!$B$6:$D$580,3,0)</f>
        <v>Lê Văn Tuấn</v>
      </c>
      <c r="E414" s="28" t="s">
        <v>484</v>
      </c>
      <c r="F414" s="28" t="s">
        <v>485</v>
      </c>
      <c r="G414" s="9" t="s">
        <v>315</v>
      </c>
      <c r="H414" s="11">
        <v>3.5000000000000003E-2</v>
      </c>
      <c r="I414" s="11"/>
      <c r="J414" s="11">
        <v>0.01</v>
      </c>
      <c r="K414" s="11">
        <v>0.01</v>
      </c>
      <c r="L414" s="11">
        <v>5.0000000000000001E-3</v>
      </c>
      <c r="M414" s="11">
        <v>5.0000000000000001E-3</v>
      </c>
      <c r="N414" s="11"/>
      <c r="O414" s="12">
        <f t="shared" ref="O414:O467" si="62">$V414*I414</f>
        <v>0</v>
      </c>
      <c r="P414" s="12">
        <f t="shared" si="56"/>
        <v>453380.16</v>
      </c>
      <c r="Q414" s="12">
        <f t="shared" si="57"/>
        <v>127102.08</v>
      </c>
      <c r="R414" s="12">
        <f t="shared" si="61"/>
        <v>622911.36</v>
      </c>
      <c r="S414" s="12">
        <v>60000000</v>
      </c>
      <c r="T414" s="12">
        <v>46982400</v>
      </c>
      <c r="U414" s="12">
        <v>13171200</v>
      </c>
      <c r="V414" s="12">
        <v>64550400</v>
      </c>
      <c r="W414" s="15">
        <f t="shared" si="58"/>
        <v>0.78303999999999996</v>
      </c>
      <c r="X414" s="15">
        <f t="shared" si="59"/>
        <v>0.21951999999999999</v>
      </c>
      <c r="Y414" s="15">
        <f t="shared" si="60"/>
        <v>1.0758399999999999</v>
      </c>
      <c r="Z414" s="36"/>
      <c r="AA414" s="36"/>
      <c r="AB414" s="37"/>
    </row>
    <row r="415" spans="1:28" hidden="1" x14ac:dyDescent="0.25">
      <c r="A415" s="8" t="s">
        <v>1303</v>
      </c>
      <c r="B415" s="28" t="s">
        <v>837</v>
      </c>
      <c r="C415" s="28" t="s">
        <v>838</v>
      </c>
      <c r="D415" s="10" t="str">
        <f>VLOOKUP(B415,Sheet1!$B$6:$D$580,3,0)</f>
        <v>Quách Học Hiếu</v>
      </c>
      <c r="E415" s="28" t="s">
        <v>484</v>
      </c>
      <c r="F415" s="28" t="s">
        <v>485</v>
      </c>
      <c r="G415" s="9" t="s">
        <v>315</v>
      </c>
      <c r="H415" s="11">
        <v>3.5000000000000003E-2</v>
      </c>
      <c r="I415" s="11"/>
      <c r="J415" s="11">
        <v>0.01</v>
      </c>
      <c r="K415" s="11">
        <v>0.01</v>
      </c>
      <c r="L415" s="11">
        <v>5.0000000000000001E-3</v>
      </c>
      <c r="M415" s="11">
        <v>5.0000000000000001E-3</v>
      </c>
      <c r="N415" s="11"/>
      <c r="O415" s="12">
        <f t="shared" si="62"/>
        <v>0</v>
      </c>
      <c r="P415" s="12">
        <f t="shared" si="56"/>
        <v>0</v>
      </c>
      <c r="Q415" s="12">
        <f t="shared" si="57"/>
        <v>0</v>
      </c>
      <c r="R415" s="12">
        <f t="shared" si="61"/>
        <v>486637.92</v>
      </c>
      <c r="S415" s="12">
        <v>50000000</v>
      </c>
      <c r="T415" s="12">
        <v>0</v>
      </c>
      <c r="U415" s="12">
        <v>14688000</v>
      </c>
      <c r="V415" s="12">
        <v>50428800</v>
      </c>
      <c r="W415" s="15">
        <f t="shared" si="58"/>
        <v>0</v>
      </c>
      <c r="X415" s="15">
        <f t="shared" si="59"/>
        <v>0.29376000000000002</v>
      </c>
      <c r="Y415" s="15">
        <f t="shared" si="60"/>
        <v>1.0085759999999999</v>
      </c>
      <c r="Z415" s="36"/>
      <c r="AA415" s="36"/>
      <c r="AB415" s="37"/>
    </row>
    <row r="416" spans="1:28" hidden="1" x14ac:dyDescent="0.25">
      <c r="A416" s="8" t="s">
        <v>1305</v>
      </c>
      <c r="B416" s="28" t="s">
        <v>841</v>
      </c>
      <c r="C416" s="28" t="s">
        <v>842</v>
      </c>
      <c r="D416" s="10" t="str">
        <f>VLOOKUP(B416,Sheet1!$B$6:$D$580,3,0)</f>
        <v>Nguyễn Đức Bách</v>
      </c>
      <c r="E416" s="28" t="s">
        <v>498</v>
      </c>
      <c r="F416" s="28" t="s">
        <v>485</v>
      </c>
      <c r="G416" s="9" t="s">
        <v>315</v>
      </c>
      <c r="H416" s="11">
        <v>3.5000000000000003E-2</v>
      </c>
      <c r="I416" s="11"/>
      <c r="J416" s="11">
        <v>0.01</v>
      </c>
      <c r="K416" s="11">
        <v>0.01</v>
      </c>
      <c r="L416" s="11">
        <v>5.0000000000000001E-3</v>
      </c>
      <c r="M416" s="11">
        <v>5.0000000000000001E-3</v>
      </c>
      <c r="N416" s="11"/>
      <c r="O416" s="12">
        <f t="shared" si="62"/>
        <v>0</v>
      </c>
      <c r="P416" s="12">
        <f t="shared" si="56"/>
        <v>151188.47999999998</v>
      </c>
      <c r="Q416" s="12">
        <f t="shared" si="57"/>
        <v>87266.87999999999</v>
      </c>
      <c r="R416" s="12">
        <f t="shared" si="61"/>
        <v>313864.32000000001</v>
      </c>
      <c r="S416" s="12">
        <v>20000000</v>
      </c>
      <c r="T416" s="12">
        <v>15667200</v>
      </c>
      <c r="U416" s="12">
        <v>9043200</v>
      </c>
      <c r="V416" s="12">
        <v>32524800</v>
      </c>
      <c r="W416" s="15">
        <f t="shared" si="58"/>
        <v>0.78335999999999995</v>
      </c>
      <c r="X416" s="15">
        <f t="shared" si="59"/>
        <v>0.45216000000000001</v>
      </c>
      <c r="Y416" s="15">
        <f t="shared" si="60"/>
        <v>1.6262399999999999</v>
      </c>
      <c r="Z416" s="36"/>
      <c r="AA416" s="36"/>
      <c r="AB416" s="37"/>
    </row>
    <row r="417" spans="1:28" hidden="1" x14ac:dyDescent="0.25">
      <c r="A417" s="8" t="s">
        <v>1306</v>
      </c>
      <c r="B417" s="28" t="s">
        <v>843</v>
      </c>
      <c r="C417" s="28" t="s">
        <v>844</v>
      </c>
      <c r="D417" s="10" t="str">
        <f>VLOOKUP(B417,Sheet1!$B$6:$D$580,3,0)</f>
        <v>Nguyễn Đức Bách</v>
      </c>
      <c r="E417" s="28" t="s">
        <v>498</v>
      </c>
      <c r="F417" s="28" t="s">
        <v>485</v>
      </c>
      <c r="G417" s="9" t="s">
        <v>315</v>
      </c>
      <c r="H417" s="11">
        <v>3.5000000000000003E-2</v>
      </c>
      <c r="I417" s="11"/>
      <c r="J417" s="11">
        <v>0.01</v>
      </c>
      <c r="K417" s="11">
        <v>0.01</v>
      </c>
      <c r="L417" s="11">
        <v>5.0000000000000001E-3</v>
      </c>
      <c r="M417" s="11">
        <v>5.0000000000000001E-3</v>
      </c>
      <c r="N417" s="11"/>
      <c r="O417" s="12">
        <f t="shared" si="62"/>
        <v>0</v>
      </c>
      <c r="P417" s="12">
        <f t="shared" si="56"/>
        <v>0</v>
      </c>
      <c r="Q417" s="12">
        <f t="shared" si="57"/>
        <v>0</v>
      </c>
      <c r="R417" s="12">
        <f t="shared" si="61"/>
        <v>0</v>
      </c>
      <c r="S417" s="12">
        <v>20000000</v>
      </c>
      <c r="T417" s="12">
        <v>0</v>
      </c>
      <c r="U417" s="12">
        <v>0</v>
      </c>
      <c r="V417" s="12">
        <v>0</v>
      </c>
      <c r="W417" s="15">
        <f t="shared" si="58"/>
        <v>0</v>
      </c>
      <c r="X417" s="15">
        <f t="shared" si="59"/>
        <v>0</v>
      </c>
      <c r="Y417" s="15">
        <f t="shared" si="60"/>
        <v>0</v>
      </c>
      <c r="Z417" s="36"/>
      <c r="AA417" s="36"/>
      <c r="AB417" s="37"/>
    </row>
    <row r="418" spans="1:28" hidden="1" x14ac:dyDescent="0.25">
      <c r="A418" s="8" t="s">
        <v>1315</v>
      </c>
      <c r="B418" s="28" t="s">
        <v>861</v>
      </c>
      <c r="C418" s="28" t="s">
        <v>862</v>
      </c>
      <c r="D418" s="10" t="str">
        <f>VLOOKUP(B418,Sheet1!$B$6:$D$580,3,0)</f>
        <v>Quách Học Hiếu</v>
      </c>
      <c r="E418" s="28" t="s">
        <v>493</v>
      </c>
      <c r="F418" s="28" t="s">
        <v>485</v>
      </c>
      <c r="G418" s="9" t="s">
        <v>315</v>
      </c>
      <c r="H418" s="11">
        <v>3.5000000000000003E-2</v>
      </c>
      <c r="I418" s="11"/>
      <c r="J418" s="11">
        <v>0.01</v>
      </c>
      <c r="K418" s="11">
        <v>0.01</v>
      </c>
      <c r="L418" s="11">
        <v>5.0000000000000001E-3</v>
      </c>
      <c r="M418" s="11">
        <v>5.0000000000000001E-3</v>
      </c>
      <c r="N418" s="11"/>
      <c r="O418" s="12">
        <f t="shared" si="62"/>
        <v>0</v>
      </c>
      <c r="P418" s="12">
        <f t="shared" si="56"/>
        <v>0</v>
      </c>
      <c r="Q418" s="12">
        <f t="shared" si="57"/>
        <v>0</v>
      </c>
      <c r="R418" s="12">
        <f t="shared" si="61"/>
        <v>0</v>
      </c>
      <c r="S418" s="12">
        <v>60000000</v>
      </c>
      <c r="T418" s="12">
        <v>0</v>
      </c>
      <c r="U418" s="12">
        <v>0</v>
      </c>
      <c r="V418" s="12">
        <v>0</v>
      </c>
      <c r="W418" s="15">
        <f t="shared" si="58"/>
        <v>0</v>
      </c>
      <c r="X418" s="15">
        <f t="shared" si="59"/>
        <v>0</v>
      </c>
      <c r="Y418" s="15">
        <f t="shared" si="60"/>
        <v>0</v>
      </c>
      <c r="Z418" s="36"/>
      <c r="AA418" s="36"/>
      <c r="AB418" s="37"/>
    </row>
    <row r="419" spans="1:28" hidden="1" x14ac:dyDescent="0.25">
      <c r="A419" s="8" t="s">
        <v>1316</v>
      </c>
      <c r="B419" s="28" t="s">
        <v>863</v>
      </c>
      <c r="C419" s="28" t="s">
        <v>864</v>
      </c>
      <c r="D419" s="10" t="str">
        <f>VLOOKUP(B419,Sheet1!$B$6:$D$580,3,0)</f>
        <v>Nguyễn Đức Bách</v>
      </c>
      <c r="E419" s="28" t="s">
        <v>498</v>
      </c>
      <c r="F419" s="28" t="s">
        <v>485</v>
      </c>
      <c r="G419" s="9" t="s">
        <v>315</v>
      </c>
      <c r="H419" s="11">
        <v>3.5000000000000003E-2</v>
      </c>
      <c r="I419" s="11"/>
      <c r="J419" s="11">
        <v>0.01</v>
      </c>
      <c r="K419" s="11">
        <v>0.01</v>
      </c>
      <c r="L419" s="11">
        <v>5.0000000000000001E-3</v>
      </c>
      <c r="M419" s="11">
        <v>5.0000000000000001E-3</v>
      </c>
      <c r="N419" s="11"/>
      <c r="O419" s="12">
        <f t="shared" si="62"/>
        <v>0</v>
      </c>
      <c r="P419" s="12">
        <f t="shared" si="56"/>
        <v>136736.63999999998</v>
      </c>
      <c r="Q419" s="12">
        <f t="shared" si="57"/>
        <v>70869.599999999991</v>
      </c>
      <c r="R419" s="12">
        <f t="shared" si="61"/>
        <v>207606.24</v>
      </c>
      <c r="S419" s="12">
        <v>20000000</v>
      </c>
      <c r="T419" s="12">
        <v>14169600</v>
      </c>
      <c r="U419" s="12">
        <v>7344000</v>
      </c>
      <c r="V419" s="12">
        <v>21513600</v>
      </c>
      <c r="W419" s="15">
        <f t="shared" si="58"/>
        <v>0.70848</v>
      </c>
      <c r="X419" s="15">
        <f t="shared" si="59"/>
        <v>0.36720000000000003</v>
      </c>
      <c r="Y419" s="15">
        <f t="shared" si="60"/>
        <v>1.07568</v>
      </c>
      <c r="Z419" s="36"/>
      <c r="AA419" s="36"/>
      <c r="AB419" s="37"/>
    </row>
    <row r="420" spans="1:28" hidden="1" x14ac:dyDescent="0.25">
      <c r="A420" s="8" t="s">
        <v>1317</v>
      </c>
      <c r="B420" s="28" t="s">
        <v>865</v>
      </c>
      <c r="C420" s="28" t="s">
        <v>866</v>
      </c>
      <c r="D420" s="10" t="str">
        <f>VLOOKUP(B420,Sheet1!$B$6:$D$580,3,0)</f>
        <v>Lê Văn Tuấn</v>
      </c>
      <c r="E420" s="28" t="s">
        <v>484</v>
      </c>
      <c r="F420" s="28" t="s">
        <v>485</v>
      </c>
      <c r="G420" s="9" t="s">
        <v>315</v>
      </c>
      <c r="H420" s="11">
        <v>3.5000000000000003E-2</v>
      </c>
      <c r="I420" s="11"/>
      <c r="J420" s="11">
        <v>0.01</v>
      </c>
      <c r="K420" s="11">
        <v>0.01</v>
      </c>
      <c r="L420" s="11">
        <v>5.0000000000000001E-3</v>
      </c>
      <c r="M420" s="11">
        <v>5.0000000000000001E-3</v>
      </c>
      <c r="N420" s="11"/>
      <c r="O420" s="12">
        <f t="shared" si="62"/>
        <v>0</v>
      </c>
      <c r="P420" s="12">
        <f t="shared" si="56"/>
        <v>0</v>
      </c>
      <c r="Q420" s="12">
        <f t="shared" si="57"/>
        <v>0</v>
      </c>
      <c r="R420" s="12">
        <f t="shared" si="61"/>
        <v>0</v>
      </c>
      <c r="S420" s="12">
        <v>0</v>
      </c>
      <c r="T420" s="12">
        <v>0</v>
      </c>
      <c r="U420" s="12">
        <v>0</v>
      </c>
      <c r="V420" s="12">
        <v>0</v>
      </c>
      <c r="W420" s="15">
        <f t="shared" si="58"/>
        <v>0</v>
      </c>
      <c r="X420" s="15">
        <f t="shared" si="59"/>
        <v>0</v>
      </c>
      <c r="Y420" s="15">
        <f t="shared" si="60"/>
        <v>0</v>
      </c>
      <c r="Z420" s="36"/>
      <c r="AA420" s="36"/>
      <c r="AB420" s="37"/>
    </row>
    <row r="421" spans="1:28" hidden="1" x14ac:dyDescent="0.25">
      <c r="A421" s="8" t="s">
        <v>1320</v>
      </c>
      <c r="B421" s="28" t="s">
        <v>871</v>
      </c>
      <c r="C421" s="28" t="s">
        <v>872</v>
      </c>
      <c r="D421" s="10" t="str">
        <f>VLOOKUP(B421,Sheet1!$B$6:$D$580,3,0)</f>
        <v>Quách Học Hiếu</v>
      </c>
      <c r="E421" s="28" t="s">
        <v>493</v>
      </c>
      <c r="F421" s="28" t="s">
        <v>485</v>
      </c>
      <c r="G421" s="9" t="s">
        <v>315</v>
      </c>
      <c r="H421" s="11">
        <v>3.5000000000000003E-2</v>
      </c>
      <c r="I421" s="11"/>
      <c r="J421" s="11">
        <v>0.01</v>
      </c>
      <c r="K421" s="11">
        <v>0.01</v>
      </c>
      <c r="L421" s="11">
        <v>5.0000000000000001E-3</v>
      </c>
      <c r="M421" s="11">
        <v>5.0000000000000001E-3</v>
      </c>
      <c r="N421" s="11"/>
      <c r="O421" s="12">
        <f t="shared" si="62"/>
        <v>0</v>
      </c>
      <c r="P421" s="12">
        <f t="shared" si="56"/>
        <v>0</v>
      </c>
      <c r="Q421" s="12">
        <f t="shared" si="57"/>
        <v>0</v>
      </c>
      <c r="R421" s="12">
        <f t="shared" si="61"/>
        <v>0</v>
      </c>
      <c r="S421" s="12">
        <v>60000000</v>
      </c>
      <c r="T421" s="12">
        <v>0</v>
      </c>
      <c r="U421" s="12">
        <v>0</v>
      </c>
      <c r="V421" s="12">
        <v>14688000</v>
      </c>
      <c r="W421" s="15">
        <f t="shared" si="58"/>
        <v>0</v>
      </c>
      <c r="X421" s="15">
        <f t="shared" si="59"/>
        <v>0</v>
      </c>
      <c r="Y421" s="15">
        <f t="shared" si="60"/>
        <v>0.24479999999999999</v>
      </c>
      <c r="Z421" s="36"/>
      <c r="AA421" s="36"/>
      <c r="AB421" s="37"/>
    </row>
    <row r="422" spans="1:28" hidden="1" x14ac:dyDescent="0.25">
      <c r="A422" s="8" t="s">
        <v>1338</v>
      </c>
      <c r="B422" s="30" t="s">
        <v>1145</v>
      </c>
      <c r="C422" s="9" t="s">
        <v>1394</v>
      </c>
      <c r="D422" s="10" t="str">
        <f>VLOOKUP(B422,Sheet1!$B$6:$D$580,3,0)</f>
        <v>Nguyễn Khắc Liệu</v>
      </c>
      <c r="E422" s="28" t="s">
        <v>1025</v>
      </c>
      <c r="F422" s="9" t="s">
        <v>998</v>
      </c>
      <c r="G422" s="9" t="s">
        <v>315</v>
      </c>
      <c r="H422" s="11">
        <v>3.5000000000000003E-2</v>
      </c>
      <c r="I422" s="11"/>
      <c r="J422" s="11">
        <v>0</v>
      </c>
      <c r="K422" s="11">
        <v>0</v>
      </c>
      <c r="L422" s="11">
        <v>0</v>
      </c>
      <c r="M422" s="11">
        <v>0</v>
      </c>
      <c r="N422" s="11"/>
      <c r="O422" s="12">
        <f t="shared" si="62"/>
        <v>0</v>
      </c>
      <c r="P422" s="12">
        <f t="shared" si="56"/>
        <v>0</v>
      </c>
      <c r="Q422" s="12">
        <f t="shared" si="57"/>
        <v>0</v>
      </c>
      <c r="R422" s="12">
        <f t="shared" si="61"/>
        <v>0</v>
      </c>
      <c r="S422" s="12">
        <v>140000000</v>
      </c>
      <c r="T422" s="12">
        <v>0</v>
      </c>
      <c r="U422" s="12">
        <v>0</v>
      </c>
      <c r="V422" s="12">
        <v>39168000</v>
      </c>
      <c r="W422" s="15">
        <f t="shared" si="58"/>
        <v>0</v>
      </c>
      <c r="X422" s="15">
        <f t="shared" si="59"/>
        <v>0</v>
      </c>
      <c r="Y422" s="15">
        <f t="shared" si="60"/>
        <v>0.27977142857142856</v>
      </c>
      <c r="Z422" s="36"/>
      <c r="AA422" s="36"/>
      <c r="AB422" s="37"/>
    </row>
    <row r="423" spans="1:28" hidden="1" x14ac:dyDescent="0.25">
      <c r="A423" s="8" t="s">
        <v>1336</v>
      </c>
      <c r="B423" s="30" t="s">
        <v>1147</v>
      </c>
      <c r="C423" s="9" t="s">
        <v>1148</v>
      </c>
      <c r="D423" s="10" t="str">
        <f>VLOOKUP(B423,Sheet1!$B$6:$D$580,3,0)</f>
        <v>Nguyễn Khắc Liệu</v>
      </c>
      <c r="E423" s="28" t="s">
        <v>1019</v>
      </c>
      <c r="F423" s="9" t="s">
        <v>998</v>
      </c>
      <c r="G423" s="9" t="s">
        <v>315</v>
      </c>
      <c r="H423" s="11">
        <v>3.5000000000000003E-2</v>
      </c>
      <c r="I423" s="11"/>
      <c r="J423" s="11">
        <v>0</v>
      </c>
      <c r="K423" s="11">
        <v>0</v>
      </c>
      <c r="L423" s="11">
        <v>0</v>
      </c>
      <c r="M423" s="11">
        <v>0</v>
      </c>
      <c r="N423" s="11"/>
      <c r="O423" s="12">
        <f t="shared" si="62"/>
        <v>0</v>
      </c>
      <c r="P423" s="12">
        <f t="shared" si="56"/>
        <v>0</v>
      </c>
      <c r="Q423" s="12">
        <f t="shared" si="57"/>
        <v>0</v>
      </c>
      <c r="R423" s="12">
        <f t="shared" si="61"/>
        <v>0</v>
      </c>
      <c r="S423" s="12">
        <v>130000000</v>
      </c>
      <c r="T423" s="12">
        <v>0</v>
      </c>
      <c r="U423" s="12">
        <v>0</v>
      </c>
      <c r="V423" s="12">
        <v>0</v>
      </c>
      <c r="W423" s="15">
        <f t="shared" si="58"/>
        <v>0</v>
      </c>
      <c r="X423" s="15">
        <f t="shared" si="59"/>
        <v>0</v>
      </c>
      <c r="Y423" s="15">
        <f t="shared" si="60"/>
        <v>0</v>
      </c>
      <c r="Z423" s="36"/>
      <c r="AA423" s="36"/>
      <c r="AB423" s="37"/>
    </row>
    <row r="424" spans="1:28" hidden="1" x14ac:dyDescent="0.25">
      <c r="A424" s="8" t="s">
        <v>1332</v>
      </c>
      <c r="B424" s="30" t="s">
        <v>1151</v>
      </c>
      <c r="C424" s="9" t="s">
        <v>1152</v>
      </c>
      <c r="D424" s="10" t="str">
        <f>VLOOKUP(B424,Sheet1!$B$6:$D$580,3,0)</f>
        <v>Phan Đình Tuyên</v>
      </c>
      <c r="E424" s="28" t="s">
        <v>1006</v>
      </c>
      <c r="F424" s="9" t="s">
        <v>998</v>
      </c>
      <c r="G424" s="9" t="s">
        <v>315</v>
      </c>
      <c r="H424" s="11">
        <v>3.5000000000000003E-2</v>
      </c>
      <c r="I424" s="11"/>
      <c r="J424" s="11">
        <v>0</v>
      </c>
      <c r="K424" s="11">
        <v>0</v>
      </c>
      <c r="L424" s="11">
        <v>0</v>
      </c>
      <c r="M424" s="11">
        <v>0</v>
      </c>
      <c r="N424" s="11"/>
      <c r="O424" s="12">
        <f t="shared" si="62"/>
        <v>0</v>
      </c>
      <c r="P424" s="12">
        <f t="shared" si="56"/>
        <v>0</v>
      </c>
      <c r="Q424" s="12">
        <f t="shared" si="57"/>
        <v>0</v>
      </c>
      <c r="R424" s="12">
        <f t="shared" si="61"/>
        <v>0</v>
      </c>
      <c r="S424" s="12">
        <v>150000000</v>
      </c>
      <c r="T424" s="12">
        <v>29376000</v>
      </c>
      <c r="U424" s="12">
        <v>0</v>
      </c>
      <c r="V424" s="12">
        <v>29376000</v>
      </c>
      <c r="W424" s="15">
        <f t="shared" si="58"/>
        <v>0.19583999999999999</v>
      </c>
      <c r="X424" s="15">
        <f t="shared" si="59"/>
        <v>0</v>
      </c>
      <c r="Y424" s="15">
        <f t="shared" si="60"/>
        <v>0.19583999999999999</v>
      </c>
      <c r="Z424" s="36"/>
      <c r="AA424" s="36"/>
      <c r="AB424" s="37"/>
    </row>
    <row r="425" spans="1:28" hidden="1" x14ac:dyDescent="0.25">
      <c r="A425" s="8" t="s">
        <v>1339</v>
      </c>
      <c r="B425" s="30" t="s">
        <v>1157</v>
      </c>
      <c r="C425" s="9" t="s">
        <v>1158</v>
      </c>
      <c r="D425" s="10" t="str">
        <f>VLOOKUP(B425,Sheet1!$B$6:$D$580,3,0)</f>
        <v>Phan Minh Đạt</v>
      </c>
      <c r="E425" s="28" t="s">
        <v>1012</v>
      </c>
      <c r="F425" s="9" t="s">
        <v>998</v>
      </c>
      <c r="G425" s="9" t="s">
        <v>315</v>
      </c>
      <c r="H425" s="11">
        <v>3.5000000000000003E-2</v>
      </c>
      <c r="I425" s="11"/>
      <c r="J425" s="11">
        <v>0</v>
      </c>
      <c r="K425" s="11">
        <v>0</v>
      </c>
      <c r="L425" s="11">
        <v>0</v>
      </c>
      <c r="M425" s="11">
        <v>0</v>
      </c>
      <c r="N425" s="11"/>
      <c r="O425" s="12">
        <f t="shared" si="62"/>
        <v>0</v>
      </c>
      <c r="P425" s="12">
        <f t="shared" si="56"/>
        <v>0</v>
      </c>
      <c r="Q425" s="12">
        <f t="shared" si="57"/>
        <v>0</v>
      </c>
      <c r="R425" s="12">
        <f t="shared" si="61"/>
        <v>0</v>
      </c>
      <c r="S425" s="12">
        <v>60000000</v>
      </c>
      <c r="T425" s="12">
        <v>24825600</v>
      </c>
      <c r="U425" s="12">
        <v>0</v>
      </c>
      <c r="V425" s="12">
        <v>24825600</v>
      </c>
      <c r="W425" s="15">
        <f t="shared" si="58"/>
        <v>0.41376000000000002</v>
      </c>
      <c r="X425" s="15">
        <f t="shared" si="59"/>
        <v>0</v>
      </c>
      <c r="Y425" s="15">
        <f t="shared" si="60"/>
        <v>0.41376000000000002</v>
      </c>
      <c r="Z425" s="36"/>
      <c r="AA425" s="36"/>
      <c r="AB425" s="37"/>
    </row>
    <row r="426" spans="1:28" hidden="1" x14ac:dyDescent="0.25">
      <c r="A426" s="8" t="s">
        <v>1334</v>
      </c>
      <c r="B426" s="30" t="s">
        <v>1161</v>
      </c>
      <c r="C426" s="9" t="s">
        <v>1162</v>
      </c>
      <c r="D426" s="10" t="str">
        <f>VLOOKUP(B426,Sheet1!$B$6:$D$580,3,0)</f>
        <v>Phan Minh Đạt</v>
      </c>
      <c r="E426" s="28" t="s">
        <v>1012</v>
      </c>
      <c r="F426" s="9" t="s">
        <v>998</v>
      </c>
      <c r="G426" s="9" t="s">
        <v>315</v>
      </c>
      <c r="H426" s="11">
        <v>3.5000000000000003E-2</v>
      </c>
      <c r="I426" s="11"/>
      <c r="J426" s="11">
        <v>0</v>
      </c>
      <c r="K426" s="11">
        <v>0</v>
      </c>
      <c r="L426" s="11">
        <v>0</v>
      </c>
      <c r="M426" s="11">
        <v>0</v>
      </c>
      <c r="N426" s="11"/>
      <c r="O426" s="12">
        <f t="shared" si="62"/>
        <v>0</v>
      </c>
      <c r="P426" s="12">
        <f t="shared" si="56"/>
        <v>0</v>
      </c>
      <c r="Q426" s="12">
        <f t="shared" si="57"/>
        <v>0</v>
      </c>
      <c r="R426" s="12">
        <f t="shared" si="61"/>
        <v>0</v>
      </c>
      <c r="S426" s="12">
        <v>40000000</v>
      </c>
      <c r="T426" s="12">
        <v>0</v>
      </c>
      <c r="U426" s="12">
        <v>0</v>
      </c>
      <c r="V426" s="12">
        <v>0</v>
      </c>
      <c r="W426" s="15">
        <f t="shared" si="58"/>
        <v>0</v>
      </c>
      <c r="X426" s="15">
        <f t="shared" si="59"/>
        <v>0</v>
      </c>
      <c r="Y426" s="15">
        <f t="shared" si="60"/>
        <v>0</v>
      </c>
      <c r="Z426" s="36"/>
      <c r="AA426" s="36"/>
      <c r="AB426" s="37"/>
    </row>
    <row r="427" spans="1:28" hidden="1" x14ac:dyDescent="0.25">
      <c r="A427" s="8" t="s">
        <v>1330</v>
      </c>
      <c r="B427" s="30" t="s">
        <v>1167</v>
      </c>
      <c r="C427" s="9" t="s">
        <v>1168</v>
      </c>
      <c r="D427" s="10" t="str">
        <f>VLOOKUP(B427,Sheet1!$B$6:$D$580,3,0)</f>
        <v>Phan Minh Đạt</v>
      </c>
      <c r="E427" s="28" t="s">
        <v>997</v>
      </c>
      <c r="F427" s="9" t="s">
        <v>998</v>
      </c>
      <c r="G427" s="9" t="s">
        <v>315</v>
      </c>
      <c r="H427" s="11">
        <v>3.5000000000000003E-2</v>
      </c>
      <c r="I427" s="11"/>
      <c r="J427" s="11">
        <v>0</v>
      </c>
      <c r="K427" s="11">
        <v>0</v>
      </c>
      <c r="L427" s="11">
        <v>0</v>
      </c>
      <c r="M427" s="11">
        <v>0</v>
      </c>
      <c r="N427" s="11"/>
      <c r="O427" s="12">
        <f t="shared" si="62"/>
        <v>0</v>
      </c>
      <c r="P427" s="12">
        <f t="shared" si="56"/>
        <v>0</v>
      </c>
      <c r="Q427" s="12">
        <f t="shared" si="57"/>
        <v>0</v>
      </c>
      <c r="R427" s="12">
        <f t="shared" si="61"/>
        <v>0</v>
      </c>
      <c r="S427" s="12">
        <v>70000000</v>
      </c>
      <c r="T427" s="12">
        <v>19584000</v>
      </c>
      <c r="U427" s="12">
        <v>51408000</v>
      </c>
      <c r="V427" s="12">
        <v>70992000</v>
      </c>
      <c r="W427" s="15">
        <f t="shared" si="58"/>
        <v>0.27977142857142856</v>
      </c>
      <c r="X427" s="15">
        <f t="shared" si="59"/>
        <v>0.73440000000000005</v>
      </c>
      <c r="Y427" s="15">
        <f t="shared" si="60"/>
        <v>1.0141714285714285</v>
      </c>
      <c r="Z427" s="36"/>
      <c r="AA427" s="36"/>
      <c r="AB427" s="37"/>
    </row>
    <row r="428" spans="1:28" hidden="1" x14ac:dyDescent="0.25">
      <c r="A428" s="8" t="s">
        <v>1333</v>
      </c>
      <c r="B428" s="30" t="s">
        <v>1169</v>
      </c>
      <c r="C428" s="9" t="s">
        <v>1170</v>
      </c>
      <c r="D428" s="10" t="str">
        <f>VLOOKUP(B428,Sheet1!$B$6:$D$580,3,0)</f>
        <v>Phan Minh Đạt</v>
      </c>
      <c r="E428" s="28" t="s">
        <v>1009</v>
      </c>
      <c r="F428" s="9" t="s">
        <v>998</v>
      </c>
      <c r="G428" s="9" t="s">
        <v>315</v>
      </c>
      <c r="H428" s="11">
        <v>3.5000000000000003E-2</v>
      </c>
      <c r="I428" s="11"/>
      <c r="J428" s="11">
        <v>0</v>
      </c>
      <c r="K428" s="11">
        <v>0</v>
      </c>
      <c r="L428" s="11">
        <v>0</v>
      </c>
      <c r="M428" s="11">
        <v>0</v>
      </c>
      <c r="N428" s="11"/>
      <c r="O428" s="12">
        <f t="shared" si="62"/>
        <v>0</v>
      </c>
      <c r="P428" s="12">
        <f t="shared" si="56"/>
        <v>0</v>
      </c>
      <c r="Q428" s="12">
        <f t="shared" si="57"/>
        <v>0</v>
      </c>
      <c r="R428" s="12">
        <f t="shared" si="61"/>
        <v>0</v>
      </c>
      <c r="S428" s="12">
        <v>50000000</v>
      </c>
      <c r="T428" s="12">
        <v>14688000</v>
      </c>
      <c r="U428" s="12">
        <v>0</v>
      </c>
      <c r="V428" s="12">
        <v>29376000</v>
      </c>
      <c r="W428" s="15">
        <f t="shared" si="58"/>
        <v>0.29376000000000002</v>
      </c>
      <c r="X428" s="15">
        <f t="shared" si="59"/>
        <v>0</v>
      </c>
      <c r="Y428" s="15">
        <f t="shared" si="60"/>
        <v>0.58752000000000004</v>
      </c>
      <c r="Z428" s="36"/>
      <c r="AA428" s="36"/>
      <c r="AB428" s="37"/>
    </row>
    <row r="429" spans="1:28" x14ac:dyDescent="0.25">
      <c r="A429" s="8" t="s">
        <v>1331</v>
      </c>
      <c r="B429" s="30" t="s">
        <v>1171</v>
      </c>
      <c r="C429" s="9" t="s">
        <v>1172</v>
      </c>
      <c r="D429" s="10" t="str">
        <f>VLOOKUP(B429,Sheet1!$B$6:$D$580,3,0)</f>
        <v>Trần Nam Anh</v>
      </c>
      <c r="E429" s="28" t="s">
        <v>1002</v>
      </c>
      <c r="F429" s="9" t="s">
        <v>998</v>
      </c>
      <c r="G429" s="9" t="s">
        <v>315</v>
      </c>
      <c r="H429" s="11">
        <v>3.5000000000000003E-2</v>
      </c>
      <c r="I429" s="11"/>
      <c r="J429" s="11">
        <v>0</v>
      </c>
      <c r="K429" s="11">
        <v>0</v>
      </c>
      <c r="L429" s="11">
        <v>0</v>
      </c>
      <c r="M429" s="11">
        <v>0</v>
      </c>
      <c r="N429" s="11"/>
      <c r="O429" s="12">
        <f t="shared" si="62"/>
        <v>0</v>
      </c>
      <c r="P429" s="12">
        <f t="shared" si="56"/>
        <v>0</v>
      </c>
      <c r="Q429" s="12">
        <f t="shared" si="57"/>
        <v>0</v>
      </c>
      <c r="R429" s="12">
        <f t="shared" si="61"/>
        <v>0</v>
      </c>
      <c r="S429" s="12">
        <v>50000000</v>
      </c>
      <c r="T429" s="12">
        <v>5875200</v>
      </c>
      <c r="U429" s="12">
        <v>0</v>
      </c>
      <c r="V429" s="12">
        <v>20563200</v>
      </c>
      <c r="W429" s="15">
        <f t="shared" si="58"/>
        <v>0.117504</v>
      </c>
      <c r="X429" s="15">
        <f t="shared" si="59"/>
        <v>0</v>
      </c>
      <c r="Y429" s="15">
        <f t="shared" si="60"/>
        <v>0.41126400000000002</v>
      </c>
      <c r="Z429" s="36"/>
      <c r="AA429" s="36"/>
      <c r="AB429" s="37"/>
    </row>
    <row r="430" spans="1:28" hidden="1" x14ac:dyDescent="0.25">
      <c r="A430" s="8" t="s">
        <v>1337</v>
      </c>
      <c r="B430" s="30" t="s">
        <v>1175</v>
      </c>
      <c r="C430" s="9" t="s">
        <v>1176</v>
      </c>
      <c r="D430" s="10" t="str">
        <f>VLOOKUP(B430,Sheet1!$B$6:$D$580,3,0)</f>
        <v>Trần Nam Anh</v>
      </c>
      <c r="E430" s="28" t="s">
        <v>1022</v>
      </c>
      <c r="F430" s="9" t="s">
        <v>998</v>
      </c>
      <c r="G430" s="9" t="s">
        <v>315</v>
      </c>
      <c r="H430" s="11">
        <v>3.5000000000000003E-2</v>
      </c>
      <c r="I430" s="11"/>
      <c r="J430" s="11">
        <v>0</v>
      </c>
      <c r="K430" s="11">
        <v>0</v>
      </c>
      <c r="L430" s="11">
        <v>0</v>
      </c>
      <c r="M430" s="11">
        <v>0</v>
      </c>
      <c r="N430" s="11"/>
      <c r="O430" s="12">
        <f t="shared" si="62"/>
        <v>0</v>
      </c>
      <c r="P430" s="12">
        <f t="shared" ref="P430:P494" si="63">IF(W430&gt;=40%,T430*J430*(100%-H430),0)</f>
        <v>0</v>
      </c>
      <c r="Q430" s="12">
        <f t="shared" si="57"/>
        <v>0</v>
      </c>
      <c r="R430" s="12">
        <f t="shared" si="61"/>
        <v>0</v>
      </c>
      <c r="S430" s="12">
        <v>70000000</v>
      </c>
      <c r="T430" s="12">
        <v>0</v>
      </c>
      <c r="U430" s="12">
        <v>0</v>
      </c>
      <c r="V430" s="12">
        <v>17136000</v>
      </c>
      <c r="W430" s="15">
        <f t="shared" si="58"/>
        <v>0</v>
      </c>
      <c r="X430" s="15">
        <f t="shared" si="59"/>
        <v>0</v>
      </c>
      <c r="Y430" s="15">
        <f t="shared" si="60"/>
        <v>0.24479999999999999</v>
      </c>
      <c r="Z430" s="36"/>
      <c r="AA430" s="36"/>
      <c r="AB430" s="37"/>
    </row>
    <row r="431" spans="1:28" hidden="1" x14ac:dyDescent="0.25">
      <c r="A431" s="8" t="s">
        <v>1335</v>
      </c>
      <c r="B431" s="30" t="s">
        <v>1179</v>
      </c>
      <c r="C431" s="9" t="s">
        <v>1180</v>
      </c>
      <c r="D431" s="10" t="str">
        <f>VLOOKUP(B431,Sheet1!$B$6:$D$580,3,0)</f>
        <v>Trần Nam Anh</v>
      </c>
      <c r="E431" s="28" t="s">
        <v>1015</v>
      </c>
      <c r="F431" s="9" t="s">
        <v>998</v>
      </c>
      <c r="G431" s="9" t="s">
        <v>315</v>
      </c>
      <c r="H431" s="11">
        <v>3.5000000000000003E-2</v>
      </c>
      <c r="I431" s="11"/>
      <c r="J431" s="11">
        <v>0</v>
      </c>
      <c r="K431" s="11">
        <v>0</v>
      </c>
      <c r="L431" s="11">
        <v>0</v>
      </c>
      <c r="M431" s="11">
        <v>0</v>
      </c>
      <c r="N431" s="11"/>
      <c r="O431" s="12">
        <f t="shared" si="62"/>
        <v>0</v>
      </c>
      <c r="P431" s="12">
        <f t="shared" si="63"/>
        <v>0</v>
      </c>
      <c r="Q431" s="12">
        <f t="shared" si="57"/>
        <v>0</v>
      </c>
      <c r="R431" s="12">
        <f t="shared" si="61"/>
        <v>0</v>
      </c>
      <c r="S431" s="12">
        <v>20000000</v>
      </c>
      <c r="T431" s="12">
        <v>0</v>
      </c>
      <c r="U431" s="12">
        <v>0</v>
      </c>
      <c r="V431" s="12">
        <v>0</v>
      </c>
      <c r="W431" s="15">
        <f t="shared" si="58"/>
        <v>0</v>
      </c>
      <c r="X431" s="15">
        <f t="shared" si="59"/>
        <v>0</v>
      </c>
      <c r="Y431" s="15">
        <f t="shared" si="60"/>
        <v>0</v>
      </c>
      <c r="Z431" s="36"/>
      <c r="AA431" s="36"/>
      <c r="AB431" s="37"/>
    </row>
    <row r="432" spans="1:28" hidden="1" x14ac:dyDescent="0.25">
      <c r="A432" s="8" t="s">
        <v>1342</v>
      </c>
      <c r="B432" s="28" t="s">
        <v>1196</v>
      </c>
      <c r="C432" s="28" t="s">
        <v>1197</v>
      </c>
      <c r="D432" s="10" t="str">
        <f>VLOOKUP(B432,Sheet1!$B$6:$D$580,3,0)</f>
        <v>Phan Minh Đạt</v>
      </c>
      <c r="E432" s="28" t="s">
        <v>1185</v>
      </c>
      <c r="F432" s="9" t="s">
        <v>998</v>
      </c>
      <c r="G432" s="9" t="s">
        <v>315</v>
      </c>
      <c r="H432" s="11">
        <v>3.5000000000000003E-2</v>
      </c>
      <c r="I432" s="11"/>
      <c r="J432" s="11">
        <v>0</v>
      </c>
      <c r="K432" s="11">
        <v>0</v>
      </c>
      <c r="L432" s="11">
        <v>0</v>
      </c>
      <c r="M432" s="11">
        <v>0</v>
      </c>
      <c r="N432" s="11"/>
      <c r="O432" s="12">
        <f t="shared" si="62"/>
        <v>0</v>
      </c>
      <c r="P432" s="12">
        <f t="shared" si="63"/>
        <v>0</v>
      </c>
      <c r="Q432" s="12">
        <f t="shared" si="57"/>
        <v>0</v>
      </c>
      <c r="R432" s="12">
        <f t="shared" si="61"/>
        <v>0</v>
      </c>
      <c r="S432" s="12">
        <v>0</v>
      </c>
      <c r="T432" s="12">
        <v>0</v>
      </c>
      <c r="U432" s="12">
        <v>-13075200</v>
      </c>
      <c r="V432" s="12">
        <v>-13075200</v>
      </c>
      <c r="W432" s="15">
        <f t="shared" si="58"/>
        <v>0</v>
      </c>
      <c r="X432" s="15">
        <f t="shared" si="59"/>
        <v>0</v>
      </c>
      <c r="Y432" s="15">
        <f t="shared" si="60"/>
        <v>0</v>
      </c>
      <c r="Z432" s="36"/>
      <c r="AA432" s="36"/>
      <c r="AB432" s="37"/>
    </row>
    <row r="433" spans="1:28" hidden="1" x14ac:dyDescent="0.25">
      <c r="A433" s="8" t="s">
        <v>1343</v>
      </c>
      <c r="B433" s="28" t="s">
        <v>1215</v>
      </c>
      <c r="C433" s="28" t="s">
        <v>1216</v>
      </c>
      <c r="D433" s="10" t="str">
        <f>VLOOKUP(B433,Sheet1!$B$6:$D$580,3,0)</f>
        <v>Phan Minh Đạt</v>
      </c>
      <c r="E433" s="28" t="s">
        <v>1204</v>
      </c>
      <c r="F433" s="9" t="s">
        <v>998</v>
      </c>
      <c r="G433" s="9" t="s">
        <v>315</v>
      </c>
      <c r="H433" s="11">
        <v>3.5000000000000003E-2</v>
      </c>
      <c r="I433" s="11">
        <v>0.02</v>
      </c>
      <c r="J433" s="11">
        <v>0</v>
      </c>
      <c r="K433" s="11">
        <v>0</v>
      </c>
      <c r="L433" s="11">
        <v>0</v>
      </c>
      <c r="M433" s="11">
        <v>0</v>
      </c>
      <c r="N433" s="11"/>
      <c r="O433" s="12">
        <f t="shared" si="62"/>
        <v>0</v>
      </c>
      <c r="P433" s="12">
        <f t="shared" si="63"/>
        <v>0</v>
      </c>
      <c r="Q433" s="12">
        <f t="shared" si="57"/>
        <v>0</v>
      </c>
      <c r="R433" s="12">
        <f t="shared" si="61"/>
        <v>0</v>
      </c>
      <c r="S433" s="12">
        <v>20000000</v>
      </c>
      <c r="T433" s="12">
        <v>0</v>
      </c>
      <c r="U433" s="12">
        <v>0</v>
      </c>
      <c r="V433" s="12">
        <v>0</v>
      </c>
      <c r="W433" s="15">
        <f t="shared" si="58"/>
        <v>0</v>
      </c>
      <c r="X433" s="15">
        <f t="shared" si="59"/>
        <v>0</v>
      </c>
      <c r="Y433" s="15">
        <f t="shared" si="60"/>
        <v>0</v>
      </c>
      <c r="Z433" s="36"/>
      <c r="AA433" s="36"/>
      <c r="AB433" s="37"/>
    </row>
    <row r="434" spans="1:28" hidden="1" x14ac:dyDescent="0.25">
      <c r="A434" s="8" t="s">
        <v>1345</v>
      </c>
      <c r="B434" s="32" t="s">
        <v>1240</v>
      </c>
      <c r="C434" s="32" t="s">
        <v>1241</v>
      </c>
      <c r="D434" s="10" t="str">
        <f>VLOOKUP(B434,Sheet1!$B$6:$D$580,3,0)</f>
        <v>Phan Minh Đạt</v>
      </c>
      <c r="E434" s="28" t="s">
        <v>1185</v>
      </c>
      <c r="F434" s="32" t="s">
        <v>998</v>
      </c>
      <c r="G434" s="9" t="s">
        <v>315</v>
      </c>
      <c r="H434" s="11">
        <v>3.5000000000000003E-2</v>
      </c>
      <c r="I434" s="11"/>
      <c r="J434" s="11">
        <v>0</v>
      </c>
      <c r="K434" s="11">
        <v>0</v>
      </c>
      <c r="L434" s="11">
        <v>0</v>
      </c>
      <c r="M434" s="11">
        <v>0</v>
      </c>
      <c r="N434" s="11"/>
      <c r="O434" s="12">
        <f t="shared" si="62"/>
        <v>0</v>
      </c>
      <c r="P434" s="12">
        <f t="shared" si="63"/>
        <v>0</v>
      </c>
      <c r="Q434" s="12">
        <f t="shared" si="57"/>
        <v>0</v>
      </c>
      <c r="R434" s="12">
        <f t="shared" si="61"/>
        <v>0</v>
      </c>
      <c r="S434" s="12">
        <v>10000000</v>
      </c>
      <c r="T434" s="12">
        <v>0</v>
      </c>
      <c r="U434" s="12">
        <v>0</v>
      </c>
      <c r="V434" s="12">
        <v>17625600</v>
      </c>
      <c r="W434" s="15">
        <f t="shared" si="58"/>
        <v>0</v>
      </c>
      <c r="X434" s="15">
        <f t="shared" si="59"/>
        <v>0</v>
      </c>
      <c r="Y434" s="15">
        <f t="shared" si="60"/>
        <v>1.7625599999999999</v>
      </c>
      <c r="Z434" s="36"/>
      <c r="AA434" s="36"/>
      <c r="AB434" s="37"/>
    </row>
    <row r="435" spans="1:28" hidden="1" x14ac:dyDescent="0.25">
      <c r="A435" s="8" t="s">
        <v>1296</v>
      </c>
      <c r="B435" s="28" t="s">
        <v>825</v>
      </c>
      <c r="C435" s="28" t="s">
        <v>826</v>
      </c>
      <c r="D435" s="10" t="str">
        <f>VLOOKUP(B435,Sheet1!$B$6:$D$580,3,0)</f>
        <v>Đặng Hữu Mến</v>
      </c>
      <c r="E435" s="28" t="s">
        <v>479</v>
      </c>
      <c r="F435" s="28" t="s">
        <v>480</v>
      </c>
      <c r="G435" s="9" t="s">
        <v>315</v>
      </c>
      <c r="H435" s="11">
        <v>3.5000000000000003E-2</v>
      </c>
      <c r="I435" s="11"/>
      <c r="J435" s="11">
        <v>0.01</v>
      </c>
      <c r="K435" s="11">
        <v>0.01</v>
      </c>
      <c r="L435" s="11">
        <v>5.0000000000000001E-3</v>
      </c>
      <c r="M435" s="11">
        <v>5.0000000000000001E-3</v>
      </c>
      <c r="N435" s="11"/>
      <c r="O435" s="12">
        <f t="shared" si="62"/>
        <v>0</v>
      </c>
      <c r="P435" s="12">
        <f t="shared" si="63"/>
        <v>0</v>
      </c>
      <c r="Q435" s="12">
        <f t="shared" si="57"/>
        <v>0</v>
      </c>
      <c r="R435" s="12">
        <f t="shared" si="61"/>
        <v>0</v>
      </c>
      <c r="S435" s="12">
        <v>50000000</v>
      </c>
      <c r="T435" s="12">
        <v>0</v>
      </c>
      <c r="U435" s="12">
        <v>0</v>
      </c>
      <c r="V435" s="12">
        <v>0</v>
      </c>
      <c r="W435" s="15">
        <f t="shared" si="58"/>
        <v>0</v>
      </c>
      <c r="X435" s="15">
        <f t="shared" si="59"/>
        <v>0</v>
      </c>
      <c r="Y435" s="15">
        <f t="shared" si="60"/>
        <v>0</v>
      </c>
      <c r="Z435" s="36"/>
      <c r="AA435" s="36"/>
      <c r="AB435" s="37"/>
    </row>
    <row r="436" spans="1:28" hidden="1" x14ac:dyDescent="0.25">
      <c r="A436" s="8" t="s">
        <v>1299</v>
      </c>
      <c r="B436" s="28" t="s">
        <v>831</v>
      </c>
      <c r="C436" s="28" t="s">
        <v>832</v>
      </c>
      <c r="D436" s="10" t="str">
        <f>VLOOKUP(B436,Sheet1!$B$6:$D$580,3,0)</f>
        <v>Đặng Hữu Mến</v>
      </c>
      <c r="E436" s="28" t="s">
        <v>491</v>
      </c>
      <c r="F436" s="28" t="s">
        <v>480</v>
      </c>
      <c r="G436" s="9" t="s">
        <v>315</v>
      </c>
      <c r="H436" s="11">
        <v>3.5000000000000003E-2</v>
      </c>
      <c r="I436" s="11">
        <v>0.02</v>
      </c>
      <c r="J436" s="11">
        <v>0.01</v>
      </c>
      <c r="K436" s="11">
        <v>0.01</v>
      </c>
      <c r="L436" s="11">
        <v>5.0000000000000001E-3</v>
      </c>
      <c r="M436" s="11">
        <v>5.0000000000000001E-3</v>
      </c>
      <c r="N436" s="11"/>
      <c r="O436" s="12">
        <f t="shared" si="62"/>
        <v>0</v>
      </c>
      <c r="P436" s="12">
        <f t="shared" si="63"/>
        <v>0</v>
      </c>
      <c r="Q436" s="12">
        <f t="shared" si="57"/>
        <v>0</v>
      </c>
      <c r="R436" s="12">
        <f t="shared" si="61"/>
        <v>0</v>
      </c>
      <c r="S436" s="12">
        <v>0</v>
      </c>
      <c r="T436" s="12">
        <v>0</v>
      </c>
      <c r="U436" s="12">
        <v>0</v>
      </c>
      <c r="V436" s="12">
        <v>0</v>
      </c>
      <c r="W436" s="15">
        <f t="shared" si="58"/>
        <v>0</v>
      </c>
      <c r="X436" s="15">
        <f t="shared" si="59"/>
        <v>0</v>
      </c>
      <c r="Y436" s="15">
        <f t="shared" si="60"/>
        <v>0</v>
      </c>
      <c r="Z436" s="36"/>
      <c r="AA436" s="36"/>
      <c r="AB436" s="37"/>
    </row>
    <row r="437" spans="1:28" hidden="1" x14ac:dyDescent="0.25">
      <c r="A437" s="8" t="s">
        <v>1313</v>
      </c>
      <c r="B437" s="28" t="s">
        <v>857</v>
      </c>
      <c r="C437" s="28" t="s">
        <v>858</v>
      </c>
      <c r="D437" s="10" t="str">
        <f>VLOOKUP(B437,Sheet1!$B$6:$D$580,3,0)</f>
        <v>Đặng Hữu Mến</v>
      </c>
      <c r="E437" s="28" t="s">
        <v>494</v>
      </c>
      <c r="F437" s="28" t="s">
        <v>480</v>
      </c>
      <c r="G437" s="9" t="s">
        <v>315</v>
      </c>
      <c r="H437" s="11">
        <v>3.5000000000000003E-2</v>
      </c>
      <c r="I437" s="11"/>
      <c r="J437" s="11">
        <v>0.01</v>
      </c>
      <c r="K437" s="11">
        <v>0.01</v>
      </c>
      <c r="L437" s="11">
        <v>5.0000000000000001E-3</v>
      </c>
      <c r="M437" s="11">
        <v>5.0000000000000001E-3</v>
      </c>
      <c r="N437" s="11"/>
      <c r="O437" s="12">
        <f t="shared" si="62"/>
        <v>0</v>
      </c>
      <c r="P437" s="12">
        <f t="shared" si="63"/>
        <v>0</v>
      </c>
      <c r="Q437" s="12">
        <f t="shared" si="57"/>
        <v>0</v>
      </c>
      <c r="R437" s="12">
        <f t="shared" si="61"/>
        <v>0</v>
      </c>
      <c r="S437" s="12">
        <v>30000000</v>
      </c>
      <c r="T437" s="12">
        <v>0</v>
      </c>
      <c r="U437" s="12">
        <v>0</v>
      </c>
      <c r="V437" s="12">
        <v>0</v>
      </c>
      <c r="W437" s="15">
        <f t="shared" si="58"/>
        <v>0</v>
      </c>
      <c r="X437" s="15">
        <f t="shared" si="59"/>
        <v>0</v>
      </c>
      <c r="Y437" s="15">
        <f t="shared" si="60"/>
        <v>0</v>
      </c>
      <c r="Z437" s="36"/>
      <c r="AA437" s="36"/>
      <c r="AB437" s="37"/>
    </row>
    <row r="438" spans="1:28" hidden="1" x14ac:dyDescent="0.25">
      <c r="A438" s="8" t="s">
        <v>1329</v>
      </c>
      <c r="B438" s="28" t="s">
        <v>873</v>
      </c>
      <c r="C438" s="28" t="s">
        <v>874</v>
      </c>
      <c r="D438" s="10" t="str">
        <f>VLOOKUP(B438,Sheet1!$B$6:$D$580,3,0)</f>
        <v>Đặng Hữu Mến</v>
      </c>
      <c r="E438" s="28" t="s">
        <v>491</v>
      </c>
      <c r="F438" s="28" t="s">
        <v>480</v>
      </c>
      <c r="G438" s="9" t="s">
        <v>315</v>
      </c>
      <c r="H438" s="11">
        <v>3.5000000000000003E-2</v>
      </c>
      <c r="I438" s="11"/>
      <c r="J438" s="11">
        <v>0.01</v>
      </c>
      <c r="K438" s="11">
        <v>0.01</v>
      </c>
      <c r="L438" s="11">
        <v>5.0000000000000001E-3</v>
      </c>
      <c r="M438" s="11">
        <v>5.0000000000000001E-3</v>
      </c>
      <c r="N438" s="11"/>
      <c r="O438" s="12">
        <f t="shared" si="62"/>
        <v>0</v>
      </c>
      <c r="P438" s="12">
        <f t="shared" si="63"/>
        <v>0</v>
      </c>
      <c r="Q438" s="12">
        <f t="shared" si="57"/>
        <v>0</v>
      </c>
      <c r="R438" s="12">
        <f t="shared" si="61"/>
        <v>0</v>
      </c>
      <c r="S438" s="12">
        <v>150000000</v>
      </c>
      <c r="T438" s="12">
        <v>0</v>
      </c>
      <c r="U438" s="12">
        <v>0</v>
      </c>
      <c r="V438" s="12">
        <v>0</v>
      </c>
      <c r="W438" s="15">
        <f t="shared" si="58"/>
        <v>0</v>
      </c>
      <c r="X438" s="15">
        <f t="shared" si="59"/>
        <v>0</v>
      </c>
      <c r="Y438" s="15">
        <f t="shared" si="60"/>
        <v>0</v>
      </c>
      <c r="Z438" s="36"/>
      <c r="AA438" s="36"/>
      <c r="AB438" s="37"/>
    </row>
    <row r="439" spans="1:28" hidden="1" x14ac:dyDescent="0.25">
      <c r="A439" s="8" t="s">
        <v>1324</v>
      </c>
      <c r="B439" s="28" t="s">
        <v>879</v>
      </c>
      <c r="C439" s="28" t="s">
        <v>880</v>
      </c>
      <c r="D439" s="10" t="str">
        <f>VLOOKUP(B439,Sheet1!$B$6:$D$580,3,0)</f>
        <v>Đặng Hữu Mến</v>
      </c>
      <c r="E439" s="28" t="s">
        <v>479</v>
      </c>
      <c r="F439" s="28" t="s">
        <v>480</v>
      </c>
      <c r="G439" s="9" t="s">
        <v>315</v>
      </c>
      <c r="H439" s="11">
        <v>3.5000000000000003E-2</v>
      </c>
      <c r="I439" s="11"/>
      <c r="J439" s="11">
        <v>0.01</v>
      </c>
      <c r="K439" s="11">
        <v>0.01</v>
      </c>
      <c r="L439" s="11">
        <v>5.0000000000000001E-3</v>
      </c>
      <c r="M439" s="11">
        <v>5.0000000000000001E-3</v>
      </c>
      <c r="N439" s="11"/>
      <c r="O439" s="12">
        <f t="shared" si="62"/>
        <v>0</v>
      </c>
      <c r="P439" s="12">
        <f t="shared" si="63"/>
        <v>236232</v>
      </c>
      <c r="Q439" s="12">
        <f t="shared" si="57"/>
        <v>344898.72</v>
      </c>
      <c r="R439" s="12">
        <f t="shared" si="61"/>
        <v>581130.72</v>
      </c>
      <c r="S439" s="12">
        <v>60000000</v>
      </c>
      <c r="T439" s="12">
        <v>24480000</v>
      </c>
      <c r="U439" s="12">
        <v>35740800</v>
      </c>
      <c r="V439" s="12">
        <v>60220800</v>
      </c>
      <c r="W439" s="15">
        <f t="shared" si="58"/>
        <v>0.40799999999999997</v>
      </c>
      <c r="X439" s="11">
        <f t="shared" si="59"/>
        <v>0.59567999999999999</v>
      </c>
      <c r="Y439" s="15">
        <f t="shared" si="60"/>
        <v>1.0036799999999999</v>
      </c>
      <c r="Z439" s="36"/>
      <c r="AA439" s="36"/>
      <c r="AB439" s="37"/>
    </row>
    <row r="440" spans="1:28" hidden="1" x14ac:dyDescent="0.25">
      <c r="A440" s="8" t="s">
        <v>1278</v>
      </c>
      <c r="B440" s="20" t="s">
        <v>313</v>
      </c>
      <c r="C440" s="9" t="s">
        <v>314</v>
      </c>
      <c r="D440" s="10" t="str">
        <f>VLOOKUP(B440,Sheet1!$B$6:$D$580,3,0)</f>
        <v>Phan Thiện Đương</v>
      </c>
      <c r="E440" s="9" t="s">
        <v>70</v>
      </c>
      <c r="F440" s="9" t="s">
        <v>57</v>
      </c>
      <c r="G440" s="9" t="s">
        <v>315</v>
      </c>
      <c r="H440" s="11">
        <v>3.5000000000000003E-2</v>
      </c>
      <c r="I440" s="11"/>
      <c r="J440" s="11">
        <v>0.01</v>
      </c>
      <c r="K440" s="11">
        <v>0.01</v>
      </c>
      <c r="L440" s="11">
        <v>5.0000000000000001E-3</v>
      </c>
      <c r="M440" s="11">
        <v>5.0000000000000001E-3</v>
      </c>
      <c r="N440" s="11"/>
      <c r="O440" s="12">
        <f t="shared" si="62"/>
        <v>0</v>
      </c>
      <c r="P440" s="12">
        <f t="shared" si="63"/>
        <v>0</v>
      </c>
      <c r="Q440" s="12">
        <f t="shared" si="57"/>
        <v>0</v>
      </c>
      <c r="R440" s="12">
        <f t="shared" si="61"/>
        <v>595304.64</v>
      </c>
      <c r="S440" s="12">
        <v>60000000</v>
      </c>
      <c r="T440" s="12">
        <v>17625600</v>
      </c>
      <c r="U440" s="12">
        <v>0</v>
      </c>
      <c r="V440" s="12">
        <v>61689600</v>
      </c>
      <c r="W440" s="15">
        <f t="shared" si="58"/>
        <v>0.29376000000000002</v>
      </c>
      <c r="X440" s="15">
        <f t="shared" si="59"/>
        <v>0</v>
      </c>
      <c r="Y440" s="15">
        <f t="shared" si="60"/>
        <v>1.02816</v>
      </c>
      <c r="Z440" s="36"/>
      <c r="AA440" s="36"/>
      <c r="AB440" s="37"/>
    </row>
    <row r="441" spans="1:28" hidden="1" x14ac:dyDescent="0.25">
      <c r="A441" s="8" t="s">
        <v>1268</v>
      </c>
      <c r="B441" s="20" t="s">
        <v>319</v>
      </c>
      <c r="C441" s="9" t="s">
        <v>320</v>
      </c>
      <c r="D441" s="10" t="str">
        <f>VLOOKUP(B441,Sheet1!$B$6:$D$580,3,0)</f>
        <v>Phan Thiện Đương</v>
      </c>
      <c r="E441" s="9" t="s">
        <v>70</v>
      </c>
      <c r="F441" s="9" t="s">
        <v>57</v>
      </c>
      <c r="G441" s="9" t="s">
        <v>315</v>
      </c>
      <c r="H441" s="11">
        <v>3.5000000000000003E-2</v>
      </c>
      <c r="I441" s="11"/>
      <c r="J441" s="11">
        <v>0.01</v>
      </c>
      <c r="K441" s="11">
        <v>0.01</v>
      </c>
      <c r="L441" s="11">
        <v>5.0000000000000001E-3</v>
      </c>
      <c r="M441" s="11">
        <v>5.0000000000000001E-3</v>
      </c>
      <c r="N441" s="11"/>
      <c r="O441" s="12">
        <f t="shared" si="62"/>
        <v>0</v>
      </c>
      <c r="P441" s="12">
        <f t="shared" si="63"/>
        <v>0</v>
      </c>
      <c r="Q441" s="12">
        <f t="shared" si="57"/>
        <v>0</v>
      </c>
      <c r="R441" s="12">
        <f t="shared" si="61"/>
        <v>0</v>
      </c>
      <c r="S441" s="12">
        <v>40000000</v>
      </c>
      <c r="T441" s="12">
        <v>0</v>
      </c>
      <c r="U441" s="12">
        <v>0</v>
      </c>
      <c r="V441" s="12">
        <v>0</v>
      </c>
      <c r="W441" s="15">
        <f t="shared" si="58"/>
        <v>0</v>
      </c>
      <c r="X441" s="15">
        <f t="shared" si="59"/>
        <v>0</v>
      </c>
      <c r="Y441" s="15">
        <f t="shared" si="60"/>
        <v>0</v>
      </c>
      <c r="Z441" s="36"/>
      <c r="AA441" s="36"/>
      <c r="AB441" s="37"/>
    </row>
    <row r="442" spans="1:28" hidden="1" x14ac:dyDescent="0.25">
      <c r="A442" s="8" t="s">
        <v>1285</v>
      </c>
      <c r="B442" s="20" t="s">
        <v>323</v>
      </c>
      <c r="C442" s="9" t="s">
        <v>324</v>
      </c>
      <c r="D442" s="10" t="str">
        <f>VLOOKUP(B442,Sheet1!$B$6:$D$580,3,0)</f>
        <v>Lê Trường Vi</v>
      </c>
      <c r="E442" s="9" t="s">
        <v>89</v>
      </c>
      <c r="F442" s="9" t="s">
        <v>57</v>
      </c>
      <c r="G442" s="9" t="s">
        <v>315</v>
      </c>
      <c r="H442" s="11">
        <v>3.5000000000000003E-2</v>
      </c>
      <c r="I442" s="11"/>
      <c r="J442" s="11">
        <v>0.01</v>
      </c>
      <c r="K442" s="11">
        <v>0.01</v>
      </c>
      <c r="L442" s="11">
        <v>5.0000000000000001E-3</v>
      </c>
      <c r="M442" s="11">
        <v>5.0000000000000001E-3</v>
      </c>
      <c r="N442" s="11"/>
      <c r="O442" s="12">
        <f t="shared" si="62"/>
        <v>0</v>
      </c>
      <c r="P442" s="12">
        <f t="shared" si="63"/>
        <v>0</v>
      </c>
      <c r="Q442" s="12">
        <f t="shared" si="57"/>
        <v>0</v>
      </c>
      <c r="R442" s="12">
        <f t="shared" si="61"/>
        <v>0</v>
      </c>
      <c r="S442" s="12">
        <v>0</v>
      </c>
      <c r="T442" s="12">
        <v>-7248000</v>
      </c>
      <c r="U442" s="12">
        <v>0</v>
      </c>
      <c r="V442" s="12">
        <v>-7248000</v>
      </c>
      <c r="W442" s="15">
        <f t="shared" si="58"/>
        <v>0</v>
      </c>
      <c r="X442" s="15">
        <f t="shared" si="59"/>
        <v>0</v>
      </c>
      <c r="Y442" s="15">
        <f t="shared" si="60"/>
        <v>0</v>
      </c>
      <c r="Z442" s="36"/>
      <c r="AA442" s="36"/>
      <c r="AB442" s="37"/>
    </row>
    <row r="443" spans="1:28" hidden="1" x14ac:dyDescent="0.25">
      <c r="A443" s="8" t="s">
        <v>1270</v>
      </c>
      <c r="B443" s="20" t="s">
        <v>327</v>
      </c>
      <c r="C443" s="9" t="s">
        <v>328</v>
      </c>
      <c r="D443" s="10" t="str">
        <f>VLOOKUP(B443,Sheet1!$B$6:$D$580,3,0)</f>
        <v>Lê Trường Vi</v>
      </c>
      <c r="E443" s="9" t="s">
        <v>77</v>
      </c>
      <c r="F443" s="9" t="s">
        <v>57</v>
      </c>
      <c r="G443" s="9" t="s">
        <v>315</v>
      </c>
      <c r="H443" s="11">
        <v>3.5000000000000003E-2</v>
      </c>
      <c r="I443" s="11"/>
      <c r="J443" s="11">
        <v>0.01</v>
      </c>
      <c r="K443" s="11">
        <v>0.01</v>
      </c>
      <c r="L443" s="11">
        <v>5.0000000000000001E-3</v>
      </c>
      <c r="M443" s="11">
        <v>5.0000000000000001E-3</v>
      </c>
      <c r="N443" s="11"/>
      <c r="O443" s="12">
        <f t="shared" si="62"/>
        <v>0</v>
      </c>
      <c r="P443" s="12">
        <f t="shared" si="63"/>
        <v>0</v>
      </c>
      <c r="Q443" s="12">
        <f t="shared" si="57"/>
        <v>0</v>
      </c>
      <c r="R443" s="12">
        <f t="shared" si="61"/>
        <v>0</v>
      </c>
      <c r="S443" s="12">
        <v>60000000</v>
      </c>
      <c r="T443" s="12">
        <v>0</v>
      </c>
      <c r="U443" s="12">
        <v>0</v>
      </c>
      <c r="V443" s="12">
        <v>0</v>
      </c>
      <c r="W443" s="15">
        <f t="shared" si="58"/>
        <v>0</v>
      </c>
      <c r="X443" s="15">
        <f t="shared" si="59"/>
        <v>0</v>
      </c>
      <c r="Y443" s="15">
        <f t="shared" si="60"/>
        <v>0</v>
      </c>
      <c r="Z443" s="36"/>
      <c r="AA443" s="36"/>
      <c r="AB443" s="37"/>
    </row>
    <row r="444" spans="1:28" hidden="1" x14ac:dyDescent="0.25">
      <c r="A444" s="8" t="s">
        <v>1277</v>
      </c>
      <c r="B444" s="20" t="s">
        <v>331</v>
      </c>
      <c r="C444" s="9" t="s">
        <v>332</v>
      </c>
      <c r="D444" s="10" t="str">
        <f>VLOOKUP(B444,Sheet1!$B$6:$D$580,3,0)</f>
        <v>Lê Trường Vi</v>
      </c>
      <c r="E444" s="9" t="s">
        <v>96</v>
      </c>
      <c r="F444" s="9" t="s">
        <v>57</v>
      </c>
      <c r="G444" s="9" t="s">
        <v>315</v>
      </c>
      <c r="H444" s="11">
        <v>3.5000000000000003E-2</v>
      </c>
      <c r="I444" s="11"/>
      <c r="J444" s="11">
        <v>0.01</v>
      </c>
      <c r="K444" s="11">
        <v>0.01</v>
      </c>
      <c r="L444" s="11">
        <v>5.0000000000000001E-3</v>
      </c>
      <c r="M444" s="11">
        <v>5.0000000000000001E-3</v>
      </c>
      <c r="N444" s="11"/>
      <c r="O444" s="12">
        <f t="shared" si="62"/>
        <v>0</v>
      </c>
      <c r="P444" s="12">
        <f t="shared" si="63"/>
        <v>0</v>
      </c>
      <c r="Q444" s="12">
        <f t="shared" si="57"/>
        <v>0</v>
      </c>
      <c r="R444" s="12">
        <f t="shared" si="61"/>
        <v>0</v>
      </c>
      <c r="S444" s="12">
        <v>20000000</v>
      </c>
      <c r="T444" s="12">
        <v>0</v>
      </c>
      <c r="U444" s="12">
        <v>0</v>
      </c>
      <c r="V444" s="12">
        <v>0</v>
      </c>
      <c r="W444" s="15">
        <f t="shared" si="58"/>
        <v>0</v>
      </c>
      <c r="X444" s="15">
        <f t="shared" si="59"/>
        <v>0</v>
      </c>
      <c r="Y444" s="15">
        <f t="shared" si="60"/>
        <v>0</v>
      </c>
      <c r="Z444" s="36"/>
      <c r="AA444" s="36"/>
      <c r="AB444" s="37"/>
    </row>
    <row r="445" spans="1:28" hidden="1" x14ac:dyDescent="0.25">
      <c r="A445" s="8" t="s">
        <v>1271</v>
      </c>
      <c r="B445" s="20" t="s">
        <v>335</v>
      </c>
      <c r="C445" s="9" t="s">
        <v>336</v>
      </c>
      <c r="D445" s="10" t="str">
        <f>VLOOKUP(B445,Sheet1!$B$6:$D$580,3,0)</f>
        <v>Huỳnh Trường Vũ</v>
      </c>
      <c r="E445" s="9" t="s">
        <v>80</v>
      </c>
      <c r="F445" s="9" t="s">
        <v>57</v>
      </c>
      <c r="G445" s="9" t="s">
        <v>315</v>
      </c>
      <c r="H445" s="11">
        <v>3.5000000000000003E-2</v>
      </c>
      <c r="I445" s="11"/>
      <c r="J445" s="11">
        <v>0.01</v>
      </c>
      <c r="K445" s="11">
        <v>0.01</v>
      </c>
      <c r="L445" s="11">
        <v>5.0000000000000001E-3</v>
      </c>
      <c r="M445" s="11">
        <v>5.0000000000000001E-3</v>
      </c>
      <c r="N445" s="11"/>
      <c r="O445" s="12">
        <f t="shared" si="62"/>
        <v>0</v>
      </c>
      <c r="P445" s="12">
        <f t="shared" si="63"/>
        <v>0</v>
      </c>
      <c r="Q445" s="12">
        <f t="shared" si="57"/>
        <v>486637.92</v>
      </c>
      <c r="R445" s="12">
        <f t="shared" si="61"/>
        <v>486637.92</v>
      </c>
      <c r="S445" s="12">
        <v>50000000</v>
      </c>
      <c r="T445" s="12">
        <v>0</v>
      </c>
      <c r="U445" s="12">
        <v>50428800</v>
      </c>
      <c r="V445" s="12">
        <v>50428800</v>
      </c>
      <c r="W445" s="15">
        <f t="shared" si="58"/>
        <v>0</v>
      </c>
      <c r="X445" s="15">
        <f t="shared" si="59"/>
        <v>1.0085759999999999</v>
      </c>
      <c r="Y445" s="15">
        <f t="shared" si="60"/>
        <v>1.0085759999999999</v>
      </c>
      <c r="Z445" s="36"/>
      <c r="AA445" s="36"/>
      <c r="AB445" s="37"/>
    </row>
    <row r="446" spans="1:28" hidden="1" x14ac:dyDescent="0.25">
      <c r="A446" s="8" t="s">
        <v>1267</v>
      </c>
      <c r="B446" s="20" t="s">
        <v>339</v>
      </c>
      <c r="C446" s="9" t="s">
        <v>340</v>
      </c>
      <c r="D446" s="10" t="str">
        <f>VLOOKUP(B446,Sheet1!$B$6:$D$580,3,0)</f>
        <v>Huỳnh Văn Điền</v>
      </c>
      <c r="E446" s="9" t="s">
        <v>67</v>
      </c>
      <c r="F446" s="9" t="s">
        <v>57</v>
      </c>
      <c r="G446" s="9" t="s">
        <v>315</v>
      </c>
      <c r="H446" s="11">
        <v>3.5000000000000003E-2</v>
      </c>
      <c r="I446" s="11"/>
      <c r="J446" s="11">
        <v>0.01</v>
      </c>
      <c r="K446" s="11">
        <v>0.01</v>
      </c>
      <c r="L446" s="11">
        <v>5.0000000000000001E-3</v>
      </c>
      <c r="M446" s="11">
        <v>5.0000000000000001E-3</v>
      </c>
      <c r="N446" s="11"/>
      <c r="O446" s="12">
        <f t="shared" si="62"/>
        <v>0</v>
      </c>
      <c r="P446" s="12">
        <f t="shared" si="63"/>
        <v>0</v>
      </c>
      <c r="Q446" s="12">
        <f t="shared" si="57"/>
        <v>779565.6</v>
      </c>
      <c r="R446" s="12">
        <f t="shared" si="61"/>
        <v>1111957.92</v>
      </c>
      <c r="S446" s="12">
        <v>90000000</v>
      </c>
      <c r="T446" s="12">
        <v>23500800</v>
      </c>
      <c r="U446" s="12">
        <v>80784000</v>
      </c>
      <c r="V446" s="12">
        <v>115228800</v>
      </c>
      <c r="W446" s="15">
        <f t="shared" si="58"/>
        <v>0.26112000000000002</v>
      </c>
      <c r="X446" s="15">
        <f t="shared" si="59"/>
        <v>0.89759999999999995</v>
      </c>
      <c r="Y446" s="15">
        <f t="shared" si="60"/>
        <v>1.2803199999999999</v>
      </c>
      <c r="Z446" s="36"/>
      <c r="AA446" s="36"/>
      <c r="AB446" s="37"/>
    </row>
    <row r="447" spans="1:28" hidden="1" x14ac:dyDescent="0.25">
      <c r="A447" s="8" t="s">
        <v>1272</v>
      </c>
      <c r="B447" s="20" t="s">
        <v>343</v>
      </c>
      <c r="C447" s="9" t="s">
        <v>344</v>
      </c>
      <c r="D447" s="10" t="str">
        <f>VLOOKUP(B447,Sheet1!$B$6:$D$580,3,0)</f>
        <v>Huỳnh Văn Điền</v>
      </c>
      <c r="E447" s="9" t="s">
        <v>67</v>
      </c>
      <c r="F447" s="9" t="s">
        <v>57</v>
      </c>
      <c r="G447" s="9" t="s">
        <v>315</v>
      </c>
      <c r="H447" s="11">
        <v>3.5000000000000003E-2</v>
      </c>
      <c r="I447" s="11"/>
      <c r="J447" s="11">
        <v>0.01</v>
      </c>
      <c r="K447" s="11">
        <v>0.01</v>
      </c>
      <c r="L447" s="11">
        <v>5.0000000000000001E-3</v>
      </c>
      <c r="M447" s="11">
        <v>5.0000000000000001E-3</v>
      </c>
      <c r="N447" s="11"/>
      <c r="O447" s="12">
        <f t="shared" si="62"/>
        <v>0</v>
      </c>
      <c r="P447" s="12">
        <f t="shared" si="63"/>
        <v>0</v>
      </c>
      <c r="Q447" s="12">
        <f t="shared" si="57"/>
        <v>0</v>
      </c>
      <c r="R447" s="12">
        <f t="shared" si="61"/>
        <v>0</v>
      </c>
      <c r="S447" s="12">
        <v>30000000</v>
      </c>
      <c r="T447" s="12">
        <v>0</v>
      </c>
      <c r="U447" s="12">
        <v>0</v>
      </c>
      <c r="V447" s="12">
        <v>0</v>
      </c>
      <c r="W447" s="15">
        <f t="shared" si="58"/>
        <v>0</v>
      </c>
      <c r="X447" s="15">
        <f t="shared" si="59"/>
        <v>0</v>
      </c>
      <c r="Y447" s="15">
        <f t="shared" si="60"/>
        <v>0</v>
      </c>
      <c r="Z447" s="36"/>
      <c r="AA447" s="36"/>
      <c r="AB447" s="37"/>
    </row>
    <row r="448" spans="1:28" hidden="1" x14ac:dyDescent="0.25">
      <c r="A448" s="8" t="s">
        <v>1286</v>
      </c>
      <c r="B448" s="20" t="s">
        <v>347</v>
      </c>
      <c r="C448" s="9" t="s">
        <v>348</v>
      </c>
      <c r="D448" s="10" t="str">
        <f>VLOOKUP(B448,Sheet1!$B$6:$D$580,3,0)</f>
        <v>Phan Thiện Đương</v>
      </c>
      <c r="E448" s="9" t="s">
        <v>56</v>
      </c>
      <c r="F448" s="9" t="s">
        <v>57</v>
      </c>
      <c r="G448" s="9" t="s">
        <v>315</v>
      </c>
      <c r="H448" s="11">
        <v>3.5000000000000003E-2</v>
      </c>
      <c r="I448" s="11"/>
      <c r="J448" s="11">
        <v>0.01</v>
      </c>
      <c r="K448" s="11">
        <v>0.01</v>
      </c>
      <c r="L448" s="11">
        <v>5.0000000000000001E-3</v>
      </c>
      <c r="M448" s="11">
        <v>5.0000000000000001E-3</v>
      </c>
      <c r="N448" s="11"/>
      <c r="O448" s="12">
        <f t="shared" si="62"/>
        <v>0</v>
      </c>
      <c r="P448" s="12">
        <f t="shared" si="63"/>
        <v>141739.19999999998</v>
      </c>
      <c r="Q448" s="12">
        <f t="shared" si="57"/>
        <v>0</v>
      </c>
      <c r="R448" s="12">
        <f t="shared" si="61"/>
        <v>1006317.4400000001</v>
      </c>
      <c r="S448" s="12">
        <v>30000000</v>
      </c>
      <c r="T448" s="12">
        <v>14688000</v>
      </c>
      <c r="U448" s="12">
        <v>0</v>
      </c>
      <c r="V448" s="12">
        <v>104281600</v>
      </c>
      <c r="W448" s="15">
        <f t="shared" si="58"/>
        <v>0.48959999999999998</v>
      </c>
      <c r="X448" s="15">
        <f t="shared" si="59"/>
        <v>0</v>
      </c>
      <c r="Y448" s="15">
        <f t="shared" si="60"/>
        <v>3.4760533333333332</v>
      </c>
      <c r="Z448" s="36"/>
      <c r="AA448" s="36"/>
      <c r="AB448" s="37"/>
    </row>
    <row r="449" spans="1:28" hidden="1" x14ac:dyDescent="0.25">
      <c r="A449" s="8" t="s">
        <v>1264</v>
      </c>
      <c r="B449" s="20" t="s">
        <v>351</v>
      </c>
      <c r="C449" s="9" t="s">
        <v>352</v>
      </c>
      <c r="D449" s="10" t="str">
        <f>VLOOKUP(B449,Sheet1!$B$6:$D$580,3,0)</f>
        <v>Phan Thiện Đương</v>
      </c>
      <c r="E449" s="9" t="s">
        <v>56</v>
      </c>
      <c r="F449" s="9" t="s">
        <v>57</v>
      </c>
      <c r="G449" s="9" t="s">
        <v>315</v>
      </c>
      <c r="H449" s="11">
        <v>3.5000000000000003E-2</v>
      </c>
      <c r="I449" s="11"/>
      <c r="J449" s="11">
        <v>0.01</v>
      </c>
      <c r="K449" s="11">
        <v>0.01</v>
      </c>
      <c r="L449" s="11">
        <v>5.0000000000000001E-3</v>
      </c>
      <c r="M449" s="11">
        <v>5.0000000000000001E-3</v>
      </c>
      <c r="N449" s="11"/>
      <c r="O449" s="12">
        <f t="shared" si="62"/>
        <v>0</v>
      </c>
      <c r="P449" s="12">
        <f t="shared" si="63"/>
        <v>0</v>
      </c>
      <c r="Q449" s="12">
        <f t="shared" si="57"/>
        <v>0</v>
      </c>
      <c r="R449" s="12">
        <f t="shared" si="61"/>
        <v>0</v>
      </c>
      <c r="S449" s="12">
        <v>0</v>
      </c>
      <c r="T449" s="12">
        <v>-40633600</v>
      </c>
      <c r="U449" s="12">
        <v>0</v>
      </c>
      <c r="V449" s="12">
        <v>-40633600</v>
      </c>
      <c r="W449" s="15">
        <f t="shared" si="58"/>
        <v>0</v>
      </c>
      <c r="X449" s="15">
        <f t="shared" si="59"/>
        <v>0</v>
      </c>
      <c r="Y449" s="15">
        <f t="shared" si="60"/>
        <v>0</v>
      </c>
      <c r="Z449" s="36"/>
      <c r="AA449" s="36"/>
      <c r="AB449" s="37"/>
    </row>
    <row r="450" spans="1:28" hidden="1" x14ac:dyDescent="0.25">
      <c r="A450" s="8" t="s">
        <v>1283</v>
      </c>
      <c r="B450" s="20" t="s">
        <v>373</v>
      </c>
      <c r="C450" s="9" t="s">
        <v>374</v>
      </c>
      <c r="D450" s="10" t="str">
        <f>VLOOKUP(B450,Sheet1!$B$6:$D$580,3,0)</f>
        <v>Phan Thiện Đương</v>
      </c>
      <c r="E450" s="9" t="s">
        <v>67</v>
      </c>
      <c r="F450" s="9" t="s">
        <v>57</v>
      </c>
      <c r="G450" s="9" t="s">
        <v>315</v>
      </c>
      <c r="H450" s="11">
        <v>3.5000000000000003E-2</v>
      </c>
      <c r="I450" s="11"/>
      <c r="J450" s="11">
        <v>0.01</v>
      </c>
      <c r="K450" s="11">
        <v>0.01</v>
      </c>
      <c r="L450" s="11">
        <v>5.0000000000000001E-3</v>
      </c>
      <c r="M450" s="11">
        <v>5.0000000000000001E-3</v>
      </c>
      <c r="N450" s="11"/>
      <c r="O450" s="12">
        <f t="shared" si="62"/>
        <v>0</v>
      </c>
      <c r="P450" s="12">
        <f t="shared" si="63"/>
        <v>0</v>
      </c>
      <c r="Q450" s="12">
        <f t="shared" si="57"/>
        <v>0</v>
      </c>
      <c r="R450" s="12">
        <f t="shared" si="61"/>
        <v>0</v>
      </c>
      <c r="S450" s="12">
        <v>0</v>
      </c>
      <c r="T450" s="12">
        <v>0</v>
      </c>
      <c r="U450" s="12">
        <v>0</v>
      </c>
      <c r="V450" s="12">
        <v>0</v>
      </c>
      <c r="W450" s="15">
        <f t="shared" si="58"/>
        <v>0</v>
      </c>
      <c r="X450" s="15">
        <f t="shared" si="59"/>
        <v>0</v>
      </c>
      <c r="Y450" s="15">
        <f t="shared" si="60"/>
        <v>0</v>
      </c>
      <c r="Z450" s="36"/>
      <c r="AA450" s="36"/>
      <c r="AB450" s="37"/>
    </row>
    <row r="451" spans="1:28" hidden="1" x14ac:dyDescent="0.25">
      <c r="A451" s="8" t="s">
        <v>1294</v>
      </c>
      <c r="B451" s="20" t="s">
        <v>472</v>
      </c>
      <c r="C451" s="9" t="s">
        <v>473</v>
      </c>
      <c r="D451" s="10" t="str">
        <f>VLOOKUP(B451,Sheet1!$B$6:$D$580,3,0)</f>
        <v>Lê Trường Vi</v>
      </c>
      <c r="E451" s="9" t="s">
        <v>89</v>
      </c>
      <c r="F451" s="9" t="s">
        <v>57</v>
      </c>
      <c r="G451" s="9" t="s">
        <v>315</v>
      </c>
      <c r="H451" s="11">
        <v>3.5000000000000003E-2</v>
      </c>
      <c r="I451" s="11"/>
      <c r="J451" s="11">
        <v>0.01</v>
      </c>
      <c r="K451" s="11">
        <v>0.01</v>
      </c>
      <c r="L451" s="11">
        <v>5.0000000000000001E-3</v>
      </c>
      <c r="M451" s="11">
        <v>5.0000000000000001E-3</v>
      </c>
      <c r="N451" s="11"/>
      <c r="O451" s="12">
        <f t="shared" si="62"/>
        <v>0</v>
      </c>
      <c r="P451" s="12">
        <f t="shared" si="63"/>
        <v>126638.87999999999</v>
      </c>
      <c r="Q451" s="12">
        <f t="shared" si="57"/>
        <v>85043.520000000004</v>
      </c>
      <c r="R451" s="12">
        <f t="shared" si="61"/>
        <v>211682.4</v>
      </c>
      <c r="S451" s="12">
        <v>20000000</v>
      </c>
      <c r="T451" s="12">
        <v>13123200</v>
      </c>
      <c r="U451" s="12">
        <v>8812800</v>
      </c>
      <c r="V451" s="12">
        <v>21936000</v>
      </c>
      <c r="W451" s="15">
        <f t="shared" si="58"/>
        <v>0.65615999999999997</v>
      </c>
      <c r="X451" s="15">
        <f t="shared" si="59"/>
        <v>0.44063999999999998</v>
      </c>
      <c r="Y451" s="15">
        <f t="shared" si="60"/>
        <v>1.0968</v>
      </c>
      <c r="Z451" s="36"/>
      <c r="AA451" s="36"/>
      <c r="AB451" s="37"/>
    </row>
    <row r="452" spans="1:28" hidden="1" x14ac:dyDescent="0.25">
      <c r="A452" s="8" t="s">
        <v>1263</v>
      </c>
      <c r="B452" s="20" t="s">
        <v>125</v>
      </c>
      <c r="C452" s="9" t="s">
        <v>126</v>
      </c>
      <c r="D452" s="10" t="str">
        <f>VLOOKUP(B452,Sheet1!$B$6:$D$580,3,0)</f>
        <v>Phan Quốc Vũ</v>
      </c>
      <c r="E452" s="9" t="s">
        <v>50</v>
      </c>
      <c r="F452" s="9" t="s">
        <v>51</v>
      </c>
      <c r="G452" s="9" t="s">
        <v>127</v>
      </c>
      <c r="H452" s="11">
        <v>3.5000000000000003E-2</v>
      </c>
      <c r="I452" s="11"/>
      <c r="J452" s="11">
        <v>0.01</v>
      </c>
      <c r="K452" s="11">
        <v>0.01</v>
      </c>
      <c r="L452" s="11">
        <v>5.0000000000000001E-3</v>
      </c>
      <c r="M452" s="11">
        <v>5.0000000000000001E-3</v>
      </c>
      <c r="N452" s="11"/>
      <c r="O452" s="12">
        <f t="shared" si="62"/>
        <v>0</v>
      </c>
      <c r="P452" s="12">
        <f t="shared" si="63"/>
        <v>0</v>
      </c>
      <c r="Q452" s="12">
        <f t="shared" si="57"/>
        <v>0</v>
      </c>
      <c r="R452" s="12">
        <f t="shared" si="61"/>
        <v>3875772.9250000003</v>
      </c>
      <c r="S452" s="12">
        <v>400000000</v>
      </c>
      <c r="T452" s="12">
        <v>0</v>
      </c>
      <c r="U452" s="12">
        <v>0</v>
      </c>
      <c r="V452" s="12">
        <v>401634500</v>
      </c>
      <c r="W452" s="15">
        <f t="shared" si="58"/>
        <v>0</v>
      </c>
      <c r="X452" s="15">
        <f t="shared" si="59"/>
        <v>0</v>
      </c>
      <c r="Y452" s="15">
        <f t="shared" si="60"/>
        <v>1.0040862500000001</v>
      </c>
      <c r="Z452" s="36"/>
      <c r="AA452" s="36"/>
      <c r="AB452" s="37"/>
    </row>
    <row r="453" spans="1:28" hidden="1" x14ac:dyDescent="0.25">
      <c r="A453" s="8" t="s">
        <v>1265</v>
      </c>
      <c r="B453" s="9" t="s">
        <v>130</v>
      </c>
      <c r="C453" s="9" t="s">
        <v>131</v>
      </c>
      <c r="D453" s="10" t="str">
        <f>VLOOKUP(B453,Sheet1!$B$6:$D$580,3,0)</f>
        <v>Nguyễn Đức Tài</v>
      </c>
      <c r="E453" s="9" t="s">
        <v>61</v>
      </c>
      <c r="F453" s="9" t="s">
        <v>51</v>
      </c>
      <c r="G453" s="9" t="s">
        <v>127</v>
      </c>
      <c r="H453" s="11">
        <v>3.5000000000000003E-2</v>
      </c>
      <c r="I453" s="11"/>
      <c r="J453" s="11">
        <v>0.01</v>
      </c>
      <c r="K453" s="11">
        <v>0.01</v>
      </c>
      <c r="L453" s="11">
        <v>5.0000000000000001E-3</v>
      </c>
      <c r="M453" s="11">
        <v>5.0000000000000001E-3</v>
      </c>
      <c r="N453" s="11"/>
      <c r="O453" s="12">
        <f t="shared" si="62"/>
        <v>0</v>
      </c>
      <c r="P453" s="12">
        <f t="shared" si="63"/>
        <v>1838440.8</v>
      </c>
      <c r="Q453" s="12">
        <f t="shared" si="57"/>
        <v>0</v>
      </c>
      <c r="R453" s="12">
        <f t="shared" si="61"/>
        <v>2711109.6</v>
      </c>
      <c r="S453" s="12">
        <v>260000000</v>
      </c>
      <c r="T453" s="12">
        <v>190512000</v>
      </c>
      <c r="U453" s="12">
        <v>0</v>
      </c>
      <c r="V453" s="12">
        <v>280944000</v>
      </c>
      <c r="W453" s="15">
        <f t="shared" si="58"/>
        <v>0.73273846153846156</v>
      </c>
      <c r="X453" s="15">
        <f t="shared" si="59"/>
        <v>0</v>
      </c>
      <c r="Y453" s="15">
        <f t="shared" si="60"/>
        <v>1.0805538461538462</v>
      </c>
      <c r="Z453" s="36"/>
      <c r="AA453" s="36"/>
      <c r="AB453" s="37"/>
    </row>
    <row r="454" spans="1:28" hidden="1" x14ac:dyDescent="0.25">
      <c r="A454" s="8" t="s">
        <v>1266</v>
      </c>
      <c r="B454" s="20" t="s">
        <v>132</v>
      </c>
      <c r="C454" s="9" t="s">
        <v>133</v>
      </c>
      <c r="D454" s="10" t="str">
        <f>VLOOKUP(B454,Sheet1!$B$6:$D$580,3,0)</f>
        <v>Phan Quốc Vũ</v>
      </c>
      <c r="E454" s="9" t="s">
        <v>64</v>
      </c>
      <c r="F454" s="9" t="s">
        <v>51</v>
      </c>
      <c r="G454" s="9" t="s">
        <v>127</v>
      </c>
      <c r="H454" s="11">
        <v>3.5000000000000003E-2</v>
      </c>
      <c r="I454" s="11"/>
      <c r="J454" s="11">
        <v>0.01</v>
      </c>
      <c r="K454" s="11">
        <v>0.01</v>
      </c>
      <c r="L454" s="11">
        <v>5.0000000000000001E-3</v>
      </c>
      <c r="M454" s="11">
        <v>5.0000000000000001E-3</v>
      </c>
      <c r="N454" s="11"/>
      <c r="O454" s="12">
        <f t="shared" si="62"/>
        <v>0</v>
      </c>
      <c r="P454" s="12">
        <f t="shared" si="63"/>
        <v>0</v>
      </c>
      <c r="Q454" s="12">
        <f t="shared" ref="Q454:Q494" si="64">IF(OR(X454&gt;=60%,(W454+X454)&gt;=100%),U454*J454*(100%-H454),0)</f>
        <v>0</v>
      </c>
      <c r="R454" s="12">
        <f t="shared" si="61"/>
        <v>0</v>
      </c>
      <c r="S454" s="12">
        <v>90000000</v>
      </c>
      <c r="T454" s="12">
        <v>1776000</v>
      </c>
      <c r="U454" s="12">
        <v>0</v>
      </c>
      <c r="V454" s="12">
        <v>37776000</v>
      </c>
      <c r="W454" s="15">
        <f t="shared" ref="W454:W517" si="65">IFERROR(T454/S454,0)</f>
        <v>1.9733333333333332E-2</v>
      </c>
      <c r="X454" s="15">
        <f t="shared" ref="X454:X517" si="66">+IFERROR(U454/S454,0)</f>
        <v>0</v>
      </c>
      <c r="Y454" s="15">
        <f t="shared" ref="Y454:Y517" si="67">+IFERROR(V454/S454,0)</f>
        <v>0.41973333333333335</v>
      </c>
      <c r="Z454" s="36"/>
      <c r="AA454" s="36"/>
      <c r="AB454" s="37"/>
    </row>
    <row r="455" spans="1:28" hidden="1" x14ac:dyDescent="0.25">
      <c r="A455" s="8" t="s">
        <v>1269</v>
      </c>
      <c r="B455" s="23" t="s">
        <v>138</v>
      </c>
      <c r="C455" s="9" t="s">
        <v>139</v>
      </c>
      <c r="D455" s="10" t="str">
        <f>VLOOKUP(B455,Sheet1!$B$6:$D$580,3,0)</f>
        <v>Nguyễn Đức Tài</v>
      </c>
      <c r="E455" s="9" t="s">
        <v>73</v>
      </c>
      <c r="F455" s="9" t="s">
        <v>51</v>
      </c>
      <c r="G455" s="9" t="s">
        <v>127</v>
      </c>
      <c r="H455" s="11">
        <v>3.5000000000000003E-2</v>
      </c>
      <c r="I455" s="11"/>
      <c r="J455" s="11">
        <v>0.01</v>
      </c>
      <c r="K455" s="11">
        <v>0.01</v>
      </c>
      <c r="L455" s="11">
        <v>5.0000000000000001E-3</v>
      </c>
      <c r="M455" s="11">
        <v>5.0000000000000001E-3</v>
      </c>
      <c r="N455" s="11"/>
      <c r="O455" s="12">
        <f t="shared" si="62"/>
        <v>0</v>
      </c>
      <c r="P455" s="12">
        <f t="shared" si="63"/>
        <v>977166.72</v>
      </c>
      <c r="Q455" s="12">
        <f t="shared" si="64"/>
        <v>0</v>
      </c>
      <c r="R455" s="12">
        <f t="shared" si="61"/>
        <v>0</v>
      </c>
      <c r="S455" s="12">
        <v>250000000</v>
      </c>
      <c r="T455" s="12">
        <v>101260800</v>
      </c>
      <c r="U455" s="12">
        <v>8064000</v>
      </c>
      <c r="V455" s="12">
        <v>109324800</v>
      </c>
      <c r="W455" s="15">
        <f t="shared" si="65"/>
        <v>0.40504319999999999</v>
      </c>
      <c r="X455" s="15">
        <f t="shared" si="66"/>
        <v>3.2256E-2</v>
      </c>
      <c r="Y455" s="15">
        <f t="shared" si="67"/>
        <v>0.4372992</v>
      </c>
      <c r="Z455" s="36"/>
      <c r="AA455" s="36"/>
      <c r="AB455" s="37"/>
    </row>
    <row r="456" spans="1:28" hidden="1" x14ac:dyDescent="0.25">
      <c r="A456" s="8" t="s">
        <v>1273</v>
      </c>
      <c r="B456" s="23" t="s">
        <v>146</v>
      </c>
      <c r="C456" s="9" t="s">
        <v>147</v>
      </c>
      <c r="D456" s="10" t="str">
        <f>VLOOKUP(B456,Sheet1!$B$6:$D$580,3,0)</f>
        <v>Nguyễn Đức Tài</v>
      </c>
      <c r="E456" s="9" t="s">
        <v>61</v>
      </c>
      <c r="F456" s="9" t="s">
        <v>51</v>
      </c>
      <c r="G456" s="9" t="s">
        <v>127</v>
      </c>
      <c r="H456" s="11">
        <v>3.5000000000000003E-2</v>
      </c>
      <c r="I456" s="11"/>
      <c r="J456" s="11">
        <v>0.01</v>
      </c>
      <c r="K456" s="11">
        <v>0.01</v>
      </c>
      <c r="L456" s="11">
        <v>5.0000000000000001E-3</v>
      </c>
      <c r="M456" s="11">
        <v>5.0000000000000001E-3</v>
      </c>
      <c r="N456" s="11"/>
      <c r="O456" s="12">
        <f t="shared" si="62"/>
        <v>0</v>
      </c>
      <c r="P456" s="12">
        <f t="shared" si="63"/>
        <v>236232</v>
      </c>
      <c r="Q456" s="12">
        <f t="shared" si="64"/>
        <v>0</v>
      </c>
      <c r="R456" s="12">
        <f t="shared" si="61"/>
        <v>582520.32000000007</v>
      </c>
      <c r="S456" s="12">
        <v>60000000</v>
      </c>
      <c r="T456" s="12">
        <v>24480000</v>
      </c>
      <c r="U456" s="12">
        <v>0</v>
      </c>
      <c r="V456" s="12">
        <v>60364800</v>
      </c>
      <c r="W456" s="15">
        <f t="shared" si="65"/>
        <v>0.40799999999999997</v>
      </c>
      <c r="X456" s="15">
        <f t="shared" si="66"/>
        <v>0</v>
      </c>
      <c r="Y456" s="15">
        <f t="shared" si="67"/>
        <v>1.0060800000000001</v>
      </c>
      <c r="Z456" s="36"/>
      <c r="AA456" s="36"/>
      <c r="AB456" s="37"/>
    </row>
    <row r="457" spans="1:28" hidden="1" x14ac:dyDescent="0.25">
      <c r="A457" s="8" t="s">
        <v>1274</v>
      </c>
      <c r="B457" s="9" t="s">
        <v>148</v>
      </c>
      <c r="C457" s="9" t="s">
        <v>149</v>
      </c>
      <c r="D457" s="10" t="str">
        <f>VLOOKUP(B457,Sheet1!$B$6:$D$580,3,0)</f>
        <v>Nguyễn Đức Tài</v>
      </c>
      <c r="E457" s="9" t="s">
        <v>88</v>
      </c>
      <c r="F457" s="9" t="s">
        <v>51</v>
      </c>
      <c r="G457" s="9" t="s">
        <v>127</v>
      </c>
      <c r="H457" s="11">
        <v>3.5000000000000003E-2</v>
      </c>
      <c r="I457" s="11"/>
      <c r="J457" s="11">
        <v>0.01</v>
      </c>
      <c r="K457" s="11">
        <v>0.01</v>
      </c>
      <c r="L457" s="11">
        <v>5.0000000000000001E-3</v>
      </c>
      <c r="M457" s="11">
        <v>5.0000000000000001E-3</v>
      </c>
      <c r="N457" s="11"/>
      <c r="O457" s="12">
        <f t="shared" si="62"/>
        <v>0</v>
      </c>
      <c r="P457" s="12">
        <f t="shared" si="63"/>
        <v>0</v>
      </c>
      <c r="Q457" s="12">
        <f t="shared" si="64"/>
        <v>0</v>
      </c>
      <c r="R457" s="12">
        <f t="shared" si="61"/>
        <v>2474229.12</v>
      </c>
      <c r="S457" s="12">
        <v>255000000</v>
      </c>
      <c r="T457" s="12">
        <v>61344000</v>
      </c>
      <c r="U457" s="12">
        <v>78048000</v>
      </c>
      <c r="V457" s="12">
        <v>256396800</v>
      </c>
      <c r="W457" s="15">
        <f t="shared" si="65"/>
        <v>0.24056470588235293</v>
      </c>
      <c r="X457" s="15">
        <f t="shared" si="66"/>
        <v>0.30607058823529409</v>
      </c>
      <c r="Y457" s="15">
        <f t="shared" si="67"/>
        <v>1.0054776470588236</v>
      </c>
      <c r="Z457" s="36"/>
      <c r="AA457" s="36"/>
      <c r="AB457" s="37"/>
    </row>
    <row r="458" spans="1:28" hidden="1" x14ac:dyDescent="0.25">
      <c r="A458" s="8" t="s">
        <v>1275</v>
      </c>
      <c r="B458" s="9" t="s">
        <v>150</v>
      </c>
      <c r="C458" s="9" t="s">
        <v>151</v>
      </c>
      <c r="D458" s="10" t="str">
        <f>VLOOKUP(B458,Sheet1!$B$6:$D$580,3,0)</f>
        <v>Nguyễn Đức Tài</v>
      </c>
      <c r="E458" s="9" t="s">
        <v>61</v>
      </c>
      <c r="F458" s="9" t="s">
        <v>51</v>
      </c>
      <c r="G458" s="9" t="s">
        <v>127</v>
      </c>
      <c r="H458" s="11">
        <v>3.5000000000000003E-2</v>
      </c>
      <c r="I458" s="11"/>
      <c r="J458" s="11">
        <v>0.01</v>
      </c>
      <c r="K458" s="11">
        <v>0.01</v>
      </c>
      <c r="L458" s="11">
        <v>5.0000000000000001E-3</v>
      </c>
      <c r="M458" s="11">
        <v>5.0000000000000001E-3</v>
      </c>
      <c r="N458" s="11"/>
      <c r="O458" s="12">
        <f t="shared" si="62"/>
        <v>0</v>
      </c>
      <c r="P458" s="12">
        <f t="shared" si="63"/>
        <v>1330403.04</v>
      </c>
      <c r="Q458" s="12">
        <f t="shared" si="64"/>
        <v>0</v>
      </c>
      <c r="R458" s="12">
        <f t="shared" si="61"/>
        <v>1330403.04</v>
      </c>
      <c r="S458" s="12">
        <v>80000000</v>
      </c>
      <c r="T458" s="12">
        <v>137865600</v>
      </c>
      <c r="U458" s="12">
        <v>0</v>
      </c>
      <c r="V458" s="12">
        <v>137865600</v>
      </c>
      <c r="W458" s="15">
        <f t="shared" si="65"/>
        <v>1.72332</v>
      </c>
      <c r="X458" s="15">
        <f t="shared" si="66"/>
        <v>0</v>
      </c>
      <c r="Y458" s="15">
        <f t="shared" si="67"/>
        <v>1.72332</v>
      </c>
      <c r="Z458" s="36"/>
      <c r="AA458" s="36"/>
      <c r="AB458" s="37"/>
    </row>
    <row r="459" spans="1:28" hidden="1" x14ac:dyDescent="0.25">
      <c r="A459" s="8" t="s">
        <v>1276</v>
      </c>
      <c r="B459" s="9" t="s">
        <v>154</v>
      </c>
      <c r="C459" s="9" t="s">
        <v>155</v>
      </c>
      <c r="D459" s="10" t="str">
        <f>VLOOKUP(B459,Sheet1!$B$6:$D$580,3,0)</f>
        <v>Nguyễn Đức Tài</v>
      </c>
      <c r="E459" s="9" t="s">
        <v>73</v>
      </c>
      <c r="F459" s="9" t="s">
        <v>51</v>
      </c>
      <c r="G459" s="9" t="s">
        <v>127</v>
      </c>
      <c r="H459" s="11">
        <v>3.5000000000000003E-2</v>
      </c>
      <c r="I459" s="11"/>
      <c r="J459" s="11">
        <v>0.01</v>
      </c>
      <c r="K459" s="11">
        <v>0.01</v>
      </c>
      <c r="L459" s="11">
        <v>5.0000000000000001E-3</v>
      </c>
      <c r="M459" s="11">
        <v>5.0000000000000001E-3</v>
      </c>
      <c r="N459" s="11"/>
      <c r="O459" s="12">
        <f t="shared" si="62"/>
        <v>0</v>
      </c>
      <c r="P459" s="12">
        <f t="shared" si="63"/>
        <v>0</v>
      </c>
      <c r="Q459" s="12">
        <f t="shared" si="64"/>
        <v>931032</v>
      </c>
      <c r="R459" s="12">
        <f t="shared" si="61"/>
        <v>1556352</v>
      </c>
      <c r="S459" s="12">
        <v>160000000</v>
      </c>
      <c r="T459" s="12">
        <v>16128000</v>
      </c>
      <c r="U459" s="12">
        <v>96480000</v>
      </c>
      <c r="V459" s="12">
        <v>161280000</v>
      </c>
      <c r="W459" s="15">
        <f t="shared" si="65"/>
        <v>0.1008</v>
      </c>
      <c r="X459" s="11">
        <f t="shared" si="66"/>
        <v>0.60299999999999998</v>
      </c>
      <c r="Y459" s="15">
        <f t="shared" si="67"/>
        <v>1.008</v>
      </c>
      <c r="Z459" s="36"/>
      <c r="AA459" s="36"/>
      <c r="AB459" s="37"/>
    </row>
    <row r="460" spans="1:28" hidden="1" x14ac:dyDescent="0.25">
      <c r="A460" s="8" t="s">
        <v>1287</v>
      </c>
      <c r="B460" s="20" t="s">
        <v>357</v>
      </c>
      <c r="C460" s="9" t="s">
        <v>358</v>
      </c>
      <c r="D460" s="10" t="str">
        <f>VLOOKUP(B460,Sheet1!$B$6:$D$580,3,0)</f>
        <v>Phan Quốc Vũ</v>
      </c>
      <c r="E460" s="9" t="s">
        <v>85</v>
      </c>
      <c r="F460" s="9" t="s">
        <v>51</v>
      </c>
      <c r="G460" s="9" t="s">
        <v>127</v>
      </c>
      <c r="H460" s="11">
        <v>3.5000000000000003E-2</v>
      </c>
      <c r="I460" s="11"/>
      <c r="J460" s="11">
        <v>0.01</v>
      </c>
      <c r="K460" s="11">
        <v>0.01</v>
      </c>
      <c r="L460" s="11">
        <v>5.0000000000000001E-3</v>
      </c>
      <c r="M460" s="11">
        <v>5.0000000000000001E-3</v>
      </c>
      <c r="N460" s="11"/>
      <c r="O460" s="12">
        <f t="shared" si="62"/>
        <v>0</v>
      </c>
      <c r="P460" s="12">
        <f t="shared" si="63"/>
        <v>0</v>
      </c>
      <c r="Q460" s="12">
        <f t="shared" si="64"/>
        <v>0</v>
      </c>
      <c r="R460" s="12">
        <f t="shared" si="61"/>
        <v>0</v>
      </c>
      <c r="S460" s="12">
        <v>90000000</v>
      </c>
      <c r="T460" s="12">
        <v>0</v>
      </c>
      <c r="U460" s="12">
        <v>4032000</v>
      </c>
      <c r="V460" s="12">
        <v>4032000</v>
      </c>
      <c r="W460" s="15">
        <f t="shared" si="65"/>
        <v>0</v>
      </c>
      <c r="X460" s="15">
        <f t="shared" si="66"/>
        <v>4.48E-2</v>
      </c>
      <c r="Y460" s="15">
        <f t="shared" si="67"/>
        <v>4.48E-2</v>
      </c>
      <c r="Z460" s="36"/>
      <c r="AA460" s="36"/>
      <c r="AB460" s="37"/>
    </row>
    <row r="461" spans="1:28" hidden="1" x14ac:dyDescent="0.25">
      <c r="A461" s="8" t="s">
        <v>1290</v>
      </c>
      <c r="B461" s="20" t="s">
        <v>423</v>
      </c>
      <c r="C461" s="9" t="s">
        <v>424</v>
      </c>
      <c r="D461" s="10" t="str">
        <f>VLOOKUP(B461,Sheet1!$B$6:$D$580,3,0)</f>
        <v>Phan Quốc Vũ</v>
      </c>
      <c r="E461" s="9" t="s">
        <v>64</v>
      </c>
      <c r="F461" s="9" t="s">
        <v>51</v>
      </c>
      <c r="G461" s="9" t="s">
        <v>127</v>
      </c>
      <c r="H461" s="11"/>
      <c r="I461" s="11"/>
      <c r="J461" s="26">
        <v>0</v>
      </c>
      <c r="K461" s="11">
        <v>0.03</v>
      </c>
      <c r="L461" s="11">
        <v>0</v>
      </c>
      <c r="M461" s="11">
        <v>0</v>
      </c>
      <c r="N461" s="11"/>
      <c r="O461" s="12">
        <f t="shared" si="62"/>
        <v>0</v>
      </c>
      <c r="P461" s="12">
        <f t="shared" si="63"/>
        <v>0</v>
      </c>
      <c r="Q461" s="12">
        <f t="shared" si="64"/>
        <v>0</v>
      </c>
      <c r="R461" s="12">
        <f t="shared" si="61"/>
        <v>1200960</v>
      </c>
      <c r="S461" s="12">
        <v>40000000</v>
      </c>
      <c r="T461" s="12">
        <v>0</v>
      </c>
      <c r="U461" s="12">
        <v>0</v>
      </c>
      <c r="V461" s="12">
        <v>40032000</v>
      </c>
      <c r="W461" s="15">
        <f t="shared" si="65"/>
        <v>0</v>
      </c>
      <c r="X461" s="15">
        <f t="shared" si="66"/>
        <v>0</v>
      </c>
      <c r="Y461" s="15">
        <f t="shared" si="67"/>
        <v>1.0007999999999999</v>
      </c>
      <c r="Z461" s="36"/>
      <c r="AA461" s="36"/>
      <c r="AB461" s="37"/>
    </row>
    <row r="462" spans="1:28" hidden="1" x14ac:dyDescent="0.25">
      <c r="A462" s="8" t="s">
        <v>1291</v>
      </c>
      <c r="B462" s="20" t="s">
        <v>439</v>
      </c>
      <c r="C462" s="9" t="s">
        <v>440</v>
      </c>
      <c r="D462" s="10" t="str">
        <f>VLOOKUP(B462,Sheet1!$B$6:$D$580,3,0)</f>
        <v>Phan Quốc Vũ</v>
      </c>
      <c r="E462" s="9" t="s">
        <v>64</v>
      </c>
      <c r="F462" s="9" t="s">
        <v>51</v>
      </c>
      <c r="G462" s="9" t="s">
        <v>127</v>
      </c>
      <c r="H462" s="11"/>
      <c r="I462" s="11"/>
      <c r="J462" s="26">
        <v>0.01</v>
      </c>
      <c r="K462" s="11">
        <v>0.01</v>
      </c>
      <c r="L462" s="11">
        <v>5.0000000000000001E-3</v>
      </c>
      <c r="M462" s="11">
        <v>5.0000000000000001E-3</v>
      </c>
      <c r="N462" s="11"/>
      <c r="O462" s="12">
        <f t="shared" si="62"/>
        <v>0</v>
      </c>
      <c r="P462" s="12">
        <f t="shared" si="63"/>
        <v>0</v>
      </c>
      <c r="Q462" s="12">
        <f t="shared" si="64"/>
        <v>0</v>
      </c>
      <c r="R462" s="12">
        <f t="shared" si="61"/>
        <v>0</v>
      </c>
      <c r="S462" s="12">
        <v>0</v>
      </c>
      <c r="T462" s="12">
        <v>0</v>
      </c>
      <c r="U462" s="12">
        <v>0</v>
      </c>
      <c r="V462" s="12">
        <v>0</v>
      </c>
      <c r="W462" s="15">
        <f t="shared" si="65"/>
        <v>0</v>
      </c>
      <c r="X462" s="15">
        <f t="shared" si="66"/>
        <v>0</v>
      </c>
      <c r="Y462" s="15">
        <f t="shared" si="67"/>
        <v>0</v>
      </c>
      <c r="Z462" s="36"/>
      <c r="AA462" s="36"/>
      <c r="AB462" s="37"/>
    </row>
    <row r="463" spans="1:28" hidden="1" x14ac:dyDescent="0.25">
      <c r="A463" s="8" t="s">
        <v>1298</v>
      </c>
      <c r="B463" s="28" t="s">
        <v>775</v>
      </c>
      <c r="C463" s="28" t="s">
        <v>776</v>
      </c>
      <c r="D463" s="10" t="str">
        <f>VLOOKUP(B463,Sheet1!$B$6:$D$580,3,0)</f>
        <v>Nguyễn Thành An</v>
      </c>
      <c r="E463" s="28" t="s">
        <v>488</v>
      </c>
      <c r="F463" s="28" t="s">
        <v>475</v>
      </c>
      <c r="G463" s="9" t="s">
        <v>127</v>
      </c>
      <c r="H463" s="11">
        <v>3.5000000000000003E-2</v>
      </c>
      <c r="I463" s="11"/>
      <c r="J463" s="11">
        <v>0.01</v>
      </c>
      <c r="K463" s="11">
        <v>0.01</v>
      </c>
      <c r="L463" s="11">
        <v>5.0000000000000001E-3</v>
      </c>
      <c r="M463" s="11">
        <v>5.0000000000000001E-3</v>
      </c>
      <c r="N463" s="11"/>
      <c r="O463" s="12">
        <f t="shared" si="62"/>
        <v>0</v>
      </c>
      <c r="P463" s="12">
        <f t="shared" si="63"/>
        <v>638104.31999999995</v>
      </c>
      <c r="Q463" s="12">
        <f t="shared" si="64"/>
        <v>814861.44</v>
      </c>
      <c r="R463" s="12">
        <f t="shared" ref="R463:R526" si="68">IF(Y463&gt;=100%,V463*(100%-H463)*K463,0)</f>
        <v>1453679.86</v>
      </c>
      <c r="S463" s="12">
        <v>150000000</v>
      </c>
      <c r="T463" s="12">
        <v>66124800</v>
      </c>
      <c r="U463" s="12">
        <v>84441600</v>
      </c>
      <c r="V463" s="12">
        <v>150640400</v>
      </c>
      <c r="W463" s="15">
        <f t="shared" si="65"/>
        <v>0.440832</v>
      </c>
      <c r="X463" s="15">
        <f t="shared" si="66"/>
        <v>0.562944</v>
      </c>
      <c r="Y463" s="15">
        <f t="shared" si="67"/>
        <v>1.0042693333333332</v>
      </c>
      <c r="Z463" s="36"/>
      <c r="AA463" s="36"/>
      <c r="AB463" s="37"/>
    </row>
    <row r="464" spans="1:28" hidden="1" x14ac:dyDescent="0.25">
      <c r="A464" s="8" t="s">
        <v>1304</v>
      </c>
      <c r="B464" s="28" t="s">
        <v>785</v>
      </c>
      <c r="C464" s="28" t="s">
        <v>786</v>
      </c>
      <c r="D464" s="10" t="str">
        <f>VLOOKUP(B464,Sheet1!$B$6:$D$580,3,0)</f>
        <v>Trần Thanh Hiền</v>
      </c>
      <c r="E464" s="28" t="s">
        <v>505</v>
      </c>
      <c r="F464" s="28" t="s">
        <v>475</v>
      </c>
      <c r="G464" s="9" t="s">
        <v>127</v>
      </c>
      <c r="H464" s="11">
        <v>3.5000000000000003E-2</v>
      </c>
      <c r="I464" s="11"/>
      <c r="J464" s="11">
        <v>0.01</v>
      </c>
      <c r="K464" s="11">
        <v>0.01</v>
      </c>
      <c r="L464" s="11">
        <v>5.0000000000000001E-3</v>
      </c>
      <c r="M464" s="11">
        <v>5.0000000000000001E-3</v>
      </c>
      <c r="N464" s="11"/>
      <c r="O464" s="12">
        <f t="shared" si="62"/>
        <v>0</v>
      </c>
      <c r="P464" s="12">
        <f t="shared" si="63"/>
        <v>2274312</v>
      </c>
      <c r="Q464" s="12">
        <f t="shared" si="64"/>
        <v>1609620</v>
      </c>
      <c r="R464" s="12">
        <f t="shared" si="68"/>
        <v>3883932</v>
      </c>
      <c r="S464" s="12">
        <v>400000000</v>
      </c>
      <c r="T464" s="12">
        <v>235680000</v>
      </c>
      <c r="U464" s="12">
        <v>166800000</v>
      </c>
      <c r="V464" s="12">
        <v>402480000</v>
      </c>
      <c r="W464" s="15">
        <f t="shared" si="65"/>
        <v>0.58919999999999995</v>
      </c>
      <c r="X464" s="15">
        <f t="shared" si="66"/>
        <v>0.41699999999999998</v>
      </c>
      <c r="Y464" s="15">
        <f t="shared" si="67"/>
        <v>1.0062</v>
      </c>
      <c r="Z464" s="36"/>
      <c r="AA464" s="36"/>
      <c r="AB464" s="37"/>
    </row>
    <row r="465" spans="1:28" hidden="1" x14ac:dyDescent="0.25">
      <c r="A465" s="8" t="s">
        <v>1307</v>
      </c>
      <c r="B465" s="28" t="s">
        <v>791</v>
      </c>
      <c r="C465" s="28" t="s">
        <v>792</v>
      </c>
      <c r="D465" s="10" t="str">
        <f>VLOOKUP(B465,Sheet1!$B$6:$D$580,3,0)</f>
        <v>Trần Thanh Hiền</v>
      </c>
      <c r="E465" s="28" t="s">
        <v>505</v>
      </c>
      <c r="F465" s="28" t="s">
        <v>475</v>
      </c>
      <c r="G465" s="9" t="s">
        <v>127</v>
      </c>
      <c r="H465" s="11">
        <v>3.5000000000000003E-2</v>
      </c>
      <c r="I465" s="11"/>
      <c r="J465" s="11">
        <v>0.01</v>
      </c>
      <c r="K465" s="11">
        <v>0.01</v>
      </c>
      <c r="L465" s="11">
        <v>5.0000000000000001E-3</v>
      </c>
      <c r="M465" s="11">
        <v>5.0000000000000001E-3</v>
      </c>
      <c r="N465" s="11"/>
      <c r="O465" s="12">
        <f t="shared" si="62"/>
        <v>0</v>
      </c>
      <c r="P465" s="12">
        <f t="shared" si="63"/>
        <v>0</v>
      </c>
      <c r="Q465" s="12">
        <f t="shared" si="64"/>
        <v>0</v>
      </c>
      <c r="R465" s="12">
        <f t="shared" si="68"/>
        <v>0</v>
      </c>
      <c r="S465" s="12">
        <v>0</v>
      </c>
      <c r="T465" s="12">
        <v>0</v>
      </c>
      <c r="U465" s="12">
        <v>0</v>
      </c>
      <c r="V465" s="12">
        <v>0</v>
      </c>
      <c r="W465" s="15">
        <f t="shared" si="65"/>
        <v>0</v>
      </c>
      <c r="X465" s="15">
        <f t="shared" si="66"/>
        <v>0</v>
      </c>
      <c r="Y465" s="15">
        <f t="shared" si="67"/>
        <v>0</v>
      </c>
      <c r="Z465" s="36"/>
      <c r="AA465" s="36"/>
      <c r="AB465" s="37"/>
    </row>
    <row r="466" spans="1:28" hidden="1" x14ac:dyDescent="0.25">
      <c r="A466" s="8" t="s">
        <v>1308</v>
      </c>
      <c r="B466" s="28" t="s">
        <v>793</v>
      </c>
      <c r="C466" s="28" t="s">
        <v>794</v>
      </c>
      <c r="D466" s="10" t="str">
        <f>VLOOKUP(B466,Sheet1!$B$6:$D$580,3,0)</f>
        <v>Trần Thị Thu</v>
      </c>
      <c r="E466" s="28" t="s">
        <v>506</v>
      </c>
      <c r="F466" s="28" t="s">
        <v>475</v>
      </c>
      <c r="G466" s="9" t="s">
        <v>127</v>
      </c>
      <c r="H466" s="11">
        <v>3.5000000000000003E-2</v>
      </c>
      <c r="I466" s="11"/>
      <c r="J466" s="11">
        <v>0.01</v>
      </c>
      <c r="K466" s="11">
        <v>0.01</v>
      </c>
      <c r="L466" s="11">
        <v>5.0000000000000001E-3</v>
      </c>
      <c r="M466" s="11">
        <v>5.0000000000000001E-3</v>
      </c>
      <c r="N466" s="11"/>
      <c r="O466" s="12">
        <f t="shared" si="62"/>
        <v>0</v>
      </c>
      <c r="P466" s="12">
        <f t="shared" si="63"/>
        <v>1428508.8</v>
      </c>
      <c r="Q466" s="12">
        <f t="shared" si="64"/>
        <v>2144614.0699999998</v>
      </c>
      <c r="R466" s="12">
        <f t="shared" si="68"/>
        <v>3770494.3200000003</v>
      </c>
      <c r="S466" s="12">
        <v>370000000</v>
      </c>
      <c r="T466" s="12">
        <v>148032000</v>
      </c>
      <c r="U466" s="12">
        <v>222239800</v>
      </c>
      <c r="V466" s="12">
        <v>390724800</v>
      </c>
      <c r="W466" s="15">
        <f t="shared" si="65"/>
        <v>0.40008648648648648</v>
      </c>
      <c r="X466" s="11">
        <f t="shared" si="66"/>
        <v>0.60064810810810809</v>
      </c>
      <c r="Y466" s="15">
        <f t="shared" si="67"/>
        <v>1.056012972972973</v>
      </c>
      <c r="Z466" s="36"/>
      <c r="AA466" s="36"/>
      <c r="AB466" s="37"/>
    </row>
    <row r="467" spans="1:28" hidden="1" x14ac:dyDescent="0.25">
      <c r="A467" s="8" t="s">
        <v>1311</v>
      </c>
      <c r="B467" s="28" t="s">
        <v>799</v>
      </c>
      <c r="C467" s="28" t="s">
        <v>800</v>
      </c>
      <c r="D467" s="10" t="str">
        <f>VLOOKUP(B467,Sheet1!$B$6:$D$580,3,0)</f>
        <v>Trần Thị Thu</v>
      </c>
      <c r="E467" s="28" t="s">
        <v>506</v>
      </c>
      <c r="F467" s="28" t="s">
        <v>475</v>
      </c>
      <c r="G467" s="9" t="s">
        <v>127</v>
      </c>
      <c r="H467" s="11">
        <v>3.5000000000000003E-2</v>
      </c>
      <c r="I467" s="11"/>
      <c r="J467" s="11">
        <v>0.01</v>
      </c>
      <c r="K467" s="11">
        <v>0.01</v>
      </c>
      <c r="L467" s="11">
        <v>5.0000000000000001E-3</v>
      </c>
      <c r="M467" s="11">
        <v>5.0000000000000001E-3</v>
      </c>
      <c r="N467" s="11"/>
      <c r="O467" s="12">
        <f t="shared" si="62"/>
        <v>0</v>
      </c>
      <c r="P467" s="12">
        <f t="shared" si="63"/>
        <v>0</v>
      </c>
      <c r="Q467" s="12">
        <f t="shared" si="64"/>
        <v>1514849.28</v>
      </c>
      <c r="R467" s="12">
        <f t="shared" si="68"/>
        <v>1616568</v>
      </c>
      <c r="S467" s="12">
        <v>150000000</v>
      </c>
      <c r="T467" s="12">
        <v>0</v>
      </c>
      <c r="U467" s="12">
        <v>156979200</v>
      </c>
      <c r="V467" s="12">
        <v>167520000</v>
      </c>
      <c r="W467" s="15">
        <f t="shared" si="65"/>
        <v>0</v>
      </c>
      <c r="X467" s="15">
        <f t="shared" si="66"/>
        <v>1.0465279999999999</v>
      </c>
      <c r="Y467" s="15">
        <f t="shared" si="67"/>
        <v>1.1168</v>
      </c>
      <c r="Z467" s="36"/>
      <c r="AA467" s="36"/>
      <c r="AB467" s="37"/>
    </row>
    <row r="468" spans="1:28" hidden="1" x14ac:dyDescent="0.25">
      <c r="A468" s="8" t="s">
        <v>1312</v>
      </c>
      <c r="B468" s="28" t="s">
        <v>801</v>
      </c>
      <c r="C468" s="28" t="s">
        <v>802</v>
      </c>
      <c r="D468" s="10" t="str">
        <f>VLOOKUP(B468,Sheet1!$B$6:$D$580,3,0)</f>
        <v>Trần Thanh Hiền</v>
      </c>
      <c r="E468" s="28" t="s">
        <v>505</v>
      </c>
      <c r="F468" s="28" t="s">
        <v>475</v>
      </c>
      <c r="G468" s="9" t="s">
        <v>127</v>
      </c>
      <c r="H468" s="11">
        <v>3.5000000000000003E-2</v>
      </c>
      <c r="I468" s="11"/>
      <c r="J468" s="11">
        <v>0.01</v>
      </c>
      <c r="K468" s="11">
        <v>0.01</v>
      </c>
      <c r="L468" s="11">
        <v>5.0000000000000001E-3</v>
      </c>
      <c r="M468" s="11">
        <v>5.0000000000000001E-3</v>
      </c>
      <c r="N468" s="11"/>
      <c r="O468" s="12">
        <f t="shared" ref="O468:O515" si="69">$V468*I468</f>
        <v>0</v>
      </c>
      <c r="P468" s="12">
        <f t="shared" si="63"/>
        <v>990970.08</v>
      </c>
      <c r="Q468" s="12">
        <f t="shared" si="64"/>
        <v>746678.4</v>
      </c>
      <c r="R468" s="12">
        <f t="shared" si="68"/>
        <v>1737648.48</v>
      </c>
      <c r="S468" s="12">
        <v>180000000</v>
      </c>
      <c r="T468" s="12">
        <v>102691200</v>
      </c>
      <c r="U468" s="12">
        <v>77376000</v>
      </c>
      <c r="V468" s="12">
        <v>180067200</v>
      </c>
      <c r="W468" s="15">
        <f t="shared" si="65"/>
        <v>0.57050666666666672</v>
      </c>
      <c r="X468" s="15">
        <f t="shared" si="66"/>
        <v>0.42986666666666667</v>
      </c>
      <c r="Y468" s="15">
        <f t="shared" si="67"/>
        <v>1.0003733333333333</v>
      </c>
      <c r="Z468" s="36"/>
      <c r="AA468" s="36"/>
      <c r="AB468" s="37"/>
    </row>
    <row r="469" spans="1:28" hidden="1" x14ac:dyDescent="0.25">
      <c r="A469" s="8" t="s">
        <v>1314</v>
      </c>
      <c r="B469" s="28" t="s">
        <v>805</v>
      </c>
      <c r="C469" s="28" t="s">
        <v>806</v>
      </c>
      <c r="D469" s="10" t="str">
        <f>VLOOKUP(B469,Sheet1!$B$6:$D$580,3,0)</f>
        <v>Nguyễn Thành An</v>
      </c>
      <c r="E469" s="28" t="s">
        <v>474</v>
      </c>
      <c r="F469" s="28" t="s">
        <v>475</v>
      </c>
      <c r="G469" s="9" t="s">
        <v>127</v>
      </c>
      <c r="H469" s="11">
        <v>3.5000000000000003E-2</v>
      </c>
      <c r="I469" s="11"/>
      <c r="J469" s="11">
        <v>0.01</v>
      </c>
      <c r="K469" s="11">
        <v>0.01</v>
      </c>
      <c r="L469" s="11">
        <v>5.0000000000000001E-3</v>
      </c>
      <c r="M469" s="11">
        <v>5.0000000000000001E-3</v>
      </c>
      <c r="N469" s="11"/>
      <c r="O469" s="12">
        <f t="shared" si="69"/>
        <v>0</v>
      </c>
      <c r="P469" s="12">
        <f t="shared" si="63"/>
        <v>0</v>
      </c>
      <c r="Q469" s="12">
        <f t="shared" si="64"/>
        <v>0</v>
      </c>
      <c r="R469" s="12">
        <f t="shared" si="68"/>
        <v>0</v>
      </c>
      <c r="S469" s="12">
        <v>100000000</v>
      </c>
      <c r="T469" s="12">
        <v>5760000</v>
      </c>
      <c r="U469" s="12">
        <v>0</v>
      </c>
      <c r="V469" s="12">
        <v>9600000</v>
      </c>
      <c r="W469" s="15">
        <f t="shared" si="65"/>
        <v>5.7599999999999998E-2</v>
      </c>
      <c r="X469" s="15">
        <f t="shared" si="66"/>
        <v>0</v>
      </c>
      <c r="Y469" s="15">
        <f t="shared" si="67"/>
        <v>9.6000000000000002E-2</v>
      </c>
      <c r="Z469" s="36"/>
      <c r="AA469" s="36"/>
      <c r="AB469" s="37"/>
    </row>
    <row r="470" spans="1:28" hidden="1" x14ac:dyDescent="0.25">
      <c r="A470" s="8" t="s">
        <v>1318</v>
      </c>
      <c r="B470" s="28" t="s">
        <v>813</v>
      </c>
      <c r="C470" s="28" t="s">
        <v>814</v>
      </c>
      <c r="D470" s="10" t="str">
        <f>VLOOKUP(B470,Sheet1!$B$6:$D$580,3,0)</f>
        <v>Trần Thanh Hiền</v>
      </c>
      <c r="E470" s="28" t="s">
        <v>505</v>
      </c>
      <c r="F470" s="28" t="s">
        <v>475</v>
      </c>
      <c r="G470" s="9" t="s">
        <v>127</v>
      </c>
      <c r="H470" s="11">
        <v>3.5000000000000003E-2</v>
      </c>
      <c r="I470" s="11"/>
      <c r="J470" s="11">
        <v>0.01</v>
      </c>
      <c r="K470" s="11">
        <v>0.01</v>
      </c>
      <c r="L470" s="11">
        <v>5.0000000000000001E-3</v>
      </c>
      <c r="M470" s="11">
        <v>5.0000000000000001E-3</v>
      </c>
      <c r="N470" s="11"/>
      <c r="O470" s="12">
        <f t="shared" si="69"/>
        <v>0</v>
      </c>
      <c r="P470" s="12">
        <f t="shared" si="63"/>
        <v>491918.39999999997</v>
      </c>
      <c r="Q470" s="12">
        <f t="shared" si="64"/>
        <v>390107.04</v>
      </c>
      <c r="R470" s="12">
        <f t="shared" si="68"/>
        <v>882025.44000000006</v>
      </c>
      <c r="S470" s="12">
        <v>90000000</v>
      </c>
      <c r="T470" s="12">
        <v>50976000</v>
      </c>
      <c r="U470" s="12">
        <v>40425600</v>
      </c>
      <c r="V470" s="12">
        <v>91401600</v>
      </c>
      <c r="W470" s="15">
        <f t="shared" si="65"/>
        <v>0.56640000000000001</v>
      </c>
      <c r="X470" s="15">
        <f t="shared" si="66"/>
        <v>0.44917333333333331</v>
      </c>
      <c r="Y470" s="15">
        <f t="shared" si="67"/>
        <v>1.0155733333333334</v>
      </c>
      <c r="Z470" s="36"/>
      <c r="AA470" s="36"/>
      <c r="AB470" s="37"/>
    </row>
    <row r="471" spans="1:28" hidden="1" x14ac:dyDescent="0.25">
      <c r="A471" s="8" t="s">
        <v>1319</v>
      </c>
      <c r="B471" s="28" t="s">
        <v>815</v>
      </c>
      <c r="C471" s="28" t="s">
        <v>816</v>
      </c>
      <c r="D471" s="10" t="str">
        <f>VLOOKUP(B471,Sheet1!$B$6:$D$580,3,0)</f>
        <v>Trần Thanh Hiền</v>
      </c>
      <c r="E471" s="28" t="s">
        <v>505</v>
      </c>
      <c r="F471" s="28" t="s">
        <v>475</v>
      </c>
      <c r="G471" s="9" t="s">
        <v>127</v>
      </c>
      <c r="H471" s="11">
        <v>3.5000000000000003E-2</v>
      </c>
      <c r="I471" s="11"/>
      <c r="J471" s="11">
        <v>0.01</v>
      </c>
      <c r="K471" s="11">
        <v>0.01</v>
      </c>
      <c r="L471" s="11">
        <v>5.0000000000000001E-3</v>
      </c>
      <c r="M471" s="11">
        <v>5.0000000000000001E-3</v>
      </c>
      <c r="N471" s="11"/>
      <c r="O471" s="12">
        <f t="shared" si="69"/>
        <v>0</v>
      </c>
      <c r="P471" s="12">
        <f t="shared" si="63"/>
        <v>758165.76</v>
      </c>
      <c r="Q471" s="12">
        <f t="shared" si="64"/>
        <v>0</v>
      </c>
      <c r="R471" s="12">
        <f t="shared" si="68"/>
        <v>1458524.1599999999</v>
      </c>
      <c r="S471" s="12">
        <v>150000000</v>
      </c>
      <c r="T471" s="12">
        <v>78566400</v>
      </c>
      <c r="U471" s="12">
        <v>0</v>
      </c>
      <c r="V471" s="12">
        <v>151142400</v>
      </c>
      <c r="W471" s="15">
        <f t="shared" si="65"/>
        <v>0.52377600000000002</v>
      </c>
      <c r="X471" s="15">
        <f t="shared" si="66"/>
        <v>0</v>
      </c>
      <c r="Y471" s="15">
        <f t="shared" si="67"/>
        <v>1.0076160000000001</v>
      </c>
      <c r="Z471" s="36"/>
      <c r="AA471" s="36"/>
      <c r="AB471" s="37"/>
    </row>
    <row r="472" spans="1:28" hidden="1" x14ac:dyDescent="0.25">
      <c r="A472" s="8" t="s">
        <v>1322</v>
      </c>
      <c r="B472" s="28" t="s">
        <v>821</v>
      </c>
      <c r="C472" s="28" t="s">
        <v>822</v>
      </c>
      <c r="D472" s="10" t="str">
        <f>VLOOKUP(B472,Sheet1!$B$6:$D$580,3,0)</f>
        <v>Nguyễn Thành An</v>
      </c>
      <c r="E472" s="28" t="s">
        <v>488</v>
      </c>
      <c r="F472" s="28" t="s">
        <v>475</v>
      </c>
      <c r="G472" s="9" t="s">
        <v>127</v>
      </c>
      <c r="H472" s="11">
        <v>3.5000000000000003E-2</v>
      </c>
      <c r="I472" s="11"/>
      <c r="J472" s="11">
        <v>0.01</v>
      </c>
      <c r="K472" s="11">
        <v>0.01</v>
      </c>
      <c r="L472" s="11">
        <v>5.0000000000000001E-3</v>
      </c>
      <c r="M472" s="11">
        <v>5.0000000000000001E-3</v>
      </c>
      <c r="N472" s="11"/>
      <c r="O472" s="12">
        <f t="shared" si="69"/>
        <v>0</v>
      </c>
      <c r="P472" s="12">
        <f t="shared" si="63"/>
        <v>404651.51999999996</v>
      </c>
      <c r="Q472" s="12">
        <f t="shared" si="64"/>
        <v>0</v>
      </c>
      <c r="R472" s="12">
        <f t="shared" si="68"/>
        <v>0</v>
      </c>
      <c r="S472" s="12">
        <v>103769000</v>
      </c>
      <c r="T472" s="12">
        <v>41932800</v>
      </c>
      <c r="U472" s="12">
        <v>19824000</v>
      </c>
      <c r="V472" s="12">
        <v>61756800</v>
      </c>
      <c r="W472" s="15">
        <f t="shared" si="65"/>
        <v>0.40409756285595894</v>
      </c>
      <c r="X472" s="15">
        <f t="shared" si="66"/>
        <v>0.19103971320914723</v>
      </c>
      <c r="Y472" s="15">
        <f t="shared" si="67"/>
        <v>0.59513727606510614</v>
      </c>
      <c r="Z472" s="36"/>
      <c r="AA472" s="36"/>
      <c r="AB472" s="37"/>
    </row>
    <row r="473" spans="1:28" hidden="1" x14ac:dyDescent="0.25">
      <c r="A473" s="8" t="s">
        <v>1346</v>
      </c>
      <c r="B473" s="32" t="s">
        <v>1258</v>
      </c>
      <c r="C473" s="32" t="s">
        <v>1259</v>
      </c>
      <c r="D473" s="10" t="str">
        <f>VLOOKUP(B473,Sheet1!$B$6:$D$580,3,0)</f>
        <v>Lê Văn Tuấn</v>
      </c>
      <c r="E473" s="28" t="s">
        <v>516</v>
      </c>
      <c r="F473" s="28" t="s">
        <v>475</v>
      </c>
      <c r="G473" s="9" t="s">
        <v>127</v>
      </c>
      <c r="H473" s="11">
        <v>3.5000000000000003E-2</v>
      </c>
      <c r="I473" s="17"/>
      <c r="J473" s="11">
        <v>0.01</v>
      </c>
      <c r="K473" s="11">
        <v>0.01</v>
      </c>
      <c r="L473" s="11">
        <v>5.0000000000000001E-3</v>
      </c>
      <c r="M473" s="11">
        <v>5.0000000000000001E-3</v>
      </c>
      <c r="N473" s="11"/>
      <c r="O473" s="12">
        <f t="shared" si="69"/>
        <v>0</v>
      </c>
      <c r="P473" s="12">
        <f t="shared" si="63"/>
        <v>0</v>
      </c>
      <c r="Q473" s="12">
        <f t="shared" si="64"/>
        <v>0</v>
      </c>
      <c r="R473" s="12">
        <f t="shared" si="68"/>
        <v>0</v>
      </c>
      <c r="S473" s="12">
        <v>80000000</v>
      </c>
      <c r="T473" s="12">
        <v>20640000</v>
      </c>
      <c r="U473" s="12">
        <v>0</v>
      </c>
      <c r="V473" s="12">
        <v>25132800</v>
      </c>
      <c r="W473" s="15">
        <f t="shared" si="65"/>
        <v>0.25800000000000001</v>
      </c>
      <c r="X473" s="15">
        <f t="shared" si="66"/>
        <v>0</v>
      </c>
      <c r="Y473" s="15">
        <f t="shared" si="67"/>
        <v>0.31415999999999999</v>
      </c>
      <c r="Z473" s="36"/>
      <c r="AA473" s="36"/>
      <c r="AB473" s="37"/>
    </row>
    <row r="474" spans="1:28" hidden="1" x14ac:dyDescent="0.25">
      <c r="A474" s="8" t="s">
        <v>1297</v>
      </c>
      <c r="B474" s="28" t="s">
        <v>773</v>
      </c>
      <c r="C474" s="28" t="s">
        <v>774</v>
      </c>
      <c r="D474" s="10" t="str">
        <f>VLOOKUP(B474,Sheet1!$B$6:$D$580,3,0)</f>
        <v>Lê Văn Tuấn</v>
      </c>
      <c r="E474" s="28" t="s">
        <v>484</v>
      </c>
      <c r="F474" s="28" t="s">
        <v>485</v>
      </c>
      <c r="G474" s="9" t="s">
        <v>127</v>
      </c>
      <c r="H474" s="11">
        <v>3.5000000000000003E-2</v>
      </c>
      <c r="I474" s="11"/>
      <c r="J474" s="11">
        <v>0.01</v>
      </c>
      <c r="K474" s="11">
        <v>0.01</v>
      </c>
      <c r="L474" s="11">
        <v>5.0000000000000001E-3</v>
      </c>
      <c r="M474" s="11">
        <v>5.0000000000000001E-3</v>
      </c>
      <c r="N474" s="11"/>
      <c r="O474" s="12">
        <f t="shared" si="69"/>
        <v>0</v>
      </c>
      <c r="P474" s="12">
        <f t="shared" si="63"/>
        <v>720893.6</v>
      </c>
      <c r="Q474" s="12">
        <f t="shared" si="64"/>
        <v>0</v>
      </c>
      <c r="R474" s="12">
        <f t="shared" si="68"/>
        <v>1746418.4000000001</v>
      </c>
      <c r="S474" s="12">
        <v>180000000</v>
      </c>
      <c r="T474" s="12">
        <v>74704000</v>
      </c>
      <c r="U474" s="12">
        <v>27648000</v>
      </c>
      <c r="V474" s="12">
        <v>180976000</v>
      </c>
      <c r="W474" s="15">
        <f t="shared" si="65"/>
        <v>0.41502222222222224</v>
      </c>
      <c r="X474" s="15">
        <f t="shared" si="66"/>
        <v>0.15359999999999999</v>
      </c>
      <c r="Y474" s="15">
        <f t="shared" si="67"/>
        <v>1.0054222222222222</v>
      </c>
      <c r="Z474" s="36"/>
      <c r="AA474" s="36"/>
      <c r="AB474" s="37"/>
    </row>
    <row r="475" spans="1:28" hidden="1" x14ac:dyDescent="0.25">
      <c r="A475" s="8" t="s">
        <v>1301</v>
      </c>
      <c r="B475" s="28" t="s">
        <v>779</v>
      </c>
      <c r="C475" s="28" t="s">
        <v>780</v>
      </c>
      <c r="D475" s="10" t="str">
        <f>VLOOKUP(B475,Sheet1!$B$6:$D$580,3,0)</f>
        <v>Nguyễn Đức Bách</v>
      </c>
      <c r="E475" s="28" t="s">
        <v>498</v>
      </c>
      <c r="F475" s="28" t="s">
        <v>485</v>
      </c>
      <c r="G475" s="9" t="s">
        <v>127</v>
      </c>
      <c r="H475" s="11">
        <v>3.5000000000000003E-2</v>
      </c>
      <c r="I475" s="11"/>
      <c r="J475" s="11">
        <v>0.01</v>
      </c>
      <c r="K475" s="11">
        <v>0.01</v>
      </c>
      <c r="L475" s="11">
        <v>5.0000000000000001E-3</v>
      </c>
      <c r="M475" s="11">
        <v>5.0000000000000001E-3</v>
      </c>
      <c r="N475" s="11"/>
      <c r="O475" s="12">
        <f t="shared" si="69"/>
        <v>0</v>
      </c>
      <c r="P475" s="12">
        <f t="shared" si="63"/>
        <v>624671.52</v>
      </c>
      <c r="Q475" s="12">
        <f t="shared" si="64"/>
        <v>0</v>
      </c>
      <c r="R475" s="12">
        <f t="shared" si="68"/>
        <v>1371720.48</v>
      </c>
      <c r="S475" s="12">
        <v>140000000</v>
      </c>
      <c r="T475" s="12">
        <v>64732800</v>
      </c>
      <c r="U475" s="12">
        <v>35520000</v>
      </c>
      <c r="V475" s="12">
        <v>142147200</v>
      </c>
      <c r="W475" s="15">
        <f t="shared" si="65"/>
        <v>0.46237714285714288</v>
      </c>
      <c r="X475" s="15">
        <f t="shared" si="66"/>
        <v>0.25371428571428573</v>
      </c>
      <c r="Y475" s="15">
        <f t="shared" si="67"/>
        <v>1.0153371428571429</v>
      </c>
      <c r="Z475" s="36"/>
      <c r="AA475" s="36"/>
      <c r="AB475" s="37"/>
    </row>
    <row r="476" spans="1:28" hidden="1" x14ac:dyDescent="0.25">
      <c r="A476" s="8" t="s">
        <v>1302</v>
      </c>
      <c r="B476" s="28" t="s">
        <v>781</v>
      </c>
      <c r="C476" s="28" t="s">
        <v>782</v>
      </c>
      <c r="D476" s="10" t="str">
        <f>VLOOKUP(B476,Sheet1!$B$6:$D$580,3,0)</f>
        <v>Lê Văn Tuấn</v>
      </c>
      <c r="E476" s="28" t="s">
        <v>484</v>
      </c>
      <c r="F476" s="28" t="s">
        <v>485</v>
      </c>
      <c r="G476" s="9" t="s">
        <v>127</v>
      </c>
      <c r="H476" s="11">
        <v>3.5000000000000003E-2</v>
      </c>
      <c r="I476" s="11"/>
      <c r="J476" s="11">
        <v>0.01</v>
      </c>
      <c r="K476" s="11">
        <v>0.01</v>
      </c>
      <c r="L476" s="11">
        <v>5.0000000000000001E-3</v>
      </c>
      <c r="M476" s="11">
        <v>5.0000000000000001E-3</v>
      </c>
      <c r="N476" s="11"/>
      <c r="O476" s="12">
        <f t="shared" si="69"/>
        <v>0</v>
      </c>
      <c r="P476" s="12">
        <f t="shared" si="63"/>
        <v>2380685.88</v>
      </c>
      <c r="Q476" s="12">
        <f t="shared" si="64"/>
        <v>328650.05</v>
      </c>
      <c r="R476" s="12">
        <f t="shared" si="68"/>
        <v>2921481.5300000003</v>
      </c>
      <c r="S476" s="12">
        <v>280000000</v>
      </c>
      <c r="T476" s="12">
        <v>246703200</v>
      </c>
      <c r="U476" s="12">
        <v>34057000</v>
      </c>
      <c r="V476" s="12">
        <v>302744200</v>
      </c>
      <c r="W476" s="15">
        <f t="shared" si="65"/>
        <v>0.88108285714285717</v>
      </c>
      <c r="X476" s="15">
        <f t="shared" si="66"/>
        <v>0.12163214285714286</v>
      </c>
      <c r="Y476" s="15">
        <f t="shared" si="67"/>
        <v>1.0812292857142858</v>
      </c>
      <c r="Z476" s="36"/>
      <c r="AA476" s="36"/>
      <c r="AB476" s="37"/>
    </row>
    <row r="477" spans="1:28" hidden="1" x14ac:dyDescent="0.25">
      <c r="A477" s="8" t="s">
        <v>1303</v>
      </c>
      <c r="B477" s="28" t="s">
        <v>783</v>
      </c>
      <c r="C477" s="28" t="s">
        <v>784</v>
      </c>
      <c r="D477" s="10" t="str">
        <f>VLOOKUP(B477,Sheet1!$B$6:$D$580,3,0)</f>
        <v>Quách Học Hiếu</v>
      </c>
      <c r="E477" s="28" t="s">
        <v>484</v>
      </c>
      <c r="F477" s="28" t="s">
        <v>485</v>
      </c>
      <c r="G477" s="9" t="s">
        <v>127</v>
      </c>
      <c r="H477" s="11">
        <v>3.5000000000000003E-2</v>
      </c>
      <c r="I477" s="11"/>
      <c r="J477" s="11">
        <v>0.01</v>
      </c>
      <c r="K477" s="11">
        <v>0.01</v>
      </c>
      <c r="L477" s="11">
        <v>5.0000000000000001E-3</v>
      </c>
      <c r="M477" s="11">
        <v>5.0000000000000001E-3</v>
      </c>
      <c r="N477" s="11"/>
      <c r="O477" s="12">
        <f t="shared" si="69"/>
        <v>0</v>
      </c>
      <c r="P477" s="12">
        <f t="shared" si="63"/>
        <v>1967766.24</v>
      </c>
      <c r="Q477" s="12">
        <f t="shared" si="64"/>
        <v>185280</v>
      </c>
      <c r="R477" s="12">
        <f t="shared" si="68"/>
        <v>2153046.2400000002</v>
      </c>
      <c r="S477" s="12">
        <v>220000000</v>
      </c>
      <c r="T477" s="12">
        <v>203913600</v>
      </c>
      <c r="U477" s="12">
        <v>19200000</v>
      </c>
      <c r="V477" s="12">
        <v>223113600</v>
      </c>
      <c r="W477" s="15">
        <f t="shared" si="65"/>
        <v>0.92688000000000004</v>
      </c>
      <c r="X477" s="15">
        <f t="shared" si="66"/>
        <v>8.727272727272728E-2</v>
      </c>
      <c r="Y477" s="15">
        <f t="shared" si="67"/>
        <v>1.0141527272727273</v>
      </c>
      <c r="Z477" s="36"/>
      <c r="AA477" s="36"/>
      <c r="AB477" s="37"/>
    </row>
    <row r="478" spans="1:28" hidden="1" x14ac:dyDescent="0.25">
      <c r="A478" s="8" t="s">
        <v>1305</v>
      </c>
      <c r="B478" s="28" t="s">
        <v>787</v>
      </c>
      <c r="C478" s="28" t="s">
        <v>788</v>
      </c>
      <c r="D478" s="10" t="str">
        <f>VLOOKUP(B478,Sheet1!$B$6:$D$580,3,0)</f>
        <v>Nguyễn Đức Bách</v>
      </c>
      <c r="E478" s="28" t="s">
        <v>498</v>
      </c>
      <c r="F478" s="28" t="s">
        <v>485</v>
      </c>
      <c r="G478" s="9" t="s">
        <v>127</v>
      </c>
      <c r="H478" s="11">
        <v>3.5000000000000003E-2</v>
      </c>
      <c r="I478" s="11"/>
      <c r="J478" s="11">
        <v>0.01</v>
      </c>
      <c r="K478" s="11">
        <v>0.01</v>
      </c>
      <c r="L478" s="11">
        <v>5.0000000000000001E-3</v>
      </c>
      <c r="M478" s="11">
        <v>5.0000000000000001E-3</v>
      </c>
      <c r="N478" s="11"/>
      <c r="O478" s="12">
        <f t="shared" si="69"/>
        <v>0</v>
      </c>
      <c r="P478" s="12">
        <f t="shared" si="63"/>
        <v>0</v>
      </c>
      <c r="Q478" s="12">
        <f t="shared" si="64"/>
        <v>0</v>
      </c>
      <c r="R478" s="12">
        <f t="shared" si="68"/>
        <v>876281.76</v>
      </c>
      <c r="S478" s="12">
        <v>90000000</v>
      </c>
      <c r="T478" s="12">
        <v>9504000</v>
      </c>
      <c r="U478" s="12">
        <v>31382400</v>
      </c>
      <c r="V478" s="12">
        <v>90806400</v>
      </c>
      <c r="W478" s="15">
        <f t="shared" si="65"/>
        <v>0.1056</v>
      </c>
      <c r="X478" s="15">
        <f t="shared" si="66"/>
        <v>0.34869333333333336</v>
      </c>
      <c r="Y478" s="15">
        <f t="shared" si="67"/>
        <v>1.0089600000000001</v>
      </c>
      <c r="Z478" s="36"/>
      <c r="AA478" s="36"/>
      <c r="AB478" s="37"/>
    </row>
    <row r="479" spans="1:28" hidden="1" x14ac:dyDescent="0.25">
      <c r="A479" s="8" t="s">
        <v>1306</v>
      </c>
      <c r="B479" s="28" t="s">
        <v>789</v>
      </c>
      <c r="C479" s="28" t="s">
        <v>790</v>
      </c>
      <c r="D479" s="10" t="str">
        <f>VLOOKUP(B479,Sheet1!$B$6:$D$580,3,0)</f>
        <v>Nguyễn Đức Bách</v>
      </c>
      <c r="E479" s="28" t="s">
        <v>498</v>
      </c>
      <c r="F479" s="28" t="s">
        <v>485</v>
      </c>
      <c r="G479" s="9" t="s">
        <v>127</v>
      </c>
      <c r="H479" s="11">
        <v>3.5000000000000003E-2</v>
      </c>
      <c r="I479" s="11"/>
      <c r="J479" s="11">
        <v>0.01</v>
      </c>
      <c r="K479" s="11">
        <v>0.01</v>
      </c>
      <c r="L479" s="11">
        <v>5.0000000000000001E-3</v>
      </c>
      <c r="M479" s="11">
        <v>5.0000000000000001E-3</v>
      </c>
      <c r="N479" s="11"/>
      <c r="O479" s="12">
        <f t="shared" si="69"/>
        <v>0</v>
      </c>
      <c r="P479" s="12">
        <f t="shared" si="63"/>
        <v>947151.35999999999</v>
      </c>
      <c r="Q479" s="12">
        <f t="shared" si="64"/>
        <v>893790.71999999997</v>
      </c>
      <c r="R479" s="12">
        <f t="shared" si="68"/>
        <v>1911348.48</v>
      </c>
      <c r="S479" s="12">
        <v>190000000</v>
      </c>
      <c r="T479" s="12">
        <v>98150400</v>
      </c>
      <c r="U479" s="12">
        <v>92620800</v>
      </c>
      <c r="V479" s="12">
        <v>198067200</v>
      </c>
      <c r="W479" s="15">
        <f t="shared" si="65"/>
        <v>0.51658105263157894</v>
      </c>
      <c r="X479" s="15">
        <f t="shared" si="66"/>
        <v>0.48747789473684211</v>
      </c>
      <c r="Y479" s="15">
        <f t="shared" si="67"/>
        <v>1.0424589473684212</v>
      </c>
      <c r="Z479" s="36"/>
      <c r="AA479" s="36"/>
      <c r="AB479" s="37"/>
    </row>
    <row r="480" spans="1:28" hidden="1" x14ac:dyDescent="0.25">
      <c r="A480" s="8" t="s">
        <v>1315</v>
      </c>
      <c r="B480" s="28" t="s">
        <v>807</v>
      </c>
      <c r="C480" s="28" t="s">
        <v>808</v>
      </c>
      <c r="D480" s="10" t="str">
        <f>VLOOKUP(B480,Sheet1!$B$6:$D$580,3,0)</f>
        <v>Quách Học Hiếu</v>
      </c>
      <c r="E480" s="28" t="s">
        <v>493</v>
      </c>
      <c r="F480" s="28" t="s">
        <v>485</v>
      </c>
      <c r="G480" s="9" t="s">
        <v>127</v>
      </c>
      <c r="H480" s="11">
        <v>3.5000000000000003E-2</v>
      </c>
      <c r="I480" s="11"/>
      <c r="J480" s="11">
        <v>0.01</v>
      </c>
      <c r="K480" s="11">
        <v>0.01</v>
      </c>
      <c r="L480" s="11">
        <v>5.0000000000000001E-3</v>
      </c>
      <c r="M480" s="11">
        <v>5.0000000000000001E-3</v>
      </c>
      <c r="N480" s="11"/>
      <c r="O480" s="12">
        <f t="shared" si="69"/>
        <v>0</v>
      </c>
      <c r="P480" s="12">
        <f t="shared" si="63"/>
        <v>0</v>
      </c>
      <c r="Q480" s="12">
        <f t="shared" si="64"/>
        <v>0</v>
      </c>
      <c r="R480" s="12">
        <f t="shared" si="68"/>
        <v>0</v>
      </c>
      <c r="S480" s="12">
        <v>140000000</v>
      </c>
      <c r="T480" s="12">
        <v>0</v>
      </c>
      <c r="U480" s="12">
        <v>0</v>
      </c>
      <c r="V480" s="12">
        <v>0</v>
      </c>
      <c r="W480" s="15">
        <f t="shared" si="65"/>
        <v>0</v>
      </c>
      <c r="X480" s="15">
        <f t="shared" si="66"/>
        <v>0</v>
      </c>
      <c r="Y480" s="15">
        <f t="shared" si="67"/>
        <v>0</v>
      </c>
      <c r="Z480" s="36"/>
      <c r="AA480" s="36"/>
      <c r="AB480" s="37"/>
    </row>
    <row r="481" spans="1:28" hidden="1" x14ac:dyDescent="0.25">
      <c r="A481" s="8" t="s">
        <v>1316</v>
      </c>
      <c r="B481" s="28" t="s">
        <v>809</v>
      </c>
      <c r="C481" s="28" t="s">
        <v>810</v>
      </c>
      <c r="D481" s="10" t="str">
        <f>VLOOKUP(B481,Sheet1!$B$6:$D$580,3,0)</f>
        <v>Nguyễn Đức Bách</v>
      </c>
      <c r="E481" s="28" t="s">
        <v>498</v>
      </c>
      <c r="F481" s="28" t="s">
        <v>485</v>
      </c>
      <c r="G481" s="9" t="s">
        <v>127</v>
      </c>
      <c r="H481" s="11">
        <v>3.5000000000000003E-2</v>
      </c>
      <c r="I481" s="11"/>
      <c r="J481" s="11">
        <v>0.01</v>
      </c>
      <c r="K481" s="11">
        <v>0.01</v>
      </c>
      <c r="L481" s="11">
        <v>5.0000000000000001E-3</v>
      </c>
      <c r="M481" s="11">
        <v>5.0000000000000001E-3</v>
      </c>
      <c r="N481" s="11"/>
      <c r="O481" s="12">
        <f t="shared" si="69"/>
        <v>0</v>
      </c>
      <c r="P481" s="12">
        <f t="shared" si="63"/>
        <v>0</v>
      </c>
      <c r="Q481" s="12">
        <f t="shared" si="64"/>
        <v>0</v>
      </c>
      <c r="R481" s="12">
        <f t="shared" si="68"/>
        <v>1356388.56</v>
      </c>
      <c r="S481" s="12">
        <v>140000000</v>
      </c>
      <c r="T481" s="12">
        <v>42134400</v>
      </c>
      <c r="U481" s="12">
        <v>34200000</v>
      </c>
      <c r="V481" s="12">
        <v>140558400</v>
      </c>
      <c r="W481" s="15">
        <f t="shared" si="65"/>
        <v>0.30096000000000001</v>
      </c>
      <c r="X481" s="15">
        <f t="shared" si="66"/>
        <v>0.24428571428571427</v>
      </c>
      <c r="Y481" s="15">
        <f t="shared" si="67"/>
        <v>1.0039885714285715</v>
      </c>
      <c r="Z481" s="36"/>
      <c r="AA481" s="36"/>
      <c r="AB481" s="37"/>
    </row>
    <row r="482" spans="1:28" hidden="1" x14ac:dyDescent="0.25">
      <c r="A482" s="8" t="s">
        <v>1317</v>
      </c>
      <c r="B482" s="28" t="s">
        <v>811</v>
      </c>
      <c r="C482" s="28" t="s">
        <v>812</v>
      </c>
      <c r="D482" s="10" t="str">
        <f>VLOOKUP(B482,Sheet1!$B$6:$D$580,3,0)</f>
        <v>Lê Văn Tuấn</v>
      </c>
      <c r="E482" s="28" t="s">
        <v>484</v>
      </c>
      <c r="F482" s="28" t="s">
        <v>485</v>
      </c>
      <c r="G482" s="9" t="s">
        <v>127</v>
      </c>
      <c r="H482" s="11">
        <v>3.5000000000000003E-2</v>
      </c>
      <c r="I482" s="11"/>
      <c r="J482" s="11">
        <v>0.01</v>
      </c>
      <c r="K482" s="11">
        <v>0.01</v>
      </c>
      <c r="L482" s="11">
        <v>5.0000000000000001E-3</v>
      </c>
      <c r="M482" s="11">
        <v>5.0000000000000001E-3</v>
      </c>
      <c r="N482" s="11"/>
      <c r="O482" s="12">
        <f t="shared" si="69"/>
        <v>0</v>
      </c>
      <c r="P482" s="12">
        <f t="shared" si="63"/>
        <v>0</v>
      </c>
      <c r="Q482" s="12">
        <f t="shared" si="64"/>
        <v>0</v>
      </c>
      <c r="R482" s="12">
        <f t="shared" si="68"/>
        <v>0</v>
      </c>
      <c r="S482" s="12">
        <v>0</v>
      </c>
      <c r="T482" s="12">
        <v>-14614400</v>
      </c>
      <c r="U482" s="12">
        <v>0</v>
      </c>
      <c r="V482" s="12">
        <v>-14614400</v>
      </c>
      <c r="W482" s="15">
        <f t="shared" si="65"/>
        <v>0</v>
      </c>
      <c r="X482" s="15">
        <f t="shared" si="66"/>
        <v>0</v>
      </c>
      <c r="Y482" s="15">
        <f t="shared" si="67"/>
        <v>0</v>
      </c>
      <c r="Z482" s="36"/>
      <c r="AA482" s="36"/>
      <c r="AB482" s="37"/>
    </row>
    <row r="483" spans="1:28" hidden="1" x14ac:dyDescent="0.25">
      <c r="A483" s="8" t="s">
        <v>1320</v>
      </c>
      <c r="B483" s="28" t="s">
        <v>817</v>
      </c>
      <c r="C483" s="28" t="s">
        <v>818</v>
      </c>
      <c r="D483" s="10" t="str">
        <f>VLOOKUP(B483,Sheet1!$B$6:$D$580,3,0)</f>
        <v>Quách Học Hiếu</v>
      </c>
      <c r="E483" s="28" t="s">
        <v>493</v>
      </c>
      <c r="F483" s="28" t="s">
        <v>485</v>
      </c>
      <c r="G483" s="9" t="s">
        <v>127</v>
      </c>
      <c r="H483" s="11">
        <v>3.5000000000000003E-2</v>
      </c>
      <c r="I483" s="11"/>
      <c r="J483" s="11">
        <v>0.01</v>
      </c>
      <c r="K483" s="11">
        <v>0.01</v>
      </c>
      <c r="L483" s="11">
        <v>5.0000000000000001E-3</v>
      </c>
      <c r="M483" s="11">
        <v>5.0000000000000001E-3</v>
      </c>
      <c r="N483" s="11"/>
      <c r="O483" s="12">
        <f t="shared" si="69"/>
        <v>0</v>
      </c>
      <c r="P483" s="12">
        <f t="shared" si="63"/>
        <v>0</v>
      </c>
      <c r="Q483" s="12">
        <f t="shared" si="64"/>
        <v>0</v>
      </c>
      <c r="R483" s="12">
        <f t="shared" si="68"/>
        <v>0</v>
      </c>
      <c r="S483" s="12">
        <v>200000000</v>
      </c>
      <c r="T483" s="12">
        <v>32448000</v>
      </c>
      <c r="U483" s="12">
        <v>0</v>
      </c>
      <c r="V483" s="12">
        <v>72768000</v>
      </c>
      <c r="W483" s="15">
        <f t="shared" si="65"/>
        <v>0.16224</v>
      </c>
      <c r="X483" s="15">
        <f t="shared" si="66"/>
        <v>0</v>
      </c>
      <c r="Y483" s="15">
        <f t="shared" si="67"/>
        <v>0.36384</v>
      </c>
      <c r="Z483" s="36"/>
      <c r="AA483" s="36"/>
      <c r="AB483" s="37"/>
    </row>
    <row r="484" spans="1:28" hidden="1" x14ac:dyDescent="0.25">
      <c r="A484" s="8" t="s">
        <v>1330</v>
      </c>
      <c r="B484" s="30" t="s">
        <v>1048</v>
      </c>
      <c r="C484" s="9" t="s">
        <v>1049</v>
      </c>
      <c r="D484" s="10" t="str">
        <f>VLOOKUP(B484,Sheet1!$B$6:$D$580,3,0)</f>
        <v>Phan Minh Đạt</v>
      </c>
      <c r="E484" s="9" t="s">
        <v>997</v>
      </c>
      <c r="F484" s="9" t="s">
        <v>998</v>
      </c>
      <c r="G484" s="9" t="s">
        <v>127</v>
      </c>
      <c r="H484" s="11">
        <v>3.5000000000000003E-2</v>
      </c>
      <c r="I484" s="11"/>
      <c r="J484" s="11">
        <v>0.01</v>
      </c>
      <c r="K484" s="11">
        <v>0.01</v>
      </c>
      <c r="L484" s="11">
        <v>5.0000000000000001E-3</v>
      </c>
      <c r="M484" s="11">
        <v>5.0000000000000001E-3</v>
      </c>
      <c r="N484" s="11"/>
      <c r="O484" s="12">
        <f t="shared" si="69"/>
        <v>0</v>
      </c>
      <c r="P484" s="12">
        <f t="shared" si="63"/>
        <v>2986018.8</v>
      </c>
      <c r="Q484" s="12">
        <f t="shared" si="64"/>
        <v>4031229.6</v>
      </c>
      <c r="R484" s="12">
        <f t="shared" si="68"/>
        <v>6333227.4500000002</v>
      </c>
      <c r="S484" s="12">
        <v>650000000</v>
      </c>
      <c r="T484" s="12">
        <v>309432000</v>
      </c>
      <c r="U484" s="12">
        <v>417744000</v>
      </c>
      <c r="V484" s="12">
        <v>656293000</v>
      </c>
      <c r="W484" s="15">
        <f t="shared" si="65"/>
        <v>0.47604923076923078</v>
      </c>
      <c r="X484" s="15">
        <f t="shared" si="66"/>
        <v>0.64268307692307691</v>
      </c>
      <c r="Y484" s="15">
        <f t="shared" si="67"/>
        <v>1.0096815384615385</v>
      </c>
      <c r="Z484" s="36"/>
      <c r="AA484" s="36"/>
      <c r="AB484" s="37"/>
    </row>
    <row r="485" spans="1:28" x14ac:dyDescent="0.25">
      <c r="A485" s="8" t="s">
        <v>1331</v>
      </c>
      <c r="B485" s="30" t="s">
        <v>1050</v>
      </c>
      <c r="C485" s="9" t="s">
        <v>1051</v>
      </c>
      <c r="D485" s="10" t="str">
        <f>VLOOKUP(B485,Sheet1!$B$6:$D$580,3,0)</f>
        <v>Trần Nam Anh</v>
      </c>
      <c r="E485" s="9" t="s">
        <v>1002</v>
      </c>
      <c r="F485" s="9" t="s">
        <v>998</v>
      </c>
      <c r="G485" s="9" t="s">
        <v>127</v>
      </c>
      <c r="H485" s="11">
        <v>3.5000000000000003E-2</v>
      </c>
      <c r="I485" s="11"/>
      <c r="J485" s="11">
        <v>0.01</v>
      </c>
      <c r="K485" s="11">
        <v>0.01</v>
      </c>
      <c r="L485" s="11">
        <v>5.0000000000000001E-3</v>
      </c>
      <c r="M485" s="11">
        <v>5.0000000000000001E-3</v>
      </c>
      <c r="N485" s="11"/>
      <c r="O485" s="12">
        <f t="shared" si="69"/>
        <v>0</v>
      </c>
      <c r="P485" s="12">
        <f t="shared" si="63"/>
        <v>1783690.56</v>
      </c>
      <c r="Q485" s="12">
        <f t="shared" si="64"/>
        <v>0</v>
      </c>
      <c r="R485" s="12">
        <f t="shared" si="68"/>
        <v>0</v>
      </c>
      <c r="S485" s="12">
        <v>460000000</v>
      </c>
      <c r="T485" s="12">
        <v>184838400</v>
      </c>
      <c r="U485" s="12">
        <v>0</v>
      </c>
      <c r="V485" s="12">
        <v>234566400</v>
      </c>
      <c r="W485" s="15">
        <f t="shared" si="65"/>
        <v>0.40182260869565217</v>
      </c>
      <c r="X485" s="15">
        <f t="shared" si="66"/>
        <v>0</v>
      </c>
      <c r="Y485" s="15">
        <f t="shared" si="67"/>
        <v>0.50992695652173914</v>
      </c>
      <c r="Z485" s="36"/>
      <c r="AA485" s="36"/>
      <c r="AB485" s="37"/>
    </row>
    <row r="486" spans="1:28" hidden="1" x14ac:dyDescent="0.25">
      <c r="A486" s="8" t="s">
        <v>1332</v>
      </c>
      <c r="B486" s="32" t="s">
        <v>1052</v>
      </c>
      <c r="C486" s="9" t="s">
        <v>1053</v>
      </c>
      <c r="D486" s="10" t="str">
        <f>VLOOKUP(B486,Sheet1!$B$6:$D$580,3,0)</f>
        <v>Phan Đình Tuyên</v>
      </c>
      <c r="E486" s="9" t="s">
        <v>1006</v>
      </c>
      <c r="F486" s="9" t="s">
        <v>998</v>
      </c>
      <c r="G486" s="9" t="s">
        <v>127</v>
      </c>
      <c r="H486" s="11">
        <v>3.5000000000000003E-2</v>
      </c>
      <c r="I486" s="11"/>
      <c r="J486" s="11">
        <v>0.01</v>
      </c>
      <c r="K486" s="11">
        <v>0.01</v>
      </c>
      <c r="L486" s="11">
        <v>5.0000000000000001E-3</v>
      </c>
      <c r="M486" s="11">
        <v>5.0000000000000001E-3</v>
      </c>
      <c r="N486" s="11"/>
      <c r="O486" s="12">
        <f t="shared" si="69"/>
        <v>0</v>
      </c>
      <c r="P486" s="12">
        <f t="shared" si="63"/>
        <v>5597494.0800000001</v>
      </c>
      <c r="Q486" s="12">
        <f t="shared" si="64"/>
        <v>0</v>
      </c>
      <c r="R486" s="12">
        <f t="shared" si="68"/>
        <v>0</v>
      </c>
      <c r="S486" s="12">
        <v>1300000000</v>
      </c>
      <c r="T486" s="12">
        <v>580051200</v>
      </c>
      <c r="U486" s="12">
        <v>0</v>
      </c>
      <c r="V486" s="12">
        <v>580088200</v>
      </c>
      <c r="W486" s="15">
        <f t="shared" si="65"/>
        <v>0.44619323076923079</v>
      </c>
      <c r="X486" s="15">
        <f t="shared" si="66"/>
        <v>0</v>
      </c>
      <c r="Y486" s="15">
        <f t="shared" si="67"/>
        <v>0.44622169230769232</v>
      </c>
      <c r="Z486" s="36"/>
      <c r="AA486" s="36"/>
      <c r="AB486" s="37"/>
    </row>
    <row r="487" spans="1:28" hidden="1" x14ac:dyDescent="0.25">
      <c r="A487" s="8" t="s">
        <v>1333</v>
      </c>
      <c r="B487" s="30" t="s">
        <v>1054</v>
      </c>
      <c r="C487" s="9" t="s">
        <v>1055</v>
      </c>
      <c r="D487" s="10" t="str">
        <f>VLOOKUP(B487,Sheet1!$B$6:$D$580,3,0)</f>
        <v>Phan Minh Đạt</v>
      </c>
      <c r="E487" s="9" t="s">
        <v>1009</v>
      </c>
      <c r="F487" s="9" t="s">
        <v>998</v>
      </c>
      <c r="G487" s="9" t="s">
        <v>127</v>
      </c>
      <c r="H487" s="11">
        <v>3.5000000000000003E-2</v>
      </c>
      <c r="I487" s="11"/>
      <c r="J487" s="11">
        <v>0.01</v>
      </c>
      <c r="K487" s="11">
        <v>0.01</v>
      </c>
      <c r="L487" s="11">
        <v>5.0000000000000001E-3</v>
      </c>
      <c r="M487" s="11">
        <v>5.0000000000000001E-3</v>
      </c>
      <c r="N487" s="11"/>
      <c r="O487" s="12">
        <f t="shared" si="69"/>
        <v>0</v>
      </c>
      <c r="P487" s="12">
        <f t="shared" si="63"/>
        <v>0</v>
      </c>
      <c r="Q487" s="12">
        <f t="shared" si="64"/>
        <v>0</v>
      </c>
      <c r="R487" s="12">
        <f t="shared" si="68"/>
        <v>0</v>
      </c>
      <c r="S487" s="12">
        <v>200000000</v>
      </c>
      <c r="T487" s="12">
        <v>23328000</v>
      </c>
      <c r="U487" s="12">
        <v>0</v>
      </c>
      <c r="V487" s="12">
        <v>69231000</v>
      </c>
      <c r="W487" s="15">
        <f t="shared" si="65"/>
        <v>0.11663999999999999</v>
      </c>
      <c r="X487" s="15">
        <f t="shared" si="66"/>
        <v>0</v>
      </c>
      <c r="Y487" s="15">
        <f t="shared" si="67"/>
        <v>0.34615499999999999</v>
      </c>
      <c r="Z487" s="36"/>
      <c r="AA487" s="36"/>
      <c r="AB487" s="37"/>
    </row>
    <row r="488" spans="1:28" hidden="1" x14ac:dyDescent="0.25">
      <c r="A488" s="8" t="s">
        <v>1335</v>
      </c>
      <c r="B488" s="32" t="s">
        <v>1056</v>
      </c>
      <c r="C488" s="9" t="s">
        <v>1057</v>
      </c>
      <c r="D488" s="10" t="str">
        <f>VLOOKUP(B488,Sheet1!$B$6:$D$580,3,0)</f>
        <v>Trần Nam Anh</v>
      </c>
      <c r="E488" s="9" t="s">
        <v>1015</v>
      </c>
      <c r="F488" s="9" t="s">
        <v>998</v>
      </c>
      <c r="G488" s="9" t="s">
        <v>127</v>
      </c>
      <c r="H488" s="11">
        <v>3.5000000000000003E-2</v>
      </c>
      <c r="I488" s="11"/>
      <c r="J488" s="11">
        <v>0.01</v>
      </c>
      <c r="K488" s="11">
        <v>0.01</v>
      </c>
      <c r="L488" s="11">
        <v>5.0000000000000001E-3</v>
      </c>
      <c r="M488" s="11">
        <v>5.0000000000000001E-3</v>
      </c>
      <c r="N488" s="11"/>
      <c r="O488" s="12">
        <f t="shared" si="69"/>
        <v>0</v>
      </c>
      <c r="P488" s="12">
        <f t="shared" si="63"/>
        <v>797630.4</v>
      </c>
      <c r="Q488" s="12">
        <f t="shared" si="64"/>
        <v>0</v>
      </c>
      <c r="R488" s="12">
        <f t="shared" si="68"/>
        <v>0</v>
      </c>
      <c r="S488" s="12">
        <v>200000000</v>
      </c>
      <c r="T488" s="12">
        <v>82656000</v>
      </c>
      <c r="U488" s="12">
        <v>0</v>
      </c>
      <c r="V488" s="12">
        <v>82730000</v>
      </c>
      <c r="W488" s="15">
        <f t="shared" si="65"/>
        <v>0.41327999999999998</v>
      </c>
      <c r="X488" s="15">
        <f t="shared" si="66"/>
        <v>0</v>
      </c>
      <c r="Y488" s="15">
        <f t="shared" si="67"/>
        <v>0.41365000000000002</v>
      </c>
      <c r="Z488" s="36"/>
      <c r="AA488" s="36"/>
      <c r="AB488" s="37"/>
    </row>
    <row r="489" spans="1:28" hidden="1" x14ac:dyDescent="0.25">
      <c r="A489" s="8" t="s">
        <v>1336</v>
      </c>
      <c r="B489" s="30" t="s">
        <v>1058</v>
      </c>
      <c r="C489" s="9" t="s">
        <v>1059</v>
      </c>
      <c r="D489" s="10" t="str">
        <f>VLOOKUP(B489,Sheet1!$B$6:$D$580,3,0)</f>
        <v>Nguyễn Khắc Liệu</v>
      </c>
      <c r="E489" s="9" t="s">
        <v>1019</v>
      </c>
      <c r="F489" s="9" t="s">
        <v>998</v>
      </c>
      <c r="G489" s="9" t="s">
        <v>127</v>
      </c>
      <c r="H489" s="11">
        <v>3.5000000000000003E-2</v>
      </c>
      <c r="I489" s="11"/>
      <c r="J489" s="11">
        <v>0.01</v>
      </c>
      <c r="K489" s="11">
        <v>0.01</v>
      </c>
      <c r="L489" s="11">
        <v>5.0000000000000001E-3</v>
      </c>
      <c r="M489" s="11">
        <v>5.0000000000000001E-3</v>
      </c>
      <c r="N489" s="11"/>
      <c r="O489" s="12">
        <f t="shared" si="69"/>
        <v>0</v>
      </c>
      <c r="P489" s="12">
        <f t="shared" si="63"/>
        <v>0</v>
      </c>
      <c r="Q489" s="12">
        <f t="shared" si="64"/>
        <v>0</v>
      </c>
      <c r="R489" s="12">
        <f t="shared" si="68"/>
        <v>0</v>
      </c>
      <c r="S489" s="12">
        <v>700000000</v>
      </c>
      <c r="T489" s="12">
        <v>0</v>
      </c>
      <c r="U489" s="12">
        <v>67200000</v>
      </c>
      <c r="V489" s="12">
        <v>120552000</v>
      </c>
      <c r="W489" s="15">
        <f t="shared" si="65"/>
        <v>0</v>
      </c>
      <c r="X489" s="15">
        <f t="shared" si="66"/>
        <v>9.6000000000000002E-2</v>
      </c>
      <c r="Y489" s="15">
        <f t="shared" si="67"/>
        <v>0.17221714285714285</v>
      </c>
      <c r="Z489" s="36"/>
      <c r="AA489" s="36"/>
      <c r="AB489" s="37"/>
    </row>
    <row r="490" spans="1:28" hidden="1" x14ac:dyDescent="0.25">
      <c r="A490" s="8" t="s">
        <v>1337</v>
      </c>
      <c r="B490" s="33" t="s">
        <v>1060</v>
      </c>
      <c r="C490" s="9" t="s">
        <v>1061</v>
      </c>
      <c r="D490" s="10" t="str">
        <f>VLOOKUP(B490,Sheet1!$B$6:$D$580,3,0)</f>
        <v>Trần Nam Anh</v>
      </c>
      <c r="E490" s="9" t="s">
        <v>1022</v>
      </c>
      <c r="F490" s="9" t="s">
        <v>998</v>
      </c>
      <c r="G490" s="9" t="s">
        <v>127</v>
      </c>
      <c r="H490" s="11">
        <v>3.5000000000000003E-2</v>
      </c>
      <c r="I490" s="11"/>
      <c r="J490" s="11">
        <v>0.01</v>
      </c>
      <c r="K490" s="11">
        <v>0.01</v>
      </c>
      <c r="L490" s="11">
        <v>5.0000000000000001E-3</v>
      </c>
      <c r="M490" s="11">
        <v>5.0000000000000001E-3</v>
      </c>
      <c r="N490" s="11"/>
      <c r="O490" s="12">
        <f t="shared" si="69"/>
        <v>0</v>
      </c>
      <c r="P490" s="12">
        <f t="shared" si="63"/>
        <v>2172408</v>
      </c>
      <c r="Q490" s="12">
        <f t="shared" si="64"/>
        <v>0</v>
      </c>
      <c r="R490" s="12">
        <f t="shared" si="68"/>
        <v>4276725.5999999996</v>
      </c>
      <c r="S490" s="12">
        <v>390000000</v>
      </c>
      <c r="T490" s="12">
        <v>225120000</v>
      </c>
      <c r="U490" s="12">
        <v>0</v>
      </c>
      <c r="V490" s="12">
        <v>443184000</v>
      </c>
      <c r="W490" s="15">
        <f t="shared" si="65"/>
        <v>0.57723076923076921</v>
      </c>
      <c r="X490" s="15">
        <f t="shared" si="66"/>
        <v>0</v>
      </c>
      <c r="Y490" s="15">
        <f t="shared" si="67"/>
        <v>1.1363692307692308</v>
      </c>
      <c r="Z490" s="36"/>
      <c r="AA490" s="36"/>
      <c r="AB490" s="37"/>
    </row>
    <row r="491" spans="1:28" hidden="1" x14ac:dyDescent="0.25">
      <c r="A491" s="8" t="s">
        <v>1338</v>
      </c>
      <c r="B491" s="30" t="s">
        <v>1062</v>
      </c>
      <c r="C491" s="9" t="s">
        <v>1063</v>
      </c>
      <c r="D491" s="10" t="str">
        <f>VLOOKUP(B491,Sheet1!$B$6:$D$580,3,0)</f>
        <v>Nguyễn Khắc Liệu</v>
      </c>
      <c r="E491" s="9" t="s">
        <v>1025</v>
      </c>
      <c r="F491" s="9" t="s">
        <v>998</v>
      </c>
      <c r="G491" s="9" t="s">
        <v>127</v>
      </c>
      <c r="H491" s="11">
        <v>3.5000000000000003E-2</v>
      </c>
      <c r="I491" s="11"/>
      <c r="J491" s="11">
        <v>0.01</v>
      </c>
      <c r="K491" s="11">
        <v>0.01</v>
      </c>
      <c r="L491" s="11">
        <v>5.0000000000000001E-3</v>
      </c>
      <c r="M491" s="11">
        <v>5.0000000000000001E-3</v>
      </c>
      <c r="N491" s="11"/>
      <c r="O491" s="12">
        <f t="shared" si="69"/>
        <v>0</v>
      </c>
      <c r="P491" s="12">
        <f t="shared" si="63"/>
        <v>0</v>
      </c>
      <c r="Q491" s="12">
        <f t="shared" si="64"/>
        <v>0</v>
      </c>
      <c r="R491" s="12">
        <f t="shared" si="68"/>
        <v>0</v>
      </c>
      <c r="S491" s="12">
        <v>800000000</v>
      </c>
      <c r="T491" s="12">
        <v>103824000</v>
      </c>
      <c r="U491" s="12">
        <v>18720000</v>
      </c>
      <c r="V491" s="12">
        <v>416112000</v>
      </c>
      <c r="W491" s="15">
        <f t="shared" si="65"/>
        <v>0.12978000000000001</v>
      </c>
      <c r="X491" s="15">
        <f t="shared" si="66"/>
        <v>2.3400000000000001E-2</v>
      </c>
      <c r="Y491" s="15">
        <f t="shared" si="67"/>
        <v>0.52014000000000005</v>
      </c>
      <c r="Z491" s="36"/>
      <c r="AA491" s="36"/>
      <c r="AB491" s="37"/>
    </row>
    <row r="492" spans="1:28" hidden="1" x14ac:dyDescent="0.25">
      <c r="A492" s="8" t="s">
        <v>1339</v>
      </c>
      <c r="B492" s="32" t="s">
        <v>1064</v>
      </c>
      <c r="C492" s="9" t="s">
        <v>1065</v>
      </c>
      <c r="D492" s="10" t="str">
        <f>VLOOKUP(B492,Sheet1!$B$6:$D$580,3,0)</f>
        <v>Phan Minh Đạt</v>
      </c>
      <c r="E492" s="9" t="s">
        <v>1012</v>
      </c>
      <c r="F492" s="9" t="s">
        <v>998</v>
      </c>
      <c r="G492" s="9" t="s">
        <v>127</v>
      </c>
      <c r="H492" s="11">
        <v>3.5000000000000003E-2</v>
      </c>
      <c r="I492" s="11"/>
      <c r="J492" s="11">
        <v>0.01</v>
      </c>
      <c r="K492" s="11">
        <v>0.01</v>
      </c>
      <c r="L492" s="11">
        <v>5.0000000000000001E-3</v>
      </c>
      <c r="M492" s="11">
        <v>5.0000000000000001E-3</v>
      </c>
      <c r="N492" s="11"/>
      <c r="O492" s="12">
        <f t="shared" si="69"/>
        <v>0</v>
      </c>
      <c r="P492" s="12">
        <f t="shared" si="63"/>
        <v>1243892.72</v>
      </c>
      <c r="Q492" s="12">
        <f t="shared" si="64"/>
        <v>0</v>
      </c>
      <c r="R492" s="12">
        <f t="shared" si="68"/>
        <v>0</v>
      </c>
      <c r="S492" s="12">
        <v>300000000</v>
      </c>
      <c r="T492" s="12">
        <v>128900800</v>
      </c>
      <c r="U492" s="12">
        <v>0</v>
      </c>
      <c r="V492" s="12">
        <v>104075200</v>
      </c>
      <c r="W492" s="15">
        <f t="shared" si="65"/>
        <v>0.42966933333333335</v>
      </c>
      <c r="X492" s="15">
        <f t="shared" si="66"/>
        <v>0</v>
      </c>
      <c r="Y492" s="15">
        <f t="shared" si="67"/>
        <v>0.34691733333333336</v>
      </c>
      <c r="Z492" s="36"/>
      <c r="AA492" s="36"/>
      <c r="AB492" s="37"/>
    </row>
    <row r="493" spans="1:28" hidden="1" x14ac:dyDescent="0.25">
      <c r="A493" s="8" t="s">
        <v>1334</v>
      </c>
      <c r="B493" s="32" t="s">
        <v>1066</v>
      </c>
      <c r="C493" s="9" t="s">
        <v>1067</v>
      </c>
      <c r="D493" s="10" t="str">
        <f>VLOOKUP(B493,Sheet1!$B$6:$D$580,3,0)</f>
        <v>Phan Minh Đạt</v>
      </c>
      <c r="E493" s="9" t="s">
        <v>1012</v>
      </c>
      <c r="F493" s="9" t="s">
        <v>998</v>
      </c>
      <c r="G493" s="9" t="s">
        <v>127</v>
      </c>
      <c r="H493" s="11">
        <v>3.5000000000000003E-2</v>
      </c>
      <c r="I493" s="11"/>
      <c r="J493" s="11">
        <v>0.01</v>
      </c>
      <c r="K493" s="11">
        <v>0.01</v>
      </c>
      <c r="L493" s="11">
        <v>5.0000000000000001E-3</v>
      </c>
      <c r="M493" s="11">
        <v>5.0000000000000001E-3</v>
      </c>
      <c r="N493" s="11"/>
      <c r="O493" s="12">
        <f t="shared" si="69"/>
        <v>0</v>
      </c>
      <c r="P493" s="12">
        <f t="shared" si="63"/>
        <v>0</v>
      </c>
      <c r="Q493" s="12">
        <f t="shared" si="64"/>
        <v>0</v>
      </c>
      <c r="R493" s="12">
        <f t="shared" si="68"/>
        <v>0</v>
      </c>
      <c r="S493" s="12">
        <v>80000000</v>
      </c>
      <c r="T493" s="12">
        <v>27878400</v>
      </c>
      <c r="U493" s="12">
        <v>14860800</v>
      </c>
      <c r="V493" s="12">
        <v>47059200</v>
      </c>
      <c r="W493" s="15">
        <f t="shared" si="65"/>
        <v>0.34848000000000001</v>
      </c>
      <c r="X493" s="15">
        <f t="shared" si="66"/>
        <v>0.18576000000000001</v>
      </c>
      <c r="Y493" s="15">
        <f t="shared" si="67"/>
        <v>0.58823999999999999</v>
      </c>
      <c r="Z493" s="36"/>
      <c r="AA493" s="36"/>
      <c r="AB493" s="37"/>
    </row>
    <row r="494" spans="1:28" hidden="1" x14ac:dyDescent="0.25">
      <c r="A494" s="8" t="s">
        <v>1342</v>
      </c>
      <c r="B494" s="28" t="s">
        <v>1194</v>
      </c>
      <c r="C494" s="28" t="s">
        <v>1195</v>
      </c>
      <c r="D494" s="10" t="str">
        <f>VLOOKUP(B494,Sheet1!$B$6:$D$580,3,0)</f>
        <v>Phan Minh Đạt</v>
      </c>
      <c r="E494" s="28" t="s">
        <v>1185</v>
      </c>
      <c r="F494" s="9" t="s">
        <v>998</v>
      </c>
      <c r="G494" s="9" t="s">
        <v>127</v>
      </c>
      <c r="H494" s="11">
        <v>3.5000000000000003E-2</v>
      </c>
      <c r="I494" s="11"/>
      <c r="J494" s="11">
        <v>0.01</v>
      </c>
      <c r="K494" s="11">
        <v>0.01</v>
      </c>
      <c r="L494" s="11">
        <v>5.0000000000000001E-3</v>
      </c>
      <c r="M494" s="11">
        <v>5.0000000000000001E-3</v>
      </c>
      <c r="N494" s="11"/>
      <c r="O494" s="12">
        <f t="shared" si="69"/>
        <v>0</v>
      </c>
      <c r="P494" s="12">
        <f t="shared" si="63"/>
        <v>0</v>
      </c>
      <c r="Q494" s="12">
        <f t="shared" si="64"/>
        <v>0</v>
      </c>
      <c r="R494" s="12">
        <f t="shared" si="68"/>
        <v>0</v>
      </c>
      <c r="S494" s="12">
        <v>0</v>
      </c>
      <c r="T494" s="12">
        <v>0</v>
      </c>
      <c r="U494" s="12">
        <v>-71646400</v>
      </c>
      <c r="V494" s="12">
        <v>-58571200</v>
      </c>
      <c r="W494" s="15">
        <f t="shared" si="65"/>
        <v>0</v>
      </c>
      <c r="X494" s="15">
        <f t="shared" si="66"/>
        <v>0</v>
      </c>
      <c r="Y494" s="15">
        <f t="shared" si="67"/>
        <v>0</v>
      </c>
      <c r="Z494" s="36"/>
      <c r="AA494" s="36"/>
      <c r="AB494" s="37"/>
    </row>
    <row r="495" spans="1:28" hidden="1" x14ac:dyDescent="0.25">
      <c r="A495" s="8" t="s">
        <v>1343</v>
      </c>
      <c r="B495" s="28" t="s">
        <v>1213</v>
      </c>
      <c r="C495" s="28" t="s">
        <v>1214</v>
      </c>
      <c r="D495" s="10" t="str">
        <f>VLOOKUP(B495,Sheet1!$B$6:$D$580,3,0)</f>
        <v>Phan Minh Đạt</v>
      </c>
      <c r="E495" s="28" t="s">
        <v>1204</v>
      </c>
      <c r="F495" s="9" t="s">
        <v>998</v>
      </c>
      <c r="G495" s="9" t="s">
        <v>127</v>
      </c>
      <c r="H495" s="11">
        <v>3.5000000000000003E-2</v>
      </c>
      <c r="I495" s="11">
        <v>0.02</v>
      </c>
      <c r="J495" s="11">
        <v>0.01</v>
      </c>
      <c r="K495" s="11">
        <v>0.01</v>
      </c>
      <c r="L495" s="11">
        <v>5.0000000000000001E-3</v>
      </c>
      <c r="M495" s="11">
        <v>5.0000000000000001E-3</v>
      </c>
      <c r="N495" s="11"/>
      <c r="O495" s="12">
        <f t="shared" si="69"/>
        <v>1464192</v>
      </c>
      <c r="P495" s="12">
        <f>IF(W495&gt;=40%,T495*J495*(100%-H495),0)+543184</f>
        <v>987856</v>
      </c>
      <c r="Q495" s="12">
        <f>IF(OR(X495&gt;=60%,(W495+X495)&gt;=100%),U495*J495*(100%-H495),0)+450230</f>
        <v>450230</v>
      </c>
      <c r="R495" s="12">
        <f t="shared" si="68"/>
        <v>706472.64</v>
      </c>
      <c r="S495" s="12">
        <v>60000000</v>
      </c>
      <c r="T495" s="12">
        <v>46080000</v>
      </c>
      <c r="U495" s="12">
        <v>0</v>
      </c>
      <c r="V495" s="12">
        <v>73209600</v>
      </c>
      <c r="W495" s="15">
        <f t="shared" si="65"/>
        <v>0.76800000000000002</v>
      </c>
      <c r="X495" s="15">
        <f t="shared" si="66"/>
        <v>0</v>
      </c>
      <c r="Y495" s="15">
        <f t="shared" si="67"/>
        <v>1.2201599999999999</v>
      </c>
      <c r="Z495" s="36"/>
      <c r="AA495" s="36"/>
      <c r="AB495" s="37"/>
    </row>
    <row r="496" spans="1:28" hidden="1" x14ac:dyDescent="0.25">
      <c r="A496" s="8" t="s">
        <v>1345</v>
      </c>
      <c r="B496" s="32" t="s">
        <v>1238</v>
      </c>
      <c r="C496" s="32" t="s">
        <v>1239</v>
      </c>
      <c r="D496" s="10" t="str">
        <f>VLOOKUP(B496,Sheet1!$B$6:$D$580,3,0)</f>
        <v>Phan Minh Đạt</v>
      </c>
      <c r="E496" s="28" t="s">
        <v>1185</v>
      </c>
      <c r="F496" s="32" t="s">
        <v>998</v>
      </c>
      <c r="G496" s="9" t="s">
        <v>127</v>
      </c>
      <c r="H496" s="11">
        <v>3.5000000000000003E-2</v>
      </c>
      <c r="I496" s="11"/>
      <c r="J496" s="11">
        <v>0.01</v>
      </c>
      <c r="K496" s="11">
        <v>0.01</v>
      </c>
      <c r="L496" s="11">
        <v>5.0000000000000001E-3</v>
      </c>
      <c r="M496" s="11">
        <v>5.0000000000000001E-3</v>
      </c>
      <c r="N496" s="11"/>
      <c r="O496" s="12">
        <f t="shared" si="69"/>
        <v>0</v>
      </c>
      <c r="P496" s="12">
        <f t="shared" ref="P496:P527" si="70">IF(W496&gt;=40%,T496*J496*(100%-H496),0)</f>
        <v>0</v>
      </c>
      <c r="Q496" s="12">
        <f t="shared" ref="Q496:Q527" si="71">IF(OR(X496&gt;=60%,(W496+X496)&gt;=100%),U496*J496*(100%-H496),0)</f>
        <v>0</v>
      </c>
      <c r="R496" s="12">
        <f t="shared" si="68"/>
        <v>0</v>
      </c>
      <c r="S496" s="12">
        <v>60000000</v>
      </c>
      <c r="T496" s="12">
        <v>0</v>
      </c>
      <c r="U496" s="12">
        <v>0</v>
      </c>
      <c r="V496" s="12">
        <v>44064000</v>
      </c>
      <c r="W496" s="15">
        <f t="shared" si="65"/>
        <v>0</v>
      </c>
      <c r="X496" s="15">
        <f t="shared" si="66"/>
        <v>0</v>
      </c>
      <c r="Y496" s="15">
        <f t="shared" si="67"/>
        <v>0.73440000000000005</v>
      </c>
      <c r="Z496" s="36"/>
      <c r="AA496" s="36"/>
      <c r="AB496" s="37"/>
    </row>
    <row r="497" spans="1:28" hidden="1" x14ac:dyDescent="0.25">
      <c r="A497" s="8" t="s">
        <v>1296</v>
      </c>
      <c r="B497" s="28" t="s">
        <v>771</v>
      </c>
      <c r="C497" s="28" t="s">
        <v>772</v>
      </c>
      <c r="D497" s="10" t="str">
        <f>VLOOKUP(B497,Sheet1!$B$6:$D$580,3,0)</f>
        <v>Đặng Hữu Mến</v>
      </c>
      <c r="E497" s="28" t="s">
        <v>479</v>
      </c>
      <c r="F497" s="28" t="s">
        <v>480</v>
      </c>
      <c r="G497" s="9" t="s">
        <v>127</v>
      </c>
      <c r="H497" s="11">
        <v>3.5000000000000003E-2</v>
      </c>
      <c r="I497" s="11"/>
      <c r="J497" s="11">
        <v>0.01</v>
      </c>
      <c r="K497" s="11">
        <v>0.01</v>
      </c>
      <c r="L497" s="11">
        <v>5.0000000000000001E-3</v>
      </c>
      <c r="M497" s="11">
        <v>5.0000000000000001E-3</v>
      </c>
      <c r="N497" s="11"/>
      <c r="O497" s="12">
        <f t="shared" si="69"/>
        <v>0</v>
      </c>
      <c r="P497" s="12">
        <f t="shared" si="70"/>
        <v>476169.6</v>
      </c>
      <c r="Q497" s="12">
        <f t="shared" si="71"/>
        <v>0</v>
      </c>
      <c r="R497" s="12">
        <f t="shared" si="68"/>
        <v>784660.8</v>
      </c>
      <c r="S497" s="12">
        <v>80000000</v>
      </c>
      <c r="T497" s="12">
        <v>49344000</v>
      </c>
      <c r="U497" s="12">
        <v>0</v>
      </c>
      <c r="V497" s="12">
        <v>81312000</v>
      </c>
      <c r="W497" s="15">
        <f t="shared" si="65"/>
        <v>0.61680000000000001</v>
      </c>
      <c r="X497" s="15">
        <f t="shared" si="66"/>
        <v>0</v>
      </c>
      <c r="Y497" s="15">
        <f t="shared" si="67"/>
        <v>1.0164</v>
      </c>
      <c r="Z497" s="36"/>
      <c r="AA497" s="36"/>
      <c r="AB497" s="37"/>
    </row>
    <row r="498" spans="1:28" hidden="1" x14ac:dyDescent="0.25">
      <c r="A498" s="8" t="s">
        <v>1299</v>
      </c>
      <c r="B498" s="28" t="s">
        <v>777</v>
      </c>
      <c r="C498" s="28" t="s">
        <v>778</v>
      </c>
      <c r="D498" s="10" t="str">
        <f>VLOOKUP(B498,Sheet1!$B$6:$D$580,3,0)</f>
        <v>Đặng Hữu Mến</v>
      </c>
      <c r="E498" s="28" t="s">
        <v>491</v>
      </c>
      <c r="F498" s="28" t="s">
        <v>480</v>
      </c>
      <c r="G498" s="9" t="s">
        <v>127</v>
      </c>
      <c r="H498" s="11">
        <v>3.5000000000000003E-2</v>
      </c>
      <c r="I498" s="11">
        <v>0.02</v>
      </c>
      <c r="J498" s="11">
        <v>0.01</v>
      </c>
      <c r="K498" s="11">
        <v>0.01</v>
      </c>
      <c r="L498" s="11">
        <v>5.0000000000000001E-3</v>
      </c>
      <c r="M498" s="11">
        <v>5.0000000000000001E-3</v>
      </c>
      <c r="N498" s="11"/>
      <c r="O498" s="12">
        <f t="shared" si="69"/>
        <v>13774464</v>
      </c>
      <c r="P498" s="12">
        <f t="shared" si="70"/>
        <v>4653492.4799999995</v>
      </c>
      <c r="Q498" s="12">
        <f t="shared" si="71"/>
        <v>0</v>
      </c>
      <c r="R498" s="12">
        <f t="shared" si="68"/>
        <v>0</v>
      </c>
      <c r="S498" s="12">
        <v>1200000000</v>
      </c>
      <c r="T498" s="12">
        <v>482227200</v>
      </c>
      <c r="U498" s="12">
        <v>0</v>
      </c>
      <c r="V498" s="12">
        <v>688723200</v>
      </c>
      <c r="W498" s="15">
        <f t="shared" si="65"/>
        <v>0.40185599999999999</v>
      </c>
      <c r="X498" s="15">
        <f t="shared" si="66"/>
        <v>0</v>
      </c>
      <c r="Y498" s="15">
        <f t="shared" si="67"/>
        <v>0.573936</v>
      </c>
      <c r="Z498" s="36"/>
      <c r="AA498" s="36"/>
      <c r="AB498" s="37"/>
    </row>
    <row r="499" spans="1:28" hidden="1" x14ac:dyDescent="0.25">
      <c r="A499" s="8" t="s">
        <v>1309</v>
      </c>
      <c r="B499" s="28" t="s">
        <v>795</v>
      </c>
      <c r="C499" s="28" t="s">
        <v>796</v>
      </c>
      <c r="D499" s="10" t="str">
        <f>VLOOKUP(B499,Sheet1!$B$6:$D$580,3,0)</f>
        <v>Lê Văn Tuấn</v>
      </c>
      <c r="E499" s="28" t="s">
        <v>516</v>
      </c>
      <c r="F499" s="28" t="s">
        <v>480</v>
      </c>
      <c r="G499" s="9" t="s">
        <v>127</v>
      </c>
      <c r="H499" s="11">
        <v>3.5000000000000003E-2</v>
      </c>
      <c r="I499" s="11"/>
      <c r="J499" s="11">
        <v>0.01</v>
      </c>
      <c r="K499" s="11">
        <v>0.01</v>
      </c>
      <c r="L499" s="11">
        <v>5.0000000000000001E-3</v>
      </c>
      <c r="M499" s="11">
        <v>5.0000000000000001E-3</v>
      </c>
      <c r="N499" s="11"/>
      <c r="O499" s="12">
        <f t="shared" si="69"/>
        <v>0</v>
      </c>
      <c r="P499" s="12">
        <f t="shared" si="70"/>
        <v>0</v>
      </c>
      <c r="Q499" s="12">
        <f t="shared" si="71"/>
        <v>0</v>
      </c>
      <c r="R499" s="12">
        <f t="shared" si="68"/>
        <v>0</v>
      </c>
      <c r="S499" s="12">
        <v>0</v>
      </c>
      <c r="T499" s="12">
        <v>0</v>
      </c>
      <c r="U499" s="12">
        <v>0</v>
      </c>
      <c r="V499" s="12">
        <v>0</v>
      </c>
      <c r="W499" s="15">
        <f t="shared" si="65"/>
        <v>0</v>
      </c>
      <c r="X499" s="15">
        <f t="shared" si="66"/>
        <v>0</v>
      </c>
      <c r="Y499" s="15">
        <f t="shared" si="67"/>
        <v>0</v>
      </c>
      <c r="Z499" s="36"/>
      <c r="AA499" s="36"/>
      <c r="AB499" s="37"/>
    </row>
    <row r="500" spans="1:28" hidden="1" x14ac:dyDescent="0.25">
      <c r="A500" s="8" t="s">
        <v>1310</v>
      </c>
      <c r="B500" s="28" t="s">
        <v>797</v>
      </c>
      <c r="C500" s="28" t="s">
        <v>798</v>
      </c>
      <c r="D500" s="10" t="str">
        <f>VLOOKUP(B500,Sheet1!$B$6:$D$580,3,0)</f>
        <v>Lê Văn Tuấn</v>
      </c>
      <c r="E500" s="28" t="s">
        <v>516</v>
      </c>
      <c r="F500" s="28" t="s">
        <v>480</v>
      </c>
      <c r="G500" s="9" t="s">
        <v>127</v>
      </c>
      <c r="H500" s="11">
        <v>3.5000000000000003E-2</v>
      </c>
      <c r="I500" s="11"/>
      <c r="J500" s="11">
        <v>0.01</v>
      </c>
      <c r="K500" s="11">
        <v>0.01</v>
      </c>
      <c r="L500" s="11">
        <v>5.0000000000000001E-3</v>
      </c>
      <c r="M500" s="11">
        <v>5.0000000000000001E-3</v>
      </c>
      <c r="N500" s="11"/>
      <c r="O500" s="12">
        <f t="shared" si="69"/>
        <v>0</v>
      </c>
      <c r="P500" s="12">
        <f t="shared" si="70"/>
        <v>0</v>
      </c>
      <c r="Q500" s="12">
        <f t="shared" si="71"/>
        <v>0</v>
      </c>
      <c r="R500" s="12">
        <f t="shared" si="68"/>
        <v>0</v>
      </c>
      <c r="S500" s="12">
        <v>50000000</v>
      </c>
      <c r="T500" s="12">
        <v>19526400</v>
      </c>
      <c r="U500" s="12">
        <v>17280000</v>
      </c>
      <c r="V500" s="12">
        <v>38534400</v>
      </c>
      <c r="W500" s="15">
        <f t="shared" si="65"/>
        <v>0.39052799999999999</v>
      </c>
      <c r="X500" s="15">
        <f t="shared" si="66"/>
        <v>0.34560000000000002</v>
      </c>
      <c r="Y500" s="15">
        <f t="shared" si="67"/>
        <v>0.77068800000000004</v>
      </c>
      <c r="Z500" s="36"/>
      <c r="AA500" s="36"/>
      <c r="AB500" s="37"/>
    </row>
    <row r="501" spans="1:28" hidden="1" x14ac:dyDescent="0.25">
      <c r="A501" s="8" t="s">
        <v>1313</v>
      </c>
      <c r="B501" s="28" t="s">
        <v>803</v>
      </c>
      <c r="C501" s="28" t="s">
        <v>804</v>
      </c>
      <c r="D501" s="10" t="str">
        <f>VLOOKUP(B501,Sheet1!$B$6:$D$580,3,0)</f>
        <v>Đặng Hữu Mến</v>
      </c>
      <c r="E501" s="28" t="s">
        <v>494</v>
      </c>
      <c r="F501" s="28" t="s">
        <v>480</v>
      </c>
      <c r="G501" s="9" t="s">
        <v>127</v>
      </c>
      <c r="H501" s="11">
        <v>3.5000000000000003E-2</v>
      </c>
      <c r="I501" s="11"/>
      <c r="J501" s="11">
        <v>0.01</v>
      </c>
      <c r="K501" s="11">
        <v>0.01</v>
      </c>
      <c r="L501" s="11">
        <v>5.0000000000000001E-3</v>
      </c>
      <c r="M501" s="11">
        <v>5.0000000000000001E-3</v>
      </c>
      <c r="N501" s="11"/>
      <c r="O501" s="12">
        <f t="shared" si="69"/>
        <v>0</v>
      </c>
      <c r="P501" s="12">
        <f t="shared" si="70"/>
        <v>0</v>
      </c>
      <c r="Q501" s="12">
        <f t="shared" si="71"/>
        <v>0</v>
      </c>
      <c r="R501" s="12">
        <f t="shared" si="68"/>
        <v>0</v>
      </c>
      <c r="S501" s="12">
        <v>50000000</v>
      </c>
      <c r="T501" s="12">
        <v>0</v>
      </c>
      <c r="U501" s="12">
        <v>0</v>
      </c>
      <c r="V501" s="12">
        <v>0</v>
      </c>
      <c r="W501" s="15">
        <f t="shared" si="65"/>
        <v>0</v>
      </c>
      <c r="X501" s="15">
        <f t="shared" si="66"/>
        <v>0</v>
      </c>
      <c r="Y501" s="15">
        <f t="shared" si="67"/>
        <v>0</v>
      </c>
      <c r="Z501" s="36"/>
      <c r="AA501" s="36"/>
      <c r="AB501" s="37"/>
    </row>
    <row r="502" spans="1:28" hidden="1" x14ac:dyDescent="0.25">
      <c r="A502" s="8" t="s">
        <v>1321</v>
      </c>
      <c r="B502" s="28" t="s">
        <v>819</v>
      </c>
      <c r="C502" s="28" t="s">
        <v>820</v>
      </c>
      <c r="D502" s="10" t="str">
        <f>VLOOKUP(B502,Sheet1!$B$6:$D$580,3,0)</f>
        <v>Đặng Hữu Mến</v>
      </c>
      <c r="E502" s="28" t="s">
        <v>494</v>
      </c>
      <c r="F502" s="28" t="s">
        <v>480</v>
      </c>
      <c r="G502" s="9" t="s">
        <v>127</v>
      </c>
      <c r="H502" s="11">
        <v>3.5000000000000003E-2</v>
      </c>
      <c r="I502" s="11"/>
      <c r="J502" s="11">
        <v>0.01</v>
      </c>
      <c r="K502" s="11">
        <v>0.01</v>
      </c>
      <c r="L502" s="11">
        <v>5.0000000000000001E-3</v>
      </c>
      <c r="M502" s="11">
        <v>5.0000000000000001E-3</v>
      </c>
      <c r="N502" s="11"/>
      <c r="O502" s="12">
        <f t="shared" si="69"/>
        <v>0</v>
      </c>
      <c r="P502" s="12">
        <f t="shared" si="70"/>
        <v>509056.8</v>
      </c>
      <c r="Q502" s="12">
        <f t="shared" si="71"/>
        <v>726482.88</v>
      </c>
      <c r="R502" s="12">
        <f t="shared" si="68"/>
        <v>1286121.1200000001</v>
      </c>
      <c r="S502" s="12">
        <v>120000000</v>
      </c>
      <c r="T502" s="12">
        <v>52752000</v>
      </c>
      <c r="U502" s="12">
        <v>75283200</v>
      </c>
      <c r="V502" s="12">
        <v>133276800</v>
      </c>
      <c r="W502" s="15">
        <f t="shared" si="65"/>
        <v>0.43959999999999999</v>
      </c>
      <c r="X502" s="15">
        <f t="shared" si="66"/>
        <v>0.62736000000000003</v>
      </c>
      <c r="Y502" s="15">
        <f t="shared" si="67"/>
        <v>1.1106400000000001</v>
      </c>
      <c r="Z502" s="36"/>
      <c r="AA502" s="36"/>
      <c r="AB502" s="37"/>
    </row>
    <row r="503" spans="1:28" hidden="1" x14ac:dyDescent="0.25">
      <c r="A503" s="8" t="s">
        <v>1324</v>
      </c>
      <c r="B503" s="28" t="s">
        <v>823</v>
      </c>
      <c r="C503" s="28" t="s">
        <v>824</v>
      </c>
      <c r="D503" s="10" t="str">
        <f>VLOOKUP(B503,Sheet1!$B$6:$D$580,3,0)</f>
        <v>Đặng Hữu Mến</v>
      </c>
      <c r="E503" s="28" t="s">
        <v>479</v>
      </c>
      <c r="F503" s="28" t="s">
        <v>480</v>
      </c>
      <c r="G503" s="9" t="s">
        <v>127</v>
      </c>
      <c r="H503" s="11">
        <v>3.5000000000000003E-2</v>
      </c>
      <c r="I503" s="11"/>
      <c r="J503" s="11">
        <v>0.01</v>
      </c>
      <c r="K503" s="11">
        <v>0.01</v>
      </c>
      <c r="L503" s="11">
        <v>5.0000000000000001E-3</v>
      </c>
      <c r="M503" s="11">
        <v>5.0000000000000001E-3</v>
      </c>
      <c r="N503" s="11"/>
      <c r="O503" s="12">
        <f t="shared" si="69"/>
        <v>0</v>
      </c>
      <c r="P503" s="12">
        <f t="shared" si="70"/>
        <v>489139.20000000001</v>
      </c>
      <c r="Q503" s="12">
        <f t="shared" si="71"/>
        <v>669787.19999999995</v>
      </c>
      <c r="R503" s="12">
        <f t="shared" si="68"/>
        <v>1158926.4000000001</v>
      </c>
      <c r="S503" s="12">
        <v>80000000</v>
      </c>
      <c r="T503" s="12">
        <v>50688000</v>
      </c>
      <c r="U503" s="12">
        <v>69408000</v>
      </c>
      <c r="V503" s="12">
        <v>120096000</v>
      </c>
      <c r="W503" s="15">
        <f t="shared" si="65"/>
        <v>0.63360000000000005</v>
      </c>
      <c r="X503" s="15">
        <f t="shared" si="66"/>
        <v>0.86760000000000004</v>
      </c>
      <c r="Y503" s="15">
        <f t="shared" si="67"/>
        <v>1.5012000000000001</v>
      </c>
      <c r="Z503" s="36"/>
      <c r="AA503" s="36"/>
      <c r="AB503" s="37"/>
    </row>
    <row r="504" spans="1:28" hidden="1" x14ac:dyDescent="0.25">
      <c r="A504" s="8" t="s">
        <v>1264</v>
      </c>
      <c r="B504" s="9" t="s">
        <v>128</v>
      </c>
      <c r="C504" s="9" t="s">
        <v>129</v>
      </c>
      <c r="D504" s="10" t="str">
        <f>VLOOKUP(B504,Sheet1!$B$6:$D$580,3,0)</f>
        <v>Phan Thiện Đương</v>
      </c>
      <c r="E504" s="9" t="s">
        <v>56</v>
      </c>
      <c r="F504" s="9" t="s">
        <v>57</v>
      </c>
      <c r="G504" s="9" t="s">
        <v>127</v>
      </c>
      <c r="H504" s="11">
        <v>3.5000000000000003E-2</v>
      </c>
      <c r="I504" s="11"/>
      <c r="J504" s="11">
        <v>0.01</v>
      </c>
      <c r="K504" s="11">
        <v>0.01</v>
      </c>
      <c r="L504" s="11">
        <v>5.0000000000000001E-3</v>
      </c>
      <c r="M504" s="11">
        <v>5.0000000000000001E-3</v>
      </c>
      <c r="N504" s="11"/>
      <c r="O504" s="12">
        <f t="shared" si="69"/>
        <v>0</v>
      </c>
      <c r="P504" s="12">
        <f t="shared" si="70"/>
        <v>0</v>
      </c>
      <c r="Q504" s="12">
        <f t="shared" si="71"/>
        <v>1749599.04</v>
      </c>
      <c r="R504" s="12">
        <f t="shared" si="68"/>
        <v>3097404.89</v>
      </c>
      <c r="S504" s="12">
        <v>300000000</v>
      </c>
      <c r="T504" s="12">
        <v>18960000</v>
      </c>
      <c r="U504" s="12">
        <v>181305600</v>
      </c>
      <c r="V504" s="12">
        <v>320974600</v>
      </c>
      <c r="W504" s="15">
        <f t="shared" si="65"/>
        <v>6.3200000000000006E-2</v>
      </c>
      <c r="X504" s="11">
        <f t="shared" si="66"/>
        <v>0.604352</v>
      </c>
      <c r="Y504" s="15">
        <f t="shared" si="67"/>
        <v>1.0699153333333333</v>
      </c>
      <c r="Z504" s="36"/>
      <c r="AA504" s="36"/>
      <c r="AB504" s="37"/>
    </row>
    <row r="505" spans="1:28" hidden="1" x14ac:dyDescent="0.25">
      <c r="A505" s="8" t="s">
        <v>1267</v>
      </c>
      <c r="B505" s="20" t="s">
        <v>134</v>
      </c>
      <c r="C505" s="9" t="s">
        <v>135</v>
      </c>
      <c r="D505" s="10" t="str">
        <f>VLOOKUP(B505,Sheet1!$B$6:$D$580,3,0)</f>
        <v>Huỳnh Văn Điền</v>
      </c>
      <c r="E505" s="9" t="s">
        <v>67</v>
      </c>
      <c r="F505" s="9" t="s">
        <v>57</v>
      </c>
      <c r="G505" s="9" t="s">
        <v>127</v>
      </c>
      <c r="H505" s="11">
        <v>3.5000000000000003E-2</v>
      </c>
      <c r="I505" s="11"/>
      <c r="J505" s="11">
        <v>0.01</v>
      </c>
      <c r="K505" s="11">
        <v>0.01</v>
      </c>
      <c r="L505" s="11">
        <v>5.0000000000000001E-3</v>
      </c>
      <c r="M505" s="11">
        <v>5.0000000000000001E-3</v>
      </c>
      <c r="N505" s="11"/>
      <c r="O505" s="12">
        <f t="shared" si="69"/>
        <v>0</v>
      </c>
      <c r="P505" s="12">
        <f t="shared" si="70"/>
        <v>0</v>
      </c>
      <c r="Q505" s="12">
        <f t="shared" si="71"/>
        <v>0</v>
      </c>
      <c r="R505" s="12">
        <f t="shared" si="68"/>
        <v>0</v>
      </c>
      <c r="S505" s="12">
        <v>0</v>
      </c>
      <c r="T505" s="12">
        <v>0</v>
      </c>
      <c r="U505" s="12">
        <v>0</v>
      </c>
      <c r="V505" s="12">
        <v>-213281600</v>
      </c>
      <c r="W505" s="15">
        <f t="shared" si="65"/>
        <v>0</v>
      </c>
      <c r="X505" s="15">
        <f t="shared" si="66"/>
        <v>0</v>
      </c>
      <c r="Y505" s="15">
        <f t="shared" si="67"/>
        <v>0</v>
      </c>
      <c r="Z505" s="36"/>
      <c r="AA505" s="36"/>
      <c r="AB505" s="37"/>
    </row>
    <row r="506" spans="1:28" hidden="1" x14ac:dyDescent="0.25">
      <c r="A506" s="8" t="s">
        <v>1268</v>
      </c>
      <c r="B506" s="20" t="s">
        <v>136</v>
      </c>
      <c r="C506" s="9" t="s">
        <v>137</v>
      </c>
      <c r="D506" s="10" t="str">
        <f>VLOOKUP(B506,Sheet1!$B$6:$D$580,3,0)</f>
        <v>Phan Thiện Đương</v>
      </c>
      <c r="E506" s="9" t="s">
        <v>70</v>
      </c>
      <c r="F506" s="9" t="s">
        <v>57</v>
      </c>
      <c r="G506" s="9" t="s">
        <v>127</v>
      </c>
      <c r="H506" s="11">
        <v>3.5000000000000003E-2</v>
      </c>
      <c r="I506" s="11"/>
      <c r="J506" s="11">
        <v>0.01</v>
      </c>
      <c r="K506" s="11">
        <v>0.01</v>
      </c>
      <c r="L506" s="11">
        <v>5.0000000000000001E-3</v>
      </c>
      <c r="M506" s="11">
        <v>5.0000000000000001E-3</v>
      </c>
      <c r="N506" s="11"/>
      <c r="O506" s="12">
        <f t="shared" si="69"/>
        <v>0</v>
      </c>
      <c r="P506" s="12">
        <f t="shared" si="70"/>
        <v>0</v>
      </c>
      <c r="Q506" s="12">
        <f t="shared" si="71"/>
        <v>0</v>
      </c>
      <c r="R506" s="12">
        <f t="shared" si="68"/>
        <v>1958316.96</v>
      </c>
      <c r="S506" s="12">
        <v>200000000</v>
      </c>
      <c r="T506" s="12">
        <v>57734400</v>
      </c>
      <c r="U506" s="12">
        <v>66336000</v>
      </c>
      <c r="V506" s="12">
        <v>202934400</v>
      </c>
      <c r="W506" s="15">
        <f t="shared" si="65"/>
        <v>0.28867199999999998</v>
      </c>
      <c r="X506" s="15">
        <f t="shared" si="66"/>
        <v>0.33167999999999997</v>
      </c>
      <c r="Y506" s="15">
        <f t="shared" si="67"/>
        <v>1.014672</v>
      </c>
      <c r="Z506" s="36"/>
      <c r="AA506" s="36"/>
      <c r="AB506" s="37"/>
    </row>
    <row r="507" spans="1:28" hidden="1" x14ac:dyDescent="0.25">
      <c r="A507" s="8" t="s">
        <v>1270</v>
      </c>
      <c r="B507" s="20" t="s">
        <v>140</v>
      </c>
      <c r="C507" s="9" t="s">
        <v>141</v>
      </c>
      <c r="D507" s="10" t="str">
        <f>VLOOKUP(B507,Sheet1!$B$6:$D$580,3,0)</f>
        <v>Lê Trường Vi</v>
      </c>
      <c r="E507" s="9" t="s">
        <v>77</v>
      </c>
      <c r="F507" s="9" t="s">
        <v>57</v>
      </c>
      <c r="G507" s="9" t="s">
        <v>127</v>
      </c>
      <c r="H507" s="11">
        <v>3.5000000000000003E-2</v>
      </c>
      <c r="I507" s="11"/>
      <c r="J507" s="11">
        <v>0.01</v>
      </c>
      <c r="K507" s="11">
        <v>0.01</v>
      </c>
      <c r="L507" s="11">
        <v>5.0000000000000001E-3</v>
      </c>
      <c r="M507" s="11">
        <v>5.0000000000000001E-3</v>
      </c>
      <c r="N507" s="11"/>
      <c r="O507" s="12">
        <f t="shared" si="69"/>
        <v>0</v>
      </c>
      <c r="P507" s="12">
        <f t="shared" si="70"/>
        <v>2611614.2399999998</v>
      </c>
      <c r="Q507" s="12">
        <f t="shared" si="71"/>
        <v>2184451.1999999997</v>
      </c>
      <c r="R507" s="12">
        <f t="shared" si="68"/>
        <v>5176593.8899999997</v>
      </c>
      <c r="S507" s="12">
        <v>400000000</v>
      </c>
      <c r="T507" s="12">
        <v>270633600</v>
      </c>
      <c r="U507" s="12">
        <v>226368000</v>
      </c>
      <c r="V507" s="12">
        <v>536434600</v>
      </c>
      <c r="W507" s="15">
        <f t="shared" si="65"/>
        <v>0.67658399999999996</v>
      </c>
      <c r="X507" s="15">
        <f t="shared" si="66"/>
        <v>0.56591999999999998</v>
      </c>
      <c r="Y507" s="15">
        <f t="shared" si="67"/>
        <v>1.3410865000000001</v>
      </c>
      <c r="Z507" s="36"/>
      <c r="AA507" s="36"/>
      <c r="AB507" s="37"/>
    </row>
    <row r="508" spans="1:28" hidden="1" x14ac:dyDescent="0.25">
      <c r="A508" s="8" t="s">
        <v>1271</v>
      </c>
      <c r="B508" s="20" t="s">
        <v>142</v>
      </c>
      <c r="C508" s="9" t="s">
        <v>143</v>
      </c>
      <c r="D508" s="10" t="str">
        <f>VLOOKUP(B508,Sheet1!$B$6:$D$580,3,0)</f>
        <v>Huỳnh Trường Vũ</v>
      </c>
      <c r="E508" s="9" t="s">
        <v>80</v>
      </c>
      <c r="F508" s="9" t="s">
        <v>57</v>
      </c>
      <c r="G508" s="9" t="s">
        <v>127</v>
      </c>
      <c r="H508" s="11">
        <v>3.5000000000000003E-2</v>
      </c>
      <c r="I508" s="11"/>
      <c r="J508" s="11">
        <v>0.01</v>
      </c>
      <c r="K508" s="11">
        <v>0.01</v>
      </c>
      <c r="L508" s="11">
        <v>5.0000000000000001E-3</v>
      </c>
      <c r="M508" s="11">
        <v>5.0000000000000001E-3</v>
      </c>
      <c r="N508" s="11"/>
      <c r="O508" s="12">
        <f t="shared" si="69"/>
        <v>0</v>
      </c>
      <c r="P508" s="12">
        <f t="shared" si="70"/>
        <v>0</v>
      </c>
      <c r="Q508" s="12">
        <f t="shared" si="71"/>
        <v>6853507.2000000002</v>
      </c>
      <c r="R508" s="12">
        <f t="shared" si="68"/>
        <v>6853864.25</v>
      </c>
      <c r="S508" s="12">
        <v>600000000</v>
      </c>
      <c r="T508" s="12">
        <v>0</v>
      </c>
      <c r="U508" s="12">
        <v>710208000</v>
      </c>
      <c r="V508" s="12">
        <v>710245000</v>
      </c>
      <c r="W508" s="15">
        <f t="shared" si="65"/>
        <v>0</v>
      </c>
      <c r="X508" s="15">
        <f t="shared" si="66"/>
        <v>1.1836800000000001</v>
      </c>
      <c r="Y508" s="15">
        <f t="shared" si="67"/>
        <v>1.1837416666666667</v>
      </c>
      <c r="Z508" s="36"/>
      <c r="AA508" s="36"/>
      <c r="AB508" s="37"/>
    </row>
    <row r="509" spans="1:28" hidden="1" x14ac:dyDescent="0.25">
      <c r="A509" s="8" t="s">
        <v>1272</v>
      </c>
      <c r="B509" s="9" t="s">
        <v>144</v>
      </c>
      <c r="C509" s="9" t="s">
        <v>145</v>
      </c>
      <c r="D509" s="10" t="str">
        <f>VLOOKUP(B509,Sheet1!$B$6:$D$580,3,0)</f>
        <v>Huỳnh Văn Điền</v>
      </c>
      <c r="E509" s="9" t="s">
        <v>67</v>
      </c>
      <c r="F509" s="9" t="s">
        <v>57</v>
      </c>
      <c r="G509" s="9" t="s">
        <v>127</v>
      </c>
      <c r="H509" s="11">
        <v>3.5000000000000003E-2</v>
      </c>
      <c r="I509" s="11"/>
      <c r="J509" s="11">
        <v>0.01</v>
      </c>
      <c r="K509" s="11">
        <v>0.01</v>
      </c>
      <c r="L509" s="11">
        <v>5.0000000000000001E-3</v>
      </c>
      <c r="M509" s="11">
        <v>5.0000000000000001E-3</v>
      </c>
      <c r="N509" s="11"/>
      <c r="O509" s="12">
        <f t="shared" si="69"/>
        <v>0</v>
      </c>
      <c r="P509" s="12">
        <f t="shared" si="70"/>
        <v>0</v>
      </c>
      <c r="Q509" s="12">
        <f t="shared" si="71"/>
        <v>0</v>
      </c>
      <c r="R509" s="12">
        <f t="shared" si="68"/>
        <v>0</v>
      </c>
      <c r="S509" s="12">
        <v>100000000</v>
      </c>
      <c r="T509" s="12">
        <v>7488000</v>
      </c>
      <c r="U509" s="12">
        <v>0</v>
      </c>
      <c r="V509" s="12">
        <v>53376000</v>
      </c>
      <c r="W509" s="15">
        <f t="shared" si="65"/>
        <v>7.4880000000000002E-2</v>
      </c>
      <c r="X509" s="15">
        <f t="shared" si="66"/>
        <v>0</v>
      </c>
      <c r="Y509" s="15">
        <f t="shared" si="67"/>
        <v>0.53376000000000001</v>
      </c>
      <c r="Z509" s="36"/>
      <c r="AA509" s="36"/>
      <c r="AB509" s="37"/>
    </row>
    <row r="510" spans="1:28" hidden="1" x14ac:dyDescent="0.25">
      <c r="A510" s="8" t="s">
        <v>1277</v>
      </c>
      <c r="B510" s="23" t="s">
        <v>152</v>
      </c>
      <c r="C510" s="9" t="s">
        <v>153</v>
      </c>
      <c r="D510" s="10" t="str">
        <f>VLOOKUP(B510,Sheet1!$B$6:$D$580,3,0)</f>
        <v>Lê Trường Vi</v>
      </c>
      <c r="E510" s="9" t="s">
        <v>96</v>
      </c>
      <c r="F510" s="9" t="s">
        <v>57</v>
      </c>
      <c r="G510" s="9" t="s">
        <v>127</v>
      </c>
      <c r="H510" s="11">
        <v>3.5000000000000003E-2</v>
      </c>
      <c r="I510" s="11"/>
      <c r="J510" s="11">
        <v>0.01</v>
      </c>
      <c r="K510" s="11">
        <v>0.01</v>
      </c>
      <c r="L510" s="11">
        <v>5.0000000000000001E-3</v>
      </c>
      <c r="M510" s="11">
        <v>5.0000000000000001E-3</v>
      </c>
      <c r="N510" s="11"/>
      <c r="O510" s="12">
        <f t="shared" si="69"/>
        <v>0</v>
      </c>
      <c r="P510" s="12">
        <f t="shared" si="70"/>
        <v>4080977.28</v>
      </c>
      <c r="Q510" s="12">
        <f t="shared" si="71"/>
        <v>807357.6</v>
      </c>
      <c r="R510" s="12">
        <f t="shared" si="68"/>
        <v>6082649.7599999998</v>
      </c>
      <c r="S510" s="12">
        <v>500000000</v>
      </c>
      <c r="T510" s="12">
        <v>422899200</v>
      </c>
      <c r="U510" s="12">
        <v>83664000</v>
      </c>
      <c r="V510" s="12">
        <v>630326400</v>
      </c>
      <c r="W510" s="15">
        <f t="shared" si="65"/>
        <v>0.84579839999999995</v>
      </c>
      <c r="X510" s="15">
        <f t="shared" si="66"/>
        <v>0.167328</v>
      </c>
      <c r="Y510" s="15">
        <f t="shared" si="67"/>
        <v>1.2606527999999999</v>
      </c>
      <c r="Z510" s="36"/>
      <c r="AA510" s="36"/>
      <c r="AB510" s="37"/>
    </row>
    <row r="511" spans="1:28" hidden="1" x14ac:dyDescent="0.25">
      <c r="A511" s="8" t="s">
        <v>1278</v>
      </c>
      <c r="B511" s="9" t="s">
        <v>156</v>
      </c>
      <c r="C511" s="9" t="s">
        <v>157</v>
      </c>
      <c r="D511" s="10" t="str">
        <f>VLOOKUP(B511,Sheet1!$B$6:$D$580,3,0)</f>
        <v>Phan Thiện Đương</v>
      </c>
      <c r="E511" s="9" t="s">
        <v>70</v>
      </c>
      <c r="F511" s="9" t="s">
        <v>57</v>
      </c>
      <c r="G511" s="9" t="s">
        <v>127</v>
      </c>
      <c r="H511" s="11">
        <v>3.5000000000000003E-2</v>
      </c>
      <c r="I511" s="11"/>
      <c r="J511" s="11">
        <v>0.01</v>
      </c>
      <c r="K511" s="11">
        <v>0.01</v>
      </c>
      <c r="L511" s="11">
        <v>5.0000000000000001E-3</v>
      </c>
      <c r="M511" s="11">
        <v>5.0000000000000001E-3</v>
      </c>
      <c r="N511" s="11"/>
      <c r="O511" s="12">
        <f t="shared" si="69"/>
        <v>0</v>
      </c>
      <c r="P511" s="12">
        <f t="shared" si="70"/>
        <v>0</v>
      </c>
      <c r="Q511" s="12">
        <f t="shared" si="71"/>
        <v>0</v>
      </c>
      <c r="R511" s="12">
        <f t="shared" si="68"/>
        <v>1932470.4000000001</v>
      </c>
      <c r="S511" s="12">
        <v>200000000</v>
      </c>
      <c r="T511" s="12">
        <v>6912000</v>
      </c>
      <c r="U511" s="12">
        <v>0</v>
      </c>
      <c r="V511" s="12">
        <v>200256000</v>
      </c>
      <c r="W511" s="15">
        <f t="shared" si="65"/>
        <v>3.456E-2</v>
      </c>
      <c r="X511" s="15">
        <f t="shared" si="66"/>
        <v>0</v>
      </c>
      <c r="Y511" s="15">
        <f t="shared" si="67"/>
        <v>1.0012799999999999</v>
      </c>
      <c r="Z511" s="36"/>
      <c r="AA511" s="36"/>
      <c r="AB511" s="37"/>
    </row>
    <row r="512" spans="1:28" hidden="1" x14ac:dyDescent="0.25">
      <c r="A512" s="8" t="s">
        <v>1285</v>
      </c>
      <c r="B512" s="20" t="s">
        <v>289</v>
      </c>
      <c r="C512" s="9" t="s">
        <v>290</v>
      </c>
      <c r="D512" s="10" t="str">
        <f>VLOOKUP(B512,Sheet1!$B$6:$D$580,3,0)</f>
        <v>Lê Trường Vi</v>
      </c>
      <c r="E512" s="9" t="s">
        <v>89</v>
      </c>
      <c r="F512" s="9" t="s">
        <v>57</v>
      </c>
      <c r="G512" s="9" t="s">
        <v>127</v>
      </c>
      <c r="H512" s="11">
        <v>3.5000000000000003E-2</v>
      </c>
      <c r="I512" s="11"/>
      <c r="J512" s="11">
        <v>0.01</v>
      </c>
      <c r="K512" s="11">
        <v>0.01</v>
      </c>
      <c r="L512" s="11">
        <v>5.0000000000000001E-3</v>
      </c>
      <c r="M512" s="11">
        <v>5.0000000000000001E-3</v>
      </c>
      <c r="N512" s="11"/>
      <c r="O512" s="12">
        <f t="shared" si="69"/>
        <v>0</v>
      </c>
      <c r="P512" s="12">
        <f t="shared" si="70"/>
        <v>0</v>
      </c>
      <c r="Q512" s="12">
        <f t="shared" si="71"/>
        <v>0</v>
      </c>
      <c r="R512" s="12">
        <f t="shared" si="68"/>
        <v>0</v>
      </c>
      <c r="S512" s="12">
        <v>0</v>
      </c>
      <c r="T512" s="12">
        <v>-57044800</v>
      </c>
      <c r="U512" s="12">
        <v>0</v>
      </c>
      <c r="V512" s="12">
        <v>-57044800</v>
      </c>
      <c r="W512" s="15">
        <f t="shared" si="65"/>
        <v>0</v>
      </c>
      <c r="X512" s="15">
        <f t="shared" si="66"/>
        <v>0</v>
      </c>
      <c r="Y512" s="15">
        <f t="shared" si="67"/>
        <v>0</v>
      </c>
      <c r="Z512" s="36"/>
      <c r="AA512" s="36"/>
      <c r="AB512" s="37"/>
    </row>
    <row r="513" spans="1:28" hidden="1" x14ac:dyDescent="0.25">
      <c r="A513" s="8" t="s">
        <v>1286</v>
      </c>
      <c r="B513" s="20" t="s">
        <v>307</v>
      </c>
      <c r="C513" s="9" t="s">
        <v>308</v>
      </c>
      <c r="D513" s="10" t="str">
        <f>VLOOKUP(B513,Sheet1!$B$6:$D$580,3,0)</f>
        <v>Phan Thiện Đương</v>
      </c>
      <c r="E513" s="9" t="s">
        <v>56</v>
      </c>
      <c r="F513" s="9" t="s">
        <v>57</v>
      </c>
      <c r="G513" s="9" t="s">
        <v>127</v>
      </c>
      <c r="H513" s="11">
        <v>3.5000000000000003E-2</v>
      </c>
      <c r="I513" s="11"/>
      <c r="J513" s="11">
        <v>0.01</v>
      </c>
      <c r="K513" s="11">
        <v>0.01</v>
      </c>
      <c r="L513" s="11">
        <v>5.0000000000000001E-3</v>
      </c>
      <c r="M513" s="11">
        <v>5.0000000000000001E-3</v>
      </c>
      <c r="N513" s="11"/>
      <c r="O513" s="12">
        <f t="shared" si="69"/>
        <v>0</v>
      </c>
      <c r="P513" s="12">
        <f t="shared" si="70"/>
        <v>1267315.2</v>
      </c>
      <c r="Q513" s="12">
        <f t="shared" si="71"/>
        <v>1630000.8</v>
      </c>
      <c r="R513" s="12">
        <f t="shared" si="68"/>
        <v>2897494.5249999999</v>
      </c>
      <c r="S513" s="12">
        <v>300000000</v>
      </c>
      <c r="T513" s="12">
        <v>131328000</v>
      </c>
      <c r="U513" s="12">
        <v>168912000</v>
      </c>
      <c r="V513" s="12">
        <v>300258500</v>
      </c>
      <c r="W513" s="15">
        <f t="shared" si="65"/>
        <v>0.43775999999999998</v>
      </c>
      <c r="X513" s="15">
        <f t="shared" si="66"/>
        <v>0.56303999999999998</v>
      </c>
      <c r="Y513" s="15">
        <f t="shared" si="67"/>
        <v>1.0008616666666668</v>
      </c>
      <c r="Z513" s="36"/>
      <c r="AA513" s="36"/>
      <c r="AB513" s="37"/>
    </row>
    <row r="514" spans="1:28" hidden="1" x14ac:dyDescent="0.25">
      <c r="A514" s="8" t="s">
        <v>1283</v>
      </c>
      <c r="B514" s="20" t="s">
        <v>369</v>
      </c>
      <c r="C514" s="9" t="s">
        <v>370</v>
      </c>
      <c r="D514" s="10" t="str">
        <f>VLOOKUP(B514,Sheet1!$B$6:$D$580,3,0)</f>
        <v>Phan Thiện Đương</v>
      </c>
      <c r="E514" s="9" t="s">
        <v>67</v>
      </c>
      <c r="F514" s="9" t="s">
        <v>57</v>
      </c>
      <c r="G514" s="9" t="s">
        <v>127</v>
      </c>
      <c r="H514" s="11">
        <v>3.5000000000000003E-2</v>
      </c>
      <c r="I514" s="11"/>
      <c r="J514" s="11">
        <v>0.01</v>
      </c>
      <c r="K514" s="11">
        <v>0.01</v>
      </c>
      <c r="L514" s="11">
        <v>5.0000000000000001E-3</v>
      </c>
      <c r="M514" s="11">
        <v>5.0000000000000001E-3</v>
      </c>
      <c r="N514" s="11"/>
      <c r="O514" s="12">
        <f t="shared" si="69"/>
        <v>0</v>
      </c>
      <c r="P514" s="12">
        <f t="shared" si="70"/>
        <v>0</v>
      </c>
      <c r="Q514" s="12">
        <f t="shared" si="71"/>
        <v>0</v>
      </c>
      <c r="R514" s="12">
        <f t="shared" si="68"/>
        <v>0</v>
      </c>
      <c r="S514" s="12">
        <v>0</v>
      </c>
      <c r="T514" s="12">
        <v>0</v>
      </c>
      <c r="U514" s="12">
        <v>0</v>
      </c>
      <c r="V514" s="12">
        <v>0</v>
      </c>
      <c r="W514" s="15">
        <f t="shared" si="65"/>
        <v>0</v>
      </c>
      <c r="X514" s="15">
        <f t="shared" si="66"/>
        <v>0</v>
      </c>
      <c r="Y514" s="15">
        <f t="shared" si="67"/>
        <v>0</v>
      </c>
      <c r="Z514" s="36"/>
      <c r="AA514" s="36"/>
      <c r="AB514" s="37"/>
    </row>
    <row r="515" spans="1:28" hidden="1" x14ac:dyDescent="0.25">
      <c r="A515" s="8" t="s">
        <v>1281</v>
      </c>
      <c r="B515" s="20" t="s">
        <v>443</v>
      </c>
      <c r="C515" s="9" t="s">
        <v>444</v>
      </c>
      <c r="D515" s="10" t="str">
        <f>VLOOKUP(B515,Sheet1!$B$6:$D$580,3,0)</f>
        <v>Phan Quốc Vũ</v>
      </c>
      <c r="E515" s="9" t="s">
        <v>64</v>
      </c>
      <c r="F515" s="9" t="s">
        <v>57</v>
      </c>
      <c r="G515" s="9" t="s">
        <v>127</v>
      </c>
      <c r="H515" s="11">
        <v>3.5000000000000003E-2</v>
      </c>
      <c r="I515" s="11"/>
      <c r="J515" s="11">
        <v>0.01</v>
      </c>
      <c r="K515" s="11">
        <v>0.01</v>
      </c>
      <c r="L515" s="11">
        <v>5.0000000000000001E-3</v>
      </c>
      <c r="M515" s="11">
        <v>5.0000000000000001E-3</v>
      </c>
      <c r="N515" s="11"/>
      <c r="O515" s="12">
        <f t="shared" si="69"/>
        <v>0</v>
      </c>
      <c r="P515" s="12">
        <f t="shared" si="70"/>
        <v>0</v>
      </c>
      <c r="Q515" s="12">
        <f t="shared" si="71"/>
        <v>0</v>
      </c>
      <c r="R515" s="12">
        <f t="shared" si="68"/>
        <v>0</v>
      </c>
      <c r="S515" s="12">
        <v>0</v>
      </c>
      <c r="T515" s="12">
        <v>0</v>
      </c>
      <c r="U515" s="12">
        <v>0</v>
      </c>
      <c r="V515" s="12">
        <v>0</v>
      </c>
      <c r="W515" s="15">
        <f t="shared" si="65"/>
        <v>0</v>
      </c>
      <c r="X515" s="15">
        <f t="shared" si="66"/>
        <v>0</v>
      </c>
      <c r="Y515" s="15">
        <f t="shared" si="67"/>
        <v>0</v>
      </c>
      <c r="Z515" s="36"/>
      <c r="AA515" s="36"/>
      <c r="AB515" s="37"/>
    </row>
    <row r="516" spans="1:28" hidden="1" x14ac:dyDescent="0.25">
      <c r="A516" s="8" t="s">
        <v>1294</v>
      </c>
      <c r="B516" s="20" t="s">
        <v>468</v>
      </c>
      <c r="C516" s="9" t="s">
        <v>469</v>
      </c>
      <c r="D516" s="10" t="str">
        <f>VLOOKUP(B516,Sheet1!$B$6:$D$580,3,0)</f>
        <v>Lê Trường Vi</v>
      </c>
      <c r="E516" s="9" t="s">
        <v>89</v>
      </c>
      <c r="F516" s="9" t="s">
        <v>57</v>
      </c>
      <c r="G516" s="9" t="s">
        <v>127</v>
      </c>
      <c r="H516" s="11">
        <v>3.5000000000000003E-2</v>
      </c>
      <c r="I516" s="11"/>
      <c r="J516" s="11">
        <v>0.01</v>
      </c>
      <c r="K516" s="11">
        <v>0.01</v>
      </c>
      <c r="L516" s="11">
        <v>5.0000000000000001E-3</v>
      </c>
      <c r="M516" s="11">
        <v>5.0000000000000001E-3</v>
      </c>
      <c r="N516" s="11"/>
      <c r="O516" s="12">
        <f t="shared" ref="O516:O571" si="72">$V516*I516</f>
        <v>0</v>
      </c>
      <c r="P516" s="12">
        <f t="shared" si="70"/>
        <v>1442605.52</v>
      </c>
      <c r="Q516" s="12">
        <f t="shared" si="71"/>
        <v>565845.12</v>
      </c>
      <c r="R516" s="12">
        <f t="shared" si="68"/>
        <v>2152969.04</v>
      </c>
      <c r="S516" s="12">
        <v>200000000</v>
      </c>
      <c r="T516" s="12">
        <v>149492800</v>
      </c>
      <c r="U516" s="12">
        <v>58636800</v>
      </c>
      <c r="V516" s="12">
        <v>223105600</v>
      </c>
      <c r="W516" s="15">
        <f t="shared" si="65"/>
        <v>0.74746400000000002</v>
      </c>
      <c r="X516" s="15">
        <f t="shared" si="66"/>
        <v>0.293184</v>
      </c>
      <c r="Y516" s="15">
        <f t="shared" si="67"/>
        <v>1.1155280000000001</v>
      </c>
      <c r="Z516" s="36"/>
      <c r="AA516" s="36"/>
      <c r="AB516" s="37"/>
    </row>
    <row r="517" spans="1:28" hidden="1" x14ac:dyDescent="0.25">
      <c r="A517" s="8" t="s">
        <v>1263</v>
      </c>
      <c r="B517" s="20" t="s">
        <v>247</v>
      </c>
      <c r="C517" s="9" t="s">
        <v>248</v>
      </c>
      <c r="D517" s="10" t="str">
        <f>VLOOKUP(B517,Sheet1!$B$6:$D$580,3,0)</f>
        <v>Phan Quốc Vũ</v>
      </c>
      <c r="E517" s="9" t="s">
        <v>50</v>
      </c>
      <c r="F517" s="9" t="s">
        <v>51</v>
      </c>
      <c r="G517" s="9" t="s">
        <v>249</v>
      </c>
      <c r="H517" s="11">
        <v>3.5000000000000003E-2</v>
      </c>
      <c r="I517" s="11"/>
      <c r="J517" s="11">
        <v>0.01</v>
      </c>
      <c r="K517" s="11">
        <v>0.01</v>
      </c>
      <c r="L517" s="11">
        <v>5.0000000000000001E-3</v>
      </c>
      <c r="M517" s="11">
        <v>5.0000000000000001E-3</v>
      </c>
      <c r="N517" s="11"/>
      <c r="O517" s="12">
        <f t="shared" si="72"/>
        <v>0</v>
      </c>
      <c r="P517" s="12">
        <f t="shared" si="70"/>
        <v>0</v>
      </c>
      <c r="Q517" s="12">
        <f t="shared" si="71"/>
        <v>0</v>
      </c>
      <c r="R517" s="12">
        <f t="shared" si="68"/>
        <v>826812</v>
      </c>
      <c r="S517" s="12">
        <v>80000000</v>
      </c>
      <c r="T517" s="12">
        <v>0</v>
      </c>
      <c r="U517" s="12">
        <v>0</v>
      </c>
      <c r="V517" s="12">
        <v>85680000</v>
      </c>
      <c r="W517" s="15">
        <f t="shared" si="65"/>
        <v>0</v>
      </c>
      <c r="X517" s="15">
        <f t="shared" si="66"/>
        <v>0</v>
      </c>
      <c r="Y517" s="15">
        <f t="shared" si="67"/>
        <v>1.071</v>
      </c>
      <c r="Z517" s="36"/>
      <c r="AA517" s="36"/>
      <c r="AB517" s="37"/>
    </row>
    <row r="518" spans="1:28" hidden="1" x14ac:dyDescent="0.25">
      <c r="A518" s="8" t="s">
        <v>1274</v>
      </c>
      <c r="B518" s="20" t="s">
        <v>252</v>
      </c>
      <c r="C518" s="9" t="s">
        <v>253</v>
      </c>
      <c r="D518" s="10" t="str">
        <f>VLOOKUP(B518,Sheet1!$B$6:$D$580,3,0)</f>
        <v>Nguyễn Đức Tài</v>
      </c>
      <c r="E518" s="9" t="s">
        <v>88</v>
      </c>
      <c r="F518" s="9" t="s">
        <v>51</v>
      </c>
      <c r="G518" s="9" t="s">
        <v>249</v>
      </c>
      <c r="H518" s="11">
        <v>3.5000000000000003E-2</v>
      </c>
      <c r="I518" s="11"/>
      <c r="J518" s="11">
        <v>0.01</v>
      </c>
      <c r="K518" s="11">
        <v>0.01</v>
      </c>
      <c r="L518" s="11">
        <v>5.0000000000000001E-3</v>
      </c>
      <c r="M518" s="11">
        <v>5.0000000000000001E-3</v>
      </c>
      <c r="N518" s="11"/>
      <c r="O518" s="12">
        <f t="shared" si="72"/>
        <v>0</v>
      </c>
      <c r="P518" s="12">
        <f t="shared" si="70"/>
        <v>0</v>
      </c>
      <c r="Q518" s="12">
        <f t="shared" si="71"/>
        <v>0</v>
      </c>
      <c r="R518" s="12">
        <f t="shared" si="68"/>
        <v>2416143.84</v>
      </c>
      <c r="S518" s="12">
        <v>250000000</v>
      </c>
      <c r="T518" s="12">
        <v>0</v>
      </c>
      <c r="U518" s="12">
        <v>99600000</v>
      </c>
      <c r="V518" s="12">
        <v>250377600</v>
      </c>
      <c r="W518" s="15">
        <f t="shared" ref="W518:W581" si="73">IFERROR(T518/S518,0)</f>
        <v>0</v>
      </c>
      <c r="X518" s="15">
        <f t="shared" ref="X518:X581" si="74">+IFERROR(U518/S518,0)</f>
        <v>0.39839999999999998</v>
      </c>
      <c r="Y518" s="15">
        <f t="shared" ref="Y518:Y581" si="75">+IFERROR(V518/S518,0)</f>
        <v>1.0015103999999999</v>
      </c>
      <c r="Z518" s="36"/>
      <c r="AA518" s="36"/>
      <c r="AB518" s="37"/>
    </row>
    <row r="519" spans="1:28" hidden="1" x14ac:dyDescent="0.25">
      <c r="A519" s="8" t="s">
        <v>1275</v>
      </c>
      <c r="B519" s="20" t="s">
        <v>254</v>
      </c>
      <c r="C519" s="9" t="s">
        <v>255</v>
      </c>
      <c r="D519" s="10" t="str">
        <f>VLOOKUP(B519,Sheet1!$B$6:$D$580,3,0)</f>
        <v>Nguyễn Đức Tài</v>
      </c>
      <c r="E519" s="9" t="s">
        <v>61</v>
      </c>
      <c r="F519" s="9" t="s">
        <v>51</v>
      </c>
      <c r="G519" s="9" t="s">
        <v>249</v>
      </c>
      <c r="H519" s="11">
        <v>3.5000000000000003E-2</v>
      </c>
      <c r="I519" s="11"/>
      <c r="J519" s="11">
        <v>0.01</v>
      </c>
      <c r="K519" s="11">
        <v>0.01</v>
      </c>
      <c r="L519" s="11">
        <v>5.0000000000000001E-3</v>
      </c>
      <c r="M519" s="11">
        <v>5.0000000000000001E-3</v>
      </c>
      <c r="N519" s="11"/>
      <c r="O519" s="12">
        <f t="shared" si="72"/>
        <v>0</v>
      </c>
      <c r="P519" s="12">
        <f t="shared" si="70"/>
        <v>0</v>
      </c>
      <c r="Q519" s="12">
        <f t="shared" si="71"/>
        <v>0</v>
      </c>
      <c r="R519" s="12">
        <f t="shared" si="68"/>
        <v>0</v>
      </c>
      <c r="S519" s="12">
        <v>20000000</v>
      </c>
      <c r="T519" s="12">
        <v>0</v>
      </c>
      <c r="U519" s="12">
        <v>0</v>
      </c>
      <c r="V519" s="12">
        <v>0</v>
      </c>
      <c r="W519" s="15">
        <f t="shared" si="73"/>
        <v>0</v>
      </c>
      <c r="X519" s="15">
        <f t="shared" si="74"/>
        <v>0</v>
      </c>
      <c r="Y519" s="15">
        <f t="shared" si="75"/>
        <v>0</v>
      </c>
      <c r="Z519" s="36"/>
      <c r="AA519" s="36"/>
      <c r="AB519" s="37"/>
    </row>
    <row r="520" spans="1:28" hidden="1" x14ac:dyDescent="0.25">
      <c r="A520" s="8" t="s">
        <v>1280</v>
      </c>
      <c r="B520" s="20" t="s">
        <v>256</v>
      </c>
      <c r="C520" s="9" t="s">
        <v>257</v>
      </c>
      <c r="D520" s="10" t="str">
        <f>VLOOKUP(B520,Sheet1!$B$6:$D$580,3,0)</f>
        <v>Nguyễn Đức Tài</v>
      </c>
      <c r="E520" s="9" t="s">
        <v>73</v>
      </c>
      <c r="F520" s="9" t="s">
        <v>51</v>
      </c>
      <c r="G520" s="9" t="s">
        <v>249</v>
      </c>
      <c r="H520" s="11">
        <v>3.5000000000000003E-2</v>
      </c>
      <c r="I520" s="11"/>
      <c r="J520" s="11">
        <v>0.01</v>
      </c>
      <c r="K520" s="11">
        <v>0.01</v>
      </c>
      <c r="L520" s="11">
        <v>5.0000000000000001E-3</v>
      </c>
      <c r="M520" s="11">
        <v>5.0000000000000001E-3</v>
      </c>
      <c r="N520" s="11"/>
      <c r="O520" s="12">
        <f t="shared" si="72"/>
        <v>0</v>
      </c>
      <c r="P520" s="12">
        <f t="shared" si="70"/>
        <v>2824964.1599999997</v>
      </c>
      <c r="Q520" s="12">
        <f t="shared" si="71"/>
        <v>242624.16</v>
      </c>
      <c r="R520" s="12">
        <f t="shared" si="68"/>
        <v>4986070.08</v>
      </c>
      <c r="S520" s="12">
        <v>300000000</v>
      </c>
      <c r="T520" s="12">
        <v>292742400</v>
      </c>
      <c r="U520" s="12">
        <v>25142400</v>
      </c>
      <c r="V520" s="12">
        <v>516691200</v>
      </c>
      <c r="W520" s="15">
        <f t="shared" si="73"/>
        <v>0.97580800000000001</v>
      </c>
      <c r="X520" s="15">
        <f t="shared" si="74"/>
        <v>8.3807999999999994E-2</v>
      </c>
      <c r="Y520" s="15">
        <f t="shared" si="75"/>
        <v>1.7223040000000001</v>
      </c>
      <c r="Z520" s="36"/>
      <c r="AA520" s="36"/>
      <c r="AB520" s="37"/>
    </row>
    <row r="521" spans="1:28" hidden="1" x14ac:dyDescent="0.25">
      <c r="A521" s="8" t="s">
        <v>1282</v>
      </c>
      <c r="B521" s="20" t="s">
        <v>258</v>
      </c>
      <c r="C521" s="9" t="s">
        <v>259</v>
      </c>
      <c r="D521" s="10" t="str">
        <f>VLOOKUP(B521,Sheet1!$B$6:$D$580,3,0)</f>
        <v>Nguyễn Đức Tài</v>
      </c>
      <c r="E521" s="9" t="s">
        <v>61</v>
      </c>
      <c r="F521" s="9" t="s">
        <v>51</v>
      </c>
      <c r="G521" s="9" t="s">
        <v>249</v>
      </c>
      <c r="H521" s="11">
        <v>3.5000000000000003E-2</v>
      </c>
      <c r="I521" s="11"/>
      <c r="J521" s="11">
        <v>0.01</v>
      </c>
      <c r="K521" s="11">
        <v>0.01</v>
      </c>
      <c r="L521" s="11">
        <v>5.0000000000000001E-3</v>
      </c>
      <c r="M521" s="11">
        <v>5.0000000000000001E-3</v>
      </c>
      <c r="N521" s="11"/>
      <c r="O521" s="12">
        <f t="shared" si="72"/>
        <v>0</v>
      </c>
      <c r="P521" s="12">
        <f t="shared" si="70"/>
        <v>241095.6</v>
      </c>
      <c r="Q521" s="12">
        <f t="shared" si="71"/>
        <v>156191.04000000001</v>
      </c>
      <c r="R521" s="12">
        <f t="shared" si="68"/>
        <v>397286.64</v>
      </c>
      <c r="S521" s="12">
        <v>40000000</v>
      </c>
      <c r="T521" s="12">
        <v>24984000</v>
      </c>
      <c r="U521" s="12">
        <v>16185600</v>
      </c>
      <c r="V521" s="12">
        <v>41169600</v>
      </c>
      <c r="W521" s="15">
        <f t="shared" si="73"/>
        <v>0.62460000000000004</v>
      </c>
      <c r="X521" s="15">
        <f t="shared" si="74"/>
        <v>0.40464</v>
      </c>
      <c r="Y521" s="15">
        <f t="shared" si="75"/>
        <v>1.0292399999999999</v>
      </c>
      <c r="Z521" s="36"/>
      <c r="AA521" s="36"/>
      <c r="AB521" s="37"/>
    </row>
    <row r="522" spans="1:28" hidden="1" x14ac:dyDescent="0.25">
      <c r="A522" s="8" t="s">
        <v>1281</v>
      </c>
      <c r="B522" s="20" t="s">
        <v>267</v>
      </c>
      <c r="C522" s="9" t="s">
        <v>268</v>
      </c>
      <c r="D522" s="10" t="str">
        <f>VLOOKUP(B522,Sheet1!$B$6:$D$580,3,0)</f>
        <v>Phan Quốc Vũ</v>
      </c>
      <c r="E522" s="9" t="s">
        <v>64</v>
      </c>
      <c r="F522" s="9" t="s">
        <v>51</v>
      </c>
      <c r="G522" s="9" t="s">
        <v>249</v>
      </c>
      <c r="H522" s="11">
        <v>3.5000000000000003E-2</v>
      </c>
      <c r="I522" s="11"/>
      <c r="J522" s="11">
        <v>0.01</v>
      </c>
      <c r="K522" s="11">
        <v>0.01</v>
      </c>
      <c r="L522" s="11">
        <v>5.0000000000000001E-3</v>
      </c>
      <c r="M522" s="11">
        <v>5.0000000000000001E-3</v>
      </c>
      <c r="N522" s="11"/>
      <c r="O522" s="12">
        <f t="shared" si="72"/>
        <v>0</v>
      </c>
      <c r="P522" s="12">
        <f t="shared" si="70"/>
        <v>0</v>
      </c>
      <c r="Q522" s="12">
        <f t="shared" si="71"/>
        <v>0</v>
      </c>
      <c r="R522" s="12">
        <f t="shared" si="68"/>
        <v>198342.24</v>
      </c>
      <c r="S522" s="12">
        <v>20000000</v>
      </c>
      <c r="T522" s="12">
        <v>2649600</v>
      </c>
      <c r="U522" s="12">
        <v>11932800</v>
      </c>
      <c r="V522" s="12">
        <v>20553600</v>
      </c>
      <c r="W522" s="15">
        <f t="shared" si="73"/>
        <v>0.13247999999999999</v>
      </c>
      <c r="X522" s="11">
        <f t="shared" si="74"/>
        <v>0.59663999999999995</v>
      </c>
      <c r="Y522" s="15">
        <f t="shared" si="75"/>
        <v>1.0276799999999999</v>
      </c>
      <c r="Z522" s="36"/>
      <c r="AA522" s="36"/>
      <c r="AB522" s="37"/>
    </row>
    <row r="523" spans="1:28" hidden="1" x14ac:dyDescent="0.25">
      <c r="A523" s="8" t="s">
        <v>1290</v>
      </c>
      <c r="B523" s="20" t="s">
        <v>427</v>
      </c>
      <c r="C523" s="9" t="s">
        <v>428</v>
      </c>
      <c r="D523" s="10" t="str">
        <f>VLOOKUP(B523,Sheet1!$B$6:$D$580,3,0)</f>
        <v>Phan Quốc Vũ</v>
      </c>
      <c r="E523" s="9" t="s">
        <v>64</v>
      </c>
      <c r="F523" s="9" t="s">
        <v>51</v>
      </c>
      <c r="G523" s="9" t="s">
        <v>249</v>
      </c>
      <c r="H523" s="11"/>
      <c r="I523" s="11"/>
      <c r="J523" s="26">
        <v>0</v>
      </c>
      <c r="K523" s="11">
        <v>0.03</v>
      </c>
      <c r="L523" s="11">
        <v>0</v>
      </c>
      <c r="M523" s="11">
        <v>0</v>
      </c>
      <c r="N523" s="11"/>
      <c r="O523" s="12">
        <f t="shared" si="72"/>
        <v>0</v>
      </c>
      <c r="P523" s="12">
        <f t="shared" si="70"/>
        <v>0</v>
      </c>
      <c r="Q523" s="12">
        <f t="shared" si="71"/>
        <v>0</v>
      </c>
      <c r="R523" s="12">
        <f t="shared" si="68"/>
        <v>0</v>
      </c>
      <c r="S523" s="12">
        <v>0</v>
      </c>
      <c r="T523" s="12">
        <v>0</v>
      </c>
      <c r="U523" s="12">
        <v>0</v>
      </c>
      <c r="V523" s="12">
        <v>0</v>
      </c>
      <c r="W523" s="15">
        <f t="shared" si="73"/>
        <v>0</v>
      </c>
      <c r="X523" s="15">
        <f t="shared" si="74"/>
        <v>0</v>
      </c>
      <c r="Y523" s="15">
        <f t="shared" si="75"/>
        <v>0</v>
      </c>
      <c r="Z523" s="36"/>
      <c r="AA523" s="36"/>
      <c r="AB523" s="37"/>
    </row>
    <row r="524" spans="1:28" hidden="1" x14ac:dyDescent="0.25">
      <c r="A524" s="8" t="s">
        <v>1292</v>
      </c>
      <c r="B524" s="20" t="s">
        <v>450</v>
      </c>
      <c r="C524" s="9" t="s">
        <v>451</v>
      </c>
      <c r="D524" s="10" t="str">
        <f>VLOOKUP(B524,Sheet1!$B$6:$D$580,3,0)</f>
        <v>Phan Quốc Vũ</v>
      </c>
      <c r="E524" s="9" t="s">
        <v>85</v>
      </c>
      <c r="F524" s="9" t="s">
        <v>51</v>
      </c>
      <c r="G524" s="9" t="s">
        <v>249</v>
      </c>
      <c r="H524" s="11">
        <v>3.5000000000000003E-2</v>
      </c>
      <c r="I524" s="11"/>
      <c r="J524" s="11">
        <v>0.01</v>
      </c>
      <c r="K524" s="11">
        <v>0.01</v>
      </c>
      <c r="L524" s="11">
        <v>5.0000000000000001E-3</v>
      </c>
      <c r="M524" s="11">
        <v>5.0000000000000001E-3</v>
      </c>
      <c r="N524" s="11"/>
      <c r="O524" s="12">
        <f t="shared" si="72"/>
        <v>0</v>
      </c>
      <c r="P524" s="12">
        <f t="shared" si="70"/>
        <v>0</v>
      </c>
      <c r="Q524" s="12">
        <f t="shared" si="71"/>
        <v>0</v>
      </c>
      <c r="R524" s="12">
        <f t="shared" si="68"/>
        <v>0</v>
      </c>
      <c r="S524" s="12">
        <v>0</v>
      </c>
      <c r="T524" s="12">
        <v>0</v>
      </c>
      <c r="U524" s="12">
        <v>0</v>
      </c>
      <c r="V524" s="12">
        <v>0</v>
      </c>
      <c r="W524" s="15">
        <f t="shared" si="73"/>
        <v>0</v>
      </c>
      <c r="X524" s="15">
        <f t="shared" si="74"/>
        <v>0</v>
      </c>
      <c r="Y524" s="15">
        <f t="shared" si="75"/>
        <v>0</v>
      </c>
      <c r="Z524" s="36"/>
      <c r="AA524" s="36"/>
      <c r="AB524" s="37"/>
    </row>
    <row r="525" spans="1:28" hidden="1" x14ac:dyDescent="0.25">
      <c r="A525" s="8" t="s">
        <v>1295</v>
      </c>
      <c r="B525" s="32" t="s">
        <v>1248</v>
      </c>
      <c r="C525" s="32" t="s">
        <v>1249</v>
      </c>
      <c r="D525" s="10" t="str">
        <f>VLOOKUP(B525,Sheet1!$B$6:$D$580,3,0)</f>
        <v>Phan Quốc Vũ</v>
      </c>
      <c r="E525" s="31" t="s">
        <v>85</v>
      </c>
      <c r="F525" s="32" t="s">
        <v>51</v>
      </c>
      <c r="G525" s="9" t="s">
        <v>249</v>
      </c>
      <c r="H525" s="11">
        <v>3.5000000000000003E-2</v>
      </c>
      <c r="I525" s="11"/>
      <c r="J525" s="11">
        <v>0.01</v>
      </c>
      <c r="K525" s="11">
        <v>0.01</v>
      </c>
      <c r="L525" s="11">
        <v>5.0000000000000001E-3</v>
      </c>
      <c r="M525" s="11">
        <v>5.0000000000000001E-3</v>
      </c>
      <c r="N525" s="11"/>
      <c r="O525" s="12">
        <f t="shared" si="72"/>
        <v>0</v>
      </c>
      <c r="P525" s="12">
        <f t="shared" si="70"/>
        <v>0</v>
      </c>
      <c r="Q525" s="12">
        <f t="shared" si="71"/>
        <v>0</v>
      </c>
      <c r="R525" s="12">
        <f t="shared" si="68"/>
        <v>0</v>
      </c>
      <c r="S525" s="12">
        <v>30000000</v>
      </c>
      <c r="T525" s="12">
        <v>0</v>
      </c>
      <c r="U525" s="12">
        <v>12000000</v>
      </c>
      <c r="V525" s="12">
        <v>12000000</v>
      </c>
      <c r="W525" s="15">
        <f t="shared" si="73"/>
        <v>0</v>
      </c>
      <c r="X525" s="15">
        <f t="shared" si="74"/>
        <v>0.4</v>
      </c>
      <c r="Y525" s="15">
        <f t="shared" si="75"/>
        <v>0.4</v>
      </c>
      <c r="Z525" s="36"/>
      <c r="AA525" s="36"/>
      <c r="AB525" s="37"/>
    </row>
    <row r="526" spans="1:28" hidden="1" x14ac:dyDescent="0.25">
      <c r="A526" s="8" t="s">
        <v>1298</v>
      </c>
      <c r="B526" s="28" t="s">
        <v>886</v>
      </c>
      <c r="C526" s="28" t="s">
        <v>887</v>
      </c>
      <c r="D526" s="10" t="str">
        <f>VLOOKUP(B526,Sheet1!$B$6:$D$580,3,0)</f>
        <v>Nguyễn Thành An</v>
      </c>
      <c r="E526" s="28" t="s">
        <v>488</v>
      </c>
      <c r="F526" s="28" t="s">
        <v>475</v>
      </c>
      <c r="G526" s="9" t="s">
        <v>249</v>
      </c>
      <c r="H526" s="11">
        <v>3.5000000000000003E-2</v>
      </c>
      <c r="I526" s="11"/>
      <c r="J526" s="11">
        <v>0.01</v>
      </c>
      <c r="K526" s="11">
        <v>0.01</v>
      </c>
      <c r="L526" s="11">
        <v>5.0000000000000001E-3</v>
      </c>
      <c r="M526" s="11">
        <v>5.0000000000000001E-3</v>
      </c>
      <c r="N526" s="11"/>
      <c r="O526" s="12">
        <f t="shared" si="72"/>
        <v>0</v>
      </c>
      <c r="P526" s="12">
        <f t="shared" si="70"/>
        <v>0</v>
      </c>
      <c r="Q526" s="12">
        <f t="shared" si="71"/>
        <v>0</v>
      </c>
      <c r="R526" s="12">
        <f t="shared" si="68"/>
        <v>0</v>
      </c>
      <c r="S526" s="12">
        <v>70000000</v>
      </c>
      <c r="T526" s="12">
        <v>0</v>
      </c>
      <c r="U526" s="12">
        <v>15120000</v>
      </c>
      <c r="V526" s="12">
        <v>15120000</v>
      </c>
      <c r="W526" s="15">
        <f t="shared" si="73"/>
        <v>0</v>
      </c>
      <c r="X526" s="15">
        <f t="shared" si="74"/>
        <v>0.216</v>
      </c>
      <c r="Y526" s="15">
        <f t="shared" si="75"/>
        <v>0.216</v>
      </c>
      <c r="Z526" s="36"/>
      <c r="AA526" s="36"/>
      <c r="AB526" s="37"/>
    </row>
    <row r="527" spans="1:28" hidden="1" x14ac:dyDescent="0.25">
      <c r="A527" s="8" t="s">
        <v>1304</v>
      </c>
      <c r="B527" s="28" t="s">
        <v>896</v>
      </c>
      <c r="C527" s="28" t="s">
        <v>897</v>
      </c>
      <c r="D527" s="10" t="str">
        <f>VLOOKUP(B527,Sheet1!$B$6:$D$580,3,0)</f>
        <v>Trần Thanh Hiền</v>
      </c>
      <c r="E527" s="28" t="s">
        <v>505</v>
      </c>
      <c r="F527" s="28" t="s">
        <v>475</v>
      </c>
      <c r="G527" s="9" t="s">
        <v>249</v>
      </c>
      <c r="H527" s="11">
        <v>3.5000000000000003E-2</v>
      </c>
      <c r="I527" s="11"/>
      <c r="J527" s="11">
        <v>0.01</v>
      </c>
      <c r="K527" s="11">
        <v>0.01</v>
      </c>
      <c r="L527" s="11">
        <v>5.0000000000000001E-3</v>
      </c>
      <c r="M527" s="11">
        <v>5.0000000000000001E-3</v>
      </c>
      <c r="N527" s="11"/>
      <c r="O527" s="12">
        <f t="shared" si="72"/>
        <v>0</v>
      </c>
      <c r="P527" s="12">
        <f t="shared" si="70"/>
        <v>867897.84</v>
      </c>
      <c r="Q527" s="12">
        <f t="shared" si="71"/>
        <v>0</v>
      </c>
      <c r="R527" s="12">
        <f t="shared" ref="R527:R587" si="76">IF(Y527&gt;=100%,V527*(100%-H527)*K527,0)</f>
        <v>1936268.6400000001</v>
      </c>
      <c r="S527" s="12">
        <v>200000000</v>
      </c>
      <c r="T527" s="12">
        <v>89937600</v>
      </c>
      <c r="U527" s="12">
        <v>17856000</v>
      </c>
      <c r="V527" s="12">
        <v>200649600</v>
      </c>
      <c r="W527" s="15">
        <f t="shared" si="73"/>
        <v>0.44968799999999998</v>
      </c>
      <c r="X527" s="15">
        <f t="shared" si="74"/>
        <v>8.9279999999999998E-2</v>
      </c>
      <c r="Y527" s="15">
        <f t="shared" si="75"/>
        <v>1.0032479999999999</v>
      </c>
      <c r="Z527" s="36"/>
      <c r="AA527" s="36"/>
      <c r="AB527" s="37"/>
    </row>
    <row r="528" spans="1:28" hidden="1" x14ac:dyDescent="0.25">
      <c r="A528" s="8" t="s">
        <v>1327</v>
      </c>
      <c r="B528" s="28" t="s">
        <v>904</v>
      </c>
      <c r="C528" s="28" t="s">
        <v>905</v>
      </c>
      <c r="D528" s="10" t="str">
        <f>VLOOKUP(B528,Sheet1!$B$6:$D$580,3,0)</f>
        <v>Nguyễn Thành An</v>
      </c>
      <c r="E528" s="28" t="s">
        <v>488</v>
      </c>
      <c r="F528" s="28" t="s">
        <v>475</v>
      </c>
      <c r="G528" s="9" t="s">
        <v>249</v>
      </c>
      <c r="H528" s="11">
        <v>3.5000000000000003E-2</v>
      </c>
      <c r="I528" s="11"/>
      <c r="J528" s="11">
        <v>0.01</v>
      </c>
      <c r="K528" s="11">
        <v>0.01</v>
      </c>
      <c r="L528" s="11">
        <v>5.0000000000000001E-3</v>
      </c>
      <c r="M528" s="11">
        <v>5.0000000000000001E-3</v>
      </c>
      <c r="N528" s="11"/>
      <c r="O528" s="12">
        <f t="shared" si="72"/>
        <v>0</v>
      </c>
      <c r="P528" s="12">
        <f t="shared" ref="P528:P558" si="77">IF(W528&gt;=40%,T528*J528*(100%-H528),0)</f>
        <v>0</v>
      </c>
      <c r="Q528" s="12">
        <f t="shared" ref="Q528:Q559" si="78">IF(OR(X528&gt;=60%,(W528+X528)&gt;=100%),U528*J528*(100%-H528),0)</f>
        <v>0</v>
      </c>
      <c r="R528" s="12">
        <f t="shared" si="76"/>
        <v>0</v>
      </c>
      <c r="S528" s="12">
        <v>0</v>
      </c>
      <c r="T528" s="12">
        <v>0</v>
      </c>
      <c r="U528" s="12">
        <v>0</v>
      </c>
      <c r="V528" s="12">
        <v>0</v>
      </c>
      <c r="W528" s="15">
        <f t="shared" si="73"/>
        <v>0</v>
      </c>
      <c r="X528" s="15">
        <f t="shared" si="74"/>
        <v>0</v>
      </c>
      <c r="Y528" s="15">
        <f t="shared" si="75"/>
        <v>0</v>
      </c>
      <c r="Z528" s="36"/>
      <c r="AA528" s="36"/>
      <c r="AB528" s="37"/>
    </row>
    <row r="529" spans="1:28" hidden="1" x14ac:dyDescent="0.25">
      <c r="A529" s="8" t="s">
        <v>1307</v>
      </c>
      <c r="B529" s="28" t="s">
        <v>906</v>
      </c>
      <c r="C529" s="28" t="s">
        <v>907</v>
      </c>
      <c r="D529" s="10" t="str">
        <f>VLOOKUP(B529,Sheet1!$B$6:$D$580,3,0)</f>
        <v>Trần Thanh Hiền</v>
      </c>
      <c r="E529" s="28" t="s">
        <v>505</v>
      </c>
      <c r="F529" s="28" t="s">
        <v>475</v>
      </c>
      <c r="G529" s="9" t="s">
        <v>249</v>
      </c>
      <c r="H529" s="11">
        <v>3.5000000000000003E-2</v>
      </c>
      <c r="I529" s="11"/>
      <c r="J529" s="11">
        <v>0.01</v>
      </c>
      <c r="K529" s="11">
        <v>0.01</v>
      </c>
      <c r="L529" s="11">
        <v>5.0000000000000001E-3</v>
      </c>
      <c r="M529" s="11">
        <v>5.0000000000000001E-3</v>
      </c>
      <c r="N529" s="11"/>
      <c r="O529" s="12">
        <f t="shared" si="72"/>
        <v>0</v>
      </c>
      <c r="P529" s="12">
        <f t="shared" si="77"/>
        <v>0</v>
      </c>
      <c r="Q529" s="12">
        <f t="shared" si="78"/>
        <v>0</v>
      </c>
      <c r="R529" s="12">
        <f t="shared" si="76"/>
        <v>0</v>
      </c>
      <c r="S529" s="12">
        <v>0</v>
      </c>
      <c r="T529" s="12">
        <v>0</v>
      </c>
      <c r="U529" s="12">
        <v>0</v>
      </c>
      <c r="V529" s="12">
        <v>0</v>
      </c>
      <c r="W529" s="15">
        <f t="shared" si="73"/>
        <v>0</v>
      </c>
      <c r="X529" s="15">
        <f t="shared" si="74"/>
        <v>0</v>
      </c>
      <c r="Y529" s="15">
        <f t="shared" si="75"/>
        <v>0</v>
      </c>
      <c r="Z529" s="36"/>
      <c r="AA529" s="36"/>
      <c r="AB529" s="37"/>
    </row>
    <row r="530" spans="1:28" hidden="1" x14ac:dyDescent="0.25">
      <c r="A530" s="8" t="s">
        <v>1308</v>
      </c>
      <c r="B530" s="28" t="s">
        <v>908</v>
      </c>
      <c r="C530" s="28" t="s">
        <v>909</v>
      </c>
      <c r="D530" s="10" t="str">
        <f>VLOOKUP(B530,Sheet1!$B$6:$D$580,3,0)</f>
        <v>Trần Thị Thu</v>
      </c>
      <c r="E530" s="28" t="s">
        <v>506</v>
      </c>
      <c r="F530" s="28" t="s">
        <v>475</v>
      </c>
      <c r="G530" s="9" t="s">
        <v>249</v>
      </c>
      <c r="H530" s="11">
        <v>3.5000000000000003E-2</v>
      </c>
      <c r="I530" s="11"/>
      <c r="J530" s="11">
        <v>0.01</v>
      </c>
      <c r="K530" s="11">
        <v>0.01</v>
      </c>
      <c r="L530" s="11">
        <v>5.0000000000000001E-3</v>
      </c>
      <c r="M530" s="11">
        <v>5.0000000000000001E-3</v>
      </c>
      <c r="N530" s="11"/>
      <c r="O530" s="12">
        <f t="shared" si="72"/>
        <v>0</v>
      </c>
      <c r="P530" s="12">
        <f t="shared" si="77"/>
        <v>984114.72</v>
      </c>
      <c r="Q530" s="12">
        <f t="shared" si="78"/>
        <v>0</v>
      </c>
      <c r="R530" s="12">
        <f t="shared" si="76"/>
        <v>0</v>
      </c>
      <c r="S530" s="12">
        <v>250000000</v>
      </c>
      <c r="T530" s="12">
        <v>101980800</v>
      </c>
      <c r="U530" s="12">
        <v>0</v>
      </c>
      <c r="V530" s="12">
        <v>101980800</v>
      </c>
      <c r="W530" s="15">
        <f t="shared" si="73"/>
        <v>0.40792319999999999</v>
      </c>
      <c r="X530" s="15">
        <f t="shared" si="74"/>
        <v>0</v>
      </c>
      <c r="Y530" s="15">
        <f t="shared" si="75"/>
        <v>0.40792319999999999</v>
      </c>
      <c r="Z530" s="36"/>
      <c r="AA530" s="36"/>
      <c r="AB530" s="37"/>
    </row>
    <row r="531" spans="1:28" hidden="1" x14ac:dyDescent="0.25">
      <c r="A531" s="8" t="s">
        <v>1310</v>
      </c>
      <c r="B531" s="28" t="s">
        <v>910</v>
      </c>
      <c r="C531" s="28" t="s">
        <v>911</v>
      </c>
      <c r="D531" s="10" t="str">
        <f>VLOOKUP(B531,Sheet1!$B$6:$D$580,3,0)</f>
        <v>Lê Văn Tuấn</v>
      </c>
      <c r="E531" s="28" t="s">
        <v>516</v>
      </c>
      <c r="F531" s="28" t="s">
        <v>475</v>
      </c>
      <c r="G531" s="9" t="s">
        <v>249</v>
      </c>
      <c r="H531" s="11">
        <v>3.5000000000000003E-2</v>
      </c>
      <c r="I531" s="11"/>
      <c r="J531" s="11">
        <v>0.01</v>
      </c>
      <c r="K531" s="11">
        <v>0.01</v>
      </c>
      <c r="L531" s="11">
        <v>5.0000000000000001E-3</v>
      </c>
      <c r="M531" s="11">
        <v>5.0000000000000001E-3</v>
      </c>
      <c r="N531" s="11"/>
      <c r="O531" s="12">
        <f t="shared" si="72"/>
        <v>0</v>
      </c>
      <c r="P531" s="12">
        <f t="shared" si="77"/>
        <v>0</v>
      </c>
      <c r="Q531" s="12">
        <f t="shared" si="78"/>
        <v>0</v>
      </c>
      <c r="R531" s="12">
        <f t="shared" si="76"/>
        <v>0</v>
      </c>
      <c r="S531" s="12">
        <v>20000000</v>
      </c>
      <c r="T531" s="12">
        <v>0</v>
      </c>
      <c r="U531" s="12">
        <v>0</v>
      </c>
      <c r="V531" s="12">
        <v>0</v>
      </c>
      <c r="W531" s="15">
        <f t="shared" si="73"/>
        <v>0</v>
      </c>
      <c r="X531" s="15">
        <f t="shared" si="74"/>
        <v>0</v>
      </c>
      <c r="Y531" s="15">
        <f t="shared" si="75"/>
        <v>0</v>
      </c>
      <c r="Z531" s="36"/>
      <c r="AA531" s="36"/>
      <c r="AB531" s="37"/>
    </row>
    <row r="532" spans="1:28" hidden="1" x14ac:dyDescent="0.25">
      <c r="A532" s="8" t="s">
        <v>1311</v>
      </c>
      <c r="B532" s="28" t="s">
        <v>912</v>
      </c>
      <c r="C532" s="28" t="s">
        <v>913</v>
      </c>
      <c r="D532" s="10" t="str">
        <f>VLOOKUP(B532,Sheet1!$B$6:$D$580,3,0)</f>
        <v>Trần Thanh Hiền</v>
      </c>
      <c r="E532" s="28" t="s">
        <v>505</v>
      </c>
      <c r="F532" s="28" t="s">
        <v>475</v>
      </c>
      <c r="G532" s="9" t="s">
        <v>249</v>
      </c>
      <c r="H532" s="11">
        <v>3.5000000000000003E-2</v>
      </c>
      <c r="I532" s="11"/>
      <c r="J532" s="11">
        <v>0.01</v>
      </c>
      <c r="K532" s="11">
        <v>0.01</v>
      </c>
      <c r="L532" s="11">
        <v>5.0000000000000001E-3</v>
      </c>
      <c r="M532" s="11">
        <v>5.0000000000000001E-3</v>
      </c>
      <c r="N532" s="11"/>
      <c r="O532" s="12">
        <f t="shared" si="72"/>
        <v>0</v>
      </c>
      <c r="P532" s="12">
        <f t="shared" si="77"/>
        <v>0</v>
      </c>
      <c r="Q532" s="12">
        <f t="shared" si="78"/>
        <v>0</v>
      </c>
      <c r="R532" s="12">
        <f t="shared" si="76"/>
        <v>0</v>
      </c>
      <c r="S532" s="12">
        <v>60000000</v>
      </c>
      <c r="T532" s="12">
        <v>0</v>
      </c>
      <c r="U532" s="12">
        <v>0</v>
      </c>
      <c r="V532" s="12">
        <v>10080000</v>
      </c>
      <c r="W532" s="15">
        <f t="shared" si="73"/>
        <v>0</v>
      </c>
      <c r="X532" s="15">
        <f t="shared" si="74"/>
        <v>0</v>
      </c>
      <c r="Y532" s="15">
        <f t="shared" si="75"/>
        <v>0.16800000000000001</v>
      </c>
      <c r="Z532" s="36"/>
      <c r="AA532" s="36"/>
      <c r="AB532" s="37"/>
    </row>
    <row r="533" spans="1:28" hidden="1" x14ac:dyDescent="0.25">
      <c r="A533" s="8" t="s">
        <v>1312</v>
      </c>
      <c r="B533" s="28" t="s">
        <v>914</v>
      </c>
      <c r="C533" s="28" t="s">
        <v>915</v>
      </c>
      <c r="D533" s="10" t="str">
        <f>VLOOKUP(B533,Sheet1!$B$6:$D$580,3,0)</f>
        <v>Trần Thanh Hiền</v>
      </c>
      <c r="E533" s="28" t="s">
        <v>505</v>
      </c>
      <c r="F533" s="28" t="s">
        <v>475</v>
      </c>
      <c r="G533" s="9" t="s">
        <v>249</v>
      </c>
      <c r="H533" s="11">
        <v>3.5000000000000003E-2</v>
      </c>
      <c r="I533" s="11"/>
      <c r="J533" s="11">
        <v>0.01</v>
      </c>
      <c r="K533" s="11">
        <v>0.01</v>
      </c>
      <c r="L533" s="11">
        <v>5.0000000000000001E-3</v>
      </c>
      <c r="M533" s="11">
        <v>5.0000000000000001E-3</v>
      </c>
      <c r="N533" s="11"/>
      <c r="O533" s="12">
        <f t="shared" si="72"/>
        <v>0</v>
      </c>
      <c r="P533" s="12">
        <f t="shared" si="77"/>
        <v>991850.15999999992</v>
      </c>
      <c r="Q533" s="12">
        <f t="shared" si="78"/>
        <v>77817.599999999991</v>
      </c>
      <c r="R533" s="12">
        <f t="shared" si="76"/>
        <v>1069667.76</v>
      </c>
      <c r="S533" s="12">
        <v>100000000</v>
      </c>
      <c r="T533" s="12">
        <v>102782400</v>
      </c>
      <c r="U533" s="12">
        <v>8064000</v>
      </c>
      <c r="V533" s="12">
        <v>110846400</v>
      </c>
      <c r="W533" s="15">
        <f t="shared" si="73"/>
        <v>1.0278240000000001</v>
      </c>
      <c r="X533" s="15">
        <f t="shared" si="74"/>
        <v>8.0640000000000003E-2</v>
      </c>
      <c r="Y533" s="15">
        <f t="shared" si="75"/>
        <v>1.1084639999999999</v>
      </c>
      <c r="Z533" s="36"/>
      <c r="AA533" s="36"/>
      <c r="AB533" s="37"/>
    </row>
    <row r="534" spans="1:28" hidden="1" x14ac:dyDescent="0.25">
      <c r="A534" s="8" t="s">
        <v>1314</v>
      </c>
      <c r="B534" s="28" t="s">
        <v>918</v>
      </c>
      <c r="C534" s="28" t="s">
        <v>919</v>
      </c>
      <c r="D534" s="10" t="str">
        <f>VLOOKUP(B534,Sheet1!$B$6:$D$580,3,0)</f>
        <v>Nguyễn Thành An</v>
      </c>
      <c r="E534" s="28" t="s">
        <v>474</v>
      </c>
      <c r="F534" s="28" t="s">
        <v>475</v>
      </c>
      <c r="G534" s="9" t="s">
        <v>249</v>
      </c>
      <c r="H534" s="11">
        <v>3.5000000000000003E-2</v>
      </c>
      <c r="I534" s="11"/>
      <c r="J534" s="11">
        <v>0.01</v>
      </c>
      <c r="K534" s="11">
        <v>0.01</v>
      </c>
      <c r="L534" s="11">
        <v>5.0000000000000001E-3</v>
      </c>
      <c r="M534" s="11">
        <v>5.0000000000000001E-3</v>
      </c>
      <c r="N534" s="11"/>
      <c r="O534" s="12">
        <f t="shared" si="72"/>
        <v>0</v>
      </c>
      <c r="P534" s="12">
        <f t="shared" si="77"/>
        <v>334059.83999999997</v>
      </c>
      <c r="Q534" s="12">
        <f t="shared" si="78"/>
        <v>151466.4</v>
      </c>
      <c r="R534" s="12">
        <f t="shared" si="76"/>
        <v>485526.24</v>
      </c>
      <c r="S534" s="12">
        <v>50000000</v>
      </c>
      <c r="T534" s="12">
        <v>34617600</v>
      </c>
      <c r="U534" s="12">
        <v>15696000</v>
      </c>
      <c r="V534" s="12">
        <v>50313600</v>
      </c>
      <c r="W534" s="15">
        <f t="shared" si="73"/>
        <v>0.69235199999999997</v>
      </c>
      <c r="X534" s="15">
        <f t="shared" si="74"/>
        <v>0.31391999999999998</v>
      </c>
      <c r="Y534" s="15">
        <f t="shared" si="75"/>
        <v>1.0062720000000001</v>
      </c>
      <c r="Z534" s="36"/>
      <c r="AA534" s="36"/>
      <c r="AB534" s="37"/>
    </row>
    <row r="535" spans="1:28" hidden="1" x14ac:dyDescent="0.25">
      <c r="A535" s="8" t="s">
        <v>1318</v>
      </c>
      <c r="B535" s="28" t="s">
        <v>926</v>
      </c>
      <c r="C535" s="28" t="s">
        <v>927</v>
      </c>
      <c r="D535" s="10" t="str">
        <f>VLOOKUP(B535,Sheet1!$B$6:$D$580,3,0)</f>
        <v>Trần Thanh Hiền</v>
      </c>
      <c r="E535" s="28" t="s">
        <v>505</v>
      </c>
      <c r="F535" s="28" t="s">
        <v>475</v>
      </c>
      <c r="G535" s="9" t="s">
        <v>249</v>
      </c>
      <c r="H535" s="11">
        <v>3.5000000000000003E-2</v>
      </c>
      <c r="I535" s="11"/>
      <c r="J535" s="11">
        <v>0.01</v>
      </c>
      <c r="K535" s="11">
        <v>0.01</v>
      </c>
      <c r="L535" s="11">
        <v>5.0000000000000001E-3</v>
      </c>
      <c r="M535" s="11">
        <v>5.0000000000000001E-3</v>
      </c>
      <c r="N535" s="11"/>
      <c r="O535" s="12">
        <f t="shared" si="72"/>
        <v>0</v>
      </c>
      <c r="P535" s="12">
        <f t="shared" si="77"/>
        <v>391265.04</v>
      </c>
      <c r="Q535" s="12">
        <f t="shared" si="78"/>
        <v>294363.59999999998</v>
      </c>
      <c r="R535" s="12">
        <f t="shared" si="76"/>
        <v>685628.64</v>
      </c>
      <c r="S535" s="12">
        <v>70000000</v>
      </c>
      <c r="T535" s="12">
        <v>40545600</v>
      </c>
      <c r="U535" s="12">
        <v>30504000</v>
      </c>
      <c r="V535" s="12">
        <v>71049600</v>
      </c>
      <c r="W535" s="15">
        <f t="shared" si="73"/>
        <v>0.57922285714285715</v>
      </c>
      <c r="X535" s="15">
        <f t="shared" si="74"/>
        <v>0.43577142857142859</v>
      </c>
      <c r="Y535" s="15">
        <f t="shared" si="75"/>
        <v>1.0149942857142857</v>
      </c>
      <c r="Z535" s="36"/>
      <c r="AA535" s="36"/>
      <c r="AB535" s="37"/>
    </row>
    <row r="536" spans="1:28" hidden="1" x14ac:dyDescent="0.25">
      <c r="A536" s="8" t="s">
        <v>1319</v>
      </c>
      <c r="B536" s="28" t="s">
        <v>928</v>
      </c>
      <c r="C536" s="28" t="s">
        <v>929</v>
      </c>
      <c r="D536" s="10" t="str">
        <f>VLOOKUP(B536,Sheet1!$B$6:$D$580,3,0)</f>
        <v>Trần Thanh Hiền</v>
      </c>
      <c r="E536" s="28" t="s">
        <v>505</v>
      </c>
      <c r="F536" s="28" t="s">
        <v>475</v>
      </c>
      <c r="G536" s="9" t="s">
        <v>249</v>
      </c>
      <c r="H536" s="11">
        <v>3.5000000000000003E-2</v>
      </c>
      <c r="I536" s="11"/>
      <c r="J536" s="11">
        <v>0.01</v>
      </c>
      <c r="K536" s="11">
        <v>0.01</v>
      </c>
      <c r="L536" s="11">
        <v>5.0000000000000001E-3</v>
      </c>
      <c r="M536" s="11">
        <v>5.0000000000000001E-3</v>
      </c>
      <c r="N536" s="11"/>
      <c r="O536" s="12">
        <f t="shared" si="72"/>
        <v>0</v>
      </c>
      <c r="P536" s="12">
        <f t="shared" si="77"/>
        <v>1503825.1199999999</v>
      </c>
      <c r="Q536" s="12">
        <f t="shared" si="78"/>
        <v>0</v>
      </c>
      <c r="R536" s="12">
        <f t="shared" si="76"/>
        <v>0</v>
      </c>
      <c r="S536" s="12">
        <v>250000000</v>
      </c>
      <c r="T536" s="12">
        <v>155836800</v>
      </c>
      <c r="U536" s="12">
        <v>0</v>
      </c>
      <c r="V536" s="12">
        <v>180168000</v>
      </c>
      <c r="W536" s="15">
        <f t="shared" si="73"/>
        <v>0.62334719999999999</v>
      </c>
      <c r="X536" s="15">
        <f t="shared" si="74"/>
        <v>0</v>
      </c>
      <c r="Y536" s="15">
        <f t="shared" si="75"/>
        <v>0.72067199999999998</v>
      </c>
      <c r="Z536" s="36"/>
      <c r="AA536" s="36"/>
      <c r="AB536" s="37"/>
    </row>
    <row r="537" spans="1:28" hidden="1" x14ac:dyDescent="0.25">
      <c r="A537" s="8" t="s">
        <v>1322</v>
      </c>
      <c r="B537" s="28" t="s">
        <v>934</v>
      </c>
      <c r="C537" s="28" t="s">
        <v>935</v>
      </c>
      <c r="D537" s="10" t="str">
        <f>VLOOKUP(B537,Sheet1!$B$6:$D$580,3,0)</f>
        <v>Nguyễn Thành An</v>
      </c>
      <c r="E537" s="28" t="s">
        <v>488</v>
      </c>
      <c r="F537" s="28" t="s">
        <v>475</v>
      </c>
      <c r="G537" s="9" t="s">
        <v>249</v>
      </c>
      <c r="H537" s="11">
        <v>3.5000000000000003E-2</v>
      </c>
      <c r="I537" s="11"/>
      <c r="J537" s="11">
        <v>0.01</v>
      </c>
      <c r="K537" s="11">
        <v>0.01</v>
      </c>
      <c r="L537" s="11">
        <v>5.0000000000000001E-3</v>
      </c>
      <c r="M537" s="11">
        <v>5.0000000000000001E-3</v>
      </c>
      <c r="N537" s="11"/>
      <c r="O537" s="12">
        <f t="shared" si="72"/>
        <v>0</v>
      </c>
      <c r="P537" s="12">
        <f t="shared" si="77"/>
        <v>245403.36</v>
      </c>
      <c r="Q537" s="12">
        <f t="shared" si="78"/>
        <v>0</v>
      </c>
      <c r="R537" s="12">
        <f t="shared" si="76"/>
        <v>0</v>
      </c>
      <c r="S537" s="12">
        <v>59415000</v>
      </c>
      <c r="T537" s="12">
        <v>25430400</v>
      </c>
      <c r="U537" s="12">
        <v>9676800</v>
      </c>
      <c r="V537" s="12">
        <v>35107200</v>
      </c>
      <c r="W537" s="15">
        <f t="shared" si="73"/>
        <v>0.4280131279979803</v>
      </c>
      <c r="X537" s="15">
        <f t="shared" si="74"/>
        <v>0.16286796263569805</v>
      </c>
      <c r="Y537" s="15">
        <f t="shared" si="75"/>
        <v>0.59088109063367833</v>
      </c>
      <c r="Z537" s="36"/>
      <c r="AA537" s="36"/>
      <c r="AB537" s="37"/>
    </row>
    <row r="538" spans="1:28" hidden="1" x14ac:dyDescent="0.25">
      <c r="A538" s="8" t="s">
        <v>1297</v>
      </c>
      <c r="B538" s="28" t="s">
        <v>884</v>
      </c>
      <c r="C538" s="28" t="s">
        <v>885</v>
      </c>
      <c r="D538" s="10" t="str">
        <f>VLOOKUP(B538,Sheet1!$B$6:$D$580,3,0)</f>
        <v>Lê Văn Tuấn</v>
      </c>
      <c r="E538" s="28" t="s">
        <v>484</v>
      </c>
      <c r="F538" s="28" t="s">
        <v>485</v>
      </c>
      <c r="G538" s="9" t="s">
        <v>249</v>
      </c>
      <c r="H538" s="11">
        <v>3.5000000000000003E-2</v>
      </c>
      <c r="I538" s="11"/>
      <c r="J538" s="11">
        <v>0.01</v>
      </c>
      <c r="K538" s="11">
        <v>0.01</v>
      </c>
      <c r="L538" s="11">
        <v>5.0000000000000001E-3</v>
      </c>
      <c r="M538" s="11">
        <v>5.0000000000000001E-3</v>
      </c>
      <c r="N538" s="11"/>
      <c r="O538" s="12">
        <f t="shared" si="72"/>
        <v>0</v>
      </c>
      <c r="P538" s="12">
        <f t="shared" si="77"/>
        <v>208162.08</v>
      </c>
      <c r="Q538" s="12">
        <f t="shared" si="78"/>
        <v>0</v>
      </c>
      <c r="R538" s="12">
        <f t="shared" si="76"/>
        <v>506740.8</v>
      </c>
      <c r="S538" s="12">
        <v>50000000</v>
      </c>
      <c r="T538" s="12">
        <v>21571200</v>
      </c>
      <c r="U538" s="12">
        <v>12163200</v>
      </c>
      <c r="V538" s="12">
        <v>52512000</v>
      </c>
      <c r="W538" s="15">
        <f t="shared" si="73"/>
        <v>0.43142399999999997</v>
      </c>
      <c r="X538" s="15">
        <f t="shared" si="74"/>
        <v>0.24326400000000001</v>
      </c>
      <c r="Y538" s="15">
        <f t="shared" si="75"/>
        <v>1.0502400000000001</v>
      </c>
      <c r="Z538" s="36"/>
      <c r="AA538" s="36"/>
      <c r="AB538" s="37"/>
    </row>
    <row r="539" spans="1:28" hidden="1" x14ac:dyDescent="0.25">
      <c r="A539" s="8" t="s">
        <v>1301</v>
      </c>
      <c r="B539" s="28" t="s">
        <v>892</v>
      </c>
      <c r="C539" s="28" t="s">
        <v>893</v>
      </c>
      <c r="D539" s="10" t="str">
        <f>VLOOKUP(B539,Sheet1!$B$6:$D$580,3,0)</f>
        <v>Nguyễn Đức Bách</v>
      </c>
      <c r="E539" s="28" t="s">
        <v>498</v>
      </c>
      <c r="F539" s="28" t="s">
        <v>485</v>
      </c>
      <c r="G539" s="9" t="s">
        <v>249</v>
      </c>
      <c r="H539" s="11">
        <v>3.5000000000000003E-2</v>
      </c>
      <c r="I539" s="11"/>
      <c r="J539" s="11">
        <v>0.01</v>
      </c>
      <c r="K539" s="11">
        <v>0.01</v>
      </c>
      <c r="L539" s="11">
        <v>5.0000000000000001E-3</v>
      </c>
      <c r="M539" s="11">
        <v>5.0000000000000001E-3</v>
      </c>
      <c r="N539" s="11"/>
      <c r="O539" s="12">
        <f t="shared" si="72"/>
        <v>0</v>
      </c>
      <c r="P539" s="12">
        <f t="shared" si="77"/>
        <v>440317.92</v>
      </c>
      <c r="Q539" s="12">
        <f t="shared" si="78"/>
        <v>160267.19999999998</v>
      </c>
      <c r="R539" s="12">
        <f t="shared" si="76"/>
        <v>772200.72</v>
      </c>
      <c r="S539" s="12">
        <v>60000000</v>
      </c>
      <c r="T539" s="12">
        <v>45628800</v>
      </c>
      <c r="U539" s="12">
        <v>16608000</v>
      </c>
      <c r="V539" s="12">
        <v>80020800</v>
      </c>
      <c r="W539" s="15">
        <f t="shared" si="73"/>
        <v>0.76048000000000004</v>
      </c>
      <c r="X539" s="15">
        <f t="shared" si="74"/>
        <v>0.27679999999999999</v>
      </c>
      <c r="Y539" s="15">
        <f t="shared" si="75"/>
        <v>1.33368</v>
      </c>
      <c r="Z539" s="36"/>
      <c r="AA539" s="36"/>
      <c r="AB539" s="37"/>
    </row>
    <row r="540" spans="1:28" hidden="1" x14ac:dyDescent="0.25">
      <c r="A540" s="8" t="s">
        <v>1303</v>
      </c>
      <c r="B540" s="28" t="s">
        <v>894</v>
      </c>
      <c r="C540" s="28" t="s">
        <v>895</v>
      </c>
      <c r="D540" s="10" t="str">
        <f>VLOOKUP(B540,Sheet1!$B$6:$D$580,3,0)</f>
        <v>Quách Học Hiếu</v>
      </c>
      <c r="E540" s="28" t="s">
        <v>484</v>
      </c>
      <c r="F540" s="28" t="s">
        <v>485</v>
      </c>
      <c r="G540" s="9" t="s">
        <v>249</v>
      </c>
      <c r="H540" s="11">
        <v>3.5000000000000003E-2</v>
      </c>
      <c r="I540" s="11"/>
      <c r="J540" s="11">
        <v>0.01</v>
      </c>
      <c r="K540" s="11">
        <v>0.01</v>
      </c>
      <c r="L540" s="11">
        <v>5.0000000000000001E-3</v>
      </c>
      <c r="M540" s="11">
        <v>5.0000000000000001E-3</v>
      </c>
      <c r="N540" s="11"/>
      <c r="O540" s="12">
        <f t="shared" si="72"/>
        <v>0</v>
      </c>
      <c r="P540" s="12">
        <f t="shared" si="77"/>
        <v>883322.4</v>
      </c>
      <c r="Q540" s="12">
        <f t="shared" si="78"/>
        <v>284636.39999999997</v>
      </c>
      <c r="R540" s="12">
        <f t="shared" si="76"/>
        <v>1167958.8</v>
      </c>
      <c r="S540" s="12">
        <v>110000000</v>
      </c>
      <c r="T540" s="12">
        <v>91536000</v>
      </c>
      <c r="U540" s="12">
        <v>29496000</v>
      </c>
      <c r="V540" s="12">
        <v>121032000</v>
      </c>
      <c r="W540" s="15">
        <f t="shared" si="73"/>
        <v>0.83214545454545452</v>
      </c>
      <c r="X540" s="15">
        <f t="shared" si="74"/>
        <v>0.26814545454545452</v>
      </c>
      <c r="Y540" s="15">
        <f t="shared" si="75"/>
        <v>1.100290909090909</v>
      </c>
      <c r="Z540" s="36"/>
      <c r="AA540" s="36"/>
      <c r="AB540" s="37"/>
    </row>
    <row r="541" spans="1:28" hidden="1" x14ac:dyDescent="0.25">
      <c r="A541" s="8" t="s">
        <v>1305</v>
      </c>
      <c r="B541" s="28" t="s">
        <v>898</v>
      </c>
      <c r="C541" s="28" t="s">
        <v>899</v>
      </c>
      <c r="D541" s="10" t="str">
        <f>VLOOKUP(B541,Sheet1!$B$6:$D$580,3,0)</f>
        <v>Nguyễn Đức Bách</v>
      </c>
      <c r="E541" s="28" t="s">
        <v>498</v>
      </c>
      <c r="F541" s="28" t="s">
        <v>485</v>
      </c>
      <c r="G541" s="9" t="s">
        <v>249</v>
      </c>
      <c r="H541" s="11">
        <v>3.5000000000000003E-2</v>
      </c>
      <c r="I541" s="11"/>
      <c r="J541" s="11">
        <v>0.01</v>
      </c>
      <c r="K541" s="11">
        <v>0.01</v>
      </c>
      <c r="L541" s="11">
        <v>5.0000000000000001E-3</v>
      </c>
      <c r="M541" s="11">
        <v>5.0000000000000001E-3</v>
      </c>
      <c r="N541" s="11"/>
      <c r="O541" s="12">
        <f t="shared" si="72"/>
        <v>0</v>
      </c>
      <c r="P541" s="12">
        <f t="shared" si="77"/>
        <v>290426.39999999997</v>
      </c>
      <c r="Q541" s="12">
        <f t="shared" si="78"/>
        <v>134744.88</v>
      </c>
      <c r="R541" s="12">
        <f t="shared" si="76"/>
        <v>504980.64</v>
      </c>
      <c r="S541" s="12">
        <v>30000000</v>
      </c>
      <c r="T541" s="12">
        <v>30096000</v>
      </c>
      <c r="U541" s="12">
        <v>13963200</v>
      </c>
      <c r="V541" s="12">
        <v>52329600</v>
      </c>
      <c r="W541" s="15">
        <f t="shared" si="73"/>
        <v>1.0032000000000001</v>
      </c>
      <c r="X541" s="15">
        <f t="shared" si="74"/>
        <v>0.46544000000000002</v>
      </c>
      <c r="Y541" s="15">
        <f t="shared" si="75"/>
        <v>1.7443200000000001</v>
      </c>
      <c r="Z541" s="36"/>
      <c r="AA541" s="36"/>
      <c r="AB541" s="37"/>
    </row>
    <row r="542" spans="1:28" hidden="1" x14ac:dyDescent="0.25">
      <c r="A542" s="8" t="s">
        <v>1306</v>
      </c>
      <c r="B542" s="28" t="s">
        <v>900</v>
      </c>
      <c r="C542" s="28" t="s">
        <v>901</v>
      </c>
      <c r="D542" s="10" t="str">
        <f>VLOOKUP(B542,Sheet1!$B$6:$D$580,3,0)</f>
        <v>Nguyễn Đức Bách</v>
      </c>
      <c r="E542" s="28" t="s">
        <v>498</v>
      </c>
      <c r="F542" s="28" t="s">
        <v>485</v>
      </c>
      <c r="G542" s="9" t="s">
        <v>249</v>
      </c>
      <c r="H542" s="11">
        <v>3.5000000000000003E-2</v>
      </c>
      <c r="I542" s="11"/>
      <c r="J542" s="11">
        <v>0.01</v>
      </c>
      <c r="K542" s="11">
        <v>0.01</v>
      </c>
      <c r="L542" s="11">
        <v>5.0000000000000001E-3</v>
      </c>
      <c r="M542" s="11">
        <v>5.0000000000000001E-3</v>
      </c>
      <c r="N542" s="11"/>
      <c r="O542" s="12">
        <f t="shared" si="72"/>
        <v>0</v>
      </c>
      <c r="P542" s="12">
        <f t="shared" si="77"/>
        <v>205660.79999999999</v>
      </c>
      <c r="Q542" s="12">
        <f t="shared" si="78"/>
        <v>38075.040000000001</v>
      </c>
      <c r="R542" s="12">
        <f t="shared" si="76"/>
        <v>243735.84</v>
      </c>
      <c r="S542" s="12">
        <v>20000000</v>
      </c>
      <c r="T542" s="12">
        <v>21312000</v>
      </c>
      <c r="U542" s="12">
        <v>3945600</v>
      </c>
      <c r="V542" s="12">
        <v>25257600</v>
      </c>
      <c r="W542" s="15">
        <f t="shared" si="73"/>
        <v>1.0656000000000001</v>
      </c>
      <c r="X542" s="15">
        <f t="shared" si="74"/>
        <v>0.19728000000000001</v>
      </c>
      <c r="Y542" s="15">
        <f t="shared" si="75"/>
        <v>1.26288</v>
      </c>
      <c r="Z542" s="36"/>
      <c r="AA542" s="36"/>
      <c r="AB542" s="37"/>
    </row>
    <row r="543" spans="1:28" hidden="1" x14ac:dyDescent="0.25">
      <c r="A543" s="8" t="s">
        <v>1326</v>
      </c>
      <c r="B543" s="46" t="s">
        <v>902</v>
      </c>
      <c r="C543" s="28" t="s">
        <v>903</v>
      </c>
      <c r="D543" s="10" t="str">
        <f>VLOOKUP(B543,Sheet1!$B$6:$D$580,3,0)</f>
        <v>Lê Văn Tuấn</v>
      </c>
      <c r="E543" s="28" t="s">
        <v>484</v>
      </c>
      <c r="F543" s="28" t="s">
        <v>485</v>
      </c>
      <c r="G543" s="9" t="s">
        <v>249</v>
      </c>
      <c r="H543" s="11">
        <v>3.5000000000000003E-2</v>
      </c>
      <c r="I543" s="11"/>
      <c r="J543" s="11">
        <v>0.01</v>
      </c>
      <c r="K543" s="11">
        <v>0.01</v>
      </c>
      <c r="L543" s="11">
        <v>5.0000000000000001E-3</v>
      </c>
      <c r="M543" s="11">
        <v>5.0000000000000001E-3</v>
      </c>
      <c r="N543" s="11"/>
      <c r="O543" s="12">
        <f t="shared" si="72"/>
        <v>0</v>
      </c>
      <c r="P543" s="12">
        <f t="shared" si="77"/>
        <v>0</v>
      </c>
      <c r="Q543" s="12">
        <f t="shared" si="78"/>
        <v>0</v>
      </c>
      <c r="R543" s="12">
        <f t="shared" si="76"/>
        <v>2448784</v>
      </c>
      <c r="S543" s="12">
        <v>200000000</v>
      </c>
      <c r="T543" s="12">
        <v>32163200</v>
      </c>
      <c r="U543" s="12">
        <v>34876800</v>
      </c>
      <c r="V543" s="12">
        <v>253760000</v>
      </c>
      <c r="W543" s="15">
        <f t="shared" si="73"/>
        <v>0.16081599999999999</v>
      </c>
      <c r="X543" s="15">
        <f t="shared" si="74"/>
        <v>0.17438400000000001</v>
      </c>
      <c r="Y543" s="15">
        <f t="shared" si="75"/>
        <v>1.2687999999999999</v>
      </c>
      <c r="Z543" s="36"/>
      <c r="AA543" s="36"/>
      <c r="AB543" s="37"/>
    </row>
    <row r="544" spans="1:28" hidden="1" x14ac:dyDescent="0.25">
      <c r="A544" s="8" t="s">
        <v>1315</v>
      </c>
      <c r="B544" s="28" t="s">
        <v>920</v>
      </c>
      <c r="C544" s="28" t="s">
        <v>921</v>
      </c>
      <c r="D544" s="10" t="str">
        <f>VLOOKUP(B544,Sheet1!$B$6:$D$580,3,0)</f>
        <v>Quách Học Hiếu</v>
      </c>
      <c r="E544" s="28" t="s">
        <v>493</v>
      </c>
      <c r="F544" s="28" t="s">
        <v>485</v>
      </c>
      <c r="G544" s="9" t="s">
        <v>249</v>
      </c>
      <c r="H544" s="11">
        <v>3.5000000000000003E-2</v>
      </c>
      <c r="I544" s="11"/>
      <c r="J544" s="11">
        <v>0.01</v>
      </c>
      <c r="K544" s="11">
        <v>0.01</v>
      </c>
      <c r="L544" s="11">
        <v>5.0000000000000001E-3</v>
      </c>
      <c r="M544" s="11">
        <v>5.0000000000000001E-3</v>
      </c>
      <c r="N544" s="11"/>
      <c r="O544" s="12">
        <f t="shared" si="72"/>
        <v>0</v>
      </c>
      <c r="P544" s="12">
        <f t="shared" si="77"/>
        <v>241651.44</v>
      </c>
      <c r="Q544" s="12">
        <f t="shared" si="78"/>
        <v>0</v>
      </c>
      <c r="R544" s="12">
        <f t="shared" si="76"/>
        <v>0</v>
      </c>
      <c r="S544" s="12">
        <v>30000000</v>
      </c>
      <c r="T544" s="12">
        <v>25041600</v>
      </c>
      <c r="U544" s="12">
        <v>0</v>
      </c>
      <c r="V544" s="12">
        <v>25041600</v>
      </c>
      <c r="W544" s="15">
        <f t="shared" si="73"/>
        <v>0.83472000000000002</v>
      </c>
      <c r="X544" s="15">
        <f t="shared" si="74"/>
        <v>0</v>
      </c>
      <c r="Y544" s="15">
        <f t="shared" si="75"/>
        <v>0.83472000000000002</v>
      </c>
      <c r="Z544" s="36"/>
      <c r="AA544" s="36"/>
      <c r="AB544" s="37"/>
    </row>
    <row r="545" spans="1:28" hidden="1" x14ac:dyDescent="0.25">
      <c r="A545" s="8" t="s">
        <v>1316</v>
      </c>
      <c r="B545" s="28" t="s">
        <v>922</v>
      </c>
      <c r="C545" s="28" t="s">
        <v>923</v>
      </c>
      <c r="D545" s="10" t="str">
        <f>VLOOKUP(B545,Sheet1!$B$6:$D$580,3,0)</f>
        <v>Nguyễn Đức Bách</v>
      </c>
      <c r="E545" s="28" t="s">
        <v>498</v>
      </c>
      <c r="F545" s="28" t="s">
        <v>485</v>
      </c>
      <c r="G545" s="9" t="s">
        <v>249</v>
      </c>
      <c r="H545" s="11">
        <v>3.5000000000000003E-2</v>
      </c>
      <c r="I545" s="11"/>
      <c r="J545" s="11">
        <v>0.01</v>
      </c>
      <c r="K545" s="11">
        <v>0.01</v>
      </c>
      <c r="L545" s="11">
        <v>5.0000000000000001E-3</v>
      </c>
      <c r="M545" s="11">
        <v>5.0000000000000001E-3</v>
      </c>
      <c r="N545" s="11"/>
      <c r="O545" s="12">
        <f t="shared" si="72"/>
        <v>0</v>
      </c>
      <c r="P545" s="12">
        <f t="shared" si="77"/>
        <v>0</v>
      </c>
      <c r="Q545" s="12">
        <f t="shared" si="78"/>
        <v>0</v>
      </c>
      <c r="R545" s="12">
        <f t="shared" si="76"/>
        <v>13896</v>
      </c>
      <c r="S545" s="12">
        <v>1440000</v>
      </c>
      <c r="T545" s="12">
        <v>0</v>
      </c>
      <c r="U545" s="12">
        <v>0</v>
      </c>
      <c r="V545" s="12">
        <v>1440000</v>
      </c>
      <c r="W545" s="15">
        <f t="shared" si="73"/>
        <v>0</v>
      </c>
      <c r="X545" s="15">
        <f t="shared" si="74"/>
        <v>0</v>
      </c>
      <c r="Y545" s="15">
        <f t="shared" si="75"/>
        <v>1</v>
      </c>
      <c r="Z545" s="36"/>
      <c r="AA545" s="36"/>
      <c r="AB545" s="37"/>
    </row>
    <row r="546" spans="1:28" hidden="1" x14ac:dyDescent="0.25">
      <c r="A546" s="8" t="s">
        <v>1317</v>
      </c>
      <c r="B546" s="28" t="s">
        <v>924</v>
      </c>
      <c r="C546" s="28" t="s">
        <v>925</v>
      </c>
      <c r="D546" s="10" t="str">
        <f>VLOOKUP(B546,Sheet1!$B$6:$D$580,3,0)</f>
        <v>Lê Văn Tuấn</v>
      </c>
      <c r="E546" s="28" t="s">
        <v>484</v>
      </c>
      <c r="F546" s="28" t="s">
        <v>485</v>
      </c>
      <c r="G546" s="9" t="s">
        <v>249</v>
      </c>
      <c r="H546" s="11">
        <v>3.5000000000000003E-2</v>
      </c>
      <c r="I546" s="11"/>
      <c r="J546" s="11">
        <v>0.01</v>
      </c>
      <c r="K546" s="11">
        <v>0.01</v>
      </c>
      <c r="L546" s="11">
        <v>5.0000000000000001E-3</v>
      </c>
      <c r="M546" s="11">
        <v>5.0000000000000001E-3</v>
      </c>
      <c r="N546" s="11"/>
      <c r="O546" s="12">
        <f t="shared" si="72"/>
        <v>0</v>
      </c>
      <c r="P546" s="12">
        <f t="shared" si="77"/>
        <v>0</v>
      </c>
      <c r="Q546" s="12">
        <f t="shared" si="78"/>
        <v>0</v>
      </c>
      <c r="R546" s="12">
        <f t="shared" si="76"/>
        <v>0</v>
      </c>
      <c r="S546" s="12">
        <v>0</v>
      </c>
      <c r="T546" s="12">
        <v>-4588800</v>
      </c>
      <c r="U546" s="12">
        <v>3450000</v>
      </c>
      <c r="V546" s="12">
        <v>-1138800</v>
      </c>
      <c r="W546" s="15">
        <f t="shared" si="73"/>
        <v>0</v>
      </c>
      <c r="X546" s="15">
        <f t="shared" si="74"/>
        <v>0</v>
      </c>
      <c r="Y546" s="15">
        <f t="shared" si="75"/>
        <v>0</v>
      </c>
      <c r="Z546" s="36"/>
      <c r="AA546" s="36"/>
      <c r="AB546" s="37"/>
    </row>
    <row r="547" spans="1:28" hidden="1" x14ac:dyDescent="0.25">
      <c r="A547" s="8" t="s">
        <v>1320</v>
      </c>
      <c r="B547" s="28" t="s">
        <v>930</v>
      </c>
      <c r="C547" s="28" t="s">
        <v>931</v>
      </c>
      <c r="D547" s="10" t="str">
        <f>VLOOKUP(B547,Sheet1!$B$6:$D$580,3,0)</f>
        <v>Quách Học Hiếu</v>
      </c>
      <c r="E547" s="28" t="s">
        <v>493</v>
      </c>
      <c r="F547" s="28" t="s">
        <v>485</v>
      </c>
      <c r="G547" s="9" t="s">
        <v>249</v>
      </c>
      <c r="H547" s="11">
        <v>3.5000000000000003E-2</v>
      </c>
      <c r="I547" s="11"/>
      <c r="J547" s="11">
        <v>0.01</v>
      </c>
      <c r="K547" s="11">
        <v>0.01</v>
      </c>
      <c r="L547" s="11">
        <v>5.0000000000000001E-3</v>
      </c>
      <c r="M547" s="11">
        <v>5.0000000000000001E-3</v>
      </c>
      <c r="N547" s="11"/>
      <c r="O547" s="12">
        <f t="shared" si="72"/>
        <v>0</v>
      </c>
      <c r="P547" s="12">
        <f t="shared" si="77"/>
        <v>245959.19999999998</v>
      </c>
      <c r="Q547" s="12">
        <f t="shared" si="78"/>
        <v>0</v>
      </c>
      <c r="R547" s="12">
        <f t="shared" si="76"/>
        <v>508362</v>
      </c>
      <c r="S547" s="12">
        <v>50000000</v>
      </c>
      <c r="T547" s="12">
        <v>25488000</v>
      </c>
      <c r="U547" s="12">
        <v>0</v>
      </c>
      <c r="V547" s="12">
        <v>52680000</v>
      </c>
      <c r="W547" s="15">
        <f t="shared" si="73"/>
        <v>0.50975999999999999</v>
      </c>
      <c r="X547" s="15">
        <f t="shared" si="74"/>
        <v>0</v>
      </c>
      <c r="Y547" s="15">
        <f t="shared" si="75"/>
        <v>1.0536000000000001</v>
      </c>
      <c r="Z547" s="36"/>
      <c r="AA547" s="36"/>
      <c r="AB547" s="37"/>
    </row>
    <row r="548" spans="1:28" x14ac:dyDescent="0.25">
      <c r="A548" s="8" t="s">
        <v>1331</v>
      </c>
      <c r="B548" s="32" t="s">
        <v>1118</v>
      </c>
      <c r="C548" s="9" t="s">
        <v>1119</v>
      </c>
      <c r="D548" s="10" t="str">
        <f>VLOOKUP(B548,Sheet1!$B$6:$D$580,3,0)</f>
        <v>Trần Nam Anh</v>
      </c>
      <c r="E548" s="9" t="s">
        <v>1002</v>
      </c>
      <c r="F548" s="9" t="s">
        <v>998</v>
      </c>
      <c r="G548" s="9" t="s">
        <v>249</v>
      </c>
      <c r="H548" s="11">
        <v>3.5000000000000003E-2</v>
      </c>
      <c r="I548" s="11"/>
      <c r="J548" s="11">
        <v>0.01</v>
      </c>
      <c r="K548" s="11">
        <v>0.01</v>
      </c>
      <c r="L548" s="11">
        <v>5.0000000000000001E-3</v>
      </c>
      <c r="M548" s="11">
        <v>5.0000000000000001E-3</v>
      </c>
      <c r="N548" s="11"/>
      <c r="O548" s="12">
        <f t="shared" si="72"/>
        <v>0</v>
      </c>
      <c r="P548" s="12">
        <f t="shared" si="77"/>
        <v>956600.64</v>
      </c>
      <c r="Q548" s="12">
        <f t="shared" si="78"/>
        <v>399787.92</v>
      </c>
      <c r="R548" s="12">
        <f t="shared" si="76"/>
        <v>1356388.56</v>
      </c>
      <c r="S548" s="12">
        <v>140000000</v>
      </c>
      <c r="T548" s="12">
        <v>99129600</v>
      </c>
      <c r="U548" s="12">
        <v>41428800</v>
      </c>
      <c r="V548" s="12">
        <v>140558400</v>
      </c>
      <c r="W548" s="15">
        <f t="shared" si="73"/>
        <v>0.70806857142857138</v>
      </c>
      <c r="X548" s="15">
        <f t="shared" si="74"/>
        <v>0.29592000000000002</v>
      </c>
      <c r="Y548" s="15">
        <f t="shared" si="75"/>
        <v>1.0039885714285715</v>
      </c>
      <c r="Z548" s="36"/>
      <c r="AA548" s="36"/>
      <c r="AB548" s="37"/>
    </row>
    <row r="549" spans="1:28" hidden="1" x14ac:dyDescent="0.25">
      <c r="A549" s="8" t="s">
        <v>1333</v>
      </c>
      <c r="B549" s="32" t="s">
        <v>1120</v>
      </c>
      <c r="C549" s="9" t="s">
        <v>1121</v>
      </c>
      <c r="D549" s="10" t="str">
        <f>VLOOKUP(B549,Sheet1!$B$6:$D$580,3,0)</f>
        <v>Phan Minh Đạt</v>
      </c>
      <c r="E549" s="9" t="s">
        <v>1122</v>
      </c>
      <c r="F549" s="9" t="s">
        <v>998</v>
      </c>
      <c r="G549" s="9" t="s">
        <v>249</v>
      </c>
      <c r="H549" s="11">
        <v>3.5000000000000003E-2</v>
      </c>
      <c r="I549" s="11"/>
      <c r="J549" s="11">
        <v>0.01</v>
      </c>
      <c r="K549" s="11">
        <v>0.01</v>
      </c>
      <c r="L549" s="11">
        <v>5.0000000000000001E-3</v>
      </c>
      <c r="M549" s="11">
        <v>5.0000000000000001E-3</v>
      </c>
      <c r="N549" s="11"/>
      <c r="O549" s="12">
        <f t="shared" si="72"/>
        <v>0</v>
      </c>
      <c r="P549" s="12">
        <f t="shared" si="77"/>
        <v>0</v>
      </c>
      <c r="Q549" s="12">
        <f t="shared" si="78"/>
        <v>0</v>
      </c>
      <c r="R549" s="12">
        <f t="shared" si="76"/>
        <v>0</v>
      </c>
      <c r="S549" s="12">
        <v>110000000</v>
      </c>
      <c r="T549" s="12">
        <v>0</v>
      </c>
      <c r="U549" s="12">
        <v>0</v>
      </c>
      <c r="V549" s="12">
        <v>46886400</v>
      </c>
      <c r="W549" s="15">
        <f t="shared" si="73"/>
        <v>0</v>
      </c>
      <c r="X549" s="15">
        <f t="shared" si="74"/>
        <v>0</v>
      </c>
      <c r="Y549" s="15">
        <f t="shared" si="75"/>
        <v>0.42624000000000001</v>
      </c>
      <c r="Z549" s="36"/>
      <c r="AA549" s="36"/>
      <c r="AB549" s="37"/>
    </row>
    <row r="550" spans="1:28" hidden="1" x14ac:dyDescent="0.25">
      <c r="A550" s="8" t="s">
        <v>1335</v>
      </c>
      <c r="B550" s="32" t="s">
        <v>1123</v>
      </c>
      <c r="C550" s="9" t="s">
        <v>1124</v>
      </c>
      <c r="D550" s="10" t="str">
        <f>VLOOKUP(B550,Sheet1!$B$6:$D$580,3,0)</f>
        <v>Trần Nam Anh</v>
      </c>
      <c r="E550" s="9" t="s">
        <v>1015</v>
      </c>
      <c r="F550" s="9" t="s">
        <v>998</v>
      </c>
      <c r="G550" s="9" t="s">
        <v>249</v>
      </c>
      <c r="H550" s="11">
        <v>3.5000000000000003E-2</v>
      </c>
      <c r="I550" s="11"/>
      <c r="J550" s="11">
        <v>0.01</v>
      </c>
      <c r="K550" s="11">
        <v>0.01</v>
      </c>
      <c r="L550" s="11">
        <v>5.0000000000000001E-3</v>
      </c>
      <c r="M550" s="11">
        <v>5.0000000000000001E-3</v>
      </c>
      <c r="N550" s="11"/>
      <c r="O550" s="12">
        <f t="shared" si="72"/>
        <v>0</v>
      </c>
      <c r="P550" s="12">
        <f t="shared" si="77"/>
        <v>260318.4</v>
      </c>
      <c r="Q550" s="12">
        <f t="shared" si="78"/>
        <v>0</v>
      </c>
      <c r="R550" s="12">
        <f t="shared" si="76"/>
        <v>0</v>
      </c>
      <c r="S550" s="12">
        <v>65000000</v>
      </c>
      <c r="T550" s="12">
        <v>26976000</v>
      </c>
      <c r="U550" s="12">
        <v>0</v>
      </c>
      <c r="V550" s="12">
        <v>28376000</v>
      </c>
      <c r="W550" s="15">
        <f t="shared" si="73"/>
        <v>0.41501538461538462</v>
      </c>
      <c r="X550" s="15">
        <f t="shared" si="74"/>
        <v>0</v>
      </c>
      <c r="Y550" s="15">
        <f t="shared" si="75"/>
        <v>0.43655384615384618</v>
      </c>
      <c r="Z550" s="36"/>
      <c r="AA550" s="36"/>
      <c r="AB550" s="37"/>
    </row>
    <row r="551" spans="1:28" hidden="1" x14ac:dyDescent="0.25">
      <c r="A551" s="8" t="s">
        <v>1336</v>
      </c>
      <c r="B551" s="32" t="s">
        <v>1125</v>
      </c>
      <c r="C551" s="9" t="s">
        <v>1126</v>
      </c>
      <c r="D551" s="10" t="str">
        <f>VLOOKUP(B551,Sheet1!$B$6:$D$580,3,0)</f>
        <v>Nguyễn Khắc Liệu</v>
      </c>
      <c r="E551" s="9" t="s">
        <v>1019</v>
      </c>
      <c r="F551" s="9" t="s">
        <v>998</v>
      </c>
      <c r="G551" s="9" t="s">
        <v>249</v>
      </c>
      <c r="H551" s="11">
        <v>3.5000000000000003E-2</v>
      </c>
      <c r="I551" s="11"/>
      <c r="J551" s="11">
        <v>0.01</v>
      </c>
      <c r="K551" s="11">
        <v>0.01</v>
      </c>
      <c r="L551" s="11">
        <v>5.0000000000000001E-3</v>
      </c>
      <c r="M551" s="11">
        <v>5.0000000000000001E-3</v>
      </c>
      <c r="N551" s="11"/>
      <c r="O551" s="12">
        <f t="shared" si="72"/>
        <v>0</v>
      </c>
      <c r="P551" s="12">
        <f t="shared" si="77"/>
        <v>1088983.2</v>
      </c>
      <c r="Q551" s="12">
        <f t="shared" si="78"/>
        <v>0</v>
      </c>
      <c r="R551" s="12">
        <f t="shared" si="76"/>
        <v>2219654.4</v>
      </c>
      <c r="S551" s="12">
        <v>230000000</v>
      </c>
      <c r="T551" s="12">
        <v>112848000</v>
      </c>
      <c r="U551" s="12">
        <v>0</v>
      </c>
      <c r="V551" s="12">
        <v>230016000</v>
      </c>
      <c r="W551" s="15">
        <f t="shared" si="73"/>
        <v>0.49064347826086957</v>
      </c>
      <c r="X551" s="15">
        <f t="shared" si="74"/>
        <v>0</v>
      </c>
      <c r="Y551" s="15">
        <f t="shared" si="75"/>
        <v>1.0000695652173912</v>
      </c>
      <c r="Z551" s="36"/>
      <c r="AA551" s="36"/>
      <c r="AB551" s="37"/>
    </row>
    <row r="552" spans="1:28" hidden="1" x14ac:dyDescent="0.25">
      <c r="A552" s="8" t="s">
        <v>1337</v>
      </c>
      <c r="B552" s="32" t="s">
        <v>1127</v>
      </c>
      <c r="C552" s="9" t="s">
        <v>1128</v>
      </c>
      <c r="D552" s="10" t="str">
        <f>VLOOKUP(B552,Sheet1!$B$6:$D$580,3,0)</f>
        <v>Trần Nam Anh</v>
      </c>
      <c r="E552" s="9" t="s">
        <v>1022</v>
      </c>
      <c r="F552" s="9" t="s">
        <v>998</v>
      </c>
      <c r="G552" s="9" t="s">
        <v>249</v>
      </c>
      <c r="H552" s="11">
        <v>3.5000000000000003E-2</v>
      </c>
      <c r="I552" s="11"/>
      <c r="J552" s="11">
        <v>0.01</v>
      </c>
      <c r="K552" s="11">
        <v>0.01</v>
      </c>
      <c r="L552" s="11">
        <v>5.0000000000000001E-3</v>
      </c>
      <c r="M552" s="11">
        <v>5.0000000000000001E-3</v>
      </c>
      <c r="N552" s="11"/>
      <c r="O552" s="12">
        <f t="shared" si="72"/>
        <v>0</v>
      </c>
      <c r="P552" s="12">
        <f t="shared" si="77"/>
        <v>849045.6</v>
      </c>
      <c r="Q552" s="12">
        <f t="shared" si="78"/>
        <v>796611.36</v>
      </c>
      <c r="R552" s="12">
        <f t="shared" si="76"/>
        <v>1645656.96</v>
      </c>
      <c r="S552" s="12">
        <v>170000000</v>
      </c>
      <c r="T552" s="12">
        <v>87984000</v>
      </c>
      <c r="U552" s="12">
        <v>82550400</v>
      </c>
      <c r="V552" s="12">
        <v>170534400</v>
      </c>
      <c r="W552" s="15">
        <f t="shared" si="73"/>
        <v>0.51755294117647055</v>
      </c>
      <c r="X552" s="15">
        <f t="shared" si="74"/>
        <v>0.48559058823529411</v>
      </c>
      <c r="Y552" s="15">
        <f t="shared" si="75"/>
        <v>1.0031435294117648</v>
      </c>
      <c r="Z552" s="36"/>
      <c r="AA552" s="36"/>
      <c r="AB552" s="37"/>
    </row>
    <row r="553" spans="1:28" hidden="1" x14ac:dyDescent="0.25">
      <c r="A553" s="8" t="s">
        <v>1339</v>
      </c>
      <c r="B553" s="32" t="s">
        <v>1129</v>
      </c>
      <c r="C553" s="9" t="s">
        <v>1130</v>
      </c>
      <c r="D553" s="10" t="str">
        <f>VLOOKUP(B553,Sheet1!$B$6:$D$580,3,0)</f>
        <v>Phan Minh Đạt</v>
      </c>
      <c r="E553" s="9" t="s">
        <v>1012</v>
      </c>
      <c r="F553" s="9" t="s">
        <v>998</v>
      </c>
      <c r="G553" s="9" t="s">
        <v>249</v>
      </c>
      <c r="H553" s="11">
        <v>3.5000000000000003E-2</v>
      </c>
      <c r="I553" s="11"/>
      <c r="J553" s="11">
        <v>0.01</v>
      </c>
      <c r="K553" s="11">
        <v>0.01</v>
      </c>
      <c r="L553" s="11">
        <v>5.0000000000000001E-3</v>
      </c>
      <c r="M553" s="11">
        <v>5.0000000000000001E-3</v>
      </c>
      <c r="N553" s="11"/>
      <c r="O553" s="12">
        <f t="shared" si="72"/>
        <v>0</v>
      </c>
      <c r="P553" s="12">
        <f t="shared" si="77"/>
        <v>0</v>
      </c>
      <c r="Q553" s="12">
        <f t="shared" si="78"/>
        <v>0</v>
      </c>
      <c r="R553" s="12">
        <f t="shared" si="76"/>
        <v>0</v>
      </c>
      <c r="S553" s="12">
        <v>90000000</v>
      </c>
      <c r="T553" s="12">
        <v>19824000</v>
      </c>
      <c r="U553" s="12">
        <v>7545600</v>
      </c>
      <c r="V553" s="12">
        <v>27369600</v>
      </c>
      <c r="W553" s="15">
        <f t="shared" si="73"/>
        <v>0.22026666666666667</v>
      </c>
      <c r="X553" s="15">
        <f t="shared" si="74"/>
        <v>8.3839999999999998E-2</v>
      </c>
      <c r="Y553" s="15">
        <f t="shared" si="75"/>
        <v>0.30410666666666669</v>
      </c>
      <c r="Z553" s="36"/>
      <c r="AA553" s="36"/>
      <c r="AB553" s="37"/>
    </row>
    <row r="554" spans="1:28" hidden="1" x14ac:dyDescent="0.25">
      <c r="A554" s="8" t="s">
        <v>1340</v>
      </c>
      <c r="B554" s="32" t="s">
        <v>1131</v>
      </c>
      <c r="C554" s="9" t="s">
        <v>1132</v>
      </c>
      <c r="D554" s="10" t="str">
        <f>VLOOKUP(B554,Sheet1!$B$6:$D$580,3,0)</f>
        <v>Phan Minh Đạt</v>
      </c>
      <c r="E554" s="9" t="s">
        <v>997</v>
      </c>
      <c r="F554" s="9" t="s">
        <v>998</v>
      </c>
      <c r="G554" s="9" t="s">
        <v>249</v>
      </c>
      <c r="H554" s="11">
        <v>3.5000000000000003E-2</v>
      </c>
      <c r="I554" s="11"/>
      <c r="J554" s="11">
        <v>0.01</v>
      </c>
      <c r="K554" s="11">
        <v>0.01</v>
      </c>
      <c r="L554" s="11">
        <v>5.0000000000000001E-3</v>
      </c>
      <c r="M554" s="11">
        <v>5.0000000000000001E-3</v>
      </c>
      <c r="N554" s="11"/>
      <c r="O554" s="12">
        <f t="shared" si="72"/>
        <v>0</v>
      </c>
      <c r="P554" s="12">
        <f t="shared" si="77"/>
        <v>3703284</v>
      </c>
      <c r="Q554" s="12">
        <f t="shared" si="78"/>
        <v>365464.8</v>
      </c>
      <c r="R554" s="12">
        <f t="shared" si="76"/>
        <v>4069110.6750000003</v>
      </c>
      <c r="S554" s="12">
        <v>340000000</v>
      </c>
      <c r="T554" s="12">
        <v>383760000</v>
      </c>
      <c r="U554" s="12">
        <v>37872000</v>
      </c>
      <c r="V554" s="12">
        <v>421669500</v>
      </c>
      <c r="W554" s="15">
        <f t="shared" si="73"/>
        <v>1.1287058823529412</v>
      </c>
      <c r="X554" s="15">
        <f t="shared" si="74"/>
        <v>0.11138823529411765</v>
      </c>
      <c r="Y554" s="15">
        <f t="shared" si="75"/>
        <v>1.240204411764706</v>
      </c>
      <c r="Z554" s="36"/>
      <c r="AA554" s="36"/>
      <c r="AB554" s="37"/>
    </row>
    <row r="555" spans="1:28" hidden="1" x14ac:dyDescent="0.25">
      <c r="A555" s="8" t="s">
        <v>1334</v>
      </c>
      <c r="B555" s="32" t="s">
        <v>1133</v>
      </c>
      <c r="C555" s="9" t="s">
        <v>1134</v>
      </c>
      <c r="D555" s="10" t="str">
        <f>VLOOKUP(B555,Sheet1!$B$6:$D$580,3,0)</f>
        <v>Phan Minh Đạt</v>
      </c>
      <c r="E555" s="9" t="s">
        <v>1012</v>
      </c>
      <c r="F555" s="9" t="s">
        <v>998</v>
      </c>
      <c r="G555" s="9" t="s">
        <v>249</v>
      </c>
      <c r="H555" s="11">
        <v>3.5000000000000003E-2</v>
      </c>
      <c r="I555" s="11"/>
      <c r="J555" s="11">
        <v>0.01</v>
      </c>
      <c r="K555" s="11">
        <v>0.01</v>
      </c>
      <c r="L555" s="11">
        <v>5.0000000000000001E-3</v>
      </c>
      <c r="M555" s="11">
        <v>5.0000000000000001E-3</v>
      </c>
      <c r="N555" s="11"/>
      <c r="O555" s="12">
        <f t="shared" si="72"/>
        <v>0</v>
      </c>
      <c r="P555" s="12">
        <f t="shared" si="77"/>
        <v>0</v>
      </c>
      <c r="Q555" s="12">
        <f t="shared" si="78"/>
        <v>0</v>
      </c>
      <c r="R555" s="12">
        <f t="shared" si="76"/>
        <v>0</v>
      </c>
      <c r="S555" s="12">
        <v>20000000</v>
      </c>
      <c r="T555" s="12">
        <v>7977600</v>
      </c>
      <c r="U555" s="12">
        <v>11880000</v>
      </c>
      <c r="V555" s="12">
        <v>19857600</v>
      </c>
      <c r="W555" s="11">
        <f t="shared" si="73"/>
        <v>0.39888000000000001</v>
      </c>
      <c r="X555" s="15">
        <f t="shared" si="74"/>
        <v>0.59399999999999997</v>
      </c>
      <c r="Y555" s="15">
        <f t="shared" si="75"/>
        <v>0.99287999999999998</v>
      </c>
      <c r="Z555" s="36"/>
      <c r="AA555" s="36"/>
      <c r="AB555" s="37"/>
    </row>
    <row r="556" spans="1:28" hidden="1" x14ac:dyDescent="0.25">
      <c r="A556" s="8" t="s">
        <v>1341</v>
      </c>
      <c r="B556" s="32" t="s">
        <v>1135</v>
      </c>
      <c r="C556" s="9" t="s">
        <v>1136</v>
      </c>
      <c r="D556" s="10" t="str">
        <f>VLOOKUP(B556,Sheet1!$B$6:$D$580,3,0)</f>
        <v>Nguyễn Khắc Liệu</v>
      </c>
      <c r="E556" s="9" t="s">
        <v>1025</v>
      </c>
      <c r="F556" s="9" t="s">
        <v>998</v>
      </c>
      <c r="G556" s="9" t="s">
        <v>249</v>
      </c>
      <c r="H556" s="11">
        <v>3.5000000000000003E-2</v>
      </c>
      <c r="I556" s="11"/>
      <c r="J556" s="11">
        <v>0.01</v>
      </c>
      <c r="K556" s="11">
        <v>0.01</v>
      </c>
      <c r="L556" s="11">
        <v>5.0000000000000001E-3</v>
      </c>
      <c r="M556" s="11">
        <v>5.0000000000000001E-3</v>
      </c>
      <c r="N556" s="11"/>
      <c r="O556" s="12">
        <f t="shared" si="72"/>
        <v>0</v>
      </c>
      <c r="P556" s="12">
        <f t="shared" si="77"/>
        <v>1882908</v>
      </c>
      <c r="Q556" s="12">
        <f t="shared" si="78"/>
        <v>820141.91999999993</v>
      </c>
      <c r="R556" s="12">
        <f t="shared" si="76"/>
        <v>2741649.92</v>
      </c>
      <c r="S556" s="12">
        <v>280000000</v>
      </c>
      <c r="T556" s="12">
        <v>195120000</v>
      </c>
      <c r="U556" s="12">
        <v>84988800</v>
      </c>
      <c r="V556" s="12">
        <v>284108800</v>
      </c>
      <c r="W556" s="15">
        <f t="shared" si="73"/>
        <v>0.69685714285714284</v>
      </c>
      <c r="X556" s="15">
        <f t="shared" si="74"/>
        <v>0.30353142857142856</v>
      </c>
      <c r="Y556" s="15">
        <f t="shared" si="75"/>
        <v>1.0146742857142856</v>
      </c>
      <c r="Z556" s="36"/>
      <c r="AA556" s="36"/>
      <c r="AB556" s="37"/>
    </row>
    <row r="557" spans="1:28" hidden="1" x14ac:dyDescent="0.25">
      <c r="A557" s="8" t="s">
        <v>1332</v>
      </c>
      <c r="B557" s="32" t="s">
        <v>1137</v>
      </c>
      <c r="C557" s="9" t="s">
        <v>1138</v>
      </c>
      <c r="D557" s="10" t="str">
        <f>VLOOKUP(B557,Sheet1!$B$6:$D$580,3,0)</f>
        <v>Phan Đình Tuyên</v>
      </c>
      <c r="E557" s="9" t="s">
        <v>1006</v>
      </c>
      <c r="F557" s="9" t="s">
        <v>998</v>
      </c>
      <c r="G557" s="9" t="s">
        <v>249</v>
      </c>
      <c r="H557" s="11">
        <v>3.5000000000000003E-2</v>
      </c>
      <c r="I557" s="11"/>
      <c r="J557" s="11">
        <v>0.01</v>
      </c>
      <c r="K557" s="11">
        <v>0.01</v>
      </c>
      <c r="L557" s="11">
        <v>5.0000000000000001E-3</v>
      </c>
      <c r="M557" s="11">
        <v>5.0000000000000001E-3</v>
      </c>
      <c r="N557" s="11"/>
      <c r="O557" s="12">
        <f t="shared" si="72"/>
        <v>0</v>
      </c>
      <c r="P557" s="12">
        <f t="shared" si="77"/>
        <v>2131183.1999999997</v>
      </c>
      <c r="Q557" s="12">
        <f t="shared" si="78"/>
        <v>3180331.1999999997</v>
      </c>
      <c r="R557" s="12">
        <f t="shared" si="76"/>
        <v>5311514.4000000004</v>
      </c>
      <c r="S557" s="12">
        <v>550000000</v>
      </c>
      <c r="T557" s="12">
        <v>220848000</v>
      </c>
      <c r="U557" s="12">
        <v>329568000</v>
      </c>
      <c r="V557" s="12">
        <v>550416000</v>
      </c>
      <c r="W557" s="11">
        <f t="shared" si="73"/>
        <v>0.40154181818181817</v>
      </c>
      <c r="X557" s="11">
        <f t="shared" si="74"/>
        <v>0.59921454545454544</v>
      </c>
      <c r="Y557" s="15">
        <f t="shared" si="75"/>
        <v>1.0007563636363637</v>
      </c>
      <c r="Z557" s="36"/>
      <c r="AA557" s="36"/>
      <c r="AB557" s="37"/>
    </row>
    <row r="558" spans="1:28" hidden="1" x14ac:dyDescent="0.25">
      <c r="A558" s="8" t="s">
        <v>1342</v>
      </c>
      <c r="B558" s="28" t="s">
        <v>1198</v>
      </c>
      <c r="C558" s="28" t="s">
        <v>1199</v>
      </c>
      <c r="D558" s="10" t="str">
        <f>VLOOKUP(B558,Sheet1!$B$6:$D$580,3,0)</f>
        <v>Phan Minh Đạt</v>
      </c>
      <c r="E558" s="28" t="s">
        <v>1185</v>
      </c>
      <c r="F558" s="9" t="s">
        <v>998</v>
      </c>
      <c r="G558" s="9" t="s">
        <v>249</v>
      </c>
      <c r="H558" s="11">
        <v>3.5000000000000003E-2</v>
      </c>
      <c r="I558" s="11"/>
      <c r="J558" s="11">
        <v>0.01</v>
      </c>
      <c r="K558" s="11">
        <v>0.01</v>
      </c>
      <c r="L558" s="11">
        <v>5.0000000000000001E-3</v>
      </c>
      <c r="M558" s="11">
        <v>5.0000000000000001E-3</v>
      </c>
      <c r="N558" s="11"/>
      <c r="O558" s="12">
        <f t="shared" si="72"/>
        <v>0</v>
      </c>
      <c r="P558" s="12">
        <f t="shared" si="77"/>
        <v>0</v>
      </c>
      <c r="Q558" s="12">
        <f t="shared" si="78"/>
        <v>0</v>
      </c>
      <c r="R558" s="12">
        <f t="shared" si="76"/>
        <v>0</v>
      </c>
      <c r="S558" s="12">
        <v>0</v>
      </c>
      <c r="T558" s="12">
        <v>0</v>
      </c>
      <c r="U558" s="12">
        <v>-12144000</v>
      </c>
      <c r="V558" s="12">
        <v>-12144000</v>
      </c>
      <c r="W558" s="15">
        <f t="shared" si="73"/>
        <v>0</v>
      </c>
      <c r="X558" s="15">
        <f t="shared" si="74"/>
        <v>0</v>
      </c>
      <c r="Y558" s="15">
        <f t="shared" si="75"/>
        <v>0</v>
      </c>
      <c r="Z558" s="36"/>
      <c r="AA558" s="36"/>
      <c r="AB558" s="37"/>
    </row>
    <row r="559" spans="1:28" hidden="1" x14ac:dyDescent="0.25">
      <c r="A559" s="8" t="s">
        <v>1343</v>
      </c>
      <c r="B559" s="28" t="s">
        <v>1217</v>
      </c>
      <c r="C559" s="28" t="s">
        <v>1218</v>
      </c>
      <c r="D559" s="10" t="str">
        <f>VLOOKUP(B559,Sheet1!$B$6:$D$580,3,0)</f>
        <v>Phan Minh Đạt</v>
      </c>
      <c r="E559" s="28" t="s">
        <v>1204</v>
      </c>
      <c r="F559" s="9" t="s">
        <v>998</v>
      </c>
      <c r="G559" s="9" t="s">
        <v>249</v>
      </c>
      <c r="H559" s="11">
        <v>3.5000000000000003E-2</v>
      </c>
      <c r="I559" s="11">
        <v>0.02</v>
      </c>
      <c r="J559" s="11">
        <v>0.01</v>
      </c>
      <c r="K559" s="11">
        <v>0.01</v>
      </c>
      <c r="L559" s="11">
        <v>5.0000000000000001E-3</v>
      </c>
      <c r="M559" s="11">
        <v>5.0000000000000001E-3</v>
      </c>
      <c r="N559" s="11"/>
      <c r="O559" s="12">
        <f t="shared" si="72"/>
        <v>233280</v>
      </c>
      <c r="P559" s="12">
        <f>IF(W559&gt;=40%,T559*J559*(100%-H559),0)-23110</f>
        <v>-23110</v>
      </c>
      <c r="Q559" s="12">
        <f t="shared" si="78"/>
        <v>0</v>
      </c>
      <c r="R559" s="12">
        <f t="shared" si="76"/>
        <v>0</v>
      </c>
      <c r="S559" s="12">
        <v>30000000</v>
      </c>
      <c r="T559" s="12">
        <v>8064000</v>
      </c>
      <c r="U559" s="12">
        <v>0</v>
      </c>
      <c r="V559" s="12">
        <v>11664000</v>
      </c>
      <c r="W559" s="15">
        <f t="shared" si="73"/>
        <v>0.26879999999999998</v>
      </c>
      <c r="X559" s="15">
        <f t="shared" si="74"/>
        <v>0</v>
      </c>
      <c r="Y559" s="15">
        <f t="shared" si="75"/>
        <v>0.38879999999999998</v>
      </c>
      <c r="Z559" s="36"/>
      <c r="AA559" s="36"/>
      <c r="AB559" s="37"/>
    </row>
    <row r="560" spans="1:28" hidden="1" x14ac:dyDescent="0.25">
      <c r="A560" s="8" t="s">
        <v>1345</v>
      </c>
      <c r="B560" s="32" t="s">
        <v>1244</v>
      </c>
      <c r="C560" s="32" t="s">
        <v>1245</v>
      </c>
      <c r="D560" s="10" t="str">
        <f>VLOOKUP(B560,Sheet1!$B$6:$D$580,3,0)</f>
        <v>Phan Minh Đạt</v>
      </c>
      <c r="E560" s="28" t="s">
        <v>1185</v>
      </c>
      <c r="F560" s="32" t="s">
        <v>998</v>
      </c>
      <c r="G560" s="9" t="s">
        <v>249</v>
      </c>
      <c r="H560" s="11">
        <v>3.5000000000000003E-2</v>
      </c>
      <c r="I560" s="11"/>
      <c r="J560" s="11">
        <v>0.01</v>
      </c>
      <c r="K560" s="11">
        <v>0.01</v>
      </c>
      <c r="L560" s="11">
        <v>5.0000000000000001E-3</v>
      </c>
      <c r="M560" s="11">
        <v>5.0000000000000001E-3</v>
      </c>
      <c r="N560" s="11"/>
      <c r="O560" s="12">
        <f t="shared" si="72"/>
        <v>0</v>
      </c>
      <c r="P560" s="12">
        <f t="shared" ref="P560:P587" si="79">IF(W560&gt;=40%,T560*J560*(100%-H560),0)</f>
        <v>0</v>
      </c>
      <c r="Q560" s="12">
        <f t="shared" ref="Q560:Q587" si="80">IF(OR(X560&gt;=60%,(W560+X560)&gt;=100%),U560*J560*(100%-H560),0)</f>
        <v>0</v>
      </c>
      <c r="R560" s="12">
        <f t="shared" si="76"/>
        <v>0</v>
      </c>
      <c r="S560" s="12">
        <v>25000000</v>
      </c>
      <c r="T560" s="12">
        <v>0</v>
      </c>
      <c r="U560" s="12">
        <v>0</v>
      </c>
      <c r="V560" s="12">
        <v>0</v>
      </c>
      <c r="W560" s="15">
        <f t="shared" si="73"/>
        <v>0</v>
      </c>
      <c r="X560" s="15">
        <f t="shared" si="74"/>
        <v>0</v>
      </c>
      <c r="Y560" s="15">
        <f t="shared" si="75"/>
        <v>0</v>
      </c>
      <c r="Z560" s="36"/>
      <c r="AA560" s="36"/>
      <c r="AB560" s="37"/>
    </row>
    <row r="561" spans="1:28" hidden="1" x14ac:dyDescent="0.25">
      <c r="A561" s="8" t="s">
        <v>1296</v>
      </c>
      <c r="B561" s="28" t="s">
        <v>881</v>
      </c>
      <c r="C561" s="28" t="s">
        <v>882</v>
      </c>
      <c r="D561" s="10" t="str">
        <f>VLOOKUP(B561,Sheet1!$B$6:$D$580,3,0)</f>
        <v>Đặng Hữu Mến</v>
      </c>
      <c r="E561" s="28" t="s">
        <v>883</v>
      </c>
      <c r="F561" s="28" t="s">
        <v>480</v>
      </c>
      <c r="G561" s="9" t="s">
        <v>249</v>
      </c>
      <c r="H561" s="11">
        <v>3.5000000000000003E-2</v>
      </c>
      <c r="I561" s="11"/>
      <c r="J561" s="11">
        <v>0.01</v>
      </c>
      <c r="K561" s="11">
        <v>0.01</v>
      </c>
      <c r="L561" s="11">
        <v>5.0000000000000001E-3</v>
      </c>
      <c r="M561" s="11">
        <v>5.0000000000000001E-3</v>
      </c>
      <c r="N561" s="11"/>
      <c r="O561" s="12">
        <f t="shared" si="72"/>
        <v>0</v>
      </c>
      <c r="P561" s="12">
        <f t="shared" si="79"/>
        <v>382603.2</v>
      </c>
      <c r="Q561" s="12">
        <f t="shared" si="80"/>
        <v>343694.39999999997</v>
      </c>
      <c r="R561" s="12">
        <f t="shared" si="76"/>
        <v>1049148</v>
      </c>
      <c r="S561" s="12">
        <v>60000000</v>
      </c>
      <c r="T561" s="12">
        <v>39648000</v>
      </c>
      <c r="U561" s="12">
        <v>35616000</v>
      </c>
      <c r="V561" s="12">
        <v>108720000</v>
      </c>
      <c r="W561" s="15">
        <f t="shared" si="73"/>
        <v>0.66080000000000005</v>
      </c>
      <c r="X561" s="15">
        <f t="shared" si="74"/>
        <v>0.59360000000000002</v>
      </c>
      <c r="Y561" s="15">
        <f t="shared" si="75"/>
        <v>1.8120000000000001</v>
      </c>
      <c r="Z561" s="36"/>
      <c r="AA561" s="36"/>
      <c r="AB561" s="37"/>
    </row>
    <row r="562" spans="1:28" hidden="1" x14ac:dyDescent="0.25">
      <c r="A562" s="8" t="s">
        <v>1299</v>
      </c>
      <c r="B562" s="28" t="s">
        <v>888</v>
      </c>
      <c r="C562" s="28" t="s">
        <v>889</v>
      </c>
      <c r="D562" s="10" t="str">
        <f>VLOOKUP(B562,Sheet1!$B$6:$D$580,3,0)</f>
        <v>Đặng Hữu Mến</v>
      </c>
      <c r="E562" s="28" t="s">
        <v>491</v>
      </c>
      <c r="F562" s="28" t="s">
        <v>480</v>
      </c>
      <c r="G562" s="9" t="s">
        <v>249</v>
      </c>
      <c r="H562" s="11">
        <v>3.5000000000000003E-2</v>
      </c>
      <c r="I562" s="11">
        <v>0.02</v>
      </c>
      <c r="J562" s="11">
        <v>0.01</v>
      </c>
      <c r="K562" s="11">
        <v>0.01</v>
      </c>
      <c r="L562" s="11">
        <v>5.0000000000000001E-3</v>
      </c>
      <c r="M562" s="11">
        <v>5.0000000000000001E-3</v>
      </c>
      <c r="N562" s="11"/>
      <c r="O562" s="12">
        <f t="shared" si="72"/>
        <v>5049888</v>
      </c>
      <c r="P562" s="12">
        <f t="shared" si="79"/>
        <v>0</v>
      </c>
      <c r="Q562" s="12">
        <f t="shared" si="80"/>
        <v>0</v>
      </c>
      <c r="R562" s="12">
        <f t="shared" si="76"/>
        <v>2436570.96</v>
      </c>
      <c r="S562" s="12">
        <v>250000000</v>
      </c>
      <c r="T562" s="12">
        <v>51840000</v>
      </c>
      <c r="U562" s="12">
        <v>49680000</v>
      </c>
      <c r="V562" s="12">
        <v>252494400</v>
      </c>
      <c r="W562" s="15">
        <f t="shared" si="73"/>
        <v>0.20735999999999999</v>
      </c>
      <c r="X562" s="15">
        <f t="shared" si="74"/>
        <v>0.19872000000000001</v>
      </c>
      <c r="Y562" s="15">
        <f t="shared" si="75"/>
        <v>1.0099776</v>
      </c>
      <c r="Z562" s="36"/>
      <c r="AA562" s="36"/>
      <c r="AB562" s="37"/>
    </row>
    <row r="563" spans="1:28" hidden="1" x14ac:dyDescent="0.25">
      <c r="A563" s="8" t="s">
        <v>1300</v>
      </c>
      <c r="B563" s="28" t="s">
        <v>890</v>
      </c>
      <c r="C563" s="28" t="s">
        <v>891</v>
      </c>
      <c r="D563" s="10" t="str">
        <f>VLOOKUP(B563,Sheet1!$B$6:$D$580,3,0)</f>
        <v>Đặng Hữu Mến</v>
      </c>
      <c r="E563" s="28" t="s">
        <v>479</v>
      </c>
      <c r="F563" s="28" t="s">
        <v>480</v>
      </c>
      <c r="G563" s="9" t="s">
        <v>249</v>
      </c>
      <c r="H563" s="11">
        <v>3.5000000000000003E-2</v>
      </c>
      <c r="I563" s="11"/>
      <c r="J563" s="11">
        <v>0.01</v>
      </c>
      <c r="K563" s="11">
        <v>0.01</v>
      </c>
      <c r="L563" s="11">
        <v>5.0000000000000001E-3</v>
      </c>
      <c r="M563" s="11">
        <v>5.0000000000000001E-3</v>
      </c>
      <c r="N563" s="11"/>
      <c r="O563" s="12">
        <f t="shared" si="72"/>
        <v>0</v>
      </c>
      <c r="P563" s="12">
        <f t="shared" si="79"/>
        <v>0</v>
      </c>
      <c r="Q563" s="12">
        <f t="shared" si="80"/>
        <v>0</v>
      </c>
      <c r="R563" s="12">
        <f t="shared" si="76"/>
        <v>0</v>
      </c>
      <c r="S563" s="12">
        <v>0</v>
      </c>
      <c r="T563" s="12">
        <v>0</v>
      </c>
      <c r="U563" s="12">
        <v>1200000</v>
      </c>
      <c r="V563" s="12">
        <v>1200000</v>
      </c>
      <c r="W563" s="15">
        <f t="shared" si="73"/>
        <v>0</v>
      </c>
      <c r="X563" s="15">
        <f t="shared" si="74"/>
        <v>0</v>
      </c>
      <c r="Y563" s="15">
        <f t="shared" si="75"/>
        <v>0</v>
      </c>
      <c r="Z563" s="36"/>
      <c r="AA563" s="36"/>
      <c r="AB563" s="37"/>
    </row>
    <row r="564" spans="1:28" hidden="1" x14ac:dyDescent="0.25">
      <c r="A564" s="8" t="s">
        <v>1313</v>
      </c>
      <c r="B564" s="28" t="s">
        <v>916</v>
      </c>
      <c r="C564" s="28" t="s">
        <v>917</v>
      </c>
      <c r="D564" s="10" t="str">
        <f>VLOOKUP(B564,Sheet1!$B$6:$D$580,3,0)</f>
        <v>Đặng Hữu Mến</v>
      </c>
      <c r="E564" s="28" t="s">
        <v>494</v>
      </c>
      <c r="F564" s="28" t="s">
        <v>480</v>
      </c>
      <c r="G564" s="9" t="s">
        <v>249</v>
      </c>
      <c r="H564" s="11">
        <v>3.5000000000000003E-2</v>
      </c>
      <c r="I564" s="11"/>
      <c r="J564" s="11">
        <v>0.01</v>
      </c>
      <c r="K564" s="11">
        <v>0.01</v>
      </c>
      <c r="L564" s="11">
        <v>5.0000000000000001E-3</v>
      </c>
      <c r="M564" s="11">
        <v>5.0000000000000001E-3</v>
      </c>
      <c r="N564" s="11"/>
      <c r="O564" s="12">
        <f t="shared" si="72"/>
        <v>0</v>
      </c>
      <c r="P564" s="12">
        <f t="shared" si="79"/>
        <v>0</v>
      </c>
      <c r="Q564" s="12">
        <f t="shared" si="80"/>
        <v>0</v>
      </c>
      <c r="R564" s="12">
        <f t="shared" si="76"/>
        <v>0</v>
      </c>
      <c r="S564" s="12">
        <v>30000000</v>
      </c>
      <c r="T564" s="12">
        <v>0</v>
      </c>
      <c r="U564" s="12">
        <v>0</v>
      </c>
      <c r="V564" s="12">
        <v>0</v>
      </c>
      <c r="W564" s="15">
        <f t="shared" si="73"/>
        <v>0</v>
      </c>
      <c r="X564" s="15">
        <f t="shared" si="74"/>
        <v>0</v>
      </c>
      <c r="Y564" s="15">
        <f t="shared" si="75"/>
        <v>0</v>
      </c>
      <c r="Z564" s="36"/>
      <c r="AA564" s="36"/>
      <c r="AB564" s="37"/>
    </row>
    <row r="565" spans="1:28" hidden="1" x14ac:dyDescent="0.25">
      <c r="A565" s="8" t="s">
        <v>1321</v>
      </c>
      <c r="B565" s="28" t="s">
        <v>932</v>
      </c>
      <c r="C565" s="28" t="s">
        <v>933</v>
      </c>
      <c r="D565" s="10" t="str">
        <f>VLOOKUP(B565,Sheet1!$B$6:$D$580,3,0)</f>
        <v>Đặng Hữu Mến</v>
      </c>
      <c r="E565" s="28" t="s">
        <v>494</v>
      </c>
      <c r="F565" s="28" t="s">
        <v>480</v>
      </c>
      <c r="G565" s="9" t="s">
        <v>249</v>
      </c>
      <c r="H565" s="11">
        <v>3.5000000000000003E-2</v>
      </c>
      <c r="I565" s="11"/>
      <c r="J565" s="11">
        <v>0.01</v>
      </c>
      <c r="K565" s="11">
        <v>0.01</v>
      </c>
      <c r="L565" s="11">
        <v>5.0000000000000001E-3</v>
      </c>
      <c r="M565" s="11">
        <v>5.0000000000000001E-3</v>
      </c>
      <c r="N565" s="11"/>
      <c r="O565" s="12">
        <f t="shared" si="72"/>
        <v>0</v>
      </c>
      <c r="P565" s="12">
        <f t="shared" si="79"/>
        <v>0</v>
      </c>
      <c r="Q565" s="12">
        <f t="shared" si="80"/>
        <v>0</v>
      </c>
      <c r="R565" s="12">
        <f t="shared" si="76"/>
        <v>0</v>
      </c>
      <c r="S565" s="12">
        <v>0</v>
      </c>
      <c r="T565" s="12">
        <v>0</v>
      </c>
      <c r="U565" s="12">
        <v>0</v>
      </c>
      <c r="V565" s="12">
        <v>0</v>
      </c>
      <c r="W565" s="15">
        <f t="shared" si="73"/>
        <v>0</v>
      </c>
      <c r="X565" s="15">
        <f t="shared" si="74"/>
        <v>0</v>
      </c>
      <c r="Y565" s="15">
        <f t="shared" si="75"/>
        <v>0</v>
      </c>
      <c r="Z565" s="36"/>
      <c r="AA565" s="36"/>
      <c r="AB565" s="37"/>
    </row>
    <row r="566" spans="1:28" hidden="1" x14ac:dyDescent="0.25">
      <c r="A566" s="8" t="s">
        <v>1324</v>
      </c>
      <c r="B566" s="28" t="s">
        <v>936</v>
      </c>
      <c r="C566" s="28" t="s">
        <v>937</v>
      </c>
      <c r="D566" s="10" t="str">
        <f>VLOOKUP(B566,Sheet1!$B$6:$D$580,3,0)</f>
        <v>Đặng Hữu Mến</v>
      </c>
      <c r="E566" s="28" t="s">
        <v>479</v>
      </c>
      <c r="F566" s="28" t="s">
        <v>480</v>
      </c>
      <c r="G566" s="9" t="s">
        <v>249</v>
      </c>
      <c r="H566" s="11">
        <v>3.5000000000000003E-2</v>
      </c>
      <c r="I566" s="11"/>
      <c r="J566" s="11">
        <v>0.01</v>
      </c>
      <c r="K566" s="11">
        <v>0.01</v>
      </c>
      <c r="L566" s="11">
        <v>5.0000000000000001E-3</v>
      </c>
      <c r="M566" s="11">
        <v>5.0000000000000001E-3</v>
      </c>
      <c r="N566" s="11"/>
      <c r="O566" s="12">
        <f t="shared" si="72"/>
        <v>0</v>
      </c>
      <c r="P566" s="12">
        <f t="shared" si="79"/>
        <v>204919.67999999999</v>
      </c>
      <c r="Q566" s="12">
        <f t="shared" si="80"/>
        <v>282552</v>
      </c>
      <c r="R566" s="12">
        <f t="shared" si="76"/>
        <v>487471.68</v>
      </c>
      <c r="S566" s="12">
        <v>50000000</v>
      </c>
      <c r="T566" s="12">
        <v>21235200</v>
      </c>
      <c r="U566" s="12">
        <v>29280000</v>
      </c>
      <c r="V566" s="12">
        <v>50515200</v>
      </c>
      <c r="W566" s="15">
        <f t="shared" si="73"/>
        <v>0.42470400000000003</v>
      </c>
      <c r="X566" s="15">
        <f t="shared" si="74"/>
        <v>0.58560000000000001</v>
      </c>
      <c r="Y566" s="15">
        <f t="shared" si="75"/>
        <v>1.0103040000000001</v>
      </c>
      <c r="Z566" s="36"/>
      <c r="AA566" s="36"/>
      <c r="AB566" s="37"/>
    </row>
    <row r="567" spans="1:28" hidden="1" x14ac:dyDescent="0.25">
      <c r="A567" s="8" t="s">
        <v>1270</v>
      </c>
      <c r="B567" s="20" t="s">
        <v>250</v>
      </c>
      <c r="C567" s="9" t="s">
        <v>251</v>
      </c>
      <c r="D567" s="10" t="str">
        <f>VLOOKUP(B567,Sheet1!$B$6:$D$580,3,0)</f>
        <v>Lê Trường Vi</v>
      </c>
      <c r="E567" s="9" t="s">
        <v>77</v>
      </c>
      <c r="F567" s="9" t="s">
        <v>57</v>
      </c>
      <c r="G567" s="9" t="s">
        <v>249</v>
      </c>
      <c r="H567" s="11">
        <v>3.5000000000000003E-2</v>
      </c>
      <c r="I567" s="11"/>
      <c r="J567" s="11">
        <v>0.01</v>
      </c>
      <c r="K567" s="11">
        <v>0.01</v>
      </c>
      <c r="L567" s="11">
        <v>5.0000000000000001E-3</v>
      </c>
      <c r="M567" s="11">
        <v>5.0000000000000001E-3</v>
      </c>
      <c r="N567" s="11"/>
      <c r="O567" s="12">
        <f t="shared" si="72"/>
        <v>0</v>
      </c>
      <c r="P567" s="12">
        <f t="shared" si="79"/>
        <v>917599.2</v>
      </c>
      <c r="Q567" s="12">
        <f t="shared" si="80"/>
        <v>357127.2</v>
      </c>
      <c r="R567" s="12">
        <f t="shared" si="76"/>
        <v>1934971.68</v>
      </c>
      <c r="S567" s="12">
        <v>130000000</v>
      </c>
      <c r="T567" s="12">
        <v>95088000</v>
      </c>
      <c r="U567" s="12">
        <v>37008000</v>
      </c>
      <c r="V567" s="12">
        <v>200515200</v>
      </c>
      <c r="W567" s="15">
        <f t="shared" si="73"/>
        <v>0.73144615384615386</v>
      </c>
      <c r="X567" s="15">
        <f t="shared" si="74"/>
        <v>0.28467692307692305</v>
      </c>
      <c r="Y567" s="15">
        <f t="shared" si="75"/>
        <v>1.5424246153846153</v>
      </c>
      <c r="Z567" s="36"/>
      <c r="AA567" s="36"/>
      <c r="AB567" s="37"/>
    </row>
    <row r="568" spans="1:28" hidden="1" x14ac:dyDescent="0.25">
      <c r="A568" s="8" t="s">
        <v>1268</v>
      </c>
      <c r="B568" s="20" t="s">
        <v>260</v>
      </c>
      <c r="C568" s="9" t="s">
        <v>261</v>
      </c>
      <c r="D568" s="10" t="str">
        <f>VLOOKUP(B568,Sheet1!$B$6:$D$580,3,0)</f>
        <v>Phan Thiện Đương</v>
      </c>
      <c r="E568" s="9" t="s">
        <v>70</v>
      </c>
      <c r="F568" s="9" t="s">
        <v>57</v>
      </c>
      <c r="G568" s="9" t="s">
        <v>249</v>
      </c>
      <c r="H568" s="11">
        <v>3.5000000000000003E-2</v>
      </c>
      <c r="I568" s="11"/>
      <c r="J568" s="11">
        <v>0.01</v>
      </c>
      <c r="K568" s="11">
        <v>0.01</v>
      </c>
      <c r="L568" s="11">
        <v>5.0000000000000001E-3</v>
      </c>
      <c r="M568" s="11">
        <v>5.0000000000000001E-3</v>
      </c>
      <c r="N568" s="11"/>
      <c r="O568" s="12">
        <f t="shared" si="72"/>
        <v>0</v>
      </c>
      <c r="P568" s="12">
        <f t="shared" si="79"/>
        <v>0</v>
      </c>
      <c r="Q568" s="12">
        <f t="shared" si="80"/>
        <v>0</v>
      </c>
      <c r="R568" s="12">
        <f t="shared" si="76"/>
        <v>0</v>
      </c>
      <c r="S568" s="12">
        <v>0</v>
      </c>
      <c r="T568" s="12">
        <v>0</v>
      </c>
      <c r="U568" s="12">
        <v>0</v>
      </c>
      <c r="V568" s="12">
        <v>0</v>
      </c>
      <c r="W568" s="15">
        <f t="shared" si="73"/>
        <v>0</v>
      </c>
      <c r="X568" s="15">
        <f t="shared" si="74"/>
        <v>0</v>
      </c>
      <c r="Y568" s="15">
        <f t="shared" si="75"/>
        <v>0</v>
      </c>
      <c r="Z568" s="36"/>
      <c r="AA568" s="36"/>
      <c r="AB568" s="37"/>
    </row>
    <row r="569" spans="1:28" hidden="1" x14ac:dyDescent="0.25">
      <c r="A569" s="8" t="s">
        <v>1271</v>
      </c>
      <c r="B569" s="20" t="s">
        <v>262</v>
      </c>
      <c r="C569" s="9" t="s">
        <v>263</v>
      </c>
      <c r="D569" s="10" t="str">
        <f>VLOOKUP(B569,Sheet1!$B$6:$D$580,3,0)</f>
        <v>Huỳnh Trường Vũ</v>
      </c>
      <c r="E569" s="9" t="s">
        <v>80</v>
      </c>
      <c r="F569" s="9" t="s">
        <v>57</v>
      </c>
      <c r="G569" s="9" t="s">
        <v>249</v>
      </c>
      <c r="H569" s="11">
        <v>3.5000000000000003E-2</v>
      </c>
      <c r="I569" s="11"/>
      <c r="J569" s="11">
        <v>0.01</v>
      </c>
      <c r="K569" s="11">
        <v>0.01</v>
      </c>
      <c r="L569" s="11">
        <v>5.0000000000000001E-3</v>
      </c>
      <c r="M569" s="11">
        <v>5.0000000000000001E-3</v>
      </c>
      <c r="N569" s="11"/>
      <c r="O569" s="12">
        <f t="shared" si="72"/>
        <v>0</v>
      </c>
      <c r="P569" s="12">
        <f t="shared" si="79"/>
        <v>1541529.5999999999</v>
      </c>
      <c r="Q569" s="12">
        <f t="shared" si="80"/>
        <v>965077.2</v>
      </c>
      <c r="R569" s="12">
        <f t="shared" si="76"/>
        <v>2506606.8000000003</v>
      </c>
      <c r="S569" s="12">
        <v>150000000</v>
      </c>
      <c r="T569" s="12">
        <v>159744000</v>
      </c>
      <c r="U569" s="12">
        <v>100008000</v>
      </c>
      <c r="V569" s="12">
        <v>259752000</v>
      </c>
      <c r="W569" s="15">
        <f t="shared" si="73"/>
        <v>1.0649599999999999</v>
      </c>
      <c r="X569" s="15">
        <f t="shared" si="74"/>
        <v>0.66671999999999998</v>
      </c>
      <c r="Y569" s="15">
        <f t="shared" si="75"/>
        <v>1.7316800000000001</v>
      </c>
      <c r="Z569" s="36"/>
      <c r="AA569" s="36"/>
      <c r="AB569" s="37"/>
    </row>
    <row r="570" spans="1:28" hidden="1" x14ac:dyDescent="0.25">
      <c r="A570" s="8" t="s">
        <v>1272</v>
      </c>
      <c r="B570" s="20" t="s">
        <v>264</v>
      </c>
      <c r="C570" s="9" t="s">
        <v>265</v>
      </c>
      <c r="D570" s="10" t="str">
        <f>VLOOKUP(B570,Sheet1!$B$6:$D$580,3,0)</f>
        <v>Huỳnh Văn Điền</v>
      </c>
      <c r="E570" s="9" t="s">
        <v>266</v>
      </c>
      <c r="F570" s="9" t="s">
        <v>57</v>
      </c>
      <c r="G570" s="9" t="s">
        <v>249</v>
      </c>
      <c r="H570" s="11">
        <v>3.5000000000000003E-2</v>
      </c>
      <c r="I570" s="11"/>
      <c r="J570" s="11">
        <v>0.01</v>
      </c>
      <c r="K570" s="11">
        <v>0.01</v>
      </c>
      <c r="L570" s="11">
        <v>5.0000000000000001E-3</v>
      </c>
      <c r="M570" s="11">
        <v>5.0000000000000001E-3</v>
      </c>
      <c r="N570" s="11"/>
      <c r="O570" s="12">
        <f t="shared" si="72"/>
        <v>0</v>
      </c>
      <c r="P570" s="12">
        <f t="shared" si="79"/>
        <v>0</v>
      </c>
      <c r="Q570" s="12">
        <f t="shared" si="80"/>
        <v>0</v>
      </c>
      <c r="R570" s="12">
        <f t="shared" si="76"/>
        <v>388161.60000000003</v>
      </c>
      <c r="S570" s="12">
        <v>40000000</v>
      </c>
      <c r="T570" s="12">
        <v>0</v>
      </c>
      <c r="U570" s="12">
        <v>0</v>
      </c>
      <c r="V570" s="12">
        <v>40224000</v>
      </c>
      <c r="W570" s="15">
        <f t="shared" si="73"/>
        <v>0</v>
      </c>
      <c r="X570" s="15">
        <f t="shared" si="74"/>
        <v>0</v>
      </c>
      <c r="Y570" s="15">
        <f t="shared" si="75"/>
        <v>1.0056</v>
      </c>
      <c r="Z570" s="36"/>
      <c r="AA570" s="36"/>
      <c r="AB570" s="37"/>
    </row>
    <row r="571" spans="1:28" hidden="1" x14ac:dyDescent="0.25">
      <c r="A571" s="8" t="s">
        <v>1283</v>
      </c>
      <c r="B571" s="20" t="s">
        <v>269</v>
      </c>
      <c r="C571" s="9" t="s">
        <v>270</v>
      </c>
      <c r="D571" s="10" t="str">
        <f>VLOOKUP(B571,Sheet1!$B$6:$D$580,3,0)</f>
        <v>Phan Thiện Đương</v>
      </c>
      <c r="E571" s="9" t="s">
        <v>67</v>
      </c>
      <c r="F571" s="9" t="s">
        <v>57</v>
      </c>
      <c r="G571" s="9" t="s">
        <v>249</v>
      </c>
      <c r="H571" s="11">
        <v>3.5000000000000003E-2</v>
      </c>
      <c r="I571" s="11"/>
      <c r="J571" s="11">
        <v>0.01</v>
      </c>
      <c r="K571" s="11">
        <v>0.01</v>
      </c>
      <c r="L571" s="11">
        <v>5.0000000000000001E-3</v>
      </c>
      <c r="M571" s="11">
        <v>5.0000000000000001E-3</v>
      </c>
      <c r="N571" s="11"/>
      <c r="O571" s="12">
        <f t="shared" si="72"/>
        <v>0</v>
      </c>
      <c r="P571" s="12">
        <f t="shared" si="79"/>
        <v>0</v>
      </c>
      <c r="Q571" s="12">
        <f t="shared" si="80"/>
        <v>0</v>
      </c>
      <c r="R571" s="12">
        <f t="shared" si="76"/>
        <v>0</v>
      </c>
      <c r="S571" s="12">
        <v>0</v>
      </c>
      <c r="T571" s="12">
        <v>0</v>
      </c>
      <c r="U571" s="12">
        <v>0</v>
      </c>
      <c r="V571" s="12">
        <v>0</v>
      </c>
      <c r="W571" s="15">
        <f t="shared" si="73"/>
        <v>0</v>
      </c>
      <c r="X571" s="15">
        <f t="shared" si="74"/>
        <v>0</v>
      </c>
      <c r="Y571" s="15">
        <f t="shared" si="75"/>
        <v>0</v>
      </c>
      <c r="Z571" s="36"/>
      <c r="AA571" s="36"/>
      <c r="AB571" s="37"/>
    </row>
    <row r="572" spans="1:28" hidden="1" x14ac:dyDescent="0.25">
      <c r="A572" s="8" t="s">
        <v>1284</v>
      </c>
      <c r="B572" s="9" t="s">
        <v>277</v>
      </c>
      <c r="C572" s="9" t="s">
        <v>278</v>
      </c>
      <c r="D572" s="10" t="str">
        <f>VLOOKUP(B572,Sheet1!$B$6:$D$580,3,0)</f>
        <v>Lê Trường Vi</v>
      </c>
      <c r="E572" s="9" t="s">
        <v>96</v>
      </c>
      <c r="F572" s="9" t="s">
        <v>57</v>
      </c>
      <c r="G572" s="9" t="s">
        <v>249</v>
      </c>
      <c r="H572" s="11">
        <v>3.5000000000000003E-2</v>
      </c>
      <c r="I572" s="11"/>
      <c r="J572" s="11">
        <v>0.01</v>
      </c>
      <c r="K572" s="11">
        <v>0.01</v>
      </c>
      <c r="L572" s="11">
        <v>5.0000000000000001E-3</v>
      </c>
      <c r="M572" s="11">
        <v>5.0000000000000001E-3</v>
      </c>
      <c r="N572" s="11"/>
      <c r="O572" s="12">
        <f t="shared" ref="O572:O578" si="81">$V572*I572</f>
        <v>0</v>
      </c>
      <c r="P572" s="12">
        <f t="shared" si="79"/>
        <v>259855.19999999998</v>
      </c>
      <c r="Q572" s="12">
        <f t="shared" si="80"/>
        <v>305172.29480000003</v>
      </c>
      <c r="R572" s="12">
        <f t="shared" si="76"/>
        <v>723905.09480000008</v>
      </c>
      <c r="S572" s="12">
        <v>50000000</v>
      </c>
      <c r="T572" s="12">
        <v>26928000</v>
      </c>
      <c r="U572" s="12">
        <v>31624072</v>
      </c>
      <c r="V572" s="12">
        <v>75016072</v>
      </c>
      <c r="W572" s="15">
        <f t="shared" si="73"/>
        <v>0.53856000000000004</v>
      </c>
      <c r="X572" s="15">
        <f t="shared" si="74"/>
        <v>0.63248143999999995</v>
      </c>
      <c r="Y572" s="15">
        <f t="shared" si="75"/>
        <v>1.50032144</v>
      </c>
      <c r="Z572" s="36"/>
      <c r="AA572" s="36"/>
      <c r="AB572" s="37"/>
    </row>
    <row r="573" spans="1:28" hidden="1" x14ac:dyDescent="0.25">
      <c r="A573" s="8" t="s">
        <v>1285</v>
      </c>
      <c r="B573" s="20" t="s">
        <v>293</v>
      </c>
      <c r="C573" s="9" t="s">
        <v>294</v>
      </c>
      <c r="D573" s="10" t="str">
        <f>VLOOKUP(B573,Sheet1!$B$6:$D$580,3,0)</f>
        <v>Lê Trường Vi</v>
      </c>
      <c r="E573" s="9" t="s">
        <v>89</v>
      </c>
      <c r="F573" s="9" t="s">
        <v>57</v>
      </c>
      <c r="G573" s="9" t="s">
        <v>249</v>
      </c>
      <c r="H573" s="11">
        <v>3.5000000000000003E-2</v>
      </c>
      <c r="I573" s="11"/>
      <c r="J573" s="11">
        <v>0.01</v>
      </c>
      <c r="K573" s="11">
        <v>0.01</v>
      </c>
      <c r="L573" s="11">
        <v>5.0000000000000001E-3</v>
      </c>
      <c r="M573" s="11">
        <v>5.0000000000000001E-3</v>
      </c>
      <c r="N573" s="11"/>
      <c r="O573" s="12">
        <f t="shared" si="81"/>
        <v>0</v>
      </c>
      <c r="P573" s="12">
        <f t="shared" si="79"/>
        <v>0</v>
      </c>
      <c r="Q573" s="12">
        <f t="shared" si="80"/>
        <v>0</v>
      </c>
      <c r="R573" s="12">
        <f t="shared" si="76"/>
        <v>0</v>
      </c>
      <c r="S573" s="12">
        <v>0</v>
      </c>
      <c r="T573" s="12">
        <v>-14540200</v>
      </c>
      <c r="U573" s="12">
        <v>0</v>
      </c>
      <c r="V573" s="12">
        <v>-14540200</v>
      </c>
      <c r="W573" s="15">
        <f t="shared" si="73"/>
        <v>0</v>
      </c>
      <c r="X573" s="15">
        <f t="shared" si="74"/>
        <v>0</v>
      </c>
      <c r="Y573" s="15">
        <f t="shared" si="75"/>
        <v>0</v>
      </c>
      <c r="Z573" s="36"/>
      <c r="AA573" s="36"/>
      <c r="AB573" s="37"/>
    </row>
    <row r="574" spans="1:28" hidden="1" x14ac:dyDescent="0.25">
      <c r="A574" s="8" t="s">
        <v>1278</v>
      </c>
      <c r="B574" s="20" t="s">
        <v>295</v>
      </c>
      <c r="C574" s="9" t="s">
        <v>296</v>
      </c>
      <c r="D574" s="10" t="s">
        <v>55</v>
      </c>
      <c r="E574" s="9" t="s">
        <v>70</v>
      </c>
      <c r="F574" s="9" t="s">
        <v>57</v>
      </c>
      <c r="G574" s="9" t="s">
        <v>249</v>
      </c>
      <c r="H574" s="11">
        <v>3.5000000000000003E-2</v>
      </c>
      <c r="I574" s="11"/>
      <c r="J574" s="11">
        <v>0.01</v>
      </c>
      <c r="K574" s="11">
        <v>0.01</v>
      </c>
      <c r="L574" s="11">
        <v>5.0000000000000001E-3</v>
      </c>
      <c r="M574" s="11">
        <v>5.0000000000000001E-3</v>
      </c>
      <c r="N574" s="11"/>
      <c r="O574" s="12" t="e">
        <f t="shared" si="81"/>
        <v>#N/A</v>
      </c>
      <c r="P574" s="12">
        <f t="shared" si="79"/>
        <v>0</v>
      </c>
      <c r="Q574" s="12">
        <f t="shared" si="80"/>
        <v>0</v>
      </c>
      <c r="R574" s="12">
        <f t="shared" si="76"/>
        <v>0</v>
      </c>
      <c r="S574" s="12" t="e">
        <v>#N/A</v>
      </c>
      <c r="T574" s="12">
        <v>0</v>
      </c>
      <c r="U574" s="12">
        <v>0</v>
      </c>
      <c r="V574" s="12" t="e">
        <v>#N/A</v>
      </c>
      <c r="W574" s="15">
        <f t="shared" si="73"/>
        <v>0</v>
      </c>
      <c r="X574" s="15">
        <f t="shared" si="74"/>
        <v>0</v>
      </c>
      <c r="Y574" s="15">
        <f t="shared" si="75"/>
        <v>0</v>
      </c>
      <c r="Z574" s="36"/>
      <c r="AA574" s="36"/>
      <c r="AB574" s="37"/>
    </row>
    <row r="575" spans="1:28" hidden="1" x14ac:dyDescent="0.25">
      <c r="A575" s="8" t="s">
        <v>1286</v>
      </c>
      <c r="B575" s="20" t="s">
        <v>303</v>
      </c>
      <c r="C575" s="9" t="s">
        <v>304</v>
      </c>
      <c r="D575" s="10" t="str">
        <f>VLOOKUP(B575,Sheet1!$B$6:$D$580,3,0)</f>
        <v>Phan Thiện Đương</v>
      </c>
      <c r="E575" s="9" t="s">
        <v>56</v>
      </c>
      <c r="F575" s="9" t="s">
        <v>57</v>
      </c>
      <c r="G575" s="9" t="s">
        <v>249</v>
      </c>
      <c r="H575" s="11">
        <v>3.5000000000000003E-2</v>
      </c>
      <c r="I575" s="11"/>
      <c r="J575" s="11">
        <v>0.01</v>
      </c>
      <c r="K575" s="11">
        <v>0.01</v>
      </c>
      <c r="L575" s="11">
        <v>5.0000000000000001E-3</v>
      </c>
      <c r="M575" s="11">
        <v>5.0000000000000001E-3</v>
      </c>
      <c r="N575" s="11"/>
      <c r="O575" s="12">
        <f t="shared" si="81"/>
        <v>0</v>
      </c>
      <c r="P575" s="12">
        <f t="shared" si="79"/>
        <v>485457.84080000001</v>
      </c>
      <c r="Q575" s="12">
        <f t="shared" si="80"/>
        <v>0</v>
      </c>
      <c r="R575" s="12">
        <f t="shared" si="76"/>
        <v>652765.68079999997</v>
      </c>
      <c r="S575" s="12">
        <v>60000000</v>
      </c>
      <c r="T575" s="12">
        <v>50306512</v>
      </c>
      <c r="U575" s="12">
        <v>0</v>
      </c>
      <c r="V575" s="12">
        <v>67644112</v>
      </c>
      <c r="W575" s="15">
        <f t="shared" si="73"/>
        <v>0.83844186666666665</v>
      </c>
      <c r="X575" s="15">
        <f t="shared" si="74"/>
        <v>0</v>
      </c>
      <c r="Y575" s="15">
        <f t="shared" si="75"/>
        <v>1.1274018666666668</v>
      </c>
      <c r="Z575" s="36"/>
      <c r="AA575" s="36"/>
      <c r="AB575" s="37"/>
    </row>
    <row r="576" spans="1:28" hidden="1" x14ac:dyDescent="0.25">
      <c r="A576" s="8" t="s">
        <v>1264</v>
      </c>
      <c r="B576" s="20" t="s">
        <v>311</v>
      </c>
      <c r="C576" s="9" t="s">
        <v>312</v>
      </c>
      <c r="D576" s="10" t="str">
        <f>VLOOKUP(B576,Sheet1!$B$6:$D$580,3,0)</f>
        <v>Phan Thiện Đương</v>
      </c>
      <c r="E576" s="9" t="s">
        <v>56</v>
      </c>
      <c r="F576" s="9" t="s">
        <v>57</v>
      </c>
      <c r="G576" s="9" t="s">
        <v>249</v>
      </c>
      <c r="H576" s="11">
        <v>3.5000000000000003E-2</v>
      </c>
      <c r="I576" s="11"/>
      <c r="J576" s="11">
        <v>0.01</v>
      </c>
      <c r="K576" s="11">
        <v>0.01</v>
      </c>
      <c r="L576" s="11">
        <v>5.0000000000000001E-3</v>
      </c>
      <c r="M576" s="11">
        <v>5.0000000000000001E-3</v>
      </c>
      <c r="N576" s="11"/>
      <c r="O576" s="12">
        <f t="shared" si="81"/>
        <v>0</v>
      </c>
      <c r="P576" s="12">
        <f t="shared" si="79"/>
        <v>0</v>
      </c>
      <c r="Q576" s="12">
        <f t="shared" si="80"/>
        <v>0</v>
      </c>
      <c r="R576" s="12">
        <f t="shared" si="76"/>
        <v>0</v>
      </c>
      <c r="S576" s="12">
        <v>0</v>
      </c>
      <c r="T576" s="12">
        <v>0</v>
      </c>
      <c r="U576" s="12">
        <v>0</v>
      </c>
      <c r="V576" s="12">
        <v>0</v>
      </c>
      <c r="W576" s="15">
        <f t="shared" si="73"/>
        <v>0</v>
      </c>
      <c r="X576" s="15">
        <f t="shared" si="74"/>
        <v>0</v>
      </c>
      <c r="Y576" s="15">
        <f t="shared" si="75"/>
        <v>0</v>
      </c>
      <c r="Z576" s="36"/>
      <c r="AA576" s="36"/>
      <c r="AB576" s="37"/>
    </row>
    <row r="577" spans="1:28" hidden="1" x14ac:dyDescent="0.25">
      <c r="A577" s="8" t="s">
        <v>1293</v>
      </c>
      <c r="B577" s="20" t="s">
        <v>458</v>
      </c>
      <c r="C577" s="9" t="s">
        <v>459</v>
      </c>
      <c r="D577" s="10" t="str">
        <f>VLOOKUP(B577,Sheet1!$B$6:$D$580,3,0)</f>
        <v>Phan Thiện Đương</v>
      </c>
      <c r="E577" s="9" t="s">
        <v>56</v>
      </c>
      <c r="F577" s="9" t="s">
        <v>57</v>
      </c>
      <c r="G577" s="9" t="s">
        <v>249</v>
      </c>
      <c r="H577" s="11">
        <v>3.5000000000000003E-2</v>
      </c>
      <c r="I577" s="11"/>
      <c r="J577" s="11">
        <v>0.01</v>
      </c>
      <c r="K577" s="11">
        <v>0.01</v>
      </c>
      <c r="L577" s="11">
        <v>5.0000000000000001E-3</v>
      </c>
      <c r="M577" s="11">
        <v>5.0000000000000001E-3</v>
      </c>
      <c r="N577" s="11"/>
      <c r="O577" s="12">
        <f t="shared" si="81"/>
        <v>0</v>
      </c>
      <c r="P577" s="12">
        <f t="shared" si="79"/>
        <v>0</v>
      </c>
      <c r="Q577" s="12">
        <f t="shared" si="80"/>
        <v>0</v>
      </c>
      <c r="R577" s="12">
        <f t="shared" si="76"/>
        <v>0</v>
      </c>
      <c r="S577" s="12">
        <v>0</v>
      </c>
      <c r="T577" s="12">
        <v>0</v>
      </c>
      <c r="U577" s="12">
        <v>0</v>
      </c>
      <c r="V577" s="12">
        <v>-17337600</v>
      </c>
      <c r="W577" s="15">
        <f t="shared" si="73"/>
        <v>0</v>
      </c>
      <c r="X577" s="15">
        <f t="shared" si="74"/>
        <v>0</v>
      </c>
      <c r="Y577" s="15">
        <f t="shared" si="75"/>
        <v>0</v>
      </c>
      <c r="Z577" s="36"/>
      <c r="AA577" s="36"/>
      <c r="AB577" s="37"/>
    </row>
    <row r="578" spans="1:28" hidden="1" x14ac:dyDescent="0.25">
      <c r="A578" s="8" t="s">
        <v>1294</v>
      </c>
      <c r="B578" s="32" t="s">
        <v>1246</v>
      </c>
      <c r="C578" s="32" t="s">
        <v>1247</v>
      </c>
      <c r="D578" s="10" t="str">
        <f>VLOOKUP(B578,Sheet1!$B$6:$D$580,3,0)</f>
        <v>Lê Trường Vi</v>
      </c>
      <c r="E578" s="31" t="s">
        <v>89</v>
      </c>
      <c r="F578" s="32" t="s">
        <v>57</v>
      </c>
      <c r="G578" s="9" t="s">
        <v>249</v>
      </c>
      <c r="H578" s="11">
        <v>3.5000000000000003E-2</v>
      </c>
      <c r="I578" s="11"/>
      <c r="J578" s="11">
        <v>0.01</v>
      </c>
      <c r="K578" s="11">
        <v>0.01</v>
      </c>
      <c r="L578" s="11">
        <v>5.0000000000000001E-3</v>
      </c>
      <c r="M578" s="11">
        <v>5.0000000000000001E-3</v>
      </c>
      <c r="N578" s="11"/>
      <c r="O578" s="12">
        <f t="shared" si="81"/>
        <v>0</v>
      </c>
      <c r="P578" s="12">
        <f t="shared" si="79"/>
        <v>168268.97999999998</v>
      </c>
      <c r="Q578" s="12">
        <f t="shared" si="80"/>
        <v>51971.040000000001</v>
      </c>
      <c r="R578" s="12">
        <f t="shared" si="76"/>
        <v>220240.02000000002</v>
      </c>
      <c r="S578" s="12">
        <v>20000000</v>
      </c>
      <c r="T578" s="12">
        <v>17437200</v>
      </c>
      <c r="U578" s="12">
        <v>5385600</v>
      </c>
      <c r="V578" s="12">
        <v>22822800</v>
      </c>
      <c r="W578" s="15">
        <f t="shared" si="73"/>
        <v>0.87185999999999997</v>
      </c>
      <c r="X578" s="15">
        <f t="shared" si="74"/>
        <v>0.26928000000000002</v>
      </c>
      <c r="Y578" s="15">
        <f t="shared" si="75"/>
        <v>1.14114</v>
      </c>
      <c r="Z578" s="36"/>
      <c r="AA578" s="36"/>
      <c r="AB578" s="37"/>
    </row>
    <row r="579" spans="1:28" hidden="1" x14ac:dyDescent="0.25">
      <c r="A579" s="8" t="s">
        <v>1279</v>
      </c>
      <c r="B579" s="32" t="s">
        <v>1395</v>
      </c>
      <c r="C579" s="32" t="s">
        <v>1396</v>
      </c>
      <c r="D579" s="10" t="s">
        <v>519</v>
      </c>
      <c r="E579" s="31" t="s">
        <v>99</v>
      </c>
      <c r="F579" s="32" t="s">
        <v>520</v>
      </c>
      <c r="G579" s="9" t="s">
        <v>160</v>
      </c>
      <c r="H579" s="11">
        <v>0.04</v>
      </c>
      <c r="I579" s="11"/>
      <c r="J579" s="11">
        <v>0.01</v>
      </c>
      <c r="K579" s="11">
        <v>0.01</v>
      </c>
      <c r="L579" s="11">
        <v>5.0000000000000001E-3</v>
      </c>
      <c r="M579" s="11">
        <v>5.0000000000000001E-3</v>
      </c>
      <c r="N579" s="11"/>
      <c r="O579" s="12">
        <f>$V579*I579</f>
        <v>0</v>
      </c>
      <c r="P579" s="12">
        <f t="shared" si="79"/>
        <v>47001.599999999999</v>
      </c>
      <c r="Q579" s="12">
        <f>IF(OR(X579&gt;=60%,(W579+X579)&gt;=100%),U579*J579*(100%-H579),0)</f>
        <v>0</v>
      </c>
      <c r="R579" s="12">
        <f t="shared" si="76"/>
        <v>75072</v>
      </c>
      <c r="S579" s="12">
        <v>7820000</v>
      </c>
      <c r="T579" s="12">
        <v>4896000</v>
      </c>
      <c r="U579" s="12">
        <v>0</v>
      </c>
      <c r="V579" s="12">
        <v>7820000</v>
      </c>
      <c r="W579" s="15">
        <f t="shared" si="73"/>
        <v>0.62608695652173918</v>
      </c>
      <c r="X579" s="15">
        <f t="shared" si="74"/>
        <v>0</v>
      </c>
      <c r="Y579" s="15">
        <f t="shared" si="75"/>
        <v>1</v>
      </c>
      <c r="Z579" s="36"/>
      <c r="AA579" s="36"/>
      <c r="AB579" s="37"/>
    </row>
    <row r="580" spans="1:28" hidden="1" x14ac:dyDescent="0.25">
      <c r="A580" s="8" t="s">
        <v>1279</v>
      </c>
      <c r="B580" s="32" t="s">
        <v>1397</v>
      </c>
      <c r="C580" s="32" t="s">
        <v>1398</v>
      </c>
      <c r="D580" s="10" t="s">
        <v>519</v>
      </c>
      <c r="E580" s="31" t="s">
        <v>99</v>
      </c>
      <c r="F580" s="32" t="s">
        <v>520</v>
      </c>
      <c r="G580" s="9" t="s">
        <v>52</v>
      </c>
      <c r="H580" s="11">
        <v>0.04</v>
      </c>
      <c r="I580" s="11"/>
      <c r="J580" s="11">
        <v>0.01</v>
      </c>
      <c r="K580" s="11">
        <v>0.01</v>
      </c>
      <c r="L580" s="11">
        <v>5.0000000000000001E-3</v>
      </c>
      <c r="M580" s="11">
        <v>5.0000000000000001E-3</v>
      </c>
      <c r="N580" s="11"/>
      <c r="O580" s="12">
        <f>$V580*I580</f>
        <v>0</v>
      </c>
      <c r="P580" s="12">
        <f t="shared" si="79"/>
        <v>0</v>
      </c>
      <c r="Q580" s="12">
        <f t="shared" si="80"/>
        <v>0</v>
      </c>
      <c r="R580" s="12">
        <f t="shared" si="76"/>
        <v>0</v>
      </c>
      <c r="S580" s="12">
        <v>0</v>
      </c>
      <c r="T580" s="12">
        <v>0</v>
      </c>
      <c r="U580" s="12">
        <v>0</v>
      </c>
      <c r="V580" s="12">
        <v>0</v>
      </c>
      <c r="W580" s="15">
        <f t="shared" si="73"/>
        <v>0</v>
      </c>
      <c r="X580" s="15">
        <f t="shared" si="74"/>
        <v>0</v>
      </c>
      <c r="Y580" s="15">
        <f t="shared" si="75"/>
        <v>0</v>
      </c>
      <c r="Z580" s="36"/>
      <c r="AA580" s="36"/>
      <c r="AB580" s="37"/>
    </row>
    <row r="581" spans="1:28" hidden="1" x14ac:dyDescent="0.25">
      <c r="A581" s="8" t="s">
        <v>1279</v>
      </c>
      <c r="B581" s="32" t="s">
        <v>1401</v>
      </c>
      <c r="C581" s="32" t="s">
        <v>1402</v>
      </c>
      <c r="D581" s="10" t="s">
        <v>519</v>
      </c>
      <c r="E581" s="31" t="s">
        <v>99</v>
      </c>
      <c r="F581" s="32" t="s">
        <v>520</v>
      </c>
      <c r="G581" s="9" t="s">
        <v>318</v>
      </c>
      <c r="H581" s="11">
        <v>0.04</v>
      </c>
      <c r="I581" s="11"/>
      <c r="J581" s="11">
        <v>0.01</v>
      </c>
      <c r="K581" s="11">
        <v>0.01</v>
      </c>
      <c r="L581" s="11">
        <v>5.0000000000000001E-3</v>
      </c>
      <c r="M581" s="11">
        <v>5.0000000000000001E-3</v>
      </c>
      <c r="N581" s="11"/>
      <c r="O581" s="12">
        <f>$V581*I581</f>
        <v>0</v>
      </c>
      <c r="P581" s="12">
        <f t="shared" si="79"/>
        <v>0</v>
      </c>
      <c r="Q581" s="12">
        <f t="shared" si="80"/>
        <v>0</v>
      </c>
      <c r="R581" s="12">
        <f t="shared" si="76"/>
        <v>145248</v>
      </c>
      <c r="S581" s="12">
        <v>15130000</v>
      </c>
      <c r="T581" s="12">
        <v>0</v>
      </c>
      <c r="U581" s="12">
        <v>0</v>
      </c>
      <c r="V581" s="12">
        <v>15130000</v>
      </c>
      <c r="W581" s="15">
        <f t="shared" si="73"/>
        <v>0</v>
      </c>
      <c r="X581" s="15">
        <f t="shared" si="74"/>
        <v>0</v>
      </c>
      <c r="Y581" s="15">
        <f t="shared" si="75"/>
        <v>1</v>
      </c>
      <c r="Z581" s="36"/>
      <c r="AA581" s="36"/>
      <c r="AB581" s="37"/>
    </row>
    <row r="582" spans="1:28" hidden="1" x14ac:dyDescent="0.25">
      <c r="A582" s="8" t="s">
        <v>1279</v>
      </c>
      <c r="B582" s="32" t="s">
        <v>1399</v>
      </c>
      <c r="C582" s="32" t="s">
        <v>1400</v>
      </c>
      <c r="D582" s="10" t="s">
        <v>519</v>
      </c>
      <c r="E582" s="31" t="s">
        <v>99</v>
      </c>
      <c r="F582" s="32" t="s">
        <v>520</v>
      </c>
      <c r="G582" s="9" t="s">
        <v>127</v>
      </c>
      <c r="H582" s="11">
        <v>0.04</v>
      </c>
      <c r="I582" s="11"/>
      <c r="J582" s="11">
        <v>0.01</v>
      </c>
      <c r="K582" s="11">
        <v>0.01</v>
      </c>
      <c r="L582" s="11">
        <v>5.0000000000000001E-3</v>
      </c>
      <c r="M582" s="11">
        <v>5.0000000000000001E-3</v>
      </c>
      <c r="N582" s="11"/>
      <c r="O582" s="12">
        <f>$V582*I582</f>
        <v>0</v>
      </c>
      <c r="P582" s="12">
        <f t="shared" si="79"/>
        <v>13824</v>
      </c>
      <c r="Q582" s="12">
        <f t="shared" si="80"/>
        <v>0</v>
      </c>
      <c r="R582" s="12">
        <f t="shared" si="76"/>
        <v>13824</v>
      </c>
      <c r="S582" s="12">
        <v>1440000</v>
      </c>
      <c r="T582" s="12">
        <v>1440000</v>
      </c>
      <c r="U582" s="12">
        <v>0</v>
      </c>
      <c r="V582" s="12">
        <v>1440000</v>
      </c>
      <c r="W582" s="15">
        <f t="shared" ref="W582:W589" si="82">IFERROR(T582/S582,0)</f>
        <v>1</v>
      </c>
      <c r="X582" s="15">
        <f t="shared" ref="X582:X589" si="83">+IFERROR(U582/S582,0)</f>
        <v>0</v>
      </c>
      <c r="Y582" s="15">
        <f t="shared" ref="Y582:Y589" si="84">+IFERROR(V582/S582,0)</f>
        <v>1</v>
      </c>
      <c r="Z582" s="36"/>
      <c r="AA582" s="36"/>
      <c r="AB582" s="37"/>
    </row>
    <row r="583" spans="1:28" hidden="1" x14ac:dyDescent="0.25">
      <c r="A583" s="8"/>
      <c r="B583" s="32" t="s">
        <v>1403</v>
      </c>
      <c r="C583" s="32" t="s">
        <v>1404</v>
      </c>
      <c r="D583" s="9" t="s">
        <v>55</v>
      </c>
      <c r="E583" s="31" t="s">
        <v>70</v>
      </c>
      <c r="F583" s="9" t="s">
        <v>57</v>
      </c>
      <c r="G583" s="9" t="s">
        <v>102</v>
      </c>
      <c r="H583" s="11">
        <v>3.5000000000000003E-2</v>
      </c>
      <c r="I583" s="11"/>
      <c r="J583" s="11">
        <v>0.01</v>
      </c>
      <c r="K583" s="11">
        <v>0.01</v>
      </c>
      <c r="L583" s="11">
        <v>5.0000000000000001E-3</v>
      </c>
      <c r="M583" s="11">
        <v>5.0000000000000001E-3</v>
      </c>
      <c r="N583" s="11"/>
      <c r="O583" s="12">
        <f>$V583*I583</f>
        <v>0</v>
      </c>
      <c r="P583" s="12">
        <f t="shared" si="79"/>
        <v>0</v>
      </c>
      <c r="Q583" s="12">
        <f t="shared" si="80"/>
        <v>0</v>
      </c>
      <c r="R583" s="12">
        <f t="shared" si="76"/>
        <v>203808</v>
      </c>
      <c r="S583" s="12">
        <v>21120000</v>
      </c>
      <c r="T583" s="12">
        <v>0</v>
      </c>
      <c r="U583" s="12">
        <v>0</v>
      </c>
      <c r="V583" s="12">
        <v>21120000</v>
      </c>
      <c r="W583" s="15">
        <f t="shared" si="82"/>
        <v>0</v>
      </c>
      <c r="X583" s="15">
        <f t="shared" si="83"/>
        <v>0</v>
      </c>
      <c r="Y583" s="15">
        <f t="shared" si="84"/>
        <v>1</v>
      </c>
      <c r="Z583" s="36"/>
      <c r="AA583" s="36"/>
      <c r="AB583" s="37"/>
    </row>
    <row r="584" spans="1:28" hidden="1" x14ac:dyDescent="0.25">
      <c r="A584" s="8"/>
      <c r="B584" s="32" t="s">
        <v>1405</v>
      </c>
      <c r="C584" s="32" t="s">
        <v>1406</v>
      </c>
      <c r="D584" s="9" t="s">
        <v>55</v>
      </c>
      <c r="E584" s="31" t="s">
        <v>70</v>
      </c>
      <c r="F584" s="9" t="s">
        <v>57</v>
      </c>
      <c r="G584" s="9" t="s">
        <v>193</v>
      </c>
      <c r="H584" s="11">
        <v>3.5000000000000003E-2</v>
      </c>
      <c r="I584" s="11"/>
      <c r="J584" s="11">
        <v>0.01</v>
      </c>
      <c r="K584" s="11">
        <v>0.01</v>
      </c>
      <c r="L584" s="11">
        <v>5.0000000000000001E-3</v>
      </c>
      <c r="M584" s="11">
        <v>5.0000000000000001E-3</v>
      </c>
      <c r="N584" s="11"/>
      <c r="O584" s="12">
        <f t="shared" ref="O584:O589" si="85">$V584*I584</f>
        <v>0</v>
      </c>
      <c r="P584" s="12">
        <f t="shared" si="79"/>
        <v>0</v>
      </c>
      <c r="Q584" s="12">
        <f t="shared" si="80"/>
        <v>0</v>
      </c>
      <c r="R584" s="12">
        <f t="shared" si="76"/>
        <v>942515.5</v>
      </c>
      <c r="S584" s="12">
        <v>97670000</v>
      </c>
      <c r="T584" s="12">
        <v>0</v>
      </c>
      <c r="U584" s="12">
        <v>0</v>
      </c>
      <c r="V584" s="12">
        <v>97670000</v>
      </c>
      <c r="W584" s="15">
        <f t="shared" si="82"/>
        <v>0</v>
      </c>
      <c r="X584" s="15">
        <f t="shared" si="83"/>
        <v>0</v>
      </c>
      <c r="Y584" s="15">
        <f t="shared" si="84"/>
        <v>1</v>
      </c>
      <c r="Z584" s="36"/>
      <c r="AA584" s="36"/>
      <c r="AB584" s="37"/>
    </row>
    <row r="585" spans="1:28" hidden="1" x14ac:dyDescent="0.25">
      <c r="A585" s="8"/>
      <c r="B585" s="32" t="s">
        <v>1407</v>
      </c>
      <c r="C585" s="32" t="s">
        <v>1408</v>
      </c>
      <c r="D585" s="9" t="s">
        <v>55</v>
      </c>
      <c r="E585" s="31" t="s">
        <v>70</v>
      </c>
      <c r="F585" s="9" t="s">
        <v>57</v>
      </c>
      <c r="G585" s="9" t="s">
        <v>249</v>
      </c>
      <c r="H585" s="11">
        <v>3.5000000000000003E-2</v>
      </c>
      <c r="I585" s="11"/>
      <c r="J585" s="11">
        <v>0.01</v>
      </c>
      <c r="K585" s="11">
        <v>0.01</v>
      </c>
      <c r="L585" s="11">
        <v>5.0000000000000001E-3</v>
      </c>
      <c r="M585" s="11">
        <v>5.0000000000000001E-3</v>
      </c>
      <c r="N585" s="11"/>
      <c r="O585" s="12">
        <f t="shared" si="85"/>
        <v>0</v>
      </c>
      <c r="P585" s="12">
        <f t="shared" si="79"/>
        <v>0</v>
      </c>
      <c r="Q585" s="12">
        <f t="shared" si="80"/>
        <v>0</v>
      </c>
      <c r="R585" s="12">
        <f t="shared" si="76"/>
        <v>0</v>
      </c>
      <c r="S585" s="12">
        <v>0</v>
      </c>
      <c r="T585" s="12">
        <v>0</v>
      </c>
      <c r="U585" s="12">
        <v>0</v>
      </c>
      <c r="V585" s="12">
        <v>0</v>
      </c>
      <c r="W585" s="15">
        <f t="shared" si="82"/>
        <v>0</v>
      </c>
      <c r="X585" s="15">
        <f t="shared" si="83"/>
        <v>0</v>
      </c>
      <c r="Y585" s="15">
        <f t="shared" si="84"/>
        <v>0</v>
      </c>
      <c r="Z585" s="36"/>
      <c r="AA585" s="36"/>
      <c r="AB585" s="37"/>
    </row>
    <row r="586" spans="1:28" x14ac:dyDescent="0.25">
      <c r="A586" s="8"/>
      <c r="B586" s="32" t="s">
        <v>1409</v>
      </c>
      <c r="C586" s="32" t="s">
        <v>1410</v>
      </c>
      <c r="D586" s="28" t="s">
        <v>1001</v>
      </c>
      <c r="E586" s="28" t="s">
        <v>1002</v>
      </c>
      <c r="F586" s="28" t="s">
        <v>998</v>
      </c>
      <c r="G586" s="9" t="s">
        <v>52</v>
      </c>
      <c r="H586" s="11"/>
      <c r="I586" s="11"/>
      <c r="J586" s="11"/>
      <c r="K586" s="11"/>
      <c r="L586" s="11"/>
      <c r="M586" s="11"/>
      <c r="N586" s="11"/>
      <c r="O586" s="12">
        <f t="shared" si="85"/>
        <v>0</v>
      </c>
      <c r="P586" s="12">
        <f t="shared" si="79"/>
        <v>0</v>
      </c>
      <c r="Q586" s="12">
        <f t="shared" si="80"/>
        <v>0</v>
      </c>
      <c r="R586" s="12">
        <f t="shared" si="76"/>
        <v>0</v>
      </c>
      <c r="S586" s="12">
        <v>0</v>
      </c>
      <c r="T586" s="12">
        <v>30120000</v>
      </c>
      <c r="U586" s="12">
        <v>0</v>
      </c>
      <c r="V586" s="12">
        <v>30120000</v>
      </c>
      <c r="W586" s="15">
        <f t="shared" si="82"/>
        <v>0</v>
      </c>
      <c r="X586" s="15">
        <f t="shared" si="83"/>
        <v>0</v>
      </c>
      <c r="Y586" s="15">
        <f t="shared" si="84"/>
        <v>0</v>
      </c>
      <c r="Z586" s="36"/>
      <c r="AA586" s="36"/>
      <c r="AB586" s="37"/>
    </row>
    <row r="587" spans="1:28" hidden="1" x14ac:dyDescent="0.25">
      <c r="A587" s="8"/>
      <c r="B587" s="32" t="s">
        <v>1411</v>
      </c>
      <c r="C587" s="32" t="s">
        <v>1412</v>
      </c>
      <c r="D587" s="10" t="s">
        <v>1005</v>
      </c>
      <c r="E587" s="31" t="s">
        <v>1006</v>
      </c>
      <c r="F587" s="32" t="s">
        <v>998</v>
      </c>
      <c r="G587" s="9" t="s">
        <v>52</v>
      </c>
      <c r="H587" s="11"/>
      <c r="I587" s="11"/>
      <c r="J587" s="11"/>
      <c r="K587" s="11"/>
      <c r="L587" s="11"/>
      <c r="M587" s="11"/>
      <c r="N587" s="11"/>
      <c r="O587" s="12">
        <f t="shared" si="85"/>
        <v>0</v>
      </c>
      <c r="P587" s="12">
        <f t="shared" si="79"/>
        <v>0</v>
      </c>
      <c r="Q587" s="12">
        <f t="shared" si="80"/>
        <v>0</v>
      </c>
      <c r="R587" s="12">
        <f t="shared" si="76"/>
        <v>0</v>
      </c>
      <c r="S587" s="12">
        <v>0</v>
      </c>
      <c r="T587" s="12">
        <v>34020000</v>
      </c>
      <c r="U587" s="12">
        <v>0</v>
      </c>
      <c r="V587" s="12">
        <v>71712000</v>
      </c>
      <c r="W587" s="15">
        <f t="shared" si="82"/>
        <v>0</v>
      </c>
      <c r="X587" s="15">
        <f t="shared" si="83"/>
        <v>0</v>
      </c>
      <c r="Y587" s="15">
        <f t="shared" si="84"/>
        <v>0</v>
      </c>
      <c r="Z587" s="36"/>
      <c r="AA587" s="36"/>
      <c r="AB587" s="37"/>
    </row>
    <row r="588" spans="1:28" hidden="1" x14ac:dyDescent="0.25">
      <c r="A588" s="8"/>
      <c r="B588" s="32" t="s">
        <v>1413</v>
      </c>
      <c r="C588" s="32" t="s">
        <v>1414</v>
      </c>
      <c r="D588" s="10" t="s">
        <v>1005</v>
      </c>
      <c r="E588" s="31" t="s">
        <v>1006</v>
      </c>
      <c r="F588" s="32" t="s">
        <v>998</v>
      </c>
      <c r="G588" s="9" t="s">
        <v>102</v>
      </c>
      <c r="H588" s="11"/>
      <c r="I588" s="11"/>
      <c r="J588" s="11"/>
      <c r="K588" s="11"/>
      <c r="L588" s="11"/>
      <c r="M588" s="11"/>
      <c r="N588" s="11"/>
      <c r="O588" s="12"/>
      <c r="P588" s="12"/>
      <c r="Q588" s="12"/>
      <c r="R588" s="12"/>
      <c r="S588" s="12">
        <v>0</v>
      </c>
      <c r="T588" s="12">
        <v>36960000</v>
      </c>
      <c r="U588" s="12">
        <v>0</v>
      </c>
      <c r="V588" s="12">
        <v>72762000</v>
      </c>
      <c r="W588" s="15">
        <f t="shared" si="82"/>
        <v>0</v>
      </c>
      <c r="X588" s="15">
        <f t="shared" si="83"/>
        <v>0</v>
      </c>
      <c r="Y588" s="15">
        <f t="shared" si="84"/>
        <v>0</v>
      </c>
      <c r="Z588" s="36"/>
      <c r="AA588" s="36"/>
      <c r="AB588" s="37"/>
    </row>
    <row r="589" spans="1:28" hidden="1" x14ac:dyDescent="0.25">
      <c r="A589" s="8"/>
      <c r="B589" s="32" t="s">
        <v>1415</v>
      </c>
      <c r="C589" s="32" t="s">
        <v>1416</v>
      </c>
      <c r="D589" s="10" t="s">
        <v>1005</v>
      </c>
      <c r="E589" s="31" t="s">
        <v>1006</v>
      </c>
      <c r="F589" s="32" t="s">
        <v>998</v>
      </c>
      <c r="G589" s="9" t="s">
        <v>318</v>
      </c>
      <c r="H589" s="11"/>
      <c r="I589" s="11"/>
      <c r="J589" s="11"/>
      <c r="K589" s="11"/>
      <c r="L589" s="11"/>
      <c r="M589" s="11"/>
      <c r="N589" s="11"/>
      <c r="O589" s="12">
        <f t="shared" si="85"/>
        <v>0</v>
      </c>
      <c r="P589" s="12">
        <f>IF(W589&gt;=40%,T589*J589*(100%-H589),0)</f>
        <v>0</v>
      </c>
      <c r="Q589" s="12">
        <f>IF(OR(X589&gt;=60%,(W589+X589)&gt;=100%),U589*J589*(100%-H589),0)</f>
        <v>0</v>
      </c>
      <c r="R589" s="12">
        <f>IF(Y589&gt;=100%,V589*(100%-H589)*K589,0)</f>
        <v>0</v>
      </c>
      <c r="S589" s="12">
        <v>0</v>
      </c>
      <c r="T589" s="12">
        <v>12240000</v>
      </c>
      <c r="U589" s="12">
        <v>0</v>
      </c>
      <c r="V589" s="12">
        <v>36960000</v>
      </c>
      <c r="W589" s="15">
        <f t="shared" si="82"/>
        <v>0</v>
      </c>
      <c r="X589" s="15">
        <f t="shared" si="83"/>
        <v>0</v>
      </c>
      <c r="Y589" s="15">
        <f t="shared" si="84"/>
        <v>0</v>
      </c>
      <c r="Z589" s="36"/>
      <c r="AA589" s="36"/>
      <c r="AB589" s="37"/>
    </row>
    <row r="590" spans="1:28" hidden="1" x14ac:dyDescent="0.25">
      <c r="A590" s="8"/>
      <c r="B590" s="32" t="s">
        <v>1417</v>
      </c>
      <c r="C590" s="32" t="s">
        <v>1418</v>
      </c>
      <c r="D590" s="10" t="s">
        <v>1391</v>
      </c>
      <c r="E590" s="31" t="s">
        <v>1425</v>
      </c>
      <c r="F590" s="32" t="s">
        <v>57</v>
      </c>
      <c r="G590" s="9" t="s">
        <v>52</v>
      </c>
      <c r="H590" s="11">
        <v>3.5000000000000003E-2</v>
      </c>
      <c r="I590" s="11"/>
      <c r="J590" s="11">
        <v>0.01</v>
      </c>
      <c r="K590" s="11">
        <v>0.01</v>
      </c>
      <c r="L590" s="11">
        <v>5.0000000000000001E-3</v>
      </c>
      <c r="M590" s="11">
        <v>5.0000000000000001E-3</v>
      </c>
      <c r="N590" s="11"/>
      <c r="O590" s="12">
        <f>$V590*I590</f>
        <v>0</v>
      </c>
      <c r="P590" s="12">
        <f>IF(W590&gt;=40%,T590*J590*(100%-H590),0)</f>
        <v>0</v>
      </c>
      <c r="Q590" s="12">
        <f>IF(OR(X590&gt;=60%,(W590+X590)&gt;=100%),U590*J590*(100%-H590),0)</f>
        <v>6626987.9249999998</v>
      </c>
      <c r="R590" s="12">
        <f>IF(Y590&gt;=100%,V590*(100%-H590)*K590,0)</f>
        <v>6626987.9249999998</v>
      </c>
      <c r="S590" s="12">
        <v>250000000</v>
      </c>
      <c r="T590" s="12">
        <v>0</v>
      </c>
      <c r="U590" s="12">
        <v>686734500</v>
      </c>
      <c r="V590" s="12">
        <v>686734500</v>
      </c>
      <c r="W590" s="15">
        <f>IFERROR(T590/S590,0)</f>
        <v>0</v>
      </c>
      <c r="X590" s="15">
        <f>+IFERROR(U590/S590,0)</f>
        <v>2.7469380000000001</v>
      </c>
      <c r="Y590" s="15">
        <f>+IFERROR(V590/S590,0)</f>
        <v>2.7469380000000001</v>
      </c>
      <c r="Z590" s="36"/>
      <c r="AA590" s="36"/>
      <c r="AB590" s="37"/>
    </row>
    <row r="591" spans="1:28" hidden="1" x14ac:dyDescent="0.25">
      <c r="A591" s="8"/>
      <c r="B591" s="32" t="s">
        <v>1419</v>
      </c>
      <c r="C591" s="32" t="s">
        <v>1420</v>
      </c>
      <c r="D591" s="10" t="s">
        <v>1391</v>
      </c>
      <c r="E591" s="31" t="s">
        <v>1425</v>
      </c>
      <c r="F591" s="32" t="s">
        <v>57</v>
      </c>
      <c r="G591" s="9" t="s">
        <v>127</v>
      </c>
      <c r="H591" s="11">
        <v>3.5000000000000003E-2</v>
      </c>
      <c r="I591" s="11"/>
      <c r="J591" s="11">
        <v>0.01</v>
      </c>
      <c r="K591" s="11">
        <v>0.01</v>
      </c>
      <c r="L591" s="11">
        <v>5.0000000000000001E-3</v>
      </c>
      <c r="M591" s="11">
        <v>5.0000000000000001E-3</v>
      </c>
      <c r="N591" s="11"/>
      <c r="O591" s="12">
        <f>$V591*I591</f>
        <v>0</v>
      </c>
      <c r="P591" s="12">
        <f>IF(W591&gt;=40%,T591*J591*(100%-H591),0)</f>
        <v>1525780.8</v>
      </c>
      <c r="Q591" s="12">
        <f>IF(OR(X591&gt;=60%,(W591+X591)&gt;=100%),U591*J591*(100%-H591),0)</f>
        <v>2058167.44</v>
      </c>
      <c r="R591" s="12">
        <f>IF(Y591&gt;=100%,V591*(100%-H591)*K591,0)</f>
        <v>4550183.4400000004</v>
      </c>
      <c r="S591" s="12">
        <v>250000000</v>
      </c>
      <c r="T591" s="12">
        <v>158112000</v>
      </c>
      <c r="U591" s="12">
        <v>213281600</v>
      </c>
      <c r="V591" s="12">
        <v>471521600</v>
      </c>
      <c r="W591" s="15">
        <f>IFERROR(T591/S591,0)</f>
        <v>0.63244800000000001</v>
      </c>
      <c r="X591" s="15">
        <f>+IFERROR(U591/S591,0)</f>
        <v>0.85312639999999995</v>
      </c>
      <c r="Y591" s="15">
        <f>+IFERROR(V591/S591,0)</f>
        <v>1.8860863999999999</v>
      </c>
      <c r="Z591" s="36"/>
      <c r="AA591" s="36"/>
      <c r="AB591" s="37"/>
    </row>
    <row r="592" spans="1:28" hidden="1" x14ac:dyDescent="0.25">
      <c r="A592" s="8"/>
      <c r="B592" s="32" t="s">
        <v>1421</v>
      </c>
      <c r="C592" s="32" t="s">
        <v>1422</v>
      </c>
      <c r="D592" s="10" t="s">
        <v>1391</v>
      </c>
      <c r="E592" s="31" t="s">
        <v>1425</v>
      </c>
      <c r="F592" s="32" t="s">
        <v>57</v>
      </c>
      <c r="G592" s="9" t="s">
        <v>160</v>
      </c>
      <c r="H592" s="11">
        <v>3.5000000000000003E-2</v>
      </c>
      <c r="I592" s="11"/>
      <c r="J592" s="11">
        <v>0.01</v>
      </c>
      <c r="K592" s="11">
        <v>0.01</v>
      </c>
      <c r="L592" s="11">
        <v>5.0000000000000001E-3</v>
      </c>
      <c r="M592" s="11">
        <v>5.0000000000000001E-3</v>
      </c>
      <c r="N592" s="11"/>
      <c r="O592" s="12">
        <f>$V592*I592</f>
        <v>0</v>
      </c>
      <c r="P592" s="12">
        <f>IF(W592&gt;=40%,T592*J592*(100%-H592),0)</f>
        <v>0</v>
      </c>
      <c r="Q592" s="12">
        <f>IF(OR(X592&gt;=60%,(W592+X592)&gt;=100%),U592*J592*(100%-H592),0)</f>
        <v>1155047.0999999999</v>
      </c>
      <c r="R592" s="12">
        <f>IF(Y592&gt;=100%,V592*(100%-H592)*K592,0)</f>
        <v>1734741.9000000001</v>
      </c>
      <c r="S592" s="12">
        <v>60000000</v>
      </c>
      <c r="T592" s="12">
        <v>0</v>
      </c>
      <c r="U592" s="12">
        <v>119694000</v>
      </c>
      <c r="V592" s="12">
        <v>179766000</v>
      </c>
      <c r="W592" s="15">
        <f>IFERROR(T592/S592,0)</f>
        <v>0</v>
      </c>
      <c r="X592" s="15">
        <f>+IFERROR(U592/S592,0)</f>
        <v>1.9948999999999999</v>
      </c>
      <c r="Y592" s="15">
        <f>+IFERROR(V592/S592,0)</f>
        <v>2.9961000000000002</v>
      </c>
      <c r="Z592" s="36"/>
      <c r="AA592" s="36"/>
      <c r="AB592" s="37"/>
    </row>
    <row r="593" spans="1:28" hidden="1" x14ac:dyDescent="0.25">
      <c r="A593" s="8"/>
      <c r="B593" s="32" t="s">
        <v>1423</v>
      </c>
      <c r="C593" s="32" t="s">
        <v>1424</v>
      </c>
      <c r="D593" s="10" t="s">
        <v>1391</v>
      </c>
      <c r="E593" s="31" t="s">
        <v>1425</v>
      </c>
      <c r="F593" s="32" t="s">
        <v>57</v>
      </c>
      <c r="G593" s="9" t="s">
        <v>193</v>
      </c>
      <c r="H593" s="11">
        <v>3.5000000000000003E-2</v>
      </c>
      <c r="I593" s="11"/>
      <c r="J593" s="11">
        <v>0.01</v>
      </c>
      <c r="K593" s="11">
        <v>0.01</v>
      </c>
      <c r="L593" s="11">
        <v>5.0000000000000001E-3</v>
      </c>
      <c r="M593" s="11">
        <v>5.0000000000000001E-3</v>
      </c>
      <c r="N593" s="11"/>
      <c r="O593" s="12">
        <f>$V593*I593</f>
        <v>0</v>
      </c>
      <c r="P593" s="12">
        <f>IF(W593&gt;=40%,T593*J593*(100%-H593),0)</f>
        <v>488386.5</v>
      </c>
      <c r="Q593" s="12">
        <f>IF(OR(X593&gt;=60%,(W593+X593)&gt;=100%),U593*J593*(100%-H593),0)</f>
        <v>990422.92499999993</v>
      </c>
      <c r="R593" s="12">
        <f>IF(Y593&gt;=100%,V593*(100%-H593)*K593,0)</f>
        <v>1964204.425</v>
      </c>
      <c r="S593" s="12">
        <v>100000000</v>
      </c>
      <c r="T593" s="12">
        <v>50610000</v>
      </c>
      <c r="U593" s="12">
        <v>102634500</v>
      </c>
      <c r="V593" s="12">
        <v>203544500</v>
      </c>
      <c r="W593" s="15">
        <f>IFERROR(T593/S593,0)</f>
        <v>0.50609999999999999</v>
      </c>
      <c r="X593" s="15">
        <f>+IFERROR(U593/S593,0)</f>
        <v>1.0263450000000001</v>
      </c>
      <c r="Y593" s="15">
        <f>+IFERROR(V593/S593,0)</f>
        <v>2.0354450000000002</v>
      </c>
      <c r="Z593" s="36"/>
      <c r="AA593" s="36"/>
      <c r="AB593" s="37"/>
    </row>
    <row r="594" spans="1:28" hidden="1" x14ac:dyDescent="0.25">
      <c r="A594" s="8" t="s">
        <v>1347</v>
      </c>
      <c r="B594" s="47" t="s">
        <v>1347</v>
      </c>
      <c r="C594" s="47" t="s">
        <v>1347</v>
      </c>
      <c r="D594" s="48" t="s">
        <v>1347</v>
      </c>
      <c r="E594" s="49" t="s">
        <v>1347</v>
      </c>
      <c r="F594" s="47" t="s">
        <v>1347</v>
      </c>
      <c r="G594" s="48" t="s">
        <v>1347</v>
      </c>
      <c r="H594" s="50" t="s">
        <v>1347</v>
      </c>
      <c r="I594" s="50" t="s">
        <v>1347</v>
      </c>
      <c r="J594" s="50" t="s">
        <v>1347</v>
      </c>
      <c r="K594" s="50" t="s">
        <v>1347</v>
      </c>
      <c r="L594" s="50" t="s">
        <v>1347</v>
      </c>
      <c r="M594" s="50" t="s">
        <v>1347</v>
      </c>
      <c r="N594" s="50" t="s">
        <v>1347</v>
      </c>
      <c r="O594" s="51" t="s">
        <v>1347</v>
      </c>
      <c r="P594" s="51" t="s">
        <v>1347</v>
      </c>
      <c r="Q594" s="51" t="s">
        <v>1347</v>
      </c>
      <c r="R594" s="51" t="s">
        <v>1347</v>
      </c>
      <c r="S594" s="51" t="s">
        <v>1347</v>
      </c>
      <c r="T594" s="51" t="s">
        <v>1347</v>
      </c>
      <c r="U594" s="51" t="s">
        <v>1347</v>
      </c>
      <c r="V594" s="51" t="s">
        <v>1347</v>
      </c>
      <c r="W594" s="52" t="s">
        <v>1347</v>
      </c>
      <c r="X594" s="52" t="s">
        <v>1347</v>
      </c>
      <c r="Y594" s="52" t="s">
        <v>1347</v>
      </c>
      <c r="Z594" s="36"/>
      <c r="AA594" s="36"/>
      <c r="AB594" s="37"/>
    </row>
  </sheetData>
  <autoFilter ref="A5:AB594" xr:uid="{00000000-0009-0000-0000-000001000000}">
    <filterColumn colId="2">
      <filters>
        <filter val="BA000746 - NPP Nguyễn Ngọc Hà Vi - Huế"/>
        <filter val="HP000746 - NPP Nguyễn Ngọc Hà Vi - Huế"/>
        <filter val="MS000746 - NPP Nguyễn Ngọc Hà Vi - Huế"/>
        <filter val="MS001729 - NPP Nguyễn Ngọc Hà Vi - Huế ( Trường Học )"/>
        <filter val="MY000746 - NPP Nguyễn Ngọc Hà Vi - Huế"/>
        <filter val="NB000746 - NPP Nguyễn Ngọc Hà Vi - Huế"/>
        <filter val="NC000746 - NPP Nguyễn Ngọc Hà Vi - Huế"/>
        <filter val="NP000746 - NPP Nguyễn Ngọc Hà Vi - Huế"/>
        <filter val="SC000746 - NPP Nguyễn Ngọc Hà Vi - Huế"/>
      </filters>
    </filterColumn>
  </autoFilter>
  <mergeCells count="12">
    <mergeCell ref="W4:Y4"/>
    <mergeCell ref="T4:V4"/>
    <mergeCell ref="A2:Y2"/>
    <mergeCell ref="A4:A5"/>
    <mergeCell ref="B4:B5"/>
    <mergeCell ref="C4:C5"/>
    <mergeCell ref="D4:D5"/>
    <mergeCell ref="E4:E5"/>
    <mergeCell ref="F4:F5"/>
    <mergeCell ref="G4:G5"/>
    <mergeCell ref="H4:N4"/>
    <mergeCell ref="O4:R4"/>
  </mergeCells>
  <conditionalFormatting sqref="G4 H93 H94:N96 I99:J99 I103:J103 M99 M103 H100:M102 N101 N105 E112:F112 I139:J139 M139 F23 F27 F35 F39:F40 F48 F52 F67 M158 H157 H168:M170 I171 I176 H177:M179 J93:N93 H172:M175 J544 J553 J563 J574 F50 F42:F44 F19 B23:B27 F60:F64 H62:M62 G71:N71 O62:P62 D6:R6 F7:F9 N72 F71:F75 H72:M75 H453:M453 J422:M434 E413 E416:E417 E419 E539 E541:E542 E545 E181 E370 E432 E434 E494 E496 E558 E560 F29:F30 F21 K164:M165 H98:N98 E478:E481 E418:F418 E354:E357 H166:M166 E93:E111 F54 H63:P67 E378:E394 F379:F390 H378:N387 E132:F138 E63:E72 C63:C72 F68:P70 C528:C543 H528:M543 F528:F561 B470:B481 E469:E475 H412:M418 N408:N418 E402:F412 I157:I158 L159:M163 K157:K163 H159:I165 J157:J165 F83:F111 E499:E523 H455:M460 E453:F466 C76:C91 E76:E91 F77:F81 F11:F14 B6:C22 H463:M522 F469:F523 C470:C523 F113:F129 E113:E131 H104:M138 C23:C61 H7:P61 E7:E61 G7:G67 E139:E179 C93:C179 J575:N578 E574:F578 H435:M451 E435:F451 G389:G451 N425:N527 H564:N573 G453:G578 E311:E351 H185:I213 E183:E309 F140:F376 N112:N375 G72:G387 B180:C468 O71:P582 Q7:R582 T6:V6 T594:V594 H140:K156 J180:J213 H76:N92 L140:M157 K180:M211 H214:M376 J397:M397 J461:M462 J523:M523 W6:Y594 D7:D578 T7:U582 V7:V593">
    <cfRule type="expression" dxfId="331" priority="117">
      <formula>CellHasFormula</formula>
    </cfRule>
  </conditionalFormatting>
  <conditionalFormatting sqref="A4:B4 D4:F4">
    <cfRule type="expression" dxfId="330" priority="116">
      <formula>CellHasFormula</formula>
    </cfRule>
  </conditionalFormatting>
  <conditionalFormatting sqref="C4">
    <cfRule type="expression" dxfId="329" priority="115">
      <formula>CellHasFormula</formula>
    </cfRule>
  </conditionalFormatting>
  <conditionalFormatting sqref="N62">
    <cfRule type="expression" dxfId="328" priority="114">
      <formula>CellHasFormula</formula>
    </cfRule>
  </conditionalFormatting>
  <conditionalFormatting sqref="N75">
    <cfRule type="expression" dxfId="327" priority="113">
      <formula>CellHasFormula</formula>
    </cfRule>
  </conditionalFormatting>
  <conditionalFormatting sqref="N74">
    <cfRule type="expression" dxfId="326" priority="112">
      <formula>CellHasFormula</formula>
    </cfRule>
  </conditionalFormatting>
  <conditionalFormatting sqref="N73">
    <cfRule type="expression" dxfId="325" priority="111">
      <formula>CellHasFormula</formula>
    </cfRule>
  </conditionalFormatting>
  <conditionalFormatting sqref="C74 E74 F10 F15:F18 F20 F22 F24:F26 F28 F31:F34 F36:F38 F41 F45:F47 F49 F51 F53 F55:F59 F65:F66 F76 F82 F130:F131 F139">
    <cfRule type="expression" dxfId="324" priority="110">
      <formula>CellHasFormula</formula>
    </cfRule>
  </conditionalFormatting>
  <conditionalFormatting sqref="B28:B29">
    <cfRule type="expression" dxfId="323" priority="108">
      <formula>CellHasFormula</formula>
    </cfRule>
  </conditionalFormatting>
  <conditionalFormatting sqref="B14:C14 B38:C38 B59:C60 C61">
    <cfRule type="expression" dxfId="322" priority="106">
      <formula>CellHasFormula</formula>
    </cfRule>
  </conditionalFormatting>
  <conditionalFormatting sqref="C73">
    <cfRule type="expression" dxfId="321" priority="105">
      <formula>CellHasFormula</formula>
    </cfRule>
  </conditionalFormatting>
  <conditionalFormatting sqref="C75 E75">
    <cfRule type="expression" dxfId="320" priority="104">
      <formula>CellHasFormula</formula>
    </cfRule>
  </conditionalFormatting>
  <conditionalFormatting sqref="C62 E62">
    <cfRule type="expression" dxfId="319" priority="103">
      <formula>CellHasFormula</formula>
    </cfRule>
  </conditionalFormatting>
  <conditionalFormatting sqref="E73">
    <cfRule type="expression" dxfId="318" priority="101">
      <formula>CellHasFormula</formula>
    </cfRule>
  </conditionalFormatting>
  <conditionalFormatting sqref="E92">
    <cfRule type="expression" dxfId="317" priority="97">
      <formula>CellHasFormula</formula>
    </cfRule>
  </conditionalFormatting>
  <conditionalFormatting sqref="C92">
    <cfRule type="expression" dxfId="316" priority="99">
      <formula>CellHasFormula</formula>
    </cfRule>
  </conditionalFormatting>
  <conditionalFormatting sqref="B92:C92">
    <cfRule type="expression" dxfId="315" priority="98">
      <formula>CellHasFormula</formula>
    </cfRule>
  </conditionalFormatting>
  <conditionalFormatting sqref="B92">
    <cfRule type="duplicateValues" dxfId="314" priority="118"/>
  </conditionalFormatting>
  <conditionalFormatting sqref="I93 H97:N97 H99 H103 K99:L99 K103:L103 N99:N100 N102:N104 N106:N111 H139 K139:L139 H158 L158">
    <cfRule type="expression" dxfId="313" priority="95">
      <formula>CellHasFormula</formula>
    </cfRule>
  </conditionalFormatting>
  <conditionalFormatting sqref="H167:M167 H171 H176 J171:M171 J176:M176">
    <cfRule type="expression" dxfId="312" priority="94">
      <formula>CellHasFormula</formula>
    </cfRule>
  </conditionalFormatting>
  <conditionalFormatting sqref="E376 I182:I184 H181:H184 H407:N407 N403:N404 H402:M406 E373:E374 E397 N420:N423 E467 E399:F399 E401 E468:F468 G388:N388 E180 E452:G452 H180:I180 H420:M421 H389:N396 H419:N419 H398:N401 H397:I397 N397 H461:I462 K212:M213 H422:I434 E352:E353 E358:E369 E414:F415 F413 F416:F417 E420:F431 F419 E182 E433:F433 F432 F434">
    <cfRule type="expression" dxfId="311" priority="93">
      <formula>CellHasFormula</formula>
    </cfRule>
  </conditionalFormatting>
  <conditionalFormatting sqref="E310">
    <cfRule type="expression" dxfId="310" priority="89">
      <formula>CellHasFormula</formula>
    </cfRule>
  </conditionalFormatting>
  <conditionalFormatting sqref="I181">
    <cfRule type="expression" dxfId="309" priority="88">
      <formula>CellHasFormula</formula>
    </cfRule>
  </conditionalFormatting>
  <conditionalFormatting sqref="E371">
    <cfRule type="expression" dxfId="308" priority="87">
      <formula>CellHasFormula</formula>
    </cfRule>
  </conditionalFormatting>
  <conditionalFormatting sqref="E372">
    <cfRule type="expression" dxfId="307" priority="86">
      <formula>CellHasFormula</formula>
    </cfRule>
  </conditionalFormatting>
  <conditionalFormatting sqref="E375">
    <cfRule type="expression" dxfId="306" priority="83">
      <formula>CellHasFormula</formula>
    </cfRule>
  </conditionalFormatting>
  <conditionalFormatting sqref="N376 N405:N406 N424">
    <cfRule type="expression" dxfId="305" priority="82">
      <formula>CellHasFormula</formula>
    </cfRule>
  </conditionalFormatting>
  <conditionalFormatting sqref="H377:N377 H408:M410 H454 J454:M454 H411 J411:M411 H452 J452:M452">
    <cfRule type="expression" dxfId="304" priority="71">
      <formula>CellHasFormula</formula>
    </cfRule>
  </conditionalFormatting>
  <conditionalFormatting sqref="F377">
    <cfRule type="expression" dxfId="303" priority="70">
      <formula>CellHasFormula</formula>
    </cfRule>
  </conditionalFormatting>
  <conditionalFormatting sqref="E377">
    <cfRule type="expression" dxfId="302" priority="69">
      <formula>CellHasFormula</formula>
    </cfRule>
  </conditionalFormatting>
  <conditionalFormatting sqref="E377">
    <cfRule type="expression" dxfId="301" priority="68">
      <formula>CellHasFormula</formula>
    </cfRule>
  </conditionalFormatting>
  <conditionalFormatting sqref="N402">
    <cfRule type="expression" dxfId="300" priority="67">
      <formula>CellHasFormula</formula>
    </cfRule>
  </conditionalFormatting>
  <conditionalFormatting sqref="F378">
    <cfRule type="expression" dxfId="299" priority="66">
      <formula>CellHasFormula</formula>
    </cfRule>
  </conditionalFormatting>
  <conditionalFormatting sqref="F392:F394">
    <cfRule type="expression" dxfId="298" priority="64">
      <formula>CellHasFormula</formula>
    </cfRule>
  </conditionalFormatting>
  <conditionalFormatting sqref="E395:E396">
    <cfRule type="expression" dxfId="297" priority="62">
      <formula>CellHasFormula</formula>
    </cfRule>
  </conditionalFormatting>
  <conditionalFormatting sqref="F395:F396">
    <cfRule type="expression" dxfId="296" priority="61">
      <formula>CellHasFormula</formula>
    </cfRule>
  </conditionalFormatting>
  <conditionalFormatting sqref="E398">
    <cfRule type="expression" dxfId="295" priority="60">
      <formula>CellHasFormula</formula>
    </cfRule>
  </conditionalFormatting>
  <conditionalFormatting sqref="F397:F398">
    <cfRule type="expression" dxfId="294" priority="59">
      <formula>CellHasFormula</formula>
    </cfRule>
  </conditionalFormatting>
  <conditionalFormatting sqref="F391">
    <cfRule type="expression" dxfId="293" priority="58">
      <formula>CellHasFormula</formula>
    </cfRule>
  </conditionalFormatting>
  <conditionalFormatting sqref="E400">
    <cfRule type="expression" dxfId="292" priority="57">
      <formula>CellHasFormula</formula>
    </cfRule>
  </conditionalFormatting>
  <conditionalFormatting sqref="F400">
    <cfRule type="expression" dxfId="291" priority="56">
      <formula>CellHasFormula</formula>
    </cfRule>
  </conditionalFormatting>
  <conditionalFormatting sqref="F467">
    <cfRule type="expression" dxfId="290" priority="54">
      <formula>CellHasFormula</formula>
    </cfRule>
  </conditionalFormatting>
  <conditionalFormatting sqref="F401">
    <cfRule type="expression" dxfId="289" priority="55">
      <formula>CellHasFormula</formula>
    </cfRule>
  </conditionalFormatting>
  <conditionalFormatting sqref="I454">
    <cfRule type="expression" dxfId="288" priority="53">
      <formula>CellHasFormula</formula>
    </cfRule>
  </conditionalFormatting>
  <conditionalFormatting sqref="I411 I452">
    <cfRule type="expression" dxfId="287" priority="52">
      <formula>CellHasFormula</formula>
    </cfRule>
  </conditionalFormatting>
  <conditionalFormatting sqref="B469:C469 F526:F527 H553:H561 H544:I544 K544:M544 K553:M553 H563:I563 K563:N563 K574:N574 H545:M545 J554:M554 H547:M552 H546:N546 J556:M561 J555:N555 H562:N562 H574:H578 H524:M527 H523:I523 E476:E477 E482:E493 E495 E497:E498">
    <cfRule type="expression" dxfId="286" priority="46">
      <formula>CellHasFormula</formula>
    </cfRule>
  </conditionalFormatting>
  <conditionalFormatting sqref="B483:B484">
    <cfRule type="expression" dxfId="285" priority="44">
      <formula>CellHasFormula</formula>
    </cfRule>
  </conditionalFormatting>
  <conditionalFormatting sqref="B482">
    <cfRule type="expression" dxfId="284" priority="43">
      <formula>CellHasFormula</formula>
    </cfRule>
  </conditionalFormatting>
  <conditionalFormatting sqref="B495:C495 B504:C505">
    <cfRule type="expression" dxfId="283" priority="42">
      <formula>CellHasFormula</formula>
    </cfRule>
  </conditionalFormatting>
  <conditionalFormatting sqref="E526:E527">
    <cfRule type="expression" dxfId="282" priority="36">
      <formula>CellHasFormula</formula>
    </cfRule>
  </conditionalFormatting>
  <conditionalFormatting sqref="C526:C527">
    <cfRule type="expression" dxfId="281" priority="38">
      <formula>CellHasFormula</formula>
    </cfRule>
  </conditionalFormatting>
  <conditionalFormatting sqref="B526:C527">
    <cfRule type="expression" dxfId="280" priority="37">
      <formula>CellHasFormula</formula>
    </cfRule>
  </conditionalFormatting>
  <conditionalFormatting sqref="F524:F525">
    <cfRule type="expression" dxfId="279" priority="34">
      <formula>CellHasFormula</formula>
    </cfRule>
  </conditionalFormatting>
  <conditionalFormatting sqref="B544:C552">
    <cfRule type="expression" dxfId="278" priority="27">
      <formula>CellHasFormula</formula>
    </cfRule>
  </conditionalFormatting>
  <conditionalFormatting sqref="B553:C561">
    <cfRule type="expression" dxfId="277" priority="26">
      <formula>CellHasFormula</formula>
    </cfRule>
  </conditionalFormatting>
  <conditionalFormatting sqref="B526:B527">
    <cfRule type="duplicateValues" dxfId="276" priority="48"/>
  </conditionalFormatting>
  <conditionalFormatting sqref="I553:I559">
    <cfRule type="expression" dxfId="275" priority="25">
      <formula>CellHasFormula</formula>
    </cfRule>
  </conditionalFormatting>
  <conditionalFormatting sqref="I560">
    <cfRule type="expression" dxfId="274" priority="24">
      <formula>CellHasFormula</formula>
    </cfRule>
  </conditionalFormatting>
  <conditionalFormatting sqref="I561">
    <cfRule type="expression" dxfId="273" priority="23">
      <formula>CellHasFormula</formula>
    </cfRule>
  </conditionalFormatting>
  <conditionalFormatting sqref="B595:B1048576 B3:B578">
    <cfRule type="duplicateValues" dxfId="272" priority="19"/>
  </conditionalFormatting>
  <conditionalFormatting sqref="F563:F564">
    <cfRule type="uniqueValues" dxfId="271" priority="1379" stopIfTrue="1"/>
  </conditionalFormatting>
  <conditionalFormatting sqref="B63:B73 B35:B61">
    <cfRule type="duplicateValues" dxfId="270" priority="2240"/>
  </conditionalFormatting>
  <conditionalFormatting sqref="B528:B543 B492:B509">
    <cfRule type="duplicateValues" dxfId="269" priority="2263"/>
  </conditionalFormatting>
  <conditionalFormatting sqref="B4:B179">
    <cfRule type="duplicateValues" dxfId="268" priority="2572" stopIfTrue="1"/>
  </conditionalFormatting>
  <conditionalFormatting sqref="F565:F573">
    <cfRule type="uniqueValues" dxfId="267" priority="2585" stopIfTrue="1"/>
  </conditionalFormatting>
  <conditionalFormatting sqref="J594:R594 D579:G582 J579:N582 D587:G589 N583:N585 J586:N593 D594:G594 E590:G593">
    <cfRule type="expression" dxfId="266" priority="17">
      <formula>CellHasFormula</formula>
    </cfRule>
  </conditionalFormatting>
  <conditionalFormatting sqref="H586:H594 H579:H582">
    <cfRule type="expression" dxfId="265" priority="16">
      <formula>CellHasFormula</formula>
    </cfRule>
  </conditionalFormatting>
  <conditionalFormatting sqref="B579:B582 B587:B594">
    <cfRule type="duplicateValues" dxfId="264" priority="15"/>
  </conditionalFormatting>
  <conditionalFormatting sqref="J583:J585">
    <cfRule type="expression" dxfId="263" priority="14">
      <formula>CellHasFormula</formula>
    </cfRule>
  </conditionalFormatting>
  <conditionalFormatting sqref="H583:I585 K583:M585">
    <cfRule type="expression" dxfId="262" priority="13">
      <formula>CellHasFormula</formula>
    </cfRule>
  </conditionalFormatting>
  <conditionalFormatting sqref="G583:G584">
    <cfRule type="expression" dxfId="261" priority="12">
      <formula>CellHasFormula</formula>
    </cfRule>
  </conditionalFormatting>
  <conditionalFormatting sqref="E583:E585">
    <cfRule type="expression" dxfId="260" priority="11">
      <formula>CellHasFormula</formula>
    </cfRule>
  </conditionalFormatting>
  <conditionalFormatting sqref="B583:B585">
    <cfRule type="duplicateValues" dxfId="259" priority="10"/>
  </conditionalFormatting>
  <conditionalFormatting sqref="D583:D585">
    <cfRule type="expression" dxfId="258" priority="9">
      <formula>CellHasFormula</formula>
    </cfRule>
  </conditionalFormatting>
  <conditionalFormatting sqref="F583:F585">
    <cfRule type="expression" dxfId="257" priority="8">
      <formula>CellHasFormula</formula>
    </cfRule>
  </conditionalFormatting>
  <conditionalFormatting sqref="G585">
    <cfRule type="expression" dxfId="256" priority="7">
      <formula>CellHasFormula</formula>
    </cfRule>
  </conditionalFormatting>
  <conditionalFormatting sqref="T583:U593 O583:R593">
    <cfRule type="expression" dxfId="255" priority="6">
      <formula>CellHasFormula</formula>
    </cfRule>
  </conditionalFormatting>
  <conditionalFormatting sqref="B586">
    <cfRule type="duplicateValues" dxfId="254" priority="5"/>
  </conditionalFormatting>
  <conditionalFormatting sqref="D586:F586">
    <cfRule type="expression" dxfId="253" priority="4">
      <formula>CellHasFormula</formula>
    </cfRule>
  </conditionalFormatting>
  <conditionalFormatting sqref="D586">
    <cfRule type="expression" dxfId="252" priority="3">
      <formula>CellHasFormula</formula>
    </cfRule>
  </conditionalFormatting>
  <conditionalFormatting sqref="G586">
    <cfRule type="expression" dxfId="251" priority="2">
      <formula>CellHasFormula</formula>
    </cfRule>
  </conditionalFormatting>
  <conditionalFormatting sqref="D590:D593">
    <cfRule type="expression" dxfId="250" priority="1">
      <formula>CellHasFormula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A607"/>
  <sheetViews>
    <sheetView zoomScale="90" zoomScaleNormal="9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Z602" sqref="Z602"/>
    </sheetView>
  </sheetViews>
  <sheetFormatPr defaultRowHeight="15" x14ac:dyDescent="0.25"/>
  <cols>
    <col min="1" max="2" width="11" customWidth="1"/>
    <col min="3" max="3" width="56.28515625" customWidth="1"/>
    <col min="4" max="4" width="18.42578125" bestFit="1" customWidth="1"/>
    <col min="5" max="5" width="17.7109375" bestFit="1" customWidth="1"/>
    <col min="6" max="6" width="15" bestFit="1" customWidth="1"/>
    <col min="7" max="7" width="11.42578125" bestFit="1" customWidth="1"/>
    <col min="8" max="8" width="8" bestFit="1" customWidth="1"/>
    <col min="9" max="9" width="7.140625" bestFit="1" customWidth="1"/>
    <col min="10" max="14" width="7.7109375" bestFit="1" customWidth="1"/>
    <col min="15" max="15" width="13.140625" customWidth="1"/>
    <col min="16" max="18" width="12.28515625" bestFit="1" customWidth="1"/>
    <col min="19" max="19" width="14" customWidth="1"/>
    <col min="20" max="24" width="14.85546875" bestFit="1" customWidth="1"/>
    <col min="25" max="25" width="9" bestFit="1" customWidth="1"/>
    <col min="27" max="27" width="6.85546875" bestFit="1" customWidth="1"/>
  </cols>
  <sheetData>
    <row r="2" spans="1:27" ht="22.5" x14ac:dyDescent="0.3">
      <c r="A2" s="69" t="s">
        <v>1458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</row>
    <row r="3" spans="1:27" ht="15.75" thickBot="1" x14ac:dyDescent="0.3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 t="e">
        <f t="shared" ref="O3:X3" si="0">SUBTOTAL(9,O6:O606)</f>
        <v>#VALUE!</v>
      </c>
      <c r="P3" s="40">
        <f t="shared" si="0"/>
        <v>48220</v>
      </c>
      <c r="Q3" s="40">
        <f t="shared" si="0"/>
        <v>82269</v>
      </c>
      <c r="R3" s="40">
        <f t="shared" si="0"/>
        <v>130489</v>
      </c>
      <c r="S3" s="40">
        <f t="shared" si="0"/>
        <v>338725583</v>
      </c>
      <c r="T3" s="40" t="e">
        <f t="shared" si="0"/>
        <v>#VALUE!</v>
      </c>
      <c r="U3" s="40">
        <f t="shared" si="0"/>
        <v>36289208900</v>
      </c>
      <c r="V3" s="40">
        <f t="shared" si="0"/>
        <v>19649960200</v>
      </c>
      <c r="W3" s="40">
        <f t="shared" si="0"/>
        <v>35607154100</v>
      </c>
      <c r="X3" s="40" t="e">
        <f t="shared" si="0"/>
        <v>#VALUE!</v>
      </c>
      <c r="Y3" s="39"/>
      <c r="Z3" s="39"/>
      <c r="AA3" s="39"/>
    </row>
    <row r="4" spans="1:27" ht="16.5" customHeight="1" thickTop="1" thickBot="1" x14ac:dyDescent="0.3">
      <c r="A4" s="95" t="s">
        <v>1262</v>
      </c>
      <c r="B4" s="92" t="s">
        <v>0</v>
      </c>
      <c r="C4" s="92" t="s">
        <v>1</v>
      </c>
      <c r="D4" s="92" t="s">
        <v>2</v>
      </c>
      <c r="E4" s="92" t="s">
        <v>5</v>
      </c>
      <c r="F4" s="92" t="s">
        <v>3</v>
      </c>
      <c r="G4" s="92" t="s">
        <v>4</v>
      </c>
      <c r="H4" s="94" t="s">
        <v>6</v>
      </c>
      <c r="I4" s="94"/>
      <c r="J4" s="94"/>
      <c r="K4" s="94"/>
      <c r="L4" s="94"/>
      <c r="M4" s="94"/>
      <c r="N4" s="94"/>
      <c r="O4" s="86" t="s">
        <v>1376</v>
      </c>
      <c r="P4" s="87"/>
      <c r="Q4" s="87"/>
      <c r="R4" s="87"/>
      <c r="S4" s="88"/>
      <c r="T4" s="53" t="s">
        <v>7</v>
      </c>
      <c r="U4" s="99" t="s">
        <v>1351</v>
      </c>
      <c r="V4" s="100"/>
      <c r="W4" s="100"/>
      <c r="X4" s="101"/>
      <c r="Y4" s="97" t="s">
        <v>1363</v>
      </c>
      <c r="Z4" s="98"/>
      <c r="AA4" s="75"/>
    </row>
    <row r="5" spans="1:27" ht="63.75" x14ac:dyDescent="0.25">
      <c r="A5" s="96"/>
      <c r="B5" s="93"/>
      <c r="C5" s="93"/>
      <c r="D5" s="93"/>
      <c r="E5" s="93"/>
      <c r="F5" s="93"/>
      <c r="G5" s="93"/>
      <c r="H5" s="1" t="s">
        <v>1374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2" t="s">
        <v>14</v>
      </c>
      <c r="P5" s="2" t="s">
        <v>20</v>
      </c>
      <c r="Q5" s="2" t="s">
        <v>21</v>
      </c>
      <c r="R5" s="2" t="s">
        <v>16</v>
      </c>
      <c r="S5" s="2" t="s">
        <v>1426</v>
      </c>
      <c r="T5" s="2" t="s">
        <v>27</v>
      </c>
      <c r="U5" s="2" t="s">
        <v>41</v>
      </c>
      <c r="V5" s="2" t="s">
        <v>42</v>
      </c>
      <c r="W5" s="2" t="s">
        <v>1460</v>
      </c>
      <c r="X5" s="2" t="s">
        <v>40</v>
      </c>
      <c r="Y5" s="4" t="s">
        <v>41</v>
      </c>
      <c r="Z5" s="5" t="s">
        <v>42</v>
      </c>
      <c r="AA5" s="5" t="s">
        <v>46</v>
      </c>
    </row>
    <row r="6" spans="1:27" x14ac:dyDescent="0.25">
      <c r="A6" s="8" t="s">
        <v>1263</v>
      </c>
      <c r="B6" s="9" t="s">
        <v>158</v>
      </c>
      <c r="C6" s="9" t="s">
        <v>159</v>
      </c>
      <c r="D6" s="10" t="s">
        <v>49</v>
      </c>
      <c r="E6" s="9" t="s">
        <v>160</v>
      </c>
      <c r="F6" s="9" t="s">
        <v>50</v>
      </c>
      <c r="G6" s="30" t="s">
        <v>51</v>
      </c>
      <c r="H6" s="11">
        <v>3.5000000000000003E-2</v>
      </c>
      <c r="I6" s="11"/>
      <c r="J6" s="11">
        <v>0.01</v>
      </c>
      <c r="K6" s="11">
        <v>0.01</v>
      </c>
      <c r="L6" s="11">
        <v>5.0000000000000001E-3</v>
      </c>
      <c r="M6" s="11">
        <v>5.0000000000000001E-3</v>
      </c>
      <c r="N6" s="11"/>
      <c r="O6" s="12" t="e">
        <f>ROUND(I6*X6,0)</f>
        <v>#VALUE!</v>
      </c>
      <c r="P6" s="12">
        <f t="shared" ref="P6:P37" si="1">ROUND(IF(Y6&gt;=40%,U6*J6*(100%-H6),0),0)</f>
        <v>0</v>
      </c>
      <c r="Q6" s="12">
        <f t="shared" ref="Q6:Q69" si="2">ROUND(IF(OR(Z6&gt;=60%,(Y6+Z6)&gt;=100%),V6*J6*(100%-H6),0),0)</f>
        <v>0</v>
      </c>
      <c r="R6" s="12">
        <f t="shared" ref="R6:R37" si="3">ROUND(IF(AA6&gt;=100%,X6*(100%-H6)*K6,0),0)</f>
        <v>0</v>
      </c>
      <c r="S6" s="12">
        <f>ROUND(W6*1%,0)</f>
        <v>0</v>
      </c>
      <c r="T6" s="12" t="e">
        <v>#VALUE!</v>
      </c>
      <c r="U6" s="12">
        <v>0</v>
      </c>
      <c r="V6" s="12">
        <v>0</v>
      </c>
      <c r="W6" s="12">
        <v>0</v>
      </c>
      <c r="X6" s="12" t="e">
        <v>#VALUE!</v>
      </c>
      <c r="Y6" s="16">
        <f>IFERROR(U6/T6,0)</f>
        <v>0</v>
      </c>
      <c r="Z6" s="16">
        <f>IFERROR(V6/T6,0)</f>
        <v>0</v>
      </c>
      <c r="AA6" s="16">
        <f>IFERROR(X6/T6,0)</f>
        <v>0</v>
      </c>
    </row>
    <row r="7" spans="1:27" x14ac:dyDescent="0.25">
      <c r="A7" s="8" t="s">
        <v>1265</v>
      </c>
      <c r="B7" s="9" t="s">
        <v>163</v>
      </c>
      <c r="C7" s="9" t="s">
        <v>164</v>
      </c>
      <c r="D7" s="10" t="s">
        <v>60</v>
      </c>
      <c r="E7" s="9" t="s">
        <v>160</v>
      </c>
      <c r="F7" s="9" t="s">
        <v>61</v>
      </c>
      <c r="G7" s="9" t="s">
        <v>51</v>
      </c>
      <c r="H7" s="11">
        <v>3.5000000000000003E-2</v>
      </c>
      <c r="I7" s="11"/>
      <c r="J7" s="11">
        <v>0.01</v>
      </c>
      <c r="K7" s="11">
        <v>0.01</v>
      </c>
      <c r="L7" s="11">
        <v>5.0000000000000001E-3</v>
      </c>
      <c r="M7" s="11">
        <v>5.0000000000000001E-3</v>
      </c>
      <c r="N7" s="11"/>
      <c r="O7" s="12" t="e">
        <f t="shared" ref="O7:O70" si="4">ROUND(I7*X7,0)</f>
        <v>#VALUE!</v>
      </c>
      <c r="P7" s="12">
        <f t="shared" si="1"/>
        <v>0</v>
      </c>
      <c r="Q7" s="12">
        <f t="shared" si="2"/>
        <v>0</v>
      </c>
      <c r="R7" s="12">
        <f t="shared" si="3"/>
        <v>0</v>
      </c>
      <c r="S7" s="12">
        <f t="shared" ref="S7:S70" si="5">ROUND(W7*1%,0)</f>
        <v>0</v>
      </c>
      <c r="T7" s="12" t="e">
        <v>#VALUE!</v>
      </c>
      <c r="U7" s="12">
        <v>0</v>
      </c>
      <c r="V7" s="12">
        <v>21984000</v>
      </c>
      <c r="W7" s="12">
        <v>0</v>
      </c>
      <c r="X7" s="12" t="e">
        <v>#VALUE!</v>
      </c>
      <c r="Y7" s="16">
        <f t="shared" ref="Y7:Y70" si="6">IFERROR(U7/T7,0)</f>
        <v>0</v>
      </c>
      <c r="Z7" s="16">
        <f t="shared" ref="Z7:Z70" si="7">IFERROR(V7/T7,0)</f>
        <v>0</v>
      </c>
      <c r="AA7" s="16">
        <f t="shared" ref="AA7:AA70" si="8">IFERROR(X7/T7,0)</f>
        <v>0</v>
      </c>
    </row>
    <row r="8" spans="1:27" x14ac:dyDescent="0.25">
      <c r="A8" s="8" t="s">
        <v>1266</v>
      </c>
      <c r="B8" s="9" t="s">
        <v>165</v>
      </c>
      <c r="C8" s="9" t="s">
        <v>166</v>
      </c>
      <c r="D8" s="10" t="s">
        <v>49</v>
      </c>
      <c r="E8" s="9" t="s">
        <v>160</v>
      </c>
      <c r="F8" s="9" t="s">
        <v>64</v>
      </c>
      <c r="G8" s="9" t="s">
        <v>51</v>
      </c>
      <c r="H8" s="11">
        <v>3.5000000000000003E-2</v>
      </c>
      <c r="I8" s="11"/>
      <c r="J8" s="11">
        <v>0.01</v>
      </c>
      <c r="K8" s="11">
        <v>0.01</v>
      </c>
      <c r="L8" s="11">
        <v>5.0000000000000001E-3</v>
      </c>
      <c r="M8" s="11">
        <v>5.0000000000000001E-3</v>
      </c>
      <c r="N8" s="11"/>
      <c r="O8" s="12" t="e">
        <f t="shared" si="4"/>
        <v>#VALUE!</v>
      </c>
      <c r="P8" s="12">
        <f t="shared" si="1"/>
        <v>0</v>
      </c>
      <c r="Q8" s="12">
        <f t="shared" si="2"/>
        <v>0</v>
      </c>
      <c r="R8" s="12">
        <f t="shared" si="3"/>
        <v>0</v>
      </c>
      <c r="S8" s="12">
        <f t="shared" si="5"/>
        <v>0</v>
      </c>
      <c r="T8" s="12" t="e">
        <v>#VALUE!</v>
      </c>
      <c r="U8" s="12">
        <v>0</v>
      </c>
      <c r="V8" s="12">
        <v>19048000</v>
      </c>
      <c r="W8" s="12">
        <v>0</v>
      </c>
      <c r="X8" s="12" t="e">
        <v>#VALUE!</v>
      </c>
      <c r="Y8" s="16">
        <f t="shared" si="6"/>
        <v>0</v>
      </c>
      <c r="Z8" s="16">
        <f t="shared" si="7"/>
        <v>0</v>
      </c>
      <c r="AA8" s="16">
        <f t="shared" si="8"/>
        <v>0</v>
      </c>
    </row>
    <row r="9" spans="1:27" x14ac:dyDescent="0.25">
      <c r="A9" s="8" t="s">
        <v>1269</v>
      </c>
      <c r="B9" s="9" t="s">
        <v>171</v>
      </c>
      <c r="C9" s="9" t="s">
        <v>172</v>
      </c>
      <c r="D9" s="10" t="s">
        <v>60</v>
      </c>
      <c r="E9" s="9" t="s">
        <v>160</v>
      </c>
      <c r="F9" s="9" t="s">
        <v>73</v>
      </c>
      <c r="G9" s="9" t="s">
        <v>51</v>
      </c>
      <c r="H9" s="11">
        <v>3.5000000000000003E-2</v>
      </c>
      <c r="I9" s="11"/>
      <c r="J9" s="11">
        <v>0.01</v>
      </c>
      <c r="K9" s="11">
        <v>0.01</v>
      </c>
      <c r="L9" s="11">
        <v>5.0000000000000001E-3</v>
      </c>
      <c r="M9" s="11">
        <v>5.0000000000000001E-3</v>
      </c>
      <c r="N9" s="11"/>
      <c r="O9" s="12" t="e">
        <f t="shared" si="4"/>
        <v>#VALUE!</v>
      </c>
      <c r="P9" s="12">
        <f t="shared" si="1"/>
        <v>0</v>
      </c>
      <c r="Q9" s="12">
        <f t="shared" si="2"/>
        <v>0</v>
      </c>
      <c r="R9" s="12">
        <f t="shared" si="3"/>
        <v>0</v>
      </c>
      <c r="S9" s="12">
        <f t="shared" si="5"/>
        <v>250320</v>
      </c>
      <c r="T9" s="12" t="e">
        <v>#VALUE!</v>
      </c>
      <c r="U9" s="12">
        <v>25032000</v>
      </c>
      <c r="V9" s="12">
        <v>25464000</v>
      </c>
      <c r="W9" s="12">
        <v>25032000</v>
      </c>
      <c r="X9" s="12" t="e">
        <v>#VALUE!</v>
      </c>
      <c r="Y9" s="16">
        <f t="shared" si="6"/>
        <v>0</v>
      </c>
      <c r="Z9" s="16">
        <f t="shared" si="7"/>
        <v>0</v>
      </c>
      <c r="AA9" s="16">
        <f t="shared" si="8"/>
        <v>0</v>
      </c>
    </row>
    <row r="10" spans="1:27" x14ac:dyDescent="0.25">
      <c r="A10" s="8" t="s">
        <v>1273</v>
      </c>
      <c r="B10" s="20" t="s">
        <v>179</v>
      </c>
      <c r="C10" s="9" t="s">
        <v>180</v>
      </c>
      <c r="D10" s="10" t="s">
        <v>60</v>
      </c>
      <c r="E10" s="9" t="s">
        <v>160</v>
      </c>
      <c r="F10" s="9" t="s">
        <v>61</v>
      </c>
      <c r="G10" s="9" t="s">
        <v>51</v>
      </c>
      <c r="H10" s="11">
        <v>3.5000000000000003E-2</v>
      </c>
      <c r="I10" s="11"/>
      <c r="J10" s="11">
        <v>0.01</v>
      </c>
      <c r="K10" s="11">
        <v>0.01</v>
      </c>
      <c r="L10" s="11">
        <v>5.0000000000000001E-3</v>
      </c>
      <c r="M10" s="11">
        <v>5.0000000000000001E-3</v>
      </c>
      <c r="N10" s="11"/>
      <c r="O10" s="12" t="e">
        <f t="shared" si="4"/>
        <v>#VALUE!</v>
      </c>
      <c r="P10" s="12">
        <f t="shared" si="1"/>
        <v>0</v>
      </c>
      <c r="Q10" s="12">
        <f t="shared" si="2"/>
        <v>0</v>
      </c>
      <c r="R10" s="12">
        <f t="shared" si="3"/>
        <v>0</v>
      </c>
      <c r="S10" s="12">
        <f t="shared" si="5"/>
        <v>0</v>
      </c>
      <c r="T10" s="12" t="e">
        <v>#VALUE!</v>
      </c>
      <c r="U10" s="12">
        <v>0</v>
      </c>
      <c r="V10" s="12">
        <v>0</v>
      </c>
      <c r="W10" s="12">
        <v>0</v>
      </c>
      <c r="X10" s="12" t="e">
        <v>#VALUE!</v>
      </c>
      <c r="Y10" s="16">
        <f t="shared" si="6"/>
        <v>0</v>
      </c>
      <c r="Z10" s="16">
        <f t="shared" si="7"/>
        <v>0</v>
      </c>
      <c r="AA10" s="16">
        <f t="shared" si="8"/>
        <v>0</v>
      </c>
    </row>
    <row r="11" spans="1:27" x14ac:dyDescent="0.25">
      <c r="A11" s="8" t="s">
        <v>1274</v>
      </c>
      <c r="B11" s="9" t="s">
        <v>181</v>
      </c>
      <c r="C11" s="9" t="s">
        <v>182</v>
      </c>
      <c r="D11" s="10" t="s">
        <v>60</v>
      </c>
      <c r="E11" s="9" t="s">
        <v>160</v>
      </c>
      <c r="F11" s="9" t="s">
        <v>88</v>
      </c>
      <c r="G11" s="9" t="s">
        <v>51</v>
      </c>
      <c r="H11" s="11">
        <v>3.5000000000000003E-2</v>
      </c>
      <c r="I11" s="11"/>
      <c r="J11" s="11">
        <v>0.01</v>
      </c>
      <c r="K11" s="11">
        <v>0.01</v>
      </c>
      <c r="L11" s="11">
        <v>5.0000000000000001E-3</v>
      </c>
      <c r="M11" s="11">
        <v>5.0000000000000001E-3</v>
      </c>
      <c r="N11" s="11"/>
      <c r="O11" s="12" t="e">
        <f t="shared" si="4"/>
        <v>#VALUE!</v>
      </c>
      <c r="P11" s="12">
        <f t="shared" si="1"/>
        <v>0</v>
      </c>
      <c r="Q11" s="12">
        <f t="shared" si="2"/>
        <v>0</v>
      </c>
      <c r="R11" s="12">
        <f t="shared" si="3"/>
        <v>0</v>
      </c>
      <c r="S11" s="12">
        <f t="shared" si="5"/>
        <v>224160</v>
      </c>
      <c r="T11" s="12" t="e">
        <v>#VALUE!</v>
      </c>
      <c r="U11" s="12">
        <v>22416000</v>
      </c>
      <c r="V11" s="12">
        <v>23400000</v>
      </c>
      <c r="W11" s="12">
        <v>22416000</v>
      </c>
      <c r="X11" s="12" t="e">
        <v>#VALUE!</v>
      </c>
      <c r="Y11" s="16">
        <f t="shared" si="6"/>
        <v>0</v>
      </c>
      <c r="Z11" s="16">
        <f t="shared" si="7"/>
        <v>0</v>
      </c>
      <c r="AA11" s="16">
        <f t="shared" si="8"/>
        <v>0</v>
      </c>
    </row>
    <row r="12" spans="1:27" x14ac:dyDescent="0.25">
      <c r="A12" s="8" t="s">
        <v>1275</v>
      </c>
      <c r="B12" s="22" t="s">
        <v>183</v>
      </c>
      <c r="C12" s="9" t="s">
        <v>184</v>
      </c>
      <c r="D12" s="10" t="s">
        <v>60</v>
      </c>
      <c r="E12" s="9" t="s">
        <v>160</v>
      </c>
      <c r="F12" s="9" t="s">
        <v>61</v>
      </c>
      <c r="G12" s="9" t="s">
        <v>51</v>
      </c>
      <c r="H12" s="11">
        <v>3.5000000000000003E-2</v>
      </c>
      <c r="I12" s="11"/>
      <c r="J12" s="11">
        <v>0.01</v>
      </c>
      <c r="K12" s="11">
        <v>0.01</v>
      </c>
      <c r="L12" s="11">
        <v>5.0000000000000001E-3</v>
      </c>
      <c r="M12" s="11">
        <v>5.0000000000000001E-3</v>
      </c>
      <c r="N12" s="11"/>
      <c r="O12" s="12" t="e">
        <f t="shared" si="4"/>
        <v>#VALUE!</v>
      </c>
      <c r="P12" s="12">
        <f t="shared" si="1"/>
        <v>0</v>
      </c>
      <c r="Q12" s="12">
        <f t="shared" si="2"/>
        <v>0</v>
      </c>
      <c r="R12" s="12">
        <f t="shared" si="3"/>
        <v>0</v>
      </c>
      <c r="S12" s="12">
        <f t="shared" si="5"/>
        <v>204600</v>
      </c>
      <c r="T12" s="12" t="e">
        <v>#VALUE!</v>
      </c>
      <c r="U12" s="12">
        <v>20460000</v>
      </c>
      <c r="V12" s="12">
        <v>0</v>
      </c>
      <c r="W12" s="12">
        <v>20460000</v>
      </c>
      <c r="X12" s="12" t="e">
        <v>#VALUE!</v>
      </c>
      <c r="Y12" s="16">
        <f t="shared" si="6"/>
        <v>0</v>
      </c>
      <c r="Z12" s="16">
        <f t="shared" si="7"/>
        <v>0</v>
      </c>
      <c r="AA12" s="16">
        <f t="shared" si="8"/>
        <v>0</v>
      </c>
    </row>
    <row r="13" spans="1:27" x14ac:dyDescent="0.25">
      <c r="A13" s="8" t="s">
        <v>1276</v>
      </c>
      <c r="B13" s="9" t="s">
        <v>187</v>
      </c>
      <c r="C13" s="9" t="s">
        <v>188</v>
      </c>
      <c r="D13" s="10" t="s">
        <v>60</v>
      </c>
      <c r="E13" s="9" t="s">
        <v>160</v>
      </c>
      <c r="F13" s="9" t="s">
        <v>73</v>
      </c>
      <c r="G13" s="9" t="s">
        <v>51</v>
      </c>
      <c r="H13" s="11">
        <v>3.5000000000000003E-2</v>
      </c>
      <c r="I13" s="11"/>
      <c r="J13" s="11">
        <v>0.01</v>
      </c>
      <c r="K13" s="11">
        <v>0.01</v>
      </c>
      <c r="L13" s="11">
        <v>5.0000000000000001E-3</v>
      </c>
      <c r="M13" s="11">
        <v>5.0000000000000001E-3</v>
      </c>
      <c r="N13" s="11"/>
      <c r="O13" s="12" t="e">
        <f t="shared" si="4"/>
        <v>#VALUE!</v>
      </c>
      <c r="P13" s="12">
        <f t="shared" si="1"/>
        <v>0</v>
      </c>
      <c r="Q13" s="12">
        <f t="shared" si="2"/>
        <v>0</v>
      </c>
      <c r="R13" s="12">
        <f t="shared" si="3"/>
        <v>0</v>
      </c>
      <c r="S13" s="12">
        <f t="shared" si="5"/>
        <v>109920</v>
      </c>
      <c r="T13" s="12" t="e">
        <v>#VALUE!</v>
      </c>
      <c r="U13" s="12">
        <v>10992000</v>
      </c>
      <c r="V13" s="12">
        <v>13548000</v>
      </c>
      <c r="W13" s="12">
        <v>10992000</v>
      </c>
      <c r="X13" s="12" t="e">
        <v>#VALUE!</v>
      </c>
      <c r="Y13" s="16">
        <f t="shared" si="6"/>
        <v>0</v>
      </c>
      <c r="Z13" s="16">
        <f t="shared" si="7"/>
        <v>0</v>
      </c>
      <c r="AA13" s="16">
        <f t="shared" si="8"/>
        <v>0</v>
      </c>
    </row>
    <row r="14" spans="1:27" x14ac:dyDescent="0.25">
      <c r="A14" s="8" t="s">
        <v>1287</v>
      </c>
      <c r="B14" s="9" t="s">
        <v>359</v>
      </c>
      <c r="C14" s="9" t="s">
        <v>360</v>
      </c>
      <c r="D14" s="10" t="s">
        <v>49</v>
      </c>
      <c r="E14" s="9" t="s">
        <v>160</v>
      </c>
      <c r="F14" s="9" t="s">
        <v>85</v>
      </c>
      <c r="G14" s="9" t="s">
        <v>51</v>
      </c>
      <c r="H14" s="11">
        <v>3.5000000000000003E-2</v>
      </c>
      <c r="I14" s="11"/>
      <c r="J14" s="11">
        <v>0.01</v>
      </c>
      <c r="K14" s="11">
        <v>0.01</v>
      </c>
      <c r="L14" s="11">
        <v>5.0000000000000001E-3</v>
      </c>
      <c r="M14" s="11">
        <v>5.0000000000000001E-3</v>
      </c>
      <c r="N14" s="11"/>
      <c r="O14" s="12" t="e">
        <f t="shared" si="4"/>
        <v>#VALUE!</v>
      </c>
      <c r="P14" s="12">
        <f t="shared" si="1"/>
        <v>0</v>
      </c>
      <c r="Q14" s="12">
        <f t="shared" si="2"/>
        <v>0</v>
      </c>
      <c r="R14" s="12">
        <f t="shared" si="3"/>
        <v>0</v>
      </c>
      <c r="S14" s="12">
        <f t="shared" si="5"/>
        <v>114240</v>
      </c>
      <c r="T14" s="12" t="e">
        <v>#VALUE!</v>
      </c>
      <c r="U14" s="12">
        <v>11424000</v>
      </c>
      <c r="V14" s="12">
        <v>0</v>
      </c>
      <c r="W14" s="12">
        <v>11424000</v>
      </c>
      <c r="X14" s="12" t="e">
        <v>#VALUE!</v>
      </c>
      <c r="Y14" s="16">
        <f t="shared" si="6"/>
        <v>0</v>
      </c>
      <c r="Z14" s="16">
        <f t="shared" si="7"/>
        <v>0</v>
      </c>
      <c r="AA14" s="16">
        <f t="shared" si="8"/>
        <v>0</v>
      </c>
    </row>
    <row r="15" spans="1:27" x14ac:dyDescent="0.25">
      <c r="A15" s="8" t="s">
        <v>1290</v>
      </c>
      <c r="B15" s="20" t="s">
        <v>413</v>
      </c>
      <c r="C15" s="9" t="s">
        <v>414</v>
      </c>
      <c r="D15" s="10" t="s">
        <v>49</v>
      </c>
      <c r="E15" s="9" t="s">
        <v>160</v>
      </c>
      <c r="F15" s="9" t="s">
        <v>64</v>
      </c>
      <c r="G15" s="9" t="s">
        <v>51</v>
      </c>
      <c r="H15" s="11"/>
      <c r="I15" s="11"/>
      <c r="J15" s="11">
        <v>0</v>
      </c>
      <c r="K15" s="11">
        <v>0.03</v>
      </c>
      <c r="L15" s="11">
        <v>0</v>
      </c>
      <c r="M15" s="11">
        <v>0</v>
      </c>
      <c r="N15" s="11"/>
      <c r="O15" s="12" t="e">
        <f t="shared" si="4"/>
        <v>#VALUE!</v>
      </c>
      <c r="P15" s="12">
        <f t="shared" si="1"/>
        <v>0</v>
      </c>
      <c r="Q15" s="12">
        <f t="shared" si="2"/>
        <v>0</v>
      </c>
      <c r="R15" s="12">
        <f t="shared" si="3"/>
        <v>0</v>
      </c>
      <c r="S15" s="12">
        <f t="shared" si="5"/>
        <v>0</v>
      </c>
      <c r="T15" s="12" t="e">
        <v>#VALUE!</v>
      </c>
      <c r="U15" s="12">
        <v>0</v>
      </c>
      <c r="V15" s="12">
        <v>0</v>
      </c>
      <c r="W15" s="12">
        <v>0</v>
      </c>
      <c r="X15" s="12" t="e">
        <v>#VALUE!</v>
      </c>
      <c r="Y15" s="16">
        <f t="shared" si="6"/>
        <v>0</v>
      </c>
      <c r="Z15" s="16">
        <f t="shared" si="7"/>
        <v>0</v>
      </c>
      <c r="AA15" s="16">
        <f t="shared" si="8"/>
        <v>0</v>
      </c>
    </row>
    <row r="16" spans="1:27" x14ac:dyDescent="0.25">
      <c r="A16" s="8" t="s">
        <v>1291</v>
      </c>
      <c r="B16" s="20" t="s">
        <v>433</v>
      </c>
      <c r="C16" s="9" t="s">
        <v>434</v>
      </c>
      <c r="D16" s="10" t="s">
        <v>49</v>
      </c>
      <c r="E16" s="9" t="s">
        <v>160</v>
      </c>
      <c r="F16" s="9" t="s">
        <v>64</v>
      </c>
      <c r="G16" s="9" t="s">
        <v>51</v>
      </c>
      <c r="H16" s="11"/>
      <c r="I16" s="11"/>
      <c r="J16" s="11">
        <v>0.01</v>
      </c>
      <c r="K16" s="11">
        <v>0.01</v>
      </c>
      <c r="L16" s="11">
        <v>5.0000000000000001E-3</v>
      </c>
      <c r="M16" s="11">
        <v>5.0000000000000001E-3</v>
      </c>
      <c r="N16" s="11"/>
      <c r="O16" s="12" t="e">
        <f t="shared" si="4"/>
        <v>#VALUE!</v>
      </c>
      <c r="P16" s="12">
        <f t="shared" si="1"/>
        <v>0</v>
      </c>
      <c r="Q16" s="12">
        <f t="shared" si="2"/>
        <v>0</v>
      </c>
      <c r="R16" s="12">
        <f t="shared" si="3"/>
        <v>0</v>
      </c>
      <c r="S16" s="12">
        <f t="shared" si="5"/>
        <v>0</v>
      </c>
      <c r="T16" s="12" t="e">
        <v>#VALUE!</v>
      </c>
      <c r="U16" s="12">
        <v>0</v>
      </c>
      <c r="V16" s="12">
        <v>0</v>
      </c>
      <c r="W16" s="12">
        <v>0</v>
      </c>
      <c r="X16" s="12" t="e">
        <v>#VALUE!</v>
      </c>
      <c r="Y16" s="16">
        <f t="shared" si="6"/>
        <v>0</v>
      </c>
      <c r="Z16" s="16">
        <f t="shared" si="7"/>
        <v>0</v>
      </c>
      <c r="AA16" s="16">
        <f t="shared" si="8"/>
        <v>0</v>
      </c>
    </row>
    <row r="17" spans="1:27" x14ac:dyDescent="0.25">
      <c r="A17" s="8" t="s">
        <v>1298</v>
      </c>
      <c r="B17" s="20" t="s">
        <v>486</v>
      </c>
      <c r="C17" s="9" t="s">
        <v>487</v>
      </c>
      <c r="D17" s="10" t="s">
        <v>1459</v>
      </c>
      <c r="E17" s="9" t="s">
        <v>160</v>
      </c>
      <c r="F17" s="9" t="s">
        <v>488</v>
      </c>
      <c r="G17" s="9" t="s">
        <v>475</v>
      </c>
      <c r="H17" s="11">
        <v>3.5000000000000003E-2</v>
      </c>
      <c r="I17" s="11"/>
      <c r="J17" s="26">
        <v>0.01</v>
      </c>
      <c r="K17" s="11">
        <v>0.01</v>
      </c>
      <c r="L17" s="11">
        <v>5.0000000000000001E-3</v>
      </c>
      <c r="M17" s="11">
        <v>5.0000000000000001E-3</v>
      </c>
      <c r="N17" s="11"/>
      <c r="O17" s="12" t="e">
        <f t="shared" si="4"/>
        <v>#VALUE!</v>
      </c>
      <c r="P17" s="12">
        <f t="shared" si="1"/>
        <v>0</v>
      </c>
      <c r="Q17" s="12">
        <f t="shared" si="2"/>
        <v>0</v>
      </c>
      <c r="R17" s="12">
        <f t="shared" si="3"/>
        <v>0</v>
      </c>
      <c r="S17" s="12">
        <f t="shared" si="5"/>
        <v>0</v>
      </c>
      <c r="T17" s="12" t="e">
        <v>#VALUE!</v>
      </c>
      <c r="U17" s="12">
        <v>0</v>
      </c>
      <c r="V17" s="12">
        <v>0</v>
      </c>
      <c r="W17" s="12">
        <v>0</v>
      </c>
      <c r="X17" s="12" t="e">
        <v>#VALUE!</v>
      </c>
      <c r="Y17" s="16">
        <f t="shared" si="6"/>
        <v>0</v>
      </c>
      <c r="Z17" s="16">
        <f t="shared" si="7"/>
        <v>0</v>
      </c>
      <c r="AA17" s="16">
        <f t="shared" si="8"/>
        <v>0</v>
      </c>
    </row>
    <row r="18" spans="1:27" x14ac:dyDescent="0.25">
      <c r="A18" s="8" t="s">
        <v>1304</v>
      </c>
      <c r="B18" s="20" t="s">
        <v>503</v>
      </c>
      <c r="C18" s="9" t="s">
        <v>504</v>
      </c>
      <c r="D18" s="10" t="s">
        <v>1390</v>
      </c>
      <c r="E18" s="9" t="s">
        <v>160</v>
      </c>
      <c r="F18" s="9" t="s">
        <v>505</v>
      </c>
      <c r="G18" s="9" t="s">
        <v>475</v>
      </c>
      <c r="H18" s="11">
        <v>3.5000000000000003E-2</v>
      </c>
      <c r="I18" s="11"/>
      <c r="J18" s="26">
        <v>0.01</v>
      </c>
      <c r="K18" s="11">
        <v>0.01</v>
      </c>
      <c r="L18" s="11">
        <v>5.0000000000000001E-3</v>
      </c>
      <c r="M18" s="11">
        <v>5.0000000000000001E-3</v>
      </c>
      <c r="N18" s="11"/>
      <c r="O18" s="12" t="e">
        <f t="shared" si="4"/>
        <v>#VALUE!</v>
      </c>
      <c r="P18" s="12">
        <f t="shared" si="1"/>
        <v>0</v>
      </c>
      <c r="Q18" s="12">
        <f t="shared" si="2"/>
        <v>0</v>
      </c>
      <c r="R18" s="12">
        <f t="shared" si="3"/>
        <v>0</v>
      </c>
      <c r="S18" s="12">
        <f t="shared" si="5"/>
        <v>353280</v>
      </c>
      <c r="T18" s="12" t="e">
        <v>#VALUE!</v>
      </c>
      <c r="U18" s="12">
        <v>35328000</v>
      </c>
      <c r="V18" s="12">
        <v>0</v>
      </c>
      <c r="W18" s="12">
        <f>U18</f>
        <v>35328000</v>
      </c>
      <c r="X18" s="12" t="e">
        <v>#VALUE!</v>
      </c>
      <c r="Y18" s="16">
        <f t="shared" si="6"/>
        <v>0</v>
      </c>
      <c r="Z18" s="16">
        <f t="shared" si="7"/>
        <v>0</v>
      </c>
      <c r="AA18" s="16">
        <f t="shared" si="8"/>
        <v>0</v>
      </c>
    </row>
    <row r="19" spans="1:27" x14ac:dyDescent="0.25">
      <c r="A19" s="8" t="s">
        <v>1307</v>
      </c>
      <c r="B19" s="28" t="s">
        <v>511</v>
      </c>
      <c r="C19" s="28" t="s">
        <v>512</v>
      </c>
      <c r="D19" s="28" t="s">
        <v>1390</v>
      </c>
      <c r="E19" s="9" t="s">
        <v>160</v>
      </c>
      <c r="F19" s="28" t="s">
        <v>505</v>
      </c>
      <c r="G19" s="28" t="s">
        <v>475</v>
      </c>
      <c r="H19" s="11">
        <v>3.5000000000000003E-2</v>
      </c>
      <c r="I19" s="11"/>
      <c r="J19" s="11">
        <v>0.01</v>
      </c>
      <c r="K19" s="11">
        <v>0.01</v>
      </c>
      <c r="L19" s="11">
        <v>5.0000000000000001E-3</v>
      </c>
      <c r="M19" s="11">
        <v>5.0000000000000001E-3</v>
      </c>
      <c r="N19" s="11"/>
      <c r="O19" s="12" t="e">
        <f t="shared" si="4"/>
        <v>#VALUE!</v>
      </c>
      <c r="P19" s="12">
        <f t="shared" si="1"/>
        <v>0</v>
      </c>
      <c r="Q19" s="12">
        <f t="shared" si="2"/>
        <v>0</v>
      </c>
      <c r="R19" s="12">
        <f t="shared" si="3"/>
        <v>0</v>
      </c>
      <c r="S19" s="12">
        <f t="shared" si="5"/>
        <v>0</v>
      </c>
      <c r="T19" s="12" t="e">
        <v>#VALUE!</v>
      </c>
      <c r="U19" s="12">
        <v>0</v>
      </c>
      <c r="V19" s="12">
        <v>0</v>
      </c>
      <c r="W19" s="12">
        <v>0</v>
      </c>
      <c r="X19" s="12" t="e">
        <v>#VALUE!</v>
      </c>
      <c r="Y19" s="16">
        <f t="shared" si="6"/>
        <v>0</v>
      </c>
      <c r="Z19" s="16">
        <f t="shared" si="7"/>
        <v>0</v>
      </c>
      <c r="AA19" s="16">
        <f t="shared" si="8"/>
        <v>0</v>
      </c>
    </row>
    <row r="20" spans="1:27" x14ac:dyDescent="0.25">
      <c r="A20" s="8" t="s">
        <v>1308</v>
      </c>
      <c r="B20" s="28" t="s">
        <v>513</v>
      </c>
      <c r="C20" s="28" t="s">
        <v>514</v>
      </c>
      <c r="D20" s="28" t="s">
        <v>515</v>
      </c>
      <c r="E20" s="9" t="s">
        <v>160</v>
      </c>
      <c r="F20" s="28" t="s">
        <v>506</v>
      </c>
      <c r="G20" s="28" t="s">
        <v>475</v>
      </c>
      <c r="H20" s="11">
        <v>3.5000000000000003E-2</v>
      </c>
      <c r="I20" s="11"/>
      <c r="J20" s="11">
        <v>0.01</v>
      </c>
      <c r="K20" s="11">
        <v>0.01</v>
      </c>
      <c r="L20" s="11">
        <v>5.0000000000000001E-3</v>
      </c>
      <c r="M20" s="11">
        <v>5.0000000000000001E-3</v>
      </c>
      <c r="N20" s="11"/>
      <c r="O20" s="12" t="e">
        <f t="shared" si="4"/>
        <v>#VALUE!</v>
      </c>
      <c r="P20" s="12">
        <f t="shared" si="1"/>
        <v>0</v>
      </c>
      <c r="Q20" s="12">
        <f t="shared" si="2"/>
        <v>0</v>
      </c>
      <c r="R20" s="12">
        <f t="shared" si="3"/>
        <v>0</v>
      </c>
      <c r="S20" s="12">
        <f t="shared" si="5"/>
        <v>204120</v>
      </c>
      <c r="T20" s="12" t="e">
        <v>#VALUE!</v>
      </c>
      <c r="U20" s="12">
        <v>20412000</v>
      </c>
      <c r="V20" s="12">
        <v>0</v>
      </c>
      <c r="W20" s="12">
        <f>U20</f>
        <v>20412000</v>
      </c>
      <c r="X20" s="12" t="e">
        <v>#VALUE!</v>
      </c>
      <c r="Y20" s="16">
        <f t="shared" si="6"/>
        <v>0</v>
      </c>
      <c r="Z20" s="16">
        <f t="shared" si="7"/>
        <v>0</v>
      </c>
      <c r="AA20" s="16">
        <f t="shared" si="8"/>
        <v>0</v>
      </c>
    </row>
    <row r="21" spans="1:27" x14ac:dyDescent="0.25">
      <c r="A21" s="8" t="s">
        <v>1311</v>
      </c>
      <c r="B21" s="28" t="s">
        <v>523</v>
      </c>
      <c r="C21" s="28" t="s">
        <v>524</v>
      </c>
      <c r="D21" s="28" t="s">
        <v>515</v>
      </c>
      <c r="E21" s="9" t="s">
        <v>160</v>
      </c>
      <c r="F21" s="28" t="s">
        <v>506</v>
      </c>
      <c r="G21" s="28" t="s">
        <v>475</v>
      </c>
      <c r="H21" s="11">
        <v>3.5000000000000003E-2</v>
      </c>
      <c r="I21" s="11"/>
      <c r="J21" s="11">
        <v>0.01</v>
      </c>
      <c r="K21" s="11">
        <v>0.01</v>
      </c>
      <c r="L21" s="11">
        <v>5.0000000000000001E-3</v>
      </c>
      <c r="M21" s="11">
        <v>5.0000000000000001E-3</v>
      </c>
      <c r="N21" s="11"/>
      <c r="O21" s="12" t="e">
        <f t="shared" si="4"/>
        <v>#VALUE!</v>
      </c>
      <c r="P21" s="12">
        <f t="shared" si="1"/>
        <v>0</v>
      </c>
      <c r="Q21" s="12">
        <f t="shared" si="2"/>
        <v>0</v>
      </c>
      <c r="R21" s="12">
        <f t="shared" si="3"/>
        <v>0</v>
      </c>
      <c r="S21" s="12">
        <f t="shared" si="5"/>
        <v>0</v>
      </c>
      <c r="T21" s="12" t="e">
        <v>#VALUE!</v>
      </c>
      <c r="U21" s="12">
        <v>0</v>
      </c>
      <c r="V21" s="12">
        <v>0</v>
      </c>
      <c r="W21" s="12">
        <v>0</v>
      </c>
      <c r="X21" s="12" t="e">
        <v>#VALUE!</v>
      </c>
      <c r="Y21" s="16">
        <f t="shared" si="6"/>
        <v>0</v>
      </c>
      <c r="Z21" s="16">
        <f t="shared" si="7"/>
        <v>0</v>
      </c>
      <c r="AA21" s="16">
        <f t="shared" si="8"/>
        <v>0</v>
      </c>
    </row>
    <row r="22" spans="1:27" x14ac:dyDescent="0.25">
      <c r="A22" s="8" t="s">
        <v>1312</v>
      </c>
      <c r="B22" s="28" t="s">
        <v>525</v>
      </c>
      <c r="C22" s="28" t="s">
        <v>526</v>
      </c>
      <c r="D22" s="28" t="s">
        <v>1390</v>
      </c>
      <c r="E22" s="9" t="s">
        <v>160</v>
      </c>
      <c r="F22" s="28" t="s">
        <v>505</v>
      </c>
      <c r="G22" s="28" t="s">
        <v>475</v>
      </c>
      <c r="H22" s="11">
        <v>3.5000000000000003E-2</v>
      </c>
      <c r="I22" s="11"/>
      <c r="J22" s="11">
        <v>0.01</v>
      </c>
      <c r="K22" s="11">
        <v>0.01</v>
      </c>
      <c r="L22" s="11">
        <v>5.0000000000000001E-3</v>
      </c>
      <c r="M22" s="11">
        <v>5.0000000000000001E-3</v>
      </c>
      <c r="N22" s="11"/>
      <c r="O22" s="12" t="e">
        <f t="shared" si="4"/>
        <v>#VALUE!</v>
      </c>
      <c r="P22" s="12">
        <f t="shared" si="1"/>
        <v>0</v>
      </c>
      <c r="Q22" s="12">
        <f t="shared" si="2"/>
        <v>0</v>
      </c>
      <c r="R22" s="12">
        <f t="shared" si="3"/>
        <v>0</v>
      </c>
      <c r="S22" s="12">
        <f t="shared" si="5"/>
        <v>309120</v>
      </c>
      <c r="T22" s="12" t="e">
        <v>#VALUE!</v>
      </c>
      <c r="U22" s="12">
        <v>30912000</v>
      </c>
      <c r="V22" s="12">
        <v>15456000</v>
      </c>
      <c r="W22" s="12">
        <f>U22</f>
        <v>30912000</v>
      </c>
      <c r="X22" s="12" t="e">
        <v>#VALUE!</v>
      </c>
      <c r="Y22" s="16">
        <f t="shared" si="6"/>
        <v>0</v>
      </c>
      <c r="Z22" s="16">
        <f t="shared" si="7"/>
        <v>0</v>
      </c>
      <c r="AA22" s="16">
        <f t="shared" si="8"/>
        <v>0</v>
      </c>
    </row>
    <row r="23" spans="1:27" x14ac:dyDescent="0.25">
      <c r="A23" s="8" t="s">
        <v>1314</v>
      </c>
      <c r="B23" s="28" t="s">
        <v>529</v>
      </c>
      <c r="C23" s="28" t="s">
        <v>530</v>
      </c>
      <c r="D23" s="10" t="s">
        <v>1459</v>
      </c>
      <c r="E23" s="9" t="s">
        <v>160</v>
      </c>
      <c r="F23" s="28" t="s">
        <v>474</v>
      </c>
      <c r="G23" s="28" t="s">
        <v>475</v>
      </c>
      <c r="H23" s="11">
        <v>3.5000000000000003E-2</v>
      </c>
      <c r="I23" s="11"/>
      <c r="J23" s="11">
        <v>0.01</v>
      </c>
      <c r="K23" s="11">
        <v>0.01</v>
      </c>
      <c r="L23" s="11">
        <v>5.0000000000000001E-3</v>
      </c>
      <c r="M23" s="11">
        <v>5.0000000000000001E-3</v>
      </c>
      <c r="N23" s="11"/>
      <c r="O23" s="12" t="e">
        <f t="shared" si="4"/>
        <v>#VALUE!</v>
      </c>
      <c r="P23" s="12">
        <f t="shared" si="1"/>
        <v>0</v>
      </c>
      <c r="Q23" s="12">
        <f t="shared" si="2"/>
        <v>0</v>
      </c>
      <c r="R23" s="12">
        <f t="shared" si="3"/>
        <v>0</v>
      </c>
      <c r="S23" s="12">
        <f t="shared" si="5"/>
        <v>77280</v>
      </c>
      <c r="T23" s="12" t="e">
        <v>#VALUE!</v>
      </c>
      <c r="U23" s="12">
        <v>7728000</v>
      </c>
      <c r="V23" s="12">
        <v>15240000</v>
      </c>
      <c r="W23" s="12">
        <f>U23</f>
        <v>7728000</v>
      </c>
      <c r="X23" s="12" t="e">
        <v>#VALUE!</v>
      </c>
      <c r="Y23" s="16">
        <f t="shared" si="6"/>
        <v>0</v>
      </c>
      <c r="Z23" s="16">
        <f t="shared" si="7"/>
        <v>0</v>
      </c>
      <c r="AA23" s="16">
        <f t="shared" si="8"/>
        <v>0</v>
      </c>
    </row>
    <row r="24" spans="1:27" x14ac:dyDescent="0.25">
      <c r="A24" s="8" t="s">
        <v>1318</v>
      </c>
      <c r="B24" s="28" t="s">
        <v>537</v>
      </c>
      <c r="C24" s="28" t="s">
        <v>538</v>
      </c>
      <c r="D24" s="28" t="s">
        <v>1390</v>
      </c>
      <c r="E24" s="9" t="s">
        <v>160</v>
      </c>
      <c r="F24" s="28" t="s">
        <v>505</v>
      </c>
      <c r="G24" s="28" t="s">
        <v>475</v>
      </c>
      <c r="H24" s="11">
        <v>3.5000000000000003E-2</v>
      </c>
      <c r="I24" s="11"/>
      <c r="J24" s="11">
        <v>0.01</v>
      </c>
      <c r="K24" s="11">
        <v>0.01</v>
      </c>
      <c r="L24" s="11">
        <v>5.0000000000000001E-3</v>
      </c>
      <c r="M24" s="11">
        <v>5.0000000000000001E-3</v>
      </c>
      <c r="N24" s="11"/>
      <c r="O24" s="12" t="e">
        <f t="shared" si="4"/>
        <v>#VALUE!</v>
      </c>
      <c r="P24" s="12">
        <f t="shared" si="1"/>
        <v>0</v>
      </c>
      <c r="Q24" s="12">
        <f t="shared" si="2"/>
        <v>0</v>
      </c>
      <c r="R24" s="12">
        <f t="shared" si="3"/>
        <v>0</v>
      </c>
      <c r="S24" s="12">
        <f t="shared" si="5"/>
        <v>95760</v>
      </c>
      <c r="T24" s="12" t="e">
        <v>#VALUE!</v>
      </c>
      <c r="U24" s="12">
        <v>9576000</v>
      </c>
      <c r="V24" s="12">
        <v>10992000</v>
      </c>
      <c r="W24" s="12">
        <v>9576000</v>
      </c>
      <c r="X24" s="12" t="e">
        <v>#VALUE!</v>
      </c>
      <c r="Y24" s="16">
        <f t="shared" si="6"/>
        <v>0</v>
      </c>
      <c r="Z24" s="16">
        <f t="shared" si="7"/>
        <v>0</v>
      </c>
      <c r="AA24" s="16">
        <f t="shared" si="8"/>
        <v>0</v>
      </c>
    </row>
    <row r="25" spans="1:27" x14ac:dyDescent="0.25">
      <c r="A25" s="8" t="s">
        <v>1319</v>
      </c>
      <c r="B25" s="28" t="s">
        <v>539</v>
      </c>
      <c r="C25" s="28" t="s">
        <v>540</v>
      </c>
      <c r="D25" s="28" t="s">
        <v>1390</v>
      </c>
      <c r="E25" s="9" t="s">
        <v>160</v>
      </c>
      <c r="F25" s="28" t="s">
        <v>505</v>
      </c>
      <c r="G25" s="28" t="s">
        <v>475</v>
      </c>
      <c r="H25" s="11">
        <v>3.5000000000000003E-2</v>
      </c>
      <c r="I25" s="11"/>
      <c r="J25" s="11">
        <v>0.01</v>
      </c>
      <c r="K25" s="11">
        <v>0.01</v>
      </c>
      <c r="L25" s="11">
        <v>5.0000000000000001E-3</v>
      </c>
      <c r="M25" s="11">
        <v>5.0000000000000001E-3</v>
      </c>
      <c r="N25" s="11"/>
      <c r="O25" s="12" t="e">
        <f t="shared" si="4"/>
        <v>#VALUE!</v>
      </c>
      <c r="P25" s="12">
        <f t="shared" si="1"/>
        <v>0</v>
      </c>
      <c r="Q25" s="12">
        <f t="shared" si="2"/>
        <v>0</v>
      </c>
      <c r="R25" s="12">
        <f t="shared" si="3"/>
        <v>0</v>
      </c>
      <c r="S25" s="12">
        <f t="shared" si="5"/>
        <v>81600</v>
      </c>
      <c r="T25" s="12" t="e">
        <v>#VALUE!</v>
      </c>
      <c r="U25" s="12">
        <v>8160000</v>
      </c>
      <c r="V25" s="12">
        <v>6528000</v>
      </c>
      <c r="W25" s="12">
        <v>8160000</v>
      </c>
      <c r="X25" s="12" t="e">
        <v>#VALUE!</v>
      </c>
      <c r="Y25" s="16">
        <f t="shared" si="6"/>
        <v>0</v>
      </c>
      <c r="Z25" s="16">
        <f t="shared" si="7"/>
        <v>0</v>
      </c>
      <c r="AA25" s="16">
        <f t="shared" si="8"/>
        <v>0</v>
      </c>
    </row>
    <row r="26" spans="1:27" x14ac:dyDescent="0.25">
      <c r="A26" s="8" t="s">
        <v>1322</v>
      </c>
      <c r="B26" s="28" t="s">
        <v>545</v>
      </c>
      <c r="C26" s="28" t="s">
        <v>546</v>
      </c>
      <c r="D26" s="10" t="s">
        <v>1459</v>
      </c>
      <c r="E26" s="9" t="s">
        <v>160</v>
      </c>
      <c r="F26" s="28" t="s">
        <v>488</v>
      </c>
      <c r="G26" s="28" t="s">
        <v>475</v>
      </c>
      <c r="H26" s="11">
        <v>3.5000000000000003E-2</v>
      </c>
      <c r="I26" s="11"/>
      <c r="J26" s="11">
        <v>0.01</v>
      </c>
      <c r="K26" s="11">
        <v>0.01</v>
      </c>
      <c r="L26" s="11">
        <v>5.0000000000000001E-3</v>
      </c>
      <c r="M26" s="11">
        <v>5.0000000000000001E-3</v>
      </c>
      <c r="N26" s="11"/>
      <c r="O26" s="12" t="e">
        <f t="shared" si="4"/>
        <v>#VALUE!</v>
      </c>
      <c r="P26" s="12">
        <f t="shared" si="1"/>
        <v>0</v>
      </c>
      <c r="Q26" s="12">
        <f t="shared" si="2"/>
        <v>0</v>
      </c>
      <c r="R26" s="12">
        <f t="shared" si="3"/>
        <v>0</v>
      </c>
      <c r="S26" s="12">
        <f t="shared" si="5"/>
        <v>0</v>
      </c>
      <c r="T26" s="12" t="e">
        <v>#VALUE!</v>
      </c>
      <c r="U26" s="12">
        <v>0</v>
      </c>
      <c r="V26" s="12">
        <v>0</v>
      </c>
      <c r="W26" s="12">
        <f>U26</f>
        <v>0</v>
      </c>
      <c r="X26" s="12" t="e">
        <v>#VALUE!</v>
      </c>
      <c r="Y26" s="16">
        <f t="shared" si="6"/>
        <v>0</v>
      </c>
      <c r="Z26" s="16">
        <f t="shared" si="7"/>
        <v>0</v>
      </c>
      <c r="AA26" s="16">
        <f t="shared" si="8"/>
        <v>0</v>
      </c>
    </row>
    <row r="27" spans="1:27" x14ac:dyDescent="0.25">
      <c r="A27" s="8" t="s">
        <v>1323</v>
      </c>
      <c r="B27" s="28" t="s">
        <v>547</v>
      </c>
      <c r="C27" s="28" t="s">
        <v>548</v>
      </c>
      <c r="D27" s="10" t="s">
        <v>1459</v>
      </c>
      <c r="E27" s="9" t="s">
        <v>160</v>
      </c>
      <c r="F27" s="28" t="s">
        <v>488</v>
      </c>
      <c r="G27" s="28" t="s">
        <v>475</v>
      </c>
      <c r="H27" s="11">
        <v>3.5000000000000003E-2</v>
      </c>
      <c r="I27" s="11"/>
      <c r="J27" s="11">
        <v>0.01</v>
      </c>
      <c r="K27" s="11">
        <v>0.01</v>
      </c>
      <c r="L27" s="11">
        <v>5.0000000000000001E-3</v>
      </c>
      <c r="M27" s="11">
        <v>5.0000000000000001E-3</v>
      </c>
      <c r="N27" s="11"/>
      <c r="O27" s="12" t="e">
        <f t="shared" si="4"/>
        <v>#VALUE!</v>
      </c>
      <c r="P27" s="12">
        <f t="shared" si="1"/>
        <v>0</v>
      </c>
      <c r="Q27" s="12">
        <f t="shared" si="2"/>
        <v>0</v>
      </c>
      <c r="R27" s="12">
        <f t="shared" si="3"/>
        <v>0</v>
      </c>
      <c r="S27" s="12">
        <f t="shared" si="5"/>
        <v>0</v>
      </c>
      <c r="T27" s="12" t="e">
        <v>#VALUE!</v>
      </c>
      <c r="U27" s="12">
        <v>0</v>
      </c>
      <c r="V27" s="12">
        <v>10344000</v>
      </c>
      <c r="W27" s="12">
        <v>0</v>
      </c>
      <c r="X27" s="12" t="e">
        <v>#VALUE!</v>
      </c>
      <c r="Y27" s="16">
        <f t="shared" si="6"/>
        <v>0</v>
      </c>
      <c r="Z27" s="16">
        <f t="shared" si="7"/>
        <v>0</v>
      </c>
      <c r="AA27" s="16">
        <f t="shared" si="8"/>
        <v>0</v>
      </c>
    </row>
    <row r="28" spans="1:27" x14ac:dyDescent="0.25">
      <c r="A28" s="8" t="s">
        <v>1346</v>
      </c>
      <c r="B28" s="28" t="s">
        <v>1250</v>
      </c>
      <c r="C28" s="28" t="s">
        <v>1251</v>
      </c>
      <c r="D28" s="28" t="s">
        <v>483</v>
      </c>
      <c r="E28" s="9" t="s">
        <v>160</v>
      </c>
      <c r="F28" s="28" t="s">
        <v>516</v>
      </c>
      <c r="G28" s="28" t="s">
        <v>475</v>
      </c>
      <c r="H28" s="11">
        <v>3.5000000000000003E-2</v>
      </c>
      <c r="I28" s="11"/>
      <c r="J28" s="11">
        <v>0.01</v>
      </c>
      <c r="K28" s="11">
        <v>0.01</v>
      </c>
      <c r="L28" s="11">
        <v>5.0000000000000001E-3</v>
      </c>
      <c r="M28" s="11">
        <v>5.0000000000000001E-3</v>
      </c>
      <c r="N28" s="11"/>
      <c r="O28" s="12" t="e">
        <f t="shared" si="4"/>
        <v>#VALUE!</v>
      </c>
      <c r="P28" s="12">
        <f t="shared" si="1"/>
        <v>0</v>
      </c>
      <c r="Q28" s="12">
        <f t="shared" si="2"/>
        <v>0</v>
      </c>
      <c r="R28" s="12">
        <f t="shared" si="3"/>
        <v>0</v>
      </c>
      <c r="S28" s="12">
        <f t="shared" si="5"/>
        <v>0</v>
      </c>
      <c r="T28" s="12" t="e">
        <v>#VALUE!</v>
      </c>
      <c r="U28" s="12">
        <v>0</v>
      </c>
      <c r="V28" s="12">
        <v>16440000</v>
      </c>
      <c r="W28" s="12">
        <v>0</v>
      </c>
      <c r="X28" s="12" t="e">
        <v>#VALUE!</v>
      </c>
      <c r="Y28" s="16">
        <f t="shared" si="6"/>
        <v>0</v>
      </c>
      <c r="Z28" s="16">
        <f t="shared" si="7"/>
        <v>0</v>
      </c>
      <c r="AA28" s="16">
        <f t="shared" si="8"/>
        <v>0</v>
      </c>
    </row>
    <row r="29" spans="1:27" x14ac:dyDescent="0.25">
      <c r="A29" s="8" t="s">
        <v>1297</v>
      </c>
      <c r="B29" s="28" t="s">
        <v>481</v>
      </c>
      <c r="C29" s="28" t="s">
        <v>482</v>
      </c>
      <c r="D29" s="28" t="s">
        <v>483</v>
      </c>
      <c r="E29" s="9" t="s">
        <v>160</v>
      </c>
      <c r="F29" s="28" t="s">
        <v>484</v>
      </c>
      <c r="G29" s="28" t="s">
        <v>485</v>
      </c>
      <c r="H29" s="11">
        <v>3.5000000000000003E-2</v>
      </c>
      <c r="I29" s="11"/>
      <c r="J29" s="11">
        <v>0.01</v>
      </c>
      <c r="K29" s="11">
        <v>0.01</v>
      </c>
      <c r="L29" s="11">
        <v>5.0000000000000001E-3</v>
      </c>
      <c r="M29" s="11">
        <v>5.0000000000000001E-3</v>
      </c>
      <c r="N29" s="11"/>
      <c r="O29" s="12" t="e">
        <f t="shared" si="4"/>
        <v>#VALUE!</v>
      </c>
      <c r="P29" s="12">
        <f t="shared" si="1"/>
        <v>0</v>
      </c>
      <c r="Q29" s="12">
        <f t="shared" si="2"/>
        <v>0</v>
      </c>
      <c r="R29" s="12">
        <f t="shared" si="3"/>
        <v>0</v>
      </c>
      <c r="S29" s="12">
        <f t="shared" si="5"/>
        <v>0</v>
      </c>
      <c r="T29" s="12" t="e">
        <v>#VALUE!</v>
      </c>
      <c r="U29" s="12">
        <v>0</v>
      </c>
      <c r="V29" s="12">
        <v>4680000</v>
      </c>
      <c r="W29" s="12">
        <f>U29</f>
        <v>0</v>
      </c>
      <c r="X29" s="12" t="e">
        <v>#VALUE!</v>
      </c>
      <c r="Y29" s="16">
        <f t="shared" si="6"/>
        <v>0</v>
      </c>
      <c r="Z29" s="16">
        <f t="shared" si="7"/>
        <v>0</v>
      </c>
      <c r="AA29" s="16">
        <f t="shared" si="8"/>
        <v>0</v>
      </c>
    </row>
    <row r="30" spans="1:27" x14ac:dyDescent="0.25">
      <c r="A30" s="8" t="s">
        <v>1301</v>
      </c>
      <c r="B30" s="46" t="s">
        <v>495</v>
      </c>
      <c r="C30" s="28" t="s">
        <v>496</v>
      </c>
      <c r="D30" s="28" t="s">
        <v>497</v>
      </c>
      <c r="E30" s="9" t="s">
        <v>160</v>
      </c>
      <c r="F30" s="28" t="s">
        <v>498</v>
      </c>
      <c r="G30" s="28" t="s">
        <v>485</v>
      </c>
      <c r="H30" s="11">
        <v>3.5000000000000003E-2</v>
      </c>
      <c r="I30" s="11"/>
      <c r="J30" s="11">
        <v>0.01</v>
      </c>
      <c r="K30" s="11">
        <v>0.01</v>
      </c>
      <c r="L30" s="11">
        <v>5.0000000000000001E-3</v>
      </c>
      <c r="M30" s="11">
        <v>5.0000000000000001E-3</v>
      </c>
      <c r="N30" s="11"/>
      <c r="O30" s="12" t="e">
        <f t="shared" si="4"/>
        <v>#VALUE!</v>
      </c>
      <c r="P30" s="12">
        <f t="shared" si="1"/>
        <v>0</v>
      </c>
      <c r="Q30" s="12">
        <f t="shared" si="2"/>
        <v>0</v>
      </c>
      <c r="R30" s="12">
        <f t="shared" si="3"/>
        <v>0</v>
      </c>
      <c r="S30" s="12">
        <f t="shared" si="5"/>
        <v>0</v>
      </c>
      <c r="T30" s="12" t="e">
        <v>#VALUE!</v>
      </c>
      <c r="U30" s="12">
        <v>0</v>
      </c>
      <c r="V30" s="12">
        <v>10560000</v>
      </c>
      <c r="W30" s="12">
        <v>0</v>
      </c>
      <c r="X30" s="12" t="e">
        <v>#VALUE!</v>
      </c>
      <c r="Y30" s="16">
        <f t="shared" si="6"/>
        <v>0</v>
      </c>
      <c r="Z30" s="16">
        <f t="shared" si="7"/>
        <v>0</v>
      </c>
      <c r="AA30" s="16">
        <f t="shared" si="8"/>
        <v>0</v>
      </c>
    </row>
    <row r="31" spans="1:27" x14ac:dyDescent="0.25">
      <c r="A31" s="8" t="s">
        <v>1302</v>
      </c>
      <c r="B31" s="28" t="s">
        <v>499</v>
      </c>
      <c r="C31" s="28" t="s">
        <v>500</v>
      </c>
      <c r="D31" s="28" t="s">
        <v>483</v>
      </c>
      <c r="E31" s="9" t="s">
        <v>160</v>
      </c>
      <c r="F31" s="28" t="s">
        <v>484</v>
      </c>
      <c r="G31" s="28" t="s">
        <v>485</v>
      </c>
      <c r="H31" s="11">
        <v>3.5000000000000003E-2</v>
      </c>
      <c r="I31" s="11"/>
      <c r="J31" s="11">
        <v>0.01</v>
      </c>
      <c r="K31" s="11">
        <v>0.01</v>
      </c>
      <c r="L31" s="11">
        <v>5.0000000000000001E-3</v>
      </c>
      <c r="M31" s="11">
        <v>5.0000000000000001E-3</v>
      </c>
      <c r="N31" s="11"/>
      <c r="O31" s="12" t="e">
        <f t="shared" si="4"/>
        <v>#VALUE!</v>
      </c>
      <c r="P31" s="12">
        <f t="shared" si="1"/>
        <v>0</v>
      </c>
      <c r="Q31" s="12">
        <f t="shared" si="2"/>
        <v>0</v>
      </c>
      <c r="R31" s="12">
        <f t="shared" si="3"/>
        <v>0</v>
      </c>
      <c r="S31" s="12">
        <f t="shared" si="5"/>
        <v>260160</v>
      </c>
      <c r="T31" s="12" t="e">
        <v>#VALUE!</v>
      </c>
      <c r="U31" s="12">
        <v>26016000</v>
      </c>
      <c r="V31" s="12">
        <v>34944000</v>
      </c>
      <c r="W31" s="12">
        <f>U31</f>
        <v>26016000</v>
      </c>
      <c r="X31" s="12" t="e">
        <v>#VALUE!</v>
      </c>
      <c r="Y31" s="16">
        <f t="shared" si="6"/>
        <v>0</v>
      </c>
      <c r="Z31" s="16">
        <f t="shared" si="7"/>
        <v>0</v>
      </c>
      <c r="AA31" s="16">
        <f t="shared" si="8"/>
        <v>0</v>
      </c>
    </row>
    <row r="32" spans="1:27" x14ac:dyDescent="0.25">
      <c r="A32" s="8" t="s">
        <v>1303</v>
      </c>
      <c r="B32" s="28" t="s">
        <v>501</v>
      </c>
      <c r="C32" s="28" t="s">
        <v>502</v>
      </c>
      <c r="D32" s="28" t="s">
        <v>492</v>
      </c>
      <c r="E32" s="9" t="s">
        <v>160</v>
      </c>
      <c r="F32" s="28" t="s">
        <v>484</v>
      </c>
      <c r="G32" s="28" t="s">
        <v>485</v>
      </c>
      <c r="H32" s="11">
        <v>3.5000000000000003E-2</v>
      </c>
      <c r="I32" s="11"/>
      <c r="J32" s="11">
        <v>0.01</v>
      </c>
      <c r="K32" s="11">
        <v>0.01</v>
      </c>
      <c r="L32" s="11">
        <v>5.0000000000000001E-3</v>
      </c>
      <c r="M32" s="11">
        <v>5.0000000000000001E-3</v>
      </c>
      <c r="N32" s="11"/>
      <c r="O32" s="12" t="e">
        <f t="shared" si="4"/>
        <v>#VALUE!</v>
      </c>
      <c r="P32" s="12">
        <f t="shared" si="1"/>
        <v>0</v>
      </c>
      <c r="Q32" s="12">
        <f t="shared" si="2"/>
        <v>0</v>
      </c>
      <c r="R32" s="12">
        <f t="shared" si="3"/>
        <v>0</v>
      </c>
      <c r="S32" s="12">
        <f t="shared" si="5"/>
        <v>246300</v>
      </c>
      <c r="T32" s="12" t="e">
        <v>#VALUE!</v>
      </c>
      <c r="U32" s="12">
        <v>24630000</v>
      </c>
      <c r="V32" s="12">
        <v>0</v>
      </c>
      <c r="W32" s="12">
        <v>24630000</v>
      </c>
      <c r="X32" s="12" t="e">
        <v>#VALUE!</v>
      </c>
      <c r="Y32" s="16">
        <f t="shared" si="6"/>
        <v>0</v>
      </c>
      <c r="Z32" s="16">
        <f t="shared" si="7"/>
        <v>0</v>
      </c>
      <c r="AA32" s="16">
        <f t="shared" si="8"/>
        <v>0</v>
      </c>
    </row>
    <row r="33" spans="1:27" x14ac:dyDescent="0.25">
      <c r="A33" s="8" t="s">
        <v>1305</v>
      </c>
      <c r="B33" s="46" t="s">
        <v>507</v>
      </c>
      <c r="C33" s="28" t="s">
        <v>508</v>
      </c>
      <c r="D33" s="28" t="s">
        <v>497</v>
      </c>
      <c r="E33" s="9" t="s">
        <v>160</v>
      </c>
      <c r="F33" s="28" t="s">
        <v>498</v>
      </c>
      <c r="G33" s="28" t="s">
        <v>485</v>
      </c>
      <c r="H33" s="11">
        <v>3.5000000000000003E-2</v>
      </c>
      <c r="I33" s="11"/>
      <c r="J33" s="11">
        <v>0.01</v>
      </c>
      <c r="K33" s="11">
        <v>0.01</v>
      </c>
      <c r="L33" s="11">
        <v>5.0000000000000001E-3</v>
      </c>
      <c r="M33" s="11">
        <v>5.0000000000000001E-3</v>
      </c>
      <c r="N33" s="11"/>
      <c r="O33" s="12" t="e">
        <f t="shared" si="4"/>
        <v>#VALUE!</v>
      </c>
      <c r="P33" s="12">
        <f t="shared" si="1"/>
        <v>0</v>
      </c>
      <c r="Q33" s="12">
        <f t="shared" si="2"/>
        <v>0</v>
      </c>
      <c r="R33" s="12">
        <f t="shared" si="3"/>
        <v>0</v>
      </c>
      <c r="S33" s="12">
        <f t="shared" si="5"/>
        <v>108210</v>
      </c>
      <c r="T33" s="12" t="e">
        <v>#VALUE!</v>
      </c>
      <c r="U33" s="12">
        <v>10821000</v>
      </c>
      <c r="V33" s="12">
        <v>1995000</v>
      </c>
      <c r="W33" s="12">
        <v>10821000</v>
      </c>
      <c r="X33" s="12" t="e">
        <v>#VALUE!</v>
      </c>
      <c r="Y33" s="16">
        <f t="shared" si="6"/>
        <v>0</v>
      </c>
      <c r="Z33" s="16">
        <f t="shared" si="7"/>
        <v>0</v>
      </c>
      <c r="AA33" s="16">
        <f t="shared" si="8"/>
        <v>0</v>
      </c>
    </row>
    <row r="34" spans="1:27" x14ac:dyDescent="0.25">
      <c r="A34" s="8" t="s">
        <v>1306</v>
      </c>
      <c r="B34" s="46" t="s">
        <v>509</v>
      </c>
      <c r="C34" s="28" t="s">
        <v>510</v>
      </c>
      <c r="D34" s="28" t="s">
        <v>497</v>
      </c>
      <c r="E34" s="9" t="s">
        <v>160</v>
      </c>
      <c r="F34" s="28" t="s">
        <v>498</v>
      </c>
      <c r="G34" s="28" t="s">
        <v>485</v>
      </c>
      <c r="H34" s="11">
        <v>3.5000000000000003E-2</v>
      </c>
      <c r="I34" s="11"/>
      <c r="J34" s="11">
        <v>0.01</v>
      </c>
      <c r="K34" s="11">
        <v>0.01</v>
      </c>
      <c r="L34" s="11">
        <v>5.0000000000000001E-3</v>
      </c>
      <c r="M34" s="11">
        <v>5.0000000000000001E-3</v>
      </c>
      <c r="N34" s="11"/>
      <c r="O34" s="12" t="e">
        <f t="shared" si="4"/>
        <v>#VALUE!</v>
      </c>
      <c r="P34" s="12">
        <f t="shared" si="1"/>
        <v>0</v>
      </c>
      <c r="Q34" s="12">
        <f t="shared" si="2"/>
        <v>0</v>
      </c>
      <c r="R34" s="12">
        <f t="shared" si="3"/>
        <v>0</v>
      </c>
      <c r="S34" s="12">
        <f t="shared" si="5"/>
        <v>106680</v>
      </c>
      <c r="T34" s="12" t="e">
        <v>#VALUE!</v>
      </c>
      <c r="U34" s="12">
        <v>10668000</v>
      </c>
      <c r="V34" s="12">
        <v>0</v>
      </c>
      <c r="W34" s="12">
        <v>10668000</v>
      </c>
      <c r="X34" s="12" t="e">
        <v>#VALUE!</v>
      </c>
      <c r="Y34" s="16">
        <f t="shared" si="6"/>
        <v>0</v>
      </c>
      <c r="Z34" s="16">
        <f t="shared" si="7"/>
        <v>0</v>
      </c>
      <c r="AA34" s="16">
        <f t="shared" si="8"/>
        <v>0</v>
      </c>
    </row>
    <row r="35" spans="1:27" x14ac:dyDescent="0.25">
      <c r="A35" s="8" t="s">
        <v>1315</v>
      </c>
      <c r="B35" s="32" t="s">
        <v>531</v>
      </c>
      <c r="C35" s="32" t="s">
        <v>532</v>
      </c>
      <c r="D35" s="32" t="s">
        <v>492</v>
      </c>
      <c r="E35" s="9" t="s">
        <v>160</v>
      </c>
      <c r="F35" s="28" t="s">
        <v>493</v>
      </c>
      <c r="G35" s="28" t="s">
        <v>485</v>
      </c>
      <c r="H35" s="11">
        <v>3.5000000000000003E-2</v>
      </c>
      <c r="I35" s="17"/>
      <c r="J35" s="11">
        <v>0.01</v>
      </c>
      <c r="K35" s="11">
        <v>0.01</v>
      </c>
      <c r="L35" s="11">
        <v>5.0000000000000001E-3</v>
      </c>
      <c r="M35" s="11">
        <v>5.0000000000000001E-3</v>
      </c>
      <c r="N35" s="11"/>
      <c r="O35" s="12" t="e">
        <f t="shared" si="4"/>
        <v>#VALUE!</v>
      </c>
      <c r="P35" s="12">
        <f t="shared" si="1"/>
        <v>0</v>
      </c>
      <c r="Q35" s="12">
        <f t="shared" si="2"/>
        <v>0</v>
      </c>
      <c r="R35" s="12">
        <f t="shared" si="3"/>
        <v>0</v>
      </c>
      <c r="S35" s="12">
        <f t="shared" si="5"/>
        <v>0</v>
      </c>
      <c r="T35" s="12" t="e">
        <v>#VALUE!</v>
      </c>
      <c r="U35" s="12">
        <v>0</v>
      </c>
      <c r="V35" s="12">
        <v>0</v>
      </c>
      <c r="W35" s="12">
        <v>0</v>
      </c>
      <c r="X35" s="12" t="e">
        <v>#VALUE!</v>
      </c>
      <c r="Y35" s="16">
        <f t="shared" si="6"/>
        <v>0</v>
      </c>
      <c r="Z35" s="16">
        <f t="shared" si="7"/>
        <v>0</v>
      </c>
      <c r="AA35" s="16">
        <f t="shared" si="8"/>
        <v>0</v>
      </c>
    </row>
    <row r="36" spans="1:27" x14ac:dyDescent="0.25">
      <c r="A36" s="8" t="s">
        <v>1316</v>
      </c>
      <c r="B36" s="46" t="s">
        <v>533</v>
      </c>
      <c r="C36" s="28" t="s">
        <v>534</v>
      </c>
      <c r="D36" s="28" t="s">
        <v>497</v>
      </c>
      <c r="E36" s="9" t="s">
        <v>160</v>
      </c>
      <c r="F36" s="28" t="s">
        <v>498</v>
      </c>
      <c r="G36" s="28" t="s">
        <v>485</v>
      </c>
      <c r="H36" s="11">
        <v>3.5000000000000003E-2</v>
      </c>
      <c r="I36" s="11"/>
      <c r="J36" s="11">
        <v>0.01</v>
      </c>
      <c r="K36" s="11">
        <v>0.01</v>
      </c>
      <c r="L36" s="11">
        <v>5.0000000000000001E-3</v>
      </c>
      <c r="M36" s="11">
        <v>5.0000000000000001E-3</v>
      </c>
      <c r="N36" s="11"/>
      <c r="O36" s="12" t="e">
        <f t="shared" si="4"/>
        <v>#VALUE!</v>
      </c>
      <c r="P36" s="12">
        <f t="shared" si="1"/>
        <v>0</v>
      </c>
      <c r="Q36" s="12">
        <f t="shared" si="2"/>
        <v>0</v>
      </c>
      <c r="R36" s="12">
        <f t="shared" si="3"/>
        <v>0</v>
      </c>
      <c r="S36" s="12">
        <f t="shared" si="5"/>
        <v>0</v>
      </c>
      <c r="T36" s="12" t="e">
        <v>#VALUE!</v>
      </c>
      <c r="U36" s="12">
        <v>0</v>
      </c>
      <c r="V36" s="12">
        <v>10344000</v>
      </c>
      <c r="W36" s="12">
        <v>0</v>
      </c>
      <c r="X36" s="12" t="e">
        <v>#VALUE!</v>
      </c>
      <c r="Y36" s="16">
        <f t="shared" si="6"/>
        <v>0</v>
      </c>
      <c r="Z36" s="16">
        <f t="shared" si="7"/>
        <v>0</v>
      </c>
      <c r="AA36" s="16">
        <f t="shared" si="8"/>
        <v>0</v>
      </c>
    </row>
    <row r="37" spans="1:27" x14ac:dyDescent="0.25">
      <c r="A37" s="8" t="s">
        <v>1317</v>
      </c>
      <c r="B37" s="28" t="s">
        <v>535</v>
      </c>
      <c r="C37" s="28" t="s">
        <v>536</v>
      </c>
      <c r="D37" s="28" t="s">
        <v>483</v>
      </c>
      <c r="E37" s="9" t="s">
        <v>160</v>
      </c>
      <c r="F37" s="28" t="s">
        <v>484</v>
      </c>
      <c r="G37" s="28" t="s">
        <v>485</v>
      </c>
      <c r="H37" s="11">
        <v>3.5000000000000003E-2</v>
      </c>
      <c r="I37" s="11"/>
      <c r="J37" s="11">
        <v>0.01</v>
      </c>
      <c r="K37" s="11">
        <v>0.01</v>
      </c>
      <c r="L37" s="11">
        <v>5.0000000000000001E-3</v>
      </c>
      <c r="M37" s="11">
        <v>5.0000000000000001E-3</v>
      </c>
      <c r="N37" s="11"/>
      <c r="O37" s="12" t="e">
        <f t="shared" si="4"/>
        <v>#VALUE!</v>
      </c>
      <c r="P37" s="12">
        <f t="shared" si="1"/>
        <v>0</v>
      </c>
      <c r="Q37" s="12">
        <f t="shared" si="2"/>
        <v>0</v>
      </c>
      <c r="R37" s="12">
        <f t="shared" si="3"/>
        <v>0</v>
      </c>
      <c r="S37" s="12">
        <f t="shared" si="5"/>
        <v>0</v>
      </c>
      <c r="T37" s="12" t="e">
        <v>#VALUE!</v>
      </c>
      <c r="U37" s="12">
        <v>0</v>
      </c>
      <c r="V37" s="12">
        <v>0</v>
      </c>
      <c r="W37" s="12">
        <v>0</v>
      </c>
      <c r="X37" s="12" t="e">
        <v>#VALUE!</v>
      </c>
      <c r="Y37" s="16">
        <f t="shared" si="6"/>
        <v>0</v>
      </c>
      <c r="Z37" s="16">
        <f t="shared" si="7"/>
        <v>0</v>
      </c>
      <c r="AA37" s="16">
        <f t="shared" si="8"/>
        <v>0</v>
      </c>
    </row>
    <row r="38" spans="1:27" x14ac:dyDescent="0.25">
      <c r="A38" s="8" t="s">
        <v>1320</v>
      </c>
      <c r="B38" s="28" t="s">
        <v>541</v>
      </c>
      <c r="C38" s="28" t="s">
        <v>542</v>
      </c>
      <c r="D38" s="28" t="s">
        <v>492</v>
      </c>
      <c r="E38" s="9" t="s">
        <v>160</v>
      </c>
      <c r="F38" s="28" t="s">
        <v>493</v>
      </c>
      <c r="G38" s="28" t="s">
        <v>485</v>
      </c>
      <c r="H38" s="11">
        <v>3.5000000000000003E-2</v>
      </c>
      <c r="I38" s="11"/>
      <c r="J38" s="11">
        <v>0.01</v>
      </c>
      <c r="K38" s="11">
        <v>0.01</v>
      </c>
      <c r="L38" s="11">
        <v>5.0000000000000001E-3</v>
      </c>
      <c r="M38" s="11">
        <v>5.0000000000000001E-3</v>
      </c>
      <c r="N38" s="11"/>
      <c r="O38" s="12" t="e">
        <f t="shared" si="4"/>
        <v>#VALUE!</v>
      </c>
      <c r="P38" s="12">
        <f t="shared" ref="P38:P69" si="9">ROUND(IF(Y38&gt;=40%,U38*J38*(100%-H38),0),0)</f>
        <v>0</v>
      </c>
      <c r="Q38" s="12">
        <f t="shared" si="2"/>
        <v>0</v>
      </c>
      <c r="R38" s="12">
        <f t="shared" ref="R38:R69" si="10">ROUND(IF(AA38&gt;=100%,X38*(100%-H38)*K38,0),0)</f>
        <v>0</v>
      </c>
      <c r="S38" s="12">
        <f t="shared" si="5"/>
        <v>0</v>
      </c>
      <c r="T38" s="12" t="e">
        <v>#VALUE!</v>
      </c>
      <c r="U38" s="12">
        <v>0</v>
      </c>
      <c r="V38" s="12">
        <v>20352000</v>
      </c>
      <c r="W38" s="12">
        <v>0</v>
      </c>
      <c r="X38" s="12" t="e">
        <v>#VALUE!</v>
      </c>
      <c r="Y38" s="16">
        <f t="shared" si="6"/>
        <v>0</v>
      </c>
      <c r="Z38" s="16">
        <f t="shared" si="7"/>
        <v>0</v>
      </c>
      <c r="AA38" s="16">
        <f t="shared" si="8"/>
        <v>0</v>
      </c>
    </row>
    <row r="39" spans="1:27" x14ac:dyDescent="0.25">
      <c r="A39" s="8" t="s">
        <v>1330</v>
      </c>
      <c r="B39" s="28" t="s">
        <v>1068</v>
      </c>
      <c r="C39" s="28" t="s">
        <v>1069</v>
      </c>
      <c r="D39" s="28" t="s">
        <v>996</v>
      </c>
      <c r="E39" s="9" t="s">
        <v>160</v>
      </c>
      <c r="F39" s="28" t="s">
        <v>997</v>
      </c>
      <c r="G39" s="28" t="s">
        <v>998</v>
      </c>
      <c r="H39" s="11">
        <v>3.5000000000000003E-2</v>
      </c>
      <c r="I39" s="11"/>
      <c r="J39" s="11">
        <v>0.01</v>
      </c>
      <c r="K39" s="11">
        <v>0.01</v>
      </c>
      <c r="L39" s="11">
        <v>5.0000000000000001E-3</v>
      </c>
      <c r="M39" s="11">
        <v>5.0000000000000001E-3</v>
      </c>
      <c r="N39" s="11"/>
      <c r="O39" s="12" t="e">
        <f t="shared" si="4"/>
        <v>#VALUE!</v>
      </c>
      <c r="P39" s="12">
        <f t="shared" si="9"/>
        <v>0</v>
      </c>
      <c r="Q39" s="12">
        <f t="shared" si="2"/>
        <v>0</v>
      </c>
      <c r="R39" s="12">
        <f t="shared" si="10"/>
        <v>0</v>
      </c>
      <c r="S39" s="12">
        <f t="shared" si="5"/>
        <v>397200</v>
      </c>
      <c r="T39" s="12" t="e">
        <v>#VALUE!</v>
      </c>
      <c r="U39" s="12">
        <v>39720000</v>
      </c>
      <c r="V39" s="12">
        <v>14688000</v>
      </c>
      <c r="W39" s="12">
        <v>39720000</v>
      </c>
      <c r="X39" s="12" t="e">
        <v>#VALUE!</v>
      </c>
      <c r="Y39" s="16">
        <f t="shared" si="6"/>
        <v>0</v>
      </c>
      <c r="Z39" s="16">
        <f t="shared" si="7"/>
        <v>0</v>
      </c>
      <c r="AA39" s="16">
        <f t="shared" si="8"/>
        <v>0</v>
      </c>
    </row>
    <row r="40" spans="1:27" x14ac:dyDescent="0.25">
      <c r="A40" s="8" t="s">
        <v>1331</v>
      </c>
      <c r="B40" s="28" t="s">
        <v>1070</v>
      </c>
      <c r="C40" s="28" t="s">
        <v>1071</v>
      </c>
      <c r="D40" s="28" t="s">
        <v>1001</v>
      </c>
      <c r="E40" s="9" t="s">
        <v>160</v>
      </c>
      <c r="F40" s="28" t="s">
        <v>1002</v>
      </c>
      <c r="G40" s="28" t="s">
        <v>998</v>
      </c>
      <c r="H40" s="11">
        <v>3.5000000000000003E-2</v>
      </c>
      <c r="I40" s="11"/>
      <c r="J40" s="11">
        <v>0.01</v>
      </c>
      <c r="K40" s="11">
        <v>0.01</v>
      </c>
      <c r="L40" s="11">
        <v>5.0000000000000001E-3</v>
      </c>
      <c r="M40" s="11">
        <v>5.0000000000000001E-3</v>
      </c>
      <c r="N40" s="11"/>
      <c r="O40" s="12" t="e">
        <f t="shared" si="4"/>
        <v>#VALUE!</v>
      </c>
      <c r="P40" s="12">
        <f t="shared" si="9"/>
        <v>0</v>
      </c>
      <c r="Q40" s="12">
        <f t="shared" si="2"/>
        <v>0</v>
      </c>
      <c r="R40" s="12">
        <f t="shared" si="10"/>
        <v>0</v>
      </c>
      <c r="S40" s="12">
        <f t="shared" si="5"/>
        <v>205680</v>
      </c>
      <c r="T40" s="12" t="e">
        <v>#VALUE!</v>
      </c>
      <c r="U40" s="12">
        <v>20568000</v>
      </c>
      <c r="V40" s="12">
        <v>30360000</v>
      </c>
      <c r="W40" s="12">
        <v>20568000</v>
      </c>
      <c r="X40" s="12" t="e">
        <v>#VALUE!</v>
      </c>
      <c r="Y40" s="16">
        <f t="shared" si="6"/>
        <v>0</v>
      </c>
      <c r="Z40" s="16">
        <f t="shared" si="7"/>
        <v>0</v>
      </c>
      <c r="AA40" s="16">
        <f t="shared" si="8"/>
        <v>0</v>
      </c>
    </row>
    <row r="41" spans="1:27" x14ac:dyDescent="0.25">
      <c r="A41" s="8" t="s">
        <v>1332</v>
      </c>
      <c r="B41" s="46" t="s">
        <v>1072</v>
      </c>
      <c r="C41" s="28" t="s">
        <v>1073</v>
      </c>
      <c r="D41" s="28" t="s">
        <v>1005</v>
      </c>
      <c r="E41" s="9" t="s">
        <v>160</v>
      </c>
      <c r="F41" s="28" t="s">
        <v>1006</v>
      </c>
      <c r="G41" s="28" t="s">
        <v>998</v>
      </c>
      <c r="H41" s="11">
        <v>3.5000000000000003E-2</v>
      </c>
      <c r="I41" s="11"/>
      <c r="J41" s="11">
        <v>0.01</v>
      </c>
      <c r="K41" s="11">
        <v>0.01</v>
      </c>
      <c r="L41" s="11">
        <v>5.0000000000000001E-3</v>
      </c>
      <c r="M41" s="11">
        <v>5.0000000000000001E-3</v>
      </c>
      <c r="N41" s="11"/>
      <c r="O41" s="12" t="e">
        <f t="shared" si="4"/>
        <v>#VALUE!</v>
      </c>
      <c r="P41" s="12">
        <f t="shared" si="9"/>
        <v>0</v>
      </c>
      <c r="Q41" s="12">
        <f t="shared" si="2"/>
        <v>0</v>
      </c>
      <c r="R41" s="12">
        <f t="shared" si="10"/>
        <v>0</v>
      </c>
      <c r="S41" s="12">
        <f t="shared" si="5"/>
        <v>721440</v>
      </c>
      <c r="T41" s="12" t="e">
        <v>#VALUE!</v>
      </c>
      <c r="U41" s="12">
        <v>72144000</v>
      </c>
      <c r="V41" s="12">
        <v>53328000</v>
      </c>
      <c r="W41" s="12">
        <v>72144000</v>
      </c>
      <c r="X41" s="12" t="e">
        <v>#VALUE!</v>
      </c>
      <c r="Y41" s="16">
        <f t="shared" si="6"/>
        <v>0</v>
      </c>
      <c r="Z41" s="16">
        <f t="shared" si="7"/>
        <v>0</v>
      </c>
      <c r="AA41" s="16">
        <f t="shared" si="8"/>
        <v>0</v>
      </c>
    </row>
    <row r="42" spans="1:27" x14ac:dyDescent="0.25">
      <c r="A42" s="8" t="s">
        <v>1333</v>
      </c>
      <c r="B42" s="28" t="s">
        <v>1074</v>
      </c>
      <c r="C42" s="28" t="s">
        <v>1075</v>
      </c>
      <c r="D42" s="28" t="s">
        <v>996</v>
      </c>
      <c r="E42" s="9" t="s">
        <v>160</v>
      </c>
      <c r="F42" s="28" t="s">
        <v>1009</v>
      </c>
      <c r="G42" s="28" t="s">
        <v>998</v>
      </c>
      <c r="H42" s="11">
        <v>3.5000000000000003E-2</v>
      </c>
      <c r="I42" s="11"/>
      <c r="J42" s="11">
        <v>0.01</v>
      </c>
      <c r="K42" s="11">
        <v>0.01</v>
      </c>
      <c r="L42" s="11">
        <v>5.0000000000000001E-3</v>
      </c>
      <c r="M42" s="11">
        <v>5.0000000000000001E-3</v>
      </c>
      <c r="N42" s="11"/>
      <c r="O42" s="12" t="e">
        <f t="shared" si="4"/>
        <v>#VALUE!</v>
      </c>
      <c r="P42" s="12">
        <f t="shared" si="9"/>
        <v>0</v>
      </c>
      <c r="Q42" s="12">
        <f t="shared" si="2"/>
        <v>0</v>
      </c>
      <c r="R42" s="12">
        <f t="shared" si="10"/>
        <v>0</v>
      </c>
      <c r="S42" s="12">
        <f t="shared" si="5"/>
        <v>215520</v>
      </c>
      <c r="T42" s="12" t="e">
        <v>#VALUE!</v>
      </c>
      <c r="U42" s="12">
        <v>21552000</v>
      </c>
      <c r="V42" s="12">
        <v>6096000</v>
      </c>
      <c r="W42" s="12">
        <v>21552000</v>
      </c>
      <c r="X42" s="12" t="e">
        <v>#VALUE!</v>
      </c>
      <c r="Y42" s="16">
        <f t="shared" si="6"/>
        <v>0</v>
      </c>
      <c r="Z42" s="16">
        <f t="shared" si="7"/>
        <v>0</v>
      </c>
      <c r="AA42" s="16">
        <f t="shared" si="8"/>
        <v>0</v>
      </c>
    </row>
    <row r="43" spans="1:27" x14ac:dyDescent="0.25">
      <c r="A43" s="8" t="s">
        <v>1335</v>
      </c>
      <c r="B43" s="28" t="s">
        <v>1076</v>
      </c>
      <c r="C43" s="28" t="s">
        <v>1077</v>
      </c>
      <c r="D43" s="28" t="s">
        <v>1001</v>
      </c>
      <c r="E43" s="9" t="s">
        <v>160</v>
      </c>
      <c r="F43" s="28" t="s">
        <v>1015</v>
      </c>
      <c r="G43" s="28" t="s">
        <v>998</v>
      </c>
      <c r="H43" s="11">
        <v>3.5000000000000003E-2</v>
      </c>
      <c r="I43" s="11"/>
      <c r="J43" s="11">
        <v>0.01</v>
      </c>
      <c r="K43" s="11">
        <v>0.01</v>
      </c>
      <c r="L43" s="11">
        <v>5.0000000000000001E-3</v>
      </c>
      <c r="M43" s="11">
        <v>5.0000000000000001E-3</v>
      </c>
      <c r="N43" s="11"/>
      <c r="O43" s="12" t="e">
        <f t="shared" si="4"/>
        <v>#VALUE!</v>
      </c>
      <c r="P43" s="12">
        <f t="shared" si="9"/>
        <v>0</v>
      </c>
      <c r="Q43" s="12">
        <f t="shared" si="2"/>
        <v>0</v>
      </c>
      <c r="R43" s="12">
        <f t="shared" si="10"/>
        <v>0</v>
      </c>
      <c r="S43" s="12">
        <f t="shared" si="5"/>
        <v>189360</v>
      </c>
      <c r="T43" s="12" t="e">
        <v>#VALUE!</v>
      </c>
      <c r="U43" s="12">
        <v>18936000</v>
      </c>
      <c r="V43" s="12">
        <v>0</v>
      </c>
      <c r="W43" s="12">
        <v>18936000</v>
      </c>
      <c r="X43" s="12" t="e">
        <v>#VALUE!</v>
      </c>
      <c r="Y43" s="16">
        <f t="shared" si="6"/>
        <v>0</v>
      </c>
      <c r="Z43" s="16">
        <f t="shared" si="7"/>
        <v>0</v>
      </c>
      <c r="AA43" s="16">
        <f t="shared" si="8"/>
        <v>0</v>
      </c>
    </row>
    <row r="44" spans="1:27" x14ac:dyDescent="0.25">
      <c r="A44" s="8" t="s">
        <v>1336</v>
      </c>
      <c r="B44" s="28" t="s">
        <v>1078</v>
      </c>
      <c r="C44" s="28" t="s">
        <v>1079</v>
      </c>
      <c r="D44" s="28" t="s">
        <v>1018</v>
      </c>
      <c r="E44" s="9" t="s">
        <v>160</v>
      </c>
      <c r="F44" s="28" t="s">
        <v>1019</v>
      </c>
      <c r="G44" s="28" t="s">
        <v>998</v>
      </c>
      <c r="H44" s="11">
        <v>3.5000000000000003E-2</v>
      </c>
      <c r="I44" s="11"/>
      <c r="J44" s="11">
        <v>0.01</v>
      </c>
      <c r="K44" s="11">
        <v>0.01</v>
      </c>
      <c r="L44" s="11">
        <v>5.0000000000000001E-3</v>
      </c>
      <c r="M44" s="11">
        <v>5.0000000000000001E-3</v>
      </c>
      <c r="N44" s="11"/>
      <c r="O44" s="12" t="e">
        <f t="shared" si="4"/>
        <v>#VALUE!</v>
      </c>
      <c r="P44" s="12">
        <f t="shared" si="9"/>
        <v>0</v>
      </c>
      <c r="Q44" s="12">
        <f t="shared" si="2"/>
        <v>0</v>
      </c>
      <c r="R44" s="12">
        <f t="shared" si="10"/>
        <v>0</v>
      </c>
      <c r="S44" s="12">
        <f t="shared" si="5"/>
        <v>252480</v>
      </c>
      <c r="T44" s="12" t="e">
        <v>#VALUE!</v>
      </c>
      <c r="U44" s="12">
        <v>25248000</v>
      </c>
      <c r="V44" s="12">
        <v>26880000</v>
      </c>
      <c r="W44" s="12">
        <v>25248000</v>
      </c>
      <c r="X44" s="12" t="e">
        <v>#VALUE!</v>
      </c>
      <c r="Y44" s="16">
        <f t="shared" si="6"/>
        <v>0</v>
      </c>
      <c r="Z44" s="16">
        <f t="shared" si="7"/>
        <v>0</v>
      </c>
      <c r="AA44" s="16">
        <f t="shared" si="8"/>
        <v>0</v>
      </c>
    </row>
    <row r="45" spans="1:27" x14ac:dyDescent="0.25">
      <c r="A45" s="8" t="s">
        <v>1337</v>
      </c>
      <c r="B45" s="28" t="s">
        <v>1080</v>
      </c>
      <c r="C45" s="28" t="s">
        <v>1081</v>
      </c>
      <c r="D45" s="28" t="s">
        <v>1001</v>
      </c>
      <c r="E45" s="9" t="s">
        <v>160</v>
      </c>
      <c r="F45" s="28" t="s">
        <v>1022</v>
      </c>
      <c r="G45" s="28" t="s">
        <v>998</v>
      </c>
      <c r="H45" s="11">
        <v>3.5000000000000003E-2</v>
      </c>
      <c r="I45" s="11"/>
      <c r="J45" s="11">
        <v>0.01</v>
      </c>
      <c r="K45" s="11">
        <v>0.01</v>
      </c>
      <c r="L45" s="11">
        <v>5.0000000000000001E-3</v>
      </c>
      <c r="M45" s="11">
        <v>5.0000000000000001E-3</v>
      </c>
      <c r="N45" s="11"/>
      <c r="O45" s="12" t="e">
        <f t="shared" si="4"/>
        <v>#VALUE!</v>
      </c>
      <c r="P45" s="12">
        <f t="shared" si="9"/>
        <v>0</v>
      </c>
      <c r="Q45" s="12">
        <f t="shared" si="2"/>
        <v>0</v>
      </c>
      <c r="R45" s="12">
        <f t="shared" si="10"/>
        <v>0</v>
      </c>
      <c r="S45" s="12">
        <f t="shared" si="5"/>
        <v>409200</v>
      </c>
      <c r="T45" s="12" t="e">
        <v>#VALUE!</v>
      </c>
      <c r="U45" s="12">
        <v>40920000</v>
      </c>
      <c r="V45" s="12">
        <v>0</v>
      </c>
      <c r="W45" s="12">
        <v>40920000</v>
      </c>
      <c r="X45" s="12" t="e">
        <v>#VALUE!</v>
      </c>
      <c r="Y45" s="16">
        <f t="shared" si="6"/>
        <v>0</v>
      </c>
      <c r="Z45" s="16">
        <f t="shared" si="7"/>
        <v>0</v>
      </c>
      <c r="AA45" s="16">
        <f t="shared" si="8"/>
        <v>0</v>
      </c>
    </row>
    <row r="46" spans="1:27" x14ac:dyDescent="0.25">
      <c r="A46" s="8" t="s">
        <v>1338</v>
      </c>
      <c r="B46" s="32" t="s">
        <v>1082</v>
      </c>
      <c r="C46" s="9" t="s">
        <v>1083</v>
      </c>
      <c r="D46" s="9" t="s">
        <v>1018</v>
      </c>
      <c r="E46" s="9" t="s">
        <v>160</v>
      </c>
      <c r="F46" s="9" t="s">
        <v>1025</v>
      </c>
      <c r="G46" s="9" t="s">
        <v>998</v>
      </c>
      <c r="H46" s="11">
        <v>3.5000000000000003E-2</v>
      </c>
      <c r="I46" s="11"/>
      <c r="J46" s="11">
        <v>0.01</v>
      </c>
      <c r="K46" s="11">
        <v>0.01</v>
      </c>
      <c r="L46" s="11">
        <v>5.0000000000000001E-3</v>
      </c>
      <c r="M46" s="11">
        <v>5.0000000000000001E-3</v>
      </c>
      <c r="N46" s="11"/>
      <c r="O46" s="12" t="e">
        <f t="shared" si="4"/>
        <v>#VALUE!</v>
      </c>
      <c r="P46" s="12">
        <f t="shared" si="9"/>
        <v>0</v>
      </c>
      <c r="Q46" s="12">
        <f t="shared" si="2"/>
        <v>0</v>
      </c>
      <c r="R46" s="12">
        <f t="shared" si="10"/>
        <v>0</v>
      </c>
      <c r="S46" s="12">
        <f t="shared" si="5"/>
        <v>701760</v>
      </c>
      <c r="T46" s="12" t="e">
        <v>#VALUE!</v>
      </c>
      <c r="U46" s="12">
        <v>70176000</v>
      </c>
      <c r="V46" s="12">
        <v>2832000</v>
      </c>
      <c r="W46" s="12">
        <v>70176000</v>
      </c>
      <c r="X46" s="12" t="e">
        <v>#VALUE!</v>
      </c>
      <c r="Y46" s="16">
        <f t="shared" si="6"/>
        <v>0</v>
      </c>
      <c r="Z46" s="16">
        <f t="shared" si="7"/>
        <v>0</v>
      </c>
      <c r="AA46" s="16">
        <f t="shared" si="8"/>
        <v>0</v>
      </c>
    </row>
    <row r="47" spans="1:27" x14ac:dyDescent="0.25">
      <c r="A47" s="8" t="s">
        <v>1339</v>
      </c>
      <c r="B47" s="30" t="s">
        <v>1084</v>
      </c>
      <c r="C47" s="9" t="s">
        <v>1085</v>
      </c>
      <c r="D47" s="9" t="s">
        <v>996</v>
      </c>
      <c r="E47" s="9" t="s">
        <v>160</v>
      </c>
      <c r="F47" s="9" t="s">
        <v>1012</v>
      </c>
      <c r="G47" s="9" t="s">
        <v>998</v>
      </c>
      <c r="H47" s="11">
        <v>3.5000000000000003E-2</v>
      </c>
      <c r="I47" s="11"/>
      <c r="J47" s="11">
        <v>0.01</v>
      </c>
      <c r="K47" s="11">
        <v>0.01</v>
      </c>
      <c r="L47" s="11">
        <v>5.0000000000000001E-3</v>
      </c>
      <c r="M47" s="11">
        <v>5.0000000000000001E-3</v>
      </c>
      <c r="N47" s="11"/>
      <c r="O47" s="12" t="e">
        <f t="shared" si="4"/>
        <v>#VALUE!</v>
      </c>
      <c r="P47" s="12">
        <f t="shared" si="9"/>
        <v>0</v>
      </c>
      <c r="Q47" s="12">
        <f t="shared" si="2"/>
        <v>0</v>
      </c>
      <c r="R47" s="12">
        <f t="shared" si="10"/>
        <v>0</v>
      </c>
      <c r="S47" s="12">
        <f t="shared" si="5"/>
        <v>272160</v>
      </c>
      <c r="T47" s="12" t="e">
        <v>#VALUE!</v>
      </c>
      <c r="U47" s="12">
        <v>27216000</v>
      </c>
      <c r="V47" s="12">
        <v>31248000</v>
      </c>
      <c r="W47" s="12">
        <v>27216000</v>
      </c>
      <c r="X47" s="12" t="e">
        <v>#VALUE!</v>
      </c>
      <c r="Y47" s="16">
        <f t="shared" si="6"/>
        <v>0</v>
      </c>
      <c r="Z47" s="16">
        <f t="shared" si="7"/>
        <v>0</v>
      </c>
      <c r="AA47" s="16">
        <f t="shared" si="8"/>
        <v>0</v>
      </c>
    </row>
    <row r="48" spans="1:27" x14ac:dyDescent="0.25">
      <c r="A48" s="8" t="s">
        <v>1334</v>
      </c>
      <c r="B48" s="30" t="s">
        <v>1086</v>
      </c>
      <c r="C48" s="9" t="s">
        <v>1087</v>
      </c>
      <c r="D48" s="9" t="s">
        <v>996</v>
      </c>
      <c r="E48" s="9" t="s">
        <v>160</v>
      </c>
      <c r="F48" s="9" t="s">
        <v>1012</v>
      </c>
      <c r="G48" s="9" t="s">
        <v>998</v>
      </c>
      <c r="H48" s="11">
        <v>3.5000000000000003E-2</v>
      </c>
      <c r="I48" s="11"/>
      <c r="J48" s="11">
        <v>0.01</v>
      </c>
      <c r="K48" s="11">
        <v>0.01</v>
      </c>
      <c r="L48" s="11">
        <v>5.0000000000000001E-3</v>
      </c>
      <c r="M48" s="11">
        <v>5.0000000000000001E-3</v>
      </c>
      <c r="N48" s="11"/>
      <c r="O48" s="12" t="e">
        <f t="shared" si="4"/>
        <v>#VALUE!</v>
      </c>
      <c r="P48" s="12">
        <f t="shared" si="9"/>
        <v>0</v>
      </c>
      <c r="Q48" s="12">
        <f t="shared" si="2"/>
        <v>0</v>
      </c>
      <c r="R48" s="12">
        <f t="shared" si="10"/>
        <v>0</v>
      </c>
      <c r="S48" s="12">
        <f t="shared" si="5"/>
        <v>0</v>
      </c>
      <c r="T48" s="12" t="e">
        <v>#VALUE!</v>
      </c>
      <c r="U48" s="12">
        <v>2832000</v>
      </c>
      <c r="V48" s="12">
        <v>0</v>
      </c>
      <c r="W48" s="12">
        <v>0</v>
      </c>
      <c r="X48" s="12" t="e">
        <v>#VALUE!</v>
      </c>
      <c r="Y48" s="16">
        <f t="shared" si="6"/>
        <v>0</v>
      </c>
      <c r="Z48" s="16">
        <f t="shared" si="7"/>
        <v>0</v>
      </c>
      <c r="AA48" s="16">
        <f t="shared" si="8"/>
        <v>0</v>
      </c>
    </row>
    <row r="49" spans="1:27" x14ac:dyDescent="0.25">
      <c r="A49" s="8" t="s">
        <v>1342</v>
      </c>
      <c r="B49" s="32" t="s">
        <v>1183</v>
      </c>
      <c r="C49" s="9" t="s">
        <v>1184</v>
      </c>
      <c r="D49" s="9" t="s">
        <v>996</v>
      </c>
      <c r="E49" s="9" t="s">
        <v>160</v>
      </c>
      <c r="F49" s="9" t="s">
        <v>1185</v>
      </c>
      <c r="G49" s="9" t="s">
        <v>998</v>
      </c>
      <c r="H49" s="11">
        <v>3.5000000000000003E-2</v>
      </c>
      <c r="I49" s="11"/>
      <c r="J49" s="11">
        <v>0.01</v>
      </c>
      <c r="K49" s="11">
        <v>0.01</v>
      </c>
      <c r="L49" s="11">
        <v>5.0000000000000001E-3</v>
      </c>
      <c r="M49" s="11">
        <v>5.0000000000000001E-3</v>
      </c>
      <c r="N49" s="11"/>
      <c r="O49" s="12" t="e">
        <f t="shared" si="4"/>
        <v>#VALUE!</v>
      </c>
      <c r="P49" s="12">
        <f t="shared" si="9"/>
        <v>0</v>
      </c>
      <c r="Q49" s="12">
        <f t="shared" si="2"/>
        <v>0</v>
      </c>
      <c r="R49" s="12">
        <f t="shared" si="10"/>
        <v>0</v>
      </c>
      <c r="S49" s="12">
        <f t="shared" si="5"/>
        <v>0</v>
      </c>
      <c r="T49" s="12" t="e">
        <v>#VALUE!</v>
      </c>
      <c r="U49" s="12">
        <v>0</v>
      </c>
      <c r="V49" s="12">
        <v>0</v>
      </c>
      <c r="W49" s="12">
        <v>0</v>
      </c>
      <c r="X49" s="12" t="e">
        <v>#VALUE!</v>
      </c>
      <c r="Y49" s="16">
        <f t="shared" si="6"/>
        <v>0</v>
      </c>
      <c r="Z49" s="16">
        <f t="shared" si="7"/>
        <v>0</v>
      </c>
      <c r="AA49" s="16">
        <f t="shared" si="8"/>
        <v>0</v>
      </c>
    </row>
    <row r="50" spans="1:27" x14ac:dyDescent="0.25">
      <c r="A50" s="8" t="s">
        <v>1343</v>
      </c>
      <c r="B50" s="30" t="s">
        <v>1202</v>
      </c>
      <c r="C50" s="9" t="s">
        <v>1203</v>
      </c>
      <c r="D50" s="9" t="s">
        <v>996</v>
      </c>
      <c r="E50" s="9" t="s">
        <v>160</v>
      </c>
      <c r="F50" s="9" t="s">
        <v>1204</v>
      </c>
      <c r="G50" s="9" t="s">
        <v>998</v>
      </c>
      <c r="H50" s="11">
        <v>3.5000000000000003E-2</v>
      </c>
      <c r="I50" s="11"/>
      <c r="J50" s="11">
        <v>0.01</v>
      </c>
      <c r="K50" s="11">
        <v>0.01</v>
      </c>
      <c r="L50" s="11">
        <v>5.0000000000000001E-3</v>
      </c>
      <c r="M50" s="11">
        <v>5.0000000000000001E-3</v>
      </c>
      <c r="N50" s="11"/>
      <c r="O50" s="12" t="e">
        <f t="shared" si="4"/>
        <v>#VALUE!</v>
      </c>
      <c r="P50" s="12">
        <f t="shared" si="9"/>
        <v>0</v>
      </c>
      <c r="Q50" s="12">
        <f t="shared" si="2"/>
        <v>0</v>
      </c>
      <c r="R50" s="12">
        <f t="shared" si="10"/>
        <v>0</v>
      </c>
      <c r="S50" s="12">
        <f t="shared" si="5"/>
        <v>0</v>
      </c>
      <c r="T50" s="12" t="e">
        <v>#VALUE!</v>
      </c>
      <c r="U50" s="12">
        <v>0</v>
      </c>
      <c r="V50" s="12">
        <v>0</v>
      </c>
      <c r="W50" s="12">
        <v>0</v>
      </c>
      <c r="X50" s="12" t="e">
        <v>#VALUE!</v>
      </c>
      <c r="Y50" s="16">
        <f t="shared" si="6"/>
        <v>0</v>
      </c>
      <c r="Z50" s="16">
        <f t="shared" si="7"/>
        <v>0</v>
      </c>
      <c r="AA50" s="16">
        <f t="shared" si="8"/>
        <v>0</v>
      </c>
    </row>
    <row r="51" spans="1:27" x14ac:dyDescent="0.25">
      <c r="A51" s="8" t="s">
        <v>1345</v>
      </c>
      <c r="B51" s="30" t="s">
        <v>1223</v>
      </c>
      <c r="C51" s="9" t="s">
        <v>1224</v>
      </c>
      <c r="D51" s="9" t="s">
        <v>996</v>
      </c>
      <c r="E51" s="9" t="s">
        <v>160</v>
      </c>
      <c r="F51" s="9" t="s">
        <v>1185</v>
      </c>
      <c r="G51" s="9" t="s">
        <v>998</v>
      </c>
      <c r="H51" s="11">
        <v>3.5000000000000003E-2</v>
      </c>
      <c r="I51" s="11"/>
      <c r="J51" s="11">
        <v>0.01</v>
      </c>
      <c r="K51" s="11">
        <v>0.01</v>
      </c>
      <c r="L51" s="11">
        <v>5.0000000000000001E-3</v>
      </c>
      <c r="M51" s="11">
        <v>5.0000000000000001E-3</v>
      </c>
      <c r="N51" s="11"/>
      <c r="O51" s="12" t="e">
        <f t="shared" si="4"/>
        <v>#VALUE!</v>
      </c>
      <c r="P51" s="12">
        <f t="shared" si="9"/>
        <v>0</v>
      </c>
      <c r="Q51" s="12">
        <f t="shared" si="2"/>
        <v>0</v>
      </c>
      <c r="R51" s="12">
        <f t="shared" si="10"/>
        <v>0</v>
      </c>
      <c r="S51" s="12">
        <f t="shared" si="5"/>
        <v>0</v>
      </c>
      <c r="T51" s="12" t="e">
        <v>#VALUE!</v>
      </c>
      <c r="U51" s="12">
        <v>0</v>
      </c>
      <c r="V51" s="12">
        <v>0</v>
      </c>
      <c r="W51" s="12">
        <v>0</v>
      </c>
      <c r="X51" s="12" t="e">
        <v>#VALUE!</v>
      </c>
      <c r="Y51" s="16">
        <f t="shared" si="6"/>
        <v>0</v>
      </c>
      <c r="Z51" s="16">
        <f t="shared" si="7"/>
        <v>0</v>
      </c>
      <c r="AA51" s="16">
        <f t="shared" si="8"/>
        <v>0</v>
      </c>
    </row>
    <row r="52" spans="1:27" x14ac:dyDescent="0.25">
      <c r="A52" s="8" t="s">
        <v>1296</v>
      </c>
      <c r="B52" s="30" t="s">
        <v>476</v>
      </c>
      <c r="C52" s="9" t="s">
        <v>477</v>
      </c>
      <c r="D52" s="9" t="s">
        <v>478</v>
      </c>
      <c r="E52" s="9" t="s">
        <v>160</v>
      </c>
      <c r="F52" s="9" t="s">
        <v>479</v>
      </c>
      <c r="G52" s="9" t="s">
        <v>480</v>
      </c>
      <c r="H52" s="11">
        <v>3.5000000000000003E-2</v>
      </c>
      <c r="I52" s="11"/>
      <c r="J52" s="11">
        <v>0.01</v>
      </c>
      <c r="K52" s="11">
        <v>0.01</v>
      </c>
      <c r="L52" s="11">
        <v>5.0000000000000001E-3</v>
      </c>
      <c r="M52" s="11">
        <v>5.0000000000000001E-3</v>
      </c>
      <c r="N52" s="11"/>
      <c r="O52" s="12" t="e">
        <f t="shared" si="4"/>
        <v>#VALUE!</v>
      </c>
      <c r="P52" s="12">
        <f t="shared" si="9"/>
        <v>0</v>
      </c>
      <c r="Q52" s="12">
        <f t="shared" si="2"/>
        <v>0</v>
      </c>
      <c r="R52" s="12">
        <f t="shared" si="10"/>
        <v>0</v>
      </c>
      <c r="S52" s="12">
        <f t="shared" si="5"/>
        <v>0</v>
      </c>
      <c r="T52" s="12" t="e">
        <v>#VALUE!</v>
      </c>
      <c r="U52" s="12">
        <v>0</v>
      </c>
      <c r="V52" s="12">
        <v>0</v>
      </c>
      <c r="W52" s="12">
        <v>0</v>
      </c>
      <c r="X52" s="12" t="e">
        <v>#VALUE!</v>
      </c>
      <c r="Y52" s="16">
        <f t="shared" si="6"/>
        <v>0</v>
      </c>
      <c r="Z52" s="16">
        <f t="shared" si="7"/>
        <v>0</v>
      </c>
      <c r="AA52" s="16">
        <f t="shared" si="8"/>
        <v>0</v>
      </c>
    </row>
    <row r="53" spans="1:27" x14ac:dyDescent="0.25">
      <c r="A53" s="8" t="s">
        <v>1299</v>
      </c>
      <c r="B53" s="30" t="s">
        <v>489</v>
      </c>
      <c r="C53" s="9" t="s">
        <v>490</v>
      </c>
      <c r="D53" s="9" t="s">
        <v>478</v>
      </c>
      <c r="E53" s="9" t="s">
        <v>160</v>
      </c>
      <c r="F53" s="9" t="s">
        <v>491</v>
      </c>
      <c r="G53" s="9" t="s">
        <v>480</v>
      </c>
      <c r="H53" s="11">
        <v>3.5000000000000003E-2</v>
      </c>
      <c r="I53" s="11"/>
      <c r="J53" s="11">
        <v>0.01</v>
      </c>
      <c r="K53" s="11">
        <v>0.01</v>
      </c>
      <c r="L53" s="11">
        <v>5.0000000000000001E-3</v>
      </c>
      <c r="M53" s="11">
        <v>5.0000000000000001E-3</v>
      </c>
      <c r="N53" s="11"/>
      <c r="O53" s="12" t="e">
        <f t="shared" si="4"/>
        <v>#VALUE!</v>
      </c>
      <c r="P53" s="12">
        <f t="shared" si="9"/>
        <v>0</v>
      </c>
      <c r="Q53" s="12">
        <f t="shared" si="2"/>
        <v>0</v>
      </c>
      <c r="R53" s="12">
        <f t="shared" si="10"/>
        <v>0</v>
      </c>
      <c r="S53" s="12">
        <f t="shared" si="5"/>
        <v>0</v>
      </c>
      <c r="T53" s="12" t="e">
        <v>#VALUE!</v>
      </c>
      <c r="U53" s="12">
        <v>0</v>
      </c>
      <c r="V53" s="12">
        <v>10500000</v>
      </c>
      <c r="W53" s="12">
        <v>0</v>
      </c>
      <c r="X53" s="12" t="e">
        <v>#VALUE!</v>
      </c>
      <c r="Y53" s="16">
        <f t="shared" si="6"/>
        <v>0</v>
      </c>
      <c r="Z53" s="16">
        <f t="shared" si="7"/>
        <v>0</v>
      </c>
      <c r="AA53" s="16">
        <f t="shared" si="8"/>
        <v>0</v>
      </c>
    </row>
    <row r="54" spans="1:27" x14ac:dyDescent="0.25">
      <c r="A54" s="8" t="s">
        <v>1309</v>
      </c>
      <c r="B54" s="30" t="s">
        <v>517</v>
      </c>
      <c r="C54" s="9" t="s">
        <v>518</v>
      </c>
      <c r="D54" s="9" t="s">
        <v>483</v>
      </c>
      <c r="E54" s="9" t="s">
        <v>160</v>
      </c>
      <c r="F54" s="9" t="s">
        <v>516</v>
      </c>
      <c r="G54" s="9" t="s">
        <v>480</v>
      </c>
      <c r="H54" s="11">
        <v>3.5000000000000003E-2</v>
      </c>
      <c r="I54" s="11"/>
      <c r="J54" s="11">
        <v>0.01</v>
      </c>
      <c r="K54" s="11">
        <v>0.01</v>
      </c>
      <c r="L54" s="11">
        <v>5.0000000000000001E-3</v>
      </c>
      <c r="M54" s="11">
        <v>5.0000000000000001E-3</v>
      </c>
      <c r="N54" s="11"/>
      <c r="O54" s="12" t="e">
        <f t="shared" si="4"/>
        <v>#VALUE!</v>
      </c>
      <c r="P54" s="12">
        <f t="shared" si="9"/>
        <v>0</v>
      </c>
      <c r="Q54" s="12">
        <f t="shared" si="2"/>
        <v>0</v>
      </c>
      <c r="R54" s="12">
        <f t="shared" si="10"/>
        <v>0</v>
      </c>
      <c r="S54" s="12">
        <f t="shared" si="5"/>
        <v>0</v>
      </c>
      <c r="T54" s="12" t="e">
        <v>#VALUE!</v>
      </c>
      <c r="U54" s="12">
        <v>0</v>
      </c>
      <c r="V54" s="12">
        <v>0</v>
      </c>
      <c r="W54" s="12">
        <v>0</v>
      </c>
      <c r="X54" s="12" t="e">
        <v>#VALUE!</v>
      </c>
      <c r="Y54" s="16">
        <f t="shared" si="6"/>
        <v>0</v>
      </c>
      <c r="Z54" s="16">
        <f t="shared" si="7"/>
        <v>0</v>
      </c>
      <c r="AA54" s="16">
        <f t="shared" si="8"/>
        <v>0</v>
      </c>
    </row>
    <row r="55" spans="1:27" x14ac:dyDescent="0.25">
      <c r="A55" s="8" t="s">
        <v>1310</v>
      </c>
      <c r="B55" s="30" t="s">
        <v>521</v>
      </c>
      <c r="C55" s="9" t="s">
        <v>522</v>
      </c>
      <c r="D55" s="9" t="s">
        <v>483</v>
      </c>
      <c r="E55" s="9" t="s">
        <v>160</v>
      </c>
      <c r="F55" s="9" t="s">
        <v>516</v>
      </c>
      <c r="G55" s="9" t="s">
        <v>480</v>
      </c>
      <c r="H55" s="11">
        <v>3.5000000000000003E-2</v>
      </c>
      <c r="I55" s="11"/>
      <c r="J55" s="11">
        <v>0.01</v>
      </c>
      <c r="K55" s="11">
        <v>0.01</v>
      </c>
      <c r="L55" s="11">
        <v>5.0000000000000001E-3</v>
      </c>
      <c r="M55" s="11">
        <v>5.0000000000000001E-3</v>
      </c>
      <c r="N55" s="11"/>
      <c r="O55" s="12" t="e">
        <f t="shared" si="4"/>
        <v>#VALUE!</v>
      </c>
      <c r="P55" s="12">
        <f t="shared" si="9"/>
        <v>0</v>
      </c>
      <c r="Q55" s="12">
        <f t="shared" si="2"/>
        <v>0</v>
      </c>
      <c r="R55" s="12">
        <f t="shared" si="10"/>
        <v>0</v>
      </c>
      <c r="S55" s="12">
        <f t="shared" si="5"/>
        <v>0</v>
      </c>
      <c r="T55" s="12" t="e">
        <v>#VALUE!</v>
      </c>
      <c r="U55" s="12">
        <v>0</v>
      </c>
      <c r="V55" s="12">
        <v>3264000</v>
      </c>
      <c r="W55" s="12">
        <v>0</v>
      </c>
      <c r="X55" s="12" t="e">
        <v>#VALUE!</v>
      </c>
      <c r="Y55" s="16">
        <f t="shared" si="6"/>
        <v>0</v>
      </c>
      <c r="Z55" s="16">
        <f t="shared" si="7"/>
        <v>0</v>
      </c>
      <c r="AA55" s="16">
        <f t="shared" si="8"/>
        <v>0</v>
      </c>
    </row>
    <row r="56" spans="1:27" x14ac:dyDescent="0.25">
      <c r="A56" s="8" t="s">
        <v>1313</v>
      </c>
      <c r="B56" s="28" t="s">
        <v>527</v>
      </c>
      <c r="C56" s="28" t="s">
        <v>528</v>
      </c>
      <c r="D56" s="9" t="s">
        <v>478</v>
      </c>
      <c r="E56" s="9" t="s">
        <v>160</v>
      </c>
      <c r="F56" s="28" t="s">
        <v>494</v>
      </c>
      <c r="G56" s="9" t="s">
        <v>480</v>
      </c>
      <c r="H56" s="11">
        <v>3.5000000000000003E-2</v>
      </c>
      <c r="I56" s="11"/>
      <c r="J56" s="11">
        <v>0.01</v>
      </c>
      <c r="K56" s="11">
        <v>0.01</v>
      </c>
      <c r="L56" s="11">
        <v>5.0000000000000001E-3</v>
      </c>
      <c r="M56" s="11">
        <v>5.0000000000000001E-3</v>
      </c>
      <c r="N56" s="11"/>
      <c r="O56" s="12" t="e">
        <f t="shared" si="4"/>
        <v>#VALUE!</v>
      </c>
      <c r="P56" s="12">
        <f t="shared" si="9"/>
        <v>0</v>
      </c>
      <c r="Q56" s="12">
        <f t="shared" si="2"/>
        <v>0</v>
      </c>
      <c r="R56" s="12">
        <f t="shared" si="10"/>
        <v>0</v>
      </c>
      <c r="S56" s="12">
        <f t="shared" si="5"/>
        <v>0</v>
      </c>
      <c r="T56" s="12" t="e">
        <v>#VALUE!</v>
      </c>
      <c r="U56" s="12">
        <v>0</v>
      </c>
      <c r="V56" s="12">
        <v>0</v>
      </c>
      <c r="W56" s="12">
        <v>0</v>
      </c>
      <c r="X56" s="12" t="e">
        <v>#VALUE!</v>
      </c>
      <c r="Y56" s="16">
        <f t="shared" si="6"/>
        <v>0</v>
      </c>
      <c r="Z56" s="16">
        <f t="shared" si="7"/>
        <v>0</v>
      </c>
      <c r="AA56" s="16">
        <f t="shared" si="8"/>
        <v>0</v>
      </c>
    </row>
    <row r="57" spans="1:27" x14ac:dyDescent="0.25">
      <c r="A57" s="8" t="s">
        <v>1321</v>
      </c>
      <c r="B57" s="28" t="s">
        <v>543</v>
      </c>
      <c r="C57" s="28" t="s">
        <v>544</v>
      </c>
      <c r="D57" s="9" t="s">
        <v>478</v>
      </c>
      <c r="E57" s="9" t="s">
        <v>160</v>
      </c>
      <c r="F57" s="28" t="s">
        <v>494</v>
      </c>
      <c r="G57" s="9" t="s">
        <v>480</v>
      </c>
      <c r="H57" s="11">
        <v>3.5000000000000003E-2</v>
      </c>
      <c r="I57" s="11"/>
      <c r="J57" s="11">
        <v>0.01</v>
      </c>
      <c r="K57" s="11">
        <v>0.01</v>
      </c>
      <c r="L57" s="11">
        <v>5.0000000000000001E-3</v>
      </c>
      <c r="M57" s="11">
        <v>5.0000000000000001E-3</v>
      </c>
      <c r="N57" s="11"/>
      <c r="O57" s="12" t="e">
        <f t="shared" si="4"/>
        <v>#VALUE!</v>
      </c>
      <c r="P57" s="12">
        <f t="shared" si="9"/>
        <v>0</v>
      </c>
      <c r="Q57" s="12">
        <f t="shared" si="2"/>
        <v>0</v>
      </c>
      <c r="R57" s="12">
        <f t="shared" si="10"/>
        <v>0</v>
      </c>
      <c r="S57" s="12">
        <f t="shared" si="5"/>
        <v>0</v>
      </c>
      <c r="T57" s="12" t="e">
        <v>#VALUE!</v>
      </c>
      <c r="U57" s="12">
        <v>0</v>
      </c>
      <c r="V57" s="12">
        <v>0</v>
      </c>
      <c r="W57" s="12">
        <f>U57</f>
        <v>0</v>
      </c>
      <c r="X57" s="12" t="e">
        <v>#VALUE!</v>
      </c>
      <c r="Y57" s="16">
        <f t="shared" si="6"/>
        <v>0</v>
      </c>
      <c r="Z57" s="16">
        <f t="shared" si="7"/>
        <v>0</v>
      </c>
      <c r="AA57" s="16">
        <f t="shared" si="8"/>
        <v>0</v>
      </c>
    </row>
    <row r="58" spans="1:27" x14ac:dyDescent="0.25">
      <c r="A58" s="8" t="s">
        <v>1324</v>
      </c>
      <c r="B58" s="32" t="s">
        <v>549</v>
      </c>
      <c r="C58" s="32" t="s">
        <v>550</v>
      </c>
      <c r="D58" s="9" t="s">
        <v>478</v>
      </c>
      <c r="E58" s="9" t="s">
        <v>160</v>
      </c>
      <c r="F58" s="28" t="s">
        <v>479</v>
      </c>
      <c r="G58" s="32" t="s">
        <v>480</v>
      </c>
      <c r="H58" s="11">
        <v>3.5000000000000003E-2</v>
      </c>
      <c r="I58" s="11"/>
      <c r="J58" s="11">
        <v>0.01</v>
      </c>
      <c r="K58" s="11">
        <v>0.01</v>
      </c>
      <c r="L58" s="11">
        <v>5.0000000000000001E-3</v>
      </c>
      <c r="M58" s="11">
        <v>5.0000000000000001E-3</v>
      </c>
      <c r="N58" s="11"/>
      <c r="O58" s="12" t="e">
        <f t="shared" si="4"/>
        <v>#VALUE!</v>
      </c>
      <c r="P58" s="12">
        <f t="shared" si="9"/>
        <v>0</v>
      </c>
      <c r="Q58" s="12">
        <f t="shared" si="2"/>
        <v>0</v>
      </c>
      <c r="R58" s="12">
        <f t="shared" si="10"/>
        <v>0</v>
      </c>
      <c r="S58" s="12">
        <f t="shared" si="5"/>
        <v>0</v>
      </c>
      <c r="T58" s="12" t="e">
        <v>#VALUE!</v>
      </c>
      <c r="U58" s="12">
        <v>0</v>
      </c>
      <c r="V58" s="12">
        <v>122400000</v>
      </c>
      <c r="W58" s="12">
        <v>0</v>
      </c>
      <c r="X58" s="12" t="e">
        <v>#VALUE!</v>
      </c>
      <c r="Y58" s="16">
        <f t="shared" si="6"/>
        <v>0</v>
      </c>
      <c r="Z58" s="16">
        <f t="shared" si="7"/>
        <v>0</v>
      </c>
      <c r="AA58" s="16">
        <f t="shared" si="8"/>
        <v>0</v>
      </c>
    </row>
    <row r="59" spans="1:27" x14ac:dyDescent="0.25">
      <c r="A59" s="8" t="s">
        <v>1264</v>
      </c>
      <c r="B59" s="28" t="s">
        <v>161</v>
      </c>
      <c r="C59" s="28" t="s">
        <v>162</v>
      </c>
      <c r="D59" s="28" t="s">
        <v>55</v>
      </c>
      <c r="E59" s="9" t="s">
        <v>160</v>
      </c>
      <c r="F59" s="28" t="s">
        <v>56</v>
      </c>
      <c r="G59" s="28" t="s">
        <v>57</v>
      </c>
      <c r="H59" s="11">
        <v>3.5000000000000003E-2</v>
      </c>
      <c r="I59" s="11"/>
      <c r="J59" s="11">
        <v>0.01</v>
      </c>
      <c r="K59" s="11">
        <v>0.01</v>
      </c>
      <c r="L59" s="11">
        <v>5.0000000000000001E-3</v>
      </c>
      <c r="M59" s="11">
        <v>5.0000000000000001E-3</v>
      </c>
      <c r="N59" s="11"/>
      <c r="O59" s="12" t="e">
        <f t="shared" si="4"/>
        <v>#VALUE!</v>
      </c>
      <c r="P59" s="12">
        <f t="shared" si="9"/>
        <v>0</v>
      </c>
      <c r="Q59" s="12">
        <f t="shared" si="2"/>
        <v>0</v>
      </c>
      <c r="R59" s="12">
        <f t="shared" si="10"/>
        <v>0</v>
      </c>
      <c r="S59" s="12">
        <f t="shared" si="5"/>
        <v>0</v>
      </c>
      <c r="T59" s="12" t="e">
        <v>#VALUE!</v>
      </c>
      <c r="U59" s="12">
        <v>0</v>
      </c>
      <c r="V59" s="12">
        <v>30264000</v>
      </c>
      <c r="W59" s="12">
        <v>0</v>
      </c>
      <c r="X59" s="12" t="e">
        <v>#VALUE!</v>
      </c>
      <c r="Y59" s="16">
        <f t="shared" si="6"/>
        <v>0</v>
      </c>
      <c r="Z59" s="16">
        <f t="shared" si="7"/>
        <v>0</v>
      </c>
      <c r="AA59" s="16">
        <f t="shared" si="8"/>
        <v>0</v>
      </c>
    </row>
    <row r="60" spans="1:27" x14ac:dyDescent="0.25">
      <c r="A60" s="8" t="s">
        <v>1267</v>
      </c>
      <c r="B60" s="28" t="s">
        <v>167</v>
      </c>
      <c r="C60" s="28" t="s">
        <v>168</v>
      </c>
      <c r="D60" s="28" t="s">
        <v>1391</v>
      </c>
      <c r="E60" s="9" t="s">
        <v>160</v>
      </c>
      <c r="F60" s="28" t="s">
        <v>67</v>
      </c>
      <c r="G60" s="28" t="s">
        <v>57</v>
      </c>
      <c r="H60" s="11">
        <v>3.5000000000000003E-2</v>
      </c>
      <c r="I60" s="11"/>
      <c r="J60" s="11">
        <v>0.01</v>
      </c>
      <c r="K60" s="11">
        <v>0.01</v>
      </c>
      <c r="L60" s="11">
        <v>5.0000000000000001E-3</v>
      </c>
      <c r="M60" s="11">
        <v>5.0000000000000001E-3</v>
      </c>
      <c r="N60" s="11"/>
      <c r="O60" s="12" t="e">
        <f t="shared" si="4"/>
        <v>#VALUE!</v>
      </c>
      <c r="P60" s="12">
        <f t="shared" si="9"/>
        <v>0</v>
      </c>
      <c r="Q60" s="12">
        <f t="shared" si="2"/>
        <v>0</v>
      </c>
      <c r="R60" s="12">
        <f t="shared" si="10"/>
        <v>0</v>
      </c>
      <c r="S60" s="12">
        <f t="shared" si="5"/>
        <v>0</v>
      </c>
      <c r="T60" s="12" t="e">
        <v>#VALUE!</v>
      </c>
      <c r="U60" s="12">
        <v>0</v>
      </c>
      <c r="V60" s="12">
        <v>0</v>
      </c>
      <c r="W60" s="12">
        <v>0</v>
      </c>
      <c r="X60" s="12" t="e">
        <v>#VALUE!</v>
      </c>
      <c r="Y60" s="16">
        <f t="shared" si="6"/>
        <v>0</v>
      </c>
      <c r="Z60" s="16">
        <f t="shared" si="7"/>
        <v>0</v>
      </c>
      <c r="AA60" s="16">
        <f t="shared" si="8"/>
        <v>0</v>
      </c>
    </row>
    <row r="61" spans="1:27" x14ac:dyDescent="0.25">
      <c r="A61" s="8" t="s">
        <v>1268</v>
      </c>
      <c r="B61" s="28" t="s">
        <v>169</v>
      </c>
      <c r="C61" s="28" t="s">
        <v>170</v>
      </c>
      <c r="D61" s="28" t="s">
        <v>55</v>
      </c>
      <c r="E61" s="9" t="s">
        <v>160</v>
      </c>
      <c r="F61" s="28" t="s">
        <v>70</v>
      </c>
      <c r="G61" s="28" t="s">
        <v>57</v>
      </c>
      <c r="H61" s="11">
        <v>3.5000000000000003E-2</v>
      </c>
      <c r="I61" s="11"/>
      <c r="J61" s="11">
        <v>0.01</v>
      </c>
      <c r="K61" s="11">
        <v>0.01</v>
      </c>
      <c r="L61" s="11">
        <v>5.0000000000000001E-3</v>
      </c>
      <c r="M61" s="11">
        <v>5.0000000000000001E-3</v>
      </c>
      <c r="N61" s="11"/>
      <c r="O61" s="12" t="e">
        <f t="shared" si="4"/>
        <v>#VALUE!</v>
      </c>
      <c r="P61" s="12">
        <f t="shared" si="9"/>
        <v>0</v>
      </c>
      <c r="Q61" s="12">
        <f t="shared" si="2"/>
        <v>0</v>
      </c>
      <c r="R61" s="12">
        <f t="shared" si="10"/>
        <v>0</v>
      </c>
      <c r="S61" s="12">
        <f t="shared" si="5"/>
        <v>0</v>
      </c>
      <c r="T61" s="12" t="e">
        <v>#VALUE!</v>
      </c>
      <c r="U61" s="12">
        <v>0</v>
      </c>
      <c r="V61" s="12">
        <v>0</v>
      </c>
      <c r="W61" s="12">
        <v>0</v>
      </c>
      <c r="X61" s="12" t="e">
        <v>#VALUE!</v>
      </c>
      <c r="Y61" s="16">
        <f t="shared" si="6"/>
        <v>0</v>
      </c>
      <c r="Z61" s="16">
        <f t="shared" si="7"/>
        <v>0</v>
      </c>
      <c r="AA61" s="16">
        <f t="shared" si="8"/>
        <v>0</v>
      </c>
    </row>
    <row r="62" spans="1:27" x14ac:dyDescent="0.25">
      <c r="A62" s="8" t="s">
        <v>1270</v>
      </c>
      <c r="B62" s="28" t="s">
        <v>173</v>
      </c>
      <c r="C62" s="28" t="s">
        <v>174</v>
      </c>
      <c r="D62" s="28" t="s">
        <v>76</v>
      </c>
      <c r="E62" s="9" t="s">
        <v>160</v>
      </c>
      <c r="F62" s="28" t="s">
        <v>77</v>
      </c>
      <c r="G62" s="28" t="s">
        <v>57</v>
      </c>
      <c r="H62" s="11">
        <v>3.5000000000000003E-2</v>
      </c>
      <c r="I62" s="11"/>
      <c r="J62" s="11">
        <v>0.01</v>
      </c>
      <c r="K62" s="11">
        <v>0.01</v>
      </c>
      <c r="L62" s="11">
        <v>5.0000000000000001E-3</v>
      </c>
      <c r="M62" s="11">
        <v>5.0000000000000001E-3</v>
      </c>
      <c r="N62" s="11"/>
      <c r="O62" s="12" t="e">
        <f t="shared" si="4"/>
        <v>#VALUE!</v>
      </c>
      <c r="P62" s="12">
        <f t="shared" si="9"/>
        <v>0</v>
      </c>
      <c r="Q62" s="12">
        <f t="shared" si="2"/>
        <v>0</v>
      </c>
      <c r="R62" s="12">
        <f t="shared" si="10"/>
        <v>0</v>
      </c>
      <c r="S62" s="12">
        <f t="shared" si="5"/>
        <v>804240</v>
      </c>
      <c r="T62" s="12" t="e">
        <v>#VALUE!</v>
      </c>
      <c r="U62" s="12">
        <v>80424000</v>
      </c>
      <c r="V62" s="12">
        <v>7080000</v>
      </c>
      <c r="W62" s="12">
        <v>80424000</v>
      </c>
      <c r="X62" s="12" t="e">
        <v>#VALUE!</v>
      </c>
      <c r="Y62" s="16">
        <f t="shared" si="6"/>
        <v>0</v>
      </c>
      <c r="Z62" s="16">
        <f t="shared" si="7"/>
        <v>0</v>
      </c>
      <c r="AA62" s="16">
        <f t="shared" si="8"/>
        <v>0</v>
      </c>
    </row>
    <row r="63" spans="1:27" x14ac:dyDescent="0.25">
      <c r="A63" s="8" t="s">
        <v>1271</v>
      </c>
      <c r="B63" s="28" t="s">
        <v>175</v>
      </c>
      <c r="C63" s="28" t="s">
        <v>176</v>
      </c>
      <c r="D63" s="9" t="s">
        <v>1392</v>
      </c>
      <c r="E63" s="9" t="s">
        <v>160</v>
      </c>
      <c r="F63" s="28" t="s">
        <v>80</v>
      </c>
      <c r="G63" s="28" t="s">
        <v>57</v>
      </c>
      <c r="H63" s="11">
        <v>3.5000000000000003E-2</v>
      </c>
      <c r="I63" s="11"/>
      <c r="J63" s="11">
        <v>0.01</v>
      </c>
      <c r="K63" s="11">
        <v>0.01</v>
      </c>
      <c r="L63" s="11">
        <v>5.0000000000000001E-3</v>
      </c>
      <c r="M63" s="11">
        <v>5.0000000000000001E-3</v>
      </c>
      <c r="N63" s="11"/>
      <c r="O63" s="12" t="e">
        <f t="shared" si="4"/>
        <v>#VALUE!</v>
      </c>
      <c r="P63" s="12">
        <f t="shared" si="9"/>
        <v>0</v>
      </c>
      <c r="Q63" s="12">
        <f t="shared" si="2"/>
        <v>0</v>
      </c>
      <c r="R63" s="12">
        <f t="shared" si="10"/>
        <v>0</v>
      </c>
      <c r="S63" s="12">
        <f t="shared" si="5"/>
        <v>609600</v>
      </c>
      <c r="T63" s="12" t="e">
        <v>#VALUE!</v>
      </c>
      <c r="U63" s="12">
        <v>60960000</v>
      </c>
      <c r="V63" s="12">
        <v>0</v>
      </c>
      <c r="W63" s="12">
        <v>60960000</v>
      </c>
      <c r="X63" s="12" t="e">
        <v>#VALUE!</v>
      </c>
      <c r="Y63" s="16">
        <f t="shared" si="6"/>
        <v>0</v>
      </c>
      <c r="Z63" s="16">
        <f t="shared" si="7"/>
        <v>0</v>
      </c>
      <c r="AA63" s="16">
        <f t="shared" si="8"/>
        <v>0</v>
      </c>
    </row>
    <row r="64" spans="1:27" x14ac:dyDescent="0.25">
      <c r="A64" s="8" t="s">
        <v>1272</v>
      </c>
      <c r="B64" s="28" t="s">
        <v>177</v>
      </c>
      <c r="C64" s="28" t="s">
        <v>178</v>
      </c>
      <c r="D64" s="28" t="s">
        <v>1391</v>
      </c>
      <c r="E64" s="9" t="s">
        <v>160</v>
      </c>
      <c r="F64" s="28" t="s">
        <v>67</v>
      </c>
      <c r="G64" s="28" t="s">
        <v>57</v>
      </c>
      <c r="H64" s="11">
        <v>3.5000000000000003E-2</v>
      </c>
      <c r="I64" s="11"/>
      <c r="J64" s="11">
        <v>0.01</v>
      </c>
      <c r="K64" s="11">
        <v>0.01</v>
      </c>
      <c r="L64" s="11">
        <v>5.0000000000000001E-3</v>
      </c>
      <c r="M64" s="11">
        <v>5.0000000000000001E-3</v>
      </c>
      <c r="N64" s="11"/>
      <c r="O64" s="12" t="e">
        <f t="shared" si="4"/>
        <v>#VALUE!</v>
      </c>
      <c r="P64" s="12">
        <f t="shared" si="9"/>
        <v>0</v>
      </c>
      <c r="Q64" s="12">
        <f t="shared" si="2"/>
        <v>0</v>
      </c>
      <c r="R64" s="12">
        <f t="shared" si="10"/>
        <v>0</v>
      </c>
      <c r="S64" s="12">
        <f t="shared" si="5"/>
        <v>0</v>
      </c>
      <c r="T64" s="12" t="e">
        <v>#VALUE!</v>
      </c>
      <c r="U64" s="12">
        <v>0</v>
      </c>
      <c r="V64" s="12">
        <v>0</v>
      </c>
      <c r="W64" s="12">
        <v>0</v>
      </c>
      <c r="X64" s="12" t="e">
        <v>#VALUE!</v>
      </c>
      <c r="Y64" s="16">
        <f t="shared" si="6"/>
        <v>0</v>
      </c>
      <c r="Z64" s="16">
        <f t="shared" si="7"/>
        <v>0</v>
      </c>
      <c r="AA64" s="16">
        <f t="shared" si="8"/>
        <v>0</v>
      </c>
    </row>
    <row r="65" spans="1:27" x14ac:dyDescent="0.25">
      <c r="A65" s="8" t="s">
        <v>1277</v>
      </c>
      <c r="B65" s="28" t="s">
        <v>185</v>
      </c>
      <c r="C65" s="28" t="s">
        <v>186</v>
      </c>
      <c r="D65" s="28" t="s">
        <v>76</v>
      </c>
      <c r="E65" s="9" t="s">
        <v>160</v>
      </c>
      <c r="F65" s="28" t="s">
        <v>96</v>
      </c>
      <c r="G65" s="28" t="s">
        <v>57</v>
      </c>
      <c r="H65" s="11">
        <v>3.5000000000000003E-2</v>
      </c>
      <c r="I65" s="11"/>
      <c r="J65" s="11">
        <v>0.01</v>
      </c>
      <c r="K65" s="11">
        <v>0.01</v>
      </c>
      <c r="L65" s="11">
        <v>5.0000000000000001E-3</v>
      </c>
      <c r="M65" s="11">
        <v>5.0000000000000001E-3</v>
      </c>
      <c r="N65" s="11"/>
      <c r="O65" s="12" t="e">
        <f t="shared" si="4"/>
        <v>#VALUE!</v>
      </c>
      <c r="P65" s="12">
        <f t="shared" si="9"/>
        <v>0</v>
      </c>
      <c r="Q65" s="12">
        <f t="shared" si="2"/>
        <v>0</v>
      </c>
      <c r="R65" s="12">
        <f t="shared" si="10"/>
        <v>0</v>
      </c>
      <c r="S65" s="12">
        <f t="shared" si="5"/>
        <v>504000</v>
      </c>
      <c r="T65" s="12" t="e">
        <v>#VALUE!</v>
      </c>
      <c r="U65" s="12">
        <v>50400000</v>
      </c>
      <c r="V65" s="12">
        <v>0</v>
      </c>
      <c r="W65" s="12">
        <v>50400000</v>
      </c>
      <c r="X65" s="12" t="e">
        <v>#VALUE!</v>
      </c>
      <c r="Y65" s="16">
        <f t="shared" si="6"/>
        <v>0</v>
      </c>
      <c r="Z65" s="16">
        <f t="shared" si="7"/>
        <v>0</v>
      </c>
      <c r="AA65" s="16">
        <f t="shared" si="8"/>
        <v>0</v>
      </c>
    </row>
    <row r="66" spans="1:27" x14ac:dyDescent="0.25">
      <c r="A66" s="8" t="s">
        <v>1278</v>
      </c>
      <c r="B66" s="28" t="s">
        <v>189</v>
      </c>
      <c r="C66" s="28" t="s">
        <v>190</v>
      </c>
      <c r="D66" s="28" t="s">
        <v>55</v>
      </c>
      <c r="E66" s="9" t="s">
        <v>160</v>
      </c>
      <c r="F66" s="28" t="s">
        <v>70</v>
      </c>
      <c r="G66" s="28" t="s">
        <v>57</v>
      </c>
      <c r="H66" s="11">
        <v>3.5000000000000003E-2</v>
      </c>
      <c r="I66" s="11"/>
      <c r="J66" s="11">
        <v>0.01</v>
      </c>
      <c r="K66" s="11">
        <v>0.01</v>
      </c>
      <c r="L66" s="11">
        <v>5.0000000000000001E-3</v>
      </c>
      <c r="M66" s="11">
        <v>5.0000000000000001E-3</v>
      </c>
      <c r="N66" s="11"/>
      <c r="O66" s="12" t="e">
        <f t="shared" si="4"/>
        <v>#VALUE!</v>
      </c>
      <c r="P66" s="12">
        <f t="shared" si="9"/>
        <v>0</v>
      </c>
      <c r="Q66" s="12">
        <f t="shared" si="2"/>
        <v>0</v>
      </c>
      <c r="R66" s="12">
        <f t="shared" si="10"/>
        <v>0</v>
      </c>
      <c r="S66" s="12">
        <f t="shared" si="5"/>
        <v>0</v>
      </c>
      <c r="T66" s="12" t="e">
        <v>#VALUE!</v>
      </c>
      <c r="U66" s="12">
        <v>0</v>
      </c>
      <c r="V66" s="12">
        <v>0</v>
      </c>
      <c r="W66" s="12">
        <v>0</v>
      </c>
      <c r="X66" s="12" t="e">
        <v>#VALUE!</v>
      </c>
      <c r="Y66" s="16">
        <f t="shared" si="6"/>
        <v>0</v>
      </c>
      <c r="Z66" s="16">
        <f t="shared" si="7"/>
        <v>0</v>
      </c>
      <c r="AA66" s="16">
        <f t="shared" si="8"/>
        <v>0</v>
      </c>
    </row>
    <row r="67" spans="1:27" x14ac:dyDescent="0.25">
      <c r="A67" s="8" t="s">
        <v>1285</v>
      </c>
      <c r="B67" s="28" t="s">
        <v>279</v>
      </c>
      <c r="C67" s="28" t="s">
        <v>280</v>
      </c>
      <c r="D67" s="28" t="s">
        <v>76</v>
      </c>
      <c r="E67" s="9" t="s">
        <v>160</v>
      </c>
      <c r="F67" s="28" t="s">
        <v>89</v>
      </c>
      <c r="G67" s="28" t="s">
        <v>57</v>
      </c>
      <c r="H67" s="11">
        <v>3.5000000000000003E-2</v>
      </c>
      <c r="I67" s="11"/>
      <c r="J67" s="11">
        <v>0.01</v>
      </c>
      <c r="K67" s="11">
        <v>0.01</v>
      </c>
      <c r="L67" s="11">
        <v>5.0000000000000001E-3</v>
      </c>
      <c r="M67" s="11">
        <v>5.0000000000000001E-3</v>
      </c>
      <c r="N67" s="11"/>
      <c r="O67" s="12" t="e">
        <f t="shared" si="4"/>
        <v>#VALUE!</v>
      </c>
      <c r="P67" s="12">
        <f t="shared" si="9"/>
        <v>0</v>
      </c>
      <c r="Q67" s="12">
        <f t="shared" si="2"/>
        <v>0</v>
      </c>
      <c r="R67" s="12">
        <f t="shared" si="10"/>
        <v>0</v>
      </c>
      <c r="S67" s="12">
        <f t="shared" si="5"/>
        <v>0</v>
      </c>
      <c r="T67" s="12" t="e">
        <v>#VALUE!</v>
      </c>
      <c r="U67" s="12">
        <v>0</v>
      </c>
      <c r="V67" s="12">
        <v>0</v>
      </c>
      <c r="W67" s="12">
        <v>0</v>
      </c>
      <c r="X67" s="12" t="e">
        <v>#VALUE!</v>
      </c>
      <c r="Y67" s="16">
        <f t="shared" si="6"/>
        <v>0</v>
      </c>
      <c r="Z67" s="16">
        <f t="shared" si="7"/>
        <v>0</v>
      </c>
      <c r="AA67" s="16">
        <f t="shared" si="8"/>
        <v>0</v>
      </c>
    </row>
    <row r="68" spans="1:27" x14ac:dyDescent="0.25">
      <c r="A68" s="8" t="s">
        <v>1286</v>
      </c>
      <c r="B68" s="28" t="s">
        <v>309</v>
      </c>
      <c r="C68" s="28" t="s">
        <v>310</v>
      </c>
      <c r="D68" s="28" t="s">
        <v>55</v>
      </c>
      <c r="E68" s="9" t="s">
        <v>160</v>
      </c>
      <c r="F68" s="28" t="s">
        <v>56</v>
      </c>
      <c r="G68" s="28" t="s">
        <v>57</v>
      </c>
      <c r="H68" s="11">
        <v>3.5000000000000003E-2</v>
      </c>
      <c r="I68" s="11"/>
      <c r="J68" s="11">
        <v>0.01</v>
      </c>
      <c r="K68" s="11">
        <v>0.01</v>
      </c>
      <c r="L68" s="11">
        <v>5.0000000000000001E-3</v>
      </c>
      <c r="M68" s="11">
        <v>5.0000000000000001E-3</v>
      </c>
      <c r="N68" s="11"/>
      <c r="O68" s="12" t="e">
        <f t="shared" si="4"/>
        <v>#VALUE!</v>
      </c>
      <c r="P68" s="12">
        <f t="shared" si="9"/>
        <v>0</v>
      </c>
      <c r="Q68" s="12">
        <f t="shared" si="2"/>
        <v>0</v>
      </c>
      <c r="R68" s="12">
        <f t="shared" si="10"/>
        <v>0</v>
      </c>
      <c r="S68" s="12">
        <f t="shared" si="5"/>
        <v>81600</v>
      </c>
      <c r="T68" s="12" t="e">
        <v>#VALUE!</v>
      </c>
      <c r="U68" s="12">
        <v>8160000</v>
      </c>
      <c r="V68" s="12">
        <v>13056000</v>
      </c>
      <c r="W68" s="12">
        <v>8160000</v>
      </c>
      <c r="X68" s="12" t="e">
        <v>#VALUE!</v>
      </c>
      <c r="Y68" s="16">
        <f t="shared" si="6"/>
        <v>0</v>
      </c>
      <c r="Z68" s="16">
        <f t="shared" si="7"/>
        <v>0</v>
      </c>
      <c r="AA68" s="16">
        <f t="shared" si="8"/>
        <v>0</v>
      </c>
    </row>
    <row r="69" spans="1:27" x14ac:dyDescent="0.25">
      <c r="A69" s="8" t="s">
        <v>1283</v>
      </c>
      <c r="B69" s="28" t="s">
        <v>375</v>
      </c>
      <c r="C69" s="28" t="s">
        <v>376</v>
      </c>
      <c r="D69" s="28" t="s">
        <v>55</v>
      </c>
      <c r="E69" s="9" t="s">
        <v>160</v>
      </c>
      <c r="F69" s="28" t="s">
        <v>67</v>
      </c>
      <c r="G69" s="28" t="s">
        <v>57</v>
      </c>
      <c r="H69" s="11">
        <v>3.5000000000000003E-2</v>
      </c>
      <c r="I69" s="11"/>
      <c r="J69" s="11">
        <v>0.01</v>
      </c>
      <c r="K69" s="11">
        <v>0.01</v>
      </c>
      <c r="L69" s="11">
        <v>5.0000000000000001E-3</v>
      </c>
      <c r="M69" s="11">
        <v>5.0000000000000001E-3</v>
      </c>
      <c r="N69" s="11"/>
      <c r="O69" s="12" t="e">
        <f t="shared" si="4"/>
        <v>#VALUE!</v>
      </c>
      <c r="P69" s="12">
        <f t="shared" si="9"/>
        <v>0</v>
      </c>
      <c r="Q69" s="12">
        <f t="shared" si="2"/>
        <v>0</v>
      </c>
      <c r="R69" s="12">
        <f t="shared" si="10"/>
        <v>0</v>
      </c>
      <c r="S69" s="12">
        <f t="shared" si="5"/>
        <v>0</v>
      </c>
      <c r="T69" s="12" t="e">
        <v>#VALUE!</v>
      </c>
      <c r="U69" s="12">
        <v>0</v>
      </c>
      <c r="V69" s="12">
        <v>0</v>
      </c>
      <c r="W69" s="12">
        <v>0</v>
      </c>
      <c r="X69" s="12" t="e">
        <v>#VALUE!</v>
      </c>
      <c r="Y69" s="16">
        <f t="shared" si="6"/>
        <v>0</v>
      </c>
      <c r="Z69" s="16">
        <f t="shared" si="7"/>
        <v>0</v>
      </c>
      <c r="AA69" s="16">
        <f t="shared" si="8"/>
        <v>0</v>
      </c>
    </row>
    <row r="70" spans="1:27" x14ac:dyDescent="0.25">
      <c r="A70" s="8" t="s">
        <v>1294</v>
      </c>
      <c r="B70" s="28" t="s">
        <v>460</v>
      </c>
      <c r="C70" s="28" t="s">
        <v>461</v>
      </c>
      <c r="D70" s="28" t="s">
        <v>76</v>
      </c>
      <c r="E70" s="9" t="s">
        <v>160</v>
      </c>
      <c r="F70" s="28" t="s">
        <v>89</v>
      </c>
      <c r="G70" s="28" t="s">
        <v>57</v>
      </c>
      <c r="H70" s="11">
        <v>3.5000000000000003E-2</v>
      </c>
      <c r="I70" s="11"/>
      <c r="J70" s="11">
        <v>0.01</v>
      </c>
      <c r="K70" s="11">
        <v>0.01</v>
      </c>
      <c r="L70" s="11">
        <v>5.0000000000000001E-3</v>
      </c>
      <c r="M70" s="11">
        <v>5.0000000000000001E-3</v>
      </c>
      <c r="N70" s="11"/>
      <c r="O70" s="12" t="e">
        <f t="shared" si="4"/>
        <v>#VALUE!</v>
      </c>
      <c r="P70" s="12">
        <f t="shared" ref="P70:P103" si="11">ROUND(IF(Y70&gt;=40%,U70*J70*(100%-H70),0),0)</f>
        <v>0</v>
      </c>
      <c r="Q70" s="12">
        <f t="shared" ref="Q70:Q133" si="12">ROUND(IF(OR(Z70&gt;=60%,(Y70+Z70)&gt;=100%),V70*J70*(100%-H70),0),0)</f>
        <v>0</v>
      </c>
      <c r="R70" s="12">
        <f t="shared" ref="R70:R103" si="13">ROUND(IF(AA70&gt;=100%,X70*(100%-H70)*K70,0),0)</f>
        <v>0</v>
      </c>
      <c r="S70" s="12">
        <f t="shared" si="5"/>
        <v>324480</v>
      </c>
      <c r="T70" s="12" t="e">
        <v>#VALUE!</v>
      </c>
      <c r="U70" s="12">
        <v>32448000</v>
      </c>
      <c r="V70" s="12">
        <v>0</v>
      </c>
      <c r="W70" s="12">
        <v>32448000</v>
      </c>
      <c r="X70" s="12" t="e">
        <v>#VALUE!</v>
      </c>
      <c r="Y70" s="16">
        <f t="shared" si="6"/>
        <v>0</v>
      </c>
      <c r="Z70" s="16">
        <f t="shared" si="7"/>
        <v>0</v>
      </c>
      <c r="AA70" s="16">
        <f t="shared" si="8"/>
        <v>0</v>
      </c>
    </row>
    <row r="71" spans="1:27" x14ac:dyDescent="0.25">
      <c r="A71" s="8" t="s">
        <v>1263</v>
      </c>
      <c r="B71" s="9" t="s">
        <v>47</v>
      </c>
      <c r="C71" s="9" t="s">
        <v>48</v>
      </c>
      <c r="D71" s="10" t="s">
        <v>49</v>
      </c>
      <c r="E71" s="9" t="s">
        <v>52</v>
      </c>
      <c r="F71" s="9" t="s">
        <v>50</v>
      </c>
      <c r="G71" s="9" t="s">
        <v>51</v>
      </c>
      <c r="H71" s="11">
        <v>3.5000000000000003E-2</v>
      </c>
      <c r="I71" s="11"/>
      <c r="J71" s="11">
        <v>0.01</v>
      </c>
      <c r="K71" s="11">
        <v>0.01</v>
      </c>
      <c r="L71" s="11">
        <v>5.0000000000000001E-3</v>
      </c>
      <c r="M71" s="11">
        <v>5.0000000000000001E-3</v>
      </c>
      <c r="N71" s="11"/>
      <c r="O71" s="12" t="e">
        <f t="shared" ref="O71:O134" si="14">ROUND(I71*X71,0)</f>
        <v>#VALUE!</v>
      </c>
      <c r="P71" s="12">
        <f t="shared" si="11"/>
        <v>0</v>
      </c>
      <c r="Q71" s="12">
        <f t="shared" si="12"/>
        <v>0</v>
      </c>
      <c r="R71" s="12">
        <f t="shared" si="13"/>
        <v>0</v>
      </c>
      <c r="S71" s="12">
        <f t="shared" ref="S71:S134" si="15">ROUND(W71*1%,0)</f>
        <v>0</v>
      </c>
      <c r="T71" s="12" t="e">
        <v>#VALUE!</v>
      </c>
      <c r="U71" s="12">
        <v>0</v>
      </c>
      <c r="V71" s="12">
        <v>0</v>
      </c>
      <c r="W71" s="12">
        <v>0</v>
      </c>
      <c r="X71" s="12" t="e">
        <v>#VALUE!</v>
      </c>
      <c r="Y71" s="16">
        <f t="shared" ref="Y71:Y134" si="16">IFERROR(U71/T71,0)</f>
        <v>0</v>
      </c>
      <c r="Z71" s="16">
        <f t="shared" ref="Z71:Z134" si="17">IFERROR(V71/T71,0)</f>
        <v>0</v>
      </c>
      <c r="AA71" s="16">
        <f t="shared" ref="AA71:AA134" si="18">IFERROR(X71/T71,0)</f>
        <v>0</v>
      </c>
    </row>
    <row r="72" spans="1:27" x14ac:dyDescent="0.25">
      <c r="A72" s="8" t="s">
        <v>1265</v>
      </c>
      <c r="B72" s="9" t="s">
        <v>58</v>
      </c>
      <c r="C72" s="9" t="s">
        <v>59</v>
      </c>
      <c r="D72" s="10" t="s">
        <v>60</v>
      </c>
      <c r="E72" s="9" t="s">
        <v>52</v>
      </c>
      <c r="F72" s="9" t="s">
        <v>61</v>
      </c>
      <c r="G72" s="9" t="s">
        <v>51</v>
      </c>
      <c r="H72" s="11">
        <v>3.5000000000000003E-2</v>
      </c>
      <c r="I72" s="11"/>
      <c r="J72" s="11">
        <v>0.01</v>
      </c>
      <c r="K72" s="11">
        <v>0.01</v>
      </c>
      <c r="L72" s="11">
        <v>5.0000000000000001E-3</v>
      </c>
      <c r="M72" s="11">
        <v>5.0000000000000001E-3</v>
      </c>
      <c r="N72" s="11"/>
      <c r="O72" s="12" t="e">
        <f t="shared" si="14"/>
        <v>#VALUE!</v>
      </c>
      <c r="P72" s="12">
        <f t="shared" si="11"/>
        <v>0</v>
      </c>
      <c r="Q72" s="12">
        <f t="shared" si="12"/>
        <v>0</v>
      </c>
      <c r="R72" s="12">
        <f t="shared" si="13"/>
        <v>0</v>
      </c>
      <c r="S72" s="12">
        <f t="shared" si="15"/>
        <v>2696160</v>
      </c>
      <c r="T72" s="12" t="e">
        <v>#VALUE!</v>
      </c>
      <c r="U72" s="12">
        <v>269616000</v>
      </c>
      <c r="V72" s="12">
        <v>349296000</v>
      </c>
      <c r="W72" s="12">
        <v>269616000</v>
      </c>
      <c r="X72" s="12" t="e">
        <v>#VALUE!</v>
      </c>
      <c r="Y72" s="16">
        <f t="shared" si="16"/>
        <v>0</v>
      </c>
      <c r="Z72" s="16">
        <f t="shared" si="17"/>
        <v>0</v>
      </c>
      <c r="AA72" s="16">
        <f t="shared" si="18"/>
        <v>0</v>
      </c>
    </row>
    <row r="73" spans="1:27" x14ac:dyDescent="0.25">
      <c r="A73" s="8" t="s">
        <v>1266</v>
      </c>
      <c r="B73" s="22" t="s">
        <v>62</v>
      </c>
      <c r="C73" s="9" t="s">
        <v>63</v>
      </c>
      <c r="D73" s="10" t="s">
        <v>49</v>
      </c>
      <c r="E73" s="9" t="s">
        <v>52</v>
      </c>
      <c r="F73" s="9" t="s">
        <v>64</v>
      </c>
      <c r="G73" s="9" t="s">
        <v>51</v>
      </c>
      <c r="H73" s="11">
        <v>3.5000000000000003E-2</v>
      </c>
      <c r="I73" s="11"/>
      <c r="J73" s="11">
        <v>0.01</v>
      </c>
      <c r="K73" s="11">
        <v>0.01</v>
      </c>
      <c r="L73" s="11">
        <v>5.0000000000000001E-3</v>
      </c>
      <c r="M73" s="11">
        <v>5.0000000000000001E-3</v>
      </c>
      <c r="N73" s="11"/>
      <c r="O73" s="12" t="e">
        <f t="shared" si="14"/>
        <v>#VALUE!</v>
      </c>
      <c r="P73" s="12">
        <f t="shared" si="11"/>
        <v>0</v>
      </c>
      <c r="Q73" s="12">
        <f t="shared" si="12"/>
        <v>0</v>
      </c>
      <c r="R73" s="12">
        <f t="shared" si="13"/>
        <v>0</v>
      </c>
      <c r="S73" s="12">
        <f t="shared" si="15"/>
        <v>2612130</v>
      </c>
      <c r="T73" s="12" t="e">
        <v>#VALUE!</v>
      </c>
      <c r="U73" s="12">
        <v>261213000</v>
      </c>
      <c r="V73" s="12">
        <v>108216000</v>
      </c>
      <c r="W73" s="12">
        <v>261213000</v>
      </c>
      <c r="X73" s="12" t="e">
        <v>#VALUE!</v>
      </c>
      <c r="Y73" s="16">
        <f t="shared" si="16"/>
        <v>0</v>
      </c>
      <c r="Z73" s="16">
        <f t="shared" si="17"/>
        <v>0</v>
      </c>
      <c r="AA73" s="16">
        <f t="shared" si="18"/>
        <v>0</v>
      </c>
    </row>
    <row r="74" spans="1:27" x14ac:dyDescent="0.25">
      <c r="A74" s="8" t="s">
        <v>1269</v>
      </c>
      <c r="B74" s="9" t="s">
        <v>71</v>
      </c>
      <c r="C74" s="9" t="s">
        <v>72</v>
      </c>
      <c r="D74" s="10" t="s">
        <v>60</v>
      </c>
      <c r="E74" s="9" t="s">
        <v>52</v>
      </c>
      <c r="F74" s="9" t="s">
        <v>73</v>
      </c>
      <c r="G74" s="9" t="s">
        <v>51</v>
      </c>
      <c r="H74" s="11">
        <v>3.5000000000000003E-2</v>
      </c>
      <c r="I74" s="11"/>
      <c r="J74" s="11">
        <v>0.01</v>
      </c>
      <c r="K74" s="11">
        <v>0.01</v>
      </c>
      <c r="L74" s="11">
        <v>5.0000000000000001E-3</v>
      </c>
      <c r="M74" s="11">
        <v>5.0000000000000001E-3</v>
      </c>
      <c r="N74" s="11"/>
      <c r="O74" s="12" t="e">
        <f t="shared" si="14"/>
        <v>#VALUE!</v>
      </c>
      <c r="P74" s="12">
        <f t="shared" si="11"/>
        <v>0</v>
      </c>
      <c r="Q74" s="12">
        <f t="shared" si="12"/>
        <v>0</v>
      </c>
      <c r="R74" s="12">
        <f t="shared" si="13"/>
        <v>0</v>
      </c>
      <c r="S74" s="12">
        <f t="shared" si="15"/>
        <v>3810000</v>
      </c>
      <c r="T74" s="12" t="e">
        <v>#VALUE!</v>
      </c>
      <c r="U74" s="12">
        <v>381000000</v>
      </c>
      <c r="V74" s="12">
        <v>99840000</v>
      </c>
      <c r="W74" s="12">
        <v>381000000</v>
      </c>
      <c r="X74" s="12" t="e">
        <v>#VALUE!</v>
      </c>
      <c r="Y74" s="16">
        <f t="shared" si="16"/>
        <v>0</v>
      </c>
      <c r="Z74" s="16">
        <f t="shared" si="17"/>
        <v>0</v>
      </c>
      <c r="AA74" s="16">
        <f t="shared" si="18"/>
        <v>0</v>
      </c>
    </row>
    <row r="75" spans="1:27" x14ac:dyDescent="0.25">
      <c r="A75" s="8" t="s">
        <v>1273</v>
      </c>
      <c r="B75" s="9" t="s">
        <v>83</v>
      </c>
      <c r="C75" s="9" t="s">
        <v>84</v>
      </c>
      <c r="D75" s="10" t="s">
        <v>60</v>
      </c>
      <c r="E75" s="9" t="s">
        <v>52</v>
      </c>
      <c r="F75" s="9" t="s">
        <v>61</v>
      </c>
      <c r="G75" s="9" t="s">
        <v>51</v>
      </c>
      <c r="H75" s="11">
        <v>3.5000000000000003E-2</v>
      </c>
      <c r="I75" s="11"/>
      <c r="J75" s="11">
        <v>0.01</v>
      </c>
      <c r="K75" s="11">
        <v>0.01</v>
      </c>
      <c r="L75" s="11">
        <v>5.0000000000000001E-3</v>
      </c>
      <c r="M75" s="11">
        <v>5.0000000000000001E-3</v>
      </c>
      <c r="N75" s="11"/>
      <c r="O75" s="12" t="e">
        <f t="shared" si="14"/>
        <v>#VALUE!</v>
      </c>
      <c r="P75" s="12">
        <f t="shared" si="11"/>
        <v>0</v>
      </c>
      <c r="Q75" s="12">
        <f t="shared" si="12"/>
        <v>0</v>
      </c>
      <c r="R75" s="12">
        <f t="shared" si="13"/>
        <v>0</v>
      </c>
      <c r="S75" s="12">
        <f t="shared" si="15"/>
        <v>413760</v>
      </c>
      <c r="T75" s="12" t="e">
        <v>#VALUE!</v>
      </c>
      <c r="U75" s="12">
        <v>41376000</v>
      </c>
      <c r="V75" s="12">
        <v>29568000</v>
      </c>
      <c r="W75" s="12">
        <v>41376000</v>
      </c>
      <c r="X75" s="12" t="e">
        <v>#VALUE!</v>
      </c>
      <c r="Y75" s="16">
        <f t="shared" si="16"/>
        <v>0</v>
      </c>
      <c r="Z75" s="16">
        <f t="shared" si="17"/>
        <v>0</v>
      </c>
      <c r="AA75" s="16">
        <f t="shared" si="18"/>
        <v>0</v>
      </c>
    </row>
    <row r="76" spans="1:27" x14ac:dyDescent="0.25">
      <c r="A76" s="8" t="s">
        <v>1274</v>
      </c>
      <c r="B76" s="22" t="s">
        <v>86</v>
      </c>
      <c r="C76" s="9" t="s">
        <v>87</v>
      </c>
      <c r="D76" s="10" t="s">
        <v>60</v>
      </c>
      <c r="E76" s="9" t="s">
        <v>52</v>
      </c>
      <c r="F76" s="9" t="s">
        <v>88</v>
      </c>
      <c r="G76" s="9" t="s">
        <v>51</v>
      </c>
      <c r="H76" s="11">
        <v>3.5000000000000003E-2</v>
      </c>
      <c r="I76" s="11"/>
      <c r="J76" s="11">
        <v>0.01</v>
      </c>
      <c r="K76" s="11">
        <v>0.01</v>
      </c>
      <c r="L76" s="11">
        <v>5.0000000000000001E-3</v>
      </c>
      <c r="M76" s="11">
        <v>5.0000000000000001E-3</v>
      </c>
      <c r="N76" s="11"/>
      <c r="O76" s="12" t="e">
        <f t="shared" si="14"/>
        <v>#VALUE!</v>
      </c>
      <c r="P76" s="12">
        <f t="shared" si="11"/>
        <v>0</v>
      </c>
      <c r="Q76" s="12">
        <f t="shared" si="12"/>
        <v>0</v>
      </c>
      <c r="R76" s="12">
        <f t="shared" si="13"/>
        <v>0</v>
      </c>
      <c r="S76" s="12">
        <f t="shared" si="15"/>
        <v>3291240</v>
      </c>
      <c r="T76" s="12" t="e">
        <v>#VALUE!</v>
      </c>
      <c r="U76" s="12">
        <v>329124000</v>
      </c>
      <c r="V76" s="12">
        <v>232500000</v>
      </c>
      <c r="W76" s="12">
        <v>329124000</v>
      </c>
      <c r="X76" s="12" t="e">
        <v>#VALUE!</v>
      </c>
      <c r="Y76" s="16">
        <f t="shared" si="16"/>
        <v>0</v>
      </c>
      <c r="Z76" s="16">
        <f t="shared" si="17"/>
        <v>0</v>
      </c>
      <c r="AA76" s="16">
        <f t="shared" si="18"/>
        <v>0</v>
      </c>
    </row>
    <row r="77" spans="1:27" x14ac:dyDescent="0.25">
      <c r="A77" s="8" t="s">
        <v>1275</v>
      </c>
      <c r="B77" s="22" t="s">
        <v>90</v>
      </c>
      <c r="C77" s="9" t="s">
        <v>91</v>
      </c>
      <c r="D77" s="10" t="s">
        <v>60</v>
      </c>
      <c r="E77" s="9" t="s">
        <v>52</v>
      </c>
      <c r="F77" s="9" t="s">
        <v>61</v>
      </c>
      <c r="G77" s="9" t="s">
        <v>51</v>
      </c>
      <c r="H77" s="11">
        <v>3.5000000000000003E-2</v>
      </c>
      <c r="I77" s="11"/>
      <c r="J77" s="11">
        <v>0.01</v>
      </c>
      <c r="K77" s="11">
        <v>0.01</v>
      </c>
      <c r="L77" s="11">
        <v>5.0000000000000001E-3</v>
      </c>
      <c r="M77" s="11">
        <v>5.0000000000000001E-3</v>
      </c>
      <c r="N77" s="11"/>
      <c r="O77" s="12" t="e">
        <f t="shared" si="14"/>
        <v>#VALUE!</v>
      </c>
      <c r="P77" s="12">
        <f t="shared" si="11"/>
        <v>0</v>
      </c>
      <c r="Q77" s="12">
        <f t="shared" si="12"/>
        <v>0</v>
      </c>
      <c r="R77" s="12">
        <f t="shared" si="13"/>
        <v>0</v>
      </c>
      <c r="S77" s="12">
        <f t="shared" si="15"/>
        <v>3123720</v>
      </c>
      <c r="T77" s="12" t="e">
        <v>#VALUE!</v>
      </c>
      <c r="U77" s="12">
        <v>312372000</v>
      </c>
      <c r="V77" s="12">
        <v>115440000</v>
      </c>
      <c r="W77" s="12">
        <v>312372000</v>
      </c>
      <c r="X77" s="12" t="e">
        <v>#VALUE!</v>
      </c>
      <c r="Y77" s="16">
        <f t="shared" si="16"/>
        <v>0</v>
      </c>
      <c r="Z77" s="16">
        <f t="shared" si="17"/>
        <v>0</v>
      </c>
      <c r="AA77" s="16">
        <f t="shared" si="18"/>
        <v>0</v>
      </c>
    </row>
    <row r="78" spans="1:27" x14ac:dyDescent="0.25">
      <c r="A78" s="8" t="s">
        <v>1276</v>
      </c>
      <c r="B78" s="20" t="s">
        <v>92</v>
      </c>
      <c r="C78" s="9" t="s">
        <v>93</v>
      </c>
      <c r="D78" s="10" t="s">
        <v>60</v>
      </c>
      <c r="E78" s="9" t="s">
        <v>52</v>
      </c>
      <c r="F78" s="9" t="s">
        <v>73</v>
      </c>
      <c r="G78" s="9" t="s">
        <v>51</v>
      </c>
      <c r="H78" s="11">
        <v>3.5000000000000003E-2</v>
      </c>
      <c r="I78" s="11"/>
      <c r="J78" s="11">
        <v>0.01</v>
      </c>
      <c r="K78" s="11">
        <v>0.01</v>
      </c>
      <c r="L78" s="11">
        <v>5.0000000000000001E-3</v>
      </c>
      <c r="M78" s="11">
        <v>5.0000000000000001E-3</v>
      </c>
      <c r="N78" s="11"/>
      <c r="O78" s="12" t="e">
        <f t="shared" si="14"/>
        <v>#VALUE!</v>
      </c>
      <c r="P78" s="12">
        <f t="shared" si="11"/>
        <v>0</v>
      </c>
      <c r="Q78" s="12">
        <f t="shared" si="12"/>
        <v>0</v>
      </c>
      <c r="R78" s="12">
        <f t="shared" si="13"/>
        <v>0</v>
      </c>
      <c r="S78" s="12">
        <f t="shared" si="15"/>
        <v>880200</v>
      </c>
      <c r="T78" s="12" t="e">
        <v>#VALUE!</v>
      </c>
      <c r="U78" s="12">
        <v>88020000</v>
      </c>
      <c r="V78" s="12">
        <v>134976000</v>
      </c>
      <c r="W78" s="12">
        <v>88020000</v>
      </c>
      <c r="X78" s="12" t="e">
        <v>#VALUE!</v>
      </c>
      <c r="Y78" s="16">
        <f t="shared" si="16"/>
        <v>0</v>
      </c>
      <c r="Z78" s="16">
        <f t="shared" si="17"/>
        <v>0</v>
      </c>
      <c r="AA78" s="16">
        <f t="shared" si="18"/>
        <v>0</v>
      </c>
    </row>
    <row r="79" spans="1:27" x14ac:dyDescent="0.25">
      <c r="A79" s="8" t="s">
        <v>1287</v>
      </c>
      <c r="B79" s="20" t="s">
        <v>355</v>
      </c>
      <c r="C79" s="9" t="s">
        <v>356</v>
      </c>
      <c r="D79" s="10" t="s">
        <v>49</v>
      </c>
      <c r="E79" s="9" t="s">
        <v>52</v>
      </c>
      <c r="F79" s="9" t="s">
        <v>85</v>
      </c>
      <c r="G79" s="9" t="s">
        <v>51</v>
      </c>
      <c r="H79" s="11">
        <v>3.5000000000000003E-2</v>
      </c>
      <c r="I79" s="11"/>
      <c r="J79" s="11">
        <v>0.01</v>
      </c>
      <c r="K79" s="11">
        <v>0.01</v>
      </c>
      <c r="L79" s="11">
        <v>5.0000000000000001E-3</v>
      </c>
      <c r="M79" s="11">
        <v>5.0000000000000001E-3</v>
      </c>
      <c r="N79" s="11"/>
      <c r="O79" s="12" t="e">
        <f t="shared" si="14"/>
        <v>#VALUE!</v>
      </c>
      <c r="P79" s="12">
        <f t="shared" si="11"/>
        <v>0</v>
      </c>
      <c r="Q79" s="12">
        <f t="shared" si="12"/>
        <v>0</v>
      </c>
      <c r="R79" s="12">
        <f t="shared" si="13"/>
        <v>0</v>
      </c>
      <c r="S79" s="12">
        <f t="shared" si="15"/>
        <v>0</v>
      </c>
      <c r="T79" s="12" t="e">
        <v>#VALUE!</v>
      </c>
      <c r="U79" s="12">
        <v>0</v>
      </c>
      <c r="V79" s="12">
        <v>140664000</v>
      </c>
      <c r="W79" s="12">
        <v>0</v>
      </c>
      <c r="X79" s="12" t="e">
        <v>#VALUE!</v>
      </c>
      <c r="Y79" s="16">
        <f t="shared" si="16"/>
        <v>0</v>
      </c>
      <c r="Z79" s="16">
        <f t="shared" si="17"/>
        <v>0</v>
      </c>
      <c r="AA79" s="16">
        <f t="shared" si="18"/>
        <v>0</v>
      </c>
    </row>
    <row r="80" spans="1:27" x14ac:dyDescent="0.25">
      <c r="A80" s="8" t="s">
        <v>1290</v>
      </c>
      <c r="B80" s="20" t="s">
        <v>419</v>
      </c>
      <c r="C80" s="9" t="s">
        <v>420</v>
      </c>
      <c r="D80" s="10" t="s">
        <v>49</v>
      </c>
      <c r="E80" s="9" t="s">
        <v>52</v>
      </c>
      <c r="F80" s="9" t="s">
        <v>64</v>
      </c>
      <c r="G80" s="9" t="s">
        <v>51</v>
      </c>
      <c r="H80" s="11"/>
      <c r="I80" s="11"/>
      <c r="J80" s="11">
        <v>0</v>
      </c>
      <c r="K80" s="11">
        <v>0.03</v>
      </c>
      <c r="L80" s="11">
        <v>0</v>
      </c>
      <c r="M80" s="11">
        <v>0</v>
      </c>
      <c r="N80" s="11"/>
      <c r="O80" s="12" t="e">
        <f t="shared" si="14"/>
        <v>#VALUE!</v>
      </c>
      <c r="P80" s="12">
        <f t="shared" si="11"/>
        <v>0</v>
      </c>
      <c r="Q80" s="12">
        <f t="shared" si="12"/>
        <v>0</v>
      </c>
      <c r="R80" s="12">
        <f t="shared" si="13"/>
        <v>0</v>
      </c>
      <c r="S80" s="12">
        <f t="shared" si="15"/>
        <v>0</v>
      </c>
      <c r="T80" s="12" t="e">
        <v>#VALUE!</v>
      </c>
      <c r="U80" s="12">
        <v>0</v>
      </c>
      <c r="V80" s="12">
        <v>0</v>
      </c>
      <c r="W80" s="12">
        <v>0</v>
      </c>
      <c r="X80" s="12" t="e">
        <v>#VALUE!</v>
      </c>
      <c r="Y80" s="16">
        <f t="shared" si="16"/>
        <v>0</v>
      </c>
      <c r="Z80" s="16">
        <f t="shared" si="17"/>
        <v>0</v>
      </c>
      <c r="AA80" s="16">
        <f t="shared" si="18"/>
        <v>0</v>
      </c>
    </row>
    <row r="81" spans="1:27" x14ac:dyDescent="0.25">
      <c r="A81" s="8" t="s">
        <v>1291</v>
      </c>
      <c r="B81" s="20" t="s">
        <v>437</v>
      </c>
      <c r="C81" s="9" t="s">
        <v>438</v>
      </c>
      <c r="D81" s="10" t="s">
        <v>49</v>
      </c>
      <c r="E81" s="9" t="s">
        <v>52</v>
      </c>
      <c r="F81" s="9" t="s">
        <v>64</v>
      </c>
      <c r="G81" s="9" t="s">
        <v>51</v>
      </c>
      <c r="H81" s="11"/>
      <c r="I81" s="11"/>
      <c r="J81" s="11">
        <v>0.01</v>
      </c>
      <c r="K81" s="11">
        <v>0.01</v>
      </c>
      <c r="L81" s="11">
        <v>5.0000000000000001E-3</v>
      </c>
      <c r="M81" s="11">
        <v>5.0000000000000001E-3</v>
      </c>
      <c r="N81" s="11"/>
      <c r="O81" s="12" t="e">
        <f t="shared" si="14"/>
        <v>#VALUE!</v>
      </c>
      <c r="P81" s="12">
        <f t="shared" si="11"/>
        <v>0</v>
      </c>
      <c r="Q81" s="12">
        <f t="shared" si="12"/>
        <v>0</v>
      </c>
      <c r="R81" s="12">
        <f t="shared" si="13"/>
        <v>0</v>
      </c>
      <c r="S81" s="12">
        <f t="shared" si="15"/>
        <v>0</v>
      </c>
      <c r="T81" s="12" t="e">
        <v>#VALUE!</v>
      </c>
      <c r="U81" s="12">
        <v>0</v>
      </c>
      <c r="V81" s="12">
        <v>0</v>
      </c>
      <c r="W81" s="12">
        <v>0</v>
      </c>
      <c r="X81" s="12" t="e">
        <v>#VALUE!</v>
      </c>
      <c r="Y81" s="16">
        <f t="shared" si="16"/>
        <v>0</v>
      </c>
      <c r="Z81" s="16">
        <f t="shared" si="17"/>
        <v>0</v>
      </c>
      <c r="AA81" s="16">
        <f t="shared" si="18"/>
        <v>0</v>
      </c>
    </row>
    <row r="82" spans="1:27" x14ac:dyDescent="0.25">
      <c r="A82" s="8" t="s">
        <v>1298</v>
      </c>
      <c r="B82" s="20" t="s">
        <v>663</v>
      </c>
      <c r="C82" s="9" t="s">
        <v>664</v>
      </c>
      <c r="D82" s="10" t="s">
        <v>1459</v>
      </c>
      <c r="E82" s="9" t="s">
        <v>52</v>
      </c>
      <c r="F82" s="9" t="s">
        <v>488</v>
      </c>
      <c r="G82" s="9" t="s">
        <v>475</v>
      </c>
      <c r="H82" s="11">
        <v>3.5000000000000003E-2</v>
      </c>
      <c r="I82" s="11"/>
      <c r="J82" s="11">
        <v>0.01</v>
      </c>
      <c r="K82" s="11">
        <v>0.01</v>
      </c>
      <c r="L82" s="11">
        <v>5.0000000000000001E-3</v>
      </c>
      <c r="M82" s="11">
        <v>5.0000000000000001E-3</v>
      </c>
      <c r="N82" s="11"/>
      <c r="O82" s="12" t="e">
        <f t="shared" si="14"/>
        <v>#VALUE!</v>
      </c>
      <c r="P82" s="12">
        <f t="shared" si="11"/>
        <v>0</v>
      </c>
      <c r="Q82" s="12">
        <f t="shared" si="12"/>
        <v>0</v>
      </c>
      <c r="R82" s="12">
        <f t="shared" si="13"/>
        <v>0</v>
      </c>
      <c r="S82" s="12">
        <f t="shared" si="15"/>
        <v>0</v>
      </c>
      <c r="T82" s="12" t="e">
        <v>#VALUE!</v>
      </c>
      <c r="U82" s="12">
        <v>0</v>
      </c>
      <c r="V82" s="12">
        <v>202800000</v>
      </c>
      <c r="W82" s="12">
        <v>0</v>
      </c>
      <c r="X82" s="12" t="e">
        <v>#VALUE!</v>
      </c>
      <c r="Y82" s="16">
        <f t="shared" si="16"/>
        <v>0</v>
      </c>
      <c r="Z82" s="16">
        <f t="shared" si="17"/>
        <v>0</v>
      </c>
      <c r="AA82" s="16">
        <f t="shared" si="18"/>
        <v>0</v>
      </c>
    </row>
    <row r="83" spans="1:27" x14ac:dyDescent="0.25">
      <c r="A83" s="8" t="s">
        <v>1304</v>
      </c>
      <c r="B83" s="20" t="s">
        <v>673</v>
      </c>
      <c r="C83" s="9" t="s">
        <v>674</v>
      </c>
      <c r="D83" s="10" t="s">
        <v>1390</v>
      </c>
      <c r="E83" s="9" t="s">
        <v>52</v>
      </c>
      <c r="F83" s="9" t="s">
        <v>505</v>
      </c>
      <c r="G83" s="9" t="s">
        <v>475</v>
      </c>
      <c r="H83" s="11">
        <v>3.5000000000000003E-2</v>
      </c>
      <c r="I83" s="11"/>
      <c r="J83" s="11">
        <v>0.01</v>
      </c>
      <c r="K83" s="11">
        <v>0.01</v>
      </c>
      <c r="L83" s="11">
        <v>5.0000000000000001E-3</v>
      </c>
      <c r="M83" s="11">
        <v>5.0000000000000001E-3</v>
      </c>
      <c r="N83" s="11"/>
      <c r="O83" s="12" t="e">
        <f t="shared" si="14"/>
        <v>#VALUE!</v>
      </c>
      <c r="P83" s="12">
        <f t="shared" si="11"/>
        <v>0</v>
      </c>
      <c r="Q83" s="12">
        <f t="shared" si="12"/>
        <v>0</v>
      </c>
      <c r="R83" s="12">
        <f t="shared" si="13"/>
        <v>0</v>
      </c>
      <c r="S83" s="12">
        <f t="shared" si="15"/>
        <v>371760</v>
      </c>
      <c r="T83" s="12" t="e">
        <v>#VALUE!</v>
      </c>
      <c r="U83" s="12">
        <v>37176000</v>
      </c>
      <c r="V83" s="12">
        <v>122061000</v>
      </c>
      <c r="W83" s="12">
        <f>U83</f>
        <v>37176000</v>
      </c>
      <c r="X83" s="12" t="e">
        <v>#VALUE!</v>
      </c>
      <c r="Y83" s="16">
        <f t="shared" si="16"/>
        <v>0</v>
      </c>
      <c r="Z83" s="16">
        <f t="shared" si="17"/>
        <v>0</v>
      </c>
      <c r="AA83" s="16">
        <f t="shared" si="18"/>
        <v>0</v>
      </c>
    </row>
    <row r="84" spans="1:27" x14ac:dyDescent="0.25">
      <c r="A84" s="8" t="s">
        <v>1307</v>
      </c>
      <c r="B84" s="20" t="s">
        <v>679</v>
      </c>
      <c r="C84" s="9" t="s">
        <v>680</v>
      </c>
      <c r="D84" s="10" t="s">
        <v>1390</v>
      </c>
      <c r="E84" s="9" t="s">
        <v>52</v>
      </c>
      <c r="F84" s="9" t="s">
        <v>505</v>
      </c>
      <c r="G84" s="9" t="s">
        <v>475</v>
      </c>
      <c r="H84" s="11">
        <v>3.5000000000000003E-2</v>
      </c>
      <c r="I84" s="11"/>
      <c r="J84" s="11">
        <v>0.01</v>
      </c>
      <c r="K84" s="11">
        <v>0.01</v>
      </c>
      <c r="L84" s="11">
        <v>5.0000000000000001E-3</v>
      </c>
      <c r="M84" s="11">
        <v>5.0000000000000001E-3</v>
      </c>
      <c r="N84" s="11"/>
      <c r="O84" s="12" t="e">
        <f t="shared" si="14"/>
        <v>#VALUE!</v>
      </c>
      <c r="P84" s="12">
        <f t="shared" si="11"/>
        <v>0</v>
      </c>
      <c r="Q84" s="12">
        <f t="shared" si="12"/>
        <v>0</v>
      </c>
      <c r="R84" s="12">
        <f t="shared" si="13"/>
        <v>0</v>
      </c>
      <c r="S84" s="12">
        <f t="shared" si="15"/>
        <v>0</v>
      </c>
      <c r="T84" s="12" t="e">
        <v>#VALUE!</v>
      </c>
      <c r="U84" s="12">
        <v>0</v>
      </c>
      <c r="V84" s="12">
        <v>0</v>
      </c>
      <c r="W84" s="12">
        <v>0</v>
      </c>
      <c r="X84" s="12" t="e">
        <v>#VALUE!</v>
      </c>
      <c r="Y84" s="16">
        <f t="shared" si="16"/>
        <v>0</v>
      </c>
      <c r="Z84" s="16">
        <f t="shared" si="17"/>
        <v>0</v>
      </c>
      <c r="AA84" s="16">
        <f t="shared" si="18"/>
        <v>0</v>
      </c>
    </row>
    <row r="85" spans="1:27" x14ac:dyDescent="0.25">
      <c r="A85" s="8" t="s">
        <v>1308</v>
      </c>
      <c r="B85" s="20" t="s">
        <v>681</v>
      </c>
      <c r="C85" s="9" t="s">
        <v>682</v>
      </c>
      <c r="D85" s="10" t="s">
        <v>515</v>
      </c>
      <c r="E85" s="9" t="s">
        <v>52</v>
      </c>
      <c r="F85" s="9" t="s">
        <v>506</v>
      </c>
      <c r="G85" s="9" t="s">
        <v>475</v>
      </c>
      <c r="H85" s="11">
        <v>3.5000000000000003E-2</v>
      </c>
      <c r="I85" s="11"/>
      <c r="J85" s="11">
        <v>0.01</v>
      </c>
      <c r="K85" s="11">
        <v>0.01</v>
      </c>
      <c r="L85" s="11">
        <v>5.0000000000000001E-3</v>
      </c>
      <c r="M85" s="11">
        <v>5.0000000000000001E-3</v>
      </c>
      <c r="N85" s="11"/>
      <c r="O85" s="12" t="e">
        <f t="shared" si="14"/>
        <v>#VALUE!</v>
      </c>
      <c r="P85" s="12">
        <f t="shared" si="11"/>
        <v>0</v>
      </c>
      <c r="Q85" s="12">
        <f t="shared" si="12"/>
        <v>0</v>
      </c>
      <c r="R85" s="12">
        <f t="shared" si="13"/>
        <v>0</v>
      </c>
      <c r="S85" s="12">
        <f t="shared" si="15"/>
        <v>0</v>
      </c>
      <c r="T85" s="12" t="e">
        <v>#VALUE!</v>
      </c>
      <c r="U85" s="12">
        <v>0</v>
      </c>
      <c r="V85" s="12">
        <v>210000000</v>
      </c>
      <c r="W85" s="12">
        <f>U85</f>
        <v>0</v>
      </c>
      <c r="X85" s="12" t="e">
        <v>#VALUE!</v>
      </c>
      <c r="Y85" s="16">
        <f t="shared" si="16"/>
        <v>0</v>
      </c>
      <c r="Z85" s="16">
        <f t="shared" si="17"/>
        <v>0</v>
      </c>
      <c r="AA85" s="16">
        <f t="shared" si="18"/>
        <v>0</v>
      </c>
    </row>
    <row r="86" spans="1:27" x14ac:dyDescent="0.25">
      <c r="A86" s="8" t="s">
        <v>1311</v>
      </c>
      <c r="B86" s="20" t="s">
        <v>687</v>
      </c>
      <c r="C86" s="9" t="s">
        <v>688</v>
      </c>
      <c r="D86" s="10" t="s">
        <v>515</v>
      </c>
      <c r="E86" s="9" t="s">
        <v>52</v>
      </c>
      <c r="F86" s="9" t="s">
        <v>506</v>
      </c>
      <c r="G86" s="9" t="s">
        <v>475</v>
      </c>
      <c r="H86" s="11">
        <v>3.5000000000000003E-2</v>
      </c>
      <c r="I86" s="11"/>
      <c r="J86" s="11">
        <v>0.01</v>
      </c>
      <c r="K86" s="11">
        <v>0.01</v>
      </c>
      <c r="L86" s="11">
        <v>5.0000000000000001E-3</v>
      </c>
      <c r="M86" s="11">
        <v>5.0000000000000001E-3</v>
      </c>
      <c r="N86" s="11"/>
      <c r="O86" s="12" t="e">
        <f t="shared" si="14"/>
        <v>#VALUE!</v>
      </c>
      <c r="P86" s="12">
        <f t="shared" si="11"/>
        <v>0</v>
      </c>
      <c r="Q86" s="12">
        <f t="shared" si="12"/>
        <v>0</v>
      </c>
      <c r="R86" s="12">
        <f t="shared" si="13"/>
        <v>0</v>
      </c>
      <c r="S86" s="12">
        <f t="shared" si="15"/>
        <v>0</v>
      </c>
      <c r="T86" s="12" t="e">
        <v>#VALUE!</v>
      </c>
      <c r="U86" s="12">
        <v>0</v>
      </c>
      <c r="V86" s="12">
        <v>80685000</v>
      </c>
      <c r="W86" s="12">
        <v>0</v>
      </c>
      <c r="X86" s="12" t="e">
        <v>#VALUE!</v>
      </c>
      <c r="Y86" s="16">
        <f t="shared" si="16"/>
        <v>0</v>
      </c>
      <c r="Z86" s="16">
        <f t="shared" si="17"/>
        <v>0</v>
      </c>
      <c r="AA86" s="16">
        <f t="shared" si="18"/>
        <v>0</v>
      </c>
    </row>
    <row r="87" spans="1:27" x14ac:dyDescent="0.25">
      <c r="A87" s="8" t="s">
        <v>1312</v>
      </c>
      <c r="B87" s="9" t="s">
        <v>689</v>
      </c>
      <c r="C87" s="9" t="s">
        <v>690</v>
      </c>
      <c r="D87" s="10" t="s">
        <v>1390</v>
      </c>
      <c r="E87" s="9" t="s">
        <v>52</v>
      </c>
      <c r="F87" s="9" t="s">
        <v>505</v>
      </c>
      <c r="G87" s="9" t="s">
        <v>475</v>
      </c>
      <c r="H87" s="11">
        <v>3.5000000000000003E-2</v>
      </c>
      <c r="I87" s="11"/>
      <c r="J87" s="11">
        <v>0.01</v>
      </c>
      <c r="K87" s="11">
        <v>0.01</v>
      </c>
      <c r="L87" s="11">
        <v>5.0000000000000001E-3</v>
      </c>
      <c r="M87" s="11">
        <v>5.0000000000000001E-3</v>
      </c>
      <c r="N87" s="11"/>
      <c r="O87" s="12" t="e">
        <f t="shared" si="14"/>
        <v>#VALUE!</v>
      </c>
      <c r="P87" s="12">
        <f t="shared" si="11"/>
        <v>0</v>
      </c>
      <c r="Q87" s="12">
        <f t="shared" si="12"/>
        <v>0</v>
      </c>
      <c r="R87" s="12">
        <f t="shared" si="13"/>
        <v>0</v>
      </c>
      <c r="S87" s="12">
        <f t="shared" si="15"/>
        <v>2022840</v>
      </c>
      <c r="T87" s="12" t="e">
        <v>#VALUE!</v>
      </c>
      <c r="U87" s="12">
        <v>202284000</v>
      </c>
      <c r="V87" s="12">
        <v>153060000</v>
      </c>
      <c r="W87" s="12">
        <f>U87</f>
        <v>202284000</v>
      </c>
      <c r="X87" s="12" t="e">
        <v>#VALUE!</v>
      </c>
      <c r="Y87" s="16">
        <f t="shared" si="16"/>
        <v>0</v>
      </c>
      <c r="Z87" s="16">
        <f t="shared" si="17"/>
        <v>0</v>
      </c>
      <c r="AA87" s="16">
        <f t="shared" si="18"/>
        <v>0</v>
      </c>
    </row>
    <row r="88" spans="1:27" x14ac:dyDescent="0.25">
      <c r="A88" s="8" t="s">
        <v>1314</v>
      </c>
      <c r="B88" s="9" t="s">
        <v>693</v>
      </c>
      <c r="C88" s="9" t="s">
        <v>694</v>
      </c>
      <c r="D88" s="10" t="s">
        <v>1459</v>
      </c>
      <c r="E88" s="9" t="s">
        <v>52</v>
      </c>
      <c r="F88" s="9" t="s">
        <v>474</v>
      </c>
      <c r="G88" s="9" t="s">
        <v>475</v>
      </c>
      <c r="H88" s="11">
        <v>3.5000000000000003E-2</v>
      </c>
      <c r="I88" s="11"/>
      <c r="J88" s="11">
        <v>0.01</v>
      </c>
      <c r="K88" s="11">
        <v>0.01</v>
      </c>
      <c r="L88" s="11">
        <v>5.0000000000000001E-3</v>
      </c>
      <c r="M88" s="11">
        <v>5.0000000000000001E-3</v>
      </c>
      <c r="N88" s="11"/>
      <c r="O88" s="12" t="e">
        <f t="shared" si="14"/>
        <v>#VALUE!</v>
      </c>
      <c r="P88" s="12">
        <f t="shared" si="11"/>
        <v>0</v>
      </c>
      <c r="Q88" s="12">
        <f t="shared" si="12"/>
        <v>0</v>
      </c>
      <c r="R88" s="12">
        <f t="shared" si="13"/>
        <v>0</v>
      </c>
      <c r="S88" s="12">
        <f t="shared" si="15"/>
        <v>2467800</v>
      </c>
      <c r="T88" s="12" t="e">
        <v>#VALUE!</v>
      </c>
      <c r="U88" s="12">
        <v>246780000</v>
      </c>
      <c r="V88" s="12">
        <v>71352000</v>
      </c>
      <c r="W88" s="12">
        <f>U88</f>
        <v>246780000</v>
      </c>
      <c r="X88" s="12" t="e">
        <v>#VALUE!</v>
      </c>
      <c r="Y88" s="16">
        <f t="shared" si="16"/>
        <v>0</v>
      </c>
      <c r="Z88" s="16">
        <f t="shared" si="17"/>
        <v>0</v>
      </c>
      <c r="AA88" s="16">
        <f t="shared" si="18"/>
        <v>0</v>
      </c>
    </row>
    <row r="89" spans="1:27" x14ac:dyDescent="0.25">
      <c r="A89" s="8" t="s">
        <v>1318</v>
      </c>
      <c r="B89" s="22" t="s">
        <v>701</v>
      </c>
      <c r="C89" s="9" t="s">
        <v>702</v>
      </c>
      <c r="D89" s="10" t="s">
        <v>1390</v>
      </c>
      <c r="E89" s="9" t="s">
        <v>52</v>
      </c>
      <c r="F89" s="9" t="s">
        <v>505</v>
      </c>
      <c r="G89" s="9" t="s">
        <v>475</v>
      </c>
      <c r="H89" s="11">
        <v>3.5000000000000003E-2</v>
      </c>
      <c r="I89" s="11"/>
      <c r="J89" s="11">
        <v>0.01</v>
      </c>
      <c r="K89" s="11">
        <v>0.01</v>
      </c>
      <c r="L89" s="11">
        <v>5.0000000000000001E-3</v>
      </c>
      <c r="M89" s="11">
        <v>5.0000000000000001E-3</v>
      </c>
      <c r="N89" s="11"/>
      <c r="O89" s="12" t="e">
        <f t="shared" si="14"/>
        <v>#VALUE!</v>
      </c>
      <c r="P89" s="12">
        <f t="shared" si="11"/>
        <v>0</v>
      </c>
      <c r="Q89" s="12">
        <f t="shared" si="12"/>
        <v>0</v>
      </c>
      <c r="R89" s="12">
        <f t="shared" si="13"/>
        <v>0</v>
      </c>
      <c r="S89" s="12">
        <f t="shared" si="15"/>
        <v>0</v>
      </c>
      <c r="T89" s="12" t="e">
        <v>#VALUE!</v>
      </c>
      <c r="U89" s="12">
        <v>0</v>
      </c>
      <c r="V89" s="12">
        <v>71916000</v>
      </c>
      <c r="W89" s="12">
        <v>0</v>
      </c>
      <c r="X89" s="12" t="e">
        <v>#VALUE!</v>
      </c>
      <c r="Y89" s="16">
        <f t="shared" si="16"/>
        <v>0</v>
      </c>
      <c r="Z89" s="16">
        <f t="shared" si="17"/>
        <v>0</v>
      </c>
      <c r="AA89" s="16">
        <f t="shared" si="18"/>
        <v>0</v>
      </c>
    </row>
    <row r="90" spans="1:27" x14ac:dyDescent="0.25">
      <c r="A90" s="8" t="s">
        <v>1319</v>
      </c>
      <c r="B90" s="9" t="s">
        <v>703</v>
      </c>
      <c r="C90" s="9" t="s">
        <v>704</v>
      </c>
      <c r="D90" s="10" t="s">
        <v>1390</v>
      </c>
      <c r="E90" s="9" t="s">
        <v>52</v>
      </c>
      <c r="F90" s="9" t="s">
        <v>505</v>
      </c>
      <c r="G90" s="9" t="s">
        <v>475</v>
      </c>
      <c r="H90" s="11">
        <v>3.5000000000000003E-2</v>
      </c>
      <c r="I90" s="11"/>
      <c r="J90" s="11">
        <v>0.01</v>
      </c>
      <c r="K90" s="11">
        <v>0.01</v>
      </c>
      <c r="L90" s="11">
        <v>5.0000000000000001E-3</v>
      </c>
      <c r="M90" s="11">
        <v>5.0000000000000001E-3</v>
      </c>
      <c r="N90" s="11"/>
      <c r="O90" s="12" t="e">
        <f t="shared" si="14"/>
        <v>#VALUE!</v>
      </c>
      <c r="P90" s="12">
        <f t="shared" si="11"/>
        <v>0</v>
      </c>
      <c r="Q90" s="12">
        <f t="shared" si="12"/>
        <v>0</v>
      </c>
      <c r="R90" s="12">
        <f t="shared" si="13"/>
        <v>0</v>
      </c>
      <c r="S90" s="12">
        <f t="shared" si="15"/>
        <v>805440</v>
      </c>
      <c r="T90" s="12" t="e">
        <v>#VALUE!</v>
      </c>
      <c r="U90" s="12">
        <v>80544000</v>
      </c>
      <c r="V90" s="12">
        <v>152940000</v>
      </c>
      <c r="W90" s="12">
        <v>80544000</v>
      </c>
      <c r="X90" s="12" t="e">
        <v>#VALUE!</v>
      </c>
      <c r="Y90" s="16">
        <f t="shared" si="16"/>
        <v>0</v>
      </c>
      <c r="Z90" s="16">
        <f t="shared" si="17"/>
        <v>0</v>
      </c>
      <c r="AA90" s="16">
        <f t="shared" si="18"/>
        <v>0</v>
      </c>
    </row>
    <row r="91" spans="1:27" x14ac:dyDescent="0.25">
      <c r="A91" s="8" t="s">
        <v>1322</v>
      </c>
      <c r="B91" s="20" t="s">
        <v>709</v>
      </c>
      <c r="C91" s="9" t="s">
        <v>710</v>
      </c>
      <c r="D91" s="10" t="s">
        <v>1459</v>
      </c>
      <c r="E91" s="9" t="s">
        <v>52</v>
      </c>
      <c r="F91" s="9" t="s">
        <v>488</v>
      </c>
      <c r="G91" s="9" t="s">
        <v>475</v>
      </c>
      <c r="H91" s="11">
        <v>3.5000000000000003E-2</v>
      </c>
      <c r="I91" s="11"/>
      <c r="J91" s="11">
        <v>0.01</v>
      </c>
      <c r="K91" s="11">
        <v>0.01</v>
      </c>
      <c r="L91" s="11">
        <v>5.0000000000000001E-3</v>
      </c>
      <c r="M91" s="11">
        <v>5.0000000000000001E-3</v>
      </c>
      <c r="N91" s="11"/>
      <c r="O91" s="12" t="e">
        <f t="shared" si="14"/>
        <v>#VALUE!</v>
      </c>
      <c r="P91" s="12">
        <f t="shared" si="11"/>
        <v>0</v>
      </c>
      <c r="Q91" s="12">
        <f t="shared" si="12"/>
        <v>0</v>
      </c>
      <c r="R91" s="12">
        <f t="shared" si="13"/>
        <v>0</v>
      </c>
      <c r="S91" s="12">
        <f t="shared" si="15"/>
        <v>431640</v>
      </c>
      <c r="T91" s="12" t="e">
        <v>#VALUE!</v>
      </c>
      <c r="U91" s="12">
        <v>43164000</v>
      </c>
      <c r="V91" s="12">
        <v>61164000</v>
      </c>
      <c r="W91" s="12">
        <f>U91</f>
        <v>43164000</v>
      </c>
      <c r="X91" s="12" t="e">
        <v>#VALUE!</v>
      </c>
      <c r="Y91" s="16">
        <f t="shared" si="16"/>
        <v>0</v>
      </c>
      <c r="Z91" s="16">
        <f t="shared" si="17"/>
        <v>0</v>
      </c>
      <c r="AA91" s="16">
        <f t="shared" si="18"/>
        <v>0</v>
      </c>
    </row>
    <row r="92" spans="1:27" x14ac:dyDescent="0.25">
      <c r="A92" s="8" t="s">
        <v>1346</v>
      </c>
      <c r="B92" s="20" t="s">
        <v>1254</v>
      </c>
      <c r="C92" s="9" t="s">
        <v>1255</v>
      </c>
      <c r="D92" s="10" t="s">
        <v>483</v>
      </c>
      <c r="E92" s="9" t="s">
        <v>52</v>
      </c>
      <c r="F92" s="9" t="s">
        <v>516</v>
      </c>
      <c r="G92" s="9" t="s">
        <v>475</v>
      </c>
      <c r="H92" s="11">
        <v>3.5000000000000003E-2</v>
      </c>
      <c r="I92" s="11"/>
      <c r="J92" s="11">
        <v>0.01</v>
      </c>
      <c r="K92" s="11">
        <v>0.01</v>
      </c>
      <c r="L92" s="11">
        <v>5.0000000000000001E-3</v>
      </c>
      <c r="M92" s="11">
        <v>5.0000000000000001E-3</v>
      </c>
      <c r="N92" s="11"/>
      <c r="O92" s="12" t="e">
        <f t="shared" si="14"/>
        <v>#VALUE!</v>
      </c>
      <c r="P92" s="12">
        <f t="shared" si="11"/>
        <v>0</v>
      </c>
      <c r="Q92" s="12">
        <f t="shared" si="12"/>
        <v>0</v>
      </c>
      <c r="R92" s="12">
        <f t="shared" si="13"/>
        <v>0</v>
      </c>
      <c r="S92" s="12">
        <f t="shared" si="15"/>
        <v>0</v>
      </c>
      <c r="T92" s="12" t="e">
        <v>#VALUE!</v>
      </c>
      <c r="U92" s="12">
        <v>0</v>
      </c>
      <c r="V92" s="12">
        <v>462360000</v>
      </c>
      <c r="W92" s="12">
        <v>0</v>
      </c>
      <c r="X92" s="12" t="e">
        <v>#VALUE!</v>
      </c>
      <c r="Y92" s="16">
        <f t="shared" si="16"/>
        <v>0</v>
      </c>
      <c r="Z92" s="16">
        <f t="shared" si="17"/>
        <v>0</v>
      </c>
      <c r="AA92" s="16">
        <f t="shared" si="18"/>
        <v>0</v>
      </c>
    </row>
    <row r="93" spans="1:27" x14ac:dyDescent="0.25">
      <c r="A93" s="8" t="s">
        <v>1297</v>
      </c>
      <c r="B93" s="9" t="s">
        <v>661</v>
      </c>
      <c r="C93" s="9" t="s">
        <v>662</v>
      </c>
      <c r="D93" s="10" t="s">
        <v>483</v>
      </c>
      <c r="E93" s="9" t="s">
        <v>52</v>
      </c>
      <c r="F93" s="9" t="s">
        <v>484</v>
      </c>
      <c r="G93" s="9" t="s">
        <v>485</v>
      </c>
      <c r="H93" s="11">
        <v>3.5000000000000003E-2</v>
      </c>
      <c r="I93" s="11"/>
      <c r="J93" s="11">
        <v>0.01</v>
      </c>
      <c r="K93" s="11">
        <v>0.01</v>
      </c>
      <c r="L93" s="11">
        <v>5.0000000000000001E-3</v>
      </c>
      <c r="M93" s="11">
        <v>5.0000000000000001E-3</v>
      </c>
      <c r="N93" s="11"/>
      <c r="O93" s="12" t="e">
        <f t="shared" si="14"/>
        <v>#VALUE!</v>
      </c>
      <c r="P93" s="12">
        <f t="shared" si="11"/>
        <v>0</v>
      </c>
      <c r="Q93" s="12">
        <f t="shared" si="12"/>
        <v>0</v>
      </c>
      <c r="R93" s="12">
        <f t="shared" si="13"/>
        <v>0</v>
      </c>
      <c r="S93" s="12">
        <f t="shared" si="15"/>
        <v>598080</v>
      </c>
      <c r="T93" s="12" t="e">
        <v>#VALUE!</v>
      </c>
      <c r="U93" s="12">
        <v>59808000</v>
      </c>
      <c r="V93" s="12">
        <v>81492000</v>
      </c>
      <c r="W93" s="12">
        <f>U93</f>
        <v>59808000</v>
      </c>
      <c r="X93" s="12" t="e">
        <v>#VALUE!</v>
      </c>
      <c r="Y93" s="16">
        <f t="shared" si="16"/>
        <v>0</v>
      </c>
      <c r="Z93" s="16">
        <f t="shared" si="17"/>
        <v>0</v>
      </c>
      <c r="AA93" s="16">
        <f t="shared" si="18"/>
        <v>0</v>
      </c>
    </row>
    <row r="94" spans="1:27" x14ac:dyDescent="0.25">
      <c r="A94" s="8" t="s">
        <v>1301</v>
      </c>
      <c r="B94" s="58" t="s">
        <v>667</v>
      </c>
      <c r="C94" s="9" t="s">
        <v>668</v>
      </c>
      <c r="D94" s="10" t="s">
        <v>497</v>
      </c>
      <c r="E94" s="9" t="s">
        <v>52</v>
      </c>
      <c r="F94" s="9" t="s">
        <v>498</v>
      </c>
      <c r="G94" s="9" t="s">
        <v>485</v>
      </c>
      <c r="H94" s="11">
        <v>3.5000000000000003E-2</v>
      </c>
      <c r="I94" s="11"/>
      <c r="J94" s="11">
        <v>0.01</v>
      </c>
      <c r="K94" s="11">
        <v>0.01</v>
      </c>
      <c r="L94" s="11">
        <v>5.0000000000000001E-3</v>
      </c>
      <c r="M94" s="11">
        <v>5.0000000000000001E-3</v>
      </c>
      <c r="N94" s="11"/>
      <c r="O94" s="12" t="e">
        <f t="shared" si="14"/>
        <v>#VALUE!</v>
      </c>
      <c r="P94" s="12">
        <f t="shared" si="11"/>
        <v>0</v>
      </c>
      <c r="Q94" s="12">
        <f t="shared" si="12"/>
        <v>0</v>
      </c>
      <c r="R94" s="12">
        <f t="shared" si="13"/>
        <v>0</v>
      </c>
      <c r="S94" s="12">
        <f t="shared" si="15"/>
        <v>789300</v>
      </c>
      <c r="T94" s="12" t="e">
        <v>#VALUE!</v>
      </c>
      <c r="U94" s="12">
        <v>78930000</v>
      </c>
      <c r="V94" s="12">
        <v>96372000</v>
      </c>
      <c r="W94" s="12">
        <v>78930000</v>
      </c>
      <c r="X94" s="12" t="e">
        <v>#VALUE!</v>
      </c>
      <c r="Y94" s="16">
        <f t="shared" si="16"/>
        <v>0</v>
      </c>
      <c r="Z94" s="16">
        <f t="shared" si="17"/>
        <v>0</v>
      </c>
      <c r="AA94" s="16">
        <f t="shared" si="18"/>
        <v>0</v>
      </c>
    </row>
    <row r="95" spans="1:27" x14ac:dyDescent="0.25">
      <c r="A95" s="8" t="s">
        <v>1302</v>
      </c>
      <c r="B95" s="9" t="s">
        <v>669</v>
      </c>
      <c r="C95" s="9" t="s">
        <v>670</v>
      </c>
      <c r="D95" s="10" t="s">
        <v>483</v>
      </c>
      <c r="E95" s="9" t="s">
        <v>52</v>
      </c>
      <c r="F95" s="9" t="s">
        <v>484</v>
      </c>
      <c r="G95" s="9" t="s">
        <v>485</v>
      </c>
      <c r="H95" s="11">
        <v>3.5000000000000003E-2</v>
      </c>
      <c r="I95" s="11"/>
      <c r="J95" s="11">
        <v>0.01</v>
      </c>
      <c r="K95" s="11">
        <v>0.01</v>
      </c>
      <c r="L95" s="11">
        <v>5.0000000000000001E-3</v>
      </c>
      <c r="M95" s="11">
        <v>5.0000000000000001E-3</v>
      </c>
      <c r="N95" s="11"/>
      <c r="O95" s="12" t="e">
        <f t="shared" si="14"/>
        <v>#VALUE!</v>
      </c>
      <c r="P95" s="12">
        <f t="shared" si="11"/>
        <v>0</v>
      </c>
      <c r="Q95" s="12">
        <f t="shared" si="12"/>
        <v>0</v>
      </c>
      <c r="R95" s="12">
        <f t="shared" si="13"/>
        <v>0</v>
      </c>
      <c r="S95" s="12">
        <f t="shared" si="15"/>
        <v>2888880</v>
      </c>
      <c r="T95" s="12" t="e">
        <v>#VALUE!</v>
      </c>
      <c r="U95" s="12">
        <v>288888000</v>
      </c>
      <c r="V95" s="12">
        <v>444780000</v>
      </c>
      <c r="W95" s="12">
        <f>U95</f>
        <v>288888000</v>
      </c>
      <c r="X95" s="12" t="e">
        <v>#VALUE!</v>
      </c>
      <c r="Y95" s="16">
        <f t="shared" si="16"/>
        <v>0</v>
      </c>
      <c r="Z95" s="16">
        <f t="shared" si="17"/>
        <v>0</v>
      </c>
      <c r="AA95" s="16">
        <f t="shared" si="18"/>
        <v>0</v>
      </c>
    </row>
    <row r="96" spans="1:27" x14ac:dyDescent="0.25">
      <c r="A96" s="8" t="s">
        <v>1303</v>
      </c>
      <c r="B96" s="20" t="s">
        <v>671</v>
      </c>
      <c r="C96" s="9" t="s">
        <v>672</v>
      </c>
      <c r="D96" s="10" t="s">
        <v>492</v>
      </c>
      <c r="E96" s="9" t="s">
        <v>52</v>
      </c>
      <c r="F96" s="9" t="s">
        <v>484</v>
      </c>
      <c r="G96" s="9" t="s">
        <v>485</v>
      </c>
      <c r="H96" s="11">
        <v>3.5000000000000003E-2</v>
      </c>
      <c r="I96" s="11"/>
      <c r="J96" s="11">
        <v>0.01</v>
      </c>
      <c r="K96" s="11">
        <v>0.01</v>
      </c>
      <c r="L96" s="11">
        <v>5.0000000000000001E-3</v>
      </c>
      <c r="M96" s="11">
        <v>5.0000000000000001E-3</v>
      </c>
      <c r="N96" s="11"/>
      <c r="O96" s="12" t="e">
        <f t="shared" si="14"/>
        <v>#VALUE!</v>
      </c>
      <c r="P96" s="12">
        <f t="shared" si="11"/>
        <v>0</v>
      </c>
      <c r="Q96" s="12">
        <f t="shared" si="12"/>
        <v>0</v>
      </c>
      <c r="R96" s="12">
        <f t="shared" si="13"/>
        <v>0</v>
      </c>
      <c r="S96" s="12">
        <f t="shared" si="15"/>
        <v>1228620</v>
      </c>
      <c r="T96" s="12" t="e">
        <v>#VALUE!</v>
      </c>
      <c r="U96" s="12">
        <v>122862000</v>
      </c>
      <c r="V96" s="12">
        <v>240144000</v>
      </c>
      <c r="W96" s="12">
        <v>122862000</v>
      </c>
      <c r="X96" s="12" t="e">
        <v>#VALUE!</v>
      </c>
      <c r="Y96" s="16">
        <f t="shared" si="16"/>
        <v>0</v>
      </c>
      <c r="Z96" s="16">
        <f t="shared" si="17"/>
        <v>0</v>
      </c>
      <c r="AA96" s="16">
        <f t="shared" si="18"/>
        <v>0</v>
      </c>
    </row>
    <row r="97" spans="1:27" x14ac:dyDescent="0.25">
      <c r="A97" s="8" t="s">
        <v>1305</v>
      </c>
      <c r="B97" s="58" t="s">
        <v>675</v>
      </c>
      <c r="C97" s="9" t="s">
        <v>676</v>
      </c>
      <c r="D97" s="10" t="s">
        <v>497</v>
      </c>
      <c r="E97" s="9" t="s">
        <v>52</v>
      </c>
      <c r="F97" s="9" t="s">
        <v>498</v>
      </c>
      <c r="G97" s="9" t="s">
        <v>485</v>
      </c>
      <c r="H97" s="11">
        <v>3.5000000000000003E-2</v>
      </c>
      <c r="I97" s="11"/>
      <c r="J97" s="11">
        <v>0.01</v>
      </c>
      <c r="K97" s="11">
        <v>0.01</v>
      </c>
      <c r="L97" s="11">
        <v>5.0000000000000001E-3</v>
      </c>
      <c r="M97" s="11">
        <v>5.0000000000000001E-3</v>
      </c>
      <c r="N97" s="11"/>
      <c r="O97" s="12" t="e">
        <f t="shared" si="14"/>
        <v>#VALUE!</v>
      </c>
      <c r="P97" s="12">
        <f t="shared" si="11"/>
        <v>0</v>
      </c>
      <c r="Q97" s="12">
        <f t="shared" si="12"/>
        <v>0</v>
      </c>
      <c r="R97" s="12">
        <f t="shared" si="13"/>
        <v>0</v>
      </c>
      <c r="S97" s="12">
        <f t="shared" si="15"/>
        <v>1277550</v>
      </c>
      <c r="T97" s="12" t="e">
        <v>#VALUE!</v>
      </c>
      <c r="U97" s="12">
        <v>127755000</v>
      </c>
      <c r="V97" s="12">
        <v>51501000</v>
      </c>
      <c r="W97" s="12">
        <v>127755000</v>
      </c>
      <c r="X97" s="12" t="e">
        <v>#VALUE!</v>
      </c>
      <c r="Y97" s="16">
        <f t="shared" si="16"/>
        <v>0</v>
      </c>
      <c r="Z97" s="16">
        <f t="shared" si="17"/>
        <v>0</v>
      </c>
      <c r="AA97" s="16">
        <f t="shared" si="18"/>
        <v>0</v>
      </c>
    </row>
    <row r="98" spans="1:27" x14ac:dyDescent="0.25">
      <c r="A98" s="8" t="s">
        <v>1306</v>
      </c>
      <c r="B98" s="58" t="s">
        <v>677</v>
      </c>
      <c r="C98" s="9" t="s">
        <v>678</v>
      </c>
      <c r="D98" s="10" t="s">
        <v>497</v>
      </c>
      <c r="E98" s="9" t="s">
        <v>52</v>
      </c>
      <c r="F98" s="9" t="s">
        <v>498</v>
      </c>
      <c r="G98" s="9" t="s">
        <v>485</v>
      </c>
      <c r="H98" s="11">
        <v>3.5000000000000003E-2</v>
      </c>
      <c r="I98" s="11"/>
      <c r="J98" s="26">
        <v>0.01</v>
      </c>
      <c r="K98" s="11">
        <v>0.01</v>
      </c>
      <c r="L98" s="11">
        <v>5.0000000000000001E-3</v>
      </c>
      <c r="M98" s="11">
        <v>5.0000000000000001E-3</v>
      </c>
      <c r="N98" s="11"/>
      <c r="O98" s="12" t="e">
        <f t="shared" si="14"/>
        <v>#VALUE!</v>
      </c>
      <c r="P98" s="12">
        <f t="shared" si="11"/>
        <v>0</v>
      </c>
      <c r="Q98" s="12">
        <f t="shared" si="12"/>
        <v>0</v>
      </c>
      <c r="R98" s="12">
        <f t="shared" si="13"/>
        <v>0</v>
      </c>
      <c r="S98" s="12">
        <f t="shared" si="15"/>
        <v>1424280</v>
      </c>
      <c r="T98" s="12" t="e">
        <v>#VALUE!</v>
      </c>
      <c r="U98" s="12">
        <v>142428000</v>
      </c>
      <c r="V98" s="12">
        <v>60912000</v>
      </c>
      <c r="W98" s="12">
        <v>142428000</v>
      </c>
      <c r="X98" s="12" t="e">
        <v>#VALUE!</v>
      </c>
      <c r="Y98" s="16">
        <f t="shared" si="16"/>
        <v>0</v>
      </c>
      <c r="Z98" s="16">
        <f t="shared" si="17"/>
        <v>0</v>
      </c>
      <c r="AA98" s="16">
        <f t="shared" si="18"/>
        <v>0</v>
      </c>
    </row>
    <row r="99" spans="1:27" x14ac:dyDescent="0.25">
      <c r="A99" s="8" t="s">
        <v>1315</v>
      </c>
      <c r="B99" s="20" t="s">
        <v>695</v>
      </c>
      <c r="C99" s="9" t="s">
        <v>696</v>
      </c>
      <c r="D99" s="10" t="s">
        <v>492</v>
      </c>
      <c r="E99" s="9" t="s">
        <v>52</v>
      </c>
      <c r="F99" s="9" t="s">
        <v>493</v>
      </c>
      <c r="G99" s="9" t="s">
        <v>485</v>
      </c>
      <c r="H99" s="11">
        <v>3.5000000000000003E-2</v>
      </c>
      <c r="I99" s="11"/>
      <c r="J99" s="26">
        <v>0.01</v>
      </c>
      <c r="K99" s="11">
        <v>0.01</v>
      </c>
      <c r="L99" s="11">
        <v>5.0000000000000001E-3</v>
      </c>
      <c r="M99" s="11">
        <v>5.0000000000000001E-3</v>
      </c>
      <c r="N99" s="11"/>
      <c r="O99" s="12" t="e">
        <f t="shared" si="14"/>
        <v>#VALUE!</v>
      </c>
      <c r="P99" s="12">
        <f t="shared" si="11"/>
        <v>0</v>
      </c>
      <c r="Q99" s="12">
        <f t="shared" si="12"/>
        <v>0</v>
      </c>
      <c r="R99" s="12">
        <f t="shared" si="13"/>
        <v>0</v>
      </c>
      <c r="S99" s="12">
        <f t="shared" si="15"/>
        <v>261600</v>
      </c>
      <c r="T99" s="12" t="e">
        <v>#VALUE!</v>
      </c>
      <c r="U99" s="12">
        <v>26160000</v>
      </c>
      <c r="V99" s="12">
        <v>41400000</v>
      </c>
      <c r="W99" s="12">
        <v>26160000</v>
      </c>
      <c r="X99" s="12" t="e">
        <v>#VALUE!</v>
      </c>
      <c r="Y99" s="16">
        <f t="shared" si="16"/>
        <v>0</v>
      </c>
      <c r="Z99" s="16">
        <f t="shared" si="17"/>
        <v>0</v>
      </c>
      <c r="AA99" s="16">
        <f t="shared" si="18"/>
        <v>0</v>
      </c>
    </row>
    <row r="100" spans="1:27" x14ac:dyDescent="0.25">
      <c r="A100" s="8" t="s">
        <v>1316</v>
      </c>
      <c r="B100" s="46" t="s">
        <v>697</v>
      </c>
      <c r="C100" s="28" t="s">
        <v>698</v>
      </c>
      <c r="D100" s="28" t="s">
        <v>497</v>
      </c>
      <c r="E100" s="9" t="s">
        <v>52</v>
      </c>
      <c r="F100" s="28" t="s">
        <v>498</v>
      </c>
      <c r="G100" s="28" t="s">
        <v>485</v>
      </c>
      <c r="H100" s="11">
        <v>3.5000000000000003E-2</v>
      </c>
      <c r="I100" s="11"/>
      <c r="J100" s="11">
        <v>0.01</v>
      </c>
      <c r="K100" s="11">
        <v>0.01</v>
      </c>
      <c r="L100" s="11">
        <v>5.0000000000000001E-3</v>
      </c>
      <c r="M100" s="11">
        <v>5.0000000000000001E-3</v>
      </c>
      <c r="N100" s="11"/>
      <c r="O100" s="12" t="e">
        <f t="shared" si="14"/>
        <v>#VALUE!</v>
      </c>
      <c r="P100" s="12">
        <f t="shared" si="11"/>
        <v>0</v>
      </c>
      <c r="Q100" s="12">
        <f t="shared" si="12"/>
        <v>0</v>
      </c>
      <c r="R100" s="12">
        <f t="shared" si="13"/>
        <v>0</v>
      </c>
      <c r="S100" s="12">
        <f t="shared" si="15"/>
        <v>328800</v>
      </c>
      <c r="T100" s="12" t="e">
        <v>#VALUE!</v>
      </c>
      <c r="U100" s="12">
        <v>32880000</v>
      </c>
      <c r="V100" s="12">
        <v>20004000</v>
      </c>
      <c r="W100" s="12">
        <v>32880000</v>
      </c>
      <c r="X100" s="12" t="e">
        <v>#VALUE!</v>
      </c>
      <c r="Y100" s="16">
        <f t="shared" si="16"/>
        <v>0</v>
      </c>
      <c r="Z100" s="16">
        <f t="shared" si="17"/>
        <v>0</v>
      </c>
      <c r="AA100" s="16">
        <f t="shared" si="18"/>
        <v>0</v>
      </c>
    </row>
    <row r="101" spans="1:27" x14ac:dyDescent="0.25">
      <c r="A101" s="8" t="s">
        <v>1317</v>
      </c>
      <c r="B101" s="28" t="s">
        <v>699</v>
      </c>
      <c r="C101" s="28" t="s">
        <v>700</v>
      </c>
      <c r="D101" s="28" t="s">
        <v>483</v>
      </c>
      <c r="E101" s="9" t="s">
        <v>52</v>
      </c>
      <c r="F101" s="28" t="s">
        <v>484</v>
      </c>
      <c r="G101" s="28" t="s">
        <v>485</v>
      </c>
      <c r="H101" s="11">
        <v>3.5000000000000003E-2</v>
      </c>
      <c r="I101" s="11"/>
      <c r="J101" s="11">
        <v>0.01</v>
      </c>
      <c r="K101" s="11">
        <v>0.01</v>
      </c>
      <c r="L101" s="11">
        <v>5.0000000000000001E-3</v>
      </c>
      <c r="M101" s="11">
        <v>5.0000000000000001E-3</v>
      </c>
      <c r="N101" s="11"/>
      <c r="O101" s="12" t="e">
        <f t="shared" si="14"/>
        <v>#VALUE!</v>
      </c>
      <c r="P101" s="12">
        <f t="shared" si="11"/>
        <v>0</v>
      </c>
      <c r="Q101" s="12">
        <f t="shared" si="12"/>
        <v>0</v>
      </c>
      <c r="R101" s="12">
        <f t="shared" si="13"/>
        <v>0</v>
      </c>
      <c r="S101" s="12">
        <f t="shared" si="15"/>
        <v>0</v>
      </c>
      <c r="T101" s="12" t="e">
        <v>#VALUE!</v>
      </c>
      <c r="U101" s="12">
        <v>0</v>
      </c>
      <c r="V101" s="12">
        <v>0</v>
      </c>
      <c r="W101" s="12">
        <v>0</v>
      </c>
      <c r="X101" s="12" t="e">
        <v>#VALUE!</v>
      </c>
      <c r="Y101" s="16">
        <f t="shared" si="16"/>
        <v>0</v>
      </c>
      <c r="Z101" s="16">
        <f t="shared" si="17"/>
        <v>0</v>
      </c>
      <c r="AA101" s="16">
        <f t="shared" si="18"/>
        <v>0</v>
      </c>
    </row>
    <row r="102" spans="1:27" x14ac:dyDescent="0.25">
      <c r="A102" s="8" t="s">
        <v>1320</v>
      </c>
      <c r="B102" s="28" t="s">
        <v>705</v>
      </c>
      <c r="C102" s="28" t="s">
        <v>706</v>
      </c>
      <c r="D102" s="28" t="s">
        <v>492</v>
      </c>
      <c r="E102" s="9" t="s">
        <v>52</v>
      </c>
      <c r="F102" s="28" t="s">
        <v>493</v>
      </c>
      <c r="G102" s="28" t="s">
        <v>485</v>
      </c>
      <c r="H102" s="11">
        <v>3.5000000000000003E-2</v>
      </c>
      <c r="I102" s="11"/>
      <c r="J102" s="11">
        <v>0.01</v>
      </c>
      <c r="K102" s="11">
        <v>0.01</v>
      </c>
      <c r="L102" s="11">
        <v>5.0000000000000001E-3</v>
      </c>
      <c r="M102" s="11">
        <v>5.0000000000000001E-3</v>
      </c>
      <c r="N102" s="11"/>
      <c r="O102" s="12" t="e">
        <f t="shared" si="14"/>
        <v>#VALUE!</v>
      </c>
      <c r="P102" s="12">
        <f t="shared" si="11"/>
        <v>0</v>
      </c>
      <c r="Q102" s="12">
        <f t="shared" si="12"/>
        <v>0</v>
      </c>
      <c r="R102" s="12">
        <f t="shared" si="13"/>
        <v>0</v>
      </c>
      <c r="S102" s="12">
        <f t="shared" si="15"/>
        <v>2017820</v>
      </c>
      <c r="T102" s="12" t="e">
        <v>#VALUE!</v>
      </c>
      <c r="U102" s="12">
        <v>201782000</v>
      </c>
      <c r="V102" s="12">
        <v>76020000</v>
      </c>
      <c r="W102" s="12">
        <v>201782000</v>
      </c>
      <c r="X102" s="12" t="e">
        <v>#VALUE!</v>
      </c>
      <c r="Y102" s="16">
        <f t="shared" si="16"/>
        <v>0</v>
      </c>
      <c r="Z102" s="16">
        <f t="shared" si="17"/>
        <v>0</v>
      </c>
      <c r="AA102" s="16">
        <f t="shared" si="18"/>
        <v>0</v>
      </c>
    </row>
    <row r="103" spans="1:27" x14ac:dyDescent="0.25">
      <c r="A103" s="8" t="s">
        <v>1330</v>
      </c>
      <c r="B103" s="28" t="s">
        <v>994</v>
      </c>
      <c r="C103" s="28" t="s">
        <v>995</v>
      </c>
      <c r="D103" s="28" t="s">
        <v>996</v>
      </c>
      <c r="E103" s="9" t="s">
        <v>52</v>
      </c>
      <c r="F103" s="28" t="s">
        <v>997</v>
      </c>
      <c r="G103" s="28" t="s">
        <v>998</v>
      </c>
      <c r="H103" s="11">
        <v>3.5000000000000003E-2</v>
      </c>
      <c r="I103" s="11"/>
      <c r="J103" s="11">
        <v>0.01</v>
      </c>
      <c r="K103" s="11">
        <v>0.01</v>
      </c>
      <c r="L103" s="11">
        <v>5.0000000000000001E-3</v>
      </c>
      <c r="M103" s="11">
        <v>5.0000000000000001E-3</v>
      </c>
      <c r="N103" s="11"/>
      <c r="O103" s="12" t="e">
        <f t="shared" si="14"/>
        <v>#VALUE!</v>
      </c>
      <c r="P103" s="12">
        <f t="shared" si="11"/>
        <v>0</v>
      </c>
      <c r="Q103" s="12">
        <f t="shared" si="12"/>
        <v>0</v>
      </c>
      <c r="R103" s="12">
        <f t="shared" si="13"/>
        <v>0</v>
      </c>
      <c r="S103" s="12">
        <f>ROUND(W103*1%,0)</f>
        <v>9057360</v>
      </c>
      <c r="T103" s="12" t="e">
        <v>#VALUE!</v>
      </c>
      <c r="U103" s="12">
        <v>905736000</v>
      </c>
      <c r="V103" s="12">
        <v>130080000</v>
      </c>
      <c r="W103" s="12">
        <v>905736000</v>
      </c>
      <c r="X103" s="12" t="e">
        <v>#VALUE!</v>
      </c>
      <c r="Y103" s="16">
        <f t="shared" si="16"/>
        <v>0</v>
      </c>
      <c r="Z103" s="16">
        <f t="shared" si="17"/>
        <v>0</v>
      </c>
      <c r="AA103" s="16">
        <f t="shared" si="18"/>
        <v>0</v>
      </c>
    </row>
    <row r="104" spans="1:27" x14ac:dyDescent="0.25">
      <c r="A104" s="8" t="s">
        <v>1331</v>
      </c>
      <c r="B104" s="28" t="s">
        <v>999</v>
      </c>
      <c r="C104" s="28" t="s">
        <v>1000</v>
      </c>
      <c r="D104" s="28" t="s">
        <v>1001</v>
      </c>
      <c r="E104" s="9" t="s">
        <v>52</v>
      </c>
      <c r="F104" s="28" t="s">
        <v>1002</v>
      </c>
      <c r="G104" s="28" t="s">
        <v>998</v>
      </c>
      <c r="H104" s="11">
        <v>3.5000000000000003E-2</v>
      </c>
      <c r="I104" s="11"/>
      <c r="J104" s="11">
        <v>0.01</v>
      </c>
      <c r="K104" s="11">
        <v>0.01</v>
      </c>
      <c r="L104" s="11">
        <v>5.0000000000000001E-3</v>
      </c>
      <c r="M104" s="11">
        <v>5.0000000000000001E-3</v>
      </c>
      <c r="N104" s="11"/>
      <c r="O104" s="12" t="e">
        <f t="shared" si="14"/>
        <v>#VALUE!</v>
      </c>
      <c r="P104" s="12">
        <f>ROUND(IF(Y104&gt;=40%,(U104-U587)*J104*(100%-H104),0),0)</f>
        <v>0</v>
      </c>
      <c r="Q104" s="12">
        <f t="shared" si="12"/>
        <v>0</v>
      </c>
      <c r="R104" s="12">
        <f>ROUND(IF(AA104&gt;=100%,(X104-X587)*(100%-H104)*K104,0),0)</f>
        <v>0</v>
      </c>
      <c r="S104" s="12">
        <f>ROUND(W104*1%,0)</f>
        <v>4816080</v>
      </c>
      <c r="T104" s="12" t="e">
        <v>#VALUE!</v>
      </c>
      <c r="U104" s="12">
        <v>481608000</v>
      </c>
      <c r="V104" s="12">
        <v>86076000</v>
      </c>
      <c r="W104" s="12">
        <v>481608000</v>
      </c>
      <c r="X104" s="12" t="e">
        <v>#VALUE!</v>
      </c>
      <c r="Y104" s="16">
        <f t="shared" si="16"/>
        <v>0</v>
      </c>
      <c r="Z104" s="16">
        <f t="shared" si="17"/>
        <v>0</v>
      </c>
      <c r="AA104" s="16">
        <f t="shared" si="18"/>
        <v>0</v>
      </c>
    </row>
    <row r="105" spans="1:27" x14ac:dyDescent="0.25">
      <c r="A105" s="8" t="s">
        <v>1332</v>
      </c>
      <c r="B105" s="46" t="s">
        <v>1003</v>
      </c>
      <c r="C105" s="28" t="s">
        <v>1004</v>
      </c>
      <c r="D105" s="28" t="s">
        <v>1005</v>
      </c>
      <c r="E105" s="9" t="s">
        <v>52</v>
      </c>
      <c r="F105" s="28" t="s">
        <v>1006</v>
      </c>
      <c r="G105" s="28" t="s">
        <v>998</v>
      </c>
      <c r="H105" s="11">
        <v>3.5000000000000003E-2</v>
      </c>
      <c r="I105" s="11"/>
      <c r="J105" s="11">
        <v>0.01</v>
      </c>
      <c r="K105" s="11">
        <v>0.01</v>
      </c>
      <c r="L105" s="11">
        <v>5.0000000000000001E-3</v>
      </c>
      <c r="M105" s="11">
        <v>5.0000000000000001E-3</v>
      </c>
      <c r="N105" s="11"/>
      <c r="O105" s="12" t="e">
        <f t="shared" si="14"/>
        <v>#VALUE!</v>
      </c>
      <c r="P105" s="12">
        <f>ROUND(IF(Y105&gt;=40%,(U105-U588)*J105*(100%-H105),0),0)</f>
        <v>0</v>
      </c>
      <c r="Q105" s="12">
        <f t="shared" si="12"/>
        <v>0</v>
      </c>
      <c r="R105" s="12">
        <f>ROUND(IF(AA105&gt;=100%,(X105-X588)*(100%-H105)*K105,0),0)</f>
        <v>0</v>
      </c>
      <c r="S105" s="12">
        <f>ROUND(W105*1%,0)</f>
        <v>17393520</v>
      </c>
      <c r="T105" s="12" t="e">
        <v>#VALUE!</v>
      </c>
      <c r="U105" s="12">
        <v>1739352000</v>
      </c>
      <c r="V105" s="12">
        <v>0</v>
      </c>
      <c r="W105" s="12">
        <v>1739352000</v>
      </c>
      <c r="X105" s="12" t="e">
        <v>#VALUE!</v>
      </c>
      <c r="Y105" s="16">
        <f t="shared" si="16"/>
        <v>0</v>
      </c>
      <c r="Z105" s="16">
        <f t="shared" si="17"/>
        <v>0</v>
      </c>
      <c r="AA105" s="16">
        <f t="shared" si="18"/>
        <v>0</v>
      </c>
    </row>
    <row r="106" spans="1:27" x14ac:dyDescent="0.25">
      <c r="A106" s="8" t="s">
        <v>1333</v>
      </c>
      <c r="B106" s="28" t="s">
        <v>1007</v>
      </c>
      <c r="C106" s="28" t="s">
        <v>1008</v>
      </c>
      <c r="D106" s="28" t="s">
        <v>996</v>
      </c>
      <c r="E106" s="9" t="s">
        <v>52</v>
      </c>
      <c r="F106" s="28" t="s">
        <v>1009</v>
      </c>
      <c r="G106" s="28" t="s">
        <v>998</v>
      </c>
      <c r="H106" s="11">
        <v>3.5000000000000003E-2</v>
      </c>
      <c r="I106" s="11"/>
      <c r="J106" s="11">
        <v>0.01</v>
      </c>
      <c r="K106" s="11">
        <v>0.01</v>
      </c>
      <c r="L106" s="11">
        <v>5.0000000000000001E-3</v>
      </c>
      <c r="M106" s="11">
        <v>5.0000000000000001E-3</v>
      </c>
      <c r="N106" s="11"/>
      <c r="O106" s="12" t="e">
        <f t="shared" si="14"/>
        <v>#VALUE!</v>
      </c>
      <c r="P106" s="12">
        <f t="shared" ref="P106:P137" si="19">ROUND(IF(Y106&gt;=40%,U106*J106*(100%-H106),0),0)</f>
        <v>0</v>
      </c>
      <c r="Q106" s="12">
        <f t="shared" si="12"/>
        <v>0</v>
      </c>
      <c r="R106" s="12">
        <f t="shared" ref="R106:R137" si="20">ROUND(IF(AA106&gt;=100%,X106*(100%-H106)*K106,0),0)</f>
        <v>0</v>
      </c>
      <c r="S106" s="12">
        <f t="shared" si="15"/>
        <v>1661220</v>
      </c>
      <c r="T106" s="12" t="e">
        <v>#VALUE!</v>
      </c>
      <c r="U106" s="12">
        <v>166122000</v>
      </c>
      <c r="V106" s="12">
        <v>190476000</v>
      </c>
      <c r="W106" s="12">
        <v>166122000</v>
      </c>
      <c r="X106" s="12" t="e">
        <v>#VALUE!</v>
      </c>
      <c r="Y106" s="16">
        <f t="shared" si="16"/>
        <v>0</v>
      </c>
      <c r="Z106" s="16">
        <f t="shared" si="17"/>
        <v>0</v>
      </c>
      <c r="AA106" s="16">
        <f t="shared" si="18"/>
        <v>0</v>
      </c>
    </row>
    <row r="107" spans="1:27" x14ac:dyDescent="0.25">
      <c r="A107" s="8" t="s">
        <v>1334</v>
      </c>
      <c r="B107" s="28" t="s">
        <v>1010</v>
      </c>
      <c r="C107" s="28" t="s">
        <v>1011</v>
      </c>
      <c r="D107" s="28" t="s">
        <v>996</v>
      </c>
      <c r="E107" s="9" t="s">
        <v>52</v>
      </c>
      <c r="F107" s="28" t="s">
        <v>1012</v>
      </c>
      <c r="G107" s="28" t="s">
        <v>998</v>
      </c>
      <c r="H107" s="11">
        <v>3.5000000000000003E-2</v>
      </c>
      <c r="I107" s="11"/>
      <c r="J107" s="11">
        <v>0.01</v>
      </c>
      <c r="K107" s="11">
        <v>0.01</v>
      </c>
      <c r="L107" s="11">
        <v>5.0000000000000001E-3</v>
      </c>
      <c r="M107" s="11">
        <v>5.0000000000000001E-3</v>
      </c>
      <c r="N107" s="11"/>
      <c r="O107" s="12" t="e">
        <f t="shared" si="14"/>
        <v>#VALUE!</v>
      </c>
      <c r="P107" s="12">
        <f t="shared" si="19"/>
        <v>0</v>
      </c>
      <c r="Q107" s="12">
        <f t="shared" si="12"/>
        <v>0</v>
      </c>
      <c r="R107" s="12">
        <f t="shared" si="20"/>
        <v>0</v>
      </c>
      <c r="S107" s="12">
        <f t="shared" si="15"/>
        <v>0</v>
      </c>
      <c r="T107" s="12" t="e">
        <v>#VALUE!</v>
      </c>
      <c r="U107" s="12">
        <v>58524000</v>
      </c>
      <c r="V107" s="12">
        <v>0</v>
      </c>
      <c r="W107" s="12">
        <v>0</v>
      </c>
      <c r="X107" s="12" t="e">
        <v>#VALUE!</v>
      </c>
      <c r="Y107" s="16">
        <f t="shared" si="16"/>
        <v>0</v>
      </c>
      <c r="Z107" s="16">
        <f t="shared" si="17"/>
        <v>0</v>
      </c>
      <c r="AA107" s="16">
        <f t="shared" si="18"/>
        <v>0</v>
      </c>
    </row>
    <row r="108" spans="1:27" x14ac:dyDescent="0.25">
      <c r="A108" s="8" t="s">
        <v>1335</v>
      </c>
      <c r="B108" s="28" t="s">
        <v>1013</v>
      </c>
      <c r="C108" s="28" t="s">
        <v>1014</v>
      </c>
      <c r="D108" s="28" t="s">
        <v>1001</v>
      </c>
      <c r="E108" s="9" t="s">
        <v>52</v>
      </c>
      <c r="F108" s="28" t="s">
        <v>1015</v>
      </c>
      <c r="G108" s="28" t="s">
        <v>998</v>
      </c>
      <c r="H108" s="11">
        <v>3.5000000000000003E-2</v>
      </c>
      <c r="I108" s="11"/>
      <c r="J108" s="11">
        <v>0.01</v>
      </c>
      <c r="K108" s="11">
        <v>0.01</v>
      </c>
      <c r="L108" s="11">
        <v>5.0000000000000001E-3</v>
      </c>
      <c r="M108" s="11">
        <v>5.0000000000000001E-3</v>
      </c>
      <c r="N108" s="11"/>
      <c r="O108" s="12" t="e">
        <f t="shared" si="14"/>
        <v>#VALUE!</v>
      </c>
      <c r="P108" s="12">
        <f t="shared" si="19"/>
        <v>0</v>
      </c>
      <c r="Q108" s="12">
        <f t="shared" si="12"/>
        <v>0</v>
      </c>
      <c r="R108" s="12">
        <f t="shared" si="20"/>
        <v>0</v>
      </c>
      <c r="S108" s="12">
        <f t="shared" si="15"/>
        <v>1844040</v>
      </c>
      <c r="T108" s="12" t="e">
        <v>#VALUE!</v>
      </c>
      <c r="U108" s="12">
        <v>184404000</v>
      </c>
      <c r="V108" s="12">
        <v>42792000</v>
      </c>
      <c r="W108" s="12">
        <v>184404000</v>
      </c>
      <c r="X108" s="12" t="e">
        <v>#VALUE!</v>
      </c>
      <c r="Y108" s="16">
        <f t="shared" si="16"/>
        <v>0</v>
      </c>
      <c r="Z108" s="16">
        <f t="shared" si="17"/>
        <v>0</v>
      </c>
      <c r="AA108" s="16">
        <f t="shared" si="18"/>
        <v>0</v>
      </c>
    </row>
    <row r="109" spans="1:27" x14ac:dyDescent="0.25">
      <c r="A109" s="8" t="s">
        <v>1336</v>
      </c>
      <c r="B109" s="28" t="s">
        <v>1016</v>
      </c>
      <c r="C109" s="28" t="s">
        <v>1017</v>
      </c>
      <c r="D109" s="28" t="s">
        <v>1018</v>
      </c>
      <c r="E109" s="9" t="s">
        <v>52</v>
      </c>
      <c r="F109" s="28" t="s">
        <v>1019</v>
      </c>
      <c r="G109" s="28" t="s">
        <v>998</v>
      </c>
      <c r="H109" s="11">
        <v>3.5000000000000003E-2</v>
      </c>
      <c r="I109" s="11"/>
      <c r="J109" s="11">
        <v>0.01</v>
      </c>
      <c r="K109" s="11">
        <v>0.01</v>
      </c>
      <c r="L109" s="11">
        <v>5.0000000000000001E-3</v>
      </c>
      <c r="M109" s="11">
        <v>5.0000000000000001E-3</v>
      </c>
      <c r="N109" s="11"/>
      <c r="O109" s="12" t="e">
        <f t="shared" si="14"/>
        <v>#VALUE!</v>
      </c>
      <c r="P109" s="12">
        <f t="shared" si="19"/>
        <v>0</v>
      </c>
      <c r="Q109" s="12">
        <f t="shared" si="12"/>
        <v>0</v>
      </c>
      <c r="R109" s="12">
        <f t="shared" si="20"/>
        <v>0</v>
      </c>
      <c r="S109" s="12">
        <f t="shared" si="15"/>
        <v>4098840</v>
      </c>
      <c r="T109" s="12" t="e">
        <v>#VALUE!</v>
      </c>
      <c r="U109" s="12">
        <v>409884000</v>
      </c>
      <c r="V109" s="12">
        <v>336792000</v>
      </c>
      <c r="W109" s="12">
        <v>409884000</v>
      </c>
      <c r="X109" s="12" t="e">
        <v>#VALUE!</v>
      </c>
      <c r="Y109" s="16">
        <f t="shared" si="16"/>
        <v>0</v>
      </c>
      <c r="Z109" s="16">
        <f t="shared" si="17"/>
        <v>0</v>
      </c>
      <c r="AA109" s="16">
        <f t="shared" si="18"/>
        <v>0</v>
      </c>
    </row>
    <row r="110" spans="1:27" x14ac:dyDescent="0.25">
      <c r="A110" s="8" t="s">
        <v>1337</v>
      </c>
      <c r="B110" s="28" t="s">
        <v>1020</v>
      </c>
      <c r="C110" s="28" t="s">
        <v>1021</v>
      </c>
      <c r="D110" s="28" t="s">
        <v>1001</v>
      </c>
      <c r="E110" s="9" t="s">
        <v>52</v>
      </c>
      <c r="F110" s="28" t="s">
        <v>1022</v>
      </c>
      <c r="G110" s="28" t="s">
        <v>998</v>
      </c>
      <c r="H110" s="11">
        <v>3.5000000000000003E-2</v>
      </c>
      <c r="I110" s="11"/>
      <c r="J110" s="11">
        <v>0.01</v>
      </c>
      <c r="K110" s="11">
        <v>0.01</v>
      </c>
      <c r="L110" s="11">
        <v>5.0000000000000001E-3</v>
      </c>
      <c r="M110" s="11">
        <v>5.0000000000000001E-3</v>
      </c>
      <c r="N110" s="11"/>
      <c r="O110" s="12" t="e">
        <f t="shared" si="14"/>
        <v>#VALUE!</v>
      </c>
      <c r="P110" s="12">
        <f t="shared" si="19"/>
        <v>0</v>
      </c>
      <c r="Q110" s="12">
        <f t="shared" si="12"/>
        <v>0</v>
      </c>
      <c r="R110" s="12">
        <f t="shared" si="20"/>
        <v>0</v>
      </c>
      <c r="S110" s="12">
        <f t="shared" si="15"/>
        <v>3291120</v>
      </c>
      <c r="T110" s="12" t="e">
        <v>#VALUE!</v>
      </c>
      <c r="U110" s="12">
        <v>366864000</v>
      </c>
      <c r="V110" s="12">
        <v>45336000</v>
      </c>
      <c r="W110" s="12">
        <v>329112000</v>
      </c>
      <c r="X110" s="12" t="e">
        <v>#VALUE!</v>
      </c>
      <c r="Y110" s="16">
        <f t="shared" si="16"/>
        <v>0</v>
      </c>
      <c r="Z110" s="16">
        <f t="shared" si="17"/>
        <v>0</v>
      </c>
      <c r="AA110" s="16">
        <f t="shared" si="18"/>
        <v>0</v>
      </c>
    </row>
    <row r="111" spans="1:27" x14ac:dyDescent="0.25">
      <c r="A111" s="8" t="s">
        <v>1338</v>
      </c>
      <c r="B111" s="28" t="s">
        <v>1023</v>
      </c>
      <c r="C111" s="28" t="s">
        <v>1024</v>
      </c>
      <c r="D111" s="28" t="s">
        <v>1018</v>
      </c>
      <c r="E111" s="9" t="s">
        <v>52</v>
      </c>
      <c r="F111" s="28" t="s">
        <v>1025</v>
      </c>
      <c r="G111" s="28" t="s">
        <v>998</v>
      </c>
      <c r="H111" s="11">
        <v>3.5000000000000003E-2</v>
      </c>
      <c r="I111" s="11"/>
      <c r="J111" s="11">
        <v>0.01</v>
      </c>
      <c r="K111" s="11">
        <v>0.01</v>
      </c>
      <c r="L111" s="11">
        <v>5.0000000000000001E-3</v>
      </c>
      <c r="M111" s="11">
        <v>5.0000000000000001E-3</v>
      </c>
      <c r="N111" s="11"/>
      <c r="O111" s="12" t="e">
        <f t="shared" si="14"/>
        <v>#VALUE!</v>
      </c>
      <c r="P111" s="12">
        <f t="shared" si="19"/>
        <v>0</v>
      </c>
      <c r="Q111" s="12">
        <f t="shared" si="12"/>
        <v>0</v>
      </c>
      <c r="R111" s="12">
        <f t="shared" si="20"/>
        <v>0</v>
      </c>
      <c r="S111" s="12">
        <f t="shared" si="15"/>
        <v>5601480</v>
      </c>
      <c r="T111" s="12" t="e">
        <v>#VALUE!</v>
      </c>
      <c r="U111" s="12">
        <v>560148000</v>
      </c>
      <c r="V111" s="12">
        <v>430200000</v>
      </c>
      <c r="W111" s="12">
        <v>560148000</v>
      </c>
      <c r="X111" s="12" t="e">
        <v>#VALUE!</v>
      </c>
      <c r="Y111" s="16">
        <f t="shared" si="16"/>
        <v>0</v>
      </c>
      <c r="Z111" s="16">
        <f t="shared" si="17"/>
        <v>0</v>
      </c>
      <c r="AA111" s="16">
        <f t="shared" si="18"/>
        <v>0</v>
      </c>
    </row>
    <row r="112" spans="1:27" x14ac:dyDescent="0.25">
      <c r="A112" s="8" t="s">
        <v>1339</v>
      </c>
      <c r="B112" s="28" t="s">
        <v>1026</v>
      </c>
      <c r="C112" s="28" t="s">
        <v>1027</v>
      </c>
      <c r="D112" s="28" t="s">
        <v>996</v>
      </c>
      <c r="E112" s="9" t="s">
        <v>52</v>
      </c>
      <c r="F112" s="28" t="s">
        <v>1012</v>
      </c>
      <c r="G112" s="28" t="s">
        <v>998</v>
      </c>
      <c r="H112" s="11">
        <v>3.5000000000000003E-2</v>
      </c>
      <c r="I112" s="11"/>
      <c r="J112" s="11">
        <v>0.01</v>
      </c>
      <c r="K112" s="11">
        <v>0.01</v>
      </c>
      <c r="L112" s="11">
        <v>5.0000000000000001E-3</v>
      </c>
      <c r="M112" s="11">
        <v>5.0000000000000001E-3</v>
      </c>
      <c r="N112" s="11"/>
      <c r="O112" s="12" t="e">
        <f t="shared" si="14"/>
        <v>#VALUE!</v>
      </c>
      <c r="P112" s="12">
        <f t="shared" si="19"/>
        <v>0</v>
      </c>
      <c r="Q112" s="12">
        <f t="shared" si="12"/>
        <v>0</v>
      </c>
      <c r="R112" s="12">
        <f t="shared" si="20"/>
        <v>0</v>
      </c>
      <c r="S112" s="12">
        <f t="shared" si="15"/>
        <v>3119280</v>
      </c>
      <c r="T112" s="12" t="e">
        <v>#VALUE!</v>
      </c>
      <c r="U112" s="12">
        <v>311928000</v>
      </c>
      <c r="V112" s="12">
        <v>0</v>
      </c>
      <c r="W112" s="12">
        <v>311928000</v>
      </c>
      <c r="X112" s="12" t="e">
        <v>#VALUE!</v>
      </c>
      <c r="Y112" s="16">
        <f t="shared" si="16"/>
        <v>0</v>
      </c>
      <c r="Z112" s="16">
        <f t="shared" si="17"/>
        <v>0</v>
      </c>
      <c r="AA112" s="16">
        <f t="shared" si="18"/>
        <v>0</v>
      </c>
    </row>
    <row r="113" spans="1:27" x14ac:dyDescent="0.25">
      <c r="A113" s="8" t="s">
        <v>1342</v>
      </c>
      <c r="B113" s="28" t="s">
        <v>1190</v>
      </c>
      <c r="C113" s="28" t="s">
        <v>1191</v>
      </c>
      <c r="D113" s="28" t="s">
        <v>996</v>
      </c>
      <c r="E113" s="9" t="s">
        <v>52</v>
      </c>
      <c r="F113" s="28" t="s">
        <v>1185</v>
      </c>
      <c r="G113" s="28" t="s">
        <v>998</v>
      </c>
      <c r="H113" s="11">
        <v>3.5000000000000003E-2</v>
      </c>
      <c r="I113" s="11"/>
      <c r="J113" s="11">
        <v>0.01</v>
      </c>
      <c r="K113" s="11">
        <v>0.01</v>
      </c>
      <c r="L113" s="11">
        <v>5.0000000000000001E-3</v>
      </c>
      <c r="M113" s="11">
        <v>5.0000000000000001E-3</v>
      </c>
      <c r="N113" s="11"/>
      <c r="O113" s="12" t="e">
        <f t="shared" si="14"/>
        <v>#VALUE!</v>
      </c>
      <c r="P113" s="12">
        <f t="shared" si="19"/>
        <v>0</v>
      </c>
      <c r="Q113" s="12">
        <f t="shared" si="12"/>
        <v>0</v>
      </c>
      <c r="R113" s="12">
        <f t="shared" si="20"/>
        <v>0</v>
      </c>
      <c r="S113" s="12">
        <f t="shared" si="15"/>
        <v>0</v>
      </c>
      <c r="T113" s="12" t="e">
        <v>#VALUE!</v>
      </c>
      <c r="U113" s="12">
        <v>0</v>
      </c>
      <c r="V113" s="12">
        <v>0</v>
      </c>
      <c r="W113" s="12">
        <v>0</v>
      </c>
      <c r="X113" s="12" t="e">
        <v>#VALUE!</v>
      </c>
      <c r="Y113" s="16">
        <f t="shared" si="16"/>
        <v>0</v>
      </c>
      <c r="Z113" s="16">
        <f t="shared" si="17"/>
        <v>0</v>
      </c>
      <c r="AA113" s="16">
        <f t="shared" si="18"/>
        <v>0</v>
      </c>
    </row>
    <row r="114" spans="1:27" x14ac:dyDescent="0.25">
      <c r="A114" s="8" t="s">
        <v>1343</v>
      </c>
      <c r="B114" s="28" t="s">
        <v>1209</v>
      </c>
      <c r="C114" s="28" t="s">
        <v>1210</v>
      </c>
      <c r="D114" s="28" t="s">
        <v>996</v>
      </c>
      <c r="E114" s="9" t="s">
        <v>52</v>
      </c>
      <c r="F114" s="28" t="s">
        <v>1204</v>
      </c>
      <c r="G114" s="28" t="s">
        <v>998</v>
      </c>
      <c r="H114" s="11">
        <v>3.5000000000000003E-2</v>
      </c>
      <c r="I114" s="11">
        <v>0.02</v>
      </c>
      <c r="J114" s="11">
        <v>0.01</v>
      </c>
      <c r="K114" s="11">
        <v>0.01</v>
      </c>
      <c r="L114" s="11">
        <v>5.0000000000000001E-3</v>
      </c>
      <c r="M114" s="11">
        <v>5.0000000000000001E-3</v>
      </c>
      <c r="N114" s="11"/>
      <c r="O114" s="12" t="e">
        <f t="shared" si="14"/>
        <v>#VALUE!</v>
      </c>
      <c r="P114" s="12">
        <f t="shared" si="19"/>
        <v>0</v>
      </c>
      <c r="Q114" s="12">
        <f t="shared" si="12"/>
        <v>0</v>
      </c>
      <c r="R114" s="12">
        <f t="shared" si="20"/>
        <v>0</v>
      </c>
      <c r="S114" s="12">
        <f t="shared" si="15"/>
        <v>162240</v>
      </c>
      <c r="T114" s="12" t="e">
        <v>#VALUE!</v>
      </c>
      <c r="U114" s="12">
        <v>22584000</v>
      </c>
      <c r="V114" s="12">
        <v>95088000</v>
      </c>
      <c r="W114" s="12">
        <v>16224000</v>
      </c>
      <c r="X114" s="12" t="e">
        <v>#VALUE!</v>
      </c>
      <c r="Y114" s="16">
        <f t="shared" si="16"/>
        <v>0</v>
      </c>
      <c r="Z114" s="16">
        <f t="shared" si="17"/>
        <v>0</v>
      </c>
      <c r="AA114" s="16">
        <f t="shared" si="18"/>
        <v>0</v>
      </c>
    </row>
    <row r="115" spans="1:27" x14ac:dyDescent="0.25">
      <c r="A115" s="8" t="s">
        <v>1345</v>
      </c>
      <c r="B115" s="32" t="s">
        <v>1225</v>
      </c>
      <c r="C115" s="32" t="s">
        <v>1226</v>
      </c>
      <c r="D115" s="32" t="s">
        <v>996</v>
      </c>
      <c r="E115" s="9" t="s">
        <v>52</v>
      </c>
      <c r="F115" s="28" t="s">
        <v>1185</v>
      </c>
      <c r="G115" s="28" t="s">
        <v>998</v>
      </c>
      <c r="H115" s="11">
        <v>3.5000000000000003E-2</v>
      </c>
      <c r="I115" s="17"/>
      <c r="J115" s="11">
        <v>0.01</v>
      </c>
      <c r="K115" s="11">
        <v>0.01</v>
      </c>
      <c r="L115" s="11">
        <v>5.0000000000000001E-3</v>
      </c>
      <c r="M115" s="11">
        <v>5.0000000000000001E-3</v>
      </c>
      <c r="N115" s="11"/>
      <c r="O115" s="12" t="e">
        <f t="shared" si="14"/>
        <v>#VALUE!</v>
      </c>
      <c r="P115" s="12">
        <f t="shared" si="19"/>
        <v>0</v>
      </c>
      <c r="Q115" s="12">
        <f t="shared" si="12"/>
        <v>0</v>
      </c>
      <c r="R115" s="12">
        <f t="shared" si="20"/>
        <v>0</v>
      </c>
      <c r="S115" s="12">
        <f t="shared" si="15"/>
        <v>0</v>
      </c>
      <c r="T115" s="12" t="e">
        <v>#VALUE!</v>
      </c>
      <c r="U115" s="12">
        <v>0</v>
      </c>
      <c r="V115" s="12">
        <v>0</v>
      </c>
      <c r="W115" s="12">
        <v>0</v>
      </c>
      <c r="X115" s="12" t="e">
        <v>#VALUE!</v>
      </c>
      <c r="Y115" s="16">
        <f t="shared" si="16"/>
        <v>0</v>
      </c>
      <c r="Z115" s="16">
        <f t="shared" si="17"/>
        <v>0</v>
      </c>
      <c r="AA115" s="16">
        <f t="shared" si="18"/>
        <v>0</v>
      </c>
    </row>
    <row r="116" spans="1:27" x14ac:dyDescent="0.25">
      <c r="A116" s="8" t="s">
        <v>1296</v>
      </c>
      <c r="B116" s="28" t="s">
        <v>659</v>
      </c>
      <c r="C116" s="28" t="s">
        <v>660</v>
      </c>
      <c r="D116" s="28" t="s">
        <v>478</v>
      </c>
      <c r="E116" s="9" t="s">
        <v>52</v>
      </c>
      <c r="F116" s="28" t="s">
        <v>479</v>
      </c>
      <c r="G116" s="28" t="s">
        <v>480</v>
      </c>
      <c r="H116" s="11">
        <v>3.5000000000000003E-2</v>
      </c>
      <c r="I116" s="11"/>
      <c r="J116" s="11">
        <v>0.01</v>
      </c>
      <c r="K116" s="11">
        <v>0.01</v>
      </c>
      <c r="L116" s="11">
        <v>5.0000000000000001E-3</v>
      </c>
      <c r="M116" s="11">
        <v>5.0000000000000001E-3</v>
      </c>
      <c r="N116" s="11"/>
      <c r="O116" s="12" t="e">
        <f t="shared" si="14"/>
        <v>#VALUE!</v>
      </c>
      <c r="P116" s="12">
        <f t="shared" si="19"/>
        <v>0</v>
      </c>
      <c r="Q116" s="12">
        <f t="shared" si="12"/>
        <v>0</v>
      </c>
      <c r="R116" s="12">
        <f t="shared" si="20"/>
        <v>0</v>
      </c>
      <c r="S116" s="12">
        <f t="shared" si="15"/>
        <v>0</v>
      </c>
      <c r="T116" s="12" t="e">
        <v>#VALUE!</v>
      </c>
      <c r="U116" s="12">
        <v>0</v>
      </c>
      <c r="V116" s="12">
        <v>0</v>
      </c>
      <c r="W116" s="12">
        <v>0</v>
      </c>
      <c r="X116" s="12" t="e">
        <v>#VALUE!</v>
      </c>
      <c r="Y116" s="16">
        <f t="shared" si="16"/>
        <v>0</v>
      </c>
      <c r="Z116" s="16">
        <f t="shared" si="17"/>
        <v>0</v>
      </c>
      <c r="AA116" s="16">
        <f t="shared" si="18"/>
        <v>0</v>
      </c>
    </row>
    <row r="117" spans="1:27" x14ac:dyDescent="0.25">
      <c r="A117" s="8" t="s">
        <v>1299</v>
      </c>
      <c r="B117" s="28" t="s">
        <v>665</v>
      </c>
      <c r="C117" s="28" t="s">
        <v>666</v>
      </c>
      <c r="D117" s="28" t="s">
        <v>478</v>
      </c>
      <c r="E117" s="9" t="s">
        <v>52</v>
      </c>
      <c r="F117" s="28" t="s">
        <v>491</v>
      </c>
      <c r="G117" s="28" t="s">
        <v>480</v>
      </c>
      <c r="H117" s="11">
        <v>3.5000000000000003E-2</v>
      </c>
      <c r="I117" s="11">
        <v>0.02</v>
      </c>
      <c r="J117" s="11">
        <v>0.01</v>
      </c>
      <c r="K117" s="11">
        <v>0.01</v>
      </c>
      <c r="L117" s="11">
        <v>5.0000000000000001E-3</v>
      </c>
      <c r="M117" s="11">
        <v>5.0000000000000001E-3</v>
      </c>
      <c r="N117" s="11"/>
      <c r="O117" s="12" t="e">
        <f t="shared" si="14"/>
        <v>#VALUE!</v>
      </c>
      <c r="P117" s="12">
        <f t="shared" si="19"/>
        <v>0</v>
      </c>
      <c r="Q117" s="12">
        <f t="shared" si="12"/>
        <v>0</v>
      </c>
      <c r="R117" s="12">
        <f t="shared" si="20"/>
        <v>0</v>
      </c>
      <c r="S117" s="12">
        <f t="shared" si="15"/>
        <v>2419200</v>
      </c>
      <c r="T117" s="12" t="e">
        <v>#VALUE!</v>
      </c>
      <c r="U117" s="12">
        <v>473076000</v>
      </c>
      <c r="V117" s="12">
        <v>154164000</v>
      </c>
      <c r="W117" s="12">
        <v>241920000</v>
      </c>
      <c r="X117" s="12" t="e">
        <v>#VALUE!</v>
      </c>
      <c r="Y117" s="16">
        <f t="shared" si="16"/>
        <v>0</v>
      </c>
      <c r="Z117" s="16">
        <f t="shared" si="17"/>
        <v>0</v>
      </c>
      <c r="AA117" s="16">
        <f t="shared" si="18"/>
        <v>0</v>
      </c>
    </row>
    <row r="118" spans="1:27" x14ac:dyDescent="0.25">
      <c r="A118" s="8" t="s">
        <v>1309</v>
      </c>
      <c r="B118" s="28" t="s">
        <v>683</v>
      </c>
      <c r="C118" s="28" t="s">
        <v>684</v>
      </c>
      <c r="D118" s="28" t="s">
        <v>483</v>
      </c>
      <c r="E118" s="9" t="s">
        <v>52</v>
      </c>
      <c r="F118" s="28" t="s">
        <v>516</v>
      </c>
      <c r="G118" s="28" t="s">
        <v>480</v>
      </c>
      <c r="H118" s="11">
        <v>3.5000000000000003E-2</v>
      </c>
      <c r="I118" s="11"/>
      <c r="J118" s="11">
        <v>0.01</v>
      </c>
      <c r="K118" s="11">
        <v>0.01</v>
      </c>
      <c r="L118" s="11">
        <v>5.0000000000000001E-3</v>
      </c>
      <c r="M118" s="11">
        <v>5.0000000000000001E-3</v>
      </c>
      <c r="N118" s="11"/>
      <c r="O118" s="12" t="e">
        <f t="shared" si="14"/>
        <v>#VALUE!</v>
      </c>
      <c r="P118" s="12">
        <f t="shared" si="19"/>
        <v>0</v>
      </c>
      <c r="Q118" s="12">
        <f t="shared" si="12"/>
        <v>0</v>
      </c>
      <c r="R118" s="12">
        <f t="shared" si="20"/>
        <v>0</v>
      </c>
      <c r="S118" s="12">
        <f t="shared" si="15"/>
        <v>0</v>
      </c>
      <c r="T118" s="12" t="e">
        <v>#VALUE!</v>
      </c>
      <c r="U118" s="12">
        <v>0</v>
      </c>
      <c r="V118" s="12">
        <v>0</v>
      </c>
      <c r="W118" s="12">
        <v>0</v>
      </c>
      <c r="X118" s="12" t="e">
        <v>#VALUE!</v>
      </c>
      <c r="Y118" s="16">
        <f t="shared" si="16"/>
        <v>0</v>
      </c>
      <c r="Z118" s="16">
        <f t="shared" si="17"/>
        <v>0</v>
      </c>
      <c r="AA118" s="16">
        <f t="shared" si="18"/>
        <v>0</v>
      </c>
    </row>
    <row r="119" spans="1:27" x14ac:dyDescent="0.25">
      <c r="A119" s="8" t="s">
        <v>1310</v>
      </c>
      <c r="B119" s="28" t="s">
        <v>685</v>
      </c>
      <c r="C119" s="28" t="s">
        <v>686</v>
      </c>
      <c r="D119" s="28" t="s">
        <v>483</v>
      </c>
      <c r="E119" s="9" t="s">
        <v>52</v>
      </c>
      <c r="F119" s="28" t="s">
        <v>516</v>
      </c>
      <c r="G119" s="28" t="s">
        <v>480</v>
      </c>
      <c r="H119" s="11">
        <v>3.5000000000000003E-2</v>
      </c>
      <c r="I119" s="11"/>
      <c r="J119" s="11">
        <v>0.01</v>
      </c>
      <c r="K119" s="11">
        <v>0.01</v>
      </c>
      <c r="L119" s="11">
        <v>5.0000000000000001E-3</v>
      </c>
      <c r="M119" s="11">
        <v>5.0000000000000001E-3</v>
      </c>
      <c r="N119" s="11"/>
      <c r="O119" s="12" t="e">
        <f t="shared" si="14"/>
        <v>#VALUE!</v>
      </c>
      <c r="P119" s="12">
        <f t="shared" si="19"/>
        <v>0</v>
      </c>
      <c r="Q119" s="12">
        <f t="shared" si="12"/>
        <v>0</v>
      </c>
      <c r="R119" s="12">
        <f t="shared" si="20"/>
        <v>0</v>
      </c>
      <c r="S119" s="12">
        <f t="shared" si="15"/>
        <v>0</v>
      </c>
      <c r="T119" s="12" t="e">
        <v>#VALUE!</v>
      </c>
      <c r="U119" s="12">
        <v>0</v>
      </c>
      <c r="V119" s="12">
        <v>9624000</v>
      </c>
      <c r="W119" s="12">
        <v>0</v>
      </c>
      <c r="X119" s="12" t="e">
        <v>#VALUE!</v>
      </c>
      <c r="Y119" s="16">
        <f t="shared" si="16"/>
        <v>0</v>
      </c>
      <c r="Z119" s="16">
        <f t="shared" si="17"/>
        <v>0</v>
      </c>
      <c r="AA119" s="16">
        <f t="shared" si="18"/>
        <v>0</v>
      </c>
    </row>
    <row r="120" spans="1:27" x14ac:dyDescent="0.25">
      <c r="A120" s="8" t="s">
        <v>1313</v>
      </c>
      <c r="B120" s="28" t="s">
        <v>691</v>
      </c>
      <c r="C120" s="28" t="s">
        <v>692</v>
      </c>
      <c r="D120" s="28" t="s">
        <v>478</v>
      </c>
      <c r="E120" s="9" t="s">
        <v>52</v>
      </c>
      <c r="F120" s="28" t="s">
        <v>494</v>
      </c>
      <c r="G120" s="28" t="s">
        <v>480</v>
      </c>
      <c r="H120" s="11">
        <v>3.5000000000000003E-2</v>
      </c>
      <c r="I120" s="11"/>
      <c r="J120" s="11">
        <v>0.01</v>
      </c>
      <c r="K120" s="11">
        <v>0.01</v>
      </c>
      <c r="L120" s="11">
        <v>5.0000000000000001E-3</v>
      </c>
      <c r="M120" s="11">
        <v>5.0000000000000001E-3</v>
      </c>
      <c r="N120" s="11"/>
      <c r="O120" s="12" t="e">
        <f t="shared" si="14"/>
        <v>#VALUE!</v>
      </c>
      <c r="P120" s="12">
        <f t="shared" si="19"/>
        <v>0</v>
      </c>
      <c r="Q120" s="12">
        <f t="shared" si="12"/>
        <v>0</v>
      </c>
      <c r="R120" s="12">
        <f t="shared" si="20"/>
        <v>0</v>
      </c>
      <c r="S120" s="12">
        <f t="shared" si="15"/>
        <v>0</v>
      </c>
      <c r="T120" s="12" t="e">
        <v>#VALUE!</v>
      </c>
      <c r="U120" s="12">
        <v>0</v>
      </c>
      <c r="V120" s="12">
        <v>0</v>
      </c>
      <c r="W120" s="12">
        <v>0</v>
      </c>
      <c r="X120" s="12" t="e">
        <v>#VALUE!</v>
      </c>
      <c r="Y120" s="16">
        <f t="shared" si="16"/>
        <v>0</v>
      </c>
      <c r="Z120" s="16">
        <f t="shared" si="17"/>
        <v>0</v>
      </c>
      <c r="AA120" s="16">
        <f t="shared" si="18"/>
        <v>0</v>
      </c>
    </row>
    <row r="121" spans="1:27" x14ac:dyDescent="0.25">
      <c r="A121" s="8" t="s">
        <v>1321</v>
      </c>
      <c r="B121" s="28" t="s">
        <v>707</v>
      </c>
      <c r="C121" s="28" t="s">
        <v>708</v>
      </c>
      <c r="D121" s="28" t="s">
        <v>478</v>
      </c>
      <c r="E121" s="9" t="s">
        <v>52</v>
      </c>
      <c r="F121" s="28" t="s">
        <v>494</v>
      </c>
      <c r="G121" s="28" t="s">
        <v>480</v>
      </c>
      <c r="H121" s="11">
        <v>3.5000000000000003E-2</v>
      </c>
      <c r="I121" s="11"/>
      <c r="J121" s="11">
        <v>0.01</v>
      </c>
      <c r="K121" s="11">
        <v>0.01</v>
      </c>
      <c r="L121" s="11">
        <v>5.0000000000000001E-3</v>
      </c>
      <c r="M121" s="11">
        <v>5.0000000000000001E-3</v>
      </c>
      <c r="N121" s="11"/>
      <c r="O121" s="12" t="e">
        <f t="shared" si="14"/>
        <v>#VALUE!</v>
      </c>
      <c r="P121" s="12">
        <f t="shared" si="19"/>
        <v>0</v>
      </c>
      <c r="Q121" s="12">
        <f t="shared" si="12"/>
        <v>0</v>
      </c>
      <c r="R121" s="12">
        <f t="shared" si="20"/>
        <v>0</v>
      </c>
      <c r="S121" s="12">
        <f t="shared" si="15"/>
        <v>538320</v>
      </c>
      <c r="T121" s="12" t="e">
        <v>#VALUE!</v>
      </c>
      <c r="U121" s="12">
        <v>53832000</v>
      </c>
      <c r="V121" s="12">
        <v>0</v>
      </c>
      <c r="W121" s="12">
        <v>53832000</v>
      </c>
      <c r="X121" s="12" t="e">
        <v>#VALUE!</v>
      </c>
      <c r="Y121" s="16">
        <f t="shared" si="16"/>
        <v>0</v>
      </c>
      <c r="Z121" s="16">
        <f t="shared" si="17"/>
        <v>0</v>
      </c>
      <c r="AA121" s="16">
        <f t="shared" si="18"/>
        <v>0</v>
      </c>
    </row>
    <row r="122" spans="1:27" x14ac:dyDescent="0.25">
      <c r="A122" s="8" t="s">
        <v>1324</v>
      </c>
      <c r="B122" s="28" t="s">
        <v>711</v>
      </c>
      <c r="C122" s="28" t="s">
        <v>712</v>
      </c>
      <c r="D122" s="28" t="s">
        <v>478</v>
      </c>
      <c r="E122" s="9" t="s">
        <v>52</v>
      </c>
      <c r="F122" s="28" t="s">
        <v>479</v>
      </c>
      <c r="G122" s="28" t="s">
        <v>480</v>
      </c>
      <c r="H122" s="11">
        <v>3.5000000000000003E-2</v>
      </c>
      <c r="I122" s="11"/>
      <c r="J122" s="11">
        <v>0.01</v>
      </c>
      <c r="K122" s="11">
        <v>0.01</v>
      </c>
      <c r="L122" s="11">
        <v>5.0000000000000001E-3</v>
      </c>
      <c r="M122" s="11">
        <v>5.0000000000000001E-3</v>
      </c>
      <c r="N122" s="11"/>
      <c r="O122" s="12" t="e">
        <f t="shared" si="14"/>
        <v>#VALUE!</v>
      </c>
      <c r="P122" s="12">
        <f t="shared" si="19"/>
        <v>0</v>
      </c>
      <c r="Q122" s="12">
        <f t="shared" si="12"/>
        <v>0</v>
      </c>
      <c r="R122" s="12">
        <f t="shared" si="20"/>
        <v>0</v>
      </c>
      <c r="S122" s="12">
        <f t="shared" si="15"/>
        <v>0</v>
      </c>
      <c r="T122" s="12" t="e">
        <v>#VALUE!</v>
      </c>
      <c r="U122" s="12">
        <v>0</v>
      </c>
      <c r="V122" s="12">
        <v>93980000</v>
      </c>
      <c r="W122" s="12">
        <v>0</v>
      </c>
      <c r="X122" s="12" t="e">
        <v>#VALUE!</v>
      </c>
      <c r="Y122" s="16">
        <f t="shared" si="16"/>
        <v>0</v>
      </c>
      <c r="Z122" s="16">
        <f t="shared" si="17"/>
        <v>0</v>
      </c>
      <c r="AA122" s="16">
        <f t="shared" si="18"/>
        <v>0</v>
      </c>
    </row>
    <row r="123" spans="1:27" x14ac:dyDescent="0.25">
      <c r="A123" s="8" t="s">
        <v>1313</v>
      </c>
      <c r="B123" s="28" t="s">
        <v>970</v>
      </c>
      <c r="C123" s="28" t="s">
        <v>971</v>
      </c>
      <c r="D123" s="28" t="s">
        <v>478</v>
      </c>
      <c r="E123" s="9" t="s">
        <v>52</v>
      </c>
      <c r="F123" s="28" t="s">
        <v>494</v>
      </c>
      <c r="G123" s="28" t="s">
        <v>480</v>
      </c>
      <c r="H123" s="11">
        <v>3.5000000000000003E-2</v>
      </c>
      <c r="I123" s="11"/>
      <c r="J123" s="11">
        <v>0.01</v>
      </c>
      <c r="K123" s="11">
        <v>0.01</v>
      </c>
      <c r="L123" s="11">
        <v>5.0000000000000001E-3</v>
      </c>
      <c r="M123" s="11">
        <v>5.0000000000000001E-3</v>
      </c>
      <c r="N123" s="11"/>
      <c r="O123" s="12" t="e">
        <f t="shared" si="14"/>
        <v>#VALUE!</v>
      </c>
      <c r="P123" s="12">
        <f t="shared" si="19"/>
        <v>0</v>
      </c>
      <c r="Q123" s="12">
        <f t="shared" si="12"/>
        <v>0</v>
      </c>
      <c r="R123" s="12">
        <f t="shared" si="20"/>
        <v>0</v>
      </c>
      <c r="S123" s="12">
        <f t="shared" si="15"/>
        <v>0</v>
      </c>
      <c r="T123" s="12" t="e">
        <v>#VALUE!</v>
      </c>
      <c r="U123" s="12">
        <v>0</v>
      </c>
      <c r="V123" s="12">
        <v>157800000</v>
      </c>
      <c r="W123" s="12">
        <v>0</v>
      </c>
      <c r="X123" s="12" t="e">
        <v>#VALUE!</v>
      </c>
      <c r="Y123" s="16">
        <f t="shared" si="16"/>
        <v>0</v>
      </c>
      <c r="Z123" s="16">
        <f t="shared" si="17"/>
        <v>0</v>
      </c>
      <c r="AA123" s="16">
        <f t="shared" si="18"/>
        <v>0</v>
      </c>
    </row>
    <row r="124" spans="1:27" x14ac:dyDescent="0.25">
      <c r="A124" s="8" t="s">
        <v>1264</v>
      </c>
      <c r="B124" s="28" t="s">
        <v>53</v>
      </c>
      <c r="C124" s="28" t="s">
        <v>54</v>
      </c>
      <c r="D124" s="28" t="s">
        <v>55</v>
      </c>
      <c r="E124" s="9" t="s">
        <v>52</v>
      </c>
      <c r="F124" s="28" t="s">
        <v>56</v>
      </c>
      <c r="G124" s="28" t="s">
        <v>57</v>
      </c>
      <c r="H124" s="11">
        <v>3.5000000000000003E-2</v>
      </c>
      <c r="I124" s="11"/>
      <c r="J124" s="11">
        <v>0.01</v>
      </c>
      <c r="K124" s="11">
        <v>0.01</v>
      </c>
      <c r="L124" s="11">
        <v>5.0000000000000001E-3</v>
      </c>
      <c r="M124" s="11">
        <v>5.0000000000000001E-3</v>
      </c>
      <c r="N124" s="11"/>
      <c r="O124" s="12" t="e">
        <f t="shared" si="14"/>
        <v>#VALUE!</v>
      </c>
      <c r="P124" s="12">
        <f t="shared" si="19"/>
        <v>0</v>
      </c>
      <c r="Q124" s="12">
        <f t="shared" si="12"/>
        <v>0</v>
      </c>
      <c r="R124" s="12">
        <f t="shared" si="20"/>
        <v>0</v>
      </c>
      <c r="S124" s="12">
        <f t="shared" si="15"/>
        <v>1308840</v>
      </c>
      <c r="T124" s="12" t="e">
        <v>#VALUE!</v>
      </c>
      <c r="U124" s="12">
        <v>130884000</v>
      </c>
      <c r="V124" s="12">
        <v>0</v>
      </c>
      <c r="W124" s="12">
        <v>130884000</v>
      </c>
      <c r="X124" s="12" t="e">
        <v>#VALUE!</v>
      </c>
      <c r="Y124" s="16">
        <f t="shared" si="16"/>
        <v>0</v>
      </c>
      <c r="Z124" s="16">
        <f t="shared" si="17"/>
        <v>0</v>
      </c>
      <c r="AA124" s="16">
        <f t="shared" si="18"/>
        <v>0</v>
      </c>
    </row>
    <row r="125" spans="1:27" x14ac:dyDescent="0.25">
      <c r="A125" s="8" t="s">
        <v>1267</v>
      </c>
      <c r="B125" s="28" t="s">
        <v>65</v>
      </c>
      <c r="C125" s="28" t="s">
        <v>66</v>
      </c>
      <c r="D125" s="28" t="s">
        <v>1391</v>
      </c>
      <c r="E125" s="9" t="s">
        <v>52</v>
      </c>
      <c r="F125" s="28" t="s">
        <v>67</v>
      </c>
      <c r="G125" s="28" t="s">
        <v>57</v>
      </c>
      <c r="H125" s="11">
        <v>3.5000000000000003E-2</v>
      </c>
      <c r="I125" s="11"/>
      <c r="J125" s="11">
        <v>0.01</v>
      </c>
      <c r="K125" s="11">
        <v>0.01</v>
      </c>
      <c r="L125" s="11">
        <v>5.0000000000000001E-3</v>
      </c>
      <c r="M125" s="11">
        <v>5.0000000000000001E-3</v>
      </c>
      <c r="N125" s="11"/>
      <c r="O125" s="12" t="e">
        <f t="shared" si="14"/>
        <v>#VALUE!</v>
      </c>
      <c r="P125" s="12">
        <f t="shared" si="19"/>
        <v>0</v>
      </c>
      <c r="Q125" s="12">
        <f t="shared" si="12"/>
        <v>0</v>
      </c>
      <c r="R125" s="12">
        <f t="shared" si="20"/>
        <v>0</v>
      </c>
      <c r="S125" s="12">
        <f t="shared" si="15"/>
        <v>0</v>
      </c>
      <c r="T125" s="12" t="e">
        <v>#VALUE!</v>
      </c>
      <c r="U125" s="12">
        <v>0</v>
      </c>
      <c r="V125" s="12">
        <v>0</v>
      </c>
      <c r="W125" s="12">
        <v>0</v>
      </c>
      <c r="X125" s="12" t="e">
        <v>#VALUE!</v>
      </c>
      <c r="Y125" s="16">
        <f t="shared" si="16"/>
        <v>0</v>
      </c>
      <c r="Z125" s="16">
        <f t="shared" si="17"/>
        <v>0</v>
      </c>
      <c r="AA125" s="16">
        <f t="shared" si="18"/>
        <v>0</v>
      </c>
    </row>
    <row r="126" spans="1:27" x14ac:dyDescent="0.25">
      <c r="A126" s="8" t="s">
        <v>1268</v>
      </c>
      <c r="B126" s="30" t="s">
        <v>68</v>
      </c>
      <c r="C126" s="9" t="s">
        <v>69</v>
      </c>
      <c r="D126" s="9" t="s">
        <v>55</v>
      </c>
      <c r="E126" s="9" t="s">
        <v>52</v>
      </c>
      <c r="F126" s="9" t="s">
        <v>70</v>
      </c>
      <c r="G126" s="9" t="s">
        <v>57</v>
      </c>
      <c r="H126" s="11">
        <v>3.5000000000000003E-2</v>
      </c>
      <c r="I126" s="11"/>
      <c r="J126" s="11">
        <v>0.01</v>
      </c>
      <c r="K126" s="11">
        <v>0.01</v>
      </c>
      <c r="L126" s="11">
        <v>5.0000000000000001E-3</v>
      </c>
      <c r="M126" s="11">
        <v>5.0000000000000001E-3</v>
      </c>
      <c r="N126" s="11"/>
      <c r="O126" s="12" t="e">
        <f t="shared" si="14"/>
        <v>#VALUE!</v>
      </c>
      <c r="P126" s="12">
        <f t="shared" si="19"/>
        <v>0</v>
      </c>
      <c r="Q126" s="12">
        <f t="shared" si="12"/>
        <v>0</v>
      </c>
      <c r="R126" s="12">
        <f t="shared" si="20"/>
        <v>0</v>
      </c>
      <c r="S126" s="12">
        <f t="shared" si="15"/>
        <v>0</v>
      </c>
      <c r="T126" s="12" t="e">
        <v>#VALUE!</v>
      </c>
      <c r="U126" s="12">
        <v>0</v>
      </c>
      <c r="V126" s="12">
        <v>0</v>
      </c>
      <c r="W126" s="12">
        <v>0</v>
      </c>
      <c r="X126" s="12" t="e">
        <v>#VALUE!</v>
      </c>
      <c r="Y126" s="16">
        <f t="shared" si="16"/>
        <v>0</v>
      </c>
      <c r="Z126" s="16">
        <f t="shared" si="17"/>
        <v>0</v>
      </c>
      <c r="AA126" s="16">
        <f t="shared" si="18"/>
        <v>0</v>
      </c>
    </row>
    <row r="127" spans="1:27" x14ac:dyDescent="0.25">
      <c r="A127" s="8" t="s">
        <v>1270</v>
      </c>
      <c r="B127" s="30" t="s">
        <v>74</v>
      </c>
      <c r="C127" s="9" t="s">
        <v>75</v>
      </c>
      <c r="D127" s="9" t="s">
        <v>76</v>
      </c>
      <c r="E127" s="9" t="s">
        <v>52</v>
      </c>
      <c r="F127" s="9" t="s">
        <v>77</v>
      </c>
      <c r="G127" s="9" t="s">
        <v>57</v>
      </c>
      <c r="H127" s="11">
        <v>3.5000000000000003E-2</v>
      </c>
      <c r="I127" s="11"/>
      <c r="J127" s="11">
        <v>0.01</v>
      </c>
      <c r="K127" s="11">
        <v>0.01</v>
      </c>
      <c r="L127" s="11">
        <v>5.0000000000000001E-3</v>
      </c>
      <c r="M127" s="11">
        <v>5.0000000000000001E-3</v>
      </c>
      <c r="N127" s="11"/>
      <c r="O127" s="12" t="e">
        <f t="shared" si="14"/>
        <v>#VALUE!</v>
      </c>
      <c r="P127" s="12">
        <f t="shared" si="19"/>
        <v>0</v>
      </c>
      <c r="Q127" s="12">
        <f t="shared" si="12"/>
        <v>0</v>
      </c>
      <c r="R127" s="12">
        <f t="shared" si="20"/>
        <v>0</v>
      </c>
      <c r="S127" s="12">
        <f t="shared" si="15"/>
        <v>6767280</v>
      </c>
      <c r="T127" s="12" t="e">
        <v>#VALUE!</v>
      </c>
      <c r="U127" s="12">
        <v>676728000</v>
      </c>
      <c r="V127" s="12">
        <v>364956000</v>
      </c>
      <c r="W127" s="12">
        <v>676728000</v>
      </c>
      <c r="X127" s="12" t="e">
        <v>#VALUE!</v>
      </c>
      <c r="Y127" s="16">
        <f t="shared" si="16"/>
        <v>0</v>
      </c>
      <c r="Z127" s="16">
        <f t="shared" si="17"/>
        <v>0</v>
      </c>
      <c r="AA127" s="16">
        <f t="shared" si="18"/>
        <v>0</v>
      </c>
    </row>
    <row r="128" spans="1:27" x14ac:dyDescent="0.25">
      <c r="A128" s="8" t="s">
        <v>1271</v>
      </c>
      <c r="B128" s="32" t="s">
        <v>78</v>
      </c>
      <c r="C128" s="9" t="s">
        <v>79</v>
      </c>
      <c r="D128" s="9" t="s">
        <v>1392</v>
      </c>
      <c r="E128" s="9" t="s">
        <v>52</v>
      </c>
      <c r="F128" s="9" t="s">
        <v>80</v>
      </c>
      <c r="G128" s="9" t="s">
        <v>57</v>
      </c>
      <c r="H128" s="11">
        <v>3.5000000000000003E-2</v>
      </c>
      <c r="I128" s="11"/>
      <c r="J128" s="11">
        <v>0.01</v>
      </c>
      <c r="K128" s="11">
        <v>0.01</v>
      </c>
      <c r="L128" s="11">
        <v>5.0000000000000001E-3</v>
      </c>
      <c r="M128" s="11">
        <v>5.0000000000000001E-3</v>
      </c>
      <c r="N128" s="11"/>
      <c r="O128" s="12" t="e">
        <f t="shared" si="14"/>
        <v>#VALUE!</v>
      </c>
      <c r="P128" s="12">
        <f t="shared" si="19"/>
        <v>0</v>
      </c>
      <c r="Q128" s="12">
        <f t="shared" si="12"/>
        <v>0</v>
      </c>
      <c r="R128" s="12">
        <f t="shared" si="20"/>
        <v>0</v>
      </c>
      <c r="S128" s="12">
        <f t="shared" si="15"/>
        <v>5389280</v>
      </c>
      <c r="T128" s="12" t="e">
        <v>#VALUE!</v>
      </c>
      <c r="U128" s="12">
        <v>538928000</v>
      </c>
      <c r="V128" s="12">
        <v>0</v>
      </c>
      <c r="W128" s="12">
        <v>538928000</v>
      </c>
      <c r="X128" s="12" t="e">
        <v>#VALUE!</v>
      </c>
      <c r="Y128" s="16">
        <f t="shared" si="16"/>
        <v>0</v>
      </c>
      <c r="Z128" s="16">
        <f t="shared" si="17"/>
        <v>0</v>
      </c>
      <c r="AA128" s="16">
        <f t="shared" si="18"/>
        <v>0</v>
      </c>
    </row>
    <row r="129" spans="1:27" x14ac:dyDescent="0.25">
      <c r="A129" s="8" t="s">
        <v>1272</v>
      </c>
      <c r="B129" s="30" t="s">
        <v>81</v>
      </c>
      <c r="C129" s="9" t="s">
        <v>82</v>
      </c>
      <c r="D129" s="9" t="s">
        <v>1391</v>
      </c>
      <c r="E129" s="9" t="s">
        <v>52</v>
      </c>
      <c r="F129" s="9" t="s">
        <v>67</v>
      </c>
      <c r="G129" s="9" t="s">
        <v>57</v>
      </c>
      <c r="H129" s="11">
        <v>3.5000000000000003E-2</v>
      </c>
      <c r="I129" s="11"/>
      <c r="J129" s="11">
        <v>0.01</v>
      </c>
      <c r="K129" s="11">
        <v>0.01</v>
      </c>
      <c r="L129" s="11">
        <v>5.0000000000000001E-3</v>
      </c>
      <c r="M129" s="11">
        <v>5.0000000000000001E-3</v>
      </c>
      <c r="N129" s="11"/>
      <c r="O129" s="12" t="e">
        <f t="shared" si="14"/>
        <v>#VALUE!</v>
      </c>
      <c r="P129" s="12">
        <f t="shared" si="19"/>
        <v>0</v>
      </c>
      <c r="Q129" s="12">
        <f t="shared" si="12"/>
        <v>0</v>
      </c>
      <c r="R129" s="12">
        <f t="shared" si="20"/>
        <v>0</v>
      </c>
      <c r="S129" s="12">
        <f t="shared" si="15"/>
        <v>0</v>
      </c>
      <c r="T129" s="12" t="e">
        <v>#VALUE!</v>
      </c>
      <c r="U129" s="12">
        <v>0</v>
      </c>
      <c r="V129" s="12">
        <v>0</v>
      </c>
      <c r="W129" s="12">
        <v>0</v>
      </c>
      <c r="X129" s="12" t="e">
        <v>#VALUE!</v>
      </c>
      <c r="Y129" s="16">
        <f t="shared" si="16"/>
        <v>0</v>
      </c>
      <c r="Z129" s="16">
        <f t="shared" si="17"/>
        <v>0</v>
      </c>
      <c r="AA129" s="16">
        <f t="shared" si="18"/>
        <v>0</v>
      </c>
    </row>
    <row r="130" spans="1:27" x14ac:dyDescent="0.25">
      <c r="A130" s="8" t="s">
        <v>1277</v>
      </c>
      <c r="B130" s="30" t="s">
        <v>94</v>
      </c>
      <c r="C130" s="9" t="s">
        <v>95</v>
      </c>
      <c r="D130" s="9" t="s">
        <v>76</v>
      </c>
      <c r="E130" s="9" t="s">
        <v>52</v>
      </c>
      <c r="F130" s="9" t="s">
        <v>96</v>
      </c>
      <c r="G130" s="9" t="s">
        <v>57</v>
      </c>
      <c r="H130" s="11">
        <v>3.5000000000000003E-2</v>
      </c>
      <c r="I130" s="11"/>
      <c r="J130" s="11">
        <v>0.01</v>
      </c>
      <c r="K130" s="11">
        <v>0.01</v>
      </c>
      <c r="L130" s="11">
        <v>5.0000000000000001E-3</v>
      </c>
      <c r="M130" s="11">
        <v>5.0000000000000001E-3</v>
      </c>
      <c r="N130" s="11"/>
      <c r="O130" s="12" t="e">
        <f t="shared" si="14"/>
        <v>#VALUE!</v>
      </c>
      <c r="P130" s="12">
        <f t="shared" si="19"/>
        <v>0</v>
      </c>
      <c r="Q130" s="12">
        <f t="shared" si="12"/>
        <v>0</v>
      </c>
      <c r="R130" s="12">
        <f t="shared" si="20"/>
        <v>0</v>
      </c>
      <c r="S130" s="12">
        <f t="shared" si="15"/>
        <v>3020640</v>
      </c>
      <c r="T130" s="12" t="e">
        <v>#VALUE!</v>
      </c>
      <c r="U130" s="12">
        <v>302064000</v>
      </c>
      <c r="V130" s="12">
        <v>0</v>
      </c>
      <c r="W130" s="12">
        <v>302064000</v>
      </c>
      <c r="X130" s="12" t="e">
        <v>#VALUE!</v>
      </c>
      <c r="Y130" s="16">
        <f t="shared" si="16"/>
        <v>0</v>
      </c>
      <c r="Z130" s="16">
        <f t="shared" si="17"/>
        <v>0</v>
      </c>
      <c r="AA130" s="16">
        <f t="shared" si="18"/>
        <v>0</v>
      </c>
    </row>
    <row r="131" spans="1:27" x14ac:dyDescent="0.25">
      <c r="A131" s="8" t="s">
        <v>1278</v>
      </c>
      <c r="B131" s="32" t="s">
        <v>97</v>
      </c>
      <c r="C131" s="9" t="s">
        <v>98</v>
      </c>
      <c r="D131" s="9" t="s">
        <v>55</v>
      </c>
      <c r="E131" s="9" t="s">
        <v>52</v>
      </c>
      <c r="F131" s="9" t="s">
        <v>70</v>
      </c>
      <c r="G131" s="9" t="s">
        <v>57</v>
      </c>
      <c r="H131" s="11">
        <v>3.5000000000000003E-2</v>
      </c>
      <c r="I131" s="11"/>
      <c r="J131" s="11">
        <v>0.01</v>
      </c>
      <c r="K131" s="11">
        <v>0.01</v>
      </c>
      <c r="L131" s="11">
        <v>5.0000000000000001E-3</v>
      </c>
      <c r="M131" s="11">
        <v>5.0000000000000001E-3</v>
      </c>
      <c r="N131" s="11"/>
      <c r="O131" s="12" t="e">
        <f t="shared" si="14"/>
        <v>#VALUE!</v>
      </c>
      <c r="P131" s="12">
        <f t="shared" si="19"/>
        <v>0</v>
      </c>
      <c r="Q131" s="12">
        <f t="shared" si="12"/>
        <v>0</v>
      </c>
      <c r="R131" s="12">
        <f t="shared" si="20"/>
        <v>0</v>
      </c>
      <c r="S131" s="12">
        <f t="shared" si="15"/>
        <v>0</v>
      </c>
      <c r="T131" s="12" t="e">
        <v>#VALUE!</v>
      </c>
      <c r="U131" s="12">
        <v>0</v>
      </c>
      <c r="V131" s="12">
        <v>58776000</v>
      </c>
      <c r="W131" s="12">
        <v>0</v>
      </c>
      <c r="X131" s="12" t="e">
        <v>#VALUE!</v>
      </c>
      <c r="Y131" s="16">
        <f t="shared" si="16"/>
        <v>0</v>
      </c>
      <c r="Z131" s="16">
        <f t="shared" si="17"/>
        <v>0</v>
      </c>
      <c r="AA131" s="16">
        <f t="shared" si="18"/>
        <v>0</v>
      </c>
    </row>
    <row r="132" spans="1:27" x14ac:dyDescent="0.25">
      <c r="A132" s="8" t="s">
        <v>1285</v>
      </c>
      <c r="B132" s="30" t="s">
        <v>291</v>
      </c>
      <c r="C132" s="9" t="s">
        <v>292</v>
      </c>
      <c r="D132" s="9" t="s">
        <v>76</v>
      </c>
      <c r="E132" s="9" t="s">
        <v>52</v>
      </c>
      <c r="F132" s="9" t="s">
        <v>89</v>
      </c>
      <c r="G132" s="9" t="s">
        <v>57</v>
      </c>
      <c r="H132" s="11">
        <v>3.5000000000000003E-2</v>
      </c>
      <c r="I132" s="11"/>
      <c r="J132" s="11">
        <v>0.01</v>
      </c>
      <c r="K132" s="11">
        <v>0.01</v>
      </c>
      <c r="L132" s="11">
        <v>5.0000000000000001E-3</v>
      </c>
      <c r="M132" s="11">
        <v>5.0000000000000001E-3</v>
      </c>
      <c r="N132" s="11"/>
      <c r="O132" s="12" t="e">
        <f t="shared" si="14"/>
        <v>#VALUE!</v>
      </c>
      <c r="P132" s="12">
        <f t="shared" si="19"/>
        <v>0</v>
      </c>
      <c r="Q132" s="12">
        <f t="shared" si="12"/>
        <v>0</v>
      </c>
      <c r="R132" s="12">
        <f t="shared" si="20"/>
        <v>0</v>
      </c>
      <c r="S132" s="12">
        <f t="shared" si="15"/>
        <v>0</v>
      </c>
      <c r="T132" s="12" t="e">
        <v>#VALUE!</v>
      </c>
      <c r="U132" s="12">
        <v>0</v>
      </c>
      <c r="V132" s="12">
        <v>0</v>
      </c>
      <c r="W132" s="12">
        <v>0</v>
      </c>
      <c r="X132" s="12" t="e">
        <v>#VALUE!</v>
      </c>
      <c r="Y132" s="16">
        <f t="shared" si="16"/>
        <v>0</v>
      </c>
      <c r="Z132" s="16">
        <f t="shared" si="17"/>
        <v>0</v>
      </c>
      <c r="AA132" s="16">
        <f t="shared" si="18"/>
        <v>0</v>
      </c>
    </row>
    <row r="133" spans="1:27" x14ac:dyDescent="0.25">
      <c r="A133" s="8" t="s">
        <v>1286</v>
      </c>
      <c r="B133" s="30" t="s">
        <v>305</v>
      </c>
      <c r="C133" s="9" t="s">
        <v>306</v>
      </c>
      <c r="D133" s="9" t="s">
        <v>55</v>
      </c>
      <c r="E133" s="9" t="s">
        <v>52</v>
      </c>
      <c r="F133" s="9" t="s">
        <v>56</v>
      </c>
      <c r="G133" s="9" t="s">
        <v>57</v>
      </c>
      <c r="H133" s="11">
        <v>3.5000000000000003E-2</v>
      </c>
      <c r="I133" s="11"/>
      <c r="J133" s="11">
        <v>0.01</v>
      </c>
      <c r="K133" s="11">
        <v>0.01</v>
      </c>
      <c r="L133" s="11">
        <v>5.0000000000000001E-3</v>
      </c>
      <c r="M133" s="11">
        <v>5.0000000000000001E-3</v>
      </c>
      <c r="N133" s="11"/>
      <c r="O133" s="12" t="e">
        <f t="shared" si="14"/>
        <v>#VALUE!</v>
      </c>
      <c r="P133" s="12">
        <f t="shared" si="19"/>
        <v>0</v>
      </c>
      <c r="Q133" s="12">
        <f t="shared" si="12"/>
        <v>0</v>
      </c>
      <c r="R133" s="12">
        <f t="shared" si="20"/>
        <v>0</v>
      </c>
      <c r="S133" s="12">
        <f t="shared" si="15"/>
        <v>1332240</v>
      </c>
      <c r="T133" s="12" t="e">
        <v>#VALUE!</v>
      </c>
      <c r="U133" s="12">
        <v>133224000</v>
      </c>
      <c r="V133" s="12">
        <v>331836000</v>
      </c>
      <c r="W133" s="12">
        <v>133224000</v>
      </c>
      <c r="X133" s="12" t="e">
        <v>#VALUE!</v>
      </c>
      <c r="Y133" s="16">
        <f t="shared" si="16"/>
        <v>0</v>
      </c>
      <c r="Z133" s="16">
        <f t="shared" si="17"/>
        <v>0</v>
      </c>
      <c r="AA133" s="16">
        <f t="shared" si="18"/>
        <v>0</v>
      </c>
    </row>
    <row r="134" spans="1:27" x14ac:dyDescent="0.25">
      <c r="A134" s="8" t="s">
        <v>1283</v>
      </c>
      <c r="B134" s="30" t="s">
        <v>367</v>
      </c>
      <c r="C134" s="9" t="s">
        <v>368</v>
      </c>
      <c r="D134" s="9" t="s">
        <v>55</v>
      </c>
      <c r="E134" s="9" t="s">
        <v>52</v>
      </c>
      <c r="F134" s="9" t="s">
        <v>67</v>
      </c>
      <c r="G134" s="9" t="s">
        <v>57</v>
      </c>
      <c r="H134" s="11">
        <v>3.5000000000000003E-2</v>
      </c>
      <c r="I134" s="11"/>
      <c r="J134" s="11">
        <v>0.01</v>
      </c>
      <c r="K134" s="11">
        <v>0.01</v>
      </c>
      <c r="L134" s="11">
        <v>5.0000000000000001E-3</v>
      </c>
      <c r="M134" s="11">
        <v>5.0000000000000001E-3</v>
      </c>
      <c r="N134" s="11"/>
      <c r="O134" s="12" t="e">
        <f t="shared" si="14"/>
        <v>#VALUE!</v>
      </c>
      <c r="P134" s="12">
        <f t="shared" si="19"/>
        <v>0</v>
      </c>
      <c r="Q134" s="12">
        <f t="shared" ref="Q134:Q197" si="21">ROUND(IF(OR(Z134&gt;=60%,(Y134+Z134)&gt;=100%),V134*J134*(100%-H134),0),0)</f>
        <v>0</v>
      </c>
      <c r="R134" s="12">
        <f t="shared" si="20"/>
        <v>0</v>
      </c>
      <c r="S134" s="12">
        <f t="shared" si="15"/>
        <v>0</v>
      </c>
      <c r="T134" s="12" t="e">
        <v>#VALUE!</v>
      </c>
      <c r="U134" s="12">
        <v>0</v>
      </c>
      <c r="V134" s="12">
        <v>0</v>
      </c>
      <c r="W134" s="12">
        <v>0</v>
      </c>
      <c r="X134" s="12" t="e">
        <v>#VALUE!</v>
      </c>
      <c r="Y134" s="16">
        <f t="shared" si="16"/>
        <v>0</v>
      </c>
      <c r="Z134" s="16">
        <f t="shared" si="17"/>
        <v>0</v>
      </c>
      <c r="AA134" s="16">
        <f t="shared" si="18"/>
        <v>0</v>
      </c>
    </row>
    <row r="135" spans="1:27" x14ac:dyDescent="0.25">
      <c r="A135" s="8" t="s">
        <v>1281</v>
      </c>
      <c r="B135" s="30" t="s">
        <v>441</v>
      </c>
      <c r="C135" s="9" t="s">
        <v>442</v>
      </c>
      <c r="D135" s="9" t="s">
        <v>49</v>
      </c>
      <c r="E135" s="9" t="s">
        <v>52</v>
      </c>
      <c r="F135" s="9" t="s">
        <v>64</v>
      </c>
      <c r="G135" s="9" t="s">
        <v>57</v>
      </c>
      <c r="H135" s="11">
        <v>3.5000000000000003E-2</v>
      </c>
      <c r="I135" s="11"/>
      <c r="J135" s="11">
        <v>0.01</v>
      </c>
      <c r="K135" s="11">
        <v>0.01</v>
      </c>
      <c r="L135" s="11">
        <v>5.0000000000000001E-3</v>
      </c>
      <c r="M135" s="11">
        <v>5.0000000000000001E-3</v>
      </c>
      <c r="N135" s="11"/>
      <c r="O135" s="12" t="e">
        <f t="shared" ref="O135:O198" si="22">ROUND(I135*X135,0)</f>
        <v>#VALUE!</v>
      </c>
      <c r="P135" s="12">
        <f t="shared" si="19"/>
        <v>0</v>
      </c>
      <c r="Q135" s="12">
        <f t="shared" si="21"/>
        <v>0</v>
      </c>
      <c r="R135" s="12">
        <f t="shared" si="20"/>
        <v>0</v>
      </c>
      <c r="S135" s="12">
        <f t="shared" ref="S135:S198" si="23">ROUND(W135*1%,0)</f>
        <v>0</v>
      </c>
      <c r="T135" s="12" t="e">
        <v>#VALUE!</v>
      </c>
      <c r="U135" s="12">
        <v>0</v>
      </c>
      <c r="V135" s="12">
        <v>0</v>
      </c>
      <c r="W135" s="12">
        <v>0</v>
      </c>
      <c r="X135" s="12" t="e">
        <v>#VALUE!</v>
      </c>
      <c r="Y135" s="16">
        <f t="shared" ref="Y135:Y198" si="24">IFERROR(U135/T135,0)</f>
        <v>0</v>
      </c>
      <c r="Z135" s="16">
        <f t="shared" ref="Z135:Z198" si="25">IFERROR(V135/T135,0)</f>
        <v>0</v>
      </c>
      <c r="AA135" s="16">
        <f t="shared" ref="AA135:AA198" si="26">IFERROR(X135/T135,0)</f>
        <v>0</v>
      </c>
    </row>
    <row r="136" spans="1:27" x14ac:dyDescent="0.25">
      <c r="A136" s="8" t="s">
        <v>1264</v>
      </c>
      <c r="B136" s="28" t="s">
        <v>445</v>
      </c>
      <c r="C136" s="28" t="s">
        <v>446</v>
      </c>
      <c r="D136" s="9" t="s">
        <v>447</v>
      </c>
      <c r="E136" s="9" t="s">
        <v>52</v>
      </c>
      <c r="F136" s="28" t="s">
        <v>56</v>
      </c>
      <c r="G136" s="9" t="s">
        <v>57</v>
      </c>
      <c r="H136" s="11"/>
      <c r="I136" s="11"/>
      <c r="J136" s="11">
        <v>0.01</v>
      </c>
      <c r="K136" s="11">
        <v>0.01</v>
      </c>
      <c r="L136" s="11">
        <v>5.0000000000000001E-3</v>
      </c>
      <c r="M136" s="11">
        <v>5.0000000000000001E-3</v>
      </c>
      <c r="N136" s="11"/>
      <c r="O136" s="12" t="e">
        <f t="shared" si="22"/>
        <v>#VALUE!</v>
      </c>
      <c r="P136" s="12">
        <f t="shared" si="19"/>
        <v>0</v>
      </c>
      <c r="Q136" s="12">
        <f t="shared" si="21"/>
        <v>0</v>
      </c>
      <c r="R136" s="12">
        <f t="shared" si="20"/>
        <v>0</v>
      </c>
      <c r="S136" s="12">
        <f t="shared" si="23"/>
        <v>0</v>
      </c>
      <c r="T136" s="12" t="e">
        <v>#VALUE!</v>
      </c>
      <c r="U136" s="12">
        <v>0</v>
      </c>
      <c r="V136" s="12">
        <v>0</v>
      </c>
      <c r="W136" s="12">
        <v>0</v>
      </c>
      <c r="X136" s="12" t="e">
        <v>#VALUE!</v>
      </c>
      <c r="Y136" s="16">
        <f t="shared" si="24"/>
        <v>0</v>
      </c>
      <c r="Z136" s="16">
        <f t="shared" si="25"/>
        <v>0</v>
      </c>
      <c r="AA136" s="16">
        <f t="shared" si="26"/>
        <v>0</v>
      </c>
    </row>
    <row r="137" spans="1:27" x14ac:dyDescent="0.25">
      <c r="A137" s="8" t="s">
        <v>1294</v>
      </c>
      <c r="B137" s="28" t="s">
        <v>464</v>
      </c>
      <c r="C137" s="28" t="s">
        <v>465</v>
      </c>
      <c r="D137" s="9" t="s">
        <v>76</v>
      </c>
      <c r="E137" s="9" t="s">
        <v>52</v>
      </c>
      <c r="F137" s="28" t="s">
        <v>89</v>
      </c>
      <c r="G137" s="9" t="s">
        <v>57</v>
      </c>
      <c r="H137" s="11">
        <v>3.5000000000000003E-2</v>
      </c>
      <c r="I137" s="11"/>
      <c r="J137" s="11">
        <v>0.01</v>
      </c>
      <c r="K137" s="11">
        <v>0.01</v>
      </c>
      <c r="L137" s="11">
        <v>5.0000000000000001E-3</v>
      </c>
      <c r="M137" s="11">
        <v>5.0000000000000001E-3</v>
      </c>
      <c r="N137" s="11"/>
      <c r="O137" s="12" t="e">
        <f t="shared" si="22"/>
        <v>#VALUE!</v>
      </c>
      <c r="P137" s="12">
        <f t="shared" si="19"/>
        <v>0</v>
      </c>
      <c r="Q137" s="12">
        <f t="shared" si="21"/>
        <v>0</v>
      </c>
      <c r="R137" s="12">
        <f t="shared" si="20"/>
        <v>0</v>
      </c>
      <c r="S137" s="12">
        <f t="shared" si="23"/>
        <v>2159400</v>
      </c>
      <c r="T137" s="12" t="e">
        <v>#VALUE!</v>
      </c>
      <c r="U137" s="12">
        <v>215940000</v>
      </c>
      <c r="V137" s="12">
        <v>93324000</v>
      </c>
      <c r="W137" s="12">
        <v>215940000</v>
      </c>
      <c r="X137" s="12" t="e">
        <v>#VALUE!</v>
      </c>
      <c r="Y137" s="16">
        <f t="shared" si="24"/>
        <v>0</v>
      </c>
      <c r="Z137" s="16">
        <f t="shared" si="25"/>
        <v>0</v>
      </c>
      <c r="AA137" s="16">
        <f t="shared" si="26"/>
        <v>0</v>
      </c>
    </row>
    <row r="138" spans="1:27" x14ac:dyDescent="0.25">
      <c r="A138" s="8" t="s">
        <v>1263</v>
      </c>
      <c r="B138" s="32" t="s">
        <v>191</v>
      </c>
      <c r="C138" s="32" t="s">
        <v>192</v>
      </c>
      <c r="D138" s="9" t="s">
        <v>49</v>
      </c>
      <c r="E138" s="9" t="s">
        <v>193</v>
      </c>
      <c r="F138" s="28" t="s">
        <v>50</v>
      </c>
      <c r="G138" s="32" t="s">
        <v>51</v>
      </c>
      <c r="H138" s="11">
        <v>3.5000000000000003E-2</v>
      </c>
      <c r="I138" s="11"/>
      <c r="J138" s="11">
        <v>0.01</v>
      </c>
      <c r="K138" s="11">
        <v>0.01</v>
      </c>
      <c r="L138" s="11">
        <v>5.0000000000000001E-3</v>
      </c>
      <c r="M138" s="11">
        <v>5.0000000000000001E-3</v>
      </c>
      <c r="N138" s="11"/>
      <c r="O138" s="12" t="e">
        <f t="shared" si="22"/>
        <v>#VALUE!</v>
      </c>
      <c r="P138" s="12">
        <f t="shared" ref="P138:P169" si="27">ROUND(IF(Y138&gt;=40%,U138*J138*(100%-H138),0),0)</f>
        <v>0</v>
      </c>
      <c r="Q138" s="12">
        <f t="shared" si="21"/>
        <v>0</v>
      </c>
      <c r="R138" s="12">
        <f t="shared" ref="R138:R169" si="28">ROUND(IF(AA138&gt;=100%,X138*(100%-H138)*K138,0),0)</f>
        <v>0</v>
      </c>
      <c r="S138" s="12">
        <f t="shared" si="23"/>
        <v>0</v>
      </c>
      <c r="T138" s="12" t="e">
        <v>#VALUE!</v>
      </c>
      <c r="U138" s="12">
        <v>0</v>
      </c>
      <c r="V138" s="12">
        <v>0</v>
      </c>
      <c r="W138" s="12">
        <v>0</v>
      </c>
      <c r="X138" s="12" t="e">
        <v>#VALUE!</v>
      </c>
      <c r="Y138" s="16">
        <f t="shared" si="24"/>
        <v>0</v>
      </c>
      <c r="Z138" s="16">
        <f t="shared" si="25"/>
        <v>0</v>
      </c>
      <c r="AA138" s="16">
        <f t="shared" si="26"/>
        <v>0</v>
      </c>
    </row>
    <row r="139" spans="1:27" x14ac:dyDescent="0.25">
      <c r="A139" s="8" t="s">
        <v>1281</v>
      </c>
      <c r="B139" s="28" t="s">
        <v>194</v>
      </c>
      <c r="C139" s="28" t="s">
        <v>195</v>
      </c>
      <c r="D139" s="28" t="s">
        <v>49</v>
      </c>
      <c r="E139" s="9" t="s">
        <v>193</v>
      </c>
      <c r="F139" s="28" t="s">
        <v>64</v>
      </c>
      <c r="G139" s="28" t="s">
        <v>51</v>
      </c>
      <c r="H139" s="11">
        <v>3.5000000000000003E-2</v>
      </c>
      <c r="I139" s="11"/>
      <c r="J139" s="11">
        <v>0.01</v>
      </c>
      <c r="K139" s="11">
        <v>0.01</v>
      </c>
      <c r="L139" s="11">
        <v>5.0000000000000001E-3</v>
      </c>
      <c r="M139" s="11">
        <v>5.0000000000000001E-3</v>
      </c>
      <c r="N139" s="11"/>
      <c r="O139" s="12" t="e">
        <f t="shared" si="22"/>
        <v>#VALUE!</v>
      </c>
      <c r="P139" s="12">
        <f t="shared" si="27"/>
        <v>0</v>
      </c>
      <c r="Q139" s="12">
        <f t="shared" si="21"/>
        <v>0</v>
      </c>
      <c r="R139" s="12">
        <f t="shared" si="28"/>
        <v>0</v>
      </c>
      <c r="S139" s="12">
        <f t="shared" si="23"/>
        <v>493200</v>
      </c>
      <c r="T139" s="12" t="e">
        <v>#VALUE!</v>
      </c>
      <c r="U139" s="12">
        <v>49320000</v>
      </c>
      <c r="V139" s="12">
        <v>48080000</v>
      </c>
      <c r="W139" s="12">
        <v>49320000</v>
      </c>
      <c r="X139" s="12" t="e">
        <v>#VALUE!</v>
      </c>
      <c r="Y139" s="16">
        <f t="shared" si="24"/>
        <v>0</v>
      </c>
      <c r="Z139" s="16">
        <f t="shared" si="25"/>
        <v>0</v>
      </c>
      <c r="AA139" s="16">
        <f t="shared" si="26"/>
        <v>0</v>
      </c>
    </row>
    <row r="140" spans="1:27" x14ac:dyDescent="0.25">
      <c r="A140" s="8" t="s">
        <v>1266</v>
      </c>
      <c r="B140" s="28" t="s">
        <v>196</v>
      </c>
      <c r="C140" s="28" t="s">
        <v>197</v>
      </c>
      <c r="D140" s="28" t="s">
        <v>49</v>
      </c>
      <c r="E140" s="9" t="s">
        <v>193</v>
      </c>
      <c r="F140" s="28" t="s">
        <v>64</v>
      </c>
      <c r="G140" s="28" t="s">
        <v>51</v>
      </c>
      <c r="H140" s="11">
        <v>3.5000000000000003E-2</v>
      </c>
      <c r="I140" s="11"/>
      <c r="J140" s="11">
        <v>0.01</v>
      </c>
      <c r="K140" s="11">
        <v>0.01</v>
      </c>
      <c r="L140" s="11">
        <v>5.0000000000000001E-3</v>
      </c>
      <c r="M140" s="11">
        <v>5.0000000000000001E-3</v>
      </c>
      <c r="N140" s="11"/>
      <c r="O140" s="12" t="e">
        <f t="shared" si="22"/>
        <v>#VALUE!</v>
      </c>
      <c r="P140" s="12">
        <f t="shared" si="27"/>
        <v>0</v>
      </c>
      <c r="Q140" s="12">
        <f t="shared" si="21"/>
        <v>0</v>
      </c>
      <c r="R140" s="12">
        <f t="shared" si="28"/>
        <v>0</v>
      </c>
      <c r="S140" s="12">
        <f t="shared" si="23"/>
        <v>0</v>
      </c>
      <c r="T140" s="12" t="e">
        <v>#VALUE!</v>
      </c>
      <c r="U140" s="12">
        <v>0</v>
      </c>
      <c r="V140" s="12">
        <v>0</v>
      </c>
      <c r="W140" s="12">
        <v>0</v>
      </c>
      <c r="X140" s="12" t="e">
        <v>#VALUE!</v>
      </c>
      <c r="Y140" s="16">
        <f t="shared" si="24"/>
        <v>0</v>
      </c>
      <c r="Z140" s="16">
        <f t="shared" si="25"/>
        <v>0</v>
      </c>
      <c r="AA140" s="16">
        <f t="shared" si="26"/>
        <v>0</v>
      </c>
    </row>
    <row r="141" spans="1:27" x14ac:dyDescent="0.25">
      <c r="A141" s="8" t="s">
        <v>1274</v>
      </c>
      <c r="B141" s="28" t="s">
        <v>206</v>
      </c>
      <c r="C141" s="28" t="s">
        <v>207</v>
      </c>
      <c r="D141" s="28" t="s">
        <v>60</v>
      </c>
      <c r="E141" s="9" t="s">
        <v>193</v>
      </c>
      <c r="F141" s="28" t="s">
        <v>88</v>
      </c>
      <c r="G141" s="28" t="s">
        <v>51</v>
      </c>
      <c r="H141" s="11">
        <v>3.5000000000000003E-2</v>
      </c>
      <c r="I141" s="11"/>
      <c r="J141" s="11">
        <v>0.01</v>
      </c>
      <c r="K141" s="11">
        <v>0.01</v>
      </c>
      <c r="L141" s="11">
        <v>5.0000000000000001E-3</v>
      </c>
      <c r="M141" s="11">
        <v>5.0000000000000001E-3</v>
      </c>
      <c r="N141" s="11"/>
      <c r="O141" s="12" t="e">
        <f t="shared" si="22"/>
        <v>#VALUE!</v>
      </c>
      <c r="P141" s="12">
        <f t="shared" si="27"/>
        <v>0</v>
      </c>
      <c r="Q141" s="12">
        <f t="shared" si="21"/>
        <v>0</v>
      </c>
      <c r="R141" s="12">
        <f t="shared" si="28"/>
        <v>0</v>
      </c>
      <c r="S141" s="12">
        <f t="shared" si="23"/>
        <v>883080</v>
      </c>
      <c r="T141" s="12" t="e">
        <v>#VALUE!</v>
      </c>
      <c r="U141" s="12">
        <v>88308000</v>
      </c>
      <c r="V141" s="12">
        <v>419391000</v>
      </c>
      <c r="W141" s="12">
        <v>88308000</v>
      </c>
      <c r="X141" s="12" t="e">
        <v>#VALUE!</v>
      </c>
      <c r="Y141" s="16">
        <f t="shared" si="24"/>
        <v>0</v>
      </c>
      <c r="Z141" s="16">
        <f t="shared" si="25"/>
        <v>0</v>
      </c>
      <c r="AA141" s="16">
        <f t="shared" si="26"/>
        <v>0</v>
      </c>
    </row>
    <row r="142" spans="1:27" x14ac:dyDescent="0.25">
      <c r="A142" s="8" t="s">
        <v>1275</v>
      </c>
      <c r="B142" s="28" t="s">
        <v>208</v>
      </c>
      <c r="C142" s="28" t="s">
        <v>209</v>
      </c>
      <c r="D142" s="28" t="s">
        <v>60</v>
      </c>
      <c r="E142" s="9" t="s">
        <v>193</v>
      </c>
      <c r="F142" s="28" t="s">
        <v>61</v>
      </c>
      <c r="G142" s="28" t="s">
        <v>51</v>
      </c>
      <c r="H142" s="11">
        <v>3.5000000000000003E-2</v>
      </c>
      <c r="I142" s="11"/>
      <c r="J142" s="11">
        <v>0.01</v>
      </c>
      <c r="K142" s="11">
        <v>0.01</v>
      </c>
      <c r="L142" s="11">
        <v>5.0000000000000001E-3</v>
      </c>
      <c r="M142" s="11">
        <v>5.0000000000000001E-3</v>
      </c>
      <c r="N142" s="11"/>
      <c r="O142" s="12" t="e">
        <f t="shared" si="22"/>
        <v>#VALUE!</v>
      </c>
      <c r="P142" s="12">
        <f t="shared" si="27"/>
        <v>0</v>
      </c>
      <c r="Q142" s="12">
        <f t="shared" si="21"/>
        <v>0</v>
      </c>
      <c r="R142" s="12">
        <f t="shared" si="28"/>
        <v>0</v>
      </c>
      <c r="S142" s="12">
        <f t="shared" si="23"/>
        <v>0</v>
      </c>
      <c r="T142" s="12" t="e">
        <v>#VALUE!</v>
      </c>
      <c r="U142" s="12">
        <v>0</v>
      </c>
      <c r="V142" s="12">
        <v>0</v>
      </c>
      <c r="W142" s="12">
        <v>0</v>
      </c>
      <c r="X142" s="12" t="e">
        <v>#VALUE!</v>
      </c>
      <c r="Y142" s="16">
        <f t="shared" si="24"/>
        <v>0</v>
      </c>
      <c r="Z142" s="16">
        <f t="shared" si="25"/>
        <v>0</v>
      </c>
      <c r="AA142" s="16">
        <f t="shared" si="26"/>
        <v>0</v>
      </c>
    </row>
    <row r="143" spans="1:27" x14ac:dyDescent="0.25">
      <c r="A143" s="8" t="s">
        <v>1280</v>
      </c>
      <c r="B143" s="28" t="s">
        <v>210</v>
      </c>
      <c r="C143" s="28" t="s">
        <v>211</v>
      </c>
      <c r="D143" s="9" t="s">
        <v>60</v>
      </c>
      <c r="E143" s="9" t="s">
        <v>193</v>
      </c>
      <c r="F143" s="28" t="s">
        <v>73</v>
      </c>
      <c r="G143" s="28" t="s">
        <v>51</v>
      </c>
      <c r="H143" s="11">
        <v>3.5000000000000003E-2</v>
      </c>
      <c r="I143" s="11"/>
      <c r="J143" s="11">
        <v>0.01</v>
      </c>
      <c r="K143" s="11">
        <v>0.01</v>
      </c>
      <c r="L143" s="11">
        <v>5.0000000000000001E-3</v>
      </c>
      <c r="M143" s="11">
        <v>5.0000000000000001E-3</v>
      </c>
      <c r="N143" s="11"/>
      <c r="O143" s="12" t="e">
        <f t="shared" si="22"/>
        <v>#VALUE!</v>
      </c>
      <c r="P143" s="12">
        <f t="shared" si="27"/>
        <v>0</v>
      </c>
      <c r="Q143" s="12">
        <f t="shared" si="21"/>
        <v>0</v>
      </c>
      <c r="R143" s="12">
        <f t="shared" si="28"/>
        <v>0</v>
      </c>
      <c r="S143" s="12">
        <f t="shared" si="23"/>
        <v>4407810</v>
      </c>
      <c r="T143" s="12" t="e">
        <v>#VALUE!</v>
      </c>
      <c r="U143" s="12">
        <v>440781000</v>
      </c>
      <c r="V143" s="12">
        <v>72972000</v>
      </c>
      <c r="W143" s="12">
        <v>440781000</v>
      </c>
      <c r="X143" s="12" t="e">
        <v>#VALUE!</v>
      </c>
      <c r="Y143" s="16">
        <f t="shared" si="24"/>
        <v>0</v>
      </c>
      <c r="Z143" s="16">
        <f t="shared" si="25"/>
        <v>0</v>
      </c>
      <c r="AA143" s="16">
        <f t="shared" si="26"/>
        <v>0</v>
      </c>
    </row>
    <row r="144" spans="1:27" x14ac:dyDescent="0.25">
      <c r="A144" s="8" t="s">
        <v>1282</v>
      </c>
      <c r="B144" s="28" t="s">
        <v>212</v>
      </c>
      <c r="C144" s="28" t="s">
        <v>213</v>
      </c>
      <c r="D144" s="28" t="s">
        <v>60</v>
      </c>
      <c r="E144" s="9" t="s">
        <v>193</v>
      </c>
      <c r="F144" s="28" t="s">
        <v>61</v>
      </c>
      <c r="G144" s="28" t="s">
        <v>51</v>
      </c>
      <c r="H144" s="11">
        <v>3.5000000000000003E-2</v>
      </c>
      <c r="I144" s="11"/>
      <c r="J144" s="11">
        <v>0.01</v>
      </c>
      <c r="K144" s="11">
        <v>0.01</v>
      </c>
      <c r="L144" s="11">
        <v>5.0000000000000001E-3</v>
      </c>
      <c r="M144" s="11">
        <v>5.0000000000000001E-3</v>
      </c>
      <c r="N144" s="11"/>
      <c r="O144" s="12" t="e">
        <f t="shared" si="22"/>
        <v>#VALUE!</v>
      </c>
      <c r="P144" s="12">
        <f t="shared" si="27"/>
        <v>0</v>
      </c>
      <c r="Q144" s="12">
        <f t="shared" si="21"/>
        <v>0</v>
      </c>
      <c r="R144" s="12">
        <f t="shared" si="28"/>
        <v>0</v>
      </c>
      <c r="S144" s="12">
        <f t="shared" si="23"/>
        <v>223200</v>
      </c>
      <c r="T144" s="12" t="e">
        <v>#VALUE!</v>
      </c>
      <c r="U144" s="12">
        <v>22320000</v>
      </c>
      <c r="V144" s="12">
        <v>33360000</v>
      </c>
      <c r="W144" s="12">
        <v>22320000</v>
      </c>
      <c r="X144" s="12" t="e">
        <v>#VALUE!</v>
      </c>
      <c r="Y144" s="16">
        <f t="shared" si="24"/>
        <v>0</v>
      </c>
      <c r="Z144" s="16">
        <f t="shared" si="25"/>
        <v>0</v>
      </c>
      <c r="AA144" s="16">
        <f t="shared" si="26"/>
        <v>0</v>
      </c>
    </row>
    <row r="145" spans="1:27" x14ac:dyDescent="0.25">
      <c r="A145" s="8" t="s">
        <v>1290</v>
      </c>
      <c r="B145" s="28" t="s">
        <v>421</v>
      </c>
      <c r="C145" s="28" t="s">
        <v>422</v>
      </c>
      <c r="D145" s="28" t="s">
        <v>49</v>
      </c>
      <c r="E145" s="9" t="s">
        <v>193</v>
      </c>
      <c r="F145" s="28" t="s">
        <v>64</v>
      </c>
      <c r="G145" s="28" t="s">
        <v>51</v>
      </c>
      <c r="H145" s="11"/>
      <c r="I145" s="11"/>
      <c r="J145" s="11">
        <v>0</v>
      </c>
      <c r="K145" s="11">
        <v>0.03</v>
      </c>
      <c r="L145" s="11">
        <v>0</v>
      </c>
      <c r="M145" s="11">
        <v>0</v>
      </c>
      <c r="N145" s="11"/>
      <c r="O145" s="12" t="e">
        <f t="shared" si="22"/>
        <v>#VALUE!</v>
      </c>
      <c r="P145" s="12">
        <f t="shared" si="27"/>
        <v>0</v>
      </c>
      <c r="Q145" s="12">
        <f t="shared" si="21"/>
        <v>0</v>
      </c>
      <c r="R145" s="12">
        <f t="shared" si="28"/>
        <v>0</v>
      </c>
      <c r="S145" s="12">
        <f t="shared" si="23"/>
        <v>0</v>
      </c>
      <c r="T145" s="12" t="e">
        <v>#VALUE!</v>
      </c>
      <c r="U145" s="12">
        <v>0</v>
      </c>
      <c r="V145" s="12">
        <v>0</v>
      </c>
      <c r="W145" s="12">
        <v>0</v>
      </c>
      <c r="X145" s="12" t="e">
        <v>#VALUE!</v>
      </c>
      <c r="Y145" s="16">
        <f t="shared" si="24"/>
        <v>0</v>
      </c>
      <c r="Z145" s="16">
        <f t="shared" si="25"/>
        <v>0</v>
      </c>
      <c r="AA145" s="16">
        <f t="shared" si="26"/>
        <v>0</v>
      </c>
    </row>
    <row r="146" spans="1:27" x14ac:dyDescent="0.25">
      <c r="A146" s="8" t="s">
        <v>1292</v>
      </c>
      <c r="B146" s="28" t="s">
        <v>448</v>
      </c>
      <c r="C146" s="28" t="s">
        <v>449</v>
      </c>
      <c r="D146" s="28" t="s">
        <v>49</v>
      </c>
      <c r="E146" s="9" t="s">
        <v>193</v>
      </c>
      <c r="F146" s="28" t="s">
        <v>85</v>
      </c>
      <c r="G146" s="28" t="s">
        <v>51</v>
      </c>
      <c r="H146" s="11">
        <v>3.5000000000000003E-2</v>
      </c>
      <c r="I146" s="11"/>
      <c r="J146" s="11">
        <v>0.01</v>
      </c>
      <c r="K146" s="11">
        <v>0.01</v>
      </c>
      <c r="L146" s="11">
        <v>5.0000000000000001E-3</v>
      </c>
      <c r="M146" s="11">
        <v>5.0000000000000001E-3</v>
      </c>
      <c r="N146" s="11"/>
      <c r="O146" s="12" t="e">
        <f t="shared" si="22"/>
        <v>#VALUE!</v>
      </c>
      <c r="P146" s="12">
        <f t="shared" si="27"/>
        <v>0</v>
      </c>
      <c r="Q146" s="12">
        <f t="shared" si="21"/>
        <v>0</v>
      </c>
      <c r="R146" s="12">
        <f t="shared" si="28"/>
        <v>0</v>
      </c>
      <c r="S146" s="12">
        <f t="shared" si="23"/>
        <v>0</v>
      </c>
      <c r="T146" s="12" t="e">
        <v>#VALUE!</v>
      </c>
      <c r="U146" s="12">
        <v>0</v>
      </c>
      <c r="V146" s="12">
        <v>0</v>
      </c>
      <c r="W146" s="12">
        <v>0</v>
      </c>
      <c r="X146" s="12" t="e">
        <v>#VALUE!</v>
      </c>
      <c r="Y146" s="16">
        <f t="shared" si="24"/>
        <v>0</v>
      </c>
      <c r="Z146" s="16">
        <f t="shared" si="25"/>
        <v>0</v>
      </c>
      <c r="AA146" s="16">
        <f t="shared" si="26"/>
        <v>0</v>
      </c>
    </row>
    <row r="147" spans="1:27" x14ac:dyDescent="0.25">
      <c r="A147" s="8" t="s">
        <v>1295</v>
      </c>
      <c r="B147" s="28" t="s">
        <v>466</v>
      </c>
      <c r="C147" s="28" t="s">
        <v>467</v>
      </c>
      <c r="D147" s="28" t="s">
        <v>49</v>
      </c>
      <c r="E147" s="9" t="s">
        <v>193</v>
      </c>
      <c r="F147" s="28" t="s">
        <v>85</v>
      </c>
      <c r="G147" s="28" t="s">
        <v>51</v>
      </c>
      <c r="H147" s="11">
        <v>3.5000000000000003E-2</v>
      </c>
      <c r="I147" s="11"/>
      <c r="J147" s="11">
        <v>0.01</v>
      </c>
      <c r="K147" s="11">
        <v>0.01</v>
      </c>
      <c r="L147" s="11">
        <v>5.0000000000000001E-3</v>
      </c>
      <c r="M147" s="11">
        <v>5.0000000000000001E-3</v>
      </c>
      <c r="N147" s="11"/>
      <c r="O147" s="12" t="e">
        <f t="shared" si="22"/>
        <v>#VALUE!</v>
      </c>
      <c r="P147" s="12">
        <f t="shared" si="27"/>
        <v>0</v>
      </c>
      <c r="Q147" s="12">
        <f t="shared" si="21"/>
        <v>0</v>
      </c>
      <c r="R147" s="12">
        <f t="shared" si="28"/>
        <v>0</v>
      </c>
      <c r="S147" s="12">
        <f t="shared" si="23"/>
        <v>0</v>
      </c>
      <c r="T147" s="12" t="e">
        <v>#VALUE!</v>
      </c>
      <c r="U147" s="12">
        <v>0</v>
      </c>
      <c r="V147" s="12">
        <v>86980000</v>
      </c>
      <c r="W147" s="12">
        <v>0</v>
      </c>
      <c r="X147" s="12" t="e">
        <v>#VALUE!</v>
      </c>
      <c r="Y147" s="16">
        <f t="shared" si="24"/>
        <v>0</v>
      </c>
      <c r="Z147" s="16">
        <f t="shared" si="25"/>
        <v>0</v>
      </c>
      <c r="AA147" s="16">
        <f t="shared" si="26"/>
        <v>0</v>
      </c>
    </row>
    <row r="148" spans="1:27" x14ac:dyDescent="0.25">
      <c r="A148" s="8" t="s">
        <v>1298</v>
      </c>
      <c r="B148" s="28" t="s">
        <v>717</v>
      </c>
      <c r="C148" s="28" t="s">
        <v>718</v>
      </c>
      <c r="D148" s="10" t="s">
        <v>1459</v>
      </c>
      <c r="E148" s="9" t="s">
        <v>193</v>
      </c>
      <c r="F148" s="28" t="s">
        <v>488</v>
      </c>
      <c r="G148" s="28" t="s">
        <v>475</v>
      </c>
      <c r="H148" s="11">
        <v>3.5000000000000003E-2</v>
      </c>
      <c r="I148" s="11"/>
      <c r="J148" s="11">
        <v>0.01</v>
      </c>
      <c r="K148" s="11">
        <v>0.01</v>
      </c>
      <c r="L148" s="11">
        <v>5.0000000000000001E-3</v>
      </c>
      <c r="M148" s="11">
        <v>5.0000000000000001E-3</v>
      </c>
      <c r="N148" s="11"/>
      <c r="O148" s="12" t="e">
        <f t="shared" si="22"/>
        <v>#VALUE!</v>
      </c>
      <c r="P148" s="12">
        <f t="shared" si="27"/>
        <v>0</v>
      </c>
      <c r="Q148" s="12">
        <f t="shared" si="21"/>
        <v>0</v>
      </c>
      <c r="R148" s="12">
        <f t="shared" si="28"/>
        <v>0</v>
      </c>
      <c r="S148" s="12">
        <f t="shared" si="23"/>
        <v>0</v>
      </c>
      <c r="T148" s="12" t="e">
        <v>#VALUE!</v>
      </c>
      <c r="U148" s="12">
        <v>0</v>
      </c>
      <c r="V148" s="12">
        <v>86580000</v>
      </c>
      <c r="W148" s="12">
        <v>0</v>
      </c>
      <c r="X148" s="12" t="e">
        <v>#VALUE!</v>
      </c>
      <c r="Y148" s="16">
        <f t="shared" si="24"/>
        <v>0</v>
      </c>
      <c r="Z148" s="16">
        <f t="shared" si="25"/>
        <v>0</v>
      </c>
      <c r="AA148" s="16">
        <f t="shared" si="26"/>
        <v>0</v>
      </c>
    </row>
    <row r="149" spans="1:27" x14ac:dyDescent="0.25">
      <c r="A149" s="8" t="s">
        <v>1304</v>
      </c>
      <c r="B149" s="28" t="s">
        <v>725</v>
      </c>
      <c r="C149" s="28" t="s">
        <v>726</v>
      </c>
      <c r="D149" s="28" t="s">
        <v>1390</v>
      </c>
      <c r="E149" s="9" t="s">
        <v>193</v>
      </c>
      <c r="F149" s="28" t="s">
        <v>505</v>
      </c>
      <c r="G149" s="28" t="s">
        <v>475</v>
      </c>
      <c r="H149" s="11">
        <v>3.5000000000000003E-2</v>
      </c>
      <c r="I149" s="11"/>
      <c r="J149" s="11">
        <v>0.01</v>
      </c>
      <c r="K149" s="11">
        <v>0.01</v>
      </c>
      <c r="L149" s="11">
        <v>5.0000000000000001E-3</v>
      </c>
      <c r="M149" s="11">
        <v>5.0000000000000001E-3</v>
      </c>
      <c r="N149" s="11"/>
      <c r="O149" s="12" t="e">
        <f t="shared" si="22"/>
        <v>#VALUE!</v>
      </c>
      <c r="P149" s="12">
        <f t="shared" si="27"/>
        <v>0</v>
      </c>
      <c r="Q149" s="12">
        <f t="shared" si="21"/>
        <v>0</v>
      </c>
      <c r="R149" s="12">
        <f t="shared" si="28"/>
        <v>0</v>
      </c>
      <c r="S149" s="12">
        <f t="shared" si="23"/>
        <v>0</v>
      </c>
      <c r="T149" s="12" t="e">
        <v>#VALUE!</v>
      </c>
      <c r="U149" s="12">
        <v>0</v>
      </c>
      <c r="V149" s="12">
        <v>0</v>
      </c>
      <c r="W149" s="12">
        <f>U149</f>
        <v>0</v>
      </c>
      <c r="X149" s="12" t="e">
        <v>#VALUE!</v>
      </c>
      <c r="Y149" s="16">
        <f t="shared" si="24"/>
        <v>0</v>
      </c>
      <c r="Z149" s="16">
        <f t="shared" si="25"/>
        <v>0</v>
      </c>
      <c r="AA149" s="16">
        <f t="shared" si="26"/>
        <v>0</v>
      </c>
    </row>
    <row r="150" spans="1:27" x14ac:dyDescent="0.25">
      <c r="A150" s="8" t="s">
        <v>1327</v>
      </c>
      <c r="B150" s="28" t="s">
        <v>731</v>
      </c>
      <c r="C150" s="28" t="s">
        <v>732</v>
      </c>
      <c r="D150" s="10" t="s">
        <v>1459</v>
      </c>
      <c r="E150" s="9" t="s">
        <v>193</v>
      </c>
      <c r="F150" s="28" t="s">
        <v>488</v>
      </c>
      <c r="G150" s="28" t="s">
        <v>475</v>
      </c>
      <c r="H150" s="11">
        <v>3.5000000000000003E-2</v>
      </c>
      <c r="I150" s="11"/>
      <c r="J150" s="11">
        <v>0.01</v>
      </c>
      <c r="K150" s="11">
        <v>0.01</v>
      </c>
      <c r="L150" s="11">
        <v>5.0000000000000001E-3</v>
      </c>
      <c r="M150" s="11">
        <v>5.0000000000000001E-3</v>
      </c>
      <c r="N150" s="11"/>
      <c r="O150" s="12" t="e">
        <f t="shared" si="22"/>
        <v>#VALUE!</v>
      </c>
      <c r="P150" s="12">
        <f t="shared" si="27"/>
        <v>0</v>
      </c>
      <c r="Q150" s="12">
        <f t="shared" si="21"/>
        <v>0</v>
      </c>
      <c r="R150" s="12">
        <f t="shared" si="28"/>
        <v>0</v>
      </c>
      <c r="S150" s="12">
        <f t="shared" si="23"/>
        <v>0</v>
      </c>
      <c r="T150" s="12" t="e">
        <v>#VALUE!</v>
      </c>
      <c r="U150" s="12">
        <v>0</v>
      </c>
      <c r="V150" s="12">
        <v>0</v>
      </c>
      <c r="W150" s="12">
        <v>0</v>
      </c>
      <c r="X150" s="12" t="e">
        <v>#VALUE!</v>
      </c>
      <c r="Y150" s="16">
        <f t="shared" si="24"/>
        <v>0</v>
      </c>
      <c r="Z150" s="16">
        <f t="shared" si="25"/>
        <v>0</v>
      </c>
      <c r="AA150" s="16">
        <f t="shared" si="26"/>
        <v>0</v>
      </c>
    </row>
    <row r="151" spans="1:27" x14ac:dyDescent="0.25">
      <c r="A151" s="8" t="s">
        <v>1308</v>
      </c>
      <c r="B151" s="20" t="s">
        <v>735</v>
      </c>
      <c r="C151" s="9" t="s">
        <v>736</v>
      </c>
      <c r="D151" s="10" t="s">
        <v>515</v>
      </c>
      <c r="E151" s="9" t="s">
        <v>193</v>
      </c>
      <c r="F151" s="9" t="s">
        <v>506</v>
      </c>
      <c r="G151" s="9" t="s">
        <v>475</v>
      </c>
      <c r="H151" s="11">
        <v>3.5000000000000003E-2</v>
      </c>
      <c r="I151" s="11"/>
      <c r="J151" s="11">
        <v>0.01</v>
      </c>
      <c r="K151" s="11">
        <v>0.01</v>
      </c>
      <c r="L151" s="11">
        <v>5.0000000000000001E-3</v>
      </c>
      <c r="M151" s="11">
        <v>5.0000000000000001E-3</v>
      </c>
      <c r="N151" s="11"/>
      <c r="O151" s="12" t="e">
        <f t="shared" si="22"/>
        <v>#VALUE!</v>
      </c>
      <c r="P151" s="12">
        <f t="shared" si="27"/>
        <v>0</v>
      </c>
      <c r="Q151" s="12">
        <f t="shared" si="21"/>
        <v>0</v>
      </c>
      <c r="R151" s="12">
        <f t="shared" si="28"/>
        <v>0</v>
      </c>
      <c r="S151" s="12">
        <f t="shared" si="23"/>
        <v>406200</v>
      </c>
      <c r="T151" s="12" t="e">
        <v>#VALUE!</v>
      </c>
      <c r="U151" s="12">
        <v>40620000</v>
      </c>
      <c r="V151" s="12">
        <v>59561000</v>
      </c>
      <c r="W151" s="12">
        <f>U151</f>
        <v>40620000</v>
      </c>
      <c r="X151" s="12" t="e">
        <v>#VALUE!</v>
      </c>
      <c r="Y151" s="16">
        <f t="shared" si="24"/>
        <v>0</v>
      </c>
      <c r="Z151" s="16">
        <f t="shared" si="25"/>
        <v>0</v>
      </c>
      <c r="AA151" s="16">
        <f t="shared" si="26"/>
        <v>0</v>
      </c>
    </row>
    <row r="152" spans="1:27" x14ac:dyDescent="0.25">
      <c r="A152" s="8" t="s">
        <v>1311</v>
      </c>
      <c r="B152" s="22" t="s">
        <v>741</v>
      </c>
      <c r="C152" s="9" t="s">
        <v>742</v>
      </c>
      <c r="D152" s="10" t="s">
        <v>515</v>
      </c>
      <c r="E152" s="9" t="s">
        <v>193</v>
      </c>
      <c r="F152" s="9" t="s">
        <v>506</v>
      </c>
      <c r="G152" s="9" t="s">
        <v>475</v>
      </c>
      <c r="H152" s="11">
        <v>3.5000000000000003E-2</v>
      </c>
      <c r="I152" s="11"/>
      <c r="J152" s="11">
        <v>0.01</v>
      </c>
      <c r="K152" s="11">
        <v>0.01</v>
      </c>
      <c r="L152" s="11">
        <v>5.0000000000000001E-3</v>
      </c>
      <c r="M152" s="11">
        <v>5.0000000000000001E-3</v>
      </c>
      <c r="N152" s="11"/>
      <c r="O152" s="12" t="e">
        <f t="shared" si="22"/>
        <v>#VALUE!</v>
      </c>
      <c r="P152" s="12">
        <f t="shared" si="27"/>
        <v>0</v>
      </c>
      <c r="Q152" s="12">
        <f t="shared" si="21"/>
        <v>0</v>
      </c>
      <c r="R152" s="12">
        <f t="shared" si="28"/>
        <v>0</v>
      </c>
      <c r="S152" s="12">
        <f t="shared" si="23"/>
        <v>0</v>
      </c>
      <c r="T152" s="12" t="e">
        <v>#VALUE!</v>
      </c>
      <c r="U152" s="12">
        <v>0</v>
      </c>
      <c r="V152" s="12">
        <v>30360000</v>
      </c>
      <c r="W152" s="12">
        <v>0</v>
      </c>
      <c r="X152" s="12" t="e">
        <v>#VALUE!</v>
      </c>
      <c r="Y152" s="16">
        <f t="shared" si="24"/>
        <v>0</v>
      </c>
      <c r="Z152" s="16">
        <f t="shared" si="25"/>
        <v>0</v>
      </c>
      <c r="AA152" s="16">
        <f t="shared" si="26"/>
        <v>0</v>
      </c>
    </row>
    <row r="153" spans="1:27" x14ac:dyDescent="0.25">
      <c r="A153" s="8" t="s">
        <v>1312</v>
      </c>
      <c r="B153" s="20" t="s">
        <v>743</v>
      </c>
      <c r="C153" s="9" t="s">
        <v>744</v>
      </c>
      <c r="D153" s="10" t="s">
        <v>1390</v>
      </c>
      <c r="E153" s="9" t="s">
        <v>193</v>
      </c>
      <c r="F153" s="9" t="s">
        <v>505</v>
      </c>
      <c r="G153" s="9" t="s">
        <v>475</v>
      </c>
      <c r="H153" s="11">
        <v>3.5000000000000003E-2</v>
      </c>
      <c r="I153" s="11"/>
      <c r="J153" s="11">
        <v>0.01</v>
      </c>
      <c r="K153" s="11">
        <v>0.01</v>
      </c>
      <c r="L153" s="11">
        <v>5.0000000000000001E-3</v>
      </c>
      <c r="M153" s="11">
        <v>5.0000000000000001E-3</v>
      </c>
      <c r="N153" s="11"/>
      <c r="O153" s="12" t="e">
        <f t="shared" si="22"/>
        <v>#VALUE!</v>
      </c>
      <c r="P153" s="12">
        <f t="shared" si="27"/>
        <v>0</v>
      </c>
      <c r="Q153" s="12">
        <f t="shared" si="21"/>
        <v>0</v>
      </c>
      <c r="R153" s="12">
        <f t="shared" si="28"/>
        <v>0</v>
      </c>
      <c r="S153" s="12">
        <f t="shared" si="23"/>
        <v>949800</v>
      </c>
      <c r="T153" s="12" t="e">
        <v>#VALUE!</v>
      </c>
      <c r="U153" s="12">
        <v>94980000</v>
      </c>
      <c r="V153" s="12">
        <v>0</v>
      </c>
      <c r="W153" s="12">
        <f>U153</f>
        <v>94980000</v>
      </c>
      <c r="X153" s="12" t="e">
        <v>#VALUE!</v>
      </c>
      <c r="Y153" s="16">
        <f t="shared" si="24"/>
        <v>0</v>
      </c>
      <c r="Z153" s="16">
        <f t="shared" si="25"/>
        <v>0</v>
      </c>
      <c r="AA153" s="16">
        <f t="shared" si="26"/>
        <v>0</v>
      </c>
    </row>
    <row r="154" spans="1:27" x14ac:dyDescent="0.25">
      <c r="A154" s="8" t="s">
        <v>1307</v>
      </c>
      <c r="B154" s="9" t="s">
        <v>745</v>
      </c>
      <c r="C154" s="9" t="s">
        <v>746</v>
      </c>
      <c r="D154" s="10" t="s">
        <v>1390</v>
      </c>
      <c r="E154" s="9" t="s">
        <v>193</v>
      </c>
      <c r="F154" s="9" t="s">
        <v>505</v>
      </c>
      <c r="G154" s="9" t="s">
        <v>475</v>
      </c>
      <c r="H154" s="11">
        <v>3.5000000000000003E-2</v>
      </c>
      <c r="I154" s="11"/>
      <c r="J154" s="11">
        <v>0.01</v>
      </c>
      <c r="K154" s="11">
        <v>0.01</v>
      </c>
      <c r="L154" s="11">
        <v>5.0000000000000001E-3</v>
      </c>
      <c r="M154" s="11">
        <v>5.0000000000000001E-3</v>
      </c>
      <c r="N154" s="11"/>
      <c r="O154" s="12" t="e">
        <f t="shared" si="22"/>
        <v>#VALUE!</v>
      </c>
      <c r="P154" s="12">
        <f t="shared" si="27"/>
        <v>0</v>
      </c>
      <c r="Q154" s="12">
        <f t="shared" si="21"/>
        <v>0</v>
      </c>
      <c r="R154" s="12">
        <f t="shared" si="28"/>
        <v>0</v>
      </c>
      <c r="S154" s="12">
        <f t="shared" si="23"/>
        <v>0</v>
      </c>
      <c r="T154" s="12" t="e">
        <v>#VALUE!</v>
      </c>
      <c r="U154" s="12">
        <v>0</v>
      </c>
      <c r="V154" s="12">
        <v>0</v>
      </c>
      <c r="W154" s="12">
        <v>0</v>
      </c>
      <c r="X154" s="12" t="e">
        <v>#VALUE!</v>
      </c>
      <c r="Y154" s="16">
        <f t="shared" si="24"/>
        <v>0</v>
      </c>
      <c r="Z154" s="16">
        <f t="shared" si="25"/>
        <v>0</v>
      </c>
      <c r="AA154" s="16">
        <f t="shared" si="26"/>
        <v>0</v>
      </c>
    </row>
    <row r="155" spans="1:27" x14ac:dyDescent="0.25">
      <c r="A155" s="8" t="s">
        <v>1314</v>
      </c>
      <c r="B155" s="23" t="s">
        <v>749</v>
      </c>
      <c r="C155" s="9" t="s">
        <v>750</v>
      </c>
      <c r="D155" s="10" t="s">
        <v>1459</v>
      </c>
      <c r="E155" s="9" t="s">
        <v>193</v>
      </c>
      <c r="F155" s="9" t="s">
        <v>474</v>
      </c>
      <c r="G155" s="9" t="s">
        <v>475</v>
      </c>
      <c r="H155" s="11">
        <v>3.5000000000000003E-2</v>
      </c>
      <c r="I155" s="11"/>
      <c r="J155" s="11">
        <v>0.01</v>
      </c>
      <c r="K155" s="11">
        <v>0.01</v>
      </c>
      <c r="L155" s="11">
        <v>5.0000000000000001E-3</v>
      </c>
      <c r="M155" s="11">
        <v>5.0000000000000001E-3</v>
      </c>
      <c r="N155" s="11"/>
      <c r="O155" s="12" t="e">
        <f t="shared" si="22"/>
        <v>#VALUE!</v>
      </c>
      <c r="P155" s="12">
        <f t="shared" si="27"/>
        <v>0</v>
      </c>
      <c r="Q155" s="12">
        <f t="shared" si="21"/>
        <v>0</v>
      </c>
      <c r="R155" s="12">
        <f t="shared" si="28"/>
        <v>0</v>
      </c>
      <c r="S155" s="12">
        <f t="shared" si="23"/>
        <v>1040900</v>
      </c>
      <c r="T155" s="12" t="e">
        <v>#VALUE!</v>
      </c>
      <c r="U155" s="12">
        <v>104090000</v>
      </c>
      <c r="V155" s="12">
        <v>14070000</v>
      </c>
      <c r="W155" s="12">
        <f>U155</f>
        <v>104090000</v>
      </c>
      <c r="X155" s="12" t="e">
        <v>#VALUE!</v>
      </c>
      <c r="Y155" s="16">
        <f t="shared" si="24"/>
        <v>0</v>
      </c>
      <c r="Z155" s="16">
        <f t="shared" si="25"/>
        <v>0</v>
      </c>
      <c r="AA155" s="16">
        <f t="shared" si="26"/>
        <v>0</v>
      </c>
    </row>
    <row r="156" spans="1:27" x14ac:dyDescent="0.25">
      <c r="A156" s="8" t="s">
        <v>1318</v>
      </c>
      <c r="B156" s="9" t="s">
        <v>757</v>
      </c>
      <c r="C156" s="9" t="s">
        <v>758</v>
      </c>
      <c r="D156" s="10" t="s">
        <v>1390</v>
      </c>
      <c r="E156" s="9" t="s">
        <v>193</v>
      </c>
      <c r="F156" s="9" t="s">
        <v>505</v>
      </c>
      <c r="G156" s="9" t="s">
        <v>475</v>
      </c>
      <c r="H156" s="11">
        <v>3.5000000000000003E-2</v>
      </c>
      <c r="I156" s="11"/>
      <c r="J156" s="11">
        <v>0.01</v>
      </c>
      <c r="K156" s="11">
        <v>0.01</v>
      </c>
      <c r="L156" s="11">
        <v>5.0000000000000001E-3</v>
      </c>
      <c r="M156" s="11">
        <v>5.0000000000000001E-3</v>
      </c>
      <c r="N156" s="11"/>
      <c r="O156" s="12" t="e">
        <f t="shared" si="22"/>
        <v>#VALUE!</v>
      </c>
      <c r="P156" s="12">
        <f t="shared" si="27"/>
        <v>0</v>
      </c>
      <c r="Q156" s="12">
        <f t="shared" si="21"/>
        <v>0</v>
      </c>
      <c r="R156" s="12">
        <f t="shared" si="28"/>
        <v>0</v>
      </c>
      <c r="S156" s="12">
        <f t="shared" si="23"/>
        <v>0</v>
      </c>
      <c r="T156" s="12" t="e">
        <v>#VALUE!</v>
      </c>
      <c r="U156" s="12">
        <v>0</v>
      </c>
      <c r="V156" s="12">
        <v>0</v>
      </c>
      <c r="W156" s="12">
        <v>0</v>
      </c>
      <c r="X156" s="12" t="e">
        <v>#VALUE!</v>
      </c>
      <c r="Y156" s="16">
        <f t="shared" si="24"/>
        <v>0</v>
      </c>
      <c r="Z156" s="16">
        <f t="shared" si="25"/>
        <v>0</v>
      </c>
      <c r="AA156" s="16">
        <f t="shared" si="26"/>
        <v>0</v>
      </c>
    </row>
    <row r="157" spans="1:27" x14ac:dyDescent="0.25">
      <c r="A157" s="8" t="s">
        <v>1319</v>
      </c>
      <c r="B157" s="20" t="s">
        <v>759</v>
      </c>
      <c r="C157" s="9" t="s">
        <v>760</v>
      </c>
      <c r="D157" s="10" t="s">
        <v>1390</v>
      </c>
      <c r="E157" s="9" t="s">
        <v>193</v>
      </c>
      <c r="F157" s="9" t="s">
        <v>505</v>
      </c>
      <c r="G157" s="9" t="s">
        <v>475</v>
      </c>
      <c r="H157" s="11">
        <v>3.5000000000000003E-2</v>
      </c>
      <c r="I157" s="11"/>
      <c r="J157" s="11">
        <v>0.01</v>
      </c>
      <c r="K157" s="11">
        <v>0.01</v>
      </c>
      <c r="L157" s="11">
        <v>5.0000000000000001E-3</v>
      </c>
      <c r="M157" s="11">
        <v>5.0000000000000001E-3</v>
      </c>
      <c r="N157" s="11"/>
      <c r="O157" s="12" t="e">
        <f t="shared" si="22"/>
        <v>#VALUE!</v>
      </c>
      <c r="P157" s="12">
        <f t="shared" si="27"/>
        <v>0</v>
      </c>
      <c r="Q157" s="12">
        <f t="shared" si="21"/>
        <v>0</v>
      </c>
      <c r="R157" s="12">
        <f t="shared" si="28"/>
        <v>0</v>
      </c>
      <c r="S157" s="12">
        <f t="shared" si="23"/>
        <v>78750</v>
      </c>
      <c r="T157" s="12" t="e">
        <v>#VALUE!</v>
      </c>
      <c r="U157" s="12">
        <v>7875000</v>
      </c>
      <c r="V157" s="12">
        <v>0</v>
      </c>
      <c r="W157" s="12">
        <v>7875000</v>
      </c>
      <c r="X157" s="12" t="e">
        <v>#VALUE!</v>
      </c>
      <c r="Y157" s="16">
        <f t="shared" si="24"/>
        <v>0</v>
      </c>
      <c r="Z157" s="16">
        <f t="shared" si="25"/>
        <v>0</v>
      </c>
      <c r="AA157" s="16">
        <f t="shared" si="26"/>
        <v>0</v>
      </c>
    </row>
    <row r="158" spans="1:27" x14ac:dyDescent="0.25">
      <c r="A158" s="8" t="e">
        <v>#N/A</v>
      </c>
      <c r="B158" s="9" t="s">
        <v>767</v>
      </c>
      <c r="C158" s="9" t="s">
        <v>768</v>
      </c>
      <c r="D158" s="10" t="s">
        <v>1459</v>
      </c>
      <c r="E158" s="9" t="s">
        <v>193</v>
      </c>
      <c r="F158" s="9" t="s">
        <v>488</v>
      </c>
      <c r="G158" s="9" t="s">
        <v>475</v>
      </c>
      <c r="H158" s="11">
        <v>3.5000000000000003E-2</v>
      </c>
      <c r="I158" s="11"/>
      <c r="J158" s="11">
        <v>0.01</v>
      </c>
      <c r="K158" s="11">
        <v>0.01</v>
      </c>
      <c r="L158" s="11">
        <v>5.0000000000000001E-3</v>
      </c>
      <c r="M158" s="11">
        <v>5.0000000000000001E-3</v>
      </c>
      <c r="N158" s="11"/>
      <c r="O158" s="12" t="e">
        <f t="shared" si="22"/>
        <v>#VALUE!</v>
      </c>
      <c r="P158" s="12">
        <f t="shared" si="27"/>
        <v>0</v>
      </c>
      <c r="Q158" s="12">
        <f t="shared" si="21"/>
        <v>0</v>
      </c>
      <c r="R158" s="12">
        <f t="shared" si="28"/>
        <v>0</v>
      </c>
      <c r="S158" s="12">
        <f t="shared" si="23"/>
        <v>0</v>
      </c>
      <c r="T158" s="12" t="e">
        <v>#VALUE!</v>
      </c>
      <c r="U158" s="12">
        <v>0</v>
      </c>
      <c r="V158" s="12">
        <v>0</v>
      </c>
      <c r="W158" s="12">
        <v>0</v>
      </c>
      <c r="X158" s="12" t="e">
        <v>#VALUE!</v>
      </c>
      <c r="Y158" s="16">
        <f t="shared" si="24"/>
        <v>0</v>
      </c>
      <c r="Z158" s="16">
        <f t="shared" si="25"/>
        <v>0</v>
      </c>
      <c r="AA158" s="16">
        <f t="shared" si="26"/>
        <v>0</v>
      </c>
    </row>
    <row r="159" spans="1:27" x14ac:dyDescent="0.25">
      <c r="A159" s="8" t="s">
        <v>1346</v>
      </c>
      <c r="B159" s="9" t="s">
        <v>1256</v>
      </c>
      <c r="C159" s="9" t="s">
        <v>1257</v>
      </c>
      <c r="D159" s="10" t="s">
        <v>483</v>
      </c>
      <c r="E159" s="9" t="s">
        <v>193</v>
      </c>
      <c r="F159" s="9" t="s">
        <v>516</v>
      </c>
      <c r="G159" s="9" t="s">
        <v>475</v>
      </c>
      <c r="H159" s="11">
        <v>3.5000000000000003E-2</v>
      </c>
      <c r="I159" s="11"/>
      <c r="J159" s="11">
        <v>0.01</v>
      </c>
      <c r="K159" s="11">
        <v>0.01</v>
      </c>
      <c r="L159" s="11">
        <v>5.0000000000000001E-3</v>
      </c>
      <c r="M159" s="11">
        <v>5.0000000000000001E-3</v>
      </c>
      <c r="N159" s="11"/>
      <c r="O159" s="12" t="e">
        <f t="shared" si="22"/>
        <v>#VALUE!</v>
      </c>
      <c r="P159" s="12">
        <f t="shared" si="27"/>
        <v>0</v>
      </c>
      <c r="Q159" s="12">
        <f t="shared" si="21"/>
        <v>0</v>
      </c>
      <c r="R159" s="12">
        <f t="shared" si="28"/>
        <v>0</v>
      </c>
      <c r="S159" s="12">
        <f t="shared" si="23"/>
        <v>0</v>
      </c>
      <c r="T159" s="12" t="e">
        <v>#VALUE!</v>
      </c>
      <c r="U159" s="12">
        <v>0</v>
      </c>
      <c r="V159" s="12">
        <v>0</v>
      </c>
      <c r="W159" s="12">
        <v>0</v>
      </c>
      <c r="X159" s="12" t="e">
        <v>#VALUE!</v>
      </c>
      <c r="Y159" s="16">
        <f t="shared" si="24"/>
        <v>0</v>
      </c>
      <c r="Z159" s="16">
        <f t="shared" si="25"/>
        <v>0</v>
      </c>
      <c r="AA159" s="16">
        <f t="shared" si="26"/>
        <v>0</v>
      </c>
    </row>
    <row r="160" spans="1:27" x14ac:dyDescent="0.25">
      <c r="A160" s="8" t="s">
        <v>1297</v>
      </c>
      <c r="B160" s="20" t="s">
        <v>715</v>
      </c>
      <c r="C160" s="9" t="s">
        <v>716</v>
      </c>
      <c r="D160" s="10" t="s">
        <v>483</v>
      </c>
      <c r="E160" s="9" t="s">
        <v>193</v>
      </c>
      <c r="F160" s="9" t="s">
        <v>484</v>
      </c>
      <c r="G160" s="9" t="s">
        <v>485</v>
      </c>
      <c r="H160" s="11">
        <v>3.5000000000000003E-2</v>
      </c>
      <c r="I160" s="11"/>
      <c r="J160" s="11">
        <v>0.01</v>
      </c>
      <c r="K160" s="11">
        <v>0.01</v>
      </c>
      <c r="L160" s="11">
        <v>5.0000000000000001E-3</v>
      </c>
      <c r="M160" s="11">
        <v>5.0000000000000001E-3</v>
      </c>
      <c r="N160" s="11"/>
      <c r="O160" s="12" t="e">
        <f t="shared" si="22"/>
        <v>#VALUE!</v>
      </c>
      <c r="P160" s="12">
        <f t="shared" si="27"/>
        <v>0</v>
      </c>
      <c r="Q160" s="12">
        <f t="shared" si="21"/>
        <v>0</v>
      </c>
      <c r="R160" s="12">
        <f t="shared" si="28"/>
        <v>0</v>
      </c>
      <c r="S160" s="12">
        <f t="shared" si="23"/>
        <v>0</v>
      </c>
      <c r="T160" s="12" t="e">
        <v>#VALUE!</v>
      </c>
      <c r="U160" s="12">
        <v>0</v>
      </c>
      <c r="V160" s="12">
        <v>61290000</v>
      </c>
      <c r="W160" s="12">
        <f>U160</f>
        <v>0</v>
      </c>
      <c r="X160" s="12" t="e">
        <v>#VALUE!</v>
      </c>
      <c r="Y160" s="16">
        <f t="shared" si="24"/>
        <v>0</v>
      </c>
      <c r="Z160" s="16">
        <f t="shared" si="25"/>
        <v>0</v>
      </c>
      <c r="AA160" s="16">
        <f t="shared" si="26"/>
        <v>0</v>
      </c>
    </row>
    <row r="161" spans="1:27" x14ac:dyDescent="0.25">
      <c r="A161" s="8" t="s">
        <v>1301</v>
      </c>
      <c r="B161" s="58" t="s">
        <v>721</v>
      </c>
      <c r="C161" s="9" t="s">
        <v>722</v>
      </c>
      <c r="D161" s="10" t="s">
        <v>497</v>
      </c>
      <c r="E161" s="9" t="s">
        <v>193</v>
      </c>
      <c r="F161" s="9" t="s">
        <v>498</v>
      </c>
      <c r="G161" s="9" t="s">
        <v>485</v>
      </c>
      <c r="H161" s="11">
        <v>3.5000000000000003E-2</v>
      </c>
      <c r="I161" s="11"/>
      <c r="J161" s="11">
        <v>0.01</v>
      </c>
      <c r="K161" s="11">
        <v>0.01</v>
      </c>
      <c r="L161" s="11">
        <v>5.0000000000000001E-3</v>
      </c>
      <c r="M161" s="11">
        <v>5.0000000000000001E-3</v>
      </c>
      <c r="N161" s="11"/>
      <c r="O161" s="12" t="e">
        <f t="shared" si="22"/>
        <v>#VALUE!</v>
      </c>
      <c r="P161" s="12">
        <f t="shared" si="27"/>
        <v>0</v>
      </c>
      <c r="Q161" s="12">
        <f t="shared" si="21"/>
        <v>0</v>
      </c>
      <c r="R161" s="12">
        <f t="shared" si="28"/>
        <v>0</v>
      </c>
      <c r="S161" s="12">
        <f t="shared" si="23"/>
        <v>655800</v>
      </c>
      <c r="T161" s="12" t="e">
        <v>#VALUE!</v>
      </c>
      <c r="U161" s="12">
        <v>65580000</v>
      </c>
      <c r="V161" s="12">
        <v>66551000</v>
      </c>
      <c r="W161" s="12">
        <v>65580000</v>
      </c>
      <c r="X161" s="12" t="e">
        <v>#VALUE!</v>
      </c>
      <c r="Y161" s="16">
        <f t="shared" si="24"/>
        <v>0</v>
      </c>
      <c r="Z161" s="16">
        <f t="shared" si="25"/>
        <v>0</v>
      </c>
      <c r="AA161" s="16">
        <f t="shared" si="26"/>
        <v>0</v>
      </c>
    </row>
    <row r="162" spans="1:27" x14ac:dyDescent="0.25">
      <c r="A162" s="8" t="s">
        <v>1303</v>
      </c>
      <c r="B162" s="20" t="s">
        <v>723</v>
      </c>
      <c r="C162" s="9" t="s">
        <v>724</v>
      </c>
      <c r="D162" s="10" t="s">
        <v>492</v>
      </c>
      <c r="E162" s="9" t="s">
        <v>193</v>
      </c>
      <c r="F162" s="9" t="s">
        <v>484</v>
      </c>
      <c r="G162" s="9" t="s">
        <v>485</v>
      </c>
      <c r="H162" s="11">
        <v>3.5000000000000003E-2</v>
      </c>
      <c r="I162" s="11"/>
      <c r="J162" s="11">
        <v>0.01</v>
      </c>
      <c r="K162" s="11">
        <v>0.01</v>
      </c>
      <c r="L162" s="11">
        <v>5.0000000000000001E-3</v>
      </c>
      <c r="M162" s="11">
        <v>5.0000000000000001E-3</v>
      </c>
      <c r="N162" s="11"/>
      <c r="O162" s="12" t="e">
        <f t="shared" si="22"/>
        <v>#VALUE!</v>
      </c>
      <c r="P162" s="12">
        <f t="shared" si="27"/>
        <v>0</v>
      </c>
      <c r="Q162" s="12">
        <f t="shared" si="21"/>
        <v>0</v>
      </c>
      <c r="R162" s="12">
        <f t="shared" si="28"/>
        <v>0</v>
      </c>
      <c r="S162" s="12">
        <f t="shared" si="23"/>
        <v>0</v>
      </c>
      <c r="T162" s="12" t="e">
        <v>#VALUE!</v>
      </c>
      <c r="U162" s="12">
        <v>0</v>
      </c>
      <c r="V162" s="12">
        <v>0</v>
      </c>
      <c r="W162" s="12">
        <v>0</v>
      </c>
      <c r="X162" s="12" t="e">
        <v>#VALUE!</v>
      </c>
      <c r="Y162" s="16">
        <f t="shared" si="24"/>
        <v>0</v>
      </c>
      <c r="Z162" s="16">
        <f t="shared" si="25"/>
        <v>0</v>
      </c>
      <c r="AA162" s="16">
        <f t="shared" si="26"/>
        <v>0</v>
      </c>
    </row>
    <row r="163" spans="1:27" x14ac:dyDescent="0.25">
      <c r="A163" s="8" t="s">
        <v>1305</v>
      </c>
      <c r="B163" s="58" t="s">
        <v>727</v>
      </c>
      <c r="C163" s="9" t="s">
        <v>728</v>
      </c>
      <c r="D163" s="10" t="s">
        <v>497</v>
      </c>
      <c r="E163" s="9" t="s">
        <v>193</v>
      </c>
      <c r="F163" s="9" t="s">
        <v>498</v>
      </c>
      <c r="G163" s="9" t="s">
        <v>485</v>
      </c>
      <c r="H163" s="11">
        <v>3.5000000000000003E-2</v>
      </c>
      <c r="I163" s="11"/>
      <c r="J163" s="11">
        <v>0.01</v>
      </c>
      <c r="K163" s="11">
        <v>0.01</v>
      </c>
      <c r="L163" s="11">
        <v>5.0000000000000001E-3</v>
      </c>
      <c r="M163" s="11">
        <v>5.0000000000000001E-3</v>
      </c>
      <c r="N163" s="11"/>
      <c r="O163" s="12" t="e">
        <f t="shared" si="22"/>
        <v>#VALUE!</v>
      </c>
      <c r="P163" s="12">
        <f t="shared" si="27"/>
        <v>0</v>
      </c>
      <c r="Q163" s="12">
        <f t="shared" si="21"/>
        <v>0</v>
      </c>
      <c r="R163" s="12">
        <f t="shared" si="28"/>
        <v>0</v>
      </c>
      <c r="S163" s="12">
        <f t="shared" si="23"/>
        <v>213950</v>
      </c>
      <c r="T163" s="12" t="e">
        <v>#VALUE!</v>
      </c>
      <c r="U163" s="12">
        <v>21395000</v>
      </c>
      <c r="V163" s="12">
        <v>4550000</v>
      </c>
      <c r="W163" s="12">
        <v>21395000</v>
      </c>
      <c r="X163" s="12" t="e">
        <v>#VALUE!</v>
      </c>
      <c r="Y163" s="16">
        <f t="shared" si="24"/>
        <v>0</v>
      </c>
      <c r="Z163" s="16">
        <f t="shared" si="25"/>
        <v>0</v>
      </c>
      <c r="AA163" s="16">
        <f t="shared" si="26"/>
        <v>0</v>
      </c>
    </row>
    <row r="164" spans="1:27" x14ac:dyDescent="0.25">
      <c r="A164" s="8" t="s">
        <v>1306</v>
      </c>
      <c r="B164" s="58" t="s">
        <v>729</v>
      </c>
      <c r="C164" s="9" t="s">
        <v>730</v>
      </c>
      <c r="D164" s="10" t="s">
        <v>497</v>
      </c>
      <c r="E164" s="9" t="s">
        <v>193</v>
      </c>
      <c r="F164" s="9" t="s">
        <v>498</v>
      </c>
      <c r="G164" s="9" t="s">
        <v>485</v>
      </c>
      <c r="H164" s="11">
        <v>3.5000000000000003E-2</v>
      </c>
      <c r="I164" s="11"/>
      <c r="J164" s="11">
        <v>0.01</v>
      </c>
      <c r="K164" s="11">
        <v>0.01</v>
      </c>
      <c r="L164" s="11">
        <v>5.0000000000000001E-3</v>
      </c>
      <c r="M164" s="11">
        <v>5.0000000000000001E-3</v>
      </c>
      <c r="N164" s="11"/>
      <c r="O164" s="12" t="e">
        <f t="shared" si="22"/>
        <v>#VALUE!</v>
      </c>
      <c r="P164" s="12">
        <f t="shared" si="27"/>
        <v>0</v>
      </c>
      <c r="Q164" s="12">
        <f t="shared" si="21"/>
        <v>0</v>
      </c>
      <c r="R164" s="12">
        <f t="shared" si="28"/>
        <v>0</v>
      </c>
      <c r="S164" s="12">
        <f t="shared" si="23"/>
        <v>1355160</v>
      </c>
      <c r="T164" s="12" t="e">
        <v>#VALUE!</v>
      </c>
      <c r="U164" s="12">
        <v>135516000</v>
      </c>
      <c r="V164" s="12">
        <v>7380000</v>
      </c>
      <c r="W164" s="12">
        <v>135516000</v>
      </c>
      <c r="X164" s="12" t="e">
        <v>#VALUE!</v>
      </c>
      <c r="Y164" s="16">
        <f t="shared" si="24"/>
        <v>0</v>
      </c>
      <c r="Z164" s="16">
        <f t="shared" si="25"/>
        <v>0</v>
      </c>
      <c r="AA164" s="16">
        <f t="shared" si="26"/>
        <v>0</v>
      </c>
    </row>
    <row r="165" spans="1:27" x14ac:dyDescent="0.25">
      <c r="A165" s="8" t="s">
        <v>1326</v>
      </c>
      <c r="B165" s="58" t="s">
        <v>733</v>
      </c>
      <c r="C165" s="9" t="s">
        <v>734</v>
      </c>
      <c r="D165" s="10" t="s">
        <v>483</v>
      </c>
      <c r="E165" s="9" t="s">
        <v>193</v>
      </c>
      <c r="F165" s="9" t="s">
        <v>484</v>
      </c>
      <c r="G165" s="9" t="s">
        <v>485</v>
      </c>
      <c r="H165" s="11">
        <v>3.5000000000000003E-2</v>
      </c>
      <c r="I165" s="11"/>
      <c r="J165" s="11">
        <v>0.01</v>
      </c>
      <c r="K165" s="11">
        <v>0.01</v>
      </c>
      <c r="L165" s="11">
        <v>5.0000000000000001E-3</v>
      </c>
      <c r="M165" s="11">
        <v>5.0000000000000001E-3</v>
      </c>
      <c r="N165" s="11"/>
      <c r="O165" s="12" t="e">
        <f t="shared" si="22"/>
        <v>#VALUE!</v>
      </c>
      <c r="P165" s="12">
        <f t="shared" si="27"/>
        <v>0</v>
      </c>
      <c r="Q165" s="12">
        <f t="shared" si="21"/>
        <v>0</v>
      </c>
      <c r="R165" s="12">
        <f t="shared" si="28"/>
        <v>0</v>
      </c>
      <c r="S165" s="12">
        <f t="shared" si="23"/>
        <v>259200</v>
      </c>
      <c r="T165" s="12" t="e">
        <v>#VALUE!</v>
      </c>
      <c r="U165" s="12">
        <v>25920000</v>
      </c>
      <c r="V165" s="12">
        <v>109560000</v>
      </c>
      <c r="W165" s="12">
        <v>25920000</v>
      </c>
      <c r="X165" s="12" t="e">
        <v>#VALUE!</v>
      </c>
      <c r="Y165" s="16">
        <f t="shared" si="24"/>
        <v>0</v>
      </c>
      <c r="Z165" s="16">
        <f t="shared" si="25"/>
        <v>0</v>
      </c>
      <c r="AA165" s="16">
        <f t="shared" si="26"/>
        <v>0</v>
      </c>
    </row>
    <row r="166" spans="1:27" x14ac:dyDescent="0.25">
      <c r="A166" s="8" t="s">
        <v>1315</v>
      </c>
      <c r="B166" s="20" t="s">
        <v>751</v>
      </c>
      <c r="C166" s="9" t="s">
        <v>752</v>
      </c>
      <c r="D166" s="10" t="s">
        <v>492</v>
      </c>
      <c r="E166" s="9" t="s">
        <v>193</v>
      </c>
      <c r="F166" s="9" t="s">
        <v>493</v>
      </c>
      <c r="G166" s="9" t="s">
        <v>485</v>
      </c>
      <c r="H166" s="11">
        <v>3.5000000000000003E-2</v>
      </c>
      <c r="I166" s="11"/>
      <c r="J166" s="11">
        <v>0.01</v>
      </c>
      <c r="K166" s="11">
        <v>0.01</v>
      </c>
      <c r="L166" s="11">
        <v>5.0000000000000001E-3</v>
      </c>
      <c r="M166" s="11">
        <v>5.0000000000000001E-3</v>
      </c>
      <c r="N166" s="11"/>
      <c r="O166" s="12" t="e">
        <f t="shared" si="22"/>
        <v>#VALUE!</v>
      </c>
      <c r="P166" s="12">
        <f t="shared" si="27"/>
        <v>0</v>
      </c>
      <c r="Q166" s="12">
        <f t="shared" si="21"/>
        <v>0</v>
      </c>
      <c r="R166" s="12">
        <f t="shared" si="28"/>
        <v>0</v>
      </c>
      <c r="S166" s="12">
        <f t="shared" si="23"/>
        <v>0</v>
      </c>
      <c r="T166" s="12" t="e">
        <v>#VALUE!</v>
      </c>
      <c r="U166" s="12">
        <v>0</v>
      </c>
      <c r="V166" s="12">
        <v>0</v>
      </c>
      <c r="W166" s="12">
        <v>0</v>
      </c>
      <c r="X166" s="12" t="e">
        <v>#VALUE!</v>
      </c>
      <c r="Y166" s="16">
        <f t="shared" si="24"/>
        <v>0</v>
      </c>
      <c r="Z166" s="16">
        <f t="shared" si="25"/>
        <v>0</v>
      </c>
      <c r="AA166" s="16">
        <f t="shared" si="26"/>
        <v>0</v>
      </c>
    </row>
    <row r="167" spans="1:27" x14ac:dyDescent="0.25">
      <c r="A167" s="8" t="s">
        <v>1316</v>
      </c>
      <c r="B167" s="58" t="s">
        <v>753</v>
      </c>
      <c r="C167" s="9" t="s">
        <v>754</v>
      </c>
      <c r="D167" s="10" t="s">
        <v>497</v>
      </c>
      <c r="E167" s="9" t="s">
        <v>193</v>
      </c>
      <c r="F167" s="9" t="s">
        <v>498</v>
      </c>
      <c r="G167" s="9" t="s">
        <v>485</v>
      </c>
      <c r="H167" s="11">
        <v>3.5000000000000003E-2</v>
      </c>
      <c r="I167" s="11"/>
      <c r="J167" s="26">
        <v>0.01</v>
      </c>
      <c r="K167" s="11">
        <v>0.01</v>
      </c>
      <c r="L167" s="11">
        <v>5.0000000000000001E-3</v>
      </c>
      <c r="M167" s="11">
        <v>5.0000000000000001E-3</v>
      </c>
      <c r="N167" s="11"/>
      <c r="O167" s="12" t="e">
        <f t="shared" si="22"/>
        <v>#VALUE!</v>
      </c>
      <c r="P167" s="12">
        <f t="shared" si="27"/>
        <v>0</v>
      </c>
      <c r="Q167" s="12">
        <f t="shared" si="21"/>
        <v>0</v>
      </c>
      <c r="R167" s="12">
        <f t="shared" si="28"/>
        <v>0</v>
      </c>
      <c r="S167" s="12">
        <f t="shared" si="23"/>
        <v>132300</v>
      </c>
      <c r="T167" s="12" t="e">
        <v>#VALUE!</v>
      </c>
      <c r="U167" s="12">
        <v>13230000</v>
      </c>
      <c r="V167" s="12">
        <v>0</v>
      </c>
      <c r="W167" s="12">
        <v>13230000</v>
      </c>
      <c r="X167" s="12" t="e">
        <v>#VALUE!</v>
      </c>
      <c r="Y167" s="16">
        <f t="shared" si="24"/>
        <v>0</v>
      </c>
      <c r="Z167" s="16">
        <f t="shared" si="25"/>
        <v>0</v>
      </c>
      <c r="AA167" s="16">
        <f t="shared" si="26"/>
        <v>0</v>
      </c>
    </row>
    <row r="168" spans="1:27" x14ac:dyDescent="0.25">
      <c r="A168" s="8" t="s">
        <v>1317</v>
      </c>
      <c r="B168" s="20" t="s">
        <v>755</v>
      </c>
      <c r="C168" s="9" t="s">
        <v>756</v>
      </c>
      <c r="D168" s="10" t="s">
        <v>483</v>
      </c>
      <c r="E168" s="9" t="s">
        <v>193</v>
      </c>
      <c r="F168" s="9" t="s">
        <v>484</v>
      </c>
      <c r="G168" s="9" t="s">
        <v>485</v>
      </c>
      <c r="H168" s="11">
        <v>3.5000000000000003E-2</v>
      </c>
      <c r="I168" s="11"/>
      <c r="J168" s="11">
        <v>0.01</v>
      </c>
      <c r="K168" s="11">
        <v>0.01</v>
      </c>
      <c r="L168" s="11">
        <v>5.0000000000000001E-3</v>
      </c>
      <c r="M168" s="11">
        <v>5.0000000000000001E-3</v>
      </c>
      <c r="N168" s="11"/>
      <c r="O168" s="12" t="e">
        <f t="shared" si="22"/>
        <v>#VALUE!</v>
      </c>
      <c r="P168" s="12">
        <f t="shared" si="27"/>
        <v>0</v>
      </c>
      <c r="Q168" s="12">
        <f t="shared" si="21"/>
        <v>0</v>
      </c>
      <c r="R168" s="12">
        <f t="shared" si="28"/>
        <v>0</v>
      </c>
      <c r="S168" s="12">
        <f t="shared" si="23"/>
        <v>0</v>
      </c>
      <c r="T168" s="12" t="e">
        <v>#VALUE!</v>
      </c>
      <c r="U168" s="12">
        <v>0</v>
      </c>
      <c r="V168" s="12">
        <v>0</v>
      </c>
      <c r="W168" s="12">
        <v>0</v>
      </c>
      <c r="X168" s="12" t="e">
        <v>#VALUE!</v>
      </c>
      <c r="Y168" s="16">
        <f t="shared" si="24"/>
        <v>0</v>
      </c>
      <c r="Z168" s="16">
        <f t="shared" si="25"/>
        <v>0</v>
      </c>
      <c r="AA168" s="16">
        <f t="shared" si="26"/>
        <v>0</v>
      </c>
    </row>
    <row r="169" spans="1:27" x14ac:dyDescent="0.25">
      <c r="A169" s="8" t="s">
        <v>1320</v>
      </c>
      <c r="B169" s="9" t="s">
        <v>761</v>
      </c>
      <c r="C169" s="9" t="s">
        <v>762</v>
      </c>
      <c r="D169" s="10" t="s">
        <v>492</v>
      </c>
      <c r="E169" s="9" t="s">
        <v>193</v>
      </c>
      <c r="F169" s="9" t="s">
        <v>493</v>
      </c>
      <c r="G169" s="9" t="s">
        <v>485</v>
      </c>
      <c r="H169" s="11">
        <v>3.5000000000000003E-2</v>
      </c>
      <c r="I169" s="11"/>
      <c r="J169" s="11">
        <v>0.01</v>
      </c>
      <c r="K169" s="11">
        <v>0.01</v>
      </c>
      <c r="L169" s="11">
        <v>5.0000000000000001E-3</v>
      </c>
      <c r="M169" s="11">
        <v>5.0000000000000001E-3</v>
      </c>
      <c r="N169" s="11"/>
      <c r="O169" s="12" t="e">
        <f t="shared" si="22"/>
        <v>#VALUE!</v>
      </c>
      <c r="P169" s="12">
        <f t="shared" si="27"/>
        <v>0</v>
      </c>
      <c r="Q169" s="12">
        <f t="shared" si="21"/>
        <v>0</v>
      </c>
      <c r="R169" s="12">
        <f t="shared" si="28"/>
        <v>0</v>
      </c>
      <c r="S169" s="12">
        <f t="shared" si="23"/>
        <v>526900</v>
      </c>
      <c r="T169" s="12" t="e">
        <v>#VALUE!</v>
      </c>
      <c r="U169" s="12">
        <v>52690000</v>
      </c>
      <c r="V169" s="12">
        <v>28290000</v>
      </c>
      <c r="W169" s="12">
        <v>52690000</v>
      </c>
      <c r="X169" s="12" t="e">
        <v>#VALUE!</v>
      </c>
      <c r="Y169" s="16">
        <f t="shared" si="24"/>
        <v>0</v>
      </c>
      <c r="Z169" s="16">
        <f t="shared" si="25"/>
        <v>0</v>
      </c>
      <c r="AA169" s="16">
        <f t="shared" si="26"/>
        <v>0</v>
      </c>
    </row>
    <row r="170" spans="1:27" x14ac:dyDescent="0.25">
      <c r="A170" s="8" t="s">
        <v>1331</v>
      </c>
      <c r="B170" s="9" t="s">
        <v>1088</v>
      </c>
      <c r="C170" s="9" t="s">
        <v>1089</v>
      </c>
      <c r="D170" s="10" t="s">
        <v>1001</v>
      </c>
      <c r="E170" s="9" t="s">
        <v>193</v>
      </c>
      <c r="F170" s="9" t="s">
        <v>1002</v>
      </c>
      <c r="G170" s="9" t="s">
        <v>998</v>
      </c>
      <c r="H170" s="11">
        <v>3.5000000000000003E-2</v>
      </c>
      <c r="I170" s="11"/>
      <c r="J170" s="11">
        <v>0.01</v>
      </c>
      <c r="K170" s="11">
        <v>0.01</v>
      </c>
      <c r="L170" s="11">
        <v>5.0000000000000001E-3</v>
      </c>
      <c r="M170" s="11">
        <v>5.0000000000000001E-3</v>
      </c>
      <c r="N170" s="11"/>
      <c r="O170" s="12" t="e">
        <f t="shared" si="22"/>
        <v>#VALUE!</v>
      </c>
      <c r="P170" s="12">
        <f t="shared" ref="P170:P201" si="29">ROUND(IF(Y170&gt;=40%,U170*J170*(100%-H170),0),0)</f>
        <v>0</v>
      </c>
      <c r="Q170" s="12">
        <f t="shared" si="21"/>
        <v>0</v>
      </c>
      <c r="R170" s="12">
        <f t="shared" ref="R170:R201" si="30">ROUND(IF(AA170&gt;=100%,X170*(100%-H170)*K170,0),0)</f>
        <v>0</v>
      </c>
      <c r="S170" s="12">
        <f t="shared" si="23"/>
        <v>452400</v>
      </c>
      <c r="T170" s="12" t="e">
        <v>#VALUE!</v>
      </c>
      <c r="U170" s="12">
        <v>45240000</v>
      </c>
      <c r="V170" s="12">
        <v>46550000</v>
      </c>
      <c r="W170" s="12">
        <v>45240000</v>
      </c>
      <c r="X170" s="12" t="e">
        <v>#VALUE!</v>
      </c>
      <c r="Y170" s="16">
        <f t="shared" si="24"/>
        <v>0</v>
      </c>
      <c r="Z170" s="16">
        <f t="shared" si="25"/>
        <v>0</v>
      </c>
      <c r="AA170" s="16">
        <f t="shared" si="26"/>
        <v>0</v>
      </c>
    </row>
    <row r="171" spans="1:27" x14ac:dyDescent="0.25">
      <c r="A171" s="8" t="s">
        <v>1332</v>
      </c>
      <c r="B171" s="58" t="s">
        <v>1090</v>
      </c>
      <c r="C171" s="9" t="s">
        <v>1091</v>
      </c>
      <c r="D171" s="10" t="s">
        <v>1005</v>
      </c>
      <c r="E171" s="9" t="s">
        <v>193</v>
      </c>
      <c r="F171" s="9" t="s">
        <v>1006</v>
      </c>
      <c r="G171" s="9" t="s">
        <v>998</v>
      </c>
      <c r="H171" s="11">
        <v>3.5000000000000003E-2</v>
      </c>
      <c r="I171" s="11"/>
      <c r="J171" s="11">
        <v>0.01</v>
      </c>
      <c r="K171" s="11">
        <v>0.01</v>
      </c>
      <c r="L171" s="11">
        <v>5.0000000000000001E-3</v>
      </c>
      <c r="M171" s="11">
        <v>5.0000000000000001E-3</v>
      </c>
      <c r="N171" s="11"/>
      <c r="O171" s="12" t="e">
        <f t="shared" si="22"/>
        <v>#VALUE!</v>
      </c>
      <c r="P171" s="12">
        <f t="shared" si="29"/>
        <v>0</v>
      </c>
      <c r="Q171" s="12">
        <f t="shared" si="21"/>
        <v>0</v>
      </c>
      <c r="R171" s="12">
        <f t="shared" si="30"/>
        <v>0</v>
      </c>
      <c r="S171" s="12">
        <f t="shared" si="23"/>
        <v>3804200</v>
      </c>
      <c r="T171" s="12" t="e">
        <v>#VALUE!</v>
      </c>
      <c r="U171" s="12">
        <v>380420000</v>
      </c>
      <c r="V171" s="12">
        <v>319710000</v>
      </c>
      <c r="W171" s="12">
        <v>380420000</v>
      </c>
      <c r="X171" s="12" t="e">
        <v>#VALUE!</v>
      </c>
      <c r="Y171" s="16">
        <f t="shared" si="24"/>
        <v>0</v>
      </c>
      <c r="Z171" s="16">
        <f t="shared" si="25"/>
        <v>0</v>
      </c>
      <c r="AA171" s="16">
        <f t="shared" si="26"/>
        <v>0</v>
      </c>
    </row>
    <row r="172" spans="1:27" x14ac:dyDescent="0.25">
      <c r="A172" s="8" t="s">
        <v>1333</v>
      </c>
      <c r="B172" s="9" t="s">
        <v>1092</v>
      </c>
      <c r="C172" s="9" t="s">
        <v>1093</v>
      </c>
      <c r="D172" s="10" t="s">
        <v>996</v>
      </c>
      <c r="E172" s="9" t="s">
        <v>193</v>
      </c>
      <c r="F172" s="9" t="s">
        <v>1009</v>
      </c>
      <c r="G172" s="9" t="s">
        <v>998</v>
      </c>
      <c r="H172" s="11">
        <v>3.5000000000000003E-2</v>
      </c>
      <c r="I172" s="11"/>
      <c r="J172" s="11">
        <v>0.01</v>
      </c>
      <c r="K172" s="11">
        <v>0.01</v>
      </c>
      <c r="L172" s="11">
        <v>5.0000000000000001E-3</v>
      </c>
      <c r="M172" s="11">
        <v>5.0000000000000001E-3</v>
      </c>
      <c r="N172" s="11"/>
      <c r="O172" s="12" t="e">
        <f t="shared" si="22"/>
        <v>#VALUE!</v>
      </c>
      <c r="P172" s="12">
        <f t="shared" si="29"/>
        <v>0</v>
      </c>
      <c r="Q172" s="12">
        <f t="shared" si="21"/>
        <v>0</v>
      </c>
      <c r="R172" s="12">
        <f t="shared" si="30"/>
        <v>0</v>
      </c>
      <c r="S172" s="12">
        <f t="shared" si="23"/>
        <v>402000</v>
      </c>
      <c r="T172" s="12" t="e">
        <v>#VALUE!</v>
      </c>
      <c r="U172" s="12">
        <v>40200000</v>
      </c>
      <c r="V172" s="12">
        <v>40620000</v>
      </c>
      <c r="W172" s="12">
        <v>40200000</v>
      </c>
      <c r="X172" s="12" t="e">
        <v>#VALUE!</v>
      </c>
      <c r="Y172" s="16">
        <f t="shared" si="24"/>
        <v>0</v>
      </c>
      <c r="Z172" s="16">
        <f t="shared" si="25"/>
        <v>0</v>
      </c>
      <c r="AA172" s="16">
        <f t="shared" si="26"/>
        <v>0</v>
      </c>
    </row>
    <row r="173" spans="1:27" x14ac:dyDescent="0.25">
      <c r="A173" s="8" t="s">
        <v>1335</v>
      </c>
      <c r="B173" s="20" t="s">
        <v>1094</v>
      </c>
      <c r="C173" s="9" t="s">
        <v>1095</v>
      </c>
      <c r="D173" s="10" t="s">
        <v>1001</v>
      </c>
      <c r="E173" s="9" t="s">
        <v>193</v>
      </c>
      <c r="F173" s="9" t="s">
        <v>1015</v>
      </c>
      <c r="G173" s="9" t="s">
        <v>998</v>
      </c>
      <c r="H173" s="11">
        <v>3.5000000000000003E-2</v>
      </c>
      <c r="I173" s="11"/>
      <c r="J173" s="11">
        <v>0.01</v>
      </c>
      <c r="K173" s="11">
        <v>0.01</v>
      </c>
      <c r="L173" s="11">
        <v>5.0000000000000001E-3</v>
      </c>
      <c r="M173" s="11">
        <v>5.0000000000000001E-3</v>
      </c>
      <c r="N173" s="11"/>
      <c r="O173" s="12" t="e">
        <f t="shared" si="22"/>
        <v>#VALUE!</v>
      </c>
      <c r="P173" s="12">
        <f t="shared" si="29"/>
        <v>0</v>
      </c>
      <c r="Q173" s="12">
        <f t="shared" si="21"/>
        <v>0</v>
      </c>
      <c r="R173" s="12">
        <f t="shared" si="30"/>
        <v>0</v>
      </c>
      <c r="S173" s="12">
        <f t="shared" si="23"/>
        <v>0</v>
      </c>
      <c r="T173" s="12" t="e">
        <v>#VALUE!</v>
      </c>
      <c r="U173" s="12">
        <v>0</v>
      </c>
      <c r="V173" s="12">
        <v>-83770000</v>
      </c>
      <c r="W173" s="12">
        <v>0</v>
      </c>
      <c r="X173" s="12" t="e">
        <v>#VALUE!</v>
      </c>
      <c r="Y173" s="16">
        <f t="shared" si="24"/>
        <v>0</v>
      </c>
      <c r="Z173" s="16">
        <f t="shared" si="25"/>
        <v>0</v>
      </c>
      <c r="AA173" s="16">
        <f t="shared" si="26"/>
        <v>0</v>
      </c>
    </row>
    <row r="174" spans="1:27" x14ac:dyDescent="0.25">
      <c r="A174" s="8" t="s">
        <v>1336</v>
      </c>
      <c r="B174" s="25" t="s">
        <v>1096</v>
      </c>
      <c r="C174" s="9" t="s">
        <v>1097</v>
      </c>
      <c r="D174" s="10" t="s">
        <v>1018</v>
      </c>
      <c r="E174" s="9" t="s">
        <v>193</v>
      </c>
      <c r="F174" s="9" t="s">
        <v>1019</v>
      </c>
      <c r="G174" s="9" t="s">
        <v>998</v>
      </c>
      <c r="H174" s="11">
        <v>3.5000000000000003E-2</v>
      </c>
      <c r="I174" s="11"/>
      <c r="J174" s="11">
        <v>0.01</v>
      </c>
      <c r="K174" s="11">
        <v>0.01</v>
      </c>
      <c r="L174" s="11">
        <v>5.0000000000000001E-3</v>
      </c>
      <c r="M174" s="11">
        <v>5.0000000000000001E-3</v>
      </c>
      <c r="N174" s="11"/>
      <c r="O174" s="12" t="e">
        <f t="shared" si="22"/>
        <v>#VALUE!</v>
      </c>
      <c r="P174" s="12">
        <f t="shared" si="29"/>
        <v>0</v>
      </c>
      <c r="Q174" s="12">
        <f t="shared" si="21"/>
        <v>0</v>
      </c>
      <c r="R174" s="12">
        <f t="shared" si="30"/>
        <v>0</v>
      </c>
      <c r="S174" s="12">
        <f t="shared" si="23"/>
        <v>1215000</v>
      </c>
      <c r="T174" s="12" t="e">
        <v>#VALUE!</v>
      </c>
      <c r="U174" s="12">
        <v>121500000</v>
      </c>
      <c r="V174" s="12">
        <v>0</v>
      </c>
      <c r="W174" s="12">
        <v>121500000</v>
      </c>
      <c r="X174" s="12" t="e">
        <v>#VALUE!</v>
      </c>
      <c r="Y174" s="16">
        <f t="shared" si="24"/>
        <v>0</v>
      </c>
      <c r="Z174" s="16">
        <f t="shared" si="25"/>
        <v>0</v>
      </c>
      <c r="AA174" s="16">
        <f t="shared" si="26"/>
        <v>0</v>
      </c>
    </row>
    <row r="175" spans="1:27" x14ac:dyDescent="0.25">
      <c r="A175" s="8" t="s">
        <v>1337</v>
      </c>
      <c r="B175" s="9" t="s">
        <v>1098</v>
      </c>
      <c r="C175" s="9" t="s">
        <v>1099</v>
      </c>
      <c r="D175" s="10" t="s">
        <v>1001</v>
      </c>
      <c r="E175" s="9" t="s">
        <v>193</v>
      </c>
      <c r="F175" s="9" t="s">
        <v>1022</v>
      </c>
      <c r="G175" s="9" t="s">
        <v>998</v>
      </c>
      <c r="H175" s="11">
        <v>3.5000000000000003E-2</v>
      </c>
      <c r="I175" s="11"/>
      <c r="J175" s="11">
        <v>0.01</v>
      </c>
      <c r="K175" s="11">
        <v>0.01</v>
      </c>
      <c r="L175" s="11">
        <v>5.0000000000000001E-3</v>
      </c>
      <c r="M175" s="11">
        <v>5.0000000000000001E-3</v>
      </c>
      <c r="N175" s="11"/>
      <c r="O175" s="12" t="e">
        <f t="shared" si="22"/>
        <v>#VALUE!</v>
      </c>
      <c r="P175" s="12">
        <f t="shared" si="29"/>
        <v>0</v>
      </c>
      <c r="Q175" s="12">
        <f t="shared" si="21"/>
        <v>0</v>
      </c>
      <c r="R175" s="12">
        <f t="shared" si="30"/>
        <v>0</v>
      </c>
      <c r="S175" s="12">
        <f t="shared" si="23"/>
        <v>1008300</v>
      </c>
      <c r="T175" s="12" t="e">
        <v>#VALUE!</v>
      </c>
      <c r="U175" s="12">
        <v>100830000</v>
      </c>
      <c r="V175" s="12">
        <v>0</v>
      </c>
      <c r="W175" s="12">
        <v>100830000</v>
      </c>
      <c r="X175" s="12" t="e">
        <v>#VALUE!</v>
      </c>
      <c r="Y175" s="16">
        <f t="shared" si="24"/>
        <v>0</v>
      </c>
      <c r="Z175" s="16">
        <f t="shared" si="25"/>
        <v>0</v>
      </c>
      <c r="AA175" s="16">
        <f t="shared" si="26"/>
        <v>0</v>
      </c>
    </row>
    <row r="176" spans="1:27" x14ac:dyDescent="0.25">
      <c r="A176" s="8" t="s">
        <v>1338</v>
      </c>
      <c r="B176" s="9" t="s">
        <v>1100</v>
      </c>
      <c r="C176" s="9" t="s">
        <v>1101</v>
      </c>
      <c r="D176" s="10" t="s">
        <v>1018</v>
      </c>
      <c r="E176" s="9" t="s">
        <v>193</v>
      </c>
      <c r="F176" s="9" t="s">
        <v>1025</v>
      </c>
      <c r="G176" s="9" t="s">
        <v>998</v>
      </c>
      <c r="H176" s="11">
        <v>3.5000000000000003E-2</v>
      </c>
      <c r="I176" s="11"/>
      <c r="J176" s="11">
        <v>0.01</v>
      </c>
      <c r="K176" s="11">
        <v>0.01</v>
      </c>
      <c r="L176" s="11">
        <v>5.0000000000000001E-3</v>
      </c>
      <c r="M176" s="11">
        <v>5.0000000000000001E-3</v>
      </c>
      <c r="N176" s="11"/>
      <c r="O176" s="12" t="e">
        <f t="shared" si="22"/>
        <v>#VALUE!</v>
      </c>
      <c r="P176" s="12">
        <f t="shared" si="29"/>
        <v>0</v>
      </c>
      <c r="Q176" s="12">
        <f t="shared" si="21"/>
        <v>0</v>
      </c>
      <c r="R176" s="12">
        <f t="shared" si="30"/>
        <v>0</v>
      </c>
      <c r="S176" s="12">
        <f t="shared" si="23"/>
        <v>0</v>
      </c>
      <c r="T176" s="12" t="e">
        <v>#VALUE!</v>
      </c>
      <c r="U176" s="12">
        <v>0</v>
      </c>
      <c r="V176" s="12">
        <v>0</v>
      </c>
      <c r="W176" s="12">
        <v>0</v>
      </c>
      <c r="X176" s="12" t="e">
        <v>#VALUE!</v>
      </c>
      <c r="Y176" s="16">
        <f t="shared" si="24"/>
        <v>0</v>
      </c>
      <c r="Z176" s="16">
        <f t="shared" si="25"/>
        <v>0</v>
      </c>
      <c r="AA176" s="16">
        <f t="shared" si="26"/>
        <v>0</v>
      </c>
    </row>
    <row r="177" spans="1:27" x14ac:dyDescent="0.25">
      <c r="A177" s="8" t="s">
        <v>1339</v>
      </c>
      <c r="B177" s="20" t="s">
        <v>1102</v>
      </c>
      <c r="C177" s="9" t="s">
        <v>1103</v>
      </c>
      <c r="D177" s="10" t="s">
        <v>996</v>
      </c>
      <c r="E177" s="9" t="s">
        <v>193</v>
      </c>
      <c r="F177" s="9" t="s">
        <v>1012</v>
      </c>
      <c r="G177" s="9" t="s">
        <v>998</v>
      </c>
      <c r="H177" s="11">
        <v>3.5000000000000003E-2</v>
      </c>
      <c r="I177" s="11"/>
      <c r="J177" s="11">
        <v>0.01</v>
      </c>
      <c r="K177" s="11">
        <v>0.01</v>
      </c>
      <c r="L177" s="11">
        <v>5.0000000000000001E-3</v>
      </c>
      <c r="M177" s="11">
        <v>5.0000000000000001E-3</v>
      </c>
      <c r="N177" s="11"/>
      <c r="O177" s="12" t="e">
        <f t="shared" si="22"/>
        <v>#VALUE!</v>
      </c>
      <c r="P177" s="12">
        <f t="shared" si="29"/>
        <v>0</v>
      </c>
      <c r="Q177" s="12">
        <f t="shared" si="21"/>
        <v>0</v>
      </c>
      <c r="R177" s="12">
        <f t="shared" si="30"/>
        <v>0</v>
      </c>
      <c r="S177" s="12">
        <f t="shared" si="23"/>
        <v>914100</v>
      </c>
      <c r="T177" s="12" t="e">
        <v>#VALUE!</v>
      </c>
      <c r="U177" s="12">
        <v>91410000</v>
      </c>
      <c r="V177" s="12">
        <v>22430000</v>
      </c>
      <c r="W177" s="12">
        <v>91410000</v>
      </c>
      <c r="X177" s="12" t="e">
        <v>#VALUE!</v>
      </c>
      <c r="Y177" s="16">
        <f t="shared" si="24"/>
        <v>0</v>
      </c>
      <c r="Z177" s="16">
        <f t="shared" si="25"/>
        <v>0</v>
      </c>
      <c r="AA177" s="16">
        <f t="shared" si="26"/>
        <v>0</v>
      </c>
    </row>
    <row r="178" spans="1:27" x14ac:dyDescent="0.25">
      <c r="A178" s="8" t="s">
        <v>1340</v>
      </c>
      <c r="B178" s="20" t="s">
        <v>1104</v>
      </c>
      <c r="C178" s="9" t="s">
        <v>1105</v>
      </c>
      <c r="D178" s="10" t="s">
        <v>996</v>
      </c>
      <c r="E178" s="9" t="s">
        <v>193</v>
      </c>
      <c r="F178" s="9" t="s">
        <v>997</v>
      </c>
      <c r="G178" s="9" t="s">
        <v>998</v>
      </c>
      <c r="H178" s="11">
        <v>3.5000000000000003E-2</v>
      </c>
      <c r="I178" s="11"/>
      <c r="J178" s="26">
        <v>0.01</v>
      </c>
      <c r="K178" s="11">
        <v>0.01</v>
      </c>
      <c r="L178" s="11">
        <v>5.0000000000000001E-3</v>
      </c>
      <c r="M178" s="11">
        <v>5.0000000000000001E-3</v>
      </c>
      <c r="N178" s="11"/>
      <c r="O178" s="12" t="e">
        <f t="shared" si="22"/>
        <v>#VALUE!</v>
      </c>
      <c r="P178" s="12">
        <f t="shared" si="29"/>
        <v>0</v>
      </c>
      <c r="Q178" s="12">
        <f t="shared" si="21"/>
        <v>0</v>
      </c>
      <c r="R178" s="12">
        <f t="shared" si="30"/>
        <v>0</v>
      </c>
      <c r="S178" s="12">
        <f t="shared" si="23"/>
        <v>1076700</v>
      </c>
      <c r="T178" s="12" t="e">
        <v>#VALUE!</v>
      </c>
      <c r="U178" s="12">
        <v>107670000</v>
      </c>
      <c r="V178" s="12">
        <v>76330000</v>
      </c>
      <c r="W178" s="12">
        <v>107670000</v>
      </c>
      <c r="X178" s="12" t="e">
        <v>#VALUE!</v>
      </c>
      <c r="Y178" s="16">
        <f t="shared" si="24"/>
        <v>0</v>
      </c>
      <c r="Z178" s="16">
        <f t="shared" si="25"/>
        <v>0</v>
      </c>
      <c r="AA178" s="16">
        <f t="shared" si="26"/>
        <v>0</v>
      </c>
    </row>
    <row r="179" spans="1:27" x14ac:dyDescent="0.25">
      <c r="A179" s="8" t="s">
        <v>1334</v>
      </c>
      <c r="B179" s="20" t="s">
        <v>1106</v>
      </c>
      <c r="C179" s="9" t="s">
        <v>1107</v>
      </c>
      <c r="D179" s="10" t="s">
        <v>996</v>
      </c>
      <c r="E179" s="9" t="s">
        <v>193</v>
      </c>
      <c r="F179" s="9" t="s">
        <v>1012</v>
      </c>
      <c r="G179" s="9" t="s">
        <v>998</v>
      </c>
      <c r="H179" s="11">
        <v>3.5000000000000003E-2</v>
      </c>
      <c r="I179" s="11"/>
      <c r="J179" s="11">
        <v>0.01</v>
      </c>
      <c r="K179" s="11">
        <v>0.01</v>
      </c>
      <c r="L179" s="11">
        <v>5.0000000000000001E-3</v>
      </c>
      <c r="M179" s="11">
        <v>5.0000000000000001E-3</v>
      </c>
      <c r="N179" s="11"/>
      <c r="O179" s="12" t="e">
        <f t="shared" si="22"/>
        <v>#VALUE!</v>
      </c>
      <c r="P179" s="12">
        <f t="shared" si="29"/>
        <v>0</v>
      </c>
      <c r="Q179" s="12">
        <f t="shared" si="21"/>
        <v>0</v>
      </c>
      <c r="R179" s="12">
        <f t="shared" si="30"/>
        <v>0</v>
      </c>
      <c r="S179" s="12">
        <f t="shared" si="23"/>
        <v>0</v>
      </c>
      <c r="T179" s="12" t="e">
        <v>#VALUE!</v>
      </c>
      <c r="U179" s="12">
        <v>10260000</v>
      </c>
      <c r="V179" s="12">
        <v>58420000</v>
      </c>
      <c r="W179" s="12">
        <v>0</v>
      </c>
      <c r="X179" s="12" t="e">
        <v>#VALUE!</v>
      </c>
      <c r="Y179" s="16">
        <f t="shared" si="24"/>
        <v>0</v>
      </c>
      <c r="Z179" s="16">
        <f t="shared" si="25"/>
        <v>0</v>
      </c>
      <c r="AA179" s="16">
        <f t="shared" si="26"/>
        <v>0</v>
      </c>
    </row>
    <row r="180" spans="1:27" x14ac:dyDescent="0.25">
      <c r="A180" s="8" t="s">
        <v>1341</v>
      </c>
      <c r="B180" s="20" t="s">
        <v>1116</v>
      </c>
      <c r="C180" s="9" t="s">
        <v>1117</v>
      </c>
      <c r="D180" s="10" t="s">
        <v>1018</v>
      </c>
      <c r="E180" s="9" t="s">
        <v>193</v>
      </c>
      <c r="F180" s="9" t="s">
        <v>1025</v>
      </c>
      <c r="G180" s="9" t="s">
        <v>998</v>
      </c>
      <c r="H180" s="11">
        <v>3.5000000000000003E-2</v>
      </c>
      <c r="I180" s="11"/>
      <c r="J180" s="11">
        <v>0.01</v>
      </c>
      <c r="K180" s="11">
        <v>0.01</v>
      </c>
      <c r="L180" s="11">
        <v>5.0000000000000001E-3</v>
      </c>
      <c r="M180" s="11">
        <v>5.0000000000000001E-3</v>
      </c>
      <c r="N180" s="11"/>
      <c r="O180" s="12" t="e">
        <f t="shared" si="22"/>
        <v>#VALUE!</v>
      </c>
      <c r="P180" s="12">
        <f t="shared" si="29"/>
        <v>0</v>
      </c>
      <c r="Q180" s="12">
        <f t="shared" si="21"/>
        <v>0</v>
      </c>
      <c r="R180" s="12">
        <f t="shared" si="30"/>
        <v>0</v>
      </c>
      <c r="S180" s="12">
        <f t="shared" si="23"/>
        <v>0</v>
      </c>
      <c r="T180" s="12" t="e">
        <v>#VALUE!</v>
      </c>
      <c r="U180" s="12">
        <v>0</v>
      </c>
      <c r="V180" s="12">
        <v>20520000</v>
      </c>
      <c r="W180" s="12">
        <v>0</v>
      </c>
      <c r="X180" s="12" t="e">
        <v>#VALUE!</v>
      </c>
      <c r="Y180" s="16">
        <f t="shared" si="24"/>
        <v>0</v>
      </c>
      <c r="Z180" s="16">
        <f t="shared" si="25"/>
        <v>0</v>
      </c>
      <c r="AA180" s="16">
        <f t="shared" si="26"/>
        <v>0</v>
      </c>
    </row>
    <row r="181" spans="1:27" x14ac:dyDescent="0.25">
      <c r="A181" s="8" t="s">
        <v>1342</v>
      </c>
      <c r="B181" s="28" t="s">
        <v>1192</v>
      </c>
      <c r="C181" s="28" t="s">
        <v>1193</v>
      </c>
      <c r="D181" s="28" t="s">
        <v>996</v>
      </c>
      <c r="E181" s="9" t="s">
        <v>193</v>
      </c>
      <c r="F181" s="28" t="s">
        <v>1185</v>
      </c>
      <c r="G181" s="28" t="s">
        <v>998</v>
      </c>
      <c r="H181" s="11">
        <v>3.5000000000000003E-2</v>
      </c>
      <c r="I181" s="11"/>
      <c r="J181" s="11">
        <v>0.01</v>
      </c>
      <c r="K181" s="11">
        <v>0.01</v>
      </c>
      <c r="L181" s="11">
        <v>5.0000000000000001E-3</v>
      </c>
      <c r="M181" s="11">
        <v>5.0000000000000001E-3</v>
      </c>
      <c r="N181" s="11"/>
      <c r="O181" s="12" t="e">
        <f t="shared" si="22"/>
        <v>#VALUE!</v>
      </c>
      <c r="P181" s="12">
        <f t="shared" si="29"/>
        <v>0</v>
      </c>
      <c r="Q181" s="12">
        <f t="shared" si="21"/>
        <v>0</v>
      </c>
      <c r="R181" s="12">
        <f t="shared" si="30"/>
        <v>0</v>
      </c>
      <c r="S181" s="12">
        <f t="shared" si="23"/>
        <v>0</v>
      </c>
      <c r="T181" s="12" t="e">
        <v>#VALUE!</v>
      </c>
      <c r="U181" s="12">
        <v>0</v>
      </c>
      <c r="V181" s="12">
        <v>0</v>
      </c>
      <c r="W181" s="12">
        <v>0</v>
      </c>
      <c r="X181" s="12" t="e">
        <v>#VALUE!</v>
      </c>
      <c r="Y181" s="16">
        <f t="shared" si="24"/>
        <v>0</v>
      </c>
      <c r="Z181" s="16">
        <f t="shared" si="25"/>
        <v>0</v>
      </c>
      <c r="AA181" s="16">
        <f t="shared" si="26"/>
        <v>0</v>
      </c>
    </row>
    <row r="182" spans="1:27" x14ac:dyDescent="0.25">
      <c r="A182" s="8" t="s">
        <v>1343</v>
      </c>
      <c r="B182" s="28" t="s">
        <v>1211</v>
      </c>
      <c r="C182" s="28" t="s">
        <v>1212</v>
      </c>
      <c r="D182" s="28" t="s">
        <v>996</v>
      </c>
      <c r="E182" s="9" t="s">
        <v>193</v>
      </c>
      <c r="F182" s="28" t="s">
        <v>1204</v>
      </c>
      <c r="G182" s="28" t="s">
        <v>998</v>
      </c>
      <c r="H182" s="11">
        <v>3.5000000000000003E-2</v>
      </c>
      <c r="I182" s="11">
        <v>0.02</v>
      </c>
      <c r="J182" s="11">
        <v>0.01</v>
      </c>
      <c r="K182" s="11">
        <v>0.01</v>
      </c>
      <c r="L182" s="11">
        <v>5.0000000000000001E-3</v>
      </c>
      <c r="M182" s="11">
        <v>5.0000000000000001E-3</v>
      </c>
      <c r="N182" s="11"/>
      <c r="O182" s="12" t="e">
        <f t="shared" si="22"/>
        <v>#VALUE!</v>
      </c>
      <c r="P182" s="12">
        <f t="shared" si="29"/>
        <v>0</v>
      </c>
      <c r="Q182" s="12">
        <f t="shared" si="21"/>
        <v>0</v>
      </c>
      <c r="R182" s="12">
        <f t="shared" si="30"/>
        <v>0</v>
      </c>
      <c r="S182" s="12">
        <f t="shared" si="23"/>
        <v>29400</v>
      </c>
      <c r="T182" s="12" t="e">
        <v>#VALUE!</v>
      </c>
      <c r="U182" s="12">
        <v>2940000</v>
      </c>
      <c r="V182" s="12">
        <v>30660000</v>
      </c>
      <c r="W182" s="12">
        <v>2940000</v>
      </c>
      <c r="X182" s="12" t="e">
        <v>#VALUE!</v>
      </c>
      <c r="Y182" s="16">
        <f t="shared" si="24"/>
        <v>0</v>
      </c>
      <c r="Z182" s="16">
        <f t="shared" si="25"/>
        <v>0</v>
      </c>
      <c r="AA182" s="16">
        <f t="shared" si="26"/>
        <v>0</v>
      </c>
    </row>
    <row r="183" spans="1:27" x14ac:dyDescent="0.25">
      <c r="A183" s="8" t="s">
        <v>1345</v>
      </c>
      <c r="B183" s="28" t="s">
        <v>1227</v>
      </c>
      <c r="C183" s="28" t="s">
        <v>1228</v>
      </c>
      <c r="D183" s="28" t="s">
        <v>996</v>
      </c>
      <c r="E183" s="9" t="s">
        <v>193</v>
      </c>
      <c r="F183" s="28" t="s">
        <v>1185</v>
      </c>
      <c r="G183" s="28" t="s">
        <v>998</v>
      </c>
      <c r="H183" s="11">
        <v>3.5000000000000003E-2</v>
      </c>
      <c r="I183" s="11"/>
      <c r="J183" s="11">
        <v>0.01</v>
      </c>
      <c r="K183" s="11">
        <v>0.01</v>
      </c>
      <c r="L183" s="11">
        <v>5.0000000000000001E-3</v>
      </c>
      <c r="M183" s="11">
        <v>5.0000000000000001E-3</v>
      </c>
      <c r="N183" s="11"/>
      <c r="O183" s="12" t="e">
        <f t="shared" si="22"/>
        <v>#VALUE!</v>
      </c>
      <c r="P183" s="12">
        <f t="shared" si="29"/>
        <v>0</v>
      </c>
      <c r="Q183" s="12">
        <f t="shared" si="21"/>
        <v>0</v>
      </c>
      <c r="R183" s="12">
        <f t="shared" si="30"/>
        <v>0</v>
      </c>
      <c r="S183" s="12">
        <f t="shared" si="23"/>
        <v>0</v>
      </c>
      <c r="T183" s="12" t="e">
        <v>#VALUE!</v>
      </c>
      <c r="U183" s="12">
        <v>0</v>
      </c>
      <c r="V183" s="12">
        <v>0</v>
      </c>
      <c r="W183" s="12">
        <v>0</v>
      </c>
      <c r="X183" s="12" t="e">
        <v>#VALUE!</v>
      </c>
      <c r="Y183" s="16">
        <f t="shared" si="24"/>
        <v>0</v>
      </c>
      <c r="Z183" s="16">
        <f t="shared" si="25"/>
        <v>0</v>
      </c>
      <c r="AA183" s="16">
        <f t="shared" si="26"/>
        <v>0</v>
      </c>
    </row>
    <row r="184" spans="1:27" x14ac:dyDescent="0.25">
      <c r="A184" s="8" t="s">
        <v>1296</v>
      </c>
      <c r="B184" s="28" t="s">
        <v>713</v>
      </c>
      <c r="C184" s="28" t="s">
        <v>714</v>
      </c>
      <c r="D184" s="28" t="s">
        <v>478</v>
      </c>
      <c r="E184" s="9" t="s">
        <v>193</v>
      </c>
      <c r="F184" s="28" t="s">
        <v>479</v>
      </c>
      <c r="G184" s="28" t="s">
        <v>480</v>
      </c>
      <c r="H184" s="11">
        <v>3.5000000000000003E-2</v>
      </c>
      <c r="I184" s="11"/>
      <c r="J184" s="11">
        <v>0.01</v>
      </c>
      <c r="K184" s="11">
        <v>0.01</v>
      </c>
      <c r="L184" s="11">
        <v>5.0000000000000001E-3</v>
      </c>
      <c r="M184" s="11">
        <v>5.0000000000000001E-3</v>
      </c>
      <c r="N184" s="11"/>
      <c r="O184" s="12" t="e">
        <f t="shared" si="22"/>
        <v>#VALUE!</v>
      </c>
      <c r="P184" s="12">
        <f t="shared" si="29"/>
        <v>0</v>
      </c>
      <c r="Q184" s="12">
        <f t="shared" si="21"/>
        <v>0</v>
      </c>
      <c r="R184" s="12">
        <f t="shared" si="30"/>
        <v>0</v>
      </c>
      <c r="S184" s="12">
        <f t="shared" si="23"/>
        <v>0</v>
      </c>
      <c r="T184" s="12" t="e">
        <v>#VALUE!</v>
      </c>
      <c r="U184" s="12">
        <v>0</v>
      </c>
      <c r="V184" s="12">
        <v>0</v>
      </c>
      <c r="W184" s="12">
        <v>0</v>
      </c>
      <c r="X184" s="12" t="e">
        <v>#VALUE!</v>
      </c>
      <c r="Y184" s="16">
        <f t="shared" si="24"/>
        <v>0</v>
      </c>
      <c r="Z184" s="16">
        <f t="shared" si="25"/>
        <v>0</v>
      </c>
      <c r="AA184" s="16">
        <f t="shared" si="26"/>
        <v>0</v>
      </c>
    </row>
    <row r="185" spans="1:27" x14ac:dyDescent="0.25">
      <c r="A185" s="8" t="s">
        <v>1299</v>
      </c>
      <c r="B185" s="28" t="s">
        <v>719</v>
      </c>
      <c r="C185" s="28" t="s">
        <v>720</v>
      </c>
      <c r="D185" s="28" t="s">
        <v>478</v>
      </c>
      <c r="E185" s="9" t="s">
        <v>193</v>
      </c>
      <c r="F185" s="28" t="s">
        <v>491</v>
      </c>
      <c r="G185" s="28" t="s">
        <v>480</v>
      </c>
      <c r="H185" s="11">
        <v>3.5000000000000003E-2</v>
      </c>
      <c r="I185" s="11">
        <v>0.02</v>
      </c>
      <c r="J185" s="11">
        <v>0.01</v>
      </c>
      <c r="K185" s="11">
        <v>0.01</v>
      </c>
      <c r="L185" s="11">
        <v>5.0000000000000001E-3</v>
      </c>
      <c r="M185" s="11">
        <v>5.0000000000000001E-3</v>
      </c>
      <c r="N185" s="11"/>
      <c r="O185" s="12" t="e">
        <f t="shared" si="22"/>
        <v>#VALUE!</v>
      </c>
      <c r="P185" s="12">
        <f t="shared" si="29"/>
        <v>0</v>
      </c>
      <c r="Q185" s="12">
        <f t="shared" si="21"/>
        <v>0</v>
      </c>
      <c r="R185" s="12">
        <f t="shared" si="30"/>
        <v>0</v>
      </c>
      <c r="S185" s="12">
        <f t="shared" si="23"/>
        <v>0</v>
      </c>
      <c r="T185" s="12" t="e">
        <v>#VALUE!</v>
      </c>
      <c r="U185" s="12">
        <v>0</v>
      </c>
      <c r="V185" s="12">
        <v>0</v>
      </c>
      <c r="W185" s="12">
        <v>0</v>
      </c>
      <c r="X185" s="12" t="e">
        <v>#VALUE!</v>
      </c>
      <c r="Y185" s="16">
        <f t="shared" si="24"/>
        <v>0</v>
      </c>
      <c r="Z185" s="16">
        <f t="shared" si="25"/>
        <v>0</v>
      </c>
      <c r="AA185" s="16">
        <f t="shared" si="26"/>
        <v>0</v>
      </c>
    </row>
    <row r="186" spans="1:27" x14ac:dyDescent="0.25">
      <c r="A186" s="8" t="s">
        <v>1309</v>
      </c>
      <c r="B186" s="28" t="s">
        <v>737</v>
      </c>
      <c r="C186" s="28" t="s">
        <v>738</v>
      </c>
      <c r="D186" s="28" t="s">
        <v>483</v>
      </c>
      <c r="E186" s="9" t="s">
        <v>193</v>
      </c>
      <c r="F186" s="28" t="s">
        <v>516</v>
      </c>
      <c r="G186" s="28" t="s">
        <v>480</v>
      </c>
      <c r="H186" s="11">
        <v>3.5000000000000003E-2</v>
      </c>
      <c r="I186" s="11"/>
      <c r="J186" s="11">
        <v>0.01</v>
      </c>
      <c r="K186" s="11">
        <v>0.01</v>
      </c>
      <c r="L186" s="11">
        <v>5.0000000000000001E-3</v>
      </c>
      <c r="M186" s="11">
        <v>5.0000000000000001E-3</v>
      </c>
      <c r="N186" s="11"/>
      <c r="O186" s="12" t="e">
        <f t="shared" si="22"/>
        <v>#VALUE!</v>
      </c>
      <c r="P186" s="12">
        <f t="shared" si="29"/>
        <v>0</v>
      </c>
      <c r="Q186" s="12">
        <f t="shared" si="21"/>
        <v>0</v>
      </c>
      <c r="R186" s="12">
        <f t="shared" si="30"/>
        <v>0</v>
      </c>
      <c r="S186" s="12">
        <f t="shared" si="23"/>
        <v>0</v>
      </c>
      <c r="T186" s="12" t="e">
        <v>#VALUE!</v>
      </c>
      <c r="U186" s="12">
        <v>0</v>
      </c>
      <c r="V186" s="12">
        <v>0</v>
      </c>
      <c r="W186" s="12">
        <v>0</v>
      </c>
      <c r="X186" s="12" t="e">
        <v>#VALUE!</v>
      </c>
      <c r="Y186" s="16">
        <f t="shared" si="24"/>
        <v>0</v>
      </c>
      <c r="Z186" s="16">
        <f t="shared" si="25"/>
        <v>0</v>
      </c>
      <c r="AA186" s="16">
        <f t="shared" si="26"/>
        <v>0</v>
      </c>
    </row>
    <row r="187" spans="1:27" x14ac:dyDescent="0.25">
      <c r="A187" s="8" t="s">
        <v>1310</v>
      </c>
      <c r="B187" s="28" t="s">
        <v>739</v>
      </c>
      <c r="C187" s="28" t="s">
        <v>740</v>
      </c>
      <c r="D187" s="28" t="s">
        <v>483</v>
      </c>
      <c r="E187" s="9" t="s">
        <v>193</v>
      </c>
      <c r="F187" s="28" t="s">
        <v>516</v>
      </c>
      <c r="G187" s="28" t="s">
        <v>480</v>
      </c>
      <c r="H187" s="11">
        <v>3.5000000000000003E-2</v>
      </c>
      <c r="I187" s="11"/>
      <c r="J187" s="11">
        <v>0.01</v>
      </c>
      <c r="K187" s="11">
        <v>0.01</v>
      </c>
      <c r="L187" s="11">
        <v>5.0000000000000001E-3</v>
      </c>
      <c r="M187" s="11">
        <v>5.0000000000000001E-3</v>
      </c>
      <c r="N187" s="11"/>
      <c r="O187" s="12" t="e">
        <f t="shared" si="22"/>
        <v>#VALUE!</v>
      </c>
      <c r="P187" s="12">
        <f t="shared" si="29"/>
        <v>0</v>
      </c>
      <c r="Q187" s="12">
        <f t="shared" si="21"/>
        <v>0</v>
      </c>
      <c r="R187" s="12">
        <f t="shared" si="30"/>
        <v>0</v>
      </c>
      <c r="S187" s="12">
        <f t="shared" si="23"/>
        <v>0</v>
      </c>
      <c r="T187" s="12" t="e">
        <v>#VALUE!</v>
      </c>
      <c r="U187" s="12">
        <v>0</v>
      </c>
      <c r="V187" s="12">
        <v>8820000</v>
      </c>
      <c r="W187" s="12">
        <v>0</v>
      </c>
      <c r="X187" s="12" t="e">
        <v>#VALUE!</v>
      </c>
      <c r="Y187" s="16">
        <f t="shared" si="24"/>
        <v>0</v>
      </c>
      <c r="Z187" s="16">
        <f t="shared" si="25"/>
        <v>0</v>
      </c>
      <c r="AA187" s="16">
        <f t="shared" si="26"/>
        <v>0</v>
      </c>
    </row>
    <row r="188" spans="1:27" x14ac:dyDescent="0.25">
      <c r="A188" s="8" t="s">
        <v>1313</v>
      </c>
      <c r="B188" s="28" t="s">
        <v>747</v>
      </c>
      <c r="C188" s="28" t="s">
        <v>748</v>
      </c>
      <c r="D188" s="28" t="s">
        <v>478</v>
      </c>
      <c r="E188" s="9" t="s">
        <v>193</v>
      </c>
      <c r="F188" s="28" t="s">
        <v>494</v>
      </c>
      <c r="G188" s="28" t="s">
        <v>480</v>
      </c>
      <c r="H188" s="11">
        <v>3.5000000000000003E-2</v>
      </c>
      <c r="I188" s="11"/>
      <c r="J188" s="11">
        <v>0.01</v>
      </c>
      <c r="K188" s="11">
        <v>0.01</v>
      </c>
      <c r="L188" s="11">
        <v>5.0000000000000001E-3</v>
      </c>
      <c r="M188" s="11">
        <v>5.0000000000000001E-3</v>
      </c>
      <c r="N188" s="11"/>
      <c r="O188" s="12" t="e">
        <f t="shared" si="22"/>
        <v>#VALUE!</v>
      </c>
      <c r="P188" s="12">
        <f t="shared" si="29"/>
        <v>0</v>
      </c>
      <c r="Q188" s="12">
        <f t="shared" si="21"/>
        <v>0</v>
      </c>
      <c r="R188" s="12">
        <f t="shared" si="30"/>
        <v>0</v>
      </c>
      <c r="S188" s="12">
        <f t="shared" si="23"/>
        <v>0</v>
      </c>
      <c r="T188" s="12" t="e">
        <v>#VALUE!</v>
      </c>
      <c r="U188" s="12">
        <v>0</v>
      </c>
      <c r="V188" s="12">
        <v>0</v>
      </c>
      <c r="W188" s="12">
        <v>0</v>
      </c>
      <c r="X188" s="12" t="e">
        <v>#VALUE!</v>
      </c>
      <c r="Y188" s="16">
        <f t="shared" si="24"/>
        <v>0</v>
      </c>
      <c r="Z188" s="16">
        <f t="shared" si="25"/>
        <v>0</v>
      </c>
      <c r="AA188" s="16">
        <f t="shared" si="26"/>
        <v>0</v>
      </c>
    </row>
    <row r="189" spans="1:27" x14ac:dyDescent="0.25">
      <c r="A189" s="8" t="s">
        <v>1321</v>
      </c>
      <c r="B189" s="28" t="s">
        <v>763</v>
      </c>
      <c r="C189" s="28" t="s">
        <v>764</v>
      </c>
      <c r="D189" s="28" t="s">
        <v>478</v>
      </c>
      <c r="E189" s="9" t="s">
        <v>193</v>
      </c>
      <c r="F189" s="28" t="s">
        <v>494</v>
      </c>
      <c r="G189" s="28" t="s">
        <v>480</v>
      </c>
      <c r="H189" s="11">
        <v>3.5000000000000003E-2</v>
      </c>
      <c r="I189" s="11"/>
      <c r="J189" s="11">
        <v>0.01</v>
      </c>
      <c r="K189" s="11">
        <v>0.01</v>
      </c>
      <c r="L189" s="11">
        <v>5.0000000000000001E-3</v>
      </c>
      <c r="M189" s="11">
        <v>5.0000000000000001E-3</v>
      </c>
      <c r="N189" s="11"/>
      <c r="O189" s="12" t="e">
        <f t="shared" si="22"/>
        <v>#VALUE!</v>
      </c>
      <c r="P189" s="12">
        <f t="shared" si="29"/>
        <v>0</v>
      </c>
      <c r="Q189" s="12">
        <f t="shared" si="21"/>
        <v>0</v>
      </c>
      <c r="R189" s="12">
        <f t="shared" si="30"/>
        <v>0</v>
      </c>
      <c r="S189" s="12">
        <f t="shared" si="23"/>
        <v>935700</v>
      </c>
      <c r="T189" s="12" t="e">
        <v>#VALUE!</v>
      </c>
      <c r="U189" s="12">
        <v>93570000</v>
      </c>
      <c r="V189" s="12">
        <v>0</v>
      </c>
      <c r="W189" s="12">
        <v>93570000</v>
      </c>
      <c r="X189" s="12" t="e">
        <v>#VALUE!</v>
      </c>
      <c r="Y189" s="16">
        <f t="shared" si="24"/>
        <v>0</v>
      </c>
      <c r="Z189" s="16">
        <f t="shared" si="25"/>
        <v>0</v>
      </c>
      <c r="AA189" s="16">
        <f t="shared" si="26"/>
        <v>0</v>
      </c>
    </row>
    <row r="190" spans="1:27" x14ac:dyDescent="0.25">
      <c r="A190" s="8" t="s">
        <v>1329</v>
      </c>
      <c r="B190" s="28" t="s">
        <v>765</v>
      </c>
      <c r="C190" s="28" t="s">
        <v>766</v>
      </c>
      <c r="D190" s="28" t="s">
        <v>478</v>
      </c>
      <c r="E190" s="9" t="s">
        <v>193</v>
      </c>
      <c r="F190" s="28" t="s">
        <v>491</v>
      </c>
      <c r="G190" s="28" t="s">
        <v>480</v>
      </c>
      <c r="H190" s="11">
        <v>3.5000000000000003E-2</v>
      </c>
      <c r="I190" s="11"/>
      <c r="J190" s="11">
        <v>0.01</v>
      </c>
      <c r="K190" s="11">
        <v>0.01</v>
      </c>
      <c r="L190" s="11">
        <v>5.0000000000000001E-3</v>
      </c>
      <c r="M190" s="11">
        <v>5.0000000000000001E-3</v>
      </c>
      <c r="N190" s="11"/>
      <c r="O190" s="12" t="e">
        <f t="shared" si="22"/>
        <v>#VALUE!</v>
      </c>
      <c r="P190" s="12">
        <f t="shared" si="29"/>
        <v>0</v>
      </c>
      <c r="Q190" s="12">
        <f t="shared" si="21"/>
        <v>0</v>
      </c>
      <c r="R190" s="12">
        <f t="shared" si="30"/>
        <v>0</v>
      </c>
      <c r="S190" s="12">
        <f t="shared" si="23"/>
        <v>0</v>
      </c>
      <c r="T190" s="12" t="e">
        <v>#VALUE!</v>
      </c>
      <c r="U190" s="12">
        <v>0</v>
      </c>
      <c r="V190" s="12">
        <v>0</v>
      </c>
      <c r="W190" s="12">
        <v>0</v>
      </c>
      <c r="X190" s="12" t="e">
        <v>#VALUE!</v>
      </c>
      <c r="Y190" s="16">
        <f t="shared" si="24"/>
        <v>0</v>
      </c>
      <c r="Z190" s="16">
        <f t="shared" si="25"/>
        <v>0</v>
      </c>
      <c r="AA190" s="16">
        <f t="shared" si="26"/>
        <v>0</v>
      </c>
    </row>
    <row r="191" spans="1:27" x14ac:dyDescent="0.25">
      <c r="A191" s="8" t="s">
        <v>1324</v>
      </c>
      <c r="B191" s="28" t="s">
        <v>769</v>
      </c>
      <c r="C191" s="28" t="s">
        <v>770</v>
      </c>
      <c r="D191" s="28" t="s">
        <v>478</v>
      </c>
      <c r="E191" s="9" t="s">
        <v>193</v>
      </c>
      <c r="F191" s="28" t="s">
        <v>479</v>
      </c>
      <c r="G191" s="28" t="s">
        <v>480</v>
      </c>
      <c r="H191" s="11">
        <v>3.5000000000000003E-2</v>
      </c>
      <c r="I191" s="11"/>
      <c r="J191" s="11">
        <v>0.01</v>
      </c>
      <c r="K191" s="11">
        <v>0.01</v>
      </c>
      <c r="L191" s="11">
        <v>5.0000000000000001E-3</v>
      </c>
      <c r="M191" s="11">
        <v>5.0000000000000001E-3</v>
      </c>
      <c r="N191" s="11"/>
      <c r="O191" s="12" t="e">
        <f t="shared" si="22"/>
        <v>#VALUE!</v>
      </c>
      <c r="P191" s="12">
        <f t="shared" si="29"/>
        <v>0</v>
      </c>
      <c r="Q191" s="12">
        <f t="shared" si="21"/>
        <v>0</v>
      </c>
      <c r="R191" s="12">
        <f t="shared" si="30"/>
        <v>0</v>
      </c>
      <c r="S191" s="12">
        <f t="shared" si="23"/>
        <v>0</v>
      </c>
      <c r="T191" s="12" t="e">
        <v>#VALUE!</v>
      </c>
      <c r="U191" s="12">
        <v>0</v>
      </c>
      <c r="V191" s="12">
        <v>0</v>
      </c>
      <c r="W191" s="12">
        <v>0</v>
      </c>
      <c r="X191" s="12" t="e">
        <v>#VALUE!</v>
      </c>
      <c r="Y191" s="16">
        <f t="shared" si="24"/>
        <v>0</v>
      </c>
      <c r="Z191" s="16">
        <f t="shared" si="25"/>
        <v>0</v>
      </c>
      <c r="AA191" s="16">
        <f t="shared" si="26"/>
        <v>0</v>
      </c>
    </row>
    <row r="192" spans="1:27" x14ac:dyDescent="0.25">
      <c r="A192" s="8" t="s">
        <v>1267</v>
      </c>
      <c r="B192" s="28" t="s">
        <v>198</v>
      </c>
      <c r="C192" s="28" t="s">
        <v>199</v>
      </c>
      <c r="D192" s="28" t="s">
        <v>55</v>
      </c>
      <c r="E192" s="9" t="s">
        <v>193</v>
      </c>
      <c r="F192" s="28" t="s">
        <v>67</v>
      </c>
      <c r="G192" s="28" t="s">
        <v>57</v>
      </c>
      <c r="H192" s="11">
        <v>3.5000000000000003E-2</v>
      </c>
      <c r="I192" s="11"/>
      <c r="J192" s="11">
        <v>0.01</v>
      </c>
      <c r="K192" s="11">
        <v>0.01</v>
      </c>
      <c r="L192" s="11">
        <v>5.0000000000000001E-3</v>
      </c>
      <c r="M192" s="11">
        <v>5.0000000000000001E-3</v>
      </c>
      <c r="N192" s="11"/>
      <c r="O192" s="12" t="e">
        <f t="shared" si="22"/>
        <v>#VALUE!</v>
      </c>
      <c r="P192" s="12">
        <f t="shared" si="29"/>
        <v>0</v>
      </c>
      <c r="Q192" s="12">
        <f t="shared" si="21"/>
        <v>0</v>
      </c>
      <c r="R192" s="12">
        <f t="shared" si="30"/>
        <v>0</v>
      </c>
      <c r="S192" s="12">
        <f t="shared" si="23"/>
        <v>0</v>
      </c>
      <c r="T192" s="12" t="e">
        <v>#VALUE!</v>
      </c>
      <c r="U192" s="12">
        <v>0</v>
      </c>
      <c r="V192" s="12">
        <v>0</v>
      </c>
      <c r="W192" s="12">
        <v>0</v>
      </c>
      <c r="X192" s="12" t="e">
        <v>#VALUE!</v>
      </c>
      <c r="Y192" s="16">
        <f t="shared" si="24"/>
        <v>0</v>
      </c>
      <c r="Z192" s="16">
        <f t="shared" si="25"/>
        <v>0</v>
      </c>
      <c r="AA192" s="16">
        <f t="shared" si="26"/>
        <v>0</v>
      </c>
    </row>
    <row r="193" spans="1:27" x14ac:dyDescent="0.25">
      <c r="A193" s="8" t="s">
        <v>1270</v>
      </c>
      <c r="B193" s="28" t="s">
        <v>200</v>
      </c>
      <c r="C193" s="28" t="s">
        <v>201</v>
      </c>
      <c r="D193" s="28" t="s">
        <v>76</v>
      </c>
      <c r="E193" s="9" t="s">
        <v>193</v>
      </c>
      <c r="F193" s="28" t="s">
        <v>77</v>
      </c>
      <c r="G193" s="28" t="s">
        <v>57</v>
      </c>
      <c r="H193" s="11">
        <v>3.5000000000000003E-2</v>
      </c>
      <c r="I193" s="11"/>
      <c r="J193" s="11">
        <v>0.01</v>
      </c>
      <c r="K193" s="11">
        <v>0.01</v>
      </c>
      <c r="L193" s="11">
        <v>5.0000000000000001E-3</v>
      </c>
      <c r="M193" s="11">
        <v>5.0000000000000001E-3</v>
      </c>
      <c r="N193" s="11"/>
      <c r="O193" s="12" t="e">
        <f t="shared" si="22"/>
        <v>#VALUE!</v>
      </c>
      <c r="P193" s="12">
        <f t="shared" si="29"/>
        <v>0</v>
      </c>
      <c r="Q193" s="12">
        <f t="shared" si="21"/>
        <v>0</v>
      </c>
      <c r="R193" s="12">
        <f t="shared" si="30"/>
        <v>0</v>
      </c>
      <c r="S193" s="12">
        <f t="shared" si="23"/>
        <v>0</v>
      </c>
      <c r="T193" s="12" t="e">
        <v>#VALUE!</v>
      </c>
      <c r="U193" s="12">
        <v>0</v>
      </c>
      <c r="V193" s="12">
        <v>230220000</v>
      </c>
      <c r="W193" s="12">
        <v>0</v>
      </c>
      <c r="X193" s="12" t="e">
        <v>#VALUE!</v>
      </c>
      <c r="Y193" s="16">
        <f t="shared" si="24"/>
        <v>0</v>
      </c>
      <c r="Z193" s="16">
        <f t="shared" si="25"/>
        <v>0</v>
      </c>
      <c r="AA193" s="16">
        <f t="shared" si="26"/>
        <v>0</v>
      </c>
    </row>
    <row r="194" spans="1:27" x14ac:dyDescent="0.25">
      <c r="A194" s="8" t="s">
        <v>1271</v>
      </c>
      <c r="B194" s="28" t="s">
        <v>202</v>
      </c>
      <c r="C194" s="28" t="s">
        <v>203</v>
      </c>
      <c r="D194" s="28" t="s">
        <v>1392</v>
      </c>
      <c r="E194" s="9" t="s">
        <v>193</v>
      </c>
      <c r="F194" s="28" t="s">
        <v>80</v>
      </c>
      <c r="G194" s="28" t="s">
        <v>57</v>
      </c>
      <c r="H194" s="11">
        <v>3.5000000000000003E-2</v>
      </c>
      <c r="I194" s="11"/>
      <c r="J194" s="11">
        <v>0.01</v>
      </c>
      <c r="K194" s="11">
        <v>0.01</v>
      </c>
      <c r="L194" s="11">
        <v>5.0000000000000001E-3</v>
      </c>
      <c r="M194" s="11">
        <v>5.0000000000000001E-3</v>
      </c>
      <c r="N194" s="11"/>
      <c r="O194" s="12" t="e">
        <f t="shared" si="22"/>
        <v>#VALUE!</v>
      </c>
      <c r="P194" s="12">
        <f t="shared" si="29"/>
        <v>0</v>
      </c>
      <c r="Q194" s="12">
        <f t="shared" si="21"/>
        <v>0</v>
      </c>
      <c r="R194" s="12">
        <f t="shared" si="30"/>
        <v>0</v>
      </c>
      <c r="S194" s="12">
        <f t="shared" si="23"/>
        <v>205200</v>
      </c>
      <c r="T194" s="12" t="e">
        <v>#VALUE!</v>
      </c>
      <c r="U194" s="12">
        <v>20520000</v>
      </c>
      <c r="V194" s="12">
        <v>0</v>
      </c>
      <c r="W194" s="12">
        <v>20520000</v>
      </c>
      <c r="X194" s="12" t="e">
        <v>#VALUE!</v>
      </c>
      <c r="Y194" s="16">
        <f t="shared" si="24"/>
        <v>0</v>
      </c>
      <c r="Z194" s="16">
        <f t="shared" si="25"/>
        <v>0</v>
      </c>
      <c r="AA194" s="16">
        <f t="shared" si="26"/>
        <v>0</v>
      </c>
    </row>
    <row r="195" spans="1:27" x14ac:dyDescent="0.25">
      <c r="A195" s="8" t="s">
        <v>1272</v>
      </c>
      <c r="B195" s="28" t="s">
        <v>204</v>
      </c>
      <c r="C195" s="28" t="s">
        <v>205</v>
      </c>
      <c r="D195" s="28" t="s">
        <v>1391</v>
      </c>
      <c r="E195" s="9" t="s">
        <v>193</v>
      </c>
      <c r="F195" s="28" t="s">
        <v>67</v>
      </c>
      <c r="G195" s="28" t="s">
        <v>57</v>
      </c>
      <c r="H195" s="11">
        <v>3.5000000000000003E-2</v>
      </c>
      <c r="I195" s="11"/>
      <c r="J195" s="11">
        <v>0.01</v>
      </c>
      <c r="K195" s="11">
        <v>0.01</v>
      </c>
      <c r="L195" s="11">
        <v>5.0000000000000001E-3</v>
      </c>
      <c r="M195" s="11">
        <v>5.0000000000000001E-3</v>
      </c>
      <c r="N195" s="11"/>
      <c r="O195" s="12" t="e">
        <f t="shared" si="22"/>
        <v>#VALUE!</v>
      </c>
      <c r="P195" s="12">
        <f t="shared" si="29"/>
        <v>0</v>
      </c>
      <c r="Q195" s="12">
        <f t="shared" si="21"/>
        <v>0</v>
      </c>
      <c r="R195" s="12">
        <f t="shared" si="30"/>
        <v>0</v>
      </c>
      <c r="S195" s="12">
        <f t="shared" si="23"/>
        <v>0</v>
      </c>
      <c r="T195" s="12" t="e">
        <v>#VALUE!</v>
      </c>
      <c r="U195" s="12">
        <v>8400000</v>
      </c>
      <c r="V195" s="12">
        <v>50060000</v>
      </c>
      <c r="W195" s="12">
        <v>0</v>
      </c>
      <c r="X195" s="12" t="e">
        <v>#VALUE!</v>
      </c>
      <c r="Y195" s="16">
        <f t="shared" si="24"/>
        <v>0</v>
      </c>
      <c r="Z195" s="16">
        <f t="shared" si="25"/>
        <v>0</v>
      </c>
      <c r="AA195" s="16">
        <f t="shared" si="26"/>
        <v>0</v>
      </c>
    </row>
    <row r="196" spans="1:27" x14ac:dyDescent="0.25">
      <c r="A196" s="8" t="s">
        <v>1283</v>
      </c>
      <c r="B196" s="28" t="s">
        <v>243</v>
      </c>
      <c r="C196" s="28" t="s">
        <v>244</v>
      </c>
      <c r="D196" s="28" t="s">
        <v>55</v>
      </c>
      <c r="E196" s="9" t="s">
        <v>193</v>
      </c>
      <c r="F196" s="28" t="s">
        <v>67</v>
      </c>
      <c r="G196" s="28" t="s">
        <v>57</v>
      </c>
      <c r="H196" s="11">
        <v>3.5000000000000003E-2</v>
      </c>
      <c r="I196" s="11"/>
      <c r="J196" s="11">
        <v>0.01</v>
      </c>
      <c r="K196" s="11">
        <v>0.01</v>
      </c>
      <c r="L196" s="11">
        <v>5.0000000000000001E-3</v>
      </c>
      <c r="M196" s="11">
        <v>5.0000000000000001E-3</v>
      </c>
      <c r="N196" s="11"/>
      <c r="O196" s="12" t="e">
        <f t="shared" si="22"/>
        <v>#VALUE!</v>
      </c>
      <c r="P196" s="12">
        <f t="shared" si="29"/>
        <v>0</v>
      </c>
      <c r="Q196" s="12">
        <f t="shared" si="21"/>
        <v>0</v>
      </c>
      <c r="R196" s="12">
        <f t="shared" si="30"/>
        <v>0</v>
      </c>
      <c r="S196" s="12">
        <f t="shared" si="23"/>
        <v>0</v>
      </c>
      <c r="T196" s="12" t="e">
        <v>#VALUE!</v>
      </c>
      <c r="U196" s="12">
        <v>0</v>
      </c>
      <c r="V196" s="12">
        <v>0</v>
      </c>
      <c r="W196" s="12">
        <v>0</v>
      </c>
      <c r="X196" s="12" t="e">
        <v>#VALUE!</v>
      </c>
      <c r="Y196" s="16">
        <f t="shared" si="24"/>
        <v>0</v>
      </c>
      <c r="Z196" s="16">
        <f t="shared" si="25"/>
        <v>0</v>
      </c>
      <c r="AA196" s="16">
        <f t="shared" si="26"/>
        <v>0</v>
      </c>
    </row>
    <row r="197" spans="1:27" x14ac:dyDescent="0.25">
      <c r="A197" s="8" t="s">
        <v>1277</v>
      </c>
      <c r="B197" s="32" t="s">
        <v>271</v>
      </c>
      <c r="C197" s="32" t="s">
        <v>272</v>
      </c>
      <c r="D197" s="32" t="s">
        <v>76</v>
      </c>
      <c r="E197" s="9" t="s">
        <v>193</v>
      </c>
      <c r="F197" s="28" t="s">
        <v>96</v>
      </c>
      <c r="G197" s="28" t="s">
        <v>57</v>
      </c>
      <c r="H197" s="17">
        <v>3.5000000000000003E-2</v>
      </c>
      <c r="I197" s="17"/>
      <c r="J197" s="11">
        <v>0.01</v>
      </c>
      <c r="K197" s="11">
        <v>0.01</v>
      </c>
      <c r="L197" s="11">
        <v>5.0000000000000001E-3</v>
      </c>
      <c r="M197" s="11">
        <v>5.0000000000000001E-3</v>
      </c>
      <c r="N197" s="11"/>
      <c r="O197" s="12" t="e">
        <f t="shared" si="22"/>
        <v>#VALUE!</v>
      </c>
      <c r="P197" s="12">
        <f t="shared" si="29"/>
        <v>0</v>
      </c>
      <c r="Q197" s="12">
        <f t="shared" si="21"/>
        <v>0</v>
      </c>
      <c r="R197" s="12">
        <f t="shared" si="30"/>
        <v>0</v>
      </c>
      <c r="S197" s="12">
        <f t="shared" si="23"/>
        <v>0</v>
      </c>
      <c r="T197" s="12" t="e">
        <v>#VALUE!</v>
      </c>
      <c r="U197" s="12">
        <v>49110000</v>
      </c>
      <c r="V197" s="12">
        <v>0</v>
      </c>
      <c r="W197" s="12">
        <v>0</v>
      </c>
      <c r="X197" s="12" t="e">
        <v>#VALUE!</v>
      </c>
      <c r="Y197" s="16">
        <f t="shared" si="24"/>
        <v>0</v>
      </c>
      <c r="Z197" s="16">
        <f t="shared" si="25"/>
        <v>0</v>
      </c>
      <c r="AA197" s="16">
        <f t="shared" si="26"/>
        <v>0</v>
      </c>
    </row>
    <row r="198" spans="1:27" x14ac:dyDescent="0.25">
      <c r="A198" s="8" t="s">
        <v>1285</v>
      </c>
      <c r="B198" s="28" t="s">
        <v>287</v>
      </c>
      <c r="C198" s="28" t="s">
        <v>288</v>
      </c>
      <c r="D198" s="28" t="s">
        <v>76</v>
      </c>
      <c r="E198" s="9" t="s">
        <v>193</v>
      </c>
      <c r="F198" s="28" t="s">
        <v>89</v>
      </c>
      <c r="G198" s="28" t="s">
        <v>57</v>
      </c>
      <c r="H198" s="11">
        <v>3.5000000000000003E-2</v>
      </c>
      <c r="I198" s="11"/>
      <c r="J198" s="11">
        <v>0.01</v>
      </c>
      <c r="K198" s="11">
        <v>0.01</v>
      </c>
      <c r="L198" s="11">
        <v>5.0000000000000001E-3</v>
      </c>
      <c r="M198" s="11">
        <v>5.0000000000000001E-3</v>
      </c>
      <c r="N198" s="11"/>
      <c r="O198" s="12" t="e">
        <f t="shared" si="22"/>
        <v>#VALUE!</v>
      </c>
      <c r="P198" s="12">
        <f t="shared" si="29"/>
        <v>0</v>
      </c>
      <c r="Q198" s="12">
        <f t="shared" ref="Q198:Q261" si="31">ROUND(IF(OR(Z198&gt;=60%,(Y198+Z198)&gt;=100%),V198*J198*(100%-H198),0),0)</f>
        <v>0</v>
      </c>
      <c r="R198" s="12">
        <f t="shared" si="30"/>
        <v>0</v>
      </c>
      <c r="S198" s="12">
        <f t="shared" si="23"/>
        <v>0</v>
      </c>
      <c r="T198" s="12" t="e">
        <v>#VALUE!</v>
      </c>
      <c r="U198" s="12">
        <v>0</v>
      </c>
      <c r="V198" s="12">
        <v>0</v>
      </c>
      <c r="W198" s="12">
        <v>0</v>
      </c>
      <c r="X198" s="12" t="e">
        <v>#VALUE!</v>
      </c>
      <c r="Y198" s="16">
        <f t="shared" si="24"/>
        <v>0</v>
      </c>
      <c r="Z198" s="16">
        <f t="shared" si="25"/>
        <v>0</v>
      </c>
      <c r="AA198" s="16">
        <f t="shared" si="26"/>
        <v>0</v>
      </c>
    </row>
    <row r="199" spans="1:27" x14ac:dyDescent="0.25">
      <c r="A199" s="8" t="s">
        <v>1286</v>
      </c>
      <c r="B199" s="28" t="s">
        <v>297</v>
      </c>
      <c r="C199" s="28" t="s">
        <v>298</v>
      </c>
      <c r="D199" s="28" t="s">
        <v>55</v>
      </c>
      <c r="E199" s="9" t="s">
        <v>193</v>
      </c>
      <c r="F199" s="28" t="s">
        <v>56</v>
      </c>
      <c r="G199" s="28" t="s">
        <v>57</v>
      </c>
      <c r="H199" s="11">
        <v>3.5000000000000003E-2</v>
      </c>
      <c r="I199" s="11"/>
      <c r="J199" s="11">
        <v>0.01</v>
      </c>
      <c r="K199" s="11">
        <v>0.01</v>
      </c>
      <c r="L199" s="11">
        <v>5.0000000000000001E-3</v>
      </c>
      <c r="M199" s="11">
        <v>5.0000000000000001E-3</v>
      </c>
      <c r="N199" s="11"/>
      <c r="O199" s="12" t="e">
        <f t="shared" ref="O199:O262" si="32">ROUND(I199*X199,0)</f>
        <v>#VALUE!</v>
      </c>
      <c r="P199" s="12">
        <f t="shared" si="29"/>
        <v>0</v>
      </c>
      <c r="Q199" s="12">
        <f t="shared" si="31"/>
        <v>0</v>
      </c>
      <c r="R199" s="12">
        <f t="shared" si="30"/>
        <v>0</v>
      </c>
      <c r="S199" s="12">
        <f t="shared" ref="S199:S262" si="33">ROUND(W199*1%,0)</f>
        <v>847800</v>
      </c>
      <c r="T199" s="12" t="e">
        <v>#VALUE!</v>
      </c>
      <c r="U199" s="12">
        <v>84780000</v>
      </c>
      <c r="V199" s="12">
        <v>188796000</v>
      </c>
      <c r="W199" s="12">
        <v>84780000</v>
      </c>
      <c r="X199" s="12" t="e">
        <v>#VALUE!</v>
      </c>
      <c r="Y199" s="16">
        <f t="shared" ref="Y199:Y262" si="34">IFERROR(U199/T199,0)</f>
        <v>0</v>
      </c>
      <c r="Z199" s="16">
        <f t="shared" ref="Z199:Z262" si="35">IFERROR(V199/T199,0)</f>
        <v>0</v>
      </c>
      <c r="AA199" s="16">
        <f t="shared" ref="AA199:AA262" si="36">IFERROR(X199/T199,0)</f>
        <v>0</v>
      </c>
    </row>
    <row r="200" spans="1:27" x14ac:dyDescent="0.25">
      <c r="A200" s="8" t="s">
        <v>1288</v>
      </c>
      <c r="B200" s="28" t="s">
        <v>363</v>
      </c>
      <c r="C200" s="28" t="s">
        <v>364</v>
      </c>
      <c r="D200" s="28" t="s">
        <v>55</v>
      </c>
      <c r="E200" s="9" t="s">
        <v>193</v>
      </c>
      <c r="F200" s="28" t="s">
        <v>70</v>
      </c>
      <c r="G200" s="28" t="s">
        <v>57</v>
      </c>
      <c r="H200" s="11">
        <v>3.5000000000000003E-2</v>
      </c>
      <c r="I200" s="11"/>
      <c r="J200" s="11">
        <v>0.01</v>
      </c>
      <c r="K200" s="11">
        <v>0.01</v>
      </c>
      <c r="L200" s="11">
        <v>5.0000000000000001E-3</v>
      </c>
      <c r="M200" s="11">
        <v>5.0000000000000001E-3</v>
      </c>
      <c r="N200" s="11"/>
      <c r="O200" s="12" t="e">
        <f t="shared" si="32"/>
        <v>#VALUE!</v>
      </c>
      <c r="P200" s="12">
        <f t="shared" si="29"/>
        <v>0</v>
      </c>
      <c r="Q200" s="12">
        <f t="shared" si="31"/>
        <v>0</v>
      </c>
      <c r="R200" s="12">
        <f t="shared" si="30"/>
        <v>0</v>
      </c>
      <c r="S200" s="12">
        <v>0</v>
      </c>
      <c r="T200" s="12" t="e">
        <v>#VALUE!</v>
      </c>
      <c r="U200" s="12">
        <v>-77617000</v>
      </c>
      <c r="V200" s="12">
        <v>0</v>
      </c>
      <c r="W200" s="12">
        <v>-77617000</v>
      </c>
      <c r="X200" s="12" t="e">
        <v>#VALUE!</v>
      </c>
      <c r="Y200" s="16">
        <f t="shared" si="34"/>
        <v>0</v>
      </c>
      <c r="Z200" s="16">
        <f t="shared" si="35"/>
        <v>0</v>
      </c>
      <c r="AA200" s="16">
        <f t="shared" si="36"/>
        <v>0</v>
      </c>
    </row>
    <row r="201" spans="1:27" x14ac:dyDescent="0.25">
      <c r="A201" s="8" t="s">
        <v>1264</v>
      </c>
      <c r="B201" s="28" t="s">
        <v>431</v>
      </c>
      <c r="C201" s="28" t="s">
        <v>432</v>
      </c>
      <c r="D201" s="28" t="s">
        <v>55</v>
      </c>
      <c r="E201" s="9" t="s">
        <v>193</v>
      </c>
      <c r="F201" s="28" t="s">
        <v>56</v>
      </c>
      <c r="G201" s="28" t="s">
        <v>57</v>
      </c>
      <c r="H201" s="11">
        <v>3.5000000000000003E-2</v>
      </c>
      <c r="I201" s="11"/>
      <c r="J201" s="11">
        <v>0.01</v>
      </c>
      <c r="K201" s="11">
        <v>0.01</v>
      </c>
      <c r="L201" s="11">
        <v>5.0000000000000001E-3</v>
      </c>
      <c r="M201" s="11">
        <v>5.0000000000000001E-3</v>
      </c>
      <c r="N201" s="11"/>
      <c r="O201" s="12" t="e">
        <f t="shared" si="32"/>
        <v>#VALUE!</v>
      </c>
      <c r="P201" s="12">
        <f t="shared" si="29"/>
        <v>0</v>
      </c>
      <c r="Q201" s="12">
        <f t="shared" si="31"/>
        <v>0</v>
      </c>
      <c r="R201" s="12">
        <f t="shared" si="30"/>
        <v>0</v>
      </c>
      <c r="S201" s="12">
        <f t="shared" si="33"/>
        <v>0</v>
      </c>
      <c r="T201" s="12" t="e">
        <v>#VALUE!</v>
      </c>
      <c r="U201" s="12">
        <v>0</v>
      </c>
      <c r="V201" s="12">
        <v>0</v>
      </c>
      <c r="W201" s="12">
        <v>0</v>
      </c>
      <c r="X201" s="12" t="e">
        <v>#VALUE!</v>
      </c>
      <c r="Y201" s="16">
        <f t="shared" si="34"/>
        <v>0</v>
      </c>
      <c r="Z201" s="16">
        <f t="shared" si="35"/>
        <v>0</v>
      </c>
      <c r="AA201" s="16">
        <f t="shared" si="36"/>
        <v>0</v>
      </c>
    </row>
    <row r="202" spans="1:27" x14ac:dyDescent="0.25">
      <c r="A202" s="8" t="s">
        <v>1293</v>
      </c>
      <c r="B202" s="28" t="s">
        <v>456</v>
      </c>
      <c r="C202" s="28" t="s">
        <v>457</v>
      </c>
      <c r="D202" s="28" t="s">
        <v>55</v>
      </c>
      <c r="E202" s="9" t="s">
        <v>193</v>
      </c>
      <c r="F202" s="28" t="s">
        <v>56</v>
      </c>
      <c r="G202" s="28" t="s">
        <v>57</v>
      </c>
      <c r="H202" s="11">
        <v>3.5000000000000003E-2</v>
      </c>
      <c r="I202" s="11"/>
      <c r="J202" s="11">
        <v>0.01</v>
      </c>
      <c r="K202" s="11">
        <v>0.01</v>
      </c>
      <c r="L202" s="11">
        <v>5.0000000000000001E-3</v>
      </c>
      <c r="M202" s="11">
        <v>5.0000000000000001E-3</v>
      </c>
      <c r="N202" s="11"/>
      <c r="O202" s="12" t="e">
        <f t="shared" si="32"/>
        <v>#VALUE!</v>
      </c>
      <c r="P202" s="12">
        <f t="shared" ref="P202:P235" si="37">ROUND(IF(Y202&gt;=40%,U202*J202*(100%-H202),0),0)</f>
        <v>0</v>
      </c>
      <c r="Q202" s="12">
        <f t="shared" si="31"/>
        <v>0</v>
      </c>
      <c r="R202" s="12">
        <f t="shared" ref="R202:R235" si="38">ROUND(IF(AA202&gt;=100%,X202*(100%-H202)*K202,0),0)</f>
        <v>0</v>
      </c>
      <c r="S202" s="12">
        <f t="shared" si="33"/>
        <v>0</v>
      </c>
      <c r="T202" s="12" t="e">
        <v>#VALUE!</v>
      </c>
      <c r="U202" s="12">
        <v>0</v>
      </c>
      <c r="V202" s="12">
        <v>0</v>
      </c>
      <c r="W202" s="12">
        <v>0</v>
      </c>
      <c r="X202" s="12" t="e">
        <v>#VALUE!</v>
      </c>
      <c r="Y202" s="16">
        <f t="shared" si="34"/>
        <v>0</v>
      </c>
      <c r="Z202" s="16">
        <f t="shared" si="35"/>
        <v>0</v>
      </c>
      <c r="AA202" s="16">
        <f t="shared" si="36"/>
        <v>0</v>
      </c>
    </row>
    <row r="203" spans="1:27" x14ac:dyDescent="0.25">
      <c r="A203" s="8" t="s">
        <v>1274</v>
      </c>
      <c r="B203" s="28" t="s">
        <v>107</v>
      </c>
      <c r="C203" s="28" t="s">
        <v>108</v>
      </c>
      <c r="D203" s="28" t="s">
        <v>60</v>
      </c>
      <c r="E203" s="9" t="s">
        <v>102</v>
      </c>
      <c r="F203" s="28" t="s">
        <v>88</v>
      </c>
      <c r="G203" s="28" t="s">
        <v>51</v>
      </c>
      <c r="H203" s="11">
        <v>3.5000000000000003E-2</v>
      </c>
      <c r="I203" s="11"/>
      <c r="J203" s="11">
        <v>0.01</v>
      </c>
      <c r="K203" s="11">
        <v>0.01</v>
      </c>
      <c r="L203" s="11">
        <v>5.0000000000000001E-3</v>
      </c>
      <c r="M203" s="11">
        <v>5.0000000000000001E-3</v>
      </c>
      <c r="N203" s="11"/>
      <c r="O203" s="12" t="e">
        <f t="shared" si="32"/>
        <v>#VALUE!</v>
      </c>
      <c r="P203" s="12">
        <f t="shared" si="37"/>
        <v>0</v>
      </c>
      <c r="Q203" s="12">
        <f t="shared" si="31"/>
        <v>0</v>
      </c>
      <c r="R203" s="12">
        <f t="shared" si="38"/>
        <v>0</v>
      </c>
      <c r="S203" s="12">
        <f t="shared" si="33"/>
        <v>948000</v>
      </c>
      <c r="T203" s="12" t="e">
        <v>#VALUE!</v>
      </c>
      <c r="U203" s="12">
        <v>94800000</v>
      </c>
      <c r="V203" s="12">
        <v>213948000</v>
      </c>
      <c r="W203" s="12">
        <v>94800000</v>
      </c>
      <c r="X203" s="12" t="e">
        <v>#VALUE!</v>
      </c>
      <c r="Y203" s="16">
        <f t="shared" si="34"/>
        <v>0</v>
      </c>
      <c r="Z203" s="16">
        <f t="shared" si="35"/>
        <v>0</v>
      </c>
      <c r="AA203" s="16">
        <f t="shared" si="36"/>
        <v>0</v>
      </c>
    </row>
    <row r="204" spans="1:27" x14ac:dyDescent="0.25">
      <c r="A204" s="8" t="s">
        <v>1263</v>
      </c>
      <c r="B204" s="28" t="s">
        <v>109</v>
      </c>
      <c r="C204" s="28" t="s">
        <v>110</v>
      </c>
      <c r="D204" s="28" t="s">
        <v>49</v>
      </c>
      <c r="E204" s="9" t="s">
        <v>102</v>
      </c>
      <c r="F204" s="28" t="s">
        <v>50</v>
      </c>
      <c r="G204" s="28" t="s">
        <v>51</v>
      </c>
      <c r="H204" s="11">
        <v>3.5000000000000003E-2</v>
      </c>
      <c r="I204" s="11"/>
      <c r="J204" s="11">
        <v>0.01</v>
      </c>
      <c r="K204" s="11">
        <v>0.01</v>
      </c>
      <c r="L204" s="11">
        <v>5.0000000000000001E-3</v>
      </c>
      <c r="M204" s="11">
        <v>5.0000000000000001E-3</v>
      </c>
      <c r="N204" s="11"/>
      <c r="O204" s="12" t="e">
        <f t="shared" si="32"/>
        <v>#VALUE!</v>
      </c>
      <c r="P204" s="12">
        <f t="shared" si="37"/>
        <v>0</v>
      </c>
      <c r="Q204" s="12">
        <f t="shared" si="31"/>
        <v>0</v>
      </c>
      <c r="R204" s="12">
        <f t="shared" si="38"/>
        <v>0</v>
      </c>
      <c r="S204" s="12">
        <f t="shared" si="33"/>
        <v>0</v>
      </c>
      <c r="T204" s="12" t="e">
        <v>#VALUE!</v>
      </c>
      <c r="U204" s="12">
        <v>0</v>
      </c>
      <c r="V204" s="12">
        <v>0</v>
      </c>
      <c r="W204" s="12">
        <v>0</v>
      </c>
      <c r="X204" s="12" t="e">
        <v>#VALUE!</v>
      </c>
      <c r="Y204" s="16">
        <f t="shared" si="34"/>
        <v>0</v>
      </c>
      <c r="Z204" s="16">
        <f t="shared" si="35"/>
        <v>0</v>
      </c>
      <c r="AA204" s="16">
        <f t="shared" si="36"/>
        <v>0</v>
      </c>
    </row>
    <row r="205" spans="1:27" x14ac:dyDescent="0.25">
      <c r="A205" s="8" t="s">
        <v>1275</v>
      </c>
      <c r="B205" s="28" t="s">
        <v>113</v>
      </c>
      <c r="C205" s="28" t="s">
        <v>114</v>
      </c>
      <c r="D205" s="28" t="s">
        <v>60</v>
      </c>
      <c r="E205" s="9" t="s">
        <v>102</v>
      </c>
      <c r="F205" s="28" t="s">
        <v>61</v>
      </c>
      <c r="G205" s="28" t="s">
        <v>51</v>
      </c>
      <c r="H205" s="11">
        <v>3.5000000000000003E-2</v>
      </c>
      <c r="I205" s="11"/>
      <c r="J205" s="11">
        <v>0.01</v>
      </c>
      <c r="K205" s="11">
        <v>0.01</v>
      </c>
      <c r="L205" s="11">
        <v>5.0000000000000001E-3</v>
      </c>
      <c r="M205" s="11">
        <v>5.0000000000000001E-3</v>
      </c>
      <c r="N205" s="11"/>
      <c r="O205" s="12" t="e">
        <f t="shared" si="32"/>
        <v>#VALUE!</v>
      </c>
      <c r="P205" s="12">
        <f t="shared" si="37"/>
        <v>0</v>
      </c>
      <c r="Q205" s="12">
        <f t="shared" si="31"/>
        <v>0</v>
      </c>
      <c r="R205" s="12">
        <f t="shared" si="38"/>
        <v>0</v>
      </c>
      <c r="S205" s="12">
        <f t="shared" si="33"/>
        <v>32400</v>
      </c>
      <c r="T205" s="12" t="e">
        <v>#VALUE!</v>
      </c>
      <c r="U205" s="12">
        <v>3240000</v>
      </c>
      <c r="V205" s="12">
        <v>50832000</v>
      </c>
      <c r="W205" s="12">
        <v>3240000</v>
      </c>
      <c r="X205" s="12" t="e">
        <v>#VALUE!</v>
      </c>
      <c r="Y205" s="16">
        <f t="shared" si="34"/>
        <v>0</v>
      </c>
      <c r="Z205" s="16">
        <f t="shared" si="35"/>
        <v>0</v>
      </c>
      <c r="AA205" s="16">
        <f t="shared" si="36"/>
        <v>0</v>
      </c>
    </row>
    <row r="206" spans="1:27" x14ac:dyDescent="0.25">
      <c r="A206" s="8" t="s">
        <v>1280</v>
      </c>
      <c r="B206" s="28" t="s">
        <v>115</v>
      </c>
      <c r="C206" s="28" t="s">
        <v>116</v>
      </c>
      <c r="D206" s="28" t="s">
        <v>60</v>
      </c>
      <c r="E206" s="9" t="s">
        <v>102</v>
      </c>
      <c r="F206" s="28" t="s">
        <v>73</v>
      </c>
      <c r="G206" s="28" t="s">
        <v>51</v>
      </c>
      <c r="H206" s="11">
        <v>3.5000000000000003E-2</v>
      </c>
      <c r="I206" s="11"/>
      <c r="J206" s="11">
        <v>0.01</v>
      </c>
      <c r="K206" s="11">
        <v>0.01</v>
      </c>
      <c r="L206" s="11">
        <v>5.0000000000000001E-3</v>
      </c>
      <c r="M206" s="11">
        <v>5.0000000000000001E-3</v>
      </c>
      <c r="N206" s="11"/>
      <c r="O206" s="12" t="e">
        <f t="shared" si="32"/>
        <v>#VALUE!</v>
      </c>
      <c r="P206" s="12">
        <f t="shared" si="37"/>
        <v>0</v>
      </c>
      <c r="Q206" s="12">
        <f t="shared" si="31"/>
        <v>0</v>
      </c>
      <c r="R206" s="12">
        <f t="shared" si="38"/>
        <v>0</v>
      </c>
      <c r="S206" s="12">
        <f t="shared" si="33"/>
        <v>7055420</v>
      </c>
      <c r="T206" s="12" t="e">
        <v>#VALUE!</v>
      </c>
      <c r="U206" s="12">
        <v>705542000</v>
      </c>
      <c r="V206" s="12">
        <v>223092000</v>
      </c>
      <c r="W206" s="12">
        <v>705542000</v>
      </c>
      <c r="X206" s="12" t="e">
        <v>#VALUE!</v>
      </c>
      <c r="Y206" s="16">
        <f t="shared" si="34"/>
        <v>0</v>
      </c>
      <c r="Z206" s="16">
        <f t="shared" si="35"/>
        <v>0</v>
      </c>
      <c r="AA206" s="16">
        <f t="shared" si="36"/>
        <v>0</v>
      </c>
    </row>
    <row r="207" spans="1:27" x14ac:dyDescent="0.25">
      <c r="A207" s="8" t="s">
        <v>1281</v>
      </c>
      <c r="B207" s="28" t="s">
        <v>117</v>
      </c>
      <c r="C207" s="28" t="s">
        <v>118</v>
      </c>
      <c r="D207" s="28" t="s">
        <v>49</v>
      </c>
      <c r="E207" s="9" t="s">
        <v>102</v>
      </c>
      <c r="F207" s="28" t="s">
        <v>64</v>
      </c>
      <c r="G207" s="28" t="s">
        <v>51</v>
      </c>
      <c r="H207" s="11">
        <v>3.5000000000000003E-2</v>
      </c>
      <c r="I207" s="11"/>
      <c r="J207" s="11">
        <v>0.01</v>
      </c>
      <c r="K207" s="11">
        <v>0.01</v>
      </c>
      <c r="L207" s="11">
        <v>5.0000000000000001E-3</v>
      </c>
      <c r="M207" s="11">
        <v>5.0000000000000001E-3</v>
      </c>
      <c r="N207" s="11"/>
      <c r="O207" s="12" t="e">
        <f t="shared" si="32"/>
        <v>#VALUE!</v>
      </c>
      <c r="P207" s="12">
        <f t="shared" si="37"/>
        <v>0</v>
      </c>
      <c r="Q207" s="12">
        <f t="shared" si="31"/>
        <v>0</v>
      </c>
      <c r="R207" s="12">
        <f t="shared" si="38"/>
        <v>0</v>
      </c>
      <c r="S207" s="12">
        <f t="shared" si="33"/>
        <v>0</v>
      </c>
      <c r="T207" s="12" t="e">
        <v>#VALUE!</v>
      </c>
      <c r="U207" s="12">
        <v>12960000</v>
      </c>
      <c r="V207" s="12">
        <v>16560000</v>
      </c>
      <c r="W207" s="12">
        <v>0</v>
      </c>
      <c r="X207" s="12" t="e">
        <v>#VALUE!</v>
      </c>
      <c r="Y207" s="16">
        <f t="shared" si="34"/>
        <v>0</v>
      </c>
      <c r="Z207" s="16">
        <f t="shared" si="35"/>
        <v>0</v>
      </c>
      <c r="AA207" s="16">
        <f t="shared" si="36"/>
        <v>0</v>
      </c>
    </row>
    <row r="208" spans="1:27" x14ac:dyDescent="0.25">
      <c r="A208" s="8" t="s">
        <v>1282</v>
      </c>
      <c r="B208" s="30" t="s">
        <v>121</v>
      </c>
      <c r="C208" s="9" t="s">
        <v>122</v>
      </c>
      <c r="D208" s="9" t="s">
        <v>60</v>
      </c>
      <c r="E208" s="9" t="s">
        <v>102</v>
      </c>
      <c r="F208" s="9" t="s">
        <v>61</v>
      </c>
      <c r="G208" s="9" t="s">
        <v>51</v>
      </c>
      <c r="H208" s="11">
        <v>3.5000000000000003E-2</v>
      </c>
      <c r="I208" s="11"/>
      <c r="J208" s="11">
        <v>0.01</v>
      </c>
      <c r="K208" s="11">
        <v>0.01</v>
      </c>
      <c r="L208" s="11">
        <v>5.0000000000000001E-3</v>
      </c>
      <c r="M208" s="11">
        <v>5.0000000000000001E-3</v>
      </c>
      <c r="N208" s="11"/>
      <c r="O208" s="12" t="e">
        <f t="shared" si="32"/>
        <v>#VALUE!</v>
      </c>
      <c r="P208" s="12">
        <f t="shared" si="37"/>
        <v>0</v>
      </c>
      <c r="Q208" s="12">
        <f t="shared" si="31"/>
        <v>0</v>
      </c>
      <c r="R208" s="12">
        <f t="shared" si="38"/>
        <v>0</v>
      </c>
      <c r="S208" s="12">
        <f t="shared" si="33"/>
        <v>1011420</v>
      </c>
      <c r="T208" s="12" t="e">
        <v>#VALUE!</v>
      </c>
      <c r="U208" s="12">
        <v>101142000</v>
      </c>
      <c r="V208" s="12">
        <v>19740000</v>
      </c>
      <c r="W208" s="12">
        <v>101142000</v>
      </c>
      <c r="X208" s="12" t="e">
        <v>#VALUE!</v>
      </c>
      <c r="Y208" s="16">
        <f t="shared" si="34"/>
        <v>0</v>
      </c>
      <c r="Z208" s="16">
        <f t="shared" si="35"/>
        <v>0</v>
      </c>
      <c r="AA208" s="16">
        <f t="shared" si="36"/>
        <v>0</v>
      </c>
    </row>
    <row r="209" spans="1:27" x14ac:dyDescent="0.25">
      <c r="A209" s="8" t="s">
        <v>1290</v>
      </c>
      <c r="B209" s="30" t="s">
        <v>415</v>
      </c>
      <c r="C209" s="9" t="s">
        <v>416</v>
      </c>
      <c r="D209" s="9" t="s">
        <v>49</v>
      </c>
      <c r="E209" s="9" t="s">
        <v>102</v>
      </c>
      <c r="F209" s="9" t="s">
        <v>64</v>
      </c>
      <c r="G209" s="9" t="s">
        <v>51</v>
      </c>
      <c r="H209" s="11"/>
      <c r="I209" s="11"/>
      <c r="J209" s="11">
        <v>0</v>
      </c>
      <c r="K209" s="11">
        <v>0.03</v>
      </c>
      <c r="L209" s="11">
        <v>0</v>
      </c>
      <c r="M209" s="11">
        <v>0</v>
      </c>
      <c r="N209" s="11"/>
      <c r="O209" s="12" t="e">
        <f t="shared" si="32"/>
        <v>#VALUE!</v>
      </c>
      <c r="P209" s="12">
        <f t="shared" si="37"/>
        <v>0</v>
      </c>
      <c r="Q209" s="12">
        <f t="shared" si="31"/>
        <v>0</v>
      </c>
      <c r="R209" s="12">
        <f t="shared" si="38"/>
        <v>0</v>
      </c>
      <c r="S209" s="12">
        <f t="shared" si="33"/>
        <v>0</v>
      </c>
      <c r="T209" s="12" t="e">
        <v>#VALUE!</v>
      </c>
      <c r="U209" s="12">
        <v>0</v>
      </c>
      <c r="V209" s="12">
        <v>0</v>
      </c>
      <c r="W209" s="12">
        <v>0</v>
      </c>
      <c r="X209" s="12" t="e">
        <v>#VALUE!</v>
      </c>
      <c r="Y209" s="16">
        <f t="shared" si="34"/>
        <v>0</v>
      </c>
      <c r="Z209" s="16">
        <f t="shared" si="35"/>
        <v>0</v>
      </c>
      <c r="AA209" s="16">
        <f t="shared" si="36"/>
        <v>0</v>
      </c>
    </row>
    <row r="210" spans="1:27" x14ac:dyDescent="0.25">
      <c r="A210" s="8" t="s">
        <v>1291</v>
      </c>
      <c r="B210" s="30" t="s">
        <v>435</v>
      </c>
      <c r="C210" s="9" t="s">
        <v>436</v>
      </c>
      <c r="D210" s="9" t="s">
        <v>49</v>
      </c>
      <c r="E210" s="9" t="s">
        <v>102</v>
      </c>
      <c r="F210" s="9" t="s">
        <v>64</v>
      </c>
      <c r="G210" s="9" t="s">
        <v>51</v>
      </c>
      <c r="H210" s="11"/>
      <c r="I210" s="11"/>
      <c r="J210" s="11">
        <v>0.01</v>
      </c>
      <c r="K210" s="11">
        <v>0.01</v>
      </c>
      <c r="L210" s="11">
        <v>5.0000000000000001E-3</v>
      </c>
      <c r="M210" s="11">
        <v>5.0000000000000001E-3</v>
      </c>
      <c r="N210" s="11"/>
      <c r="O210" s="12" t="e">
        <f t="shared" si="32"/>
        <v>#VALUE!</v>
      </c>
      <c r="P210" s="12">
        <f t="shared" si="37"/>
        <v>0</v>
      </c>
      <c r="Q210" s="12">
        <f t="shared" si="31"/>
        <v>0</v>
      </c>
      <c r="R210" s="12">
        <f t="shared" si="38"/>
        <v>0</v>
      </c>
      <c r="S210" s="12">
        <f t="shared" si="33"/>
        <v>0</v>
      </c>
      <c r="T210" s="12" t="e">
        <v>#VALUE!</v>
      </c>
      <c r="U210" s="12">
        <v>0</v>
      </c>
      <c r="V210" s="12">
        <v>0</v>
      </c>
      <c r="W210" s="12">
        <v>0</v>
      </c>
      <c r="X210" s="12" t="e">
        <v>#VALUE!</v>
      </c>
      <c r="Y210" s="16">
        <f t="shared" si="34"/>
        <v>0</v>
      </c>
      <c r="Z210" s="16">
        <f t="shared" si="35"/>
        <v>0</v>
      </c>
      <c r="AA210" s="16">
        <f t="shared" si="36"/>
        <v>0</v>
      </c>
    </row>
    <row r="211" spans="1:27" x14ac:dyDescent="0.25">
      <c r="A211" s="8" t="s">
        <v>1292</v>
      </c>
      <c r="B211" s="30" t="s">
        <v>452</v>
      </c>
      <c r="C211" s="9" t="s">
        <v>453</v>
      </c>
      <c r="D211" s="9" t="s">
        <v>49</v>
      </c>
      <c r="E211" s="9" t="s">
        <v>102</v>
      </c>
      <c r="F211" s="9" t="s">
        <v>85</v>
      </c>
      <c r="G211" s="9" t="s">
        <v>51</v>
      </c>
      <c r="H211" s="11">
        <v>3.5000000000000003E-2</v>
      </c>
      <c r="I211" s="11"/>
      <c r="J211" s="11">
        <v>0.01</v>
      </c>
      <c r="K211" s="11">
        <v>0.01</v>
      </c>
      <c r="L211" s="11">
        <v>5.0000000000000001E-3</v>
      </c>
      <c r="M211" s="11">
        <v>5.0000000000000001E-3</v>
      </c>
      <c r="N211" s="11"/>
      <c r="O211" s="12" t="e">
        <f t="shared" si="32"/>
        <v>#VALUE!</v>
      </c>
      <c r="P211" s="12">
        <f t="shared" si="37"/>
        <v>0</v>
      </c>
      <c r="Q211" s="12">
        <f t="shared" si="31"/>
        <v>0</v>
      </c>
      <c r="R211" s="12">
        <f t="shared" si="38"/>
        <v>0</v>
      </c>
      <c r="S211" s="12">
        <f t="shared" si="33"/>
        <v>0</v>
      </c>
      <c r="T211" s="12" t="e">
        <v>#VALUE!</v>
      </c>
      <c r="U211" s="12">
        <v>0</v>
      </c>
      <c r="V211" s="12">
        <v>0</v>
      </c>
      <c r="W211" s="12">
        <v>0</v>
      </c>
      <c r="X211" s="12" t="e">
        <v>#VALUE!</v>
      </c>
      <c r="Y211" s="16">
        <f t="shared" si="34"/>
        <v>0</v>
      </c>
      <c r="Z211" s="16">
        <f t="shared" si="35"/>
        <v>0</v>
      </c>
      <c r="AA211" s="16">
        <f t="shared" si="36"/>
        <v>0</v>
      </c>
    </row>
    <row r="212" spans="1:27" x14ac:dyDescent="0.25">
      <c r="A212" s="8" t="s">
        <v>1295</v>
      </c>
      <c r="B212" s="32" t="s">
        <v>462</v>
      </c>
      <c r="C212" s="9" t="s">
        <v>463</v>
      </c>
      <c r="D212" s="9" t="s">
        <v>49</v>
      </c>
      <c r="E212" s="9" t="s">
        <v>102</v>
      </c>
      <c r="F212" s="9" t="s">
        <v>85</v>
      </c>
      <c r="G212" s="9" t="s">
        <v>51</v>
      </c>
      <c r="H212" s="11">
        <v>3.5000000000000003E-2</v>
      </c>
      <c r="I212" s="11"/>
      <c r="J212" s="11">
        <v>0.01</v>
      </c>
      <c r="K212" s="11">
        <v>0.01</v>
      </c>
      <c r="L212" s="11">
        <v>5.0000000000000001E-3</v>
      </c>
      <c r="M212" s="11">
        <v>5.0000000000000001E-3</v>
      </c>
      <c r="N212" s="11"/>
      <c r="O212" s="12" t="e">
        <f t="shared" si="32"/>
        <v>#VALUE!</v>
      </c>
      <c r="P212" s="12">
        <f t="shared" si="37"/>
        <v>0</v>
      </c>
      <c r="Q212" s="12">
        <f t="shared" si="31"/>
        <v>0</v>
      </c>
      <c r="R212" s="12">
        <f t="shared" si="38"/>
        <v>0</v>
      </c>
      <c r="S212" s="12">
        <f t="shared" si="33"/>
        <v>0</v>
      </c>
      <c r="T212" s="12" t="e">
        <v>#VALUE!</v>
      </c>
      <c r="U212" s="12">
        <v>0</v>
      </c>
      <c r="V212" s="12">
        <v>0</v>
      </c>
      <c r="W212" s="12">
        <v>0</v>
      </c>
      <c r="X212" s="12" t="e">
        <v>#VALUE!</v>
      </c>
      <c r="Y212" s="16">
        <f t="shared" si="34"/>
        <v>0</v>
      </c>
      <c r="Z212" s="16">
        <f t="shared" si="35"/>
        <v>0</v>
      </c>
      <c r="AA212" s="16">
        <f t="shared" si="36"/>
        <v>0</v>
      </c>
    </row>
    <row r="213" spans="1:27" x14ac:dyDescent="0.25">
      <c r="A213" s="8" t="s">
        <v>1298</v>
      </c>
      <c r="B213" s="30" t="s">
        <v>555</v>
      </c>
      <c r="C213" s="9" t="s">
        <v>556</v>
      </c>
      <c r="D213" s="10" t="s">
        <v>1459</v>
      </c>
      <c r="E213" s="9" t="s">
        <v>102</v>
      </c>
      <c r="F213" s="9" t="s">
        <v>488</v>
      </c>
      <c r="G213" s="9" t="s">
        <v>475</v>
      </c>
      <c r="H213" s="11">
        <v>3.5000000000000003E-2</v>
      </c>
      <c r="I213" s="11"/>
      <c r="J213" s="11">
        <v>0.01</v>
      </c>
      <c r="K213" s="11">
        <v>0.01</v>
      </c>
      <c r="L213" s="11">
        <v>5.0000000000000001E-3</v>
      </c>
      <c r="M213" s="11">
        <v>5.0000000000000001E-3</v>
      </c>
      <c r="N213" s="11"/>
      <c r="O213" s="12" t="e">
        <f t="shared" si="32"/>
        <v>#VALUE!</v>
      </c>
      <c r="P213" s="12">
        <f t="shared" si="37"/>
        <v>0</v>
      </c>
      <c r="Q213" s="12">
        <f t="shared" si="31"/>
        <v>0</v>
      </c>
      <c r="R213" s="12">
        <f t="shared" si="38"/>
        <v>0</v>
      </c>
      <c r="S213" s="12">
        <f t="shared" si="33"/>
        <v>0</v>
      </c>
      <c r="T213" s="12" t="e">
        <v>#VALUE!</v>
      </c>
      <c r="U213" s="12">
        <v>0</v>
      </c>
      <c r="V213" s="12">
        <v>77928000</v>
      </c>
      <c r="W213" s="12">
        <v>0</v>
      </c>
      <c r="X213" s="12" t="e">
        <v>#VALUE!</v>
      </c>
      <c r="Y213" s="16">
        <f t="shared" si="34"/>
        <v>0</v>
      </c>
      <c r="Z213" s="16">
        <f t="shared" si="35"/>
        <v>0</v>
      </c>
      <c r="AA213" s="16">
        <f t="shared" si="36"/>
        <v>0</v>
      </c>
    </row>
    <row r="214" spans="1:27" x14ac:dyDescent="0.25">
      <c r="A214" s="8" t="s">
        <v>1304</v>
      </c>
      <c r="B214" s="30" t="s">
        <v>565</v>
      </c>
      <c r="C214" s="9" t="s">
        <v>566</v>
      </c>
      <c r="D214" s="9" t="s">
        <v>1390</v>
      </c>
      <c r="E214" s="9" t="s">
        <v>102</v>
      </c>
      <c r="F214" s="9" t="s">
        <v>505</v>
      </c>
      <c r="G214" s="9" t="s">
        <v>475</v>
      </c>
      <c r="H214" s="11">
        <v>3.5000000000000003E-2</v>
      </c>
      <c r="I214" s="11"/>
      <c r="J214" s="11">
        <v>0.01</v>
      </c>
      <c r="K214" s="11">
        <v>0.01</v>
      </c>
      <c r="L214" s="11">
        <v>5.0000000000000001E-3</v>
      </c>
      <c r="M214" s="11">
        <v>5.0000000000000001E-3</v>
      </c>
      <c r="N214" s="11"/>
      <c r="O214" s="12" t="e">
        <f t="shared" si="32"/>
        <v>#VALUE!</v>
      </c>
      <c r="P214" s="12">
        <f t="shared" si="37"/>
        <v>0</v>
      </c>
      <c r="Q214" s="12">
        <f t="shared" si="31"/>
        <v>0</v>
      </c>
      <c r="R214" s="12">
        <f t="shared" si="38"/>
        <v>0</v>
      </c>
      <c r="S214" s="12">
        <f t="shared" si="33"/>
        <v>345360</v>
      </c>
      <c r="T214" s="12" t="e">
        <v>#VALUE!</v>
      </c>
      <c r="U214" s="12">
        <v>34536000</v>
      </c>
      <c r="V214" s="12">
        <v>102782000</v>
      </c>
      <c r="W214" s="12">
        <f>U214</f>
        <v>34536000</v>
      </c>
      <c r="X214" s="12" t="e">
        <v>#VALUE!</v>
      </c>
      <c r="Y214" s="16">
        <f t="shared" si="34"/>
        <v>0</v>
      </c>
      <c r="Z214" s="16">
        <f t="shared" si="35"/>
        <v>0</v>
      </c>
      <c r="AA214" s="16">
        <f t="shared" si="36"/>
        <v>0</v>
      </c>
    </row>
    <row r="215" spans="1:27" x14ac:dyDescent="0.25">
      <c r="A215" s="8" t="s">
        <v>1327</v>
      </c>
      <c r="B215" s="32" t="s">
        <v>573</v>
      </c>
      <c r="C215" s="9" t="s">
        <v>574</v>
      </c>
      <c r="D215" s="10" t="s">
        <v>1459</v>
      </c>
      <c r="E215" s="9" t="s">
        <v>102</v>
      </c>
      <c r="F215" s="9" t="s">
        <v>488</v>
      </c>
      <c r="G215" s="9" t="s">
        <v>475</v>
      </c>
      <c r="H215" s="11">
        <v>3.5000000000000003E-2</v>
      </c>
      <c r="I215" s="11"/>
      <c r="J215" s="11">
        <v>0.01</v>
      </c>
      <c r="K215" s="11">
        <v>0.01</v>
      </c>
      <c r="L215" s="11">
        <v>5.0000000000000001E-3</v>
      </c>
      <c r="M215" s="11">
        <v>5.0000000000000001E-3</v>
      </c>
      <c r="N215" s="11"/>
      <c r="O215" s="12" t="e">
        <f t="shared" si="32"/>
        <v>#VALUE!</v>
      </c>
      <c r="P215" s="12">
        <f t="shared" si="37"/>
        <v>0</v>
      </c>
      <c r="Q215" s="12">
        <f t="shared" si="31"/>
        <v>0</v>
      </c>
      <c r="R215" s="12">
        <f t="shared" si="38"/>
        <v>0</v>
      </c>
      <c r="S215" s="12">
        <f t="shared" si="33"/>
        <v>0</v>
      </c>
      <c r="T215" s="12" t="e">
        <v>#VALUE!</v>
      </c>
      <c r="U215" s="12">
        <v>0</v>
      </c>
      <c r="V215" s="12">
        <v>0</v>
      </c>
      <c r="W215" s="12">
        <v>0</v>
      </c>
      <c r="X215" s="12" t="e">
        <v>#VALUE!</v>
      </c>
      <c r="Y215" s="16">
        <f t="shared" si="34"/>
        <v>0</v>
      </c>
      <c r="Z215" s="16">
        <f t="shared" si="35"/>
        <v>0</v>
      </c>
      <c r="AA215" s="16">
        <f t="shared" si="36"/>
        <v>0</v>
      </c>
    </row>
    <row r="216" spans="1:27" x14ac:dyDescent="0.25">
      <c r="A216" s="8" t="s">
        <v>1307</v>
      </c>
      <c r="B216" s="32" t="s">
        <v>575</v>
      </c>
      <c r="C216" s="9" t="s">
        <v>576</v>
      </c>
      <c r="D216" s="9" t="s">
        <v>1390</v>
      </c>
      <c r="E216" s="9" t="s">
        <v>102</v>
      </c>
      <c r="F216" s="9" t="s">
        <v>505</v>
      </c>
      <c r="G216" s="9" t="s">
        <v>475</v>
      </c>
      <c r="H216" s="11">
        <v>3.5000000000000003E-2</v>
      </c>
      <c r="I216" s="11"/>
      <c r="J216" s="11">
        <v>0.01</v>
      </c>
      <c r="K216" s="11">
        <v>0.01</v>
      </c>
      <c r="L216" s="11">
        <v>5.0000000000000001E-3</v>
      </c>
      <c r="M216" s="11">
        <v>5.0000000000000001E-3</v>
      </c>
      <c r="N216" s="11"/>
      <c r="O216" s="12" t="e">
        <f t="shared" si="32"/>
        <v>#VALUE!</v>
      </c>
      <c r="P216" s="12">
        <f t="shared" si="37"/>
        <v>0</v>
      </c>
      <c r="Q216" s="12">
        <f t="shared" si="31"/>
        <v>0</v>
      </c>
      <c r="R216" s="12">
        <f t="shared" si="38"/>
        <v>0</v>
      </c>
      <c r="S216" s="12">
        <f t="shared" si="33"/>
        <v>0</v>
      </c>
      <c r="T216" s="12" t="e">
        <v>#VALUE!</v>
      </c>
      <c r="U216" s="12">
        <v>0</v>
      </c>
      <c r="V216" s="12">
        <v>0</v>
      </c>
      <c r="W216" s="12">
        <v>0</v>
      </c>
      <c r="X216" s="12" t="e">
        <v>#VALUE!</v>
      </c>
      <c r="Y216" s="16">
        <f t="shared" si="34"/>
        <v>0</v>
      </c>
      <c r="Z216" s="16">
        <f t="shared" si="35"/>
        <v>0</v>
      </c>
      <c r="AA216" s="16">
        <f t="shared" si="36"/>
        <v>0</v>
      </c>
    </row>
    <row r="217" spans="1:27" x14ac:dyDescent="0.25">
      <c r="A217" s="8" t="s">
        <v>1308</v>
      </c>
      <c r="B217" s="30" t="s">
        <v>577</v>
      </c>
      <c r="C217" s="9" t="s">
        <v>578</v>
      </c>
      <c r="D217" s="9" t="s">
        <v>515</v>
      </c>
      <c r="E217" s="9" t="s">
        <v>102</v>
      </c>
      <c r="F217" s="9" t="s">
        <v>506</v>
      </c>
      <c r="G217" s="9" t="s">
        <v>475</v>
      </c>
      <c r="H217" s="11">
        <v>3.5000000000000003E-2</v>
      </c>
      <c r="I217" s="11"/>
      <c r="J217" s="11">
        <v>0.01</v>
      </c>
      <c r="K217" s="11">
        <v>0.01</v>
      </c>
      <c r="L217" s="11">
        <v>5.0000000000000001E-3</v>
      </c>
      <c r="M217" s="11">
        <v>5.0000000000000001E-3</v>
      </c>
      <c r="N217" s="11"/>
      <c r="O217" s="12" t="e">
        <f t="shared" si="32"/>
        <v>#VALUE!</v>
      </c>
      <c r="P217" s="12">
        <f t="shared" si="37"/>
        <v>0</v>
      </c>
      <c r="Q217" s="12">
        <f t="shared" si="31"/>
        <v>0</v>
      </c>
      <c r="R217" s="12">
        <f t="shared" si="38"/>
        <v>0</v>
      </c>
      <c r="S217" s="12">
        <f t="shared" si="33"/>
        <v>1262280</v>
      </c>
      <c r="T217" s="12" t="e">
        <v>#VALUE!</v>
      </c>
      <c r="U217" s="12">
        <v>126228000</v>
      </c>
      <c r="V217" s="12">
        <v>74768000</v>
      </c>
      <c r="W217" s="12">
        <f>U217</f>
        <v>126228000</v>
      </c>
      <c r="X217" s="12" t="e">
        <v>#VALUE!</v>
      </c>
      <c r="Y217" s="16">
        <f t="shared" si="34"/>
        <v>0</v>
      </c>
      <c r="Z217" s="16">
        <f t="shared" si="35"/>
        <v>0</v>
      </c>
      <c r="AA217" s="16">
        <f t="shared" si="36"/>
        <v>0</v>
      </c>
    </row>
    <row r="218" spans="1:27" x14ac:dyDescent="0.25">
      <c r="A218" s="8" t="s">
        <v>1311</v>
      </c>
      <c r="B218" s="32" t="s">
        <v>581</v>
      </c>
      <c r="C218" s="9" t="s">
        <v>582</v>
      </c>
      <c r="D218" s="9" t="s">
        <v>515</v>
      </c>
      <c r="E218" s="9" t="s">
        <v>102</v>
      </c>
      <c r="F218" s="9" t="s">
        <v>506</v>
      </c>
      <c r="G218" s="9" t="s">
        <v>475</v>
      </c>
      <c r="H218" s="11">
        <v>3.5000000000000003E-2</v>
      </c>
      <c r="I218" s="11"/>
      <c r="J218" s="11">
        <v>0.01</v>
      </c>
      <c r="K218" s="11">
        <v>0.01</v>
      </c>
      <c r="L218" s="11">
        <v>5.0000000000000001E-3</v>
      </c>
      <c r="M218" s="11">
        <v>5.0000000000000001E-3</v>
      </c>
      <c r="N218" s="11"/>
      <c r="O218" s="12" t="e">
        <f t="shared" si="32"/>
        <v>#VALUE!</v>
      </c>
      <c r="P218" s="12">
        <f t="shared" si="37"/>
        <v>0</v>
      </c>
      <c r="Q218" s="12">
        <f t="shared" si="31"/>
        <v>0</v>
      </c>
      <c r="R218" s="12">
        <f t="shared" si="38"/>
        <v>0</v>
      </c>
      <c r="S218" s="12">
        <f t="shared" si="33"/>
        <v>509640</v>
      </c>
      <c r="T218" s="12" t="e">
        <v>#VALUE!</v>
      </c>
      <c r="U218" s="12">
        <v>50964000</v>
      </c>
      <c r="V218" s="12">
        <v>0</v>
      </c>
      <c r="W218" s="12">
        <v>50964000</v>
      </c>
      <c r="X218" s="12" t="e">
        <v>#VALUE!</v>
      </c>
      <c r="Y218" s="16">
        <f t="shared" si="34"/>
        <v>0</v>
      </c>
      <c r="Z218" s="16">
        <f t="shared" si="35"/>
        <v>0</v>
      </c>
      <c r="AA218" s="16">
        <f t="shared" si="36"/>
        <v>0</v>
      </c>
    </row>
    <row r="219" spans="1:27" x14ac:dyDescent="0.25">
      <c r="A219" s="8" t="s">
        <v>1312</v>
      </c>
      <c r="B219" s="28" t="s">
        <v>583</v>
      </c>
      <c r="C219" s="28" t="s">
        <v>584</v>
      </c>
      <c r="D219" s="9" t="s">
        <v>1390</v>
      </c>
      <c r="E219" s="9" t="s">
        <v>102</v>
      </c>
      <c r="F219" s="28" t="s">
        <v>505</v>
      </c>
      <c r="G219" s="9" t="s">
        <v>475</v>
      </c>
      <c r="H219" s="11">
        <v>3.5000000000000003E-2</v>
      </c>
      <c r="I219" s="11"/>
      <c r="J219" s="11">
        <v>0.01</v>
      </c>
      <c r="K219" s="11">
        <v>0.01</v>
      </c>
      <c r="L219" s="11">
        <v>5.0000000000000001E-3</v>
      </c>
      <c r="M219" s="11">
        <v>5.0000000000000001E-3</v>
      </c>
      <c r="N219" s="11"/>
      <c r="O219" s="12" t="e">
        <f t="shared" si="32"/>
        <v>#VALUE!</v>
      </c>
      <c r="P219" s="12">
        <f t="shared" si="37"/>
        <v>0</v>
      </c>
      <c r="Q219" s="12">
        <f t="shared" si="31"/>
        <v>0</v>
      </c>
      <c r="R219" s="12">
        <f t="shared" si="38"/>
        <v>0</v>
      </c>
      <c r="S219" s="12">
        <f t="shared" si="33"/>
        <v>809040</v>
      </c>
      <c r="T219" s="12" t="e">
        <v>#VALUE!</v>
      </c>
      <c r="U219" s="12">
        <v>80904000</v>
      </c>
      <c r="V219" s="12">
        <v>2640000</v>
      </c>
      <c r="W219" s="12">
        <f>U219</f>
        <v>80904000</v>
      </c>
      <c r="X219" s="12" t="e">
        <v>#VALUE!</v>
      </c>
      <c r="Y219" s="16">
        <f t="shared" si="34"/>
        <v>0</v>
      </c>
      <c r="Z219" s="16">
        <f t="shared" si="35"/>
        <v>0</v>
      </c>
      <c r="AA219" s="16">
        <f t="shared" si="36"/>
        <v>0</v>
      </c>
    </row>
    <row r="220" spans="1:27" x14ac:dyDescent="0.25">
      <c r="A220" s="8" t="s">
        <v>1314</v>
      </c>
      <c r="B220" s="28" t="s">
        <v>587</v>
      </c>
      <c r="C220" s="28" t="s">
        <v>588</v>
      </c>
      <c r="D220" s="10" t="s">
        <v>1459</v>
      </c>
      <c r="E220" s="9" t="s">
        <v>102</v>
      </c>
      <c r="F220" s="28" t="s">
        <v>474</v>
      </c>
      <c r="G220" s="9" t="s">
        <v>475</v>
      </c>
      <c r="H220" s="11">
        <v>3.5000000000000003E-2</v>
      </c>
      <c r="I220" s="11"/>
      <c r="J220" s="11">
        <v>0.01</v>
      </c>
      <c r="K220" s="11">
        <v>0.01</v>
      </c>
      <c r="L220" s="11">
        <v>5.0000000000000001E-3</v>
      </c>
      <c r="M220" s="11">
        <v>5.0000000000000001E-3</v>
      </c>
      <c r="N220" s="11"/>
      <c r="O220" s="12" t="e">
        <f t="shared" si="32"/>
        <v>#VALUE!</v>
      </c>
      <c r="P220" s="12">
        <f t="shared" si="37"/>
        <v>0</v>
      </c>
      <c r="Q220" s="12">
        <f t="shared" si="31"/>
        <v>0</v>
      </c>
      <c r="R220" s="12">
        <f t="shared" si="38"/>
        <v>0</v>
      </c>
      <c r="S220" s="12">
        <f t="shared" si="33"/>
        <v>790260</v>
      </c>
      <c r="T220" s="12" t="e">
        <v>#VALUE!</v>
      </c>
      <c r="U220" s="12">
        <v>79026000</v>
      </c>
      <c r="V220" s="12">
        <v>122446000</v>
      </c>
      <c r="W220" s="12">
        <f>U220</f>
        <v>79026000</v>
      </c>
      <c r="X220" s="12" t="e">
        <v>#VALUE!</v>
      </c>
      <c r="Y220" s="16">
        <f t="shared" si="34"/>
        <v>0</v>
      </c>
      <c r="Z220" s="16">
        <f t="shared" si="35"/>
        <v>0</v>
      </c>
      <c r="AA220" s="16">
        <f t="shared" si="36"/>
        <v>0</v>
      </c>
    </row>
    <row r="221" spans="1:27" x14ac:dyDescent="0.25">
      <c r="A221" s="8" t="s">
        <v>1318</v>
      </c>
      <c r="B221" s="32" t="s">
        <v>595</v>
      </c>
      <c r="C221" s="32" t="s">
        <v>596</v>
      </c>
      <c r="D221" s="9" t="s">
        <v>1390</v>
      </c>
      <c r="E221" s="9" t="s">
        <v>102</v>
      </c>
      <c r="F221" s="28" t="s">
        <v>505</v>
      </c>
      <c r="G221" s="32" t="s">
        <v>475</v>
      </c>
      <c r="H221" s="11">
        <v>3.5000000000000003E-2</v>
      </c>
      <c r="I221" s="11"/>
      <c r="J221" s="11">
        <v>0.01</v>
      </c>
      <c r="K221" s="11">
        <v>0.01</v>
      </c>
      <c r="L221" s="11">
        <v>5.0000000000000001E-3</v>
      </c>
      <c r="M221" s="11">
        <v>5.0000000000000001E-3</v>
      </c>
      <c r="N221" s="11"/>
      <c r="O221" s="12" t="e">
        <f t="shared" si="32"/>
        <v>#VALUE!</v>
      </c>
      <c r="P221" s="12">
        <f t="shared" si="37"/>
        <v>0</v>
      </c>
      <c r="Q221" s="12">
        <f t="shared" si="31"/>
        <v>0</v>
      </c>
      <c r="R221" s="12">
        <f t="shared" si="38"/>
        <v>0</v>
      </c>
      <c r="S221" s="12">
        <f t="shared" si="33"/>
        <v>0</v>
      </c>
      <c r="T221" s="12" t="e">
        <v>#VALUE!</v>
      </c>
      <c r="U221" s="12">
        <v>0</v>
      </c>
      <c r="V221" s="12">
        <v>2640000</v>
      </c>
      <c r="W221" s="12">
        <v>0</v>
      </c>
      <c r="X221" s="12" t="e">
        <v>#VALUE!</v>
      </c>
      <c r="Y221" s="16">
        <f t="shared" si="34"/>
        <v>0</v>
      </c>
      <c r="Z221" s="16">
        <f t="shared" si="35"/>
        <v>0</v>
      </c>
      <c r="AA221" s="16">
        <f t="shared" si="36"/>
        <v>0</v>
      </c>
    </row>
    <row r="222" spans="1:27" x14ac:dyDescent="0.25">
      <c r="A222" s="8" t="s">
        <v>1319</v>
      </c>
      <c r="B222" s="28" t="s">
        <v>597</v>
      </c>
      <c r="C222" s="28" t="s">
        <v>598</v>
      </c>
      <c r="D222" s="28" t="s">
        <v>1390</v>
      </c>
      <c r="E222" s="9" t="s">
        <v>102</v>
      </c>
      <c r="F222" s="28" t="s">
        <v>505</v>
      </c>
      <c r="G222" s="28" t="s">
        <v>475</v>
      </c>
      <c r="H222" s="11">
        <v>3.5000000000000003E-2</v>
      </c>
      <c r="I222" s="11"/>
      <c r="J222" s="11">
        <v>0.01</v>
      </c>
      <c r="K222" s="11">
        <v>0.01</v>
      </c>
      <c r="L222" s="11">
        <v>5.0000000000000001E-3</v>
      </c>
      <c r="M222" s="11">
        <v>5.0000000000000001E-3</v>
      </c>
      <c r="N222" s="11"/>
      <c r="O222" s="12" t="e">
        <f t="shared" si="32"/>
        <v>#VALUE!</v>
      </c>
      <c r="P222" s="12">
        <f t="shared" si="37"/>
        <v>0</v>
      </c>
      <c r="Q222" s="12">
        <f t="shared" si="31"/>
        <v>0</v>
      </c>
      <c r="R222" s="12">
        <f t="shared" si="38"/>
        <v>0</v>
      </c>
      <c r="S222" s="12">
        <f t="shared" si="33"/>
        <v>0</v>
      </c>
      <c r="T222" s="12" t="e">
        <v>#VALUE!</v>
      </c>
      <c r="U222" s="12">
        <v>0</v>
      </c>
      <c r="V222" s="12">
        <v>0</v>
      </c>
      <c r="W222" s="12">
        <v>0</v>
      </c>
      <c r="X222" s="12" t="e">
        <v>#VALUE!</v>
      </c>
      <c r="Y222" s="16">
        <f t="shared" si="34"/>
        <v>0</v>
      </c>
      <c r="Z222" s="16">
        <f t="shared" si="35"/>
        <v>0</v>
      </c>
      <c r="AA222" s="16">
        <f t="shared" si="36"/>
        <v>0</v>
      </c>
    </row>
    <row r="223" spans="1:27" x14ac:dyDescent="0.25">
      <c r="A223" s="8" t="s">
        <v>1322</v>
      </c>
      <c r="B223" s="28" t="s">
        <v>601</v>
      </c>
      <c r="C223" s="28" t="s">
        <v>602</v>
      </c>
      <c r="D223" s="10" t="s">
        <v>1459</v>
      </c>
      <c r="E223" s="9" t="s">
        <v>102</v>
      </c>
      <c r="F223" s="28" t="s">
        <v>488</v>
      </c>
      <c r="G223" s="28" t="s">
        <v>475</v>
      </c>
      <c r="H223" s="11">
        <v>3.5000000000000003E-2</v>
      </c>
      <c r="I223" s="11"/>
      <c r="J223" s="11">
        <v>0.01</v>
      </c>
      <c r="K223" s="11">
        <v>0.01</v>
      </c>
      <c r="L223" s="11">
        <v>5.0000000000000001E-3</v>
      </c>
      <c r="M223" s="11">
        <v>5.0000000000000001E-3</v>
      </c>
      <c r="N223" s="11"/>
      <c r="O223" s="12" t="e">
        <f t="shared" si="32"/>
        <v>#VALUE!</v>
      </c>
      <c r="P223" s="12">
        <f t="shared" si="37"/>
        <v>0</v>
      </c>
      <c r="Q223" s="12">
        <f t="shared" si="31"/>
        <v>0</v>
      </c>
      <c r="R223" s="12">
        <f t="shared" si="38"/>
        <v>0</v>
      </c>
      <c r="S223" s="12">
        <f t="shared" si="33"/>
        <v>480000</v>
      </c>
      <c r="T223" s="12" t="e">
        <v>#VALUE!</v>
      </c>
      <c r="U223" s="12">
        <v>48000000</v>
      </c>
      <c r="V223" s="12">
        <v>35736000</v>
      </c>
      <c r="W223" s="12">
        <f>U223</f>
        <v>48000000</v>
      </c>
      <c r="X223" s="12" t="e">
        <v>#VALUE!</v>
      </c>
      <c r="Y223" s="16">
        <f t="shared" si="34"/>
        <v>0</v>
      </c>
      <c r="Z223" s="16">
        <f t="shared" si="35"/>
        <v>0</v>
      </c>
      <c r="AA223" s="16">
        <f t="shared" si="36"/>
        <v>0</v>
      </c>
    </row>
    <row r="224" spans="1:27" x14ac:dyDescent="0.25">
      <c r="A224" s="8" t="s">
        <v>1346</v>
      </c>
      <c r="B224" s="28" t="s">
        <v>1252</v>
      </c>
      <c r="C224" s="28" t="s">
        <v>1253</v>
      </c>
      <c r="D224" s="28" t="s">
        <v>483</v>
      </c>
      <c r="E224" s="9" t="s">
        <v>102</v>
      </c>
      <c r="F224" s="28" t="s">
        <v>516</v>
      </c>
      <c r="G224" s="28" t="s">
        <v>475</v>
      </c>
      <c r="H224" s="11">
        <v>3.5000000000000003E-2</v>
      </c>
      <c r="I224" s="11"/>
      <c r="J224" s="11">
        <v>0.01</v>
      </c>
      <c r="K224" s="11">
        <v>0.01</v>
      </c>
      <c r="L224" s="11">
        <v>5.0000000000000001E-3</v>
      </c>
      <c r="M224" s="11">
        <v>5.0000000000000001E-3</v>
      </c>
      <c r="N224" s="11"/>
      <c r="O224" s="12" t="e">
        <f t="shared" si="32"/>
        <v>#VALUE!</v>
      </c>
      <c r="P224" s="12">
        <f t="shared" si="37"/>
        <v>0</v>
      </c>
      <c r="Q224" s="12">
        <f t="shared" si="31"/>
        <v>0</v>
      </c>
      <c r="R224" s="12">
        <f t="shared" si="38"/>
        <v>0</v>
      </c>
      <c r="S224" s="12">
        <f t="shared" si="33"/>
        <v>0</v>
      </c>
      <c r="T224" s="12" t="e">
        <v>#VALUE!</v>
      </c>
      <c r="U224" s="12">
        <v>0</v>
      </c>
      <c r="V224" s="12">
        <v>0</v>
      </c>
      <c r="W224" s="12">
        <v>0</v>
      </c>
      <c r="X224" s="12" t="e">
        <v>#VALUE!</v>
      </c>
      <c r="Y224" s="16">
        <f t="shared" si="34"/>
        <v>0</v>
      </c>
      <c r="Z224" s="16">
        <f t="shared" si="35"/>
        <v>0</v>
      </c>
      <c r="AA224" s="16">
        <f t="shared" si="36"/>
        <v>0</v>
      </c>
    </row>
    <row r="225" spans="1:27" x14ac:dyDescent="0.25">
      <c r="A225" s="8" t="s">
        <v>1297</v>
      </c>
      <c r="B225" s="28" t="s">
        <v>553</v>
      </c>
      <c r="C225" s="28" t="s">
        <v>554</v>
      </c>
      <c r="D225" s="28" t="s">
        <v>483</v>
      </c>
      <c r="E225" s="9" t="s">
        <v>102</v>
      </c>
      <c r="F225" s="28" t="s">
        <v>484</v>
      </c>
      <c r="G225" s="28" t="s">
        <v>485</v>
      </c>
      <c r="H225" s="11">
        <v>3.5000000000000003E-2</v>
      </c>
      <c r="I225" s="11"/>
      <c r="J225" s="11">
        <v>0.01</v>
      </c>
      <c r="K225" s="11">
        <v>0.01</v>
      </c>
      <c r="L225" s="11">
        <v>5.0000000000000001E-3</v>
      </c>
      <c r="M225" s="11">
        <v>5.0000000000000001E-3</v>
      </c>
      <c r="N225" s="11"/>
      <c r="O225" s="12" t="e">
        <f t="shared" si="32"/>
        <v>#VALUE!</v>
      </c>
      <c r="P225" s="12">
        <f t="shared" si="37"/>
        <v>0</v>
      </c>
      <c r="Q225" s="12">
        <f t="shared" si="31"/>
        <v>0</v>
      </c>
      <c r="R225" s="12">
        <f t="shared" si="38"/>
        <v>0</v>
      </c>
      <c r="S225" s="12">
        <f t="shared" si="33"/>
        <v>643440</v>
      </c>
      <c r="T225" s="12" t="e">
        <v>#VALUE!</v>
      </c>
      <c r="U225" s="12">
        <v>64344000</v>
      </c>
      <c r="V225" s="12">
        <v>7200000</v>
      </c>
      <c r="W225" s="12">
        <f>U225</f>
        <v>64344000</v>
      </c>
      <c r="X225" s="12" t="e">
        <v>#VALUE!</v>
      </c>
      <c r="Y225" s="16">
        <f t="shared" si="34"/>
        <v>0</v>
      </c>
      <c r="Z225" s="16">
        <f t="shared" si="35"/>
        <v>0</v>
      </c>
      <c r="AA225" s="16">
        <f t="shared" si="36"/>
        <v>0</v>
      </c>
    </row>
    <row r="226" spans="1:27" x14ac:dyDescent="0.25">
      <c r="A226" s="8" t="s">
        <v>1301</v>
      </c>
      <c r="B226" s="46" t="s">
        <v>559</v>
      </c>
      <c r="C226" s="28" t="s">
        <v>560</v>
      </c>
      <c r="D226" s="28" t="s">
        <v>497</v>
      </c>
      <c r="E226" s="9" t="s">
        <v>102</v>
      </c>
      <c r="F226" s="28" t="s">
        <v>498</v>
      </c>
      <c r="G226" s="28" t="s">
        <v>485</v>
      </c>
      <c r="H226" s="11">
        <v>3.5000000000000003E-2</v>
      </c>
      <c r="I226" s="11"/>
      <c r="J226" s="11">
        <v>0.01</v>
      </c>
      <c r="K226" s="11">
        <v>0.01</v>
      </c>
      <c r="L226" s="11">
        <v>5.0000000000000001E-3</v>
      </c>
      <c r="M226" s="11">
        <v>5.0000000000000001E-3</v>
      </c>
      <c r="N226" s="11"/>
      <c r="O226" s="12" t="e">
        <f t="shared" si="32"/>
        <v>#VALUE!</v>
      </c>
      <c r="P226" s="12">
        <f t="shared" si="37"/>
        <v>0</v>
      </c>
      <c r="Q226" s="12">
        <f t="shared" si="31"/>
        <v>0</v>
      </c>
      <c r="R226" s="12">
        <f t="shared" si="38"/>
        <v>0</v>
      </c>
      <c r="S226" s="12">
        <f t="shared" si="33"/>
        <v>416400</v>
      </c>
      <c r="T226" s="12" t="e">
        <v>#VALUE!</v>
      </c>
      <c r="U226" s="12">
        <v>41640000</v>
      </c>
      <c r="V226" s="12">
        <v>31368000</v>
      </c>
      <c r="W226" s="12">
        <v>41640000</v>
      </c>
      <c r="X226" s="12" t="e">
        <v>#VALUE!</v>
      </c>
      <c r="Y226" s="16">
        <f t="shared" si="34"/>
        <v>0</v>
      </c>
      <c r="Z226" s="16">
        <f t="shared" si="35"/>
        <v>0</v>
      </c>
      <c r="AA226" s="16">
        <f t="shared" si="36"/>
        <v>0</v>
      </c>
    </row>
    <row r="227" spans="1:27" x14ac:dyDescent="0.25">
      <c r="A227" s="8" t="s">
        <v>1303</v>
      </c>
      <c r="B227" s="28" t="s">
        <v>561</v>
      </c>
      <c r="C227" s="28" t="s">
        <v>562</v>
      </c>
      <c r="D227" s="9" t="s">
        <v>492</v>
      </c>
      <c r="E227" s="9" t="s">
        <v>102</v>
      </c>
      <c r="F227" s="28" t="s">
        <v>484</v>
      </c>
      <c r="G227" s="28" t="s">
        <v>485</v>
      </c>
      <c r="H227" s="11">
        <v>3.5000000000000003E-2</v>
      </c>
      <c r="I227" s="11"/>
      <c r="J227" s="11">
        <v>0.01</v>
      </c>
      <c r="K227" s="11">
        <v>0.01</v>
      </c>
      <c r="L227" s="11">
        <v>5.0000000000000001E-3</v>
      </c>
      <c r="M227" s="11">
        <v>5.0000000000000001E-3</v>
      </c>
      <c r="N227" s="11"/>
      <c r="O227" s="12" t="e">
        <f t="shared" si="32"/>
        <v>#VALUE!</v>
      </c>
      <c r="P227" s="12">
        <f t="shared" si="37"/>
        <v>0</v>
      </c>
      <c r="Q227" s="12">
        <f t="shared" si="31"/>
        <v>0</v>
      </c>
      <c r="R227" s="12">
        <f t="shared" si="38"/>
        <v>0</v>
      </c>
      <c r="S227" s="12">
        <f t="shared" si="33"/>
        <v>1800460</v>
      </c>
      <c r="T227" s="12" t="e">
        <v>#VALUE!</v>
      </c>
      <c r="U227" s="12">
        <v>180046000</v>
      </c>
      <c r="V227" s="12">
        <v>52908000</v>
      </c>
      <c r="W227" s="12">
        <v>180046000</v>
      </c>
      <c r="X227" s="12" t="e">
        <v>#VALUE!</v>
      </c>
      <c r="Y227" s="16">
        <f t="shared" si="34"/>
        <v>0</v>
      </c>
      <c r="Z227" s="16">
        <f t="shared" si="35"/>
        <v>0</v>
      </c>
      <c r="AA227" s="16">
        <f t="shared" si="36"/>
        <v>0</v>
      </c>
    </row>
    <row r="228" spans="1:27" x14ac:dyDescent="0.25">
      <c r="A228" s="8" t="s">
        <v>1305</v>
      </c>
      <c r="B228" s="46" t="s">
        <v>567</v>
      </c>
      <c r="C228" s="28" t="s">
        <v>568</v>
      </c>
      <c r="D228" s="28" t="s">
        <v>497</v>
      </c>
      <c r="E228" s="9" t="s">
        <v>102</v>
      </c>
      <c r="F228" s="28" t="s">
        <v>498</v>
      </c>
      <c r="G228" s="28" t="s">
        <v>485</v>
      </c>
      <c r="H228" s="11">
        <v>3.5000000000000003E-2</v>
      </c>
      <c r="I228" s="11"/>
      <c r="J228" s="11">
        <v>0.01</v>
      </c>
      <c r="K228" s="11">
        <v>0.01</v>
      </c>
      <c r="L228" s="11">
        <v>5.0000000000000001E-3</v>
      </c>
      <c r="M228" s="11">
        <v>5.0000000000000001E-3</v>
      </c>
      <c r="N228" s="11"/>
      <c r="O228" s="12" t="e">
        <f t="shared" si="32"/>
        <v>#VALUE!</v>
      </c>
      <c r="P228" s="12">
        <f t="shared" si="37"/>
        <v>0</v>
      </c>
      <c r="Q228" s="12">
        <f t="shared" si="31"/>
        <v>0</v>
      </c>
      <c r="R228" s="12">
        <f t="shared" si="38"/>
        <v>0</v>
      </c>
      <c r="S228" s="12">
        <f t="shared" si="33"/>
        <v>265880</v>
      </c>
      <c r="T228" s="12" t="e">
        <v>#VALUE!</v>
      </c>
      <c r="U228" s="12">
        <v>26588000</v>
      </c>
      <c r="V228" s="12">
        <v>13440000</v>
      </c>
      <c r="W228" s="12">
        <v>26588000</v>
      </c>
      <c r="X228" s="12" t="e">
        <v>#VALUE!</v>
      </c>
      <c r="Y228" s="16">
        <f t="shared" si="34"/>
        <v>0</v>
      </c>
      <c r="Z228" s="16">
        <f t="shared" si="35"/>
        <v>0</v>
      </c>
      <c r="AA228" s="16">
        <f t="shared" si="36"/>
        <v>0</v>
      </c>
    </row>
    <row r="229" spans="1:27" x14ac:dyDescent="0.25">
      <c r="A229" s="8" t="s">
        <v>1306</v>
      </c>
      <c r="B229" s="46" t="s">
        <v>569</v>
      </c>
      <c r="C229" s="28" t="s">
        <v>570</v>
      </c>
      <c r="D229" s="28" t="s">
        <v>497</v>
      </c>
      <c r="E229" s="9" t="s">
        <v>102</v>
      </c>
      <c r="F229" s="28" t="s">
        <v>498</v>
      </c>
      <c r="G229" s="28" t="s">
        <v>485</v>
      </c>
      <c r="H229" s="11">
        <v>3.5000000000000003E-2</v>
      </c>
      <c r="I229" s="11"/>
      <c r="J229" s="11">
        <v>0.01</v>
      </c>
      <c r="K229" s="11">
        <v>0.01</v>
      </c>
      <c r="L229" s="11">
        <v>5.0000000000000001E-3</v>
      </c>
      <c r="M229" s="11">
        <v>5.0000000000000001E-3</v>
      </c>
      <c r="N229" s="11"/>
      <c r="O229" s="12" t="e">
        <f t="shared" si="32"/>
        <v>#VALUE!</v>
      </c>
      <c r="P229" s="12">
        <f t="shared" si="37"/>
        <v>0</v>
      </c>
      <c r="Q229" s="12">
        <f t="shared" si="31"/>
        <v>0</v>
      </c>
      <c r="R229" s="12">
        <f t="shared" si="38"/>
        <v>0</v>
      </c>
      <c r="S229" s="12">
        <f t="shared" si="33"/>
        <v>286440</v>
      </c>
      <c r="T229" s="12" t="e">
        <v>#VALUE!</v>
      </c>
      <c r="U229" s="12">
        <v>28644000</v>
      </c>
      <c r="V229" s="12">
        <v>23142000</v>
      </c>
      <c r="W229" s="12">
        <v>28644000</v>
      </c>
      <c r="X229" s="12" t="e">
        <v>#VALUE!</v>
      </c>
      <c r="Y229" s="16">
        <f t="shared" si="34"/>
        <v>0</v>
      </c>
      <c r="Z229" s="16">
        <f t="shared" si="35"/>
        <v>0</v>
      </c>
      <c r="AA229" s="16">
        <f t="shared" si="36"/>
        <v>0</v>
      </c>
    </row>
    <row r="230" spans="1:27" x14ac:dyDescent="0.25">
      <c r="A230" s="8" t="s">
        <v>1326</v>
      </c>
      <c r="B230" s="46" t="s">
        <v>571</v>
      </c>
      <c r="C230" s="28" t="s">
        <v>572</v>
      </c>
      <c r="D230" s="28" t="s">
        <v>483</v>
      </c>
      <c r="E230" s="9" t="s">
        <v>102</v>
      </c>
      <c r="F230" s="28" t="s">
        <v>484</v>
      </c>
      <c r="G230" s="28" t="s">
        <v>485</v>
      </c>
      <c r="H230" s="11">
        <v>3.5000000000000003E-2</v>
      </c>
      <c r="I230" s="11"/>
      <c r="J230" s="11">
        <v>0.01</v>
      </c>
      <c r="K230" s="11">
        <v>0.01</v>
      </c>
      <c r="L230" s="11">
        <v>5.0000000000000001E-3</v>
      </c>
      <c r="M230" s="11">
        <v>5.0000000000000001E-3</v>
      </c>
      <c r="N230" s="11"/>
      <c r="O230" s="12" t="e">
        <f t="shared" si="32"/>
        <v>#VALUE!</v>
      </c>
      <c r="P230" s="12">
        <f t="shared" si="37"/>
        <v>0</v>
      </c>
      <c r="Q230" s="12">
        <f t="shared" si="31"/>
        <v>0</v>
      </c>
      <c r="R230" s="12">
        <f t="shared" si="38"/>
        <v>0</v>
      </c>
      <c r="S230" s="12">
        <f t="shared" si="33"/>
        <v>498600</v>
      </c>
      <c r="T230" s="12" t="e">
        <v>#VALUE!</v>
      </c>
      <c r="U230" s="12">
        <v>49860000</v>
      </c>
      <c r="V230" s="12">
        <v>153192000</v>
      </c>
      <c r="W230" s="12">
        <v>49860000</v>
      </c>
      <c r="X230" s="12" t="e">
        <v>#VALUE!</v>
      </c>
      <c r="Y230" s="16">
        <f t="shared" si="34"/>
        <v>0</v>
      </c>
      <c r="Z230" s="16">
        <f t="shared" si="35"/>
        <v>0</v>
      </c>
      <c r="AA230" s="16">
        <f t="shared" si="36"/>
        <v>0</v>
      </c>
    </row>
    <row r="231" spans="1:27" x14ac:dyDescent="0.25">
      <c r="A231" s="8" t="s">
        <v>1315</v>
      </c>
      <c r="B231" s="28" t="s">
        <v>589</v>
      </c>
      <c r="C231" s="28" t="s">
        <v>590</v>
      </c>
      <c r="D231" s="28" t="s">
        <v>492</v>
      </c>
      <c r="E231" s="9" t="s">
        <v>102</v>
      </c>
      <c r="F231" s="28" t="s">
        <v>493</v>
      </c>
      <c r="G231" s="28" t="s">
        <v>485</v>
      </c>
      <c r="H231" s="11">
        <v>3.5000000000000003E-2</v>
      </c>
      <c r="I231" s="11"/>
      <c r="J231" s="11">
        <v>0.01</v>
      </c>
      <c r="K231" s="11">
        <v>0.01</v>
      </c>
      <c r="L231" s="11">
        <v>5.0000000000000001E-3</v>
      </c>
      <c r="M231" s="11">
        <v>5.0000000000000001E-3</v>
      </c>
      <c r="N231" s="11"/>
      <c r="O231" s="12" t="e">
        <f t="shared" si="32"/>
        <v>#VALUE!</v>
      </c>
      <c r="P231" s="12">
        <f t="shared" si="37"/>
        <v>0</v>
      </c>
      <c r="Q231" s="12">
        <f t="shared" si="31"/>
        <v>0</v>
      </c>
      <c r="R231" s="12">
        <f t="shared" si="38"/>
        <v>0</v>
      </c>
      <c r="S231" s="12">
        <f t="shared" si="33"/>
        <v>0</v>
      </c>
      <c r="T231" s="12" t="e">
        <v>#VALUE!</v>
      </c>
      <c r="U231" s="12">
        <v>0</v>
      </c>
      <c r="V231" s="12">
        <v>14628000</v>
      </c>
      <c r="W231" s="12">
        <v>0</v>
      </c>
      <c r="X231" s="12" t="e">
        <v>#VALUE!</v>
      </c>
      <c r="Y231" s="16">
        <f t="shared" si="34"/>
        <v>0</v>
      </c>
      <c r="Z231" s="16">
        <f t="shared" si="35"/>
        <v>0</v>
      </c>
      <c r="AA231" s="16">
        <f t="shared" si="36"/>
        <v>0</v>
      </c>
    </row>
    <row r="232" spans="1:27" x14ac:dyDescent="0.25">
      <c r="A232" s="8" t="s">
        <v>1316</v>
      </c>
      <c r="B232" s="46" t="s">
        <v>591</v>
      </c>
      <c r="C232" s="28" t="s">
        <v>592</v>
      </c>
      <c r="D232" s="28" t="s">
        <v>497</v>
      </c>
      <c r="E232" s="9" t="s">
        <v>102</v>
      </c>
      <c r="F232" s="28" t="s">
        <v>498</v>
      </c>
      <c r="G232" s="28" t="s">
        <v>485</v>
      </c>
      <c r="H232" s="11">
        <v>3.5000000000000003E-2</v>
      </c>
      <c r="I232" s="11"/>
      <c r="J232" s="11">
        <v>0.01</v>
      </c>
      <c r="K232" s="11">
        <v>0.01</v>
      </c>
      <c r="L232" s="11">
        <v>5.0000000000000001E-3</v>
      </c>
      <c r="M232" s="11">
        <v>5.0000000000000001E-3</v>
      </c>
      <c r="N232" s="11"/>
      <c r="O232" s="12" t="e">
        <f t="shared" si="32"/>
        <v>#VALUE!</v>
      </c>
      <c r="P232" s="12">
        <f t="shared" si="37"/>
        <v>0</v>
      </c>
      <c r="Q232" s="12">
        <f t="shared" si="31"/>
        <v>0</v>
      </c>
      <c r="R232" s="12">
        <f t="shared" si="38"/>
        <v>0</v>
      </c>
      <c r="S232" s="12">
        <f t="shared" si="33"/>
        <v>0</v>
      </c>
      <c r="T232" s="12" t="e">
        <v>#VALUE!</v>
      </c>
      <c r="U232" s="12">
        <v>0</v>
      </c>
      <c r="V232" s="12">
        <v>0</v>
      </c>
      <c r="W232" s="12">
        <v>0</v>
      </c>
      <c r="X232" s="12" t="e">
        <v>#VALUE!</v>
      </c>
      <c r="Y232" s="16">
        <f t="shared" si="34"/>
        <v>0</v>
      </c>
      <c r="Z232" s="16">
        <f t="shared" si="35"/>
        <v>0</v>
      </c>
      <c r="AA232" s="16">
        <f t="shared" si="36"/>
        <v>0</v>
      </c>
    </row>
    <row r="233" spans="1:27" x14ac:dyDescent="0.25">
      <c r="A233" s="8" t="s">
        <v>1317</v>
      </c>
      <c r="B233" s="28" t="s">
        <v>593</v>
      </c>
      <c r="C233" s="28" t="s">
        <v>594</v>
      </c>
      <c r="D233" s="28" t="s">
        <v>483</v>
      </c>
      <c r="E233" s="9" t="s">
        <v>102</v>
      </c>
      <c r="F233" s="28" t="s">
        <v>484</v>
      </c>
      <c r="G233" s="28" t="s">
        <v>485</v>
      </c>
      <c r="H233" s="11">
        <v>3.5000000000000003E-2</v>
      </c>
      <c r="I233" s="11"/>
      <c r="J233" s="11">
        <v>0.01</v>
      </c>
      <c r="K233" s="11">
        <v>0.01</v>
      </c>
      <c r="L233" s="11">
        <v>5.0000000000000001E-3</v>
      </c>
      <c r="M233" s="11">
        <v>5.0000000000000001E-3</v>
      </c>
      <c r="N233" s="11"/>
      <c r="O233" s="12" t="e">
        <f t="shared" si="32"/>
        <v>#VALUE!</v>
      </c>
      <c r="P233" s="12">
        <f t="shared" si="37"/>
        <v>0</v>
      </c>
      <c r="Q233" s="12">
        <f t="shared" si="31"/>
        <v>0</v>
      </c>
      <c r="R233" s="12">
        <f t="shared" si="38"/>
        <v>0</v>
      </c>
      <c r="S233" s="12">
        <f t="shared" si="33"/>
        <v>0</v>
      </c>
      <c r="T233" s="12" t="e">
        <v>#VALUE!</v>
      </c>
      <c r="U233" s="12">
        <v>0</v>
      </c>
      <c r="V233" s="12">
        <v>0</v>
      </c>
      <c r="W233" s="12">
        <v>0</v>
      </c>
      <c r="X233" s="12" t="e">
        <v>#VALUE!</v>
      </c>
      <c r="Y233" s="16">
        <f t="shared" si="34"/>
        <v>0</v>
      </c>
      <c r="Z233" s="16">
        <f t="shared" si="35"/>
        <v>0</v>
      </c>
      <c r="AA233" s="16">
        <f t="shared" si="36"/>
        <v>0</v>
      </c>
    </row>
    <row r="234" spans="1:27" x14ac:dyDescent="0.25">
      <c r="A234" s="8" t="s">
        <v>1320</v>
      </c>
      <c r="B234" s="28" t="s">
        <v>599</v>
      </c>
      <c r="C234" s="28" t="s">
        <v>600</v>
      </c>
      <c r="D234" s="28" t="s">
        <v>492</v>
      </c>
      <c r="E234" s="9" t="s">
        <v>102</v>
      </c>
      <c r="F234" s="28" t="s">
        <v>493</v>
      </c>
      <c r="G234" s="28" t="s">
        <v>485</v>
      </c>
      <c r="H234" s="11">
        <v>3.5000000000000003E-2</v>
      </c>
      <c r="I234" s="11"/>
      <c r="J234" s="11">
        <v>0.01</v>
      </c>
      <c r="K234" s="11">
        <v>0.01</v>
      </c>
      <c r="L234" s="11">
        <v>5.0000000000000001E-3</v>
      </c>
      <c r="M234" s="11">
        <v>5.0000000000000001E-3</v>
      </c>
      <c r="N234" s="11"/>
      <c r="O234" s="12" t="e">
        <f t="shared" si="32"/>
        <v>#VALUE!</v>
      </c>
      <c r="P234" s="12">
        <f t="shared" si="37"/>
        <v>0</v>
      </c>
      <c r="Q234" s="12">
        <f t="shared" si="31"/>
        <v>0</v>
      </c>
      <c r="R234" s="12">
        <f t="shared" si="38"/>
        <v>0</v>
      </c>
      <c r="S234" s="12">
        <f t="shared" si="33"/>
        <v>0</v>
      </c>
      <c r="T234" s="12" t="e">
        <v>#VALUE!</v>
      </c>
      <c r="U234" s="12">
        <v>0</v>
      </c>
      <c r="V234" s="12">
        <v>0</v>
      </c>
      <c r="W234" s="12">
        <v>0</v>
      </c>
      <c r="X234" s="12" t="e">
        <v>#VALUE!</v>
      </c>
      <c r="Y234" s="16">
        <f t="shared" si="34"/>
        <v>0</v>
      </c>
      <c r="Z234" s="16">
        <f t="shared" si="35"/>
        <v>0</v>
      </c>
      <c r="AA234" s="16">
        <f t="shared" si="36"/>
        <v>0</v>
      </c>
    </row>
    <row r="235" spans="1:27" x14ac:dyDescent="0.25">
      <c r="A235" s="8" t="s">
        <v>1331</v>
      </c>
      <c r="B235" s="9" t="s">
        <v>1028</v>
      </c>
      <c r="C235" s="9" t="s">
        <v>1029</v>
      </c>
      <c r="D235" s="10" t="s">
        <v>1001</v>
      </c>
      <c r="E235" s="9" t="s">
        <v>102</v>
      </c>
      <c r="F235" s="9" t="s">
        <v>1002</v>
      </c>
      <c r="G235" s="9" t="s">
        <v>998</v>
      </c>
      <c r="H235" s="11">
        <v>3.5000000000000003E-2</v>
      </c>
      <c r="I235" s="11"/>
      <c r="J235" s="11">
        <v>0.01</v>
      </c>
      <c r="K235" s="11">
        <v>0.01</v>
      </c>
      <c r="L235" s="11">
        <v>5.0000000000000001E-3</v>
      </c>
      <c r="M235" s="11">
        <v>5.0000000000000001E-3</v>
      </c>
      <c r="N235" s="11"/>
      <c r="O235" s="12" t="e">
        <f t="shared" si="32"/>
        <v>#VALUE!</v>
      </c>
      <c r="P235" s="12">
        <f t="shared" si="37"/>
        <v>0</v>
      </c>
      <c r="Q235" s="12">
        <f t="shared" si="31"/>
        <v>0</v>
      </c>
      <c r="R235" s="12">
        <f t="shared" si="38"/>
        <v>0</v>
      </c>
      <c r="S235" s="12">
        <f t="shared" si="33"/>
        <v>759360</v>
      </c>
      <c r="T235" s="12" t="e">
        <v>#VALUE!</v>
      </c>
      <c r="U235" s="12">
        <v>75936000</v>
      </c>
      <c r="V235" s="12">
        <v>15792000</v>
      </c>
      <c r="W235" s="12">
        <v>75936000</v>
      </c>
      <c r="X235" s="12" t="e">
        <v>#VALUE!</v>
      </c>
      <c r="Y235" s="16">
        <f t="shared" si="34"/>
        <v>0</v>
      </c>
      <c r="Z235" s="16">
        <f t="shared" si="35"/>
        <v>0</v>
      </c>
      <c r="AA235" s="16">
        <f t="shared" si="36"/>
        <v>0</v>
      </c>
    </row>
    <row r="236" spans="1:27" x14ac:dyDescent="0.25">
      <c r="A236" s="8" t="s">
        <v>1332</v>
      </c>
      <c r="B236" s="60" t="s">
        <v>1030</v>
      </c>
      <c r="C236" s="9" t="s">
        <v>1031</v>
      </c>
      <c r="D236" s="10" t="s">
        <v>1005</v>
      </c>
      <c r="E236" s="9" t="s">
        <v>102</v>
      </c>
      <c r="F236" s="9" t="s">
        <v>1006</v>
      </c>
      <c r="G236" s="9" t="s">
        <v>998</v>
      </c>
      <c r="H236" s="11">
        <v>3.5000000000000003E-2</v>
      </c>
      <c r="I236" s="11"/>
      <c r="J236" s="11">
        <v>0.01</v>
      </c>
      <c r="K236" s="11">
        <v>0.01</v>
      </c>
      <c r="L236" s="11">
        <v>5.0000000000000001E-3</v>
      </c>
      <c r="M236" s="11">
        <v>5.0000000000000001E-3</v>
      </c>
      <c r="N236" s="11"/>
      <c r="O236" s="12" t="e">
        <f t="shared" si="32"/>
        <v>#VALUE!</v>
      </c>
      <c r="P236" s="12">
        <f>ROUND(IF(Y236&gt;=40%,(U236-U589)*J236*(100%-H236),0),0)</f>
        <v>0</v>
      </c>
      <c r="Q236" s="12">
        <f t="shared" si="31"/>
        <v>0</v>
      </c>
      <c r="R236" s="12">
        <f>ROUND(IF(AA236&gt;=100%,(X236-X589)*(100%-H236)*K236,0),0)</f>
        <v>0</v>
      </c>
      <c r="S236" s="12">
        <f t="shared" si="33"/>
        <v>5138160</v>
      </c>
      <c r="T236" s="12" t="e">
        <v>#VALUE!</v>
      </c>
      <c r="U236" s="12">
        <v>513816000</v>
      </c>
      <c r="V236" s="12">
        <v>0</v>
      </c>
      <c r="W236" s="12">
        <v>513816000</v>
      </c>
      <c r="X236" s="12" t="e">
        <v>#VALUE!</v>
      </c>
      <c r="Y236" s="16">
        <f t="shared" si="34"/>
        <v>0</v>
      </c>
      <c r="Z236" s="16">
        <f t="shared" si="35"/>
        <v>0</v>
      </c>
      <c r="AA236" s="16">
        <f t="shared" si="36"/>
        <v>0</v>
      </c>
    </row>
    <row r="237" spans="1:27" x14ac:dyDescent="0.25">
      <c r="A237" s="8" t="s">
        <v>1333</v>
      </c>
      <c r="B237" s="9" t="s">
        <v>1032</v>
      </c>
      <c r="C237" s="9" t="s">
        <v>1033</v>
      </c>
      <c r="D237" s="10" t="s">
        <v>996</v>
      </c>
      <c r="E237" s="9" t="s">
        <v>102</v>
      </c>
      <c r="F237" s="9" t="s">
        <v>1009</v>
      </c>
      <c r="G237" s="9" t="s">
        <v>998</v>
      </c>
      <c r="H237" s="11">
        <v>3.5000000000000003E-2</v>
      </c>
      <c r="I237" s="11"/>
      <c r="J237" s="11">
        <v>0.01</v>
      </c>
      <c r="K237" s="11">
        <v>0.01</v>
      </c>
      <c r="L237" s="11">
        <v>5.0000000000000001E-3</v>
      </c>
      <c r="M237" s="11">
        <v>5.0000000000000001E-3</v>
      </c>
      <c r="N237" s="11"/>
      <c r="O237" s="12" t="e">
        <f t="shared" si="32"/>
        <v>#VALUE!</v>
      </c>
      <c r="P237" s="12">
        <f t="shared" ref="P237:P300" si="39">ROUND(IF(Y237&gt;=40%,U237*J237*(100%-H237),0),0)</f>
        <v>0</v>
      </c>
      <c r="Q237" s="12">
        <f t="shared" si="31"/>
        <v>0</v>
      </c>
      <c r="R237" s="12">
        <f t="shared" ref="R237:R300" si="40">ROUND(IF(AA237&gt;=100%,X237*(100%-H237)*K237,0),0)</f>
        <v>0</v>
      </c>
      <c r="S237" s="12">
        <f t="shared" si="33"/>
        <v>0</v>
      </c>
      <c r="T237" s="12" t="e">
        <v>#VALUE!</v>
      </c>
      <c r="U237" s="12">
        <v>0</v>
      </c>
      <c r="V237" s="12">
        <v>81186000</v>
      </c>
      <c r="W237" s="12">
        <v>0</v>
      </c>
      <c r="X237" s="12" t="e">
        <v>#VALUE!</v>
      </c>
      <c r="Y237" s="16">
        <f t="shared" si="34"/>
        <v>0</v>
      </c>
      <c r="Z237" s="16">
        <f t="shared" si="35"/>
        <v>0</v>
      </c>
      <c r="AA237" s="16">
        <f t="shared" si="36"/>
        <v>0</v>
      </c>
    </row>
    <row r="238" spans="1:27" x14ac:dyDescent="0.25">
      <c r="A238" s="8" t="s">
        <v>1335</v>
      </c>
      <c r="B238" s="9" t="s">
        <v>1034</v>
      </c>
      <c r="C238" s="9" t="s">
        <v>1035</v>
      </c>
      <c r="D238" s="10" t="s">
        <v>1001</v>
      </c>
      <c r="E238" s="9" t="s">
        <v>102</v>
      </c>
      <c r="F238" s="9" t="s">
        <v>1015</v>
      </c>
      <c r="G238" s="9" t="s">
        <v>998</v>
      </c>
      <c r="H238" s="11">
        <v>3.5000000000000003E-2</v>
      </c>
      <c r="I238" s="11"/>
      <c r="J238" s="11">
        <v>0.01</v>
      </c>
      <c r="K238" s="11">
        <v>0.01</v>
      </c>
      <c r="L238" s="11">
        <v>5.0000000000000001E-3</v>
      </c>
      <c r="M238" s="11">
        <v>5.0000000000000001E-3</v>
      </c>
      <c r="N238" s="11"/>
      <c r="O238" s="12" t="e">
        <f t="shared" si="32"/>
        <v>#VALUE!</v>
      </c>
      <c r="P238" s="12">
        <f t="shared" si="39"/>
        <v>0</v>
      </c>
      <c r="Q238" s="12">
        <f t="shared" si="31"/>
        <v>0</v>
      </c>
      <c r="R238" s="12">
        <f t="shared" si="40"/>
        <v>0</v>
      </c>
      <c r="S238" s="12">
        <f t="shared" si="33"/>
        <v>0</v>
      </c>
      <c r="T238" s="12" t="e">
        <v>#VALUE!</v>
      </c>
      <c r="U238" s="12">
        <v>0</v>
      </c>
      <c r="V238" s="12">
        <v>-91764500</v>
      </c>
      <c r="W238" s="12">
        <v>0</v>
      </c>
      <c r="X238" s="12" t="e">
        <v>#VALUE!</v>
      </c>
      <c r="Y238" s="16">
        <f t="shared" si="34"/>
        <v>0</v>
      </c>
      <c r="Z238" s="16">
        <f t="shared" si="35"/>
        <v>0</v>
      </c>
      <c r="AA238" s="16">
        <f t="shared" si="36"/>
        <v>0</v>
      </c>
    </row>
    <row r="239" spans="1:27" x14ac:dyDescent="0.25">
      <c r="A239" s="8" t="s">
        <v>1336</v>
      </c>
      <c r="B239" s="20" t="s">
        <v>1036</v>
      </c>
      <c r="C239" s="9" t="s">
        <v>1037</v>
      </c>
      <c r="D239" s="10" t="s">
        <v>1018</v>
      </c>
      <c r="E239" s="9" t="s">
        <v>102</v>
      </c>
      <c r="F239" s="9" t="s">
        <v>1019</v>
      </c>
      <c r="G239" s="9" t="s">
        <v>998</v>
      </c>
      <c r="H239" s="11">
        <v>3.5000000000000003E-2</v>
      </c>
      <c r="I239" s="11"/>
      <c r="J239" s="11">
        <v>0.01</v>
      </c>
      <c r="K239" s="11">
        <v>0.01</v>
      </c>
      <c r="L239" s="11">
        <v>5.0000000000000001E-3</v>
      </c>
      <c r="M239" s="11">
        <v>5.0000000000000001E-3</v>
      </c>
      <c r="N239" s="11"/>
      <c r="O239" s="12" t="e">
        <f t="shared" si="32"/>
        <v>#VALUE!</v>
      </c>
      <c r="P239" s="12">
        <f t="shared" si="39"/>
        <v>0</v>
      </c>
      <c r="Q239" s="12">
        <f t="shared" si="31"/>
        <v>0</v>
      </c>
      <c r="R239" s="12">
        <f t="shared" si="40"/>
        <v>0</v>
      </c>
      <c r="S239" s="12">
        <f t="shared" si="33"/>
        <v>2481960</v>
      </c>
      <c r="T239" s="12" t="e">
        <v>#VALUE!</v>
      </c>
      <c r="U239" s="12">
        <v>248196000</v>
      </c>
      <c r="V239" s="12">
        <v>117720000</v>
      </c>
      <c r="W239" s="12">
        <v>248196000</v>
      </c>
      <c r="X239" s="12" t="e">
        <v>#VALUE!</v>
      </c>
      <c r="Y239" s="16">
        <f t="shared" si="34"/>
        <v>0</v>
      </c>
      <c r="Z239" s="16">
        <f t="shared" si="35"/>
        <v>0</v>
      </c>
      <c r="AA239" s="16">
        <f t="shared" si="36"/>
        <v>0</v>
      </c>
    </row>
    <row r="240" spans="1:27" x14ac:dyDescent="0.25">
      <c r="A240" s="8" t="s">
        <v>1337</v>
      </c>
      <c r="B240" s="20" t="s">
        <v>1038</v>
      </c>
      <c r="C240" s="9" t="s">
        <v>1039</v>
      </c>
      <c r="D240" s="10" t="s">
        <v>1001</v>
      </c>
      <c r="E240" s="9" t="s">
        <v>102</v>
      </c>
      <c r="F240" s="9" t="s">
        <v>1022</v>
      </c>
      <c r="G240" s="9" t="s">
        <v>998</v>
      </c>
      <c r="H240" s="11">
        <v>3.5000000000000003E-2</v>
      </c>
      <c r="I240" s="11"/>
      <c r="J240" s="11">
        <v>0.01</v>
      </c>
      <c r="K240" s="11">
        <v>0.01</v>
      </c>
      <c r="L240" s="11">
        <v>5.0000000000000001E-3</v>
      </c>
      <c r="M240" s="11">
        <v>5.0000000000000001E-3</v>
      </c>
      <c r="N240" s="11"/>
      <c r="O240" s="12" t="e">
        <f t="shared" si="32"/>
        <v>#VALUE!</v>
      </c>
      <c r="P240" s="12">
        <f t="shared" si="39"/>
        <v>0</v>
      </c>
      <c r="Q240" s="12">
        <f t="shared" si="31"/>
        <v>0</v>
      </c>
      <c r="R240" s="12">
        <f t="shared" si="40"/>
        <v>0</v>
      </c>
      <c r="S240" s="12">
        <f t="shared" si="33"/>
        <v>1137720</v>
      </c>
      <c r="T240" s="12" t="e">
        <v>#VALUE!</v>
      </c>
      <c r="U240" s="12">
        <v>113772000</v>
      </c>
      <c r="V240" s="12">
        <v>0</v>
      </c>
      <c r="W240" s="12">
        <v>113772000</v>
      </c>
      <c r="X240" s="12" t="e">
        <v>#VALUE!</v>
      </c>
      <c r="Y240" s="16">
        <f t="shared" si="34"/>
        <v>0</v>
      </c>
      <c r="Z240" s="16">
        <f t="shared" si="35"/>
        <v>0</v>
      </c>
      <c r="AA240" s="16">
        <f t="shared" si="36"/>
        <v>0</v>
      </c>
    </row>
    <row r="241" spans="1:27" x14ac:dyDescent="0.25">
      <c r="A241" s="8" t="s">
        <v>1338</v>
      </c>
      <c r="B241" s="20" t="s">
        <v>1040</v>
      </c>
      <c r="C241" s="9" t="s">
        <v>1041</v>
      </c>
      <c r="D241" s="10" t="s">
        <v>1018</v>
      </c>
      <c r="E241" s="9" t="s">
        <v>102</v>
      </c>
      <c r="F241" s="9" t="s">
        <v>1025</v>
      </c>
      <c r="G241" s="9" t="s">
        <v>998</v>
      </c>
      <c r="H241" s="11">
        <v>3.5000000000000003E-2</v>
      </c>
      <c r="I241" s="11"/>
      <c r="J241" s="11">
        <v>0.01</v>
      </c>
      <c r="K241" s="11">
        <v>0.01</v>
      </c>
      <c r="L241" s="11">
        <v>5.0000000000000001E-3</v>
      </c>
      <c r="M241" s="11">
        <v>5.0000000000000001E-3</v>
      </c>
      <c r="N241" s="11"/>
      <c r="O241" s="12" t="e">
        <f t="shared" si="32"/>
        <v>#VALUE!</v>
      </c>
      <c r="P241" s="12">
        <f t="shared" si="39"/>
        <v>0</v>
      </c>
      <c r="Q241" s="12">
        <f t="shared" si="31"/>
        <v>0</v>
      </c>
      <c r="R241" s="12">
        <f t="shared" si="40"/>
        <v>0</v>
      </c>
      <c r="S241" s="12">
        <f t="shared" si="33"/>
        <v>0</v>
      </c>
      <c r="T241" s="12" t="e">
        <v>#VALUE!</v>
      </c>
      <c r="U241" s="12">
        <v>0</v>
      </c>
      <c r="V241" s="12">
        <v>0</v>
      </c>
      <c r="W241" s="12">
        <v>0</v>
      </c>
      <c r="X241" s="12" t="e">
        <v>#VALUE!</v>
      </c>
      <c r="Y241" s="16">
        <f t="shared" si="34"/>
        <v>0</v>
      </c>
      <c r="Z241" s="16">
        <f t="shared" si="35"/>
        <v>0</v>
      </c>
      <c r="AA241" s="16">
        <f t="shared" si="36"/>
        <v>0</v>
      </c>
    </row>
    <row r="242" spans="1:27" x14ac:dyDescent="0.25">
      <c r="A242" s="8" t="s">
        <v>1339</v>
      </c>
      <c r="B242" s="20" t="s">
        <v>1042</v>
      </c>
      <c r="C242" s="9" t="s">
        <v>1043</v>
      </c>
      <c r="D242" s="10" t="s">
        <v>996</v>
      </c>
      <c r="E242" s="9" t="s">
        <v>102</v>
      </c>
      <c r="F242" s="9" t="s">
        <v>1012</v>
      </c>
      <c r="G242" s="9" t="s">
        <v>998</v>
      </c>
      <c r="H242" s="11">
        <v>3.5000000000000003E-2</v>
      </c>
      <c r="I242" s="11"/>
      <c r="J242" s="11">
        <v>0.01</v>
      </c>
      <c r="K242" s="11">
        <v>0.01</v>
      </c>
      <c r="L242" s="11">
        <v>5.0000000000000001E-3</v>
      </c>
      <c r="M242" s="11">
        <v>5.0000000000000001E-3</v>
      </c>
      <c r="N242" s="11"/>
      <c r="O242" s="12" t="e">
        <f t="shared" si="32"/>
        <v>#VALUE!</v>
      </c>
      <c r="P242" s="12">
        <f t="shared" si="39"/>
        <v>0</v>
      </c>
      <c r="Q242" s="12">
        <f t="shared" si="31"/>
        <v>0</v>
      </c>
      <c r="R242" s="12">
        <f t="shared" si="40"/>
        <v>0</v>
      </c>
      <c r="S242" s="12">
        <f t="shared" si="33"/>
        <v>517680</v>
      </c>
      <c r="T242" s="12" t="e">
        <v>#VALUE!</v>
      </c>
      <c r="U242" s="12">
        <v>51768000</v>
      </c>
      <c r="V242" s="12">
        <v>0</v>
      </c>
      <c r="W242" s="12">
        <v>51768000</v>
      </c>
      <c r="X242" s="12" t="e">
        <v>#VALUE!</v>
      </c>
      <c r="Y242" s="16">
        <f t="shared" si="34"/>
        <v>0</v>
      </c>
      <c r="Z242" s="16">
        <f t="shared" si="35"/>
        <v>0</v>
      </c>
      <c r="AA242" s="16">
        <f t="shared" si="36"/>
        <v>0</v>
      </c>
    </row>
    <row r="243" spans="1:27" x14ac:dyDescent="0.25">
      <c r="A243" s="8" t="s">
        <v>1334</v>
      </c>
      <c r="B243" s="20" t="s">
        <v>1044</v>
      </c>
      <c r="C243" s="9" t="s">
        <v>1045</v>
      </c>
      <c r="D243" s="10" t="s">
        <v>996</v>
      </c>
      <c r="E243" s="9" t="s">
        <v>102</v>
      </c>
      <c r="F243" s="9" t="s">
        <v>1012</v>
      </c>
      <c r="G243" s="9" t="s">
        <v>998</v>
      </c>
      <c r="H243" s="11">
        <v>3.5000000000000003E-2</v>
      </c>
      <c r="I243" s="11"/>
      <c r="J243" s="11">
        <v>0.01</v>
      </c>
      <c r="K243" s="11">
        <v>0.01</v>
      </c>
      <c r="L243" s="11">
        <v>5.0000000000000001E-3</v>
      </c>
      <c r="M243" s="11">
        <v>5.0000000000000001E-3</v>
      </c>
      <c r="N243" s="11"/>
      <c r="O243" s="12" t="e">
        <f t="shared" si="32"/>
        <v>#VALUE!</v>
      </c>
      <c r="P243" s="12">
        <f t="shared" si="39"/>
        <v>0</v>
      </c>
      <c r="Q243" s="12">
        <f t="shared" si="31"/>
        <v>0</v>
      </c>
      <c r="R243" s="12">
        <f t="shared" si="40"/>
        <v>0</v>
      </c>
      <c r="S243" s="12">
        <f t="shared" si="33"/>
        <v>0</v>
      </c>
      <c r="T243" s="12" t="e">
        <v>#VALUE!</v>
      </c>
      <c r="U243" s="12">
        <v>17364000</v>
      </c>
      <c r="V243" s="12">
        <v>0</v>
      </c>
      <c r="W243" s="12">
        <v>0</v>
      </c>
      <c r="X243" s="12" t="e">
        <v>#VALUE!</v>
      </c>
      <c r="Y243" s="16">
        <f t="shared" si="34"/>
        <v>0</v>
      </c>
      <c r="Z243" s="16">
        <f t="shared" si="35"/>
        <v>0</v>
      </c>
      <c r="AA243" s="16">
        <f t="shared" si="36"/>
        <v>0</v>
      </c>
    </row>
    <row r="244" spans="1:27" x14ac:dyDescent="0.25">
      <c r="A244" s="8" t="s">
        <v>1340</v>
      </c>
      <c r="B244" s="20" t="s">
        <v>1046</v>
      </c>
      <c r="C244" s="9" t="s">
        <v>1047</v>
      </c>
      <c r="D244" s="10" t="s">
        <v>996</v>
      </c>
      <c r="E244" s="9" t="s">
        <v>102</v>
      </c>
      <c r="F244" s="9" t="s">
        <v>997</v>
      </c>
      <c r="G244" s="9" t="s">
        <v>998</v>
      </c>
      <c r="H244" s="11">
        <v>3.5000000000000003E-2</v>
      </c>
      <c r="I244" s="11"/>
      <c r="J244" s="11">
        <v>0.01</v>
      </c>
      <c r="K244" s="11">
        <v>0.01</v>
      </c>
      <c r="L244" s="11">
        <v>5.0000000000000001E-3</v>
      </c>
      <c r="M244" s="11">
        <v>5.0000000000000001E-3</v>
      </c>
      <c r="N244" s="11"/>
      <c r="O244" s="12" t="e">
        <f t="shared" si="32"/>
        <v>#VALUE!</v>
      </c>
      <c r="P244" s="12">
        <f t="shared" si="39"/>
        <v>0</v>
      </c>
      <c r="Q244" s="12">
        <f t="shared" si="31"/>
        <v>0</v>
      </c>
      <c r="R244" s="12">
        <f t="shared" si="40"/>
        <v>0</v>
      </c>
      <c r="S244" s="12">
        <f t="shared" si="33"/>
        <v>3247320</v>
      </c>
      <c r="T244" s="12" t="e">
        <v>#VALUE!</v>
      </c>
      <c r="U244" s="12">
        <v>324732000</v>
      </c>
      <c r="V244" s="12">
        <v>101208000</v>
      </c>
      <c r="W244" s="12">
        <v>324732000</v>
      </c>
      <c r="X244" s="12" t="e">
        <v>#VALUE!</v>
      </c>
      <c r="Y244" s="16">
        <f t="shared" si="34"/>
        <v>0</v>
      </c>
      <c r="Z244" s="16">
        <f t="shared" si="35"/>
        <v>0</v>
      </c>
      <c r="AA244" s="16">
        <f t="shared" si="36"/>
        <v>0</v>
      </c>
    </row>
    <row r="245" spans="1:27" x14ac:dyDescent="0.25">
      <c r="A245" s="8" t="s">
        <v>1341</v>
      </c>
      <c r="B245" s="20" t="s">
        <v>1114</v>
      </c>
      <c r="C245" s="9" t="s">
        <v>1115</v>
      </c>
      <c r="D245" s="10" t="s">
        <v>1018</v>
      </c>
      <c r="E245" s="9" t="s">
        <v>102</v>
      </c>
      <c r="F245" s="9" t="s">
        <v>1025</v>
      </c>
      <c r="G245" s="9" t="s">
        <v>998</v>
      </c>
      <c r="H245" s="11">
        <v>3.5000000000000003E-2</v>
      </c>
      <c r="I245" s="11"/>
      <c r="J245" s="11">
        <v>0.01</v>
      </c>
      <c r="K245" s="11">
        <v>0.01</v>
      </c>
      <c r="L245" s="11">
        <v>5.0000000000000001E-3</v>
      </c>
      <c r="M245" s="11">
        <v>5.0000000000000001E-3</v>
      </c>
      <c r="N245" s="11"/>
      <c r="O245" s="12" t="e">
        <f t="shared" si="32"/>
        <v>#VALUE!</v>
      </c>
      <c r="P245" s="12">
        <f t="shared" si="39"/>
        <v>0</v>
      </c>
      <c r="Q245" s="12">
        <f t="shared" si="31"/>
        <v>0</v>
      </c>
      <c r="R245" s="12">
        <f t="shared" si="40"/>
        <v>0</v>
      </c>
      <c r="S245" s="12">
        <f t="shared" si="33"/>
        <v>1639080</v>
      </c>
      <c r="T245" s="12" t="e">
        <v>#VALUE!</v>
      </c>
      <c r="U245" s="12">
        <v>163908000</v>
      </c>
      <c r="V245" s="12">
        <v>168948000</v>
      </c>
      <c r="W245" s="12">
        <v>163908000</v>
      </c>
      <c r="X245" s="12" t="e">
        <v>#VALUE!</v>
      </c>
      <c r="Y245" s="16">
        <f t="shared" si="34"/>
        <v>0</v>
      </c>
      <c r="Z245" s="16">
        <f t="shared" si="35"/>
        <v>0</v>
      </c>
      <c r="AA245" s="16">
        <f t="shared" si="36"/>
        <v>0</v>
      </c>
    </row>
    <row r="246" spans="1:27" x14ac:dyDescent="0.25">
      <c r="A246" s="8" t="s">
        <v>1342</v>
      </c>
      <c r="B246" s="20" t="s">
        <v>1186</v>
      </c>
      <c r="C246" s="9" t="s">
        <v>1187</v>
      </c>
      <c r="D246" s="10" t="s">
        <v>996</v>
      </c>
      <c r="E246" s="9" t="s">
        <v>102</v>
      </c>
      <c r="F246" s="9" t="s">
        <v>1185</v>
      </c>
      <c r="G246" s="9" t="s">
        <v>998</v>
      </c>
      <c r="H246" s="11">
        <v>3.5000000000000003E-2</v>
      </c>
      <c r="I246" s="11"/>
      <c r="J246" s="11">
        <v>0.01</v>
      </c>
      <c r="K246" s="11">
        <v>0.01</v>
      </c>
      <c r="L246" s="11">
        <v>5.0000000000000001E-3</v>
      </c>
      <c r="M246" s="11">
        <v>5.0000000000000001E-3</v>
      </c>
      <c r="N246" s="11"/>
      <c r="O246" s="12" t="e">
        <f t="shared" si="32"/>
        <v>#VALUE!</v>
      </c>
      <c r="P246" s="12">
        <f t="shared" si="39"/>
        <v>0</v>
      </c>
      <c r="Q246" s="12">
        <f t="shared" si="31"/>
        <v>0</v>
      </c>
      <c r="R246" s="12">
        <f t="shared" si="40"/>
        <v>0</v>
      </c>
      <c r="S246" s="12">
        <f t="shared" si="33"/>
        <v>0</v>
      </c>
      <c r="T246" s="12" t="e">
        <v>#VALUE!</v>
      </c>
      <c r="U246" s="12">
        <v>0</v>
      </c>
      <c r="V246" s="12">
        <v>0</v>
      </c>
      <c r="W246" s="12">
        <v>0</v>
      </c>
      <c r="X246" s="12" t="e">
        <v>#VALUE!</v>
      </c>
      <c r="Y246" s="16">
        <f t="shared" si="34"/>
        <v>0</v>
      </c>
      <c r="Z246" s="16">
        <f t="shared" si="35"/>
        <v>0</v>
      </c>
      <c r="AA246" s="16">
        <f t="shared" si="36"/>
        <v>0</v>
      </c>
    </row>
    <row r="247" spans="1:27" x14ac:dyDescent="0.25">
      <c r="A247" s="8" t="s">
        <v>1343</v>
      </c>
      <c r="B247" s="20" t="s">
        <v>1205</v>
      </c>
      <c r="C247" s="9" t="s">
        <v>1206</v>
      </c>
      <c r="D247" s="10" t="s">
        <v>996</v>
      </c>
      <c r="E247" s="9" t="s">
        <v>102</v>
      </c>
      <c r="F247" s="9" t="s">
        <v>1204</v>
      </c>
      <c r="G247" s="9" t="s">
        <v>998</v>
      </c>
      <c r="H247" s="11">
        <v>3.5000000000000003E-2</v>
      </c>
      <c r="I247" s="11">
        <v>0.02</v>
      </c>
      <c r="J247" s="26">
        <v>0.01</v>
      </c>
      <c r="K247" s="11">
        <v>0.01</v>
      </c>
      <c r="L247" s="11">
        <v>5.0000000000000001E-3</v>
      </c>
      <c r="M247" s="11">
        <v>5.0000000000000001E-3</v>
      </c>
      <c r="N247" s="11"/>
      <c r="O247" s="12" t="e">
        <f t="shared" si="32"/>
        <v>#VALUE!</v>
      </c>
      <c r="P247" s="12">
        <f t="shared" si="39"/>
        <v>0</v>
      </c>
      <c r="Q247" s="12">
        <f t="shared" si="31"/>
        <v>0</v>
      </c>
      <c r="R247" s="12">
        <f t="shared" si="40"/>
        <v>0</v>
      </c>
      <c r="S247" s="12">
        <f t="shared" si="33"/>
        <v>0</v>
      </c>
      <c r="T247" s="12" t="e">
        <v>#VALUE!</v>
      </c>
      <c r="U247" s="12">
        <v>0</v>
      </c>
      <c r="V247" s="12">
        <v>5520000</v>
      </c>
      <c r="W247" s="12">
        <v>0</v>
      </c>
      <c r="X247" s="12" t="e">
        <v>#VALUE!</v>
      </c>
      <c r="Y247" s="16">
        <f t="shared" si="34"/>
        <v>0</v>
      </c>
      <c r="Z247" s="16">
        <f t="shared" si="35"/>
        <v>0</v>
      </c>
      <c r="AA247" s="16">
        <f t="shared" si="36"/>
        <v>0</v>
      </c>
    </row>
    <row r="248" spans="1:27" x14ac:dyDescent="0.25">
      <c r="A248" s="8" t="s">
        <v>1345</v>
      </c>
      <c r="B248" s="20" t="s">
        <v>1229</v>
      </c>
      <c r="C248" s="9" t="s">
        <v>1230</v>
      </c>
      <c r="D248" s="10" t="s">
        <v>996</v>
      </c>
      <c r="E248" s="9" t="s">
        <v>102</v>
      </c>
      <c r="F248" s="9" t="s">
        <v>1185</v>
      </c>
      <c r="G248" s="9" t="s">
        <v>998</v>
      </c>
      <c r="H248" s="11">
        <v>3.5000000000000003E-2</v>
      </c>
      <c r="I248" s="11"/>
      <c r="J248" s="11">
        <v>0.01</v>
      </c>
      <c r="K248" s="11">
        <v>0.01</v>
      </c>
      <c r="L248" s="11">
        <v>5.0000000000000001E-3</v>
      </c>
      <c r="M248" s="11">
        <v>5.0000000000000001E-3</v>
      </c>
      <c r="N248" s="11"/>
      <c r="O248" s="12" t="e">
        <f t="shared" si="32"/>
        <v>#VALUE!</v>
      </c>
      <c r="P248" s="12">
        <f t="shared" si="39"/>
        <v>0</v>
      </c>
      <c r="Q248" s="12">
        <f t="shared" si="31"/>
        <v>0</v>
      </c>
      <c r="R248" s="12">
        <f t="shared" si="40"/>
        <v>0</v>
      </c>
      <c r="S248" s="12">
        <f t="shared" si="33"/>
        <v>0</v>
      </c>
      <c r="T248" s="12" t="e">
        <v>#VALUE!</v>
      </c>
      <c r="U248" s="12">
        <v>0</v>
      </c>
      <c r="V248" s="12">
        <v>0</v>
      </c>
      <c r="W248" s="12">
        <v>0</v>
      </c>
      <c r="X248" s="12" t="e">
        <v>#VALUE!</v>
      </c>
      <c r="Y248" s="16">
        <f t="shared" si="34"/>
        <v>0</v>
      </c>
      <c r="Z248" s="16">
        <f t="shared" si="35"/>
        <v>0</v>
      </c>
      <c r="AA248" s="16">
        <f t="shared" si="36"/>
        <v>0</v>
      </c>
    </row>
    <row r="249" spans="1:27" x14ac:dyDescent="0.25">
      <c r="A249" s="8" t="s">
        <v>1296</v>
      </c>
      <c r="B249" s="9" t="s">
        <v>551</v>
      </c>
      <c r="C249" s="9" t="s">
        <v>552</v>
      </c>
      <c r="D249" s="10" t="s">
        <v>478</v>
      </c>
      <c r="E249" s="9" t="s">
        <v>102</v>
      </c>
      <c r="F249" s="9" t="s">
        <v>479</v>
      </c>
      <c r="G249" s="9" t="s">
        <v>480</v>
      </c>
      <c r="H249" s="11">
        <v>3.5000000000000003E-2</v>
      </c>
      <c r="I249" s="11"/>
      <c r="J249" s="11">
        <v>0.01</v>
      </c>
      <c r="K249" s="11">
        <v>0.01</v>
      </c>
      <c r="L249" s="11">
        <v>5.0000000000000001E-3</v>
      </c>
      <c r="M249" s="11">
        <v>5.0000000000000001E-3</v>
      </c>
      <c r="N249" s="11"/>
      <c r="O249" s="12" t="e">
        <f t="shared" si="32"/>
        <v>#VALUE!</v>
      </c>
      <c r="P249" s="12">
        <f t="shared" si="39"/>
        <v>0</v>
      </c>
      <c r="Q249" s="12">
        <f t="shared" si="31"/>
        <v>0</v>
      </c>
      <c r="R249" s="12">
        <f t="shared" si="40"/>
        <v>0</v>
      </c>
      <c r="S249" s="12">
        <f t="shared" si="33"/>
        <v>367200</v>
      </c>
      <c r="T249" s="12" t="e">
        <v>#VALUE!</v>
      </c>
      <c r="U249" s="12">
        <v>36720000</v>
      </c>
      <c r="V249" s="12">
        <v>26544000</v>
      </c>
      <c r="W249" s="12">
        <v>36720000</v>
      </c>
      <c r="X249" s="12" t="e">
        <v>#VALUE!</v>
      </c>
      <c r="Y249" s="16">
        <f t="shared" si="34"/>
        <v>0</v>
      </c>
      <c r="Z249" s="16">
        <f t="shared" si="35"/>
        <v>0</v>
      </c>
      <c r="AA249" s="16">
        <f t="shared" si="36"/>
        <v>0</v>
      </c>
    </row>
    <row r="250" spans="1:27" x14ac:dyDescent="0.25">
      <c r="A250" s="8" t="s">
        <v>1299</v>
      </c>
      <c r="B250" s="9" t="s">
        <v>557</v>
      </c>
      <c r="C250" s="9" t="s">
        <v>558</v>
      </c>
      <c r="D250" s="10" t="s">
        <v>478</v>
      </c>
      <c r="E250" s="9" t="s">
        <v>102</v>
      </c>
      <c r="F250" s="9" t="s">
        <v>491</v>
      </c>
      <c r="G250" s="9" t="s">
        <v>480</v>
      </c>
      <c r="H250" s="11">
        <v>3.5000000000000003E-2</v>
      </c>
      <c r="I250" s="11">
        <v>0.02</v>
      </c>
      <c r="J250" s="11">
        <v>0.01</v>
      </c>
      <c r="K250" s="11">
        <v>0.01</v>
      </c>
      <c r="L250" s="11">
        <v>5.0000000000000001E-3</v>
      </c>
      <c r="M250" s="11">
        <v>5.0000000000000001E-3</v>
      </c>
      <c r="N250" s="11"/>
      <c r="O250" s="12" t="e">
        <f t="shared" si="32"/>
        <v>#VALUE!</v>
      </c>
      <c r="P250" s="12">
        <f t="shared" si="39"/>
        <v>0</v>
      </c>
      <c r="Q250" s="12">
        <f t="shared" si="31"/>
        <v>0</v>
      </c>
      <c r="R250" s="12">
        <f t="shared" si="40"/>
        <v>0</v>
      </c>
      <c r="S250" s="12">
        <f t="shared" si="33"/>
        <v>836820</v>
      </c>
      <c r="T250" s="12" t="e">
        <v>#VALUE!</v>
      </c>
      <c r="U250" s="12">
        <v>83682000</v>
      </c>
      <c r="V250" s="12">
        <v>60936000</v>
      </c>
      <c r="W250" s="12">
        <v>83682000</v>
      </c>
      <c r="X250" s="12" t="e">
        <v>#VALUE!</v>
      </c>
      <c r="Y250" s="16">
        <f t="shared" si="34"/>
        <v>0</v>
      </c>
      <c r="Z250" s="16">
        <f t="shared" si="35"/>
        <v>0</v>
      </c>
      <c r="AA250" s="16">
        <f t="shared" si="36"/>
        <v>0</v>
      </c>
    </row>
    <row r="251" spans="1:27" x14ac:dyDescent="0.25">
      <c r="A251" s="8" t="s">
        <v>1325</v>
      </c>
      <c r="B251" s="20" t="s">
        <v>563</v>
      </c>
      <c r="C251" s="9" t="s">
        <v>564</v>
      </c>
      <c r="D251" s="10" t="s">
        <v>483</v>
      </c>
      <c r="E251" s="9" t="s">
        <v>102</v>
      </c>
      <c r="F251" s="9" t="s">
        <v>516</v>
      </c>
      <c r="G251" s="9" t="s">
        <v>480</v>
      </c>
      <c r="H251" s="11">
        <v>3.5000000000000003E-2</v>
      </c>
      <c r="I251" s="11"/>
      <c r="J251" s="11">
        <v>0.01</v>
      </c>
      <c r="K251" s="11">
        <v>0.01</v>
      </c>
      <c r="L251" s="11">
        <v>5.0000000000000001E-3</v>
      </c>
      <c r="M251" s="11">
        <v>5.0000000000000001E-3</v>
      </c>
      <c r="N251" s="11"/>
      <c r="O251" s="12" t="e">
        <f t="shared" si="32"/>
        <v>#VALUE!</v>
      </c>
      <c r="P251" s="12">
        <f t="shared" si="39"/>
        <v>0</v>
      </c>
      <c r="Q251" s="12">
        <f t="shared" si="31"/>
        <v>0</v>
      </c>
      <c r="R251" s="12">
        <f t="shared" si="40"/>
        <v>0</v>
      </c>
      <c r="S251" s="12">
        <f t="shared" si="33"/>
        <v>0</v>
      </c>
      <c r="T251" s="12" t="e">
        <v>#VALUE!</v>
      </c>
      <c r="U251" s="12">
        <v>0</v>
      </c>
      <c r="V251" s="12">
        <v>61188000</v>
      </c>
      <c r="W251" s="12">
        <v>0</v>
      </c>
      <c r="X251" s="12" t="e">
        <v>#VALUE!</v>
      </c>
      <c r="Y251" s="16">
        <f t="shared" si="34"/>
        <v>0</v>
      </c>
      <c r="Z251" s="16">
        <f t="shared" si="35"/>
        <v>0</v>
      </c>
      <c r="AA251" s="16">
        <f t="shared" si="36"/>
        <v>0</v>
      </c>
    </row>
    <row r="252" spans="1:27" x14ac:dyDescent="0.25">
      <c r="A252" s="8" t="s">
        <v>1310</v>
      </c>
      <c r="B252" s="9" t="s">
        <v>579</v>
      </c>
      <c r="C252" s="9" t="s">
        <v>580</v>
      </c>
      <c r="D252" s="10" t="s">
        <v>483</v>
      </c>
      <c r="E252" s="9" t="s">
        <v>102</v>
      </c>
      <c r="F252" s="9" t="s">
        <v>516</v>
      </c>
      <c r="G252" s="9" t="s">
        <v>480</v>
      </c>
      <c r="H252" s="11">
        <v>3.5000000000000003E-2</v>
      </c>
      <c r="I252" s="11"/>
      <c r="J252" s="11">
        <v>0.01</v>
      </c>
      <c r="K252" s="11">
        <v>0.01</v>
      </c>
      <c r="L252" s="11">
        <v>5.0000000000000001E-3</v>
      </c>
      <c r="M252" s="11">
        <v>5.0000000000000001E-3</v>
      </c>
      <c r="N252" s="11"/>
      <c r="O252" s="12" t="e">
        <f t="shared" si="32"/>
        <v>#VALUE!</v>
      </c>
      <c r="P252" s="12">
        <f t="shared" si="39"/>
        <v>0</v>
      </c>
      <c r="Q252" s="12">
        <f t="shared" si="31"/>
        <v>0</v>
      </c>
      <c r="R252" s="12">
        <f t="shared" si="40"/>
        <v>0</v>
      </c>
      <c r="S252" s="12">
        <f t="shared" si="33"/>
        <v>0</v>
      </c>
      <c r="T252" s="12" t="e">
        <v>#VALUE!</v>
      </c>
      <c r="U252" s="12">
        <v>0</v>
      </c>
      <c r="V252" s="12">
        <v>0</v>
      </c>
      <c r="W252" s="12">
        <v>0</v>
      </c>
      <c r="X252" s="12" t="e">
        <v>#VALUE!</v>
      </c>
      <c r="Y252" s="16">
        <f t="shared" si="34"/>
        <v>0</v>
      </c>
      <c r="Z252" s="16">
        <f t="shared" si="35"/>
        <v>0</v>
      </c>
      <c r="AA252" s="16">
        <f t="shared" si="36"/>
        <v>0</v>
      </c>
    </row>
    <row r="253" spans="1:27" x14ac:dyDescent="0.25">
      <c r="A253" s="8" t="s">
        <v>1313</v>
      </c>
      <c r="B253" s="9" t="s">
        <v>585</v>
      </c>
      <c r="C253" s="9" t="s">
        <v>586</v>
      </c>
      <c r="D253" s="10" t="s">
        <v>478</v>
      </c>
      <c r="E253" s="9" t="s">
        <v>102</v>
      </c>
      <c r="F253" s="9" t="s">
        <v>494</v>
      </c>
      <c r="G253" s="9" t="s">
        <v>480</v>
      </c>
      <c r="H253" s="11">
        <v>3.5000000000000003E-2</v>
      </c>
      <c r="I253" s="11"/>
      <c r="J253" s="11">
        <v>0.01</v>
      </c>
      <c r="K253" s="11">
        <v>0.01</v>
      </c>
      <c r="L253" s="11">
        <v>5.0000000000000001E-3</v>
      </c>
      <c r="M253" s="11">
        <v>5.0000000000000001E-3</v>
      </c>
      <c r="N253" s="11"/>
      <c r="O253" s="12" t="e">
        <f t="shared" si="32"/>
        <v>#VALUE!</v>
      </c>
      <c r="P253" s="12">
        <f t="shared" si="39"/>
        <v>0</v>
      </c>
      <c r="Q253" s="12">
        <f t="shared" si="31"/>
        <v>0</v>
      </c>
      <c r="R253" s="12">
        <f t="shared" si="40"/>
        <v>0</v>
      </c>
      <c r="S253" s="12">
        <f t="shared" si="33"/>
        <v>0</v>
      </c>
      <c r="T253" s="12" t="e">
        <v>#VALUE!</v>
      </c>
      <c r="U253" s="12">
        <v>0</v>
      </c>
      <c r="V253" s="12">
        <v>0</v>
      </c>
      <c r="W253" s="12">
        <v>0</v>
      </c>
      <c r="X253" s="12" t="e">
        <v>#VALUE!</v>
      </c>
      <c r="Y253" s="16">
        <f t="shared" si="34"/>
        <v>0</v>
      </c>
      <c r="Z253" s="16">
        <f t="shared" si="35"/>
        <v>0</v>
      </c>
      <c r="AA253" s="16">
        <f t="shared" si="36"/>
        <v>0</v>
      </c>
    </row>
    <row r="254" spans="1:27" x14ac:dyDescent="0.25">
      <c r="A254" s="8" t="s">
        <v>1324</v>
      </c>
      <c r="B254" s="9" t="s">
        <v>603</v>
      </c>
      <c r="C254" s="9" t="s">
        <v>604</v>
      </c>
      <c r="D254" s="10" t="s">
        <v>478</v>
      </c>
      <c r="E254" s="9" t="s">
        <v>102</v>
      </c>
      <c r="F254" s="9" t="s">
        <v>479</v>
      </c>
      <c r="G254" s="9" t="s">
        <v>480</v>
      </c>
      <c r="H254" s="11">
        <v>3.5000000000000003E-2</v>
      </c>
      <c r="I254" s="11"/>
      <c r="J254" s="11">
        <v>0.01</v>
      </c>
      <c r="K254" s="11">
        <v>0.01</v>
      </c>
      <c r="L254" s="11">
        <v>5.0000000000000001E-3</v>
      </c>
      <c r="M254" s="11">
        <v>5.0000000000000001E-3</v>
      </c>
      <c r="N254" s="11"/>
      <c r="O254" s="12" t="e">
        <f t="shared" si="32"/>
        <v>#VALUE!</v>
      </c>
      <c r="P254" s="12">
        <f t="shared" si="39"/>
        <v>0</v>
      </c>
      <c r="Q254" s="12">
        <f t="shared" si="31"/>
        <v>0</v>
      </c>
      <c r="R254" s="12">
        <f t="shared" si="40"/>
        <v>0</v>
      </c>
      <c r="S254" s="12">
        <f t="shared" si="33"/>
        <v>0</v>
      </c>
      <c r="T254" s="12" t="e">
        <v>#VALUE!</v>
      </c>
      <c r="U254" s="12">
        <v>0</v>
      </c>
      <c r="V254" s="12">
        <v>0</v>
      </c>
      <c r="W254" s="12">
        <v>0</v>
      </c>
      <c r="X254" s="12" t="e">
        <v>#VALUE!</v>
      </c>
      <c r="Y254" s="16">
        <f t="shared" si="34"/>
        <v>0</v>
      </c>
      <c r="Z254" s="16">
        <f t="shared" si="35"/>
        <v>0</v>
      </c>
      <c r="AA254" s="16">
        <f t="shared" si="36"/>
        <v>0</v>
      </c>
    </row>
    <row r="255" spans="1:27" x14ac:dyDescent="0.25">
      <c r="A255" s="8" t="s">
        <v>1267</v>
      </c>
      <c r="B255" s="9" t="s">
        <v>100</v>
      </c>
      <c r="C255" s="9" t="s">
        <v>101</v>
      </c>
      <c r="D255" s="10" t="s">
        <v>1391</v>
      </c>
      <c r="E255" s="9" t="s">
        <v>102</v>
      </c>
      <c r="F255" s="9" t="s">
        <v>67</v>
      </c>
      <c r="G255" s="9" t="s">
        <v>57</v>
      </c>
      <c r="H255" s="11">
        <v>3.5000000000000003E-2</v>
      </c>
      <c r="I255" s="11"/>
      <c r="J255" s="11">
        <v>0.01</v>
      </c>
      <c r="K255" s="11">
        <v>0.01</v>
      </c>
      <c r="L255" s="11">
        <v>5.0000000000000001E-3</v>
      </c>
      <c r="M255" s="11">
        <v>5.0000000000000001E-3</v>
      </c>
      <c r="N255" s="11"/>
      <c r="O255" s="12" t="e">
        <f t="shared" si="32"/>
        <v>#VALUE!</v>
      </c>
      <c r="P255" s="12">
        <f t="shared" si="39"/>
        <v>0</v>
      </c>
      <c r="Q255" s="12">
        <f t="shared" si="31"/>
        <v>0</v>
      </c>
      <c r="R255" s="12">
        <f t="shared" si="40"/>
        <v>0</v>
      </c>
      <c r="S255" s="12">
        <f t="shared" si="33"/>
        <v>595800</v>
      </c>
      <c r="T255" s="12" t="e">
        <v>#VALUE!</v>
      </c>
      <c r="U255" s="12">
        <v>59580000</v>
      </c>
      <c r="V255" s="12">
        <v>59671500</v>
      </c>
      <c r="W255" s="12">
        <v>59580000</v>
      </c>
      <c r="X255" s="12" t="e">
        <v>#VALUE!</v>
      </c>
      <c r="Y255" s="16">
        <f t="shared" si="34"/>
        <v>0</v>
      </c>
      <c r="Z255" s="16">
        <f t="shared" si="35"/>
        <v>0</v>
      </c>
      <c r="AA255" s="16">
        <f t="shared" si="36"/>
        <v>0</v>
      </c>
    </row>
    <row r="256" spans="1:27" x14ac:dyDescent="0.25">
      <c r="A256" s="8" t="s">
        <v>1270</v>
      </c>
      <c r="B256" s="20" t="s">
        <v>103</v>
      </c>
      <c r="C256" s="9" t="s">
        <v>104</v>
      </c>
      <c r="D256" s="10" t="s">
        <v>76</v>
      </c>
      <c r="E256" s="9" t="s">
        <v>102</v>
      </c>
      <c r="F256" s="9" t="s">
        <v>77</v>
      </c>
      <c r="G256" s="9" t="s">
        <v>57</v>
      </c>
      <c r="H256" s="11">
        <v>3.5000000000000003E-2</v>
      </c>
      <c r="I256" s="11"/>
      <c r="J256" s="11">
        <v>0.01</v>
      </c>
      <c r="K256" s="11">
        <v>0.01</v>
      </c>
      <c r="L256" s="11">
        <v>5.0000000000000001E-3</v>
      </c>
      <c r="M256" s="11">
        <v>5.0000000000000001E-3</v>
      </c>
      <c r="N256" s="11"/>
      <c r="O256" s="12" t="e">
        <f t="shared" si="32"/>
        <v>#VALUE!</v>
      </c>
      <c r="P256" s="12">
        <f t="shared" si="39"/>
        <v>0</v>
      </c>
      <c r="Q256" s="12">
        <f t="shared" si="31"/>
        <v>0</v>
      </c>
      <c r="R256" s="12">
        <f t="shared" si="40"/>
        <v>0</v>
      </c>
      <c r="S256" s="12">
        <f t="shared" si="33"/>
        <v>3419040</v>
      </c>
      <c r="T256" s="12" t="e">
        <v>#VALUE!</v>
      </c>
      <c r="U256" s="12">
        <v>341904000</v>
      </c>
      <c r="V256" s="12">
        <v>276384000</v>
      </c>
      <c r="W256" s="12">
        <v>341904000</v>
      </c>
      <c r="X256" s="12" t="e">
        <v>#VALUE!</v>
      </c>
      <c r="Y256" s="16">
        <f t="shared" si="34"/>
        <v>0</v>
      </c>
      <c r="Z256" s="16">
        <f t="shared" si="35"/>
        <v>0</v>
      </c>
      <c r="AA256" s="16">
        <f t="shared" si="36"/>
        <v>0</v>
      </c>
    </row>
    <row r="257" spans="1:27" x14ac:dyDescent="0.25">
      <c r="A257" s="8" t="s">
        <v>1271</v>
      </c>
      <c r="B257" s="20" t="s">
        <v>105</v>
      </c>
      <c r="C257" s="9" t="s">
        <v>106</v>
      </c>
      <c r="D257" s="10" t="s">
        <v>1392</v>
      </c>
      <c r="E257" s="9" t="s">
        <v>102</v>
      </c>
      <c r="F257" s="9" t="s">
        <v>80</v>
      </c>
      <c r="G257" s="9" t="s">
        <v>57</v>
      </c>
      <c r="H257" s="11">
        <v>3.5000000000000003E-2</v>
      </c>
      <c r="I257" s="11"/>
      <c r="J257" s="26">
        <v>0.01</v>
      </c>
      <c r="K257" s="11">
        <v>0.01</v>
      </c>
      <c r="L257" s="11">
        <v>5.0000000000000001E-3</v>
      </c>
      <c r="M257" s="11">
        <v>5.0000000000000001E-3</v>
      </c>
      <c r="N257" s="11"/>
      <c r="O257" s="12" t="e">
        <f t="shared" si="32"/>
        <v>#VALUE!</v>
      </c>
      <c r="P257" s="12">
        <f t="shared" si="39"/>
        <v>0</v>
      </c>
      <c r="Q257" s="12">
        <f t="shared" si="31"/>
        <v>0</v>
      </c>
      <c r="R257" s="12">
        <f t="shared" si="40"/>
        <v>0</v>
      </c>
      <c r="S257" s="12">
        <f t="shared" si="33"/>
        <v>1517700</v>
      </c>
      <c r="T257" s="12" t="e">
        <v>#VALUE!</v>
      </c>
      <c r="U257" s="12">
        <v>151770000</v>
      </c>
      <c r="V257" s="12">
        <v>0</v>
      </c>
      <c r="W257" s="12">
        <v>151770000</v>
      </c>
      <c r="X257" s="12" t="e">
        <v>#VALUE!</v>
      </c>
      <c r="Y257" s="16">
        <f t="shared" si="34"/>
        <v>0</v>
      </c>
      <c r="Z257" s="16">
        <f t="shared" si="35"/>
        <v>0</v>
      </c>
      <c r="AA257" s="16">
        <f t="shared" si="36"/>
        <v>0</v>
      </c>
    </row>
    <row r="258" spans="1:27" x14ac:dyDescent="0.25">
      <c r="A258" s="8" t="s">
        <v>1272</v>
      </c>
      <c r="B258" s="20" t="s">
        <v>111</v>
      </c>
      <c r="C258" s="9" t="s">
        <v>112</v>
      </c>
      <c r="D258" s="10" t="s">
        <v>1391</v>
      </c>
      <c r="E258" s="9" t="s">
        <v>102</v>
      </c>
      <c r="F258" s="9" t="s">
        <v>67</v>
      </c>
      <c r="G258" s="9" t="s">
        <v>57</v>
      </c>
      <c r="H258" s="11">
        <v>3.5000000000000003E-2</v>
      </c>
      <c r="I258" s="11"/>
      <c r="J258" s="26">
        <v>0.01</v>
      </c>
      <c r="K258" s="11">
        <v>0.01</v>
      </c>
      <c r="L258" s="11">
        <v>5.0000000000000001E-3</v>
      </c>
      <c r="M258" s="11">
        <v>5.0000000000000001E-3</v>
      </c>
      <c r="N258" s="11"/>
      <c r="O258" s="12" t="e">
        <f t="shared" si="32"/>
        <v>#VALUE!</v>
      </c>
      <c r="P258" s="12">
        <f t="shared" si="39"/>
        <v>0</v>
      </c>
      <c r="Q258" s="12">
        <f t="shared" si="31"/>
        <v>0</v>
      </c>
      <c r="R258" s="12">
        <f t="shared" si="40"/>
        <v>0</v>
      </c>
      <c r="S258" s="12">
        <f t="shared" si="33"/>
        <v>0</v>
      </c>
      <c r="T258" s="12" t="e">
        <v>#VALUE!</v>
      </c>
      <c r="U258" s="12">
        <v>0</v>
      </c>
      <c r="V258" s="12">
        <v>0</v>
      </c>
      <c r="W258" s="12">
        <v>0</v>
      </c>
      <c r="X258" s="12" t="e">
        <v>#VALUE!</v>
      </c>
      <c r="Y258" s="16">
        <f t="shared" si="34"/>
        <v>0</v>
      </c>
      <c r="Z258" s="16">
        <f t="shared" si="35"/>
        <v>0</v>
      </c>
      <c r="AA258" s="16">
        <f t="shared" si="36"/>
        <v>0</v>
      </c>
    </row>
    <row r="259" spans="1:27" x14ac:dyDescent="0.25">
      <c r="A259" s="8" t="s">
        <v>1268</v>
      </c>
      <c r="B259" s="20" t="s">
        <v>119</v>
      </c>
      <c r="C259" s="9" t="s">
        <v>120</v>
      </c>
      <c r="D259" s="10" t="s">
        <v>55</v>
      </c>
      <c r="E259" s="9" t="s">
        <v>102</v>
      </c>
      <c r="F259" s="9" t="s">
        <v>70</v>
      </c>
      <c r="G259" s="9" t="s">
        <v>57</v>
      </c>
      <c r="H259" s="11">
        <v>3.5000000000000003E-2</v>
      </c>
      <c r="I259" s="11"/>
      <c r="J259" s="11">
        <v>0.01</v>
      </c>
      <c r="K259" s="11">
        <v>0.01</v>
      </c>
      <c r="L259" s="11">
        <v>5.0000000000000001E-3</v>
      </c>
      <c r="M259" s="11">
        <v>5.0000000000000001E-3</v>
      </c>
      <c r="N259" s="11"/>
      <c r="O259" s="12" t="e">
        <f t="shared" si="32"/>
        <v>#VALUE!</v>
      </c>
      <c r="P259" s="12">
        <f t="shared" si="39"/>
        <v>0</v>
      </c>
      <c r="Q259" s="12">
        <f t="shared" si="31"/>
        <v>0</v>
      </c>
      <c r="R259" s="12">
        <f t="shared" si="40"/>
        <v>0</v>
      </c>
      <c r="S259" s="12">
        <f t="shared" si="33"/>
        <v>0</v>
      </c>
      <c r="T259" s="12" t="e">
        <v>#VALUE!</v>
      </c>
      <c r="U259" s="12">
        <v>0</v>
      </c>
      <c r="V259" s="12">
        <v>0</v>
      </c>
      <c r="W259" s="12">
        <v>0</v>
      </c>
      <c r="X259" s="12" t="e">
        <v>#VALUE!</v>
      </c>
      <c r="Y259" s="16">
        <f t="shared" si="34"/>
        <v>0</v>
      </c>
      <c r="Z259" s="16">
        <f t="shared" si="35"/>
        <v>0</v>
      </c>
      <c r="AA259" s="16">
        <f t="shared" si="36"/>
        <v>0</v>
      </c>
    </row>
    <row r="260" spans="1:27" x14ac:dyDescent="0.25">
      <c r="A260" s="8" t="s">
        <v>1283</v>
      </c>
      <c r="B260" s="28" t="s">
        <v>241</v>
      </c>
      <c r="C260" s="28" t="s">
        <v>242</v>
      </c>
      <c r="D260" s="28" t="s">
        <v>55</v>
      </c>
      <c r="E260" s="9" t="s">
        <v>102</v>
      </c>
      <c r="F260" s="28" t="s">
        <v>67</v>
      </c>
      <c r="G260" s="28" t="s">
        <v>57</v>
      </c>
      <c r="H260" s="11">
        <v>3.5000000000000003E-2</v>
      </c>
      <c r="I260" s="11"/>
      <c r="J260" s="11">
        <v>0.01</v>
      </c>
      <c r="K260" s="11">
        <v>0.01</v>
      </c>
      <c r="L260" s="11">
        <v>5.0000000000000001E-3</v>
      </c>
      <c r="M260" s="11">
        <v>5.0000000000000001E-3</v>
      </c>
      <c r="N260" s="11"/>
      <c r="O260" s="12" t="e">
        <f t="shared" si="32"/>
        <v>#VALUE!</v>
      </c>
      <c r="P260" s="12">
        <f t="shared" si="39"/>
        <v>0</v>
      </c>
      <c r="Q260" s="12">
        <f t="shared" si="31"/>
        <v>0</v>
      </c>
      <c r="R260" s="12">
        <f t="shared" si="40"/>
        <v>0</v>
      </c>
      <c r="S260" s="12">
        <f t="shared" si="33"/>
        <v>0</v>
      </c>
      <c r="T260" s="12" t="e">
        <v>#VALUE!</v>
      </c>
      <c r="U260" s="12">
        <v>0</v>
      </c>
      <c r="V260" s="12">
        <v>-56021500</v>
      </c>
      <c r="W260" s="12">
        <v>0</v>
      </c>
      <c r="X260" s="12" t="e">
        <v>#VALUE!</v>
      </c>
      <c r="Y260" s="16">
        <f t="shared" si="34"/>
        <v>0</v>
      </c>
      <c r="Z260" s="16">
        <f t="shared" si="35"/>
        <v>0</v>
      </c>
      <c r="AA260" s="16">
        <f t="shared" si="36"/>
        <v>0</v>
      </c>
    </row>
    <row r="261" spans="1:27" x14ac:dyDescent="0.25">
      <c r="A261" s="8" t="s">
        <v>1284</v>
      </c>
      <c r="B261" s="28" t="s">
        <v>275</v>
      </c>
      <c r="C261" s="28" t="s">
        <v>276</v>
      </c>
      <c r="D261" s="28" t="s">
        <v>76</v>
      </c>
      <c r="E261" s="9" t="s">
        <v>102</v>
      </c>
      <c r="F261" s="28" t="s">
        <v>96</v>
      </c>
      <c r="G261" s="28" t="s">
        <v>57</v>
      </c>
      <c r="H261" s="11">
        <v>3.5000000000000003E-2</v>
      </c>
      <c r="I261" s="11"/>
      <c r="J261" s="11">
        <v>0.01</v>
      </c>
      <c r="K261" s="11">
        <v>0.01</v>
      </c>
      <c r="L261" s="11">
        <v>5.0000000000000001E-3</v>
      </c>
      <c r="M261" s="11">
        <v>5.0000000000000001E-3</v>
      </c>
      <c r="N261" s="11"/>
      <c r="O261" s="12" t="e">
        <f t="shared" si="32"/>
        <v>#VALUE!</v>
      </c>
      <c r="P261" s="12">
        <f t="shared" si="39"/>
        <v>0</v>
      </c>
      <c r="Q261" s="12">
        <f t="shared" si="31"/>
        <v>0</v>
      </c>
      <c r="R261" s="12">
        <f t="shared" si="40"/>
        <v>0</v>
      </c>
      <c r="S261" s="12">
        <f t="shared" si="33"/>
        <v>0</v>
      </c>
      <c r="T261" s="12" t="e">
        <v>#VALUE!</v>
      </c>
      <c r="U261" s="12">
        <v>0</v>
      </c>
      <c r="V261" s="12">
        <v>0</v>
      </c>
      <c r="W261" s="12">
        <v>0</v>
      </c>
      <c r="X261" s="12" t="e">
        <v>#VALUE!</v>
      </c>
      <c r="Y261" s="16">
        <f t="shared" si="34"/>
        <v>0</v>
      </c>
      <c r="Z261" s="16">
        <f t="shared" si="35"/>
        <v>0</v>
      </c>
      <c r="AA261" s="16">
        <f t="shared" si="36"/>
        <v>0</v>
      </c>
    </row>
    <row r="262" spans="1:27" x14ac:dyDescent="0.25">
      <c r="A262" s="8" t="s">
        <v>1264</v>
      </c>
      <c r="B262" s="28" t="s">
        <v>281</v>
      </c>
      <c r="C262" s="28" t="s">
        <v>282</v>
      </c>
      <c r="D262" s="28" t="s">
        <v>55</v>
      </c>
      <c r="E262" s="9" t="s">
        <v>102</v>
      </c>
      <c r="F262" s="28" t="s">
        <v>56</v>
      </c>
      <c r="G262" s="28" t="s">
        <v>57</v>
      </c>
      <c r="H262" s="11">
        <v>3.5000000000000003E-2</v>
      </c>
      <c r="I262" s="11"/>
      <c r="J262" s="11">
        <v>0.01</v>
      </c>
      <c r="K262" s="11">
        <v>0.01</v>
      </c>
      <c r="L262" s="11">
        <v>5.0000000000000001E-3</v>
      </c>
      <c r="M262" s="11">
        <v>5.0000000000000001E-3</v>
      </c>
      <c r="N262" s="11"/>
      <c r="O262" s="12" t="e">
        <f t="shared" si="32"/>
        <v>#VALUE!</v>
      </c>
      <c r="P262" s="12">
        <f t="shared" si="39"/>
        <v>0</v>
      </c>
      <c r="Q262" s="12">
        <f t="shared" ref="Q262:Q325" si="41">ROUND(IF(OR(Z262&gt;=60%,(Y262+Z262)&gt;=100%),V262*J262*(100%-H262),0),0)</f>
        <v>0</v>
      </c>
      <c r="R262" s="12">
        <f t="shared" si="40"/>
        <v>0</v>
      </c>
      <c r="S262" s="12">
        <f t="shared" si="33"/>
        <v>0</v>
      </c>
      <c r="T262" s="12" t="e">
        <v>#VALUE!</v>
      </c>
      <c r="U262" s="12">
        <v>0</v>
      </c>
      <c r="V262" s="12">
        <v>0</v>
      </c>
      <c r="W262" s="12">
        <v>0</v>
      </c>
      <c r="X262" s="12" t="e">
        <v>#VALUE!</v>
      </c>
      <c r="Y262" s="16">
        <f t="shared" si="34"/>
        <v>0</v>
      </c>
      <c r="Z262" s="16">
        <f t="shared" si="35"/>
        <v>0</v>
      </c>
      <c r="AA262" s="16">
        <f t="shared" si="36"/>
        <v>0</v>
      </c>
    </row>
    <row r="263" spans="1:27" x14ac:dyDescent="0.25">
      <c r="A263" s="8" t="s">
        <v>1285</v>
      </c>
      <c r="B263" s="28" t="s">
        <v>283</v>
      </c>
      <c r="C263" s="28" t="s">
        <v>284</v>
      </c>
      <c r="D263" s="28" t="s">
        <v>76</v>
      </c>
      <c r="E263" s="9" t="s">
        <v>102</v>
      </c>
      <c r="F263" s="28" t="s">
        <v>89</v>
      </c>
      <c r="G263" s="28" t="s">
        <v>57</v>
      </c>
      <c r="H263" s="11">
        <v>3.5000000000000003E-2</v>
      </c>
      <c r="I263" s="11"/>
      <c r="J263" s="11">
        <v>0.01</v>
      </c>
      <c r="K263" s="11">
        <v>0.01</v>
      </c>
      <c r="L263" s="11">
        <v>5.0000000000000001E-3</v>
      </c>
      <c r="M263" s="11">
        <v>5.0000000000000001E-3</v>
      </c>
      <c r="N263" s="11"/>
      <c r="O263" s="12" t="e">
        <f t="shared" ref="O263:O326" si="42">ROUND(I263*X263,0)</f>
        <v>#VALUE!</v>
      </c>
      <c r="P263" s="12">
        <f t="shared" si="39"/>
        <v>0</v>
      </c>
      <c r="Q263" s="12">
        <f t="shared" si="41"/>
        <v>0</v>
      </c>
      <c r="R263" s="12">
        <f t="shared" si="40"/>
        <v>0</v>
      </c>
      <c r="S263" s="12">
        <f t="shared" ref="S263:S326" si="43">ROUND(W263*1%,0)</f>
        <v>0</v>
      </c>
      <c r="T263" s="12" t="e">
        <v>#VALUE!</v>
      </c>
      <c r="U263" s="12">
        <v>0</v>
      </c>
      <c r="V263" s="12">
        <v>0</v>
      </c>
      <c r="W263" s="12">
        <v>0</v>
      </c>
      <c r="X263" s="12" t="e">
        <v>#VALUE!</v>
      </c>
      <c r="Y263" s="16">
        <f t="shared" ref="Y263:Y326" si="44">IFERROR(U263/T263,0)</f>
        <v>0</v>
      </c>
      <c r="Z263" s="16">
        <f t="shared" ref="Z263:Z326" si="45">IFERROR(V263/T263,0)</f>
        <v>0</v>
      </c>
      <c r="AA263" s="16">
        <f t="shared" ref="AA263:AA326" si="46">IFERROR(X263/T263,0)</f>
        <v>0</v>
      </c>
    </row>
    <row r="264" spans="1:27" x14ac:dyDescent="0.25">
      <c r="A264" s="8" t="s">
        <v>1286</v>
      </c>
      <c r="B264" s="28" t="s">
        <v>301</v>
      </c>
      <c r="C264" s="28" t="s">
        <v>302</v>
      </c>
      <c r="D264" s="28" t="s">
        <v>55</v>
      </c>
      <c r="E264" s="9" t="s">
        <v>102</v>
      </c>
      <c r="F264" s="28" t="s">
        <v>56</v>
      </c>
      <c r="G264" s="28" t="s">
        <v>57</v>
      </c>
      <c r="H264" s="11">
        <v>3.5000000000000003E-2</v>
      </c>
      <c r="I264" s="11"/>
      <c r="J264" s="11">
        <v>0.01</v>
      </c>
      <c r="K264" s="11">
        <v>0.01</v>
      </c>
      <c r="L264" s="11">
        <v>5.0000000000000001E-3</v>
      </c>
      <c r="M264" s="11">
        <v>5.0000000000000001E-3</v>
      </c>
      <c r="N264" s="11"/>
      <c r="O264" s="12" t="e">
        <f t="shared" si="42"/>
        <v>#VALUE!</v>
      </c>
      <c r="P264" s="12">
        <f t="shared" si="39"/>
        <v>0</v>
      </c>
      <c r="Q264" s="12">
        <f t="shared" si="41"/>
        <v>0</v>
      </c>
      <c r="R264" s="12">
        <f t="shared" si="40"/>
        <v>0</v>
      </c>
      <c r="S264" s="12">
        <f t="shared" si="43"/>
        <v>0</v>
      </c>
      <c r="T264" s="12" t="e">
        <v>#VALUE!</v>
      </c>
      <c r="U264" s="12">
        <v>0</v>
      </c>
      <c r="V264" s="12">
        <v>0</v>
      </c>
      <c r="W264" s="12">
        <v>0</v>
      </c>
      <c r="X264" s="12" t="e">
        <v>#VALUE!</v>
      </c>
      <c r="Y264" s="16">
        <f t="shared" si="44"/>
        <v>0</v>
      </c>
      <c r="Z264" s="16">
        <f t="shared" si="45"/>
        <v>0</v>
      </c>
      <c r="AA264" s="16">
        <f t="shared" si="46"/>
        <v>0</v>
      </c>
    </row>
    <row r="265" spans="1:27" x14ac:dyDescent="0.25">
      <c r="A265" s="8" t="s">
        <v>1293</v>
      </c>
      <c r="B265" s="28" t="s">
        <v>454</v>
      </c>
      <c r="C265" s="28" t="s">
        <v>455</v>
      </c>
      <c r="D265" s="28" t="s">
        <v>55</v>
      </c>
      <c r="E265" s="9" t="s">
        <v>102</v>
      </c>
      <c r="F265" s="28" t="s">
        <v>56</v>
      </c>
      <c r="G265" s="28" t="s">
        <v>57</v>
      </c>
      <c r="H265" s="11">
        <v>3.5000000000000003E-2</v>
      </c>
      <c r="I265" s="11"/>
      <c r="J265" s="11">
        <v>0.01</v>
      </c>
      <c r="K265" s="11">
        <v>0.01</v>
      </c>
      <c r="L265" s="11">
        <v>5.0000000000000001E-3</v>
      </c>
      <c r="M265" s="11">
        <v>5.0000000000000001E-3</v>
      </c>
      <c r="N265" s="11"/>
      <c r="O265" s="12" t="e">
        <f t="shared" si="42"/>
        <v>#VALUE!</v>
      </c>
      <c r="P265" s="12">
        <f t="shared" si="39"/>
        <v>0</v>
      </c>
      <c r="Q265" s="12">
        <f t="shared" si="41"/>
        <v>0</v>
      </c>
      <c r="R265" s="12">
        <f t="shared" si="40"/>
        <v>0</v>
      </c>
      <c r="S265" s="12">
        <f t="shared" si="43"/>
        <v>0</v>
      </c>
      <c r="T265" s="12" t="e">
        <v>#VALUE!</v>
      </c>
      <c r="U265" s="12">
        <v>0</v>
      </c>
      <c r="V265" s="12">
        <v>0</v>
      </c>
      <c r="W265" s="12">
        <v>0</v>
      </c>
      <c r="X265" s="12" t="e">
        <v>#VALUE!</v>
      </c>
      <c r="Y265" s="16">
        <f t="shared" si="44"/>
        <v>0</v>
      </c>
      <c r="Z265" s="16">
        <f t="shared" si="45"/>
        <v>0</v>
      </c>
      <c r="AA265" s="16">
        <f t="shared" si="46"/>
        <v>0</v>
      </c>
    </row>
    <row r="266" spans="1:27" x14ac:dyDescent="0.25">
      <c r="A266" s="8" t="s">
        <v>1294</v>
      </c>
      <c r="B266" s="28" t="s">
        <v>1231</v>
      </c>
      <c r="C266" s="28" t="s">
        <v>1232</v>
      </c>
      <c r="D266" s="28" t="s">
        <v>76</v>
      </c>
      <c r="E266" s="9" t="s">
        <v>102</v>
      </c>
      <c r="F266" s="28" t="s">
        <v>89</v>
      </c>
      <c r="G266" s="28" t="s">
        <v>57</v>
      </c>
      <c r="H266" s="11">
        <v>3.5000000000000003E-2</v>
      </c>
      <c r="I266" s="11"/>
      <c r="J266" s="11">
        <v>0.01</v>
      </c>
      <c r="K266" s="11">
        <v>0.01</v>
      </c>
      <c r="L266" s="11">
        <v>5.0000000000000001E-3</v>
      </c>
      <c r="M266" s="11">
        <v>5.0000000000000001E-3</v>
      </c>
      <c r="N266" s="11"/>
      <c r="O266" s="12" t="e">
        <f t="shared" si="42"/>
        <v>#VALUE!</v>
      </c>
      <c r="P266" s="12">
        <f t="shared" si="39"/>
        <v>0</v>
      </c>
      <c r="Q266" s="12">
        <f t="shared" si="41"/>
        <v>0</v>
      </c>
      <c r="R266" s="12">
        <f t="shared" si="40"/>
        <v>0</v>
      </c>
      <c r="S266" s="12">
        <f t="shared" si="43"/>
        <v>0</v>
      </c>
      <c r="T266" s="12" t="e">
        <v>#VALUE!</v>
      </c>
      <c r="U266" s="12">
        <v>0</v>
      </c>
      <c r="V266" s="12">
        <v>0</v>
      </c>
      <c r="W266" s="12">
        <v>0</v>
      </c>
      <c r="X266" s="12" t="e">
        <v>#VALUE!</v>
      </c>
      <c r="Y266" s="16">
        <f t="shared" si="44"/>
        <v>0</v>
      </c>
      <c r="Z266" s="16">
        <f t="shared" si="45"/>
        <v>0</v>
      </c>
      <c r="AA266" s="16">
        <f t="shared" si="46"/>
        <v>0</v>
      </c>
    </row>
    <row r="267" spans="1:27" x14ac:dyDescent="0.25">
      <c r="A267" s="8" t="s">
        <v>1266</v>
      </c>
      <c r="B267" s="28" t="s">
        <v>221</v>
      </c>
      <c r="C267" s="28" t="s">
        <v>222</v>
      </c>
      <c r="D267" s="28" t="s">
        <v>49</v>
      </c>
      <c r="E267" s="9" t="s">
        <v>216</v>
      </c>
      <c r="F267" s="28" t="s">
        <v>64</v>
      </c>
      <c r="G267" s="28" t="s">
        <v>51</v>
      </c>
      <c r="H267" s="11">
        <v>7.0000000000000007E-2</v>
      </c>
      <c r="I267" s="11"/>
      <c r="J267" s="11">
        <v>0</v>
      </c>
      <c r="K267" s="11">
        <v>0.01</v>
      </c>
      <c r="L267" s="11">
        <v>5.0000000000000001E-3</v>
      </c>
      <c r="M267" s="11"/>
      <c r="N267" s="11">
        <v>5.0000000000000001E-3</v>
      </c>
      <c r="O267" s="12" t="e">
        <f t="shared" si="42"/>
        <v>#VALUE!</v>
      </c>
      <c r="P267" s="12">
        <f t="shared" si="39"/>
        <v>0</v>
      </c>
      <c r="Q267" s="12">
        <f t="shared" si="41"/>
        <v>0</v>
      </c>
      <c r="R267" s="12">
        <f t="shared" si="40"/>
        <v>0</v>
      </c>
      <c r="S267" s="12">
        <f t="shared" si="43"/>
        <v>0</v>
      </c>
      <c r="T267" s="12" t="e">
        <v>#VALUE!</v>
      </c>
      <c r="U267" s="12">
        <v>0</v>
      </c>
      <c r="V267" s="12">
        <v>0</v>
      </c>
      <c r="W267" s="12">
        <v>0</v>
      </c>
      <c r="X267" s="12" t="e">
        <v>#VALUE!</v>
      </c>
      <c r="Y267" s="16">
        <f t="shared" si="44"/>
        <v>0</v>
      </c>
      <c r="Z267" s="16">
        <f t="shared" si="45"/>
        <v>0</v>
      </c>
      <c r="AA267" s="16">
        <f t="shared" si="46"/>
        <v>0</v>
      </c>
    </row>
    <row r="268" spans="1:27" x14ac:dyDescent="0.25">
      <c r="A268" s="8" t="s">
        <v>1263</v>
      </c>
      <c r="B268" s="28" t="s">
        <v>223</v>
      </c>
      <c r="C268" s="28" t="s">
        <v>224</v>
      </c>
      <c r="D268" s="28" t="s">
        <v>49</v>
      </c>
      <c r="E268" s="9" t="s">
        <v>216</v>
      </c>
      <c r="F268" s="28" t="s">
        <v>50</v>
      </c>
      <c r="G268" s="28" t="s">
        <v>51</v>
      </c>
      <c r="H268" s="11">
        <v>7.0000000000000007E-2</v>
      </c>
      <c r="I268" s="11"/>
      <c r="J268" s="11">
        <v>0</v>
      </c>
      <c r="K268" s="11">
        <v>0.01</v>
      </c>
      <c r="L268" s="11">
        <v>5.0000000000000001E-3</v>
      </c>
      <c r="M268" s="11"/>
      <c r="N268" s="11">
        <v>5.0000000000000001E-3</v>
      </c>
      <c r="O268" s="12" t="e">
        <f t="shared" si="42"/>
        <v>#VALUE!</v>
      </c>
      <c r="P268" s="12">
        <f t="shared" si="39"/>
        <v>0</v>
      </c>
      <c r="Q268" s="12">
        <f t="shared" si="41"/>
        <v>0</v>
      </c>
      <c r="R268" s="12">
        <f t="shared" si="40"/>
        <v>0</v>
      </c>
      <c r="S268" s="12">
        <f t="shared" si="43"/>
        <v>0</v>
      </c>
      <c r="T268" s="12" t="e">
        <v>#VALUE!</v>
      </c>
      <c r="U268" s="12">
        <v>0</v>
      </c>
      <c r="V268" s="12">
        <v>0</v>
      </c>
      <c r="W268" s="12">
        <v>0</v>
      </c>
      <c r="X268" s="12" t="e">
        <v>#VALUE!</v>
      </c>
      <c r="Y268" s="16">
        <f t="shared" si="44"/>
        <v>0</v>
      </c>
      <c r="Z268" s="16">
        <f t="shared" si="45"/>
        <v>0</v>
      </c>
      <c r="AA268" s="16">
        <f t="shared" si="46"/>
        <v>0</v>
      </c>
    </row>
    <row r="269" spans="1:27" x14ac:dyDescent="0.25">
      <c r="A269" s="8" t="s">
        <v>1280</v>
      </c>
      <c r="B269" s="28" t="s">
        <v>225</v>
      </c>
      <c r="C269" s="28" t="s">
        <v>226</v>
      </c>
      <c r="D269" s="28" t="s">
        <v>60</v>
      </c>
      <c r="E269" s="9" t="s">
        <v>216</v>
      </c>
      <c r="F269" s="28" t="s">
        <v>73</v>
      </c>
      <c r="G269" s="28" t="s">
        <v>51</v>
      </c>
      <c r="H269" s="11">
        <v>7.0000000000000007E-2</v>
      </c>
      <c r="I269" s="11"/>
      <c r="J269" s="11">
        <v>0</v>
      </c>
      <c r="K269" s="11">
        <v>0.01</v>
      </c>
      <c r="L269" s="11">
        <v>5.0000000000000001E-3</v>
      </c>
      <c r="M269" s="11"/>
      <c r="N269" s="11">
        <v>5.0000000000000001E-3</v>
      </c>
      <c r="O269" s="12" t="e">
        <f t="shared" si="42"/>
        <v>#VALUE!</v>
      </c>
      <c r="P269" s="12">
        <f t="shared" si="39"/>
        <v>0</v>
      </c>
      <c r="Q269" s="12">
        <f t="shared" si="41"/>
        <v>0</v>
      </c>
      <c r="R269" s="12">
        <f t="shared" si="40"/>
        <v>0</v>
      </c>
      <c r="S269" s="12">
        <f t="shared" si="43"/>
        <v>522360</v>
      </c>
      <c r="T269" s="12" t="e">
        <v>#VALUE!</v>
      </c>
      <c r="U269" s="12">
        <v>52236000</v>
      </c>
      <c r="V269" s="12">
        <v>27096000</v>
      </c>
      <c r="W269" s="12">
        <v>52236000</v>
      </c>
      <c r="X269" s="12" t="e">
        <v>#VALUE!</v>
      </c>
      <c r="Y269" s="16">
        <f t="shared" si="44"/>
        <v>0</v>
      </c>
      <c r="Z269" s="16">
        <f t="shared" si="45"/>
        <v>0</v>
      </c>
      <c r="AA269" s="16">
        <f t="shared" si="46"/>
        <v>0</v>
      </c>
    </row>
    <row r="270" spans="1:27" x14ac:dyDescent="0.25">
      <c r="A270" s="8" t="s">
        <v>1275</v>
      </c>
      <c r="B270" s="28" t="s">
        <v>227</v>
      </c>
      <c r="C270" s="28" t="s">
        <v>228</v>
      </c>
      <c r="D270" s="28" t="s">
        <v>60</v>
      </c>
      <c r="E270" s="9" t="s">
        <v>216</v>
      </c>
      <c r="F270" s="28" t="s">
        <v>61</v>
      </c>
      <c r="G270" s="28" t="s">
        <v>51</v>
      </c>
      <c r="H270" s="11">
        <v>7.0000000000000007E-2</v>
      </c>
      <c r="I270" s="11"/>
      <c r="J270" s="11">
        <v>0</v>
      </c>
      <c r="K270" s="11">
        <v>0.01</v>
      </c>
      <c r="L270" s="11">
        <v>5.0000000000000001E-3</v>
      </c>
      <c r="M270" s="11"/>
      <c r="N270" s="11">
        <v>5.0000000000000001E-3</v>
      </c>
      <c r="O270" s="12" t="e">
        <f t="shared" si="42"/>
        <v>#VALUE!</v>
      </c>
      <c r="P270" s="12">
        <f t="shared" si="39"/>
        <v>0</v>
      </c>
      <c r="Q270" s="12">
        <f t="shared" si="41"/>
        <v>0</v>
      </c>
      <c r="R270" s="12">
        <f t="shared" si="40"/>
        <v>0</v>
      </c>
      <c r="S270" s="12">
        <f t="shared" si="43"/>
        <v>6600</v>
      </c>
      <c r="T270" s="12" t="e">
        <v>#VALUE!</v>
      </c>
      <c r="U270" s="12">
        <v>660000</v>
      </c>
      <c r="V270" s="12">
        <v>0</v>
      </c>
      <c r="W270" s="12">
        <v>660000</v>
      </c>
      <c r="X270" s="12" t="e">
        <v>#VALUE!</v>
      </c>
      <c r="Y270" s="16">
        <f t="shared" si="44"/>
        <v>0</v>
      </c>
      <c r="Z270" s="16">
        <f t="shared" si="45"/>
        <v>0</v>
      </c>
      <c r="AA270" s="16">
        <f t="shared" si="46"/>
        <v>0</v>
      </c>
    </row>
    <row r="271" spans="1:27" x14ac:dyDescent="0.25">
      <c r="A271" s="8" t="s">
        <v>1282</v>
      </c>
      <c r="B271" s="28" t="s">
        <v>229</v>
      </c>
      <c r="C271" s="28" t="s">
        <v>230</v>
      </c>
      <c r="D271" s="28" t="s">
        <v>60</v>
      </c>
      <c r="E271" s="9" t="s">
        <v>216</v>
      </c>
      <c r="F271" s="28" t="s">
        <v>61</v>
      </c>
      <c r="G271" s="28" t="s">
        <v>51</v>
      </c>
      <c r="H271" s="11">
        <v>7.0000000000000007E-2</v>
      </c>
      <c r="I271" s="11"/>
      <c r="J271" s="11">
        <v>0</v>
      </c>
      <c r="K271" s="11">
        <v>0.01</v>
      </c>
      <c r="L271" s="11">
        <v>5.0000000000000001E-3</v>
      </c>
      <c r="M271" s="11"/>
      <c r="N271" s="11">
        <v>5.0000000000000001E-3</v>
      </c>
      <c r="O271" s="12" t="e">
        <f t="shared" si="42"/>
        <v>#VALUE!</v>
      </c>
      <c r="P271" s="12">
        <f t="shared" si="39"/>
        <v>0</v>
      </c>
      <c r="Q271" s="12">
        <f t="shared" si="41"/>
        <v>0</v>
      </c>
      <c r="R271" s="12">
        <f t="shared" si="40"/>
        <v>0</v>
      </c>
      <c r="S271" s="12">
        <f t="shared" si="43"/>
        <v>0</v>
      </c>
      <c r="T271" s="12" t="e">
        <v>#VALUE!</v>
      </c>
      <c r="U271" s="12">
        <v>0</v>
      </c>
      <c r="V271" s="12">
        <v>5457000</v>
      </c>
      <c r="W271" s="12">
        <v>0</v>
      </c>
      <c r="X271" s="12" t="e">
        <v>#VALUE!</v>
      </c>
      <c r="Y271" s="16">
        <f t="shared" si="44"/>
        <v>0</v>
      </c>
      <c r="Z271" s="16">
        <f t="shared" si="45"/>
        <v>0</v>
      </c>
      <c r="AA271" s="16">
        <f t="shared" si="46"/>
        <v>0</v>
      </c>
    </row>
    <row r="272" spans="1:27" x14ac:dyDescent="0.25">
      <c r="A272" s="8" t="s">
        <v>1274</v>
      </c>
      <c r="B272" s="28" t="s">
        <v>231</v>
      </c>
      <c r="C272" s="28" t="s">
        <v>232</v>
      </c>
      <c r="D272" s="28" t="s">
        <v>60</v>
      </c>
      <c r="E272" s="9" t="s">
        <v>216</v>
      </c>
      <c r="F272" s="28" t="s">
        <v>88</v>
      </c>
      <c r="G272" s="28" t="s">
        <v>51</v>
      </c>
      <c r="H272" s="11">
        <v>7.0000000000000007E-2</v>
      </c>
      <c r="I272" s="11"/>
      <c r="J272" s="11">
        <v>0</v>
      </c>
      <c r="K272" s="11">
        <v>0.01</v>
      </c>
      <c r="L272" s="11">
        <v>5.0000000000000001E-3</v>
      </c>
      <c r="M272" s="11"/>
      <c r="N272" s="11">
        <v>5.0000000000000001E-3</v>
      </c>
      <c r="O272" s="12" t="e">
        <f t="shared" si="42"/>
        <v>#VALUE!</v>
      </c>
      <c r="P272" s="12">
        <f t="shared" si="39"/>
        <v>0</v>
      </c>
      <c r="Q272" s="12">
        <f t="shared" si="41"/>
        <v>0</v>
      </c>
      <c r="R272" s="12">
        <f t="shared" si="40"/>
        <v>0</v>
      </c>
      <c r="S272" s="12">
        <f t="shared" si="43"/>
        <v>0</v>
      </c>
      <c r="T272" s="12" t="e">
        <v>#VALUE!</v>
      </c>
      <c r="U272" s="12">
        <v>0</v>
      </c>
      <c r="V272" s="12">
        <v>9060000</v>
      </c>
      <c r="W272" s="12">
        <v>0</v>
      </c>
      <c r="X272" s="12" t="e">
        <v>#VALUE!</v>
      </c>
      <c r="Y272" s="16">
        <f t="shared" si="44"/>
        <v>0</v>
      </c>
      <c r="Z272" s="16">
        <f t="shared" si="45"/>
        <v>0</v>
      </c>
      <c r="AA272" s="16">
        <f t="shared" si="46"/>
        <v>0</v>
      </c>
    </row>
    <row r="273" spans="1:27" x14ac:dyDescent="0.25">
      <c r="A273" s="8" t="s">
        <v>1281</v>
      </c>
      <c r="B273" s="28" t="s">
        <v>233</v>
      </c>
      <c r="C273" s="28" t="s">
        <v>234</v>
      </c>
      <c r="D273" s="28" t="s">
        <v>49</v>
      </c>
      <c r="E273" s="9" t="s">
        <v>216</v>
      </c>
      <c r="F273" s="28" t="s">
        <v>64</v>
      </c>
      <c r="G273" s="28" t="s">
        <v>51</v>
      </c>
      <c r="H273" s="11">
        <v>7.0000000000000007E-2</v>
      </c>
      <c r="I273" s="11"/>
      <c r="J273" s="11">
        <v>0</v>
      </c>
      <c r="K273" s="11">
        <v>0.01</v>
      </c>
      <c r="L273" s="11">
        <v>5.0000000000000001E-3</v>
      </c>
      <c r="M273" s="11"/>
      <c r="N273" s="11">
        <v>5.0000000000000001E-3</v>
      </c>
      <c r="O273" s="12" t="e">
        <f t="shared" si="42"/>
        <v>#VALUE!</v>
      </c>
      <c r="P273" s="12">
        <f t="shared" si="39"/>
        <v>0</v>
      </c>
      <c r="Q273" s="12">
        <f t="shared" si="41"/>
        <v>0</v>
      </c>
      <c r="R273" s="12">
        <f t="shared" si="40"/>
        <v>0</v>
      </c>
      <c r="S273" s="12">
        <f t="shared" si="43"/>
        <v>0</v>
      </c>
      <c r="T273" s="12" t="e">
        <v>#VALUE!</v>
      </c>
      <c r="U273" s="12">
        <v>0</v>
      </c>
      <c r="V273" s="12">
        <v>17616000</v>
      </c>
      <c r="W273" s="12">
        <v>0</v>
      </c>
      <c r="X273" s="12" t="e">
        <v>#VALUE!</v>
      </c>
      <c r="Y273" s="16">
        <f t="shared" si="44"/>
        <v>0</v>
      </c>
      <c r="Z273" s="16">
        <f t="shared" si="45"/>
        <v>0</v>
      </c>
      <c r="AA273" s="16">
        <f t="shared" si="46"/>
        <v>0</v>
      </c>
    </row>
    <row r="274" spans="1:27" x14ac:dyDescent="0.25">
      <c r="A274" s="8" t="s">
        <v>1289</v>
      </c>
      <c r="B274" s="28" t="s">
        <v>365</v>
      </c>
      <c r="C274" s="28" t="s">
        <v>366</v>
      </c>
      <c r="D274" s="28" t="s">
        <v>49</v>
      </c>
      <c r="E274" s="9" t="s">
        <v>216</v>
      </c>
      <c r="F274" s="28" t="s">
        <v>85</v>
      </c>
      <c r="G274" s="28" t="s">
        <v>51</v>
      </c>
      <c r="H274" s="11">
        <v>7.0000000000000007E-2</v>
      </c>
      <c r="I274" s="11"/>
      <c r="J274" s="11">
        <v>0</v>
      </c>
      <c r="K274" s="11">
        <v>0.01</v>
      </c>
      <c r="L274" s="11">
        <v>5.0000000000000001E-3</v>
      </c>
      <c r="M274" s="11"/>
      <c r="N274" s="11">
        <v>5.0000000000000001E-3</v>
      </c>
      <c r="O274" s="12" t="e">
        <f t="shared" si="42"/>
        <v>#VALUE!</v>
      </c>
      <c r="P274" s="12">
        <f t="shared" si="39"/>
        <v>0</v>
      </c>
      <c r="Q274" s="12">
        <f t="shared" si="41"/>
        <v>0</v>
      </c>
      <c r="R274" s="12">
        <f t="shared" si="40"/>
        <v>0</v>
      </c>
      <c r="S274" s="12">
        <f t="shared" si="43"/>
        <v>0</v>
      </c>
      <c r="T274" s="12" t="e">
        <v>#VALUE!</v>
      </c>
      <c r="U274" s="12">
        <v>0</v>
      </c>
      <c r="V274" s="12">
        <v>0</v>
      </c>
      <c r="W274" s="12">
        <v>0</v>
      </c>
      <c r="X274" s="12" t="e">
        <v>#VALUE!</v>
      </c>
      <c r="Y274" s="16">
        <f t="shared" si="44"/>
        <v>0</v>
      </c>
      <c r="Z274" s="16">
        <f t="shared" si="45"/>
        <v>0</v>
      </c>
      <c r="AA274" s="16">
        <f t="shared" si="46"/>
        <v>0</v>
      </c>
    </row>
    <row r="275" spans="1:27" x14ac:dyDescent="0.25">
      <c r="A275" s="8" t="s">
        <v>1290</v>
      </c>
      <c r="B275" s="28" t="s">
        <v>417</v>
      </c>
      <c r="C275" s="28" t="s">
        <v>418</v>
      </c>
      <c r="D275" s="28" t="s">
        <v>49</v>
      </c>
      <c r="E275" s="9" t="s">
        <v>216</v>
      </c>
      <c r="F275" s="28" t="s">
        <v>64</v>
      </c>
      <c r="G275" s="28" t="s">
        <v>51</v>
      </c>
      <c r="H275" s="11"/>
      <c r="I275" s="11"/>
      <c r="J275" s="11">
        <v>0</v>
      </c>
      <c r="K275" s="11">
        <v>0.03</v>
      </c>
      <c r="L275" s="11">
        <v>0</v>
      </c>
      <c r="M275" s="11">
        <v>0</v>
      </c>
      <c r="N275" s="11"/>
      <c r="O275" s="12" t="e">
        <f t="shared" si="42"/>
        <v>#VALUE!</v>
      </c>
      <c r="P275" s="12">
        <f t="shared" si="39"/>
        <v>0</v>
      </c>
      <c r="Q275" s="12">
        <f t="shared" si="41"/>
        <v>0</v>
      </c>
      <c r="R275" s="12">
        <f t="shared" si="40"/>
        <v>0</v>
      </c>
      <c r="S275" s="12">
        <f t="shared" si="43"/>
        <v>0</v>
      </c>
      <c r="T275" s="12" t="e">
        <v>#VALUE!</v>
      </c>
      <c r="U275" s="12">
        <v>0</v>
      </c>
      <c r="V275" s="12">
        <v>0</v>
      </c>
      <c r="W275" s="12">
        <v>0</v>
      </c>
      <c r="X275" s="12" t="e">
        <v>#VALUE!</v>
      </c>
      <c r="Y275" s="16">
        <f t="shared" si="44"/>
        <v>0</v>
      </c>
      <c r="Z275" s="16">
        <f t="shared" si="45"/>
        <v>0</v>
      </c>
      <c r="AA275" s="16">
        <f t="shared" si="46"/>
        <v>0</v>
      </c>
    </row>
    <row r="276" spans="1:27" x14ac:dyDescent="0.25">
      <c r="A276" s="8" t="s">
        <v>1302</v>
      </c>
      <c r="B276" s="32" t="s">
        <v>1233</v>
      </c>
      <c r="C276" s="32" t="s">
        <v>1234</v>
      </c>
      <c r="D276" s="32" t="s">
        <v>483</v>
      </c>
      <c r="E276" s="9" t="s">
        <v>216</v>
      </c>
      <c r="F276" s="28" t="s">
        <v>484</v>
      </c>
      <c r="G276" s="28" t="s">
        <v>1235</v>
      </c>
      <c r="H276" s="11">
        <v>7.0000000000000007E-2</v>
      </c>
      <c r="I276" s="17"/>
      <c r="J276" s="11">
        <v>0</v>
      </c>
      <c r="K276" s="11">
        <v>0.01</v>
      </c>
      <c r="L276" s="11">
        <v>5.0000000000000001E-3</v>
      </c>
      <c r="M276" s="11"/>
      <c r="N276" s="11">
        <v>5.0000000000000001E-3</v>
      </c>
      <c r="O276" s="12" t="e">
        <f t="shared" si="42"/>
        <v>#VALUE!</v>
      </c>
      <c r="P276" s="12">
        <f t="shared" si="39"/>
        <v>0</v>
      </c>
      <c r="Q276" s="12">
        <f t="shared" si="41"/>
        <v>0</v>
      </c>
      <c r="R276" s="12">
        <f t="shared" si="40"/>
        <v>0</v>
      </c>
      <c r="S276" s="12">
        <f t="shared" si="43"/>
        <v>0</v>
      </c>
      <c r="T276" s="12" t="e">
        <v>#VALUE!</v>
      </c>
      <c r="U276" s="12">
        <v>0</v>
      </c>
      <c r="V276" s="12">
        <v>9900000</v>
      </c>
      <c r="W276" s="12">
        <f>U276</f>
        <v>0</v>
      </c>
      <c r="X276" s="12" t="e">
        <v>#VALUE!</v>
      </c>
      <c r="Y276" s="16">
        <f t="shared" si="44"/>
        <v>0</v>
      </c>
      <c r="Z276" s="16">
        <f t="shared" si="45"/>
        <v>0</v>
      </c>
      <c r="AA276" s="16">
        <f t="shared" si="46"/>
        <v>0</v>
      </c>
    </row>
    <row r="277" spans="1:27" x14ac:dyDescent="0.25">
      <c r="A277" s="8" t="s">
        <v>1298</v>
      </c>
      <c r="B277" s="28" t="s">
        <v>605</v>
      </c>
      <c r="C277" s="28" t="s">
        <v>606</v>
      </c>
      <c r="D277" s="10" t="s">
        <v>1459</v>
      </c>
      <c r="E277" s="9" t="s">
        <v>216</v>
      </c>
      <c r="F277" s="28" t="s">
        <v>488</v>
      </c>
      <c r="G277" s="28" t="s">
        <v>475</v>
      </c>
      <c r="H277" s="11">
        <v>7.0000000000000007E-2</v>
      </c>
      <c r="I277" s="11"/>
      <c r="J277" s="11">
        <v>0</v>
      </c>
      <c r="K277" s="11">
        <v>0.01</v>
      </c>
      <c r="L277" s="11">
        <v>5.0000000000000001E-3</v>
      </c>
      <c r="M277" s="11"/>
      <c r="N277" s="11">
        <v>5.0000000000000001E-3</v>
      </c>
      <c r="O277" s="12" t="e">
        <f t="shared" si="42"/>
        <v>#VALUE!</v>
      </c>
      <c r="P277" s="12">
        <f t="shared" si="39"/>
        <v>0</v>
      </c>
      <c r="Q277" s="12">
        <f t="shared" si="41"/>
        <v>0</v>
      </c>
      <c r="R277" s="12">
        <f t="shared" si="40"/>
        <v>0</v>
      </c>
      <c r="S277" s="12">
        <f t="shared" si="43"/>
        <v>0</v>
      </c>
      <c r="T277" s="12" t="e">
        <v>#VALUE!</v>
      </c>
      <c r="U277" s="12">
        <v>0</v>
      </c>
      <c r="V277" s="12">
        <v>0</v>
      </c>
      <c r="W277" s="12">
        <v>0</v>
      </c>
      <c r="X277" s="12" t="e">
        <v>#VALUE!</v>
      </c>
      <c r="Y277" s="16">
        <f t="shared" si="44"/>
        <v>0</v>
      </c>
      <c r="Z277" s="16">
        <f t="shared" si="45"/>
        <v>0</v>
      </c>
      <c r="AA277" s="16">
        <f t="shared" si="46"/>
        <v>0</v>
      </c>
    </row>
    <row r="278" spans="1:27" x14ac:dyDescent="0.25">
      <c r="A278" s="8" t="s">
        <v>1304</v>
      </c>
      <c r="B278" s="28" t="s">
        <v>619</v>
      </c>
      <c r="C278" s="28" t="s">
        <v>620</v>
      </c>
      <c r="D278" s="28" t="s">
        <v>1390</v>
      </c>
      <c r="E278" s="9" t="s">
        <v>216</v>
      </c>
      <c r="F278" s="28" t="s">
        <v>505</v>
      </c>
      <c r="G278" s="28" t="s">
        <v>475</v>
      </c>
      <c r="H278" s="11">
        <v>7.0000000000000007E-2</v>
      </c>
      <c r="I278" s="11"/>
      <c r="J278" s="11">
        <v>0</v>
      </c>
      <c r="K278" s="11">
        <v>0.01</v>
      </c>
      <c r="L278" s="11">
        <v>5.0000000000000001E-3</v>
      </c>
      <c r="M278" s="11"/>
      <c r="N278" s="11">
        <v>5.0000000000000001E-3</v>
      </c>
      <c r="O278" s="12" t="e">
        <f t="shared" si="42"/>
        <v>#VALUE!</v>
      </c>
      <c r="P278" s="12">
        <f t="shared" si="39"/>
        <v>0</v>
      </c>
      <c r="Q278" s="12">
        <f t="shared" si="41"/>
        <v>0</v>
      </c>
      <c r="R278" s="12">
        <f t="shared" si="40"/>
        <v>0</v>
      </c>
      <c r="S278" s="12">
        <f t="shared" si="43"/>
        <v>0</v>
      </c>
      <c r="T278" s="12" t="e">
        <v>#VALUE!</v>
      </c>
      <c r="U278" s="12">
        <v>0</v>
      </c>
      <c r="V278" s="12">
        <v>72408000</v>
      </c>
      <c r="W278" s="12">
        <v>0</v>
      </c>
      <c r="X278" s="12" t="e">
        <v>#VALUE!</v>
      </c>
      <c r="Y278" s="16">
        <f t="shared" si="44"/>
        <v>0</v>
      </c>
      <c r="Z278" s="16">
        <f t="shared" si="45"/>
        <v>0</v>
      </c>
      <c r="AA278" s="16">
        <f t="shared" si="46"/>
        <v>0</v>
      </c>
    </row>
    <row r="279" spans="1:27" x14ac:dyDescent="0.25">
      <c r="A279" s="8" t="s">
        <v>1327</v>
      </c>
      <c r="B279" s="28" t="s">
        <v>625</v>
      </c>
      <c r="C279" s="28" t="s">
        <v>626</v>
      </c>
      <c r="D279" s="10" t="s">
        <v>1459</v>
      </c>
      <c r="E279" s="9" t="s">
        <v>216</v>
      </c>
      <c r="F279" s="28" t="s">
        <v>488</v>
      </c>
      <c r="G279" s="28" t="s">
        <v>475</v>
      </c>
      <c r="H279" s="11">
        <v>7.0000000000000007E-2</v>
      </c>
      <c r="I279" s="11"/>
      <c r="J279" s="11">
        <v>0</v>
      </c>
      <c r="K279" s="11">
        <v>0.01</v>
      </c>
      <c r="L279" s="11">
        <v>5.0000000000000001E-3</v>
      </c>
      <c r="M279" s="11"/>
      <c r="N279" s="11">
        <v>5.0000000000000001E-3</v>
      </c>
      <c r="O279" s="12" t="e">
        <f t="shared" si="42"/>
        <v>#VALUE!</v>
      </c>
      <c r="P279" s="12">
        <f t="shared" si="39"/>
        <v>0</v>
      </c>
      <c r="Q279" s="12">
        <f t="shared" si="41"/>
        <v>0</v>
      </c>
      <c r="R279" s="12">
        <f t="shared" si="40"/>
        <v>0</v>
      </c>
      <c r="S279" s="12">
        <f t="shared" si="43"/>
        <v>0</v>
      </c>
      <c r="T279" s="12" t="e">
        <v>#VALUE!</v>
      </c>
      <c r="U279" s="12">
        <v>0</v>
      </c>
      <c r="V279" s="12">
        <v>0</v>
      </c>
      <c r="W279" s="12">
        <v>0</v>
      </c>
      <c r="X279" s="12" t="e">
        <v>#VALUE!</v>
      </c>
      <c r="Y279" s="16">
        <f t="shared" si="44"/>
        <v>0</v>
      </c>
      <c r="Z279" s="16">
        <f t="shared" si="45"/>
        <v>0</v>
      </c>
      <c r="AA279" s="16">
        <f t="shared" si="46"/>
        <v>0</v>
      </c>
    </row>
    <row r="280" spans="1:27" x14ac:dyDescent="0.25">
      <c r="A280" s="8" t="s">
        <v>1308</v>
      </c>
      <c r="B280" s="28" t="s">
        <v>627</v>
      </c>
      <c r="C280" s="28" t="s">
        <v>628</v>
      </c>
      <c r="D280" s="28" t="s">
        <v>515</v>
      </c>
      <c r="E280" s="9" t="s">
        <v>216</v>
      </c>
      <c r="F280" s="28" t="s">
        <v>506</v>
      </c>
      <c r="G280" s="28" t="s">
        <v>475</v>
      </c>
      <c r="H280" s="11">
        <v>7.0000000000000007E-2</v>
      </c>
      <c r="I280" s="11"/>
      <c r="J280" s="11">
        <v>0</v>
      </c>
      <c r="K280" s="11">
        <v>0.01</v>
      </c>
      <c r="L280" s="11">
        <v>5.0000000000000001E-3</v>
      </c>
      <c r="M280" s="11"/>
      <c r="N280" s="11">
        <v>5.0000000000000001E-3</v>
      </c>
      <c r="O280" s="12" t="e">
        <f t="shared" si="42"/>
        <v>#VALUE!</v>
      </c>
      <c r="P280" s="12">
        <f t="shared" si="39"/>
        <v>0</v>
      </c>
      <c r="Q280" s="12">
        <f t="shared" si="41"/>
        <v>0</v>
      </c>
      <c r="R280" s="12">
        <f t="shared" si="40"/>
        <v>0</v>
      </c>
      <c r="S280" s="12">
        <f t="shared" si="43"/>
        <v>70260</v>
      </c>
      <c r="T280" s="12" t="e">
        <v>#VALUE!</v>
      </c>
      <c r="U280" s="12">
        <v>7026000</v>
      </c>
      <c r="V280" s="12">
        <v>0</v>
      </c>
      <c r="W280" s="12">
        <f>U280</f>
        <v>7026000</v>
      </c>
      <c r="X280" s="12" t="e">
        <v>#VALUE!</v>
      </c>
      <c r="Y280" s="16">
        <f t="shared" si="44"/>
        <v>0</v>
      </c>
      <c r="Z280" s="16">
        <f t="shared" si="45"/>
        <v>0</v>
      </c>
      <c r="AA280" s="16">
        <f t="shared" si="46"/>
        <v>0</v>
      </c>
    </row>
    <row r="281" spans="1:27" x14ac:dyDescent="0.25">
      <c r="A281" s="8" t="s">
        <v>1307</v>
      </c>
      <c r="B281" s="28" t="s">
        <v>633</v>
      </c>
      <c r="C281" s="28" t="s">
        <v>634</v>
      </c>
      <c r="D281" s="28" t="s">
        <v>1390</v>
      </c>
      <c r="E281" s="9" t="s">
        <v>216</v>
      </c>
      <c r="F281" s="28" t="s">
        <v>505</v>
      </c>
      <c r="G281" s="28" t="s">
        <v>475</v>
      </c>
      <c r="H281" s="11">
        <v>7.0000000000000007E-2</v>
      </c>
      <c r="I281" s="11"/>
      <c r="J281" s="11">
        <v>0</v>
      </c>
      <c r="K281" s="11">
        <v>0.01</v>
      </c>
      <c r="L281" s="11">
        <v>5.0000000000000001E-3</v>
      </c>
      <c r="M281" s="11"/>
      <c r="N281" s="11">
        <v>5.0000000000000001E-3</v>
      </c>
      <c r="O281" s="12" t="e">
        <f t="shared" si="42"/>
        <v>#VALUE!</v>
      </c>
      <c r="P281" s="12">
        <f t="shared" si="39"/>
        <v>0</v>
      </c>
      <c r="Q281" s="12">
        <f t="shared" si="41"/>
        <v>0</v>
      </c>
      <c r="R281" s="12">
        <f t="shared" si="40"/>
        <v>0</v>
      </c>
      <c r="S281" s="12">
        <f t="shared" si="43"/>
        <v>0</v>
      </c>
      <c r="T281" s="12" t="e">
        <v>#VALUE!</v>
      </c>
      <c r="U281" s="12">
        <v>0</v>
      </c>
      <c r="V281" s="12">
        <v>0</v>
      </c>
      <c r="W281" s="12">
        <v>0</v>
      </c>
      <c r="X281" s="12" t="e">
        <v>#VALUE!</v>
      </c>
      <c r="Y281" s="16">
        <f t="shared" si="44"/>
        <v>0</v>
      </c>
      <c r="Z281" s="16">
        <f t="shared" si="45"/>
        <v>0</v>
      </c>
      <c r="AA281" s="16">
        <f t="shared" si="46"/>
        <v>0</v>
      </c>
    </row>
    <row r="282" spans="1:27" x14ac:dyDescent="0.25">
      <c r="A282" s="8" t="s">
        <v>1311</v>
      </c>
      <c r="B282" s="28" t="s">
        <v>639</v>
      </c>
      <c r="C282" s="28" t="s">
        <v>640</v>
      </c>
      <c r="D282" s="28" t="s">
        <v>515</v>
      </c>
      <c r="E282" s="9" t="s">
        <v>216</v>
      </c>
      <c r="F282" s="28" t="s">
        <v>506</v>
      </c>
      <c r="G282" s="28" t="s">
        <v>475</v>
      </c>
      <c r="H282" s="11">
        <v>7.0000000000000007E-2</v>
      </c>
      <c r="I282" s="11"/>
      <c r="J282" s="11">
        <v>0</v>
      </c>
      <c r="K282" s="11">
        <v>0.01</v>
      </c>
      <c r="L282" s="11">
        <v>5.0000000000000001E-3</v>
      </c>
      <c r="M282" s="11"/>
      <c r="N282" s="11">
        <v>5.0000000000000001E-3</v>
      </c>
      <c r="O282" s="12" t="e">
        <f t="shared" si="42"/>
        <v>#VALUE!</v>
      </c>
      <c r="P282" s="12">
        <f t="shared" si="39"/>
        <v>0</v>
      </c>
      <c r="Q282" s="12">
        <f t="shared" si="41"/>
        <v>0</v>
      </c>
      <c r="R282" s="12">
        <f t="shared" si="40"/>
        <v>0</v>
      </c>
      <c r="S282" s="12">
        <f t="shared" si="43"/>
        <v>0</v>
      </c>
      <c r="T282" s="12" t="e">
        <v>#VALUE!</v>
      </c>
      <c r="U282" s="12">
        <v>0</v>
      </c>
      <c r="V282" s="12">
        <v>0</v>
      </c>
      <c r="W282" s="12">
        <v>0</v>
      </c>
      <c r="X282" s="12" t="e">
        <v>#VALUE!</v>
      </c>
      <c r="Y282" s="16">
        <f t="shared" si="44"/>
        <v>0</v>
      </c>
      <c r="Z282" s="16">
        <f t="shared" si="45"/>
        <v>0</v>
      </c>
      <c r="AA282" s="16">
        <f t="shared" si="46"/>
        <v>0</v>
      </c>
    </row>
    <row r="283" spans="1:27" x14ac:dyDescent="0.25">
      <c r="A283" s="8" t="s">
        <v>1312</v>
      </c>
      <c r="B283" s="28" t="s">
        <v>641</v>
      </c>
      <c r="C283" s="28" t="s">
        <v>642</v>
      </c>
      <c r="D283" s="28" t="s">
        <v>1390</v>
      </c>
      <c r="E283" s="9" t="s">
        <v>216</v>
      </c>
      <c r="F283" s="28" t="s">
        <v>505</v>
      </c>
      <c r="G283" s="28" t="s">
        <v>475</v>
      </c>
      <c r="H283" s="11">
        <v>7.0000000000000007E-2</v>
      </c>
      <c r="I283" s="11"/>
      <c r="J283" s="11">
        <v>0</v>
      </c>
      <c r="K283" s="11">
        <v>0.01</v>
      </c>
      <c r="L283" s="11">
        <v>5.0000000000000001E-3</v>
      </c>
      <c r="M283" s="11"/>
      <c r="N283" s="11">
        <v>5.0000000000000001E-3</v>
      </c>
      <c r="O283" s="12" t="e">
        <f t="shared" si="42"/>
        <v>#VALUE!</v>
      </c>
      <c r="P283" s="12">
        <f t="shared" si="39"/>
        <v>0</v>
      </c>
      <c r="Q283" s="12">
        <f t="shared" si="41"/>
        <v>0</v>
      </c>
      <c r="R283" s="12">
        <f t="shared" si="40"/>
        <v>0</v>
      </c>
      <c r="S283" s="12">
        <f t="shared" si="43"/>
        <v>0</v>
      </c>
      <c r="T283" s="12" t="e">
        <v>#VALUE!</v>
      </c>
      <c r="U283" s="12">
        <v>0</v>
      </c>
      <c r="V283" s="12">
        <v>0</v>
      </c>
      <c r="W283" s="12">
        <f>U283</f>
        <v>0</v>
      </c>
      <c r="X283" s="12" t="e">
        <v>#VALUE!</v>
      </c>
      <c r="Y283" s="16">
        <f t="shared" si="44"/>
        <v>0</v>
      </c>
      <c r="Z283" s="16">
        <f t="shared" si="45"/>
        <v>0</v>
      </c>
      <c r="AA283" s="16">
        <f t="shared" si="46"/>
        <v>0</v>
      </c>
    </row>
    <row r="284" spans="1:27" x14ac:dyDescent="0.25">
      <c r="A284" s="8" t="s">
        <v>1314</v>
      </c>
      <c r="B284" s="28" t="s">
        <v>645</v>
      </c>
      <c r="C284" s="28" t="s">
        <v>646</v>
      </c>
      <c r="D284" s="10" t="s">
        <v>1459</v>
      </c>
      <c r="E284" s="9" t="s">
        <v>216</v>
      </c>
      <c r="F284" s="28" t="s">
        <v>474</v>
      </c>
      <c r="G284" s="28" t="s">
        <v>475</v>
      </c>
      <c r="H284" s="11">
        <v>7.0000000000000007E-2</v>
      </c>
      <c r="I284" s="11"/>
      <c r="J284" s="11">
        <v>0</v>
      </c>
      <c r="K284" s="11">
        <v>0.01</v>
      </c>
      <c r="L284" s="11">
        <v>5.0000000000000001E-3</v>
      </c>
      <c r="M284" s="11"/>
      <c r="N284" s="11">
        <v>5.0000000000000001E-3</v>
      </c>
      <c r="O284" s="12" t="e">
        <f t="shared" si="42"/>
        <v>#VALUE!</v>
      </c>
      <c r="P284" s="12">
        <f t="shared" si="39"/>
        <v>0</v>
      </c>
      <c r="Q284" s="12">
        <f t="shared" si="41"/>
        <v>0</v>
      </c>
      <c r="R284" s="12">
        <f t="shared" si="40"/>
        <v>0</v>
      </c>
      <c r="S284" s="12">
        <f t="shared" si="43"/>
        <v>47280</v>
      </c>
      <c r="T284" s="12" t="e">
        <v>#VALUE!</v>
      </c>
      <c r="U284" s="12">
        <v>4728000</v>
      </c>
      <c r="V284" s="12">
        <v>0</v>
      </c>
      <c r="W284" s="12">
        <f>U284</f>
        <v>4728000</v>
      </c>
      <c r="X284" s="12" t="e">
        <v>#VALUE!</v>
      </c>
      <c r="Y284" s="16">
        <f t="shared" si="44"/>
        <v>0</v>
      </c>
      <c r="Z284" s="16">
        <f t="shared" si="45"/>
        <v>0</v>
      </c>
      <c r="AA284" s="16">
        <f t="shared" si="46"/>
        <v>0</v>
      </c>
    </row>
    <row r="285" spans="1:27" x14ac:dyDescent="0.25">
      <c r="A285" s="8" t="s">
        <v>1318</v>
      </c>
      <c r="B285" s="28" t="s">
        <v>651</v>
      </c>
      <c r="C285" s="28" t="s">
        <v>652</v>
      </c>
      <c r="D285" s="28" t="s">
        <v>1390</v>
      </c>
      <c r="E285" s="9" t="s">
        <v>216</v>
      </c>
      <c r="F285" s="28" t="s">
        <v>505</v>
      </c>
      <c r="G285" s="28" t="s">
        <v>475</v>
      </c>
      <c r="H285" s="11">
        <v>7.0000000000000007E-2</v>
      </c>
      <c r="I285" s="11"/>
      <c r="J285" s="11">
        <v>0</v>
      </c>
      <c r="K285" s="11">
        <v>0.01</v>
      </c>
      <c r="L285" s="11">
        <v>5.0000000000000001E-3</v>
      </c>
      <c r="M285" s="11"/>
      <c r="N285" s="11">
        <v>5.0000000000000001E-3</v>
      </c>
      <c r="O285" s="12" t="e">
        <f t="shared" si="42"/>
        <v>#VALUE!</v>
      </c>
      <c r="P285" s="12">
        <f t="shared" si="39"/>
        <v>0</v>
      </c>
      <c r="Q285" s="12">
        <f t="shared" si="41"/>
        <v>0</v>
      </c>
      <c r="R285" s="12">
        <f t="shared" si="40"/>
        <v>0</v>
      </c>
      <c r="S285" s="12">
        <f t="shared" si="43"/>
        <v>25860</v>
      </c>
      <c r="T285" s="12" t="e">
        <v>#VALUE!</v>
      </c>
      <c r="U285" s="12">
        <v>2586000</v>
      </c>
      <c r="V285" s="12">
        <v>18768000</v>
      </c>
      <c r="W285" s="12">
        <v>2586000</v>
      </c>
      <c r="X285" s="12" t="e">
        <v>#VALUE!</v>
      </c>
      <c r="Y285" s="16">
        <f t="shared" si="44"/>
        <v>0</v>
      </c>
      <c r="Z285" s="16">
        <f t="shared" si="45"/>
        <v>0</v>
      </c>
      <c r="AA285" s="16">
        <f t="shared" si="46"/>
        <v>0</v>
      </c>
    </row>
    <row r="286" spans="1:27" x14ac:dyDescent="0.25">
      <c r="A286" s="8" t="s">
        <v>1319</v>
      </c>
      <c r="B286" s="28" t="s">
        <v>653</v>
      </c>
      <c r="C286" s="28" t="s">
        <v>654</v>
      </c>
      <c r="D286" s="28" t="s">
        <v>1390</v>
      </c>
      <c r="E286" s="9" t="s">
        <v>216</v>
      </c>
      <c r="F286" s="28" t="s">
        <v>505</v>
      </c>
      <c r="G286" s="28" t="s">
        <v>475</v>
      </c>
      <c r="H286" s="11">
        <v>7.0000000000000007E-2</v>
      </c>
      <c r="I286" s="11"/>
      <c r="J286" s="11">
        <v>0</v>
      </c>
      <c r="K286" s="11">
        <v>0.01</v>
      </c>
      <c r="L286" s="11">
        <v>5.0000000000000001E-3</v>
      </c>
      <c r="M286" s="11"/>
      <c r="N286" s="11">
        <v>5.0000000000000001E-3</v>
      </c>
      <c r="O286" s="12" t="e">
        <f t="shared" si="42"/>
        <v>#VALUE!</v>
      </c>
      <c r="P286" s="12">
        <f t="shared" si="39"/>
        <v>0</v>
      </c>
      <c r="Q286" s="12">
        <f t="shared" si="41"/>
        <v>0</v>
      </c>
      <c r="R286" s="12">
        <f t="shared" si="40"/>
        <v>0</v>
      </c>
      <c r="S286" s="12">
        <f t="shared" si="43"/>
        <v>0</v>
      </c>
      <c r="T286" s="12" t="e">
        <v>#VALUE!</v>
      </c>
      <c r="U286" s="12">
        <v>0</v>
      </c>
      <c r="V286" s="12">
        <v>0</v>
      </c>
      <c r="W286" s="12">
        <v>0</v>
      </c>
      <c r="X286" s="12" t="e">
        <v>#VALUE!</v>
      </c>
      <c r="Y286" s="16">
        <f t="shared" si="44"/>
        <v>0</v>
      </c>
      <c r="Z286" s="16">
        <f t="shared" si="45"/>
        <v>0</v>
      </c>
      <c r="AA286" s="16">
        <f t="shared" si="46"/>
        <v>0</v>
      </c>
    </row>
    <row r="287" spans="1:27" x14ac:dyDescent="0.25">
      <c r="A287" s="8" t="s">
        <v>1297</v>
      </c>
      <c r="B287" s="30" t="s">
        <v>611</v>
      </c>
      <c r="C287" s="9" t="s">
        <v>612</v>
      </c>
      <c r="D287" s="9" t="s">
        <v>483</v>
      </c>
      <c r="E287" s="9" t="s">
        <v>216</v>
      </c>
      <c r="F287" s="9" t="s">
        <v>484</v>
      </c>
      <c r="G287" s="9" t="s">
        <v>485</v>
      </c>
      <c r="H287" s="11">
        <v>7.0000000000000007E-2</v>
      </c>
      <c r="I287" s="11"/>
      <c r="J287" s="11">
        <v>0</v>
      </c>
      <c r="K287" s="11">
        <v>0.01</v>
      </c>
      <c r="L287" s="11">
        <v>5.0000000000000001E-3</v>
      </c>
      <c r="M287" s="11"/>
      <c r="N287" s="11">
        <v>5.0000000000000001E-3</v>
      </c>
      <c r="O287" s="12" t="e">
        <f t="shared" si="42"/>
        <v>#VALUE!</v>
      </c>
      <c r="P287" s="12">
        <f t="shared" si="39"/>
        <v>0</v>
      </c>
      <c r="Q287" s="12">
        <f t="shared" si="41"/>
        <v>0</v>
      </c>
      <c r="R287" s="12">
        <f t="shared" si="40"/>
        <v>0</v>
      </c>
      <c r="S287" s="12">
        <f t="shared" si="43"/>
        <v>0</v>
      </c>
      <c r="T287" s="12" t="e">
        <v>#VALUE!</v>
      </c>
      <c r="U287" s="12">
        <v>0</v>
      </c>
      <c r="V287" s="12">
        <v>0</v>
      </c>
      <c r="W287" s="12">
        <f>U287</f>
        <v>0</v>
      </c>
      <c r="X287" s="12" t="e">
        <v>#VALUE!</v>
      </c>
      <c r="Y287" s="16">
        <f t="shared" si="44"/>
        <v>0</v>
      </c>
      <c r="Z287" s="16">
        <f t="shared" si="45"/>
        <v>0</v>
      </c>
      <c r="AA287" s="16">
        <f t="shared" si="46"/>
        <v>0</v>
      </c>
    </row>
    <row r="288" spans="1:27" x14ac:dyDescent="0.25">
      <c r="A288" s="8" t="s">
        <v>1303</v>
      </c>
      <c r="B288" s="30" t="s">
        <v>615</v>
      </c>
      <c r="C288" s="9" t="s">
        <v>616</v>
      </c>
      <c r="D288" s="9" t="s">
        <v>492</v>
      </c>
      <c r="E288" s="9" t="s">
        <v>216</v>
      </c>
      <c r="F288" s="9" t="s">
        <v>484</v>
      </c>
      <c r="G288" s="9" t="s">
        <v>485</v>
      </c>
      <c r="H288" s="11">
        <v>7.0000000000000007E-2</v>
      </c>
      <c r="I288" s="11"/>
      <c r="J288" s="11">
        <v>0</v>
      </c>
      <c r="K288" s="11">
        <v>0.01</v>
      </c>
      <c r="L288" s="11">
        <v>5.0000000000000001E-3</v>
      </c>
      <c r="M288" s="11"/>
      <c r="N288" s="11">
        <v>5.0000000000000001E-3</v>
      </c>
      <c r="O288" s="12" t="e">
        <f t="shared" si="42"/>
        <v>#VALUE!</v>
      </c>
      <c r="P288" s="12">
        <f t="shared" si="39"/>
        <v>0</v>
      </c>
      <c r="Q288" s="12">
        <f t="shared" si="41"/>
        <v>0</v>
      </c>
      <c r="R288" s="12">
        <f t="shared" si="40"/>
        <v>0</v>
      </c>
      <c r="S288" s="12">
        <f t="shared" si="43"/>
        <v>0</v>
      </c>
      <c r="T288" s="12" t="e">
        <v>#VALUE!</v>
      </c>
      <c r="U288" s="12">
        <v>0</v>
      </c>
      <c r="V288" s="12">
        <v>0</v>
      </c>
      <c r="W288" s="12">
        <v>0</v>
      </c>
      <c r="X288" s="12" t="e">
        <v>#VALUE!</v>
      </c>
      <c r="Y288" s="16">
        <f t="shared" si="44"/>
        <v>0</v>
      </c>
      <c r="Z288" s="16">
        <f t="shared" si="45"/>
        <v>0</v>
      </c>
      <c r="AA288" s="16">
        <f t="shared" si="46"/>
        <v>0</v>
      </c>
    </row>
    <row r="289" spans="1:27" x14ac:dyDescent="0.25">
      <c r="A289" s="8" t="s">
        <v>1301</v>
      </c>
      <c r="B289" s="59" t="s">
        <v>617</v>
      </c>
      <c r="C289" s="9" t="s">
        <v>618</v>
      </c>
      <c r="D289" s="9" t="s">
        <v>497</v>
      </c>
      <c r="E289" s="9" t="s">
        <v>216</v>
      </c>
      <c r="F289" s="9" t="s">
        <v>498</v>
      </c>
      <c r="G289" s="9" t="s">
        <v>485</v>
      </c>
      <c r="H289" s="11">
        <v>7.0000000000000007E-2</v>
      </c>
      <c r="I289" s="11"/>
      <c r="J289" s="11">
        <v>0</v>
      </c>
      <c r="K289" s="11">
        <v>0.01</v>
      </c>
      <c r="L289" s="11">
        <v>5.0000000000000001E-3</v>
      </c>
      <c r="M289" s="11"/>
      <c r="N289" s="11">
        <v>5.0000000000000001E-3</v>
      </c>
      <c r="O289" s="12" t="e">
        <f t="shared" si="42"/>
        <v>#VALUE!</v>
      </c>
      <c r="P289" s="12">
        <f t="shared" si="39"/>
        <v>0</v>
      </c>
      <c r="Q289" s="12">
        <f t="shared" si="41"/>
        <v>0</v>
      </c>
      <c r="R289" s="12">
        <f t="shared" si="40"/>
        <v>0</v>
      </c>
      <c r="S289" s="12">
        <f t="shared" si="43"/>
        <v>0</v>
      </c>
      <c r="T289" s="12" t="e">
        <v>#VALUE!</v>
      </c>
      <c r="U289" s="12">
        <v>0</v>
      </c>
      <c r="V289" s="12">
        <v>0</v>
      </c>
      <c r="W289" s="12">
        <v>0</v>
      </c>
      <c r="X289" s="12" t="e">
        <v>#VALUE!</v>
      </c>
      <c r="Y289" s="16">
        <f t="shared" si="44"/>
        <v>0</v>
      </c>
      <c r="Z289" s="16">
        <f t="shared" si="45"/>
        <v>0</v>
      </c>
      <c r="AA289" s="16">
        <f t="shared" si="46"/>
        <v>0</v>
      </c>
    </row>
    <row r="290" spans="1:27" x14ac:dyDescent="0.25">
      <c r="A290" s="8" t="s">
        <v>1306</v>
      </c>
      <c r="B290" s="59" t="s">
        <v>629</v>
      </c>
      <c r="C290" s="9" t="s">
        <v>630</v>
      </c>
      <c r="D290" s="9" t="s">
        <v>497</v>
      </c>
      <c r="E290" s="9" t="s">
        <v>216</v>
      </c>
      <c r="F290" s="9" t="s">
        <v>498</v>
      </c>
      <c r="G290" s="9" t="s">
        <v>485</v>
      </c>
      <c r="H290" s="11">
        <v>7.0000000000000007E-2</v>
      </c>
      <c r="I290" s="11"/>
      <c r="J290" s="11">
        <v>0</v>
      </c>
      <c r="K290" s="11">
        <v>0.01</v>
      </c>
      <c r="L290" s="11">
        <v>5.0000000000000001E-3</v>
      </c>
      <c r="M290" s="11"/>
      <c r="N290" s="11">
        <v>5.0000000000000001E-3</v>
      </c>
      <c r="O290" s="12" t="e">
        <f t="shared" si="42"/>
        <v>#VALUE!</v>
      </c>
      <c r="P290" s="12">
        <f t="shared" si="39"/>
        <v>0</v>
      </c>
      <c r="Q290" s="12">
        <f t="shared" si="41"/>
        <v>0</v>
      </c>
      <c r="R290" s="12">
        <f t="shared" si="40"/>
        <v>0</v>
      </c>
      <c r="S290" s="12">
        <f t="shared" si="43"/>
        <v>0</v>
      </c>
      <c r="T290" s="12" t="e">
        <v>#VALUE!</v>
      </c>
      <c r="U290" s="12">
        <v>0</v>
      </c>
      <c r="V290" s="12">
        <v>0</v>
      </c>
      <c r="W290" s="12">
        <v>0</v>
      </c>
      <c r="X290" s="12" t="e">
        <v>#VALUE!</v>
      </c>
      <c r="Y290" s="16">
        <f t="shared" si="44"/>
        <v>0</v>
      </c>
      <c r="Z290" s="16">
        <f t="shared" si="45"/>
        <v>0</v>
      </c>
      <c r="AA290" s="16">
        <f t="shared" si="46"/>
        <v>0</v>
      </c>
    </row>
    <row r="291" spans="1:27" x14ac:dyDescent="0.25">
      <c r="A291" s="8" t="s">
        <v>1326</v>
      </c>
      <c r="B291" s="59" t="s">
        <v>631</v>
      </c>
      <c r="C291" s="9" t="s">
        <v>632</v>
      </c>
      <c r="D291" s="9" t="s">
        <v>483</v>
      </c>
      <c r="E291" s="9" t="s">
        <v>216</v>
      </c>
      <c r="F291" s="9" t="s">
        <v>484</v>
      </c>
      <c r="G291" s="9" t="s">
        <v>485</v>
      </c>
      <c r="H291" s="11">
        <v>7.0000000000000007E-2</v>
      </c>
      <c r="I291" s="11"/>
      <c r="J291" s="11">
        <v>0</v>
      </c>
      <c r="K291" s="11">
        <v>0.01</v>
      </c>
      <c r="L291" s="11">
        <v>5.0000000000000001E-3</v>
      </c>
      <c r="M291" s="11"/>
      <c r="N291" s="11">
        <v>5.0000000000000001E-3</v>
      </c>
      <c r="O291" s="12" t="e">
        <f t="shared" si="42"/>
        <v>#VALUE!</v>
      </c>
      <c r="P291" s="12">
        <f t="shared" si="39"/>
        <v>0</v>
      </c>
      <c r="Q291" s="12">
        <f t="shared" si="41"/>
        <v>0</v>
      </c>
      <c r="R291" s="12">
        <f t="shared" si="40"/>
        <v>0</v>
      </c>
      <c r="S291" s="12">
        <f t="shared" si="43"/>
        <v>0</v>
      </c>
      <c r="T291" s="12" t="e">
        <v>#VALUE!</v>
      </c>
      <c r="U291" s="12">
        <v>0</v>
      </c>
      <c r="V291" s="12">
        <v>0</v>
      </c>
      <c r="W291" s="12">
        <v>0</v>
      </c>
      <c r="X291" s="12" t="e">
        <v>#VALUE!</v>
      </c>
      <c r="Y291" s="16">
        <f t="shared" si="44"/>
        <v>0</v>
      </c>
      <c r="Z291" s="16">
        <f t="shared" si="45"/>
        <v>0</v>
      </c>
      <c r="AA291" s="16">
        <f t="shared" si="46"/>
        <v>0</v>
      </c>
    </row>
    <row r="292" spans="1:27" x14ac:dyDescent="0.25">
      <c r="A292" s="8" t="s">
        <v>1315</v>
      </c>
      <c r="B292" s="30" t="s">
        <v>647</v>
      </c>
      <c r="C292" s="9" t="s">
        <v>648</v>
      </c>
      <c r="D292" s="9" t="s">
        <v>492</v>
      </c>
      <c r="E292" s="9" t="s">
        <v>216</v>
      </c>
      <c r="F292" s="9" t="s">
        <v>493</v>
      </c>
      <c r="G292" s="9" t="s">
        <v>485</v>
      </c>
      <c r="H292" s="11">
        <v>7.0000000000000007E-2</v>
      </c>
      <c r="I292" s="11"/>
      <c r="J292" s="11">
        <v>0</v>
      </c>
      <c r="K292" s="11">
        <v>0.01</v>
      </c>
      <c r="L292" s="11">
        <v>5.0000000000000001E-3</v>
      </c>
      <c r="M292" s="11"/>
      <c r="N292" s="11">
        <v>5.0000000000000001E-3</v>
      </c>
      <c r="O292" s="12" t="e">
        <f t="shared" si="42"/>
        <v>#VALUE!</v>
      </c>
      <c r="P292" s="12">
        <f t="shared" si="39"/>
        <v>0</v>
      </c>
      <c r="Q292" s="12">
        <f t="shared" si="41"/>
        <v>0</v>
      </c>
      <c r="R292" s="12">
        <f t="shared" si="40"/>
        <v>0</v>
      </c>
      <c r="S292" s="12">
        <f t="shared" si="43"/>
        <v>0</v>
      </c>
      <c r="T292" s="12" t="e">
        <v>#VALUE!</v>
      </c>
      <c r="U292" s="12">
        <v>0</v>
      </c>
      <c r="V292" s="12">
        <v>0</v>
      </c>
      <c r="W292" s="12">
        <v>0</v>
      </c>
      <c r="X292" s="12" t="e">
        <v>#VALUE!</v>
      </c>
      <c r="Y292" s="16">
        <f t="shared" si="44"/>
        <v>0</v>
      </c>
      <c r="Z292" s="16">
        <f t="shared" si="45"/>
        <v>0</v>
      </c>
      <c r="AA292" s="16">
        <f t="shared" si="46"/>
        <v>0</v>
      </c>
    </row>
    <row r="293" spans="1:27" x14ac:dyDescent="0.25">
      <c r="A293" s="8" t="s">
        <v>1317</v>
      </c>
      <c r="B293" s="30" t="s">
        <v>649</v>
      </c>
      <c r="C293" s="9" t="s">
        <v>650</v>
      </c>
      <c r="D293" s="9" t="s">
        <v>483</v>
      </c>
      <c r="E293" s="9" t="s">
        <v>216</v>
      </c>
      <c r="F293" s="9" t="s">
        <v>484</v>
      </c>
      <c r="G293" s="9" t="s">
        <v>485</v>
      </c>
      <c r="H293" s="11">
        <v>7.0000000000000007E-2</v>
      </c>
      <c r="I293" s="11"/>
      <c r="J293" s="11">
        <v>0</v>
      </c>
      <c r="K293" s="11">
        <v>0.01</v>
      </c>
      <c r="L293" s="11">
        <v>5.0000000000000001E-3</v>
      </c>
      <c r="M293" s="11"/>
      <c r="N293" s="11">
        <v>5.0000000000000001E-3</v>
      </c>
      <c r="O293" s="12" t="e">
        <f t="shared" si="42"/>
        <v>#VALUE!</v>
      </c>
      <c r="P293" s="12">
        <f t="shared" si="39"/>
        <v>0</v>
      </c>
      <c r="Q293" s="12">
        <f t="shared" si="41"/>
        <v>0</v>
      </c>
      <c r="R293" s="12">
        <f t="shared" si="40"/>
        <v>0</v>
      </c>
      <c r="S293" s="12">
        <f t="shared" si="43"/>
        <v>0</v>
      </c>
      <c r="T293" s="12" t="e">
        <v>#VALUE!</v>
      </c>
      <c r="U293" s="12">
        <v>0</v>
      </c>
      <c r="V293" s="12">
        <v>0</v>
      </c>
      <c r="W293" s="12">
        <v>0</v>
      </c>
      <c r="X293" s="12" t="e">
        <v>#VALUE!</v>
      </c>
      <c r="Y293" s="16">
        <f t="shared" si="44"/>
        <v>0</v>
      </c>
      <c r="Z293" s="16">
        <f t="shared" si="45"/>
        <v>0</v>
      </c>
      <c r="AA293" s="16">
        <f t="shared" si="46"/>
        <v>0</v>
      </c>
    </row>
    <row r="294" spans="1:27" x14ac:dyDescent="0.25">
      <c r="A294" s="8" t="s">
        <v>1320</v>
      </c>
      <c r="B294" s="30" t="s">
        <v>655</v>
      </c>
      <c r="C294" s="9" t="s">
        <v>656</v>
      </c>
      <c r="D294" s="9" t="s">
        <v>492</v>
      </c>
      <c r="E294" s="9" t="s">
        <v>216</v>
      </c>
      <c r="F294" s="9" t="s">
        <v>493</v>
      </c>
      <c r="G294" s="9" t="s">
        <v>485</v>
      </c>
      <c r="H294" s="11">
        <v>7.0000000000000007E-2</v>
      </c>
      <c r="I294" s="11"/>
      <c r="J294" s="11">
        <v>0</v>
      </c>
      <c r="K294" s="11">
        <v>0.01</v>
      </c>
      <c r="L294" s="11">
        <v>5.0000000000000001E-3</v>
      </c>
      <c r="M294" s="11"/>
      <c r="N294" s="11">
        <v>5.0000000000000001E-3</v>
      </c>
      <c r="O294" s="12" t="e">
        <f t="shared" si="42"/>
        <v>#VALUE!</v>
      </c>
      <c r="P294" s="12">
        <f t="shared" si="39"/>
        <v>0</v>
      </c>
      <c r="Q294" s="12">
        <f t="shared" si="41"/>
        <v>0</v>
      </c>
      <c r="R294" s="12">
        <f t="shared" si="40"/>
        <v>0</v>
      </c>
      <c r="S294" s="12">
        <f t="shared" si="43"/>
        <v>0</v>
      </c>
      <c r="T294" s="12" t="e">
        <v>#VALUE!</v>
      </c>
      <c r="U294" s="12">
        <v>0</v>
      </c>
      <c r="V294" s="12">
        <v>0</v>
      </c>
      <c r="W294" s="12">
        <v>0</v>
      </c>
      <c r="X294" s="12" t="e">
        <v>#VALUE!</v>
      </c>
      <c r="Y294" s="16">
        <f t="shared" si="44"/>
        <v>0</v>
      </c>
      <c r="Z294" s="16">
        <f t="shared" si="45"/>
        <v>0</v>
      </c>
      <c r="AA294" s="16">
        <f t="shared" si="46"/>
        <v>0</v>
      </c>
    </row>
    <row r="295" spans="1:27" x14ac:dyDescent="0.25">
      <c r="A295" s="8" t="s">
        <v>1332</v>
      </c>
      <c r="B295" s="59" t="s">
        <v>1108</v>
      </c>
      <c r="C295" s="9" t="s">
        <v>1109</v>
      </c>
      <c r="D295" s="9" t="s">
        <v>1005</v>
      </c>
      <c r="E295" s="9" t="s">
        <v>216</v>
      </c>
      <c r="F295" s="9" t="s">
        <v>1006</v>
      </c>
      <c r="G295" s="9" t="s">
        <v>998</v>
      </c>
      <c r="H295" s="11">
        <v>7.0000000000000007E-2</v>
      </c>
      <c r="I295" s="11"/>
      <c r="J295" s="11">
        <v>0</v>
      </c>
      <c r="K295" s="11">
        <v>0.01</v>
      </c>
      <c r="L295" s="11">
        <v>5.0000000000000001E-3</v>
      </c>
      <c r="M295" s="11"/>
      <c r="N295" s="11">
        <v>5.0000000000000001E-3</v>
      </c>
      <c r="O295" s="12" t="e">
        <f t="shared" si="42"/>
        <v>#VALUE!</v>
      </c>
      <c r="P295" s="12">
        <f t="shared" si="39"/>
        <v>0</v>
      </c>
      <c r="Q295" s="12">
        <f t="shared" si="41"/>
        <v>0</v>
      </c>
      <c r="R295" s="12">
        <f t="shared" si="40"/>
        <v>0</v>
      </c>
      <c r="S295" s="12">
        <f t="shared" si="43"/>
        <v>0</v>
      </c>
      <c r="T295" s="12" t="e">
        <v>#VALUE!</v>
      </c>
      <c r="U295" s="12">
        <v>0</v>
      </c>
      <c r="V295" s="12">
        <v>0</v>
      </c>
      <c r="W295" s="12">
        <v>0</v>
      </c>
      <c r="X295" s="12" t="e">
        <v>#VALUE!</v>
      </c>
      <c r="Y295" s="16">
        <f t="shared" si="44"/>
        <v>0</v>
      </c>
      <c r="Z295" s="16">
        <f t="shared" si="45"/>
        <v>0</v>
      </c>
      <c r="AA295" s="16">
        <f t="shared" si="46"/>
        <v>0</v>
      </c>
    </row>
    <row r="296" spans="1:27" x14ac:dyDescent="0.25">
      <c r="A296" s="8" t="s">
        <v>1333</v>
      </c>
      <c r="B296" s="30" t="s">
        <v>1110</v>
      </c>
      <c r="C296" s="9" t="s">
        <v>1111</v>
      </c>
      <c r="D296" s="9" t="s">
        <v>996</v>
      </c>
      <c r="E296" s="9" t="s">
        <v>216</v>
      </c>
      <c r="F296" s="9" t="s">
        <v>1009</v>
      </c>
      <c r="G296" s="9" t="s">
        <v>998</v>
      </c>
      <c r="H296" s="11">
        <v>7.0000000000000007E-2</v>
      </c>
      <c r="I296" s="11"/>
      <c r="J296" s="11">
        <v>0</v>
      </c>
      <c r="K296" s="11">
        <v>0.01</v>
      </c>
      <c r="L296" s="11">
        <v>5.0000000000000001E-3</v>
      </c>
      <c r="M296" s="11"/>
      <c r="N296" s="11">
        <v>5.0000000000000001E-3</v>
      </c>
      <c r="O296" s="12" t="e">
        <f t="shared" si="42"/>
        <v>#VALUE!</v>
      </c>
      <c r="P296" s="12">
        <f t="shared" si="39"/>
        <v>0</v>
      </c>
      <c r="Q296" s="12">
        <f t="shared" si="41"/>
        <v>0</v>
      </c>
      <c r="R296" s="12">
        <f t="shared" si="40"/>
        <v>0</v>
      </c>
      <c r="S296" s="12">
        <f t="shared" si="43"/>
        <v>0</v>
      </c>
      <c r="T296" s="12" t="e">
        <v>#VALUE!</v>
      </c>
      <c r="U296" s="12">
        <v>0</v>
      </c>
      <c r="V296" s="12">
        <v>0</v>
      </c>
      <c r="W296" s="12">
        <v>0</v>
      </c>
      <c r="X296" s="12" t="e">
        <v>#VALUE!</v>
      </c>
      <c r="Y296" s="16">
        <f t="shared" si="44"/>
        <v>0</v>
      </c>
      <c r="Z296" s="16">
        <f t="shared" si="45"/>
        <v>0</v>
      </c>
      <c r="AA296" s="16">
        <f t="shared" si="46"/>
        <v>0</v>
      </c>
    </row>
    <row r="297" spans="1:27" x14ac:dyDescent="0.25">
      <c r="A297" s="8" t="s">
        <v>1335</v>
      </c>
      <c r="B297" s="32" t="s">
        <v>1112</v>
      </c>
      <c r="C297" s="9" t="s">
        <v>1113</v>
      </c>
      <c r="D297" s="9" t="s">
        <v>1001</v>
      </c>
      <c r="E297" s="9" t="s">
        <v>216</v>
      </c>
      <c r="F297" s="9" t="s">
        <v>1015</v>
      </c>
      <c r="G297" s="9" t="s">
        <v>998</v>
      </c>
      <c r="H297" s="11">
        <v>7.0000000000000007E-2</v>
      </c>
      <c r="I297" s="11"/>
      <c r="J297" s="11">
        <v>0</v>
      </c>
      <c r="K297" s="11">
        <v>0.01</v>
      </c>
      <c r="L297" s="11">
        <v>5.0000000000000001E-3</v>
      </c>
      <c r="M297" s="11"/>
      <c r="N297" s="11">
        <v>5.0000000000000001E-3</v>
      </c>
      <c r="O297" s="12" t="e">
        <f t="shared" si="42"/>
        <v>#VALUE!</v>
      </c>
      <c r="P297" s="12">
        <f t="shared" si="39"/>
        <v>0</v>
      </c>
      <c r="Q297" s="12">
        <f t="shared" si="41"/>
        <v>0</v>
      </c>
      <c r="R297" s="12">
        <f t="shared" si="40"/>
        <v>0</v>
      </c>
      <c r="S297" s="12">
        <f t="shared" si="43"/>
        <v>0</v>
      </c>
      <c r="T297" s="12" t="e">
        <v>#VALUE!</v>
      </c>
      <c r="U297" s="12">
        <v>0</v>
      </c>
      <c r="V297" s="12">
        <v>0</v>
      </c>
      <c r="W297" s="12">
        <v>0</v>
      </c>
      <c r="X297" s="12" t="e">
        <v>#VALUE!</v>
      </c>
      <c r="Y297" s="16">
        <f t="shared" si="44"/>
        <v>0</v>
      </c>
      <c r="Z297" s="16">
        <f t="shared" si="45"/>
        <v>0</v>
      </c>
      <c r="AA297" s="16">
        <f t="shared" si="46"/>
        <v>0</v>
      </c>
    </row>
    <row r="298" spans="1:27" x14ac:dyDescent="0.25">
      <c r="A298" s="8" t="s">
        <v>1337</v>
      </c>
      <c r="B298" s="28" t="s">
        <v>1139</v>
      </c>
      <c r="C298" s="28" t="s">
        <v>1140</v>
      </c>
      <c r="D298" s="9" t="s">
        <v>1001</v>
      </c>
      <c r="E298" s="9" t="s">
        <v>216</v>
      </c>
      <c r="F298" s="28" t="s">
        <v>1022</v>
      </c>
      <c r="G298" s="9" t="s">
        <v>998</v>
      </c>
      <c r="H298" s="11">
        <v>7.0000000000000007E-2</v>
      </c>
      <c r="I298" s="11"/>
      <c r="J298" s="11">
        <v>0</v>
      </c>
      <c r="K298" s="11">
        <v>0.01</v>
      </c>
      <c r="L298" s="11">
        <v>5.0000000000000001E-3</v>
      </c>
      <c r="M298" s="11"/>
      <c r="N298" s="11">
        <v>5.0000000000000001E-3</v>
      </c>
      <c r="O298" s="12" t="e">
        <f t="shared" si="42"/>
        <v>#VALUE!</v>
      </c>
      <c r="P298" s="12">
        <f t="shared" si="39"/>
        <v>0</v>
      </c>
      <c r="Q298" s="12">
        <f t="shared" si="41"/>
        <v>0</v>
      </c>
      <c r="R298" s="12">
        <f t="shared" si="40"/>
        <v>0</v>
      </c>
      <c r="S298" s="12">
        <f t="shared" si="43"/>
        <v>0</v>
      </c>
      <c r="T298" s="12" t="e">
        <v>#VALUE!</v>
      </c>
      <c r="U298" s="12">
        <v>0</v>
      </c>
      <c r="V298" s="12">
        <v>0</v>
      </c>
      <c r="W298" s="12">
        <v>0</v>
      </c>
      <c r="X298" s="12" t="e">
        <v>#VALUE!</v>
      </c>
      <c r="Y298" s="16">
        <f t="shared" si="44"/>
        <v>0</v>
      </c>
      <c r="Z298" s="16">
        <f t="shared" si="45"/>
        <v>0</v>
      </c>
      <c r="AA298" s="16">
        <f t="shared" si="46"/>
        <v>0</v>
      </c>
    </row>
    <row r="299" spans="1:27" x14ac:dyDescent="0.25">
      <c r="A299" s="8" t="s">
        <v>1339</v>
      </c>
      <c r="B299" s="28" t="s">
        <v>1141</v>
      </c>
      <c r="C299" s="28" t="s">
        <v>1142</v>
      </c>
      <c r="D299" s="9" t="s">
        <v>996</v>
      </c>
      <c r="E299" s="9" t="s">
        <v>216</v>
      </c>
      <c r="F299" s="28" t="s">
        <v>1012</v>
      </c>
      <c r="G299" s="9" t="s">
        <v>998</v>
      </c>
      <c r="H299" s="11">
        <v>7.0000000000000007E-2</v>
      </c>
      <c r="I299" s="11"/>
      <c r="J299" s="11">
        <v>0</v>
      </c>
      <c r="K299" s="11">
        <v>0.01</v>
      </c>
      <c r="L299" s="11">
        <v>5.0000000000000001E-3</v>
      </c>
      <c r="M299" s="11"/>
      <c r="N299" s="11">
        <v>5.0000000000000001E-3</v>
      </c>
      <c r="O299" s="12" t="e">
        <f t="shared" si="42"/>
        <v>#VALUE!</v>
      </c>
      <c r="P299" s="12">
        <f t="shared" si="39"/>
        <v>0</v>
      </c>
      <c r="Q299" s="12">
        <f t="shared" si="41"/>
        <v>0</v>
      </c>
      <c r="R299" s="12">
        <f t="shared" si="40"/>
        <v>0</v>
      </c>
      <c r="S299" s="12">
        <f t="shared" si="43"/>
        <v>0</v>
      </c>
      <c r="T299" s="12" t="e">
        <v>#VALUE!</v>
      </c>
      <c r="U299" s="12">
        <v>0</v>
      </c>
      <c r="V299" s="12">
        <v>0</v>
      </c>
      <c r="W299" s="12">
        <v>0</v>
      </c>
      <c r="X299" s="12" t="e">
        <v>#VALUE!</v>
      </c>
      <c r="Y299" s="16">
        <f t="shared" si="44"/>
        <v>0</v>
      </c>
      <c r="Z299" s="16">
        <f t="shared" si="45"/>
        <v>0</v>
      </c>
      <c r="AA299" s="16">
        <f t="shared" si="46"/>
        <v>0</v>
      </c>
    </row>
    <row r="300" spans="1:27" x14ac:dyDescent="0.25">
      <c r="A300" s="8" t="s">
        <v>1334</v>
      </c>
      <c r="B300" s="32" t="s">
        <v>1143</v>
      </c>
      <c r="C300" s="32" t="s">
        <v>1144</v>
      </c>
      <c r="D300" s="9" t="s">
        <v>996</v>
      </c>
      <c r="E300" s="9" t="s">
        <v>216</v>
      </c>
      <c r="F300" s="28" t="s">
        <v>1012</v>
      </c>
      <c r="G300" s="32" t="s">
        <v>998</v>
      </c>
      <c r="H300" s="11">
        <v>3.5000000000000003E-2</v>
      </c>
      <c r="I300" s="11"/>
      <c r="J300" s="11">
        <v>0</v>
      </c>
      <c r="K300" s="11">
        <v>0.01</v>
      </c>
      <c r="L300" s="11">
        <v>5.0000000000000001E-3</v>
      </c>
      <c r="M300" s="11"/>
      <c r="N300" s="11">
        <v>5.0000000000000001E-3</v>
      </c>
      <c r="O300" s="12" t="e">
        <f t="shared" si="42"/>
        <v>#VALUE!</v>
      </c>
      <c r="P300" s="12">
        <f t="shared" si="39"/>
        <v>0</v>
      </c>
      <c r="Q300" s="12">
        <f t="shared" si="41"/>
        <v>0</v>
      </c>
      <c r="R300" s="12">
        <f t="shared" si="40"/>
        <v>0</v>
      </c>
      <c r="S300" s="12">
        <f t="shared" si="43"/>
        <v>0</v>
      </c>
      <c r="T300" s="12" t="e">
        <v>#VALUE!</v>
      </c>
      <c r="U300" s="12">
        <v>0</v>
      </c>
      <c r="V300" s="12">
        <v>0</v>
      </c>
      <c r="W300" s="12">
        <v>0</v>
      </c>
      <c r="X300" s="12" t="e">
        <v>#VALUE!</v>
      </c>
      <c r="Y300" s="16">
        <f t="shared" si="44"/>
        <v>0</v>
      </c>
      <c r="Z300" s="16">
        <f t="shared" si="45"/>
        <v>0</v>
      </c>
      <c r="AA300" s="16">
        <f t="shared" si="46"/>
        <v>0</v>
      </c>
    </row>
    <row r="301" spans="1:27" x14ac:dyDescent="0.25">
      <c r="A301" s="8" t="s">
        <v>1342</v>
      </c>
      <c r="B301" s="28" t="s">
        <v>1188</v>
      </c>
      <c r="C301" s="28" t="s">
        <v>1189</v>
      </c>
      <c r="D301" s="28" t="s">
        <v>996</v>
      </c>
      <c r="E301" s="9" t="s">
        <v>216</v>
      </c>
      <c r="F301" s="28" t="s">
        <v>1185</v>
      </c>
      <c r="G301" s="28" t="s">
        <v>998</v>
      </c>
      <c r="H301" s="11">
        <v>3.5000000000000003E-2</v>
      </c>
      <c r="I301" s="11"/>
      <c r="J301" s="11">
        <v>0</v>
      </c>
      <c r="K301" s="11">
        <v>0.01</v>
      </c>
      <c r="L301" s="11">
        <v>5.0000000000000001E-3</v>
      </c>
      <c r="M301" s="11"/>
      <c r="N301" s="11">
        <v>5.0000000000000001E-3</v>
      </c>
      <c r="O301" s="12" t="e">
        <f t="shared" si="42"/>
        <v>#VALUE!</v>
      </c>
      <c r="P301" s="12">
        <f t="shared" ref="P301:P364" si="47">ROUND(IF(Y301&gt;=40%,U301*J301*(100%-H301),0),0)</f>
        <v>0</v>
      </c>
      <c r="Q301" s="12">
        <f t="shared" si="41"/>
        <v>0</v>
      </c>
      <c r="R301" s="12">
        <f t="shared" ref="R301:R364" si="48">ROUND(IF(AA301&gt;=100%,X301*(100%-H301)*K301,0),0)</f>
        <v>0</v>
      </c>
      <c r="S301" s="12">
        <f t="shared" si="43"/>
        <v>0</v>
      </c>
      <c r="T301" s="12" t="e">
        <v>#VALUE!</v>
      </c>
      <c r="U301" s="12">
        <v>0</v>
      </c>
      <c r="V301" s="12">
        <v>0</v>
      </c>
      <c r="W301" s="12">
        <v>0</v>
      </c>
      <c r="X301" s="12" t="e">
        <v>#VALUE!</v>
      </c>
      <c r="Y301" s="16">
        <f t="shared" si="44"/>
        <v>0</v>
      </c>
      <c r="Z301" s="16">
        <f t="shared" si="45"/>
        <v>0</v>
      </c>
      <c r="AA301" s="16">
        <f t="shared" si="46"/>
        <v>0</v>
      </c>
    </row>
    <row r="302" spans="1:27" x14ac:dyDescent="0.25">
      <c r="A302" s="8" t="s">
        <v>1343</v>
      </c>
      <c r="B302" s="28" t="s">
        <v>1207</v>
      </c>
      <c r="C302" s="28" t="s">
        <v>1208</v>
      </c>
      <c r="D302" s="28" t="s">
        <v>996</v>
      </c>
      <c r="E302" s="9" t="s">
        <v>216</v>
      </c>
      <c r="F302" s="28" t="s">
        <v>1204</v>
      </c>
      <c r="G302" s="28" t="s">
        <v>998</v>
      </c>
      <c r="H302" s="11">
        <v>3.5000000000000003E-2</v>
      </c>
      <c r="I302" s="11"/>
      <c r="J302" s="11">
        <v>0</v>
      </c>
      <c r="K302" s="11">
        <v>0.01</v>
      </c>
      <c r="L302" s="11">
        <v>5.0000000000000001E-3</v>
      </c>
      <c r="M302" s="11"/>
      <c r="N302" s="11">
        <v>5.0000000000000001E-3</v>
      </c>
      <c r="O302" s="12" t="e">
        <f t="shared" si="42"/>
        <v>#VALUE!</v>
      </c>
      <c r="P302" s="12">
        <f t="shared" si="47"/>
        <v>0</v>
      </c>
      <c r="Q302" s="12">
        <f t="shared" si="41"/>
        <v>0</v>
      </c>
      <c r="R302" s="12">
        <f t="shared" si="48"/>
        <v>0</v>
      </c>
      <c r="S302" s="12">
        <f t="shared" si="43"/>
        <v>0</v>
      </c>
      <c r="T302" s="12" t="e">
        <v>#VALUE!</v>
      </c>
      <c r="U302" s="12">
        <v>0</v>
      </c>
      <c r="V302" s="12">
        <v>0</v>
      </c>
      <c r="W302" s="12">
        <v>0</v>
      </c>
      <c r="X302" s="12" t="e">
        <v>#VALUE!</v>
      </c>
      <c r="Y302" s="16">
        <f t="shared" si="44"/>
        <v>0</v>
      </c>
      <c r="Z302" s="16">
        <f t="shared" si="45"/>
        <v>0</v>
      </c>
      <c r="AA302" s="16">
        <f t="shared" si="46"/>
        <v>0</v>
      </c>
    </row>
    <row r="303" spans="1:27" x14ac:dyDescent="0.25">
      <c r="A303" s="8" t="s">
        <v>1344</v>
      </c>
      <c r="B303" s="28" t="s">
        <v>1221</v>
      </c>
      <c r="C303" s="28" t="s">
        <v>1222</v>
      </c>
      <c r="D303" s="28" t="s">
        <v>996</v>
      </c>
      <c r="E303" s="9" t="s">
        <v>216</v>
      </c>
      <c r="F303" s="28" t="s">
        <v>997</v>
      </c>
      <c r="G303" s="28" t="s">
        <v>998</v>
      </c>
      <c r="H303" s="11">
        <v>3.5000000000000003E-2</v>
      </c>
      <c r="I303" s="11"/>
      <c r="J303" s="11">
        <v>0</v>
      </c>
      <c r="K303" s="11">
        <v>0.01</v>
      </c>
      <c r="L303" s="11">
        <v>5.0000000000000001E-3</v>
      </c>
      <c r="M303" s="11"/>
      <c r="N303" s="11">
        <v>5.0000000000000001E-3</v>
      </c>
      <c r="O303" s="12" t="e">
        <f t="shared" si="42"/>
        <v>#VALUE!</v>
      </c>
      <c r="P303" s="12">
        <f t="shared" si="47"/>
        <v>0</v>
      </c>
      <c r="Q303" s="12">
        <f t="shared" si="41"/>
        <v>0</v>
      </c>
      <c r="R303" s="12">
        <f t="shared" si="48"/>
        <v>0</v>
      </c>
      <c r="S303" s="12">
        <f t="shared" si="43"/>
        <v>0</v>
      </c>
      <c r="T303" s="12" t="e">
        <v>#VALUE!</v>
      </c>
      <c r="U303" s="12">
        <v>0</v>
      </c>
      <c r="V303" s="12">
        <v>0</v>
      </c>
      <c r="W303" s="12">
        <v>0</v>
      </c>
      <c r="X303" s="12" t="e">
        <v>#VALUE!</v>
      </c>
      <c r="Y303" s="16">
        <f t="shared" si="44"/>
        <v>0</v>
      </c>
      <c r="Z303" s="16">
        <f t="shared" si="45"/>
        <v>0</v>
      </c>
      <c r="AA303" s="16">
        <f t="shared" si="46"/>
        <v>0</v>
      </c>
    </row>
    <row r="304" spans="1:27" x14ac:dyDescent="0.25">
      <c r="A304" s="8" t="s">
        <v>1300</v>
      </c>
      <c r="B304" s="28" t="s">
        <v>607</v>
      </c>
      <c r="C304" s="28" t="s">
        <v>608</v>
      </c>
      <c r="D304" s="28" t="s">
        <v>478</v>
      </c>
      <c r="E304" s="9" t="s">
        <v>216</v>
      </c>
      <c r="F304" s="28" t="s">
        <v>479</v>
      </c>
      <c r="G304" s="28" t="s">
        <v>480</v>
      </c>
      <c r="H304" s="11">
        <v>7.0000000000000007E-2</v>
      </c>
      <c r="I304" s="11"/>
      <c r="J304" s="11">
        <v>0</v>
      </c>
      <c r="K304" s="11">
        <v>0.01</v>
      </c>
      <c r="L304" s="11">
        <v>5.0000000000000001E-3</v>
      </c>
      <c r="M304" s="11"/>
      <c r="N304" s="11">
        <v>5.0000000000000001E-3</v>
      </c>
      <c r="O304" s="12" t="e">
        <f t="shared" si="42"/>
        <v>#VALUE!</v>
      </c>
      <c r="P304" s="12">
        <f t="shared" si="47"/>
        <v>0</v>
      </c>
      <c r="Q304" s="12">
        <f t="shared" si="41"/>
        <v>0</v>
      </c>
      <c r="R304" s="12">
        <f t="shared" si="48"/>
        <v>0</v>
      </c>
      <c r="S304" s="12">
        <f t="shared" si="43"/>
        <v>0</v>
      </c>
      <c r="T304" s="12" t="e">
        <v>#VALUE!</v>
      </c>
      <c r="U304" s="12">
        <v>0</v>
      </c>
      <c r="V304" s="12">
        <v>10086000</v>
      </c>
      <c r="W304" s="12">
        <v>0</v>
      </c>
      <c r="X304" s="12" t="e">
        <v>#VALUE!</v>
      </c>
      <c r="Y304" s="16">
        <f t="shared" si="44"/>
        <v>0</v>
      </c>
      <c r="Z304" s="16">
        <f t="shared" si="45"/>
        <v>0</v>
      </c>
      <c r="AA304" s="16">
        <f t="shared" si="46"/>
        <v>0</v>
      </c>
    </row>
    <row r="305" spans="1:27" x14ac:dyDescent="0.25">
      <c r="A305" s="8" t="s">
        <v>1296</v>
      </c>
      <c r="B305" s="28" t="s">
        <v>609</v>
      </c>
      <c r="C305" s="28" t="s">
        <v>610</v>
      </c>
      <c r="D305" s="28" t="s">
        <v>478</v>
      </c>
      <c r="E305" s="9" t="s">
        <v>216</v>
      </c>
      <c r="F305" s="28" t="s">
        <v>479</v>
      </c>
      <c r="G305" s="28" t="s">
        <v>480</v>
      </c>
      <c r="H305" s="11">
        <v>7.0000000000000007E-2</v>
      </c>
      <c r="I305" s="11"/>
      <c r="J305" s="11">
        <v>0</v>
      </c>
      <c r="K305" s="11">
        <v>0.01</v>
      </c>
      <c r="L305" s="11">
        <v>5.0000000000000001E-3</v>
      </c>
      <c r="M305" s="11"/>
      <c r="N305" s="11">
        <v>5.0000000000000001E-3</v>
      </c>
      <c r="O305" s="12" t="e">
        <f t="shared" si="42"/>
        <v>#VALUE!</v>
      </c>
      <c r="P305" s="12">
        <f t="shared" si="47"/>
        <v>0</v>
      </c>
      <c r="Q305" s="12">
        <f t="shared" si="41"/>
        <v>0</v>
      </c>
      <c r="R305" s="12">
        <f t="shared" si="48"/>
        <v>0</v>
      </c>
      <c r="S305" s="12">
        <f t="shared" si="43"/>
        <v>0</v>
      </c>
      <c r="T305" s="12" t="e">
        <v>#VALUE!</v>
      </c>
      <c r="U305" s="12">
        <v>0</v>
      </c>
      <c r="V305" s="12">
        <v>0</v>
      </c>
      <c r="W305" s="12">
        <v>0</v>
      </c>
      <c r="X305" s="12" t="e">
        <v>#VALUE!</v>
      </c>
      <c r="Y305" s="16">
        <f t="shared" si="44"/>
        <v>0</v>
      </c>
      <c r="Z305" s="16">
        <f t="shared" si="45"/>
        <v>0</v>
      </c>
      <c r="AA305" s="16">
        <f t="shared" si="46"/>
        <v>0</v>
      </c>
    </row>
    <row r="306" spans="1:27" x14ac:dyDescent="0.25">
      <c r="A306" s="8" t="s">
        <v>1299</v>
      </c>
      <c r="B306" s="28" t="s">
        <v>613</v>
      </c>
      <c r="C306" s="28" t="s">
        <v>614</v>
      </c>
      <c r="D306" s="9" t="s">
        <v>478</v>
      </c>
      <c r="E306" s="9" t="s">
        <v>216</v>
      </c>
      <c r="F306" s="28" t="s">
        <v>491</v>
      </c>
      <c r="G306" s="28" t="s">
        <v>480</v>
      </c>
      <c r="H306" s="11">
        <v>7.0000000000000007E-2</v>
      </c>
      <c r="I306" s="11"/>
      <c r="J306" s="11">
        <v>0</v>
      </c>
      <c r="K306" s="11">
        <v>0.01</v>
      </c>
      <c r="L306" s="11">
        <v>5.0000000000000001E-3</v>
      </c>
      <c r="M306" s="11"/>
      <c r="N306" s="11">
        <v>5.0000000000000001E-3</v>
      </c>
      <c r="O306" s="12" t="e">
        <f t="shared" si="42"/>
        <v>#VALUE!</v>
      </c>
      <c r="P306" s="12">
        <f t="shared" si="47"/>
        <v>0</v>
      </c>
      <c r="Q306" s="12">
        <f t="shared" si="41"/>
        <v>0</v>
      </c>
      <c r="R306" s="12">
        <f t="shared" si="48"/>
        <v>0</v>
      </c>
      <c r="S306" s="12">
        <f t="shared" si="43"/>
        <v>0</v>
      </c>
      <c r="T306" s="12" t="e">
        <v>#VALUE!</v>
      </c>
      <c r="U306" s="12">
        <v>0</v>
      </c>
      <c r="V306" s="12">
        <v>0</v>
      </c>
      <c r="W306" s="12">
        <v>0</v>
      </c>
      <c r="X306" s="12" t="e">
        <v>#VALUE!</v>
      </c>
      <c r="Y306" s="16">
        <f t="shared" si="44"/>
        <v>0</v>
      </c>
      <c r="Z306" s="16">
        <f t="shared" si="45"/>
        <v>0</v>
      </c>
      <c r="AA306" s="16">
        <f t="shared" si="46"/>
        <v>0</v>
      </c>
    </row>
    <row r="307" spans="1:27" x14ac:dyDescent="0.25">
      <c r="A307" s="8" t="s">
        <v>1328</v>
      </c>
      <c r="B307" s="28" t="s">
        <v>621</v>
      </c>
      <c r="C307" s="28" t="s">
        <v>622</v>
      </c>
      <c r="D307" s="28" t="s">
        <v>483</v>
      </c>
      <c r="E307" s="9" t="s">
        <v>216</v>
      </c>
      <c r="F307" s="28" t="s">
        <v>516</v>
      </c>
      <c r="G307" s="28" t="s">
        <v>480</v>
      </c>
      <c r="H307" s="11">
        <v>7.0000000000000007E-2</v>
      </c>
      <c r="I307" s="11"/>
      <c r="J307" s="11">
        <v>0</v>
      </c>
      <c r="K307" s="11">
        <v>0.01</v>
      </c>
      <c r="L307" s="11">
        <v>5.0000000000000001E-3</v>
      </c>
      <c r="M307" s="11"/>
      <c r="N307" s="11">
        <v>5.0000000000000001E-3</v>
      </c>
      <c r="O307" s="12" t="e">
        <f t="shared" si="42"/>
        <v>#VALUE!</v>
      </c>
      <c r="P307" s="12">
        <f t="shared" si="47"/>
        <v>0</v>
      </c>
      <c r="Q307" s="12">
        <f t="shared" si="41"/>
        <v>0</v>
      </c>
      <c r="R307" s="12">
        <f t="shared" si="48"/>
        <v>0</v>
      </c>
      <c r="S307" s="12">
        <f t="shared" si="43"/>
        <v>0</v>
      </c>
      <c r="T307" s="12" t="e">
        <v>#VALUE!</v>
      </c>
      <c r="U307" s="12">
        <v>0</v>
      </c>
      <c r="V307" s="12">
        <v>0</v>
      </c>
      <c r="W307" s="12">
        <v>0</v>
      </c>
      <c r="X307" s="12" t="e">
        <v>#VALUE!</v>
      </c>
      <c r="Y307" s="16">
        <f t="shared" si="44"/>
        <v>0</v>
      </c>
      <c r="Z307" s="16">
        <f t="shared" si="45"/>
        <v>0</v>
      </c>
      <c r="AA307" s="16">
        <f t="shared" si="46"/>
        <v>0</v>
      </c>
    </row>
    <row r="308" spans="1:27" x14ac:dyDescent="0.25">
      <c r="A308" s="8" t="s">
        <v>1299</v>
      </c>
      <c r="B308" s="28" t="s">
        <v>623</v>
      </c>
      <c r="C308" s="28" t="s">
        <v>624</v>
      </c>
      <c r="D308" s="28" t="s">
        <v>478</v>
      </c>
      <c r="E308" s="9" t="s">
        <v>216</v>
      </c>
      <c r="F308" s="28" t="s">
        <v>491</v>
      </c>
      <c r="G308" s="28" t="s">
        <v>480</v>
      </c>
      <c r="H308" s="11">
        <v>7.0000000000000007E-2</v>
      </c>
      <c r="I308" s="11"/>
      <c r="J308" s="11">
        <v>0</v>
      </c>
      <c r="K308" s="11">
        <v>0.01</v>
      </c>
      <c r="L308" s="11">
        <v>5.0000000000000001E-3</v>
      </c>
      <c r="M308" s="11"/>
      <c r="N308" s="11">
        <v>5.0000000000000001E-3</v>
      </c>
      <c r="O308" s="12" t="e">
        <f t="shared" si="42"/>
        <v>#VALUE!</v>
      </c>
      <c r="P308" s="12">
        <f t="shared" si="47"/>
        <v>0</v>
      </c>
      <c r="Q308" s="12">
        <f t="shared" si="41"/>
        <v>0</v>
      </c>
      <c r="R308" s="12">
        <f t="shared" si="48"/>
        <v>0</v>
      </c>
      <c r="S308" s="12">
        <f t="shared" si="43"/>
        <v>0</v>
      </c>
      <c r="T308" s="12" t="e">
        <v>#VALUE!</v>
      </c>
      <c r="U308" s="12">
        <v>0</v>
      </c>
      <c r="V308" s="12">
        <v>0</v>
      </c>
      <c r="W308" s="12">
        <v>0</v>
      </c>
      <c r="X308" s="12" t="e">
        <v>#VALUE!</v>
      </c>
      <c r="Y308" s="16">
        <f t="shared" si="44"/>
        <v>0</v>
      </c>
      <c r="Z308" s="16">
        <f t="shared" si="45"/>
        <v>0</v>
      </c>
      <c r="AA308" s="16">
        <f t="shared" si="46"/>
        <v>0</v>
      </c>
    </row>
    <row r="309" spans="1:27" x14ac:dyDescent="0.25">
      <c r="A309" s="8" t="s">
        <v>1309</v>
      </c>
      <c r="B309" s="28" t="s">
        <v>635</v>
      </c>
      <c r="C309" s="28" t="s">
        <v>636</v>
      </c>
      <c r="D309" s="28" t="s">
        <v>483</v>
      </c>
      <c r="E309" s="9" t="s">
        <v>216</v>
      </c>
      <c r="F309" s="28" t="s">
        <v>516</v>
      </c>
      <c r="G309" s="28" t="s">
        <v>480</v>
      </c>
      <c r="H309" s="11">
        <v>7.0000000000000007E-2</v>
      </c>
      <c r="I309" s="11"/>
      <c r="J309" s="11">
        <v>0</v>
      </c>
      <c r="K309" s="11">
        <v>0.01</v>
      </c>
      <c r="L309" s="11">
        <v>5.0000000000000001E-3</v>
      </c>
      <c r="M309" s="11"/>
      <c r="N309" s="11">
        <v>5.0000000000000001E-3</v>
      </c>
      <c r="O309" s="12" t="e">
        <f t="shared" si="42"/>
        <v>#VALUE!</v>
      </c>
      <c r="P309" s="12">
        <f t="shared" si="47"/>
        <v>0</v>
      </c>
      <c r="Q309" s="12">
        <f t="shared" si="41"/>
        <v>0</v>
      </c>
      <c r="R309" s="12">
        <f t="shared" si="48"/>
        <v>0</v>
      </c>
      <c r="S309" s="12">
        <f t="shared" si="43"/>
        <v>0</v>
      </c>
      <c r="T309" s="12" t="e">
        <v>#VALUE!</v>
      </c>
      <c r="U309" s="12">
        <v>0</v>
      </c>
      <c r="V309" s="12">
        <v>0</v>
      </c>
      <c r="W309" s="12">
        <v>0</v>
      </c>
      <c r="X309" s="12" t="e">
        <v>#VALUE!</v>
      </c>
      <c r="Y309" s="16">
        <f t="shared" si="44"/>
        <v>0</v>
      </c>
      <c r="Z309" s="16">
        <f t="shared" si="45"/>
        <v>0</v>
      </c>
      <c r="AA309" s="16">
        <f t="shared" si="46"/>
        <v>0</v>
      </c>
    </row>
    <row r="310" spans="1:27" x14ac:dyDescent="0.25">
      <c r="A310" s="8" t="s">
        <v>1310</v>
      </c>
      <c r="B310" s="28" t="s">
        <v>637</v>
      </c>
      <c r="C310" s="28" t="s">
        <v>638</v>
      </c>
      <c r="D310" s="28" t="s">
        <v>483</v>
      </c>
      <c r="E310" s="9" t="s">
        <v>216</v>
      </c>
      <c r="F310" s="28" t="s">
        <v>516</v>
      </c>
      <c r="G310" s="28" t="s">
        <v>480</v>
      </c>
      <c r="H310" s="11">
        <v>7.0000000000000007E-2</v>
      </c>
      <c r="I310" s="11"/>
      <c r="J310" s="11">
        <v>0</v>
      </c>
      <c r="K310" s="11">
        <v>0.01</v>
      </c>
      <c r="L310" s="11">
        <v>5.0000000000000001E-3</v>
      </c>
      <c r="M310" s="11"/>
      <c r="N310" s="11">
        <v>5.0000000000000001E-3</v>
      </c>
      <c r="O310" s="12" t="e">
        <f t="shared" si="42"/>
        <v>#VALUE!</v>
      </c>
      <c r="P310" s="12">
        <f t="shared" si="47"/>
        <v>0</v>
      </c>
      <c r="Q310" s="12">
        <f t="shared" si="41"/>
        <v>0</v>
      </c>
      <c r="R310" s="12">
        <f t="shared" si="48"/>
        <v>0</v>
      </c>
      <c r="S310" s="12">
        <f t="shared" si="43"/>
        <v>0</v>
      </c>
      <c r="T310" s="12" t="e">
        <v>#VALUE!</v>
      </c>
      <c r="U310" s="12">
        <v>0</v>
      </c>
      <c r="V310" s="12">
        <v>0</v>
      </c>
      <c r="W310" s="12">
        <v>0</v>
      </c>
      <c r="X310" s="12" t="e">
        <v>#VALUE!</v>
      </c>
      <c r="Y310" s="16">
        <f t="shared" si="44"/>
        <v>0</v>
      </c>
      <c r="Z310" s="16">
        <f t="shared" si="45"/>
        <v>0</v>
      </c>
      <c r="AA310" s="16">
        <f t="shared" si="46"/>
        <v>0</v>
      </c>
    </row>
    <row r="311" spans="1:27" x14ac:dyDescent="0.25">
      <c r="A311" s="8" t="s">
        <v>1313</v>
      </c>
      <c r="B311" s="28" t="s">
        <v>643</v>
      </c>
      <c r="C311" s="28" t="s">
        <v>644</v>
      </c>
      <c r="D311" s="28" t="s">
        <v>478</v>
      </c>
      <c r="E311" s="9" t="s">
        <v>216</v>
      </c>
      <c r="F311" s="28" t="s">
        <v>494</v>
      </c>
      <c r="G311" s="28" t="s">
        <v>480</v>
      </c>
      <c r="H311" s="11">
        <v>7.0000000000000007E-2</v>
      </c>
      <c r="I311" s="11"/>
      <c r="J311" s="11">
        <v>0</v>
      </c>
      <c r="K311" s="11">
        <v>0.01</v>
      </c>
      <c r="L311" s="11">
        <v>5.0000000000000001E-3</v>
      </c>
      <c r="M311" s="11"/>
      <c r="N311" s="11">
        <v>5.0000000000000001E-3</v>
      </c>
      <c r="O311" s="12" t="e">
        <f t="shared" si="42"/>
        <v>#VALUE!</v>
      </c>
      <c r="P311" s="12">
        <f t="shared" si="47"/>
        <v>0</v>
      </c>
      <c r="Q311" s="12">
        <f t="shared" si="41"/>
        <v>0</v>
      </c>
      <c r="R311" s="12">
        <f t="shared" si="48"/>
        <v>0</v>
      </c>
      <c r="S311" s="12">
        <f t="shared" si="43"/>
        <v>0</v>
      </c>
      <c r="T311" s="12" t="e">
        <v>#VALUE!</v>
      </c>
      <c r="U311" s="12">
        <v>0</v>
      </c>
      <c r="V311" s="12">
        <v>0</v>
      </c>
      <c r="W311" s="12">
        <v>0</v>
      </c>
      <c r="X311" s="12" t="e">
        <v>#VALUE!</v>
      </c>
      <c r="Y311" s="16">
        <f t="shared" si="44"/>
        <v>0</v>
      </c>
      <c r="Z311" s="16">
        <f t="shared" si="45"/>
        <v>0</v>
      </c>
      <c r="AA311" s="16">
        <f t="shared" si="46"/>
        <v>0</v>
      </c>
    </row>
    <row r="312" spans="1:27" x14ac:dyDescent="0.25">
      <c r="A312" s="8" t="s">
        <v>1321</v>
      </c>
      <c r="B312" s="9" t="s">
        <v>657</v>
      </c>
      <c r="C312" s="9" t="s">
        <v>658</v>
      </c>
      <c r="D312" s="10" t="s">
        <v>478</v>
      </c>
      <c r="E312" s="9" t="s">
        <v>216</v>
      </c>
      <c r="F312" s="9" t="s">
        <v>494</v>
      </c>
      <c r="G312" s="9" t="s">
        <v>480</v>
      </c>
      <c r="H312" s="11">
        <v>7.0000000000000007E-2</v>
      </c>
      <c r="I312" s="11"/>
      <c r="J312" s="11">
        <v>0</v>
      </c>
      <c r="K312" s="11">
        <v>0.01</v>
      </c>
      <c r="L312" s="11">
        <v>5.0000000000000001E-3</v>
      </c>
      <c r="M312" s="11"/>
      <c r="N312" s="11">
        <v>5.0000000000000001E-3</v>
      </c>
      <c r="O312" s="12" t="e">
        <f t="shared" si="42"/>
        <v>#VALUE!</v>
      </c>
      <c r="P312" s="12">
        <f t="shared" si="47"/>
        <v>0</v>
      </c>
      <c r="Q312" s="12">
        <f t="shared" si="41"/>
        <v>0</v>
      </c>
      <c r="R312" s="12">
        <f t="shared" si="48"/>
        <v>0</v>
      </c>
      <c r="S312" s="12">
        <f t="shared" si="43"/>
        <v>0</v>
      </c>
      <c r="T312" s="12" t="e">
        <v>#VALUE!</v>
      </c>
      <c r="U312" s="12">
        <v>0</v>
      </c>
      <c r="V312" s="12">
        <v>0</v>
      </c>
      <c r="W312" s="12">
        <f>U312</f>
        <v>0</v>
      </c>
      <c r="X312" s="12" t="e">
        <v>#VALUE!</v>
      </c>
      <c r="Y312" s="16">
        <f t="shared" si="44"/>
        <v>0</v>
      </c>
      <c r="Z312" s="16">
        <f t="shared" si="45"/>
        <v>0</v>
      </c>
      <c r="AA312" s="16">
        <f t="shared" si="46"/>
        <v>0</v>
      </c>
    </row>
    <row r="313" spans="1:27" x14ac:dyDescent="0.25">
      <c r="A313" s="8" t="s">
        <v>1271</v>
      </c>
      <c r="B313" s="9" t="s">
        <v>214</v>
      </c>
      <c r="C313" s="9" t="s">
        <v>215</v>
      </c>
      <c r="D313" s="10" t="s">
        <v>1392</v>
      </c>
      <c r="E313" s="9" t="s">
        <v>216</v>
      </c>
      <c r="F313" s="9" t="s">
        <v>80</v>
      </c>
      <c r="G313" s="9" t="s">
        <v>57</v>
      </c>
      <c r="H313" s="11">
        <v>7.0000000000000007E-2</v>
      </c>
      <c r="I313" s="11"/>
      <c r="J313" s="11">
        <v>0</v>
      </c>
      <c r="K313" s="11">
        <v>0.01</v>
      </c>
      <c r="L313" s="11">
        <v>5.0000000000000001E-3</v>
      </c>
      <c r="M313" s="11"/>
      <c r="N313" s="11">
        <v>5.0000000000000001E-3</v>
      </c>
      <c r="O313" s="12" t="e">
        <f t="shared" si="42"/>
        <v>#VALUE!</v>
      </c>
      <c r="P313" s="12">
        <f t="shared" si="47"/>
        <v>0</v>
      </c>
      <c r="Q313" s="12">
        <f t="shared" si="41"/>
        <v>0</v>
      </c>
      <c r="R313" s="12">
        <f t="shared" si="48"/>
        <v>0</v>
      </c>
      <c r="S313" s="12">
        <f t="shared" si="43"/>
        <v>201000</v>
      </c>
      <c r="T313" s="12" t="e">
        <v>#VALUE!</v>
      </c>
      <c r="U313" s="12">
        <v>20100000</v>
      </c>
      <c r="V313" s="12">
        <v>0</v>
      </c>
      <c r="W313" s="12">
        <v>20100000</v>
      </c>
      <c r="X313" s="12" t="e">
        <v>#VALUE!</v>
      </c>
      <c r="Y313" s="16">
        <f t="shared" si="44"/>
        <v>0</v>
      </c>
      <c r="Z313" s="16">
        <f t="shared" si="45"/>
        <v>0</v>
      </c>
      <c r="AA313" s="16">
        <f t="shared" si="46"/>
        <v>0</v>
      </c>
    </row>
    <row r="314" spans="1:27" x14ac:dyDescent="0.25">
      <c r="A314" s="8" t="s">
        <v>1270</v>
      </c>
      <c r="B314" s="23" t="s">
        <v>217</v>
      </c>
      <c r="C314" s="9" t="s">
        <v>218</v>
      </c>
      <c r="D314" s="10" t="s">
        <v>76</v>
      </c>
      <c r="E314" s="9" t="s">
        <v>216</v>
      </c>
      <c r="F314" s="9" t="s">
        <v>77</v>
      </c>
      <c r="G314" s="9" t="s">
        <v>57</v>
      </c>
      <c r="H314" s="11">
        <v>7.0000000000000007E-2</v>
      </c>
      <c r="I314" s="11"/>
      <c r="J314" s="11">
        <v>0</v>
      </c>
      <c r="K314" s="11">
        <v>0.01</v>
      </c>
      <c r="L314" s="11">
        <v>5.0000000000000001E-3</v>
      </c>
      <c r="M314" s="11"/>
      <c r="N314" s="11">
        <v>5.0000000000000001E-3</v>
      </c>
      <c r="O314" s="12" t="e">
        <f t="shared" si="42"/>
        <v>#VALUE!</v>
      </c>
      <c r="P314" s="12">
        <f t="shared" si="47"/>
        <v>0</v>
      </c>
      <c r="Q314" s="12">
        <f t="shared" si="41"/>
        <v>0</v>
      </c>
      <c r="R314" s="12">
        <f t="shared" si="48"/>
        <v>0</v>
      </c>
      <c r="S314" s="12">
        <f t="shared" si="43"/>
        <v>0</v>
      </c>
      <c r="T314" s="12" t="e">
        <v>#VALUE!</v>
      </c>
      <c r="U314" s="12">
        <v>0</v>
      </c>
      <c r="V314" s="12">
        <v>0</v>
      </c>
      <c r="W314" s="12">
        <v>0</v>
      </c>
      <c r="X314" s="12" t="e">
        <v>#VALUE!</v>
      </c>
      <c r="Y314" s="16">
        <f t="shared" si="44"/>
        <v>0</v>
      </c>
      <c r="Z314" s="16">
        <f t="shared" si="45"/>
        <v>0</v>
      </c>
      <c r="AA314" s="16">
        <f t="shared" si="46"/>
        <v>0</v>
      </c>
    </row>
    <row r="315" spans="1:27" x14ac:dyDescent="0.25">
      <c r="A315" s="8" t="s">
        <v>1267</v>
      </c>
      <c r="B315" s="23" t="s">
        <v>219</v>
      </c>
      <c r="C315" s="9" t="s">
        <v>220</v>
      </c>
      <c r="D315" s="10" t="s">
        <v>55</v>
      </c>
      <c r="E315" s="9" t="s">
        <v>216</v>
      </c>
      <c r="F315" s="9" t="s">
        <v>67</v>
      </c>
      <c r="G315" s="9" t="s">
        <v>57</v>
      </c>
      <c r="H315" s="11">
        <v>7.0000000000000007E-2</v>
      </c>
      <c r="I315" s="11"/>
      <c r="J315" s="11">
        <v>0</v>
      </c>
      <c r="K315" s="11">
        <v>0.01</v>
      </c>
      <c r="L315" s="11">
        <v>5.0000000000000001E-3</v>
      </c>
      <c r="M315" s="11"/>
      <c r="N315" s="11">
        <v>5.0000000000000001E-3</v>
      </c>
      <c r="O315" s="12" t="e">
        <f t="shared" si="42"/>
        <v>#VALUE!</v>
      </c>
      <c r="P315" s="12">
        <f t="shared" si="47"/>
        <v>0</v>
      </c>
      <c r="Q315" s="12">
        <f t="shared" si="41"/>
        <v>0</v>
      </c>
      <c r="R315" s="12">
        <f t="shared" si="48"/>
        <v>0</v>
      </c>
      <c r="S315" s="12">
        <f t="shared" si="43"/>
        <v>0</v>
      </c>
      <c r="T315" s="12" t="e">
        <v>#VALUE!</v>
      </c>
      <c r="U315" s="12">
        <v>0</v>
      </c>
      <c r="V315" s="12">
        <v>27719000</v>
      </c>
      <c r="W315" s="12">
        <v>0</v>
      </c>
      <c r="X315" s="12" t="e">
        <v>#VALUE!</v>
      </c>
      <c r="Y315" s="16">
        <f t="shared" si="44"/>
        <v>0</v>
      </c>
      <c r="Z315" s="16">
        <f t="shared" si="45"/>
        <v>0</v>
      </c>
      <c r="AA315" s="16">
        <f t="shared" si="46"/>
        <v>0</v>
      </c>
    </row>
    <row r="316" spans="1:27" x14ac:dyDescent="0.25">
      <c r="A316" s="8" t="s">
        <v>1272</v>
      </c>
      <c r="B316" s="9" t="s">
        <v>235</v>
      </c>
      <c r="C316" s="9" t="s">
        <v>236</v>
      </c>
      <c r="D316" s="10" t="s">
        <v>1391</v>
      </c>
      <c r="E316" s="9" t="s">
        <v>216</v>
      </c>
      <c r="F316" s="9" t="s">
        <v>67</v>
      </c>
      <c r="G316" s="9" t="s">
        <v>57</v>
      </c>
      <c r="H316" s="11">
        <v>7.0000000000000007E-2</v>
      </c>
      <c r="I316" s="11"/>
      <c r="J316" s="11">
        <v>0</v>
      </c>
      <c r="K316" s="11">
        <v>0.01</v>
      </c>
      <c r="L316" s="11">
        <v>5.0000000000000001E-3</v>
      </c>
      <c r="M316" s="11"/>
      <c r="N316" s="11">
        <v>5.0000000000000001E-3</v>
      </c>
      <c r="O316" s="12" t="e">
        <f t="shared" si="42"/>
        <v>#VALUE!</v>
      </c>
      <c r="P316" s="12">
        <f t="shared" si="47"/>
        <v>0</v>
      </c>
      <c r="Q316" s="12">
        <f t="shared" si="41"/>
        <v>0</v>
      </c>
      <c r="R316" s="12">
        <f t="shared" si="48"/>
        <v>0</v>
      </c>
      <c r="S316" s="12">
        <f t="shared" si="43"/>
        <v>0</v>
      </c>
      <c r="T316" s="12" t="e">
        <v>#VALUE!</v>
      </c>
      <c r="U316" s="12">
        <v>0</v>
      </c>
      <c r="V316" s="12">
        <v>0</v>
      </c>
      <c r="W316" s="12">
        <v>0</v>
      </c>
      <c r="X316" s="12" t="e">
        <v>#VALUE!</v>
      </c>
      <c r="Y316" s="16">
        <f t="shared" si="44"/>
        <v>0</v>
      </c>
      <c r="Z316" s="16">
        <f t="shared" si="45"/>
        <v>0</v>
      </c>
      <c r="AA316" s="16">
        <f t="shared" si="46"/>
        <v>0</v>
      </c>
    </row>
    <row r="317" spans="1:27" x14ac:dyDescent="0.25">
      <c r="A317" s="8" t="s">
        <v>1283</v>
      </c>
      <c r="B317" s="9" t="s">
        <v>245</v>
      </c>
      <c r="C317" s="9" t="s">
        <v>246</v>
      </c>
      <c r="D317" s="10" t="s">
        <v>55</v>
      </c>
      <c r="E317" s="9" t="s">
        <v>216</v>
      </c>
      <c r="F317" s="9" t="s">
        <v>67</v>
      </c>
      <c r="G317" s="9" t="s">
        <v>57</v>
      </c>
      <c r="H317" s="11">
        <v>7.0000000000000007E-2</v>
      </c>
      <c r="I317" s="11"/>
      <c r="J317" s="11">
        <v>0</v>
      </c>
      <c r="K317" s="11">
        <v>0.01</v>
      </c>
      <c r="L317" s="11">
        <v>5.0000000000000001E-3</v>
      </c>
      <c r="M317" s="11"/>
      <c r="N317" s="11">
        <v>5.0000000000000001E-3</v>
      </c>
      <c r="O317" s="12" t="e">
        <f t="shared" si="42"/>
        <v>#VALUE!</v>
      </c>
      <c r="P317" s="12">
        <f t="shared" si="47"/>
        <v>0</v>
      </c>
      <c r="Q317" s="12">
        <f t="shared" si="41"/>
        <v>0</v>
      </c>
      <c r="R317" s="12">
        <f t="shared" si="48"/>
        <v>0</v>
      </c>
      <c r="S317" s="12">
        <f t="shared" si="43"/>
        <v>0</v>
      </c>
      <c r="T317" s="12" t="e">
        <v>#VALUE!</v>
      </c>
      <c r="U317" s="12">
        <v>0</v>
      </c>
      <c r="V317" s="12">
        <v>-27719000</v>
      </c>
      <c r="W317" s="12">
        <v>0</v>
      </c>
      <c r="X317" s="12" t="e">
        <v>#VALUE!</v>
      </c>
      <c r="Y317" s="16">
        <f t="shared" si="44"/>
        <v>0</v>
      </c>
      <c r="Z317" s="16">
        <f t="shared" si="45"/>
        <v>0</v>
      </c>
      <c r="AA317" s="16">
        <f t="shared" si="46"/>
        <v>0</v>
      </c>
    </row>
    <row r="318" spans="1:27" x14ac:dyDescent="0.25">
      <c r="A318" s="8" t="s">
        <v>1277</v>
      </c>
      <c r="B318" s="20" t="s">
        <v>273</v>
      </c>
      <c r="C318" s="9" t="s">
        <v>274</v>
      </c>
      <c r="D318" s="10" t="s">
        <v>76</v>
      </c>
      <c r="E318" s="9" t="s">
        <v>216</v>
      </c>
      <c r="F318" s="9" t="s">
        <v>96</v>
      </c>
      <c r="G318" s="9" t="s">
        <v>57</v>
      </c>
      <c r="H318" s="11">
        <v>7.0000000000000007E-2</v>
      </c>
      <c r="I318" s="11"/>
      <c r="J318" s="11">
        <v>0</v>
      </c>
      <c r="K318" s="11">
        <v>0.01</v>
      </c>
      <c r="L318" s="11">
        <v>5.0000000000000001E-3</v>
      </c>
      <c r="M318" s="11"/>
      <c r="N318" s="11">
        <v>5.0000000000000001E-3</v>
      </c>
      <c r="O318" s="12" t="e">
        <f t="shared" si="42"/>
        <v>#VALUE!</v>
      </c>
      <c r="P318" s="12">
        <f t="shared" si="47"/>
        <v>0</v>
      </c>
      <c r="Q318" s="12">
        <f t="shared" si="41"/>
        <v>0</v>
      </c>
      <c r="R318" s="12">
        <f t="shared" si="48"/>
        <v>0</v>
      </c>
      <c r="S318" s="12">
        <f t="shared" si="43"/>
        <v>0</v>
      </c>
      <c r="T318" s="12" t="e">
        <v>#VALUE!</v>
      </c>
      <c r="U318" s="12">
        <v>21252000</v>
      </c>
      <c r="V318" s="12">
        <v>0</v>
      </c>
      <c r="W318" s="12">
        <v>0</v>
      </c>
      <c r="X318" s="12" t="e">
        <v>#VALUE!</v>
      </c>
      <c r="Y318" s="16">
        <f t="shared" si="44"/>
        <v>0</v>
      </c>
      <c r="Z318" s="16">
        <f t="shared" si="45"/>
        <v>0</v>
      </c>
      <c r="AA318" s="16">
        <f t="shared" si="46"/>
        <v>0</v>
      </c>
    </row>
    <row r="319" spans="1:27" x14ac:dyDescent="0.25">
      <c r="A319" s="8" t="s">
        <v>1285</v>
      </c>
      <c r="B319" s="9" t="s">
        <v>285</v>
      </c>
      <c r="C319" s="9" t="s">
        <v>286</v>
      </c>
      <c r="D319" s="10" t="s">
        <v>76</v>
      </c>
      <c r="E319" s="9" t="s">
        <v>216</v>
      </c>
      <c r="F319" s="9" t="s">
        <v>89</v>
      </c>
      <c r="G319" s="9" t="s">
        <v>57</v>
      </c>
      <c r="H319" s="11">
        <v>7.0000000000000007E-2</v>
      </c>
      <c r="I319" s="11"/>
      <c r="J319" s="11">
        <v>0</v>
      </c>
      <c r="K319" s="11">
        <v>0.01</v>
      </c>
      <c r="L319" s="11">
        <v>5.0000000000000001E-3</v>
      </c>
      <c r="M319" s="11"/>
      <c r="N319" s="11">
        <v>5.0000000000000001E-3</v>
      </c>
      <c r="O319" s="12" t="e">
        <f t="shared" si="42"/>
        <v>#VALUE!</v>
      </c>
      <c r="P319" s="12">
        <f t="shared" si="47"/>
        <v>0</v>
      </c>
      <c r="Q319" s="12">
        <f t="shared" si="41"/>
        <v>0</v>
      </c>
      <c r="R319" s="12">
        <f t="shared" si="48"/>
        <v>0</v>
      </c>
      <c r="S319" s="12">
        <f t="shared" si="43"/>
        <v>0</v>
      </c>
      <c r="T319" s="12" t="e">
        <v>#VALUE!</v>
      </c>
      <c r="U319" s="12">
        <v>0</v>
      </c>
      <c r="V319" s="12">
        <v>0</v>
      </c>
      <c r="W319" s="12">
        <v>0</v>
      </c>
      <c r="X319" s="12" t="e">
        <v>#VALUE!</v>
      </c>
      <c r="Y319" s="16">
        <f t="shared" si="44"/>
        <v>0</v>
      </c>
      <c r="Z319" s="16">
        <f t="shared" si="45"/>
        <v>0</v>
      </c>
      <c r="AA319" s="16">
        <f t="shared" si="46"/>
        <v>0</v>
      </c>
    </row>
    <row r="320" spans="1:27" x14ac:dyDescent="0.25">
      <c r="A320" s="8" t="s">
        <v>1286</v>
      </c>
      <c r="B320" s="20" t="s">
        <v>299</v>
      </c>
      <c r="C320" s="9" t="s">
        <v>300</v>
      </c>
      <c r="D320" s="10" t="s">
        <v>55</v>
      </c>
      <c r="E320" s="9" t="s">
        <v>216</v>
      </c>
      <c r="F320" s="9" t="s">
        <v>56</v>
      </c>
      <c r="G320" s="9" t="s">
        <v>57</v>
      </c>
      <c r="H320" s="11">
        <v>7.0000000000000007E-2</v>
      </c>
      <c r="I320" s="11"/>
      <c r="J320" s="11">
        <v>0</v>
      </c>
      <c r="K320" s="11">
        <v>0.01</v>
      </c>
      <c r="L320" s="11">
        <v>5.0000000000000001E-3</v>
      </c>
      <c r="M320" s="11"/>
      <c r="N320" s="11">
        <v>5.0000000000000001E-3</v>
      </c>
      <c r="O320" s="12" t="e">
        <f t="shared" si="42"/>
        <v>#VALUE!</v>
      </c>
      <c r="P320" s="12">
        <f t="shared" si="47"/>
        <v>0</v>
      </c>
      <c r="Q320" s="12">
        <f t="shared" si="41"/>
        <v>0</v>
      </c>
      <c r="R320" s="12">
        <f t="shared" si="48"/>
        <v>0</v>
      </c>
      <c r="S320" s="12">
        <f t="shared" si="43"/>
        <v>0</v>
      </c>
      <c r="T320" s="12" t="e">
        <v>#VALUE!</v>
      </c>
      <c r="U320" s="12">
        <v>0</v>
      </c>
      <c r="V320" s="12">
        <v>0</v>
      </c>
      <c r="W320" s="12">
        <v>0</v>
      </c>
      <c r="X320" s="12" t="e">
        <v>#VALUE!</v>
      </c>
      <c r="Y320" s="16">
        <f t="shared" si="44"/>
        <v>0</v>
      </c>
      <c r="Z320" s="16">
        <f t="shared" si="45"/>
        <v>0</v>
      </c>
      <c r="AA320" s="16">
        <f t="shared" si="46"/>
        <v>0</v>
      </c>
    </row>
    <row r="321" spans="1:27" x14ac:dyDescent="0.25">
      <c r="A321" s="8" t="s">
        <v>1288</v>
      </c>
      <c r="B321" s="20" t="s">
        <v>361</v>
      </c>
      <c r="C321" s="9" t="s">
        <v>362</v>
      </c>
      <c r="D321" s="10" t="s">
        <v>55</v>
      </c>
      <c r="E321" s="9" t="s">
        <v>216</v>
      </c>
      <c r="F321" s="9" t="s">
        <v>70</v>
      </c>
      <c r="G321" s="9" t="s">
        <v>57</v>
      </c>
      <c r="H321" s="11">
        <v>7.0000000000000007E-2</v>
      </c>
      <c r="I321" s="11"/>
      <c r="J321" s="11">
        <v>0</v>
      </c>
      <c r="K321" s="11">
        <v>0.01</v>
      </c>
      <c r="L321" s="11">
        <v>5.0000000000000001E-3</v>
      </c>
      <c r="M321" s="11"/>
      <c r="N321" s="11">
        <v>5.0000000000000001E-3</v>
      </c>
      <c r="O321" s="12" t="e">
        <f t="shared" si="42"/>
        <v>#VALUE!</v>
      </c>
      <c r="P321" s="12">
        <f t="shared" si="47"/>
        <v>0</v>
      </c>
      <c r="Q321" s="12">
        <f t="shared" si="41"/>
        <v>0</v>
      </c>
      <c r="R321" s="12">
        <f t="shared" si="48"/>
        <v>0</v>
      </c>
      <c r="S321" s="12">
        <v>0</v>
      </c>
      <c r="T321" s="12" t="e">
        <v>#VALUE!</v>
      </c>
      <c r="U321" s="12">
        <v>-12104000</v>
      </c>
      <c r="V321" s="12">
        <v>0</v>
      </c>
      <c r="W321" s="12">
        <v>-12104000</v>
      </c>
      <c r="X321" s="12" t="e">
        <v>#VALUE!</v>
      </c>
      <c r="Y321" s="16">
        <f t="shared" si="44"/>
        <v>0</v>
      </c>
      <c r="Z321" s="16">
        <f t="shared" si="45"/>
        <v>0</v>
      </c>
      <c r="AA321" s="16">
        <f t="shared" si="46"/>
        <v>0</v>
      </c>
    </row>
    <row r="322" spans="1:27" x14ac:dyDescent="0.25">
      <c r="A322" s="8" t="s">
        <v>1265</v>
      </c>
      <c r="B322" s="20" t="s">
        <v>383</v>
      </c>
      <c r="C322" s="9" t="s">
        <v>384</v>
      </c>
      <c r="D322" s="10" t="s">
        <v>60</v>
      </c>
      <c r="E322" s="9" t="s">
        <v>318</v>
      </c>
      <c r="F322" s="9" t="s">
        <v>61</v>
      </c>
      <c r="G322" s="9" t="s">
        <v>51</v>
      </c>
      <c r="H322" s="11">
        <v>3.5000000000000003E-2</v>
      </c>
      <c r="I322" s="11"/>
      <c r="J322" s="11">
        <v>0.01</v>
      </c>
      <c r="K322" s="11">
        <v>0.01</v>
      </c>
      <c r="L322" s="11">
        <v>5.0000000000000001E-3</v>
      </c>
      <c r="M322" s="11">
        <v>5.0000000000000001E-3</v>
      </c>
      <c r="N322" s="11"/>
      <c r="O322" s="12" t="e">
        <f t="shared" si="42"/>
        <v>#VALUE!</v>
      </c>
      <c r="P322" s="12">
        <f t="shared" si="47"/>
        <v>0</v>
      </c>
      <c r="Q322" s="12">
        <f t="shared" si="41"/>
        <v>0</v>
      </c>
      <c r="R322" s="12">
        <f t="shared" si="48"/>
        <v>0</v>
      </c>
      <c r="S322" s="12">
        <f t="shared" si="43"/>
        <v>0</v>
      </c>
      <c r="T322" s="12" t="e">
        <v>#VALUE!</v>
      </c>
      <c r="U322" s="12">
        <v>0</v>
      </c>
      <c r="V322" s="12">
        <v>0</v>
      </c>
      <c r="W322" s="12">
        <v>0</v>
      </c>
      <c r="X322" s="12" t="e">
        <v>#VALUE!</v>
      </c>
      <c r="Y322" s="16">
        <f t="shared" si="44"/>
        <v>0</v>
      </c>
      <c r="Z322" s="16">
        <f t="shared" si="45"/>
        <v>0</v>
      </c>
      <c r="AA322" s="16">
        <f t="shared" si="46"/>
        <v>0</v>
      </c>
    </row>
    <row r="323" spans="1:27" x14ac:dyDescent="0.25">
      <c r="A323" s="8" t="s">
        <v>1273</v>
      </c>
      <c r="B323" s="20" t="s">
        <v>385</v>
      </c>
      <c r="C323" s="9" t="s">
        <v>386</v>
      </c>
      <c r="D323" s="10" t="s">
        <v>60</v>
      </c>
      <c r="E323" s="9" t="s">
        <v>318</v>
      </c>
      <c r="F323" s="9" t="s">
        <v>61</v>
      </c>
      <c r="G323" s="9" t="s">
        <v>51</v>
      </c>
      <c r="H323" s="11">
        <v>3.5000000000000003E-2</v>
      </c>
      <c r="I323" s="11"/>
      <c r="J323" s="11">
        <v>0.01</v>
      </c>
      <c r="K323" s="11">
        <v>0.01</v>
      </c>
      <c r="L323" s="11">
        <v>5.0000000000000001E-3</v>
      </c>
      <c r="M323" s="11">
        <v>5.0000000000000001E-3</v>
      </c>
      <c r="N323" s="11"/>
      <c r="O323" s="12" t="e">
        <f t="shared" si="42"/>
        <v>#VALUE!</v>
      </c>
      <c r="P323" s="12">
        <f t="shared" si="47"/>
        <v>0</v>
      </c>
      <c r="Q323" s="12">
        <f t="shared" si="41"/>
        <v>0</v>
      </c>
      <c r="R323" s="12">
        <f t="shared" si="48"/>
        <v>0</v>
      </c>
      <c r="S323" s="12">
        <f t="shared" si="43"/>
        <v>124800</v>
      </c>
      <c r="T323" s="12" t="e">
        <v>#VALUE!</v>
      </c>
      <c r="U323" s="12">
        <v>12480000</v>
      </c>
      <c r="V323" s="12">
        <v>6360000</v>
      </c>
      <c r="W323" s="12">
        <v>12480000</v>
      </c>
      <c r="X323" s="12" t="e">
        <v>#VALUE!</v>
      </c>
      <c r="Y323" s="16">
        <f t="shared" si="44"/>
        <v>0</v>
      </c>
      <c r="Z323" s="16">
        <f t="shared" si="45"/>
        <v>0</v>
      </c>
      <c r="AA323" s="16">
        <f t="shared" si="46"/>
        <v>0</v>
      </c>
    </row>
    <row r="324" spans="1:27" x14ac:dyDescent="0.25">
      <c r="A324" s="8" t="s">
        <v>1275</v>
      </c>
      <c r="B324" s="20" t="s">
        <v>387</v>
      </c>
      <c r="C324" s="9" t="s">
        <v>388</v>
      </c>
      <c r="D324" s="10" t="s">
        <v>60</v>
      </c>
      <c r="E324" s="9" t="s">
        <v>318</v>
      </c>
      <c r="F324" s="9" t="s">
        <v>61</v>
      </c>
      <c r="G324" s="9" t="s">
        <v>51</v>
      </c>
      <c r="H324" s="11">
        <v>3.5000000000000003E-2</v>
      </c>
      <c r="I324" s="11"/>
      <c r="J324" s="11">
        <v>0.01</v>
      </c>
      <c r="K324" s="11">
        <v>0.01</v>
      </c>
      <c r="L324" s="11">
        <v>5.0000000000000001E-3</v>
      </c>
      <c r="M324" s="11">
        <v>5.0000000000000001E-3</v>
      </c>
      <c r="N324" s="11"/>
      <c r="O324" s="12" t="e">
        <f t="shared" si="42"/>
        <v>#VALUE!</v>
      </c>
      <c r="P324" s="12">
        <f t="shared" si="47"/>
        <v>0</v>
      </c>
      <c r="Q324" s="12">
        <f t="shared" si="41"/>
        <v>0</v>
      </c>
      <c r="R324" s="12">
        <f t="shared" si="48"/>
        <v>0</v>
      </c>
      <c r="S324" s="12">
        <f t="shared" si="43"/>
        <v>255600</v>
      </c>
      <c r="T324" s="12" t="e">
        <v>#VALUE!</v>
      </c>
      <c r="U324" s="12">
        <v>25560000</v>
      </c>
      <c r="V324" s="12">
        <v>22320000</v>
      </c>
      <c r="W324" s="12">
        <v>25560000</v>
      </c>
      <c r="X324" s="12" t="e">
        <v>#VALUE!</v>
      </c>
      <c r="Y324" s="16">
        <f t="shared" si="44"/>
        <v>0</v>
      </c>
      <c r="Z324" s="16">
        <f t="shared" si="45"/>
        <v>0</v>
      </c>
      <c r="AA324" s="16">
        <f t="shared" si="46"/>
        <v>0</v>
      </c>
    </row>
    <row r="325" spans="1:27" x14ac:dyDescent="0.25">
      <c r="A325" s="8" t="s">
        <v>1274</v>
      </c>
      <c r="B325" s="20" t="s">
        <v>391</v>
      </c>
      <c r="C325" s="9" t="s">
        <v>392</v>
      </c>
      <c r="D325" s="10" t="s">
        <v>60</v>
      </c>
      <c r="E325" s="9" t="s">
        <v>318</v>
      </c>
      <c r="F325" s="9" t="s">
        <v>88</v>
      </c>
      <c r="G325" s="9" t="s">
        <v>51</v>
      </c>
      <c r="H325" s="11">
        <v>3.5000000000000003E-2</v>
      </c>
      <c r="I325" s="11"/>
      <c r="J325" s="11">
        <v>0.01</v>
      </c>
      <c r="K325" s="11">
        <v>0.01</v>
      </c>
      <c r="L325" s="11">
        <v>5.0000000000000001E-3</v>
      </c>
      <c r="M325" s="11">
        <v>5.0000000000000001E-3</v>
      </c>
      <c r="N325" s="11"/>
      <c r="O325" s="12" t="e">
        <f t="shared" si="42"/>
        <v>#VALUE!</v>
      </c>
      <c r="P325" s="12">
        <f t="shared" si="47"/>
        <v>0</v>
      </c>
      <c r="Q325" s="12">
        <f t="shared" si="41"/>
        <v>0</v>
      </c>
      <c r="R325" s="12">
        <f t="shared" si="48"/>
        <v>0</v>
      </c>
      <c r="S325" s="12">
        <f t="shared" si="43"/>
        <v>0</v>
      </c>
      <c r="T325" s="12" t="e">
        <v>#VALUE!</v>
      </c>
      <c r="U325" s="12">
        <v>0</v>
      </c>
      <c r="V325" s="12">
        <v>47040000</v>
      </c>
      <c r="W325" s="12">
        <v>0</v>
      </c>
      <c r="X325" s="12" t="e">
        <v>#VALUE!</v>
      </c>
      <c r="Y325" s="16">
        <f t="shared" si="44"/>
        <v>0</v>
      </c>
      <c r="Z325" s="16">
        <f t="shared" si="45"/>
        <v>0</v>
      </c>
      <c r="AA325" s="16">
        <f t="shared" si="46"/>
        <v>0</v>
      </c>
    </row>
    <row r="326" spans="1:27" x14ac:dyDescent="0.25">
      <c r="A326" s="8" t="s">
        <v>1269</v>
      </c>
      <c r="B326" s="32" t="s">
        <v>397</v>
      </c>
      <c r="C326" s="32" t="s">
        <v>398</v>
      </c>
      <c r="D326" s="32" t="s">
        <v>60</v>
      </c>
      <c r="E326" s="9" t="s">
        <v>318</v>
      </c>
      <c r="F326" s="28" t="s">
        <v>73</v>
      </c>
      <c r="G326" s="32" t="s">
        <v>51</v>
      </c>
      <c r="H326" s="11">
        <v>3.5000000000000003E-2</v>
      </c>
      <c r="I326" s="11"/>
      <c r="J326" s="11">
        <v>0.01</v>
      </c>
      <c r="K326" s="11">
        <v>0.01</v>
      </c>
      <c r="L326" s="11">
        <v>5.0000000000000001E-3</v>
      </c>
      <c r="M326" s="11">
        <v>5.0000000000000001E-3</v>
      </c>
      <c r="N326" s="11"/>
      <c r="O326" s="12" t="e">
        <f t="shared" si="42"/>
        <v>#VALUE!</v>
      </c>
      <c r="P326" s="12">
        <f t="shared" si="47"/>
        <v>0</v>
      </c>
      <c r="Q326" s="12">
        <f t="shared" ref="Q326:Q389" si="49">ROUND(IF(OR(Z326&gt;=60%,(Y326+Z326)&gt;=100%),V326*J326*(100%-H326),0),0)</f>
        <v>0</v>
      </c>
      <c r="R326" s="12">
        <f t="shared" si="48"/>
        <v>0</v>
      </c>
      <c r="S326" s="12">
        <f t="shared" si="43"/>
        <v>124800</v>
      </c>
      <c r="T326" s="12" t="e">
        <v>#VALUE!</v>
      </c>
      <c r="U326" s="12">
        <v>12480000</v>
      </c>
      <c r="V326" s="12">
        <v>0</v>
      </c>
      <c r="W326" s="12">
        <v>12480000</v>
      </c>
      <c r="X326" s="12" t="e">
        <v>#VALUE!</v>
      </c>
      <c r="Y326" s="16">
        <f t="shared" si="44"/>
        <v>0</v>
      </c>
      <c r="Z326" s="16">
        <f t="shared" si="45"/>
        <v>0</v>
      </c>
      <c r="AA326" s="16">
        <f t="shared" si="46"/>
        <v>0</v>
      </c>
    </row>
    <row r="327" spans="1:27" x14ac:dyDescent="0.25">
      <c r="A327" s="8" t="s">
        <v>1276</v>
      </c>
      <c r="B327" s="9" t="s">
        <v>399</v>
      </c>
      <c r="C327" s="9" t="s">
        <v>400</v>
      </c>
      <c r="D327" s="10" t="s">
        <v>60</v>
      </c>
      <c r="E327" s="9" t="s">
        <v>318</v>
      </c>
      <c r="F327" s="9" t="s">
        <v>73</v>
      </c>
      <c r="G327" s="9" t="s">
        <v>51</v>
      </c>
      <c r="H327" s="11">
        <v>3.5000000000000003E-2</v>
      </c>
      <c r="I327" s="11"/>
      <c r="J327" s="26">
        <v>0.01</v>
      </c>
      <c r="K327" s="11">
        <v>0.01</v>
      </c>
      <c r="L327" s="11">
        <v>5.0000000000000001E-3</v>
      </c>
      <c r="M327" s="11">
        <v>5.0000000000000001E-3</v>
      </c>
      <c r="N327" s="11"/>
      <c r="O327" s="12" t="e">
        <f t="shared" ref="O327:O390" si="50">ROUND(I327*X327,0)</f>
        <v>#VALUE!</v>
      </c>
      <c r="P327" s="12">
        <f t="shared" si="47"/>
        <v>0</v>
      </c>
      <c r="Q327" s="12">
        <f t="shared" si="49"/>
        <v>0</v>
      </c>
      <c r="R327" s="12">
        <f t="shared" si="48"/>
        <v>0</v>
      </c>
      <c r="S327" s="12">
        <f t="shared" ref="S327:S390" si="51">ROUND(W327*1%,0)</f>
        <v>249600</v>
      </c>
      <c r="T327" s="12" t="e">
        <v>#VALUE!</v>
      </c>
      <c r="U327" s="12">
        <v>24960000</v>
      </c>
      <c r="V327" s="12">
        <v>6360000</v>
      </c>
      <c r="W327" s="12">
        <v>24960000</v>
      </c>
      <c r="X327" s="12" t="e">
        <v>#VALUE!</v>
      </c>
      <c r="Y327" s="16">
        <f t="shared" ref="Y327:Y390" si="52">IFERROR(U327/T327,0)</f>
        <v>0</v>
      </c>
      <c r="Z327" s="16">
        <f t="shared" ref="Z327:Z390" si="53">IFERROR(V327/T327,0)</f>
        <v>0</v>
      </c>
      <c r="AA327" s="16">
        <f t="shared" ref="AA327:AA390" si="54">IFERROR(X327/T327,0)</f>
        <v>0</v>
      </c>
    </row>
    <row r="328" spans="1:27" x14ac:dyDescent="0.25">
      <c r="A328" s="8" t="s">
        <v>1287</v>
      </c>
      <c r="B328" s="9" t="s">
        <v>403</v>
      </c>
      <c r="C328" s="9" t="s">
        <v>404</v>
      </c>
      <c r="D328" s="10" t="s">
        <v>49</v>
      </c>
      <c r="E328" s="9" t="s">
        <v>318</v>
      </c>
      <c r="F328" s="9" t="s">
        <v>85</v>
      </c>
      <c r="G328" s="9" t="s">
        <v>51</v>
      </c>
      <c r="H328" s="11">
        <v>3.5000000000000003E-2</v>
      </c>
      <c r="I328" s="11"/>
      <c r="J328" s="26">
        <v>0.01</v>
      </c>
      <c r="K328" s="11">
        <v>0.01</v>
      </c>
      <c r="L328" s="11">
        <v>5.0000000000000001E-3</v>
      </c>
      <c r="M328" s="11">
        <v>5.0000000000000001E-3</v>
      </c>
      <c r="N328" s="11"/>
      <c r="O328" s="12" t="e">
        <f t="shared" si="50"/>
        <v>#VALUE!</v>
      </c>
      <c r="P328" s="12">
        <f t="shared" si="47"/>
        <v>0</v>
      </c>
      <c r="Q328" s="12">
        <f t="shared" si="49"/>
        <v>0</v>
      </c>
      <c r="R328" s="12">
        <f t="shared" si="48"/>
        <v>0</v>
      </c>
      <c r="S328" s="12">
        <f t="shared" si="51"/>
        <v>249600</v>
      </c>
      <c r="T328" s="12" t="e">
        <v>#VALUE!</v>
      </c>
      <c r="U328" s="12">
        <v>24960000</v>
      </c>
      <c r="V328" s="12">
        <v>25200000</v>
      </c>
      <c r="W328" s="12">
        <v>24960000</v>
      </c>
      <c r="X328" s="12" t="e">
        <v>#VALUE!</v>
      </c>
      <c r="Y328" s="16">
        <f t="shared" si="52"/>
        <v>0</v>
      </c>
      <c r="Z328" s="16">
        <f t="shared" si="53"/>
        <v>0</v>
      </c>
      <c r="AA328" s="16">
        <f t="shared" si="54"/>
        <v>0</v>
      </c>
    </row>
    <row r="329" spans="1:27" x14ac:dyDescent="0.25">
      <c r="A329" s="8" t="s">
        <v>1263</v>
      </c>
      <c r="B329" s="9" t="s">
        <v>407</v>
      </c>
      <c r="C329" s="9" t="s">
        <v>408</v>
      </c>
      <c r="D329" s="10" t="s">
        <v>49</v>
      </c>
      <c r="E329" s="9" t="s">
        <v>318</v>
      </c>
      <c r="F329" s="9" t="s">
        <v>50</v>
      </c>
      <c r="G329" s="9" t="s">
        <v>51</v>
      </c>
      <c r="H329" s="11">
        <v>3.5000000000000003E-2</v>
      </c>
      <c r="I329" s="11"/>
      <c r="J329" s="26">
        <v>0.01</v>
      </c>
      <c r="K329" s="11">
        <v>0.01</v>
      </c>
      <c r="L329" s="11">
        <v>5.0000000000000001E-3</v>
      </c>
      <c r="M329" s="11">
        <v>5.0000000000000001E-3</v>
      </c>
      <c r="N329" s="11"/>
      <c r="O329" s="12" t="e">
        <f t="shared" si="50"/>
        <v>#VALUE!</v>
      </c>
      <c r="P329" s="12">
        <f t="shared" si="47"/>
        <v>0</v>
      </c>
      <c r="Q329" s="12">
        <f t="shared" si="49"/>
        <v>0</v>
      </c>
      <c r="R329" s="12">
        <f t="shared" si="48"/>
        <v>0</v>
      </c>
      <c r="S329" s="12">
        <f t="shared" si="51"/>
        <v>0</v>
      </c>
      <c r="T329" s="12" t="e">
        <v>#VALUE!</v>
      </c>
      <c r="U329" s="12">
        <v>0</v>
      </c>
      <c r="V329" s="12">
        <v>0</v>
      </c>
      <c r="W329" s="12">
        <v>0</v>
      </c>
      <c r="X329" s="12" t="e">
        <v>#VALUE!</v>
      </c>
      <c r="Y329" s="16">
        <f t="shared" si="52"/>
        <v>0</v>
      </c>
      <c r="Z329" s="16">
        <f t="shared" si="53"/>
        <v>0</v>
      </c>
      <c r="AA329" s="16">
        <f t="shared" si="54"/>
        <v>0</v>
      </c>
    </row>
    <row r="330" spans="1:27" x14ac:dyDescent="0.25">
      <c r="A330" s="8" t="s">
        <v>1266</v>
      </c>
      <c r="B330" s="9" t="s">
        <v>411</v>
      </c>
      <c r="C330" s="9" t="s">
        <v>412</v>
      </c>
      <c r="D330" s="10" t="s">
        <v>49</v>
      </c>
      <c r="E330" s="9" t="s">
        <v>318</v>
      </c>
      <c r="F330" s="9" t="s">
        <v>64</v>
      </c>
      <c r="G330" s="9" t="s">
        <v>51</v>
      </c>
      <c r="H330" s="11">
        <v>3.5000000000000003E-2</v>
      </c>
      <c r="I330" s="11"/>
      <c r="J330" s="26">
        <v>0.01</v>
      </c>
      <c r="K330" s="11">
        <v>0.01</v>
      </c>
      <c r="L330" s="11">
        <v>5.0000000000000001E-3</v>
      </c>
      <c r="M330" s="11">
        <v>5.0000000000000001E-3</v>
      </c>
      <c r="N330" s="11"/>
      <c r="O330" s="12" t="e">
        <f t="shared" si="50"/>
        <v>#VALUE!</v>
      </c>
      <c r="P330" s="12">
        <f t="shared" si="47"/>
        <v>0</v>
      </c>
      <c r="Q330" s="12">
        <f t="shared" si="49"/>
        <v>0</v>
      </c>
      <c r="R330" s="12">
        <f t="shared" si="48"/>
        <v>0</v>
      </c>
      <c r="S330" s="12">
        <f t="shared" si="51"/>
        <v>0</v>
      </c>
      <c r="T330" s="12" t="e">
        <v>#VALUE!</v>
      </c>
      <c r="U330" s="12">
        <v>0</v>
      </c>
      <c r="V330" s="12">
        <v>0</v>
      </c>
      <c r="W330" s="12">
        <v>0</v>
      </c>
      <c r="X330" s="12" t="e">
        <v>#VALUE!</v>
      </c>
      <c r="Y330" s="16">
        <f t="shared" si="52"/>
        <v>0</v>
      </c>
      <c r="Z330" s="16">
        <f t="shared" si="53"/>
        <v>0</v>
      </c>
      <c r="AA330" s="16">
        <f t="shared" si="54"/>
        <v>0</v>
      </c>
    </row>
    <row r="331" spans="1:27" x14ac:dyDescent="0.25">
      <c r="A331" s="8" t="s">
        <v>1290</v>
      </c>
      <c r="B331" s="9" t="s">
        <v>429</v>
      </c>
      <c r="C331" s="9" t="s">
        <v>430</v>
      </c>
      <c r="D331" s="10" t="s">
        <v>49</v>
      </c>
      <c r="E331" s="9" t="s">
        <v>318</v>
      </c>
      <c r="F331" s="9" t="s">
        <v>64</v>
      </c>
      <c r="G331" s="9" t="s">
        <v>51</v>
      </c>
      <c r="H331" s="11"/>
      <c r="I331" s="11"/>
      <c r="J331" s="11">
        <v>0</v>
      </c>
      <c r="K331" s="11">
        <v>0.03</v>
      </c>
      <c r="L331" s="11">
        <v>0</v>
      </c>
      <c r="M331" s="11">
        <v>0</v>
      </c>
      <c r="N331" s="11"/>
      <c r="O331" s="12" t="e">
        <f t="shared" si="50"/>
        <v>#VALUE!</v>
      </c>
      <c r="P331" s="12">
        <f t="shared" si="47"/>
        <v>0</v>
      </c>
      <c r="Q331" s="12">
        <f t="shared" si="49"/>
        <v>0</v>
      </c>
      <c r="R331" s="12">
        <f t="shared" si="48"/>
        <v>0</v>
      </c>
      <c r="S331" s="12">
        <f t="shared" si="51"/>
        <v>0</v>
      </c>
      <c r="T331" s="12" t="e">
        <v>#VALUE!</v>
      </c>
      <c r="U331" s="12">
        <v>0</v>
      </c>
      <c r="V331" s="12">
        <v>0</v>
      </c>
      <c r="W331" s="12">
        <v>0</v>
      </c>
      <c r="X331" s="12" t="e">
        <v>#VALUE!</v>
      </c>
      <c r="Y331" s="16">
        <f t="shared" si="52"/>
        <v>0</v>
      </c>
      <c r="Z331" s="16">
        <f t="shared" si="53"/>
        <v>0</v>
      </c>
      <c r="AA331" s="16">
        <f t="shared" si="54"/>
        <v>0</v>
      </c>
    </row>
    <row r="332" spans="1:27" x14ac:dyDescent="0.25">
      <c r="A332" s="8" t="s">
        <v>1281</v>
      </c>
      <c r="B332" s="9" t="s">
        <v>1236</v>
      </c>
      <c r="C332" s="9" t="s">
        <v>1237</v>
      </c>
      <c r="D332" s="10" t="s">
        <v>49</v>
      </c>
      <c r="E332" s="9" t="s">
        <v>318</v>
      </c>
      <c r="F332" s="9" t="s">
        <v>64</v>
      </c>
      <c r="G332" s="9" t="s">
        <v>51</v>
      </c>
      <c r="H332" s="11">
        <v>3.5000000000000003E-2</v>
      </c>
      <c r="I332" s="11"/>
      <c r="J332" s="26">
        <v>0.01</v>
      </c>
      <c r="K332" s="11">
        <v>0.01</v>
      </c>
      <c r="L332" s="11">
        <v>5.0000000000000001E-3</v>
      </c>
      <c r="M332" s="11">
        <v>5.0000000000000001E-3</v>
      </c>
      <c r="N332" s="11"/>
      <c r="O332" s="12" t="e">
        <f t="shared" si="50"/>
        <v>#VALUE!</v>
      </c>
      <c r="P332" s="12">
        <f t="shared" si="47"/>
        <v>0</v>
      </c>
      <c r="Q332" s="12">
        <f t="shared" si="49"/>
        <v>0</v>
      </c>
      <c r="R332" s="12">
        <f t="shared" si="48"/>
        <v>0</v>
      </c>
      <c r="S332" s="12">
        <f t="shared" si="51"/>
        <v>310800</v>
      </c>
      <c r="T332" s="12" t="e">
        <v>#VALUE!</v>
      </c>
      <c r="U332" s="12">
        <v>31080000</v>
      </c>
      <c r="V332" s="12">
        <v>18900000</v>
      </c>
      <c r="W332" s="12">
        <v>31080000</v>
      </c>
      <c r="X332" s="12" t="e">
        <v>#VALUE!</v>
      </c>
      <c r="Y332" s="16">
        <f t="shared" si="52"/>
        <v>0</v>
      </c>
      <c r="Z332" s="16">
        <f t="shared" si="53"/>
        <v>0</v>
      </c>
      <c r="AA332" s="16">
        <f t="shared" si="54"/>
        <v>0</v>
      </c>
    </row>
    <row r="333" spans="1:27" x14ac:dyDescent="0.25">
      <c r="A333" s="8" t="s">
        <v>1298</v>
      </c>
      <c r="B333" s="9" t="s">
        <v>942</v>
      </c>
      <c r="C333" s="9" t="s">
        <v>943</v>
      </c>
      <c r="D333" s="10" t="s">
        <v>1459</v>
      </c>
      <c r="E333" s="9" t="s">
        <v>318</v>
      </c>
      <c r="F333" s="9" t="s">
        <v>488</v>
      </c>
      <c r="G333" s="9" t="s">
        <v>475</v>
      </c>
      <c r="H333" s="11">
        <v>3.5000000000000003E-2</v>
      </c>
      <c r="I333" s="11"/>
      <c r="J333" s="26">
        <v>0.01</v>
      </c>
      <c r="K333" s="11">
        <v>0.01</v>
      </c>
      <c r="L333" s="11">
        <v>5.0000000000000001E-3</v>
      </c>
      <c r="M333" s="11">
        <v>5.0000000000000001E-3</v>
      </c>
      <c r="N333" s="11"/>
      <c r="O333" s="12" t="e">
        <f t="shared" si="50"/>
        <v>#VALUE!</v>
      </c>
      <c r="P333" s="12">
        <f t="shared" si="47"/>
        <v>0</v>
      </c>
      <c r="Q333" s="12">
        <f t="shared" si="49"/>
        <v>0</v>
      </c>
      <c r="R333" s="12">
        <f t="shared" si="48"/>
        <v>0</v>
      </c>
      <c r="S333" s="12">
        <f t="shared" si="51"/>
        <v>0</v>
      </c>
      <c r="T333" s="12" t="e">
        <v>#VALUE!</v>
      </c>
      <c r="U333" s="12">
        <v>0</v>
      </c>
      <c r="V333" s="12">
        <v>0</v>
      </c>
      <c r="W333" s="12">
        <v>0</v>
      </c>
      <c r="X333" s="12" t="e">
        <v>#VALUE!</v>
      </c>
      <c r="Y333" s="16">
        <f t="shared" si="52"/>
        <v>0</v>
      </c>
      <c r="Z333" s="16">
        <f t="shared" si="53"/>
        <v>0</v>
      </c>
      <c r="AA333" s="16">
        <f t="shared" si="54"/>
        <v>0</v>
      </c>
    </row>
    <row r="334" spans="1:27" x14ac:dyDescent="0.25">
      <c r="A334" s="8" t="s">
        <v>1304</v>
      </c>
      <c r="B334" s="9" t="s">
        <v>952</v>
      </c>
      <c r="C334" s="9" t="s">
        <v>953</v>
      </c>
      <c r="D334" s="10" t="s">
        <v>1390</v>
      </c>
      <c r="E334" s="9" t="s">
        <v>318</v>
      </c>
      <c r="F334" s="9" t="s">
        <v>505</v>
      </c>
      <c r="G334" s="9" t="s">
        <v>475</v>
      </c>
      <c r="H334" s="11">
        <v>3.5000000000000003E-2</v>
      </c>
      <c r="I334" s="11"/>
      <c r="J334" s="26">
        <v>0.01</v>
      </c>
      <c r="K334" s="11">
        <v>0.01</v>
      </c>
      <c r="L334" s="11">
        <v>5.0000000000000001E-3</v>
      </c>
      <c r="M334" s="11">
        <v>5.0000000000000001E-3</v>
      </c>
      <c r="N334" s="11"/>
      <c r="O334" s="12" t="e">
        <f t="shared" si="50"/>
        <v>#VALUE!</v>
      </c>
      <c r="P334" s="12">
        <f t="shared" si="47"/>
        <v>0</v>
      </c>
      <c r="Q334" s="12">
        <f t="shared" si="49"/>
        <v>0</v>
      </c>
      <c r="R334" s="12">
        <f t="shared" si="48"/>
        <v>0</v>
      </c>
      <c r="S334" s="12">
        <f t="shared" si="51"/>
        <v>466800</v>
      </c>
      <c r="T334" s="12" t="e">
        <v>#VALUE!</v>
      </c>
      <c r="U334" s="12">
        <v>46680000</v>
      </c>
      <c r="V334" s="12">
        <v>18840000</v>
      </c>
      <c r="W334" s="12">
        <f>U334</f>
        <v>46680000</v>
      </c>
      <c r="X334" s="12" t="e">
        <v>#VALUE!</v>
      </c>
      <c r="Y334" s="16">
        <f t="shared" si="52"/>
        <v>0</v>
      </c>
      <c r="Z334" s="16">
        <f t="shared" si="53"/>
        <v>0</v>
      </c>
      <c r="AA334" s="16">
        <f t="shared" si="54"/>
        <v>0</v>
      </c>
    </row>
    <row r="335" spans="1:27" x14ac:dyDescent="0.25">
      <c r="A335" s="8" t="s">
        <v>1307</v>
      </c>
      <c r="B335" s="20" t="s">
        <v>958</v>
      </c>
      <c r="C335" s="9" t="s">
        <v>959</v>
      </c>
      <c r="D335" s="10" t="s">
        <v>1390</v>
      </c>
      <c r="E335" s="9" t="s">
        <v>318</v>
      </c>
      <c r="F335" s="9" t="s">
        <v>505</v>
      </c>
      <c r="G335" s="9" t="s">
        <v>475</v>
      </c>
      <c r="H335" s="11">
        <v>3.5000000000000003E-2</v>
      </c>
      <c r="I335" s="11"/>
      <c r="J335" s="26">
        <v>0.01</v>
      </c>
      <c r="K335" s="11">
        <v>0.01</v>
      </c>
      <c r="L335" s="11">
        <v>5.0000000000000001E-3</v>
      </c>
      <c r="M335" s="11">
        <v>5.0000000000000001E-3</v>
      </c>
      <c r="N335" s="11"/>
      <c r="O335" s="12" t="e">
        <f t="shared" si="50"/>
        <v>#VALUE!</v>
      </c>
      <c r="P335" s="12">
        <f t="shared" si="47"/>
        <v>0</v>
      </c>
      <c r="Q335" s="12">
        <f t="shared" si="49"/>
        <v>0</v>
      </c>
      <c r="R335" s="12">
        <f t="shared" si="48"/>
        <v>0</v>
      </c>
      <c r="S335" s="12">
        <f t="shared" si="51"/>
        <v>0</v>
      </c>
      <c r="T335" s="12" t="e">
        <v>#VALUE!</v>
      </c>
      <c r="U335" s="12">
        <v>0</v>
      </c>
      <c r="V335" s="12">
        <v>0</v>
      </c>
      <c r="W335" s="12">
        <v>0</v>
      </c>
      <c r="X335" s="12" t="e">
        <v>#VALUE!</v>
      </c>
      <c r="Y335" s="16">
        <f t="shared" si="52"/>
        <v>0</v>
      </c>
      <c r="Z335" s="16">
        <f t="shared" si="53"/>
        <v>0</v>
      </c>
      <c r="AA335" s="16">
        <f t="shared" si="54"/>
        <v>0</v>
      </c>
    </row>
    <row r="336" spans="1:27" x14ac:dyDescent="0.25">
      <c r="A336" s="8" t="s">
        <v>1308</v>
      </c>
      <c r="B336" s="20" t="s">
        <v>960</v>
      </c>
      <c r="C336" s="9" t="s">
        <v>961</v>
      </c>
      <c r="D336" s="10" t="s">
        <v>515</v>
      </c>
      <c r="E336" s="9" t="s">
        <v>318</v>
      </c>
      <c r="F336" s="9" t="s">
        <v>506</v>
      </c>
      <c r="G336" s="9" t="s">
        <v>475</v>
      </c>
      <c r="H336" s="11">
        <v>3.5000000000000003E-2</v>
      </c>
      <c r="I336" s="11"/>
      <c r="J336" s="26">
        <v>0.01</v>
      </c>
      <c r="K336" s="11">
        <v>0.01</v>
      </c>
      <c r="L336" s="11">
        <v>5.0000000000000001E-3</v>
      </c>
      <c r="M336" s="11">
        <v>5.0000000000000001E-3</v>
      </c>
      <c r="N336" s="11"/>
      <c r="O336" s="12" t="e">
        <f t="shared" si="50"/>
        <v>#VALUE!</v>
      </c>
      <c r="P336" s="12">
        <f t="shared" si="47"/>
        <v>0</v>
      </c>
      <c r="Q336" s="12">
        <f t="shared" si="49"/>
        <v>0</v>
      </c>
      <c r="R336" s="12">
        <f t="shared" si="48"/>
        <v>0</v>
      </c>
      <c r="S336" s="12">
        <f t="shared" si="51"/>
        <v>1312200</v>
      </c>
      <c r="T336" s="12" t="e">
        <v>#VALUE!</v>
      </c>
      <c r="U336" s="12">
        <v>131220000</v>
      </c>
      <c r="V336" s="12">
        <v>0</v>
      </c>
      <c r="W336" s="12">
        <f>U336</f>
        <v>131220000</v>
      </c>
      <c r="X336" s="12" t="e">
        <v>#VALUE!</v>
      </c>
      <c r="Y336" s="16">
        <f t="shared" si="52"/>
        <v>0</v>
      </c>
      <c r="Z336" s="16">
        <f t="shared" si="53"/>
        <v>0</v>
      </c>
      <c r="AA336" s="16">
        <f t="shared" si="54"/>
        <v>0</v>
      </c>
    </row>
    <row r="337" spans="1:27" x14ac:dyDescent="0.25">
      <c r="A337" s="8" t="s">
        <v>1309</v>
      </c>
      <c r="B337" s="20" t="s">
        <v>962</v>
      </c>
      <c r="C337" s="9" t="s">
        <v>963</v>
      </c>
      <c r="D337" s="10" t="s">
        <v>483</v>
      </c>
      <c r="E337" s="9" t="s">
        <v>318</v>
      </c>
      <c r="F337" s="9" t="s">
        <v>516</v>
      </c>
      <c r="G337" s="9" t="s">
        <v>475</v>
      </c>
      <c r="H337" s="11">
        <v>3.5000000000000003E-2</v>
      </c>
      <c r="I337" s="11"/>
      <c r="J337" s="26">
        <v>0.01</v>
      </c>
      <c r="K337" s="11">
        <v>0.01</v>
      </c>
      <c r="L337" s="11">
        <v>5.0000000000000001E-3</v>
      </c>
      <c r="M337" s="11">
        <v>5.0000000000000001E-3</v>
      </c>
      <c r="N337" s="11"/>
      <c r="O337" s="12" t="e">
        <f t="shared" si="50"/>
        <v>#VALUE!</v>
      </c>
      <c r="P337" s="12">
        <f t="shared" si="47"/>
        <v>0</v>
      </c>
      <c r="Q337" s="12">
        <f t="shared" si="49"/>
        <v>0</v>
      </c>
      <c r="R337" s="12">
        <f t="shared" si="48"/>
        <v>0</v>
      </c>
      <c r="S337" s="12">
        <f t="shared" si="51"/>
        <v>0</v>
      </c>
      <c r="T337" s="12" t="e">
        <v>#VALUE!</v>
      </c>
      <c r="U337" s="12">
        <v>0</v>
      </c>
      <c r="V337" s="12">
        <v>0</v>
      </c>
      <c r="W337" s="12">
        <v>0</v>
      </c>
      <c r="X337" s="12" t="e">
        <v>#VALUE!</v>
      </c>
      <c r="Y337" s="16">
        <f t="shared" si="52"/>
        <v>0</v>
      </c>
      <c r="Z337" s="16">
        <f t="shared" si="53"/>
        <v>0</v>
      </c>
      <c r="AA337" s="16">
        <f t="shared" si="54"/>
        <v>0</v>
      </c>
    </row>
    <row r="338" spans="1:27" x14ac:dyDescent="0.25">
      <c r="A338" s="8" t="s">
        <v>1310</v>
      </c>
      <c r="B338" s="32" t="s">
        <v>964</v>
      </c>
      <c r="C338" s="32" t="s">
        <v>965</v>
      </c>
      <c r="D338" s="28" t="s">
        <v>483</v>
      </c>
      <c r="E338" s="9" t="s">
        <v>318</v>
      </c>
      <c r="F338" s="28" t="s">
        <v>516</v>
      </c>
      <c r="G338" s="32" t="s">
        <v>475</v>
      </c>
      <c r="H338" s="11">
        <v>3.5000000000000003E-2</v>
      </c>
      <c r="I338" s="11"/>
      <c r="J338" s="26">
        <v>0.01</v>
      </c>
      <c r="K338" s="11">
        <v>0.01</v>
      </c>
      <c r="L338" s="11">
        <v>5.0000000000000001E-3</v>
      </c>
      <c r="M338" s="11">
        <v>5.0000000000000001E-3</v>
      </c>
      <c r="N338" s="11"/>
      <c r="O338" s="12" t="e">
        <f t="shared" si="50"/>
        <v>#VALUE!</v>
      </c>
      <c r="P338" s="12">
        <f t="shared" si="47"/>
        <v>0</v>
      </c>
      <c r="Q338" s="12">
        <f t="shared" si="49"/>
        <v>0</v>
      </c>
      <c r="R338" s="12">
        <f t="shared" si="48"/>
        <v>0</v>
      </c>
      <c r="S338" s="12">
        <f t="shared" si="51"/>
        <v>0</v>
      </c>
      <c r="T338" s="12" t="e">
        <v>#VALUE!</v>
      </c>
      <c r="U338" s="12">
        <v>0</v>
      </c>
      <c r="V338" s="12">
        <v>9360000</v>
      </c>
      <c r="W338" s="12">
        <v>0</v>
      </c>
      <c r="X338" s="12" t="e">
        <v>#VALUE!</v>
      </c>
      <c r="Y338" s="16">
        <f t="shared" si="52"/>
        <v>0</v>
      </c>
      <c r="Z338" s="16">
        <f t="shared" si="53"/>
        <v>0</v>
      </c>
      <c r="AA338" s="16">
        <f t="shared" si="54"/>
        <v>0</v>
      </c>
    </row>
    <row r="339" spans="1:27" x14ac:dyDescent="0.25">
      <c r="A339" s="8" t="s">
        <v>1311</v>
      </c>
      <c r="B339" s="28" t="s">
        <v>966</v>
      </c>
      <c r="C339" s="28" t="s">
        <v>967</v>
      </c>
      <c r="D339" s="28" t="s">
        <v>515</v>
      </c>
      <c r="E339" s="9" t="s">
        <v>318</v>
      </c>
      <c r="F339" s="28" t="s">
        <v>506</v>
      </c>
      <c r="G339" s="28" t="s">
        <v>475</v>
      </c>
      <c r="H339" s="11">
        <v>3.5000000000000003E-2</v>
      </c>
      <c r="I339" s="11"/>
      <c r="J339" s="26">
        <v>0.01</v>
      </c>
      <c r="K339" s="11">
        <v>0.01</v>
      </c>
      <c r="L339" s="11">
        <v>5.0000000000000001E-3</v>
      </c>
      <c r="M339" s="11">
        <v>5.0000000000000001E-3</v>
      </c>
      <c r="N339" s="11"/>
      <c r="O339" s="12" t="e">
        <f t="shared" si="50"/>
        <v>#VALUE!</v>
      </c>
      <c r="P339" s="12">
        <f t="shared" si="47"/>
        <v>0</v>
      </c>
      <c r="Q339" s="12">
        <f t="shared" si="49"/>
        <v>0</v>
      </c>
      <c r="R339" s="12">
        <f t="shared" si="48"/>
        <v>0</v>
      </c>
      <c r="S339" s="12">
        <f t="shared" si="51"/>
        <v>504000</v>
      </c>
      <c r="T339" s="12" t="e">
        <v>#VALUE!</v>
      </c>
      <c r="U339" s="12">
        <v>50400000</v>
      </c>
      <c r="V339" s="12">
        <v>0</v>
      </c>
      <c r="W339" s="12">
        <v>50400000</v>
      </c>
      <c r="X339" s="12" t="e">
        <v>#VALUE!</v>
      </c>
      <c r="Y339" s="16">
        <f t="shared" si="52"/>
        <v>0</v>
      </c>
      <c r="Z339" s="16">
        <f t="shared" si="53"/>
        <v>0</v>
      </c>
      <c r="AA339" s="16">
        <f t="shared" si="54"/>
        <v>0</v>
      </c>
    </row>
    <row r="340" spans="1:27" x14ac:dyDescent="0.25">
      <c r="A340" s="8" t="s">
        <v>1312</v>
      </c>
      <c r="B340" s="28" t="s">
        <v>968</v>
      </c>
      <c r="C340" s="28" t="s">
        <v>969</v>
      </c>
      <c r="D340" s="28" t="s">
        <v>1390</v>
      </c>
      <c r="E340" s="9" t="s">
        <v>318</v>
      </c>
      <c r="F340" s="28" t="s">
        <v>505</v>
      </c>
      <c r="G340" s="28" t="s">
        <v>475</v>
      </c>
      <c r="H340" s="11">
        <v>3.5000000000000003E-2</v>
      </c>
      <c r="I340" s="11"/>
      <c r="J340" s="26">
        <v>0.01</v>
      </c>
      <c r="K340" s="11">
        <v>0.01</v>
      </c>
      <c r="L340" s="11">
        <v>5.0000000000000001E-3</v>
      </c>
      <c r="M340" s="11">
        <v>5.0000000000000001E-3</v>
      </c>
      <c r="N340" s="11"/>
      <c r="O340" s="12" t="e">
        <f t="shared" si="50"/>
        <v>#VALUE!</v>
      </c>
      <c r="P340" s="12">
        <f t="shared" si="47"/>
        <v>0</v>
      </c>
      <c r="Q340" s="12">
        <f t="shared" si="49"/>
        <v>0</v>
      </c>
      <c r="R340" s="12">
        <f t="shared" si="48"/>
        <v>0</v>
      </c>
      <c r="S340" s="12">
        <f t="shared" si="51"/>
        <v>280800</v>
      </c>
      <c r="T340" s="12" t="e">
        <v>#VALUE!</v>
      </c>
      <c r="U340" s="12">
        <v>28080000</v>
      </c>
      <c r="V340" s="12">
        <v>7140000</v>
      </c>
      <c r="W340" s="12">
        <f>U340</f>
        <v>28080000</v>
      </c>
      <c r="X340" s="12" t="e">
        <v>#VALUE!</v>
      </c>
      <c r="Y340" s="16">
        <f t="shared" si="52"/>
        <v>0</v>
      </c>
      <c r="Z340" s="16">
        <f t="shared" si="53"/>
        <v>0</v>
      </c>
      <c r="AA340" s="16">
        <f t="shared" si="54"/>
        <v>0</v>
      </c>
    </row>
    <row r="341" spans="1:27" x14ac:dyDescent="0.25">
      <c r="A341" s="8" t="s">
        <v>1314</v>
      </c>
      <c r="B341" s="28" t="s">
        <v>972</v>
      </c>
      <c r="C341" s="28" t="s">
        <v>973</v>
      </c>
      <c r="D341" s="10" t="s">
        <v>1459</v>
      </c>
      <c r="E341" s="9" t="s">
        <v>318</v>
      </c>
      <c r="F341" s="28" t="s">
        <v>474</v>
      </c>
      <c r="G341" s="28" t="s">
        <v>475</v>
      </c>
      <c r="H341" s="11">
        <v>3.5000000000000003E-2</v>
      </c>
      <c r="I341" s="11"/>
      <c r="J341" s="26">
        <v>0.01</v>
      </c>
      <c r="K341" s="11">
        <v>0.01</v>
      </c>
      <c r="L341" s="11">
        <v>5.0000000000000001E-3</v>
      </c>
      <c r="M341" s="11">
        <v>5.0000000000000001E-3</v>
      </c>
      <c r="N341" s="11"/>
      <c r="O341" s="12" t="e">
        <f t="shared" si="50"/>
        <v>#VALUE!</v>
      </c>
      <c r="P341" s="12">
        <f t="shared" si="47"/>
        <v>0</v>
      </c>
      <c r="Q341" s="12">
        <f t="shared" si="49"/>
        <v>0</v>
      </c>
      <c r="R341" s="12">
        <f t="shared" si="48"/>
        <v>0</v>
      </c>
      <c r="S341" s="12">
        <f t="shared" si="51"/>
        <v>913300</v>
      </c>
      <c r="T341" s="12" t="e">
        <v>#VALUE!</v>
      </c>
      <c r="U341" s="12">
        <v>91330000</v>
      </c>
      <c r="V341" s="12">
        <v>31320000</v>
      </c>
      <c r="W341" s="12">
        <f>U341</f>
        <v>91330000</v>
      </c>
      <c r="X341" s="12" t="e">
        <v>#VALUE!</v>
      </c>
      <c r="Y341" s="16">
        <f t="shared" si="52"/>
        <v>0</v>
      </c>
      <c r="Z341" s="16">
        <f t="shared" si="53"/>
        <v>0</v>
      </c>
      <c r="AA341" s="16">
        <f t="shared" si="54"/>
        <v>0</v>
      </c>
    </row>
    <row r="342" spans="1:27" x14ac:dyDescent="0.25">
      <c r="A342" s="8" t="s">
        <v>1318</v>
      </c>
      <c r="B342" s="28" t="s">
        <v>980</v>
      </c>
      <c r="C342" s="28" t="s">
        <v>981</v>
      </c>
      <c r="D342" s="28" t="s">
        <v>1390</v>
      </c>
      <c r="E342" s="9" t="s">
        <v>318</v>
      </c>
      <c r="F342" s="28" t="s">
        <v>505</v>
      </c>
      <c r="G342" s="28" t="s">
        <v>475</v>
      </c>
      <c r="H342" s="11">
        <v>3.5000000000000003E-2</v>
      </c>
      <c r="I342" s="11"/>
      <c r="J342" s="26">
        <v>0.01</v>
      </c>
      <c r="K342" s="11">
        <v>0.01</v>
      </c>
      <c r="L342" s="11">
        <v>5.0000000000000001E-3</v>
      </c>
      <c r="M342" s="11">
        <v>5.0000000000000001E-3</v>
      </c>
      <c r="N342" s="11"/>
      <c r="O342" s="12" t="e">
        <f t="shared" si="50"/>
        <v>#VALUE!</v>
      </c>
      <c r="P342" s="12">
        <f t="shared" si="47"/>
        <v>0</v>
      </c>
      <c r="Q342" s="12">
        <f t="shared" si="49"/>
        <v>0</v>
      </c>
      <c r="R342" s="12">
        <f t="shared" si="48"/>
        <v>0</v>
      </c>
      <c r="S342" s="12">
        <f t="shared" si="51"/>
        <v>568800</v>
      </c>
      <c r="T342" s="12" t="e">
        <v>#VALUE!</v>
      </c>
      <c r="U342" s="12">
        <v>56880000</v>
      </c>
      <c r="V342" s="12">
        <v>34680000</v>
      </c>
      <c r="W342" s="12">
        <v>56880000</v>
      </c>
      <c r="X342" s="12" t="e">
        <v>#VALUE!</v>
      </c>
      <c r="Y342" s="16">
        <f t="shared" si="52"/>
        <v>0</v>
      </c>
      <c r="Z342" s="16">
        <f t="shared" si="53"/>
        <v>0</v>
      </c>
      <c r="AA342" s="16">
        <f t="shared" si="54"/>
        <v>0</v>
      </c>
    </row>
    <row r="343" spans="1:27" x14ac:dyDescent="0.25">
      <c r="A343" s="8" t="s">
        <v>1319</v>
      </c>
      <c r="B343" s="28" t="s">
        <v>982</v>
      </c>
      <c r="C343" s="28" t="s">
        <v>983</v>
      </c>
      <c r="D343" s="28" t="s">
        <v>1390</v>
      </c>
      <c r="E343" s="9" t="s">
        <v>318</v>
      </c>
      <c r="F343" s="28" t="s">
        <v>505</v>
      </c>
      <c r="G343" s="28" t="s">
        <v>475</v>
      </c>
      <c r="H343" s="11">
        <v>3.5000000000000003E-2</v>
      </c>
      <c r="I343" s="11"/>
      <c r="J343" s="26">
        <v>0.01</v>
      </c>
      <c r="K343" s="11">
        <v>0.01</v>
      </c>
      <c r="L343" s="11">
        <v>5.0000000000000001E-3</v>
      </c>
      <c r="M343" s="11">
        <v>5.0000000000000001E-3</v>
      </c>
      <c r="N343" s="11"/>
      <c r="O343" s="12" t="e">
        <f t="shared" si="50"/>
        <v>#VALUE!</v>
      </c>
      <c r="P343" s="12">
        <f t="shared" si="47"/>
        <v>0</v>
      </c>
      <c r="Q343" s="12">
        <f t="shared" si="49"/>
        <v>0</v>
      </c>
      <c r="R343" s="12">
        <f t="shared" si="48"/>
        <v>0</v>
      </c>
      <c r="S343" s="12">
        <f t="shared" si="51"/>
        <v>186000</v>
      </c>
      <c r="T343" s="12" t="e">
        <v>#VALUE!</v>
      </c>
      <c r="U343" s="12">
        <v>18600000</v>
      </c>
      <c r="V343" s="12">
        <v>0</v>
      </c>
      <c r="W343" s="12">
        <v>18600000</v>
      </c>
      <c r="X343" s="12" t="e">
        <v>#VALUE!</v>
      </c>
      <c r="Y343" s="16">
        <f t="shared" si="52"/>
        <v>0</v>
      </c>
      <c r="Z343" s="16">
        <f t="shared" si="53"/>
        <v>0</v>
      </c>
      <c r="AA343" s="16">
        <f t="shared" si="54"/>
        <v>0</v>
      </c>
    </row>
    <row r="344" spans="1:27" x14ac:dyDescent="0.25">
      <c r="A344" s="8" t="s">
        <v>1322</v>
      </c>
      <c r="B344" s="28" t="s">
        <v>988</v>
      </c>
      <c r="C344" s="28" t="s">
        <v>989</v>
      </c>
      <c r="D344" s="10" t="s">
        <v>1459</v>
      </c>
      <c r="E344" s="9" t="s">
        <v>318</v>
      </c>
      <c r="F344" s="28" t="s">
        <v>488</v>
      </c>
      <c r="G344" s="28" t="s">
        <v>475</v>
      </c>
      <c r="H344" s="11">
        <v>3.5000000000000003E-2</v>
      </c>
      <c r="I344" s="11"/>
      <c r="J344" s="26">
        <v>0.01</v>
      </c>
      <c r="K344" s="11">
        <v>0.01</v>
      </c>
      <c r="L344" s="11">
        <v>5.0000000000000001E-3</v>
      </c>
      <c r="M344" s="11">
        <v>5.0000000000000001E-3</v>
      </c>
      <c r="N344" s="11"/>
      <c r="O344" s="12" t="e">
        <f t="shared" si="50"/>
        <v>#VALUE!</v>
      </c>
      <c r="P344" s="12">
        <f t="shared" si="47"/>
        <v>0</v>
      </c>
      <c r="Q344" s="12">
        <f t="shared" si="49"/>
        <v>0</v>
      </c>
      <c r="R344" s="12">
        <f t="shared" si="48"/>
        <v>0</v>
      </c>
      <c r="S344" s="12">
        <f t="shared" si="51"/>
        <v>0</v>
      </c>
      <c r="T344" s="12" t="e">
        <v>#VALUE!</v>
      </c>
      <c r="U344" s="12">
        <v>0</v>
      </c>
      <c r="V344" s="12">
        <v>0</v>
      </c>
      <c r="W344" s="12">
        <f>U344</f>
        <v>0</v>
      </c>
      <c r="X344" s="12" t="e">
        <v>#VALUE!</v>
      </c>
      <c r="Y344" s="16">
        <f t="shared" si="52"/>
        <v>0</v>
      </c>
      <c r="Z344" s="16">
        <f t="shared" si="53"/>
        <v>0</v>
      </c>
      <c r="AA344" s="16">
        <f t="shared" si="54"/>
        <v>0</v>
      </c>
    </row>
    <row r="345" spans="1:27" x14ac:dyDescent="0.25">
      <c r="A345" s="8" t="s">
        <v>1323</v>
      </c>
      <c r="B345" s="28" t="s">
        <v>990</v>
      </c>
      <c r="C345" s="28" t="s">
        <v>991</v>
      </c>
      <c r="D345" s="10" t="s">
        <v>1459</v>
      </c>
      <c r="E345" s="9" t="s">
        <v>318</v>
      </c>
      <c r="F345" s="28" t="s">
        <v>488</v>
      </c>
      <c r="G345" s="28" t="s">
        <v>475</v>
      </c>
      <c r="H345" s="11">
        <v>3.5000000000000003E-2</v>
      </c>
      <c r="I345" s="11"/>
      <c r="J345" s="26">
        <v>0.01</v>
      </c>
      <c r="K345" s="11">
        <v>0.01</v>
      </c>
      <c r="L345" s="11">
        <v>5.0000000000000001E-3</v>
      </c>
      <c r="M345" s="11">
        <v>5.0000000000000001E-3</v>
      </c>
      <c r="N345" s="11"/>
      <c r="O345" s="12" t="e">
        <f t="shared" si="50"/>
        <v>#VALUE!</v>
      </c>
      <c r="P345" s="12">
        <f t="shared" si="47"/>
        <v>0</v>
      </c>
      <c r="Q345" s="12">
        <f t="shared" si="49"/>
        <v>0</v>
      </c>
      <c r="R345" s="12">
        <f t="shared" si="48"/>
        <v>0</v>
      </c>
      <c r="S345" s="12">
        <f t="shared" si="51"/>
        <v>0</v>
      </c>
      <c r="T345" s="12" t="e">
        <v>#VALUE!</v>
      </c>
      <c r="U345" s="12">
        <v>0</v>
      </c>
      <c r="V345" s="12">
        <v>192390000</v>
      </c>
      <c r="W345" s="12">
        <v>0</v>
      </c>
      <c r="X345" s="12" t="e">
        <v>#VALUE!</v>
      </c>
      <c r="Y345" s="16">
        <f t="shared" si="52"/>
        <v>0</v>
      </c>
      <c r="Z345" s="16">
        <f t="shared" si="53"/>
        <v>0</v>
      </c>
      <c r="AA345" s="16">
        <f t="shared" si="54"/>
        <v>0</v>
      </c>
    </row>
    <row r="346" spans="1:27" x14ac:dyDescent="0.25">
      <c r="A346" s="8" t="s">
        <v>1346</v>
      </c>
      <c r="B346" s="28" t="s">
        <v>1260</v>
      </c>
      <c r="C346" s="28" t="s">
        <v>1261</v>
      </c>
      <c r="D346" s="28" t="s">
        <v>483</v>
      </c>
      <c r="E346" s="9" t="s">
        <v>318</v>
      </c>
      <c r="F346" s="28" t="s">
        <v>516</v>
      </c>
      <c r="G346" s="28" t="s">
        <v>475</v>
      </c>
      <c r="H346" s="11">
        <v>3.5000000000000003E-2</v>
      </c>
      <c r="I346" s="11"/>
      <c r="J346" s="26">
        <v>0.01</v>
      </c>
      <c r="K346" s="11">
        <v>0.01</v>
      </c>
      <c r="L346" s="11">
        <v>5.0000000000000001E-3</v>
      </c>
      <c r="M346" s="11">
        <v>5.0000000000000001E-3</v>
      </c>
      <c r="N346" s="11"/>
      <c r="O346" s="12" t="e">
        <f t="shared" si="50"/>
        <v>#VALUE!</v>
      </c>
      <c r="P346" s="12">
        <f t="shared" si="47"/>
        <v>0</v>
      </c>
      <c r="Q346" s="12">
        <f t="shared" si="49"/>
        <v>0</v>
      </c>
      <c r="R346" s="12">
        <f t="shared" si="48"/>
        <v>0</v>
      </c>
      <c r="S346" s="12">
        <f t="shared" si="51"/>
        <v>0</v>
      </c>
      <c r="T346" s="12" t="e">
        <v>#VALUE!</v>
      </c>
      <c r="U346" s="12">
        <v>0</v>
      </c>
      <c r="V346" s="12">
        <v>18960000</v>
      </c>
      <c r="W346" s="12">
        <v>0</v>
      </c>
      <c r="X346" s="12" t="e">
        <v>#VALUE!</v>
      </c>
      <c r="Y346" s="16">
        <f t="shared" si="52"/>
        <v>0</v>
      </c>
      <c r="Z346" s="16">
        <f t="shared" si="53"/>
        <v>0</v>
      </c>
      <c r="AA346" s="16">
        <f t="shared" si="54"/>
        <v>0</v>
      </c>
    </row>
    <row r="347" spans="1:27" x14ac:dyDescent="0.25">
      <c r="A347" s="8" t="s">
        <v>1297</v>
      </c>
      <c r="B347" s="28" t="s">
        <v>940</v>
      </c>
      <c r="C347" s="28" t="s">
        <v>941</v>
      </c>
      <c r="D347" s="28" t="s">
        <v>483</v>
      </c>
      <c r="E347" s="9" t="s">
        <v>318</v>
      </c>
      <c r="F347" s="28" t="s">
        <v>484</v>
      </c>
      <c r="G347" s="28" t="s">
        <v>485</v>
      </c>
      <c r="H347" s="11">
        <v>3.5000000000000003E-2</v>
      </c>
      <c r="I347" s="11"/>
      <c r="J347" s="26">
        <v>0.01</v>
      </c>
      <c r="K347" s="11">
        <v>0.01</v>
      </c>
      <c r="L347" s="11">
        <v>5.0000000000000001E-3</v>
      </c>
      <c r="M347" s="11">
        <v>5.0000000000000001E-3</v>
      </c>
      <c r="N347" s="11"/>
      <c r="O347" s="12" t="e">
        <f t="shared" si="50"/>
        <v>#VALUE!</v>
      </c>
      <c r="P347" s="12">
        <f t="shared" si="47"/>
        <v>0</v>
      </c>
      <c r="Q347" s="12">
        <f t="shared" si="49"/>
        <v>0</v>
      </c>
      <c r="R347" s="12">
        <f t="shared" si="48"/>
        <v>0</v>
      </c>
      <c r="S347" s="12">
        <f t="shared" si="51"/>
        <v>1038000</v>
      </c>
      <c r="T347" s="12" t="e">
        <v>#VALUE!</v>
      </c>
      <c r="U347" s="12">
        <v>103800000</v>
      </c>
      <c r="V347" s="12">
        <v>6480000</v>
      </c>
      <c r="W347" s="12">
        <f>U347</f>
        <v>103800000</v>
      </c>
      <c r="X347" s="12" t="e">
        <v>#VALUE!</v>
      </c>
      <c r="Y347" s="16">
        <f t="shared" si="52"/>
        <v>0</v>
      </c>
      <c r="Z347" s="16">
        <f t="shared" si="53"/>
        <v>0</v>
      </c>
      <c r="AA347" s="16">
        <f t="shared" si="54"/>
        <v>0</v>
      </c>
    </row>
    <row r="348" spans="1:27" x14ac:dyDescent="0.25">
      <c r="A348" s="8" t="s">
        <v>1301</v>
      </c>
      <c r="B348" s="46" t="s">
        <v>946</v>
      </c>
      <c r="C348" s="28" t="s">
        <v>947</v>
      </c>
      <c r="D348" s="28" t="s">
        <v>497</v>
      </c>
      <c r="E348" s="9" t="s">
        <v>318</v>
      </c>
      <c r="F348" s="28" t="s">
        <v>498</v>
      </c>
      <c r="G348" s="28" t="s">
        <v>485</v>
      </c>
      <c r="H348" s="11">
        <v>3.5000000000000003E-2</v>
      </c>
      <c r="I348" s="11"/>
      <c r="J348" s="26">
        <v>0.01</v>
      </c>
      <c r="K348" s="11">
        <v>0.01</v>
      </c>
      <c r="L348" s="11">
        <v>5.0000000000000001E-3</v>
      </c>
      <c r="M348" s="11">
        <v>5.0000000000000001E-3</v>
      </c>
      <c r="N348" s="11"/>
      <c r="O348" s="12" t="e">
        <f t="shared" si="50"/>
        <v>#VALUE!</v>
      </c>
      <c r="P348" s="12">
        <f t="shared" si="47"/>
        <v>0</v>
      </c>
      <c r="Q348" s="12">
        <f t="shared" si="49"/>
        <v>0</v>
      </c>
      <c r="R348" s="12">
        <f t="shared" si="48"/>
        <v>0</v>
      </c>
      <c r="S348" s="12">
        <f t="shared" si="51"/>
        <v>470400</v>
      </c>
      <c r="T348" s="12" t="e">
        <v>#VALUE!</v>
      </c>
      <c r="U348" s="12">
        <v>47040000</v>
      </c>
      <c r="V348" s="12">
        <v>34620000</v>
      </c>
      <c r="W348" s="12">
        <v>47040000</v>
      </c>
      <c r="X348" s="12" t="e">
        <v>#VALUE!</v>
      </c>
      <c r="Y348" s="16">
        <f t="shared" si="52"/>
        <v>0</v>
      </c>
      <c r="Z348" s="16">
        <f t="shared" si="53"/>
        <v>0</v>
      </c>
      <c r="AA348" s="16">
        <f t="shared" si="54"/>
        <v>0</v>
      </c>
    </row>
    <row r="349" spans="1:27" x14ac:dyDescent="0.25">
      <c r="A349" s="8" t="s">
        <v>1302</v>
      </c>
      <c r="B349" s="28" t="s">
        <v>948</v>
      </c>
      <c r="C349" s="28" t="s">
        <v>949</v>
      </c>
      <c r="D349" s="28" t="s">
        <v>483</v>
      </c>
      <c r="E349" s="9" t="s">
        <v>318</v>
      </c>
      <c r="F349" s="28" t="s">
        <v>484</v>
      </c>
      <c r="G349" s="28" t="s">
        <v>485</v>
      </c>
      <c r="H349" s="11">
        <v>3.5000000000000003E-2</v>
      </c>
      <c r="I349" s="11"/>
      <c r="J349" s="26">
        <v>0.01</v>
      </c>
      <c r="K349" s="11">
        <v>0.01</v>
      </c>
      <c r="L349" s="11">
        <v>5.0000000000000001E-3</v>
      </c>
      <c r="M349" s="11">
        <v>5.0000000000000001E-3</v>
      </c>
      <c r="N349" s="11"/>
      <c r="O349" s="12" t="e">
        <f t="shared" si="50"/>
        <v>#VALUE!</v>
      </c>
      <c r="P349" s="12">
        <f t="shared" si="47"/>
        <v>0</v>
      </c>
      <c r="Q349" s="12">
        <f t="shared" si="49"/>
        <v>0</v>
      </c>
      <c r="R349" s="12">
        <f t="shared" si="48"/>
        <v>0</v>
      </c>
      <c r="S349" s="12">
        <f t="shared" si="51"/>
        <v>2287200</v>
      </c>
      <c r="T349" s="12" t="e">
        <v>#VALUE!</v>
      </c>
      <c r="U349" s="12">
        <v>228720000</v>
      </c>
      <c r="V349" s="12">
        <v>125520000</v>
      </c>
      <c r="W349" s="12">
        <f>U349</f>
        <v>228720000</v>
      </c>
      <c r="X349" s="12" t="e">
        <v>#VALUE!</v>
      </c>
      <c r="Y349" s="16">
        <f t="shared" si="52"/>
        <v>0</v>
      </c>
      <c r="Z349" s="16">
        <f t="shared" si="53"/>
        <v>0</v>
      </c>
      <c r="AA349" s="16">
        <f t="shared" si="54"/>
        <v>0</v>
      </c>
    </row>
    <row r="350" spans="1:27" x14ac:dyDescent="0.25">
      <c r="A350" s="8" t="s">
        <v>1303</v>
      </c>
      <c r="B350" s="28" t="s">
        <v>950</v>
      </c>
      <c r="C350" s="28" t="s">
        <v>951</v>
      </c>
      <c r="D350" s="28" t="s">
        <v>492</v>
      </c>
      <c r="E350" s="9" t="s">
        <v>318</v>
      </c>
      <c r="F350" s="28" t="s">
        <v>484</v>
      </c>
      <c r="G350" s="28" t="s">
        <v>485</v>
      </c>
      <c r="H350" s="11">
        <v>3.5000000000000003E-2</v>
      </c>
      <c r="I350" s="11"/>
      <c r="J350" s="26">
        <v>0.01</v>
      </c>
      <c r="K350" s="11">
        <v>0.01</v>
      </c>
      <c r="L350" s="11">
        <v>5.0000000000000001E-3</v>
      </c>
      <c r="M350" s="11">
        <v>5.0000000000000001E-3</v>
      </c>
      <c r="N350" s="11"/>
      <c r="O350" s="12" t="e">
        <f t="shared" si="50"/>
        <v>#VALUE!</v>
      </c>
      <c r="P350" s="12">
        <f t="shared" si="47"/>
        <v>0</v>
      </c>
      <c r="Q350" s="12">
        <f t="shared" si="49"/>
        <v>0</v>
      </c>
      <c r="R350" s="12">
        <f t="shared" si="48"/>
        <v>0</v>
      </c>
      <c r="S350" s="12">
        <f t="shared" si="51"/>
        <v>1068000</v>
      </c>
      <c r="T350" s="12" t="e">
        <v>#VALUE!</v>
      </c>
      <c r="U350" s="12">
        <v>125880000</v>
      </c>
      <c r="V350" s="12">
        <v>75180000</v>
      </c>
      <c r="W350" s="12">
        <v>106800000</v>
      </c>
      <c r="X350" s="12" t="e">
        <v>#VALUE!</v>
      </c>
      <c r="Y350" s="16">
        <f t="shared" si="52"/>
        <v>0</v>
      </c>
      <c r="Z350" s="16">
        <f t="shared" si="53"/>
        <v>0</v>
      </c>
      <c r="AA350" s="16">
        <f t="shared" si="54"/>
        <v>0</v>
      </c>
    </row>
    <row r="351" spans="1:27" x14ac:dyDescent="0.25">
      <c r="A351" s="8" t="s">
        <v>1305</v>
      </c>
      <c r="B351" s="46" t="s">
        <v>954</v>
      </c>
      <c r="C351" s="28" t="s">
        <v>955</v>
      </c>
      <c r="D351" s="28" t="s">
        <v>497</v>
      </c>
      <c r="E351" s="9" t="s">
        <v>318</v>
      </c>
      <c r="F351" s="28" t="s">
        <v>498</v>
      </c>
      <c r="G351" s="28" t="s">
        <v>485</v>
      </c>
      <c r="H351" s="11">
        <v>3.5000000000000003E-2</v>
      </c>
      <c r="I351" s="11"/>
      <c r="J351" s="26">
        <v>0.01</v>
      </c>
      <c r="K351" s="11">
        <v>0.01</v>
      </c>
      <c r="L351" s="11">
        <v>5.0000000000000001E-3</v>
      </c>
      <c r="M351" s="11">
        <v>5.0000000000000001E-3</v>
      </c>
      <c r="N351" s="11"/>
      <c r="O351" s="12" t="e">
        <f t="shared" si="50"/>
        <v>#VALUE!</v>
      </c>
      <c r="P351" s="12">
        <f t="shared" si="47"/>
        <v>0</v>
      </c>
      <c r="Q351" s="12">
        <f t="shared" si="49"/>
        <v>0</v>
      </c>
      <c r="R351" s="12">
        <f t="shared" si="48"/>
        <v>0</v>
      </c>
      <c r="S351" s="12">
        <f t="shared" si="51"/>
        <v>438600</v>
      </c>
      <c r="T351" s="12" t="e">
        <v>#VALUE!</v>
      </c>
      <c r="U351" s="12">
        <v>43860000</v>
      </c>
      <c r="V351" s="12">
        <v>37740000</v>
      </c>
      <c r="W351" s="12">
        <v>43860000</v>
      </c>
      <c r="X351" s="12" t="e">
        <v>#VALUE!</v>
      </c>
      <c r="Y351" s="16">
        <f t="shared" si="52"/>
        <v>0</v>
      </c>
      <c r="Z351" s="16">
        <f t="shared" si="53"/>
        <v>0</v>
      </c>
      <c r="AA351" s="16">
        <f t="shared" si="54"/>
        <v>0</v>
      </c>
    </row>
    <row r="352" spans="1:27" x14ac:dyDescent="0.25">
      <c r="A352" s="8" t="s">
        <v>1306</v>
      </c>
      <c r="B352" s="46" t="s">
        <v>956</v>
      </c>
      <c r="C352" s="28" t="s">
        <v>957</v>
      </c>
      <c r="D352" s="28" t="s">
        <v>497</v>
      </c>
      <c r="E352" s="9" t="s">
        <v>318</v>
      </c>
      <c r="F352" s="28" t="s">
        <v>498</v>
      </c>
      <c r="G352" s="28" t="s">
        <v>485</v>
      </c>
      <c r="H352" s="11">
        <v>3.5000000000000003E-2</v>
      </c>
      <c r="I352" s="11"/>
      <c r="J352" s="26">
        <v>0.01</v>
      </c>
      <c r="K352" s="11">
        <v>0.01</v>
      </c>
      <c r="L352" s="11">
        <v>5.0000000000000001E-3</v>
      </c>
      <c r="M352" s="11">
        <v>5.0000000000000001E-3</v>
      </c>
      <c r="N352" s="11"/>
      <c r="O352" s="12" t="e">
        <f t="shared" si="50"/>
        <v>#VALUE!</v>
      </c>
      <c r="P352" s="12">
        <f t="shared" si="47"/>
        <v>0</v>
      </c>
      <c r="Q352" s="12">
        <f t="shared" si="49"/>
        <v>0</v>
      </c>
      <c r="R352" s="12">
        <f t="shared" si="48"/>
        <v>0</v>
      </c>
      <c r="S352" s="12">
        <f t="shared" si="51"/>
        <v>0</v>
      </c>
      <c r="T352" s="12" t="e">
        <v>#VALUE!</v>
      </c>
      <c r="U352" s="12">
        <v>0</v>
      </c>
      <c r="V352" s="12">
        <v>53040000</v>
      </c>
      <c r="W352" s="12">
        <v>0</v>
      </c>
      <c r="X352" s="12" t="e">
        <v>#VALUE!</v>
      </c>
      <c r="Y352" s="16">
        <f t="shared" si="52"/>
        <v>0</v>
      </c>
      <c r="Z352" s="16">
        <f t="shared" si="53"/>
        <v>0</v>
      </c>
      <c r="AA352" s="16">
        <f t="shared" si="54"/>
        <v>0</v>
      </c>
    </row>
    <row r="353" spans="1:27" x14ac:dyDescent="0.25">
      <c r="A353" s="8" t="s">
        <v>1315</v>
      </c>
      <c r="B353" s="28" t="s">
        <v>974</v>
      </c>
      <c r="C353" s="28" t="s">
        <v>975</v>
      </c>
      <c r="D353" s="28" t="s">
        <v>492</v>
      </c>
      <c r="E353" s="9" t="s">
        <v>318</v>
      </c>
      <c r="F353" s="28" t="s">
        <v>493</v>
      </c>
      <c r="G353" s="28" t="s">
        <v>485</v>
      </c>
      <c r="H353" s="11">
        <v>3.5000000000000003E-2</v>
      </c>
      <c r="I353" s="11"/>
      <c r="J353" s="26">
        <v>0.01</v>
      </c>
      <c r="K353" s="11">
        <v>0.01</v>
      </c>
      <c r="L353" s="11">
        <v>5.0000000000000001E-3</v>
      </c>
      <c r="M353" s="11">
        <v>5.0000000000000001E-3</v>
      </c>
      <c r="N353" s="11"/>
      <c r="O353" s="12" t="e">
        <f t="shared" si="50"/>
        <v>#VALUE!</v>
      </c>
      <c r="P353" s="12">
        <f t="shared" si="47"/>
        <v>0</v>
      </c>
      <c r="Q353" s="12">
        <f t="shared" si="49"/>
        <v>0</v>
      </c>
      <c r="R353" s="12">
        <f t="shared" si="48"/>
        <v>0</v>
      </c>
      <c r="S353" s="12">
        <f t="shared" si="51"/>
        <v>0</v>
      </c>
      <c r="T353" s="12" t="e">
        <v>#VALUE!</v>
      </c>
      <c r="U353" s="12">
        <v>0</v>
      </c>
      <c r="V353" s="12">
        <v>0</v>
      </c>
      <c r="W353" s="12">
        <v>0</v>
      </c>
      <c r="X353" s="12" t="e">
        <v>#VALUE!</v>
      </c>
      <c r="Y353" s="16">
        <f t="shared" si="52"/>
        <v>0</v>
      </c>
      <c r="Z353" s="16">
        <f t="shared" si="53"/>
        <v>0</v>
      </c>
      <c r="AA353" s="16">
        <f t="shared" si="54"/>
        <v>0</v>
      </c>
    </row>
    <row r="354" spans="1:27" x14ac:dyDescent="0.25">
      <c r="A354" s="8" t="s">
        <v>1316</v>
      </c>
      <c r="B354" s="46" t="s">
        <v>976</v>
      </c>
      <c r="C354" s="28" t="s">
        <v>977</v>
      </c>
      <c r="D354" s="28" t="s">
        <v>497</v>
      </c>
      <c r="E354" s="9" t="s">
        <v>318</v>
      </c>
      <c r="F354" s="28" t="s">
        <v>498</v>
      </c>
      <c r="G354" s="28" t="s">
        <v>485</v>
      </c>
      <c r="H354" s="11">
        <v>3.5000000000000003E-2</v>
      </c>
      <c r="I354" s="11"/>
      <c r="J354" s="26">
        <v>0.01</v>
      </c>
      <c r="K354" s="11">
        <v>0.01</v>
      </c>
      <c r="L354" s="11">
        <v>5.0000000000000001E-3</v>
      </c>
      <c r="M354" s="11">
        <v>5.0000000000000001E-3</v>
      </c>
      <c r="N354" s="11"/>
      <c r="O354" s="12" t="e">
        <f t="shared" si="50"/>
        <v>#VALUE!</v>
      </c>
      <c r="P354" s="12">
        <f t="shared" si="47"/>
        <v>0</v>
      </c>
      <c r="Q354" s="12">
        <f t="shared" si="49"/>
        <v>0</v>
      </c>
      <c r="R354" s="12">
        <f t="shared" si="48"/>
        <v>0</v>
      </c>
      <c r="S354" s="12">
        <f t="shared" si="51"/>
        <v>441600</v>
      </c>
      <c r="T354" s="12" t="e">
        <v>#VALUE!</v>
      </c>
      <c r="U354" s="12">
        <v>44160000</v>
      </c>
      <c r="V354" s="12">
        <v>21720000</v>
      </c>
      <c r="W354" s="12">
        <v>44160000</v>
      </c>
      <c r="X354" s="12" t="e">
        <v>#VALUE!</v>
      </c>
      <c r="Y354" s="16">
        <f t="shared" si="52"/>
        <v>0</v>
      </c>
      <c r="Z354" s="16">
        <f t="shared" si="53"/>
        <v>0</v>
      </c>
      <c r="AA354" s="16">
        <f t="shared" si="54"/>
        <v>0</v>
      </c>
    </row>
    <row r="355" spans="1:27" x14ac:dyDescent="0.25">
      <c r="A355" s="8" t="s">
        <v>1317</v>
      </c>
      <c r="B355" s="28" t="s">
        <v>978</v>
      </c>
      <c r="C355" s="28" t="s">
        <v>979</v>
      </c>
      <c r="D355" s="28" t="s">
        <v>483</v>
      </c>
      <c r="E355" s="9" t="s">
        <v>318</v>
      </c>
      <c r="F355" s="28" t="s">
        <v>484</v>
      </c>
      <c r="G355" s="28" t="s">
        <v>485</v>
      </c>
      <c r="H355" s="11">
        <v>3.5000000000000003E-2</v>
      </c>
      <c r="I355" s="11"/>
      <c r="J355" s="26">
        <v>0.01</v>
      </c>
      <c r="K355" s="11">
        <v>0.01</v>
      </c>
      <c r="L355" s="11">
        <v>5.0000000000000001E-3</v>
      </c>
      <c r="M355" s="11">
        <v>5.0000000000000001E-3</v>
      </c>
      <c r="N355" s="11"/>
      <c r="O355" s="12" t="e">
        <f t="shared" si="50"/>
        <v>#VALUE!</v>
      </c>
      <c r="P355" s="12">
        <f t="shared" si="47"/>
        <v>0</v>
      </c>
      <c r="Q355" s="12">
        <f t="shared" si="49"/>
        <v>0</v>
      </c>
      <c r="R355" s="12">
        <f t="shared" si="48"/>
        <v>0</v>
      </c>
      <c r="S355" s="12">
        <f t="shared" si="51"/>
        <v>0</v>
      </c>
      <c r="T355" s="12" t="e">
        <v>#VALUE!</v>
      </c>
      <c r="U355" s="12">
        <v>0</v>
      </c>
      <c r="V355" s="12">
        <v>0</v>
      </c>
      <c r="W355" s="12">
        <v>0</v>
      </c>
      <c r="X355" s="12" t="e">
        <v>#VALUE!</v>
      </c>
      <c r="Y355" s="16">
        <f t="shared" si="52"/>
        <v>0</v>
      </c>
      <c r="Z355" s="16">
        <f t="shared" si="53"/>
        <v>0</v>
      </c>
      <c r="AA355" s="16">
        <f t="shared" si="54"/>
        <v>0</v>
      </c>
    </row>
    <row r="356" spans="1:27" x14ac:dyDescent="0.25">
      <c r="A356" s="8" t="s">
        <v>1320</v>
      </c>
      <c r="B356" s="28" t="s">
        <v>984</v>
      </c>
      <c r="C356" s="28" t="s">
        <v>985</v>
      </c>
      <c r="D356" s="28" t="s">
        <v>492</v>
      </c>
      <c r="E356" s="9" t="s">
        <v>318</v>
      </c>
      <c r="F356" s="28" t="s">
        <v>493</v>
      </c>
      <c r="G356" s="28" t="s">
        <v>485</v>
      </c>
      <c r="H356" s="11">
        <v>3.5000000000000003E-2</v>
      </c>
      <c r="I356" s="11"/>
      <c r="J356" s="26">
        <v>0.01</v>
      </c>
      <c r="K356" s="11">
        <v>0.01</v>
      </c>
      <c r="L356" s="11">
        <v>5.0000000000000001E-3</v>
      </c>
      <c r="M356" s="11">
        <v>5.0000000000000001E-3</v>
      </c>
      <c r="N356" s="11"/>
      <c r="O356" s="12" t="e">
        <f t="shared" si="50"/>
        <v>#VALUE!</v>
      </c>
      <c r="P356" s="12">
        <f t="shared" si="47"/>
        <v>0</v>
      </c>
      <c r="Q356" s="12">
        <f t="shared" si="49"/>
        <v>0</v>
      </c>
      <c r="R356" s="12">
        <f t="shared" si="48"/>
        <v>0</v>
      </c>
      <c r="S356" s="12">
        <f t="shared" si="51"/>
        <v>502800</v>
      </c>
      <c r="T356" s="12" t="e">
        <v>#VALUE!</v>
      </c>
      <c r="U356" s="12">
        <v>50280000</v>
      </c>
      <c r="V356" s="12">
        <v>31080000</v>
      </c>
      <c r="W356" s="12">
        <v>50280000</v>
      </c>
      <c r="X356" s="12" t="e">
        <v>#VALUE!</v>
      </c>
      <c r="Y356" s="16">
        <f t="shared" si="52"/>
        <v>0</v>
      </c>
      <c r="Z356" s="16">
        <f t="shared" si="53"/>
        <v>0</v>
      </c>
      <c r="AA356" s="16">
        <f t="shared" si="54"/>
        <v>0</v>
      </c>
    </row>
    <row r="357" spans="1:27" x14ac:dyDescent="0.25">
      <c r="A357" s="8" t="s">
        <v>1338</v>
      </c>
      <c r="B357" s="28" t="s">
        <v>1146</v>
      </c>
      <c r="C357" s="28" t="s">
        <v>1393</v>
      </c>
      <c r="D357" s="28" t="s">
        <v>1018</v>
      </c>
      <c r="E357" s="9" t="s">
        <v>318</v>
      </c>
      <c r="F357" s="28" t="s">
        <v>1025</v>
      </c>
      <c r="G357" s="28" t="s">
        <v>998</v>
      </c>
      <c r="H357" s="11">
        <v>3.5000000000000003E-2</v>
      </c>
      <c r="I357" s="11"/>
      <c r="J357" s="26">
        <v>0</v>
      </c>
      <c r="K357" s="11">
        <v>0</v>
      </c>
      <c r="L357" s="11">
        <v>0</v>
      </c>
      <c r="M357" s="11">
        <v>0</v>
      </c>
      <c r="N357" s="11"/>
      <c r="O357" s="12" t="e">
        <f t="shared" si="50"/>
        <v>#VALUE!</v>
      </c>
      <c r="P357" s="12">
        <f t="shared" si="47"/>
        <v>0</v>
      </c>
      <c r="Q357" s="12">
        <f t="shared" si="49"/>
        <v>0</v>
      </c>
      <c r="R357" s="12">
        <f t="shared" si="48"/>
        <v>0</v>
      </c>
      <c r="S357" s="12">
        <v>0</v>
      </c>
      <c r="T357" s="12" t="e">
        <v>#VALUE!</v>
      </c>
      <c r="U357" s="12">
        <v>226800000</v>
      </c>
      <c r="V357" s="12">
        <v>12720000</v>
      </c>
      <c r="W357" s="12">
        <v>226800000</v>
      </c>
      <c r="X357" s="12" t="e">
        <v>#VALUE!</v>
      </c>
      <c r="Y357" s="16">
        <f t="shared" si="52"/>
        <v>0</v>
      </c>
      <c r="Z357" s="16">
        <f t="shared" si="53"/>
        <v>0</v>
      </c>
      <c r="AA357" s="16">
        <f t="shared" si="54"/>
        <v>0</v>
      </c>
    </row>
    <row r="358" spans="1:27" x14ac:dyDescent="0.25">
      <c r="A358" s="8" t="s">
        <v>1336</v>
      </c>
      <c r="B358" s="28" t="s">
        <v>1149</v>
      </c>
      <c r="C358" s="28" t="s">
        <v>1150</v>
      </c>
      <c r="D358" s="28" t="s">
        <v>1018</v>
      </c>
      <c r="E358" s="9" t="s">
        <v>318</v>
      </c>
      <c r="F358" s="28" t="s">
        <v>1025</v>
      </c>
      <c r="G358" s="28" t="s">
        <v>998</v>
      </c>
      <c r="H358" s="11">
        <v>3.5000000000000003E-2</v>
      </c>
      <c r="I358" s="11"/>
      <c r="J358" s="26">
        <v>0</v>
      </c>
      <c r="K358" s="11">
        <v>0</v>
      </c>
      <c r="L358" s="11">
        <v>0</v>
      </c>
      <c r="M358" s="11">
        <v>0</v>
      </c>
      <c r="N358" s="11"/>
      <c r="O358" s="12" t="e">
        <f t="shared" si="50"/>
        <v>#VALUE!</v>
      </c>
      <c r="P358" s="12">
        <f t="shared" si="47"/>
        <v>0</v>
      </c>
      <c r="Q358" s="12">
        <f t="shared" si="49"/>
        <v>0</v>
      </c>
      <c r="R358" s="12">
        <f t="shared" si="48"/>
        <v>0</v>
      </c>
      <c r="S358" s="12">
        <v>0</v>
      </c>
      <c r="T358" s="12" t="e">
        <v>#VALUE!</v>
      </c>
      <c r="U358" s="12">
        <v>126600000</v>
      </c>
      <c r="V358" s="12">
        <v>18360000</v>
      </c>
      <c r="W358" s="12">
        <v>126600000</v>
      </c>
      <c r="X358" s="12" t="e">
        <v>#VALUE!</v>
      </c>
      <c r="Y358" s="16">
        <f t="shared" si="52"/>
        <v>0</v>
      </c>
      <c r="Z358" s="16">
        <f t="shared" si="53"/>
        <v>0</v>
      </c>
      <c r="AA358" s="16">
        <f t="shared" si="54"/>
        <v>0</v>
      </c>
    </row>
    <row r="359" spans="1:27" x14ac:dyDescent="0.25">
      <c r="A359" s="8" t="s">
        <v>1332</v>
      </c>
      <c r="B359" s="59" t="s">
        <v>1153</v>
      </c>
      <c r="C359" s="9" t="s">
        <v>1154</v>
      </c>
      <c r="D359" s="9" t="s">
        <v>1005</v>
      </c>
      <c r="E359" s="9" t="s">
        <v>318</v>
      </c>
      <c r="F359" s="9" t="s">
        <v>1006</v>
      </c>
      <c r="G359" s="9" t="s">
        <v>998</v>
      </c>
      <c r="H359" s="11">
        <v>3.5000000000000003E-2</v>
      </c>
      <c r="I359" s="11"/>
      <c r="J359" s="11">
        <v>0</v>
      </c>
      <c r="K359" s="11">
        <v>0</v>
      </c>
      <c r="L359" s="11">
        <v>0</v>
      </c>
      <c r="M359" s="11">
        <v>0</v>
      </c>
      <c r="N359" s="11"/>
      <c r="O359" s="12" t="e">
        <f t="shared" si="50"/>
        <v>#VALUE!</v>
      </c>
      <c r="P359" s="12">
        <f t="shared" si="47"/>
        <v>0</v>
      </c>
      <c r="Q359" s="12">
        <f t="shared" si="49"/>
        <v>0</v>
      </c>
      <c r="R359" s="12">
        <f t="shared" si="48"/>
        <v>0</v>
      </c>
      <c r="S359" s="12">
        <v>0</v>
      </c>
      <c r="T359" s="12" t="e">
        <v>#VALUE!</v>
      </c>
      <c r="U359" s="12">
        <v>426240000</v>
      </c>
      <c r="V359" s="12">
        <v>0</v>
      </c>
      <c r="W359" s="12">
        <v>426240000</v>
      </c>
      <c r="X359" s="12" t="e">
        <v>#VALUE!</v>
      </c>
      <c r="Y359" s="16">
        <f t="shared" si="52"/>
        <v>0</v>
      </c>
      <c r="Z359" s="16">
        <f t="shared" si="53"/>
        <v>0</v>
      </c>
      <c r="AA359" s="16">
        <f t="shared" si="54"/>
        <v>0</v>
      </c>
    </row>
    <row r="360" spans="1:27" x14ac:dyDescent="0.25">
      <c r="A360" s="8" t="s">
        <v>1339</v>
      </c>
      <c r="B360" s="30" t="s">
        <v>1155</v>
      </c>
      <c r="C360" s="9" t="s">
        <v>1156</v>
      </c>
      <c r="D360" s="9" t="s">
        <v>996</v>
      </c>
      <c r="E360" s="9" t="s">
        <v>318</v>
      </c>
      <c r="F360" s="9" t="s">
        <v>1012</v>
      </c>
      <c r="G360" s="9" t="s">
        <v>998</v>
      </c>
      <c r="H360" s="11">
        <v>3.5000000000000003E-2</v>
      </c>
      <c r="I360" s="11"/>
      <c r="J360" s="26">
        <v>0</v>
      </c>
      <c r="K360" s="11">
        <v>0</v>
      </c>
      <c r="L360" s="11">
        <v>0</v>
      </c>
      <c r="M360" s="11">
        <v>0</v>
      </c>
      <c r="N360" s="11"/>
      <c r="O360" s="12" t="e">
        <f t="shared" si="50"/>
        <v>#VALUE!</v>
      </c>
      <c r="P360" s="12">
        <f t="shared" si="47"/>
        <v>0</v>
      </c>
      <c r="Q360" s="12">
        <f t="shared" si="49"/>
        <v>0</v>
      </c>
      <c r="R360" s="12">
        <f t="shared" si="48"/>
        <v>0</v>
      </c>
      <c r="S360" s="12">
        <v>0</v>
      </c>
      <c r="T360" s="12" t="e">
        <v>#VALUE!</v>
      </c>
      <c r="U360" s="12">
        <v>37920000</v>
      </c>
      <c r="V360" s="12">
        <v>0</v>
      </c>
      <c r="W360" s="12">
        <v>37920000</v>
      </c>
      <c r="X360" s="12" t="e">
        <v>#VALUE!</v>
      </c>
      <c r="Y360" s="16">
        <f t="shared" si="52"/>
        <v>0</v>
      </c>
      <c r="Z360" s="16">
        <f t="shared" si="53"/>
        <v>0</v>
      </c>
      <c r="AA360" s="16">
        <f t="shared" si="54"/>
        <v>0</v>
      </c>
    </row>
    <row r="361" spans="1:27" x14ac:dyDescent="0.25">
      <c r="A361" s="8" t="s">
        <v>1334</v>
      </c>
      <c r="B361" s="30" t="s">
        <v>1159</v>
      </c>
      <c r="C361" s="9" t="s">
        <v>1160</v>
      </c>
      <c r="D361" s="9" t="s">
        <v>996</v>
      </c>
      <c r="E361" s="9" t="s">
        <v>318</v>
      </c>
      <c r="F361" s="9" t="s">
        <v>1012</v>
      </c>
      <c r="G361" s="9" t="s">
        <v>998</v>
      </c>
      <c r="H361" s="11">
        <v>3.5000000000000003E-2</v>
      </c>
      <c r="I361" s="11"/>
      <c r="J361" s="26">
        <v>0</v>
      </c>
      <c r="K361" s="11">
        <v>0</v>
      </c>
      <c r="L361" s="11">
        <v>0</v>
      </c>
      <c r="M361" s="11">
        <v>0</v>
      </c>
      <c r="N361" s="11"/>
      <c r="O361" s="12" t="e">
        <f t="shared" si="50"/>
        <v>#VALUE!</v>
      </c>
      <c r="P361" s="12">
        <f t="shared" si="47"/>
        <v>0</v>
      </c>
      <c r="Q361" s="12">
        <f t="shared" si="49"/>
        <v>0</v>
      </c>
      <c r="R361" s="12">
        <f t="shared" si="48"/>
        <v>0</v>
      </c>
      <c r="S361" s="12">
        <f t="shared" si="51"/>
        <v>0</v>
      </c>
      <c r="T361" s="12" t="e">
        <v>#VALUE!</v>
      </c>
      <c r="U361" s="12">
        <v>12720000</v>
      </c>
      <c r="V361" s="12">
        <v>0</v>
      </c>
      <c r="W361" s="12">
        <v>0</v>
      </c>
      <c r="X361" s="12" t="e">
        <v>#VALUE!</v>
      </c>
      <c r="Y361" s="16">
        <f t="shared" si="52"/>
        <v>0</v>
      </c>
      <c r="Z361" s="16">
        <f t="shared" si="53"/>
        <v>0</v>
      </c>
      <c r="AA361" s="16">
        <f t="shared" si="54"/>
        <v>0</v>
      </c>
    </row>
    <row r="362" spans="1:27" x14ac:dyDescent="0.25">
      <c r="A362" s="8" t="s">
        <v>1333</v>
      </c>
      <c r="B362" s="30" t="s">
        <v>1163</v>
      </c>
      <c r="C362" s="9" t="s">
        <v>1164</v>
      </c>
      <c r="D362" s="9" t="s">
        <v>996</v>
      </c>
      <c r="E362" s="9" t="s">
        <v>318</v>
      </c>
      <c r="F362" s="9" t="s">
        <v>1009</v>
      </c>
      <c r="G362" s="9" t="s">
        <v>998</v>
      </c>
      <c r="H362" s="11">
        <v>3.5000000000000003E-2</v>
      </c>
      <c r="I362" s="11"/>
      <c r="J362" s="26">
        <v>0</v>
      </c>
      <c r="K362" s="11">
        <v>0</v>
      </c>
      <c r="L362" s="11">
        <v>0</v>
      </c>
      <c r="M362" s="11">
        <v>0</v>
      </c>
      <c r="N362" s="11"/>
      <c r="O362" s="12" t="e">
        <f t="shared" si="50"/>
        <v>#VALUE!</v>
      </c>
      <c r="P362" s="12">
        <f t="shared" si="47"/>
        <v>0</v>
      </c>
      <c r="Q362" s="12">
        <f t="shared" si="49"/>
        <v>0</v>
      </c>
      <c r="R362" s="12">
        <f t="shared" si="48"/>
        <v>0</v>
      </c>
      <c r="S362" s="12">
        <f t="shared" si="51"/>
        <v>0</v>
      </c>
      <c r="T362" s="12" t="e">
        <v>#VALUE!</v>
      </c>
      <c r="U362" s="12">
        <v>0</v>
      </c>
      <c r="V362" s="12">
        <v>31200000</v>
      </c>
      <c r="W362" s="12">
        <v>0</v>
      </c>
      <c r="X362" s="12" t="e">
        <v>#VALUE!</v>
      </c>
      <c r="Y362" s="16">
        <f t="shared" si="52"/>
        <v>0</v>
      </c>
      <c r="Z362" s="16">
        <f t="shared" si="53"/>
        <v>0</v>
      </c>
      <c r="AA362" s="16">
        <f t="shared" si="54"/>
        <v>0</v>
      </c>
    </row>
    <row r="363" spans="1:27" x14ac:dyDescent="0.25">
      <c r="A363" s="8" t="s">
        <v>1330</v>
      </c>
      <c r="B363" s="30" t="s">
        <v>1165</v>
      </c>
      <c r="C363" s="9" t="s">
        <v>1166</v>
      </c>
      <c r="D363" s="9" t="s">
        <v>996</v>
      </c>
      <c r="E363" s="9" t="s">
        <v>318</v>
      </c>
      <c r="F363" s="9" t="s">
        <v>997</v>
      </c>
      <c r="G363" s="9" t="s">
        <v>998</v>
      </c>
      <c r="H363" s="11">
        <v>3.5000000000000003E-2</v>
      </c>
      <c r="I363" s="11"/>
      <c r="J363" s="26">
        <v>0</v>
      </c>
      <c r="K363" s="11">
        <v>0</v>
      </c>
      <c r="L363" s="11">
        <v>0</v>
      </c>
      <c r="M363" s="11">
        <v>0</v>
      </c>
      <c r="N363" s="11"/>
      <c r="O363" s="12" t="e">
        <f t="shared" si="50"/>
        <v>#VALUE!</v>
      </c>
      <c r="P363" s="12">
        <f t="shared" si="47"/>
        <v>0</v>
      </c>
      <c r="Q363" s="12">
        <f t="shared" si="49"/>
        <v>0</v>
      </c>
      <c r="R363" s="12">
        <f t="shared" si="48"/>
        <v>0</v>
      </c>
      <c r="S363" s="12">
        <v>0</v>
      </c>
      <c r="T363" s="12" t="e">
        <v>#VALUE!</v>
      </c>
      <c r="U363" s="12">
        <v>301080000</v>
      </c>
      <c r="V363" s="12">
        <v>0</v>
      </c>
      <c r="W363" s="12">
        <v>301080000</v>
      </c>
      <c r="X363" s="12" t="e">
        <v>#VALUE!</v>
      </c>
      <c r="Y363" s="16">
        <f t="shared" si="52"/>
        <v>0</v>
      </c>
      <c r="Z363" s="16">
        <f t="shared" si="53"/>
        <v>0</v>
      </c>
      <c r="AA363" s="16">
        <f t="shared" si="54"/>
        <v>0</v>
      </c>
    </row>
    <row r="364" spans="1:27" x14ac:dyDescent="0.25">
      <c r="A364" s="8" t="s">
        <v>1331</v>
      </c>
      <c r="B364" s="30" t="s">
        <v>1173</v>
      </c>
      <c r="C364" s="30" t="s">
        <v>1174</v>
      </c>
      <c r="D364" s="9" t="s">
        <v>1001</v>
      </c>
      <c r="E364" s="9" t="s">
        <v>318</v>
      </c>
      <c r="F364" s="9" t="s">
        <v>1002</v>
      </c>
      <c r="G364" s="9" t="s">
        <v>998</v>
      </c>
      <c r="H364" s="11">
        <v>3.5000000000000003E-2</v>
      </c>
      <c r="I364" s="11"/>
      <c r="J364" s="26">
        <v>0</v>
      </c>
      <c r="K364" s="11">
        <v>0</v>
      </c>
      <c r="L364" s="11">
        <v>0</v>
      </c>
      <c r="M364" s="11">
        <v>0</v>
      </c>
      <c r="N364" s="11"/>
      <c r="O364" s="12" t="e">
        <f t="shared" si="50"/>
        <v>#VALUE!</v>
      </c>
      <c r="P364" s="12">
        <f t="shared" si="47"/>
        <v>0</v>
      </c>
      <c r="Q364" s="12">
        <f t="shared" si="49"/>
        <v>0</v>
      </c>
      <c r="R364" s="12">
        <f t="shared" si="48"/>
        <v>0</v>
      </c>
      <c r="S364" s="12">
        <v>0</v>
      </c>
      <c r="T364" s="12" t="e">
        <v>#VALUE!</v>
      </c>
      <c r="U364" s="12">
        <v>100200000</v>
      </c>
      <c r="V364" s="12">
        <v>0</v>
      </c>
      <c r="W364" s="12">
        <v>100200000</v>
      </c>
      <c r="X364" s="12" t="e">
        <v>#VALUE!</v>
      </c>
      <c r="Y364" s="16">
        <f t="shared" si="52"/>
        <v>0</v>
      </c>
      <c r="Z364" s="16">
        <f t="shared" si="53"/>
        <v>0</v>
      </c>
      <c r="AA364" s="16">
        <f t="shared" si="54"/>
        <v>0</v>
      </c>
    </row>
    <row r="365" spans="1:27" x14ac:dyDescent="0.25">
      <c r="A365" s="8" t="s">
        <v>1337</v>
      </c>
      <c r="B365" s="28" t="s">
        <v>1177</v>
      </c>
      <c r="C365" s="28" t="s">
        <v>1178</v>
      </c>
      <c r="D365" s="9" t="s">
        <v>1001</v>
      </c>
      <c r="E365" s="9" t="s">
        <v>318</v>
      </c>
      <c r="F365" s="28" t="s">
        <v>1022</v>
      </c>
      <c r="G365" s="9" t="s">
        <v>998</v>
      </c>
      <c r="H365" s="11">
        <v>3.5000000000000003E-2</v>
      </c>
      <c r="I365" s="11"/>
      <c r="J365" s="26">
        <v>0</v>
      </c>
      <c r="K365" s="11">
        <v>0</v>
      </c>
      <c r="L365" s="11">
        <v>0</v>
      </c>
      <c r="M365" s="11">
        <v>0</v>
      </c>
      <c r="N365" s="11"/>
      <c r="O365" s="12" t="e">
        <f t="shared" si="50"/>
        <v>#VALUE!</v>
      </c>
      <c r="P365" s="12">
        <f t="shared" ref="P365:P428" si="55">ROUND(IF(Y365&gt;=40%,U365*J365*(100%-H365),0),0)</f>
        <v>0</v>
      </c>
      <c r="Q365" s="12">
        <f t="shared" si="49"/>
        <v>0</v>
      </c>
      <c r="R365" s="12">
        <f t="shared" ref="R365:R428" si="56">ROUND(IF(AA365&gt;=100%,X365*(100%-H365)*K365,0),0)</f>
        <v>0</v>
      </c>
      <c r="S365" s="12">
        <v>0</v>
      </c>
      <c r="T365" s="12" t="e">
        <v>#VALUE!</v>
      </c>
      <c r="U365" s="12">
        <v>81720000</v>
      </c>
      <c r="V365" s="12">
        <v>0</v>
      </c>
      <c r="W365" s="12">
        <v>81720000</v>
      </c>
      <c r="X365" s="12" t="e">
        <v>#VALUE!</v>
      </c>
      <c r="Y365" s="16">
        <f t="shared" si="52"/>
        <v>0</v>
      </c>
      <c r="Z365" s="16">
        <f t="shared" si="53"/>
        <v>0</v>
      </c>
      <c r="AA365" s="16">
        <f t="shared" si="54"/>
        <v>0</v>
      </c>
    </row>
    <row r="366" spans="1:27" x14ac:dyDescent="0.25">
      <c r="A366" s="8" t="s">
        <v>1335</v>
      </c>
      <c r="B366" s="28" t="s">
        <v>1181</v>
      </c>
      <c r="C366" s="28" t="s">
        <v>1182</v>
      </c>
      <c r="D366" s="9" t="s">
        <v>1001</v>
      </c>
      <c r="E366" s="9" t="s">
        <v>318</v>
      </c>
      <c r="F366" s="28" t="s">
        <v>1015</v>
      </c>
      <c r="G366" s="9" t="s">
        <v>998</v>
      </c>
      <c r="H366" s="11">
        <v>3.5000000000000003E-2</v>
      </c>
      <c r="I366" s="11"/>
      <c r="J366" s="26">
        <v>0</v>
      </c>
      <c r="K366" s="11">
        <v>0</v>
      </c>
      <c r="L366" s="11">
        <v>0</v>
      </c>
      <c r="M366" s="11">
        <v>0</v>
      </c>
      <c r="N366" s="11"/>
      <c r="O366" s="12" t="e">
        <f t="shared" si="50"/>
        <v>#VALUE!</v>
      </c>
      <c r="P366" s="12">
        <f t="shared" si="55"/>
        <v>0</v>
      </c>
      <c r="Q366" s="12">
        <f t="shared" si="49"/>
        <v>0</v>
      </c>
      <c r="R366" s="12">
        <f t="shared" si="56"/>
        <v>0</v>
      </c>
      <c r="S366" s="12">
        <f t="shared" si="51"/>
        <v>0</v>
      </c>
      <c r="T366" s="12" t="e">
        <v>#VALUE!</v>
      </c>
      <c r="U366" s="12">
        <v>0</v>
      </c>
      <c r="V366" s="12">
        <v>-76180000</v>
      </c>
      <c r="W366" s="12">
        <v>0</v>
      </c>
      <c r="X366" s="12" t="e">
        <v>#VALUE!</v>
      </c>
      <c r="Y366" s="16">
        <f t="shared" si="52"/>
        <v>0</v>
      </c>
      <c r="Z366" s="16">
        <f t="shared" si="53"/>
        <v>0</v>
      </c>
      <c r="AA366" s="16">
        <f t="shared" si="54"/>
        <v>0</v>
      </c>
    </row>
    <row r="367" spans="1:27" x14ac:dyDescent="0.25">
      <c r="A367" s="8" t="s">
        <v>1342</v>
      </c>
      <c r="B367" s="32" t="s">
        <v>1200</v>
      </c>
      <c r="C367" s="32" t="s">
        <v>1201</v>
      </c>
      <c r="D367" s="32" t="s">
        <v>996</v>
      </c>
      <c r="E367" s="9" t="s">
        <v>318</v>
      </c>
      <c r="F367" s="32" t="s">
        <v>1185</v>
      </c>
      <c r="G367" s="32" t="s">
        <v>998</v>
      </c>
      <c r="H367" s="11">
        <v>3.5000000000000003E-2</v>
      </c>
      <c r="I367" s="11"/>
      <c r="J367" s="26">
        <v>0</v>
      </c>
      <c r="K367" s="11">
        <v>0</v>
      </c>
      <c r="L367" s="11">
        <v>0</v>
      </c>
      <c r="M367" s="11">
        <v>0</v>
      </c>
      <c r="N367" s="11"/>
      <c r="O367" s="12" t="e">
        <f t="shared" si="50"/>
        <v>#VALUE!</v>
      </c>
      <c r="P367" s="12">
        <f t="shared" si="55"/>
        <v>0</v>
      </c>
      <c r="Q367" s="12">
        <f t="shared" si="49"/>
        <v>0</v>
      </c>
      <c r="R367" s="12">
        <f t="shared" si="56"/>
        <v>0</v>
      </c>
      <c r="S367" s="12">
        <f t="shared" si="51"/>
        <v>0</v>
      </c>
      <c r="T367" s="12" t="e">
        <v>#VALUE!</v>
      </c>
      <c r="U367" s="12">
        <v>0</v>
      </c>
      <c r="V367" s="12">
        <v>0</v>
      </c>
      <c r="W367" s="12">
        <v>0</v>
      </c>
      <c r="X367" s="12" t="e">
        <v>#VALUE!</v>
      </c>
      <c r="Y367" s="16">
        <f t="shared" si="52"/>
        <v>0</v>
      </c>
      <c r="Z367" s="16">
        <f t="shared" si="53"/>
        <v>0</v>
      </c>
      <c r="AA367" s="16">
        <f t="shared" si="54"/>
        <v>0</v>
      </c>
    </row>
    <row r="368" spans="1:27" x14ac:dyDescent="0.25">
      <c r="A368" s="8" t="s">
        <v>1343</v>
      </c>
      <c r="B368" s="28" t="s">
        <v>1219</v>
      </c>
      <c r="C368" s="28" t="s">
        <v>1220</v>
      </c>
      <c r="D368" s="28" t="s">
        <v>996</v>
      </c>
      <c r="E368" s="9" t="s">
        <v>318</v>
      </c>
      <c r="F368" s="28" t="s">
        <v>1204</v>
      </c>
      <c r="G368" s="28" t="s">
        <v>998</v>
      </c>
      <c r="H368" s="11">
        <v>3.5000000000000003E-2</v>
      </c>
      <c r="I368" s="11">
        <v>0.02</v>
      </c>
      <c r="J368" s="26">
        <v>0</v>
      </c>
      <c r="K368" s="11">
        <v>0</v>
      </c>
      <c r="L368" s="11">
        <v>0</v>
      </c>
      <c r="M368" s="11">
        <v>0</v>
      </c>
      <c r="N368" s="11"/>
      <c r="O368" s="12">
        <v>0</v>
      </c>
      <c r="P368" s="12">
        <f t="shared" si="55"/>
        <v>0</v>
      </c>
      <c r="Q368" s="12">
        <f t="shared" si="49"/>
        <v>0</v>
      </c>
      <c r="R368" s="12">
        <f t="shared" si="56"/>
        <v>0</v>
      </c>
      <c r="S368" s="12">
        <v>0</v>
      </c>
      <c r="T368" s="12" t="e">
        <v>#VALUE!</v>
      </c>
      <c r="U368" s="12">
        <v>6360000</v>
      </c>
      <c r="V368" s="12">
        <v>19080000</v>
      </c>
      <c r="W368" s="12">
        <v>6360000</v>
      </c>
      <c r="X368" s="12" t="e">
        <v>#VALUE!</v>
      </c>
      <c r="Y368" s="16">
        <f t="shared" si="52"/>
        <v>0</v>
      </c>
      <c r="Z368" s="16">
        <f t="shared" si="53"/>
        <v>0</v>
      </c>
      <c r="AA368" s="16">
        <f t="shared" si="54"/>
        <v>0</v>
      </c>
    </row>
    <row r="369" spans="1:27" x14ac:dyDescent="0.25">
      <c r="A369" s="8" t="s">
        <v>1296</v>
      </c>
      <c r="B369" s="28" t="s">
        <v>938</v>
      </c>
      <c r="C369" s="28" t="s">
        <v>939</v>
      </c>
      <c r="D369" s="28" t="s">
        <v>478</v>
      </c>
      <c r="E369" s="9" t="s">
        <v>318</v>
      </c>
      <c r="F369" s="28" t="s">
        <v>479</v>
      </c>
      <c r="G369" s="28" t="s">
        <v>480</v>
      </c>
      <c r="H369" s="11">
        <v>3.5000000000000003E-2</v>
      </c>
      <c r="I369" s="11"/>
      <c r="J369" s="26">
        <v>0.01</v>
      </c>
      <c r="K369" s="11">
        <v>0.01</v>
      </c>
      <c r="L369" s="11">
        <v>5.0000000000000001E-3</v>
      </c>
      <c r="M369" s="11">
        <v>5.0000000000000001E-3</v>
      </c>
      <c r="N369" s="11"/>
      <c r="O369" s="12" t="e">
        <f t="shared" si="50"/>
        <v>#VALUE!</v>
      </c>
      <c r="P369" s="12">
        <f t="shared" si="55"/>
        <v>0</v>
      </c>
      <c r="Q369" s="12">
        <f t="shared" si="49"/>
        <v>0</v>
      </c>
      <c r="R369" s="12">
        <f t="shared" si="56"/>
        <v>0</v>
      </c>
      <c r="S369" s="12">
        <f t="shared" si="51"/>
        <v>0</v>
      </c>
      <c r="T369" s="12" t="e">
        <v>#VALUE!</v>
      </c>
      <c r="U369" s="12">
        <v>0</v>
      </c>
      <c r="V369" s="12">
        <v>75120000</v>
      </c>
      <c r="W369" s="12">
        <v>0</v>
      </c>
      <c r="X369" s="12" t="e">
        <v>#VALUE!</v>
      </c>
      <c r="Y369" s="16">
        <f t="shared" si="52"/>
        <v>0</v>
      </c>
      <c r="Z369" s="16">
        <f t="shared" si="53"/>
        <v>0</v>
      </c>
      <c r="AA369" s="16">
        <f t="shared" si="54"/>
        <v>0</v>
      </c>
    </row>
    <row r="370" spans="1:27" x14ac:dyDescent="0.25">
      <c r="A370" s="8" t="s">
        <v>1299</v>
      </c>
      <c r="B370" s="28" t="s">
        <v>944</v>
      </c>
      <c r="C370" s="28" t="s">
        <v>945</v>
      </c>
      <c r="D370" s="28" t="s">
        <v>478</v>
      </c>
      <c r="E370" s="9" t="s">
        <v>318</v>
      </c>
      <c r="F370" s="28" t="s">
        <v>491</v>
      </c>
      <c r="G370" s="28" t="s">
        <v>480</v>
      </c>
      <c r="H370" s="11">
        <v>3.5000000000000003E-2</v>
      </c>
      <c r="I370" s="11">
        <v>0.02</v>
      </c>
      <c r="J370" s="26">
        <v>0.01</v>
      </c>
      <c r="K370" s="11">
        <v>0.01</v>
      </c>
      <c r="L370" s="11">
        <v>5.0000000000000001E-3</v>
      </c>
      <c r="M370" s="11">
        <v>5.0000000000000001E-3</v>
      </c>
      <c r="N370" s="11"/>
      <c r="O370" s="12" t="e">
        <f t="shared" si="50"/>
        <v>#VALUE!</v>
      </c>
      <c r="P370" s="12">
        <f t="shared" si="55"/>
        <v>0</v>
      </c>
      <c r="Q370" s="12">
        <f t="shared" si="49"/>
        <v>0</v>
      </c>
      <c r="R370" s="12">
        <f t="shared" si="56"/>
        <v>0</v>
      </c>
      <c r="S370" s="12">
        <f t="shared" si="51"/>
        <v>0</v>
      </c>
      <c r="T370" s="12" t="e">
        <v>#VALUE!</v>
      </c>
      <c r="U370" s="12">
        <v>0</v>
      </c>
      <c r="V370" s="12">
        <v>0</v>
      </c>
      <c r="W370" s="12">
        <v>0</v>
      </c>
      <c r="X370" s="12" t="e">
        <v>#VALUE!</v>
      </c>
      <c r="Y370" s="16">
        <f t="shared" si="52"/>
        <v>0</v>
      </c>
      <c r="Z370" s="16">
        <f t="shared" si="53"/>
        <v>0</v>
      </c>
      <c r="AA370" s="16">
        <f t="shared" si="54"/>
        <v>0</v>
      </c>
    </row>
    <row r="371" spans="1:27" x14ac:dyDescent="0.25">
      <c r="A371" s="8" t="s">
        <v>1329</v>
      </c>
      <c r="B371" s="28" t="s">
        <v>986</v>
      </c>
      <c r="C371" s="28" t="s">
        <v>987</v>
      </c>
      <c r="D371" s="28" t="s">
        <v>478</v>
      </c>
      <c r="E371" s="9" t="s">
        <v>318</v>
      </c>
      <c r="F371" s="28" t="s">
        <v>491</v>
      </c>
      <c r="G371" s="28" t="s">
        <v>480</v>
      </c>
      <c r="H371" s="11">
        <v>3.5000000000000003E-2</v>
      </c>
      <c r="I371" s="11"/>
      <c r="J371" s="26">
        <v>0.01</v>
      </c>
      <c r="K371" s="11">
        <v>0.01</v>
      </c>
      <c r="L371" s="11">
        <v>5.0000000000000001E-3</v>
      </c>
      <c r="M371" s="11">
        <v>5.0000000000000001E-3</v>
      </c>
      <c r="N371" s="11"/>
      <c r="O371" s="12" t="e">
        <f t="shared" si="50"/>
        <v>#VALUE!</v>
      </c>
      <c r="P371" s="12">
        <f t="shared" si="55"/>
        <v>0</v>
      </c>
      <c r="Q371" s="12">
        <f t="shared" si="49"/>
        <v>0</v>
      </c>
      <c r="R371" s="12">
        <f t="shared" si="56"/>
        <v>0</v>
      </c>
      <c r="S371" s="12">
        <f t="shared" si="51"/>
        <v>2992800</v>
      </c>
      <c r="T371" s="12" t="e">
        <v>#VALUE!</v>
      </c>
      <c r="U371" s="12">
        <v>299280000</v>
      </c>
      <c r="V371" s="12">
        <v>326040000</v>
      </c>
      <c r="W371" s="12">
        <v>299280000</v>
      </c>
      <c r="X371" s="12" t="e">
        <v>#VALUE!</v>
      </c>
      <c r="Y371" s="16">
        <f t="shared" si="52"/>
        <v>0</v>
      </c>
      <c r="Z371" s="16">
        <f t="shared" si="53"/>
        <v>0</v>
      </c>
      <c r="AA371" s="16">
        <f t="shared" si="54"/>
        <v>0</v>
      </c>
    </row>
    <row r="372" spans="1:27" x14ac:dyDescent="0.25">
      <c r="A372" s="8" t="s">
        <v>1324</v>
      </c>
      <c r="B372" s="28" t="s">
        <v>992</v>
      </c>
      <c r="C372" s="28" t="s">
        <v>993</v>
      </c>
      <c r="D372" s="28" t="s">
        <v>478</v>
      </c>
      <c r="E372" s="9" t="s">
        <v>318</v>
      </c>
      <c r="F372" s="28" t="s">
        <v>479</v>
      </c>
      <c r="G372" s="28" t="s">
        <v>480</v>
      </c>
      <c r="H372" s="11">
        <v>3.5000000000000003E-2</v>
      </c>
      <c r="I372" s="11"/>
      <c r="J372" s="26">
        <v>0.01</v>
      </c>
      <c r="K372" s="11">
        <v>0.01</v>
      </c>
      <c r="L372" s="11">
        <v>5.0000000000000001E-3</v>
      </c>
      <c r="M372" s="11">
        <v>5.0000000000000001E-3</v>
      </c>
      <c r="N372" s="11"/>
      <c r="O372" s="12" t="e">
        <f t="shared" si="50"/>
        <v>#VALUE!</v>
      </c>
      <c r="P372" s="12">
        <f t="shared" si="55"/>
        <v>0</v>
      </c>
      <c r="Q372" s="12">
        <f t="shared" si="49"/>
        <v>0</v>
      </c>
      <c r="R372" s="12">
        <f t="shared" si="56"/>
        <v>0</v>
      </c>
      <c r="S372" s="12">
        <f t="shared" si="51"/>
        <v>0</v>
      </c>
      <c r="T372" s="12" t="e">
        <v>#VALUE!</v>
      </c>
      <c r="U372" s="12">
        <v>0</v>
      </c>
      <c r="V372" s="12">
        <v>0</v>
      </c>
      <c r="W372" s="12">
        <v>0</v>
      </c>
      <c r="X372" s="12" t="e">
        <v>#VALUE!</v>
      </c>
      <c r="Y372" s="16">
        <f t="shared" si="52"/>
        <v>0</v>
      </c>
      <c r="Z372" s="16">
        <f t="shared" si="53"/>
        <v>0</v>
      </c>
      <c r="AA372" s="16">
        <f t="shared" si="54"/>
        <v>0</v>
      </c>
    </row>
    <row r="373" spans="1:27" x14ac:dyDescent="0.25">
      <c r="A373" s="8" t="s">
        <v>1278</v>
      </c>
      <c r="B373" s="28" t="s">
        <v>316</v>
      </c>
      <c r="C373" s="28" t="s">
        <v>317</v>
      </c>
      <c r="D373" s="28" t="s">
        <v>55</v>
      </c>
      <c r="E373" s="9" t="s">
        <v>318</v>
      </c>
      <c r="F373" s="28" t="s">
        <v>70</v>
      </c>
      <c r="G373" s="28" t="s">
        <v>57</v>
      </c>
      <c r="H373" s="11">
        <v>3.5000000000000003E-2</v>
      </c>
      <c r="I373" s="11"/>
      <c r="J373" s="26">
        <v>0.01</v>
      </c>
      <c r="K373" s="11">
        <v>0.01</v>
      </c>
      <c r="L373" s="11">
        <v>5.0000000000000001E-3</v>
      </c>
      <c r="M373" s="11">
        <v>5.0000000000000001E-3</v>
      </c>
      <c r="N373" s="11"/>
      <c r="O373" s="12" t="e">
        <f t="shared" si="50"/>
        <v>#VALUE!</v>
      </c>
      <c r="P373" s="12">
        <f t="shared" si="55"/>
        <v>0</v>
      </c>
      <c r="Q373" s="12">
        <f t="shared" si="49"/>
        <v>0</v>
      </c>
      <c r="R373" s="12">
        <f t="shared" si="56"/>
        <v>0</v>
      </c>
      <c r="S373" s="12">
        <f t="shared" si="51"/>
        <v>0</v>
      </c>
      <c r="T373" s="12" t="e">
        <v>#VALUE!</v>
      </c>
      <c r="U373" s="12">
        <v>0</v>
      </c>
      <c r="V373" s="12">
        <v>100680000</v>
      </c>
      <c r="W373" s="12">
        <v>0</v>
      </c>
      <c r="X373" s="12" t="e">
        <v>#VALUE!</v>
      </c>
      <c r="Y373" s="16">
        <f t="shared" si="52"/>
        <v>0</v>
      </c>
      <c r="Z373" s="16">
        <f t="shared" si="53"/>
        <v>0</v>
      </c>
      <c r="AA373" s="16">
        <f t="shared" si="54"/>
        <v>0</v>
      </c>
    </row>
    <row r="374" spans="1:27" x14ac:dyDescent="0.25">
      <c r="A374" s="8" t="s">
        <v>1268</v>
      </c>
      <c r="B374" s="28" t="s">
        <v>321</v>
      </c>
      <c r="C374" s="28" t="s">
        <v>322</v>
      </c>
      <c r="D374" s="28" t="s">
        <v>55</v>
      </c>
      <c r="E374" s="9" t="s">
        <v>318</v>
      </c>
      <c r="F374" s="28" t="s">
        <v>70</v>
      </c>
      <c r="G374" s="28" t="s">
        <v>57</v>
      </c>
      <c r="H374" s="11">
        <v>3.5000000000000003E-2</v>
      </c>
      <c r="I374" s="11"/>
      <c r="J374" s="26">
        <v>0.01</v>
      </c>
      <c r="K374" s="11">
        <v>0.01</v>
      </c>
      <c r="L374" s="11">
        <v>5.0000000000000001E-3</v>
      </c>
      <c r="M374" s="11">
        <v>5.0000000000000001E-3</v>
      </c>
      <c r="N374" s="11"/>
      <c r="O374" s="12" t="e">
        <f t="shared" si="50"/>
        <v>#VALUE!</v>
      </c>
      <c r="P374" s="12">
        <f t="shared" si="55"/>
        <v>0</v>
      </c>
      <c r="Q374" s="12">
        <f t="shared" si="49"/>
        <v>0</v>
      </c>
      <c r="R374" s="12">
        <f t="shared" si="56"/>
        <v>0</v>
      </c>
      <c r="S374" s="12">
        <f t="shared" si="51"/>
        <v>1000800</v>
      </c>
      <c r="T374" s="12" t="e">
        <v>#VALUE!</v>
      </c>
      <c r="U374" s="12">
        <v>100080000</v>
      </c>
      <c r="V374" s="12">
        <v>143400000</v>
      </c>
      <c r="W374" s="12">
        <v>100080000</v>
      </c>
      <c r="X374" s="12" t="e">
        <v>#VALUE!</v>
      </c>
      <c r="Y374" s="16">
        <f t="shared" si="52"/>
        <v>0</v>
      </c>
      <c r="Z374" s="16">
        <f t="shared" si="53"/>
        <v>0</v>
      </c>
      <c r="AA374" s="16">
        <f t="shared" si="54"/>
        <v>0</v>
      </c>
    </row>
    <row r="375" spans="1:27" x14ac:dyDescent="0.25">
      <c r="A375" s="8" t="s">
        <v>1285</v>
      </c>
      <c r="B375" s="28" t="s">
        <v>325</v>
      </c>
      <c r="C375" s="28" t="s">
        <v>326</v>
      </c>
      <c r="D375" s="9" t="s">
        <v>76</v>
      </c>
      <c r="E375" s="9" t="s">
        <v>318</v>
      </c>
      <c r="F375" s="28" t="s">
        <v>89</v>
      </c>
      <c r="G375" s="28" t="s">
        <v>57</v>
      </c>
      <c r="H375" s="11">
        <v>3.5000000000000003E-2</v>
      </c>
      <c r="I375" s="11"/>
      <c r="J375" s="26">
        <v>0.01</v>
      </c>
      <c r="K375" s="11">
        <v>0.01</v>
      </c>
      <c r="L375" s="11">
        <v>5.0000000000000001E-3</v>
      </c>
      <c r="M375" s="11">
        <v>5.0000000000000001E-3</v>
      </c>
      <c r="N375" s="11"/>
      <c r="O375" s="12" t="e">
        <f t="shared" si="50"/>
        <v>#VALUE!</v>
      </c>
      <c r="P375" s="12">
        <f t="shared" si="55"/>
        <v>0</v>
      </c>
      <c r="Q375" s="12">
        <f t="shared" si="49"/>
        <v>0</v>
      </c>
      <c r="R375" s="12">
        <f t="shared" si="56"/>
        <v>0</v>
      </c>
      <c r="S375" s="12">
        <f t="shared" si="51"/>
        <v>0</v>
      </c>
      <c r="T375" s="12" t="e">
        <v>#VALUE!</v>
      </c>
      <c r="U375" s="12">
        <v>0</v>
      </c>
      <c r="V375" s="12">
        <v>0</v>
      </c>
      <c r="W375" s="12">
        <v>0</v>
      </c>
      <c r="X375" s="12" t="e">
        <v>#VALUE!</v>
      </c>
      <c r="Y375" s="16">
        <f t="shared" si="52"/>
        <v>0</v>
      </c>
      <c r="Z375" s="16">
        <f t="shared" si="53"/>
        <v>0</v>
      </c>
      <c r="AA375" s="16">
        <f t="shared" si="54"/>
        <v>0</v>
      </c>
    </row>
    <row r="376" spans="1:27" x14ac:dyDescent="0.25">
      <c r="A376" s="8" t="s">
        <v>1270</v>
      </c>
      <c r="B376" s="28" t="s">
        <v>329</v>
      </c>
      <c r="C376" s="28" t="s">
        <v>330</v>
      </c>
      <c r="D376" s="28" t="s">
        <v>76</v>
      </c>
      <c r="E376" s="9" t="s">
        <v>318</v>
      </c>
      <c r="F376" s="28" t="s">
        <v>77</v>
      </c>
      <c r="G376" s="28" t="s">
        <v>57</v>
      </c>
      <c r="H376" s="11">
        <v>3.5000000000000003E-2</v>
      </c>
      <c r="I376" s="11"/>
      <c r="J376" s="26">
        <v>0.01</v>
      </c>
      <c r="K376" s="11">
        <v>0.01</v>
      </c>
      <c r="L376" s="11">
        <v>5.0000000000000001E-3</v>
      </c>
      <c r="M376" s="11">
        <v>5.0000000000000001E-3</v>
      </c>
      <c r="N376" s="11"/>
      <c r="O376" s="12" t="e">
        <f t="shared" si="50"/>
        <v>#VALUE!</v>
      </c>
      <c r="P376" s="12">
        <f t="shared" si="55"/>
        <v>0</v>
      </c>
      <c r="Q376" s="12">
        <f t="shared" si="49"/>
        <v>0</v>
      </c>
      <c r="R376" s="12">
        <f t="shared" si="56"/>
        <v>0</v>
      </c>
      <c r="S376" s="12">
        <f t="shared" si="51"/>
        <v>0</v>
      </c>
      <c r="T376" s="12" t="e">
        <v>#VALUE!</v>
      </c>
      <c r="U376" s="12">
        <v>0</v>
      </c>
      <c r="V376" s="12">
        <v>317520000</v>
      </c>
      <c r="W376" s="12">
        <v>0</v>
      </c>
      <c r="X376" s="12" t="e">
        <v>#VALUE!</v>
      </c>
      <c r="Y376" s="16">
        <f t="shared" si="52"/>
        <v>0</v>
      </c>
      <c r="Z376" s="16">
        <f t="shared" si="53"/>
        <v>0</v>
      </c>
      <c r="AA376" s="16">
        <f t="shared" si="54"/>
        <v>0</v>
      </c>
    </row>
    <row r="377" spans="1:27" x14ac:dyDescent="0.25">
      <c r="A377" s="8" t="s">
        <v>1277</v>
      </c>
      <c r="B377" s="28" t="s">
        <v>333</v>
      </c>
      <c r="C377" s="28" t="s">
        <v>334</v>
      </c>
      <c r="D377" s="28" t="s">
        <v>76</v>
      </c>
      <c r="E377" s="9" t="s">
        <v>318</v>
      </c>
      <c r="F377" s="28" t="s">
        <v>96</v>
      </c>
      <c r="G377" s="28" t="s">
        <v>57</v>
      </c>
      <c r="H377" s="11">
        <v>3.5000000000000003E-2</v>
      </c>
      <c r="I377" s="11"/>
      <c r="J377" s="26">
        <v>0.01</v>
      </c>
      <c r="K377" s="11">
        <v>0.01</v>
      </c>
      <c r="L377" s="11">
        <v>5.0000000000000001E-3</v>
      </c>
      <c r="M377" s="11">
        <v>5.0000000000000001E-3</v>
      </c>
      <c r="N377" s="11"/>
      <c r="O377" s="12" t="e">
        <f t="shared" si="50"/>
        <v>#VALUE!</v>
      </c>
      <c r="P377" s="12">
        <f t="shared" si="55"/>
        <v>0</v>
      </c>
      <c r="Q377" s="12">
        <f t="shared" si="49"/>
        <v>0</v>
      </c>
      <c r="R377" s="12">
        <f t="shared" si="56"/>
        <v>0</v>
      </c>
      <c r="S377" s="12">
        <f t="shared" si="51"/>
        <v>1821600</v>
      </c>
      <c r="T377" s="12" t="e">
        <v>#VALUE!</v>
      </c>
      <c r="U377" s="12">
        <v>182160000</v>
      </c>
      <c r="V377" s="12">
        <v>0</v>
      </c>
      <c r="W377" s="12">
        <v>182160000</v>
      </c>
      <c r="X377" s="12" t="e">
        <v>#VALUE!</v>
      </c>
      <c r="Y377" s="16">
        <f t="shared" si="52"/>
        <v>0</v>
      </c>
      <c r="Z377" s="16">
        <f t="shared" si="53"/>
        <v>0</v>
      </c>
      <c r="AA377" s="16">
        <f t="shared" si="54"/>
        <v>0</v>
      </c>
    </row>
    <row r="378" spans="1:27" x14ac:dyDescent="0.25">
      <c r="A378" s="8" t="s">
        <v>1271</v>
      </c>
      <c r="B378" s="28" t="s">
        <v>337</v>
      </c>
      <c r="C378" s="28" t="s">
        <v>338</v>
      </c>
      <c r="D378" s="28" t="s">
        <v>1392</v>
      </c>
      <c r="E378" s="9" t="s">
        <v>318</v>
      </c>
      <c r="F378" s="28" t="s">
        <v>80</v>
      </c>
      <c r="G378" s="28" t="s">
        <v>57</v>
      </c>
      <c r="H378" s="11">
        <v>3.5000000000000003E-2</v>
      </c>
      <c r="I378" s="11"/>
      <c r="J378" s="26">
        <v>0.01</v>
      </c>
      <c r="K378" s="11">
        <v>0.01</v>
      </c>
      <c r="L378" s="11">
        <v>5.0000000000000001E-3</v>
      </c>
      <c r="M378" s="11">
        <v>5.0000000000000001E-3</v>
      </c>
      <c r="N378" s="11"/>
      <c r="O378" s="12" t="e">
        <f t="shared" si="50"/>
        <v>#VALUE!</v>
      </c>
      <c r="P378" s="12">
        <f t="shared" si="55"/>
        <v>0</v>
      </c>
      <c r="Q378" s="12">
        <f t="shared" si="49"/>
        <v>0</v>
      </c>
      <c r="R378" s="12">
        <f t="shared" si="56"/>
        <v>0</v>
      </c>
      <c r="S378" s="12">
        <f t="shared" si="51"/>
        <v>1722000</v>
      </c>
      <c r="T378" s="12" t="e">
        <v>#VALUE!</v>
      </c>
      <c r="U378" s="12">
        <v>172200000</v>
      </c>
      <c r="V378" s="12">
        <v>0</v>
      </c>
      <c r="W378" s="12">
        <v>172200000</v>
      </c>
      <c r="X378" s="12" t="e">
        <v>#VALUE!</v>
      </c>
      <c r="Y378" s="16">
        <f t="shared" si="52"/>
        <v>0</v>
      </c>
      <c r="Z378" s="16">
        <f t="shared" si="53"/>
        <v>0</v>
      </c>
      <c r="AA378" s="16">
        <f t="shared" si="54"/>
        <v>0</v>
      </c>
    </row>
    <row r="379" spans="1:27" x14ac:dyDescent="0.25">
      <c r="A379" s="8" t="s">
        <v>1267</v>
      </c>
      <c r="B379" s="28" t="s">
        <v>341</v>
      </c>
      <c r="C379" s="28" t="s">
        <v>342</v>
      </c>
      <c r="D379" s="28" t="s">
        <v>1391</v>
      </c>
      <c r="E379" s="9" t="s">
        <v>318</v>
      </c>
      <c r="F379" s="28" t="s">
        <v>67</v>
      </c>
      <c r="G379" s="28" t="s">
        <v>57</v>
      </c>
      <c r="H379" s="11">
        <v>3.5000000000000003E-2</v>
      </c>
      <c r="I379" s="11"/>
      <c r="J379" s="26">
        <v>0.01</v>
      </c>
      <c r="K379" s="11">
        <v>0.01</v>
      </c>
      <c r="L379" s="11">
        <v>5.0000000000000001E-3</v>
      </c>
      <c r="M379" s="11">
        <v>5.0000000000000001E-3</v>
      </c>
      <c r="N379" s="11"/>
      <c r="O379" s="12" t="e">
        <f t="shared" si="50"/>
        <v>#VALUE!</v>
      </c>
      <c r="P379" s="12">
        <f t="shared" si="55"/>
        <v>0</v>
      </c>
      <c r="Q379" s="12">
        <f t="shared" si="49"/>
        <v>0</v>
      </c>
      <c r="R379" s="12">
        <f t="shared" si="56"/>
        <v>0</v>
      </c>
      <c r="S379" s="12">
        <f t="shared" si="51"/>
        <v>3021600</v>
      </c>
      <c r="T379" s="12" t="e">
        <v>#VALUE!</v>
      </c>
      <c r="U379" s="12">
        <v>302160000</v>
      </c>
      <c r="V379" s="12">
        <v>0</v>
      </c>
      <c r="W379" s="12">
        <v>302160000</v>
      </c>
      <c r="X379" s="12" t="e">
        <v>#VALUE!</v>
      </c>
      <c r="Y379" s="16">
        <f t="shared" si="52"/>
        <v>0</v>
      </c>
      <c r="Z379" s="16">
        <f t="shared" si="53"/>
        <v>0</v>
      </c>
      <c r="AA379" s="16">
        <f t="shared" si="54"/>
        <v>0</v>
      </c>
    </row>
    <row r="380" spans="1:27" x14ac:dyDescent="0.25">
      <c r="A380" s="8" t="s">
        <v>1272</v>
      </c>
      <c r="B380" s="20" t="s">
        <v>345</v>
      </c>
      <c r="C380" s="9" t="s">
        <v>346</v>
      </c>
      <c r="D380" s="10" t="s">
        <v>1391</v>
      </c>
      <c r="E380" s="9" t="s">
        <v>318</v>
      </c>
      <c r="F380" s="9" t="s">
        <v>67</v>
      </c>
      <c r="G380" s="9" t="s">
        <v>57</v>
      </c>
      <c r="H380" s="11">
        <v>3.5000000000000003E-2</v>
      </c>
      <c r="I380" s="11"/>
      <c r="J380" s="26">
        <v>0.01</v>
      </c>
      <c r="K380" s="11">
        <v>0.01</v>
      </c>
      <c r="L380" s="11">
        <v>5.0000000000000001E-3</v>
      </c>
      <c r="M380" s="11">
        <v>5.0000000000000001E-3</v>
      </c>
      <c r="N380" s="11"/>
      <c r="O380" s="12" t="e">
        <f t="shared" si="50"/>
        <v>#VALUE!</v>
      </c>
      <c r="P380" s="12">
        <f t="shared" si="55"/>
        <v>0</v>
      </c>
      <c r="Q380" s="12">
        <f t="shared" si="49"/>
        <v>0</v>
      </c>
      <c r="R380" s="12">
        <f t="shared" si="56"/>
        <v>0</v>
      </c>
      <c r="S380" s="12">
        <f t="shared" si="51"/>
        <v>0</v>
      </c>
      <c r="T380" s="12" t="e">
        <v>#VALUE!</v>
      </c>
      <c r="U380" s="12">
        <v>0</v>
      </c>
      <c r="V380" s="12">
        <v>0</v>
      </c>
      <c r="W380" s="12">
        <v>0</v>
      </c>
      <c r="X380" s="12" t="e">
        <v>#VALUE!</v>
      </c>
      <c r="Y380" s="16">
        <f t="shared" si="52"/>
        <v>0</v>
      </c>
      <c r="Z380" s="16">
        <f t="shared" si="53"/>
        <v>0</v>
      </c>
      <c r="AA380" s="16">
        <f t="shared" si="54"/>
        <v>0</v>
      </c>
    </row>
    <row r="381" spans="1:27" x14ac:dyDescent="0.25">
      <c r="A381" s="8" t="s">
        <v>1286</v>
      </c>
      <c r="B381" s="20" t="s">
        <v>349</v>
      </c>
      <c r="C381" s="9" t="s">
        <v>350</v>
      </c>
      <c r="D381" s="10" t="s">
        <v>55</v>
      </c>
      <c r="E381" s="9" t="s">
        <v>318</v>
      </c>
      <c r="F381" s="9" t="s">
        <v>56</v>
      </c>
      <c r="G381" s="9" t="s">
        <v>57</v>
      </c>
      <c r="H381" s="11">
        <v>3.5000000000000003E-2</v>
      </c>
      <c r="I381" s="11"/>
      <c r="J381" s="26">
        <v>0.01</v>
      </c>
      <c r="K381" s="11">
        <v>0.01</v>
      </c>
      <c r="L381" s="11">
        <v>5.0000000000000001E-3</v>
      </c>
      <c r="M381" s="11">
        <v>5.0000000000000001E-3</v>
      </c>
      <c r="N381" s="11"/>
      <c r="O381" s="12" t="e">
        <f t="shared" si="50"/>
        <v>#VALUE!</v>
      </c>
      <c r="P381" s="12">
        <f t="shared" si="55"/>
        <v>0</v>
      </c>
      <c r="Q381" s="12">
        <f t="shared" si="49"/>
        <v>0</v>
      </c>
      <c r="R381" s="12">
        <f t="shared" si="56"/>
        <v>0</v>
      </c>
      <c r="S381" s="12">
        <f t="shared" si="51"/>
        <v>632400</v>
      </c>
      <c r="T381" s="12" t="e">
        <v>#VALUE!</v>
      </c>
      <c r="U381" s="12">
        <v>63240000</v>
      </c>
      <c r="V381" s="12">
        <v>70320000</v>
      </c>
      <c r="W381" s="12">
        <v>63240000</v>
      </c>
      <c r="X381" s="12" t="e">
        <v>#VALUE!</v>
      </c>
      <c r="Y381" s="16">
        <f t="shared" si="52"/>
        <v>0</v>
      </c>
      <c r="Z381" s="16">
        <f t="shared" si="53"/>
        <v>0</v>
      </c>
      <c r="AA381" s="16">
        <f t="shared" si="54"/>
        <v>0</v>
      </c>
    </row>
    <row r="382" spans="1:27" x14ac:dyDescent="0.25">
      <c r="A382" s="8" t="s">
        <v>1264</v>
      </c>
      <c r="B382" s="20" t="s">
        <v>353</v>
      </c>
      <c r="C382" s="9" t="s">
        <v>354</v>
      </c>
      <c r="D382" s="10" t="s">
        <v>55</v>
      </c>
      <c r="E382" s="9" t="s">
        <v>318</v>
      </c>
      <c r="F382" s="9" t="s">
        <v>56</v>
      </c>
      <c r="G382" s="9" t="s">
        <v>57</v>
      </c>
      <c r="H382" s="11">
        <v>3.5000000000000003E-2</v>
      </c>
      <c r="I382" s="11"/>
      <c r="J382" s="26">
        <v>0.01</v>
      </c>
      <c r="K382" s="11">
        <v>0.01</v>
      </c>
      <c r="L382" s="11">
        <v>5.0000000000000001E-3</v>
      </c>
      <c r="M382" s="11">
        <v>5.0000000000000001E-3</v>
      </c>
      <c r="N382" s="11"/>
      <c r="O382" s="12" t="e">
        <f t="shared" si="50"/>
        <v>#VALUE!</v>
      </c>
      <c r="P382" s="12">
        <f t="shared" si="55"/>
        <v>0</v>
      </c>
      <c r="Q382" s="12">
        <f t="shared" si="49"/>
        <v>0</v>
      </c>
      <c r="R382" s="12">
        <f t="shared" si="56"/>
        <v>0</v>
      </c>
      <c r="S382" s="12">
        <f t="shared" si="51"/>
        <v>0</v>
      </c>
      <c r="T382" s="12" t="e">
        <v>#VALUE!</v>
      </c>
      <c r="U382" s="12">
        <v>0</v>
      </c>
      <c r="V382" s="12">
        <v>0</v>
      </c>
      <c r="W382" s="12">
        <v>0</v>
      </c>
      <c r="X382" s="12" t="e">
        <v>#VALUE!</v>
      </c>
      <c r="Y382" s="16">
        <f t="shared" si="52"/>
        <v>0</v>
      </c>
      <c r="Z382" s="16">
        <f t="shared" si="53"/>
        <v>0</v>
      </c>
      <c r="AA382" s="16">
        <f t="shared" si="54"/>
        <v>0</v>
      </c>
    </row>
    <row r="383" spans="1:27" x14ac:dyDescent="0.25">
      <c r="A383" s="8" t="s">
        <v>1283</v>
      </c>
      <c r="B383" s="9" t="s">
        <v>371</v>
      </c>
      <c r="C383" s="9" t="s">
        <v>372</v>
      </c>
      <c r="D383" s="10" t="s">
        <v>55</v>
      </c>
      <c r="E383" s="9" t="s">
        <v>318</v>
      </c>
      <c r="F383" s="9" t="s">
        <v>67</v>
      </c>
      <c r="G383" s="9" t="s">
        <v>57</v>
      </c>
      <c r="H383" s="11">
        <v>3.5000000000000003E-2</v>
      </c>
      <c r="I383" s="11"/>
      <c r="J383" s="26">
        <v>0.01</v>
      </c>
      <c r="K383" s="11">
        <v>0.01</v>
      </c>
      <c r="L383" s="11">
        <v>5.0000000000000001E-3</v>
      </c>
      <c r="M383" s="11">
        <v>5.0000000000000001E-3</v>
      </c>
      <c r="N383" s="11"/>
      <c r="O383" s="12" t="e">
        <f t="shared" si="50"/>
        <v>#VALUE!</v>
      </c>
      <c r="P383" s="12">
        <f t="shared" si="55"/>
        <v>0</v>
      </c>
      <c r="Q383" s="12">
        <f t="shared" si="49"/>
        <v>0</v>
      </c>
      <c r="R383" s="12">
        <f t="shared" si="56"/>
        <v>0</v>
      </c>
      <c r="S383" s="12">
        <f t="shared" si="51"/>
        <v>0</v>
      </c>
      <c r="T383" s="12" t="e">
        <v>#VALUE!</v>
      </c>
      <c r="U383" s="12">
        <v>0</v>
      </c>
      <c r="V383" s="12">
        <v>0</v>
      </c>
      <c r="W383" s="12">
        <v>0</v>
      </c>
      <c r="X383" s="12" t="e">
        <v>#VALUE!</v>
      </c>
      <c r="Y383" s="16">
        <f t="shared" si="52"/>
        <v>0</v>
      </c>
      <c r="Z383" s="16">
        <f t="shared" si="53"/>
        <v>0</v>
      </c>
      <c r="AA383" s="16">
        <f t="shared" si="54"/>
        <v>0</v>
      </c>
    </row>
    <row r="384" spans="1:27" x14ac:dyDescent="0.25">
      <c r="A384" s="8" t="s">
        <v>1294</v>
      </c>
      <c r="B384" s="20" t="s">
        <v>470</v>
      </c>
      <c r="C384" s="9" t="s">
        <v>471</v>
      </c>
      <c r="D384" s="10" t="s">
        <v>76</v>
      </c>
      <c r="E384" s="9" t="s">
        <v>318</v>
      </c>
      <c r="F384" s="9" t="s">
        <v>89</v>
      </c>
      <c r="G384" s="9" t="s">
        <v>57</v>
      </c>
      <c r="H384" s="11">
        <v>3.5000000000000003E-2</v>
      </c>
      <c r="I384" s="11"/>
      <c r="J384" s="26">
        <v>0.01</v>
      </c>
      <c r="K384" s="11">
        <v>0.01</v>
      </c>
      <c r="L384" s="11">
        <v>5.0000000000000001E-3</v>
      </c>
      <c r="M384" s="11">
        <v>5.0000000000000001E-3</v>
      </c>
      <c r="N384" s="11"/>
      <c r="O384" s="12" t="e">
        <f t="shared" si="50"/>
        <v>#VALUE!</v>
      </c>
      <c r="P384" s="12">
        <f t="shared" si="55"/>
        <v>0</v>
      </c>
      <c r="Q384" s="12">
        <f t="shared" si="49"/>
        <v>0</v>
      </c>
      <c r="R384" s="12">
        <f t="shared" si="56"/>
        <v>0</v>
      </c>
      <c r="S384" s="12">
        <f t="shared" si="51"/>
        <v>346800</v>
      </c>
      <c r="T384" s="12" t="e">
        <v>#VALUE!</v>
      </c>
      <c r="U384" s="12">
        <v>34680000</v>
      </c>
      <c r="V384" s="12">
        <v>0</v>
      </c>
      <c r="W384" s="12">
        <v>34680000</v>
      </c>
      <c r="X384" s="12" t="e">
        <v>#VALUE!</v>
      </c>
      <c r="Y384" s="16">
        <f t="shared" si="52"/>
        <v>0</v>
      </c>
      <c r="Z384" s="16">
        <f t="shared" si="53"/>
        <v>0</v>
      </c>
      <c r="AA384" s="16">
        <f t="shared" si="54"/>
        <v>0</v>
      </c>
    </row>
    <row r="385" spans="1:27" x14ac:dyDescent="0.25">
      <c r="A385" s="8" t="s">
        <v>1265</v>
      </c>
      <c r="B385" s="9" t="s">
        <v>377</v>
      </c>
      <c r="C385" s="9" t="s">
        <v>378</v>
      </c>
      <c r="D385" s="10" t="s">
        <v>60</v>
      </c>
      <c r="E385" s="9" t="s">
        <v>315</v>
      </c>
      <c r="F385" s="9" t="s">
        <v>61</v>
      </c>
      <c r="G385" s="9" t="s">
        <v>51</v>
      </c>
      <c r="H385" s="11">
        <v>3.5000000000000003E-2</v>
      </c>
      <c r="I385" s="11"/>
      <c r="J385" s="26">
        <v>0.01</v>
      </c>
      <c r="K385" s="11">
        <v>0.01</v>
      </c>
      <c r="L385" s="11">
        <v>5.0000000000000001E-3</v>
      </c>
      <c r="M385" s="11">
        <v>5.0000000000000001E-3</v>
      </c>
      <c r="N385" s="11"/>
      <c r="O385" s="12" t="e">
        <f t="shared" si="50"/>
        <v>#VALUE!</v>
      </c>
      <c r="P385" s="12">
        <f t="shared" si="55"/>
        <v>0</v>
      </c>
      <c r="Q385" s="12">
        <f t="shared" si="49"/>
        <v>0</v>
      </c>
      <c r="R385" s="12">
        <f t="shared" si="56"/>
        <v>0</v>
      </c>
      <c r="S385" s="12">
        <f t="shared" si="51"/>
        <v>0</v>
      </c>
      <c r="T385" s="12" t="e">
        <v>#VALUE!</v>
      </c>
      <c r="U385" s="12">
        <v>0</v>
      </c>
      <c r="V385" s="12">
        <v>0</v>
      </c>
      <c r="W385" s="12">
        <v>0</v>
      </c>
      <c r="X385" s="12" t="e">
        <v>#VALUE!</v>
      </c>
      <c r="Y385" s="16">
        <f t="shared" si="52"/>
        <v>0</v>
      </c>
      <c r="Z385" s="16">
        <f t="shared" si="53"/>
        <v>0</v>
      </c>
      <c r="AA385" s="16">
        <f t="shared" si="54"/>
        <v>0</v>
      </c>
    </row>
    <row r="386" spans="1:27" x14ac:dyDescent="0.25">
      <c r="A386" s="8" t="s">
        <v>1273</v>
      </c>
      <c r="B386" s="20" t="s">
        <v>379</v>
      </c>
      <c r="C386" s="9" t="s">
        <v>380</v>
      </c>
      <c r="D386" s="10" t="s">
        <v>60</v>
      </c>
      <c r="E386" s="9" t="s">
        <v>315</v>
      </c>
      <c r="F386" s="9" t="s">
        <v>61</v>
      </c>
      <c r="G386" s="9" t="s">
        <v>51</v>
      </c>
      <c r="H386" s="11">
        <v>3.5000000000000003E-2</v>
      </c>
      <c r="I386" s="11"/>
      <c r="J386" s="26">
        <v>0.01</v>
      </c>
      <c r="K386" s="11">
        <v>0.01</v>
      </c>
      <c r="L386" s="11">
        <v>5.0000000000000001E-3</v>
      </c>
      <c r="M386" s="11">
        <v>5.0000000000000001E-3</v>
      </c>
      <c r="N386" s="11"/>
      <c r="O386" s="12" t="e">
        <f t="shared" si="50"/>
        <v>#VALUE!</v>
      </c>
      <c r="P386" s="12">
        <f t="shared" si="55"/>
        <v>0</v>
      </c>
      <c r="Q386" s="12">
        <f t="shared" si="49"/>
        <v>0</v>
      </c>
      <c r="R386" s="12">
        <f t="shared" si="56"/>
        <v>0</v>
      </c>
      <c r="S386" s="12">
        <f t="shared" si="51"/>
        <v>0</v>
      </c>
      <c r="T386" s="12" t="e">
        <v>#VALUE!</v>
      </c>
      <c r="U386" s="12">
        <v>0</v>
      </c>
      <c r="V386" s="12">
        <v>0</v>
      </c>
      <c r="W386" s="12">
        <v>0</v>
      </c>
      <c r="X386" s="12" t="e">
        <v>#VALUE!</v>
      </c>
      <c r="Y386" s="16">
        <f t="shared" si="52"/>
        <v>0</v>
      </c>
      <c r="Z386" s="16">
        <f t="shared" si="53"/>
        <v>0</v>
      </c>
      <c r="AA386" s="16">
        <f t="shared" si="54"/>
        <v>0</v>
      </c>
    </row>
    <row r="387" spans="1:27" x14ac:dyDescent="0.25">
      <c r="A387" s="8" t="s">
        <v>1275</v>
      </c>
      <c r="B387" s="20" t="s">
        <v>381</v>
      </c>
      <c r="C387" s="9" t="s">
        <v>382</v>
      </c>
      <c r="D387" s="10" t="s">
        <v>60</v>
      </c>
      <c r="E387" s="9" t="s">
        <v>315</v>
      </c>
      <c r="F387" s="9" t="s">
        <v>61</v>
      </c>
      <c r="G387" s="9" t="s">
        <v>51</v>
      </c>
      <c r="H387" s="11">
        <v>3.5000000000000003E-2</v>
      </c>
      <c r="I387" s="11"/>
      <c r="J387" s="26">
        <v>0.01</v>
      </c>
      <c r="K387" s="11">
        <v>0.01</v>
      </c>
      <c r="L387" s="11">
        <v>5.0000000000000001E-3</v>
      </c>
      <c r="M387" s="11">
        <v>5.0000000000000001E-3</v>
      </c>
      <c r="N387" s="11"/>
      <c r="O387" s="12" t="e">
        <f t="shared" si="50"/>
        <v>#VALUE!</v>
      </c>
      <c r="P387" s="12">
        <f t="shared" si="55"/>
        <v>0</v>
      </c>
      <c r="Q387" s="12">
        <f t="shared" si="49"/>
        <v>0</v>
      </c>
      <c r="R387" s="12">
        <f t="shared" si="56"/>
        <v>0</v>
      </c>
      <c r="S387" s="12">
        <f t="shared" si="51"/>
        <v>0</v>
      </c>
      <c r="T387" s="12" t="e">
        <v>#VALUE!</v>
      </c>
      <c r="U387" s="12">
        <v>0</v>
      </c>
      <c r="V387" s="12">
        <v>0</v>
      </c>
      <c r="W387" s="12">
        <v>0</v>
      </c>
      <c r="X387" s="12" t="e">
        <v>#VALUE!</v>
      </c>
      <c r="Y387" s="16">
        <f t="shared" si="52"/>
        <v>0</v>
      </c>
      <c r="Z387" s="16">
        <f t="shared" si="53"/>
        <v>0</v>
      </c>
      <c r="AA387" s="16">
        <f t="shared" si="54"/>
        <v>0</v>
      </c>
    </row>
    <row r="388" spans="1:27" x14ac:dyDescent="0.25">
      <c r="A388" s="8" t="s">
        <v>1274</v>
      </c>
      <c r="B388" s="20" t="s">
        <v>389</v>
      </c>
      <c r="C388" s="9" t="s">
        <v>390</v>
      </c>
      <c r="D388" s="10" t="s">
        <v>60</v>
      </c>
      <c r="E388" s="9" t="s">
        <v>315</v>
      </c>
      <c r="F388" s="9" t="s">
        <v>88</v>
      </c>
      <c r="G388" s="9" t="s">
        <v>51</v>
      </c>
      <c r="H388" s="11">
        <v>3.5000000000000003E-2</v>
      </c>
      <c r="I388" s="11"/>
      <c r="J388" s="26">
        <v>0.01</v>
      </c>
      <c r="K388" s="11">
        <v>0.01</v>
      </c>
      <c r="L388" s="11">
        <v>5.0000000000000001E-3</v>
      </c>
      <c r="M388" s="11">
        <v>5.0000000000000001E-3</v>
      </c>
      <c r="N388" s="11"/>
      <c r="O388" s="12" t="e">
        <f t="shared" si="50"/>
        <v>#VALUE!</v>
      </c>
      <c r="P388" s="12">
        <f t="shared" si="55"/>
        <v>0</v>
      </c>
      <c r="Q388" s="12">
        <f t="shared" si="49"/>
        <v>0</v>
      </c>
      <c r="R388" s="12">
        <f t="shared" si="56"/>
        <v>0</v>
      </c>
      <c r="S388" s="12">
        <f t="shared" si="51"/>
        <v>68544</v>
      </c>
      <c r="T388" s="12" t="e">
        <v>#VALUE!</v>
      </c>
      <c r="U388" s="12">
        <v>6854400</v>
      </c>
      <c r="V388" s="12">
        <v>17625600</v>
      </c>
      <c r="W388" s="12">
        <v>6854400</v>
      </c>
      <c r="X388" s="12" t="e">
        <v>#VALUE!</v>
      </c>
      <c r="Y388" s="16">
        <f t="shared" si="52"/>
        <v>0</v>
      </c>
      <c r="Z388" s="16">
        <f t="shared" si="53"/>
        <v>0</v>
      </c>
      <c r="AA388" s="16">
        <f t="shared" si="54"/>
        <v>0</v>
      </c>
    </row>
    <row r="389" spans="1:27" x14ac:dyDescent="0.25">
      <c r="A389" s="8" t="s">
        <v>1269</v>
      </c>
      <c r="B389" s="20" t="s">
        <v>393</v>
      </c>
      <c r="C389" s="9" t="s">
        <v>394</v>
      </c>
      <c r="D389" s="10" t="s">
        <v>60</v>
      </c>
      <c r="E389" s="9" t="s">
        <v>315</v>
      </c>
      <c r="F389" s="9" t="s">
        <v>73</v>
      </c>
      <c r="G389" s="9" t="s">
        <v>51</v>
      </c>
      <c r="H389" s="11">
        <v>3.5000000000000003E-2</v>
      </c>
      <c r="I389" s="11"/>
      <c r="J389" s="26">
        <v>0.01</v>
      </c>
      <c r="K389" s="11">
        <v>0.01</v>
      </c>
      <c r="L389" s="11">
        <v>5.0000000000000001E-3</v>
      </c>
      <c r="M389" s="11">
        <v>5.0000000000000001E-3</v>
      </c>
      <c r="N389" s="11"/>
      <c r="O389" s="12" t="e">
        <f t="shared" si="50"/>
        <v>#VALUE!</v>
      </c>
      <c r="P389" s="12">
        <f t="shared" si="55"/>
        <v>0</v>
      </c>
      <c r="Q389" s="12">
        <f t="shared" si="49"/>
        <v>0</v>
      </c>
      <c r="R389" s="12">
        <f t="shared" si="56"/>
        <v>0</v>
      </c>
      <c r="S389" s="12">
        <f t="shared" si="51"/>
        <v>254592</v>
      </c>
      <c r="T389" s="12" t="e">
        <v>#VALUE!</v>
      </c>
      <c r="U389" s="12">
        <v>25459200</v>
      </c>
      <c r="V389" s="12">
        <v>0</v>
      </c>
      <c r="W389" s="12">
        <v>25459200</v>
      </c>
      <c r="X389" s="12" t="e">
        <v>#VALUE!</v>
      </c>
      <c r="Y389" s="16">
        <f t="shared" si="52"/>
        <v>0</v>
      </c>
      <c r="Z389" s="16">
        <f t="shared" si="53"/>
        <v>0</v>
      </c>
      <c r="AA389" s="16">
        <f t="shared" si="54"/>
        <v>0</v>
      </c>
    </row>
    <row r="390" spans="1:27" x14ac:dyDescent="0.25">
      <c r="A390" s="8" t="s">
        <v>1276</v>
      </c>
      <c r="B390" s="20" t="s">
        <v>395</v>
      </c>
      <c r="C390" s="9" t="s">
        <v>396</v>
      </c>
      <c r="D390" s="10" t="s">
        <v>60</v>
      </c>
      <c r="E390" s="9" t="s">
        <v>315</v>
      </c>
      <c r="F390" s="9" t="s">
        <v>73</v>
      </c>
      <c r="G390" s="9" t="s">
        <v>51</v>
      </c>
      <c r="H390" s="11">
        <v>3.5000000000000003E-2</v>
      </c>
      <c r="I390" s="11"/>
      <c r="J390" s="26">
        <v>0.01</v>
      </c>
      <c r="K390" s="11">
        <v>0.01</v>
      </c>
      <c r="L390" s="11">
        <v>5.0000000000000001E-3</v>
      </c>
      <c r="M390" s="11">
        <v>5.0000000000000001E-3</v>
      </c>
      <c r="N390" s="11"/>
      <c r="O390" s="12" t="e">
        <f t="shared" si="50"/>
        <v>#VALUE!</v>
      </c>
      <c r="P390" s="12">
        <f t="shared" si="55"/>
        <v>0</v>
      </c>
      <c r="Q390" s="12">
        <f t="shared" ref="Q390:Q453" si="57">ROUND(IF(OR(Z390&gt;=60%,(Y390+Z390)&gt;=100%),V390*J390*(100%-H390),0),0)</f>
        <v>0</v>
      </c>
      <c r="R390" s="12">
        <f t="shared" si="56"/>
        <v>0</v>
      </c>
      <c r="S390" s="12">
        <f t="shared" si="51"/>
        <v>0</v>
      </c>
      <c r="T390" s="12" t="e">
        <v>#VALUE!</v>
      </c>
      <c r="U390" s="12">
        <v>0</v>
      </c>
      <c r="V390" s="12">
        <v>0</v>
      </c>
      <c r="W390" s="12">
        <v>0</v>
      </c>
      <c r="X390" s="12" t="e">
        <v>#VALUE!</v>
      </c>
      <c r="Y390" s="16">
        <f t="shared" si="52"/>
        <v>0</v>
      </c>
      <c r="Z390" s="16">
        <f t="shared" si="53"/>
        <v>0</v>
      </c>
      <c r="AA390" s="16">
        <f t="shared" si="54"/>
        <v>0</v>
      </c>
    </row>
    <row r="391" spans="1:27" x14ac:dyDescent="0.25">
      <c r="A391" s="8" t="s">
        <v>1287</v>
      </c>
      <c r="B391" s="20" t="s">
        <v>401</v>
      </c>
      <c r="C391" s="9" t="s">
        <v>402</v>
      </c>
      <c r="D391" s="10" t="s">
        <v>49</v>
      </c>
      <c r="E391" s="9" t="s">
        <v>315</v>
      </c>
      <c r="F391" s="9" t="s">
        <v>85</v>
      </c>
      <c r="G391" s="9" t="s">
        <v>51</v>
      </c>
      <c r="H391" s="11">
        <v>3.5000000000000003E-2</v>
      </c>
      <c r="I391" s="11"/>
      <c r="J391" s="26">
        <v>0.01</v>
      </c>
      <c r="K391" s="11">
        <v>0.01</v>
      </c>
      <c r="L391" s="11">
        <v>5.0000000000000001E-3</v>
      </c>
      <c r="M391" s="11">
        <v>5.0000000000000001E-3</v>
      </c>
      <c r="N391" s="11"/>
      <c r="O391" s="12" t="e">
        <f t="shared" ref="O391:O454" si="58">ROUND(I391*X391,0)</f>
        <v>#VALUE!</v>
      </c>
      <c r="P391" s="12">
        <f t="shared" si="55"/>
        <v>0</v>
      </c>
      <c r="Q391" s="12">
        <f t="shared" si="57"/>
        <v>0</v>
      </c>
      <c r="R391" s="12">
        <f t="shared" si="56"/>
        <v>0</v>
      </c>
      <c r="S391" s="12">
        <f t="shared" ref="S391:S454" si="59">ROUND(W391*1%,0)</f>
        <v>127296</v>
      </c>
      <c r="T391" s="12" t="e">
        <v>#VALUE!</v>
      </c>
      <c r="U391" s="12">
        <v>12729600</v>
      </c>
      <c r="V391" s="12">
        <v>0</v>
      </c>
      <c r="W391" s="12">
        <v>12729600</v>
      </c>
      <c r="X391" s="12" t="e">
        <v>#VALUE!</v>
      </c>
      <c r="Y391" s="16">
        <f t="shared" ref="Y391:Y454" si="60">IFERROR(U391/T391,0)</f>
        <v>0</v>
      </c>
      <c r="Z391" s="16">
        <f t="shared" ref="Z391:Z454" si="61">IFERROR(V391/T391,0)</f>
        <v>0</v>
      </c>
      <c r="AA391" s="16">
        <f t="shared" ref="AA391:AA454" si="62">IFERROR(X391/T391,0)</f>
        <v>0</v>
      </c>
    </row>
    <row r="392" spans="1:27" x14ac:dyDescent="0.25">
      <c r="A392" s="8" t="s">
        <v>1263</v>
      </c>
      <c r="B392" s="20" t="s">
        <v>405</v>
      </c>
      <c r="C392" s="9" t="s">
        <v>406</v>
      </c>
      <c r="D392" s="10" t="s">
        <v>49</v>
      </c>
      <c r="E392" s="9" t="s">
        <v>315</v>
      </c>
      <c r="F392" s="9" t="s">
        <v>50</v>
      </c>
      <c r="G392" s="9" t="s">
        <v>51</v>
      </c>
      <c r="H392" s="11">
        <v>3.5000000000000003E-2</v>
      </c>
      <c r="I392" s="11"/>
      <c r="J392" s="11">
        <v>0.01</v>
      </c>
      <c r="K392" s="11">
        <v>0.01</v>
      </c>
      <c r="L392" s="11">
        <v>5.0000000000000001E-3</v>
      </c>
      <c r="M392" s="11">
        <v>5.0000000000000001E-3</v>
      </c>
      <c r="N392" s="11"/>
      <c r="O392" s="12" t="e">
        <f t="shared" si="58"/>
        <v>#VALUE!</v>
      </c>
      <c r="P392" s="12">
        <f t="shared" si="55"/>
        <v>0</v>
      </c>
      <c r="Q392" s="12">
        <f t="shared" si="57"/>
        <v>0</v>
      </c>
      <c r="R392" s="12">
        <f t="shared" si="56"/>
        <v>0</v>
      </c>
      <c r="S392" s="12">
        <f t="shared" si="59"/>
        <v>0</v>
      </c>
      <c r="T392" s="12" t="e">
        <v>#VALUE!</v>
      </c>
      <c r="U392" s="12">
        <v>0</v>
      </c>
      <c r="V392" s="12">
        <v>0</v>
      </c>
      <c r="W392" s="12">
        <v>0</v>
      </c>
      <c r="X392" s="12" t="e">
        <v>#VALUE!</v>
      </c>
      <c r="Y392" s="16">
        <f t="shared" si="60"/>
        <v>0</v>
      </c>
      <c r="Z392" s="16">
        <f t="shared" si="61"/>
        <v>0</v>
      </c>
      <c r="AA392" s="16">
        <f t="shared" si="62"/>
        <v>0</v>
      </c>
    </row>
    <row r="393" spans="1:27" x14ac:dyDescent="0.25">
      <c r="A393" s="8" t="s">
        <v>1266</v>
      </c>
      <c r="B393" s="20" t="s">
        <v>409</v>
      </c>
      <c r="C393" s="9" t="s">
        <v>410</v>
      </c>
      <c r="D393" s="10" t="s">
        <v>49</v>
      </c>
      <c r="E393" s="9" t="s">
        <v>315</v>
      </c>
      <c r="F393" s="9" t="s">
        <v>64</v>
      </c>
      <c r="G393" s="9" t="s">
        <v>51</v>
      </c>
      <c r="H393" s="11">
        <v>3.5000000000000003E-2</v>
      </c>
      <c r="I393" s="11"/>
      <c r="J393" s="11">
        <v>0.01</v>
      </c>
      <c r="K393" s="11">
        <v>0.01</v>
      </c>
      <c r="L393" s="11">
        <v>5.0000000000000001E-3</v>
      </c>
      <c r="M393" s="11">
        <v>5.0000000000000001E-3</v>
      </c>
      <c r="N393" s="11"/>
      <c r="O393" s="12" t="e">
        <f t="shared" si="58"/>
        <v>#VALUE!</v>
      </c>
      <c r="P393" s="12">
        <f t="shared" si="55"/>
        <v>0</v>
      </c>
      <c r="Q393" s="12">
        <f t="shared" si="57"/>
        <v>0</v>
      </c>
      <c r="R393" s="12">
        <f t="shared" si="56"/>
        <v>0</v>
      </c>
      <c r="S393" s="12">
        <f t="shared" si="59"/>
        <v>0</v>
      </c>
      <c r="T393" s="12" t="e">
        <v>#VALUE!</v>
      </c>
      <c r="U393" s="12">
        <v>0</v>
      </c>
      <c r="V393" s="12">
        <v>0</v>
      </c>
      <c r="W393" s="12">
        <v>0</v>
      </c>
      <c r="X393" s="12" t="e">
        <v>#VALUE!</v>
      </c>
      <c r="Y393" s="16">
        <f t="shared" si="60"/>
        <v>0</v>
      </c>
      <c r="Z393" s="16">
        <f t="shared" si="61"/>
        <v>0</v>
      </c>
      <c r="AA393" s="16">
        <f t="shared" si="62"/>
        <v>0</v>
      </c>
    </row>
    <row r="394" spans="1:27" x14ac:dyDescent="0.25">
      <c r="A394" s="8" t="s">
        <v>1290</v>
      </c>
      <c r="B394" s="20" t="s">
        <v>425</v>
      </c>
      <c r="C394" s="9" t="s">
        <v>426</v>
      </c>
      <c r="D394" s="10" t="s">
        <v>49</v>
      </c>
      <c r="E394" s="9" t="s">
        <v>315</v>
      </c>
      <c r="F394" s="9" t="s">
        <v>64</v>
      </c>
      <c r="G394" s="9" t="s">
        <v>51</v>
      </c>
      <c r="H394" s="11"/>
      <c r="I394" s="11"/>
      <c r="J394" s="11">
        <v>0</v>
      </c>
      <c r="K394" s="11">
        <v>0.03</v>
      </c>
      <c r="L394" s="11">
        <v>0</v>
      </c>
      <c r="M394" s="11">
        <v>0</v>
      </c>
      <c r="N394" s="11"/>
      <c r="O394" s="12" t="e">
        <f t="shared" si="58"/>
        <v>#VALUE!</v>
      </c>
      <c r="P394" s="12">
        <f t="shared" si="55"/>
        <v>0</v>
      </c>
      <c r="Q394" s="12">
        <f t="shared" si="57"/>
        <v>0</v>
      </c>
      <c r="R394" s="12">
        <f t="shared" si="56"/>
        <v>0</v>
      </c>
      <c r="S394" s="12">
        <f t="shared" si="59"/>
        <v>0</v>
      </c>
      <c r="T394" s="12" t="e">
        <v>#VALUE!</v>
      </c>
      <c r="U394" s="12">
        <v>0</v>
      </c>
      <c r="V394" s="12">
        <v>0</v>
      </c>
      <c r="W394" s="12">
        <v>0</v>
      </c>
      <c r="X394" s="12" t="e">
        <v>#VALUE!</v>
      </c>
      <c r="Y394" s="16">
        <f t="shared" si="60"/>
        <v>0</v>
      </c>
      <c r="Z394" s="16">
        <f t="shared" si="61"/>
        <v>0</v>
      </c>
      <c r="AA394" s="16">
        <f t="shared" si="62"/>
        <v>0</v>
      </c>
    </row>
    <row r="395" spans="1:27" x14ac:dyDescent="0.25">
      <c r="A395" s="8" t="s">
        <v>1281</v>
      </c>
      <c r="B395" s="20" t="s">
        <v>1242</v>
      </c>
      <c r="C395" s="9" t="s">
        <v>1243</v>
      </c>
      <c r="D395" s="10" t="s">
        <v>49</v>
      </c>
      <c r="E395" s="9" t="s">
        <v>315</v>
      </c>
      <c r="F395" s="9" t="s">
        <v>64</v>
      </c>
      <c r="G395" s="9" t="s">
        <v>51</v>
      </c>
      <c r="H395" s="11">
        <v>3.5000000000000003E-2</v>
      </c>
      <c r="I395" s="11"/>
      <c r="J395" s="11">
        <v>0.01</v>
      </c>
      <c r="K395" s="11">
        <v>0.01</v>
      </c>
      <c r="L395" s="11">
        <v>5.0000000000000001E-3</v>
      </c>
      <c r="M395" s="11">
        <v>5.0000000000000001E-3</v>
      </c>
      <c r="N395" s="11"/>
      <c r="O395" s="12" t="e">
        <f t="shared" si="58"/>
        <v>#VALUE!</v>
      </c>
      <c r="P395" s="12">
        <f t="shared" si="55"/>
        <v>0</v>
      </c>
      <c r="Q395" s="12">
        <f t="shared" si="57"/>
        <v>0</v>
      </c>
      <c r="R395" s="12">
        <f t="shared" si="56"/>
        <v>0</v>
      </c>
      <c r="S395" s="12">
        <f t="shared" si="59"/>
        <v>53856</v>
      </c>
      <c r="T395" s="12" t="e">
        <v>#VALUE!</v>
      </c>
      <c r="U395" s="12">
        <v>5385600</v>
      </c>
      <c r="V395" s="12">
        <v>0</v>
      </c>
      <c r="W395" s="12">
        <v>5385600</v>
      </c>
      <c r="X395" s="12" t="e">
        <v>#VALUE!</v>
      </c>
      <c r="Y395" s="16">
        <f t="shared" si="60"/>
        <v>0</v>
      </c>
      <c r="Z395" s="16">
        <f t="shared" si="61"/>
        <v>0</v>
      </c>
      <c r="AA395" s="16">
        <f t="shared" si="62"/>
        <v>0</v>
      </c>
    </row>
    <row r="396" spans="1:27" x14ac:dyDescent="0.25">
      <c r="A396" s="8" t="s">
        <v>1298</v>
      </c>
      <c r="B396" s="20" t="s">
        <v>829</v>
      </c>
      <c r="C396" s="9" t="s">
        <v>830</v>
      </c>
      <c r="D396" s="10" t="s">
        <v>1459</v>
      </c>
      <c r="E396" s="9" t="s">
        <v>315</v>
      </c>
      <c r="F396" s="9" t="s">
        <v>488</v>
      </c>
      <c r="G396" s="9" t="s">
        <v>475</v>
      </c>
      <c r="H396" s="11">
        <v>3.5000000000000003E-2</v>
      </c>
      <c r="I396" s="11"/>
      <c r="J396" s="11">
        <v>0.01</v>
      </c>
      <c r="K396" s="11">
        <v>0.01</v>
      </c>
      <c r="L396" s="11">
        <v>5.0000000000000001E-3</v>
      </c>
      <c r="M396" s="11">
        <v>5.0000000000000001E-3</v>
      </c>
      <c r="N396" s="11"/>
      <c r="O396" s="12" t="e">
        <f t="shared" si="58"/>
        <v>#VALUE!</v>
      </c>
      <c r="P396" s="12">
        <f t="shared" si="55"/>
        <v>0</v>
      </c>
      <c r="Q396" s="12">
        <f t="shared" si="57"/>
        <v>0</v>
      </c>
      <c r="R396" s="12">
        <f t="shared" si="56"/>
        <v>0</v>
      </c>
      <c r="S396" s="12">
        <f t="shared" si="59"/>
        <v>0</v>
      </c>
      <c r="T396" s="12" t="e">
        <v>#VALUE!</v>
      </c>
      <c r="U396" s="12">
        <v>0</v>
      </c>
      <c r="V396" s="12">
        <v>0</v>
      </c>
      <c r="W396" s="12">
        <v>0</v>
      </c>
      <c r="X396" s="12" t="e">
        <v>#VALUE!</v>
      </c>
      <c r="Y396" s="16">
        <f t="shared" si="60"/>
        <v>0</v>
      </c>
      <c r="Z396" s="16">
        <f t="shared" si="61"/>
        <v>0</v>
      </c>
      <c r="AA396" s="16">
        <f t="shared" si="62"/>
        <v>0</v>
      </c>
    </row>
    <row r="397" spans="1:27" x14ac:dyDescent="0.25">
      <c r="A397" s="8" t="s">
        <v>1304</v>
      </c>
      <c r="B397" s="20" t="s">
        <v>839</v>
      </c>
      <c r="C397" s="9" t="s">
        <v>840</v>
      </c>
      <c r="D397" s="10" t="s">
        <v>1390</v>
      </c>
      <c r="E397" s="9" t="s">
        <v>315</v>
      </c>
      <c r="F397" s="9" t="s">
        <v>505</v>
      </c>
      <c r="G397" s="9" t="s">
        <v>475</v>
      </c>
      <c r="H397" s="11">
        <v>3.5000000000000003E-2</v>
      </c>
      <c r="I397" s="11"/>
      <c r="J397" s="11">
        <v>0.01</v>
      </c>
      <c r="K397" s="11">
        <v>0.01</v>
      </c>
      <c r="L397" s="11">
        <v>5.0000000000000001E-3</v>
      </c>
      <c r="M397" s="11">
        <v>5.0000000000000001E-3</v>
      </c>
      <c r="N397" s="11"/>
      <c r="O397" s="12" t="e">
        <f t="shared" si="58"/>
        <v>#VALUE!</v>
      </c>
      <c r="P397" s="12">
        <f t="shared" si="55"/>
        <v>0</v>
      </c>
      <c r="Q397" s="12">
        <f t="shared" si="57"/>
        <v>0</v>
      </c>
      <c r="R397" s="12">
        <f t="shared" si="56"/>
        <v>0</v>
      </c>
      <c r="S397" s="12">
        <f t="shared" si="59"/>
        <v>376992</v>
      </c>
      <c r="T397" s="12" t="e">
        <v>#VALUE!</v>
      </c>
      <c r="U397" s="12">
        <v>37699200</v>
      </c>
      <c r="V397" s="12">
        <v>14688000</v>
      </c>
      <c r="W397" s="12">
        <f>U397</f>
        <v>37699200</v>
      </c>
      <c r="X397" s="12" t="e">
        <v>#VALUE!</v>
      </c>
      <c r="Y397" s="16">
        <f t="shared" si="60"/>
        <v>0</v>
      </c>
      <c r="Z397" s="16">
        <f t="shared" si="61"/>
        <v>0</v>
      </c>
      <c r="AA397" s="16">
        <f t="shared" si="62"/>
        <v>0</v>
      </c>
    </row>
    <row r="398" spans="1:27" x14ac:dyDescent="0.25">
      <c r="A398" s="8" t="s">
        <v>1307</v>
      </c>
      <c r="B398" s="20" t="s">
        <v>845</v>
      </c>
      <c r="C398" s="9" t="s">
        <v>846</v>
      </c>
      <c r="D398" s="10" t="s">
        <v>1390</v>
      </c>
      <c r="E398" s="9" t="s">
        <v>315</v>
      </c>
      <c r="F398" s="9" t="s">
        <v>505</v>
      </c>
      <c r="G398" s="9" t="s">
        <v>475</v>
      </c>
      <c r="H398" s="11">
        <v>3.5000000000000003E-2</v>
      </c>
      <c r="I398" s="11"/>
      <c r="J398" s="11">
        <v>0.01</v>
      </c>
      <c r="K398" s="11">
        <v>0.01</v>
      </c>
      <c r="L398" s="11">
        <v>5.0000000000000001E-3</v>
      </c>
      <c r="M398" s="11">
        <v>5.0000000000000001E-3</v>
      </c>
      <c r="N398" s="11"/>
      <c r="O398" s="12" t="e">
        <f t="shared" si="58"/>
        <v>#VALUE!</v>
      </c>
      <c r="P398" s="12">
        <f t="shared" si="55"/>
        <v>0</v>
      </c>
      <c r="Q398" s="12">
        <f t="shared" si="57"/>
        <v>0</v>
      </c>
      <c r="R398" s="12">
        <f t="shared" si="56"/>
        <v>0</v>
      </c>
      <c r="S398" s="12">
        <f t="shared" si="59"/>
        <v>0</v>
      </c>
      <c r="T398" s="12" t="e">
        <v>#VALUE!</v>
      </c>
      <c r="U398" s="12">
        <v>0</v>
      </c>
      <c r="V398" s="12">
        <v>0</v>
      </c>
      <c r="W398" s="12">
        <v>0</v>
      </c>
      <c r="X398" s="12" t="e">
        <v>#VALUE!</v>
      </c>
      <c r="Y398" s="16">
        <f t="shared" si="60"/>
        <v>0</v>
      </c>
      <c r="Z398" s="16">
        <f t="shared" si="61"/>
        <v>0</v>
      </c>
      <c r="AA398" s="16">
        <f t="shared" si="62"/>
        <v>0</v>
      </c>
    </row>
    <row r="399" spans="1:27" x14ac:dyDescent="0.25">
      <c r="A399" s="8" t="s">
        <v>1308</v>
      </c>
      <c r="B399" s="20" t="s">
        <v>847</v>
      </c>
      <c r="C399" s="9" t="s">
        <v>848</v>
      </c>
      <c r="D399" s="10" t="s">
        <v>515</v>
      </c>
      <c r="E399" s="9" t="s">
        <v>315</v>
      </c>
      <c r="F399" s="9" t="s">
        <v>506</v>
      </c>
      <c r="G399" s="9" t="s">
        <v>475</v>
      </c>
      <c r="H399" s="11">
        <v>3.5000000000000003E-2</v>
      </c>
      <c r="I399" s="11"/>
      <c r="J399" s="11">
        <v>0.01</v>
      </c>
      <c r="K399" s="11">
        <v>0.01</v>
      </c>
      <c r="L399" s="11">
        <v>5.0000000000000001E-3</v>
      </c>
      <c r="M399" s="11">
        <v>5.0000000000000001E-3</v>
      </c>
      <c r="N399" s="11"/>
      <c r="O399" s="12" t="e">
        <f t="shared" si="58"/>
        <v>#VALUE!</v>
      </c>
      <c r="P399" s="12">
        <f t="shared" si="55"/>
        <v>0</v>
      </c>
      <c r="Q399" s="12">
        <f t="shared" si="57"/>
        <v>0</v>
      </c>
      <c r="R399" s="12">
        <f t="shared" si="56"/>
        <v>0</v>
      </c>
      <c r="S399" s="12">
        <f t="shared" si="59"/>
        <v>1002240</v>
      </c>
      <c r="T399" s="12" t="e">
        <v>#VALUE!</v>
      </c>
      <c r="U399" s="12">
        <v>100224000</v>
      </c>
      <c r="V399" s="12">
        <v>0</v>
      </c>
      <c r="W399" s="12">
        <f>U399</f>
        <v>100224000</v>
      </c>
      <c r="X399" s="12" t="e">
        <v>#VALUE!</v>
      </c>
      <c r="Y399" s="16">
        <f t="shared" si="60"/>
        <v>0</v>
      </c>
      <c r="Z399" s="16">
        <f t="shared" si="61"/>
        <v>0</v>
      </c>
      <c r="AA399" s="16">
        <f t="shared" si="62"/>
        <v>0</v>
      </c>
    </row>
    <row r="400" spans="1:27" x14ac:dyDescent="0.25">
      <c r="A400" s="8" t="s">
        <v>1309</v>
      </c>
      <c r="B400" s="20" t="s">
        <v>849</v>
      </c>
      <c r="C400" s="9" t="s">
        <v>850</v>
      </c>
      <c r="D400" s="10" t="s">
        <v>483</v>
      </c>
      <c r="E400" s="9" t="s">
        <v>315</v>
      </c>
      <c r="F400" s="9" t="s">
        <v>516</v>
      </c>
      <c r="G400" s="9" t="s">
        <v>475</v>
      </c>
      <c r="H400" s="11">
        <v>3.5000000000000003E-2</v>
      </c>
      <c r="I400" s="11"/>
      <c r="J400" s="11">
        <v>0.01</v>
      </c>
      <c r="K400" s="11">
        <v>0.01</v>
      </c>
      <c r="L400" s="11">
        <v>5.0000000000000001E-3</v>
      </c>
      <c r="M400" s="11">
        <v>5.0000000000000001E-3</v>
      </c>
      <c r="N400" s="11"/>
      <c r="O400" s="12" t="e">
        <f t="shared" si="58"/>
        <v>#VALUE!</v>
      </c>
      <c r="P400" s="12">
        <f t="shared" si="55"/>
        <v>0</v>
      </c>
      <c r="Q400" s="12">
        <f t="shared" si="57"/>
        <v>0</v>
      </c>
      <c r="R400" s="12">
        <f t="shared" si="56"/>
        <v>0</v>
      </c>
      <c r="S400" s="12">
        <f t="shared" si="59"/>
        <v>0</v>
      </c>
      <c r="T400" s="12" t="e">
        <v>#VALUE!</v>
      </c>
      <c r="U400" s="12">
        <v>0</v>
      </c>
      <c r="V400" s="12">
        <v>0</v>
      </c>
      <c r="W400" s="12">
        <v>0</v>
      </c>
      <c r="X400" s="12" t="e">
        <v>#VALUE!</v>
      </c>
      <c r="Y400" s="16">
        <f t="shared" si="60"/>
        <v>0</v>
      </c>
      <c r="Z400" s="16">
        <f t="shared" si="61"/>
        <v>0</v>
      </c>
      <c r="AA400" s="16">
        <f t="shared" si="62"/>
        <v>0</v>
      </c>
    </row>
    <row r="401" spans="1:27" x14ac:dyDescent="0.25">
      <c r="A401" s="8" t="s">
        <v>1310</v>
      </c>
      <c r="B401" s="20" t="s">
        <v>851</v>
      </c>
      <c r="C401" s="9" t="s">
        <v>852</v>
      </c>
      <c r="D401" s="10" t="s">
        <v>483</v>
      </c>
      <c r="E401" s="9" t="s">
        <v>315</v>
      </c>
      <c r="F401" s="9" t="s">
        <v>516</v>
      </c>
      <c r="G401" s="9" t="s">
        <v>475</v>
      </c>
      <c r="H401" s="11">
        <v>3.5000000000000003E-2</v>
      </c>
      <c r="I401" s="11"/>
      <c r="J401" s="26">
        <v>0.01</v>
      </c>
      <c r="K401" s="11">
        <v>0.01</v>
      </c>
      <c r="L401" s="11">
        <v>5.0000000000000001E-3</v>
      </c>
      <c r="M401" s="11">
        <v>5.0000000000000001E-3</v>
      </c>
      <c r="N401" s="11"/>
      <c r="O401" s="12" t="e">
        <f t="shared" si="58"/>
        <v>#VALUE!</v>
      </c>
      <c r="P401" s="12">
        <f t="shared" si="55"/>
        <v>0</v>
      </c>
      <c r="Q401" s="12">
        <f t="shared" si="57"/>
        <v>0</v>
      </c>
      <c r="R401" s="12">
        <f t="shared" si="56"/>
        <v>0</v>
      </c>
      <c r="S401" s="12">
        <f t="shared" si="59"/>
        <v>0</v>
      </c>
      <c r="T401" s="12" t="e">
        <v>#VALUE!</v>
      </c>
      <c r="U401" s="12">
        <v>0</v>
      </c>
      <c r="V401" s="12">
        <v>4377600</v>
      </c>
      <c r="W401" s="12">
        <v>0</v>
      </c>
      <c r="X401" s="12" t="e">
        <v>#VALUE!</v>
      </c>
      <c r="Y401" s="16">
        <f t="shared" si="60"/>
        <v>0</v>
      </c>
      <c r="Z401" s="16">
        <f t="shared" si="61"/>
        <v>0</v>
      </c>
      <c r="AA401" s="16">
        <f t="shared" si="62"/>
        <v>0</v>
      </c>
    </row>
    <row r="402" spans="1:27" x14ac:dyDescent="0.25">
      <c r="A402" s="8" t="s">
        <v>1311</v>
      </c>
      <c r="B402" s="32" t="s">
        <v>853</v>
      </c>
      <c r="C402" s="32" t="s">
        <v>854</v>
      </c>
      <c r="D402" s="32" t="s">
        <v>515</v>
      </c>
      <c r="E402" s="9" t="s">
        <v>315</v>
      </c>
      <c r="F402" s="28" t="s">
        <v>506</v>
      </c>
      <c r="G402" s="32" t="s">
        <v>475</v>
      </c>
      <c r="H402" s="11">
        <v>3.5000000000000003E-2</v>
      </c>
      <c r="I402" s="11"/>
      <c r="J402" s="11">
        <v>0.01</v>
      </c>
      <c r="K402" s="11">
        <v>0.01</v>
      </c>
      <c r="L402" s="11">
        <v>5.0000000000000001E-3</v>
      </c>
      <c r="M402" s="11">
        <v>5.0000000000000001E-3</v>
      </c>
      <c r="N402" s="11"/>
      <c r="O402" s="12" t="e">
        <f t="shared" si="58"/>
        <v>#VALUE!</v>
      </c>
      <c r="P402" s="12">
        <f t="shared" si="55"/>
        <v>0</v>
      </c>
      <c r="Q402" s="12">
        <f t="shared" si="57"/>
        <v>0</v>
      </c>
      <c r="R402" s="12">
        <f t="shared" si="56"/>
        <v>0</v>
      </c>
      <c r="S402" s="12">
        <f t="shared" si="59"/>
        <v>0</v>
      </c>
      <c r="T402" s="12" t="e">
        <v>#VALUE!</v>
      </c>
      <c r="U402" s="12">
        <v>0</v>
      </c>
      <c r="V402" s="12">
        <v>20563200</v>
      </c>
      <c r="W402" s="12">
        <v>0</v>
      </c>
      <c r="X402" s="12" t="e">
        <v>#VALUE!</v>
      </c>
      <c r="Y402" s="16">
        <f t="shared" si="60"/>
        <v>0</v>
      </c>
      <c r="Z402" s="16">
        <f t="shared" si="61"/>
        <v>0</v>
      </c>
      <c r="AA402" s="16">
        <f t="shared" si="62"/>
        <v>0</v>
      </c>
    </row>
    <row r="403" spans="1:27" x14ac:dyDescent="0.25">
      <c r="A403" s="8" t="s">
        <v>1312</v>
      </c>
      <c r="B403" s="32" t="s">
        <v>855</v>
      </c>
      <c r="C403" s="32" t="s">
        <v>856</v>
      </c>
      <c r="D403" s="32" t="s">
        <v>1390</v>
      </c>
      <c r="E403" s="9" t="s">
        <v>315</v>
      </c>
      <c r="F403" s="28" t="s">
        <v>505</v>
      </c>
      <c r="G403" s="32" t="s">
        <v>475</v>
      </c>
      <c r="H403" s="11">
        <v>3.5000000000000003E-2</v>
      </c>
      <c r="I403" s="11"/>
      <c r="J403" s="11">
        <v>0.01</v>
      </c>
      <c r="K403" s="11">
        <v>0.01</v>
      </c>
      <c r="L403" s="11">
        <v>5.0000000000000001E-3</v>
      </c>
      <c r="M403" s="11">
        <v>5.0000000000000001E-3</v>
      </c>
      <c r="N403" s="11"/>
      <c r="O403" s="12" t="e">
        <f t="shared" si="58"/>
        <v>#VALUE!</v>
      </c>
      <c r="P403" s="12">
        <f t="shared" si="55"/>
        <v>0</v>
      </c>
      <c r="Q403" s="12">
        <f t="shared" si="57"/>
        <v>0</v>
      </c>
      <c r="R403" s="12">
        <f t="shared" si="56"/>
        <v>0</v>
      </c>
      <c r="S403" s="12">
        <f t="shared" si="59"/>
        <v>102816</v>
      </c>
      <c r="T403" s="12" t="e">
        <v>#VALUE!</v>
      </c>
      <c r="U403" s="12">
        <v>10281600</v>
      </c>
      <c r="V403" s="12">
        <v>16128000</v>
      </c>
      <c r="W403" s="12">
        <f>U403</f>
        <v>10281600</v>
      </c>
      <c r="X403" s="12" t="e">
        <v>#VALUE!</v>
      </c>
      <c r="Y403" s="16">
        <f t="shared" si="60"/>
        <v>0</v>
      </c>
      <c r="Z403" s="16">
        <f t="shared" si="61"/>
        <v>0</v>
      </c>
      <c r="AA403" s="16">
        <f t="shared" si="62"/>
        <v>0</v>
      </c>
    </row>
    <row r="404" spans="1:27" x14ac:dyDescent="0.25">
      <c r="A404" s="8" t="s">
        <v>1314</v>
      </c>
      <c r="B404" s="28" t="s">
        <v>859</v>
      </c>
      <c r="C404" s="28" t="s">
        <v>860</v>
      </c>
      <c r="D404" s="10" t="s">
        <v>1459</v>
      </c>
      <c r="E404" s="9" t="s">
        <v>315</v>
      </c>
      <c r="F404" s="28" t="s">
        <v>474</v>
      </c>
      <c r="G404" s="28" t="s">
        <v>475</v>
      </c>
      <c r="H404" s="11">
        <v>3.5000000000000003E-2</v>
      </c>
      <c r="I404" s="11"/>
      <c r="J404" s="11">
        <v>0.01</v>
      </c>
      <c r="K404" s="11">
        <v>0.01</v>
      </c>
      <c r="L404" s="11">
        <v>5.0000000000000001E-3</v>
      </c>
      <c r="M404" s="11">
        <v>5.0000000000000001E-3</v>
      </c>
      <c r="N404" s="11"/>
      <c r="O404" s="12" t="e">
        <f t="shared" si="58"/>
        <v>#VALUE!</v>
      </c>
      <c r="P404" s="12">
        <f t="shared" si="55"/>
        <v>0</v>
      </c>
      <c r="Q404" s="12">
        <f t="shared" si="57"/>
        <v>0</v>
      </c>
      <c r="R404" s="12">
        <f t="shared" si="56"/>
        <v>0</v>
      </c>
      <c r="S404" s="12">
        <f t="shared" si="59"/>
        <v>292800</v>
      </c>
      <c r="T404" s="12" t="e">
        <v>#VALUE!</v>
      </c>
      <c r="U404" s="12">
        <v>29280000</v>
      </c>
      <c r="V404" s="12">
        <v>10771200</v>
      </c>
      <c r="W404" s="12">
        <f>U404</f>
        <v>29280000</v>
      </c>
      <c r="X404" s="12" t="e">
        <v>#VALUE!</v>
      </c>
      <c r="Y404" s="16">
        <f t="shared" si="60"/>
        <v>0</v>
      </c>
      <c r="Z404" s="16">
        <f t="shared" si="61"/>
        <v>0</v>
      </c>
      <c r="AA404" s="16">
        <f t="shared" si="62"/>
        <v>0</v>
      </c>
    </row>
    <row r="405" spans="1:27" x14ac:dyDescent="0.25">
      <c r="A405" s="8" t="s">
        <v>1318</v>
      </c>
      <c r="B405" s="28" t="s">
        <v>867</v>
      </c>
      <c r="C405" s="28" t="s">
        <v>868</v>
      </c>
      <c r="D405" s="28" t="s">
        <v>1390</v>
      </c>
      <c r="E405" s="9" t="s">
        <v>315</v>
      </c>
      <c r="F405" s="28" t="s">
        <v>505</v>
      </c>
      <c r="G405" s="28" t="s">
        <v>475</v>
      </c>
      <c r="H405" s="11">
        <v>3.5000000000000003E-2</v>
      </c>
      <c r="I405" s="11"/>
      <c r="J405" s="11">
        <v>0.01</v>
      </c>
      <c r="K405" s="11">
        <v>0.01</v>
      </c>
      <c r="L405" s="11">
        <v>5.0000000000000001E-3</v>
      </c>
      <c r="M405" s="11">
        <v>5.0000000000000001E-3</v>
      </c>
      <c r="N405" s="11"/>
      <c r="O405" s="12" t="e">
        <f t="shared" si="58"/>
        <v>#VALUE!</v>
      </c>
      <c r="P405" s="12">
        <f t="shared" si="55"/>
        <v>0</v>
      </c>
      <c r="Q405" s="12">
        <f t="shared" si="57"/>
        <v>0</v>
      </c>
      <c r="R405" s="12">
        <f t="shared" si="56"/>
        <v>0</v>
      </c>
      <c r="S405" s="12">
        <f t="shared" si="59"/>
        <v>222336</v>
      </c>
      <c r="T405" s="12" t="e">
        <v>#VALUE!</v>
      </c>
      <c r="U405" s="12">
        <v>22233600</v>
      </c>
      <c r="V405" s="12">
        <v>27859200</v>
      </c>
      <c r="W405" s="12">
        <v>22233600</v>
      </c>
      <c r="X405" s="12" t="e">
        <v>#VALUE!</v>
      </c>
      <c r="Y405" s="16">
        <f t="shared" si="60"/>
        <v>0</v>
      </c>
      <c r="Z405" s="16">
        <f t="shared" si="61"/>
        <v>0</v>
      </c>
      <c r="AA405" s="16">
        <f t="shared" si="62"/>
        <v>0</v>
      </c>
    </row>
    <row r="406" spans="1:27" x14ac:dyDescent="0.25">
      <c r="A406" s="8" t="s">
        <v>1319</v>
      </c>
      <c r="B406" s="28" t="s">
        <v>869</v>
      </c>
      <c r="C406" s="28" t="s">
        <v>870</v>
      </c>
      <c r="D406" s="28" t="s">
        <v>1390</v>
      </c>
      <c r="E406" s="9" t="s">
        <v>315</v>
      </c>
      <c r="F406" s="28" t="s">
        <v>505</v>
      </c>
      <c r="G406" s="28" t="s">
        <v>475</v>
      </c>
      <c r="H406" s="11">
        <v>3.5000000000000003E-2</v>
      </c>
      <c r="I406" s="11"/>
      <c r="J406" s="11">
        <v>0.01</v>
      </c>
      <c r="K406" s="11">
        <v>0.01</v>
      </c>
      <c r="L406" s="11">
        <v>5.0000000000000001E-3</v>
      </c>
      <c r="M406" s="11">
        <v>5.0000000000000001E-3</v>
      </c>
      <c r="N406" s="11"/>
      <c r="O406" s="12" t="e">
        <f t="shared" si="58"/>
        <v>#VALUE!</v>
      </c>
      <c r="P406" s="12">
        <f t="shared" si="55"/>
        <v>0</v>
      </c>
      <c r="Q406" s="12">
        <f t="shared" si="57"/>
        <v>0</v>
      </c>
      <c r="R406" s="12">
        <f t="shared" si="56"/>
        <v>0</v>
      </c>
      <c r="S406" s="12">
        <f t="shared" si="59"/>
        <v>0</v>
      </c>
      <c r="T406" s="12" t="e">
        <v>#VALUE!</v>
      </c>
      <c r="U406" s="12">
        <v>0</v>
      </c>
      <c r="V406" s="12">
        <v>0</v>
      </c>
      <c r="W406" s="12">
        <v>0</v>
      </c>
      <c r="X406" s="12" t="e">
        <v>#VALUE!</v>
      </c>
      <c r="Y406" s="16">
        <f t="shared" si="60"/>
        <v>0</v>
      </c>
      <c r="Z406" s="16">
        <f t="shared" si="61"/>
        <v>0</v>
      </c>
      <c r="AA406" s="16">
        <f t="shared" si="62"/>
        <v>0</v>
      </c>
    </row>
    <row r="407" spans="1:27" x14ac:dyDescent="0.25">
      <c r="A407" s="8" t="s">
        <v>1322</v>
      </c>
      <c r="B407" s="28" t="s">
        <v>875</v>
      </c>
      <c r="C407" s="28" t="s">
        <v>876</v>
      </c>
      <c r="D407" s="10" t="s">
        <v>1459</v>
      </c>
      <c r="E407" s="9" t="s">
        <v>315</v>
      </c>
      <c r="F407" s="28" t="s">
        <v>488</v>
      </c>
      <c r="G407" s="28" t="s">
        <v>475</v>
      </c>
      <c r="H407" s="11">
        <v>3.5000000000000003E-2</v>
      </c>
      <c r="I407" s="11"/>
      <c r="J407" s="11">
        <v>0.01</v>
      </c>
      <c r="K407" s="11">
        <v>0.01</v>
      </c>
      <c r="L407" s="11">
        <v>5.0000000000000001E-3</v>
      </c>
      <c r="M407" s="11">
        <v>5.0000000000000001E-3</v>
      </c>
      <c r="N407" s="11"/>
      <c r="O407" s="12" t="e">
        <f t="shared" si="58"/>
        <v>#VALUE!</v>
      </c>
      <c r="P407" s="12">
        <f t="shared" si="55"/>
        <v>0</v>
      </c>
      <c r="Q407" s="12">
        <f t="shared" si="57"/>
        <v>0</v>
      </c>
      <c r="R407" s="12">
        <f t="shared" si="56"/>
        <v>0</v>
      </c>
      <c r="S407" s="12">
        <f t="shared" si="59"/>
        <v>0</v>
      </c>
      <c r="T407" s="12" t="e">
        <v>#VALUE!</v>
      </c>
      <c r="U407" s="12">
        <v>0</v>
      </c>
      <c r="V407" s="12">
        <v>0</v>
      </c>
      <c r="W407" s="12">
        <f>U407</f>
        <v>0</v>
      </c>
      <c r="X407" s="12" t="e">
        <v>#VALUE!</v>
      </c>
      <c r="Y407" s="16">
        <f t="shared" si="60"/>
        <v>0</v>
      </c>
      <c r="Z407" s="16">
        <f t="shared" si="61"/>
        <v>0</v>
      </c>
      <c r="AA407" s="16">
        <f t="shared" si="62"/>
        <v>0</v>
      </c>
    </row>
    <row r="408" spans="1:27" x14ac:dyDescent="0.25">
      <c r="A408" s="8" t="s">
        <v>1323</v>
      </c>
      <c r="B408" s="28" t="s">
        <v>877</v>
      </c>
      <c r="C408" s="28" t="s">
        <v>878</v>
      </c>
      <c r="D408" s="10" t="s">
        <v>1459</v>
      </c>
      <c r="E408" s="9" t="s">
        <v>315</v>
      </c>
      <c r="F408" s="28" t="s">
        <v>488</v>
      </c>
      <c r="G408" s="28" t="s">
        <v>475</v>
      </c>
      <c r="H408" s="11">
        <v>3.5000000000000003E-2</v>
      </c>
      <c r="I408" s="11"/>
      <c r="J408" s="11">
        <v>0.01</v>
      </c>
      <c r="K408" s="11">
        <v>0.01</v>
      </c>
      <c r="L408" s="11">
        <v>5.0000000000000001E-3</v>
      </c>
      <c r="M408" s="11">
        <v>5.0000000000000001E-3</v>
      </c>
      <c r="N408" s="11"/>
      <c r="O408" s="12" t="e">
        <f t="shared" si="58"/>
        <v>#VALUE!</v>
      </c>
      <c r="P408" s="12">
        <f t="shared" si="55"/>
        <v>0</v>
      </c>
      <c r="Q408" s="12">
        <f t="shared" si="57"/>
        <v>0</v>
      </c>
      <c r="R408" s="12">
        <f t="shared" si="56"/>
        <v>0</v>
      </c>
      <c r="S408" s="12">
        <f t="shared" si="59"/>
        <v>0</v>
      </c>
      <c r="T408" s="12" t="e">
        <v>#VALUE!</v>
      </c>
      <c r="U408" s="12">
        <v>0</v>
      </c>
      <c r="V408" s="12">
        <v>0</v>
      </c>
      <c r="W408" s="12">
        <v>0</v>
      </c>
      <c r="X408" s="12" t="e">
        <v>#VALUE!</v>
      </c>
      <c r="Y408" s="16">
        <f t="shared" si="60"/>
        <v>0</v>
      </c>
      <c r="Z408" s="16">
        <f t="shared" si="61"/>
        <v>0</v>
      </c>
      <c r="AA408" s="16">
        <f t="shared" si="62"/>
        <v>0</v>
      </c>
    </row>
    <row r="409" spans="1:27" x14ac:dyDescent="0.25">
      <c r="A409" s="8" t="s">
        <v>1297</v>
      </c>
      <c r="B409" s="28" t="s">
        <v>827</v>
      </c>
      <c r="C409" s="28" t="s">
        <v>828</v>
      </c>
      <c r="D409" s="28" t="s">
        <v>483</v>
      </c>
      <c r="E409" s="9" t="s">
        <v>315</v>
      </c>
      <c r="F409" s="28" t="s">
        <v>484</v>
      </c>
      <c r="G409" s="28" t="s">
        <v>485</v>
      </c>
      <c r="H409" s="11">
        <v>3.5000000000000003E-2</v>
      </c>
      <c r="I409" s="11"/>
      <c r="J409" s="11">
        <v>0.01</v>
      </c>
      <c r="K409" s="11">
        <v>0.01</v>
      </c>
      <c r="L409" s="11">
        <v>5.0000000000000001E-3</v>
      </c>
      <c r="M409" s="11">
        <v>5.0000000000000001E-3</v>
      </c>
      <c r="N409" s="11"/>
      <c r="O409" s="12" t="e">
        <f t="shared" si="58"/>
        <v>#VALUE!</v>
      </c>
      <c r="P409" s="12">
        <f t="shared" si="55"/>
        <v>0</v>
      </c>
      <c r="Q409" s="12">
        <f t="shared" si="57"/>
        <v>0</v>
      </c>
      <c r="R409" s="12">
        <f t="shared" si="56"/>
        <v>0</v>
      </c>
      <c r="S409" s="12">
        <f t="shared" si="59"/>
        <v>0</v>
      </c>
      <c r="T409" s="12" t="e">
        <v>#VALUE!</v>
      </c>
      <c r="U409" s="12">
        <v>0</v>
      </c>
      <c r="V409" s="12">
        <v>23347200</v>
      </c>
      <c r="W409" s="12">
        <f>U409</f>
        <v>0</v>
      </c>
      <c r="X409" s="12" t="e">
        <v>#VALUE!</v>
      </c>
      <c r="Y409" s="16">
        <f t="shared" si="60"/>
        <v>0</v>
      </c>
      <c r="Z409" s="16">
        <f t="shared" si="61"/>
        <v>0</v>
      </c>
      <c r="AA409" s="16">
        <f t="shared" si="62"/>
        <v>0</v>
      </c>
    </row>
    <row r="410" spans="1:27" x14ac:dyDescent="0.25">
      <c r="A410" s="8" t="s">
        <v>1301</v>
      </c>
      <c r="B410" s="46" t="s">
        <v>833</v>
      </c>
      <c r="C410" s="28" t="s">
        <v>834</v>
      </c>
      <c r="D410" s="28" t="s">
        <v>497</v>
      </c>
      <c r="E410" s="9" t="s">
        <v>315</v>
      </c>
      <c r="F410" s="28" t="s">
        <v>498</v>
      </c>
      <c r="G410" s="28" t="s">
        <v>485</v>
      </c>
      <c r="H410" s="11">
        <v>3.5000000000000003E-2</v>
      </c>
      <c r="I410" s="11"/>
      <c r="J410" s="11">
        <v>0.01</v>
      </c>
      <c r="K410" s="11">
        <v>0.01</v>
      </c>
      <c r="L410" s="11">
        <v>5.0000000000000001E-3</v>
      </c>
      <c r="M410" s="11">
        <v>5.0000000000000001E-3</v>
      </c>
      <c r="N410" s="11"/>
      <c r="O410" s="12" t="e">
        <f t="shared" si="58"/>
        <v>#VALUE!</v>
      </c>
      <c r="P410" s="12">
        <f t="shared" si="55"/>
        <v>0</v>
      </c>
      <c r="Q410" s="12">
        <f t="shared" si="57"/>
        <v>0</v>
      </c>
      <c r="R410" s="12">
        <f t="shared" si="56"/>
        <v>0</v>
      </c>
      <c r="S410" s="12">
        <f t="shared" si="59"/>
        <v>207840</v>
      </c>
      <c r="T410" s="12" t="e">
        <v>#VALUE!</v>
      </c>
      <c r="U410" s="12">
        <v>20784000</v>
      </c>
      <c r="V410" s="12">
        <v>7344000</v>
      </c>
      <c r="W410" s="12">
        <v>20784000</v>
      </c>
      <c r="X410" s="12" t="e">
        <v>#VALUE!</v>
      </c>
      <c r="Y410" s="16">
        <f t="shared" si="60"/>
        <v>0</v>
      </c>
      <c r="Z410" s="16">
        <f t="shared" si="61"/>
        <v>0</v>
      </c>
      <c r="AA410" s="16">
        <f t="shared" si="62"/>
        <v>0</v>
      </c>
    </row>
    <row r="411" spans="1:27" x14ac:dyDescent="0.25">
      <c r="A411" s="8" t="s">
        <v>1302</v>
      </c>
      <c r="B411" s="28" t="s">
        <v>835</v>
      </c>
      <c r="C411" s="28" t="s">
        <v>836</v>
      </c>
      <c r="D411" s="28" t="s">
        <v>483</v>
      </c>
      <c r="E411" s="9" t="s">
        <v>315</v>
      </c>
      <c r="F411" s="28" t="s">
        <v>484</v>
      </c>
      <c r="G411" s="28" t="s">
        <v>485</v>
      </c>
      <c r="H411" s="11">
        <v>3.5000000000000003E-2</v>
      </c>
      <c r="I411" s="11"/>
      <c r="J411" s="11">
        <v>0.01</v>
      </c>
      <c r="K411" s="11">
        <v>0.01</v>
      </c>
      <c r="L411" s="11">
        <v>5.0000000000000001E-3</v>
      </c>
      <c r="M411" s="11">
        <v>5.0000000000000001E-3</v>
      </c>
      <c r="N411" s="11"/>
      <c r="O411" s="12" t="e">
        <f t="shared" si="58"/>
        <v>#VALUE!</v>
      </c>
      <c r="P411" s="12">
        <f t="shared" si="55"/>
        <v>0</v>
      </c>
      <c r="Q411" s="12">
        <f t="shared" si="57"/>
        <v>0</v>
      </c>
      <c r="R411" s="12">
        <f t="shared" si="56"/>
        <v>0</v>
      </c>
      <c r="S411" s="12">
        <f t="shared" si="59"/>
        <v>976320</v>
      </c>
      <c r="T411" s="12" t="e">
        <v>#VALUE!</v>
      </c>
      <c r="U411" s="12">
        <v>97632000</v>
      </c>
      <c r="V411" s="12">
        <v>58022400</v>
      </c>
      <c r="W411" s="12">
        <f>U411</f>
        <v>97632000</v>
      </c>
      <c r="X411" s="12" t="e">
        <v>#VALUE!</v>
      </c>
      <c r="Y411" s="16">
        <f t="shared" si="60"/>
        <v>0</v>
      </c>
      <c r="Z411" s="16">
        <f t="shared" si="61"/>
        <v>0</v>
      </c>
      <c r="AA411" s="16">
        <f t="shared" si="62"/>
        <v>0</v>
      </c>
    </row>
    <row r="412" spans="1:27" x14ac:dyDescent="0.25">
      <c r="A412" s="8" t="s">
        <v>1303</v>
      </c>
      <c r="B412" s="28" t="s">
        <v>837</v>
      </c>
      <c r="C412" s="28" t="s">
        <v>838</v>
      </c>
      <c r="D412" s="28" t="s">
        <v>492</v>
      </c>
      <c r="E412" s="9" t="s">
        <v>315</v>
      </c>
      <c r="F412" s="28" t="s">
        <v>484</v>
      </c>
      <c r="G412" s="28" t="s">
        <v>485</v>
      </c>
      <c r="H412" s="11">
        <v>3.5000000000000003E-2</v>
      </c>
      <c r="I412" s="11"/>
      <c r="J412" s="11">
        <v>0.01</v>
      </c>
      <c r="K412" s="11">
        <v>0.01</v>
      </c>
      <c r="L412" s="11">
        <v>5.0000000000000001E-3</v>
      </c>
      <c r="M412" s="11">
        <v>5.0000000000000001E-3</v>
      </c>
      <c r="N412" s="11"/>
      <c r="O412" s="12" t="e">
        <f t="shared" si="58"/>
        <v>#VALUE!</v>
      </c>
      <c r="P412" s="12">
        <f t="shared" si="55"/>
        <v>0</v>
      </c>
      <c r="Q412" s="12">
        <f t="shared" si="57"/>
        <v>0</v>
      </c>
      <c r="R412" s="12">
        <f t="shared" si="56"/>
        <v>0</v>
      </c>
      <c r="S412" s="12">
        <f t="shared" si="59"/>
        <v>205248</v>
      </c>
      <c r="T412" s="12" t="e">
        <v>#VALUE!</v>
      </c>
      <c r="U412" s="12">
        <v>20524800</v>
      </c>
      <c r="V412" s="12">
        <v>29865600</v>
      </c>
      <c r="W412" s="12">
        <v>20524800</v>
      </c>
      <c r="X412" s="12" t="e">
        <v>#VALUE!</v>
      </c>
      <c r="Y412" s="16">
        <f t="shared" si="60"/>
        <v>0</v>
      </c>
      <c r="Z412" s="16">
        <f t="shared" si="61"/>
        <v>0</v>
      </c>
      <c r="AA412" s="16">
        <f t="shared" si="62"/>
        <v>0</v>
      </c>
    </row>
    <row r="413" spans="1:27" x14ac:dyDescent="0.25">
      <c r="A413" s="8" t="s">
        <v>1305</v>
      </c>
      <c r="B413" s="46" t="s">
        <v>841</v>
      </c>
      <c r="C413" s="28" t="s">
        <v>842</v>
      </c>
      <c r="D413" s="28" t="s">
        <v>497</v>
      </c>
      <c r="E413" s="9" t="s">
        <v>315</v>
      </c>
      <c r="F413" s="28" t="s">
        <v>498</v>
      </c>
      <c r="G413" s="28" t="s">
        <v>485</v>
      </c>
      <c r="H413" s="11">
        <v>3.5000000000000003E-2</v>
      </c>
      <c r="I413" s="11"/>
      <c r="J413" s="11">
        <v>0.01</v>
      </c>
      <c r="K413" s="11">
        <v>0.01</v>
      </c>
      <c r="L413" s="11">
        <v>5.0000000000000001E-3</v>
      </c>
      <c r="M413" s="11">
        <v>5.0000000000000001E-3</v>
      </c>
      <c r="N413" s="11"/>
      <c r="O413" s="12" t="e">
        <f t="shared" si="58"/>
        <v>#VALUE!</v>
      </c>
      <c r="P413" s="12">
        <f t="shared" si="55"/>
        <v>0</v>
      </c>
      <c r="Q413" s="12">
        <f t="shared" si="57"/>
        <v>0</v>
      </c>
      <c r="R413" s="12">
        <f t="shared" si="56"/>
        <v>0</v>
      </c>
      <c r="S413" s="12">
        <f t="shared" si="59"/>
        <v>207744</v>
      </c>
      <c r="T413" s="12" t="e">
        <v>#VALUE!</v>
      </c>
      <c r="U413" s="12">
        <v>20774400</v>
      </c>
      <c r="V413" s="12">
        <v>5385600</v>
      </c>
      <c r="W413" s="12">
        <v>20774400</v>
      </c>
      <c r="X413" s="12" t="e">
        <v>#VALUE!</v>
      </c>
      <c r="Y413" s="16">
        <f t="shared" si="60"/>
        <v>0</v>
      </c>
      <c r="Z413" s="16">
        <f t="shared" si="61"/>
        <v>0</v>
      </c>
      <c r="AA413" s="16">
        <f t="shared" si="62"/>
        <v>0</v>
      </c>
    </row>
    <row r="414" spans="1:27" x14ac:dyDescent="0.25">
      <c r="A414" s="8" t="s">
        <v>1306</v>
      </c>
      <c r="B414" s="46" t="s">
        <v>843</v>
      </c>
      <c r="C414" s="28" t="s">
        <v>844</v>
      </c>
      <c r="D414" s="28" t="s">
        <v>497</v>
      </c>
      <c r="E414" s="9" t="s">
        <v>315</v>
      </c>
      <c r="F414" s="28" t="s">
        <v>498</v>
      </c>
      <c r="G414" s="28" t="s">
        <v>485</v>
      </c>
      <c r="H414" s="11">
        <v>3.5000000000000003E-2</v>
      </c>
      <c r="I414" s="11"/>
      <c r="J414" s="11">
        <v>0.01</v>
      </c>
      <c r="K414" s="11">
        <v>0.01</v>
      </c>
      <c r="L414" s="11">
        <v>5.0000000000000001E-3</v>
      </c>
      <c r="M414" s="11">
        <v>5.0000000000000001E-3</v>
      </c>
      <c r="N414" s="11"/>
      <c r="O414" s="12" t="e">
        <f t="shared" si="58"/>
        <v>#VALUE!</v>
      </c>
      <c r="P414" s="12">
        <f t="shared" si="55"/>
        <v>0</v>
      </c>
      <c r="Q414" s="12">
        <f t="shared" si="57"/>
        <v>0</v>
      </c>
      <c r="R414" s="12">
        <f t="shared" si="56"/>
        <v>0</v>
      </c>
      <c r="S414" s="12">
        <f t="shared" si="59"/>
        <v>0</v>
      </c>
      <c r="T414" s="12" t="e">
        <v>#VALUE!</v>
      </c>
      <c r="U414" s="12">
        <v>0</v>
      </c>
      <c r="V414" s="12">
        <v>0</v>
      </c>
      <c r="W414" s="12">
        <v>0</v>
      </c>
      <c r="X414" s="12" t="e">
        <v>#VALUE!</v>
      </c>
      <c r="Y414" s="16">
        <f t="shared" si="60"/>
        <v>0</v>
      </c>
      <c r="Z414" s="16">
        <f t="shared" si="61"/>
        <v>0</v>
      </c>
      <c r="AA414" s="16">
        <f t="shared" si="62"/>
        <v>0</v>
      </c>
    </row>
    <row r="415" spans="1:27" x14ac:dyDescent="0.25">
      <c r="A415" s="8" t="s">
        <v>1315</v>
      </c>
      <c r="B415" s="28" t="s">
        <v>861</v>
      </c>
      <c r="C415" s="28" t="s">
        <v>862</v>
      </c>
      <c r="D415" s="28" t="s">
        <v>492</v>
      </c>
      <c r="E415" s="9" t="s">
        <v>315</v>
      </c>
      <c r="F415" s="28" t="s">
        <v>493</v>
      </c>
      <c r="G415" s="28" t="s">
        <v>485</v>
      </c>
      <c r="H415" s="11">
        <v>3.5000000000000003E-2</v>
      </c>
      <c r="I415" s="11"/>
      <c r="J415" s="11">
        <v>0.01</v>
      </c>
      <c r="K415" s="11">
        <v>0.01</v>
      </c>
      <c r="L415" s="11">
        <v>5.0000000000000001E-3</v>
      </c>
      <c r="M415" s="11">
        <v>5.0000000000000001E-3</v>
      </c>
      <c r="N415" s="11"/>
      <c r="O415" s="12" t="e">
        <f t="shared" si="58"/>
        <v>#VALUE!</v>
      </c>
      <c r="P415" s="12">
        <f t="shared" si="55"/>
        <v>0</v>
      </c>
      <c r="Q415" s="12">
        <f t="shared" si="57"/>
        <v>0</v>
      </c>
      <c r="R415" s="12">
        <f t="shared" si="56"/>
        <v>0</v>
      </c>
      <c r="S415" s="12">
        <f t="shared" si="59"/>
        <v>0</v>
      </c>
      <c r="T415" s="12" t="e">
        <v>#VALUE!</v>
      </c>
      <c r="U415" s="12">
        <v>0</v>
      </c>
      <c r="V415" s="12">
        <v>0</v>
      </c>
      <c r="W415" s="12">
        <v>0</v>
      </c>
      <c r="X415" s="12" t="e">
        <v>#VALUE!</v>
      </c>
      <c r="Y415" s="16">
        <f t="shared" si="60"/>
        <v>0</v>
      </c>
      <c r="Z415" s="16">
        <f t="shared" si="61"/>
        <v>0</v>
      </c>
      <c r="AA415" s="16">
        <f t="shared" si="62"/>
        <v>0</v>
      </c>
    </row>
    <row r="416" spans="1:27" x14ac:dyDescent="0.25">
      <c r="A416" s="8" t="s">
        <v>1316</v>
      </c>
      <c r="B416" s="46" t="s">
        <v>863</v>
      </c>
      <c r="C416" s="28" t="s">
        <v>864</v>
      </c>
      <c r="D416" s="28" t="s">
        <v>497</v>
      </c>
      <c r="E416" s="9" t="s">
        <v>315</v>
      </c>
      <c r="F416" s="28" t="s">
        <v>498</v>
      </c>
      <c r="G416" s="28" t="s">
        <v>485</v>
      </c>
      <c r="H416" s="11">
        <v>3.5000000000000003E-2</v>
      </c>
      <c r="I416" s="11"/>
      <c r="J416" s="11">
        <v>0.01</v>
      </c>
      <c r="K416" s="11">
        <v>0.01</v>
      </c>
      <c r="L416" s="11">
        <v>5.0000000000000001E-3</v>
      </c>
      <c r="M416" s="11">
        <v>5.0000000000000001E-3</v>
      </c>
      <c r="N416" s="11"/>
      <c r="O416" s="12" t="e">
        <f t="shared" si="58"/>
        <v>#VALUE!</v>
      </c>
      <c r="P416" s="12">
        <f t="shared" si="55"/>
        <v>0</v>
      </c>
      <c r="Q416" s="12">
        <f t="shared" si="57"/>
        <v>0</v>
      </c>
      <c r="R416" s="12">
        <f t="shared" si="56"/>
        <v>0</v>
      </c>
      <c r="S416" s="12">
        <f t="shared" si="59"/>
        <v>379200</v>
      </c>
      <c r="T416" s="12" t="e">
        <v>#VALUE!</v>
      </c>
      <c r="U416" s="12">
        <v>37920000</v>
      </c>
      <c r="V416" s="12">
        <v>0</v>
      </c>
      <c r="W416" s="12">
        <v>37920000</v>
      </c>
      <c r="X416" s="12" t="e">
        <v>#VALUE!</v>
      </c>
      <c r="Y416" s="16">
        <f t="shared" si="60"/>
        <v>0</v>
      </c>
      <c r="Z416" s="16">
        <f t="shared" si="61"/>
        <v>0</v>
      </c>
      <c r="AA416" s="16">
        <f t="shared" si="62"/>
        <v>0</v>
      </c>
    </row>
    <row r="417" spans="1:27" x14ac:dyDescent="0.25">
      <c r="A417" s="8" t="s">
        <v>1317</v>
      </c>
      <c r="B417" s="28" t="s">
        <v>865</v>
      </c>
      <c r="C417" s="28" t="s">
        <v>866</v>
      </c>
      <c r="D417" s="28" t="s">
        <v>483</v>
      </c>
      <c r="E417" s="9" t="s">
        <v>315</v>
      </c>
      <c r="F417" s="28" t="s">
        <v>484</v>
      </c>
      <c r="G417" s="28" t="s">
        <v>485</v>
      </c>
      <c r="H417" s="11">
        <v>3.5000000000000003E-2</v>
      </c>
      <c r="I417" s="11"/>
      <c r="J417" s="11">
        <v>0.01</v>
      </c>
      <c r="K417" s="11">
        <v>0.01</v>
      </c>
      <c r="L417" s="11">
        <v>5.0000000000000001E-3</v>
      </c>
      <c r="M417" s="11">
        <v>5.0000000000000001E-3</v>
      </c>
      <c r="N417" s="11"/>
      <c r="O417" s="12" t="e">
        <f t="shared" si="58"/>
        <v>#VALUE!</v>
      </c>
      <c r="P417" s="12">
        <f t="shared" si="55"/>
        <v>0</v>
      </c>
      <c r="Q417" s="12">
        <f t="shared" si="57"/>
        <v>0</v>
      </c>
      <c r="R417" s="12">
        <f t="shared" si="56"/>
        <v>0</v>
      </c>
      <c r="S417" s="12">
        <f t="shared" si="59"/>
        <v>0</v>
      </c>
      <c r="T417" s="12" t="e">
        <v>#VALUE!</v>
      </c>
      <c r="U417" s="12">
        <v>0</v>
      </c>
      <c r="V417" s="12">
        <v>0</v>
      </c>
      <c r="W417" s="12">
        <v>0</v>
      </c>
      <c r="X417" s="12" t="e">
        <v>#VALUE!</v>
      </c>
      <c r="Y417" s="16">
        <f t="shared" si="60"/>
        <v>0</v>
      </c>
      <c r="Z417" s="16">
        <f t="shared" si="61"/>
        <v>0</v>
      </c>
      <c r="AA417" s="16">
        <f t="shared" si="62"/>
        <v>0</v>
      </c>
    </row>
    <row r="418" spans="1:27" x14ac:dyDescent="0.25">
      <c r="A418" s="8" t="s">
        <v>1320</v>
      </c>
      <c r="B418" s="32" t="s">
        <v>871</v>
      </c>
      <c r="C418" s="32" t="s">
        <v>872</v>
      </c>
      <c r="D418" s="32" t="s">
        <v>492</v>
      </c>
      <c r="E418" s="9" t="s">
        <v>315</v>
      </c>
      <c r="F418" s="28" t="s">
        <v>493</v>
      </c>
      <c r="G418" s="28" t="s">
        <v>485</v>
      </c>
      <c r="H418" s="11">
        <v>3.5000000000000003E-2</v>
      </c>
      <c r="I418" s="17"/>
      <c r="J418" s="11">
        <v>0.01</v>
      </c>
      <c r="K418" s="11">
        <v>0.01</v>
      </c>
      <c r="L418" s="11">
        <v>5.0000000000000001E-3</v>
      </c>
      <c r="M418" s="11">
        <v>5.0000000000000001E-3</v>
      </c>
      <c r="N418" s="11"/>
      <c r="O418" s="12" t="e">
        <f t="shared" si="58"/>
        <v>#VALUE!</v>
      </c>
      <c r="P418" s="12">
        <f t="shared" si="55"/>
        <v>0</v>
      </c>
      <c r="Q418" s="12">
        <f t="shared" si="57"/>
        <v>0</v>
      </c>
      <c r="R418" s="12">
        <f t="shared" si="56"/>
        <v>0</v>
      </c>
      <c r="S418" s="12">
        <f t="shared" si="59"/>
        <v>48960</v>
      </c>
      <c r="T418" s="12" t="e">
        <v>#VALUE!</v>
      </c>
      <c r="U418" s="12">
        <v>4896000</v>
      </c>
      <c r="V418" s="12">
        <v>9792000</v>
      </c>
      <c r="W418" s="12">
        <v>4896000</v>
      </c>
      <c r="X418" s="12" t="e">
        <v>#VALUE!</v>
      </c>
      <c r="Y418" s="16">
        <f t="shared" si="60"/>
        <v>0</v>
      </c>
      <c r="Z418" s="16">
        <f t="shared" si="61"/>
        <v>0</v>
      </c>
      <c r="AA418" s="16">
        <f t="shared" si="62"/>
        <v>0</v>
      </c>
    </row>
    <row r="419" spans="1:27" x14ac:dyDescent="0.25">
      <c r="A419" s="8" t="s">
        <v>1338</v>
      </c>
      <c r="B419" s="28" t="s">
        <v>1145</v>
      </c>
      <c r="C419" s="28" t="s">
        <v>1394</v>
      </c>
      <c r="D419" s="28" t="s">
        <v>1018</v>
      </c>
      <c r="E419" s="9" t="s">
        <v>315</v>
      </c>
      <c r="F419" s="28" t="s">
        <v>1025</v>
      </c>
      <c r="G419" s="28" t="s">
        <v>998</v>
      </c>
      <c r="H419" s="11">
        <v>3.5000000000000003E-2</v>
      </c>
      <c r="I419" s="11"/>
      <c r="J419" s="11">
        <v>0</v>
      </c>
      <c r="K419" s="11">
        <v>0</v>
      </c>
      <c r="L419" s="11">
        <v>0</v>
      </c>
      <c r="M419" s="11">
        <v>0</v>
      </c>
      <c r="N419" s="11"/>
      <c r="O419" s="12" t="e">
        <f t="shared" si="58"/>
        <v>#VALUE!</v>
      </c>
      <c r="P419" s="12">
        <f t="shared" si="55"/>
        <v>0</v>
      </c>
      <c r="Q419" s="12">
        <f t="shared" si="57"/>
        <v>0</v>
      </c>
      <c r="R419" s="12">
        <f t="shared" si="56"/>
        <v>0</v>
      </c>
      <c r="S419" s="12">
        <v>0</v>
      </c>
      <c r="T419" s="12" t="e">
        <v>#VALUE!</v>
      </c>
      <c r="U419" s="12">
        <v>110160000</v>
      </c>
      <c r="V419" s="12">
        <v>19584000</v>
      </c>
      <c r="W419" s="12">
        <v>73440000</v>
      </c>
      <c r="X419" s="12" t="e">
        <v>#VALUE!</v>
      </c>
      <c r="Y419" s="16">
        <f t="shared" si="60"/>
        <v>0</v>
      </c>
      <c r="Z419" s="16">
        <f t="shared" si="61"/>
        <v>0</v>
      </c>
      <c r="AA419" s="16">
        <f t="shared" si="62"/>
        <v>0</v>
      </c>
    </row>
    <row r="420" spans="1:27" x14ac:dyDescent="0.25">
      <c r="A420" s="8" t="s">
        <v>1336</v>
      </c>
      <c r="B420" s="28" t="s">
        <v>1147</v>
      </c>
      <c r="C420" s="28" t="s">
        <v>1148</v>
      </c>
      <c r="D420" s="28" t="s">
        <v>1018</v>
      </c>
      <c r="E420" s="9" t="s">
        <v>315</v>
      </c>
      <c r="F420" s="28" t="s">
        <v>1019</v>
      </c>
      <c r="G420" s="28" t="s">
        <v>998</v>
      </c>
      <c r="H420" s="11">
        <v>3.5000000000000003E-2</v>
      </c>
      <c r="I420" s="11"/>
      <c r="J420" s="11">
        <v>0</v>
      </c>
      <c r="K420" s="11">
        <v>0</v>
      </c>
      <c r="L420" s="11">
        <v>0</v>
      </c>
      <c r="M420" s="11">
        <v>0</v>
      </c>
      <c r="N420" s="11"/>
      <c r="O420" s="12" t="e">
        <f t="shared" si="58"/>
        <v>#VALUE!</v>
      </c>
      <c r="P420" s="12">
        <f t="shared" si="55"/>
        <v>0</v>
      </c>
      <c r="Q420" s="12">
        <f t="shared" si="57"/>
        <v>0</v>
      </c>
      <c r="R420" s="12">
        <f t="shared" si="56"/>
        <v>0</v>
      </c>
      <c r="S420" s="12">
        <v>0</v>
      </c>
      <c r="T420" s="12" t="e">
        <v>#VALUE!</v>
      </c>
      <c r="U420" s="12">
        <v>48960000</v>
      </c>
      <c r="V420" s="12">
        <v>0</v>
      </c>
      <c r="W420" s="12">
        <v>48960000</v>
      </c>
      <c r="X420" s="12" t="e">
        <v>#VALUE!</v>
      </c>
      <c r="Y420" s="16">
        <f t="shared" si="60"/>
        <v>0</v>
      </c>
      <c r="Z420" s="16">
        <f t="shared" si="61"/>
        <v>0</v>
      </c>
      <c r="AA420" s="16">
        <f t="shared" si="62"/>
        <v>0</v>
      </c>
    </row>
    <row r="421" spans="1:27" x14ac:dyDescent="0.25">
      <c r="A421" s="8" t="s">
        <v>1332</v>
      </c>
      <c r="B421" s="46" t="s">
        <v>1151</v>
      </c>
      <c r="C421" s="28" t="s">
        <v>1152</v>
      </c>
      <c r="D421" s="28" t="s">
        <v>1005</v>
      </c>
      <c r="E421" s="9" t="s">
        <v>315</v>
      </c>
      <c r="F421" s="28" t="s">
        <v>1006</v>
      </c>
      <c r="G421" s="28" t="s">
        <v>998</v>
      </c>
      <c r="H421" s="11">
        <v>3.5000000000000003E-2</v>
      </c>
      <c r="I421" s="11"/>
      <c r="J421" s="11">
        <v>0</v>
      </c>
      <c r="K421" s="11">
        <v>0</v>
      </c>
      <c r="L421" s="11">
        <v>0</v>
      </c>
      <c r="M421" s="11">
        <v>0</v>
      </c>
      <c r="N421" s="11"/>
      <c r="O421" s="12" t="e">
        <f t="shared" si="58"/>
        <v>#VALUE!</v>
      </c>
      <c r="P421" s="12">
        <f t="shared" si="55"/>
        <v>0</v>
      </c>
      <c r="Q421" s="12">
        <f t="shared" si="57"/>
        <v>0</v>
      </c>
      <c r="R421" s="12">
        <f t="shared" si="56"/>
        <v>0</v>
      </c>
      <c r="S421" s="12">
        <v>0</v>
      </c>
      <c r="T421" s="12" t="e">
        <v>#VALUE!</v>
      </c>
      <c r="U421" s="12">
        <v>48960000</v>
      </c>
      <c r="V421" s="12">
        <v>0</v>
      </c>
      <c r="W421" s="12">
        <v>48960000</v>
      </c>
      <c r="X421" s="12" t="e">
        <v>#VALUE!</v>
      </c>
      <c r="Y421" s="16">
        <f t="shared" si="60"/>
        <v>0</v>
      </c>
      <c r="Z421" s="16">
        <f t="shared" si="61"/>
        <v>0</v>
      </c>
      <c r="AA421" s="16">
        <f t="shared" si="62"/>
        <v>0</v>
      </c>
    </row>
    <row r="422" spans="1:27" x14ac:dyDescent="0.25">
      <c r="A422" s="8" t="s">
        <v>1339</v>
      </c>
      <c r="B422" s="28" t="s">
        <v>1157</v>
      </c>
      <c r="C422" s="28" t="s">
        <v>1158</v>
      </c>
      <c r="D422" s="28" t="s">
        <v>996</v>
      </c>
      <c r="E422" s="9" t="s">
        <v>315</v>
      </c>
      <c r="F422" s="28" t="s">
        <v>1012</v>
      </c>
      <c r="G422" s="28" t="s">
        <v>998</v>
      </c>
      <c r="H422" s="11">
        <v>3.5000000000000003E-2</v>
      </c>
      <c r="I422" s="11"/>
      <c r="J422" s="11">
        <v>0</v>
      </c>
      <c r="K422" s="11">
        <v>0</v>
      </c>
      <c r="L422" s="11">
        <v>0</v>
      </c>
      <c r="M422" s="11">
        <v>0</v>
      </c>
      <c r="N422" s="11"/>
      <c r="O422" s="12" t="e">
        <f t="shared" si="58"/>
        <v>#VALUE!</v>
      </c>
      <c r="P422" s="12">
        <f t="shared" si="55"/>
        <v>0</v>
      </c>
      <c r="Q422" s="12">
        <f t="shared" si="57"/>
        <v>0</v>
      </c>
      <c r="R422" s="12">
        <f t="shared" si="56"/>
        <v>0</v>
      </c>
      <c r="S422" s="12"/>
      <c r="T422" s="12" t="e">
        <v>#VALUE!</v>
      </c>
      <c r="U422" s="12">
        <v>20563200</v>
      </c>
      <c r="V422" s="12">
        <v>20563200</v>
      </c>
      <c r="W422" s="12">
        <v>20563200</v>
      </c>
      <c r="X422" s="12" t="e">
        <v>#VALUE!</v>
      </c>
      <c r="Y422" s="16">
        <f t="shared" si="60"/>
        <v>0</v>
      </c>
      <c r="Z422" s="16">
        <f t="shared" si="61"/>
        <v>0</v>
      </c>
      <c r="AA422" s="16">
        <f t="shared" si="62"/>
        <v>0</v>
      </c>
    </row>
    <row r="423" spans="1:27" x14ac:dyDescent="0.25">
      <c r="A423" s="8" t="s">
        <v>1334</v>
      </c>
      <c r="B423" s="28" t="s">
        <v>1161</v>
      </c>
      <c r="C423" s="28" t="s">
        <v>1162</v>
      </c>
      <c r="D423" s="28" t="s">
        <v>996</v>
      </c>
      <c r="E423" s="9" t="s">
        <v>315</v>
      </c>
      <c r="F423" s="28" t="s">
        <v>1012</v>
      </c>
      <c r="G423" s="28" t="s">
        <v>998</v>
      </c>
      <c r="H423" s="11">
        <v>3.5000000000000003E-2</v>
      </c>
      <c r="I423" s="11"/>
      <c r="J423" s="11">
        <v>0</v>
      </c>
      <c r="K423" s="11">
        <v>0</v>
      </c>
      <c r="L423" s="11">
        <v>0</v>
      </c>
      <c r="M423" s="11">
        <v>0</v>
      </c>
      <c r="N423" s="11"/>
      <c r="O423" s="12" t="e">
        <f t="shared" si="58"/>
        <v>#VALUE!</v>
      </c>
      <c r="P423" s="12">
        <f t="shared" si="55"/>
        <v>0</v>
      </c>
      <c r="Q423" s="12">
        <f t="shared" si="57"/>
        <v>0</v>
      </c>
      <c r="R423" s="12">
        <f t="shared" si="56"/>
        <v>0</v>
      </c>
      <c r="S423" s="12">
        <f t="shared" si="59"/>
        <v>0</v>
      </c>
      <c r="T423" s="12" t="e">
        <v>#VALUE!</v>
      </c>
      <c r="U423" s="12">
        <v>0</v>
      </c>
      <c r="V423" s="12">
        <v>0</v>
      </c>
      <c r="W423" s="12">
        <v>0</v>
      </c>
      <c r="X423" s="12" t="e">
        <v>#VALUE!</v>
      </c>
      <c r="Y423" s="16">
        <f t="shared" si="60"/>
        <v>0</v>
      </c>
      <c r="Z423" s="16">
        <f t="shared" si="61"/>
        <v>0</v>
      </c>
      <c r="AA423" s="16">
        <f t="shared" si="62"/>
        <v>0</v>
      </c>
    </row>
    <row r="424" spans="1:27" x14ac:dyDescent="0.25">
      <c r="A424" s="8" t="s">
        <v>1330</v>
      </c>
      <c r="B424" s="28" t="s">
        <v>1167</v>
      </c>
      <c r="C424" s="28" t="s">
        <v>1168</v>
      </c>
      <c r="D424" s="28" t="s">
        <v>996</v>
      </c>
      <c r="E424" s="9" t="s">
        <v>315</v>
      </c>
      <c r="F424" s="28" t="s">
        <v>997</v>
      </c>
      <c r="G424" s="28" t="s">
        <v>998</v>
      </c>
      <c r="H424" s="11">
        <v>3.5000000000000003E-2</v>
      </c>
      <c r="I424" s="11"/>
      <c r="J424" s="11">
        <v>0</v>
      </c>
      <c r="K424" s="11">
        <v>0</v>
      </c>
      <c r="L424" s="11">
        <v>0</v>
      </c>
      <c r="M424" s="11">
        <v>0</v>
      </c>
      <c r="N424" s="11"/>
      <c r="O424" s="12" t="e">
        <f t="shared" si="58"/>
        <v>#VALUE!</v>
      </c>
      <c r="P424" s="12">
        <f t="shared" si="55"/>
        <v>0</v>
      </c>
      <c r="Q424" s="12">
        <f t="shared" si="57"/>
        <v>0</v>
      </c>
      <c r="R424" s="12">
        <f t="shared" si="56"/>
        <v>0</v>
      </c>
      <c r="S424" s="12">
        <v>0</v>
      </c>
      <c r="T424" s="12" t="e">
        <v>#VALUE!</v>
      </c>
      <c r="U424" s="12">
        <v>50428800</v>
      </c>
      <c r="V424" s="12">
        <v>0</v>
      </c>
      <c r="W424" s="12">
        <v>50428800</v>
      </c>
      <c r="X424" s="12" t="e">
        <v>#VALUE!</v>
      </c>
      <c r="Y424" s="16">
        <f t="shared" si="60"/>
        <v>0</v>
      </c>
      <c r="Z424" s="16">
        <f t="shared" si="61"/>
        <v>0</v>
      </c>
      <c r="AA424" s="16">
        <f t="shared" si="62"/>
        <v>0</v>
      </c>
    </row>
    <row r="425" spans="1:27" x14ac:dyDescent="0.25">
      <c r="A425" s="8" t="s">
        <v>1333</v>
      </c>
      <c r="B425" s="28" t="s">
        <v>1169</v>
      </c>
      <c r="C425" s="28" t="s">
        <v>1170</v>
      </c>
      <c r="D425" s="28" t="s">
        <v>996</v>
      </c>
      <c r="E425" s="9" t="s">
        <v>315</v>
      </c>
      <c r="F425" s="28" t="s">
        <v>1009</v>
      </c>
      <c r="G425" s="28" t="s">
        <v>998</v>
      </c>
      <c r="H425" s="11">
        <v>3.5000000000000003E-2</v>
      </c>
      <c r="I425" s="11"/>
      <c r="J425" s="11">
        <v>0</v>
      </c>
      <c r="K425" s="11">
        <v>0</v>
      </c>
      <c r="L425" s="11">
        <v>0</v>
      </c>
      <c r="M425" s="11">
        <v>0</v>
      </c>
      <c r="N425" s="11"/>
      <c r="O425" s="12" t="e">
        <f t="shared" si="58"/>
        <v>#VALUE!</v>
      </c>
      <c r="P425" s="12">
        <f t="shared" si="55"/>
        <v>0</v>
      </c>
      <c r="Q425" s="12">
        <f t="shared" si="57"/>
        <v>0</v>
      </c>
      <c r="R425" s="12">
        <f t="shared" si="56"/>
        <v>0</v>
      </c>
      <c r="S425" s="12">
        <v>0</v>
      </c>
      <c r="T425" s="12" t="e">
        <v>#VALUE!</v>
      </c>
      <c r="U425" s="12">
        <v>34272000</v>
      </c>
      <c r="V425" s="12">
        <v>2188800</v>
      </c>
      <c r="W425" s="12">
        <v>34272000</v>
      </c>
      <c r="X425" s="12" t="e">
        <v>#VALUE!</v>
      </c>
      <c r="Y425" s="16">
        <f t="shared" si="60"/>
        <v>0</v>
      </c>
      <c r="Z425" s="16">
        <f t="shared" si="61"/>
        <v>0</v>
      </c>
      <c r="AA425" s="16">
        <f t="shared" si="62"/>
        <v>0</v>
      </c>
    </row>
    <row r="426" spans="1:27" x14ac:dyDescent="0.25">
      <c r="A426" s="8" t="s">
        <v>1331</v>
      </c>
      <c r="B426" s="28" t="s">
        <v>1171</v>
      </c>
      <c r="C426" s="28" t="s">
        <v>1172</v>
      </c>
      <c r="D426" s="28" t="s">
        <v>1001</v>
      </c>
      <c r="E426" s="9" t="s">
        <v>315</v>
      </c>
      <c r="F426" s="28" t="s">
        <v>1002</v>
      </c>
      <c r="G426" s="28" t="s">
        <v>998</v>
      </c>
      <c r="H426" s="11">
        <v>3.5000000000000003E-2</v>
      </c>
      <c r="I426" s="11"/>
      <c r="J426" s="11">
        <v>0</v>
      </c>
      <c r="K426" s="11">
        <v>0</v>
      </c>
      <c r="L426" s="11">
        <v>0</v>
      </c>
      <c r="M426" s="11">
        <v>0</v>
      </c>
      <c r="N426" s="11"/>
      <c r="O426" s="12" t="e">
        <f t="shared" si="58"/>
        <v>#VALUE!</v>
      </c>
      <c r="P426" s="12">
        <f t="shared" si="55"/>
        <v>0</v>
      </c>
      <c r="Q426" s="12">
        <f t="shared" si="57"/>
        <v>0</v>
      </c>
      <c r="R426" s="12">
        <f t="shared" si="56"/>
        <v>0</v>
      </c>
      <c r="S426" s="12">
        <v>0</v>
      </c>
      <c r="T426" s="12" t="e">
        <v>#VALUE!</v>
      </c>
      <c r="U426" s="12">
        <v>17136000</v>
      </c>
      <c r="V426" s="12">
        <v>24480000</v>
      </c>
      <c r="W426" s="12">
        <v>17136000</v>
      </c>
      <c r="X426" s="12" t="e">
        <v>#VALUE!</v>
      </c>
      <c r="Y426" s="16">
        <f t="shared" si="60"/>
        <v>0</v>
      </c>
      <c r="Z426" s="16">
        <f t="shared" si="61"/>
        <v>0</v>
      </c>
      <c r="AA426" s="16">
        <f t="shared" si="62"/>
        <v>0</v>
      </c>
    </row>
    <row r="427" spans="1:27" x14ac:dyDescent="0.25">
      <c r="A427" s="8" t="s">
        <v>1337</v>
      </c>
      <c r="B427" s="28" t="s">
        <v>1175</v>
      </c>
      <c r="C427" s="28" t="s">
        <v>1176</v>
      </c>
      <c r="D427" s="28" t="s">
        <v>1001</v>
      </c>
      <c r="E427" s="9" t="s">
        <v>315</v>
      </c>
      <c r="F427" s="28" t="s">
        <v>1022</v>
      </c>
      <c r="G427" s="28" t="s">
        <v>998</v>
      </c>
      <c r="H427" s="11">
        <v>3.5000000000000003E-2</v>
      </c>
      <c r="I427" s="11"/>
      <c r="J427" s="11">
        <v>0</v>
      </c>
      <c r="K427" s="11">
        <v>0</v>
      </c>
      <c r="L427" s="11">
        <v>0</v>
      </c>
      <c r="M427" s="11">
        <v>0</v>
      </c>
      <c r="N427" s="11"/>
      <c r="O427" s="12" t="e">
        <f t="shared" si="58"/>
        <v>#VALUE!</v>
      </c>
      <c r="P427" s="12">
        <f t="shared" si="55"/>
        <v>0</v>
      </c>
      <c r="Q427" s="12">
        <f t="shared" si="57"/>
        <v>0</v>
      </c>
      <c r="R427" s="12">
        <f t="shared" si="56"/>
        <v>0</v>
      </c>
      <c r="S427" s="12">
        <v>0</v>
      </c>
      <c r="T427" s="12" t="e">
        <v>#VALUE!</v>
      </c>
      <c r="U427" s="12">
        <v>30355200</v>
      </c>
      <c r="V427" s="12">
        <v>0</v>
      </c>
      <c r="W427" s="12">
        <v>30355200</v>
      </c>
      <c r="X427" s="12" t="e">
        <v>#VALUE!</v>
      </c>
      <c r="Y427" s="16">
        <f t="shared" si="60"/>
        <v>0</v>
      </c>
      <c r="Z427" s="16">
        <f t="shared" si="61"/>
        <v>0</v>
      </c>
      <c r="AA427" s="16">
        <f t="shared" si="62"/>
        <v>0</v>
      </c>
    </row>
    <row r="428" spans="1:27" x14ac:dyDescent="0.25">
      <c r="A428" s="8" t="s">
        <v>1335</v>
      </c>
      <c r="B428" s="28" t="s">
        <v>1179</v>
      </c>
      <c r="C428" s="28" t="s">
        <v>1180</v>
      </c>
      <c r="D428" s="28" t="s">
        <v>1001</v>
      </c>
      <c r="E428" s="9" t="s">
        <v>315</v>
      </c>
      <c r="F428" s="28" t="s">
        <v>1015</v>
      </c>
      <c r="G428" s="28" t="s">
        <v>998</v>
      </c>
      <c r="H428" s="11">
        <v>3.5000000000000003E-2</v>
      </c>
      <c r="I428" s="11"/>
      <c r="J428" s="11">
        <v>0</v>
      </c>
      <c r="K428" s="11">
        <v>0</v>
      </c>
      <c r="L428" s="11">
        <v>0</v>
      </c>
      <c r="M428" s="11">
        <v>0</v>
      </c>
      <c r="N428" s="11"/>
      <c r="O428" s="12" t="e">
        <f t="shared" si="58"/>
        <v>#VALUE!</v>
      </c>
      <c r="P428" s="12">
        <f t="shared" si="55"/>
        <v>0</v>
      </c>
      <c r="Q428" s="12">
        <f t="shared" si="57"/>
        <v>0</v>
      </c>
      <c r="R428" s="12">
        <f t="shared" si="56"/>
        <v>0</v>
      </c>
      <c r="S428" s="12">
        <f t="shared" si="59"/>
        <v>0</v>
      </c>
      <c r="T428" s="12" t="e">
        <v>#VALUE!</v>
      </c>
      <c r="U428" s="12">
        <v>0</v>
      </c>
      <c r="V428" s="12">
        <v>-22194400</v>
      </c>
      <c r="W428" s="12">
        <v>0</v>
      </c>
      <c r="X428" s="12" t="e">
        <v>#VALUE!</v>
      </c>
      <c r="Y428" s="16">
        <f t="shared" si="60"/>
        <v>0</v>
      </c>
      <c r="Z428" s="16">
        <f t="shared" si="61"/>
        <v>0</v>
      </c>
      <c r="AA428" s="16">
        <f t="shared" si="62"/>
        <v>0</v>
      </c>
    </row>
    <row r="429" spans="1:27" x14ac:dyDescent="0.25">
      <c r="A429" s="8" t="s">
        <v>1342</v>
      </c>
      <c r="B429" s="30" t="s">
        <v>1196</v>
      </c>
      <c r="C429" s="9" t="s">
        <v>1197</v>
      </c>
      <c r="D429" s="9" t="s">
        <v>996</v>
      </c>
      <c r="E429" s="9" t="s">
        <v>315</v>
      </c>
      <c r="F429" s="28" t="s">
        <v>1185</v>
      </c>
      <c r="G429" s="9" t="s">
        <v>998</v>
      </c>
      <c r="H429" s="11">
        <v>3.5000000000000003E-2</v>
      </c>
      <c r="I429" s="11"/>
      <c r="J429" s="11">
        <v>0</v>
      </c>
      <c r="K429" s="11">
        <v>0</v>
      </c>
      <c r="L429" s="11">
        <v>0</v>
      </c>
      <c r="M429" s="11">
        <v>0</v>
      </c>
      <c r="N429" s="11"/>
      <c r="O429" s="12" t="e">
        <f t="shared" si="58"/>
        <v>#VALUE!</v>
      </c>
      <c r="P429" s="12">
        <f t="shared" ref="P429:P492" si="63">ROUND(IF(Y429&gt;=40%,U429*J429*(100%-H429),0),0)</f>
        <v>0</v>
      </c>
      <c r="Q429" s="12">
        <f t="shared" si="57"/>
        <v>0</v>
      </c>
      <c r="R429" s="12">
        <f t="shared" ref="R429:R492" si="64">ROUND(IF(AA429&gt;=100%,X429*(100%-H429)*K429,0),0)</f>
        <v>0</v>
      </c>
      <c r="S429" s="12">
        <f t="shared" si="59"/>
        <v>0</v>
      </c>
      <c r="T429" s="12" t="e">
        <v>#VALUE!</v>
      </c>
      <c r="U429" s="12">
        <v>0</v>
      </c>
      <c r="V429" s="12">
        <v>0</v>
      </c>
      <c r="W429" s="12">
        <v>0</v>
      </c>
      <c r="X429" s="12" t="e">
        <v>#VALUE!</v>
      </c>
      <c r="Y429" s="16">
        <f t="shared" si="60"/>
        <v>0</v>
      </c>
      <c r="Z429" s="16">
        <f t="shared" si="61"/>
        <v>0</v>
      </c>
      <c r="AA429" s="16">
        <f t="shared" si="62"/>
        <v>0</v>
      </c>
    </row>
    <row r="430" spans="1:27" x14ac:dyDescent="0.25">
      <c r="A430" s="8" t="s">
        <v>1343</v>
      </c>
      <c r="B430" s="30" t="s">
        <v>1215</v>
      </c>
      <c r="C430" s="9" t="s">
        <v>1216</v>
      </c>
      <c r="D430" s="9" t="s">
        <v>996</v>
      </c>
      <c r="E430" s="9" t="s">
        <v>315</v>
      </c>
      <c r="F430" s="28" t="s">
        <v>1204</v>
      </c>
      <c r="G430" s="9" t="s">
        <v>998</v>
      </c>
      <c r="H430" s="11">
        <v>3.5000000000000003E-2</v>
      </c>
      <c r="I430" s="11">
        <v>0.02</v>
      </c>
      <c r="J430" s="11">
        <v>0</v>
      </c>
      <c r="K430" s="11">
        <v>0</v>
      </c>
      <c r="L430" s="11">
        <v>0</v>
      </c>
      <c r="M430" s="11">
        <v>0</v>
      </c>
      <c r="N430" s="11"/>
      <c r="O430" s="12">
        <v>0</v>
      </c>
      <c r="P430" s="12">
        <f t="shared" si="63"/>
        <v>0</v>
      </c>
      <c r="Q430" s="12">
        <f t="shared" si="57"/>
        <v>0</v>
      </c>
      <c r="R430" s="12">
        <f t="shared" si="64"/>
        <v>0</v>
      </c>
      <c r="S430" s="12">
        <v>0</v>
      </c>
      <c r="T430" s="12" t="e">
        <v>#VALUE!</v>
      </c>
      <c r="U430" s="12">
        <v>2937600</v>
      </c>
      <c r="V430" s="12">
        <v>0</v>
      </c>
      <c r="W430" s="12">
        <v>2937600</v>
      </c>
      <c r="X430" s="12" t="e">
        <v>#VALUE!</v>
      </c>
      <c r="Y430" s="16">
        <f t="shared" si="60"/>
        <v>0</v>
      </c>
      <c r="Z430" s="16">
        <f t="shared" si="61"/>
        <v>0</v>
      </c>
      <c r="AA430" s="16">
        <f t="shared" si="62"/>
        <v>0</v>
      </c>
    </row>
    <row r="431" spans="1:27" x14ac:dyDescent="0.25">
      <c r="A431" s="8" t="s">
        <v>1345</v>
      </c>
      <c r="B431" s="30" t="s">
        <v>1240</v>
      </c>
      <c r="C431" s="9" t="s">
        <v>1241</v>
      </c>
      <c r="D431" s="9" t="s">
        <v>996</v>
      </c>
      <c r="E431" s="9" t="s">
        <v>315</v>
      </c>
      <c r="F431" s="28" t="s">
        <v>1185</v>
      </c>
      <c r="G431" s="9" t="s">
        <v>998</v>
      </c>
      <c r="H431" s="11">
        <v>3.5000000000000003E-2</v>
      </c>
      <c r="I431" s="11"/>
      <c r="J431" s="11">
        <v>0</v>
      </c>
      <c r="K431" s="11">
        <v>0</v>
      </c>
      <c r="L431" s="11">
        <v>0</v>
      </c>
      <c r="M431" s="11">
        <v>0</v>
      </c>
      <c r="N431" s="11"/>
      <c r="O431" s="12" t="e">
        <f t="shared" si="58"/>
        <v>#VALUE!</v>
      </c>
      <c r="P431" s="12">
        <f t="shared" si="63"/>
        <v>0</v>
      </c>
      <c r="Q431" s="12">
        <f t="shared" si="57"/>
        <v>0</v>
      </c>
      <c r="R431" s="12">
        <f t="shared" si="64"/>
        <v>0</v>
      </c>
      <c r="S431" s="12">
        <f t="shared" si="59"/>
        <v>0</v>
      </c>
      <c r="T431" s="12" t="e">
        <v>#VALUE!</v>
      </c>
      <c r="U431" s="12">
        <v>0</v>
      </c>
      <c r="V431" s="12">
        <v>0</v>
      </c>
      <c r="W431" s="12">
        <v>0</v>
      </c>
      <c r="X431" s="12" t="e">
        <v>#VALUE!</v>
      </c>
      <c r="Y431" s="16">
        <f t="shared" si="60"/>
        <v>0</v>
      </c>
      <c r="Z431" s="16">
        <f t="shared" si="61"/>
        <v>0</v>
      </c>
      <c r="AA431" s="16">
        <f t="shared" si="62"/>
        <v>0</v>
      </c>
    </row>
    <row r="432" spans="1:27" x14ac:dyDescent="0.25">
      <c r="A432" s="8" t="s">
        <v>1296</v>
      </c>
      <c r="B432" s="30" t="s">
        <v>825</v>
      </c>
      <c r="C432" s="9" t="s">
        <v>826</v>
      </c>
      <c r="D432" s="9" t="s">
        <v>478</v>
      </c>
      <c r="E432" s="9" t="s">
        <v>315</v>
      </c>
      <c r="F432" s="28" t="s">
        <v>479</v>
      </c>
      <c r="G432" s="9" t="s">
        <v>480</v>
      </c>
      <c r="H432" s="11">
        <v>3.5000000000000003E-2</v>
      </c>
      <c r="I432" s="11"/>
      <c r="J432" s="11">
        <v>0.01</v>
      </c>
      <c r="K432" s="11">
        <v>0.01</v>
      </c>
      <c r="L432" s="11">
        <v>5.0000000000000001E-3</v>
      </c>
      <c r="M432" s="11">
        <v>5.0000000000000001E-3</v>
      </c>
      <c r="N432" s="11"/>
      <c r="O432" s="12" t="e">
        <f t="shared" si="58"/>
        <v>#VALUE!</v>
      </c>
      <c r="P432" s="12">
        <f t="shared" si="63"/>
        <v>0</v>
      </c>
      <c r="Q432" s="12">
        <f t="shared" si="57"/>
        <v>0</v>
      </c>
      <c r="R432" s="12">
        <f t="shared" si="64"/>
        <v>0</v>
      </c>
      <c r="S432" s="12">
        <f t="shared" si="59"/>
        <v>0</v>
      </c>
      <c r="T432" s="12" t="e">
        <v>#VALUE!</v>
      </c>
      <c r="U432" s="12">
        <v>0</v>
      </c>
      <c r="V432" s="12">
        <v>0</v>
      </c>
      <c r="W432" s="12">
        <v>0</v>
      </c>
      <c r="X432" s="12" t="e">
        <v>#VALUE!</v>
      </c>
      <c r="Y432" s="16">
        <f t="shared" si="60"/>
        <v>0</v>
      </c>
      <c r="Z432" s="16">
        <f t="shared" si="61"/>
        <v>0</v>
      </c>
      <c r="AA432" s="16">
        <f t="shared" si="62"/>
        <v>0</v>
      </c>
    </row>
    <row r="433" spans="1:27" x14ac:dyDescent="0.25">
      <c r="A433" s="8" t="s">
        <v>1299</v>
      </c>
      <c r="B433" s="30" t="s">
        <v>831</v>
      </c>
      <c r="C433" s="9" t="s">
        <v>832</v>
      </c>
      <c r="D433" s="9" t="s">
        <v>478</v>
      </c>
      <c r="E433" s="9" t="s">
        <v>315</v>
      </c>
      <c r="F433" s="28" t="s">
        <v>491</v>
      </c>
      <c r="G433" s="9" t="s">
        <v>480</v>
      </c>
      <c r="H433" s="11">
        <v>3.5000000000000003E-2</v>
      </c>
      <c r="I433" s="11">
        <v>0.02</v>
      </c>
      <c r="J433" s="11">
        <v>0.01</v>
      </c>
      <c r="K433" s="11">
        <v>0.01</v>
      </c>
      <c r="L433" s="11">
        <v>5.0000000000000001E-3</v>
      </c>
      <c r="M433" s="11">
        <v>5.0000000000000001E-3</v>
      </c>
      <c r="N433" s="11"/>
      <c r="O433" s="12" t="e">
        <f t="shared" si="58"/>
        <v>#VALUE!</v>
      </c>
      <c r="P433" s="12">
        <f t="shared" si="63"/>
        <v>0</v>
      </c>
      <c r="Q433" s="12">
        <f t="shared" si="57"/>
        <v>0</v>
      </c>
      <c r="R433" s="12">
        <f t="shared" si="64"/>
        <v>0</v>
      </c>
      <c r="S433" s="12">
        <f t="shared" si="59"/>
        <v>0</v>
      </c>
      <c r="T433" s="12" t="e">
        <v>#VALUE!</v>
      </c>
      <c r="U433" s="12">
        <v>0</v>
      </c>
      <c r="V433" s="12">
        <v>0</v>
      </c>
      <c r="W433" s="12">
        <v>0</v>
      </c>
      <c r="X433" s="12" t="e">
        <v>#VALUE!</v>
      </c>
      <c r="Y433" s="16">
        <f t="shared" si="60"/>
        <v>0</v>
      </c>
      <c r="Z433" s="16">
        <f t="shared" si="61"/>
        <v>0</v>
      </c>
      <c r="AA433" s="16">
        <f t="shared" si="62"/>
        <v>0</v>
      </c>
    </row>
    <row r="434" spans="1:27" x14ac:dyDescent="0.25">
      <c r="A434" s="8" t="s">
        <v>1313</v>
      </c>
      <c r="B434" s="30" t="s">
        <v>857</v>
      </c>
      <c r="C434" s="9" t="s">
        <v>858</v>
      </c>
      <c r="D434" s="9" t="s">
        <v>478</v>
      </c>
      <c r="E434" s="9" t="s">
        <v>315</v>
      </c>
      <c r="F434" s="28" t="s">
        <v>494</v>
      </c>
      <c r="G434" s="9" t="s">
        <v>480</v>
      </c>
      <c r="H434" s="11">
        <v>3.5000000000000003E-2</v>
      </c>
      <c r="I434" s="11"/>
      <c r="J434" s="11">
        <v>0.01</v>
      </c>
      <c r="K434" s="11">
        <v>0.01</v>
      </c>
      <c r="L434" s="11">
        <v>5.0000000000000001E-3</v>
      </c>
      <c r="M434" s="11">
        <v>5.0000000000000001E-3</v>
      </c>
      <c r="N434" s="11"/>
      <c r="O434" s="12" t="e">
        <f t="shared" si="58"/>
        <v>#VALUE!</v>
      </c>
      <c r="P434" s="12">
        <f t="shared" si="63"/>
        <v>0</v>
      </c>
      <c r="Q434" s="12">
        <f t="shared" si="57"/>
        <v>0</v>
      </c>
      <c r="R434" s="12">
        <f t="shared" si="64"/>
        <v>0</v>
      </c>
      <c r="S434" s="12">
        <f t="shared" si="59"/>
        <v>0</v>
      </c>
      <c r="T434" s="12" t="e">
        <v>#VALUE!</v>
      </c>
      <c r="U434" s="12">
        <v>0</v>
      </c>
      <c r="V434" s="12">
        <v>0</v>
      </c>
      <c r="W434" s="12">
        <v>0</v>
      </c>
      <c r="X434" s="12" t="e">
        <v>#VALUE!</v>
      </c>
      <c r="Y434" s="16">
        <f t="shared" si="60"/>
        <v>0</v>
      </c>
      <c r="Z434" s="16">
        <f t="shared" si="61"/>
        <v>0</v>
      </c>
      <c r="AA434" s="16">
        <f t="shared" si="62"/>
        <v>0</v>
      </c>
    </row>
    <row r="435" spans="1:27" x14ac:dyDescent="0.25">
      <c r="A435" s="8" t="s">
        <v>1329</v>
      </c>
      <c r="B435" s="30" t="s">
        <v>873</v>
      </c>
      <c r="C435" s="9" t="s">
        <v>874</v>
      </c>
      <c r="D435" s="9" t="s">
        <v>478</v>
      </c>
      <c r="E435" s="9" t="s">
        <v>315</v>
      </c>
      <c r="F435" s="28" t="s">
        <v>491</v>
      </c>
      <c r="G435" s="9" t="s">
        <v>480</v>
      </c>
      <c r="H435" s="11">
        <v>3.5000000000000003E-2</v>
      </c>
      <c r="I435" s="11"/>
      <c r="J435" s="11">
        <v>0.01</v>
      </c>
      <c r="K435" s="11">
        <v>0.01</v>
      </c>
      <c r="L435" s="11">
        <v>5.0000000000000001E-3</v>
      </c>
      <c r="M435" s="11">
        <v>5.0000000000000001E-3</v>
      </c>
      <c r="N435" s="11"/>
      <c r="O435" s="12" t="e">
        <f t="shared" si="58"/>
        <v>#VALUE!</v>
      </c>
      <c r="P435" s="12">
        <f t="shared" si="63"/>
        <v>0</v>
      </c>
      <c r="Q435" s="12">
        <f t="shared" si="57"/>
        <v>0</v>
      </c>
      <c r="R435" s="12">
        <f t="shared" si="64"/>
        <v>0</v>
      </c>
      <c r="S435" s="12">
        <f t="shared" si="59"/>
        <v>1958400</v>
      </c>
      <c r="T435" s="12" t="e">
        <v>#VALUE!</v>
      </c>
      <c r="U435" s="12">
        <v>195840000</v>
      </c>
      <c r="V435" s="12">
        <v>16780800</v>
      </c>
      <c r="W435" s="12">
        <v>195840000</v>
      </c>
      <c r="X435" s="12" t="e">
        <v>#VALUE!</v>
      </c>
      <c r="Y435" s="16">
        <f t="shared" si="60"/>
        <v>0</v>
      </c>
      <c r="Z435" s="16">
        <f t="shared" si="61"/>
        <v>0</v>
      </c>
      <c r="AA435" s="16">
        <f t="shared" si="62"/>
        <v>0</v>
      </c>
    </row>
    <row r="436" spans="1:27" x14ac:dyDescent="0.25">
      <c r="A436" s="8" t="s">
        <v>1324</v>
      </c>
      <c r="B436" s="30" t="s">
        <v>879</v>
      </c>
      <c r="C436" s="9" t="s">
        <v>880</v>
      </c>
      <c r="D436" s="9" t="s">
        <v>478</v>
      </c>
      <c r="E436" s="9" t="s">
        <v>315</v>
      </c>
      <c r="F436" s="28" t="s">
        <v>479</v>
      </c>
      <c r="G436" s="9" t="s">
        <v>480</v>
      </c>
      <c r="H436" s="11">
        <v>3.5000000000000003E-2</v>
      </c>
      <c r="I436" s="11"/>
      <c r="J436" s="11">
        <v>0.01</v>
      </c>
      <c r="K436" s="11">
        <v>0.01</v>
      </c>
      <c r="L436" s="11">
        <v>5.0000000000000001E-3</v>
      </c>
      <c r="M436" s="11">
        <v>5.0000000000000001E-3</v>
      </c>
      <c r="N436" s="11"/>
      <c r="O436" s="12" t="e">
        <f t="shared" si="58"/>
        <v>#VALUE!</v>
      </c>
      <c r="P436" s="12">
        <f t="shared" si="63"/>
        <v>0</v>
      </c>
      <c r="Q436" s="12">
        <f t="shared" si="57"/>
        <v>0</v>
      </c>
      <c r="R436" s="12">
        <f t="shared" si="64"/>
        <v>0</v>
      </c>
      <c r="S436" s="12">
        <f t="shared" si="59"/>
        <v>0</v>
      </c>
      <c r="T436" s="12" t="e">
        <v>#VALUE!</v>
      </c>
      <c r="U436" s="12">
        <v>0</v>
      </c>
      <c r="V436" s="12">
        <v>0</v>
      </c>
      <c r="W436" s="12">
        <v>0</v>
      </c>
      <c r="X436" s="12" t="e">
        <v>#VALUE!</v>
      </c>
      <c r="Y436" s="16">
        <f t="shared" si="60"/>
        <v>0</v>
      </c>
      <c r="Z436" s="16">
        <f t="shared" si="61"/>
        <v>0</v>
      </c>
      <c r="AA436" s="16">
        <f t="shared" si="62"/>
        <v>0</v>
      </c>
    </row>
    <row r="437" spans="1:27" x14ac:dyDescent="0.25">
      <c r="A437" s="8" t="s">
        <v>1278</v>
      </c>
      <c r="B437" s="30" t="s">
        <v>313</v>
      </c>
      <c r="C437" s="9" t="s">
        <v>314</v>
      </c>
      <c r="D437" s="9" t="s">
        <v>55</v>
      </c>
      <c r="E437" s="9" t="s">
        <v>315</v>
      </c>
      <c r="F437" s="28" t="s">
        <v>70</v>
      </c>
      <c r="G437" s="9" t="s">
        <v>57</v>
      </c>
      <c r="H437" s="11">
        <v>3.5000000000000003E-2</v>
      </c>
      <c r="I437" s="11"/>
      <c r="J437" s="11">
        <v>0.01</v>
      </c>
      <c r="K437" s="11">
        <v>0.01</v>
      </c>
      <c r="L437" s="11">
        <v>5.0000000000000001E-3</v>
      </c>
      <c r="M437" s="11">
        <v>5.0000000000000001E-3</v>
      </c>
      <c r="N437" s="11"/>
      <c r="O437" s="12" t="e">
        <f t="shared" si="58"/>
        <v>#VALUE!</v>
      </c>
      <c r="P437" s="12">
        <f t="shared" si="63"/>
        <v>0</v>
      </c>
      <c r="Q437" s="12">
        <f t="shared" si="57"/>
        <v>0</v>
      </c>
      <c r="R437" s="12">
        <f t="shared" si="64"/>
        <v>0</v>
      </c>
      <c r="S437" s="12">
        <f t="shared" si="59"/>
        <v>0</v>
      </c>
      <c r="T437" s="12" t="e">
        <v>#VALUE!</v>
      </c>
      <c r="U437" s="12">
        <v>0</v>
      </c>
      <c r="V437" s="12">
        <v>0</v>
      </c>
      <c r="W437" s="12">
        <v>0</v>
      </c>
      <c r="X437" s="12" t="e">
        <v>#VALUE!</v>
      </c>
      <c r="Y437" s="16">
        <f t="shared" si="60"/>
        <v>0</v>
      </c>
      <c r="Z437" s="16">
        <f t="shared" si="61"/>
        <v>0</v>
      </c>
      <c r="AA437" s="16">
        <f t="shared" si="62"/>
        <v>0</v>
      </c>
    </row>
    <row r="438" spans="1:27" x14ac:dyDescent="0.25">
      <c r="A438" s="8" t="s">
        <v>1268</v>
      </c>
      <c r="B438" s="30" t="s">
        <v>319</v>
      </c>
      <c r="C438" s="9" t="s">
        <v>320</v>
      </c>
      <c r="D438" s="9" t="s">
        <v>55</v>
      </c>
      <c r="E438" s="9" t="s">
        <v>315</v>
      </c>
      <c r="F438" s="28" t="s">
        <v>70</v>
      </c>
      <c r="G438" s="9" t="s">
        <v>57</v>
      </c>
      <c r="H438" s="11">
        <v>3.5000000000000003E-2</v>
      </c>
      <c r="I438" s="11"/>
      <c r="J438" s="11">
        <v>0.01</v>
      </c>
      <c r="K438" s="11">
        <v>0.01</v>
      </c>
      <c r="L438" s="11">
        <v>5.0000000000000001E-3</v>
      </c>
      <c r="M438" s="11">
        <v>5.0000000000000001E-3</v>
      </c>
      <c r="N438" s="11"/>
      <c r="O438" s="12" t="e">
        <f t="shared" si="58"/>
        <v>#VALUE!</v>
      </c>
      <c r="P438" s="12">
        <f t="shared" si="63"/>
        <v>0</v>
      </c>
      <c r="Q438" s="12">
        <f t="shared" si="57"/>
        <v>0</v>
      </c>
      <c r="R438" s="12">
        <f t="shared" si="64"/>
        <v>0</v>
      </c>
      <c r="S438" s="12">
        <f t="shared" si="59"/>
        <v>176256</v>
      </c>
      <c r="T438" s="12" t="e">
        <v>#VALUE!</v>
      </c>
      <c r="U438" s="12">
        <v>17625600</v>
      </c>
      <c r="V438" s="12">
        <v>7296000</v>
      </c>
      <c r="W438" s="12">
        <v>17625600</v>
      </c>
      <c r="X438" s="12" t="e">
        <v>#VALUE!</v>
      </c>
      <c r="Y438" s="16">
        <f t="shared" si="60"/>
        <v>0</v>
      </c>
      <c r="Z438" s="16">
        <f t="shared" si="61"/>
        <v>0</v>
      </c>
      <c r="AA438" s="16">
        <f t="shared" si="62"/>
        <v>0</v>
      </c>
    </row>
    <row r="439" spans="1:27" x14ac:dyDescent="0.25">
      <c r="A439" s="8" t="s">
        <v>1285</v>
      </c>
      <c r="B439" s="28" t="s">
        <v>323</v>
      </c>
      <c r="C439" s="28" t="s">
        <v>324</v>
      </c>
      <c r="D439" s="9" t="s">
        <v>76</v>
      </c>
      <c r="E439" s="9" t="s">
        <v>315</v>
      </c>
      <c r="F439" s="28" t="s">
        <v>89</v>
      </c>
      <c r="G439" s="9" t="s">
        <v>57</v>
      </c>
      <c r="H439" s="11">
        <v>3.5000000000000003E-2</v>
      </c>
      <c r="I439" s="11"/>
      <c r="J439" s="11">
        <v>0.01</v>
      </c>
      <c r="K439" s="11">
        <v>0.01</v>
      </c>
      <c r="L439" s="11">
        <v>5.0000000000000001E-3</v>
      </c>
      <c r="M439" s="11">
        <v>5.0000000000000001E-3</v>
      </c>
      <c r="N439" s="11"/>
      <c r="O439" s="12" t="e">
        <f t="shared" si="58"/>
        <v>#VALUE!</v>
      </c>
      <c r="P439" s="12">
        <f t="shared" si="63"/>
        <v>0</v>
      </c>
      <c r="Q439" s="12">
        <f t="shared" si="57"/>
        <v>0</v>
      </c>
      <c r="R439" s="12">
        <f t="shared" si="64"/>
        <v>0</v>
      </c>
      <c r="S439" s="12">
        <f t="shared" si="59"/>
        <v>0</v>
      </c>
      <c r="T439" s="12" t="e">
        <v>#VALUE!</v>
      </c>
      <c r="U439" s="12">
        <v>0</v>
      </c>
      <c r="V439" s="12">
        <v>0</v>
      </c>
      <c r="W439" s="12">
        <v>0</v>
      </c>
      <c r="X439" s="12" t="e">
        <v>#VALUE!</v>
      </c>
      <c r="Y439" s="16">
        <f t="shared" si="60"/>
        <v>0</v>
      </c>
      <c r="Z439" s="16">
        <f t="shared" si="61"/>
        <v>0</v>
      </c>
      <c r="AA439" s="16">
        <f t="shared" si="62"/>
        <v>0</v>
      </c>
    </row>
    <row r="440" spans="1:27" x14ac:dyDescent="0.25">
      <c r="A440" s="8" t="s">
        <v>1270</v>
      </c>
      <c r="B440" s="28" t="s">
        <v>327</v>
      </c>
      <c r="C440" s="28" t="s">
        <v>328</v>
      </c>
      <c r="D440" s="9" t="s">
        <v>76</v>
      </c>
      <c r="E440" s="9" t="s">
        <v>315</v>
      </c>
      <c r="F440" s="28" t="s">
        <v>77</v>
      </c>
      <c r="G440" s="9" t="s">
        <v>57</v>
      </c>
      <c r="H440" s="11">
        <v>3.5000000000000003E-2</v>
      </c>
      <c r="I440" s="11"/>
      <c r="J440" s="11">
        <v>0.01</v>
      </c>
      <c r="K440" s="11">
        <v>0.01</v>
      </c>
      <c r="L440" s="11">
        <v>5.0000000000000001E-3</v>
      </c>
      <c r="M440" s="11">
        <v>5.0000000000000001E-3</v>
      </c>
      <c r="N440" s="11"/>
      <c r="O440" s="12" t="e">
        <f t="shared" si="58"/>
        <v>#VALUE!</v>
      </c>
      <c r="P440" s="12">
        <f t="shared" si="63"/>
        <v>0</v>
      </c>
      <c r="Q440" s="12">
        <f t="shared" si="57"/>
        <v>0</v>
      </c>
      <c r="R440" s="12">
        <f t="shared" si="64"/>
        <v>0</v>
      </c>
      <c r="S440" s="12">
        <f t="shared" si="59"/>
        <v>0</v>
      </c>
      <c r="T440" s="12" t="e">
        <v>#VALUE!</v>
      </c>
      <c r="U440" s="12">
        <v>0</v>
      </c>
      <c r="V440" s="12">
        <v>10771200</v>
      </c>
      <c r="W440" s="12">
        <v>0</v>
      </c>
      <c r="X440" s="12" t="e">
        <v>#VALUE!</v>
      </c>
      <c r="Y440" s="16">
        <f t="shared" si="60"/>
        <v>0</v>
      </c>
      <c r="Z440" s="16">
        <f t="shared" si="61"/>
        <v>0</v>
      </c>
      <c r="AA440" s="16">
        <f t="shared" si="62"/>
        <v>0</v>
      </c>
    </row>
    <row r="441" spans="1:27" x14ac:dyDescent="0.25">
      <c r="A441" s="8" t="s">
        <v>1277</v>
      </c>
      <c r="B441" s="28" t="s">
        <v>331</v>
      </c>
      <c r="C441" s="28" t="s">
        <v>332</v>
      </c>
      <c r="D441" s="28" t="s">
        <v>76</v>
      </c>
      <c r="E441" s="9" t="s">
        <v>315</v>
      </c>
      <c r="F441" s="28" t="s">
        <v>96</v>
      </c>
      <c r="G441" s="28" t="s">
        <v>57</v>
      </c>
      <c r="H441" s="11">
        <v>3.5000000000000003E-2</v>
      </c>
      <c r="I441" s="11"/>
      <c r="J441" s="11">
        <v>0.01</v>
      </c>
      <c r="K441" s="11">
        <v>0.01</v>
      </c>
      <c r="L441" s="11">
        <v>5.0000000000000001E-3</v>
      </c>
      <c r="M441" s="11">
        <v>5.0000000000000001E-3</v>
      </c>
      <c r="N441" s="11"/>
      <c r="O441" s="12" t="e">
        <f t="shared" si="58"/>
        <v>#VALUE!</v>
      </c>
      <c r="P441" s="12">
        <f t="shared" si="63"/>
        <v>0</v>
      </c>
      <c r="Q441" s="12">
        <f t="shared" si="57"/>
        <v>0</v>
      </c>
      <c r="R441" s="12">
        <f t="shared" si="64"/>
        <v>0</v>
      </c>
      <c r="S441" s="12">
        <f t="shared" si="59"/>
        <v>205632</v>
      </c>
      <c r="T441" s="12" t="e">
        <v>#VALUE!</v>
      </c>
      <c r="U441" s="12">
        <v>20563200</v>
      </c>
      <c r="V441" s="12">
        <v>0</v>
      </c>
      <c r="W441" s="12">
        <v>20563200</v>
      </c>
      <c r="X441" s="12" t="e">
        <v>#VALUE!</v>
      </c>
      <c r="Y441" s="16">
        <f t="shared" si="60"/>
        <v>0</v>
      </c>
      <c r="Z441" s="16">
        <f t="shared" si="61"/>
        <v>0</v>
      </c>
      <c r="AA441" s="16">
        <f t="shared" si="62"/>
        <v>0</v>
      </c>
    </row>
    <row r="442" spans="1:27" x14ac:dyDescent="0.25">
      <c r="A442" s="8" t="s">
        <v>1271</v>
      </c>
      <c r="B442" s="28" t="s">
        <v>335</v>
      </c>
      <c r="C442" s="28" t="s">
        <v>336</v>
      </c>
      <c r="D442" s="28" t="s">
        <v>1392</v>
      </c>
      <c r="E442" s="9" t="s">
        <v>315</v>
      </c>
      <c r="F442" s="28" t="s">
        <v>80</v>
      </c>
      <c r="G442" s="28" t="s">
        <v>57</v>
      </c>
      <c r="H442" s="11">
        <v>3.5000000000000003E-2</v>
      </c>
      <c r="I442" s="11"/>
      <c r="J442" s="11">
        <v>0.01</v>
      </c>
      <c r="K442" s="11">
        <v>0.01</v>
      </c>
      <c r="L442" s="11">
        <v>5.0000000000000001E-3</v>
      </c>
      <c r="M442" s="11">
        <v>5.0000000000000001E-3</v>
      </c>
      <c r="N442" s="11"/>
      <c r="O442" s="12" t="e">
        <f t="shared" si="58"/>
        <v>#VALUE!</v>
      </c>
      <c r="P442" s="12">
        <f t="shared" si="63"/>
        <v>0</v>
      </c>
      <c r="Q442" s="12">
        <f t="shared" si="57"/>
        <v>0</v>
      </c>
      <c r="R442" s="12">
        <f t="shared" si="64"/>
        <v>0</v>
      </c>
      <c r="S442" s="12">
        <f t="shared" si="59"/>
        <v>200736</v>
      </c>
      <c r="T442" s="12" t="e">
        <v>#VALUE!</v>
      </c>
      <c r="U442" s="12">
        <v>20073600</v>
      </c>
      <c r="V442" s="12">
        <v>0</v>
      </c>
      <c r="W442" s="12">
        <v>20073600</v>
      </c>
      <c r="X442" s="12" t="e">
        <v>#VALUE!</v>
      </c>
      <c r="Y442" s="16">
        <f t="shared" si="60"/>
        <v>0</v>
      </c>
      <c r="Z442" s="16">
        <f t="shared" si="61"/>
        <v>0</v>
      </c>
      <c r="AA442" s="16">
        <f t="shared" si="62"/>
        <v>0</v>
      </c>
    </row>
    <row r="443" spans="1:27" x14ac:dyDescent="0.25">
      <c r="A443" s="8" t="s">
        <v>1267</v>
      </c>
      <c r="B443" s="28" t="s">
        <v>339</v>
      </c>
      <c r="C443" s="28" t="s">
        <v>340</v>
      </c>
      <c r="D443" s="28" t="s">
        <v>1391</v>
      </c>
      <c r="E443" s="9" t="s">
        <v>315</v>
      </c>
      <c r="F443" s="28" t="s">
        <v>67</v>
      </c>
      <c r="G443" s="28" t="s">
        <v>57</v>
      </c>
      <c r="H443" s="11">
        <v>3.5000000000000003E-2</v>
      </c>
      <c r="I443" s="11"/>
      <c r="J443" s="11">
        <v>0.01</v>
      </c>
      <c r="K443" s="11">
        <v>0.01</v>
      </c>
      <c r="L443" s="11">
        <v>5.0000000000000001E-3</v>
      </c>
      <c r="M443" s="11">
        <v>5.0000000000000001E-3</v>
      </c>
      <c r="N443" s="11"/>
      <c r="O443" s="12" t="e">
        <f t="shared" si="58"/>
        <v>#VALUE!</v>
      </c>
      <c r="P443" s="12">
        <f t="shared" si="63"/>
        <v>0</v>
      </c>
      <c r="Q443" s="12">
        <f t="shared" si="57"/>
        <v>0</v>
      </c>
      <c r="R443" s="12">
        <f t="shared" si="64"/>
        <v>0</v>
      </c>
      <c r="S443" s="12">
        <f t="shared" si="59"/>
        <v>892800</v>
      </c>
      <c r="T443" s="12" t="e">
        <v>#VALUE!</v>
      </c>
      <c r="U443" s="12">
        <v>89280000</v>
      </c>
      <c r="V443" s="12">
        <v>0</v>
      </c>
      <c r="W443" s="12">
        <v>89280000</v>
      </c>
      <c r="X443" s="12" t="e">
        <v>#VALUE!</v>
      </c>
      <c r="Y443" s="16">
        <f t="shared" si="60"/>
        <v>0</v>
      </c>
      <c r="Z443" s="16">
        <f t="shared" si="61"/>
        <v>0</v>
      </c>
      <c r="AA443" s="16">
        <f t="shared" si="62"/>
        <v>0</v>
      </c>
    </row>
    <row r="444" spans="1:27" x14ac:dyDescent="0.25">
      <c r="A444" s="8" t="s">
        <v>1272</v>
      </c>
      <c r="B444" s="28" t="s">
        <v>343</v>
      </c>
      <c r="C444" s="28" t="s">
        <v>344</v>
      </c>
      <c r="D444" s="28" t="s">
        <v>1391</v>
      </c>
      <c r="E444" s="9" t="s">
        <v>315</v>
      </c>
      <c r="F444" s="28" t="s">
        <v>67</v>
      </c>
      <c r="G444" s="28" t="s">
        <v>57</v>
      </c>
      <c r="H444" s="11">
        <v>3.5000000000000003E-2</v>
      </c>
      <c r="I444" s="11"/>
      <c r="J444" s="11">
        <v>0.01</v>
      </c>
      <c r="K444" s="11">
        <v>0.01</v>
      </c>
      <c r="L444" s="11">
        <v>5.0000000000000001E-3</v>
      </c>
      <c r="M444" s="11">
        <v>5.0000000000000001E-3</v>
      </c>
      <c r="N444" s="11"/>
      <c r="O444" s="12" t="e">
        <f t="shared" si="58"/>
        <v>#VALUE!</v>
      </c>
      <c r="P444" s="12">
        <f t="shared" si="63"/>
        <v>0</v>
      </c>
      <c r="Q444" s="12">
        <f t="shared" si="57"/>
        <v>0</v>
      </c>
      <c r="R444" s="12">
        <f t="shared" si="64"/>
        <v>0</v>
      </c>
      <c r="S444" s="12">
        <f t="shared" si="59"/>
        <v>0</v>
      </c>
      <c r="T444" s="12" t="e">
        <v>#VALUE!</v>
      </c>
      <c r="U444" s="12">
        <v>18240000</v>
      </c>
      <c r="V444" s="12">
        <v>0</v>
      </c>
      <c r="W444" s="12">
        <v>0</v>
      </c>
      <c r="X444" s="12" t="e">
        <v>#VALUE!</v>
      </c>
      <c r="Y444" s="16">
        <f t="shared" si="60"/>
        <v>0</v>
      </c>
      <c r="Z444" s="16">
        <f t="shared" si="61"/>
        <v>0</v>
      </c>
      <c r="AA444" s="16">
        <f t="shared" si="62"/>
        <v>0</v>
      </c>
    </row>
    <row r="445" spans="1:27" x14ac:dyDescent="0.25">
      <c r="A445" s="8" t="s">
        <v>1286</v>
      </c>
      <c r="B445" s="28" t="s">
        <v>347</v>
      </c>
      <c r="C445" s="28" t="s">
        <v>348</v>
      </c>
      <c r="D445" s="28" t="s">
        <v>55</v>
      </c>
      <c r="E445" s="9" t="s">
        <v>315</v>
      </c>
      <c r="F445" s="28" t="s">
        <v>56</v>
      </c>
      <c r="G445" s="28" t="s">
        <v>57</v>
      </c>
      <c r="H445" s="11">
        <v>3.5000000000000003E-2</v>
      </c>
      <c r="I445" s="11"/>
      <c r="J445" s="11">
        <v>0.01</v>
      </c>
      <c r="K445" s="11">
        <v>0.01</v>
      </c>
      <c r="L445" s="11">
        <v>5.0000000000000001E-3</v>
      </c>
      <c r="M445" s="11">
        <v>5.0000000000000001E-3</v>
      </c>
      <c r="N445" s="11"/>
      <c r="O445" s="12" t="e">
        <f t="shared" si="58"/>
        <v>#VALUE!</v>
      </c>
      <c r="P445" s="12">
        <f t="shared" si="63"/>
        <v>0</v>
      </c>
      <c r="Q445" s="12">
        <f t="shared" si="57"/>
        <v>0</v>
      </c>
      <c r="R445" s="12">
        <f t="shared" si="64"/>
        <v>0</v>
      </c>
      <c r="S445" s="12">
        <f t="shared" si="59"/>
        <v>293760</v>
      </c>
      <c r="T445" s="12" t="e">
        <v>#VALUE!</v>
      </c>
      <c r="U445" s="12">
        <v>29376000</v>
      </c>
      <c r="V445" s="12">
        <v>70992000</v>
      </c>
      <c r="W445" s="12">
        <v>29376000</v>
      </c>
      <c r="X445" s="12" t="e">
        <v>#VALUE!</v>
      </c>
      <c r="Y445" s="16">
        <f t="shared" si="60"/>
        <v>0</v>
      </c>
      <c r="Z445" s="16">
        <f t="shared" si="61"/>
        <v>0</v>
      </c>
      <c r="AA445" s="16">
        <f t="shared" si="62"/>
        <v>0</v>
      </c>
    </row>
    <row r="446" spans="1:27" x14ac:dyDescent="0.25">
      <c r="A446" s="8" t="s">
        <v>1264</v>
      </c>
      <c r="B446" s="28" t="s">
        <v>351</v>
      </c>
      <c r="C446" s="28" t="s">
        <v>352</v>
      </c>
      <c r="D446" s="28" t="s">
        <v>55</v>
      </c>
      <c r="E446" s="9" t="s">
        <v>315</v>
      </c>
      <c r="F446" s="28" t="s">
        <v>56</v>
      </c>
      <c r="G446" s="28" t="s">
        <v>57</v>
      </c>
      <c r="H446" s="11">
        <v>3.5000000000000003E-2</v>
      </c>
      <c r="I446" s="11"/>
      <c r="J446" s="11">
        <v>0.01</v>
      </c>
      <c r="K446" s="11">
        <v>0.01</v>
      </c>
      <c r="L446" s="11">
        <v>5.0000000000000001E-3</v>
      </c>
      <c r="M446" s="11">
        <v>5.0000000000000001E-3</v>
      </c>
      <c r="N446" s="11"/>
      <c r="O446" s="12" t="e">
        <f t="shared" si="58"/>
        <v>#VALUE!</v>
      </c>
      <c r="P446" s="12">
        <f t="shared" si="63"/>
        <v>0</v>
      </c>
      <c r="Q446" s="12">
        <f t="shared" si="57"/>
        <v>0</v>
      </c>
      <c r="R446" s="12">
        <f t="shared" si="64"/>
        <v>0</v>
      </c>
      <c r="S446" s="12">
        <f t="shared" si="59"/>
        <v>0</v>
      </c>
      <c r="T446" s="12" t="e">
        <v>#VALUE!</v>
      </c>
      <c r="U446" s="12">
        <v>0</v>
      </c>
      <c r="V446" s="12">
        <v>0</v>
      </c>
      <c r="W446" s="12">
        <v>0</v>
      </c>
      <c r="X446" s="12" t="e">
        <v>#VALUE!</v>
      </c>
      <c r="Y446" s="16">
        <f t="shared" si="60"/>
        <v>0</v>
      </c>
      <c r="Z446" s="16">
        <f t="shared" si="61"/>
        <v>0</v>
      </c>
      <c r="AA446" s="16">
        <f t="shared" si="62"/>
        <v>0</v>
      </c>
    </row>
    <row r="447" spans="1:27" x14ac:dyDescent="0.25">
      <c r="A447" s="8" t="s">
        <v>1283</v>
      </c>
      <c r="B447" s="20" t="s">
        <v>373</v>
      </c>
      <c r="C447" s="9" t="s">
        <v>374</v>
      </c>
      <c r="D447" s="10" t="s">
        <v>55</v>
      </c>
      <c r="E447" s="9" t="s">
        <v>315</v>
      </c>
      <c r="F447" s="9" t="s">
        <v>67</v>
      </c>
      <c r="G447" s="9" t="s">
        <v>57</v>
      </c>
      <c r="H447" s="11">
        <v>3.5000000000000003E-2</v>
      </c>
      <c r="I447" s="11"/>
      <c r="J447" s="11">
        <v>0.01</v>
      </c>
      <c r="K447" s="11">
        <v>0.01</v>
      </c>
      <c r="L447" s="11">
        <v>5.0000000000000001E-3</v>
      </c>
      <c r="M447" s="11">
        <v>5.0000000000000001E-3</v>
      </c>
      <c r="N447" s="11"/>
      <c r="O447" s="12" t="e">
        <f t="shared" si="58"/>
        <v>#VALUE!</v>
      </c>
      <c r="P447" s="12">
        <f t="shared" si="63"/>
        <v>0</v>
      </c>
      <c r="Q447" s="12">
        <f t="shared" si="57"/>
        <v>0</v>
      </c>
      <c r="R447" s="12">
        <f t="shared" si="64"/>
        <v>0</v>
      </c>
      <c r="S447" s="12">
        <f t="shared" si="59"/>
        <v>0</v>
      </c>
      <c r="T447" s="12" t="e">
        <v>#VALUE!</v>
      </c>
      <c r="U447" s="12">
        <v>0</v>
      </c>
      <c r="V447" s="12">
        <v>0</v>
      </c>
      <c r="W447" s="12">
        <v>0</v>
      </c>
      <c r="X447" s="12" t="e">
        <v>#VALUE!</v>
      </c>
      <c r="Y447" s="16">
        <f t="shared" si="60"/>
        <v>0</v>
      </c>
      <c r="Z447" s="16">
        <f t="shared" si="61"/>
        <v>0</v>
      </c>
      <c r="AA447" s="16">
        <f t="shared" si="62"/>
        <v>0</v>
      </c>
    </row>
    <row r="448" spans="1:27" x14ac:dyDescent="0.25">
      <c r="A448" s="8" t="s">
        <v>1294</v>
      </c>
      <c r="B448" s="20" t="s">
        <v>472</v>
      </c>
      <c r="C448" s="9" t="s">
        <v>473</v>
      </c>
      <c r="D448" s="10" t="s">
        <v>76</v>
      </c>
      <c r="E448" s="9" t="s">
        <v>315</v>
      </c>
      <c r="F448" s="9" t="s">
        <v>89</v>
      </c>
      <c r="G448" s="9" t="s">
        <v>57</v>
      </c>
      <c r="H448" s="11">
        <v>3.5000000000000003E-2</v>
      </c>
      <c r="I448" s="11"/>
      <c r="J448" s="11">
        <v>0.01</v>
      </c>
      <c r="K448" s="11">
        <v>0.01</v>
      </c>
      <c r="L448" s="11">
        <v>5.0000000000000001E-3</v>
      </c>
      <c r="M448" s="11">
        <v>5.0000000000000001E-3</v>
      </c>
      <c r="N448" s="11"/>
      <c r="O448" s="12" t="e">
        <f t="shared" si="58"/>
        <v>#VALUE!</v>
      </c>
      <c r="P448" s="12">
        <f t="shared" si="63"/>
        <v>0</v>
      </c>
      <c r="Q448" s="12">
        <f t="shared" si="57"/>
        <v>0</v>
      </c>
      <c r="R448" s="12">
        <f t="shared" si="64"/>
        <v>0</v>
      </c>
      <c r="S448" s="12">
        <f t="shared" si="59"/>
        <v>146880</v>
      </c>
      <c r="T448" s="12" t="e">
        <v>#VALUE!</v>
      </c>
      <c r="U448" s="12">
        <v>14688000</v>
      </c>
      <c r="V448" s="12">
        <v>0</v>
      </c>
      <c r="W448" s="12">
        <v>14688000</v>
      </c>
      <c r="X448" s="12" t="e">
        <v>#VALUE!</v>
      </c>
      <c r="Y448" s="16">
        <f t="shared" si="60"/>
        <v>0</v>
      </c>
      <c r="Z448" s="16">
        <f t="shared" si="61"/>
        <v>0</v>
      </c>
      <c r="AA448" s="16">
        <f t="shared" si="62"/>
        <v>0</v>
      </c>
    </row>
    <row r="449" spans="1:27" x14ac:dyDescent="0.25">
      <c r="A449" s="8" t="s">
        <v>1346</v>
      </c>
      <c r="B449" s="20" t="s">
        <v>1440</v>
      </c>
      <c r="C449" s="9" t="s">
        <v>1441</v>
      </c>
      <c r="D449" s="10" t="s">
        <v>483</v>
      </c>
      <c r="E449" s="9" t="s">
        <v>315</v>
      </c>
      <c r="F449" s="9" t="s">
        <v>516</v>
      </c>
      <c r="G449" s="9"/>
      <c r="H449" s="11">
        <v>3.5000000000000003E-2</v>
      </c>
      <c r="I449" s="11"/>
      <c r="J449" s="26">
        <v>0.01</v>
      </c>
      <c r="K449" s="11">
        <v>0.01</v>
      </c>
      <c r="L449" s="11">
        <v>5.0000000000000001E-3</v>
      </c>
      <c r="M449" s="11">
        <v>5.0000000000000001E-3</v>
      </c>
      <c r="N449" s="11"/>
      <c r="O449" s="12" t="e">
        <f t="shared" si="58"/>
        <v>#VALUE!</v>
      </c>
      <c r="P449" s="12">
        <f t="shared" si="63"/>
        <v>0</v>
      </c>
      <c r="Q449" s="12">
        <f t="shared" si="57"/>
        <v>0</v>
      </c>
      <c r="R449" s="12">
        <f t="shared" si="64"/>
        <v>0</v>
      </c>
      <c r="S449" s="12">
        <f t="shared" si="59"/>
        <v>0</v>
      </c>
      <c r="T449" s="12" t="e">
        <v>#VALUE!</v>
      </c>
      <c r="U449" s="12">
        <v>0</v>
      </c>
      <c r="V449" s="12">
        <v>0</v>
      </c>
      <c r="W449" s="12">
        <v>0</v>
      </c>
      <c r="X449" s="12" t="e">
        <v>#VALUE!</v>
      </c>
      <c r="Y449" s="16">
        <f t="shared" si="60"/>
        <v>0</v>
      </c>
      <c r="Z449" s="16">
        <f t="shared" si="61"/>
        <v>0</v>
      </c>
      <c r="AA449" s="16">
        <f t="shared" si="62"/>
        <v>0</v>
      </c>
    </row>
    <row r="450" spans="1:27" x14ac:dyDescent="0.25">
      <c r="A450" s="8" t="s">
        <v>1263</v>
      </c>
      <c r="B450" s="20" t="s">
        <v>125</v>
      </c>
      <c r="C450" s="9" t="s">
        <v>126</v>
      </c>
      <c r="D450" s="10" t="s">
        <v>49</v>
      </c>
      <c r="E450" s="9" t="s">
        <v>127</v>
      </c>
      <c r="F450" s="9" t="s">
        <v>50</v>
      </c>
      <c r="G450" s="9" t="s">
        <v>51</v>
      </c>
      <c r="H450" s="11">
        <v>3.5000000000000003E-2</v>
      </c>
      <c r="I450" s="11"/>
      <c r="J450" s="11">
        <v>0.01</v>
      </c>
      <c r="K450" s="11">
        <v>0.01</v>
      </c>
      <c r="L450" s="11">
        <v>5.0000000000000001E-3</v>
      </c>
      <c r="M450" s="11">
        <v>5.0000000000000001E-3</v>
      </c>
      <c r="N450" s="11"/>
      <c r="O450" s="12" t="e">
        <f t="shared" si="58"/>
        <v>#VALUE!</v>
      </c>
      <c r="P450" s="12">
        <f t="shared" si="63"/>
        <v>0</v>
      </c>
      <c r="Q450" s="12">
        <f t="shared" si="57"/>
        <v>0</v>
      </c>
      <c r="R450" s="12">
        <f t="shared" si="64"/>
        <v>0</v>
      </c>
      <c r="S450" s="12">
        <f t="shared" si="59"/>
        <v>0</v>
      </c>
      <c r="T450" s="12" t="e">
        <v>#VALUE!</v>
      </c>
      <c r="U450" s="12">
        <v>0</v>
      </c>
      <c r="V450" s="12">
        <v>0</v>
      </c>
      <c r="W450" s="12">
        <v>0</v>
      </c>
      <c r="X450" s="12" t="e">
        <v>#VALUE!</v>
      </c>
      <c r="Y450" s="16">
        <f t="shared" si="60"/>
        <v>0</v>
      </c>
      <c r="Z450" s="16">
        <f t="shared" si="61"/>
        <v>0</v>
      </c>
      <c r="AA450" s="16">
        <f t="shared" si="62"/>
        <v>0</v>
      </c>
    </row>
    <row r="451" spans="1:27" x14ac:dyDescent="0.25">
      <c r="A451" s="8" t="s">
        <v>1265</v>
      </c>
      <c r="B451" s="20" t="s">
        <v>130</v>
      </c>
      <c r="C451" s="9" t="s">
        <v>131</v>
      </c>
      <c r="D451" s="10" t="s">
        <v>60</v>
      </c>
      <c r="E451" s="9" t="s">
        <v>127</v>
      </c>
      <c r="F451" s="9" t="s">
        <v>61</v>
      </c>
      <c r="G451" s="9" t="s">
        <v>51</v>
      </c>
      <c r="H451" s="11">
        <v>3.5000000000000003E-2</v>
      </c>
      <c r="I451" s="11"/>
      <c r="J451" s="11">
        <v>0.01</v>
      </c>
      <c r="K451" s="11">
        <v>0.01</v>
      </c>
      <c r="L451" s="11">
        <v>5.0000000000000001E-3</v>
      </c>
      <c r="M451" s="11">
        <v>5.0000000000000001E-3</v>
      </c>
      <c r="N451" s="11"/>
      <c r="O451" s="12" t="e">
        <f t="shared" si="58"/>
        <v>#VALUE!</v>
      </c>
      <c r="P451" s="12">
        <f t="shared" si="63"/>
        <v>0</v>
      </c>
      <c r="Q451" s="12">
        <f t="shared" si="57"/>
        <v>0</v>
      </c>
      <c r="R451" s="12">
        <f t="shared" si="64"/>
        <v>0</v>
      </c>
      <c r="S451" s="12">
        <f t="shared" si="59"/>
        <v>1808160</v>
      </c>
      <c r="T451" s="12" t="e">
        <v>#VALUE!</v>
      </c>
      <c r="U451" s="12">
        <v>180816000</v>
      </c>
      <c r="V451" s="12">
        <v>197616000</v>
      </c>
      <c r="W451" s="12">
        <v>180816000</v>
      </c>
      <c r="X451" s="12" t="e">
        <v>#VALUE!</v>
      </c>
      <c r="Y451" s="16">
        <f t="shared" si="60"/>
        <v>0</v>
      </c>
      <c r="Z451" s="16">
        <f t="shared" si="61"/>
        <v>0</v>
      </c>
      <c r="AA451" s="16">
        <f t="shared" si="62"/>
        <v>0</v>
      </c>
    </row>
    <row r="452" spans="1:27" x14ac:dyDescent="0.25">
      <c r="A452" s="8" t="s">
        <v>1266</v>
      </c>
      <c r="B452" s="20" t="s">
        <v>132</v>
      </c>
      <c r="C452" s="9" t="s">
        <v>133</v>
      </c>
      <c r="D452" s="10" t="s">
        <v>49</v>
      </c>
      <c r="E452" s="9" t="s">
        <v>127</v>
      </c>
      <c r="F452" s="9" t="s">
        <v>64</v>
      </c>
      <c r="G452" s="9" t="s">
        <v>51</v>
      </c>
      <c r="H452" s="11">
        <v>3.5000000000000003E-2</v>
      </c>
      <c r="I452" s="11"/>
      <c r="J452" s="11">
        <v>0.01</v>
      </c>
      <c r="K452" s="11">
        <v>0.01</v>
      </c>
      <c r="L452" s="11">
        <v>5.0000000000000001E-3</v>
      </c>
      <c r="M452" s="11">
        <v>5.0000000000000001E-3</v>
      </c>
      <c r="N452" s="11"/>
      <c r="O452" s="12" t="e">
        <f t="shared" si="58"/>
        <v>#VALUE!</v>
      </c>
      <c r="P452" s="12">
        <f t="shared" si="63"/>
        <v>0</v>
      </c>
      <c r="Q452" s="12">
        <f t="shared" si="57"/>
        <v>0</v>
      </c>
      <c r="R452" s="12">
        <f t="shared" si="64"/>
        <v>0</v>
      </c>
      <c r="S452" s="12">
        <f t="shared" si="59"/>
        <v>676560</v>
      </c>
      <c r="T452" s="12" t="e">
        <v>#VALUE!</v>
      </c>
      <c r="U452" s="12">
        <v>67656000</v>
      </c>
      <c r="V452" s="12">
        <v>16608000</v>
      </c>
      <c r="W452" s="12">
        <v>67656000</v>
      </c>
      <c r="X452" s="12" t="e">
        <v>#VALUE!</v>
      </c>
      <c r="Y452" s="16">
        <f t="shared" si="60"/>
        <v>0</v>
      </c>
      <c r="Z452" s="16">
        <f t="shared" si="61"/>
        <v>0</v>
      </c>
      <c r="AA452" s="16">
        <f t="shared" si="62"/>
        <v>0</v>
      </c>
    </row>
    <row r="453" spans="1:27" x14ac:dyDescent="0.25">
      <c r="A453" s="8" t="s">
        <v>1269</v>
      </c>
      <c r="B453" s="20" t="s">
        <v>138</v>
      </c>
      <c r="C453" s="9" t="s">
        <v>139</v>
      </c>
      <c r="D453" s="10" t="s">
        <v>60</v>
      </c>
      <c r="E453" s="9" t="s">
        <v>127</v>
      </c>
      <c r="F453" s="9" t="s">
        <v>73</v>
      </c>
      <c r="G453" s="9" t="s">
        <v>51</v>
      </c>
      <c r="H453" s="11">
        <v>3.5000000000000003E-2</v>
      </c>
      <c r="I453" s="11"/>
      <c r="J453" s="11">
        <v>0.01</v>
      </c>
      <c r="K453" s="11">
        <v>0.01</v>
      </c>
      <c r="L453" s="11">
        <v>5.0000000000000001E-3</v>
      </c>
      <c r="M453" s="11">
        <v>5.0000000000000001E-3</v>
      </c>
      <c r="N453" s="11"/>
      <c r="O453" s="12" t="e">
        <f t="shared" si="58"/>
        <v>#VALUE!</v>
      </c>
      <c r="P453" s="12">
        <f t="shared" si="63"/>
        <v>0</v>
      </c>
      <c r="Q453" s="12">
        <f t="shared" si="57"/>
        <v>0</v>
      </c>
      <c r="R453" s="12">
        <f t="shared" si="64"/>
        <v>0</v>
      </c>
      <c r="S453" s="12">
        <f t="shared" si="59"/>
        <v>1717152</v>
      </c>
      <c r="T453" s="12" t="e">
        <v>#VALUE!</v>
      </c>
      <c r="U453" s="12">
        <v>171715200</v>
      </c>
      <c r="V453" s="12">
        <v>30508800</v>
      </c>
      <c r="W453" s="12">
        <v>171715200</v>
      </c>
      <c r="X453" s="12" t="e">
        <v>#VALUE!</v>
      </c>
      <c r="Y453" s="16">
        <f t="shared" si="60"/>
        <v>0</v>
      </c>
      <c r="Z453" s="16">
        <f t="shared" si="61"/>
        <v>0</v>
      </c>
      <c r="AA453" s="16">
        <f t="shared" si="62"/>
        <v>0</v>
      </c>
    </row>
    <row r="454" spans="1:27" x14ac:dyDescent="0.25">
      <c r="A454" s="8" t="s">
        <v>1273</v>
      </c>
      <c r="B454" s="20" t="s">
        <v>146</v>
      </c>
      <c r="C454" s="9" t="s">
        <v>147</v>
      </c>
      <c r="D454" s="10" t="s">
        <v>60</v>
      </c>
      <c r="E454" s="9" t="s">
        <v>127</v>
      </c>
      <c r="F454" s="9" t="s">
        <v>61</v>
      </c>
      <c r="G454" s="9" t="s">
        <v>51</v>
      </c>
      <c r="H454" s="11">
        <v>3.5000000000000003E-2</v>
      </c>
      <c r="I454" s="11"/>
      <c r="J454" s="11">
        <v>0.01</v>
      </c>
      <c r="K454" s="11">
        <v>0.01</v>
      </c>
      <c r="L454" s="11">
        <v>5.0000000000000001E-3</v>
      </c>
      <c r="M454" s="11">
        <v>5.0000000000000001E-3</v>
      </c>
      <c r="N454" s="11"/>
      <c r="O454" s="12" t="e">
        <f t="shared" si="58"/>
        <v>#VALUE!</v>
      </c>
      <c r="P454" s="12">
        <f t="shared" si="63"/>
        <v>0</v>
      </c>
      <c r="Q454" s="12">
        <f t="shared" ref="Q454:Q517" si="65">ROUND(IF(OR(Z454&gt;=60%,(Y454+Z454)&gt;=100%),V454*J454*(100%-H454),0),0)</f>
        <v>0</v>
      </c>
      <c r="R454" s="12">
        <f t="shared" si="64"/>
        <v>0</v>
      </c>
      <c r="S454" s="12">
        <f t="shared" si="59"/>
        <v>315072</v>
      </c>
      <c r="T454" s="12" t="e">
        <v>#VALUE!</v>
      </c>
      <c r="U454" s="12">
        <v>31507200</v>
      </c>
      <c r="V454" s="12">
        <v>29030400</v>
      </c>
      <c r="W454" s="12">
        <v>31507200</v>
      </c>
      <c r="X454" s="12" t="e">
        <v>#VALUE!</v>
      </c>
      <c r="Y454" s="16">
        <f t="shared" si="60"/>
        <v>0</v>
      </c>
      <c r="Z454" s="16">
        <f t="shared" si="61"/>
        <v>0</v>
      </c>
      <c r="AA454" s="16">
        <f t="shared" si="62"/>
        <v>0</v>
      </c>
    </row>
    <row r="455" spans="1:27" x14ac:dyDescent="0.25">
      <c r="A455" s="8" t="s">
        <v>1274</v>
      </c>
      <c r="B455" s="20" t="s">
        <v>148</v>
      </c>
      <c r="C455" s="9" t="s">
        <v>149</v>
      </c>
      <c r="D455" s="10" t="s">
        <v>60</v>
      </c>
      <c r="E455" s="9" t="s">
        <v>127</v>
      </c>
      <c r="F455" s="9" t="s">
        <v>88</v>
      </c>
      <c r="G455" s="9" t="s">
        <v>51</v>
      </c>
      <c r="H455" s="11">
        <v>3.5000000000000003E-2</v>
      </c>
      <c r="I455" s="11"/>
      <c r="J455" s="11">
        <v>0.01</v>
      </c>
      <c r="K455" s="11">
        <v>0.01</v>
      </c>
      <c r="L455" s="11">
        <v>5.0000000000000001E-3</v>
      </c>
      <c r="M455" s="11">
        <v>5.0000000000000001E-3</v>
      </c>
      <c r="N455" s="11"/>
      <c r="O455" s="12" t="e">
        <f t="shared" ref="O455:O518" si="66">ROUND(I455*X455,0)</f>
        <v>#VALUE!</v>
      </c>
      <c r="P455" s="12">
        <f t="shared" si="63"/>
        <v>0</v>
      </c>
      <c r="Q455" s="12">
        <f t="shared" si="65"/>
        <v>0</v>
      </c>
      <c r="R455" s="12">
        <f t="shared" si="64"/>
        <v>0</v>
      </c>
      <c r="S455" s="12">
        <f t="shared" ref="S455:S518" si="67">ROUND(W455*1%,0)</f>
        <v>1516224</v>
      </c>
      <c r="T455" s="12" t="e">
        <v>#VALUE!</v>
      </c>
      <c r="U455" s="12">
        <v>151622400</v>
      </c>
      <c r="V455" s="12">
        <v>51532800</v>
      </c>
      <c r="W455" s="12">
        <v>151622400</v>
      </c>
      <c r="X455" s="12" t="e">
        <v>#VALUE!</v>
      </c>
      <c r="Y455" s="16">
        <f t="shared" ref="Y455:Y518" si="68">IFERROR(U455/T455,0)</f>
        <v>0</v>
      </c>
      <c r="Z455" s="16">
        <f t="shared" ref="Z455:Z518" si="69">IFERROR(V455/T455,0)</f>
        <v>0</v>
      </c>
      <c r="AA455" s="16">
        <f t="shared" ref="AA455:AA518" si="70">IFERROR(X455/T455,0)</f>
        <v>0</v>
      </c>
    </row>
    <row r="456" spans="1:27" x14ac:dyDescent="0.25">
      <c r="A456" s="8" t="s">
        <v>1275</v>
      </c>
      <c r="B456" s="20" t="s">
        <v>150</v>
      </c>
      <c r="C456" s="9" t="s">
        <v>151</v>
      </c>
      <c r="D456" s="10" t="s">
        <v>60</v>
      </c>
      <c r="E456" s="9" t="s">
        <v>127</v>
      </c>
      <c r="F456" s="9" t="s">
        <v>61</v>
      </c>
      <c r="G456" s="9" t="s">
        <v>51</v>
      </c>
      <c r="H456" s="11">
        <v>3.5000000000000003E-2</v>
      </c>
      <c r="I456" s="11"/>
      <c r="J456" s="11">
        <v>0.01</v>
      </c>
      <c r="K456" s="11">
        <v>0.01</v>
      </c>
      <c r="L456" s="11">
        <v>5.0000000000000001E-3</v>
      </c>
      <c r="M456" s="11">
        <v>5.0000000000000001E-3</v>
      </c>
      <c r="N456" s="11"/>
      <c r="O456" s="12" t="e">
        <f t="shared" si="66"/>
        <v>#VALUE!</v>
      </c>
      <c r="P456" s="12">
        <f t="shared" si="63"/>
        <v>0</v>
      </c>
      <c r="Q456" s="12">
        <f t="shared" si="65"/>
        <v>0</v>
      </c>
      <c r="R456" s="12">
        <f t="shared" si="64"/>
        <v>0</v>
      </c>
      <c r="S456" s="12">
        <f t="shared" si="67"/>
        <v>2058720</v>
      </c>
      <c r="T456" s="12" t="e">
        <v>#VALUE!</v>
      </c>
      <c r="U456" s="12">
        <v>216556800</v>
      </c>
      <c r="V456" s="12">
        <v>80078400</v>
      </c>
      <c r="W456" s="12">
        <v>205872000</v>
      </c>
      <c r="X456" s="12" t="e">
        <v>#VALUE!</v>
      </c>
      <c r="Y456" s="16">
        <f t="shared" si="68"/>
        <v>0</v>
      </c>
      <c r="Z456" s="16">
        <f t="shared" si="69"/>
        <v>0</v>
      </c>
      <c r="AA456" s="16">
        <f t="shared" si="70"/>
        <v>0</v>
      </c>
    </row>
    <row r="457" spans="1:27" x14ac:dyDescent="0.25">
      <c r="A457" s="8" t="s">
        <v>1276</v>
      </c>
      <c r="B457" s="20" t="s">
        <v>154</v>
      </c>
      <c r="C457" s="9" t="s">
        <v>155</v>
      </c>
      <c r="D457" s="10" t="s">
        <v>60</v>
      </c>
      <c r="E457" s="9" t="s">
        <v>127</v>
      </c>
      <c r="F457" s="9" t="s">
        <v>73</v>
      </c>
      <c r="G457" s="9" t="s">
        <v>51</v>
      </c>
      <c r="H457" s="11">
        <v>3.5000000000000003E-2</v>
      </c>
      <c r="I457" s="11"/>
      <c r="J457" s="11">
        <v>0.01</v>
      </c>
      <c r="K457" s="11">
        <v>0.01</v>
      </c>
      <c r="L457" s="11">
        <v>5.0000000000000001E-3</v>
      </c>
      <c r="M457" s="11">
        <v>5.0000000000000001E-3</v>
      </c>
      <c r="N457" s="11"/>
      <c r="O457" s="12" t="e">
        <f t="shared" si="66"/>
        <v>#VALUE!</v>
      </c>
      <c r="P457" s="12">
        <f t="shared" si="63"/>
        <v>0</v>
      </c>
      <c r="Q457" s="12">
        <f t="shared" si="65"/>
        <v>0</v>
      </c>
      <c r="R457" s="12">
        <f t="shared" si="64"/>
        <v>0</v>
      </c>
      <c r="S457" s="12">
        <f t="shared" si="67"/>
        <v>0</v>
      </c>
      <c r="T457" s="12" t="e">
        <v>#VALUE!</v>
      </c>
      <c r="U457" s="12">
        <v>0</v>
      </c>
      <c r="V457" s="12">
        <v>130003200</v>
      </c>
      <c r="W457" s="12">
        <v>0</v>
      </c>
      <c r="X457" s="12" t="e">
        <v>#VALUE!</v>
      </c>
      <c r="Y457" s="16">
        <f t="shared" si="68"/>
        <v>0</v>
      </c>
      <c r="Z457" s="16">
        <f t="shared" si="69"/>
        <v>0</v>
      </c>
      <c r="AA457" s="16">
        <f t="shared" si="70"/>
        <v>0</v>
      </c>
    </row>
    <row r="458" spans="1:27" x14ac:dyDescent="0.25">
      <c r="A458" s="8" t="s">
        <v>1287</v>
      </c>
      <c r="B458" s="20" t="s">
        <v>357</v>
      </c>
      <c r="C458" s="9" t="s">
        <v>358</v>
      </c>
      <c r="D458" s="10" t="s">
        <v>49</v>
      </c>
      <c r="E458" s="9" t="s">
        <v>127</v>
      </c>
      <c r="F458" s="9" t="s">
        <v>85</v>
      </c>
      <c r="G458" s="9" t="s">
        <v>51</v>
      </c>
      <c r="H458" s="11">
        <v>3.5000000000000003E-2</v>
      </c>
      <c r="I458" s="11"/>
      <c r="J458" s="11">
        <v>0.01</v>
      </c>
      <c r="K458" s="11">
        <v>0.01</v>
      </c>
      <c r="L458" s="11">
        <v>5.0000000000000001E-3</v>
      </c>
      <c r="M458" s="11">
        <v>5.0000000000000001E-3</v>
      </c>
      <c r="N458" s="11"/>
      <c r="O458" s="12" t="e">
        <f t="shared" si="66"/>
        <v>#VALUE!</v>
      </c>
      <c r="P458" s="12">
        <f t="shared" si="63"/>
        <v>0</v>
      </c>
      <c r="Q458" s="12">
        <f t="shared" si="65"/>
        <v>0</v>
      </c>
      <c r="R458" s="12">
        <f t="shared" si="64"/>
        <v>0</v>
      </c>
      <c r="S458" s="12">
        <f t="shared" si="67"/>
        <v>40320</v>
      </c>
      <c r="T458" s="12" t="e">
        <v>#VALUE!</v>
      </c>
      <c r="U458" s="12">
        <v>4032000</v>
      </c>
      <c r="V458" s="12">
        <v>26611200</v>
      </c>
      <c r="W458" s="12">
        <v>4032000</v>
      </c>
      <c r="X458" s="12" t="e">
        <v>#VALUE!</v>
      </c>
      <c r="Y458" s="16">
        <f t="shared" si="68"/>
        <v>0</v>
      </c>
      <c r="Z458" s="16">
        <f t="shared" si="69"/>
        <v>0</v>
      </c>
      <c r="AA458" s="16">
        <f t="shared" si="70"/>
        <v>0</v>
      </c>
    </row>
    <row r="459" spans="1:27" x14ac:dyDescent="0.25">
      <c r="A459" s="8" t="s">
        <v>1290</v>
      </c>
      <c r="B459" s="20" t="s">
        <v>423</v>
      </c>
      <c r="C459" s="9" t="s">
        <v>424</v>
      </c>
      <c r="D459" s="10" t="s">
        <v>49</v>
      </c>
      <c r="E459" s="9" t="s">
        <v>127</v>
      </c>
      <c r="F459" s="9" t="s">
        <v>64</v>
      </c>
      <c r="G459" s="9" t="s">
        <v>51</v>
      </c>
      <c r="H459" s="11"/>
      <c r="I459" s="11"/>
      <c r="J459" s="11">
        <v>0</v>
      </c>
      <c r="K459" s="11">
        <v>0.03</v>
      </c>
      <c r="L459" s="11">
        <v>0</v>
      </c>
      <c r="M459" s="11">
        <v>0</v>
      </c>
      <c r="N459" s="11"/>
      <c r="O459" s="12" t="e">
        <f t="shared" si="66"/>
        <v>#VALUE!</v>
      </c>
      <c r="P459" s="12">
        <f t="shared" si="63"/>
        <v>0</v>
      </c>
      <c r="Q459" s="12">
        <f t="shared" si="65"/>
        <v>0</v>
      </c>
      <c r="R459" s="12">
        <f t="shared" si="64"/>
        <v>0</v>
      </c>
      <c r="S459" s="12">
        <f t="shared" si="67"/>
        <v>0</v>
      </c>
      <c r="T459" s="12" t="e">
        <v>#VALUE!</v>
      </c>
      <c r="U459" s="12">
        <v>0</v>
      </c>
      <c r="V459" s="12">
        <v>0</v>
      </c>
      <c r="W459" s="12">
        <v>0</v>
      </c>
      <c r="X459" s="12" t="e">
        <v>#VALUE!</v>
      </c>
      <c r="Y459" s="16">
        <f t="shared" si="68"/>
        <v>0</v>
      </c>
      <c r="Z459" s="16">
        <f t="shared" si="69"/>
        <v>0</v>
      </c>
      <c r="AA459" s="16">
        <f t="shared" si="70"/>
        <v>0</v>
      </c>
    </row>
    <row r="460" spans="1:27" x14ac:dyDescent="0.25">
      <c r="A460" s="8" t="s">
        <v>1291</v>
      </c>
      <c r="B460" s="20" t="s">
        <v>439</v>
      </c>
      <c r="C460" s="9" t="s">
        <v>440</v>
      </c>
      <c r="D460" s="10" t="s">
        <v>49</v>
      </c>
      <c r="E460" s="9" t="s">
        <v>127</v>
      </c>
      <c r="F460" s="9" t="s">
        <v>64</v>
      </c>
      <c r="G460" s="9" t="s">
        <v>51</v>
      </c>
      <c r="H460" s="11"/>
      <c r="I460" s="11"/>
      <c r="J460" s="11">
        <v>0.01</v>
      </c>
      <c r="K460" s="11">
        <v>0.01</v>
      </c>
      <c r="L460" s="11">
        <v>5.0000000000000001E-3</v>
      </c>
      <c r="M460" s="11">
        <v>5.0000000000000001E-3</v>
      </c>
      <c r="N460" s="11"/>
      <c r="O460" s="12" t="e">
        <f t="shared" si="66"/>
        <v>#VALUE!</v>
      </c>
      <c r="P460" s="12">
        <f t="shared" si="63"/>
        <v>0</v>
      </c>
      <c r="Q460" s="12">
        <f t="shared" si="65"/>
        <v>0</v>
      </c>
      <c r="R460" s="12">
        <f t="shared" si="64"/>
        <v>0</v>
      </c>
      <c r="S460" s="12">
        <f t="shared" si="67"/>
        <v>0</v>
      </c>
      <c r="T460" s="12" t="e">
        <v>#VALUE!</v>
      </c>
      <c r="U460" s="12">
        <v>0</v>
      </c>
      <c r="V460" s="12">
        <v>0</v>
      </c>
      <c r="W460" s="12">
        <v>0</v>
      </c>
      <c r="X460" s="12" t="e">
        <v>#VALUE!</v>
      </c>
      <c r="Y460" s="16">
        <f t="shared" si="68"/>
        <v>0</v>
      </c>
      <c r="Z460" s="16">
        <f t="shared" si="69"/>
        <v>0</v>
      </c>
      <c r="AA460" s="16">
        <f t="shared" si="70"/>
        <v>0</v>
      </c>
    </row>
    <row r="461" spans="1:27" x14ac:dyDescent="0.25">
      <c r="A461" s="8" t="s">
        <v>1298</v>
      </c>
      <c r="B461" s="20" t="s">
        <v>775</v>
      </c>
      <c r="C461" s="9" t="s">
        <v>776</v>
      </c>
      <c r="D461" s="10" t="s">
        <v>1459</v>
      </c>
      <c r="E461" s="9" t="s">
        <v>127</v>
      </c>
      <c r="F461" s="9" t="s">
        <v>488</v>
      </c>
      <c r="G461" s="9" t="s">
        <v>475</v>
      </c>
      <c r="H461" s="11">
        <v>3.5000000000000003E-2</v>
      </c>
      <c r="I461" s="11"/>
      <c r="J461" s="11">
        <v>0.01</v>
      </c>
      <c r="K461" s="11">
        <v>0.01</v>
      </c>
      <c r="L461" s="11">
        <v>5.0000000000000001E-3</v>
      </c>
      <c r="M461" s="11">
        <v>5.0000000000000001E-3</v>
      </c>
      <c r="N461" s="11"/>
      <c r="O461" s="12" t="e">
        <f t="shared" si="66"/>
        <v>#VALUE!</v>
      </c>
      <c r="P461" s="12">
        <f t="shared" si="63"/>
        <v>0</v>
      </c>
      <c r="Q461" s="12">
        <f t="shared" si="65"/>
        <v>0</v>
      </c>
      <c r="R461" s="12">
        <f t="shared" si="64"/>
        <v>0</v>
      </c>
      <c r="S461" s="12">
        <f t="shared" si="67"/>
        <v>80640</v>
      </c>
      <c r="T461" s="12" t="e">
        <v>#VALUE!</v>
      </c>
      <c r="U461" s="12">
        <v>8064000</v>
      </c>
      <c r="V461" s="12">
        <v>71145600</v>
      </c>
      <c r="W461" s="12">
        <v>8064000</v>
      </c>
      <c r="X461" s="12" t="e">
        <v>#VALUE!</v>
      </c>
      <c r="Y461" s="16">
        <f t="shared" si="68"/>
        <v>0</v>
      </c>
      <c r="Z461" s="16">
        <f t="shared" si="69"/>
        <v>0</v>
      </c>
      <c r="AA461" s="16">
        <f t="shared" si="70"/>
        <v>0</v>
      </c>
    </row>
    <row r="462" spans="1:27" x14ac:dyDescent="0.25">
      <c r="A462" s="8" t="s">
        <v>1304</v>
      </c>
      <c r="B462" s="20" t="s">
        <v>785</v>
      </c>
      <c r="C462" s="9" t="s">
        <v>786</v>
      </c>
      <c r="D462" s="10" t="s">
        <v>1390</v>
      </c>
      <c r="E462" s="9" t="s">
        <v>127</v>
      </c>
      <c r="F462" s="9" t="s">
        <v>505</v>
      </c>
      <c r="G462" s="9" t="s">
        <v>475</v>
      </c>
      <c r="H462" s="11">
        <v>3.5000000000000003E-2</v>
      </c>
      <c r="I462" s="11"/>
      <c r="J462" s="11">
        <v>0.01</v>
      </c>
      <c r="K462" s="11">
        <v>0.01</v>
      </c>
      <c r="L462" s="11">
        <v>5.0000000000000001E-3</v>
      </c>
      <c r="M462" s="11">
        <v>5.0000000000000001E-3</v>
      </c>
      <c r="N462" s="11"/>
      <c r="O462" s="12" t="e">
        <f t="shared" si="66"/>
        <v>#VALUE!</v>
      </c>
      <c r="P462" s="12">
        <f t="shared" si="63"/>
        <v>0</v>
      </c>
      <c r="Q462" s="12">
        <f t="shared" si="65"/>
        <v>0</v>
      </c>
      <c r="R462" s="12">
        <f t="shared" si="64"/>
        <v>0</v>
      </c>
      <c r="S462" s="12">
        <f t="shared" si="67"/>
        <v>2651552</v>
      </c>
      <c r="T462" s="12" t="e">
        <v>#VALUE!</v>
      </c>
      <c r="U462" s="12">
        <v>265155200</v>
      </c>
      <c r="V462" s="12">
        <v>21513600</v>
      </c>
      <c r="W462" s="12">
        <f>U462</f>
        <v>265155200</v>
      </c>
      <c r="X462" s="12" t="e">
        <v>#VALUE!</v>
      </c>
      <c r="Y462" s="16">
        <f t="shared" si="68"/>
        <v>0</v>
      </c>
      <c r="Z462" s="16">
        <f t="shared" si="69"/>
        <v>0</v>
      </c>
      <c r="AA462" s="16">
        <f t="shared" si="70"/>
        <v>0</v>
      </c>
    </row>
    <row r="463" spans="1:27" x14ac:dyDescent="0.25">
      <c r="A463" s="8" t="s">
        <v>1307</v>
      </c>
      <c r="B463" s="20" t="s">
        <v>791</v>
      </c>
      <c r="C463" s="9" t="s">
        <v>792</v>
      </c>
      <c r="D463" s="10" t="s">
        <v>1390</v>
      </c>
      <c r="E463" s="9" t="s">
        <v>127</v>
      </c>
      <c r="F463" s="9" t="s">
        <v>505</v>
      </c>
      <c r="G463" s="9" t="s">
        <v>475</v>
      </c>
      <c r="H463" s="11">
        <v>3.5000000000000003E-2</v>
      </c>
      <c r="I463" s="11"/>
      <c r="J463" s="11">
        <v>0.01</v>
      </c>
      <c r="K463" s="11">
        <v>0.01</v>
      </c>
      <c r="L463" s="11">
        <v>5.0000000000000001E-3</v>
      </c>
      <c r="M463" s="11">
        <v>5.0000000000000001E-3</v>
      </c>
      <c r="N463" s="11"/>
      <c r="O463" s="12" t="e">
        <f t="shared" si="66"/>
        <v>#VALUE!</v>
      </c>
      <c r="P463" s="12">
        <f t="shared" si="63"/>
        <v>0</v>
      </c>
      <c r="Q463" s="12">
        <f t="shared" si="65"/>
        <v>0</v>
      </c>
      <c r="R463" s="12">
        <f t="shared" si="64"/>
        <v>0</v>
      </c>
      <c r="S463" s="12">
        <f t="shared" si="67"/>
        <v>0</v>
      </c>
      <c r="T463" s="12" t="e">
        <v>#VALUE!</v>
      </c>
      <c r="U463" s="12">
        <v>0</v>
      </c>
      <c r="V463" s="12">
        <v>0</v>
      </c>
      <c r="W463" s="12">
        <v>0</v>
      </c>
      <c r="X463" s="12" t="e">
        <v>#VALUE!</v>
      </c>
      <c r="Y463" s="16">
        <f t="shared" si="68"/>
        <v>0</v>
      </c>
      <c r="Z463" s="16">
        <f t="shared" si="69"/>
        <v>0</v>
      </c>
      <c r="AA463" s="16">
        <f t="shared" si="70"/>
        <v>0</v>
      </c>
    </row>
    <row r="464" spans="1:27" x14ac:dyDescent="0.25">
      <c r="A464" s="8" t="s">
        <v>1308</v>
      </c>
      <c r="B464" s="20" t="s">
        <v>793</v>
      </c>
      <c r="C464" s="9" t="s">
        <v>794</v>
      </c>
      <c r="D464" s="10" t="s">
        <v>515</v>
      </c>
      <c r="E464" s="9" t="s">
        <v>127</v>
      </c>
      <c r="F464" s="9" t="s">
        <v>506</v>
      </c>
      <c r="G464" s="9" t="s">
        <v>475</v>
      </c>
      <c r="H464" s="11">
        <v>3.5000000000000003E-2</v>
      </c>
      <c r="I464" s="11"/>
      <c r="J464" s="11">
        <v>0.01</v>
      </c>
      <c r="K464" s="11">
        <v>0.01</v>
      </c>
      <c r="L464" s="11">
        <v>5.0000000000000001E-3</v>
      </c>
      <c r="M464" s="11">
        <v>5.0000000000000001E-3</v>
      </c>
      <c r="N464" s="11"/>
      <c r="O464" s="12" t="e">
        <f t="shared" si="66"/>
        <v>#VALUE!</v>
      </c>
      <c r="P464" s="12">
        <f t="shared" si="63"/>
        <v>0</v>
      </c>
      <c r="Q464" s="12">
        <f t="shared" si="65"/>
        <v>0</v>
      </c>
      <c r="R464" s="12">
        <f t="shared" si="64"/>
        <v>0</v>
      </c>
      <c r="S464" s="12">
        <f t="shared" si="67"/>
        <v>1606560</v>
      </c>
      <c r="T464" s="12" t="e">
        <v>#VALUE!</v>
      </c>
      <c r="U464" s="12">
        <v>160656000</v>
      </c>
      <c r="V464" s="12">
        <v>0</v>
      </c>
      <c r="W464" s="12">
        <f>U464</f>
        <v>160656000</v>
      </c>
      <c r="X464" s="12" t="e">
        <v>#VALUE!</v>
      </c>
      <c r="Y464" s="16">
        <f t="shared" si="68"/>
        <v>0</v>
      </c>
      <c r="Z464" s="16">
        <f t="shared" si="69"/>
        <v>0</v>
      </c>
      <c r="AA464" s="16">
        <f t="shared" si="70"/>
        <v>0</v>
      </c>
    </row>
    <row r="465" spans="1:27" x14ac:dyDescent="0.25">
      <c r="A465" s="8" t="s">
        <v>1311</v>
      </c>
      <c r="B465" s="20" t="s">
        <v>799</v>
      </c>
      <c r="C465" s="9" t="s">
        <v>800</v>
      </c>
      <c r="D465" s="10" t="s">
        <v>515</v>
      </c>
      <c r="E465" s="9" t="s">
        <v>127</v>
      </c>
      <c r="F465" s="9" t="s">
        <v>506</v>
      </c>
      <c r="G465" s="9" t="s">
        <v>475</v>
      </c>
      <c r="H465" s="11">
        <v>3.5000000000000003E-2</v>
      </c>
      <c r="I465" s="11"/>
      <c r="J465" s="11">
        <v>0.01</v>
      </c>
      <c r="K465" s="11">
        <v>0.01</v>
      </c>
      <c r="L465" s="11">
        <v>5.0000000000000001E-3</v>
      </c>
      <c r="M465" s="11">
        <v>5.0000000000000001E-3</v>
      </c>
      <c r="N465" s="11"/>
      <c r="O465" s="12" t="e">
        <f t="shared" si="66"/>
        <v>#VALUE!</v>
      </c>
      <c r="P465" s="12">
        <f t="shared" si="63"/>
        <v>0</v>
      </c>
      <c r="Q465" s="12">
        <f t="shared" si="65"/>
        <v>0</v>
      </c>
      <c r="R465" s="12">
        <f t="shared" si="64"/>
        <v>0</v>
      </c>
      <c r="S465" s="12">
        <f t="shared" si="67"/>
        <v>861504</v>
      </c>
      <c r="T465" s="12" t="e">
        <v>#VALUE!</v>
      </c>
      <c r="U465" s="12">
        <v>86150400</v>
      </c>
      <c r="V465" s="12">
        <v>99888000</v>
      </c>
      <c r="W465" s="12">
        <v>86150400</v>
      </c>
      <c r="X465" s="12" t="e">
        <v>#VALUE!</v>
      </c>
      <c r="Y465" s="16">
        <f t="shared" si="68"/>
        <v>0</v>
      </c>
      <c r="Z465" s="16">
        <f t="shared" si="69"/>
        <v>0</v>
      </c>
      <c r="AA465" s="16">
        <f t="shared" si="70"/>
        <v>0</v>
      </c>
    </row>
    <row r="466" spans="1:27" x14ac:dyDescent="0.25">
      <c r="A466" s="8" t="s">
        <v>1312</v>
      </c>
      <c r="B466" s="20" t="s">
        <v>801</v>
      </c>
      <c r="C466" s="9" t="s">
        <v>802</v>
      </c>
      <c r="D466" s="10" t="s">
        <v>1390</v>
      </c>
      <c r="E466" s="9" t="s">
        <v>127</v>
      </c>
      <c r="F466" s="9" t="s">
        <v>505</v>
      </c>
      <c r="G466" s="9" t="s">
        <v>475</v>
      </c>
      <c r="H466" s="11">
        <v>3.5000000000000003E-2</v>
      </c>
      <c r="I466" s="11"/>
      <c r="J466" s="11">
        <v>0.01</v>
      </c>
      <c r="K466" s="11">
        <v>0.01</v>
      </c>
      <c r="L466" s="11">
        <v>5.0000000000000001E-3</v>
      </c>
      <c r="M466" s="11">
        <v>5.0000000000000001E-3</v>
      </c>
      <c r="N466" s="11"/>
      <c r="O466" s="12" t="e">
        <f t="shared" si="66"/>
        <v>#VALUE!</v>
      </c>
      <c r="P466" s="12">
        <f t="shared" si="63"/>
        <v>0</v>
      </c>
      <c r="Q466" s="12">
        <f t="shared" si="65"/>
        <v>0</v>
      </c>
      <c r="R466" s="12">
        <f t="shared" si="64"/>
        <v>0</v>
      </c>
      <c r="S466" s="12">
        <f t="shared" si="67"/>
        <v>1702464</v>
      </c>
      <c r="T466" s="12" t="e">
        <v>#VALUE!</v>
      </c>
      <c r="U466" s="12">
        <v>170246400</v>
      </c>
      <c r="V466" s="12">
        <v>22454400</v>
      </c>
      <c r="W466" s="12">
        <f>U466</f>
        <v>170246400</v>
      </c>
      <c r="X466" s="12" t="e">
        <v>#VALUE!</v>
      </c>
      <c r="Y466" s="16">
        <f t="shared" si="68"/>
        <v>0</v>
      </c>
      <c r="Z466" s="16">
        <f t="shared" si="69"/>
        <v>0</v>
      </c>
      <c r="AA466" s="16">
        <f t="shared" si="70"/>
        <v>0</v>
      </c>
    </row>
    <row r="467" spans="1:27" x14ac:dyDescent="0.25">
      <c r="A467" s="8" t="s">
        <v>1314</v>
      </c>
      <c r="B467" s="20" t="s">
        <v>805</v>
      </c>
      <c r="C467" s="9" t="s">
        <v>806</v>
      </c>
      <c r="D467" s="10" t="s">
        <v>1459</v>
      </c>
      <c r="E467" s="9" t="s">
        <v>127</v>
      </c>
      <c r="F467" s="9" t="s">
        <v>474</v>
      </c>
      <c r="G467" s="9" t="s">
        <v>475</v>
      </c>
      <c r="H467" s="11">
        <v>3.5000000000000003E-2</v>
      </c>
      <c r="I467" s="11"/>
      <c r="J467" s="11">
        <v>0.01</v>
      </c>
      <c r="K467" s="11">
        <v>0.01</v>
      </c>
      <c r="L467" s="11">
        <v>5.0000000000000001E-3</v>
      </c>
      <c r="M467" s="11">
        <v>5.0000000000000001E-3</v>
      </c>
      <c r="N467" s="11"/>
      <c r="O467" s="12" t="e">
        <f t="shared" si="66"/>
        <v>#VALUE!</v>
      </c>
      <c r="P467" s="12">
        <f t="shared" si="63"/>
        <v>0</v>
      </c>
      <c r="Q467" s="12">
        <f t="shared" si="65"/>
        <v>0</v>
      </c>
      <c r="R467" s="12">
        <f t="shared" si="64"/>
        <v>0</v>
      </c>
      <c r="S467" s="12">
        <f t="shared" si="67"/>
        <v>843840</v>
      </c>
      <c r="T467" s="12" t="e">
        <v>#VALUE!</v>
      </c>
      <c r="U467" s="12">
        <v>84384000</v>
      </c>
      <c r="V467" s="12">
        <v>36259200</v>
      </c>
      <c r="W467" s="12">
        <f>U467</f>
        <v>84384000</v>
      </c>
      <c r="X467" s="12" t="e">
        <v>#VALUE!</v>
      </c>
      <c r="Y467" s="16">
        <f t="shared" si="68"/>
        <v>0</v>
      </c>
      <c r="Z467" s="16">
        <f t="shared" si="69"/>
        <v>0</v>
      </c>
      <c r="AA467" s="16">
        <f t="shared" si="70"/>
        <v>0</v>
      </c>
    </row>
    <row r="468" spans="1:27" x14ac:dyDescent="0.25">
      <c r="A468" s="8" t="s">
        <v>1318</v>
      </c>
      <c r="B468" s="20" t="s">
        <v>813</v>
      </c>
      <c r="C468" s="9" t="s">
        <v>814</v>
      </c>
      <c r="D468" s="10" t="s">
        <v>1390</v>
      </c>
      <c r="E468" s="9" t="s">
        <v>127</v>
      </c>
      <c r="F468" s="9" t="s">
        <v>505</v>
      </c>
      <c r="G468" s="9" t="s">
        <v>475</v>
      </c>
      <c r="H468" s="11">
        <v>3.5000000000000003E-2</v>
      </c>
      <c r="I468" s="11"/>
      <c r="J468" s="11">
        <v>0.01</v>
      </c>
      <c r="K468" s="11">
        <v>0.01</v>
      </c>
      <c r="L468" s="11">
        <v>5.0000000000000001E-3</v>
      </c>
      <c r="M468" s="11">
        <v>5.0000000000000001E-3</v>
      </c>
      <c r="N468" s="11"/>
      <c r="O468" s="12" t="e">
        <f t="shared" si="66"/>
        <v>#VALUE!</v>
      </c>
      <c r="P468" s="12">
        <f t="shared" si="63"/>
        <v>0</v>
      </c>
      <c r="Q468" s="12">
        <f t="shared" si="65"/>
        <v>0</v>
      </c>
      <c r="R468" s="12">
        <f t="shared" si="64"/>
        <v>0</v>
      </c>
      <c r="S468" s="12">
        <f t="shared" si="67"/>
        <v>535584</v>
      </c>
      <c r="T468" s="12" t="e">
        <v>#VALUE!</v>
      </c>
      <c r="U468" s="12">
        <v>53558400</v>
      </c>
      <c r="V468" s="12">
        <v>19296000</v>
      </c>
      <c r="W468" s="12">
        <v>53558400</v>
      </c>
      <c r="X468" s="12" t="e">
        <v>#VALUE!</v>
      </c>
      <c r="Y468" s="16">
        <f t="shared" si="68"/>
        <v>0</v>
      </c>
      <c r="Z468" s="16">
        <f t="shared" si="69"/>
        <v>0</v>
      </c>
      <c r="AA468" s="16">
        <f t="shared" si="70"/>
        <v>0</v>
      </c>
    </row>
    <row r="469" spans="1:27" x14ac:dyDescent="0.25">
      <c r="A469" s="8" t="s">
        <v>1319</v>
      </c>
      <c r="B469" s="20" t="s">
        <v>815</v>
      </c>
      <c r="C469" s="9" t="s">
        <v>816</v>
      </c>
      <c r="D469" s="10" t="s">
        <v>1390</v>
      </c>
      <c r="E469" s="9" t="s">
        <v>127</v>
      </c>
      <c r="F469" s="9" t="s">
        <v>505</v>
      </c>
      <c r="G469" s="9" t="s">
        <v>475</v>
      </c>
      <c r="H469" s="11">
        <v>3.5000000000000003E-2</v>
      </c>
      <c r="I469" s="11"/>
      <c r="J469" s="11">
        <v>0.01</v>
      </c>
      <c r="K469" s="11">
        <v>0.01</v>
      </c>
      <c r="L469" s="11">
        <v>5.0000000000000001E-3</v>
      </c>
      <c r="M469" s="11">
        <v>5.0000000000000001E-3</v>
      </c>
      <c r="N469" s="11"/>
      <c r="O469" s="12" t="e">
        <f t="shared" si="66"/>
        <v>#VALUE!</v>
      </c>
      <c r="P469" s="12">
        <f t="shared" si="63"/>
        <v>0</v>
      </c>
      <c r="Q469" s="12">
        <f t="shared" si="65"/>
        <v>0</v>
      </c>
      <c r="R469" s="12">
        <f t="shared" si="64"/>
        <v>0</v>
      </c>
      <c r="S469" s="12">
        <f t="shared" si="67"/>
        <v>1509216</v>
      </c>
      <c r="T469" s="12" t="e">
        <v>#VALUE!</v>
      </c>
      <c r="U469" s="12">
        <v>150921600</v>
      </c>
      <c r="V469" s="12">
        <v>0</v>
      </c>
      <c r="W469" s="12">
        <v>150921600</v>
      </c>
      <c r="X469" s="12" t="e">
        <v>#VALUE!</v>
      </c>
      <c r="Y469" s="16">
        <f t="shared" si="68"/>
        <v>0</v>
      </c>
      <c r="Z469" s="16">
        <f t="shared" si="69"/>
        <v>0</v>
      </c>
      <c r="AA469" s="16">
        <f t="shared" si="70"/>
        <v>0</v>
      </c>
    </row>
    <row r="470" spans="1:27" x14ac:dyDescent="0.25">
      <c r="A470" s="8" t="s">
        <v>1322</v>
      </c>
      <c r="B470" s="20" t="s">
        <v>821</v>
      </c>
      <c r="C470" s="9" t="s">
        <v>822</v>
      </c>
      <c r="D470" s="10" t="s">
        <v>1459</v>
      </c>
      <c r="E470" s="9" t="s">
        <v>127</v>
      </c>
      <c r="F470" s="9" t="s">
        <v>488</v>
      </c>
      <c r="G470" s="9" t="s">
        <v>475</v>
      </c>
      <c r="H470" s="11">
        <v>3.5000000000000003E-2</v>
      </c>
      <c r="I470" s="11"/>
      <c r="J470" s="11">
        <v>0.01</v>
      </c>
      <c r="K470" s="11">
        <v>0.01</v>
      </c>
      <c r="L470" s="11">
        <v>5.0000000000000001E-3</v>
      </c>
      <c r="M470" s="11">
        <v>5.0000000000000001E-3</v>
      </c>
      <c r="N470" s="11"/>
      <c r="O470" s="12" t="e">
        <f t="shared" si="66"/>
        <v>#VALUE!</v>
      </c>
      <c r="P470" s="12">
        <f t="shared" si="63"/>
        <v>0</v>
      </c>
      <c r="Q470" s="12">
        <f t="shared" si="65"/>
        <v>0</v>
      </c>
      <c r="R470" s="12">
        <f t="shared" si="64"/>
        <v>0</v>
      </c>
      <c r="S470" s="12">
        <f t="shared" si="67"/>
        <v>600576</v>
      </c>
      <c r="T470" s="12" t="e">
        <v>#VALUE!</v>
      </c>
      <c r="U470" s="12">
        <v>60057600</v>
      </c>
      <c r="V470" s="12">
        <v>0</v>
      </c>
      <c r="W470" s="12">
        <f>U470</f>
        <v>60057600</v>
      </c>
      <c r="X470" s="12" t="e">
        <v>#VALUE!</v>
      </c>
      <c r="Y470" s="16">
        <f t="shared" si="68"/>
        <v>0</v>
      </c>
      <c r="Z470" s="16">
        <f t="shared" si="69"/>
        <v>0</v>
      </c>
      <c r="AA470" s="16">
        <f t="shared" si="70"/>
        <v>0</v>
      </c>
    </row>
    <row r="471" spans="1:27" x14ac:dyDescent="0.25">
      <c r="A471" s="8" t="s">
        <v>1346</v>
      </c>
      <c r="B471" s="20" t="s">
        <v>1258</v>
      </c>
      <c r="C471" s="9" t="s">
        <v>1259</v>
      </c>
      <c r="D471" s="10" t="s">
        <v>483</v>
      </c>
      <c r="E471" s="9" t="s">
        <v>127</v>
      </c>
      <c r="F471" s="9" t="s">
        <v>516</v>
      </c>
      <c r="G471" s="9" t="s">
        <v>475</v>
      </c>
      <c r="H471" s="11">
        <v>3.5000000000000003E-2</v>
      </c>
      <c r="I471" s="11"/>
      <c r="J471" s="26">
        <v>0.01</v>
      </c>
      <c r="K471" s="11">
        <v>0.01</v>
      </c>
      <c r="L471" s="11">
        <v>5.0000000000000001E-3</v>
      </c>
      <c r="M471" s="11">
        <v>5.0000000000000001E-3</v>
      </c>
      <c r="N471" s="11"/>
      <c r="O471" s="12" t="e">
        <f t="shared" si="66"/>
        <v>#VALUE!</v>
      </c>
      <c r="P471" s="12">
        <f t="shared" si="63"/>
        <v>0</v>
      </c>
      <c r="Q471" s="12">
        <f t="shared" si="65"/>
        <v>0</v>
      </c>
      <c r="R471" s="12">
        <f t="shared" si="64"/>
        <v>0</v>
      </c>
      <c r="S471" s="12">
        <f t="shared" si="67"/>
        <v>0</v>
      </c>
      <c r="T471" s="12" t="e">
        <v>#VALUE!</v>
      </c>
      <c r="U471" s="12">
        <v>0</v>
      </c>
      <c r="V471" s="12">
        <v>78240000</v>
      </c>
      <c r="W471" s="12">
        <v>0</v>
      </c>
      <c r="X471" s="12" t="e">
        <v>#VALUE!</v>
      </c>
      <c r="Y471" s="16">
        <f t="shared" si="68"/>
        <v>0</v>
      </c>
      <c r="Z471" s="16">
        <f t="shared" si="69"/>
        <v>0</v>
      </c>
      <c r="AA471" s="16">
        <f t="shared" si="70"/>
        <v>0</v>
      </c>
    </row>
    <row r="472" spans="1:27" x14ac:dyDescent="0.25">
      <c r="A472" s="8" t="s">
        <v>1297</v>
      </c>
      <c r="B472" s="32" t="s">
        <v>773</v>
      </c>
      <c r="C472" s="32" t="s">
        <v>774</v>
      </c>
      <c r="D472" s="32" t="s">
        <v>483</v>
      </c>
      <c r="E472" s="9" t="s">
        <v>127</v>
      </c>
      <c r="F472" s="28" t="s">
        <v>484</v>
      </c>
      <c r="G472" s="32" t="s">
        <v>485</v>
      </c>
      <c r="H472" s="11">
        <v>3.5000000000000003E-2</v>
      </c>
      <c r="I472" s="11"/>
      <c r="J472" s="11">
        <v>0.01</v>
      </c>
      <c r="K472" s="11">
        <v>0.01</v>
      </c>
      <c r="L472" s="11">
        <v>5.0000000000000001E-3</v>
      </c>
      <c r="M472" s="11">
        <v>5.0000000000000001E-3</v>
      </c>
      <c r="N472" s="11"/>
      <c r="O472" s="12" t="e">
        <f t="shared" si="66"/>
        <v>#VALUE!</v>
      </c>
      <c r="P472" s="12">
        <f t="shared" si="63"/>
        <v>0</v>
      </c>
      <c r="Q472" s="12">
        <f t="shared" si="65"/>
        <v>0</v>
      </c>
      <c r="R472" s="12">
        <f t="shared" si="64"/>
        <v>0</v>
      </c>
      <c r="S472" s="12">
        <f t="shared" si="67"/>
        <v>613728</v>
      </c>
      <c r="T472" s="12" t="e">
        <v>#VALUE!</v>
      </c>
      <c r="U472" s="12">
        <v>61372800</v>
      </c>
      <c r="V472" s="12">
        <v>0</v>
      </c>
      <c r="W472" s="12">
        <f>U472</f>
        <v>61372800</v>
      </c>
      <c r="X472" s="12" t="e">
        <v>#VALUE!</v>
      </c>
      <c r="Y472" s="16">
        <f t="shared" si="68"/>
        <v>0</v>
      </c>
      <c r="Z472" s="16">
        <f t="shared" si="69"/>
        <v>0</v>
      </c>
      <c r="AA472" s="16">
        <f t="shared" si="70"/>
        <v>0</v>
      </c>
    </row>
    <row r="473" spans="1:27" x14ac:dyDescent="0.25">
      <c r="A473" s="8" t="s">
        <v>1301</v>
      </c>
      <c r="B473" s="46" t="s">
        <v>779</v>
      </c>
      <c r="C473" s="28" t="s">
        <v>780</v>
      </c>
      <c r="D473" s="28" t="s">
        <v>497</v>
      </c>
      <c r="E473" s="9" t="s">
        <v>127</v>
      </c>
      <c r="F473" s="28" t="s">
        <v>498</v>
      </c>
      <c r="G473" s="28" t="s">
        <v>485</v>
      </c>
      <c r="H473" s="11">
        <v>3.5000000000000003E-2</v>
      </c>
      <c r="I473" s="11"/>
      <c r="J473" s="11">
        <v>0.01</v>
      </c>
      <c r="K473" s="11">
        <v>0.01</v>
      </c>
      <c r="L473" s="11">
        <v>5.0000000000000001E-3</v>
      </c>
      <c r="M473" s="11">
        <v>5.0000000000000001E-3</v>
      </c>
      <c r="N473" s="11"/>
      <c r="O473" s="12" t="e">
        <f t="shared" si="66"/>
        <v>#VALUE!</v>
      </c>
      <c r="P473" s="12">
        <f t="shared" si="63"/>
        <v>0</v>
      </c>
      <c r="Q473" s="12">
        <f t="shared" si="65"/>
        <v>0</v>
      </c>
      <c r="R473" s="12">
        <f t="shared" si="64"/>
        <v>0</v>
      </c>
      <c r="S473" s="12">
        <f t="shared" si="67"/>
        <v>890112</v>
      </c>
      <c r="T473" s="12" t="e">
        <v>#VALUE!</v>
      </c>
      <c r="U473" s="12">
        <v>89011200</v>
      </c>
      <c r="V473" s="12">
        <v>41521600</v>
      </c>
      <c r="W473" s="12">
        <v>89011200</v>
      </c>
      <c r="X473" s="12" t="e">
        <v>#VALUE!</v>
      </c>
      <c r="Y473" s="16">
        <f t="shared" si="68"/>
        <v>0</v>
      </c>
      <c r="Z473" s="16">
        <f t="shared" si="69"/>
        <v>0</v>
      </c>
      <c r="AA473" s="16">
        <f t="shared" si="70"/>
        <v>0</v>
      </c>
    </row>
    <row r="474" spans="1:27" x14ac:dyDescent="0.25">
      <c r="A474" s="8" t="s">
        <v>1302</v>
      </c>
      <c r="B474" s="28" t="s">
        <v>781</v>
      </c>
      <c r="C474" s="28" t="s">
        <v>782</v>
      </c>
      <c r="D474" s="28" t="s">
        <v>483</v>
      </c>
      <c r="E474" s="9" t="s">
        <v>127</v>
      </c>
      <c r="F474" s="28" t="s">
        <v>484</v>
      </c>
      <c r="G474" s="28" t="s">
        <v>485</v>
      </c>
      <c r="H474" s="11">
        <v>3.5000000000000003E-2</v>
      </c>
      <c r="I474" s="11"/>
      <c r="J474" s="11">
        <v>0.01</v>
      </c>
      <c r="K474" s="11">
        <v>0.01</v>
      </c>
      <c r="L474" s="11">
        <v>5.0000000000000001E-3</v>
      </c>
      <c r="M474" s="11">
        <v>5.0000000000000001E-3</v>
      </c>
      <c r="N474" s="11"/>
      <c r="O474" s="12" t="e">
        <f t="shared" si="66"/>
        <v>#VALUE!</v>
      </c>
      <c r="P474" s="12">
        <f t="shared" si="63"/>
        <v>0</v>
      </c>
      <c r="Q474" s="12">
        <f t="shared" si="65"/>
        <v>0</v>
      </c>
      <c r="R474" s="12">
        <f t="shared" si="64"/>
        <v>0</v>
      </c>
      <c r="S474" s="12">
        <f t="shared" si="67"/>
        <v>2770560</v>
      </c>
      <c r="T474" s="12" t="e">
        <v>#VALUE!</v>
      </c>
      <c r="U474" s="12">
        <v>277056000</v>
      </c>
      <c r="V474" s="12">
        <v>164108800</v>
      </c>
      <c r="W474" s="12">
        <f>U474</f>
        <v>277056000</v>
      </c>
      <c r="X474" s="12" t="e">
        <v>#VALUE!</v>
      </c>
      <c r="Y474" s="16">
        <f t="shared" si="68"/>
        <v>0</v>
      </c>
      <c r="Z474" s="16">
        <f t="shared" si="69"/>
        <v>0</v>
      </c>
      <c r="AA474" s="16">
        <f t="shared" si="70"/>
        <v>0</v>
      </c>
    </row>
    <row r="475" spans="1:27" x14ac:dyDescent="0.25">
      <c r="A475" s="8" t="s">
        <v>1303</v>
      </c>
      <c r="B475" s="28" t="s">
        <v>783</v>
      </c>
      <c r="C475" s="28" t="s">
        <v>784</v>
      </c>
      <c r="D475" s="28" t="s">
        <v>492</v>
      </c>
      <c r="E475" s="9" t="s">
        <v>127</v>
      </c>
      <c r="F475" s="28" t="s">
        <v>484</v>
      </c>
      <c r="G475" s="28" t="s">
        <v>485</v>
      </c>
      <c r="H475" s="11">
        <v>3.5000000000000003E-2</v>
      </c>
      <c r="I475" s="11"/>
      <c r="J475" s="11">
        <v>0.01</v>
      </c>
      <c r="K475" s="11">
        <v>0.01</v>
      </c>
      <c r="L475" s="11">
        <v>5.0000000000000001E-3</v>
      </c>
      <c r="M475" s="11">
        <v>5.0000000000000001E-3</v>
      </c>
      <c r="N475" s="11"/>
      <c r="O475" s="12" t="e">
        <f t="shared" si="66"/>
        <v>#VALUE!</v>
      </c>
      <c r="P475" s="12">
        <f t="shared" si="63"/>
        <v>0</v>
      </c>
      <c r="Q475" s="12">
        <f t="shared" si="65"/>
        <v>0</v>
      </c>
      <c r="R475" s="12">
        <f t="shared" si="64"/>
        <v>0</v>
      </c>
      <c r="S475" s="12">
        <f t="shared" si="67"/>
        <v>873536</v>
      </c>
      <c r="T475" s="12" t="e">
        <v>#VALUE!</v>
      </c>
      <c r="U475" s="12">
        <v>87353600</v>
      </c>
      <c r="V475" s="12">
        <v>92544000</v>
      </c>
      <c r="W475" s="12">
        <v>87353600</v>
      </c>
      <c r="X475" s="12" t="e">
        <v>#VALUE!</v>
      </c>
      <c r="Y475" s="16">
        <f t="shared" si="68"/>
        <v>0</v>
      </c>
      <c r="Z475" s="16">
        <f t="shared" si="69"/>
        <v>0</v>
      </c>
      <c r="AA475" s="16">
        <f t="shared" si="70"/>
        <v>0</v>
      </c>
    </row>
    <row r="476" spans="1:27" x14ac:dyDescent="0.25">
      <c r="A476" s="8" t="s">
        <v>1305</v>
      </c>
      <c r="B476" s="46" t="s">
        <v>787</v>
      </c>
      <c r="C476" s="28" t="s">
        <v>788</v>
      </c>
      <c r="D476" s="28" t="s">
        <v>497</v>
      </c>
      <c r="E476" s="9" t="s">
        <v>127</v>
      </c>
      <c r="F476" s="28" t="s">
        <v>498</v>
      </c>
      <c r="G476" s="28" t="s">
        <v>485</v>
      </c>
      <c r="H476" s="11">
        <v>3.5000000000000003E-2</v>
      </c>
      <c r="I476" s="11"/>
      <c r="J476" s="11">
        <v>0.01</v>
      </c>
      <c r="K476" s="11">
        <v>0.01</v>
      </c>
      <c r="L476" s="11">
        <v>5.0000000000000001E-3</v>
      </c>
      <c r="M476" s="11">
        <v>5.0000000000000001E-3</v>
      </c>
      <c r="N476" s="11"/>
      <c r="O476" s="12" t="e">
        <f t="shared" si="66"/>
        <v>#VALUE!</v>
      </c>
      <c r="P476" s="12">
        <f t="shared" si="63"/>
        <v>0</v>
      </c>
      <c r="Q476" s="12">
        <f t="shared" si="65"/>
        <v>0</v>
      </c>
      <c r="R476" s="12">
        <f t="shared" si="64"/>
        <v>0</v>
      </c>
      <c r="S476" s="12">
        <f t="shared" si="67"/>
        <v>600288</v>
      </c>
      <c r="T476" s="12" t="e">
        <v>#VALUE!</v>
      </c>
      <c r="U476" s="12">
        <v>60028800</v>
      </c>
      <c r="V476" s="12">
        <v>32035200</v>
      </c>
      <c r="W476" s="12">
        <v>60028800</v>
      </c>
      <c r="X476" s="12" t="e">
        <v>#VALUE!</v>
      </c>
      <c r="Y476" s="16">
        <f t="shared" si="68"/>
        <v>0</v>
      </c>
      <c r="Z476" s="16">
        <f t="shared" si="69"/>
        <v>0</v>
      </c>
      <c r="AA476" s="16">
        <f t="shared" si="70"/>
        <v>0</v>
      </c>
    </row>
    <row r="477" spans="1:27" x14ac:dyDescent="0.25">
      <c r="A477" s="8" t="s">
        <v>1306</v>
      </c>
      <c r="B477" s="46" t="s">
        <v>789</v>
      </c>
      <c r="C477" s="28" t="s">
        <v>790</v>
      </c>
      <c r="D477" s="28" t="s">
        <v>497</v>
      </c>
      <c r="E477" s="9" t="s">
        <v>127</v>
      </c>
      <c r="F477" s="28" t="s">
        <v>498</v>
      </c>
      <c r="G477" s="28" t="s">
        <v>485</v>
      </c>
      <c r="H477" s="11">
        <v>3.5000000000000003E-2</v>
      </c>
      <c r="I477" s="11"/>
      <c r="J477" s="11">
        <v>0.01</v>
      </c>
      <c r="K477" s="11">
        <v>0.01</v>
      </c>
      <c r="L477" s="11">
        <v>5.0000000000000001E-3</v>
      </c>
      <c r="M477" s="11">
        <v>5.0000000000000001E-3</v>
      </c>
      <c r="N477" s="11"/>
      <c r="O477" s="12" t="e">
        <f t="shared" si="66"/>
        <v>#VALUE!</v>
      </c>
      <c r="P477" s="12">
        <f t="shared" si="63"/>
        <v>0</v>
      </c>
      <c r="Q477" s="12">
        <f t="shared" si="65"/>
        <v>0</v>
      </c>
      <c r="R477" s="12">
        <f t="shared" si="64"/>
        <v>0</v>
      </c>
      <c r="S477" s="12">
        <f t="shared" si="67"/>
        <v>1409472</v>
      </c>
      <c r="T477" s="12" t="e">
        <v>#VALUE!</v>
      </c>
      <c r="U477" s="12">
        <v>140947200</v>
      </c>
      <c r="V477" s="12">
        <v>45824400</v>
      </c>
      <c r="W477" s="12">
        <v>140947200</v>
      </c>
      <c r="X477" s="12" t="e">
        <v>#VALUE!</v>
      </c>
      <c r="Y477" s="16">
        <f t="shared" si="68"/>
        <v>0</v>
      </c>
      <c r="Z477" s="16">
        <f t="shared" si="69"/>
        <v>0</v>
      </c>
      <c r="AA477" s="16">
        <f t="shared" si="70"/>
        <v>0</v>
      </c>
    </row>
    <row r="478" spans="1:27" x14ac:dyDescent="0.25">
      <c r="A478" s="8" t="s">
        <v>1315</v>
      </c>
      <c r="B478" s="28" t="s">
        <v>807</v>
      </c>
      <c r="C478" s="28" t="s">
        <v>808</v>
      </c>
      <c r="D478" s="28" t="s">
        <v>492</v>
      </c>
      <c r="E478" s="9" t="s">
        <v>127</v>
      </c>
      <c r="F478" s="28" t="s">
        <v>493</v>
      </c>
      <c r="G478" s="28" t="s">
        <v>485</v>
      </c>
      <c r="H478" s="11">
        <v>3.5000000000000003E-2</v>
      </c>
      <c r="I478" s="11"/>
      <c r="J478" s="11">
        <v>0.01</v>
      </c>
      <c r="K478" s="11">
        <v>0.01</v>
      </c>
      <c r="L478" s="11">
        <v>5.0000000000000001E-3</v>
      </c>
      <c r="M478" s="11">
        <v>5.0000000000000001E-3</v>
      </c>
      <c r="N478" s="11"/>
      <c r="O478" s="12" t="e">
        <f t="shared" si="66"/>
        <v>#VALUE!</v>
      </c>
      <c r="P478" s="12">
        <f t="shared" si="63"/>
        <v>0</v>
      </c>
      <c r="Q478" s="12">
        <f t="shared" si="65"/>
        <v>0</v>
      </c>
      <c r="R478" s="12">
        <f t="shared" si="64"/>
        <v>0</v>
      </c>
      <c r="S478" s="12">
        <f t="shared" si="67"/>
        <v>0</v>
      </c>
      <c r="T478" s="12" t="e">
        <v>#VALUE!</v>
      </c>
      <c r="U478" s="12">
        <v>0</v>
      </c>
      <c r="V478" s="12">
        <v>12153600</v>
      </c>
      <c r="W478" s="12">
        <v>0</v>
      </c>
      <c r="X478" s="12" t="e">
        <v>#VALUE!</v>
      </c>
      <c r="Y478" s="16">
        <f t="shared" si="68"/>
        <v>0</v>
      </c>
      <c r="Z478" s="16">
        <f t="shared" si="69"/>
        <v>0</v>
      </c>
      <c r="AA478" s="16">
        <f t="shared" si="70"/>
        <v>0</v>
      </c>
    </row>
    <row r="479" spans="1:27" x14ac:dyDescent="0.25">
      <c r="A479" s="8" t="s">
        <v>1316</v>
      </c>
      <c r="B479" s="46" t="s">
        <v>809</v>
      </c>
      <c r="C479" s="28" t="s">
        <v>810</v>
      </c>
      <c r="D479" s="28" t="s">
        <v>497</v>
      </c>
      <c r="E479" s="9" t="s">
        <v>127</v>
      </c>
      <c r="F479" s="28" t="s">
        <v>498</v>
      </c>
      <c r="G479" s="28" t="s">
        <v>485</v>
      </c>
      <c r="H479" s="11">
        <v>3.5000000000000003E-2</v>
      </c>
      <c r="I479" s="11"/>
      <c r="J479" s="11">
        <v>0.01</v>
      </c>
      <c r="K479" s="11">
        <v>0.01</v>
      </c>
      <c r="L479" s="11">
        <v>5.0000000000000001E-3</v>
      </c>
      <c r="M479" s="11">
        <v>5.0000000000000001E-3</v>
      </c>
      <c r="N479" s="11"/>
      <c r="O479" s="12" t="e">
        <f t="shared" si="66"/>
        <v>#VALUE!</v>
      </c>
      <c r="P479" s="12">
        <f t="shared" si="63"/>
        <v>0</v>
      </c>
      <c r="Q479" s="12">
        <f t="shared" si="65"/>
        <v>0</v>
      </c>
      <c r="R479" s="12">
        <f t="shared" si="64"/>
        <v>0</v>
      </c>
      <c r="S479" s="12">
        <f t="shared" si="67"/>
        <v>331200</v>
      </c>
      <c r="T479" s="12" t="e">
        <v>#VALUE!</v>
      </c>
      <c r="U479" s="12">
        <v>33120000</v>
      </c>
      <c r="V479" s="12">
        <v>48153600</v>
      </c>
      <c r="W479" s="12">
        <v>33120000</v>
      </c>
      <c r="X479" s="12" t="e">
        <v>#VALUE!</v>
      </c>
      <c r="Y479" s="16">
        <f t="shared" si="68"/>
        <v>0</v>
      </c>
      <c r="Z479" s="16">
        <f t="shared" si="69"/>
        <v>0</v>
      </c>
      <c r="AA479" s="16">
        <f t="shared" si="70"/>
        <v>0</v>
      </c>
    </row>
    <row r="480" spans="1:27" x14ac:dyDescent="0.25">
      <c r="A480" s="8" t="s">
        <v>1317</v>
      </c>
      <c r="B480" s="28" t="s">
        <v>811</v>
      </c>
      <c r="C480" s="28" t="s">
        <v>812</v>
      </c>
      <c r="D480" s="28" t="s">
        <v>483</v>
      </c>
      <c r="E480" s="9" t="s">
        <v>127</v>
      </c>
      <c r="F480" s="28" t="s">
        <v>484</v>
      </c>
      <c r="G480" s="28" t="s">
        <v>485</v>
      </c>
      <c r="H480" s="11">
        <v>3.5000000000000003E-2</v>
      </c>
      <c r="I480" s="11"/>
      <c r="J480" s="11">
        <v>0.01</v>
      </c>
      <c r="K480" s="11">
        <v>0.01</v>
      </c>
      <c r="L480" s="11">
        <v>5.0000000000000001E-3</v>
      </c>
      <c r="M480" s="11">
        <v>5.0000000000000001E-3</v>
      </c>
      <c r="N480" s="11"/>
      <c r="O480" s="12" t="e">
        <f t="shared" si="66"/>
        <v>#VALUE!</v>
      </c>
      <c r="P480" s="12">
        <f t="shared" si="63"/>
        <v>0</v>
      </c>
      <c r="Q480" s="12">
        <f t="shared" si="65"/>
        <v>0</v>
      </c>
      <c r="R480" s="12">
        <f t="shared" si="64"/>
        <v>0</v>
      </c>
      <c r="S480" s="12">
        <f t="shared" si="67"/>
        <v>0</v>
      </c>
      <c r="T480" s="12" t="e">
        <v>#VALUE!</v>
      </c>
      <c r="U480" s="12">
        <v>0</v>
      </c>
      <c r="V480" s="12">
        <v>0</v>
      </c>
      <c r="W480" s="12">
        <v>0</v>
      </c>
      <c r="X480" s="12" t="e">
        <v>#VALUE!</v>
      </c>
      <c r="Y480" s="16">
        <f t="shared" si="68"/>
        <v>0</v>
      </c>
      <c r="Z480" s="16">
        <f t="shared" si="69"/>
        <v>0</v>
      </c>
      <c r="AA480" s="16">
        <f t="shared" si="70"/>
        <v>0</v>
      </c>
    </row>
    <row r="481" spans="1:27" x14ac:dyDescent="0.25">
      <c r="A481" s="8" t="s">
        <v>1320</v>
      </c>
      <c r="B481" s="28" t="s">
        <v>817</v>
      </c>
      <c r="C481" s="28" t="s">
        <v>818</v>
      </c>
      <c r="D481" s="28" t="s">
        <v>492</v>
      </c>
      <c r="E481" s="9" t="s">
        <v>127</v>
      </c>
      <c r="F481" s="28" t="s">
        <v>493</v>
      </c>
      <c r="G481" s="28" t="s">
        <v>485</v>
      </c>
      <c r="H481" s="11">
        <v>3.5000000000000003E-2</v>
      </c>
      <c r="I481" s="11"/>
      <c r="J481" s="11">
        <v>0.01</v>
      </c>
      <c r="K481" s="11">
        <v>0.01</v>
      </c>
      <c r="L481" s="11">
        <v>5.0000000000000001E-3</v>
      </c>
      <c r="M481" s="11">
        <v>5.0000000000000001E-3</v>
      </c>
      <c r="N481" s="11"/>
      <c r="O481" s="12" t="e">
        <f t="shared" si="66"/>
        <v>#VALUE!</v>
      </c>
      <c r="P481" s="12">
        <f t="shared" si="63"/>
        <v>0</v>
      </c>
      <c r="Q481" s="12">
        <f t="shared" si="65"/>
        <v>0</v>
      </c>
      <c r="R481" s="12">
        <f t="shared" si="64"/>
        <v>0</v>
      </c>
      <c r="S481" s="12">
        <f t="shared" si="67"/>
        <v>824160</v>
      </c>
      <c r="T481" s="12" t="e">
        <v>#VALUE!</v>
      </c>
      <c r="U481" s="12">
        <v>82416000</v>
      </c>
      <c r="V481" s="12">
        <v>43056000</v>
      </c>
      <c r="W481" s="12">
        <v>82416000</v>
      </c>
      <c r="X481" s="12" t="e">
        <v>#VALUE!</v>
      </c>
      <c r="Y481" s="16">
        <f t="shared" si="68"/>
        <v>0</v>
      </c>
      <c r="Z481" s="16">
        <f t="shared" si="69"/>
        <v>0</v>
      </c>
      <c r="AA481" s="16">
        <f t="shared" si="70"/>
        <v>0</v>
      </c>
    </row>
    <row r="482" spans="1:27" x14ac:dyDescent="0.25">
      <c r="A482" s="8" t="s">
        <v>1330</v>
      </c>
      <c r="B482" s="28" t="s">
        <v>1048</v>
      </c>
      <c r="C482" s="28" t="s">
        <v>1049</v>
      </c>
      <c r="D482" s="28" t="s">
        <v>996</v>
      </c>
      <c r="E482" s="9" t="s">
        <v>127</v>
      </c>
      <c r="F482" s="28" t="s">
        <v>997</v>
      </c>
      <c r="G482" s="28" t="s">
        <v>998</v>
      </c>
      <c r="H482" s="11">
        <v>3.5000000000000003E-2</v>
      </c>
      <c r="I482" s="11"/>
      <c r="J482" s="11">
        <v>0.01</v>
      </c>
      <c r="K482" s="11">
        <v>0.01</v>
      </c>
      <c r="L482" s="11">
        <v>5.0000000000000001E-3</v>
      </c>
      <c r="M482" s="11">
        <v>5.0000000000000001E-3</v>
      </c>
      <c r="N482" s="11"/>
      <c r="O482" s="12" t="e">
        <f t="shared" si="66"/>
        <v>#VALUE!</v>
      </c>
      <c r="P482" s="12">
        <f t="shared" si="63"/>
        <v>0</v>
      </c>
      <c r="Q482" s="12">
        <f t="shared" si="65"/>
        <v>0</v>
      </c>
      <c r="R482" s="12">
        <f t="shared" si="64"/>
        <v>0</v>
      </c>
      <c r="S482" s="12">
        <f t="shared" si="67"/>
        <v>6506208</v>
      </c>
      <c r="T482" s="12" t="e">
        <v>#VALUE!</v>
      </c>
      <c r="U482" s="12">
        <v>650620800</v>
      </c>
      <c r="V482" s="12">
        <v>0</v>
      </c>
      <c r="W482" s="12">
        <v>650620800</v>
      </c>
      <c r="X482" s="12" t="e">
        <v>#VALUE!</v>
      </c>
      <c r="Y482" s="16">
        <f t="shared" si="68"/>
        <v>0</v>
      </c>
      <c r="Z482" s="16">
        <f t="shared" si="69"/>
        <v>0</v>
      </c>
      <c r="AA482" s="16">
        <f t="shared" si="70"/>
        <v>0</v>
      </c>
    </row>
    <row r="483" spans="1:27" x14ac:dyDescent="0.25">
      <c r="A483" s="8" t="s">
        <v>1331</v>
      </c>
      <c r="B483" s="28" t="s">
        <v>1050</v>
      </c>
      <c r="C483" s="28" t="s">
        <v>1051</v>
      </c>
      <c r="D483" s="28" t="s">
        <v>1001</v>
      </c>
      <c r="E483" s="9" t="s">
        <v>127</v>
      </c>
      <c r="F483" s="28" t="s">
        <v>1002</v>
      </c>
      <c r="G483" s="28" t="s">
        <v>998</v>
      </c>
      <c r="H483" s="11">
        <v>3.5000000000000003E-2</v>
      </c>
      <c r="I483" s="11"/>
      <c r="J483" s="11">
        <v>0.01</v>
      </c>
      <c r="K483" s="11">
        <v>0.01</v>
      </c>
      <c r="L483" s="11">
        <v>5.0000000000000001E-3</v>
      </c>
      <c r="M483" s="11">
        <v>5.0000000000000001E-3</v>
      </c>
      <c r="N483" s="11"/>
      <c r="O483" s="12" t="e">
        <f t="shared" si="66"/>
        <v>#VALUE!</v>
      </c>
      <c r="P483" s="12">
        <f t="shared" si="63"/>
        <v>0</v>
      </c>
      <c r="Q483" s="12">
        <f t="shared" si="65"/>
        <v>0</v>
      </c>
      <c r="R483" s="12">
        <f t="shared" si="64"/>
        <v>0</v>
      </c>
      <c r="S483" s="12">
        <f t="shared" si="67"/>
        <v>2672160</v>
      </c>
      <c r="T483" s="12" t="e">
        <v>#VALUE!</v>
      </c>
      <c r="U483" s="12">
        <v>267216000</v>
      </c>
      <c r="V483" s="12">
        <v>0</v>
      </c>
      <c r="W483" s="12">
        <v>267216000</v>
      </c>
      <c r="X483" s="12" t="e">
        <v>#VALUE!</v>
      </c>
      <c r="Y483" s="16">
        <f t="shared" si="68"/>
        <v>0</v>
      </c>
      <c r="Z483" s="16">
        <f t="shared" si="69"/>
        <v>0</v>
      </c>
      <c r="AA483" s="16">
        <f t="shared" si="70"/>
        <v>0</v>
      </c>
    </row>
    <row r="484" spans="1:27" x14ac:dyDescent="0.25">
      <c r="A484" s="8" t="s">
        <v>1332</v>
      </c>
      <c r="B484" s="46" t="s">
        <v>1052</v>
      </c>
      <c r="C484" s="28" t="s">
        <v>1053</v>
      </c>
      <c r="D484" s="28" t="s">
        <v>1005</v>
      </c>
      <c r="E484" s="9" t="s">
        <v>127</v>
      </c>
      <c r="F484" s="28" t="s">
        <v>1006</v>
      </c>
      <c r="G484" s="28" t="s">
        <v>998</v>
      </c>
      <c r="H484" s="11">
        <v>3.5000000000000003E-2</v>
      </c>
      <c r="I484" s="11"/>
      <c r="J484" s="11">
        <v>0.01</v>
      </c>
      <c r="K484" s="11">
        <v>0.01</v>
      </c>
      <c r="L484" s="11">
        <v>5.0000000000000001E-3</v>
      </c>
      <c r="M484" s="11">
        <v>5.0000000000000001E-3</v>
      </c>
      <c r="N484" s="11"/>
      <c r="O484" s="12" t="e">
        <f t="shared" si="66"/>
        <v>#VALUE!</v>
      </c>
      <c r="P484" s="12">
        <f t="shared" si="63"/>
        <v>0</v>
      </c>
      <c r="Q484" s="12">
        <f t="shared" si="65"/>
        <v>0</v>
      </c>
      <c r="R484" s="12">
        <f t="shared" si="64"/>
        <v>0</v>
      </c>
      <c r="S484" s="12">
        <f t="shared" si="67"/>
        <v>4992000</v>
      </c>
      <c r="T484" s="12" t="e">
        <v>#VALUE!</v>
      </c>
      <c r="U484" s="12">
        <v>499200000</v>
      </c>
      <c r="V484" s="12">
        <v>0</v>
      </c>
      <c r="W484" s="12">
        <v>499200000</v>
      </c>
      <c r="X484" s="12" t="e">
        <v>#VALUE!</v>
      </c>
      <c r="Y484" s="16">
        <f t="shared" si="68"/>
        <v>0</v>
      </c>
      <c r="Z484" s="16">
        <f t="shared" si="69"/>
        <v>0</v>
      </c>
      <c r="AA484" s="16">
        <f t="shared" si="70"/>
        <v>0</v>
      </c>
    </row>
    <row r="485" spans="1:27" x14ac:dyDescent="0.25">
      <c r="A485" s="8" t="s">
        <v>1333</v>
      </c>
      <c r="B485" s="28" t="s">
        <v>1054</v>
      </c>
      <c r="C485" s="28" t="s">
        <v>1055</v>
      </c>
      <c r="D485" s="28" t="s">
        <v>996</v>
      </c>
      <c r="E485" s="9" t="s">
        <v>127</v>
      </c>
      <c r="F485" s="28" t="s">
        <v>1009</v>
      </c>
      <c r="G485" s="28" t="s">
        <v>998</v>
      </c>
      <c r="H485" s="11">
        <v>3.5000000000000003E-2</v>
      </c>
      <c r="I485" s="11"/>
      <c r="J485" s="11">
        <v>0.01</v>
      </c>
      <c r="K485" s="11">
        <v>0.01</v>
      </c>
      <c r="L485" s="11">
        <v>5.0000000000000001E-3</v>
      </c>
      <c r="M485" s="11">
        <v>5.0000000000000001E-3</v>
      </c>
      <c r="N485" s="11"/>
      <c r="O485" s="12" t="e">
        <f t="shared" si="66"/>
        <v>#VALUE!</v>
      </c>
      <c r="P485" s="12">
        <f t="shared" si="63"/>
        <v>0</v>
      </c>
      <c r="Q485" s="12">
        <f t="shared" si="65"/>
        <v>0</v>
      </c>
      <c r="R485" s="12">
        <f t="shared" si="64"/>
        <v>0</v>
      </c>
      <c r="S485" s="12">
        <f t="shared" si="67"/>
        <v>1391904</v>
      </c>
      <c r="T485" s="12" t="e">
        <v>#VALUE!</v>
      </c>
      <c r="U485" s="12">
        <v>139190400</v>
      </c>
      <c r="V485" s="12">
        <v>96460800</v>
      </c>
      <c r="W485" s="12">
        <v>139190400</v>
      </c>
      <c r="X485" s="12" t="e">
        <v>#VALUE!</v>
      </c>
      <c r="Y485" s="16">
        <f t="shared" si="68"/>
        <v>0</v>
      </c>
      <c r="Z485" s="16">
        <f t="shared" si="69"/>
        <v>0</v>
      </c>
      <c r="AA485" s="16">
        <f t="shared" si="70"/>
        <v>0</v>
      </c>
    </row>
    <row r="486" spans="1:27" x14ac:dyDescent="0.25">
      <c r="A486" s="8" t="s">
        <v>1335</v>
      </c>
      <c r="B486" s="28" t="s">
        <v>1056</v>
      </c>
      <c r="C486" s="28" t="s">
        <v>1057</v>
      </c>
      <c r="D486" s="28" t="s">
        <v>1001</v>
      </c>
      <c r="E486" s="9" t="s">
        <v>127</v>
      </c>
      <c r="F486" s="28" t="s">
        <v>1015</v>
      </c>
      <c r="G486" s="28" t="s">
        <v>998</v>
      </c>
      <c r="H486" s="11">
        <v>3.5000000000000003E-2</v>
      </c>
      <c r="I486" s="11"/>
      <c r="J486" s="11">
        <v>0.01</v>
      </c>
      <c r="K486" s="11">
        <v>0.01</v>
      </c>
      <c r="L486" s="11">
        <v>5.0000000000000001E-3</v>
      </c>
      <c r="M486" s="11">
        <v>5.0000000000000001E-3</v>
      </c>
      <c r="N486" s="11"/>
      <c r="O486" s="12" t="e">
        <f t="shared" si="66"/>
        <v>#VALUE!</v>
      </c>
      <c r="P486" s="12">
        <f t="shared" si="63"/>
        <v>0</v>
      </c>
      <c r="Q486" s="12">
        <f t="shared" si="65"/>
        <v>0</v>
      </c>
      <c r="R486" s="12">
        <f t="shared" si="64"/>
        <v>0</v>
      </c>
      <c r="S486" s="12">
        <f t="shared" si="67"/>
        <v>756960</v>
      </c>
      <c r="T486" s="12" t="e">
        <v>#VALUE!</v>
      </c>
      <c r="U486" s="12">
        <v>75696000</v>
      </c>
      <c r="V486" s="12">
        <v>20102400</v>
      </c>
      <c r="W486" s="12">
        <v>75696000</v>
      </c>
      <c r="X486" s="12" t="e">
        <v>#VALUE!</v>
      </c>
      <c r="Y486" s="16">
        <f t="shared" si="68"/>
        <v>0</v>
      </c>
      <c r="Z486" s="16">
        <f t="shared" si="69"/>
        <v>0</v>
      </c>
      <c r="AA486" s="16">
        <f t="shared" si="70"/>
        <v>0</v>
      </c>
    </row>
    <row r="487" spans="1:27" x14ac:dyDescent="0.25">
      <c r="A487" s="8" t="s">
        <v>1336</v>
      </c>
      <c r="B487" s="28" t="s">
        <v>1058</v>
      </c>
      <c r="C487" s="28" t="s">
        <v>1059</v>
      </c>
      <c r="D487" s="28" t="s">
        <v>1018</v>
      </c>
      <c r="E487" s="9" t="s">
        <v>127</v>
      </c>
      <c r="F487" s="28" t="s">
        <v>1019</v>
      </c>
      <c r="G487" s="28" t="s">
        <v>998</v>
      </c>
      <c r="H487" s="11">
        <v>3.5000000000000003E-2</v>
      </c>
      <c r="I487" s="11"/>
      <c r="J487" s="11">
        <v>0.01</v>
      </c>
      <c r="K487" s="11">
        <v>0.01</v>
      </c>
      <c r="L487" s="11">
        <v>5.0000000000000001E-3</v>
      </c>
      <c r="M487" s="11">
        <v>5.0000000000000001E-3</v>
      </c>
      <c r="N487" s="11"/>
      <c r="O487" s="12" t="e">
        <f t="shared" si="66"/>
        <v>#VALUE!</v>
      </c>
      <c r="P487" s="12">
        <f t="shared" si="63"/>
        <v>0</v>
      </c>
      <c r="Q487" s="12">
        <f t="shared" si="65"/>
        <v>0</v>
      </c>
      <c r="R487" s="12">
        <f t="shared" si="64"/>
        <v>0</v>
      </c>
      <c r="S487" s="12">
        <f t="shared" si="67"/>
        <v>4359360</v>
      </c>
      <c r="T487" s="12" t="e">
        <v>#VALUE!</v>
      </c>
      <c r="U487" s="12">
        <v>435936000</v>
      </c>
      <c r="V487" s="12">
        <v>0</v>
      </c>
      <c r="W487" s="12">
        <v>435936000</v>
      </c>
      <c r="X487" s="12" t="e">
        <v>#VALUE!</v>
      </c>
      <c r="Y487" s="16">
        <f t="shared" si="68"/>
        <v>0</v>
      </c>
      <c r="Z487" s="16">
        <f t="shared" si="69"/>
        <v>0</v>
      </c>
      <c r="AA487" s="16">
        <f t="shared" si="70"/>
        <v>0</v>
      </c>
    </row>
    <row r="488" spans="1:27" x14ac:dyDescent="0.25">
      <c r="A488" s="8" t="s">
        <v>1337</v>
      </c>
      <c r="B488" s="28" t="s">
        <v>1060</v>
      </c>
      <c r="C488" s="28" t="s">
        <v>1061</v>
      </c>
      <c r="D488" s="28" t="s">
        <v>1001</v>
      </c>
      <c r="E488" s="9" t="s">
        <v>127</v>
      </c>
      <c r="F488" s="28" t="s">
        <v>1022</v>
      </c>
      <c r="G488" s="28" t="s">
        <v>998</v>
      </c>
      <c r="H488" s="11">
        <v>3.5000000000000003E-2</v>
      </c>
      <c r="I488" s="11"/>
      <c r="J488" s="11">
        <v>0.01</v>
      </c>
      <c r="K488" s="11">
        <v>0.01</v>
      </c>
      <c r="L488" s="11">
        <v>5.0000000000000001E-3</v>
      </c>
      <c r="M488" s="11">
        <v>5.0000000000000001E-3</v>
      </c>
      <c r="N488" s="11"/>
      <c r="O488" s="12" t="e">
        <f t="shared" si="66"/>
        <v>#VALUE!</v>
      </c>
      <c r="P488" s="12">
        <f t="shared" si="63"/>
        <v>0</v>
      </c>
      <c r="Q488" s="12">
        <f t="shared" si="65"/>
        <v>0</v>
      </c>
      <c r="R488" s="12">
        <f t="shared" si="64"/>
        <v>0</v>
      </c>
      <c r="S488" s="12">
        <f t="shared" si="67"/>
        <v>2842752</v>
      </c>
      <c r="T488" s="12" t="e">
        <v>#VALUE!</v>
      </c>
      <c r="U488" s="12">
        <v>289603200</v>
      </c>
      <c r="V488" s="12">
        <v>0</v>
      </c>
      <c r="W488" s="12">
        <v>284275200</v>
      </c>
      <c r="X488" s="12" t="e">
        <v>#VALUE!</v>
      </c>
      <c r="Y488" s="16">
        <f t="shared" si="68"/>
        <v>0</v>
      </c>
      <c r="Z488" s="16">
        <f t="shared" si="69"/>
        <v>0</v>
      </c>
      <c r="AA488" s="16">
        <f t="shared" si="70"/>
        <v>0</v>
      </c>
    </row>
    <row r="489" spans="1:27" x14ac:dyDescent="0.25">
      <c r="A489" s="8" t="s">
        <v>1338</v>
      </c>
      <c r="B489" s="28" t="s">
        <v>1062</v>
      </c>
      <c r="C489" s="28" t="s">
        <v>1063</v>
      </c>
      <c r="D489" s="28" t="s">
        <v>1018</v>
      </c>
      <c r="E489" s="9" t="s">
        <v>127</v>
      </c>
      <c r="F489" s="28" t="s">
        <v>1025</v>
      </c>
      <c r="G489" s="28" t="s">
        <v>998</v>
      </c>
      <c r="H489" s="11">
        <v>3.5000000000000003E-2</v>
      </c>
      <c r="I489" s="11"/>
      <c r="J489" s="11">
        <v>0.01</v>
      </c>
      <c r="K489" s="11">
        <v>0.01</v>
      </c>
      <c r="L489" s="11">
        <v>5.0000000000000001E-3</v>
      </c>
      <c r="M489" s="11">
        <v>5.0000000000000001E-3</v>
      </c>
      <c r="N489" s="11"/>
      <c r="O489" s="12" t="e">
        <f t="shared" si="66"/>
        <v>#VALUE!</v>
      </c>
      <c r="P489" s="12">
        <f t="shared" si="63"/>
        <v>0</v>
      </c>
      <c r="Q489" s="12">
        <f t="shared" si="65"/>
        <v>0</v>
      </c>
      <c r="R489" s="12">
        <f t="shared" si="64"/>
        <v>0</v>
      </c>
      <c r="S489" s="12">
        <f t="shared" si="67"/>
        <v>5625120</v>
      </c>
      <c r="T489" s="12" t="e">
        <v>#VALUE!</v>
      </c>
      <c r="U489" s="12">
        <v>607872000</v>
      </c>
      <c r="V489" s="12">
        <v>213696000</v>
      </c>
      <c r="W489" s="12">
        <v>562512000</v>
      </c>
      <c r="X489" s="12" t="e">
        <v>#VALUE!</v>
      </c>
      <c r="Y489" s="16">
        <f t="shared" si="68"/>
        <v>0</v>
      </c>
      <c r="Z489" s="16">
        <f t="shared" si="69"/>
        <v>0</v>
      </c>
      <c r="AA489" s="16">
        <f t="shared" si="70"/>
        <v>0</v>
      </c>
    </row>
    <row r="490" spans="1:27" x14ac:dyDescent="0.25">
      <c r="A490" s="8" t="s">
        <v>1339</v>
      </c>
      <c r="B490" s="28" t="s">
        <v>1064</v>
      </c>
      <c r="C490" s="28" t="s">
        <v>1065</v>
      </c>
      <c r="D490" s="28" t="s">
        <v>996</v>
      </c>
      <c r="E490" s="9" t="s">
        <v>127</v>
      </c>
      <c r="F490" s="28" t="s">
        <v>1012</v>
      </c>
      <c r="G490" s="28" t="s">
        <v>998</v>
      </c>
      <c r="H490" s="11">
        <v>3.5000000000000003E-2</v>
      </c>
      <c r="I490" s="11"/>
      <c r="J490" s="11">
        <v>0.01</v>
      </c>
      <c r="K490" s="11">
        <v>0.01</v>
      </c>
      <c r="L490" s="11">
        <v>5.0000000000000001E-3</v>
      </c>
      <c r="M490" s="11">
        <v>5.0000000000000001E-3</v>
      </c>
      <c r="N490" s="11"/>
      <c r="O490" s="12" t="e">
        <f t="shared" si="66"/>
        <v>#VALUE!</v>
      </c>
      <c r="P490" s="12">
        <f t="shared" si="63"/>
        <v>0</v>
      </c>
      <c r="Q490" s="12">
        <f t="shared" si="65"/>
        <v>0</v>
      </c>
      <c r="R490" s="12">
        <f t="shared" si="64"/>
        <v>0</v>
      </c>
      <c r="S490" s="12">
        <f t="shared" si="67"/>
        <v>1480464</v>
      </c>
      <c r="T490" s="12" t="e">
        <v>#VALUE!</v>
      </c>
      <c r="U490" s="12">
        <v>148046400</v>
      </c>
      <c r="V490" s="12">
        <v>92217600</v>
      </c>
      <c r="W490" s="12">
        <v>148046400</v>
      </c>
      <c r="X490" s="12" t="e">
        <v>#VALUE!</v>
      </c>
      <c r="Y490" s="16">
        <f t="shared" si="68"/>
        <v>0</v>
      </c>
      <c r="Z490" s="16">
        <f t="shared" si="69"/>
        <v>0</v>
      </c>
      <c r="AA490" s="16">
        <f t="shared" si="70"/>
        <v>0</v>
      </c>
    </row>
    <row r="491" spans="1:27" x14ac:dyDescent="0.25">
      <c r="A491" s="8" t="s">
        <v>1334</v>
      </c>
      <c r="B491" s="28" t="s">
        <v>1066</v>
      </c>
      <c r="C491" s="28" t="s">
        <v>1067</v>
      </c>
      <c r="D491" s="28" t="s">
        <v>996</v>
      </c>
      <c r="E491" s="9" t="s">
        <v>127</v>
      </c>
      <c r="F491" s="28" t="s">
        <v>1012</v>
      </c>
      <c r="G491" s="28" t="s">
        <v>998</v>
      </c>
      <c r="H491" s="11">
        <v>3.5000000000000003E-2</v>
      </c>
      <c r="I491" s="11"/>
      <c r="J491" s="11">
        <v>0.01</v>
      </c>
      <c r="K491" s="11">
        <v>0.01</v>
      </c>
      <c r="L491" s="11">
        <v>5.0000000000000001E-3</v>
      </c>
      <c r="M491" s="11">
        <v>5.0000000000000001E-3</v>
      </c>
      <c r="N491" s="11"/>
      <c r="O491" s="12" t="e">
        <f t="shared" si="66"/>
        <v>#VALUE!</v>
      </c>
      <c r="P491" s="12">
        <f t="shared" si="63"/>
        <v>0</v>
      </c>
      <c r="Q491" s="12">
        <f t="shared" si="65"/>
        <v>0</v>
      </c>
      <c r="R491" s="12">
        <f t="shared" si="64"/>
        <v>0</v>
      </c>
      <c r="S491" s="12">
        <f t="shared" si="67"/>
        <v>0</v>
      </c>
      <c r="T491" s="12" t="e">
        <v>#VALUE!</v>
      </c>
      <c r="U491" s="12">
        <v>2880000</v>
      </c>
      <c r="V491" s="12">
        <v>0</v>
      </c>
      <c r="W491" s="12">
        <v>0</v>
      </c>
      <c r="X491" s="12" t="e">
        <v>#VALUE!</v>
      </c>
      <c r="Y491" s="16">
        <f t="shared" si="68"/>
        <v>0</v>
      </c>
      <c r="Z491" s="16">
        <f t="shared" si="69"/>
        <v>0</v>
      </c>
      <c r="AA491" s="16">
        <f t="shared" si="70"/>
        <v>0</v>
      </c>
    </row>
    <row r="492" spans="1:27" x14ac:dyDescent="0.25">
      <c r="A492" s="8" t="s">
        <v>1342</v>
      </c>
      <c r="B492" s="28" t="s">
        <v>1194</v>
      </c>
      <c r="C492" s="28" t="s">
        <v>1195</v>
      </c>
      <c r="D492" s="28" t="s">
        <v>996</v>
      </c>
      <c r="E492" s="9" t="s">
        <v>127</v>
      </c>
      <c r="F492" s="28" t="s">
        <v>1185</v>
      </c>
      <c r="G492" s="28" t="s">
        <v>998</v>
      </c>
      <c r="H492" s="11">
        <v>3.5000000000000003E-2</v>
      </c>
      <c r="I492" s="11"/>
      <c r="J492" s="11">
        <v>0.01</v>
      </c>
      <c r="K492" s="11">
        <v>0.01</v>
      </c>
      <c r="L492" s="11">
        <v>5.0000000000000001E-3</v>
      </c>
      <c r="M492" s="11">
        <v>5.0000000000000001E-3</v>
      </c>
      <c r="N492" s="11"/>
      <c r="O492" s="12" t="e">
        <f t="shared" si="66"/>
        <v>#VALUE!</v>
      </c>
      <c r="P492" s="12">
        <f t="shared" si="63"/>
        <v>0</v>
      </c>
      <c r="Q492" s="12">
        <f t="shared" si="65"/>
        <v>0</v>
      </c>
      <c r="R492" s="12">
        <f t="shared" si="64"/>
        <v>0</v>
      </c>
      <c r="S492" s="12">
        <f t="shared" si="67"/>
        <v>0</v>
      </c>
      <c r="T492" s="12" t="e">
        <v>#VALUE!</v>
      </c>
      <c r="U492" s="12">
        <v>0</v>
      </c>
      <c r="V492" s="12">
        <v>0</v>
      </c>
      <c r="W492" s="12">
        <v>0</v>
      </c>
      <c r="X492" s="12" t="e">
        <v>#VALUE!</v>
      </c>
      <c r="Y492" s="16">
        <f t="shared" si="68"/>
        <v>0</v>
      </c>
      <c r="Z492" s="16">
        <f t="shared" si="69"/>
        <v>0</v>
      </c>
      <c r="AA492" s="16">
        <f t="shared" si="70"/>
        <v>0</v>
      </c>
    </row>
    <row r="493" spans="1:27" x14ac:dyDescent="0.25">
      <c r="A493" s="8" t="s">
        <v>1343</v>
      </c>
      <c r="B493" s="28" t="s">
        <v>1213</v>
      </c>
      <c r="C493" s="28" t="s">
        <v>1214</v>
      </c>
      <c r="D493" s="28" t="s">
        <v>996</v>
      </c>
      <c r="E493" s="9" t="s">
        <v>127</v>
      </c>
      <c r="F493" s="28" t="s">
        <v>1204</v>
      </c>
      <c r="G493" s="28" t="s">
        <v>998</v>
      </c>
      <c r="H493" s="11">
        <v>3.5000000000000003E-2</v>
      </c>
      <c r="I493" s="11">
        <v>0.02</v>
      </c>
      <c r="J493" s="11">
        <v>0.01</v>
      </c>
      <c r="K493" s="11">
        <v>0.01</v>
      </c>
      <c r="L493" s="11">
        <v>5.0000000000000001E-3</v>
      </c>
      <c r="M493" s="11">
        <v>5.0000000000000001E-3</v>
      </c>
      <c r="N493" s="11"/>
      <c r="O493" s="12" t="e">
        <f t="shared" si="66"/>
        <v>#VALUE!</v>
      </c>
      <c r="P493" s="12">
        <f t="shared" ref="P493:P556" si="71">ROUND(IF(Y493&gt;=40%,U493*J493*(100%-H493),0),0)</f>
        <v>0</v>
      </c>
      <c r="Q493" s="12">
        <f t="shared" si="65"/>
        <v>0</v>
      </c>
      <c r="R493" s="12">
        <f t="shared" ref="R493:R556" si="72">ROUND(IF(AA493&gt;=100%,X493*(100%-H493)*K493,0),0)</f>
        <v>0</v>
      </c>
      <c r="S493" s="12">
        <f t="shared" si="67"/>
        <v>131616</v>
      </c>
      <c r="T493" s="12" t="e">
        <v>#VALUE!</v>
      </c>
      <c r="U493" s="12">
        <v>13161600</v>
      </c>
      <c r="V493" s="12">
        <v>28166400</v>
      </c>
      <c r="W493" s="12">
        <v>13161600</v>
      </c>
      <c r="X493" s="12" t="e">
        <v>#VALUE!</v>
      </c>
      <c r="Y493" s="16">
        <f t="shared" si="68"/>
        <v>0</v>
      </c>
      <c r="Z493" s="16">
        <f t="shared" si="69"/>
        <v>0</v>
      </c>
      <c r="AA493" s="16">
        <f t="shared" si="70"/>
        <v>0</v>
      </c>
    </row>
    <row r="494" spans="1:27" x14ac:dyDescent="0.25">
      <c r="A494" s="8" t="s">
        <v>1345</v>
      </c>
      <c r="B494" s="28" t="s">
        <v>1238</v>
      </c>
      <c r="C494" s="28" t="s">
        <v>1239</v>
      </c>
      <c r="D494" s="28" t="s">
        <v>996</v>
      </c>
      <c r="E494" s="9" t="s">
        <v>127</v>
      </c>
      <c r="F494" s="28" t="s">
        <v>1185</v>
      </c>
      <c r="G494" s="28" t="s">
        <v>998</v>
      </c>
      <c r="H494" s="11">
        <v>3.5000000000000003E-2</v>
      </c>
      <c r="I494" s="11"/>
      <c r="J494" s="11">
        <v>0.01</v>
      </c>
      <c r="K494" s="11">
        <v>0.01</v>
      </c>
      <c r="L494" s="11">
        <v>5.0000000000000001E-3</v>
      </c>
      <c r="M494" s="11">
        <v>5.0000000000000001E-3</v>
      </c>
      <c r="N494" s="11"/>
      <c r="O494" s="12" t="e">
        <f t="shared" si="66"/>
        <v>#VALUE!</v>
      </c>
      <c r="P494" s="12">
        <f t="shared" si="71"/>
        <v>0</v>
      </c>
      <c r="Q494" s="12">
        <f t="shared" si="65"/>
        <v>0</v>
      </c>
      <c r="R494" s="12">
        <f t="shared" si="72"/>
        <v>0</v>
      </c>
      <c r="S494" s="12">
        <f t="shared" si="67"/>
        <v>0</v>
      </c>
      <c r="T494" s="12" t="e">
        <v>#VALUE!</v>
      </c>
      <c r="U494" s="12">
        <v>0</v>
      </c>
      <c r="V494" s="12">
        <v>0</v>
      </c>
      <c r="W494" s="12">
        <v>0</v>
      </c>
      <c r="X494" s="12" t="e">
        <v>#VALUE!</v>
      </c>
      <c r="Y494" s="16">
        <f t="shared" si="68"/>
        <v>0</v>
      </c>
      <c r="Z494" s="16">
        <f t="shared" si="69"/>
        <v>0</v>
      </c>
      <c r="AA494" s="16">
        <f t="shared" si="70"/>
        <v>0</v>
      </c>
    </row>
    <row r="495" spans="1:27" x14ac:dyDescent="0.25">
      <c r="A495" s="8" t="s">
        <v>1296</v>
      </c>
      <c r="B495" s="28" t="s">
        <v>771</v>
      </c>
      <c r="C495" s="28" t="s">
        <v>772</v>
      </c>
      <c r="D495" s="28" t="s">
        <v>478</v>
      </c>
      <c r="E495" s="9" t="s">
        <v>127</v>
      </c>
      <c r="F495" s="28" t="s">
        <v>479</v>
      </c>
      <c r="G495" s="28" t="s">
        <v>480</v>
      </c>
      <c r="H495" s="11">
        <v>3.5000000000000003E-2</v>
      </c>
      <c r="I495" s="11"/>
      <c r="J495" s="11">
        <v>0.01</v>
      </c>
      <c r="K495" s="11">
        <v>0.01</v>
      </c>
      <c r="L495" s="11">
        <v>5.0000000000000001E-3</v>
      </c>
      <c r="M495" s="11">
        <v>5.0000000000000001E-3</v>
      </c>
      <c r="N495" s="11"/>
      <c r="O495" s="12" t="e">
        <f t="shared" si="66"/>
        <v>#VALUE!</v>
      </c>
      <c r="P495" s="12">
        <f t="shared" si="71"/>
        <v>0</v>
      </c>
      <c r="Q495" s="12">
        <f t="shared" si="65"/>
        <v>0</v>
      </c>
      <c r="R495" s="12">
        <f t="shared" si="72"/>
        <v>0</v>
      </c>
      <c r="S495" s="12">
        <f t="shared" si="67"/>
        <v>76800</v>
      </c>
      <c r="T495" s="12" t="e">
        <v>#VALUE!</v>
      </c>
      <c r="U495" s="12">
        <v>7680000</v>
      </c>
      <c r="V495" s="12">
        <v>20160000</v>
      </c>
      <c r="W495" s="12">
        <v>7680000</v>
      </c>
      <c r="X495" s="12" t="e">
        <v>#VALUE!</v>
      </c>
      <c r="Y495" s="16">
        <f t="shared" si="68"/>
        <v>0</v>
      </c>
      <c r="Z495" s="16">
        <f t="shared" si="69"/>
        <v>0</v>
      </c>
      <c r="AA495" s="16">
        <f t="shared" si="70"/>
        <v>0</v>
      </c>
    </row>
    <row r="496" spans="1:27" x14ac:dyDescent="0.25">
      <c r="A496" s="8" t="s">
        <v>1299</v>
      </c>
      <c r="B496" s="30" t="s">
        <v>777</v>
      </c>
      <c r="C496" s="9" t="s">
        <v>778</v>
      </c>
      <c r="D496" s="9" t="s">
        <v>478</v>
      </c>
      <c r="E496" s="9" t="s">
        <v>127</v>
      </c>
      <c r="F496" s="28" t="s">
        <v>491</v>
      </c>
      <c r="G496" s="9" t="s">
        <v>480</v>
      </c>
      <c r="H496" s="11">
        <v>3.5000000000000003E-2</v>
      </c>
      <c r="I496" s="11">
        <v>0.02</v>
      </c>
      <c r="J496" s="11">
        <v>0.01</v>
      </c>
      <c r="K496" s="11">
        <v>0.01</v>
      </c>
      <c r="L496" s="11">
        <v>5.0000000000000001E-3</v>
      </c>
      <c r="M496" s="11">
        <v>5.0000000000000001E-3</v>
      </c>
      <c r="N496" s="11"/>
      <c r="O496" s="12" t="e">
        <f t="shared" si="66"/>
        <v>#VALUE!</v>
      </c>
      <c r="P496" s="12">
        <f t="shared" si="71"/>
        <v>0</v>
      </c>
      <c r="Q496" s="12">
        <f t="shared" si="65"/>
        <v>0</v>
      </c>
      <c r="R496" s="12">
        <f t="shared" si="72"/>
        <v>0</v>
      </c>
      <c r="S496" s="12">
        <f t="shared" si="67"/>
        <v>6812928</v>
      </c>
      <c r="T496" s="12" t="e">
        <v>#VALUE!</v>
      </c>
      <c r="U496" s="12">
        <v>681292800</v>
      </c>
      <c r="V496" s="12">
        <v>521049600</v>
      </c>
      <c r="W496" s="12">
        <v>681292800</v>
      </c>
      <c r="X496" s="12" t="e">
        <v>#VALUE!</v>
      </c>
      <c r="Y496" s="16">
        <f t="shared" si="68"/>
        <v>0</v>
      </c>
      <c r="Z496" s="16">
        <f t="shared" si="69"/>
        <v>0</v>
      </c>
      <c r="AA496" s="16">
        <f t="shared" si="70"/>
        <v>0</v>
      </c>
    </row>
    <row r="497" spans="1:27" x14ac:dyDescent="0.25">
      <c r="A497" s="8" t="s">
        <v>1309</v>
      </c>
      <c r="B497" s="30" t="s">
        <v>795</v>
      </c>
      <c r="C497" s="9" t="s">
        <v>796</v>
      </c>
      <c r="D497" s="9" t="s">
        <v>483</v>
      </c>
      <c r="E497" s="9" t="s">
        <v>127</v>
      </c>
      <c r="F497" s="28" t="s">
        <v>516</v>
      </c>
      <c r="G497" s="9" t="s">
        <v>480</v>
      </c>
      <c r="H497" s="11">
        <v>3.5000000000000003E-2</v>
      </c>
      <c r="I497" s="11"/>
      <c r="J497" s="11">
        <v>0.01</v>
      </c>
      <c r="K497" s="11">
        <v>0.01</v>
      </c>
      <c r="L497" s="11">
        <v>5.0000000000000001E-3</v>
      </c>
      <c r="M497" s="11">
        <v>5.0000000000000001E-3</v>
      </c>
      <c r="N497" s="11"/>
      <c r="O497" s="12" t="e">
        <f t="shared" si="66"/>
        <v>#VALUE!</v>
      </c>
      <c r="P497" s="12">
        <f t="shared" si="71"/>
        <v>0</v>
      </c>
      <c r="Q497" s="12">
        <f t="shared" si="65"/>
        <v>0</v>
      </c>
      <c r="R497" s="12">
        <f t="shared" si="72"/>
        <v>0</v>
      </c>
      <c r="S497" s="12">
        <f t="shared" si="67"/>
        <v>0</v>
      </c>
      <c r="T497" s="12" t="e">
        <v>#VALUE!</v>
      </c>
      <c r="U497" s="12">
        <v>0</v>
      </c>
      <c r="V497" s="12">
        <v>0</v>
      </c>
      <c r="W497" s="12">
        <v>0</v>
      </c>
      <c r="X497" s="12" t="e">
        <v>#VALUE!</v>
      </c>
      <c r="Y497" s="16">
        <f t="shared" si="68"/>
        <v>0</v>
      </c>
      <c r="Z497" s="16">
        <f t="shared" si="69"/>
        <v>0</v>
      </c>
      <c r="AA497" s="16">
        <f t="shared" si="70"/>
        <v>0</v>
      </c>
    </row>
    <row r="498" spans="1:27" x14ac:dyDescent="0.25">
      <c r="A498" s="8" t="s">
        <v>1310</v>
      </c>
      <c r="B498" s="30" t="s">
        <v>797</v>
      </c>
      <c r="C498" s="9" t="s">
        <v>798</v>
      </c>
      <c r="D498" s="9" t="s">
        <v>483</v>
      </c>
      <c r="E498" s="9" t="s">
        <v>127</v>
      </c>
      <c r="F498" s="28" t="s">
        <v>516</v>
      </c>
      <c r="G498" s="9" t="s">
        <v>480</v>
      </c>
      <c r="H498" s="11">
        <v>3.5000000000000003E-2</v>
      </c>
      <c r="I498" s="11"/>
      <c r="J498" s="11">
        <v>0.01</v>
      </c>
      <c r="K498" s="11">
        <v>0.01</v>
      </c>
      <c r="L498" s="11">
        <v>5.0000000000000001E-3</v>
      </c>
      <c r="M498" s="11">
        <v>5.0000000000000001E-3</v>
      </c>
      <c r="N498" s="11"/>
      <c r="O498" s="12" t="e">
        <f t="shared" si="66"/>
        <v>#VALUE!</v>
      </c>
      <c r="P498" s="12">
        <f t="shared" si="71"/>
        <v>0</v>
      </c>
      <c r="Q498" s="12">
        <f t="shared" si="65"/>
        <v>0</v>
      </c>
      <c r="R498" s="12">
        <f t="shared" si="72"/>
        <v>0</v>
      </c>
      <c r="S498" s="12">
        <f t="shared" si="67"/>
        <v>0</v>
      </c>
      <c r="T498" s="12" t="e">
        <v>#VALUE!</v>
      </c>
      <c r="U498" s="12">
        <v>0</v>
      </c>
      <c r="V498" s="12">
        <v>3840000</v>
      </c>
      <c r="W498" s="12">
        <v>0</v>
      </c>
      <c r="X498" s="12" t="e">
        <v>#VALUE!</v>
      </c>
      <c r="Y498" s="16">
        <f t="shared" si="68"/>
        <v>0</v>
      </c>
      <c r="Z498" s="16">
        <f t="shared" si="69"/>
        <v>0</v>
      </c>
      <c r="AA498" s="16">
        <f t="shared" si="70"/>
        <v>0</v>
      </c>
    </row>
    <row r="499" spans="1:27" x14ac:dyDescent="0.25">
      <c r="A499" s="8" t="s">
        <v>1313</v>
      </c>
      <c r="B499" s="30" t="s">
        <v>803</v>
      </c>
      <c r="C499" s="9" t="s">
        <v>804</v>
      </c>
      <c r="D499" s="9" t="s">
        <v>478</v>
      </c>
      <c r="E499" s="9" t="s">
        <v>127</v>
      </c>
      <c r="F499" s="28" t="s">
        <v>494</v>
      </c>
      <c r="G499" s="9" t="s">
        <v>480</v>
      </c>
      <c r="H499" s="11">
        <v>3.5000000000000003E-2</v>
      </c>
      <c r="I499" s="11"/>
      <c r="J499" s="11">
        <v>0.01</v>
      </c>
      <c r="K499" s="11">
        <v>0.01</v>
      </c>
      <c r="L499" s="11">
        <v>5.0000000000000001E-3</v>
      </c>
      <c r="M499" s="11">
        <v>5.0000000000000001E-3</v>
      </c>
      <c r="N499" s="11"/>
      <c r="O499" s="12" t="e">
        <f t="shared" si="66"/>
        <v>#VALUE!</v>
      </c>
      <c r="P499" s="12">
        <f t="shared" si="71"/>
        <v>0</v>
      </c>
      <c r="Q499" s="12">
        <f t="shared" si="65"/>
        <v>0</v>
      </c>
      <c r="R499" s="12">
        <f t="shared" si="72"/>
        <v>0</v>
      </c>
      <c r="S499" s="12">
        <f t="shared" si="67"/>
        <v>0</v>
      </c>
      <c r="T499" s="12" t="e">
        <v>#VALUE!</v>
      </c>
      <c r="U499" s="12">
        <v>0</v>
      </c>
      <c r="V499" s="12">
        <v>0</v>
      </c>
      <c r="W499" s="12">
        <v>0</v>
      </c>
      <c r="X499" s="12" t="e">
        <v>#VALUE!</v>
      </c>
      <c r="Y499" s="16">
        <f t="shared" si="68"/>
        <v>0</v>
      </c>
      <c r="Z499" s="16">
        <f t="shared" si="69"/>
        <v>0</v>
      </c>
      <c r="AA499" s="16">
        <f t="shared" si="70"/>
        <v>0</v>
      </c>
    </row>
    <row r="500" spans="1:27" x14ac:dyDescent="0.25">
      <c r="A500" s="8" t="s">
        <v>1321</v>
      </c>
      <c r="B500" s="30" t="s">
        <v>819</v>
      </c>
      <c r="C500" s="9" t="s">
        <v>820</v>
      </c>
      <c r="D500" s="9" t="s">
        <v>478</v>
      </c>
      <c r="E500" s="9" t="s">
        <v>127</v>
      </c>
      <c r="F500" s="28" t="s">
        <v>494</v>
      </c>
      <c r="G500" s="9" t="s">
        <v>480</v>
      </c>
      <c r="H500" s="11">
        <v>3.5000000000000003E-2</v>
      </c>
      <c r="I500" s="11"/>
      <c r="J500" s="11">
        <v>0.01</v>
      </c>
      <c r="K500" s="11">
        <v>0.01</v>
      </c>
      <c r="L500" s="11">
        <v>5.0000000000000001E-3</v>
      </c>
      <c r="M500" s="11">
        <v>5.0000000000000001E-3</v>
      </c>
      <c r="N500" s="11"/>
      <c r="O500" s="12" t="e">
        <f t="shared" si="66"/>
        <v>#VALUE!</v>
      </c>
      <c r="P500" s="12">
        <f t="shared" si="71"/>
        <v>0</v>
      </c>
      <c r="Q500" s="12">
        <f t="shared" si="65"/>
        <v>0</v>
      </c>
      <c r="R500" s="12">
        <f t="shared" si="72"/>
        <v>0</v>
      </c>
      <c r="S500" s="12">
        <f t="shared" si="67"/>
        <v>491224</v>
      </c>
      <c r="T500" s="12" t="e">
        <v>#VALUE!</v>
      </c>
      <c r="U500" s="12">
        <v>49122400</v>
      </c>
      <c r="V500" s="12">
        <v>59673600</v>
      </c>
      <c r="W500" s="12">
        <v>49122400</v>
      </c>
      <c r="X500" s="12" t="e">
        <v>#VALUE!</v>
      </c>
      <c r="Y500" s="16">
        <f t="shared" si="68"/>
        <v>0</v>
      </c>
      <c r="Z500" s="16">
        <f t="shared" si="69"/>
        <v>0</v>
      </c>
      <c r="AA500" s="16">
        <f t="shared" si="70"/>
        <v>0</v>
      </c>
    </row>
    <row r="501" spans="1:27" x14ac:dyDescent="0.25">
      <c r="A501" s="8" t="s">
        <v>1324</v>
      </c>
      <c r="B501" s="30" t="s">
        <v>823</v>
      </c>
      <c r="C501" s="9" t="s">
        <v>824</v>
      </c>
      <c r="D501" s="9" t="s">
        <v>478</v>
      </c>
      <c r="E501" s="9" t="s">
        <v>127</v>
      </c>
      <c r="F501" s="28" t="s">
        <v>479</v>
      </c>
      <c r="G501" s="9" t="s">
        <v>480</v>
      </c>
      <c r="H501" s="11">
        <v>3.5000000000000003E-2</v>
      </c>
      <c r="I501" s="11"/>
      <c r="J501" s="11">
        <v>0.01</v>
      </c>
      <c r="K501" s="11">
        <v>0.01</v>
      </c>
      <c r="L501" s="11">
        <v>5.0000000000000001E-3</v>
      </c>
      <c r="M501" s="11">
        <v>5.0000000000000001E-3</v>
      </c>
      <c r="N501" s="11"/>
      <c r="O501" s="12" t="e">
        <f t="shared" si="66"/>
        <v>#VALUE!</v>
      </c>
      <c r="P501" s="12">
        <f t="shared" si="71"/>
        <v>0</v>
      </c>
      <c r="Q501" s="12">
        <f t="shared" si="65"/>
        <v>0</v>
      </c>
      <c r="R501" s="12">
        <f t="shared" si="72"/>
        <v>0</v>
      </c>
      <c r="S501" s="12">
        <f t="shared" si="67"/>
        <v>0</v>
      </c>
      <c r="T501" s="12" t="e">
        <v>#VALUE!</v>
      </c>
      <c r="U501" s="12">
        <v>0</v>
      </c>
      <c r="V501" s="12">
        <v>0</v>
      </c>
      <c r="W501" s="12">
        <v>0</v>
      </c>
      <c r="X501" s="12" t="e">
        <v>#VALUE!</v>
      </c>
      <c r="Y501" s="16">
        <f t="shared" si="68"/>
        <v>0</v>
      </c>
      <c r="Z501" s="16">
        <f t="shared" si="69"/>
        <v>0</v>
      </c>
      <c r="AA501" s="16">
        <f t="shared" si="70"/>
        <v>0</v>
      </c>
    </row>
    <row r="502" spans="1:27" x14ac:dyDescent="0.25">
      <c r="A502" s="8" t="s">
        <v>1264</v>
      </c>
      <c r="B502" s="30" t="s">
        <v>128</v>
      </c>
      <c r="C502" s="9" t="s">
        <v>129</v>
      </c>
      <c r="D502" s="9" t="s">
        <v>55</v>
      </c>
      <c r="E502" s="9" t="s">
        <v>127</v>
      </c>
      <c r="F502" s="28" t="s">
        <v>56</v>
      </c>
      <c r="G502" s="9" t="s">
        <v>57</v>
      </c>
      <c r="H502" s="11">
        <v>3.5000000000000003E-2</v>
      </c>
      <c r="I502" s="11"/>
      <c r="J502" s="11">
        <v>0.01</v>
      </c>
      <c r="K502" s="11">
        <v>0.01</v>
      </c>
      <c r="L502" s="11">
        <v>5.0000000000000001E-3</v>
      </c>
      <c r="M502" s="11">
        <v>5.0000000000000001E-3</v>
      </c>
      <c r="N502" s="11"/>
      <c r="O502" s="12" t="e">
        <f t="shared" si="66"/>
        <v>#VALUE!</v>
      </c>
      <c r="P502" s="12">
        <f t="shared" si="71"/>
        <v>0</v>
      </c>
      <c r="Q502" s="12">
        <f t="shared" si="65"/>
        <v>0</v>
      </c>
      <c r="R502" s="12">
        <f t="shared" si="72"/>
        <v>0</v>
      </c>
      <c r="S502" s="12">
        <f t="shared" si="67"/>
        <v>0</v>
      </c>
      <c r="T502" s="12" t="e">
        <v>#VALUE!</v>
      </c>
      <c r="U502" s="12">
        <v>0</v>
      </c>
      <c r="V502" s="12">
        <v>254880000</v>
      </c>
      <c r="W502" s="12">
        <v>0</v>
      </c>
      <c r="X502" s="12" t="e">
        <v>#VALUE!</v>
      </c>
      <c r="Y502" s="16">
        <f t="shared" si="68"/>
        <v>0</v>
      </c>
      <c r="Z502" s="16">
        <f t="shared" si="69"/>
        <v>0</v>
      </c>
      <c r="AA502" s="16">
        <f t="shared" si="70"/>
        <v>0</v>
      </c>
    </row>
    <row r="503" spans="1:27" x14ac:dyDescent="0.25">
      <c r="A503" s="8" t="s">
        <v>1267</v>
      </c>
      <c r="B503" s="30" t="s">
        <v>134</v>
      </c>
      <c r="C503" s="9" t="s">
        <v>135</v>
      </c>
      <c r="D503" s="9" t="s">
        <v>1391</v>
      </c>
      <c r="E503" s="9" t="s">
        <v>127</v>
      </c>
      <c r="F503" s="28" t="s">
        <v>67</v>
      </c>
      <c r="G503" s="9" t="s">
        <v>57</v>
      </c>
      <c r="H503" s="11">
        <v>3.5000000000000003E-2</v>
      </c>
      <c r="I503" s="11"/>
      <c r="J503" s="11">
        <v>0.01</v>
      </c>
      <c r="K503" s="11">
        <v>0.01</v>
      </c>
      <c r="L503" s="11">
        <v>5.0000000000000001E-3</v>
      </c>
      <c r="M503" s="11">
        <v>5.0000000000000001E-3</v>
      </c>
      <c r="N503" s="11"/>
      <c r="O503" s="12" t="e">
        <f t="shared" si="66"/>
        <v>#VALUE!</v>
      </c>
      <c r="P503" s="12">
        <f t="shared" si="71"/>
        <v>0</v>
      </c>
      <c r="Q503" s="12">
        <f t="shared" si="65"/>
        <v>0</v>
      </c>
      <c r="R503" s="12">
        <f t="shared" si="72"/>
        <v>0</v>
      </c>
      <c r="S503" s="12">
        <f t="shared" si="67"/>
        <v>0</v>
      </c>
      <c r="T503" s="12" t="e">
        <v>#VALUE!</v>
      </c>
      <c r="U503" s="12">
        <v>0</v>
      </c>
      <c r="V503" s="12">
        <v>0</v>
      </c>
      <c r="W503" s="12">
        <v>0</v>
      </c>
      <c r="X503" s="12" t="e">
        <v>#VALUE!</v>
      </c>
      <c r="Y503" s="16">
        <f t="shared" si="68"/>
        <v>0</v>
      </c>
      <c r="Z503" s="16">
        <f t="shared" si="69"/>
        <v>0</v>
      </c>
      <c r="AA503" s="16">
        <f t="shared" si="70"/>
        <v>0</v>
      </c>
    </row>
    <row r="504" spans="1:27" x14ac:dyDescent="0.25">
      <c r="A504" s="8" t="s">
        <v>1268</v>
      </c>
      <c r="B504" s="30" t="s">
        <v>136</v>
      </c>
      <c r="C504" s="9" t="s">
        <v>137</v>
      </c>
      <c r="D504" s="9" t="s">
        <v>55</v>
      </c>
      <c r="E504" s="9" t="s">
        <v>127</v>
      </c>
      <c r="F504" s="28" t="s">
        <v>70</v>
      </c>
      <c r="G504" s="9" t="s">
        <v>57</v>
      </c>
      <c r="H504" s="11">
        <v>3.5000000000000003E-2</v>
      </c>
      <c r="I504" s="11"/>
      <c r="J504" s="11">
        <v>0.01</v>
      </c>
      <c r="K504" s="11">
        <v>0.01</v>
      </c>
      <c r="L504" s="11">
        <v>5.0000000000000001E-3</v>
      </c>
      <c r="M504" s="11">
        <v>5.0000000000000001E-3</v>
      </c>
      <c r="N504" s="11"/>
      <c r="O504" s="12" t="e">
        <f t="shared" si="66"/>
        <v>#VALUE!</v>
      </c>
      <c r="P504" s="12">
        <f t="shared" si="71"/>
        <v>0</v>
      </c>
      <c r="Q504" s="12">
        <f t="shared" si="65"/>
        <v>0</v>
      </c>
      <c r="R504" s="12">
        <f t="shared" si="72"/>
        <v>0</v>
      </c>
      <c r="S504" s="12">
        <f t="shared" si="67"/>
        <v>0</v>
      </c>
      <c r="T504" s="12" t="e">
        <v>#VALUE!</v>
      </c>
      <c r="U504" s="12">
        <v>0</v>
      </c>
      <c r="V504" s="12">
        <v>0</v>
      </c>
      <c r="W504" s="12">
        <v>0</v>
      </c>
      <c r="X504" s="12" t="e">
        <v>#VALUE!</v>
      </c>
      <c r="Y504" s="16">
        <f t="shared" si="68"/>
        <v>0</v>
      </c>
      <c r="Z504" s="16">
        <f t="shared" si="69"/>
        <v>0</v>
      </c>
      <c r="AA504" s="16">
        <f t="shared" si="70"/>
        <v>0</v>
      </c>
    </row>
    <row r="505" spans="1:27" x14ac:dyDescent="0.25">
      <c r="A505" s="8" t="s">
        <v>1270</v>
      </c>
      <c r="B505" s="30" t="s">
        <v>140</v>
      </c>
      <c r="C505" s="9" t="s">
        <v>141</v>
      </c>
      <c r="D505" s="9" t="s">
        <v>76</v>
      </c>
      <c r="E505" s="9" t="s">
        <v>127</v>
      </c>
      <c r="F505" s="28" t="s">
        <v>77</v>
      </c>
      <c r="G505" s="9" t="s">
        <v>57</v>
      </c>
      <c r="H505" s="11">
        <v>3.5000000000000003E-2</v>
      </c>
      <c r="I505" s="11"/>
      <c r="J505" s="11">
        <v>0.01</v>
      </c>
      <c r="K505" s="11">
        <v>0.01</v>
      </c>
      <c r="L505" s="11">
        <v>5.0000000000000001E-3</v>
      </c>
      <c r="M505" s="11">
        <v>5.0000000000000001E-3</v>
      </c>
      <c r="N505" s="11"/>
      <c r="O505" s="12" t="e">
        <f t="shared" si="66"/>
        <v>#VALUE!</v>
      </c>
      <c r="P505" s="12">
        <f t="shared" si="71"/>
        <v>0</v>
      </c>
      <c r="Q505" s="12">
        <f t="shared" si="65"/>
        <v>0</v>
      </c>
      <c r="R505" s="12">
        <f t="shared" si="72"/>
        <v>0</v>
      </c>
      <c r="S505" s="12">
        <f t="shared" si="67"/>
        <v>4041024</v>
      </c>
      <c r="T505" s="12" t="e">
        <v>#VALUE!</v>
      </c>
      <c r="U505" s="12">
        <v>404102400</v>
      </c>
      <c r="V505" s="12">
        <v>198518400</v>
      </c>
      <c r="W505" s="12">
        <v>404102400</v>
      </c>
      <c r="X505" s="12" t="e">
        <v>#VALUE!</v>
      </c>
      <c r="Y505" s="16">
        <f t="shared" si="68"/>
        <v>0</v>
      </c>
      <c r="Z505" s="16">
        <f t="shared" si="69"/>
        <v>0</v>
      </c>
      <c r="AA505" s="16">
        <f t="shared" si="70"/>
        <v>0</v>
      </c>
    </row>
    <row r="506" spans="1:27" x14ac:dyDescent="0.25">
      <c r="A506" s="8" t="s">
        <v>1271</v>
      </c>
      <c r="B506" s="28" t="s">
        <v>142</v>
      </c>
      <c r="C506" s="28" t="s">
        <v>143</v>
      </c>
      <c r="D506" s="9" t="s">
        <v>1392</v>
      </c>
      <c r="E506" s="9" t="s">
        <v>127</v>
      </c>
      <c r="F506" s="28" t="s">
        <v>80</v>
      </c>
      <c r="G506" s="9" t="s">
        <v>57</v>
      </c>
      <c r="H506" s="11">
        <v>3.5000000000000003E-2</v>
      </c>
      <c r="I506" s="11"/>
      <c r="J506" s="11">
        <v>0.01</v>
      </c>
      <c r="K506" s="11">
        <v>0.01</v>
      </c>
      <c r="L506" s="11">
        <v>5.0000000000000001E-3</v>
      </c>
      <c r="M506" s="11">
        <v>5.0000000000000001E-3</v>
      </c>
      <c r="N506" s="11"/>
      <c r="O506" s="12" t="e">
        <f t="shared" si="66"/>
        <v>#VALUE!</v>
      </c>
      <c r="P506" s="12">
        <f t="shared" si="71"/>
        <v>0</v>
      </c>
      <c r="Q506" s="12">
        <f t="shared" si="65"/>
        <v>0</v>
      </c>
      <c r="R506" s="12">
        <f t="shared" si="72"/>
        <v>0</v>
      </c>
      <c r="S506" s="12">
        <f t="shared" si="67"/>
        <v>5192640</v>
      </c>
      <c r="T506" s="12" t="e">
        <v>#VALUE!</v>
      </c>
      <c r="U506" s="12">
        <v>519264000</v>
      </c>
      <c r="V506" s="12">
        <v>10656000</v>
      </c>
      <c r="W506" s="12">
        <v>519264000</v>
      </c>
      <c r="X506" s="12" t="e">
        <v>#VALUE!</v>
      </c>
      <c r="Y506" s="16">
        <f t="shared" si="68"/>
        <v>0</v>
      </c>
      <c r="Z506" s="16">
        <f t="shared" si="69"/>
        <v>0</v>
      </c>
      <c r="AA506" s="16">
        <f t="shared" si="70"/>
        <v>0</v>
      </c>
    </row>
    <row r="507" spans="1:27" x14ac:dyDescent="0.25">
      <c r="A507" s="8" t="s">
        <v>1272</v>
      </c>
      <c r="B507" s="28" t="s">
        <v>144</v>
      </c>
      <c r="C507" s="28" t="s">
        <v>145</v>
      </c>
      <c r="D507" s="9" t="s">
        <v>1391</v>
      </c>
      <c r="E507" s="9" t="s">
        <v>127</v>
      </c>
      <c r="F507" s="28" t="s">
        <v>67</v>
      </c>
      <c r="G507" s="9" t="s">
        <v>57</v>
      </c>
      <c r="H507" s="11">
        <v>3.5000000000000003E-2</v>
      </c>
      <c r="I507" s="11"/>
      <c r="J507" s="11">
        <v>0.01</v>
      </c>
      <c r="K507" s="11">
        <v>0.01</v>
      </c>
      <c r="L507" s="11">
        <v>5.0000000000000001E-3</v>
      </c>
      <c r="M507" s="11">
        <v>5.0000000000000001E-3</v>
      </c>
      <c r="N507" s="11"/>
      <c r="O507" s="12" t="e">
        <f t="shared" si="66"/>
        <v>#VALUE!</v>
      </c>
      <c r="P507" s="12">
        <f t="shared" si="71"/>
        <v>0</v>
      </c>
      <c r="Q507" s="12">
        <f t="shared" si="65"/>
        <v>0</v>
      </c>
      <c r="R507" s="12">
        <f t="shared" si="72"/>
        <v>0</v>
      </c>
      <c r="S507" s="12">
        <f t="shared" si="67"/>
        <v>0</v>
      </c>
      <c r="T507" s="12" t="e">
        <v>#VALUE!</v>
      </c>
      <c r="U507" s="12">
        <v>0</v>
      </c>
      <c r="V507" s="12">
        <v>0</v>
      </c>
      <c r="W507" s="12">
        <v>0</v>
      </c>
      <c r="X507" s="12" t="e">
        <v>#VALUE!</v>
      </c>
      <c r="Y507" s="16">
        <f t="shared" si="68"/>
        <v>0</v>
      </c>
      <c r="Z507" s="16">
        <f t="shared" si="69"/>
        <v>0</v>
      </c>
      <c r="AA507" s="16">
        <f t="shared" si="70"/>
        <v>0</v>
      </c>
    </row>
    <row r="508" spans="1:27" x14ac:dyDescent="0.25">
      <c r="A508" s="8" t="s">
        <v>1277</v>
      </c>
      <c r="B508" s="32" t="s">
        <v>152</v>
      </c>
      <c r="C508" s="32" t="s">
        <v>153</v>
      </c>
      <c r="D508" s="9" t="s">
        <v>76</v>
      </c>
      <c r="E508" s="9" t="s">
        <v>127</v>
      </c>
      <c r="F508" s="28" t="s">
        <v>96</v>
      </c>
      <c r="G508" s="32" t="s">
        <v>57</v>
      </c>
      <c r="H508" s="11">
        <v>3.5000000000000003E-2</v>
      </c>
      <c r="I508" s="11"/>
      <c r="J508" s="11">
        <v>0.01</v>
      </c>
      <c r="K508" s="11">
        <v>0.01</v>
      </c>
      <c r="L508" s="11">
        <v>5.0000000000000001E-3</v>
      </c>
      <c r="M508" s="11">
        <v>5.0000000000000001E-3</v>
      </c>
      <c r="N508" s="11"/>
      <c r="O508" s="12" t="e">
        <f t="shared" si="66"/>
        <v>#VALUE!</v>
      </c>
      <c r="P508" s="12">
        <f t="shared" si="71"/>
        <v>0</v>
      </c>
      <c r="Q508" s="12">
        <f t="shared" si="65"/>
        <v>0</v>
      </c>
      <c r="R508" s="12">
        <f t="shared" si="72"/>
        <v>0</v>
      </c>
      <c r="S508" s="12">
        <f t="shared" si="67"/>
        <v>4002432</v>
      </c>
      <c r="T508" s="12" t="e">
        <v>#VALUE!</v>
      </c>
      <c r="U508" s="12">
        <v>446611200</v>
      </c>
      <c r="V508" s="12">
        <v>152448000</v>
      </c>
      <c r="W508" s="12">
        <v>400243200</v>
      </c>
      <c r="X508" s="12" t="e">
        <v>#VALUE!</v>
      </c>
      <c r="Y508" s="16">
        <f t="shared" si="68"/>
        <v>0</v>
      </c>
      <c r="Z508" s="16">
        <f t="shared" si="69"/>
        <v>0</v>
      </c>
      <c r="AA508" s="16">
        <f t="shared" si="70"/>
        <v>0</v>
      </c>
    </row>
    <row r="509" spans="1:27" x14ac:dyDescent="0.25">
      <c r="A509" s="8" t="s">
        <v>1278</v>
      </c>
      <c r="B509" s="28" t="s">
        <v>156</v>
      </c>
      <c r="C509" s="28" t="s">
        <v>157</v>
      </c>
      <c r="D509" s="28" t="s">
        <v>55</v>
      </c>
      <c r="E509" s="9" t="s">
        <v>127</v>
      </c>
      <c r="F509" s="28" t="s">
        <v>70</v>
      </c>
      <c r="G509" s="28" t="s">
        <v>57</v>
      </c>
      <c r="H509" s="11">
        <v>3.5000000000000003E-2</v>
      </c>
      <c r="I509" s="11"/>
      <c r="J509" s="11">
        <v>0.01</v>
      </c>
      <c r="K509" s="11">
        <v>0.01</v>
      </c>
      <c r="L509" s="11">
        <v>5.0000000000000001E-3</v>
      </c>
      <c r="M509" s="11">
        <v>5.0000000000000001E-3</v>
      </c>
      <c r="N509" s="11"/>
      <c r="O509" s="12" t="e">
        <f t="shared" si="66"/>
        <v>#VALUE!</v>
      </c>
      <c r="P509" s="12">
        <f t="shared" si="71"/>
        <v>0</v>
      </c>
      <c r="Q509" s="12">
        <f t="shared" si="65"/>
        <v>0</v>
      </c>
      <c r="R509" s="12">
        <f t="shared" si="72"/>
        <v>0</v>
      </c>
      <c r="S509" s="12">
        <f t="shared" si="67"/>
        <v>0</v>
      </c>
      <c r="T509" s="12" t="e">
        <v>#VALUE!</v>
      </c>
      <c r="U509" s="12">
        <v>0</v>
      </c>
      <c r="V509" s="12">
        <v>0</v>
      </c>
      <c r="W509" s="12">
        <v>0</v>
      </c>
      <c r="X509" s="12" t="e">
        <v>#VALUE!</v>
      </c>
      <c r="Y509" s="16">
        <f t="shared" si="68"/>
        <v>0</v>
      </c>
      <c r="Z509" s="16">
        <f t="shared" si="69"/>
        <v>0</v>
      </c>
      <c r="AA509" s="16">
        <f t="shared" si="70"/>
        <v>0</v>
      </c>
    </row>
    <row r="510" spans="1:27" x14ac:dyDescent="0.25">
      <c r="A510" s="8" t="s">
        <v>1285</v>
      </c>
      <c r="B510" s="28" t="s">
        <v>289</v>
      </c>
      <c r="C510" s="28" t="s">
        <v>290</v>
      </c>
      <c r="D510" s="28" t="s">
        <v>76</v>
      </c>
      <c r="E510" s="9" t="s">
        <v>127</v>
      </c>
      <c r="F510" s="28" t="s">
        <v>89</v>
      </c>
      <c r="G510" s="28" t="s">
        <v>57</v>
      </c>
      <c r="H510" s="11">
        <v>3.5000000000000003E-2</v>
      </c>
      <c r="I510" s="11"/>
      <c r="J510" s="11">
        <v>0.01</v>
      </c>
      <c r="K510" s="11">
        <v>0.01</v>
      </c>
      <c r="L510" s="11">
        <v>5.0000000000000001E-3</v>
      </c>
      <c r="M510" s="11">
        <v>5.0000000000000001E-3</v>
      </c>
      <c r="N510" s="11"/>
      <c r="O510" s="12" t="e">
        <f t="shared" si="66"/>
        <v>#VALUE!</v>
      </c>
      <c r="P510" s="12">
        <f t="shared" si="71"/>
        <v>0</v>
      </c>
      <c r="Q510" s="12">
        <f t="shared" si="65"/>
        <v>0</v>
      </c>
      <c r="R510" s="12">
        <f t="shared" si="72"/>
        <v>0</v>
      </c>
      <c r="S510" s="12">
        <f t="shared" si="67"/>
        <v>0</v>
      </c>
      <c r="T510" s="12" t="e">
        <v>#VALUE!</v>
      </c>
      <c r="U510" s="12">
        <v>0</v>
      </c>
      <c r="V510" s="12">
        <v>0</v>
      </c>
      <c r="W510" s="12">
        <v>0</v>
      </c>
      <c r="X510" s="12" t="e">
        <v>#VALUE!</v>
      </c>
      <c r="Y510" s="16">
        <f t="shared" si="68"/>
        <v>0</v>
      </c>
      <c r="Z510" s="16">
        <f t="shared" si="69"/>
        <v>0</v>
      </c>
      <c r="AA510" s="16">
        <f t="shared" si="70"/>
        <v>0</v>
      </c>
    </row>
    <row r="511" spans="1:27" x14ac:dyDescent="0.25">
      <c r="A511" s="8" t="s">
        <v>1286</v>
      </c>
      <c r="B511" s="28" t="s">
        <v>307</v>
      </c>
      <c r="C511" s="28" t="s">
        <v>308</v>
      </c>
      <c r="D511" s="28" t="s">
        <v>55</v>
      </c>
      <c r="E511" s="9" t="s">
        <v>127</v>
      </c>
      <c r="F511" s="28" t="s">
        <v>56</v>
      </c>
      <c r="G511" s="28" t="s">
        <v>57</v>
      </c>
      <c r="H511" s="11">
        <v>3.5000000000000003E-2</v>
      </c>
      <c r="I511" s="11"/>
      <c r="J511" s="11">
        <v>0.01</v>
      </c>
      <c r="K511" s="11">
        <v>0.01</v>
      </c>
      <c r="L511" s="11">
        <v>5.0000000000000001E-3</v>
      </c>
      <c r="M511" s="11">
        <v>5.0000000000000001E-3</v>
      </c>
      <c r="N511" s="11"/>
      <c r="O511" s="12" t="e">
        <f t="shared" si="66"/>
        <v>#VALUE!</v>
      </c>
      <c r="P511" s="12">
        <f t="shared" si="71"/>
        <v>0</v>
      </c>
      <c r="Q511" s="12">
        <f t="shared" si="65"/>
        <v>0</v>
      </c>
      <c r="R511" s="12">
        <f t="shared" si="72"/>
        <v>0</v>
      </c>
      <c r="S511" s="12">
        <f t="shared" si="67"/>
        <v>1155456</v>
      </c>
      <c r="T511" s="12" t="e">
        <v>#VALUE!</v>
      </c>
      <c r="U511" s="12">
        <v>115545600</v>
      </c>
      <c r="V511" s="12">
        <v>184128000</v>
      </c>
      <c r="W511" s="12">
        <v>115545600</v>
      </c>
      <c r="X511" s="12" t="e">
        <v>#VALUE!</v>
      </c>
      <c r="Y511" s="16">
        <f t="shared" si="68"/>
        <v>0</v>
      </c>
      <c r="Z511" s="16">
        <f t="shared" si="69"/>
        <v>0</v>
      </c>
      <c r="AA511" s="16">
        <f t="shared" si="70"/>
        <v>0</v>
      </c>
    </row>
    <row r="512" spans="1:27" x14ac:dyDescent="0.25">
      <c r="A512" s="8" t="s">
        <v>1283</v>
      </c>
      <c r="B512" s="28" t="s">
        <v>369</v>
      </c>
      <c r="C512" s="28" t="s">
        <v>370</v>
      </c>
      <c r="D512" s="28" t="s">
        <v>55</v>
      </c>
      <c r="E512" s="9" t="s">
        <v>127</v>
      </c>
      <c r="F512" s="28" t="s">
        <v>67</v>
      </c>
      <c r="G512" s="28" t="s">
        <v>57</v>
      </c>
      <c r="H512" s="11">
        <v>3.5000000000000003E-2</v>
      </c>
      <c r="I512" s="11"/>
      <c r="J512" s="11">
        <v>0.01</v>
      </c>
      <c r="K512" s="11">
        <v>0.01</v>
      </c>
      <c r="L512" s="11">
        <v>5.0000000000000001E-3</v>
      </c>
      <c r="M512" s="11">
        <v>5.0000000000000001E-3</v>
      </c>
      <c r="N512" s="11"/>
      <c r="O512" s="12" t="e">
        <f t="shared" si="66"/>
        <v>#VALUE!</v>
      </c>
      <c r="P512" s="12">
        <f t="shared" si="71"/>
        <v>0</v>
      </c>
      <c r="Q512" s="12">
        <f t="shared" si="65"/>
        <v>0</v>
      </c>
      <c r="R512" s="12">
        <f t="shared" si="72"/>
        <v>0</v>
      </c>
      <c r="S512" s="12">
        <f t="shared" si="67"/>
        <v>0</v>
      </c>
      <c r="T512" s="12" t="e">
        <v>#VALUE!</v>
      </c>
      <c r="U512" s="12">
        <v>0</v>
      </c>
      <c r="V512" s="12">
        <v>0</v>
      </c>
      <c r="W512" s="12">
        <v>0</v>
      </c>
      <c r="X512" s="12" t="e">
        <v>#VALUE!</v>
      </c>
      <c r="Y512" s="16">
        <f t="shared" si="68"/>
        <v>0</v>
      </c>
      <c r="Z512" s="16">
        <f t="shared" si="69"/>
        <v>0</v>
      </c>
      <c r="AA512" s="16">
        <f t="shared" si="70"/>
        <v>0</v>
      </c>
    </row>
    <row r="513" spans="1:27" x14ac:dyDescent="0.25">
      <c r="A513" s="8" t="s">
        <v>1281</v>
      </c>
      <c r="B513" s="28" t="s">
        <v>443</v>
      </c>
      <c r="C513" s="28" t="s">
        <v>444</v>
      </c>
      <c r="D513" s="28" t="s">
        <v>49</v>
      </c>
      <c r="E513" s="9" t="s">
        <v>127</v>
      </c>
      <c r="F513" s="28" t="s">
        <v>64</v>
      </c>
      <c r="G513" s="28" t="s">
        <v>57</v>
      </c>
      <c r="H513" s="11">
        <v>3.5000000000000003E-2</v>
      </c>
      <c r="I513" s="11"/>
      <c r="J513" s="11">
        <v>0.01</v>
      </c>
      <c r="K513" s="11">
        <v>0.01</v>
      </c>
      <c r="L513" s="11">
        <v>5.0000000000000001E-3</v>
      </c>
      <c r="M513" s="11">
        <v>5.0000000000000001E-3</v>
      </c>
      <c r="N513" s="11"/>
      <c r="O513" s="12" t="e">
        <f t="shared" si="66"/>
        <v>#VALUE!</v>
      </c>
      <c r="P513" s="12">
        <f t="shared" si="71"/>
        <v>0</v>
      </c>
      <c r="Q513" s="12">
        <f t="shared" si="65"/>
        <v>0</v>
      </c>
      <c r="R513" s="12">
        <f t="shared" si="72"/>
        <v>0</v>
      </c>
      <c r="S513" s="12">
        <f t="shared" si="67"/>
        <v>0</v>
      </c>
      <c r="T513" s="12" t="e">
        <v>#VALUE!</v>
      </c>
      <c r="U513" s="12">
        <v>0</v>
      </c>
      <c r="V513" s="12">
        <v>0</v>
      </c>
      <c r="W513" s="12">
        <v>0</v>
      </c>
      <c r="X513" s="12" t="e">
        <v>#VALUE!</v>
      </c>
      <c r="Y513" s="16">
        <f t="shared" si="68"/>
        <v>0</v>
      </c>
      <c r="Z513" s="16">
        <f t="shared" si="69"/>
        <v>0</v>
      </c>
      <c r="AA513" s="16">
        <f t="shared" si="70"/>
        <v>0</v>
      </c>
    </row>
    <row r="514" spans="1:27" x14ac:dyDescent="0.25">
      <c r="A514" s="8" t="s">
        <v>1294</v>
      </c>
      <c r="B514" s="28" t="s">
        <v>468</v>
      </c>
      <c r="C514" s="28" t="s">
        <v>469</v>
      </c>
      <c r="D514" s="28" t="s">
        <v>76</v>
      </c>
      <c r="E514" s="9" t="s">
        <v>127</v>
      </c>
      <c r="F514" s="28" t="s">
        <v>89</v>
      </c>
      <c r="G514" s="28" t="s">
        <v>57</v>
      </c>
      <c r="H514" s="11">
        <v>3.5000000000000003E-2</v>
      </c>
      <c r="I514" s="11"/>
      <c r="J514" s="11">
        <v>0.01</v>
      </c>
      <c r="K514" s="11">
        <v>0.01</v>
      </c>
      <c r="L514" s="11">
        <v>5.0000000000000001E-3</v>
      </c>
      <c r="M514" s="11">
        <v>5.0000000000000001E-3</v>
      </c>
      <c r="N514" s="11"/>
      <c r="O514" s="12" t="e">
        <f t="shared" si="66"/>
        <v>#VALUE!</v>
      </c>
      <c r="P514" s="12">
        <f t="shared" si="71"/>
        <v>0</v>
      </c>
      <c r="Q514" s="12">
        <f t="shared" si="65"/>
        <v>0</v>
      </c>
      <c r="R514" s="12">
        <f t="shared" si="72"/>
        <v>0</v>
      </c>
      <c r="S514" s="12">
        <f t="shared" si="67"/>
        <v>1360800</v>
      </c>
      <c r="T514" s="12" t="e">
        <v>#VALUE!</v>
      </c>
      <c r="U514" s="12">
        <v>136080000</v>
      </c>
      <c r="V514" s="12">
        <v>0</v>
      </c>
      <c r="W514" s="12">
        <v>136080000</v>
      </c>
      <c r="X514" s="12" t="e">
        <v>#VALUE!</v>
      </c>
      <c r="Y514" s="16">
        <f t="shared" si="68"/>
        <v>0</v>
      </c>
      <c r="Z514" s="16">
        <f t="shared" si="69"/>
        <v>0</v>
      </c>
      <c r="AA514" s="16">
        <f t="shared" si="70"/>
        <v>0</v>
      </c>
    </row>
    <row r="515" spans="1:27" x14ac:dyDescent="0.25">
      <c r="A515" s="8" t="s">
        <v>1263</v>
      </c>
      <c r="B515" s="28" t="s">
        <v>247</v>
      </c>
      <c r="C515" s="28" t="s">
        <v>248</v>
      </c>
      <c r="D515" s="28" t="s">
        <v>49</v>
      </c>
      <c r="E515" s="9" t="s">
        <v>249</v>
      </c>
      <c r="F515" s="28" t="s">
        <v>50</v>
      </c>
      <c r="G515" s="28" t="s">
        <v>51</v>
      </c>
      <c r="H515" s="11">
        <v>3.5000000000000003E-2</v>
      </c>
      <c r="I515" s="11"/>
      <c r="J515" s="11">
        <v>0.01</v>
      </c>
      <c r="K515" s="11">
        <v>0.01</v>
      </c>
      <c r="L515" s="11">
        <v>5.0000000000000001E-3</v>
      </c>
      <c r="M515" s="11">
        <v>5.0000000000000001E-3</v>
      </c>
      <c r="N515" s="11"/>
      <c r="O515" s="12" t="e">
        <f t="shared" si="66"/>
        <v>#VALUE!</v>
      </c>
      <c r="P515" s="12">
        <f t="shared" si="71"/>
        <v>0</v>
      </c>
      <c r="Q515" s="12">
        <f t="shared" si="65"/>
        <v>0</v>
      </c>
      <c r="R515" s="12">
        <f t="shared" si="72"/>
        <v>0</v>
      </c>
      <c r="S515" s="12">
        <f t="shared" si="67"/>
        <v>0</v>
      </c>
      <c r="T515" s="12" t="e">
        <v>#VALUE!</v>
      </c>
      <c r="U515" s="12">
        <v>0</v>
      </c>
      <c r="V515" s="12">
        <v>0</v>
      </c>
      <c r="W515" s="12">
        <v>0</v>
      </c>
      <c r="X515" s="12" t="e">
        <v>#VALUE!</v>
      </c>
      <c r="Y515" s="16">
        <f t="shared" si="68"/>
        <v>0</v>
      </c>
      <c r="Z515" s="16">
        <f t="shared" si="69"/>
        <v>0</v>
      </c>
      <c r="AA515" s="16">
        <f t="shared" si="70"/>
        <v>0</v>
      </c>
    </row>
    <row r="516" spans="1:27" x14ac:dyDescent="0.25">
      <c r="A516" s="8" t="s">
        <v>1274</v>
      </c>
      <c r="B516" s="20" t="s">
        <v>252</v>
      </c>
      <c r="C516" s="9" t="s">
        <v>253</v>
      </c>
      <c r="D516" s="10" t="s">
        <v>60</v>
      </c>
      <c r="E516" s="9" t="s">
        <v>249</v>
      </c>
      <c r="F516" s="9" t="s">
        <v>88</v>
      </c>
      <c r="G516" s="9" t="s">
        <v>51</v>
      </c>
      <c r="H516" s="11">
        <v>3.5000000000000003E-2</v>
      </c>
      <c r="I516" s="11"/>
      <c r="J516" s="11">
        <v>0.01</v>
      </c>
      <c r="K516" s="11">
        <v>0.01</v>
      </c>
      <c r="L516" s="11">
        <v>5.0000000000000001E-3</v>
      </c>
      <c r="M516" s="11">
        <v>5.0000000000000001E-3</v>
      </c>
      <c r="N516" s="11"/>
      <c r="O516" s="12" t="e">
        <f t="shared" si="66"/>
        <v>#VALUE!</v>
      </c>
      <c r="P516" s="12">
        <f t="shared" si="71"/>
        <v>0</v>
      </c>
      <c r="Q516" s="12">
        <f t="shared" si="65"/>
        <v>0</v>
      </c>
      <c r="R516" s="12">
        <f t="shared" si="72"/>
        <v>0</v>
      </c>
      <c r="S516" s="12">
        <f t="shared" si="67"/>
        <v>706176</v>
      </c>
      <c r="T516" s="12" t="e">
        <v>#VALUE!</v>
      </c>
      <c r="U516" s="12">
        <v>70617600</v>
      </c>
      <c r="V516" s="12">
        <v>91195200</v>
      </c>
      <c r="W516" s="12">
        <v>70617600</v>
      </c>
      <c r="X516" s="12" t="e">
        <v>#VALUE!</v>
      </c>
      <c r="Y516" s="16">
        <f t="shared" si="68"/>
        <v>0</v>
      </c>
      <c r="Z516" s="16">
        <f t="shared" si="69"/>
        <v>0</v>
      </c>
      <c r="AA516" s="16">
        <f t="shared" si="70"/>
        <v>0</v>
      </c>
    </row>
    <row r="517" spans="1:27" x14ac:dyDescent="0.25">
      <c r="A517" s="8" t="s">
        <v>1275</v>
      </c>
      <c r="B517" s="20" t="s">
        <v>254</v>
      </c>
      <c r="C517" s="9" t="s">
        <v>255</v>
      </c>
      <c r="D517" s="10" t="s">
        <v>60</v>
      </c>
      <c r="E517" s="9" t="s">
        <v>249</v>
      </c>
      <c r="F517" s="9" t="s">
        <v>61</v>
      </c>
      <c r="G517" s="9" t="s">
        <v>51</v>
      </c>
      <c r="H517" s="11">
        <v>3.5000000000000003E-2</v>
      </c>
      <c r="I517" s="11"/>
      <c r="J517" s="11">
        <v>0.01</v>
      </c>
      <c r="K517" s="11">
        <v>0.01</v>
      </c>
      <c r="L517" s="11">
        <v>5.0000000000000001E-3</v>
      </c>
      <c r="M517" s="11">
        <v>5.0000000000000001E-3</v>
      </c>
      <c r="N517" s="11"/>
      <c r="O517" s="12" t="e">
        <f t="shared" si="66"/>
        <v>#VALUE!</v>
      </c>
      <c r="P517" s="12">
        <f t="shared" si="71"/>
        <v>0</v>
      </c>
      <c r="Q517" s="12">
        <f t="shared" si="65"/>
        <v>0</v>
      </c>
      <c r="R517" s="12">
        <f t="shared" si="72"/>
        <v>0</v>
      </c>
      <c r="S517" s="12">
        <f t="shared" si="67"/>
        <v>62832</v>
      </c>
      <c r="T517" s="12" t="e">
        <v>#VALUE!</v>
      </c>
      <c r="U517" s="12">
        <v>6283200</v>
      </c>
      <c r="V517" s="12">
        <v>8971200</v>
      </c>
      <c r="W517" s="12">
        <v>6283200</v>
      </c>
      <c r="X517" s="12" t="e">
        <v>#VALUE!</v>
      </c>
      <c r="Y517" s="16">
        <f t="shared" si="68"/>
        <v>0</v>
      </c>
      <c r="Z517" s="16">
        <f t="shared" si="69"/>
        <v>0</v>
      </c>
      <c r="AA517" s="16">
        <f t="shared" si="70"/>
        <v>0</v>
      </c>
    </row>
    <row r="518" spans="1:27" x14ac:dyDescent="0.25">
      <c r="A518" s="8" t="s">
        <v>1280</v>
      </c>
      <c r="B518" s="20" t="s">
        <v>256</v>
      </c>
      <c r="C518" s="9" t="s">
        <v>257</v>
      </c>
      <c r="D518" s="10" t="s">
        <v>60</v>
      </c>
      <c r="E518" s="9" t="s">
        <v>249</v>
      </c>
      <c r="F518" s="9" t="s">
        <v>73</v>
      </c>
      <c r="G518" s="9" t="s">
        <v>51</v>
      </c>
      <c r="H518" s="11">
        <v>3.5000000000000003E-2</v>
      </c>
      <c r="I518" s="11"/>
      <c r="J518" s="11">
        <v>0.01</v>
      </c>
      <c r="K518" s="11">
        <v>0.01</v>
      </c>
      <c r="L518" s="11">
        <v>5.0000000000000001E-3</v>
      </c>
      <c r="M518" s="11">
        <v>5.0000000000000001E-3</v>
      </c>
      <c r="N518" s="11"/>
      <c r="O518" s="12" t="e">
        <f t="shared" si="66"/>
        <v>#VALUE!</v>
      </c>
      <c r="P518" s="12">
        <f t="shared" si="71"/>
        <v>0</v>
      </c>
      <c r="Q518" s="12">
        <f t="shared" ref="Q518:Q581" si="73">ROUND(IF(OR(Z518&gt;=60%,(Y518+Z518)&gt;=100%),V518*J518*(100%-H518),0),0)</f>
        <v>0</v>
      </c>
      <c r="R518" s="12">
        <f t="shared" si="72"/>
        <v>0</v>
      </c>
      <c r="S518" s="12">
        <f t="shared" si="67"/>
        <v>3016488</v>
      </c>
      <c r="T518" s="12" t="e">
        <v>#VALUE!</v>
      </c>
      <c r="U518" s="12">
        <v>301648800</v>
      </c>
      <c r="V518" s="12">
        <v>47808000</v>
      </c>
      <c r="W518" s="12">
        <v>301648800</v>
      </c>
      <c r="X518" s="12" t="e">
        <v>#VALUE!</v>
      </c>
      <c r="Y518" s="16">
        <f t="shared" si="68"/>
        <v>0</v>
      </c>
      <c r="Z518" s="16">
        <f t="shared" si="69"/>
        <v>0</v>
      </c>
      <c r="AA518" s="16">
        <f t="shared" si="70"/>
        <v>0</v>
      </c>
    </row>
    <row r="519" spans="1:27" x14ac:dyDescent="0.25">
      <c r="A519" s="8" t="s">
        <v>1282</v>
      </c>
      <c r="B519" s="20" t="s">
        <v>258</v>
      </c>
      <c r="C519" s="9" t="s">
        <v>259</v>
      </c>
      <c r="D519" s="10" t="s">
        <v>60</v>
      </c>
      <c r="E519" s="9" t="s">
        <v>249</v>
      </c>
      <c r="F519" s="9" t="s">
        <v>61</v>
      </c>
      <c r="G519" s="9" t="s">
        <v>51</v>
      </c>
      <c r="H519" s="11">
        <v>3.5000000000000003E-2</v>
      </c>
      <c r="I519" s="11"/>
      <c r="J519" s="11">
        <v>0.01</v>
      </c>
      <c r="K519" s="11">
        <v>0.01</v>
      </c>
      <c r="L519" s="11">
        <v>5.0000000000000001E-3</v>
      </c>
      <c r="M519" s="11">
        <v>5.0000000000000001E-3</v>
      </c>
      <c r="N519" s="11"/>
      <c r="O519" s="12" t="e">
        <f t="shared" ref="O519:O582" si="74">ROUND(I519*X519,0)</f>
        <v>#VALUE!</v>
      </c>
      <c r="P519" s="12">
        <f t="shared" si="71"/>
        <v>0</v>
      </c>
      <c r="Q519" s="12">
        <f t="shared" si="73"/>
        <v>0</v>
      </c>
      <c r="R519" s="12">
        <f t="shared" si="72"/>
        <v>0</v>
      </c>
      <c r="S519" s="12">
        <f t="shared" ref="S519:S582" si="75">ROUND(W519*1%,0)</f>
        <v>192384</v>
      </c>
      <c r="T519" s="12" t="e">
        <v>#VALUE!</v>
      </c>
      <c r="U519" s="12">
        <v>19238400</v>
      </c>
      <c r="V519" s="12">
        <v>21024000</v>
      </c>
      <c r="W519" s="12">
        <v>19238400</v>
      </c>
      <c r="X519" s="12" t="e">
        <v>#VALUE!</v>
      </c>
      <c r="Y519" s="16">
        <f t="shared" ref="Y519:Y582" si="76">IFERROR(U519/T519,0)</f>
        <v>0</v>
      </c>
      <c r="Z519" s="16">
        <f t="shared" ref="Z519:Z582" si="77">IFERROR(V519/T519,0)</f>
        <v>0</v>
      </c>
      <c r="AA519" s="16">
        <f t="shared" ref="AA519:AA582" si="78">IFERROR(X519/T519,0)</f>
        <v>0</v>
      </c>
    </row>
    <row r="520" spans="1:27" x14ac:dyDescent="0.25">
      <c r="A520" s="8" t="s">
        <v>1281</v>
      </c>
      <c r="B520" s="20" t="s">
        <v>267</v>
      </c>
      <c r="C520" s="9" t="s">
        <v>268</v>
      </c>
      <c r="D520" s="10" t="s">
        <v>49</v>
      </c>
      <c r="E520" s="9" t="s">
        <v>249</v>
      </c>
      <c r="F520" s="9" t="s">
        <v>64</v>
      </c>
      <c r="G520" s="9" t="s">
        <v>51</v>
      </c>
      <c r="H520" s="11">
        <v>3.5000000000000003E-2</v>
      </c>
      <c r="I520" s="11"/>
      <c r="J520" s="11">
        <v>0.01</v>
      </c>
      <c r="K520" s="11">
        <v>0.01</v>
      </c>
      <c r="L520" s="11">
        <v>5.0000000000000001E-3</v>
      </c>
      <c r="M520" s="11">
        <v>5.0000000000000001E-3</v>
      </c>
      <c r="N520" s="11"/>
      <c r="O520" s="12" t="e">
        <f t="shared" si="74"/>
        <v>#VALUE!</v>
      </c>
      <c r="P520" s="12">
        <f t="shared" si="71"/>
        <v>0</v>
      </c>
      <c r="Q520" s="12">
        <f t="shared" si="73"/>
        <v>0</v>
      </c>
      <c r="R520" s="12">
        <f t="shared" si="72"/>
        <v>0</v>
      </c>
      <c r="S520" s="12">
        <f t="shared" si="75"/>
        <v>437664</v>
      </c>
      <c r="T520" s="12" t="e">
        <v>#VALUE!</v>
      </c>
      <c r="U520" s="12">
        <v>43766400</v>
      </c>
      <c r="V520" s="12">
        <v>11164800</v>
      </c>
      <c r="W520" s="12">
        <v>43766400</v>
      </c>
      <c r="X520" s="12" t="e">
        <v>#VALUE!</v>
      </c>
      <c r="Y520" s="16">
        <f t="shared" si="76"/>
        <v>0</v>
      </c>
      <c r="Z520" s="16">
        <f t="shared" si="77"/>
        <v>0</v>
      </c>
      <c r="AA520" s="16">
        <f t="shared" si="78"/>
        <v>0</v>
      </c>
    </row>
    <row r="521" spans="1:27" x14ac:dyDescent="0.25">
      <c r="A521" s="8" t="s">
        <v>1290</v>
      </c>
      <c r="B521" s="20" t="s">
        <v>427</v>
      </c>
      <c r="C521" s="9" t="s">
        <v>428</v>
      </c>
      <c r="D521" s="10" t="s">
        <v>49</v>
      </c>
      <c r="E521" s="9" t="s">
        <v>249</v>
      </c>
      <c r="F521" s="9" t="s">
        <v>64</v>
      </c>
      <c r="G521" s="9" t="s">
        <v>51</v>
      </c>
      <c r="H521" s="11"/>
      <c r="I521" s="11"/>
      <c r="J521" s="11">
        <v>0</v>
      </c>
      <c r="K521" s="11">
        <v>0.03</v>
      </c>
      <c r="L521" s="11">
        <v>0</v>
      </c>
      <c r="M521" s="11">
        <v>0</v>
      </c>
      <c r="N521" s="11"/>
      <c r="O521" s="12" t="e">
        <f t="shared" si="74"/>
        <v>#VALUE!</v>
      </c>
      <c r="P521" s="12">
        <f t="shared" si="71"/>
        <v>0</v>
      </c>
      <c r="Q521" s="12">
        <f t="shared" si="73"/>
        <v>0</v>
      </c>
      <c r="R521" s="12">
        <f t="shared" si="72"/>
        <v>0</v>
      </c>
      <c r="S521" s="12">
        <f t="shared" si="75"/>
        <v>0</v>
      </c>
      <c r="T521" s="12" t="e">
        <v>#VALUE!</v>
      </c>
      <c r="U521" s="12">
        <v>0</v>
      </c>
      <c r="V521" s="12">
        <v>0</v>
      </c>
      <c r="W521" s="12">
        <v>0</v>
      </c>
      <c r="X521" s="12" t="e">
        <v>#VALUE!</v>
      </c>
      <c r="Y521" s="16">
        <f t="shared" si="76"/>
        <v>0</v>
      </c>
      <c r="Z521" s="16">
        <f t="shared" si="77"/>
        <v>0</v>
      </c>
      <c r="AA521" s="16">
        <f t="shared" si="78"/>
        <v>0</v>
      </c>
    </row>
    <row r="522" spans="1:27" x14ac:dyDescent="0.25">
      <c r="A522" s="8" t="s">
        <v>1292</v>
      </c>
      <c r="B522" s="20" t="s">
        <v>450</v>
      </c>
      <c r="C522" s="9" t="s">
        <v>451</v>
      </c>
      <c r="D522" s="10" t="s">
        <v>49</v>
      </c>
      <c r="E522" s="9" t="s">
        <v>249</v>
      </c>
      <c r="F522" s="9" t="s">
        <v>85</v>
      </c>
      <c r="G522" s="9" t="s">
        <v>51</v>
      </c>
      <c r="H522" s="11">
        <v>3.5000000000000003E-2</v>
      </c>
      <c r="I522" s="11"/>
      <c r="J522" s="11">
        <v>0.01</v>
      </c>
      <c r="K522" s="11">
        <v>0.01</v>
      </c>
      <c r="L522" s="11">
        <v>5.0000000000000001E-3</v>
      </c>
      <c r="M522" s="11">
        <v>5.0000000000000001E-3</v>
      </c>
      <c r="N522" s="11"/>
      <c r="O522" s="12" t="e">
        <f t="shared" si="74"/>
        <v>#VALUE!</v>
      </c>
      <c r="P522" s="12">
        <f t="shared" si="71"/>
        <v>0</v>
      </c>
      <c r="Q522" s="12">
        <f t="shared" si="73"/>
        <v>0</v>
      </c>
      <c r="R522" s="12">
        <f t="shared" si="72"/>
        <v>0</v>
      </c>
      <c r="S522" s="12">
        <f t="shared" si="75"/>
        <v>0</v>
      </c>
      <c r="T522" s="12" t="e">
        <v>#VALUE!</v>
      </c>
      <c r="U522" s="12">
        <v>0</v>
      </c>
      <c r="V522" s="12">
        <v>0</v>
      </c>
      <c r="W522" s="12">
        <v>0</v>
      </c>
      <c r="X522" s="12" t="e">
        <v>#VALUE!</v>
      </c>
      <c r="Y522" s="16">
        <f t="shared" si="76"/>
        <v>0</v>
      </c>
      <c r="Z522" s="16">
        <f t="shared" si="77"/>
        <v>0</v>
      </c>
      <c r="AA522" s="16">
        <f t="shared" si="78"/>
        <v>0</v>
      </c>
    </row>
    <row r="523" spans="1:27" x14ac:dyDescent="0.25">
      <c r="A523" s="8" t="s">
        <v>1295</v>
      </c>
      <c r="B523" s="20" t="s">
        <v>1248</v>
      </c>
      <c r="C523" s="9" t="s">
        <v>1249</v>
      </c>
      <c r="D523" s="10" t="s">
        <v>49</v>
      </c>
      <c r="E523" s="9" t="s">
        <v>249</v>
      </c>
      <c r="F523" s="9" t="s">
        <v>85</v>
      </c>
      <c r="G523" s="9" t="s">
        <v>51</v>
      </c>
      <c r="H523" s="11">
        <v>3.5000000000000003E-2</v>
      </c>
      <c r="I523" s="11"/>
      <c r="J523" s="11">
        <v>0.01</v>
      </c>
      <c r="K523" s="11">
        <v>0.01</v>
      </c>
      <c r="L523" s="11">
        <v>5.0000000000000001E-3</v>
      </c>
      <c r="M523" s="11">
        <v>5.0000000000000001E-3</v>
      </c>
      <c r="N523" s="11"/>
      <c r="O523" s="12" t="e">
        <f t="shared" si="74"/>
        <v>#VALUE!</v>
      </c>
      <c r="P523" s="12">
        <f t="shared" si="71"/>
        <v>0</v>
      </c>
      <c r="Q523" s="12">
        <f t="shared" si="73"/>
        <v>0</v>
      </c>
      <c r="R523" s="12">
        <f t="shared" si="72"/>
        <v>0</v>
      </c>
      <c r="S523" s="12">
        <f t="shared" si="75"/>
        <v>0</v>
      </c>
      <c r="T523" s="12" t="e">
        <v>#VALUE!</v>
      </c>
      <c r="U523" s="12">
        <v>0</v>
      </c>
      <c r="V523" s="12">
        <v>0</v>
      </c>
      <c r="W523" s="12">
        <v>0</v>
      </c>
      <c r="X523" s="12" t="e">
        <v>#VALUE!</v>
      </c>
      <c r="Y523" s="16">
        <f t="shared" si="76"/>
        <v>0</v>
      </c>
      <c r="Z523" s="16">
        <f t="shared" si="77"/>
        <v>0</v>
      </c>
      <c r="AA523" s="16">
        <f t="shared" si="78"/>
        <v>0</v>
      </c>
    </row>
    <row r="524" spans="1:27" x14ac:dyDescent="0.25">
      <c r="A524" s="8" t="s">
        <v>1298</v>
      </c>
      <c r="B524" s="20" t="s">
        <v>886</v>
      </c>
      <c r="C524" s="9" t="s">
        <v>887</v>
      </c>
      <c r="D524" s="10" t="s">
        <v>1459</v>
      </c>
      <c r="E524" s="9" t="s">
        <v>249</v>
      </c>
      <c r="F524" s="9" t="s">
        <v>488</v>
      </c>
      <c r="G524" s="9" t="s">
        <v>475</v>
      </c>
      <c r="H524" s="11">
        <v>3.5000000000000003E-2</v>
      </c>
      <c r="I524" s="11"/>
      <c r="J524" s="11">
        <v>0.01</v>
      </c>
      <c r="K524" s="11">
        <v>0.01</v>
      </c>
      <c r="L524" s="11">
        <v>5.0000000000000001E-3</v>
      </c>
      <c r="M524" s="11">
        <v>5.0000000000000001E-3</v>
      </c>
      <c r="N524" s="11"/>
      <c r="O524" s="12" t="e">
        <f t="shared" si="74"/>
        <v>#VALUE!</v>
      </c>
      <c r="P524" s="12">
        <f t="shared" si="71"/>
        <v>0</v>
      </c>
      <c r="Q524" s="12">
        <f t="shared" si="73"/>
        <v>0</v>
      </c>
      <c r="R524" s="12">
        <f t="shared" si="72"/>
        <v>0</v>
      </c>
      <c r="S524" s="12">
        <f t="shared" si="75"/>
        <v>60480</v>
      </c>
      <c r="T524" s="12" t="e">
        <v>#VALUE!</v>
      </c>
      <c r="U524" s="12">
        <v>6048000</v>
      </c>
      <c r="V524" s="12">
        <v>30240000</v>
      </c>
      <c r="W524" s="12">
        <v>6048000</v>
      </c>
      <c r="X524" s="12" t="e">
        <v>#VALUE!</v>
      </c>
      <c r="Y524" s="16">
        <f t="shared" si="76"/>
        <v>0</v>
      </c>
      <c r="Z524" s="16">
        <f t="shared" si="77"/>
        <v>0</v>
      </c>
      <c r="AA524" s="16">
        <f t="shared" si="78"/>
        <v>0</v>
      </c>
    </row>
    <row r="525" spans="1:27" x14ac:dyDescent="0.25">
      <c r="A525" s="8" t="s">
        <v>1304</v>
      </c>
      <c r="B525" s="20" t="s">
        <v>896</v>
      </c>
      <c r="C525" s="9" t="s">
        <v>897</v>
      </c>
      <c r="D525" s="10" t="s">
        <v>1390</v>
      </c>
      <c r="E525" s="9" t="s">
        <v>249</v>
      </c>
      <c r="F525" s="9" t="s">
        <v>505</v>
      </c>
      <c r="G525" s="9" t="s">
        <v>475</v>
      </c>
      <c r="H525" s="11">
        <v>3.5000000000000003E-2</v>
      </c>
      <c r="I525" s="11"/>
      <c r="J525" s="11">
        <v>0.01</v>
      </c>
      <c r="K525" s="11">
        <v>0.01</v>
      </c>
      <c r="L525" s="11">
        <v>5.0000000000000001E-3</v>
      </c>
      <c r="M525" s="11">
        <v>5.0000000000000001E-3</v>
      </c>
      <c r="N525" s="11"/>
      <c r="O525" s="12" t="e">
        <f t="shared" si="74"/>
        <v>#VALUE!</v>
      </c>
      <c r="P525" s="12">
        <f t="shared" si="71"/>
        <v>0</v>
      </c>
      <c r="Q525" s="12">
        <f t="shared" si="73"/>
        <v>0</v>
      </c>
      <c r="R525" s="12">
        <f t="shared" si="72"/>
        <v>0</v>
      </c>
      <c r="S525" s="12">
        <f t="shared" si="75"/>
        <v>1559664</v>
      </c>
      <c r="T525" s="12" t="e">
        <v>#VALUE!</v>
      </c>
      <c r="U525" s="12">
        <v>155966400</v>
      </c>
      <c r="V525" s="12">
        <v>33484800</v>
      </c>
      <c r="W525" s="12">
        <f>U525</f>
        <v>155966400</v>
      </c>
      <c r="X525" s="12" t="e">
        <v>#VALUE!</v>
      </c>
      <c r="Y525" s="16">
        <f t="shared" si="76"/>
        <v>0</v>
      </c>
      <c r="Z525" s="16">
        <f t="shared" si="77"/>
        <v>0</v>
      </c>
      <c r="AA525" s="16">
        <f t="shared" si="78"/>
        <v>0</v>
      </c>
    </row>
    <row r="526" spans="1:27" x14ac:dyDescent="0.25">
      <c r="A526" s="8" t="s">
        <v>1327</v>
      </c>
      <c r="B526" s="20" t="s">
        <v>904</v>
      </c>
      <c r="C526" s="9" t="s">
        <v>905</v>
      </c>
      <c r="D526" s="10" t="s">
        <v>1459</v>
      </c>
      <c r="E526" s="9" t="s">
        <v>249</v>
      </c>
      <c r="F526" s="9" t="s">
        <v>488</v>
      </c>
      <c r="G526" s="9" t="s">
        <v>475</v>
      </c>
      <c r="H526" s="11">
        <v>3.5000000000000003E-2</v>
      </c>
      <c r="I526" s="11"/>
      <c r="J526" s="11">
        <v>0.01</v>
      </c>
      <c r="K526" s="11">
        <v>0.01</v>
      </c>
      <c r="L526" s="11">
        <v>5.0000000000000001E-3</v>
      </c>
      <c r="M526" s="11">
        <v>5.0000000000000001E-3</v>
      </c>
      <c r="N526" s="11"/>
      <c r="O526" s="12" t="e">
        <f t="shared" si="74"/>
        <v>#VALUE!</v>
      </c>
      <c r="P526" s="12">
        <f t="shared" si="71"/>
        <v>0</v>
      </c>
      <c r="Q526" s="12">
        <f t="shared" si="73"/>
        <v>0</v>
      </c>
      <c r="R526" s="12">
        <f t="shared" si="72"/>
        <v>0</v>
      </c>
      <c r="S526" s="12">
        <f t="shared" si="75"/>
        <v>0</v>
      </c>
      <c r="T526" s="12" t="e">
        <v>#VALUE!</v>
      </c>
      <c r="U526" s="12">
        <v>0</v>
      </c>
      <c r="V526" s="12">
        <v>0</v>
      </c>
      <c r="W526" s="12">
        <v>0</v>
      </c>
      <c r="X526" s="12" t="e">
        <v>#VALUE!</v>
      </c>
      <c r="Y526" s="16">
        <f t="shared" si="76"/>
        <v>0</v>
      </c>
      <c r="Z526" s="16">
        <f t="shared" si="77"/>
        <v>0</v>
      </c>
      <c r="AA526" s="16">
        <f t="shared" si="78"/>
        <v>0</v>
      </c>
    </row>
    <row r="527" spans="1:27" x14ac:dyDescent="0.25">
      <c r="A527" s="8" t="s">
        <v>1307</v>
      </c>
      <c r="B527" s="20" t="s">
        <v>906</v>
      </c>
      <c r="C527" s="9" t="s">
        <v>907</v>
      </c>
      <c r="D527" s="10" t="s">
        <v>1390</v>
      </c>
      <c r="E527" s="9" t="s">
        <v>249</v>
      </c>
      <c r="F527" s="9" t="s">
        <v>505</v>
      </c>
      <c r="G527" s="9" t="s">
        <v>475</v>
      </c>
      <c r="H527" s="11">
        <v>3.5000000000000003E-2</v>
      </c>
      <c r="I527" s="11"/>
      <c r="J527" s="11">
        <v>0.01</v>
      </c>
      <c r="K527" s="11">
        <v>0.01</v>
      </c>
      <c r="L527" s="11">
        <v>5.0000000000000001E-3</v>
      </c>
      <c r="M527" s="11">
        <v>5.0000000000000001E-3</v>
      </c>
      <c r="N527" s="11"/>
      <c r="O527" s="12" t="e">
        <f t="shared" si="74"/>
        <v>#VALUE!</v>
      </c>
      <c r="P527" s="12">
        <f t="shared" si="71"/>
        <v>0</v>
      </c>
      <c r="Q527" s="12">
        <f t="shared" si="73"/>
        <v>0</v>
      </c>
      <c r="R527" s="12">
        <f t="shared" si="72"/>
        <v>0</v>
      </c>
      <c r="S527" s="12">
        <f t="shared" si="75"/>
        <v>0</v>
      </c>
      <c r="T527" s="12" t="e">
        <v>#VALUE!</v>
      </c>
      <c r="U527" s="12">
        <v>0</v>
      </c>
      <c r="V527" s="12">
        <v>0</v>
      </c>
      <c r="W527" s="12">
        <v>0</v>
      </c>
      <c r="X527" s="12" t="e">
        <v>#VALUE!</v>
      </c>
      <c r="Y527" s="16">
        <f t="shared" si="76"/>
        <v>0</v>
      </c>
      <c r="Z527" s="16">
        <f t="shared" si="77"/>
        <v>0</v>
      </c>
      <c r="AA527" s="16">
        <f t="shared" si="78"/>
        <v>0</v>
      </c>
    </row>
    <row r="528" spans="1:27" x14ac:dyDescent="0.25">
      <c r="A528" s="8" t="s">
        <v>1308</v>
      </c>
      <c r="B528" s="20" t="s">
        <v>908</v>
      </c>
      <c r="C528" s="9" t="s">
        <v>909</v>
      </c>
      <c r="D528" s="10" t="s">
        <v>515</v>
      </c>
      <c r="E528" s="9" t="s">
        <v>249</v>
      </c>
      <c r="F528" s="9" t="s">
        <v>506</v>
      </c>
      <c r="G528" s="9" t="s">
        <v>475</v>
      </c>
      <c r="H528" s="11">
        <v>3.5000000000000003E-2</v>
      </c>
      <c r="I528" s="11"/>
      <c r="J528" s="11">
        <v>0.01</v>
      </c>
      <c r="K528" s="11">
        <v>0.01</v>
      </c>
      <c r="L528" s="11">
        <v>5.0000000000000001E-3</v>
      </c>
      <c r="M528" s="11">
        <v>5.0000000000000001E-3</v>
      </c>
      <c r="N528" s="11"/>
      <c r="O528" s="12" t="e">
        <f t="shared" si="74"/>
        <v>#VALUE!</v>
      </c>
      <c r="P528" s="12">
        <f t="shared" si="71"/>
        <v>0</v>
      </c>
      <c r="Q528" s="12">
        <f t="shared" si="73"/>
        <v>0</v>
      </c>
      <c r="R528" s="12">
        <f t="shared" si="72"/>
        <v>0</v>
      </c>
      <c r="S528" s="12">
        <f t="shared" si="75"/>
        <v>2203488</v>
      </c>
      <c r="T528" s="12" t="e">
        <v>#VALUE!</v>
      </c>
      <c r="U528" s="12">
        <v>220348800</v>
      </c>
      <c r="V528" s="12">
        <v>0</v>
      </c>
      <c r="W528" s="12">
        <f>U528</f>
        <v>220348800</v>
      </c>
      <c r="X528" s="12" t="e">
        <v>#VALUE!</v>
      </c>
      <c r="Y528" s="16">
        <f t="shared" si="76"/>
        <v>0</v>
      </c>
      <c r="Z528" s="16">
        <f t="shared" si="77"/>
        <v>0</v>
      </c>
      <c r="AA528" s="16">
        <f t="shared" si="78"/>
        <v>0</v>
      </c>
    </row>
    <row r="529" spans="1:27" x14ac:dyDescent="0.25">
      <c r="A529" s="8" t="s">
        <v>1310</v>
      </c>
      <c r="B529" s="20" t="s">
        <v>910</v>
      </c>
      <c r="C529" s="9" t="s">
        <v>911</v>
      </c>
      <c r="D529" s="10" t="s">
        <v>483</v>
      </c>
      <c r="E529" s="9" t="s">
        <v>249</v>
      </c>
      <c r="F529" s="9" t="s">
        <v>516</v>
      </c>
      <c r="G529" s="9" t="s">
        <v>475</v>
      </c>
      <c r="H529" s="11">
        <v>3.5000000000000003E-2</v>
      </c>
      <c r="I529" s="11"/>
      <c r="J529" s="11">
        <v>0.01</v>
      </c>
      <c r="K529" s="11">
        <v>0.01</v>
      </c>
      <c r="L529" s="11">
        <v>5.0000000000000001E-3</v>
      </c>
      <c r="M529" s="11">
        <v>5.0000000000000001E-3</v>
      </c>
      <c r="N529" s="11"/>
      <c r="O529" s="12" t="e">
        <f t="shared" si="74"/>
        <v>#VALUE!</v>
      </c>
      <c r="P529" s="12">
        <f t="shared" si="71"/>
        <v>0</v>
      </c>
      <c r="Q529" s="12">
        <f t="shared" si="73"/>
        <v>0</v>
      </c>
      <c r="R529" s="12">
        <f t="shared" si="72"/>
        <v>0</v>
      </c>
      <c r="S529" s="12">
        <f t="shared" si="75"/>
        <v>0</v>
      </c>
      <c r="T529" s="12" t="e">
        <v>#VALUE!</v>
      </c>
      <c r="U529" s="12">
        <v>0</v>
      </c>
      <c r="V529" s="12">
        <v>0</v>
      </c>
      <c r="W529" s="12">
        <v>0</v>
      </c>
      <c r="X529" s="12" t="e">
        <v>#VALUE!</v>
      </c>
      <c r="Y529" s="16">
        <f t="shared" si="76"/>
        <v>0</v>
      </c>
      <c r="Z529" s="16">
        <f t="shared" si="77"/>
        <v>0</v>
      </c>
      <c r="AA529" s="16">
        <f t="shared" si="78"/>
        <v>0</v>
      </c>
    </row>
    <row r="530" spans="1:27" x14ac:dyDescent="0.25">
      <c r="A530" s="8" t="s">
        <v>1311</v>
      </c>
      <c r="B530" s="20" t="s">
        <v>912</v>
      </c>
      <c r="C530" s="9" t="s">
        <v>913</v>
      </c>
      <c r="D530" s="10" t="s">
        <v>1390</v>
      </c>
      <c r="E530" s="9" t="s">
        <v>249</v>
      </c>
      <c r="F530" s="9" t="s">
        <v>505</v>
      </c>
      <c r="G530" s="9" t="s">
        <v>475</v>
      </c>
      <c r="H530" s="11">
        <v>3.5000000000000003E-2</v>
      </c>
      <c r="I530" s="11"/>
      <c r="J530" s="11">
        <v>0.01</v>
      </c>
      <c r="K530" s="11">
        <v>0.01</v>
      </c>
      <c r="L530" s="11">
        <v>5.0000000000000001E-3</v>
      </c>
      <c r="M530" s="11">
        <v>5.0000000000000001E-3</v>
      </c>
      <c r="N530" s="11"/>
      <c r="O530" s="12" t="e">
        <f t="shared" si="74"/>
        <v>#VALUE!</v>
      </c>
      <c r="P530" s="12">
        <f t="shared" si="71"/>
        <v>0</v>
      </c>
      <c r="Q530" s="12">
        <f t="shared" si="73"/>
        <v>0</v>
      </c>
      <c r="R530" s="12">
        <f t="shared" si="72"/>
        <v>0</v>
      </c>
      <c r="S530" s="12">
        <f t="shared" si="75"/>
        <v>368160</v>
      </c>
      <c r="T530" s="12" t="e">
        <v>#VALUE!</v>
      </c>
      <c r="U530" s="12">
        <v>36816000</v>
      </c>
      <c r="V530" s="12">
        <v>0</v>
      </c>
      <c r="W530" s="12">
        <v>36816000</v>
      </c>
      <c r="X530" s="12" t="e">
        <v>#VALUE!</v>
      </c>
      <c r="Y530" s="16">
        <f t="shared" si="76"/>
        <v>0</v>
      </c>
      <c r="Z530" s="16">
        <f t="shared" si="77"/>
        <v>0</v>
      </c>
      <c r="AA530" s="16">
        <f t="shared" si="78"/>
        <v>0</v>
      </c>
    </row>
    <row r="531" spans="1:27" x14ac:dyDescent="0.25">
      <c r="A531" s="8" t="s">
        <v>1312</v>
      </c>
      <c r="B531" s="9" t="s">
        <v>914</v>
      </c>
      <c r="C531" s="9" t="s">
        <v>915</v>
      </c>
      <c r="D531" s="10" t="s">
        <v>1390</v>
      </c>
      <c r="E531" s="9" t="s">
        <v>249</v>
      </c>
      <c r="F531" s="9" t="s">
        <v>505</v>
      </c>
      <c r="G531" s="9" t="s">
        <v>475</v>
      </c>
      <c r="H531" s="11">
        <v>3.5000000000000003E-2</v>
      </c>
      <c r="I531" s="11"/>
      <c r="J531" s="11">
        <v>0.01</v>
      </c>
      <c r="K531" s="11">
        <v>0.01</v>
      </c>
      <c r="L531" s="11">
        <v>5.0000000000000001E-3</v>
      </c>
      <c r="M531" s="11">
        <v>5.0000000000000001E-3</v>
      </c>
      <c r="N531" s="11"/>
      <c r="O531" s="12" t="e">
        <f t="shared" si="74"/>
        <v>#VALUE!</v>
      </c>
      <c r="P531" s="12">
        <f t="shared" si="71"/>
        <v>0</v>
      </c>
      <c r="Q531" s="12">
        <f t="shared" si="73"/>
        <v>0</v>
      </c>
      <c r="R531" s="12">
        <f t="shared" si="72"/>
        <v>0</v>
      </c>
      <c r="S531" s="12">
        <f t="shared" si="75"/>
        <v>803616</v>
      </c>
      <c r="T531" s="12" t="e">
        <v>#VALUE!</v>
      </c>
      <c r="U531" s="12">
        <v>80361600</v>
      </c>
      <c r="V531" s="12">
        <v>19593600</v>
      </c>
      <c r="W531" s="12">
        <f>U531</f>
        <v>80361600</v>
      </c>
      <c r="X531" s="12" t="e">
        <v>#VALUE!</v>
      </c>
      <c r="Y531" s="16">
        <f t="shared" si="76"/>
        <v>0</v>
      </c>
      <c r="Z531" s="16">
        <f t="shared" si="77"/>
        <v>0</v>
      </c>
      <c r="AA531" s="16">
        <f t="shared" si="78"/>
        <v>0</v>
      </c>
    </row>
    <row r="532" spans="1:27" x14ac:dyDescent="0.25">
      <c r="A532" s="8" t="s">
        <v>1314</v>
      </c>
      <c r="B532" s="20" t="s">
        <v>918</v>
      </c>
      <c r="C532" s="9" t="s">
        <v>919</v>
      </c>
      <c r="D532" s="10" t="s">
        <v>1459</v>
      </c>
      <c r="E532" s="9" t="s">
        <v>249</v>
      </c>
      <c r="F532" s="9" t="s">
        <v>474</v>
      </c>
      <c r="G532" s="9" t="s">
        <v>475</v>
      </c>
      <c r="H532" s="11">
        <v>3.5000000000000003E-2</v>
      </c>
      <c r="I532" s="11"/>
      <c r="J532" s="11">
        <v>0.01</v>
      </c>
      <c r="K532" s="11">
        <v>0.01</v>
      </c>
      <c r="L532" s="11">
        <v>5.0000000000000001E-3</v>
      </c>
      <c r="M532" s="11">
        <v>5.0000000000000001E-3</v>
      </c>
      <c r="N532" s="11"/>
      <c r="O532" s="12" t="e">
        <f t="shared" si="74"/>
        <v>#VALUE!</v>
      </c>
      <c r="P532" s="12">
        <f t="shared" si="71"/>
        <v>0</v>
      </c>
      <c r="Q532" s="12">
        <f t="shared" si="73"/>
        <v>0</v>
      </c>
      <c r="R532" s="12">
        <f t="shared" si="72"/>
        <v>0</v>
      </c>
      <c r="S532" s="12">
        <f t="shared" si="75"/>
        <v>464640</v>
      </c>
      <c r="T532" s="12" t="e">
        <v>#VALUE!</v>
      </c>
      <c r="U532" s="12">
        <v>46464000</v>
      </c>
      <c r="V532" s="12">
        <v>18936000</v>
      </c>
      <c r="W532" s="12">
        <f>U532</f>
        <v>46464000</v>
      </c>
      <c r="X532" s="12" t="e">
        <v>#VALUE!</v>
      </c>
      <c r="Y532" s="16">
        <f t="shared" si="76"/>
        <v>0</v>
      </c>
      <c r="Z532" s="16">
        <f t="shared" si="77"/>
        <v>0</v>
      </c>
      <c r="AA532" s="16">
        <f t="shared" si="78"/>
        <v>0</v>
      </c>
    </row>
    <row r="533" spans="1:27" x14ac:dyDescent="0.25">
      <c r="A533" s="8" t="s">
        <v>1318</v>
      </c>
      <c r="B533" s="23" t="s">
        <v>926</v>
      </c>
      <c r="C533" s="9" t="s">
        <v>927</v>
      </c>
      <c r="D533" s="10" t="s">
        <v>1390</v>
      </c>
      <c r="E533" s="9" t="s">
        <v>249</v>
      </c>
      <c r="F533" s="9" t="s">
        <v>505</v>
      </c>
      <c r="G533" s="9" t="s">
        <v>475</v>
      </c>
      <c r="H533" s="11">
        <v>3.5000000000000003E-2</v>
      </c>
      <c r="I533" s="11"/>
      <c r="J533" s="11">
        <v>0.01</v>
      </c>
      <c r="K533" s="11">
        <v>0.01</v>
      </c>
      <c r="L533" s="11">
        <v>5.0000000000000001E-3</v>
      </c>
      <c r="M533" s="11">
        <v>5.0000000000000001E-3</v>
      </c>
      <c r="N533" s="11"/>
      <c r="O533" s="12" t="e">
        <f t="shared" si="74"/>
        <v>#VALUE!</v>
      </c>
      <c r="P533" s="12">
        <f t="shared" si="71"/>
        <v>0</v>
      </c>
      <c r="Q533" s="12">
        <f t="shared" si="73"/>
        <v>0</v>
      </c>
      <c r="R533" s="12">
        <f t="shared" si="72"/>
        <v>0</v>
      </c>
      <c r="S533" s="12">
        <f t="shared" si="75"/>
        <v>523824</v>
      </c>
      <c r="T533" s="12" t="e">
        <v>#VALUE!</v>
      </c>
      <c r="U533" s="12">
        <v>52382400</v>
      </c>
      <c r="V533" s="12">
        <v>42840000</v>
      </c>
      <c r="W533" s="12">
        <v>52382400</v>
      </c>
      <c r="X533" s="12" t="e">
        <v>#VALUE!</v>
      </c>
      <c r="Y533" s="16">
        <f t="shared" si="76"/>
        <v>0</v>
      </c>
      <c r="Z533" s="16">
        <f t="shared" si="77"/>
        <v>0</v>
      </c>
      <c r="AA533" s="16">
        <f t="shared" si="78"/>
        <v>0</v>
      </c>
    </row>
    <row r="534" spans="1:27" x14ac:dyDescent="0.25">
      <c r="A534" s="8" t="s">
        <v>1319</v>
      </c>
      <c r="B534" s="23" t="s">
        <v>928</v>
      </c>
      <c r="C534" s="9" t="s">
        <v>929</v>
      </c>
      <c r="D534" s="10" t="s">
        <v>1390</v>
      </c>
      <c r="E534" s="9" t="s">
        <v>249</v>
      </c>
      <c r="F534" s="9" t="s">
        <v>505</v>
      </c>
      <c r="G534" s="9" t="s">
        <v>475</v>
      </c>
      <c r="H534" s="11">
        <v>3.5000000000000003E-2</v>
      </c>
      <c r="I534" s="11"/>
      <c r="J534" s="11">
        <v>0.01</v>
      </c>
      <c r="K534" s="11">
        <v>0.01</v>
      </c>
      <c r="L534" s="11">
        <v>5.0000000000000001E-3</v>
      </c>
      <c r="M534" s="11">
        <v>5.0000000000000001E-3</v>
      </c>
      <c r="N534" s="11"/>
      <c r="O534" s="12" t="e">
        <f t="shared" si="74"/>
        <v>#VALUE!</v>
      </c>
      <c r="P534" s="12">
        <f t="shared" si="71"/>
        <v>0</v>
      </c>
      <c r="Q534" s="12">
        <f t="shared" si="73"/>
        <v>0</v>
      </c>
      <c r="R534" s="12">
        <f t="shared" si="72"/>
        <v>0</v>
      </c>
      <c r="S534" s="12">
        <f t="shared" si="75"/>
        <v>1913472</v>
      </c>
      <c r="T534" s="12" t="e">
        <v>#VALUE!</v>
      </c>
      <c r="U534" s="12">
        <v>191347200</v>
      </c>
      <c r="V534" s="12">
        <v>0</v>
      </c>
      <c r="W534" s="12">
        <v>191347200</v>
      </c>
      <c r="X534" s="12" t="e">
        <v>#VALUE!</v>
      </c>
      <c r="Y534" s="16">
        <f t="shared" si="76"/>
        <v>0</v>
      </c>
      <c r="Z534" s="16">
        <f t="shared" si="77"/>
        <v>0</v>
      </c>
      <c r="AA534" s="16">
        <f t="shared" si="78"/>
        <v>0</v>
      </c>
    </row>
    <row r="535" spans="1:27" x14ac:dyDescent="0.25">
      <c r="A535" s="8" t="s">
        <v>1322</v>
      </c>
      <c r="B535" s="9" t="s">
        <v>934</v>
      </c>
      <c r="C535" s="9" t="s">
        <v>935</v>
      </c>
      <c r="D535" s="10" t="s">
        <v>1459</v>
      </c>
      <c r="E535" s="9" t="s">
        <v>249</v>
      </c>
      <c r="F535" s="9" t="s">
        <v>488</v>
      </c>
      <c r="G535" s="9" t="s">
        <v>475</v>
      </c>
      <c r="H535" s="11">
        <v>3.5000000000000003E-2</v>
      </c>
      <c r="I535" s="11"/>
      <c r="J535" s="11">
        <v>0.01</v>
      </c>
      <c r="K535" s="11">
        <v>0.01</v>
      </c>
      <c r="L535" s="11">
        <v>5.0000000000000001E-3</v>
      </c>
      <c r="M535" s="11">
        <v>5.0000000000000001E-3</v>
      </c>
      <c r="N535" s="11"/>
      <c r="O535" s="12" t="e">
        <f t="shared" si="74"/>
        <v>#VALUE!</v>
      </c>
      <c r="P535" s="12">
        <f t="shared" si="71"/>
        <v>0</v>
      </c>
      <c r="Q535" s="12">
        <f t="shared" si="73"/>
        <v>0</v>
      </c>
      <c r="R535" s="12">
        <f t="shared" si="72"/>
        <v>0</v>
      </c>
      <c r="S535" s="12">
        <f t="shared" si="75"/>
        <v>369600</v>
      </c>
      <c r="T535" s="12" t="e">
        <v>#VALUE!</v>
      </c>
      <c r="U535" s="12">
        <v>36960000</v>
      </c>
      <c r="V535" s="12">
        <v>23011200</v>
      </c>
      <c r="W535" s="12">
        <f>U535</f>
        <v>36960000</v>
      </c>
      <c r="X535" s="12" t="e">
        <v>#VALUE!</v>
      </c>
      <c r="Y535" s="16">
        <f t="shared" si="76"/>
        <v>0</v>
      </c>
      <c r="Z535" s="16">
        <f t="shared" si="77"/>
        <v>0</v>
      </c>
      <c r="AA535" s="16">
        <f t="shared" si="78"/>
        <v>0</v>
      </c>
    </row>
    <row r="536" spans="1:27" x14ac:dyDescent="0.25">
      <c r="A536" s="8" t="s">
        <v>1297</v>
      </c>
      <c r="B536" s="9" t="s">
        <v>884</v>
      </c>
      <c r="C536" s="9" t="s">
        <v>885</v>
      </c>
      <c r="D536" s="10" t="s">
        <v>483</v>
      </c>
      <c r="E536" s="9" t="s">
        <v>249</v>
      </c>
      <c r="F536" s="9" t="s">
        <v>484</v>
      </c>
      <c r="G536" s="9" t="s">
        <v>485</v>
      </c>
      <c r="H536" s="11">
        <v>3.5000000000000003E-2</v>
      </c>
      <c r="I536" s="11"/>
      <c r="J536" s="11">
        <v>0.01</v>
      </c>
      <c r="K536" s="11">
        <v>0.01</v>
      </c>
      <c r="L536" s="11">
        <v>5.0000000000000001E-3</v>
      </c>
      <c r="M536" s="11">
        <v>5.0000000000000001E-3</v>
      </c>
      <c r="N536" s="11"/>
      <c r="O536" s="12" t="e">
        <f t="shared" si="74"/>
        <v>#VALUE!</v>
      </c>
      <c r="P536" s="12">
        <f t="shared" si="71"/>
        <v>0</v>
      </c>
      <c r="Q536" s="12">
        <f t="shared" si="73"/>
        <v>0</v>
      </c>
      <c r="R536" s="12">
        <f t="shared" si="72"/>
        <v>0</v>
      </c>
      <c r="S536" s="12">
        <f t="shared" si="75"/>
        <v>0</v>
      </c>
      <c r="T536" s="12" t="e">
        <v>#VALUE!</v>
      </c>
      <c r="U536" s="12">
        <v>0</v>
      </c>
      <c r="V536" s="12">
        <v>0</v>
      </c>
      <c r="W536" s="12">
        <f>U536</f>
        <v>0</v>
      </c>
      <c r="X536" s="12" t="e">
        <v>#VALUE!</v>
      </c>
      <c r="Y536" s="16">
        <f t="shared" si="76"/>
        <v>0</v>
      </c>
      <c r="Z536" s="16">
        <f t="shared" si="77"/>
        <v>0</v>
      </c>
      <c r="AA536" s="16">
        <f t="shared" si="78"/>
        <v>0</v>
      </c>
    </row>
    <row r="537" spans="1:27" x14ac:dyDescent="0.25">
      <c r="A537" s="8" t="s">
        <v>1301</v>
      </c>
      <c r="B537" s="60" t="s">
        <v>892</v>
      </c>
      <c r="C537" s="9" t="s">
        <v>893</v>
      </c>
      <c r="D537" s="10" t="s">
        <v>497</v>
      </c>
      <c r="E537" s="9" t="s">
        <v>249</v>
      </c>
      <c r="F537" s="9" t="s">
        <v>498</v>
      </c>
      <c r="G537" s="9" t="s">
        <v>485</v>
      </c>
      <c r="H537" s="11">
        <v>3.5000000000000003E-2</v>
      </c>
      <c r="I537" s="11"/>
      <c r="J537" s="11">
        <v>0.01</v>
      </c>
      <c r="K537" s="11">
        <v>0.01</v>
      </c>
      <c r="L537" s="11">
        <v>5.0000000000000001E-3</v>
      </c>
      <c r="M537" s="11">
        <v>5.0000000000000001E-3</v>
      </c>
      <c r="N537" s="11"/>
      <c r="O537" s="12" t="e">
        <f t="shared" si="74"/>
        <v>#VALUE!</v>
      </c>
      <c r="P537" s="12">
        <f t="shared" si="71"/>
        <v>0</v>
      </c>
      <c r="Q537" s="12">
        <f t="shared" si="73"/>
        <v>0</v>
      </c>
      <c r="R537" s="12">
        <f t="shared" si="72"/>
        <v>0</v>
      </c>
      <c r="S537" s="12">
        <f t="shared" si="75"/>
        <v>602640</v>
      </c>
      <c r="T537" s="12" t="e">
        <v>#VALUE!</v>
      </c>
      <c r="U537" s="12">
        <v>60264000</v>
      </c>
      <c r="V537" s="12">
        <v>6288000</v>
      </c>
      <c r="W537" s="12">
        <v>60264000</v>
      </c>
      <c r="X537" s="12" t="e">
        <v>#VALUE!</v>
      </c>
      <c r="Y537" s="16">
        <f t="shared" si="76"/>
        <v>0</v>
      </c>
      <c r="Z537" s="16">
        <f t="shared" si="77"/>
        <v>0</v>
      </c>
      <c r="AA537" s="16">
        <f t="shared" si="78"/>
        <v>0</v>
      </c>
    </row>
    <row r="538" spans="1:27" x14ac:dyDescent="0.25">
      <c r="A538" s="8" t="s">
        <v>1303</v>
      </c>
      <c r="B538" s="9" t="s">
        <v>894</v>
      </c>
      <c r="C538" s="9" t="s">
        <v>895</v>
      </c>
      <c r="D538" s="10" t="s">
        <v>492</v>
      </c>
      <c r="E538" s="9" t="s">
        <v>249</v>
      </c>
      <c r="F538" s="9" t="s">
        <v>484</v>
      </c>
      <c r="G538" s="9" t="s">
        <v>485</v>
      </c>
      <c r="H538" s="11">
        <v>3.5000000000000003E-2</v>
      </c>
      <c r="I538" s="11"/>
      <c r="J538" s="11">
        <v>0.01</v>
      </c>
      <c r="K538" s="11">
        <v>0.01</v>
      </c>
      <c r="L538" s="11">
        <v>5.0000000000000001E-3</v>
      </c>
      <c r="M538" s="11">
        <v>5.0000000000000001E-3</v>
      </c>
      <c r="N538" s="11"/>
      <c r="O538" s="12" t="e">
        <f t="shared" si="74"/>
        <v>#VALUE!</v>
      </c>
      <c r="P538" s="12">
        <f t="shared" si="71"/>
        <v>0</v>
      </c>
      <c r="Q538" s="12">
        <f t="shared" si="73"/>
        <v>0</v>
      </c>
      <c r="R538" s="12">
        <f t="shared" si="72"/>
        <v>0</v>
      </c>
      <c r="S538" s="12">
        <f t="shared" si="75"/>
        <v>1025568</v>
      </c>
      <c r="T538" s="12" t="e">
        <v>#VALUE!</v>
      </c>
      <c r="U538" s="12">
        <v>102556800</v>
      </c>
      <c r="V538" s="12">
        <v>21124800</v>
      </c>
      <c r="W538" s="12">
        <v>102556800</v>
      </c>
      <c r="X538" s="12" t="e">
        <v>#VALUE!</v>
      </c>
      <c r="Y538" s="16">
        <f t="shared" si="76"/>
        <v>0</v>
      </c>
      <c r="Z538" s="16">
        <f t="shared" si="77"/>
        <v>0</v>
      </c>
      <c r="AA538" s="16">
        <f t="shared" si="78"/>
        <v>0</v>
      </c>
    </row>
    <row r="539" spans="1:27" x14ac:dyDescent="0.25">
      <c r="A539" s="8" t="s">
        <v>1305</v>
      </c>
      <c r="B539" s="58" t="s">
        <v>898</v>
      </c>
      <c r="C539" s="9" t="s">
        <v>899</v>
      </c>
      <c r="D539" s="10" t="s">
        <v>497</v>
      </c>
      <c r="E539" s="9" t="s">
        <v>249</v>
      </c>
      <c r="F539" s="9" t="s">
        <v>498</v>
      </c>
      <c r="G539" s="9" t="s">
        <v>485</v>
      </c>
      <c r="H539" s="11">
        <v>3.5000000000000003E-2</v>
      </c>
      <c r="I539" s="11"/>
      <c r="J539" s="11">
        <v>0.01</v>
      </c>
      <c r="K539" s="11">
        <v>0.01</v>
      </c>
      <c r="L539" s="11">
        <v>5.0000000000000001E-3</v>
      </c>
      <c r="M539" s="11">
        <v>5.0000000000000001E-3</v>
      </c>
      <c r="N539" s="11"/>
      <c r="O539" s="12" t="e">
        <f t="shared" si="74"/>
        <v>#VALUE!</v>
      </c>
      <c r="P539" s="12">
        <f t="shared" si="71"/>
        <v>0</v>
      </c>
      <c r="Q539" s="12">
        <f t="shared" si="73"/>
        <v>0</v>
      </c>
      <c r="R539" s="12">
        <f t="shared" si="72"/>
        <v>0</v>
      </c>
      <c r="S539" s="12">
        <f t="shared" si="75"/>
        <v>454080</v>
      </c>
      <c r="T539" s="12" t="e">
        <v>#VALUE!</v>
      </c>
      <c r="U539" s="12">
        <v>45408000</v>
      </c>
      <c r="V539" s="12">
        <v>13449600</v>
      </c>
      <c r="W539" s="12">
        <v>45408000</v>
      </c>
      <c r="X539" s="12" t="e">
        <v>#VALUE!</v>
      </c>
      <c r="Y539" s="16">
        <f t="shared" si="76"/>
        <v>0</v>
      </c>
      <c r="Z539" s="16">
        <f t="shared" si="77"/>
        <v>0</v>
      </c>
      <c r="AA539" s="16">
        <f t="shared" si="78"/>
        <v>0</v>
      </c>
    </row>
    <row r="540" spans="1:27" x14ac:dyDescent="0.25">
      <c r="A540" s="8" t="s">
        <v>1306</v>
      </c>
      <c r="B540" s="58" t="s">
        <v>900</v>
      </c>
      <c r="C540" s="9" t="s">
        <v>901</v>
      </c>
      <c r="D540" s="10" t="s">
        <v>497</v>
      </c>
      <c r="E540" s="9" t="s">
        <v>249</v>
      </c>
      <c r="F540" s="9" t="s">
        <v>498</v>
      </c>
      <c r="G540" s="9" t="s">
        <v>485</v>
      </c>
      <c r="H540" s="11">
        <v>3.5000000000000003E-2</v>
      </c>
      <c r="I540" s="11"/>
      <c r="J540" s="11">
        <v>0.01</v>
      </c>
      <c r="K540" s="11">
        <v>0.01</v>
      </c>
      <c r="L540" s="11">
        <v>5.0000000000000001E-3</v>
      </c>
      <c r="M540" s="11">
        <v>5.0000000000000001E-3</v>
      </c>
      <c r="N540" s="11"/>
      <c r="O540" s="12" t="e">
        <f t="shared" si="74"/>
        <v>#VALUE!</v>
      </c>
      <c r="P540" s="12">
        <f t="shared" si="71"/>
        <v>0</v>
      </c>
      <c r="Q540" s="12">
        <f t="shared" si="73"/>
        <v>0</v>
      </c>
      <c r="R540" s="12">
        <f t="shared" si="72"/>
        <v>0</v>
      </c>
      <c r="S540" s="12">
        <f t="shared" si="75"/>
        <v>219648</v>
      </c>
      <c r="T540" s="12" t="e">
        <v>#VALUE!</v>
      </c>
      <c r="U540" s="12">
        <v>21964800</v>
      </c>
      <c r="V540" s="12">
        <v>11208000</v>
      </c>
      <c r="W540" s="12">
        <v>21964800</v>
      </c>
      <c r="X540" s="12" t="e">
        <v>#VALUE!</v>
      </c>
      <c r="Y540" s="16">
        <f t="shared" si="76"/>
        <v>0</v>
      </c>
      <c r="Z540" s="16">
        <f t="shared" si="77"/>
        <v>0</v>
      </c>
      <c r="AA540" s="16">
        <f t="shared" si="78"/>
        <v>0</v>
      </c>
    </row>
    <row r="541" spans="1:27" x14ac:dyDescent="0.25">
      <c r="A541" s="8" t="s">
        <v>1326</v>
      </c>
      <c r="B541" s="58" t="s">
        <v>902</v>
      </c>
      <c r="C541" s="9" t="s">
        <v>903</v>
      </c>
      <c r="D541" s="10" t="s">
        <v>483</v>
      </c>
      <c r="E541" s="9" t="s">
        <v>249</v>
      </c>
      <c r="F541" s="9" t="s">
        <v>484</v>
      </c>
      <c r="G541" s="9" t="s">
        <v>485</v>
      </c>
      <c r="H541" s="11">
        <v>3.5000000000000003E-2</v>
      </c>
      <c r="I541" s="11"/>
      <c r="J541" s="26">
        <v>0.01</v>
      </c>
      <c r="K541" s="11">
        <v>0.01</v>
      </c>
      <c r="L541" s="11">
        <v>5.0000000000000001E-3</v>
      </c>
      <c r="M541" s="11">
        <v>5.0000000000000001E-3</v>
      </c>
      <c r="N541" s="11"/>
      <c r="O541" s="12" t="e">
        <f t="shared" si="74"/>
        <v>#VALUE!</v>
      </c>
      <c r="P541" s="12">
        <f t="shared" si="71"/>
        <v>0</v>
      </c>
      <c r="Q541" s="12">
        <f t="shared" si="73"/>
        <v>0</v>
      </c>
      <c r="R541" s="12">
        <f t="shared" si="72"/>
        <v>0</v>
      </c>
      <c r="S541" s="12">
        <f t="shared" si="75"/>
        <v>0</v>
      </c>
      <c r="T541" s="12" t="e">
        <v>#VALUE!</v>
      </c>
      <c r="U541" s="12">
        <v>0</v>
      </c>
      <c r="V541" s="12">
        <v>97675200</v>
      </c>
      <c r="W541" s="12">
        <v>0</v>
      </c>
      <c r="X541" s="12" t="e">
        <v>#VALUE!</v>
      </c>
      <c r="Y541" s="16">
        <f t="shared" si="76"/>
        <v>0</v>
      </c>
      <c r="Z541" s="16">
        <f t="shared" si="77"/>
        <v>0</v>
      </c>
      <c r="AA541" s="16">
        <f t="shared" si="78"/>
        <v>0</v>
      </c>
    </row>
    <row r="542" spans="1:27" x14ac:dyDescent="0.25">
      <c r="A542" s="8" t="s">
        <v>1315</v>
      </c>
      <c r="B542" s="20" t="s">
        <v>920</v>
      </c>
      <c r="C542" s="9" t="s">
        <v>921</v>
      </c>
      <c r="D542" s="10" t="s">
        <v>492</v>
      </c>
      <c r="E542" s="9" t="s">
        <v>249</v>
      </c>
      <c r="F542" s="9" t="s">
        <v>493</v>
      </c>
      <c r="G542" s="9" t="s">
        <v>485</v>
      </c>
      <c r="H542" s="11">
        <v>3.5000000000000003E-2</v>
      </c>
      <c r="I542" s="11"/>
      <c r="J542" s="26">
        <v>0.01</v>
      </c>
      <c r="K542" s="11">
        <v>0.01</v>
      </c>
      <c r="L542" s="11">
        <v>5.0000000000000001E-3</v>
      </c>
      <c r="M542" s="11">
        <v>5.0000000000000001E-3</v>
      </c>
      <c r="N542" s="11"/>
      <c r="O542" s="12" t="e">
        <f t="shared" si="74"/>
        <v>#VALUE!</v>
      </c>
      <c r="P542" s="12">
        <f t="shared" si="71"/>
        <v>0</v>
      </c>
      <c r="Q542" s="12">
        <f t="shared" si="73"/>
        <v>0</v>
      </c>
      <c r="R542" s="12">
        <f t="shared" si="72"/>
        <v>0</v>
      </c>
      <c r="S542" s="12">
        <f t="shared" si="75"/>
        <v>90624</v>
      </c>
      <c r="T542" s="12" t="e">
        <v>#VALUE!</v>
      </c>
      <c r="U542" s="12">
        <v>9062400</v>
      </c>
      <c r="V542" s="12">
        <v>15062400</v>
      </c>
      <c r="W542" s="12">
        <v>9062400</v>
      </c>
      <c r="X542" s="12" t="e">
        <v>#VALUE!</v>
      </c>
      <c r="Y542" s="16">
        <f t="shared" si="76"/>
        <v>0</v>
      </c>
      <c r="Z542" s="16">
        <f t="shared" si="77"/>
        <v>0</v>
      </c>
      <c r="AA542" s="16">
        <f t="shared" si="78"/>
        <v>0</v>
      </c>
    </row>
    <row r="543" spans="1:27" x14ac:dyDescent="0.25">
      <c r="A543" s="8" t="s">
        <v>1316</v>
      </c>
      <c r="B543" s="46" t="s">
        <v>922</v>
      </c>
      <c r="C543" s="28" t="s">
        <v>923</v>
      </c>
      <c r="D543" s="28" t="s">
        <v>497</v>
      </c>
      <c r="E543" s="9" t="s">
        <v>249</v>
      </c>
      <c r="F543" s="28" t="s">
        <v>498</v>
      </c>
      <c r="G543" s="28" t="s">
        <v>485</v>
      </c>
      <c r="H543" s="11">
        <v>3.5000000000000003E-2</v>
      </c>
      <c r="I543" s="11"/>
      <c r="J543" s="11">
        <v>0.01</v>
      </c>
      <c r="K543" s="11">
        <v>0.01</v>
      </c>
      <c r="L543" s="11">
        <v>5.0000000000000001E-3</v>
      </c>
      <c r="M543" s="11">
        <v>5.0000000000000001E-3</v>
      </c>
      <c r="N543" s="11"/>
      <c r="O543" s="12" t="e">
        <f t="shared" si="74"/>
        <v>#VALUE!</v>
      </c>
      <c r="P543" s="12">
        <f t="shared" si="71"/>
        <v>0</v>
      </c>
      <c r="Q543" s="12">
        <f t="shared" si="73"/>
        <v>0</v>
      </c>
      <c r="R543" s="12">
        <f t="shared" si="72"/>
        <v>0</v>
      </c>
      <c r="S543" s="12">
        <f t="shared" si="75"/>
        <v>0</v>
      </c>
      <c r="T543" s="12" t="e">
        <v>#VALUE!</v>
      </c>
      <c r="U543" s="12">
        <v>0</v>
      </c>
      <c r="V543" s="12">
        <v>4200000</v>
      </c>
      <c r="W543" s="12">
        <v>0</v>
      </c>
      <c r="X543" s="12" t="e">
        <v>#VALUE!</v>
      </c>
      <c r="Y543" s="16">
        <f t="shared" si="76"/>
        <v>0</v>
      </c>
      <c r="Z543" s="16">
        <f t="shared" si="77"/>
        <v>0</v>
      </c>
      <c r="AA543" s="16">
        <f t="shared" si="78"/>
        <v>0</v>
      </c>
    </row>
    <row r="544" spans="1:27" x14ac:dyDescent="0.25">
      <c r="A544" s="8" t="s">
        <v>1317</v>
      </c>
      <c r="B544" s="28" t="s">
        <v>924</v>
      </c>
      <c r="C544" s="28" t="s">
        <v>925</v>
      </c>
      <c r="D544" s="28" t="s">
        <v>483</v>
      </c>
      <c r="E544" s="9" t="s">
        <v>249</v>
      </c>
      <c r="F544" s="28" t="s">
        <v>484</v>
      </c>
      <c r="G544" s="28" t="s">
        <v>485</v>
      </c>
      <c r="H544" s="11">
        <v>3.5000000000000003E-2</v>
      </c>
      <c r="I544" s="11"/>
      <c r="J544" s="11">
        <v>0.01</v>
      </c>
      <c r="K544" s="11">
        <v>0.01</v>
      </c>
      <c r="L544" s="11">
        <v>5.0000000000000001E-3</v>
      </c>
      <c r="M544" s="11">
        <v>5.0000000000000001E-3</v>
      </c>
      <c r="N544" s="11"/>
      <c r="O544" s="12" t="e">
        <f t="shared" si="74"/>
        <v>#VALUE!</v>
      </c>
      <c r="P544" s="12">
        <f t="shared" si="71"/>
        <v>0</v>
      </c>
      <c r="Q544" s="12">
        <f t="shared" si="73"/>
        <v>0</v>
      </c>
      <c r="R544" s="12">
        <f t="shared" si="72"/>
        <v>0</v>
      </c>
      <c r="S544" s="12">
        <f t="shared" si="75"/>
        <v>0</v>
      </c>
      <c r="T544" s="12" t="e">
        <v>#VALUE!</v>
      </c>
      <c r="U544" s="12">
        <v>0</v>
      </c>
      <c r="V544" s="12">
        <v>0</v>
      </c>
      <c r="W544" s="12">
        <v>0</v>
      </c>
      <c r="X544" s="12" t="e">
        <v>#VALUE!</v>
      </c>
      <c r="Y544" s="16">
        <f t="shared" si="76"/>
        <v>0</v>
      </c>
      <c r="Z544" s="16">
        <f t="shared" si="77"/>
        <v>0</v>
      </c>
      <c r="AA544" s="16">
        <f t="shared" si="78"/>
        <v>0</v>
      </c>
    </row>
    <row r="545" spans="1:27" x14ac:dyDescent="0.25">
      <c r="A545" s="8" t="s">
        <v>1320</v>
      </c>
      <c r="B545" s="28" t="s">
        <v>930</v>
      </c>
      <c r="C545" s="28" t="s">
        <v>931</v>
      </c>
      <c r="D545" s="28" t="s">
        <v>492</v>
      </c>
      <c r="E545" s="9" t="s">
        <v>249</v>
      </c>
      <c r="F545" s="28" t="s">
        <v>493</v>
      </c>
      <c r="G545" s="28" t="s">
        <v>485</v>
      </c>
      <c r="H545" s="11">
        <v>3.5000000000000003E-2</v>
      </c>
      <c r="I545" s="11"/>
      <c r="J545" s="11">
        <v>0.01</v>
      </c>
      <c r="K545" s="11">
        <v>0.01</v>
      </c>
      <c r="L545" s="11">
        <v>5.0000000000000001E-3</v>
      </c>
      <c r="M545" s="11">
        <v>5.0000000000000001E-3</v>
      </c>
      <c r="N545" s="11"/>
      <c r="O545" s="12" t="e">
        <f t="shared" si="74"/>
        <v>#VALUE!</v>
      </c>
      <c r="P545" s="12">
        <f t="shared" si="71"/>
        <v>0</v>
      </c>
      <c r="Q545" s="12">
        <f t="shared" si="73"/>
        <v>0</v>
      </c>
      <c r="R545" s="12">
        <f t="shared" si="72"/>
        <v>0</v>
      </c>
      <c r="S545" s="12">
        <f t="shared" si="75"/>
        <v>221040</v>
      </c>
      <c r="T545" s="12" t="e">
        <v>#VALUE!</v>
      </c>
      <c r="U545" s="12">
        <v>22104000</v>
      </c>
      <c r="V545" s="12">
        <v>0</v>
      </c>
      <c r="W545" s="12">
        <v>22104000</v>
      </c>
      <c r="X545" s="12" t="e">
        <v>#VALUE!</v>
      </c>
      <c r="Y545" s="16">
        <f t="shared" si="76"/>
        <v>0</v>
      </c>
      <c r="Z545" s="16">
        <f t="shared" si="77"/>
        <v>0</v>
      </c>
      <c r="AA545" s="16">
        <f t="shared" si="78"/>
        <v>0</v>
      </c>
    </row>
    <row r="546" spans="1:27" x14ac:dyDescent="0.25">
      <c r="A546" s="8" t="s">
        <v>1331</v>
      </c>
      <c r="B546" s="28" t="s">
        <v>1118</v>
      </c>
      <c r="C546" s="28" t="s">
        <v>1119</v>
      </c>
      <c r="D546" s="28" t="s">
        <v>1001</v>
      </c>
      <c r="E546" s="9" t="s">
        <v>249</v>
      </c>
      <c r="F546" s="28" t="s">
        <v>1002</v>
      </c>
      <c r="G546" s="28" t="s">
        <v>998</v>
      </c>
      <c r="H546" s="11">
        <v>3.5000000000000003E-2</v>
      </c>
      <c r="I546" s="11"/>
      <c r="J546" s="11">
        <v>0.01</v>
      </c>
      <c r="K546" s="11">
        <v>0.01</v>
      </c>
      <c r="L546" s="11">
        <v>5.0000000000000001E-3</v>
      </c>
      <c r="M546" s="11">
        <v>5.0000000000000001E-3</v>
      </c>
      <c r="N546" s="11"/>
      <c r="O546" s="12" t="e">
        <f t="shared" si="74"/>
        <v>#VALUE!</v>
      </c>
      <c r="P546" s="12">
        <f t="shared" si="71"/>
        <v>0</v>
      </c>
      <c r="Q546" s="12">
        <f t="shared" si="73"/>
        <v>0</v>
      </c>
      <c r="R546" s="12">
        <f t="shared" si="72"/>
        <v>0</v>
      </c>
      <c r="S546" s="12">
        <f t="shared" si="75"/>
        <v>966624</v>
      </c>
      <c r="T546" s="12" t="e">
        <v>#VALUE!</v>
      </c>
      <c r="U546" s="12">
        <v>96662400</v>
      </c>
      <c r="V546" s="12">
        <v>18000000</v>
      </c>
      <c r="W546" s="12">
        <v>96662400</v>
      </c>
      <c r="X546" s="12" t="e">
        <v>#VALUE!</v>
      </c>
      <c r="Y546" s="16">
        <f t="shared" si="76"/>
        <v>0</v>
      </c>
      <c r="Z546" s="16">
        <f t="shared" si="77"/>
        <v>0</v>
      </c>
      <c r="AA546" s="16">
        <f t="shared" si="78"/>
        <v>0</v>
      </c>
    </row>
    <row r="547" spans="1:27" x14ac:dyDescent="0.25">
      <c r="A547" s="8" t="s">
        <v>1333</v>
      </c>
      <c r="B547" s="28" t="s">
        <v>1120</v>
      </c>
      <c r="C547" s="28" t="s">
        <v>1121</v>
      </c>
      <c r="D547" s="28" t="s">
        <v>996</v>
      </c>
      <c r="E547" s="9" t="s">
        <v>249</v>
      </c>
      <c r="F547" s="28" t="s">
        <v>1122</v>
      </c>
      <c r="G547" s="28" t="s">
        <v>998</v>
      </c>
      <c r="H547" s="11">
        <v>3.5000000000000003E-2</v>
      </c>
      <c r="I547" s="11"/>
      <c r="J547" s="11">
        <v>0.01</v>
      </c>
      <c r="K547" s="11">
        <v>0.01</v>
      </c>
      <c r="L547" s="11">
        <v>5.0000000000000001E-3</v>
      </c>
      <c r="M547" s="11">
        <v>5.0000000000000001E-3</v>
      </c>
      <c r="N547" s="11"/>
      <c r="O547" s="12" t="e">
        <f t="shared" si="74"/>
        <v>#VALUE!</v>
      </c>
      <c r="P547" s="12">
        <f t="shared" si="71"/>
        <v>0</v>
      </c>
      <c r="Q547" s="12">
        <f t="shared" si="73"/>
        <v>0</v>
      </c>
      <c r="R547" s="12">
        <f t="shared" si="72"/>
        <v>0</v>
      </c>
      <c r="S547" s="12">
        <f t="shared" si="75"/>
        <v>716544</v>
      </c>
      <c r="T547" s="12" t="e">
        <v>#VALUE!</v>
      </c>
      <c r="U547" s="12">
        <v>71654400</v>
      </c>
      <c r="V547" s="12">
        <v>0</v>
      </c>
      <c r="W547" s="12">
        <v>71654400</v>
      </c>
      <c r="X547" s="12" t="e">
        <v>#VALUE!</v>
      </c>
      <c r="Y547" s="16">
        <f t="shared" si="76"/>
        <v>0</v>
      </c>
      <c r="Z547" s="16">
        <f t="shared" si="77"/>
        <v>0</v>
      </c>
      <c r="AA547" s="16">
        <f t="shared" si="78"/>
        <v>0</v>
      </c>
    </row>
    <row r="548" spans="1:27" x14ac:dyDescent="0.25">
      <c r="A548" s="8" t="s">
        <v>1335</v>
      </c>
      <c r="B548" s="28" t="s">
        <v>1123</v>
      </c>
      <c r="C548" s="28" t="s">
        <v>1124</v>
      </c>
      <c r="D548" s="28" t="s">
        <v>1001</v>
      </c>
      <c r="E548" s="9" t="s">
        <v>249</v>
      </c>
      <c r="F548" s="28" t="s">
        <v>1015</v>
      </c>
      <c r="G548" s="28" t="s">
        <v>998</v>
      </c>
      <c r="H548" s="11">
        <v>3.5000000000000003E-2</v>
      </c>
      <c r="I548" s="11"/>
      <c r="J548" s="11">
        <v>0.01</v>
      </c>
      <c r="K548" s="11">
        <v>0.01</v>
      </c>
      <c r="L548" s="11">
        <v>5.0000000000000001E-3</v>
      </c>
      <c r="M548" s="11">
        <v>5.0000000000000001E-3</v>
      </c>
      <c r="N548" s="11"/>
      <c r="O548" s="12" t="e">
        <f t="shared" si="74"/>
        <v>#VALUE!</v>
      </c>
      <c r="P548" s="12">
        <f t="shared" si="71"/>
        <v>0</v>
      </c>
      <c r="Q548" s="12">
        <f t="shared" si="73"/>
        <v>0</v>
      </c>
      <c r="R548" s="12">
        <f t="shared" si="72"/>
        <v>0</v>
      </c>
      <c r="S548" s="12">
        <f t="shared" si="75"/>
        <v>0</v>
      </c>
      <c r="T548" s="12" t="e">
        <v>#VALUE!</v>
      </c>
      <c r="U548" s="12">
        <v>0</v>
      </c>
      <c r="V548" s="12">
        <v>-55523600</v>
      </c>
      <c r="W548" s="12">
        <v>0</v>
      </c>
      <c r="X548" s="12" t="e">
        <v>#VALUE!</v>
      </c>
      <c r="Y548" s="16">
        <f t="shared" si="76"/>
        <v>0</v>
      </c>
      <c r="Z548" s="16">
        <f t="shared" si="77"/>
        <v>0</v>
      </c>
      <c r="AA548" s="16">
        <f t="shared" si="78"/>
        <v>0</v>
      </c>
    </row>
    <row r="549" spans="1:27" x14ac:dyDescent="0.25">
      <c r="A549" s="8" t="s">
        <v>1336</v>
      </c>
      <c r="B549" s="28" t="s">
        <v>1125</v>
      </c>
      <c r="C549" s="28" t="s">
        <v>1126</v>
      </c>
      <c r="D549" s="28" t="s">
        <v>1018</v>
      </c>
      <c r="E549" s="9" t="s">
        <v>249</v>
      </c>
      <c r="F549" s="28" t="s">
        <v>1019</v>
      </c>
      <c r="G549" s="28" t="s">
        <v>998</v>
      </c>
      <c r="H549" s="11">
        <v>3.5000000000000003E-2</v>
      </c>
      <c r="I549" s="11"/>
      <c r="J549" s="11">
        <v>0.01</v>
      </c>
      <c r="K549" s="11">
        <v>0.01</v>
      </c>
      <c r="L549" s="11">
        <v>5.0000000000000001E-3</v>
      </c>
      <c r="M549" s="11">
        <v>5.0000000000000001E-3</v>
      </c>
      <c r="N549" s="11"/>
      <c r="O549" s="12" t="e">
        <f t="shared" si="74"/>
        <v>#VALUE!</v>
      </c>
      <c r="P549" s="12">
        <f t="shared" si="71"/>
        <v>0</v>
      </c>
      <c r="Q549" s="12">
        <f t="shared" si="73"/>
        <v>0</v>
      </c>
      <c r="R549" s="12">
        <f t="shared" si="72"/>
        <v>0</v>
      </c>
      <c r="S549" s="12">
        <f t="shared" si="75"/>
        <v>1551840</v>
      </c>
      <c r="T549" s="12" t="e">
        <v>#VALUE!</v>
      </c>
      <c r="U549" s="12">
        <v>155184000</v>
      </c>
      <c r="V549" s="12">
        <v>44976000</v>
      </c>
      <c r="W549" s="12">
        <v>155184000</v>
      </c>
      <c r="X549" s="12" t="e">
        <v>#VALUE!</v>
      </c>
      <c r="Y549" s="16">
        <f t="shared" si="76"/>
        <v>0</v>
      </c>
      <c r="Z549" s="16">
        <f t="shared" si="77"/>
        <v>0</v>
      </c>
      <c r="AA549" s="16">
        <f t="shared" si="78"/>
        <v>0</v>
      </c>
    </row>
    <row r="550" spans="1:27" x14ac:dyDescent="0.25">
      <c r="A550" s="8" t="s">
        <v>1337</v>
      </c>
      <c r="B550" s="28" t="s">
        <v>1127</v>
      </c>
      <c r="C550" s="28" t="s">
        <v>1128</v>
      </c>
      <c r="D550" s="28" t="s">
        <v>1001</v>
      </c>
      <c r="E550" s="9" t="s">
        <v>249</v>
      </c>
      <c r="F550" s="28" t="s">
        <v>1022</v>
      </c>
      <c r="G550" s="28" t="s">
        <v>998</v>
      </c>
      <c r="H550" s="11">
        <v>3.5000000000000003E-2</v>
      </c>
      <c r="I550" s="11"/>
      <c r="J550" s="11">
        <v>0.01</v>
      </c>
      <c r="K550" s="11">
        <v>0.01</v>
      </c>
      <c r="L550" s="11">
        <v>5.0000000000000001E-3</v>
      </c>
      <c r="M550" s="11">
        <v>5.0000000000000001E-3</v>
      </c>
      <c r="N550" s="11"/>
      <c r="O550" s="12" t="e">
        <f t="shared" si="74"/>
        <v>#VALUE!</v>
      </c>
      <c r="P550" s="12">
        <f t="shared" si="71"/>
        <v>0</v>
      </c>
      <c r="Q550" s="12">
        <f t="shared" si="73"/>
        <v>0</v>
      </c>
      <c r="R550" s="12">
        <f t="shared" si="72"/>
        <v>0</v>
      </c>
      <c r="S550" s="12">
        <f t="shared" si="75"/>
        <v>1029360</v>
      </c>
      <c r="T550" s="12" t="e">
        <v>#VALUE!</v>
      </c>
      <c r="U550" s="12">
        <v>102936000</v>
      </c>
      <c r="V550" s="12">
        <v>0</v>
      </c>
      <c r="W550" s="12">
        <v>102936000</v>
      </c>
      <c r="X550" s="12" t="e">
        <v>#VALUE!</v>
      </c>
      <c r="Y550" s="16">
        <f t="shared" si="76"/>
        <v>0</v>
      </c>
      <c r="Z550" s="16">
        <f t="shared" si="77"/>
        <v>0</v>
      </c>
      <c r="AA550" s="16">
        <f t="shared" si="78"/>
        <v>0</v>
      </c>
    </row>
    <row r="551" spans="1:27" x14ac:dyDescent="0.25">
      <c r="A551" s="8" t="s">
        <v>1339</v>
      </c>
      <c r="B551" s="28" t="s">
        <v>1129</v>
      </c>
      <c r="C551" s="28" t="s">
        <v>1130</v>
      </c>
      <c r="D551" s="28" t="s">
        <v>996</v>
      </c>
      <c r="E551" s="9" t="s">
        <v>249</v>
      </c>
      <c r="F551" s="28" t="s">
        <v>1012</v>
      </c>
      <c r="G551" s="28" t="s">
        <v>998</v>
      </c>
      <c r="H551" s="11">
        <v>3.5000000000000003E-2</v>
      </c>
      <c r="I551" s="11"/>
      <c r="J551" s="11">
        <v>0.01</v>
      </c>
      <c r="K551" s="11">
        <v>0.01</v>
      </c>
      <c r="L551" s="11">
        <v>5.0000000000000001E-3</v>
      </c>
      <c r="M551" s="11">
        <v>5.0000000000000001E-3</v>
      </c>
      <c r="N551" s="11"/>
      <c r="O551" s="12" t="e">
        <f t="shared" si="74"/>
        <v>#VALUE!</v>
      </c>
      <c r="P551" s="12">
        <f t="shared" si="71"/>
        <v>0</v>
      </c>
      <c r="Q551" s="12">
        <f t="shared" si="73"/>
        <v>0</v>
      </c>
      <c r="R551" s="12">
        <f t="shared" si="72"/>
        <v>0</v>
      </c>
      <c r="S551" s="12">
        <f t="shared" si="75"/>
        <v>503136</v>
      </c>
      <c r="T551" s="12" t="e">
        <v>#VALUE!</v>
      </c>
      <c r="U551" s="12">
        <v>50313600</v>
      </c>
      <c r="V551" s="12">
        <v>0</v>
      </c>
      <c r="W551" s="12">
        <v>50313600</v>
      </c>
      <c r="X551" s="12" t="e">
        <v>#VALUE!</v>
      </c>
      <c r="Y551" s="16">
        <f t="shared" si="76"/>
        <v>0</v>
      </c>
      <c r="Z551" s="16">
        <f t="shared" si="77"/>
        <v>0</v>
      </c>
      <c r="AA551" s="16">
        <f t="shared" si="78"/>
        <v>0</v>
      </c>
    </row>
    <row r="552" spans="1:27" x14ac:dyDescent="0.25">
      <c r="A552" s="8" t="s">
        <v>1340</v>
      </c>
      <c r="B552" s="28" t="s">
        <v>1131</v>
      </c>
      <c r="C552" s="28" t="s">
        <v>1132</v>
      </c>
      <c r="D552" s="28" t="s">
        <v>996</v>
      </c>
      <c r="E552" s="9" t="s">
        <v>249</v>
      </c>
      <c r="F552" s="28" t="s">
        <v>997</v>
      </c>
      <c r="G552" s="28" t="s">
        <v>998</v>
      </c>
      <c r="H552" s="11">
        <v>3.5000000000000003E-2</v>
      </c>
      <c r="I552" s="11"/>
      <c r="J552" s="11">
        <v>0.01</v>
      </c>
      <c r="K552" s="11">
        <v>0.01</v>
      </c>
      <c r="L552" s="11">
        <v>5.0000000000000001E-3</v>
      </c>
      <c r="M552" s="11">
        <v>5.0000000000000001E-3</v>
      </c>
      <c r="N552" s="11"/>
      <c r="O552" s="12" t="e">
        <f t="shared" si="74"/>
        <v>#VALUE!</v>
      </c>
      <c r="P552" s="12">
        <f t="shared" si="71"/>
        <v>0</v>
      </c>
      <c r="Q552" s="12">
        <f t="shared" si="73"/>
        <v>0</v>
      </c>
      <c r="R552" s="12">
        <f t="shared" si="72"/>
        <v>0</v>
      </c>
      <c r="S552" s="12">
        <f t="shared" si="75"/>
        <v>3447840</v>
      </c>
      <c r="T552" s="12" t="e">
        <v>#VALUE!</v>
      </c>
      <c r="U552" s="12">
        <v>344784000</v>
      </c>
      <c r="V552" s="12">
        <v>0</v>
      </c>
      <c r="W552" s="12">
        <v>344784000</v>
      </c>
      <c r="X552" s="12" t="e">
        <v>#VALUE!</v>
      </c>
      <c r="Y552" s="16">
        <f t="shared" si="76"/>
        <v>0</v>
      </c>
      <c r="Z552" s="16">
        <f t="shared" si="77"/>
        <v>0</v>
      </c>
      <c r="AA552" s="16">
        <f t="shared" si="78"/>
        <v>0</v>
      </c>
    </row>
    <row r="553" spans="1:27" x14ac:dyDescent="0.25">
      <c r="A553" s="8" t="s">
        <v>1334</v>
      </c>
      <c r="B553" s="28" t="s">
        <v>1133</v>
      </c>
      <c r="C553" s="28" t="s">
        <v>1134</v>
      </c>
      <c r="D553" s="28" t="s">
        <v>996</v>
      </c>
      <c r="E553" s="9" t="s">
        <v>249</v>
      </c>
      <c r="F553" s="28" t="s">
        <v>1012</v>
      </c>
      <c r="G553" s="28" t="s">
        <v>998</v>
      </c>
      <c r="H553" s="11">
        <v>3.5000000000000003E-2</v>
      </c>
      <c r="I553" s="11"/>
      <c r="J553" s="11">
        <v>0.01</v>
      </c>
      <c r="K553" s="11">
        <v>0.01</v>
      </c>
      <c r="L553" s="11">
        <v>5.0000000000000001E-3</v>
      </c>
      <c r="M553" s="11">
        <v>5.0000000000000001E-3</v>
      </c>
      <c r="N553" s="11"/>
      <c r="O553" s="12" t="e">
        <f t="shared" si="74"/>
        <v>#VALUE!</v>
      </c>
      <c r="P553" s="12">
        <f t="shared" si="71"/>
        <v>0</v>
      </c>
      <c r="Q553" s="12">
        <f t="shared" si="73"/>
        <v>0</v>
      </c>
      <c r="R553" s="12">
        <f t="shared" si="72"/>
        <v>0</v>
      </c>
      <c r="S553" s="12">
        <f t="shared" si="75"/>
        <v>0</v>
      </c>
      <c r="T553" s="12" t="e">
        <v>#VALUE!</v>
      </c>
      <c r="U553" s="12">
        <v>7200000</v>
      </c>
      <c r="V553" s="12">
        <v>0</v>
      </c>
      <c r="W553" s="12">
        <v>0</v>
      </c>
      <c r="X553" s="12" t="e">
        <v>#VALUE!</v>
      </c>
      <c r="Y553" s="16">
        <f t="shared" si="76"/>
        <v>0</v>
      </c>
      <c r="Z553" s="16">
        <f t="shared" si="77"/>
        <v>0</v>
      </c>
      <c r="AA553" s="16">
        <f t="shared" si="78"/>
        <v>0</v>
      </c>
    </row>
    <row r="554" spans="1:27" x14ac:dyDescent="0.25">
      <c r="A554" s="8" t="s">
        <v>1341</v>
      </c>
      <c r="B554" s="28" t="s">
        <v>1135</v>
      </c>
      <c r="C554" s="28" t="s">
        <v>1136</v>
      </c>
      <c r="D554" s="28" t="s">
        <v>1018</v>
      </c>
      <c r="E554" s="9" t="s">
        <v>249</v>
      </c>
      <c r="F554" s="28" t="s">
        <v>1025</v>
      </c>
      <c r="G554" s="28" t="s">
        <v>998</v>
      </c>
      <c r="H554" s="11">
        <v>3.5000000000000003E-2</v>
      </c>
      <c r="I554" s="11"/>
      <c r="J554" s="11">
        <v>0.01</v>
      </c>
      <c r="K554" s="11">
        <v>0.01</v>
      </c>
      <c r="L554" s="11">
        <v>5.0000000000000001E-3</v>
      </c>
      <c r="M554" s="11">
        <v>5.0000000000000001E-3</v>
      </c>
      <c r="N554" s="11"/>
      <c r="O554" s="12" t="e">
        <f t="shared" si="74"/>
        <v>#VALUE!</v>
      </c>
      <c r="P554" s="12">
        <f t="shared" si="71"/>
        <v>0</v>
      </c>
      <c r="Q554" s="12">
        <f t="shared" si="73"/>
        <v>0</v>
      </c>
      <c r="R554" s="12">
        <f t="shared" si="72"/>
        <v>0</v>
      </c>
      <c r="S554" s="12">
        <f t="shared" si="75"/>
        <v>2842560</v>
      </c>
      <c r="T554" s="12" t="e">
        <v>#VALUE!</v>
      </c>
      <c r="U554" s="12">
        <v>284256000</v>
      </c>
      <c r="V554" s="12">
        <v>46176000</v>
      </c>
      <c r="W554" s="12">
        <v>284256000</v>
      </c>
      <c r="X554" s="12" t="e">
        <v>#VALUE!</v>
      </c>
      <c r="Y554" s="16">
        <f t="shared" si="76"/>
        <v>0</v>
      </c>
      <c r="Z554" s="16">
        <f t="shared" si="77"/>
        <v>0</v>
      </c>
      <c r="AA554" s="16">
        <f t="shared" si="78"/>
        <v>0</v>
      </c>
    </row>
    <row r="555" spans="1:27" x14ac:dyDescent="0.25">
      <c r="A555" s="8" t="s">
        <v>1332</v>
      </c>
      <c r="B555" s="46" t="s">
        <v>1137</v>
      </c>
      <c r="C555" s="28" t="s">
        <v>1138</v>
      </c>
      <c r="D555" s="28" t="s">
        <v>1005</v>
      </c>
      <c r="E555" s="9" t="s">
        <v>249</v>
      </c>
      <c r="F555" s="28" t="s">
        <v>1006</v>
      </c>
      <c r="G555" s="28" t="s">
        <v>998</v>
      </c>
      <c r="H555" s="11">
        <v>3.5000000000000003E-2</v>
      </c>
      <c r="I555" s="11"/>
      <c r="J555" s="11">
        <v>0.01</v>
      </c>
      <c r="K555" s="11">
        <v>0.01</v>
      </c>
      <c r="L555" s="11">
        <v>5.0000000000000001E-3</v>
      </c>
      <c r="M555" s="11">
        <v>5.0000000000000001E-3</v>
      </c>
      <c r="N555" s="11"/>
      <c r="O555" s="12" t="e">
        <f t="shared" si="74"/>
        <v>#VALUE!</v>
      </c>
      <c r="P555" s="12">
        <f t="shared" si="71"/>
        <v>0</v>
      </c>
      <c r="Q555" s="12">
        <f t="shared" si="73"/>
        <v>0</v>
      </c>
      <c r="R555" s="12">
        <f t="shared" si="72"/>
        <v>0</v>
      </c>
      <c r="S555" s="12">
        <f t="shared" si="75"/>
        <v>2002320</v>
      </c>
      <c r="T555" s="12" t="e">
        <v>#VALUE!</v>
      </c>
      <c r="U555" s="12">
        <v>200232000</v>
      </c>
      <c r="V555" s="12">
        <v>299832000</v>
      </c>
      <c r="W555" s="12">
        <v>200232000</v>
      </c>
      <c r="X555" s="12" t="e">
        <v>#VALUE!</v>
      </c>
      <c r="Y555" s="16">
        <f t="shared" si="76"/>
        <v>0</v>
      </c>
      <c r="Z555" s="16">
        <f t="shared" si="77"/>
        <v>0</v>
      </c>
      <c r="AA555" s="16">
        <f t="shared" si="78"/>
        <v>0</v>
      </c>
    </row>
    <row r="556" spans="1:27" x14ac:dyDescent="0.25">
      <c r="A556" s="8" t="s">
        <v>1342</v>
      </c>
      <c r="B556" s="28" t="s">
        <v>1198</v>
      </c>
      <c r="C556" s="28" t="s">
        <v>1199</v>
      </c>
      <c r="D556" s="28" t="s">
        <v>996</v>
      </c>
      <c r="E556" s="9" t="s">
        <v>249</v>
      </c>
      <c r="F556" s="28" t="s">
        <v>1185</v>
      </c>
      <c r="G556" s="28" t="s">
        <v>998</v>
      </c>
      <c r="H556" s="11">
        <v>3.5000000000000003E-2</v>
      </c>
      <c r="I556" s="11"/>
      <c r="J556" s="11">
        <v>0.01</v>
      </c>
      <c r="K556" s="11">
        <v>0.01</v>
      </c>
      <c r="L556" s="11">
        <v>5.0000000000000001E-3</v>
      </c>
      <c r="M556" s="11">
        <v>5.0000000000000001E-3</v>
      </c>
      <c r="N556" s="11"/>
      <c r="O556" s="12" t="e">
        <f t="shared" si="74"/>
        <v>#VALUE!</v>
      </c>
      <c r="P556" s="12">
        <f t="shared" si="71"/>
        <v>0</v>
      </c>
      <c r="Q556" s="12">
        <f t="shared" si="73"/>
        <v>0</v>
      </c>
      <c r="R556" s="12">
        <f t="shared" si="72"/>
        <v>0</v>
      </c>
      <c r="S556" s="12">
        <f t="shared" si="75"/>
        <v>0</v>
      </c>
      <c r="T556" s="12" t="e">
        <v>#VALUE!</v>
      </c>
      <c r="U556" s="12">
        <v>0</v>
      </c>
      <c r="V556" s="12">
        <v>0</v>
      </c>
      <c r="W556" s="12">
        <v>0</v>
      </c>
      <c r="X556" s="12" t="e">
        <v>#VALUE!</v>
      </c>
      <c r="Y556" s="16">
        <f t="shared" si="76"/>
        <v>0</v>
      </c>
      <c r="Z556" s="16">
        <f t="shared" si="77"/>
        <v>0</v>
      </c>
      <c r="AA556" s="16">
        <f t="shared" si="78"/>
        <v>0</v>
      </c>
    </row>
    <row r="557" spans="1:27" x14ac:dyDescent="0.25">
      <c r="A557" s="8" t="s">
        <v>1343</v>
      </c>
      <c r="B557" s="32" t="s">
        <v>1217</v>
      </c>
      <c r="C557" s="32" t="s">
        <v>1218</v>
      </c>
      <c r="D557" s="32" t="s">
        <v>996</v>
      </c>
      <c r="E557" s="9" t="s">
        <v>249</v>
      </c>
      <c r="F557" s="28" t="s">
        <v>1204</v>
      </c>
      <c r="G557" s="28" t="s">
        <v>998</v>
      </c>
      <c r="H557" s="11">
        <v>3.5000000000000003E-2</v>
      </c>
      <c r="I557" s="17">
        <v>0.02</v>
      </c>
      <c r="J557" s="11">
        <v>0.01</v>
      </c>
      <c r="K557" s="11">
        <v>0.01</v>
      </c>
      <c r="L557" s="11">
        <v>5.0000000000000001E-3</v>
      </c>
      <c r="M557" s="11">
        <v>5.0000000000000001E-3</v>
      </c>
      <c r="N557" s="11"/>
      <c r="O557" s="12" t="e">
        <f t="shared" si="74"/>
        <v>#VALUE!</v>
      </c>
      <c r="P557" s="12">
        <f t="shared" ref="P557:P602" si="79">ROUND(IF(Y557&gt;=40%,U557*J557*(100%-H557),0),0)</f>
        <v>0</v>
      </c>
      <c r="Q557" s="12">
        <f t="shared" si="73"/>
        <v>0</v>
      </c>
      <c r="R557" s="12">
        <f t="shared" ref="R557:R602" si="80">ROUND(IF(AA557&gt;=100%,X557*(100%-H557)*K557,0),0)</f>
        <v>0</v>
      </c>
      <c r="S557" s="12">
        <f t="shared" si="75"/>
        <v>0</v>
      </c>
      <c r="T557" s="12" t="e">
        <v>#VALUE!</v>
      </c>
      <c r="U557" s="12">
        <v>0</v>
      </c>
      <c r="V557" s="12">
        <v>12960000</v>
      </c>
      <c r="W557" s="12">
        <v>0</v>
      </c>
      <c r="X557" s="12" t="e">
        <v>#VALUE!</v>
      </c>
      <c r="Y557" s="16">
        <f t="shared" si="76"/>
        <v>0</v>
      </c>
      <c r="Z557" s="16">
        <f t="shared" si="77"/>
        <v>0</v>
      </c>
      <c r="AA557" s="16">
        <f t="shared" si="78"/>
        <v>0</v>
      </c>
    </row>
    <row r="558" spans="1:27" x14ac:dyDescent="0.25">
      <c r="A558" s="8" t="s">
        <v>1345</v>
      </c>
      <c r="B558" s="28" t="s">
        <v>1244</v>
      </c>
      <c r="C558" s="28" t="s">
        <v>1245</v>
      </c>
      <c r="D558" s="28" t="s">
        <v>996</v>
      </c>
      <c r="E558" s="9" t="s">
        <v>249</v>
      </c>
      <c r="F558" s="28" t="s">
        <v>1185</v>
      </c>
      <c r="G558" s="28" t="s">
        <v>998</v>
      </c>
      <c r="H558" s="11">
        <v>3.5000000000000003E-2</v>
      </c>
      <c r="I558" s="11"/>
      <c r="J558" s="11">
        <v>0.01</v>
      </c>
      <c r="K558" s="11">
        <v>0.01</v>
      </c>
      <c r="L558" s="11">
        <v>5.0000000000000001E-3</v>
      </c>
      <c r="M558" s="11">
        <v>5.0000000000000001E-3</v>
      </c>
      <c r="N558" s="11"/>
      <c r="O558" s="12" t="e">
        <f t="shared" si="74"/>
        <v>#VALUE!</v>
      </c>
      <c r="P558" s="12">
        <f t="shared" si="79"/>
        <v>0</v>
      </c>
      <c r="Q558" s="12">
        <f t="shared" si="73"/>
        <v>0</v>
      </c>
      <c r="R558" s="12">
        <f t="shared" si="80"/>
        <v>0</v>
      </c>
      <c r="S558" s="12">
        <f t="shared" si="75"/>
        <v>0</v>
      </c>
      <c r="T558" s="12" t="e">
        <v>#VALUE!</v>
      </c>
      <c r="U558" s="12">
        <v>0</v>
      </c>
      <c r="V558" s="12">
        <v>0</v>
      </c>
      <c r="W558" s="12">
        <v>0</v>
      </c>
      <c r="X558" s="12" t="e">
        <v>#VALUE!</v>
      </c>
      <c r="Y558" s="16">
        <f t="shared" si="76"/>
        <v>0</v>
      </c>
      <c r="Z558" s="16">
        <f t="shared" si="77"/>
        <v>0</v>
      </c>
      <c r="AA558" s="16">
        <f t="shared" si="78"/>
        <v>0</v>
      </c>
    </row>
    <row r="559" spans="1:27" x14ac:dyDescent="0.25">
      <c r="A559" s="8" t="s">
        <v>1296</v>
      </c>
      <c r="B559" s="28" t="s">
        <v>881</v>
      </c>
      <c r="C559" s="28" t="s">
        <v>882</v>
      </c>
      <c r="D559" s="28" t="s">
        <v>478</v>
      </c>
      <c r="E559" s="9" t="s">
        <v>249</v>
      </c>
      <c r="F559" s="28" t="s">
        <v>883</v>
      </c>
      <c r="G559" s="28" t="s">
        <v>480</v>
      </c>
      <c r="H559" s="11">
        <v>3.5000000000000003E-2</v>
      </c>
      <c r="I559" s="11"/>
      <c r="J559" s="11">
        <v>0.01</v>
      </c>
      <c r="K559" s="11">
        <v>0.01</v>
      </c>
      <c r="L559" s="11">
        <v>5.0000000000000001E-3</v>
      </c>
      <c r="M559" s="11">
        <v>5.0000000000000001E-3</v>
      </c>
      <c r="N559" s="11"/>
      <c r="O559" s="12" t="e">
        <f t="shared" si="74"/>
        <v>#VALUE!</v>
      </c>
      <c r="P559" s="12">
        <f t="shared" si="79"/>
        <v>0</v>
      </c>
      <c r="Q559" s="12">
        <f t="shared" si="73"/>
        <v>0</v>
      </c>
      <c r="R559" s="12">
        <f t="shared" si="80"/>
        <v>0</v>
      </c>
      <c r="S559" s="12">
        <f t="shared" si="75"/>
        <v>86400</v>
      </c>
      <c r="T559" s="12" t="e">
        <v>#VALUE!</v>
      </c>
      <c r="U559" s="12">
        <v>8640000</v>
      </c>
      <c r="V559" s="12">
        <v>41376000</v>
      </c>
      <c r="W559" s="12">
        <v>8640000</v>
      </c>
      <c r="X559" s="12" t="e">
        <v>#VALUE!</v>
      </c>
      <c r="Y559" s="16">
        <f t="shared" si="76"/>
        <v>0</v>
      </c>
      <c r="Z559" s="16">
        <f t="shared" si="77"/>
        <v>0</v>
      </c>
      <c r="AA559" s="16">
        <f t="shared" si="78"/>
        <v>0</v>
      </c>
    </row>
    <row r="560" spans="1:27" x14ac:dyDescent="0.25">
      <c r="A560" s="8" t="s">
        <v>1299</v>
      </c>
      <c r="B560" s="28" t="s">
        <v>888</v>
      </c>
      <c r="C560" s="28" t="s">
        <v>889</v>
      </c>
      <c r="D560" s="28" t="s">
        <v>478</v>
      </c>
      <c r="E560" s="9" t="s">
        <v>249</v>
      </c>
      <c r="F560" s="28" t="s">
        <v>491</v>
      </c>
      <c r="G560" s="28" t="s">
        <v>480</v>
      </c>
      <c r="H560" s="11">
        <v>3.5000000000000003E-2</v>
      </c>
      <c r="I560" s="11">
        <v>0.02</v>
      </c>
      <c r="J560" s="11">
        <v>0.01</v>
      </c>
      <c r="K560" s="11">
        <v>0.01</v>
      </c>
      <c r="L560" s="11">
        <v>5.0000000000000001E-3</v>
      </c>
      <c r="M560" s="11">
        <v>5.0000000000000001E-3</v>
      </c>
      <c r="N560" s="11"/>
      <c r="O560" s="12" t="e">
        <f t="shared" si="74"/>
        <v>#VALUE!</v>
      </c>
      <c r="P560" s="12">
        <f t="shared" si="79"/>
        <v>0</v>
      </c>
      <c r="Q560" s="12">
        <f t="shared" si="73"/>
        <v>0</v>
      </c>
      <c r="R560" s="12">
        <f t="shared" si="80"/>
        <v>0</v>
      </c>
      <c r="S560" s="12">
        <f t="shared" si="75"/>
        <v>1008576</v>
      </c>
      <c r="T560" s="12" t="e">
        <v>#VALUE!</v>
      </c>
      <c r="U560" s="12">
        <v>100857600</v>
      </c>
      <c r="V560" s="12">
        <v>76348800</v>
      </c>
      <c r="W560" s="12">
        <v>100857600</v>
      </c>
      <c r="X560" s="12" t="e">
        <v>#VALUE!</v>
      </c>
      <c r="Y560" s="16">
        <f t="shared" si="76"/>
        <v>0</v>
      </c>
      <c r="Z560" s="16">
        <f t="shared" si="77"/>
        <v>0</v>
      </c>
      <c r="AA560" s="16">
        <f t="shared" si="78"/>
        <v>0</v>
      </c>
    </row>
    <row r="561" spans="1:27" x14ac:dyDescent="0.25">
      <c r="A561" s="8" t="s">
        <v>1300</v>
      </c>
      <c r="B561" s="28" t="s">
        <v>890</v>
      </c>
      <c r="C561" s="28" t="s">
        <v>891</v>
      </c>
      <c r="D561" s="28" t="s">
        <v>478</v>
      </c>
      <c r="E561" s="9" t="s">
        <v>249</v>
      </c>
      <c r="F561" s="28" t="s">
        <v>479</v>
      </c>
      <c r="G561" s="28" t="s">
        <v>480</v>
      </c>
      <c r="H561" s="11">
        <v>3.5000000000000003E-2</v>
      </c>
      <c r="I561" s="11"/>
      <c r="J561" s="11">
        <v>0.01</v>
      </c>
      <c r="K561" s="11">
        <v>0.01</v>
      </c>
      <c r="L561" s="11">
        <v>5.0000000000000001E-3</v>
      </c>
      <c r="M561" s="11">
        <v>5.0000000000000001E-3</v>
      </c>
      <c r="N561" s="11"/>
      <c r="O561" s="12" t="e">
        <f t="shared" si="74"/>
        <v>#VALUE!</v>
      </c>
      <c r="P561" s="12">
        <f t="shared" si="79"/>
        <v>0</v>
      </c>
      <c r="Q561" s="12">
        <f t="shared" si="73"/>
        <v>0</v>
      </c>
      <c r="R561" s="12">
        <f t="shared" si="80"/>
        <v>0</v>
      </c>
      <c r="S561" s="12">
        <f t="shared" si="75"/>
        <v>0</v>
      </c>
      <c r="T561" s="12" t="e">
        <v>#VALUE!</v>
      </c>
      <c r="U561" s="12">
        <v>0</v>
      </c>
      <c r="V561" s="12">
        <v>0</v>
      </c>
      <c r="W561" s="12">
        <v>0</v>
      </c>
      <c r="X561" s="12" t="e">
        <v>#VALUE!</v>
      </c>
      <c r="Y561" s="16">
        <f t="shared" si="76"/>
        <v>0</v>
      </c>
      <c r="Z561" s="16">
        <f t="shared" si="77"/>
        <v>0</v>
      </c>
      <c r="AA561" s="16">
        <f t="shared" si="78"/>
        <v>0</v>
      </c>
    </row>
    <row r="562" spans="1:27" x14ac:dyDescent="0.25">
      <c r="A562" s="8" t="s">
        <v>1313</v>
      </c>
      <c r="B562" s="28" t="s">
        <v>916</v>
      </c>
      <c r="C562" s="28" t="s">
        <v>917</v>
      </c>
      <c r="D562" s="28" t="s">
        <v>478</v>
      </c>
      <c r="E562" s="9" t="s">
        <v>249</v>
      </c>
      <c r="F562" s="28" t="s">
        <v>494</v>
      </c>
      <c r="G562" s="28" t="s">
        <v>480</v>
      </c>
      <c r="H562" s="11">
        <v>3.5000000000000003E-2</v>
      </c>
      <c r="I562" s="11"/>
      <c r="J562" s="11">
        <v>0.01</v>
      </c>
      <c r="K562" s="11">
        <v>0.01</v>
      </c>
      <c r="L562" s="11">
        <v>5.0000000000000001E-3</v>
      </c>
      <c r="M562" s="11">
        <v>5.0000000000000001E-3</v>
      </c>
      <c r="N562" s="11"/>
      <c r="O562" s="12" t="e">
        <f t="shared" si="74"/>
        <v>#VALUE!</v>
      </c>
      <c r="P562" s="12">
        <f t="shared" si="79"/>
        <v>0</v>
      </c>
      <c r="Q562" s="12">
        <f t="shared" si="73"/>
        <v>0</v>
      </c>
      <c r="R562" s="12">
        <f t="shared" si="80"/>
        <v>0</v>
      </c>
      <c r="S562" s="12">
        <f t="shared" si="75"/>
        <v>0</v>
      </c>
      <c r="T562" s="12" t="e">
        <v>#VALUE!</v>
      </c>
      <c r="U562" s="12">
        <v>0</v>
      </c>
      <c r="V562" s="12">
        <v>0</v>
      </c>
      <c r="W562" s="12">
        <v>0</v>
      </c>
      <c r="X562" s="12" t="e">
        <v>#VALUE!</v>
      </c>
      <c r="Y562" s="16">
        <f t="shared" si="76"/>
        <v>0</v>
      </c>
      <c r="Z562" s="16">
        <f t="shared" si="77"/>
        <v>0</v>
      </c>
      <c r="AA562" s="16">
        <f t="shared" si="78"/>
        <v>0</v>
      </c>
    </row>
    <row r="563" spans="1:27" x14ac:dyDescent="0.25">
      <c r="A563" s="8" t="s">
        <v>1321</v>
      </c>
      <c r="B563" s="28" t="s">
        <v>932</v>
      </c>
      <c r="C563" s="28" t="s">
        <v>933</v>
      </c>
      <c r="D563" s="28" t="s">
        <v>478</v>
      </c>
      <c r="E563" s="9" t="s">
        <v>249</v>
      </c>
      <c r="F563" s="28" t="s">
        <v>494</v>
      </c>
      <c r="G563" s="28" t="s">
        <v>480</v>
      </c>
      <c r="H563" s="11">
        <v>3.5000000000000003E-2</v>
      </c>
      <c r="I563" s="11"/>
      <c r="J563" s="11">
        <v>0.01</v>
      </c>
      <c r="K563" s="11">
        <v>0.01</v>
      </c>
      <c r="L563" s="11">
        <v>5.0000000000000001E-3</v>
      </c>
      <c r="M563" s="11">
        <v>5.0000000000000001E-3</v>
      </c>
      <c r="N563" s="11"/>
      <c r="O563" s="12" t="e">
        <f t="shared" si="74"/>
        <v>#VALUE!</v>
      </c>
      <c r="P563" s="12">
        <f t="shared" si="79"/>
        <v>0</v>
      </c>
      <c r="Q563" s="12">
        <f t="shared" si="73"/>
        <v>0</v>
      </c>
      <c r="R563" s="12">
        <f t="shared" si="80"/>
        <v>0</v>
      </c>
      <c r="S563" s="12">
        <f t="shared" si="75"/>
        <v>0</v>
      </c>
      <c r="T563" s="12" t="e">
        <v>#VALUE!</v>
      </c>
      <c r="U563" s="12">
        <v>0</v>
      </c>
      <c r="V563" s="12">
        <v>0</v>
      </c>
      <c r="W563" s="12">
        <v>0</v>
      </c>
      <c r="X563" s="12" t="e">
        <v>#VALUE!</v>
      </c>
      <c r="Y563" s="16">
        <f t="shared" si="76"/>
        <v>0</v>
      </c>
      <c r="Z563" s="16">
        <f t="shared" si="77"/>
        <v>0</v>
      </c>
      <c r="AA563" s="16">
        <f t="shared" si="78"/>
        <v>0</v>
      </c>
    </row>
    <row r="564" spans="1:27" x14ac:dyDescent="0.25">
      <c r="A564" s="8" t="s">
        <v>1324</v>
      </c>
      <c r="B564" s="28" t="s">
        <v>936</v>
      </c>
      <c r="C564" s="28" t="s">
        <v>937</v>
      </c>
      <c r="D564" s="28" t="s">
        <v>478</v>
      </c>
      <c r="E564" s="9" t="s">
        <v>249</v>
      </c>
      <c r="F564" s="28" t="s">
        <v>479</v>
      </c>
      <c r="G564" s="28" t="s">
        <v>480</v>
      </c>
      <c r="H564" s="11">
        <v>3.5000000000000003E-2</v>
      </c>
      <c r="I564" s="11"/>
      <c r="J564" s="11">
        <v>0.01</v>
      </c>
      <c r="K564" s="11">
        <v>0.01</v>
      </c>
      <c r="L564" s="11">
        <v>5.0000000000000001E-3</v>
      </c>
      <c r="M564" s="11">
        <v>5.0000000000000001E-3</v>
      </c>
      <c r="N564" s="11"/>
      <c r="O564" s="12" t="e">
        <f t="shared" si="74"/>
        <v>#VALUE!</v>
      </c>
      <c r="P564" s="12">
        <f t="shared" si="79"/>
        <v>0</v>
      </c>
      <c r="Q564" s="12">
        <f t="shared" si="73"/>
        <v>0</v>
      </c>
      <c r="R564" s="12">
        <f t="shared" si="80"/>
        <v>0</v>
      </c>
      <c r="S564" s="12">
        <f t="shared" si="75"/>
        <v>0</v>
      </c>
      <c r="T564" s="12" t="e">
        <v>#VALUE!</v>
      </c>
      <c r="U564" s="12">
        <v>0</v>
      </c>
      <c r="V564" s="12">
        <v>0</v>
      </c>
      <c r="W564" s="12">
        <v>0</v>
      </c>
      <c r="X564" s="12" t="e">
        <v>#VALUE!</v>
      </c>
      <c r="Y564" s="16">
        <f t="shared" si="76"/>
        <v>0</v>
      </c>
      <c r="Z564" s="16">
        <f t="shared" si="77"/>
        <v>0</v>
      </c>
      <c r="AA564" s="16">
        <f t="shared" si="78"/>
        <v>0</v>
      </c>
    </row>
    <row r="565" spans="1:27" x14ac:dyDescent="0.25">
      <c r="A565" s="8" t="s">
        <v>1270</v>
      </c>
      <c r="B565" s="28" t="s">
        <v>250</v>
      </c>
      <c r="C565" s="28" t="s">
        <v>251</v>
      </c>
      <c r="D565" s="28" t="s">
        <v>76</v>
      </c>
      <c r="E565" s="9" t="s">
        <v>249</v>
      </c>
      <c r="F565" s="28" t="s">
        <v>77</v>
      </c>
      <c r="G565" s="28" t="s">
        <v>57</v>
      </c>
      <c r="H565" s="11">
        <v>3.5000000000000003E-2</v>
      </c>
      <c r="I565" s="11"/>
      <c r="J565" s="11">
        <v>0.01</v>
      </c>
      <c r="K565" s="11">
        <v>0.01</v>
      </c>
      <c r="L565" s="11">
        <v>5.0000000000000001E-3</v>
      </c>
      <c r="M565" s="11">
        <v>5.0000000000000001E-3</v>
      </c>
      <c r="N565" s="11"/>
      <c r="O565" s="12" t="e">
        <f t="shared" si="74"/>
        <v>#VALUE!</v>
      </c>
      <c r="P565" s="12">
        <f t="shared" si="79"/>
        <v>0</v>
      </c>
      <c r="Q565" s="12">
        <f t="shared" si="73"/>
        <v>0</v>
      </c>
      <c r="R565" s="12">
        <f t="shared" si="80"/>
        <v>0</v>
      </c>
      <c r="S565" s="12">
        <f t="shared" si="75"/>
        <v>0</v>
      </c>
      <c r="T565" s="12" t="e">
        <v>#VALUE!</v>
      </c>
      <c r="U565" s="12">
        <v>0</v>
      </c>
      <c r="V565" s="12">
        <v>186220800</v>
      </c>
      <c r="W565" s="12">
        <v>0</v>
      </c>
      <c r="X565" s="12" t="e">
        <v>#VALUE!</v>
      </c>
      <c r="Y565" s="16">
        <f t="shared" si="76"/>
        <v>0</v>
      </c>
      <c r="Z565" s="16">
        <f t="shared" si="77"/>
        <v>0</v>
      </c>
      <c r="AA565" s="16">
        <f t="shared" si="78"/>
        <v>0</v>
      </c>
    </row>
    <row r="566" spans="1:27" x14ac:dyDescent="0.25">
      <c r="A566" s="8" t="s">
        <v>1268</v>
      </c>
      <c r="B566" s="28" t="s">
        <v>260</v>
      </c>
      <c r="C566" s="28" t="s">
        <v>261</v>
      </c>
      <c r="D566" s="28" t="s">
        <v>55</v>
      </c>
      <c r="E566" s="9" t="s">
        <v>249</v>
      </c>
      <c r="F566" s="28" t="s">
        <v>70</v>
      </c>
      <c r="G566" s="28" t="s">
        <v>57</v>
      </c>
      <c r="H566" s="11">
        <v>3.5000000000000003E-2</v>
      </c>
      <c r="I566" s="11"/>
      <c r="J566" s="11">
        <v>0.01</v>
      </c>
      <c r="K566" s="11">
        <v>0.01</v>
      </c>
      <c r="L566" s="11">
        <v>5.0000000000000001E-3</v>
      </c>
      <c r="M566" s="11">
        <v>5.0000000000000001E-3</v>
      </c>
      <c r="N566" s="11"/>
      <c r="O566" s="12" t="e">
        <f t="shared" si="74"/>
        <v>#VALUE!</v>
      </c>
      <c r="P566" s="12">
        <f t="shared" si="79"/>
        <v>0</v>
      </c>
      <c r="Q566" s="12">
        <f t="shared" si="73"/>
        <v>0</v>
      </c>
      <c r="R566" s="12">
        <f t="shared" si="80"/>
        <v>0</v>
      </c>
      <c r="S566" s="12">
        <f t="shared" si="75"/>
        <v>0</v>
      </c>
      <c r="T566" s="12" t="e">
        <v>#VALUE!</v>
      </c>
      <c r="U566" s="12">
        <v>0</v>
      </c>
      <c r="V566" s="12">
        <v>0</v>
      </c>
      <c r="W566" s="12">
        <v>0</v>
      </c>
      <c r="X566" s="12" t="e">
        <v>#VALUE!</v>
      </c>
      <c r="Y566" s="16">
        <f t="shared" si="76"/>
        <v>0</v>
      </c>
      <c r="Z566" s="16">
        <f t="shared" si="77"/>
        <v>0</v>
      </c>
      <c r="AA566" s="16">
        <f t="shared" si="78"/>
        <v>0</v>
      </c>
    </row>
    <row r="567" spans="1:27" x14ac:dyDescent="0.25">
      <c r="A567" s="8" t="s">
        <v>1271</v>
      </c>
      <c r="B567" s="28" t="s">
        <v>262</v>
      </c>
      <c r="C567" s="28" t="s">
        <v>263</v>
      </c>
      <c r="D567" s="28" t="s">
        <v>1392</v>
      </c>
      <c r="E567" s="9" t="s">
        <v>249</v>
      </c>
      <c r="F567" s="28" t="s">
        <v>80</v>
      </c>
      <c r="G567" s="28" t="s">
        <v>57</v>
      </c>
      <c r="H567" s="11">
        <v>3.5000000000000003E-2</v>
      </c>
      <c r="I567" s="11"/>
      <c r="J567" s="11">
        <v>0.01</v>
      </c>
      <c r="K567" s="11">
        <v>0.01</v>
      </c>
      <c r="L567" s="11">
        <v>5.0000000000000001E-3</v>
      </c>
      <c r="M567" s="11">
        <v>5.0000000000000001E-3</v>
      </c>
      <c r="N567" s="11"/>
      <c r="O567" s="12" t="e">
        <f t="shared" si="74"/>
        <v>#VALUE!</v>
      </c>
      <c r="P567" s="12">
        <f t="shared" si="79"/>
        <v>0</v>
      </c>
      <c r="Q567" s="12">
        <f t="shared" si="73"/>
        <v>0</v>
      </c>
      <c r="R567" s="12">
        <f t="shared" si="80"/>
        <v>0</v>
      </c>
      <c r="S567" s="12">
        <f t="shared" si="75"/>
        <v>2793600</v>
      </c>
      <c r="T567" s="12" t="e">
        <v>#VALUE!</v>
      </c>
      <c r="U567" s="12">
        <v>300864000</v>
      </c>
      <c r="V567" s="12">
        <v>41184000</v>
      </c>
      <c r="W567" s="12">
        <v>279360000</v>
      </c>
      <c r="X567" s="12" t="e">
        <v>#VALUE!</v>
      </c>
      <c r="Y567" s="16">
        <f t="shared" si="76"/>
        <v>0</v>
      </c>
      <c r="Z567" s="16">
        <f t="shared" si="77"/>
        <v>0</v>
      </c>
      <c r="AA567" s="16">
        <f t="shared" si="78"/>
        <v>0</v>
      </c>
    </row>
    <row r="568" spans="1:27" x14ac:dyDescent="0.25">
      <c r="A568" s="8" t="s">
        <v>1272</v>
      </c>
      <c r="B568" s="30" t="s">
        <v>264</v>
      </c>
      <c r="C568" s="9" t="s">
        <v>265</v>
      </c>
      <c r="D568" s="9" t="s">
        <v>1391</v>
      </c>
      <c r="E568" s="9" t="s">
        <v>249</v>
      </c>
      <c r="F568" s="9" t="s">
        <v>266</v>
      </c>
      <c r="G568" s="9" t="s">
        <v>57</v>
      </c>
      <c r="H568" s="11">
        <v>3.5000000000000003E-2</v>
      </c>
      <c r="I568" s="11"/>
      <c r="J568" s="11">
        <v>0.01</v>
      </c>
      <c r="K568" s="11">
        <v>0.01</v>
      </c>
      <c r="L568" s="11">
        <v>5.0000000000000001E-3</v>
      </c>
      <c r="M568" s="11">
        <v>5.0000000000000001E-3</v>
      </c>
      <c r="N568" s="11"/>
      <c r="O568" s="12" t="e">
        <f t="shared" si="74"/>
        <v>#VALUE!</v>
      </c>
      <c r="P568" s="12">
        <f t="shared" si="79"/>
        <v>0</v>
      </c>
      <c r="Q568" s="12">
        <f t="shared" si="73"/>
        <v>0</v>
      </c>
      <c r="R568" s="12">
        <f t="shared" si="80"/>
        <v>0</v>
      </c>
      <c r="S568" s="12">
        <f t="shared" si="75"/>
        <v>0</v>
      </c>
      <c r="T568" s="12" t="e">
        <v>#VALUE!</v>
      </c>
      <c r="U568" s="12">
        <v>0</v>
      </c>
      <c r="V568" s="12">
        <v>0</v>
      </c>
      <c r="W568" s="12">
        <v>0</v>
      </c>
      <c r="X568" s="12" t="e">
        <v>#VALUE!</v>
      </c>
      <c r="Y568" s="16">
        <f t="shared" si="76"/>
        <v>0</v>
      </c>
      <c r="Z568" s="16">
        <f t="shared" si="77"/>
        <v>0</v>
      </c>
      <c r="AA568" s="16">
        <f t="shared" si="78"/>
        <v>0</v>
      </c>
    </row>
    <row r="569" spans="1:27" x14ac:dyDescent="0.25">
      <c r="A569" s="8" t="s">
        <v>1283</v>
      </c>
      <c r="B569" s="30" t="s">
        <v>269</v>
      </c>
      <c r="C569" s="9" t="s">
        <v>270</v>
      </c>
      <c r="D569" s="9" t="s">
        <v>55</v>
      </c>
      <c r="E569" s="9" t="s">
        <v>249</v>
      </c>
      <c r="F569" s="9" t="s">
        <v>67</v>
      </c>
      <c r="G569" s="9" t="s">
        <v>57</v>
      </c>
      <c r="H569" s="11">
        <v>3.5000000000000003E-2</v>
      </c>
      <c r="I569" s="11"/>
      <c r="J569" s="11">
        <v>0.01</v>
      </c>
      <c r="K569" s="11">
        <v>0.01</v>
      </c>
      <c r="L569" s="11">
        <v>5.0000000000000001E-3</v>
      </c>
      <c r="M569" s="11">
        <v>5.0000000000000001E-3</v>
      </c>
      <c r="N569" s="11"/>
      <c r="O569" s="12" t="e">
        <f t="shared" si="74"/>
        <v>#VALUE!</v>
      </c>
      <c r="P569" s="12">
        <f t="shared" si="79"/>
        <v>0</v>
      </c>
      <c r="Q569" s="12">
        <f t="shared" si="73"/>
        <v>0</v>
      </c>
      <c r="R569" s="12">
        <f t="shared" si="80"/>
        <v>0</v>
      </c>
      <c r="S569" s="12">
        <f t="shared" si="75"/>
        <v>0</v>
      </c>
      <c r="T569" s="12" t="e">
        <v>#VALUE!</v>
      </c>
      <c r="U569" s="12">
        <v>0</v>
      </c>
      <c r="V569" s="12">
        <v>-26108000</v>
      </c>
      <c r="W569" s="12">
        <v>0</v>
      </c>
      <c r="X569" s="12" t="e">
        <v>#VALUE!</v>
      </c>
      <c r="Y569" s="16">
        <f t="shared" si="76"/>
        <v>0</v>
      </c>
      <c r="Z569" s="16">
        <f t="shared" si="77"/>
        <v>0</v>
      </c>
      <c r="AA569" s="16">
        <f t="shared" si="78"/>
        <v>0</v>
      </c>
    </row>
    <row r="570" spans="1:27" x14ac:dyDescent="0.25">
      <c r="A570" s="8" t="s">
        <v>1284</v>
      </c>
      <c r="B570" s="32" t="s">
        <v>277</v>
      </c>
      <c r="C570" s="9" t="s">
        <v>278</v>
      </c>
      <c r="D570" s="9" t="s">
        <v>76</v>
      </c>
      <c r="E570" s="9" t="s">
        <v>249</v>
      </c>
      <c r="F570" s="9" t="s">
        <v>96</v>
      </c>
      <c r="G570" s="9" t="s">
        <v>57</v>
      </c>
      <c r="H570" s="11">
        <v>3.5000000000000003E-2</v>
      </c>
      <c r="I570" s="11"/>
      <c r="J570" s="11">
        <v>0.01</v>
      </c>
      <c r="K570" s="11">
        <v>0.01</v>
      </c>
      <c r="L570" s="11">
        <v>5.0000000000000001E-3</v>
      </c>
      <c r="M570" s="11">
        <v>5.0000000000000001E-3</v>
      </c>
      <c r="N570" s="11"/>
      <c r="O570" s="12" t="e">
        <f t="shared" si="74"/>
        <v>#VALUE!</v>
      </c>
      <c r="P570" s="12">
        <f t="shared" si="79"/>
        <v>0</v>
      </c>
      <c r="Q570" s="12">
        <f t="shared" si="73"/>
        <v>0</v>
      </c>
      <c r="R570" s="12">
        <f t="shared" si="80"/>
        <v>0</v>
      </c>
      <c r="S570" s="12">
        <f t="shared" si="75"/>
        <v>0</v>
      </c>
      <c r="T570" s="12" t="e">
        <v>#VALUE!</v>
      </c>
      <c r="U570" s="12">
        <v>0</v>
      </c>
      <c r="V570" s="12">
        <v>7459200</v>
      </c>
      <c r="W570" s="12">
        <v>0</v>
      </c>
      <c r="X570" s="12" t="e">
        <v>#VALUE!</v>
      </c>
      <c r="Y570" s="16">
        <f t="shared" si="76"/>
        <v>0</v>
      </c>
      <c r="Z570" s="16">
        <f t="shared" si="77"/>
        <v>0</v>
      </c>
      <c r="AA570" s="16">
        <f t="shared" si="78"/>
        <v>0</v>
      </c>
    </row>
    <row r="571" spans="1:27" x14ac:dyDescent="0.25">
      <c r="A571" s="8" t="s">
        <v>1285</v>
      </c>
      <c r="B571" s="30" t="s">
        <v>293</v>
      </c>
      <c r="C571" s="9" t="s">
        <v>294</v>
      </c>
      <c r="D571" s="9" t="s">
        <v>76</v>
      </c>
      <c r="E571" s="9" t="s">
        <v>249</v>
      </c>
      <c r="F571" s="9" t="s">
        <v>89</v>
      </c>
      <c r="G571" s="9" t="s">
        <v>57</v>
      </c>
      <c r="H571" s="11">
        <v>3.5000000000000003E-2</v>
      </c>
      <c r="I571" s="11"/>
      <c r="J571" s="11">
        <v>0.01</v>
      </c>
      <c r="K571" s="11">
        <v>0.01</v>
      </c>
      <c r="L571" s="11">
        <v>5.0000000000000001E-3</v>
      </c>
      <c r="M571" s="11">
        <v>5.0000000000000001E-3</v>
      </c>
      <c r="N571" s="11"/>
      <c r="O571" s="12" t="e">
        <f t="shared" si="74"/>
        <v>#VALUE!</v>
      </c>
      <c r="P571" s="12">
        <f t="shared" si="79"/>
        <v>0</v>
      </c>
      <c r="Q571" s="12">
        <f t="shared" si="73"/>
        <v>0</v>
      </c>
      <c r="R571" s="12">
        <f t="shared" si="80"/>
        <v>0</v>
      </c>
      <c r="S571" s="12">
        <f t="shared" si="75"/>
        <v>0</v>
      </c>
      <c r="T571" s="12" t="e">
        <v>#VALUE!</v>
      </c>
      <c r="U571" s="12">
        <v>0</v>
      </c>
      <c r="V571" s="12">
        <v>0</v>
      </c>
      <c r="W571" s="12">
        <v>0</v>
      </c>
      <c r="X571" s="12" t="e">
        <v>#VALUE!</v>
      </c>
      <c r="Y571" s="16">
        <f t="shared" si="76"/>
        <v>0</v>
      </c>
      <c r="Z571" s="16">
        <f t="shared" si="77"/>
        <v>0</v>
      </c>
      <c r="AA571" s="16">
        <f t="shared" si="78"/>
        <v>0</v>
      </c>
    </row>
    <row r="572" spans="1:27" x14ac:dyDescent="0.25">
      <c r="A572" s="8" t="s">
        <v>1286</v>
      </c>
      <c r="B572" s="30" t="s">
        <v>303</v>
      </c>
      <c r="C572" s="9" t="s">
        <v>304</v>
      </c>
      <c r="D572" s="9" t="s">
        <v>55</v>
      </c>
      <c r="E572" s="9" t="s">
        <v>249</v>
      </c>
      <c r="F572" s="9" t="s">
        <v>56</v>
      </c>
      <c r="G572" s="9" t="s">
        <v>57</v>
      </c>
      <c r="H572" s="11">
        <v>3.5000000000000003E-2</v>
      </c>
      <c r="I572" s="11"/>
      <c r="J572" s="11">
        <v>0.01</v>
      </c>
      <c r="K572" s="11">
        <v>0.01</v>
      </c>
      <c r="L572" s="11">
        <v>5.0000000000000001E-3</v>
      </c>
      <c r="M572" s="11">
        <v>5.0000000000000001E-3</v>
      </c>
      <c r="N572" s="11"/>
      <c r="O572" s="12" t="e">
        <f t="shared" si="74"/>
        <v>#VALUE!</v>
      </c>
      <c r="P572" s="12">
        <f t="shared" si="79"/>
        <v>0</v>
      </c>
      <c r="Q572" s="12">
        <f t="shared" si="73"/>
        <v>0</v>
      </c>
      <c r="R572" s="12">
        <f t="shared" si="80"/>
        <v>0</v>
      </c>
      <c r="S572" s="12">
        <f t="shared" si="75"/>
        <v>756144</v>
      </c>
      <c r="T572" s="12" t="e">
        <v>#VALUE!</v>
      </c>
      <c r="U572" s="12">
        <v>75614400</v>
      </c>
      <c r="V572" s="12">
        <v>0</v>
      </c>
      <c r="W572" s="12">
        <v>75614400</v>
      </c>
      <c r="X572" s="12" t="e">
        <v>#VALUE!</v>
      </c>
      <c r="Y572" s="16">
        <f t="shared" si="76"/>
        <v>0</v>
      </c>
      <c r="Z572" s="16">
        <f t="shared" si="77"/>
        <v>0</v>
      </c>
      <c r="AA572" s="16">
        <f t="shared" si="78"/>
        <v>0</v>
      </c>
    </row>
    <row r="573" spans="1:27" x14ac:dyDescent="0.25">
      <c r="A573" s="8" t="s">
        <v>1264</v>
      </c>
      <c r="B573" s="33" t="s">
        <v>311</v>
      </c>
      <c r="C573" s="9" t="s">
        <v>312</v>
      </c>
      <c r="D573" s="9" t="s">
        <v>55</v>
      </c>
      <c r="E573" s="9" t="s">
        <v>249</v>
      </c>
      <c r="F573" s="9" t="s">
        <v>56</v>
      </c>
      <c r="G573" s="9" t="s">
        <v>57</v>
      </c>
      <c r="H573" s="11">
        <v>3.5000000000000003E-2</v>
      </c>
      <c r="I573" s="11"/>
      <c r="J573" s="11">
        <v>0.01</v>
      </c>
      <c r="K573" s="11">
        <v>0.01</v>
      </c>
      <c r="L573" s="11">
        <v>5.0000000000000001E-3</v>
      </c>
      <c r="M573" s="11">
        <v>5.0000000000000001E-3</v>
      </c>
      <c r="N573" s="11"/>
      <c r="O573" s="12" t="e">
        <f t="shared" si="74"/>
        <v>#VALUE!</v>
      </c>
      <c r="P573" s="12">
        <f t="shared" si="79"/>
        <v>0</v>
      </c>
      <c r="Q573" s="12">
        <f t="shared" si="73"/>
        <v>0</v>
      </c>
      <c r="R573" s="12">
        <f t="shared" si="80"/>
        <v>0</v>
      </c>
      <c r="S573" s="12">
        <f t="shared" si="75"/>
        <v>0</v>
      </c>
      <c r="T573" s="12" t="e">
        <v>#VALUE!</v>
      </c>
      <c r="U573" s="12">
        <v>0</v>
      </c>
      <c r="V573" s="12">
        <v>0</v>
      </c>
      <c r="W573" s="12">
        <v>0</v>
      </c>
      <c r="X573" s="12" t="e">
        <v>#VALUE!</v>
      </c>
      <c r="Y573" s="16">
        <f t="shared" si="76"/>
        <v>0</v>
      </c>
      <c r="Z573" s="16">
        <f t="shared" si="77"/>
        <v>0</v>
      </c>
      <c r="AA573" s="16">
        <f t="shared" si="78"/>
        <v>0</v>
      </c>
    </row>
    <row r="574" spans="1:27" x14ac:dyDescent="0.25">
      <c r="A574" s="8" t="s">
        <v>1346</v>
      </c>
      <c r="B574" s="33" t="s">
        <v>1442</v>
      </c>
      <c r="C574" s="9" t="s">
        <v>1443</v>
      </c>
      <c r="D574" s="9" t="s">
        <v>483</v>
      </c>
      <c r="E574" s="9" t="s">
        <v>249</v>
      </c>
      <c r="F574" s="9" t="s">
        <v>516</v>
      </c>
      <c r="G574" s="9"/>
      <c r="H574" s="11">
        <v>3.5000000000000003E-2</v>
      </c>
      <c r="I574" s="11"/>
      <c r="J574" s="26">
        <v>0.01</v>
      </c>
      <c r="K574" s="11">
        <v>0.01</v>
      </c>
      <c r="L574" s="11">
        <v>5.0000000000000001E-3</v>
      </c>
      <c r="M574" s="11">
        <v>5.0000000000000001E-3</v>
      </c>
      <c r="N574" s="11"/>
      <c r="O574" s="12" t="e">
        <f t="shared" si="74"/>
        <v>#VALUE!</v>
      </c>
      <c r="P574" s="12">
        <f t="shared" si="79"/>
        <v>0</v>
      </c>
      <c r="Q574" s="12">
        <f t="shared" si="73"/>
        <v>0</v>
      </c>
      <c r="R574" s="12">
        <f t="shared" si="80"/>
        <v>0</v>
      </c>
      <c r="S574" s="12">
        <f t="shared" si="75"/>
        <v>0</v>
      </c>
      <c r="T574" s="12" t="e">
        <v>#VALUE!</v>
      </c>
      <c r="U574" s="12">
        <v>0</v>
      </c>
      <c r="V574" s="12">
        <v>10550400</v>
      </c>
      <c r="W574" s="12">
        <v>0</v>
      </c>
      <c r="X574" s="12" t="e">
        <v>#VALUE!</v>
      </c>
      <c r="Y574" s="16">
        <f t="shared" si="76"/>
        <v>0</v>
      </c>
      <c r="Z574" s="16">
        <f t="shared" si="77"/>
        <v>0</v>
      </c>
      <c r="AA574" s="16">
        <f t="shared" si="78"/>
        <v>0</v>
      </c>
    </row>
    <row r="575" spans="1:27" x14ac:dyDescent="0.25">
      <c r="A575" s="8" t="s">
        <v>1293</v>
      </c>
      <c r="B575" s="30" t="s">
        <v>458</v>
      </c>
      <c r="C575" s="9" t="s">
        <v>459</v>
      </c>
      <c r="D575" s="9" t="s">
        <v>55</v>
      </c>
      <c r="E575" s="9" t="s">
        <v>249</v>
      </c>
      <c r="F575" s="9" t="s">
        <v>56</v>
      </c>
      <c r="G575" s="9" t="s">
        <v>57</v>
      </c>
      <c r="H575" s="11">
        <v>3.5000000000000003E-2</v>
      </c>
      <c r="I575" s="11"/>
      <c r="J575" s="11">
        <v>0.01</v>
      </c>
      <c r="K575" s="11">
        <v>0.01</v>
      </c>
      <c r="L575" s="11">
        <v>5.0000000000000001E-3</v>
      </c>
      <c r="M575" s="11">
        <v>5.0000000000000001E-3</v>
      </c>
      <c r="N575" s="11"/>
      <c r="O575" s="12" t="e">
        <f t="shared" si="74"/>
        <v>#VALUE!</v>
      </c>
      <c r="P575" s="12">
        <f t="shared" si="79"/>
        <v>0</v>
      </c>
      <c r="Q575" s="12">
        <f t="shared" si="73"/>
        <v>0</v>
      </c>
      <c r="R575" s="12">
        <f t="shared" si="80"/>
        <v>0</v>
      </c>
      <c r="S575" s="12">
        <f t="shared" si="75"/>
        <v>0</v>
      </c>
      <c r="T575" s="12" t="e">
        <v>#VALUE!</v>
      </c>
      <c r="U575" s="12">
        <v>0</v>
      </c>
      <c r="V575" s="12">
        <v>0</v>
      </c>
      <c r="W575" s="12">
        <v>0</v>
      </c>
      <c r="X575" s="12" t="e">
        <v>#VALUE!</v>
      </c>
      <c r="Y575" s="16">
        <f t="shared" si="76"/>
        <v>0</v>
      </c>
      <c r="Z575" s="16">
        <f t="shared" si="77"/>
        <v>0</v>
      </c>
      <c r="AA575" s="16">
        <f t="shared" si="78"/>
        <v>0</v>
      </c>
    </row>
    <row r="576" spans="1:27" x14ac:dyDescent="0.25">
      <c r="A576" s="8" t="s">
        <v>1294</v>
      </c>
      <c r="B576" s="32" t="s">
        <v>1246</v>
      </c>
      <c r="C576" s="9" t="s">
        <v>1247</v>
      </c>
      <c r="D576" s="9" t="s">
        <v>76</v>
      </c>
      <c r="E576" s="9" t="s">
        <v>249</v>
      </c>
      <c r="F576" s="9" t="s">
        <v>89</v>
      </c>
      <c r="G576" s="9" t="s">
        <v>57</v>
      </c>
      <c r="H576" s="11">
        <v>3.5000000000000003E-2</v>
      </c>
      <c r="I576" s="11"/>
      <c r="J576" s="11">
        <v>0.01</v>
      </c>
      <c r="K576" s="11">
        <v>0.01</v>
      </c>
      <c r="L576" s="11">
        <v>5.0000000000000001E-3</v>
      </c>
      <c r="M576" s="11">
        <v>5.0000000000000001E-3</v>
      </c>
      <c r="N576" s="11"/>
      <c r="O576" s="12" t="e">
        <f t="shared" si="74"/>
        <v>#VALUE!</v>
      </c>
      <c r="P576" s="12">
        <f t="shared" si="79"/>
        <v>0</v>
      </c>
      <c r="Q576" s="12">
        <f t="shared" si="73"/>
        <v>0</v>
      </c>
      <c r="R576" s="12">
        <f t="shared" si="80"/>
        <v>0</v>
      </c>
      <c r="S576" s="12">
        <f t="shared" si="75"/>
        <v>0</v>
      </c>
      <c r="T576" s="12" t="e">
        <v>#VALUE!</v>
      </c>
      <c r="U576" s="12">
        <v>0</v>
      </c>
      <c r="V576" s="12">
        <v>0</v>
      </c>
      <c r="W576" s="12">
        <v>0</v>
      </c>
      <c r="X576" s="12" t="e">
        <v>#VALUE!</v>
      </c>
      <c r="Y576" s="16">
        <f t="shared" si="76"/>
        <v>0</v>
      </c>
      <c r="Z576" s="16">
        <f t="shared" si="77"/>
        <v>0</v>
      </c>
      <c r="AA576" s="16">
        <f t="shared" si="78"/>
        <v>0</v>
      </c>
    </row>
    <row r="577" spans="1:27" x14ac:dyDescent="0.25">
      <c r="A577" s="8" t="s">
        <v>1279</v>
      </c>
      <c r="B577" s="32" t="s">
        <v>1395</v>
      </c>
      <c r="C577" s="9" t="s">
        <v>1396</v>
      </c>
      <c r="D577" s="9" t="s">
        <v>519</v>
      </c>
      <c r="E577" s="9" t="s">
        <v>160</v>
      </c>
      <c r="F577" s="9" t="s">
        <v>99</v>
      </c>
      <c r="G577" s="9" t="s">
        <v>520</v>
      </c>
      <c r="H577" s="11">
        <v>0.04</v>
      </c>
      <c r="I577" s="11"/>
      <c r="J577" s="11">
        <v>0.01</v>
      </c>
      <c r="K577" s="11">
        <v>0.01</v>
      </c>
      <c r="L577" s="11">
        <v>5.0000000000000001E-3</v>
      </c>
      <c r="M577" s="11">
        <v>5.0000000000000001E-3</v>
      </c>
      <c r="N577" s="11"/>
      <c r="O577" s="12">
        <f t="shared" si="74"/>
        <v>0</v>
      </c>
      <c r="P577" s="12">
        <f t="shared" si="79"/>
        <v>31334</v>
      </c>
      <c r="Q577" s="12">
        <f t="shared" si="73"/>
        <v>47002</v>
      </c>
      <c r="R577" s="12">
        <f t="shared" si="80"/>
        <v>78336</v>
      </c>
      <c r="S577" s="12">
        <f t="shared" si="75"/>
        <v>32640</v>
      </c>
      <c r="T577" s="12">
        <f>W577</f>
        <v>3264000</v>
      </c>
      <c r="U577" s="12">
        <v>3264000</v>
      </c>
      <c r="V577" s="12">
        <v>4896000</v>
      </c>
      <c r="W577" s="12">
        <v>3264000</v>
      </c>
      <c r="X577" s="12">
        <v>8160000</v>
      </c>
      <c r="Y577" s="16">
        <f t="shared" si="76"/>
        <v>1</v>
      </c>
      <c r="Z577" s="16">
        <f t="shared" si="77"/>
        <v>1.5</v>
      </c>
      <c r="AA577" s="16">
        <f t="shared" si="78"/>
        <v>2.5</v>
      </c>
    </row>
    <row r="578" spans="1:27" x14ac:dyDescent="0.25">
      <c r="A578" s="8" t="s">
        <v>1279</v>
      </c>
      <c r="B578" s="28" t="s">
        <v>1397</v>
      </c>
      <c r="C578" s="28" t="s">
        <v>1398</v>
      </c>
      <c r="D578" s="9" t="s">
        <v>519</v>
      </c>
      <c r="E578" s="9" t="s">
        <v>52</v>
      </c>
      <c r="F578" s="28" t="s">
        <v>99</v>
      </c>
      <c r="G578" s="9" t="s">
        <v>520</v>
      </c>
      <c r="H578" s="11">
        <v>0.04</v>
      </c>
      <c r="I578" s="11"/>
      <c r="J578" s="11">
        <v>0.01</v>
      </c>
      <c r="K578" s="11">
        <v>0.01</v>
      </c>
      <c r="L578" s="11">
        <v>5.0000000000000001E-3</v>
      </c>
      <c r="M578" s="11">
        <v>5.0000000000000001E-3</v>
      </c>
      <c r="N578" s="11"/>
      <c r="O578" s="12">
        <f t="shared" si="74"/>
        <v>0</v>
      </c>
      <c r="P578" s="12">
        <f t="shared" si="79"/>
        <v>3984</v>
      </c>
      <c r="Q578" s="12">
        <f t="shared" si="73"/>
        <v>0</v>
      </c>
      <c r="R578" s="12">
        <f t="shared" si="80"/>
        <v>3984</v>
      </c>
      <c r="S578" s="12">
        <f t="shared" si="75"/>
        <v>4150</v>
      </c>
      <c r="T578" s="12">
        <f>W578</f>
        <v>415000</v>
      </c>
      <c r="U578" s="12">
        <v>415000</v>
      </c>
      <c r="V578" s="12">
        <v>0</v>
      </c>
      <c r="W578" s="12">
        <v>415000</v>
      </c>
      <c r="X578" s="12">
        <v>415000</v>
      </c>
      <c r="Y578" s="16">
        <f t="shared" si="76"/>
        <v>1</v>
      </c>
      <c r="Z578" s="16">
        <f t="shared" si="77"/>
        <v>0</v>
      </c>
      <c r="AA578" s="16">
        <f t="shared" si="78"/>
        <v>1</v>
      </c>
    </row>
    <row r="579" spans="1:27" x14ac:dyDescent="0.25">
      <c r="A579" s="8" t="s">
        <v>1279</v>
      </c>
      <c r="B579" s="28" t="s">
        <v>1401</v>
      </c>
      <c r="C579" s="28" t="s">
        <v>1402</v>
      </c>
      <c r="D579" s="9" t="s">
        <v>519</v>
      </c>
      <c r="E579" s="9" t="s">
        <v>318</v>
      </c>
      <c r="F579" s="28" t="s">
        <v>99</v>
      </c>
      <c r="G579" s="9" t="s">
        <v>520</v>
      </c>
      <c r="H579" s="11">
        <v>0.04</v>
      </c>
      <c r="I579" s="11"/>
      <c r="J579" s="11">
        <v>0.01</v>
      </c>
      <c r="K579" s="11">
        <v>0.01</v>
      </c>
      <c r="L579" s="11">
        <v>5.0000000000000001E-3</v>
      </c>
      <c r="M579" s="11">
        <v>5.0000000000000001E-3</v>
      </c>
      <c r="N579" s="11"/>
      <c r="O579" s="12" t="e">
        <f t="shared" si="74"/>
        <v>#VALUE!</v>
      </c>
      <c r="P579" s="12">
        <f t="shared" si="79"/>
        <v>0</v>
      </c>
      <c r="Q579" s="12">
        <f t="shared" si="73"/>
        <v>0</v>
      </c>
      <c r="R579" s="12">
        <f t="shared" si="80"/>
        <v>0</v>
      </c>
      <c r="S579" s="12">
        <f t="shared" si="75"/>
        <v>0</v>
      </c>
      <c r="T579" s="12">
        <f>W579</f>
        <v>0</v>
      </c>
      <c r="U579" s="12">
        <v>0</v>
      </c>
      <c r="V579" s="12">
        <v>0</v>
      </c>
      <c r="W579" s="12">
        <v>0</v>
      </c>
      <c r="X579" s="12" t="e">
        <v>#VALUE!</v>
      </c>
      <c r="Y579" s="16">
        <f t="shared" si="76"/>
        <v>0</v>
      </c>
      <c r="Z579" s="16">
        <f t="shared" si="77"/>
        <v>0</v>
      </c>
      <c r="AA579" s="16">
        <f t="shared" si="78"/>
        <v>0</v>
      </c>
    </row>
    <row r="580" spans="1:27" x14ac:dyDescent="0.25">
      <c r="A580" s="8" t="s">
        <v>1279</v>
      </c>
      <c r="B580" s="32" t="s">
        <v>1399</v>
      </c>
      <c r="C580" s="32" t="s">
        <v>1400</v>
      </c>
      <c r="D580" s="9" t="s">
        <v>519</v>
      </c>
      <c r="E580" s="9" t="s">
        <v>127</v>
      </c>
      <c r="F580" s="28" t="s">
        <v>99</v>
      </c>
      <c r="G580" s="32" t="s">
        <v>520</v>
      </c>
      <c r="H580" s="11">
        <v>0.04</v>
      </c>
      <c r="I580" s="11"/>
      <c r="J580" s="11">
        <v>0.01</v>
      </c>
      <c r="K580" s="11">
        <v>0.01</v>
      </c>
      <c r="L580" s="11">
        <v>5.0000000000000001E-3</v>
      </c>
      <c r="M580" s="11">
        <v>5.0000000000000001E-3</v>
      </c>
      <c r="N580" s="11"/>
      <c r="O580" s="12">
        <f t="shared" si="74"/>
        <v>0</v>
      </c>
      <c r="P580" s="12">
        <f t="shared" si="79"/>
        <v>12902</v>
      </c>
      <c r="Q580" s="12">
        <f t="shared" si="73"/>
        <v>35267</v>
      </c>
      <c r="R580" s="12">
        <f t="shared" si="80"/>
        <v>48169</v>
      </c>
      <c r="S580" s="12">
        <f t="shared" si="75"/>
        <v>13440</v>
      </c>
      <c r="T580" s="12">
        <f>W580</f>
        <v>1344000</v>
      </c>
      <c r="U580" s="12">
        <v>1344000</v>
      </c>
      <c r="V580" s="12">
        <v>3673600</v>
      </c>
      <c r="W580" s="12">
        <v>1344000</v>
      </c>
      <c r="X580" s="12">
        <v>5017600</v>
      </c>
      <c r="Y580" s="16">
        <f t="shared" si="76"/>
        <v>1</v>
      </c>
      <c r="Z580" s="16">
        <f t="shared" si="77"/>
        <v>2.7333333333333334</v>
      </c>
      <c r="AA580" s="16">
        <f t="shared" si="78"/>
        <v>3.7333333333333334</v>
      </c>
    </row>
    <row r="581" spans="1:27" x14ac:dyDescent="0.25">
      <c r="A581" s="8" t="s">
        <v>1450</v>
      </c>
      <c r="B581" s="32" t="s">
        <v>1438</v>
      </c>
      <c r="C581" s="32" t="s">
        <v>1439</v>
      </c>
      <c r="D581" s="9" t="s">
        <v>55</v>
      </c>
      <c r="E581" s="9" t="s">
        <v>52</v>
      </c>
      <c r="F581" s="28" t="s">
        <v>70</v>
      </c>
      <c r="G581" s="9" t="s">
        <v>57</v>
      </c>
      <c r="H581" s="11">
        <v>3.5000000000000003E-2</v>
      </c>
      <c r="I581" s="11"/>
      <c r="J581" s="11">
        <v>0.01</v>
      </c>
      <c r="K581" s="11">
        <v>0.01</v>
      </c>
      <c r="L581" s="11">
        <v>5.0000000000000001E-3</v>
      </c>
      <c r="M581" s="11">
        <v>5.0000000000000001E-3</v>
      </c>
      <c r="N581" s="11"/>
      <c r="O581" s="12" t="e">
        <f t="shared" si="74"/>
        <v>#VALUE!</v>
      </c>
      <c r="P581" s="12">
        <f t="shared" si="79"/>
        <v>0</v>
      </c>
      <c r="Q581" s="12">
        <f t="shared" si="73"/>
        <v>0</v>
      </c>
      <c r="R581" s="12">
        <f t="shared" si="80"/>
        <v>0</v>
      </c>
      <c r="S581" s="12">
        <f t="shared" si="75"/>
        <v>1013340</v>
      </c>
      <c r="T581" s="12" t="e">
        <v>#VALUE!</v>
      </c>
      <c r="U581" s="12">
        <v>101334000</v>
      </c>
      <c r="V581" s="12">
        <v>217068000</v>
      </c>
      <c r="W581" s="12">
        <v>101334000</v>
      </c>
      <c r="X581" s="12" t="e">
        <v>#VALUE!</v>
      </c>
      <c r="Y581" s="16">
        <f t="shared" si="76"/>
        <v>0</v>
      </c>
      <c r="Z581" s="16">
        <f t="shared" si="77"/>
        <v>0</v>
      </c>
      <c r="AA581" s="16">
        <f t="shared" si="78"/>
        <v>0</v>
      </c>
    </row>
    <row r="582" spans="1:27" x14ac:dyDescent="0.25">
      <c r="A582" s="8" t="s">
        <v>1450</v>
      </c>
      <c r="B582" s="32" t="s">
        <v>1456</v>
      </c>
      <c r="C582" s="32" t="s">
        <v>1457</v>
      </c>
      <c r="D582" s="9" t="s">
        <v>55</v>
      </c>
      <c r="E582" s="9" t="s">
        <v>127</v>
      </c>
      <c r="F582" s="28" t="s">
        <v>70</v>
      </c>
      <c r="G582" s="9" t="s">
        <v>57</v>
      </c>
      <c r="H582" s="11">
        <v>3.5000000000000003E-2</v>
      </c>
      <c r="I582" s="11"/>
      <c r="J582" s="11">
        <v>0.01</v>
      </c>
      <c r="K582" s="11">
        <v>0.01</v>
      </c>
      <c r="L582" s="11">
        <v>5.0000000000000001E-3</v>
      </c>
      <c r="M582" s="11">
        <v>5.0000000000000001E-3</v>
      </c>
      <c r="N582" s="11"/>
      <c r="O582" s="12" t="e">
        <f t="shared" si="74"/>
        <v>#VALUE!</v>
      </c>
      <c r="P582" s="12">
        <f t="shared" si="79"/>
        <v>0</v>
      </c>
      <c r="Q582" s="12">
        <f t="shared" ref="Q582:Q602" si="81">ROUND(IF(OR(Z582&gt;=60%,(Y582+Z582)&gt;=100%),V582*J582*(100%-H582),0),0)</f>
        <v>0</v>
      </c>
      <c r="R582" s="12">
        <f t="shared" si="80"/>
        <v>0</v>
      </c>
      <c r="S582" s="12">
        <f t="shared" si="75"/>
        <v>907584</v>
      </c>
      <c r="T582" s="12" t="e">
        <v>#VALUE!</v>
      </c>
      <c r="U582" s="12">
        <v>90758400</v>
      </c>
      <c r="V582" s="12">
        <v>140486400</v>
      </c>
      <c r="W582" s="12">
        <v>90758400</v>
      </c>
      <c r="X582" s="12" t="e">
        <v>#VALUE!</v>
      </c>
      <c r="Y582" s="16">
        <f t="shared" si="76"/>
        <v>0</v>
      </c>
      <c r="Z582" s="16">
        <f t="shared" si="77"/>
        <v>0</v>
      </c>
      <c r="AA582" s="16">
        <f t="shared" si="78"/>
        <v>0</v>
      </c>
    </row>
    <row r="583" spans="1:27" x14ac:dyDescent="0.25">
      <c r="A583" s="8" t="s">
        <v>1450</v>
      </c>
      <c r="B583" s="32" t="s">
        <v>1461</v>
      </c>
      <c r="C583" s="32" t="s">
        <v>1462</v>
      </c>
      <c r="D583" s="9" t="s">
        <v>55</v>
      </c>
      <c r="E583" s="9" t="s">
        <v>160</v>
      </c>
      <c r="F583" s="28" t="s">
        <v>70</v>
      </c>
      <c r="G583" s="9" t="s">
        <v>57</v>
      </c>
      <c r="H583" s="11">
        <v>3.5000000000000003E-2</v>
      </c>
      <c r="I583" s="11"/>
      <c r="J583" s="11">
        <v>0.01</v>
      </c>
      <c r="K583" s="11">
        <v>0.01</v>
      </c>
      <c r="L583" s="11">
        <v>5.0000000000000001E-3</v>
      </c>
      <c r="M583" s="11">
        <v>5.0000000000000001E-3</v>
      </c>
      <c r="N583" s="11"/>
      <c r="O583" s="12" t="e">
        <f>ROUND(I583*X583,0)</f>
        <v>#VALUE!</v>
      </c>
      <c r="P583" s="12">
        <f>ROUND(IF(Y583&gt;=40%,U583*J583*(100%-H583),0),0)</f>
        <v>0</v>
      </c>
      <c r="Q583" s="12">
        <f>ROUND(IF(OR(Z583&gt;=60%,(Y583+Z583)&gt;=100%),V583*J583*(100%-H583),0),0)</f>
        <v>0</v>
      </c>
      <c r="R583" s="12">
        <f>ROUND(IF(AA583&gt;=100%,X583*(100%-H583)*K583,0),0)</f>
        <v>0</v>
      </c>
      <c r="S583" s="12">
        <f>ROUND(W583*1%,0)</f>
        <v>197040</v>
      </c>
      <c r="T583" s="12" t="e">
        <v>#VALUE!</v>
      </c>
      <c r="U583" s="12">
        <v>19704000</v>
      </c>
      <c r="V583" s="12">
        <v>22980000</v>
      </c>
      <c r="W583" s="12">
        <v>19704000</v>
      </c>
      <c r="X583" s="12" t="e">
        <v>#VALUE!</v>
      </c>
      <c r="Y583" s="16">
        <f>IFERROR(U583/T583,0)</f>
        <v>0</v>
      </c>
      <c r="Z583" s="16">
        <f>IFERROR(V583/T583,0)</f>
        <v>0</v>
      </c>
      <c r="AA583" s="16">
        <f>IFERROR(X583/T583,0)</f>
        <v>0</v>
      </c>
    </row>
    <row r="584" spans="1:27" x14ac:dyDescent="0.25">
      <c r="A584" s="8" t="s">
        <v>1450</v>
      </c>
      <c r="B584" s="32" t="s">
        <v>1403</v>
      </c>
      <c r="C584" s="32" t="s">
        <v>1404</v>
      </c>
      <c r="D584" s="9" t="s">
        <v>55</v>
      </c>
      <c r="E584" s="9" t="s">
        <v>102</v>
      </c>
      <c r="F584" s="28" t="s">
        <v>70</v>
      </c>
      <c r="G584" s="9" t="s">
        <v>57</v>
      </c>
      <c r="H584" s="11">
        <v>3.5000000000000003E-2</v>
      </c>
      <c r="I584" s="11"/>
      <c r="J584" s="11">
        <v>0.01</v>
      </c>
      <c r="K584" s="11">
        <v>0.01</v>
      </c>
      <c r="L584" s="11">
        <v>5.0000000000000001E-3</v>
      </c>
      <c r="M584" s="11">
        <v>5.0000000000000001E-3</v>
      </c>
      <c r="N584" s="11"/>
      <c r="O584" s="12" t="e">
        <f t="shared" ref="O584:O606" si="82">ROUND(I584*X584,0)</f>
        <v>#VALUE!</v>
      </c>
      <c r="P584" s="12">
        <f t="shared" si="79"/>
        <v>0</v>
      </c>
      <c r="Q584" s="12">
        <f t="shared" si="81"/>
        <v>0</v>
      </c>
      <c r="R584" s="12">
        <f t="shared" si="80"/>
        <v>0</v>
      </c>
      <c r="S584" s="12">
        <f t="shared" ref="S584:S602" si="83">ROUND(W584*1%,0)</f>
        <v>1279155</v>
      </c>
      <c r="T584" s="12" t="e">
        <v>#VALUE!</v>
      </c>
      <c r="U584" s="12">
        <v>127915500</v>
      </c>
      <c r="V584" s="12">
        <v>0</v>
      </c>
      <c r="W584" s="12">
        <v>127915500</v>
      </c>
      <c r="X584" s="12" t="e">
        <v>#VALUE!</v>
      </c>
      <c r="Y584" s="16">
        <f t="shared" ref="Y584:Y602" si="84">IFERROR(U584/T584,0)</f>
        <v>0</v>
      </c>
      <c r="Z584" s="16">
        <f t="shared" ref="Z584:Z602" si="85">IFERROR(V584/T584,0)</f>
        <v>0</v>
      </c>
      <c r="AA584" s="16">
        <f t="shared" ref="AA584:AA602" si="86">IFERROR(X584/T584,0)</f>
        <v>0</v>
      </c>
    </row>
    <row r="585" spans="1:27" x14ac:dyDescent="0.25">
      <c r="A585" s="8" t="s">
        <v>1450</v>
      </c>
      <c r="B585" s="32" t="s">
        <v>1405</v>
      </c>
      <c r="C585" s="32" t="s">
        <v>1406</v>
      </c>
      <c r="D585" s="9" t="s">
        <v>55</v>
      </c>
      <c r="E585" s="9" t="s">
        <v>193</v>
      </c>
      <c r="F585" s="28" t="s">
        <v>70</v>
      </c>
      <c r="G585" s="9" t="s">
        <v>57</v>
      </c>
      <c r="H585" s="11">
        <v>3.5000000000000003E-2</v>
      </c>
      <c r="I585" s="11"/>
      <c r="J585" s="11">
        <v>0.01</v>
      </c>
      <c r="K585" s="11">
        <v>0.01</v>
      </c>
      <c r="L585" s="11">
        <v>5.0000000000000001E-3</v>
      </c>
      <c r="M585" s="11">
        <v>5.0000000000000001E-3</v>
      </c>
      <c r="N585" s="11"/>
      <c r="O585" s="12" t="e">
        <f t="shared" si="82"/>
        <v>#VALUE!</v>
      </c>
      <c r="P585" s="12">
        <f t="shared" si="79"/>
        <v>0</v>
      </c>
      <c r="Q585" s="12">
        <f t="shared" si="81"/>
        <v>0</v>
      </c>
      <c r="R585" s="12">
        <f t="shared" si="80"/>
        <v>0</v>
      </c>
      <c r="S585" s="12">
        <f t="shared" si="83"/>
        <v>1093870</v>
      </c>
      <c r="T585" s="12" t="e">
        <v>#VALUE!</v>
      </c>
      <c r="U585" s="12">
        <v>109387000</v>
      </c>
      <c r="V585" s="12">
        <v>97975000</v>
      </c>
      <c r="W585" s="12">
        <v>109387000</v>
      </c>
      <c r="X585" s="12" t="e">
        <v>#VALUE!</v>
      </c>
      <c r="Y585" s="16">
        <f t="shared" si="84"/>
        <v>0</v>
      </c>
      <c r="Z585" s="16">
        <f t="shared" si="85"/>
        <v>0</v>
      </c>
      <c r="AA585" s="16">
        <f t="shared" si="86"/>
        <v>0</v>
      </c>
    </row>
    <row r="586" spans="1:27" x14ac:dyDescent="0.25">
      <c r="A586" s="8" t="s">
        <v>1450</v>
      </c>
      <c r="B586" s="32" t="s">
        <v>1407</v>
      </c>
      <c r="C586" s="32" t="s">
        <v>1408</v>
      </c>
      <c r="D586" s="9" t="s">
        <v>55</v>
      </c>
      <c r="E586" s="9" t="s">
        <v>249</v>
      </c>
      <c r="F586" s="28" t="s">
        <v>70</v>
      </c>
      <c r="G586" s="9" t="s">
        <v>57</v>
      </c>
      <c r="H586" s="11">
        <v>3.5000000000000003E-2</v>
      </c>
      <c r="I586" s="11"/>
      <c r="J586" s="11">
        <v>0.01</v>
      </c>
      <c r="K586" s="11">
        <v>0.01</v>
      </c>
      <c r="L586" s="11">
        <v>5.0000000000000001E-3</v>
      </c>
      <c r="M586" s="11">
        <v>5.0000000000000001E-3</v>
      </c>
      <c r="N586" s="11"/>
      <c r="O586" s="12" t="e">
        <f t="shared" si="82"/>
        <v>#VALUE!</v>
      </c>
      <c r="P586" s="12">
        <f t="shared" si="79"/>
        <v>0</v>
      </c>
      <c r="Q586" s="12">
        <f t="shared" si="81"/>
        <v>0</v>
      </c>
      <c r="R586" s="12">
        <f t="shared" si="80"/>
        <v>0</v>
      </c>
      <c r="S586" s="12">
        <f t="shared" si="83"/>
        <v>129496</v>
      </c>
      <c r="T586" s="12" t="e">
        <v>#VALUE!</v>
      </c>
      <c r="U586" s="12">
        <v>12949600</v>
      </c>
      <c r="V586" s="12">
        <v>0</v>
      </c>
      <c r="W586" s="12">
        <v>12949600</v>
      </c>
      <c r="X586" s="12" t="e">
        <v>#VALUE!</v>
      </c>
      <c r="Y586" s="16">
        <f t="shared" si="84"/>
        <v>0</v>
      </c>
      <c r="Z586" s="16">
        <f t="shared" si="85"/>
        <v>0</v>
      </c>
      <c r="AA586" s="16">
        <f t="shared" si="86"/>
        <v>0</v>
      </c>
    </row>
    <row r="587" spans="1:27" x14ac:dyDescent="0.25">
      <c r="A587" s="8" t="s">
        <v>1451</v>
      </c>
      <c r="B587" s="32" t="s">
        <v>1409</v>
      </c>
      <c r="C587" s="32" t="s">
        <v>1410</v>
      </c>
      <c r="D587" s="28" t="s">
        <v>1001</v>
      </c>
      <c r="E587" s="9" t="s">
        <v>52</v>
      </c>
      <c r="F587" s="28" t="s">
        <v>1002</v>
      </c>
      <c r="G587" s="28" t="s">
        <v>998</v>
      </c>
      <c r="H587" s="11"/>
      <c r="I587" s="11"/>
      <c r="J587" s="11"/>
      <c r="K587" s="11"/>
      <c r="L587" s="11"/>
      <c r="M587" s="11"/>
      <c r="N587" s="11"/>
      <c r="O587" s="12" t="e">
        <f t="shared" si="82"/>
        <v>#VALUE!</v>
      </c>
      <c r="P587" s="12">
        <f t="shared" si="79"/>
        <v>0</v>
      </c>
      <c r="Q587" s="12">
        <f t="shared" si="81"/>
        <v>0</v>
      </c>
      <c r="R587" s="12">
        <f t="shared" si="80"/>
        <v>0</v>
      </c>
      <c r="S587" s="12">
        <v>0</v>
      </c>
      <c r="T587" s="12" t="e">
        <v>#VALUE!</v>
      </c>
      <c r="U587" s="12">
        <v>30120000</v>
      </c>
      <c r="V587" s="12">
        <v>0</v>
      </c>
      <c r="W587" s="12">
        <v>30120000</v>
      </c>
      <c r="X587" s="12" t="e">
        <v>#VALUE!</v>
      </c>
      <c r="Y587" s="16">
        <f t="shared" si="84"/>
        <v>0</v>
      </c>
      <c r="Z587" s="16">
        <f t="shared" si="85"/>
        <v>0</v>
      </c>
      <c r="AA587" s="16">
        <f t="shared" si="86"/>
        <v>0</v>
      </c>
    </row>
    <row r="588" spans="1:27" x14ac:dyDescent="0.25">
      <c r="A588" s="8" t="s">
        <v>1452</v>
      </c>
      <c r="B588" s="61" t="s">
        <v>1411</v>
      </c>
      <c r="C588" s="32" t="s">
        <v>1412</v>
      </c>
      <c r="D588" s="32" t="s">
        <v>1005</v>
      </c>
      <c r="E588" s="9" t="s">
        <v>52</v>
      </c>
      <c r="F588" s="28" t="s">
        <v>1006</v>
      </c>
      <c r="G588" s="28" t="s">
        <v>998</v>
      </c>
      <c r="H588" s="11"/>
      <c r="I588" s="11"/>
      <c r="J588" s="11"/>
      <c r="K588" s="11"/>
      <c r="L588" s="11"/>
      <c r="M588" s="11"/>
      <c r="N588" s="11"/>
      <c r="O588" s="12" t="e">
        <f t="shared" si="82"/>
        <v>#VALUE!</v>
      </c>
      <c r="P588" s="12">
        <f t="shared" si="79"/>
        <v>0</v>
      </c>
      <c r="Q588" s="12">
        <f t="shared" si="81"/>
        <v>0</v>
      </c>
      <c r="R588" s="12">
        <f t="shared" si="80"/>
        <v>0</v>
      </c>
      <c r="S588" s="12">
        <v>0</v>
      </c>
      <c r="T588" s="12" t="e">
        <v>#VALUE!</v>
      </c>
      <c r="U588" s="12">
        <v>85608000</v>
      </c>
      <c r="V588" s="12">
        <v>0</v>
      </c>
      <c r="W588" s="12">
        <v>85608000</v>
      </c>
      <c r="X588" s="12" t="e">
        <v>#VALUE!</v>
      </c>
      <c r="Y588" s="16">
        <f t="shared" si="84"/>
        <v>0</v>
      </c>
      <c r="Z588" s="16">
        <f t="shared" si="85"/>
        <v>0</v>
      </c>
      <c r="AA588" s="16">
        <f t="shared" si="86"/>
        <v>0</v>
      </c>
    </row>
    <row r="589" spans="1:27" x14ac:dyDescent="0.25">
      <c r="A589" s="8" t="s">
        <v>1452</v>
      </c>
      <c r="B589" s="61" t="s">
        <v>1413</v>
      </c>
      <c r="C589" s="32" t="s">
        <v>1414</v>
      </c>
      <c r="D589" s="32" t="s">
        <v>1005</v>
      </c>
      <c r="E589" s="9" t="s">
        <v>102</v>
      </c>
      <c r="F589" s="28" t="s">
        <v>1006</v>
      </c>
      <c r="G589" s="28" t="s">
        <v>998</v>
      </c>
      <c r="H589" s="11"/>
      <c r="I589" s="11"/>
      <c r="J589" s="11"/>
      <c r="K589" s="11"/>
      <c r="L589" s="11"/>
      <c r="M589" s="11"/>
      <c r="N589" s="11"/>
      <c r="O589" s="12" t="e">
        <f t="shared" si="82"/>
        <v>#VALUE!</v>
      </c>
      <c r="P589" s="12">
        <f t="shared" si="79"/>
        <v>0</v>
      </c>
      <c r="Q589" s="12">
        <f t="shared" si="81"/>
        <v>0</v>
      </c>
      <c r="R589" s="12">
        <f t="shared" si="80"/>
        <v>0</v>
      </c>
      <c r="S589" s="12">
        <v>0</v>
      </c>
      <c r="T589" s="12" t="e">
        <v>#VALUE!</v>
      </c>
      <c r="U589" s="12">
        <v>74616000</v>
      </c>
      <c r="V589" s="12">
        <v>0</v>
      </c>
      <c r="W589" s="12">
        <v>74616000</v>
      </c>
      <c r="X589" s="12" t="e">
        <v>#VALUE!</v>
      </c>
      <c r="Y589" s="16">
        <f t="shared" si="84"/>
        <v>0</v>
      </c>
      <c r="Z589" s="16">
        <f t="shared" si="85"/>
        <v>0</v>
      </c>
      <c r="AA589" s="16">
        <f t="shared" si="86"/>
        <v>0</v>
      </c>
    </row>
    <row r="590" spans="1:27" x14ac:dyDescent="0.25">
      <c r="A590" s="8" t="s">
        <v>1452</v>
      </c>
      <c r="B590" s="61" t="s">
        <v>1415</v>
      </c>
      <c r="C590" s="32" t="s">
        <v>1416</v>
      </c>
      <c r="D590" s="32" t="s">
        <v>1005</v>
      </c>
      <c r="E590" s="9" t="s">
        <v>318</v>
      </c>
      <c r="F590" s="28" t="s">
        <v>1006</v>
      </c>
      <c r="G590" s="28" t="s">
        <v>998</v>
      </c>
      <c r="H590" s="11"/>
      <c r="I590" s="11"/>
      <c r="J590" s="11"/>
      <c r="K590" s="11"/>
      <c r="L590" s="11"/>
      <c r="M590" s="11"/>
      <c r="N590" s="11"/>
      <c r="O590" s="12" t="e">
        <f t="shared" si="82"/>
        <v>#VALUE!</v>
      </c>
      <c r="P590" s="12">
        <f t="shared" si="79"/>
        <v>0</v>
      </c>
      <c r="Q590" s="12">
        <f t="shared" si="81"/>
        <v>0</v>
      </c>
      <c r="R590" s="12">
        <f t="shared" si="80"/>
        <v>0</v>
      </c>
      <c r="S590" s="12">
        <f t="shared" si="83"/>
        <v>0</v>
      </c>
      <c r="T590" s="12" t="e">
        <v>#VALUE!</v>
      </c>
      <c r="U590" s="12">
        <v>0</v>
      </c>
      <c r="V590" s="12">
        <v>0</v>
      </c>
      <c r="W590" s="12">
        <v>0</v>
      </c>
      <c r="X590" s="12" t="e">
        <v>#VALUE!</v>
      </c>
      <c r="Y590" s="16">
        <f t="shared" si="84"/>
        <v>0</v>
      </c>
      <c r="Z590" s="16">
        <f t="shared" si="85"/>
        <v>0</v>
      </c>
      <c r="AA590" s="16">
        <f t="shared" si="86"/>
        <v>0</v>
      </c>
    </row>
    <row r="591" spans="1:27" x14ac:dyDescent="0.25">
      <c r="A591" s="8" t="s">
        <v>1453</v>
      </c>
      <c r="B591" s="32" t="s">
        <v>1417</v>
      </c>
      <c r="C591" s="32" t="s">
        <v>1418</v>
      </c>
      <c r="D591" s="10" t="s">
        <v>1391</v>
      </c>
      <c r="E591" s="9" t="s">
        <v>52</v>
      </c>
      <c r="F591" s="28" t="s">
        <v>1425</v>
      </c>
      <c r="G591" s="28" t="s">
        <v>57</v>
      </c>
      <c r="H591" s="11">
        <v>3.5000000000000003E-2</v>
      </c>
      <c r="I591" s="11"/>
      <c r="J591" s="11">
        <v>0.01</v>
      </c>
      <c r="K591" s="11">
        <v>0.01</v>
      </c>
      <c r="L591" s="11">
        <v>5.0000000000000001E-3</v>
      </c>
      <c r="M591" s="11">
        <v>5.0000000000000001E-3</v>
      </c>
      <c r="N591" s="11"/>
      <c r="O591" s="12" t="e">
        <f t="shared" si="82"/>
        <v>#VALUE!</v>
      </c>
      <c r="P591" s="12">
        <f t="shared" si="79"/>
        <v>0</v>
      </c>
      <c r="Q591" s="12">
        <f t="shared" si="81"/>
        <v>0</v>
      </c>
      <c r="R591" s="12">
        <f t="shared" si="80"/>
        <v>0</v>
      </c>
      <c r="S591" s="12">
        <f t="shared" si="83"/>
        <v>3353880</v>
      </c>
      <c r="T591" s="12" t="e">
        <v>#VALUE!</v>
      </c>
      <c r="U591" s="12">
        <v>335388000</v>
      </c>
      <c r="V591" s="12">
        <v>376560000</v>
      </c>
      <c r="W591" s="12">
        <v>335388000</v>
      </c>
      <c r="X591" s="12" t="e">
        <v>#VALUE!</v>
      </c>
      <c r="Y591" s="16">
        <f t="shared" si="84"/>
        <v>0</v>
      </c>
      <c r="Z591" s="16">
        <f t="shared" si="85"/>
        <v>0</v>
      </c>
      <c r="AA591" s="16">
        <f t="shared" si="86"/>
        <v>0</v>
      </c>
    </row>
    <row r="592" spans="1:27" x14ac:dyDescent="0.25">
      <c r="A592" s="8" t="s">
        <v>1453</v>
      </c>
      <c r="B592" s="32" t="s">
        <v>1419</v>
      </c>
      <c r="C592" s="32" t="s">
        <v>1420</v>
      </c>
      <c r="D592" s="10" t="s">
        <v>1391</v>
      </c>
      <c r="E592" s="9" t="s">
        <v>127</v>
      </c>
      <c r="F592" s="28" t="s">
        <v>1425</v>
      </c>
      <c r="G592" s="28" t="s">
        <v>57</v>
      </c>
      <c r="H592" s="11">
        <v>3.5000000000000003E-2</v>
      </c>
      <c r="I592" s="11"/>
      <c r="J592" s="11">
        <v>0.01</v>
      </c>
      <c r="K592" s="11">
        <v>0.01</v>
      </c>
      <c r="L592" s="11">
        <v>5.0000000000000001E-3</v>
      </c>
      <c r="M592" s="11">
        <v>5.0000000000000001E-3</v>
      </c>
      <c r="N592" s="11"/>
      <c r="O592" s="12" t="e">
        <f t="shared" si="82"/>
        <v>#VALUE!</v>
      </c>
      <c r="P592" s="12">
        <f t="shared" si="79"/>
        <v>0</v>
      </c>
      <c r="Q592" s="12">
        <f t="shared" si="81"/>
        <v>0</v>
      </c>
      <c r="R592" s="12">
        <f t="shared" si="80"/>
        <v>0</v>
      </c>
      <c r="S592" s="12">
        <f t="shared" si="83"/>
        <v>3788160</v>
      </c>
      <c r="T592" s="12" t="e">
        <v>#VALUE!</v>
      </c>
      <c r="U592" s="12">
        <v>378816000</v>
      </c>
      <c r="V592" s="12">
        <v>128928000</v>
      </c>
      <c r="W592" s="12">
        <v>378816000</v>
      </c>
      <c r="X592" s="12" t="e">
        <v>#VALUE!</v>
      </c>
      <c r="Y592" s="16">
        <f t="shared" si="84"/>
        <v>0</v>
      </c>
      <c r="Z592" s="16">
        <f t="shared" si="85"/>
        <v>0</v>
      </c>
      <c r="AA592" s="16">
        <f t="shared" si="86"/>
        <v>0</v>
      </c>
    </row>
    <row r="593" spans="1:27" x14ac:dyDescent="0.25">
      <c r="A593" s="8" t="s">
        <v>1453</v>
      </c>
      <c r="B593" s="32" t="s">
        <v>1421</v>
      </c>
      <c r="C593" s="32" t="s">
        <v>1422</v>
      </c>
      <c r="D593" s="10" t="s">
        <v>1391</v>
      </c>
      <c r="E593" s="9" t="s">
        <v>160</v>
      </c>
      <c r="F593" s="28" t="s">
        <v>1425</v>
      </c>
      <c r="G593" s="28" t="s">
        <v>57</v>
      </c>
      <c r="H593" s="11">
        <v>3.5000000000000003E-2</v>
      </c>
      <c r="I593" s="11"/>
      <c r="J593" s="11">
        <v>0.01</v>
      </c>
      <c r="K593" s="11">
        <v>0.01</v>
      </c>
      <c r="L593" s="11">
        <v>5.0000000000000001E-3</v>
      </c>
      <c r="M593" s="11">
        <v>5.0000000000000001E-3</v>
      </c>
      <c r="N593" s="11"/>
      <c r="O593" s="12" t="e">
        <f t="shared" si="82"/>
        <v>#VALUE!</v>
      </c>
      <c r="P593" s="12">
        <f t="shared" si="79"/>
        <v>0</v>
      </c>
      <c r="Q593" s="12">
        <f t="shared" si="81"/>
        <v>0</v>
      </c>
      <c r="R593" s="12">
        <f t="shared" si="80"/>
        <v>0</v>
      </c>
      <c r="S593" s="12">
        <f t="shared" si="83"/>
        <v>326400</v>
      </c>
      <c r="T593" s="12" t="e">
        <v>#VALUE!</v>
      </c>
      <c r="U593" s="12">
        <v>32640000</v>
      </c>
      <c r="V593" s="12">
        <v>0</v>
      </c>
      <c r="W593" s="12">
        <v>32640000</v>
      </c>
      <c r="X593" s="12" t="e">
        <v>#VALUE!</v>
      </c>
      <c r="Y593" s="16">
        <f t="shared" si="84"/>
        <v>0</v>
      </c>
      <c r="Z593" s="16">
        <f t="shared" si="85"/>
        <v>0</v>
      </c>
      <c r="AA593" s="16">
        <f t="shared" si="86"/>
        <v>0</v>
      </c>
    </row>
    <row r="594" spans="1:27" x14ac:dyDescent="0.25">
      <c r="A594" s="8" t="s">
        <v>1453</v>
      </c>
      <c r="B594" s="32" t="s">
        <v>1423</v>
      </c>
      <c r="C594" s="32" t="s">
        <v>1424</v>
      </c>
      <c r="D594" s="10" t="s">
        <v>1391</v>
      </c>
      <c r="E594" s="9" t="s">
        <v>193</v>
      </c>
      <c r="F594" s="28" t="s">
        <v>1425</v>
      </c>
      <c r="G594" s="28" t="s">
        <v>57</v>
      </c>
      <c r="H594" s="11">
        <v>3.5000000000000003E-2</v>
      </c>
      <c r="I594" s="11"/>
      <c r="J594" s="11">
        <v>0.01</v>
      </c>
      <c r="K594" s="11">
        <v>0.01</v>
      </c>
      <c r="L594" s="11">
        <v>5.0000000000000001E-3</v>
      </c>
      <c r="M594" s="11">
        <v>5.0000000000000001E-3</v>
      </c>
      <c r="N594" s="11"/>
      <c r="O594" s="12" t="e">
        <f t="shared" si="82"/>
        <v>#VALUE!</v>
      </c>
      <c r="P594" s="12">
        <f t="shared" si="79"/>
        <v>0</v>
      </c>
      <c r="Q594" s="12">
        <f t="shared" si="81"/>
        <v>0</v>
      </c>
      <c r="R594" s="12">
        <f t="shared" si="80"/>
        <v>0</v>
      </c>
      <c r="S594" s="12">
        <f t="shared" si="83"/>
        <v>608100</v>
      </c>
      <c r="T594" s="12" t="e">
        <v>#VALUE!</v>
      </c>
      <c r="U594" s="12">
        <v>60810000</v>
      </c>
      <c r="V594" s="12">
        <v>50370000</v>
      </c>
      <c r="W594" s="12">
        <v>60810000</v>
      </c>
      <c r="X594" s="12" t="e">
        <v>#VALUE!</v>
      </c>
      <c r="Y594" s="16">
        <f t="shared" si="84"/>
        <v>0</v>
      </c>
      <c r="Z594" s="16">
        <f t="shared" si="85"/>
        <v>0</v>
      </c>
      <c r="AA594" s="16">
        <f t="shared" si="86"/>
        <v>0</v>
      </c>
    </row>
    <row r="595" spans="1:27" x14ac:dyDescent="0.25">
      <c r="A595" s="8" t="s">
        <v>1454</v>
      </c>
      <c r="B595" s="32" t="s">
        <v>1427</v>
      </c>
      <c r="C595" s="32" t="s">
        <v>1428</v>
      </c>
      <c r="D595" s="10" t="s">
        <v>1001</v>
      </c>
      <c r="E595" s="9" t="s">
        <v>318</v>
      </c>
      <c r="F595" s="28" t="s">
        <v>1015</v>
      </c>
      <c r="G595" s="28"/>
      <c r="H595" s="11">
        <v>3.5000000000000003E-2</v>
      </c>
      <c r="I595" s="11"/>
      <c r="J595" s="11">
        <v>0.01</v>
      </c>
      <c r="K595" s="11">
        <v>0.01</v>
      </c>
      <c r="L595" s="11">
        <v>5.0000000000000001E-3</v>
      </c>
      <c r="M595" s="11">
        <v>5.0000000000000001E-3</v>
      </c>
      <c r="N595" s="11"/>
      <c r="O595" s="12" t="e">
        <f t="shared" si="82"/>
        <v>#VALUE!</v>
      </c>
      <c r="P595" s="12">
        <f t="shared" si="79"/>
        <v>0</v>
      </c>
      <c r="Q595" s="12">
        <f t="shared" si="81"/>
        <v>0</v>
      </c>
      <c r="R595" s="12">
        <f t="shared" si="80"/>
        <v>0</v>
      </c>
      <c r="S595" s="12">
        <f t="shared" si="83"/>
        <v>310800</v>
      </c>
      <c r="T595" s="12" t="e">
        <v>#VALUE!</v>
      </c>
      <c r="U595" s="12">
        <v>31080000</v>
      </c>
      <c r="V595" s="12">
        <v>76180000</v>
      </c>
      <c r="W595" s="12">
        <v>31080000</v>
      </c>
      <c r="X595" s="12" t="e">
        <v>#VALUE!</v>
      </c>
      <c r="Y595" s="16">
        <f t="shared" si="84"/>
        <v>0</v>
      </c>
      <c r="Z595" s="16">
        <f t="shared" si="85"/>
        <v>0</v>
      </c>
      <c r="AA595" s="16">
        <f t="shared" si="86"/>
        <v>0</v>
      </c>
    </row>
    <row r="596" spans="1:27" x14ac:dyDescent="0.25">
      <c r="A596" s="8" t="s">
        <v>1454</v>
      </c>
      <c r="B596" s="32" t="s">
        <v>1429</v>
      </c>
      <c r="C596" s="32" t="s">
        <v>1430</v>
      </c>
      <c r="D596" s="10" t="s">
        <v>1001</v>
      </c>
      <c r="E596" s="9" t="s">
        <v>1437</v>
      </c>
      <c r="F596" s="28" t="s">
        <v>1015</v>
      </c>
      <c r="G596" s="28"/>
      <c r="H596" s="11">
        <v>3.5000000000000003E-2</v>
      </c>
      <c r="I596" s="11"/>
      <c r="J596" s="11">
        <v>0.01</v>
      </c>
      <c r="K596" s="11">
        <v>0.01</v>
      </c>
      <c r="L596" s="11">
        <v>5.0000000000000001E-3</v>
      </c>
      <c r="M596" s="11">
        <v>5.0000000000000001E-3</v>
      </c>
      <c r="N596" s="11"/>
      <c r="O596" s="12" t="e">
        <f t="shared" si="82"/>
        <v>#VALUE!</v>
      </c>
      <c r="P596" s="12">
        <f t="shared" si="79"/>
        <v>0</v>
      </c>
      <c r="Q596" s="12">
        <f t="shared" si="81"/>
        <v>0</v>
      </c>
      <c r="R596" s="12">
        <f t="shared" si="80"/>
        <v>0</v>
      </c>
      <c r="S596" s="12">
        <f t="shared" si="83"/>
        <v>248880</v>
      </c>
      <c r="T596" s="12" t="e">
        <v>#VALUE!</v>
      </c>
      <c r="U596" s="12">
        <v>24888000</v>
      </c>
      <c r="V596" s="12">
        <v>22194400</v>
      </c>
      <c r="W596" s="12">
        <v>24888000</v>
      </c>
      <c r="X596" s="12" t="e">
        <v>#VALUE!</v>
      </c>
      <c r="Y596" s="16">
        <f t="shared" si="84"/>
        <v>0</v>
      </c>
      <c r="Z596" s="16">
        <f t="shared" si="85"/>
        <v>0</v>
      </c>
      <c r="AA596" s="16">
        <f t="shared" si="86"/>
        <v>0</v>
      </c>
    </row>
    <row r="597" spans="1:27" x14ac:dyDescent="0.25">
      <c r="A597" s="8" t="s">
        <v>1454</v>
      </c>
      <c r="B597" s="32" t="s">
        <v>1431</v>
      </c>
      <c r="C597" s="32" t="s">
        <v>1432</v>
      </c>
      <c r="D597" s="10" t="s">
        <v>1001</v>
      </c>
      <c r="E597" s="9" t="s">
        <v>102</v>
      </c>
      <c r="F597" s="28" t="s">
        <v>1015</v>
      </c>
      <c r="G597" s="28"/>
      <c r="H597" s="11">
        <v>3.5000000000000003E-2</v>
      </c>
      <c r="I597" s="11"/>
      <c r="J597" s="11">
        <v>0.01</v>
      </c>
      <c r="K597" s="11">
        <v>0.01</v>
      </c>
      <c r="L597" s="11">
        <v>5.0000000000000001E-3</v>
      </c>
      <c r="M597" s="11">
        <v>5.0000000000000001E-3</v>
      </c>
      <c r="N597" s="11"/>
      <c r="O597" s="12" t="e">
        <f t="shared" si="82"/>
        <v>#VALUE!</v>
      </c>
      <c r="P597" s="12">
        <f t="shared" si="79"/>
        <v>0</v>
      </c>
      <c r="Q597" s="12">
        <f t="shared" si="81"/>
        <v>0</v>
      </c>
      <c r="R597" s="12">
        <f t="shared" si="80"/>
        <v>0</v>
      </c>
      <c r="S597" s="12">
        <f t="shared" si="83"/>
        <v>458160</v>
      </c>
      <c r="T597" s="12" t="e">
        <v>#VALUE!</v>
      </c>
      <c r="U597" s="12">
        <v>45816000</v>
      </c>
      <c r="V597" s="12">
        <v>91764500</v>
      </c>
      <c r="W597" s="12">
        <v>45816000</v>
      </c>
      <c r="X597" s="12" t="e">
        <v>#VALUE!</v>
      </c>
      <c r="Y597" s="16">
        <f t="shared" si="84"/>
        <v>0</v>
      </c>
      <c r="Z597" s="16">
        <f t="shared" si="85"/>
        <v>0</v>
      </c>
      <c r="AA597" s="16">
        <f t="shared" si="86"/>
        <v>0</v>
      </c>
    </row>
    <row r="598" spans="1:27" x14ac:dyDescent="0.25">
      <c r="A598" s="8" t="s">
        <v>1454</v>
      </c>
      <c r="B598" s="32" t="s">
        <v>1433</v>
      </c>
      <c r="C598" s="32" t="s">
        <v>1434</v>
      </c>
      <c r="D598" s="10" t="s">
        <v>1001</v>
      </c>
      <c r="E598" s="9" t="s">
        <v>249</v>
      </c>
      <c r="F598" s="28" t="s">
        <v>1015</v>
      </c>
      <c r="G598" s="28"/>
      <c r="H598" s="11">
        <v>3.5000000000000003E-2</v>
      </c>
      <c r="I598" s="11"/>
      <c r="J598" s="11">
        <v>0.01</v>
      </c>
      <c r="K598" s="11">
        <v>0.01</v>
      </c>
      <c r="L598" s="11">
        <v>5.0000000000000001E-3</v>
      </c>
      <c r="M598" s="11">
        <v>5.0000000000000001E-3</v>
      </c>
      <c r="N598" s="11"/>
      <c r="O598" s="12" t="e">
        <f t="shared" si="82"/>
        <v>#VALUE!</v>
      </c>
      <c r="P598" s="12">
        <f t="shared" si="79"/>
        <v>0</v>
      </c>
      <c r="Q598" s="12">
        <f t="shared" si="81"/>
        <v>0</v>
      </c>
      <c r="R598" s="12">
        <f t="shared" si="80"/>
        <v>0</v>
      </c>
      <c r="S598" s="12">
        <f t="shared" si="83"/>
        <v>820800</v>
      </c>
      <c r="T598" s="12" t="e">
        <v>#VALUE!</v>
      </c>
      <c r="U598" s="12">
        <v>82080000</v>
      </c>
      <c r="V598" s="12">
        <v>55523600</v>
      </c>
      <c r="W598" s="12">
        <v>82080000</v>
      </c>
      <c r="X598" s="12" t="e">
        <v>#VALUE!</v>
      </c>
      <c r="Y598" s="16">
        <f t="shared" si="84"/>
        <v>0</v>
      </c>
      <c r="Z598" s="16">
        <f t="shared" si="85"/>
        <v>0</v>
      </c>
      <c r="AA598" s="16">
        <f t="shared" si="86"/>
        <v>0</v>
      </c>
    </row>
    <row r="599" spans="1:27" x14ac:dyDescent="0.25">
      <c r="A599" s="8" t="s">
        <v>1454</v>
      </c>
      <c r="B599" s="32" t="s">
        <v>1435</v>
      </c>
      <c r="C599" s="32" t="s">
        <v>1436</v>
      </c>
      <c r="D599" s="10" t="s">
        <v>1001</v>
      </c>
      <c r="E599" s="9" t="s">
        <v>193</v>
      </c>
      <c r="F599" s="28" t="s">
        <v>1015</v>
      </c>
      <c r="G599" s="28"/>
      <c r="H599" s="11">
        <v>3.5000000000000003E-2</v>
      </c>
      <c r="I599" s="11"/>
      <c r="J599" s="11">
        <v>0.01</v>
      </c>
      <c r="K599" s="11">
        <v>0.01</v>
      </c>
      <c r="L599" s="11">
        <v>5.0000000000000001E-3</v>
      </c>
      <c r="M599" s="11">
        <v>5.0000000000000001E-3</v>
      </c>
      <c r="N599" s="11"/>
      <c r="O599" s="12" t="e">
        <f t="shared" si="82"/>
        <v>#VALUE!</v>
      </c>
      <c r="P599" s="12">
        <f t="shared" si="79"/>
        <v>0</v>
      </c>
      <c r="Q599" s="12">
        <f t="shared" si="81"/>
        <v>0</v>
      </c>
      <c r="R599" s="12">
        <f t="shared" si="80"/>
        <v>0</v>
      </c>
      <c r="S599" s="12">
        <f t="shared" si="83"/>
        <v>316900</v>
      </c>
      <c r="T599" s="12" t="e">
        <v>#VALUE!</v>
      </c>
      <c r="U599" s="12">
        <v>31690000</v>
      </c>
      <c r="V599" s="12">
        <v>83770000</v>
      </c>
      <c r="W599" s="12">
        <v>31690000</v>
      </c>
      <c r="X599" s="12" t="e">
        <v>#VALUE!</v>
      </c>
      <c r="Y599" s="16">
        <f t="shared" si="84"/>
        <v>0</v>
      </c>
      <c r="Z599" s="16">
        <f t="shared" si="85"/>
        <v>0</v>
      </c>
      <c r="AA599" s="16">
        <f t="shared" si="86"/>
        <v>0</v>
      </c>
    </row>
    <row r="600" spans="1:27" x14ac:dyDescent="0.25">
      <c r="A600" s="8" t="s">
        <v>1455</v>
      </c>
      <c r="B600" s="32" t="s">
        <v>1444</v>
      </c>
      <c r="C600" s="32" t="s">
        <v>1445</v>
      </c>
      <c r="D600" s="9" t="s">
        <v>55</v>
      </c>
      <c r="E600" s="9" t="s">
        <v>102</v>
      </c>
      <c r="F600" s="28" t="s">
        <v>70</v>
      </c>
      <c r="G600" s="28"/>
      <c r="H600" s="11">
        <v>3.5000000000000003E-2</v>
      </c>
      <c r="I600" s="11"/>
      <c r="J600" s="11">
        <v>0.01</v>
      </c>
      <c r="K600" s="11">
        <v>0.01</v>
      </c>
      <c r="L600" s="11">
        <v>5.0000000000000001E-3</v>
      </c>
      <c r="M600" s="11">
        <v>5.0000000000000001E-3</v>
      </c>
      <c r="N600" s="11"/>
      <c r="O600" s="12" t="e">
        <f t="shared" si="82"/>
        <v>#VALUE!</v>
      </c>
      <c r="P600" s="12">
        <f t="shared" si="79"/>
        <v>0</v>
      </c>
      <c r="Q600" s="12">
        <f t="shared" si="81"/>
        <v>0</v>
      </c>
      <c r="R600" s="12">
        <f t="shared" si="80"/>
        <v>0</v>
      </c>
      <c r="S600" s="12">
        <f t="shared" si="83"/>
        <v>0</v>
      </c>
      <c r="T600" s="12" t="e">
        <v>#VALUE!</v>
      </c>
      <c r="U600" s="12">
        <v>0</v>
      </c>
      <c r="V600" s="12">
        <v>0</v>
      </c>
      <c r="W600" s="12">
        <v>0</v>
      </c>
      <c r="X600" s="12" t="e">
        <v>#VALUE!</v>
      </c>
      <c r="Y600" s="16">
        <f t="shared" si="84"/>
        <v>0</v>
      </c>
      <c r="Z600" s="16">
        <f t="shared" si="85"/>
        <v>0</v>
      </c>
      <c r="AA600" s="16">
        <f t="shared" si="86"/>
        <v>0</v>
      </c>
    </row>
    <row r="601" spans="1:27" x14ac:dyDescent="0.25">
      <c r="A601" s="8" t="s">
        <v>1455</v>
      </c>
      <c r="B601" s="32" t="s">
        <v>1446</v>
      </c>
      <c r="C601" s="32" t="s">
        <v>1447</v>
      </c>
      <c r="D601" s="9" t="s">
        <v>55</v>
      </c>
      <c r="E601" s="9" t="s">
        <v>249</v>
      </c>
      <c r="F601" s="28" t="s">
        <v>70</v>
      </c>
      <c r="G601" s="28"/>
      <c r="H601" s="11">
        <v>3.5000000000000003E-2</v>
      </c>
      <c r="I601" s="11"/>
      <c r="J601" s="11">
        <v>0.01</v>
      </c>
      <c r="K601" s="11">
        <v>0.01</v>
      </c>
      <c r="L601" s="11">
        <v>5.0000000000000001E-3</v>
      </c>
      <c r="M601" s="11">
        <v>5.0000000000000001E-3</v>
      </c>
      <c r="N601" s="11"/>
      <c r="O601" s="12" t="e">
        <f t="shared" si="82"/>
        <v>#VALUE!</v>
      </c>
      <c r="P601" s="12">
        <f t="shared" si="79"/>
        <v>0</v>
      </c>
      <c r="Q601" s="12">
        <f t="shared" si="81"/>
        <v>0</v>
      </c>
      <c r="R601" s="12">
        <f t="shared" si="80"/>
        <v>0</v>
      </c>
      <c r="S601" s="12">
        <f t="shared" si="83"/>
        <v>0</v>
      </c>
      <c r="T601" s="12" t="e">
        <v>#VALUE!</v>
      </c>
      <c r="U601" s="12">
        <v>0</v>
      </c>
      <c r="V601" s="12">
        <v>0</v>
      </c>
      <c r="W601" s="12">
        <v>0</v>
      </c>
      <c r="X601" s="12" t="e">
        <v>#VALUE!</v>
      </c>
      <c r="Y601" s="16">
        <f t="shared" si="84"/>
        <v>0</v>
      </c>
      <c r="Z601" s="16">
        <f t="shared" si="85"/>
        <v>0</v>
      </c>
      <c r="AA601" s="16">
        <f t="shared" si="86"/>
        <v>0</v>
      </c>
    </row>
    <row r="602" spans="1:27" x14ac:dyDescent="0.25">
      <c r="A602" s="8" t="s">
        <v>1455</v>
      </c>
      <c r="B602" s="32" t="s">
        <v>1448</v>
      </c>
      <c r="C602" s="32" t="s">
        <v>1449</v>
      </c>
      <c r="D602" s="9" t="s">
        <v>55</v>
      </c>
      <c r="E602" s="9" t="s">
        <v>193</v>
      </c>
      <c r="F602" s="28" t="s">
        <v>70</v>
      </c>
      <c r="G602" s="28"/>
      <c r="H602" s="11">
        <v>3.5000000000000003E-2</v>
      </c>
      <c r="I602" s="11"/>
      <c r="J602" s="11">
        <v>0.01</v>
      </c>
      <c r="K602" s="11">
        <v>0.01</v>
      </c>
      <c r="L602" s="11">
        <v>5.0000000000000001E-3</v>
      </c>
      <c r="M602" s="11">
        <v>5.0000000000000001E-3</v>
      </c>
      <c r="N602" s="11"/>
      <c r="O602" s="12" t="e">
        <f t="shared" si="82"/>
        <v>#VALUE!</v>
      </c>
      <c r="P602" s="12">
        <f t="shared" si="79"/>
        <v>0</v>
      </c>
      <c r="Q602" s="12">
        <f t="shared" si="81"/>
        <v>0</v>
      </c>
      <c r="R602" s="12">
        <f t="shared" si="80"/>
        <v>0</v>
      </c>
      <c r="S602" s="12">
        <f t="shared" si="83"/>
        <v>0</v>
      </c>
      <c r="T602" s="12" t="e">
        <v>#VALUE!</v>
      </c>
      <c r="U602" s="12">
        <v>0</v>
      </c>
      <c r="V602" s="12">
        <v>30830000</v>
      </c>
      <c r="W602" s="12">
        <v>0</v>
      </c>
      <c r="X602" s="12" t="e">
        <v>#VALUE!</v>
      </c>
      <c r="Y602" s="16">
        <f t="shared" si="84"/>
        <v>0</v>
      </c>
      <c r="Z602" s="16">
        <f t="shared" si="85"/>
        <v>0</v>
      </c>
      <c r="AA602" s="16">
        <f t="shared" si="86"/>
        <v>0</v>
      </c>
    </row>
    <row r="603" spans="1:27" x14ac:dyDescent="0.25">
      <c r="A603" s="8"/>
      <c r="B603" s="32"/>
      <c r="C603" s="32"/>
      <c r="D603" s="10"/>
      <c r="E603" s="9"/>
      <c r="F603" s="28"/>
      <c r="G603" s="28"/>
      <c r="H603" s="11"/>
      <c r="I603" s="11"/>
      <c r="J603" s="11"/>
      <c r="K603" s="11"/>
      <c r="L603" s="11"/>
      <c r="M603" s="11"/>
      <c r="N603" s="11"/>
      <c r="O603" s="12">
        <f t="shared" si="82"/>
        <v>0</v>
      </c>
      <c r="P603" s="12"/>
      <c r="Q603" s="12"/>
      <c r="R603" s="12"/>
      <c r="S603" s="12"/>
      <c r="T603" s="12"/>
      <c r="U603" s="27"/>
      <c r="V603" s="27"/>
      <c r="W603" s="27"/>
      <c r="X603" s="27"/>
      <c r="Y603" s="16"/>
      <c r="Z603" s="16"/>
      <c r="AA603" s="16"/>
    </row>
    <row r="604" spans="1:27" x14ac:dyDescent="0.25">
      <c r="A604" s="8"/>
      <c r="B604" s="32"/>
      <c r="C604" s="32"/>
      <c r="D604" s="10"/>
      <c r="E604" s="9"/>
      <c r="F604" s="28"/>
      <c r="G604" s="28"/>
      <c r="H604" s="11"/>
      <c r="I604" s="11"/>
      <c r="J604" s="11"/>
      <c r="K604" s="11"/>
      <c r="L604" s="11"/>
      <c r="M604" s="11"/>
      <c r="N604" s="11"/>
      <c r="O604" s="12">
        <f t="shared" si="82"/>
        <v>0</v>
      </c>
      <c r="P604" s="12"/>
      <c r="Q604" s="12"/>
      <c r="R604" s="12"/>
      <c r="S604" s="12"/>
      <c r="T604" s="12"/>
      <c r="U604" s="27"/>
      <c r="V604" s="27"/>
      <c r="W604" s="27"/>
      <c r="X604" s="27"/>
      <c r="Y604" s="16"/>
      <c r="Z604" s="16"/>
      <c r="AA604" s="16"/>
    </row>
    <row r="605" spans="1:27" x14ac:dyDescent="0.25">
      <c r="A605" s="8"/>
      <c r="B605" s="32"/>
      <c r="C605" s="32"/>
      <c r="D605" s="32"/>
      <c r="E605" s="9"/>
      <c r="F605" s="28"/>
      <c r="G605" s="28"/>
      <c r="H605" s="11"/>
      <c r="I605" s="11"/>
      <c r="J605" s="11"/>
      <c r="K605" s="11"/>
      <c r="L605" s="11"/>
      <c r="M605" s="11"/>
      <c r="N605" s="11"/>
      <c r="O605" s="12">
        <f t="shared" si="82"/>
        <v>0</v>
      </c>
      <c r="P605" s="12"/>
      <c r="Q605" s="12"/>
      <c r="R605" s="12"/>
      <c r="S605" s="12"/>
      <c r="T605" s="12"/>
      <c r="U605" s="27"/>
      <c r="V605" s="27"/>
      <c r="W605" s="27"/>
      <c r="X605" s="27"/>
      <c r="Y605" s="27"/>
      <c r="Z605" s="27"/>
      <c r="AA605" s="27"/>
    </row>
    <row r="606" spans="1:27" x14ac:dyDescent="0.25">
      <c r="A606" s="8"/>
      <c r="B606" s="32"/>
      <c r="C606" s="32"/>
      <c r="D606" s="32"/>
      <c r="E606" s="9"/>
      <c r="F606" s="28"/>
      <c r="G606" s="28"/>
      <c r="H606" s="11"/>
      <c r="I606" s="11"/>
      <c r="J606" s="11"/>
      <c r="K606" s="11"/>
      <c r="L606" s="11"/>
      <c r="M606" s="11"/>
      <c r="N606" s="11"/>
      <c r="O606" s="12">
        <f t="shared" si="82"/>
        <v>0</v>
      </c>
      <c r="P606" s="12"/>
      <c r="Q606" s="12"/>
      <c r="R606" s="12"/>
      <c r="S606" s="12"/>
      <c r="T606" s="12"/>
      <c r="U606" s="27"/>
      <c r="V606" s="27"/>
      <c r="W606" s="27"/>
      <c r="X606" s="27"/>
      <c r="Y606" s="27"/>
      <c r="Z606" s="27"/>
      <c r="AA606" s="27"/>
    </row>
    <row r="607" spans="1:27" x14ac:dyDescent="0.25">
      <c r="A607" s="8" t="s">
        <v>1347</v>
      </c>
      <c r="B607" s="47" t="s">
        <v>1347</v>
      </c>
      <c r="C607" s="47" t="s">
        <v>1347</v>
      </c>
      <c r="D607" s="47" t="s">
        <v>1347</v>
      </c>
      <c r="E607" s="48" t="s">
        <v>1347</v>
      </c>
      <c r="F607" s="49" t="s">
        <v>1347</v>
      </c>
      <c r="G607" s="54" t="s">
        <v>1347</v>
      </c>
      <c r="H607" s="50" t="s">
        <v>1347</v>
      </c>
      <c r="I607" s="50" t="s">
        <v>1347</v>
      </c>
      <c r="J607" s="50" t="s">
        <v>1347</v>
      </c>
      <c r="K607" s="50" t="s">
        <v>1347</v>
      </c>
      <c r="L607" s="50" t="s">
        <v>1347</v>
      </c>
      <c r="M607" s="50" t="s">
        <v>1347</v>
      </c>
      <c r="N607" s="50" t="s">
        <v>1347</v>
      </c>
      <c r="O607" s="50" t="s">
        <v>1347</v>
      </c>
      <c r="P607" s="51" t="s">
        <v>1347</v>
      </c>
      <c r="Q607" s="51" t="s">
        <v>1347</v>
      </c>
      <c r="R607" s="51" t="s">
        <v>1347</v>
      </c>
      <c r="S607" s="51" t="s">
        <v>1347</v>
      </c>
      <c r="T607" s="51" t="s">
        <v>1347</v>
      </c>
      <c r="U607" s="55" t="s">
        <v>1347</v>
      </c>
      <c r="V607" s="55" t="s">
        <v>1347</v>
      </c>
      <c r="W607" s="55"/>
      <c r="X607" s="55" t="s">
        <v>1347</v>
      </c>
      <c r="Y607" s="55" t="s">
        <v>1347</v>
      </c>
      <c r="Z607" s="55" t="s">
        <v>1347</v>
      </c>
      <c r="AA607" s="55" t="s">
        <v>1347</v>
      </c>
    </row>
  </sheetData>
  <autoFilter ref="A5:AA607" xr:uid="{00000000-0009-0000-0000-000002000000}"/>
  <mergeCells count="12">
    <mergeCell ref="Y4:AA4"/>
    <mergeCell ref="O4:S4"/>
    <mergeCell ref="U4:X4"/>
    <mergeCell ref="A2:AA2"/>
    <mergeCell ref="A4:A5"/>
    <mergeCell ref="B4:B5"/>
    <mergeCell ref="C4:C5"/>
    <mergeCell ref="D4:D5"/>
    <mergeCell ref="E4:E5"/>
    <mergeCell ref="F4:F5"/>
    <mergeCell ref="G4:G5"/>
    <mergeCell ref="H4:N4"/>
  </mergeCells>
  <conditionalFormatting sqref="E4 H107:M107 H116 H117:N119 B114:C114 I122:J122 I126:J126 M122 M126 H123:M125 I163:J163 M163 H108:N115 N124 N128 N135 F135:G135 I170:J170 M170 G20 G29 G33:G34 G42 G46:G47 G55 G59 G81 G94 G136:G157 H206:M208 I214 H215:M217 K202:M203 H195:J203 J116:N116 H210:M213 G103:G105 G99:G101 C93:C113 F93:F114 G63:G66 G57 G49:G51 G26:G27 G24 B29:B33 G12:G16 G72:G77 H74:M74 N88 C75:C88 G87:G92 H88:M91 H531:M531 B523:C551 H92:N106 H164:M169 L171:M201 H171:K194 K247:M247 J541:M542 J496:M508 G36:G37 B553:B565 N495:N497 H495:M495 H486:M493 N482:N493 N376:N446 H204:M204 H121:N121 F116:F134 G114:G134 B6:C28 C29:C73 D431 D219 D221 D227 D375 D439 B494:D522 D405:D406 D411:D416 D531 D6:D16 D425:D428 D419 D421:D422 D473:D493 H127:M162 I209:M209 J459:M459 J521:M521 H449:M449 H471:M471 C553:C583 F552:G580 D551:D580 E531:E580 H552:M575 H261:M447 J218:J260 B218:C493 F257:F372 H223:I260 K257:M260 D257:D276 K195:K201 C116:C217 N167:N374 G171:G447 D18:D22 F170:F217 F6:F73 F531:G548 F476:G522 F439 F375:F428 F227 F221 F219 F136:F160 F75:F88 F161:G169 H75:N87 G6:G9 H462:N462 E6:E529 E530:G530 H6:N73 D24:D25 D28:D81 D83:D87 D89:D90 D92:D147 D149 D151:D154 D156:D157 D159:D212 D214 D216:D217 D278 D280:D283 D285:D332 D334:D340 D342:D343 D346:D373 D533:D534 D536:D549 E582:E583 N499:N583 J576:J586">
    <cfRule type="expression" dxfId="249" priority="113">
      <formula>CellHasFormula</formula>
    </cfRule>
  </conditionalFormatting>
  <conditionalFormatting sqref="A4:B4 D4 F4:G4">
    <cfRule type="expression" dxfId="248" priority="112">
      <formula>CellHasFormula</formula>
    </cfRule>
  </conditionalFormatting>
  <conditionalFormatting sqref="C4">
    <cfRule type="expression" dxfId="247" priority="111">
      <formula>CellHasFormula</formula>
    </cfRule>
  </conditionalFormatting>
  <conditionalFormatting sqref="N74">
    <cfRule type="expression" dxfId="246" priority="110">
      <formula>CellHasFormula</formula>
    </cfRule>
  </conditionalFormatting>
  <conditionalFormatting sqref="N91">
    <cfRule type="expression" dxfId="245" priority="109">
      <formula>CellHasFormula</formula>
    </cfRule>
  </conditionalFormatting>
  <conditionalFormatting sqref="N90">
    <cfRule type="expression" dxfId="244" priority="108">
      <formula>CellHasFormula</formula>
    </cfRule>
  </conditionalFormatting>
  <conditionalFormatting sqref="N89">
    <cfRule type="expression" dxfId="243" priority="107">
      <formula>CellHasFormula</formula>
    </cfRule>
  </conditionalFormatting>
  <conditionalFormatting sqref="C90 F90 G10:G11 G17:G19 G21:G23 G25 G28 G30:G32 G35 G38:G41 G43:G45 G48 G52:G54 G56 G58 G60:G62 G67:G71 G78:G80 G82:G86 G93 G95:G98 G102 G106:G113 G158:G160 G170">
    <cfRule type="expression" dxfId="242" priority="106">
      <formula>CellHasFormula</formula>
    </cfRule>
  </conditionalFormatting>
  <conditionalFormatting sqref="B34">
    <cfRule type="expression" dxfId="241" priority="105">
      <formula>CellHasFormula</formula>
    </cfRule>
  </conditionalFormatting>
  <conditionalFormatting sqref="B35:B36">
    <cfRule type="expression" dxfId="240" priority="104">
      <formula>CellHasFormula</formula>
    </cfRule>
  </conditionalFormatting>
  <conditionalFormatting sqref="B11:C11 B16:C16 B45:C45 B71:C72 C73">
    <cfRule type="expression" dxfId="239" priority="103">
      <formula>CellHasFormula</formula>
    </cfRule>
  </conditionalFormatting>
  <conditionalFormatting sqref="C89">
    <cfRule type="expression" dxfId="238" priority="102">
      <formula>CellHasFormula</formula>
    </cfRule>
  </conditionalFormatting>
  <conditionalFormatting sqref="C91 F91">
    <cfRule type="expression" dxfId="237" priority="101">
      <formula>CellHasFormula</formula>
    </cfRule>
  </conditionalFormatting>
  <conditionalFormatting sqref="C74 F74">
    <cfRule type="expression" dxfId="236" priority="100">
      <formula>CellHasFormula</formula>
    </cfRule>
  </conditionalFormatting>
  <conditionalFormatting sqref="C92 F92">
    <cfRule type="expression" dxfId="235" priority="99">
      <formula>CellHasFormula</formula>
    </cfRule>
  </conditionalFormatting>
  <conditionalFormatting sqref="F89">
    <cfRule type="expression" dxfId="234" priority="98">
      <formula>CellHasFormula</formula>
    </cfRule>
  </conditionalFormatting>
  <conditionalFormatting sqref="B114">
    <cfRule type="duplicateValues" dxfId="233" priority="97"/>
  </conditionalFormatting>
  <conditionalFormatting sqref="F115">
    <cfRule type="expression" dxfId="232" priority="94">
      <formula>CellHasFormula</formula>
    </cfRule>
  </conditionalFormatting>
  <conditionalFormatting sqref="C115">
    <cfRule type="expression" dxfId="231" priority="96">
      <formula>CellHasFormula</formula>
    </cfRule>
  </conditionalFormatting>
  <conditionalFormatting sqref="B115:C115">
    <cfRule type="expression" dxfId="230" priority="95">
      <formula>CellHasFormula</formula>
    </cfRule>
  </conditionalFormatting>
  <conditionalFormatting sqref="N107">
    <cfRule type="expression" dxfId="229" priority="93">
      <formula>CellHasFormula</formula>
    </cfRule>
  </conditionalFormatting>
  <conditionalFormatting sqref="B115">
    <cfRule type="duplicateValues" dxfId="228" priority="114"/>
  </conditionalFormatting>
  <conditionalFormatting sqref="I116 H120:N120 H122 H126 K122:L122 K126:L126 H163 K163:L163 N122:N123 N125:N127 N129:N134 N136:N166 H170 K170:L170">
    <cfRule type="expression" dxfId="227" priority="92">
      <formula>CellHasFormula</formula>
    </cfRule>
  </conditionalFormatting>
  <conditionalFormatting sqref="H205:M205 H209 H214 J214:M214">
    <cfRule type="expression" dxfId="226" priority="91">
      <formula>CellHasFormula</formula>
    </cfRule>
  </conditionalFormatting>
  <conditionalFormatting sqref="F447 F374 I220:I222 H219:H222 H481:N481 N477:N478 H476:M480 F471 D420 D448:D451 D442:D443 D550 F473:G473 F549:G549 F475 F551:G551 H533:M540 F450:F468 G451:G464 D453:D456 D417 D218 D399:D401 D429:D430 D445:D446 D376:D395 D466 K218:M246 H218:I218 H450:N458 D523 H463:N470 H494:N494 H472:N475 N471 H543:M551 H541:I542 K248:M256 H509:M520 H496:I508 D228:D256 D432:D438 D222 D440 H460:N461 H459:I459 N459 H522:M529 H521:I521 D458:D460 F222:F226 F220 F228:F255 F523:G529 F429:F438 F218 F550 F445 F442 D224:D226 D397 D462:D464 D468:D469 D471:D472 D525 D527:D530">
    <cfRule type="expression" dxfId="225" priority="90">
      <formula>CellHasFormula</formula>
    </cfRule>
  </conditionalFormatting>
  <conditionalFormatting sqref="N375">
    <cfRule type="expression" dxfId="224" priority="89">
      <formula>CellHasFormula</formula>
    </cfRule>
  </conditionalFormatting>
  <conditionalFormatting sqref="F256">
    <cfRule type="expression" dxfId="223" priority="88">
      <formula>CellHasFormula</formula>
    </cfRule>
  </conditionalFormatting>
  <conditionalFormatting sqref="F373">
    <cfRule type="expression" dxfId="222" priority="87">
      <formula>CellHasFormula</formula>
    </cfRule>
  </conditionalFormatting>
  <conditionalFormatting sqref="I219">
    <cfRule type="expression" dxfId="221" priority="86">
      <formula>CellHasFormula</formula>
    </cfRule>
  </conditionalFormatting>
  <conditionalFormatting sqref="F440">
    <cfRule type="expression" dxfId="220" priority="85">
      <formula>CellHasFormula</formula>
    </cfRule>
  </conditionalFormatting>
  <conditionalFormatting sqref="F441">
    <cfRule type="expression" dxfId="219" priority="84">
      <formula>CellHasFormula</formula>
    </cfRule>
  </conditionalFormatting>
  <conditionalFormatting sqref="F443">
    <cfRule type="expression" dxfId="218" priority="83">
      <formula>CellHasFormula</formula>
    </cfRule>
  </conditionalFormatting>
  <conditionalFormatting sqref="F444">
    <cfRule type="expression" dxfId="217" priority="82">
      <formula>CellHasFormula</formula>
    </cfRule>
  </conditionalFormatting>
  <conditionalFormatting sqref="F446">
    <cfRule type="expression" dxfId="216" priority="81">
      <formula>CellHasFormula</formula>
    </cfRule>
  </conditionalFormatting>
  <conditionalFormatting sqref="N447 N479:N480 N498">
    <cfRule type="expression" dxfId="215" priority="80">
      <formula>CellHasFormula</formula>
    </cfRule>
  </conditionalFormatting>
  <conditionalFormatting sqref="D409:D410 D447 D418 D423:D424">
    <cfRule type="expression" dxfId="214" priority="79">
      <formula>CellHasFormula</formula>
    </cfRule>
  </conditionalFormatting>
  <conditionalFormatting sqref="D226 D290 D350 D297 D299 D311:D312 D318 D335 D352 D358 D364 D366 D386 D389:D390 D436:D437 D442 D445 D477 D542:D543 D229:D233 D238:D241 D245:D246 D250:D253 D270:D271 D276 D286:D288 D292:D293 D340 D346:D348 D360:D361 D372 D376:D381 D393 D401 D420 D427:D428 D432 D448:D451 D455:D456 D466 D480 D484 D497 D546:D547 D323:D326 D397 D440 D469 D506 D534 D471">
    <cfRule type="expression" dxfId="213" priority="78">
      <formula>CellHasFormula</formula>
    </cfRule>
  </conditionalFormatting>
  <conditionalFormatting sqref="D374">
    <cfRule type="expression" dxfId="212" priority="77">
      <formula>CellHasFormula</formula>
    </cfRule>
  </conditionalFormatting>
  <conditionalFormatting sqref="D398 D402:D403">
    <cfRule type="expression" dxfId="211" priority="76">
      <formula>CellHasFormula</formula>
    </cfRule>
  </conditionalFormatting>
  <conditionalFormatting sqref="D441">
    <cfRule type="expression" dxfId="210" priority="75">
      <formula>CellHasFormula</formula>
    </cfRule>
  </conditionalFormatting>
  <conditionalFormatting sqref="D444">
    <cfRule type="expression" dxfId="209" priority="74">
      <formula>CellHasFormula</formula>
    </cfRule>
  </conditionalFormatting>
  <conditionalFormatting sqref="D444">
    <cfRule type="expression" dxfId="208" priority="73">
      <formula>CellHasFormula</formula>
    </cfRule>
  </conditionalFormatting>
  <conditionalFormatting sqref="H448:N448 H482:M484 H532 J532:M532 H485 J485:M485 H530 J530:M530 N449">
    <cfRule type="expression" dxfId="207" priority="72">
      <formula>CellHasFormula</formula>
    </cfRule>
  </conditionalFormatting>
  <conditionalFormatting sqref="G448:G449">
    <cfRule type="expression" dxfId="206" priority="71">
      <formula>CellHasFormula</formula>
    </cfRule>
  </conditionalFormatting>
  <conditionalFormatting sqref="F448:F449">
    <cfRule type="expression" dxfId="205" priority="70">
      <formula>CellHasFormula</formula>
    </cfRule>
  </conditionalFormatting>
  <conditionalFormatting sqref="F448:F449">
    <cfRule type="expression" dxfId="204" priority="69">
      <formula>CellHasFormula</formula>
    </cfRule>
  </conditionalFormatting>
  <conditionalFormatting sqref="N476">
    <cfRule type="expression" dxfId="203" priority="68">
      <formula>CellHasFormula</formula>
    </cfRule>
  </conditionalFormatting>
  <conditionalFormatting sqref="G450 D452 D457">
    <cfRule type="expression" dxfId="202" priority="67">
      <formula>CellHasFormula</formula>
    </cfRule>
  </conditionalFormatting>
  <conditionalFormatting sqref="D452 D457">
    <cfRule type="expression" dxfId="201" priority="66">
      <formula>CellHasFormula</formula>
    </cfRule>
  </conditionalFormatting>
  <conditionalFormatting sqref="G466:G468">
    <cfRule type="expression" dxfId="200" priority="65">
      <formula>CellHasFormula</formula>
    </cfRule>
  </conditionalFormatting>
  <conditionalFormatting sqref="D465">
    <cfRule type="expression" dxfId="199" priority="64">
      <formula>CellHasFormula</formula>
    </cfRule>
  </conditionalFormatting>
  <conditionalFormatting sqref="F469:F470">
    <cfRule type="expression" dxfId="198" priority="63">
      <formula>CellHasFormula</formula>
    </cfRule>
  </conditionalFormatting>
  <conditionalFormatting sqref="G469:G470">
    <cfRule type="expression" dxfId="197" priority="62">
      <formula>CellHasFormula</formula>
    </cfRule>
  </conditionalFormatting>
  <conditionalFormatting sqref="F472">
    <cfRule type="expression" dxfId="196" priority="61">
      <formula>CellHasFormula</formula>
    </cfRule>
  </conditionalFormatting>
  <conditionalFormatting sqref="G471:G472">
    <cfRule type="expression" dxfId="195" priority="60">
      <formula>CellHasFormula</formula>
    </cfRule>
  </conditionalFormatting>
  <conditionalFormatting sqref="G465">
    <cfRule type="expression" dxfId="194" priority="59">
      <formula>CellHasFormula</formula>
    </cfRule>
  </conditionalFormatting>
  <conditionalFormatting sqref="F474">
    <cfRule type="expression" dxfId="193" priority="58">
      <formula>CellHasFormula</formula>
    </cfRule>
  </conditionalFormatting>
  <conditionalFormatting sqref="G474">
    <cfRule type="expression" dxfId="192" priority="57">
      <formula>CellHasFormula</formula>
    </cfRule>
  </conditionalFormatting>
  <conditionalFormatting sqref="G550">
    <cfRule type="expression" dxfId="191" priority="55">
      <formula>CellHasFormula</formula>
    </cfRule>
  </conditionalFormatting>
  <conditionalFormatting sqref="G475">
    <cfRule type="expression" dxfId="190" priority="56">
      <formula>CellHasFormula</formula>
    </cfRule>
  </conditionalFormatting>
  <conditionalFormatting sqref="I532">
    <cfRule type="expression" dxfId="189" priority="54">
      <formula>CellHasFormula</formula>
    </cfRule>
  </conditionalFormatting>
  <conditionalFormatting sqref="I485 I530">
    <cfRule type="expression" dxfId="188" priority="53">
      <formula>CellHasFormula</formula>
    </cfRule>
  </conditionalFormatting>
  <conditionalFormatting sqref="B552:C552 K576:M586 H576:I586">
    <cfRule type="expression" dxfId="187" priority="52">
      <formula>CellHasFormula</formula>
    </cfRule>
  </conditionalFormatting>
  <conditionalFormatting sqref="B567:B568">
    <cfRule type="expression" dxfId="186" priority="51">
      <formula>CellHasFormula</formula>
    </cfRule>
  </conditionalFormatting>
  <conditionalFormatting sqref="B566">
    <cfRule type="expression" dxfId="185" priority="50">
      <formula>CellHasFormula</formula>
    </cfRule>
  </conditionalFormatting>
  <conditionalFormatting sqref="B579:C579">
    <cfRule type="expression" dxfId="184" priority="49">
      <formula>CellHasFormula</formula>
    </cfRule>
  </conditionalFormatting>
  <conditionalFormatting sqref="D579">
    <cfRule type="expression" dxfId="183" priority="48">
      <formula>CellHasFormula</formula>
    </cfRule>
  </conditionalFormatting>
  <conditionalFormatting sqref="B3:B583">
    <cfRule type="duplicateValues" dxfId="182" priority="47"/>
  </conditionalFormatting>
  <conditionalFormatting sqref="B75:B89 B42:B73">
    <cfRule type="duplicateValues" dxfId="181" priority="115"/>
  </conditionalFormatting>
  <conditionalFormatting sqref="E584:E585 E589">
    <cfRule type="expression" dxfId="180" priority="46">
      <formula>CellHasFormula</formula>
    </cfRule>
  </conditionalFormatting>
  <conditionalFormatting sqref="J587:N590 H587:H590 N584:N586">
    <cfRule type="expression" dxfId="179" priority="45">
      <formula>CellHasFormula</formula>
    </cfRule>
  </conditionalFormatting>
  <conditionalFormatting sqref="D588:D590">
    <cfRule type="uniqueValues" dxfId="178" priority="44" stopIfTrue="1"/>
  </conditionalFormatting>
  <conditionalFormatting sqref="F584:F586 F588:F590">
    <cfRule type="expression" dxfId="177" priority="43">
      <formula>CellHasFormula</formula>
    </cfRule>
  </conditionalFormatting>
  <conditionalFormatting sqref="B584:B590">
    <cfRule type="duplicateValues" dxfId="176" priority="42"/>
  </conditionalFormatting>
  <conditionalFormatting sqref="B576:B583">
    <cfRule type="duplicateValues" dxfId="175" priority="116"/>
  </conditionalFormatting>
  <conditionalFormatting sqref="D584:D586">
    <cfRule type="expression" dxfId="174" priority="41">
      <formula>CellHasFormula</formula>
    </cfRule>
  </conditionalFormatting>
  <conditionalFormatting sqref="G584:G586">
    <cfRule type="expression" dxfId="173" priority="40">
      <formula>CellHasFormula</formula>
    </cfRule>
  </conditionalFormatting>
  <conditionalFormatting sqref="E586">
    <cfRule type="expression" dxfId="172" priority="39">
      <formula>CellHasFormula</formula>
    </cfRule>
  </conditionalFormatting>
  <conditionalFormatting sqref="D587 G588:G590 F587:G587">
    <cfRule type="expression" dxfId="171" priority="38">
      <formula>CellHasFormula</formula>
    </cfRule>
  </conditionalFormatting>
  <conditionalFormatting sqref="D587">
    <cfRule type="expression" dxfId="170" priority="37">
      <formula>CellHasFormula</formula>
    </cfRule>
  </conditionalFormatting>
  <conditionalFormatting sqref="E587">
    <cfRule type="expression" dxfId="169" priority="36">
      <formula>CellHasFormula</formula>
    </cfRule>
  </conditionalFormatting>
  <conditionalFormatting sqref="E588">
    <cfRule type="expression" dxfId="168" priority="35">
      <formula>CellHasFormula</formula>
    </cfRule>
  </conditionalFormatting>
  <conditionalFormatting sqref="E590">
    <cfRule type="expression" dxfId="167" priority="34">
      <formula>CellHasFormula</formula>
    </cfRule>
  </conditionalFormatting>
  <conditionalFormatting sqref="H605:H607 N591:N604 J607:O607 J605:N606">
    <cfRule type="expression" dxfId="166" priority="32">
      <formula>CellHasFormula</formula>
    </cfRule>
  </conditionalFormatting>
  <conditionalFormatting sqref="D605:D607">
    <cfRule type="uniqueValues" dxfId="165" priority="31" stopIfTrue="1"/>
  </conditionalFormatting>
  <conditionalFormatting sqref="F591:F607">
    <cfRule type="expression" dxfId="164" priority="30">
      <formula>CellHasFormula</formula>
    </cfRule>
  </conditionalFormatting>
  <conditionalFormatting sqref="B591:B607">
    <cfRule type="duplicateValues" dxfId="163" priority="29"/>
  </conditionalFormatting>
  <conditionalFormatting sqref="G591:G607">
    <cfRule type="expression" dxfId="162" priority="28">
      <formula>CellHasFormula</formula>
    </cfRule>
  </conditionalFormatting>
  <conditionalFormatting sqref="E605:E607">
    <cfRule type="expression" dxfId="161" priority="27">
      <formula>CellHasFormula</formula>
    </cfRule>
  </conditionalFormatting>
  <conditionalFormatting sqref="E591">
    <cfRule type="expression" dxfId="160" priority="26">
      <formula>CellHasFormula</formula>
    </cfRule>
  </conditionalFormatting>
  <conditionalFormatting sqref="E594 E597 E603:E604">
    <cfRule type="expression" dxfId="159" priority="25">
      <formula>CellHasFormula</formula>
    </cfRule>
  </conditionalFormatting>
  <conditionalFormatting sqref="E592">
    <cfRule type="expression" dxfId="158" priority="24">
      <formula>CellHasFormula</formula>
    </cfRule>
  </conditionalFormatting>
  <conditionalFormatting sqref="E593">
    <cfRule type="expression" dxfId="157" priority="23">
      <formula>CellHasFormula</formula>
    </cfRule>
  </conditionalFormatting>
  <conditionalFormatting sqref="J591:J604">
    <cfRule type="expression" dxfId="156" priority="22">
      <formula>CellHasFormula</formula>
    </cfRule>
  </conditionalFormatting>
  <conditionalFormatting sqref="H591:I604 K591:M604">
    <cfRule type="expression" dxfId="155" priority="21">
      <formula>CellHasFormula</formula>
    </cfRule>
  </conditionalFormatting>
  <conditionalFormatting sqref="D591:D599 D603:D604">
    <cfRule type="expression" dxfId="154" priority="18">
      <formula>CellHasFormula</formula>
    </cfRule>
  </conditionalFormatting>
  <conditionalFormatting sqref="E595:E596">
    <cfRule type="expression" dxfId="153" priority="17">
      <formula>CellHasFormula</formula>
    </cfRule>
  </conditionalFormatting>
  <conditionalFormatting sqref="E598">
    <cfRule type="expression" dxfId="152" priority="16">
      <formula>CellHasFormula</formula>
    </cfRule>
  </conditionalFormatting>
  <conditionalFormatting sqref="E597">
    <cfRule type="expression" dxfId="151" priority="15">
      <formula>CellHasFormula</formula>
    </cfRule>
  </conditionalFormatting>
  <conditionalFormatting sqref="E598">
    <cfRule type="expression" dxfId="150" priority="14">
      <formula>CellHasFormula</formula>
    </cfRule>
  </conditionalFormatting>
  <conditionalFormatting sqref="E599">
    <cfRule type="expression" dxfId="149" priority="13">
      <formula>CellHasFormula</formula>
    </cfRule>
  </conditionalFormatting>
  <conditionalFormatting sqref="E581">
    <cfRule type="expression" dxfId="148" priority="12">
      <formula>CellHasFormula</formula>
    </cfRule>
  </conditionalFormatting>
  <conditionalFormatting sqref="F581:F583">
    <cfRule type="expression" dxfId="147" priority="11">
      <formula>CellHasFormula</formula>
    </cfRule>
  </conditionalFormatting>
  <conditionalFormatting sqref="D581:D583">
    <cfRule type="expression" dxfId="146" priority="10">
      <formula>CellHasFormula</formula>
    </cfRule>
  </conditionalFormatting>
  <conditionalFormatting sqref="D600:D602">
    <cfRule type="expression" dxfId="145" priority="9">
      <formula>CellHasFormula</formula>
    </cfRule>
  </conditionalFormatting>
  <conditionalFormatting sqref="E600">
    <cfRule type="expression" dxfId="144" priority="8">
      <formula>CellHasFormula</formula>
    </cfRule>
  </conditionalFormatting>
  <conditionalFormatting sqref="E601">
    <cfRule type="expression" dxfId="143" priority="7">
      <formula>CellHasFormula</formula>
    </cfRule>
  </conditionalFormatting>
  <conditionalFormatting sqref="E600">
    <cfRule type="expression" dxfId="142" priority="6">
      <formula>CellHasFormula</formula>
    </cfRule>
  </conditionalFormatting>
  <conditionalFormatting sqref="E601">
    <cfRule type="expression" dxfId="141" priority="5">
      <formula>CellHasFormula</formula>
    </cfRule>
  </conditionalFormatting>
  <conditionalFormatting sqref="E602">
    <cfRule type="expression" dxfId="140" priority="4">
      <formula>CellHasFormula</formula>
    </cfRule>
  </conditionalFormatting>
  <conditionalFormatting sqref="B4:B217">
    <cfRule type="duplicateValues" dxfId="139" priority="117" stopIfTrue="1"/>
  </conditionalFormatting>
  <conditionalFormatting sqref="D17 D23 D26:D27 D82 D88 D91 D148 D150 D155 D158 D213 D215 D220 D223 D277 D279 D284 D333 D341 D344:D345 D396 D404 D407:D408 D461 D467 D470 D524 D526 D532 D535">
    <cfRule type="expression" dxfId="138" priority="3">
      <formula>CellHasFormula</formula>
    </cfRule>
  </conditionalFormatting>
  <conditionalFormatting sqref="G581:G583">
    <cfRule type="expression" dxfId="137" priority="1">
      <formula>CellHasFormula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A637"/>
  <sheetViews>
    <sheetView tabSelected="1" zoomScale="90" zoomScaleNormal="90" workbookViewId="0">
      <pane xSplit="4" ySplit="5" topLeftCell="E613" activePane="bottomRight" state="frozen"/>
      <selection pane="topRight" activeCell="E1" sqref="E1"/>
      <selection pane="bottomLeft" activeCell="A6" sqref="A6"/>
      <selection pane="bottomRight" activeCell="AR1" sqref="AR1:AW1048576"/>
    </sheetView>
  </sheetViews>
  <sheetFormatPr defaultRowHeight="15" x14ac:dyDescent="0.25"/>
  <cols>
    <col min="1" max="1" width="9" bestFit="1" customWidth="1"/>
    <col min="2" max="2" width="10.7109375" customWidth="1"/>
    <col min="3" max="3" width="42.5703125" customWidth="1"/>
    <col min="4" max="4" width="18.42578125" bestFit="1" customWidth="1"/>
    <col min="5" max="5" width="17.7109375" bestFit="1" customWidth="1"/>
    <col min="6" max="6" width="15" bestFit="1" customWidth="1"/>
    <col min="7" max="7" width="11.42578125" bestFit="1" customWidth="1"/>
    <col min="8" max="8" width="8" bestFit="1" customWidth="1"/>
    <col min="9" max="9" width="7.140625" bestFit="1" customWidth="1"/>
    <col min="10" max="14" width="7.7109375" bestFit="1" customWidth="1"/>
    <col min="15" max="15" width="11.28515625" hidden="1" customWidth="1"/>
    <col min="16" max="18" width="12.28515625" hidden="1" customWidth="1"/>
    <col min="19" max="19" width="11.28515625" hidden="1" customWidth="1"/>
    <col min="20" max="23" width="12.28515625" hidden="1" customWidth="1"/>
    <col min="24" max="24" width="11.28515625" bestFit="1" customWidth="1"/>
    <col min="25" max="28" width="12.28515625" bestFit="1" customWidth="1"/>
    <col min="29" max="30" width="14.85546875" hidden="1" customWidth="1"/>
    <col min="31" max="31" width="14.85546875" bestFit="1" customWidth="1"/>
    <col min="32" max="32" width="15.85546875" bestFit="1" customWidth="1"/>
    <col min="33" max="39" width="14.85546875" hidden="1" customWidth="1"/>
    <col min="40" max="42" width="14.85546875" bestFit="1" customWidth="1"/>
    <col min="43" max="43" width="18.85546875" customWidth="1"/>
    <col min="44" max="44" width="8.140625" hidden="1" customWidth="1"/>
    <col min="45" max="45" width="9.140625" hidden="1" customWidth="1"/>
    <col min="46" max="46" width="7.5703125" hidden="1" customWidth="1"/>
    <col min="47" max="47" width="9" hidden="1" customWidth="1"/>
    <col min="48" max="48" width="9.140625" hidden="1" customWidth="1"/>
    <col min="49" max="49" width="6.85546875" hidden="1" customWidth="1"/>
  </cols>
  <sheetData>
    <row r="2" spans="1:53" ht="22.5" x14ac:dyDescent="0.3">
      <c r="A2" s="69" t="s">
        <v>1479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</row>
    <row r="3" spans="1:53" ht="15.75" thickBot="1" x14ac:dyDescent="0.3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>
        <f t="shared" ref="O3:AP3" si="0">SUBTOTAL(9,O6:O646)</f>
        <v>37426464</v>
      </c>
      <c r="P3" s="40">
        <f t="shared" si="0"/>
        <v>198522254.00399998</v>
      </c>
      <c r="Q3" s="40">
        <f t="shared" si="0"/>
        <v>133288462.1648</v>
      </c>
      <c r="R3" s="40">
        <f t="shared" si="0"/>
        <v>484065772.5528</v>
      </c>
      <c r="S3" s="40">
        <f t="shared" si="0"/>
        <v>49592628</v>
      </c>
      <c r="T3" s="40">
        <f t="shared" si="0"/>
        <v>323695523</v>
      </c>
      <c r="U3" s="40">
        <f t="shared" si="0"/>
        <v>171748896</v>
      </c>
      <c r="V3" s="40">
        <f t="shared" si="0"/>
        <v>548179969</v>
      </c>
      <c r="W3" s="40">
        <f t="shared" si="0"/>
        <v>337186943</v>
      </c>
      <c r="X3" s="40">
        <f t="shared" si="0"/>
        <v>54978744</v>
      </c>
      <c r="Y3" s="40">
        <f t="shared" si="0"/>
        <v>318690874.61500007</v>
      </c>
      <c r="Z3" s="40">
        <f t="shared" si="0"/>
        <v>196703449.01500008</v>
      </c>
      <c r="AA3" s="40">
        <f t="shared" si="0"/>
        <v>643590443.81999946</v>
      </c>
      <c r="AB3" s="40">
        <f t="shared" si="0"/>
        <v>743453709.28689992</v>
      </c>
      <c r="AC3" s="40">
        <f t="shared" si="0"/>
        <v>65963035000</v>
      </c>
      <c r="AD3" s="40">
        <f t="shared" si="0"/>
        <v>59386257600</v>
      </c>
      <c r="AE3" s="40">
        <f t="shared" si="0"/>
        <v>72874000000</v>
      </c>
      <c r="AF3" s="40">
        <f t="shared" si="0"/>
        <v>196579292600</v>
      </c>
      <c r="AG3" s="40">
        <f t="shared" si="0"/>
        <v>22814731260</v>
      </c>
      <c r="AH3" s="40">
        <f t="shared" si="0"/>
        <v>16558130632</v>
      </c>
      <c r="AI3" s="40">
        <f t="shared" si="0"/>
        <v>58575739392</v>
      </c>
      <c r="AJ3" s="40">
        <f t="shared" si="0"/>
        <v>36289208900</v>
      </c>
      <c r="AK3" s="40">
        <f t="shared" si="0"/>
        <v>19649960200</v>
      </c>
      <c r="AL3" s="40">
        <f t="shared" si="0"/>
        <v>35492376500</v>
      </c>
      <c r="AM3" s="40">
        <f t="shared" si="0"/>
        <v>62962548100</v>
      </c>
      <c r="AN3" s="40">
        <f t="shared" si="0"/>
        <v>35166655300</v>
      </c>
      <c r="AO3" s="40">
        <f t="shared" si="0"/>
        <v>23650897800</v>
      </c>
      <c r="AP3" s="40">
        <f t="shared" si="0"/>
        <v>73720474100</v>
      </c>
      <c r="AQ3" s="40">
        <f>SUBTOTAL(9,AQ6:AQ646)</f>
        <v>193917905592</v>
      </c>
      <c r="AR3" s="39"/>
      <c r="AS3" s="39"/>
      <c r="AT3" s="39"/>
      <c r="AU3" s="39"/>
      <c r="AV3" s="39"/>
      <c r="AW3" s="39"/>
    </row>
    <row r="4" spans="1:53" ht="16.5" customHeight="1" thickTop="1" thickBot="1" x14ac:dyDescent="0.3">
      <c r="A4" s="95" t="s">
        <v>1262</v>
      </c>
      <c r="B4" s="92" t="s">
        <v>0</v>
      </c>
      <c r="C4" s="92" t="s">
        <v>1</v>
      </c>
      <c r="D4" s="92" t="s">
        <v>2</v>
      </c>
      <c r="E4" s="92" t="s">
        <v>5</v>
      </c>
      <c r="F4" s="92" t="s">
        <v>3</v>
      </c>
      <c r="G4" s="92" t="s">
        <v>4</v>
      </c>
      <c r="H4" s="94" t="s">
        <v>6</v>
      </c>
      <c r="I4" s="94"/>
      <c r="J4" s="94"/>
      <c r="K4" s="94"/>
      <c r="L4" s="94"/>
      <c r="M4" s="94"/>
      <c r="N4" s="94"/>
      <c r="O4" s="86" t="s">
        <v>1375</v>
      </c>
      <c r="P4" s="87"/>
      <c r="Q4" s="87"/>
      <c r="R4" s="88"/>
      <c r="S4" s="86" t="s">
        <v>1376</v>
      </c>
      <c r="T4" s="87"/>
      <c r="U4" s="87"/>
      <c r="V4" s="87"/>
      <c r="W4" s="88"/>
      <c r="X4" s="86" t="s">
        <v>1478</v>
      </c>
      <c r="Y4" s="87"/>
      <c r="Z4" s="87"/>
      <c r="AA4" s="87"/>
      <c r="AB4" s="88"/>
      <c r="AC4" s="89" t="s">
        <v>7</v>
      </c>
      <c r="AD4" s="90"/>
      <c r="AE4" s="90"/>
      <c r="AF4" s="90"/>
      <c r="AG4" s="76" t="s">
        <v>1350</v>
      </c>
      <c r="AH4" s="76"/>
      <c r="AI4" s="76"/>
      <c r="AJ4" s="76" t="s">
        <v>1351</v>
      </c>
      <c r="AK4" s="76"/>
      <c r="AL4" s="76"/>
      <c r="AM4" s="76"/>
      <c r="AN4" s="76" t="s">
        <v>1352</v>
      </c>
      <c r="AO4" s="76"/>
      <c r="AP4" s="76"/>
      <c r="AQ4" s="77" t="s">
        <v>8</v>
      </c>
      <c r="AR4" s="84" t="s">
        <v>1362</v>
      </c>
      <c r="AS4" s="84"/>
      <c r="AT4" s="84"/>
      <c r="AU4" s="75" t="s">
        <v>1363</v>
      </c>
      <c r="AV4" s="70"/>
      <c r="AW4" s="70"/>
      <c r="AX4" s="70" t="s">
        <v>1364</v>
      </c>
      <c r="AY4" s="70"/>
      <c r="AZ4" s="70"/>
      <c r="BA4" s="71" t="s">
        <v>11</v>
      </c>
    </row>
    <row r="5" spans="1:53" ht="63.75" x14ac:dyDescent="0.25">
      <c r="A5" s="96"/>
      <c r="B5" s="93"/>
      <c r="C5" s="93"/>
      <c r="D5" s="93"/>
      <c r="E5" s="93"/>
      <c r="F5" s="93"/>
      <c r="G5" s="93"/>
      <c r="H5" s="1" t="s">
        <v>1374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2" t="s">
        <v>14</v>
      </c>
      <c r="P5" s="2" t="s">
        <v>20</v>
      </c>
      <c r="Q5" s="2" t="s">
        <v>21</v>
      </c>
      <c r="R5" s="2" t="s">
        <v>16</v>
      </c>
      <c r="S5" s="2" t="s">
        <v>14</v>
      </c>
      <c r="T5" s="2" t="s">
        <v>20</v>
      </c>
      <c r="U5" s="2" t="s">
        <v>21</v>
      </c>
      <c r="V5" s="2" t="s">
        <v>16</v>
      </c>
      <c r="W5" s="2" t="s">
        <v>1426</v>
      </c>
      <c r="X5" s="2" t="s">
        <v>14</v>
      </c>
      <c r="Y5" s="2" t="s">
        <v>20</v>
      </c>
      <c r="Z5" s="2" t="s">
        <v>21</v>
      </c>
      <c r="AA5" s="2" t="s">
        <v>16</v>
      </c>
      <c r="AB5" s="2" t="s">
        <v>17</v>
      </c>
      <c r="AC5" s="2" t="s">
        <v>26</v>
      </c>
      <c r="AD5" s="2" t="s">
        <v>27</v>
      </c>
      <c r="AE5" s="2" t="s">
        <v>28</v>
      </c>
      <c r="AF5" s="2" t="s">
        <v>29</v>
      </c>
      <c r="AG5" s="2" t="s">
        <v>41</v>
      </c>
      <c r="AH5" s="2" t="s">
        <v>42</v>
      </c>
      <c r="AI5" s="2" t="s">
        <v>40</v>
      </c>
      <c r="AJ5" s="2" t="s">
        <v>41</v>
      </c>
      <c r="AK5" s="2" t="s">
        <v>42</v>
      </c>
      <c r="AL5" s="2" t="s">
        <v>1460</v>
      </c>
      <c r="AM5" s="2" t="s">
        <v>40</v>
      </c>
      <c r="AN5" s="2" t="s">
        <v>41</v>
      </c>
      <c r="AO5" s="2" t="s">
        <v>42</v>
      </c>
      <c r="AP5" s="2" t="s">
        <v>40</v>
      </c>
      <c r="AQ5" s="78"/>
      <c r="AR5" s="2" t="s">
        <v>1386</v>
      </c>
      <c r="AS5" s="2" t="s">
        <v>1387</v>
      </c>
      <c r="AT5" s="2" t="s">
        <v>45</v>
      </c>
      <c r="AU5" s="4" t="s">
        <v>41</v>
      </c>
      <c r="AV5" s="5" t="s">
        <v>42</v>
      </c>
      <c r="AW5" s="5" t="s">
        <v>46</v>
      </c>
      <c r="AX5" s="5" t="s">
        <v>41</v>
      </c>
      <c r="AY5" s="5" t="s">
        <v>42</v>
      </c>
      <c r="AZ5" s="5" t="s">
        <v>46</v>
      </c>
      <c r="BA5" s="72"/>
    </row>
    <row r="6" spans="1:53" x14ac:dyDescent="0.25">
      <c r="A6" s="8" t="s">
        <v>1263</v>
      </c>
      <c r="B6" s="9" t="s">
        <v>158</v>
      </c>
      <c r="C6" s="9" t="s">
        <v>159</v>
      </c>
      <c r="D6" s="10" t="s">
        <v>49</v>
      </c>
      <c r="E6" s="9" t="s">
        <v>160</v>
      </c>
      <c r="F6" s="9" t="s">
        <v>50</v>
      </c>
      <c r="G6" s="30" t="s">
        <v>51</v>
      </c>
      <c r="H6" s="11">
        <v>3.5000000000000003E-2</v>
      </c>
      <c r="I6" s="11"/>
      <c r="J6" s="11">
        <v>0.01</v>
      </c>
      <c r="K6" s="11">
        <v>0.01</v>
      </c>
      <c r="L6" s="11">
        <v>5.0000000000000001E-3</v>
      </c>
      <c r="M6" s="11">
        <v>5.0000000000000001E-3</v>
      </c>
      <c r="N6" s="11"/>
      <c r="O6" s="12">
        <f t="shared" ref="O6:O69" si="1">$AI6*I6</f>
        <v>0</v>
      </c>
      <c r="P6" s="12">
        <f t="shared" ref="P6:P37" si="2">IF(AR6&gt;=40%,AG6*J6*(100%-H6),0)</f>
        <v>0</v>
      </c>
      <c r="Q6" s="12">
        <f t="shared" ref="Q6:Q69" si="3">IF(OR(AS6&gt;=60%,(AR6+AS6)&gt;=100%),AH6*J6*(100%-H6),0)</f>
        <v>0</v>
      </c>
      <c r="R6" s="12">
        <f t="shared" ref="R6:R37" si="4">IF(AT6&gt;=100%,AI6*(100%-H6)*K6,0)</f>
        <v>585600.6</v>
      </c>
      <c r="S6" s="12">
        <f t="shared" ref="S6:S69" si="5">ROUND(AM6*I6,0)</f>
        <v>0</v>
      </c>
      <c r="T6" s="12">
        <f t="shared" ref="T6:T37" si="6">ROUND(IF(AU6&gt;=40%,AJ6*J6*(100%-H6),0),0)</f>
        <v>0</v>
      </c>
      <c r="U6" s="12">
        <f t="shared" ref="U6:U69" si="7">ROUND(IF(OR(AV6&gt;=60%,(AU6+AV6)&gt;=100%),AK6*J6*(100%-H6),0),0)</f>
        <v>0</v>
      </c>
      <c r="V6" s="12">
        <f t="shared" ref="V6:V37" si="8">ROUND(IF(AW6&gt;=100%,AM6*(100%-H6)*K6,0),0)</f>
        <v>407384</v>
      </c>
      <c r="W6" s="12">
        <f>ROUND(AL6*1%,0)</f>
        <v>0</v>
      </c>
      <c r="X6" s="12">
        <f t="shared" ref="X6:X69" si="9">AP6*I6</f>
        <v>0</v>
      </c>
      <c r="Y6" s="12">
        <f t="shared" ref="Y6:Y37" si="10">IF(AX6&gt;=40%,AN6*J6*(100%-H6),0)</f>
        <v>0</v>
      </c>
      <c r="Z6" s="12">
        <f t="shared" ref="Z6:Z37" si="11">IF(OR(AY6&gt;=60%,(AX6+AY6)&gt;=100%),AO6*J6*(100%-H6),0)</f>
        <v>0</v>
      </c>
      <c r="AA6" s="12">
        <f t="shared" ref="AA6:AA37" si="12">IF(AZ6&gt;=100%,AP6*K6*(100%-H6),0)</f>
        <v>0</v>
      </c>
      <c r="AB6" s="12">
        <f t="shared" ref="AB6:AB37" si="13">IF(AF6=0,0,IF(AQ6&gt;=AF6,AQ6*L6*(100%-H6),0))</f>
        <v>0</v>
      </c>
      <c r="AC6" s="12">
        <v>60000000</v>
      </c>
      <c r="AD6" s="12">
        <v>42000000</v>
      </c>
      <c r="AE6" s="12">
        <f>SUMIFS('[1]TIẾN ĐỘ %'!$M$6:$M$1034,'[1]TIẾN ĐỘ %'!$G$6:$G$1034,$A6,'[1]TIẾN ĐỘ %'!$F$6:$F$1034,$E6)</f>
        <v>60000000</v>
      </c>
      <c r="AF6" s="12">
        <f t="shared" ref="AF6:AF69" si="14">+SUM(AC6:AE6)</f>
        <v>162000000</v>
      </c>
      <c r="AG6" s="12">
        <v>0</v>
      </c>
      <c r="AH6" s="12">
        <v>0</v>
      </c>
      <c r="AI6" s="12">
        <v>60684000</v>
      </c>
      <c r="AJ6" s="12">
        <v>0</v>
      </c>
      <c r="AK6" s="12">
        <v>0</v>
      </c>
      <c r="AL6" s="12">
        <v>0</v>
      </c>
      <c r="AM6" s="12">
        <v>42216000</v>
      </c>
      <c r="AN6" s="12">
        <f>SUMIFS('[1]DATA THÔ IN'!$P$4:$P$12031,'[1]DATA THÔ IN'!$H$4:$H$12031,$A6,'[1]DATA THÔ IN'!$AC$4:$AC$12031,$E6,'[1]DATA THÔ IN'!$AH$4:$AH$12031,"Tiến độ 1")</f>
        <v>0</v>
      </c>
      <c r="AO6" s="12">
        <f>SUMIFS('[1]DATA THÔ IN'!$P$4:$P$12031,'[1]DATA THÔ IN'!$H$4:$H$12031,$A6,'[1]DATA THÔ IN'!$AC$4:$AC$12031,$E6,'[1]DATA THÔ IN'!$AH$4:$AH$12031,"Tiến độ 2")</f>
        <v>0</v>
      </c>
      <c r="AP6" s="12">
        <f>SUMIFS('[1]TIẾN ĐỘ %'!$N$6:$N$1034,'[1]TIẾN ĐỘ %'!$G$6:$G$1034,A6,'[1]TIẾN ĐỘ %'!$F$6:$F$1034,$E6)</f>
        <v>15888000</v>
      </c>
      <c r="AQ6" s="12">
        <f t="shared" ref="AQ6:AQ69" si="15">+AP6+AM6+AI6</f>
        <v>118788000</v>
      </c>
      <c r="AR6" s="15">
        <f t="shared" ref="AR6:AR69" si="16">IFERROR(AG6/AC6,0)</f>
        <v>0</v>
      </c>
      <c r="AS6" s="15">
        <f t="shared" ref="AS6:AS69" si="17">+IFERROR(AH6/AC6,0)</f>
        <v>0</v>
      </c>
      <c r="AT6" s="15">
        <f t="shared" ref="AT6:AT69" si="18">+IFERROR(AI6/AC6,0)</f>
        <v>1.0114000000000001</v>
      </c>
      <c r="AU6" s="16">
        <f t="shared" ref="AU6:AU69" si="19">IFERROR(AJ6/AD6,0)</f>
        <v>0</v>
      </c>
      <c r="AV6" s="16">
        <f t="shared" ref="AV6:AV69" si="20">IFERROR(AK6/AD6,0)</f>
        <v>0</v>
      </c>
      <c r="AW6" s="16">
        <f t="shared" ref="AW6:AW69" si="21">IFERROR(AM6/AD6,0)</f>
        <v>1.0051428571428571</v>
      </c>
      <c r="AX6" s="16">
        <f>IFERROR(AN6/$AE6,0)</f>
        <v>0</v>
      </c>
      <c r="AY6" s="16">
        <f>IFERROR(AO6/$AE6,0)</f>
        <v>0</v>
      </c>
      <c r="AZ6" s="16">
        <f>IFERROR(AP6/$AE6,0)</f>
        <v>0.26479999999999998</v>
      </c>
      <c r="BA6" s="16">
        <f>IFERROR(AQ6/AF6,0)</f>
        <v>0.73325925925925928</v>
      </c>
    </row>
    <row r="7" spans="1:53" x14ac:dyDescent="0.25">
      <c r="A7" s="8" t="s">
        <v>1265</v>
      </c>
      <c r="B7" s="9" t="s">
        <v>163</v>
      </c>
      <c r="C7" s="9" t="s">
        <v>164</v>
      </c>
      <c r="D7" s="10" t="s">
        <v>60</v>
      </c>
      <c r="E7" s="9" t="s">
        <v>160</v>
      </c>
      <c r="F7" s="9" t="s">
        <v>61</v>
      </c>
      <c r="G7" s="9" t="s">
        <v>51</v>
      </c>
      <c r="H7" s="11">
        <v>3.5000000000000003E-2</v>
      </c>
      <c r="I7" s="11"/>
      <c r="J7" s="11">
        <v>0.01</v>
      </c>
      <c r="K7" s="11">
        <v>0.01</v>
      </c>
      <c r="L7" s="11">
        <v>5.0000000000000001E-3</v>
      </c>
      <c r="M7" s="11">
        <v>5.0000000000000001E-3</v>
      </c>
      <c r="N7" s="11"/>
      <c r="O7" s="12">
        <f t="shared" si="1"/>
        <v>0</v>
      </c>
      <c r="P7" s="12">
        <f t="shared" si="2"/>
        <v>125990.39999999999</v>
      </c>
      <c r="Q7" s="12">
        <f t="shared" si="3"/>
        <v>0</v>
      </c>
      <c r="R7" s="12">
        <f t="shared" si="4"/>
        <v>204734.4</v>
      </c>
      <c r="S7" s="12">
        <f t="shared" si="5"/>
        <v>0</v>
      </c>
      <c r="T7" s="12">
        <f t="shared" si="6"/>
        <v>0</v>
      </c>
      <c r="U7" s="12">
        <f t="shared" si="7"/>
        <v>212146</v>
      </c>
      <c r="V7" s="12">
        <f t="shared" si="8"/>
        <v>212146</v>
      </c>
      <c r="W7" s="12">
        <f t="shared" ref="W7:W70" si="22">ROUND(AL7*1%,0)</f>
        <v>0</v>
      </c>
      <c r="X7" s="12">
        <f t="shared" si="9"/>
        <v>0</v>
      </c>
      <c r="Y7" s="12">
        <f t="shared" si="10"/>
        <v>241558.8</v>
      </c>
      <c r="Z7" s="12">
        <f t="shared" si="11"/>
        <v>0</v>
      </c>
      <c r="AA7" s="12">
        <f t="shared" si="12"/>
        <v>241558.8</v>
      </c>
      <c r="AB7" s="12">
        <f t="shared" si="13"/>
        <v>329219.39999999997</v>
      </c>
      <c r="AC7" s="12">
        <v>20000000</v>
      </c>
      <c r="AD7" s="12">
        <v>20000000</v>
      </c>
      <c r="AE7" s="12">
        <f>SUMIFS('[1]TIẾN ĐỘ %'!$M$6:$M$1034,'[1]TIẾN ĐỘ %'!$G$6:$G$1034,$A7,'[1]TIẾN ĐỘ %'!$F$6:$F$1034,$E7)</f>
        <v>20000000</v>
      </c>
      <c r="AF7" s="12">
        <f t="shared" si="14"/>
        <v>60000000</v>
      </c>
      <c r="AG7" s="12">
        <v>13056000</v>
      </c>
      <c r="AH7" s="12">
        <v>0</v>
      </c>
      <c r="AI7" s="12">
        <v>21216000</v>
      </c>
      <c r="AJ7" s="12">
        <v>0</v>
      </c>
      <c r="AK7" s="12">
        <v>21984000</v>
      </c>
      <c r="AL7" s="12">
        <v>0</v>
      </c>
      <c r="AM7" s="12">
        <v>21984000</v>
      </c>
      <c r="AN7" s="12">
        <f>SUMIFS('[1]DATA THÔ IN'!$P$4:$P$12031,'[1]DATA THÔ IN'!$H$4:$H$12031,$A7,'[1]DATA THÔ IN'!$AC$4:$AC$12031,$E7,'[1]DATA THÔ IN'!$AH$4:$AH$12031,"Tiến độ 1")</f>
        <v>25032000</v>
      </c>
      <c r="AO7" s="12">
        <f>SUMIFS('[1]DATA THÔ IN'!$P$4:$P$12031,'[1]DATA THÔ IN'!$H$4:$H$12031,$A7,'[1]DATA THÔ IN'!$AC$4:$AC$12031,$E7,'[1]DATA THÔ IN'!$AH$4:$AH$12031,"Tiến độ 2")</f>
        <v>0</v>
      </c>
      <c r="AP7" s="12">
        <f>SUMIFS('[1]TIẾN ĐỘ %'!$N$6:$N$1034,'[1]TIẾN ĐỘ %'!$G$6:$G$1034,A7,'[1]TIẾN ĐỘ %'!$F$6:$F$1034,$E7)</f>
        <v>25032000</v>
      </c>
      <c r="AQ7" s="12">
        <f t="shared" si="15"/>
        <v>68232000</v>
      </c>
      <c r="AR7" s="15">
        <f t="shared" si="16"/>
        <v>0.65280000000000005</v>
      </c>
      <c r="AS7" s="15">
        <f t="shared" si="17"/>
        <v>0</v>
      </c>
      <c r="AT7" s="15">
        <f t="shared" si="18"/>
        <v>1.0608</v>
      </c>
      <c r="AU7" s="16">
        <f t="shared" si="19"/>
        <v>0</v>
      </c>
      <c r="AV7" s="16">
        <f t="shared" si="20"/>
        <v>1.0992</v>
      </c>
      <c r="AW7" s="16">
        <f t="shared" si="21"/>
        <v>1.0992</v>
      </c>
      <c r="AX7" s="16">
        <f t="shared" ref="AX7:AX70" si="23">IFERROR(AN7/$AE7,0)</f>
        <v>1.2516</v>
      </c>
      <c r="AY7" s="16">
        <f t="shared" ref="AY7:AY70" si="24">IFERROR(AO7/$AE7,0)</f>
        <v>0</v>
      </c>
      <c r="AZ7" s="16">
        <f t="shared" ref="AZ7:AZ70" si="25">IFERROR(AP7/$AE7,0)</f>
        <v>1.2516</v>
      </c>
      <c r="BA7" s="16">
        <f t="shared" ref="BA7:BA70" si="26">IFERROR(AQ7/AF7,0)</f>
        <v>1.1372</v>
      </c>
    </row>
    <row r="8" spans="1:53" x14ac:dyDescent="0.25">
      <c r="A8" s="8" t="s">
        <v>1266</v>
      </c>
      <c r="B8" s="9" t="s">
        <v>165</v>
      </c>
      <c r="C8" s="9" t="s">
        <v>166</v>
      </c>
      <c r="D8" s="10" t="s">
        <v>49</v>
      </c>
      <c r="E8" s="9" t="s">
        <v>160</v>
      </c>
      <c r="F8" s="9" t="s">
        <v>64</v>
      </c>
      <c r="G8" s="9" t="s">
        <v>51</v>
      </c>
      <c r="H8" s="11">
        <v>3.5000000000000003E-2</v>
      </c>
      <c r="I8" s="11"/>
      <c r="J8" s="11">
        <v>0.01</v>
      </c>
      <c r="K8" s="11">
        <v>0.01</v>
      </c>
      <c r="L8" s="11">
        <v>5.0000000000000001E-3</v>
      </c>
      <c r="M8" s="11">
        <v>5.0000000000000001E-3</v>
      </c>
      <c r="N8" s="11"/>
      <c r="O8" s="12">
        <f t="shared" si="1"/>
        <v>0</v>
      </c>
      <c r="P8" s="12">
        <f t="shared" si="2"/>
        <v>0</v>
      </c>
      <c r="Q8" s="12">
        <f t="shared" si="3"/>
        <v>0</v>
      </c>
      <c r="R8" s="12">
        <f t="shared" si="4"/>
        <v>0</v>
      </c>
      <c r="S8" s="12">
        <f t="shared" si="5"/>
        <v>0</v>
      </c>
      <c r="T8" s="12">
        <f t="shared" si="6"/>
        <v>0</v>
      </c>
      <c r="U8" s="12">
        <f t="shared" si="7"/>
        <v>183813</v>
      </c>
      <c r="V8" s="12">
        <f t="shared" si="8"/>
        <v>183813</v>
      </c>
      <c r="W8" s="12">
        <f t="shared" si="22"/>
        <v>0</v>
      </c>
      <c r="X8" s="12">
        <f t="shared" si="9"/>
        <v>0</v>
      </c>
      <c r="Y8" s="12">
        <f t="shared" si="10"/>
        <v>0</v>
      </c>
      <c r="Z8" s="12">
        <f t="shared" si="11"/>
        <v>0</v>
      </c>
      <c r="AA8" s="12">
        <f t="shared" si="12"/>
        <v>0</v>
      </c>
      <c r="AB8" s="12">
        <f t="shared" si="13"/>
        <v>0</v>
      </c>
      <c r="AC8" s="12">
        <v>25000000</v>
      </c>
      <c r="AD8" s="12">
        <v>17000000</v>
      </c>
      <c r="AE8" s="12">
        <f>SUMIFS('[1]TIẾN ĐỘ %'!$M$6:$M$1034,'[1]TIẾN ĐỘ %'!$G$6:$G$1034,$A8,'[1]TIẾN ĐỘ %'!$F$6:$F$1034,$E8)</f>
        <v>25000000</v>
      </c>
      <c r="AF8" s="12">
        <f t="shared" si="14"/>
        <v>67000000</v>
      </c>
      <c r="AG8" s="12">
        <v>0</v>
      </c>
      <c r="AH8" s="12">
        <v>0</v>
      </c>
      <c r="AI8" s="12">
        <v>0</v>
      </c>
      <c r="AJ8" s="12">
        <v>0</v>
      </c>
      <c r="AK8" s="12">
        <v>19048000</v>
      </c>
      <c r="AL8" s="12">
        <v>0</v>
      </c>
      <c r="AM8" s="12">
        <v>19048000</v>
      </c>
      <c r="AN8" s="12">
        <f>SUMIFS('[1]DATA THÔ IN'!$P$4:$P$12031,'[1]DATA THÔ IN'!$H$4:$H$12031,$A8,'[1]DATA THÔ IN'!$AC$4:$AC$12031,$E8,'[1]DATA THÔ IN'!$AH$4:$AH$12031,"Tiến độ 1")</f>
        <v>0</v>
      </c>
      <c r="AO8" s="12">
        <f>SUMIFS('[1]DATA THÔ IN'!$P$4:$P$12031,'[1]DATA THÔ IN'!$H$4:$H$12031,$A8,'[1]DATA THÔ IN'!$AC$4:$AC$12031,$E8,'[1]DATA THÔ IN'!$AH$4:$AH$12031,"Tiến độ 2")</f>
        <v>0</v>
      </c>
      <c r="AP8" s="12">
        <f>SUMIFS('[1]TIẾN ĐỘ %'!$N$6:$N$1034,'[1]TIẾN ĐỘ %'!$G$6:$G$1034,A8,'[1]TIẾN ĐỘ %'!$F$6:$F$1034,$E8)</f>
        <v>5552000</v>
      </c>
      <c r="AQ8" s="12">
        <f t="shared" si="15"/>
        <v>24600000</v>
      </c>
      <c r="AR8" s="15">
        <f t="shared" si="16"/>
        <v>0</v>
      </c>
      <c r="AS8" s="15">
        <f t="shared" si="17"/>
        <v>0</v>
      </c>
      <c r="AT8" s="15">
        <f t="shared" si="18"/>
        <v>0</v>
      </c>
      <c r="AU8" s="16">
        <f t="shared" si="19"/>
        <v>0</v>
      </c>
      <c r="AV8" s="16">
        <f t="shared" si="20"/>
        <v>1.1204705882352941</v>
      </c>
      <c r="AW8" s="16">
        <f t="shared" si="21"/>
        <v>1.1204705882352941</v>
      </c>
      <c r="AX8" s="16">
        <f t="shared" si="23"/>
        <v>0</v>
      </c>
      <c r="AY8" s="16">
        <f t="shared" si="24"/>
        <v>0</v>
      </c>
      <c r="AZ8" s="16">
        <f t="shared" si="25"/>
        <v>0.22208</v>
      </c>
      <c r="BA8" s="16">
        <f t="shared" si="26"/>
        <v>0.36716417910447763</v>
      </c>
    </row>
    <row r="9" spans="1:53" x14ac:dyDescent="0.25">
      <c r="A9" s="8" t="s">
        <v>1269</v>
      </c>
      <c r="B9" s="9" t="s">
        <v>171</v>
      </c>
      <c r="C9" s="9" t="s">
        <v>172</v>
      </c>
      <c r="D9" s="10" t="s">
        <v>60</v>
      </c>
      <c r="E9" s="9" t="s">
        <v>160</v>
      </c>
      <c r="F9" s="9" t="s">
        <v>73</v>
      </c>
      <c r="G9" s="9" t="s">
        <v>51</v>
      </c>
      <c r="H9" s="11">
        <v>3.5000000000000003E-2</v>
      </c>
      <c r="I9" s="11"/>
      <c r="J9" s="11">
        <v>0.01</v>
      </c>
      <c r="K9" s="11">
        <v>0.01</v>
      </c>
      <c r="L9" s="11">
        <v>5.0000000000000001E-3</v>
      </c>
      <c r="M9" s="11">
        <v>5.0000000000000001E-3</v>
      </c>
      <c r="N9" s="11"/>
      <c r="O9" s="12">
        <f t="shared" si="1"/>
        <v>0</v>
      </c>
      <c r="P9" s="12">
        <f t="shared" si="2"/>
        <v>342420.6</v>
      </c>
      <c r="Q9" s="12">
        <f t="shared" si="3"/>
        <v>94492.800000000003</v>
      </c>
      <c r="R9" s="12">
        <f t="shared" si="4"/>
        <v>529321.80000000005</v>
      </c>
      <c r="S9" s="12">
        <f t="shared" si="5"/>
        <v>0</v>
      </c>
      <c r="T9" s="12">
        <f t="shared" si="6"/>
        <v>241559</v>
      </c>
      <c r="U9" s="12">
        <f t="shared" si="7"/>
        <v>245728</v>
      </c>
      <c r="V9" s="12">
        <f t="shared" si="8"/>
        <v>487286</v>
      </c>
      <c r="W9" s="12">
        <f t="shared" si="22"/>
        <v>250320</v>
      </c>
      <c r="X9" s="12">
        <f t="shared" si="9"/>
        <v>0</v>
      </c>
      <c r="Y9" s="12">
        <f t="shared" si="10"/>
        <v>412711.2</v>
      </c>
      <c r="Z9" s="12">
        <f t="shared" si="11"/>
        <v>0</v>
      </c>
      <c r="AA9" s="12">
        <f t="shared" si="12"/>
        <v>412711.2</v>
      </c>
      <c r="AB9" s="12">
        <f t="shared" si="13"/>
        <v>714659.7</v>
      </c>
      <c r="AC9" s="12">
        <v>40000000</v>
      </c>
      <c r="AD9" s="12">
        <v>40000000</v>
      </c>
      <c r="AE9" s="12">
        <f>SUMIFS('[1]TIẾN ĐỘ %'!$M$6:$M$1034,'[1]TIẾN ĐỘ %'!$G$6:$G$1034,$A9,'[1]TIẾN ĐỘ %'!$F$6:$F$1034,$E9)</f>
        <v>42000000</v>
      </c>
      <c r="AF9" s="12">
        <f t="shared" si="14"/>
        <v>122000000</v>
      </c>
      <c r="AG9" s="12">
        <v>35484000</v>
      </c>
      <c r="AH9" s="12">
        <v>9792000</v>
      </c>
      <c r="AI9" s="12">
        <v>54852000</v>
      </c>
      <c r="AJ9" s="12">
        <v>25032000</v>
      </c>
      <c r="AK9" s="12">
        <v>25464000</v>
      </c>
      <c r="AL9" s="12">
        <v>25032000</v>
      </c>
      <c r="AM9" s="12">
        <v>50496000</v>
      </c>
      <c r="AN9" s="12">
        <f>SUMIFS('[1]DATA THÔ IN'!$P$4:$P$12031,'[1]DATA THÔ IN'!$H$4:$H$12031,$A9,'[1]DATA THÔ IN'!$AC$4:$AC$12031,$E9,'[1]DATA THÔ IN'!$AH$4:$AH$12031,"Tiến độ 1")</f>
        <v>42768000</v>
      </c>
      <c r="AO9" s="12">
        <f>SUMIFS('[1]DATA THÔ IN'!$P$4:$P$12031,'[1]DATA THÔ IN'!$H$4:$H$12031,$A9,'[1]DATA THÔ IN'!$AC$4:$AC$12031,$E9,'[1]DATA THÔ IN'!$AH$4:$AH$12031,"Tiến độ 2")</f>
        <v>0</v>
      </c>
      <c r="AP9" s="12">
        <f>SUMIFS('[1]TIẾN ĐỘ %'!$N$6:$N$1034,'[1]TIẾN ĐỘ %'!$G$6:$G$1034,A9,'[1]TIẾN ĐỘ %'!$F$6:$F$1034,$E9)</f>
        <v>42768000</v>
      </c>
      <c r="AQ9" s="12">
        <f t="shared" si="15"/>
        <v>148116000</v>
      </c>
      <c r="AR9" s="15">
        <f t="shared" si="16"/>
        <v>0.8871</v>
      </c>
      <c r="AS9" s="15">
        <f t="shared" si="17"/>
        <v>0.24479999999999999</v>
      </c>
      <c r="AT9" s="15">
        <f t="shared" si="18"/>
        <v>1.3713</v>
      </c>
      <c r="AU9" s="16">
        <f t="shared" si="19"/>
        <v>0.62580000000000002</v>
      </c>
      <c r="AV9" s="16">
        <f t="shared" si="20"/>
        <v>0.63660000000000005</v>
      </c>
      <c r="AW9" s="16">
        <f t="shared" si="21"/>
        <v>1.2624</v>
      </c>
      <c r="AX9" s="16">
        <f t="shared" si="23"/>
        <v>1.0182857142857142</v>
      </c>
      <c r="AY9" s="16">
        <f t="shared" si="24"/>
        <v>0</v>
      </c>
      <c r="AZ9" s="16">
        <f t="shared" si="25"/>
        <v>1.0182857142857142</v>
      </c>
      <c r="BA9" s="16">
        <f t="shared" si="26"/>
        <v>1.2140655737704917</v>
      </c>
    </row>
    <row r="10" spans="1:53" x14ac:dyDescent="0.25">
      <c r="A10" s="8" t="s">
        <v>1273</v>
      </c>
      <c r="B10" s="20" t="s">
        <v>179</v>
      </c>
      <c r="C10" s="9" t="s">
        <v>180</v>
      </c>
      <c r="D10" s="10" t="s">
        <v>60</v>
      </c>
      <c r="E10" s="9" t="s">
        <v>160</v>
      </c>
      <c r="F10" s="9" t="s">
        <v>61</v>
      </c>
      <c r="G10" s="9" t="s">
        <v>51</v>
      </c>
      <c r="H10" s="11">
        <v>3.5000000000000003E-2</v>
      </c>
      <c r="I10" s="11"/>
      <c r="J10" s="11">
        <v>0.01</v>
      </c>
      <c r="K10" s="11">
        <v>0.01</v>
      </c>
      <c r="L10" s="11">
        <v>5.0000000000000001E-3</v>
      </c>
      <c r="M10" s="11">
        <v>5.0000000000000001E-3</v>
      </c>
      <c r="N10" s="11"/>
      <c r="O10" s="12">
        <f t="shared" si="1"/>
        <v>0</v>
      </c>
      <c r="P10" s="12">
        <f t="shared" si="2"/>
        <v>62995.199999999997</v>
      </c>
      <c r="Q10" s="12">
        <f t="shared" si="3"/>
        <v>0</v>
      </c>
      <c r="R10" s="12">
        <f t="shared" si="4"/>
        <v>110241.60000000001</v>
      </c>
      <c r="S10" s="12">
        <f t="shared" si="5"/>
        <v>0</v>
      </c>
      <c r="T10" s="12">
        <f t="shared" si="6"/>
        <v>0</v>
      </c>
      <c r="U10" s="12">
        <f t="shared" si="7"/>
        <v>0</v>
      </c>
      <c r="V10" s="12">
        <f t="shared" si="8"/>
        <v>0</v>
      </c>
      <c r="W10" s="12">
        <f t="shared" si="22"/>
        <v>0</v>
      </c>
      <c r="X10" s="12">
        <f t="shared" si="9"/>
        <v>0</v>
      </c>
      <c r="Y10" s="12">
        <f t="shared" si="10"/>
        <v>40993.199999999997</v>
      </c>
      <c r="Z10" s="12">
        <f t="shared" si="11"/>
        <v>62995.199999999997</v>
      </c>
      <c r="AA10" s="12">
        <f t="shared" si="12"/>
        <v>103988.4</v>
      </c>
      <c r="AB10" s="12">
        <f t="shared" si="13"/>
        <v>0</v>
      </c>
      <c r="AC10" s="12">
        <v>10000000</v>
      </c>
      <c r="AD10" s="12">
        <v>10000000</v>
      </c>
      <c r="AE10" s="12">
        <f>SUMIFS('[1]TIẾN ĐỘ %'!$M$6:$M$1034,'[1]TIẾN ĐỘ %'!$G$6:$G$1034,$A10,'[1]TIẾN ĐỘ %'!$F$6:$F$1034,$E10)</f>
        <v>10000000</v>
      </c>
      <c r="AF10" s="12">
        <f t="shared" si="14"/>
        <v>30000000</v>
      </c>
      <c r="AG10" s="12">
        <v>6528000</v>
      </c>
      <c r="AH10" s="12">
        <v>0</v>
      </c>
      <c r="AI10" s="12">
        <v>11424000</v>
      </c>
      <c r="AJ10" s="12">
        <v>0</v>
      </c>
      <c r="AK10" s="12">
        <v>0</v>
      </c>
      <c r="AL10" s="12">
        <v>0</v>
      </c>
      <c r="AM10" s="12">
        <v>0</v>
      </c>
      <c r="AN10" s="12">
        <f>SUMIFS('[1]DATA THÔ IN'!$P$4:$P$12031,'[1]DATA THÔ IN'!$H$4:$H$12031,$A10,'[1]DATA THÔ IN'!$AC$4:$AC$12031,$E10,'[1]DATA THÔ IN'!$AH$4:$AH$12031,"Tiến độ 1")</f>
        <v>4248000</v>
      </c>
      <c r="AO10" s="12">
        <f>SUMIFS('[1]DATA THÔ IN'!$P$4:$P$12031,'[1]DATA THÔ IN'!$H$4:$H$12031,$A10,'[1]DATA THÔ IN'!$AC$4:$AC$12031,$E10,'[1]DATA THÔ IN'!$AH$4:$AH$12031,"Tiến độ 2")</f>
        <v>6528000</v>
      </c>
      <c r="AP10" s="12">
        <f>SUMIFS('[1]TIẾN ĐỘ %'!$N$6:$N$1034,'[1]TIẾN ĐỘ %'!$G$6:$G$1034,A10,'[1]TIẾN ĐỘ %'!$F$6:$F$1034,$E10)</f>
        <v>10776000</v>
      </c>
      <c r="AQ10" s="12">
        <f t="shared" si="15"/>
        <v>22200000</v>
      </c>
      <c r="AR10" s="15">
        <f t="shared" si="16"/>
        <v>0.65280000000000005</v>
      </c>
      <c r="AS10" s="15">
        <f t="shared" si="17"/>
        <v>0</v>
      </c>
      <c r="AT10" s="15">
        <f t="shared" si="18"/>
        <v>1.1424000000000001</v>
      </c>
      <c r="AU10" s="16">
        <f t="shared" si="19"/>
        <v>0</v>
      </c>
      <c r="AV10" s="16">
        <f t="shared" si="20"/>
        <v>0</v>
      </c>
      <c r="AW10" s="16">
        <f t="shared" si="21"/>
        <v>0</v>
      </c>
      <c r="AX10" s="16">
        <f t="shared" si="23"/>
        <v>0.42480000000000001</v>
      </c>
      <c r="AY10" s="16">
        <f t="shared" si="24"/>
        <v>0.65280000000000005</v>
      </c>
      <c r="AZ10" s="16">
        <f t="shared" si="25"/>
        <v>1.0775999999999999</v>
      </c>
      <c r="BA10" s="16">
        <f t="shared" si="26"/>
        <v>0.74</v>
      </c>
    </row>
    <row r="11" spans="1:53" x14ac:dyDescent="0.25">
      <c r="A11" s="8" t="s">
        <v>1274</v>
      </c>
      <c r="B11" s="9" t="s">
        <v>181</v>
      </c>
      <c r="C11" s="9" t="s">
        <v>182</v>
      </c>
      <c r="D11" s="10" t="s">
        <v>60</v>
      </c>
      <c r="E11" s="9" t="s">
        <v>160</v>
      </c>
      <c r="F11" s="9" t="s">
        <v>88</v>
      </c>
      <c r="G11" s="9" t="s">
        <v>51</v>
      </c>
      <c r="H11" s="11">
        <v>3.5000000000000003E-2</v>
      </c>
      <c r="I11" s="11"/>
      <c r="J11" s="11">
        <v>0.01</v>
      </c>
      <c r="K11" s="11">
        <v>0.01</v>
      </c>
      <c r="L11" s="11">
        <v>5.0000000000000001E-3</v>
      </c>
      <c r="M11" s="11">
        <v>5.0000000000000001E-3</v>
      </c>
      <c r="N11" s="11"/>
      <c r="O11" s="12">
        <f t="shared" si="1"/>
        <v>0</v>
      </c>
      <c r="P11" s="12">
        <f t="shared" si="2"/>
        <v>0</v>
      </c>
      <c r="Q11" s="12">
        <f t="shared" si="3"/>
        <v>0</v>
      </c>
      <c r="R11" s="12">
        <f t="shared" si="4"/>
        <v>592432.80000000005</v>
      </c>
      <c r="S11" s="12">
        <f t="shared" si="5"/>
        <v>0</v>
      </c>
      <c r="T11" s="12">
        <f t="shared" si="6"/>
        <v>216314</v>
      </c>
      <c r="U11" s="12">
        <f t="shared" si="7"/>
        <v>225810</v>
      </c>
      <c r="V11" s="12">
        <f t="shared" si="8"/>
        <v>442124</v>
      </c>
      <c r="W11" s="12">
        <f t="shared" si="22"/>
        <v>224160</v>
      </c>
      <c r="X11" s="12">
        <f t="shared" si="9"/>
        <v>0</v>
      </c>
      <c r="Y11" s="12">
        <f t="shared" si="10"/>
        <v>589190.40000000002</v>
      </c>
      <c r="Z11" s="12">
        <f t="shared" si="11"/>
        <v>0</v>
      </c>
      <c r="AA11" s="12">
        <f t="shared" si="12"/>
        <v>589190.40000000002</v>
      </c>
      <c r="AB11" s="12">
        <f t="shared" si="13"/>
        <v>811873.79999999993</v>
      </c>
      <c r="AC11" s="12">
        <v>60000000</v>
      </c>
      <c r="AD11" s="12">
        <v>45000000</v>
      </c>
      <c r="AE11" s="12">
        <f>SUMIFS('[1]TIẾN ĐỘ %'!$M$6:$M$1034,'[1]TIẾN ĐỘ %'!$G$6:$G$1034,$A11,'[1]TIẾN ĐỘ %'!$F$6:$F$1034,$E11)</f>
        <v>55000000</v>
      </c>
      <c r="AF11" s="12">
        <f t="shared" si="14"/>
        <v>160000000</v>
      </c>
      <c r="AG11" s="12">
        <v>14040000</v>
      </c>
      <c r="AH11" s="12">
        <v>14376000</v>
      </c>
      <c r="AI11" s="12">
        <v>61392000</v>
      </c>
      <c r="AJ11" s="12">
        <v>22416000</v>
      </c>
      <c r="AK11" s="12">
        <v>23400000</v>
      </c>
      <c r="AL11" s="12">
        <v>22416000</v>
      </c>
      <c r="AM11" s="12">
        <v>45816000</v>
      </c>
      <c r="AN11" s="12">
        <f>SUMIFS('[1]DATA THÔ IN'!$P$4:$P$12031,'[1]DATA THÔ IN'!$H$4:$H$12031,$A11,'[1]DATA THÔ IN'!$AC$4:$AC$12031,$E11,'[1]DATA THÔ IN'!$AH$4:$AH$12031,"Tiến độ 1")</f>
        <v>61056000</v>
      </c>
      <c r="AO11" s="12">
        <f>SUMIFS('[1]DATA THÔ IN'!$P$4:$P$12031,'[1]DATA THÔ IN'!$H$4:$H$12031,$A11,'[1]DATA THÔ IN'!$AC$4:$AC$12031,$E11,'[1]DATA THÔ IN'!$AH$4:$AH$12031,"Tiến độ 2")</f>
        <v>0</v>
      </c>
      <c r="AP11" s="12">
        <f>SUMIFS('[1]TIẾN ĐỘ %'!$N$6:$N$1034,'[1]TIẾN ĐỘ %'!$G$6:$G$1034,A11,'[1]TIẾN ĐỘ %'!$F$6:$F$1034,$E11)</f>
        <v>61056000</v>
      </c>
      <c r="AQ11" s="12">
        <f t="shared" si="15"/>
        <v>168264000</v>
      </c>
      <c r="AR11" s="15">
        <f t="shared" si="16"/>
        <v>0.23400000000000001</v>
      </c>
      <c r="AS11" s="15">
        <f t="shared" si="17"/>
        <v>0.23960000000000001</v>
      </c>
      <c r="AT11" s="15">
        <f t="shared" si="18"/>
        <v>1.0232000000000001</v>
      </c>
      <c r="AU11" s="16">
        <f t="shared" si="19"/>
        <v>0.49813333333333332</v>
      </c>
      <c r="AV11" s="16">
        <f t="shared" si="20"/>
        <v>0.52</v>
      </c>
      <c r="AW11" s="16">
        <f t="shared" si="21"/>
        <v>1.0181333333333333</v>
      </c>
      <c r="AX11" s="16">
        <f t="shared" si="23"/>
        <v>1.1101090909090909</v>
      </c>
      <c r="AY11" s="16">
        <f t="shared" si="24"/>
        <v>0</v>
      </c>
      <c r="AZ11" s="16">
        <f t="shared" si="25"/>
        <v>1.1101090909090909</v>
      </c>
      <c r="BA11" s="16">
        <f t="shared" si="26"/>
        <v>1.05165</v>
      </c>
    </row>
    <row r="12" spans="1:53" x14ac:dyDescent="0.25">
      <c r="A12" s="8" t="s">
        <v>1275</v>
      </c>
      <c r="B12" s="22" t="s">
        <v>183</v>
      </c>
      <c r="C12" s="9" t="s">
        <v>184</v>
      </c>
      <c r="D12" s="10" t="s">
        <v>60</v>
      </c>
      <c r="E12" s="9" t="s">
        <v>160</v>
      </c>
      <c r="F12" s="9" t="s">
        <v>61</v>
      </c>
      <c r="G12" s="9" t="s">
        <v>51</v>
      </c>
      <c r="H12" s="11">
        <v>3.5000000000000003E-2</v>
      </c>
      <c r="I12" s="11"/>
      <c r="J12" s="11">
        <v>0.01</v>
      </c>
      <c r="K12" s="11">
        <v>0.01</v>
      </c>
      <c r="L12" s="11">
        <v>5.0000000000000001E-3</v>
      </c>
      <c r="M12" s="11">
        <v>5.0000000000000001E-3</v>
      </c>
      <c r="N12" s="11"/>
      <c r="O12" s="12">
        <f t="shared" si="1"/>
        <v>0</v>
      </c>
      <c r="P12" s="12">
        <f t="shared" si="2"/>
        <v>0</v>
      </c>
      <c r="Q12" s="12">
        <f t="shared" si="3"/>
        <v>0</v>
      </c>
      <c r="R12" s="12">
        <f t="shared" si="4"/>
        <v>204734.4</v>
      </c>
      <c r="S12" s="12">
        <f t="shared" si="5"/>
        <v>0</v>
      </c>
      <c r="T12" s="12">
        <f t="shared" si="6"/>
        <v>197439</v>
      </c>
      <c r="U12" s="12">
        <f t="shared" si="7"/>
        <v>0</v>
      </c>
      <c r="V12" s="12">
        <f t="shared" si="8"/>
        <v>197439</v>
      </c>
      <c r="W12" s="12">
        <f t="shared" si="22"/>
        <v>204600</v>
      </c>
      <c r="X12" s="12">
        <f t="shared" si="9"/>
        <v>0</v>
      </c>
      <c r="Y12" s="12">
        <f t="shared" si="10"/>
        <v>0</v>
      </c>
      <c r="Z12" s="12">
        <f t="shared" si="11"/>
        <v>0</v>
      </c>
      <c r="AA12" s="12">
        <f t="shared" si="12"/>
        <v>204734.4</v>
      </c>
      <c r="AB12" s="12">
        <f t="shared" si="13"/>
        <v>303453.89999999997</v>
      </c>
      <c r="AC12" s="12">
        <v>20000000</v>
      </c>
      <c r="AD12" s="12">
        <v>20000000</v>
      </c>
      <c r="AE12" s="12">
        <f>SUMIFS('[1]TIẾN ĐỘ %'!$M$6:$M$1034,'[1]TIẾN ĐỘ %'!$G$6:$G$1034,$A12,'[1]TIẾN ĐỘ %'!$F$6:$F$1034,$E12)</f>
        <v>20000000</v>
      </c>
      <c r="AF12" s="12">
        <f t="shared" si="14"/>
        <v>60000000</v>
      </c>
      <c r="AG12" s="12">
        <v>0</v>
      </c>
      <c r="AH12" s="12">
        <v>8160000</v>
      </c>
      <c r="AI12" s="12">
        <v>21216000</v>
      </c>
      <c r="AJ12" s="12">
        <v>20460000</v>
      </c>
      <c r="AK12" s="12">
        <v>0</v>
      </c>
      <c r="AL12" s="12">
        <v>20460000</v>
      </c>
      <c r="AM12" s="12">
        <v>20460000</v>
      </c>
      <c r="AN12" s="12">
        <f>SUMIFS('[1]DATA THÔ IN'!$P$4:$P$12031,'[1]DATA THÔ IN'!$H$4:$H$12031,$A12,'[1]DATA THÔ IN'!$AC$4:$AC$12031,$E12,'[1]DATA THÔ IN'!$AH$4:$AH$12031,"Tiến độ 1")</f>
        <v>0</v>
      </c>
      <c r="AO12" s="12">
        <f>SUMIFS('[1]DATA THÔ IN'!$P$4:$P$12031,'[1]DATA THÔ IN'!$H$4:$H$12031,$A12,'[1]DATA THÔ IN'!$AC$4:$AC$12031,$E12,'[1]DATA THÔ IN'!$AH$4:$AH$12031,"Tiến độ 2")</f>
        <v>0</v>
      </c>
      <c r="AP12" s="12">
        <f>SUMIFS('[1]TIẾN ĐỘ %'!$N$6:$N$1034,'[1]TIẾN ĐỘ %'!$G$6:$G$1034,A12,'[1]TIẾN ĐỘ %'!$F$6:$F$1034,$E12)</f>
        <v>21216000</v>
      </c>
      <c r="AQ12" s="12">
        <f t="shared" si="15"/>
        <v>62892000</v>
      </c>
      <c r="AR12" s="15">
        <f t="shared" si="16"/>
        <v>0</v>
      </c>
      <c r="AS12" s="15">
        <f t="shared" si="17"/>
        <v>0.40799999999999997</v>
      </c>
      <c r="AT12" s="15">
        <f t="shared" si="18"/>
        <v>1.0608</v>
      </c>
      <c r="AU12" s="16">
        <f t="shared" si="19"/>
        <v>1.0229999999999999</v>
      </c>
      <c r="AV12" s="16">
        <f t="shared" si="20"/>
        <v>0</v>
      </c>
      <c r="AW12" s="16">
        <f t="shared" si="21"/>
        <v>1.0229999999999999</v>
      </c>
      <c r="AX12" s="16">
        <f t="shared" si="23"/>
        <v>0</v>
      </c>
      <c r="AY12" s="16">
        <f t="shared" si="24"/>
        <v>0</v>
      </c>
      <c r="AZ12" s="16">
        <f t="shared" si="25"/>
        <v>1.0608</v>
      </c>
      <c r="BA12" s="16">
        <f t="shared" si="26"/>
        <v>1.0482</v>
      </c>
    </row>
    <row r="13" spans="1:53" x14ac:dyDescent="0.25">
      <c r="A13" s="8" t="s">
        <v>1276</v>
      </c>
      <c r="B13" s="9" t="s">
        <v>187</v>
      </c>
      <c r="C13" s="9" t="s">
        <v>188</v>
      </c>
      <c r="D13" s="10" t="s">
        <v>60</v>
      </c>
      <c r="E13" s="9" t="s">
        <v>160</v>
      </c>
      <c r="F13" s="9" t="s">
        <v>73</v>
      </c>
      <c r="G13" s="9" t="s">
        <v>51</v>
      </c>
      <c r="H13" s="11">
        <v>3.5000000000000003E-2</v>
      </c>
      <c r="I13" s="11"/>
      <c r="J13" s="11">
        <v>0.01</v>
      </c>
      <c r="K13" s="11">
        <v>0.01</v>
      </c>
      <c r="L13" s="11">
        <v>5.0000000000000001E-3</v>
      </c>
      <c r="M13" s="11">
        <v>5.0000000000000001E-3</v>
      </c>
      <c r="N13" s="11"/>
      <c r="O13" s="12">
        <f t="shared" si="1"/>
        <v>0</v>
      </c>
      <c r="P13" s="12">
        <f t="shared" si="2"/>
        <v>0</v>
      </c>
      <c r="Q13" s="12">
        <f t="shared" si="3"/>
        <v>0</v>
      </c>
      <c r="R13" s="12">
        <f t="shared" si="4"/>
        <v>0</v>
      </c>
      <c r="S13" s="12">
        <f t="shared" si="5"/>
        <v>0</v>
      </c>
      <c r="T13" s="12">
        <f t="shared" si="6"/>
        <v>106073</v>
      </c>
      <c r="U13" s="12">
        <f t="shared" si="7"/>
        <v>130738</v>
      </c>
      <c r="V13" s="12">
        <f t="shared" si="8"/>
        <v>236811</v>
      </c>
      <c r="W13" s="12">
        <f t="shared" si="22"/>
        <v>109920</v>
      </c>
      <c r="X13" s="12">
        <f t="shared" si="9"/>
        <v>0</v>
      </c>
      <c r="Y13" s="12">
        <f t="shared" si="10"/>
        <v>87197.4</v>
      </c>
      <c r="Z13" s="12">
        <f t="shared" si="11"/>
        <v>0</v>
      </c>
      <c r="AA13" s="12">
        <f t="shared" si="12"/>
        <v>0</v>
      </c>
      <c r="AB13" s="12">
        <f t="shared" si="13"/>
        <v>0</v>
      </c>
      <c r="AC13" s="12">
        <v>22000000</v>
      </c>
      <c r="AD13" s="12">
        <v>22000000</v>
      </c>
      <c r="AE13" s="12">
        <f>SUMIFS('[1]TIẾN ĐỘ %'!$M$6:$M$1034,'[1]TIẾN ĐỘ %'!$G$6:$G$1034,$A13,'[1]TIẾN ĐỘ %'!$F$6:$F$1034,$E13)</f>
        <v>22000000</v>
      </c>
      <c r="AF13" s="12">
        <f t="shared" si="14"/>
        <v>66000000</v>
      </c>
      <c r="AG13" s="12">
        <v>0</v>
      </c>
      <c r="AH13" s="12">
        <v>0</v>
      </c>
      <c r="AI13" s="12">
        <v>0</v>
      </c>
      <c r="AJ13" s="12">
        <v>10992000</v>
      </c>
      <c r="AK13" s="12">
        <v>13548000</v>
      </c>
      <c r="AL13" s="12">
        <v>10992000</v>
      </c>
      <c r="AM13" s="12">
        <v>24540000</v>
      </c>
      <c r="AN13" s="12">
        <f>SUMIFS('[1]DATA THÔ IN'!$P$4:$P$12031,'[1]DATA THÔ IN'!$H$4:$H$12031,$A13,'[1]DATA THÔ IN'!$AC$4:$AC$12031,$E13,'[1]DATA THÔ IN'!$AH$4:$AH$12031,"Tiến độ 1")</f>
        <v>9036000</v>
      </c>
      <c r="AO13" s="12">
        <f>SUMIFS('[1]DATA THÔ IN'!$P$4:$P$12031,'[1]DATA THÔ IN'!$H$4:$H$12031,$A13,'[1]DATA THÔ IN'!$AC$4:$AC$12031,$E13,'[1]DATA THÔ IN'!$AH$4:$AH$12031,"Tiến độ 2")</f>
        <v>0</v>
      </c>
      <c r="AP13" s="12">
        <f>SUMIFS('[1]TIẾN ĐỘ %'!$N$6:$N$1034,'[1]TIẾN ĐỘ %'!$G$6:$G$1034,A13,'[1]TIẾN ĐỘ %'!$F$6:$F$1034,$E13)</f>
        <v>9036000</v>
      </c>
      <c r="AQ13" s="12">
        <f t="shared" si="15"/>
        <v>33576000</v>
      </c>
      <c r="AR13" s="15">
        <f t="shared" si="16"/>
        <v>0</v>
      </c>
      <c r="AS13" s="15">
        <f t="shared" si="17"/>
        <v>0</v>
      </c>
      <c r="AT13" s="15">
        <f t="shared" si="18"/>
        <v>0</v>
      </c>
      <c r="AU13" s="16">
        <f t="shared" si="19"/>
        <v>0.49963636363636366</v>
      </c>
      <c r="AV13" s="16">
        <f t="shared" si="20"/>
        <v>0.61581818181818182</v>
      </c>
      <c r="AW13" s="16">
        <f t="shared" si="21"/>
        <v>1.1154545454545455</v>
      </c>
      <c r="AX13" s="16">
        <f t="shared" si="23"/>
        <v>0.41072727272727272</v>
      </c>
      <c r="AY13" s="16">
        <f t="shared" si="24"/>
        <v>0</v>
      </c>
      <c r="AZ13" s="16">
        <f t="shared" si="25"/>
        <v>0.41072727272727272</v>
      </c>
      <c r="BA13" s="16">
        <f t="shared" si="26"/>
        <v>0.50872727272727269</v>
      </c>
    </row>
    <row r="14" spans="1:53" x14ac:dyDescent="0.25">
      <c r="A14" s="8" t="s">
        <v>1287</v>
      </c>
      <c r="B14" s="9" t="s">
        <v>359</v>
      </c>
      <c r="C14" s="9" t="s">
        <v>360</v>
      </c>
      <c r="D14" s="10" t="s">
        <v>49</v>
      </c>
      <c r="E14" s="9" t="s">
        <v>160</v>
      </c>
      <c r="F14" s="9" t="s">
        <v>85</v>
      </c>
      <c r="G14" s="9" t="s">
        <v>51</v>
      </c>
      <c r="H14" s="11">
        <v>3.5000000000000003E-2</v>
      </c>
      <c r="I14" s="11"/>
      <c r="J14" s="11">
        <v>0.01</v>
      </c>
      <c r="K14" s="11">
        <v>0.01</v>
      </c>
      <c r="L14" s="11">
        <v>5.0000000000000001E-3</v>
      </c>
      <c r="M14" s="11">
        <v>5.0000000000000001E-3</v>
      </c>
      <c r="N14" s="11"/>
      <c r="O14" s="12">
        <f t="shared" si="1"/>
        <v>0</v>
      </c>
      <c r="P14" s="12">
        <f t="shared" si="2"/>
        <v>0</v>
      </c>
      <c r="Q14" s="12">
        <f t="shared" si="3"/>
        <v>0</v>
      </c>
      <c r="R14" s="12">
        <f t="shared" si="4"/>
        <v>0</v>
      </c>
      <c r="S14" s="12">
        <f t="shared" si="5"/>
        <v>0</v>
      </c>
      <c r="T14" s="12">
        <f t="shared" si="6"/>
        <v>110242</v>
      </c>
      <c r="U14" s="12">
        <f t="shared" si="7"/>
        <v>0</v>
      </c>
      <c r="V14" s="12">
        <f t="shared" si="8"/>
        <v>0</v>
      </c>
      <c r="W14" s="12">
        <f t="shared" si="22"/>
        <v>114240</v>
      </c>
      <c r="X14" s="12">
        <f t="shared" si="9"/>
        <v>0</v>
      </c>
      <c r="Y14" s="12">
        <f t="shared" si="10"/>
        <v>0</v>
      </c>
      <c r="Z14" s="12">
        <f t="shared" si="11"/>
        <v>0</v>
      </c>
      <c r="AA14" s="12">
        <f t="shared" si="12"/>
        <v>399046.8</v>
      </c>
      <c r="AB14" s="12">
        <f t="shared" si="13"/>
        <v>0</v>
      </c>
      <c r="AC14" s="12">
        <v>40000000</v>
      </c>
      <c r="AD14" s="12">
        <v>28000000</v>
      </c>
      <c r="AE14" s="12">
        <f>SUMIFS('[1]TIẾN ĐỘ %'!$M$6:$M$1034,'[1]TIẾN ĐỘ %'!$G$6:$G$1034,$A14,'[1]TIẾN ĐỘ %'!$F$6:$F$1034,$E14)</f>
        <v>40000000</v>
      </c>
      <c r="AF14" s="12">
        <f t="shared" si="14"/>
        <v>108000000</v>
      </c>
      <c r="AG14" s="12">
        <v>0</v>
      </c>
      <c r="AH14" s="12">
        <v>13056000</v>
      </c>
      <c r="AI14" s="12">
        <v>13056000</v>
      </c>
      <c r="AJ14" s="12">
        <v>11424000</v>
      </c>
      <c r="AK14" s="12">
        <v>0</v>
      </c>
      <c r="AL14" s="12">
        <v>11424000</v>
      </c>
      <c r="AM14" s="12">
        <v>11424000</v>
      </c>
      <c r="AN14" s="12">
        <f>SUMIFS('[1]DATA THÔ IN'!$P$4:$P$12031,'[1]DATA THÔ IN'!$H$4:$H$12031,$A14,'[1]DATA THÔ IN'!$AC$4:$AC$12031,$E14,'[1]DATA THÔ IN'!$AH$4:$AH$12031,"Tiến độ 1")</f>
        <v>13056000</v>
      </c>
      <c r="AO14" s="12">
        <f>SUMIFS('[1]DATA THÔ IN'!$P$4:$P$12031,'[1]DATA THÔ IN'!$H$4:$H$12031,$A14,'[1]DATA THÔ IN'!$AC$4:$AC$12031,$E14,'[1]DATA THÔ IN'!$AH$4:$AH$12031,"Tiến độ 2")</f>
        <v>23400000</v>
      </c>
      <c r="AP14" s="12">
        <f>SUMIFS('[1]TIẾN ĐỘ %'!$N$6:$N$1034,'[1]TIẾN ĐỘ %'!$G$6:$G$1034,A14,'[1]TIẾN ĐỘ %'!$F$6:$F$1034,$E14)</f>
        <v>41352000</v>
      </c>
      <c r="AQ14" s="12">
        <f t="shared" si="15"/>
        <v>65832000</v>
      </c>
      <c r="AR14" s="15">
        <f t="shared" si="16"/>
        <v>0</v>
      </c>
      <c r="AS14" s="15">
        <f t="shared" si="17"/>
        <v>0.32640000000000002</v>
      </c>
      <c r="AT14" s="15">
        <f t="shared" si="18"/>
        <v>0.32640000000000002</v>
      </c>
      <c r="AU14" s="16">
        <f t="shared" si="19"/>
        <v>0.40799999999999997</v>
      </c>
      <c r="AV14" s="16">
        <f t="shared" si="20"/>
        <v>0</v>
      </c>
      <c r="AW14" s="16">
        <f t="shared" si="21"/>
        <v>0.40799999999999997</v>
      </c>
      <c r="AX14" s="16">
        <f t="shared" si="23"/>
        <v>0.32640000000000002</v>
      </c>
      <c r="AY14" s="16">
        <f t="shared" si="24"/>
        <v>0.58499999999999996</v>
      </c>
      <c r="AZ14" s="16">
        <f t="shared" si="25"/>
        <v>1.0338000000000001</v>
      </c>
      <c r="BA14" s="16">
        <f t="shared" si="26"/>
        <v>0.60955555555555552</v>
      </c>
    </row>
    <row r="15" spans="1:53" x14ac:dyDescent="0.25">
      <c r="A15" s="8" t="s">
        <v>1290</v>
      </c>
      <c r="B15" s="20" t="s">
        <v>413</v>
      </c>
      <c r="C15" s="9" t="s">
        <v>414</v>
      </c>
      <c r="D15" s="10" t="s">
        <v>49</v>
      </c>
      <c r="E15" s="9" t="s">
        <v>160</v>
      </c>
      <c r="F15" s="9" t="s">
        <v>64</v>
      </c>
      <c r="G15" s="9" t="s">
        <v>51</v>
      </c>
      <c r="H15" s="11"/>
      <c r="I15" s="11"/>
      <c r="J15" s="11">
        <v>0</v>
      </c>
      <c r="K15" s="11">
        <v>0.03</v>
      </c>
      <c r="L15" s="11">
        <v>0</v>
      </c>
      <c r="M15" s="11">
        <v>0</v>
      </c>
      <c r="N15" s="11"/>
      <c r="O15" s="12">
        <f t="shared" si="1"/>
        <v>0</v>
      </c>
      <c r="P15" s="12">
        <f t="shared" si="2"/>
        <v>0</v>
      </c>
      <c r="Q15" s="12">
        <f t="shared" si="3"/>
        <v>0</v>
      </c>
      <c r="R15" s="12">
        <f t="shared" si="4"/>
        <v>463680</v>
      </c>
      <c r="S15" s="12">
        <f t="shared" si="5"/>
        <v>0</v>
      </c>
      <c r="T15" s="12">
        <f t="shared" si="6"/>
        <v>0</v>
      </c>
      <c r="U15" s="12">
        <f t="shared" si="7"/>
        <v>0</v>
      </c>
      <c r="V15" s="12">
        <f t="shared" si="8"/>
        <v>0</v>
      </c>
      <c r="W15" s="12">
        <f t="shared" si="22"/>
        <v>0</v>
      </c>
      <c r="X15" s="12">
        <f t="shared" si="9"/>
        <v>0</v>
      </c>
      <c r="Y15" s="12">
        <f t="shared" si="10"/>
        <v>0</v>
      </c>
      <c r="Z15" s="12">
        <f t="shared" si="11"/>
        <v>0</v>
      </c>
      <c r="AA15" s="12">
        <f t="shared" si="12"/>
        <v>969840</v>
      </c>
      <c r="AB15" s="12">
        <f t="shared" si="13"/>
        <v>0</v>
      </c>
      <c r="AC15" s="12">
        <v>10000000</v>
      </c>
      <c r="AD15" s="12">
        <v>7000000</v>
      </c>
      <c r="AE15" s="12">
        <f>SUMIFS('[1]TIẾN ĐỘ %'!$M$6:$M$1034,'[1]TIẾN ĐỘ %'!$G$6:$G$1034,$A15,'[1]TIẾN ĐỘ %'!$F$6:$F$1034,$E15)</f>
        <v>10000000</v>
      </c>
      <c r="AF15" s="12">
        <f t="shared" si="14"/>
        <v>27000000</v>
      </c>
      <c r="AG15" s="12">
        <v>0</v>
      </c>
      <c r="AH15" s="12">
        <v>0</v>
      </c>
      <c r="AI15" s="12">
        <v>15456000</v>
      </c>
      <c r="AJ15" s="12">
        <v>0</v>
      </c>
      <c r="AK15" s="12">
        <v>0</v>
      </c>
      <c r="AL15" s="12">
        <v>0</v>
      </c>
      <c r="AM15" s="12">
        <v>0</v>
      </c>
      <c r="AN15" s="12">
        <f>SUMIFS('[1]DATA THÔ IN'!$P$4:$P$12031,'[1]DATA THÔ IN'!$H$4:$H$12031,$A15,'[1]DATA THÔ IN'!$AC$4:$AC$12031,$E15,'[1]DATA THÔ IN'!$AH$4:$AH$12031,"Tiến độ 1")</f>
        <v>22968000</v>
      </c>
      <c r="AO15" s="12">
        <f>SUMIFS('[1]DATA THÔ IN'!$P$4:$P$12031,'[1]DATA THÔ IN'!$H$4:$H$12031,$A15,'[1]DATA THÔ IN'!$AC$4:$AC$12031,$E15,'[1]DATA THÔ IN'!$AH$4:$AH$12031,"Tiến độ 2")</f>
        <v>0</v>
      </c>
      <c r="AP15" s="12">
        <f>SUMIFS('[1]TIẾN ĐỘ %'!$N$6:$N$1034,'[1]TIẾN ĐỘ %'!$G$6:$G$1034,A15,'[1]TIẾN ĐỘ %'!$F$6:$F$1034,$E15)</f>
        <v>32328000</v>
      </c>
      <c r="AQ15" s="12">
        <f t="shared" si="15"/>
        <v>47784000</v>
      </c>
      <c r="AR15" s="15">
        <f t="shared" si="16"/>
        <v>0</v>
      </c>
      <c r="AS15" s="15">
        <f t="shared" si="17"/>
        <v>0</v>
      </c>
      <c r="AT15" s="15">
        <f t="shared" si="18"/>
        <v>1.5456000000000001</v>
      </c>
      <c r="AU15" s="16">
        <f t="shared" si="19"/>
        <v>0</v>
      </c>
      <c r="AV15" s="16">
        <f t="shared" si="20"/>
        <v>0</v>
      </c>
      <c r="AW15" s="16">
        <f t="shared" si="21"/>
        <v>0</v>
      </c>
      <c r="AX15" s="16">
        <f t="shared" si="23"/>
        <v>2.2968000000000002</v>
      </c>
      <c r="AY15" s="16">
        <f t="shared" si="24"/>
        <v>0</v>
      </c>
      <c r="AZ15" s="16">
        <f t="shared" si="25"/>
        <v>3.2328000000000001</v>
      </c>
      <c r="BA15" s="16">
        <f t="shared" si="26"/>
        <v>1.7697777777777777</v>
      </c>
    </row>
    <row r="16" spans="1:53" x14ac:dyDescent="0.25">
      <c r="A16" s="8" t="s">
        <v>1291</v>
      </c>
      <c r="B16" s="20" t="s">
        <v>433</v>
      </c>
      <c r="C16" s="9" t="s">
        <v>434</v>
      </c>
      <c r="D16" s="10" t="s">
        <v>49</v>
      </c>
      <c r="E16" s="9" t="s">
        <v>160</v>
      </c>
      <c r="F16" s="9" t="s">
        <v>64</v>
      </c>
      <c r="G16" s="9" t="s">
        <v>51</v>
      </c>
      <c r="H16" s="11"/>
      <c r="I16" s="11"/>
      <c r="J16" s="11">
        <v>0.01</v>
      </c>
      <c r="K16" s="11">
        <v>0.01</v>
      </c>
      <c r="L16" s="11">
        <v>5.0000000000000001E-3</v>
      </c>
      <c r="M16" s="11">
        <v>5.0000000000000001E-3</v>
      </c>
      <c r="N16" s="11"/>
      <c r="O16" s="12">
        <f t="shared" si="1"/>
        <v>0</v>
      </c>
      <c r="P16" s="12">
        <f t="shared" si="2"/>
        <v>0</v>
      </c>
      <c r="Q16" s="12">
        <f t="shared" si="3"/>
        <v>0</v>
      </c>
      <c r="R16" s="12">
        <f t="shared" si="4"/>
        <v>0</v>
      </c>
      <c r="S16" s="12">
        <f t="shared" si="5"/>
        <v>0</v>
      </c>
      <c r="T16" s="12">
        <f t="shared" si="6"/>
        <v>0</v>
      </c>
      <c r="U16" s="12">
        <f t="shared" si="7"/>
        <v>0</v>
      </c>
      <c r="V16" s="12">
        <f t="shared" si="8"/>
        <v>0</v>
      </c>
      <c r="W16" s="12">
        <f t="shared" si="22"/>
        <v>0</v>
      </c>
      <c r="X16" s="12">
        <f t="shared" si="9"/>
        <v>0</v>
      </c>
      <c r="Y16" s="12">
        <f t="shared" si="10"/>
        <v>0</v>
      </c>
      <c r="Z16" s="12">
        <f t="shared" si="11"/>
        <v>0</v>
      </c>
      <c r="AA16" s="12">
        <f t="shared" si="12"/>
        <v>0</v>
      </c>
      <c r="AB16" s="12">
        <f t="shared" si="13"/>
        <v>0</v>
      </c>
      <c r="AC16" s="12">
        <v>0</v>
      </c>
      <c r="AD16" s="12">
        <v>0</v>
      </c>
      <c r="AE16" s="12">
        <f>SUMIFS('[1]TIẾN ĐỘ %'!$M$6:$M$1034,'[1]TIẾN ĐỘ %'!$G$6:$G$1034,$A16,'[1]TIẾN ĐỘ %'!$F$6:$F$1034,$E16)</f>
        <v>0</v>
      </c>
      <c r="AF16" s="12">
        <f t="shared" si="14"/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f>SUMIFS('[1]DATA THÔ IN'!$P$4:$P$12031,'[1]DATA THÔ IN'!$H$4:$H$12031,$A16,'[1]DATA THÔ IN'!$AC$4:$AC$12031,$E16,'[1]DATA THÔ IN'!$AH$4:$AH$12031,"Tiến độ 1")</f>
        <v>0</v>
      </c>
      <c r="AO16" s="12">
        <f>SUMIFS('[1]DATA THÔ IN'!$P$4:$P$12031,'[1]DATA THÔ IN'!$H$4:$H$12031,$A16,'[1]DATA THÔ IN'!$AC$4:$AC$12031,$E16,'[1]DATA THÔ IN'!$AH$4:$AH$12031,"Tiến độ 2")</f>
        <v>0</v>
      </c>
      <c r="AP16" s="12">
        <f>SUMIFS('[1]TIẾN ĐỘ %'!$N$6:$N$1034,'[1]TIẾN ĐỘ %'!$G$6:$G$1034,A16,'[1]TIẾN ĐỘ %'!$F$6:$F$1034,$E16)</f>
        <v>0</v>
      </c>
      <c r="AQ16" s="12">
        <f t="shared" si="15"/>
        <v>0</v>
      </c>
      <c r="AR16" s="15">
        <f t="shared" si="16"/>
        <v>0</v>
      </c>
      <c r="AS16" s="15">
        <f t="shared" si="17"/>
        <v>0</v>
      </c>
      <c r="AT16" s="15">
        <f t="shared" si="18"/>
        <v>0</v>
      </c>
      <c r="AU16" s="16">
        <f t="shared" si="19"/>
        <v>0</v>
      </c>
      <c r="AV16" s="16">
        <f t="shared" si="20"/>
        <v>0</v>
      </c>
      <c r="AW16" s="16">
        <f t="shared" si="21"/>
        <v>0</v>
      </c>
      <c r="AX16" s="16">
        <f t="shared" si="23"/>
        <v>0</v>
      </c>
      <c r="AY16" s="16">
        <f t="shared" si="24"/>
        <v>0</v>
      </c>
      <c r="AZ16" s="16">
        <f t="shared" si="25"/>
        <v>0</v>
      </c>
      <c r="BA16" s="16">
        <f t="shared" si="26"/>
        <v>0</v>
      </c>
    </row>
    <row r="17" spans="1:53" x14ac:dyDescent="0.25">
      <c r="A17" s="8" t="s">
        <v>1298</v>
      </c>
      <c r="B17" s="20" t="s">
        <v>486</v>
      </c>
      <c r="C17" s="9" t="s">
        <v>487</v>
      </c>
      <c r="D17" s="28" t="s">
        <v>1459</v>
      </c>
      <c r="E17" s="9" t="s">
        <v>160</v>
      </c>
      <c r="F17" s="9" t="s">
        <v>488</v>
      </c>
      <c r="G17" s="9" t="s">
        <v>475</v>
      </c>
      <c r="H17" s="11">
        <v>3.5000000000000003E-2</v>
      </c>
      <c r="I17" s="11"/>
      <c r="J17" s="26">
        <v>0.01</v>
      </c>
      <c r="K17" s="11">
        <v>0.01</v>
      </c>
      <c r="L17" s="11">
        <v>5.0000000000000001E-3</v>
      </c>
      <c r="M17" s="11">
        <v>5.0000000000000001E-3</v>
      </c>
      <c r="N17" s="11"/>
      <c r="O17" s="12">
        <f t="shared" si="1"/>
        <v>0</v>
      </c>
      <c r="P17" s="12">
        <f t="shared" si="2"/>
        <v>0</v>
      </c>
      <c r="Q17" s="12">
        <f t="shared" si="3"/>
        <v>0</v>
      </c>
      <c r="R17" s="12">
        <f t="shared" si="4"/>
        <v>0</v>
      </c>
      <c r="S17" s="12">
        <f t="shared" si="5"/>
        <v>0</v>
      </c>
      <c r="T17" s="12">
        <f t="shared" si="6"/>
        <v>0</v>
      </c>
      <c r="U17" s="12">
        <f t="shared" si="7"/>
        <v>0</v>
      </c>
      <c r="V17" s="12">
        <f t="shared" si="8"/>
        <v>0</v>
      </c>
      <c r="W17" s="12">
        <f t="shared" si="22"/>
        <v>0</v>
      </c>
      <c r="X17" s="12">
        <f t="shared" si="9"/>
        <v>0</v>
      </c>
      <c r="Y17" s="12">
        <f t="shared" si="10"/>
        <v>0</v>
      </c>
      <c r="Z17" s="12">
        <f t="shared" si="11"/>
        <v>0</v>
      </c>
      <c r="AA17" s="12">
        <f t="shared" si="12"/>
        <v>0</v>
      </c>
      <c r="AB17" s="12">
        <f t="shared" si="13"/>
        <v>0</v>
      </c>
      <c r="AC17" s="12">
        <v>0</v>
      </c>
      <c r="AD17" s="12">
        <v>0</v>
      </c>
      <c r="AE17" s="12">
        <f>SUMIFS('[1]TIẾN ĐỘ %'!$M$6:$M$1034,'[1]TIẾN ĐỘ %'!$G$6:$G$1034,$A17,'[1]TIẾN ĐỘ %'!$F$6:$F$1034,$E17)</f>
        <v>0</v>
      </c>
      <c r="AF17" s="12">
        <f t="shared" si="14"/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f>SUMIFS('[1]DATA THÔ IN'!$P$4:$P$12031,'[1]DATA THÔ IN'!$H$4:$H$12031,$A17,'[1]DATA THÔ IN'!$AC$4:$AC$12031,$E17,'[1]DATA THÔ IN'!$AH$4:$AH$12031,"Tiến độ 1")</f>
        <v>0</v>
      </c>
      <c r="AO17" s="12">
        <f>SUMIFS('[1]DATA THÔ IN'!$P$4:$P$12031,'[1]DATA THÔ IN'!$H$4:$H$12031,$A17,'[1]DATA THÔ IN'!$AC$4:$AC$12031,$E17,'[1]DATA THÔ IN'!$AH$4:$AH$12031,"Tiến độ 2")</f>
        <v>0</v>
      </c>
      <c r="AP17" s="12">
        <f>SUMIFS('[1]TIẾN ĐỘ %'!$N$6:$N$1034,'[1]TIẾN ĐỘ %'!$G$6:$G$1034,A17,'[1]TIẾN ĐỘ %'!$F$6:$F$1034,$E17)</f>
        <v>0</v>
      </c>
      <c r="AQ17" s="12">
        <f t="shared" si="15"/>
        <v>0</v>
      </c>
      <c r="AR17" s="15">
        <f t="shared" si="16"/>
        <v>0</v>
      </c>
      <c r="AS17" s="15">
        <f t="shared" si="17"/>
        <v>0</v>
      </c>
      <c r="AT17" s="15">
        <f t="shared" si="18"/>
        <v>0</v>
      </c>
      <c r="AU17" s="16">
        <f t="shared" si="19"/>
        <v>0</v>
      </c>
      <c r="AV17" s="16">
        <f t="shared" si="20"/>
        <v>0</v>
      </c>
      <c r="AW17" s="16">
        <f t="shared" si="21"/>
        <v>0</v>
      </c>
      <c r="AX17" s="16">
        <f t="shared" si="23"/>
        <v>0</v>
      </c>
      <c r="AY17" s="16">
        <f t="shared" si="24"/>
        <v>0</v>
      </c>
      <c r="AZ17" s="16">
        <f t="shared" si="25"/>
        <v>0</v>
      </c>
      <c r="BA17" s="16">
        <f t="shared" si="26"/>
        <v>0</v>
      </c>
    </row>
    <row r="18" spans="1:53" x14ac:dyDescent="0.25">
      <c r="A18" s="8" t="s">
        <v>1304</v>
      </c>
      <c r="B18" s="20" t="s">
        <v>503</v>
      </c>
      <c r="C18" s="9" t="s">
        <v>504</v>
      </c>
      <c r="D18" s="10" t="s">
        <v>1390</v>
      </c>
      <c r="E18" s="9" t="s">
        <v>160</v>
      </c>
      <c r="F18" s="9" t="s">
        <v>505</v>
      </c>
      <c r="G18" s="9" t="s">
        <v>475</v>
      </c>
      <c r="H18" s="11">
        <v>3.5000000000000003E-2</v>
      </c>
      <c r="I18" s="11"/>
      <c r="J18" s="26">
        <v>0.01</v>
      </c>
      <c r="K18" s="11">
        <v>0.01</v>
      </c>
      <c r="L18" s="11">
        <v>5.0000000000000001E-3</v>
      </c>
      <c r="M18" s="11">
        <v>5.0000000000000001E-3</v>
      </c>
      <c r="N18" s="11"/>
      <c r="O18" s="12">
        <f t="shared" si="1"/>
        <v>0</v>
      </c>
      <c r="P18" s="12">
        <f t="shared" si="2"/>
        <v>298300.79999999999</v>
      </c>
      <c r="Q18" s="12">
        <f t="shared" si="3"/>
        <v>184816.8</v>
      </c>
      <c r="R18" s="12">
        <f t="shared" si="4"/>
        <v>483117.60000000003</v>
      </c>
      <c r="S18" s="12">
        <f t="shared" si="5"/>
        <v>0</v>
      </c>
      <c r="T18" s="12">
        <f t="shared" si="6"/>
        <v>340915</v>
      </c>
      <c r="U18" s="12">
        <f t="shared" si="7"/>
        <v>0</v>
      </c>
      <c r="V18" s="12">
        <f t="shared" si="8"/>
        <v>340915</v>
      </c>
      <c r="W18" s="12">
        <f t="shared" si="22"/>
        <v>353280</v>
      </c>
      <c r="X18" s="12">
        <f t="shared" si="9"/>
        <v>0</v>
      </c>
      <c r="Y18" s="12">
        <f t="shared" si="10"/>
        <v>490528.8</v>
      </c>
      <c r="Z18" s="12">
        <f t="shared" si="11"/>
        <v>0</v>
      </c>
      <c r="AA18" s="12">
        <f t="shared" si="12"/>
        <v>686925.6</v>
      </c>
      <c r="AB18" s="12">
        <f t="shared" si="13"/>
        <v>755479.2</v>
      </c>
      <c r="AC18" s="12">
        <v>50000000</v>
      </c>
      <c r="AD18" s="12">
        <v>35000000</v>
      </c>
      <c r="AE18" s="12">
        <f>SUMIFS('[1]TIẾN ĐỘ %'!$M$6:$M$1034,'[1]TIẾN ĐỘ %'!$G$6:$G$1034,$A18,'[1]TIẾN ĐỘ %'!$F$6:$F$1034,$E18)</f>
        <v>50000000</v>
      </c>
      <c r="AF18" s="12">
        <f t="shared" si="14"/>
        <v>135000000</v>
      </c>
      <c r="AG18" s="12">
        <v>30912000</v>
      </c>
      <c r="AH18" s="12">
        <v>19152000</v>
      </c>
      <c r="AI18" s="12">
        <v>50064000</v>
      </c>
      <c r="AJ18" s="12">
        <v>35328000</v>
      </c>
      <c r="AK18" s="12">
        <v>0</v>
      </c>
      <c r="AL18" s="12">
        <v>35328000</v>
      </c>
      <c r="AM18" s="12">
        <v>35328000</v>
      </c>
      <c r="AN18" s="12">
        <f>SUMIFS('[1]DATA THÔ IN'!$P$4:$P$12031,'[1]DATA THÔ IN'!$H$4:$H$12031,$A18,'[1]DATA THÔ IN'!$AC$4:$AC$12031,$E18,'[1]DATA THÔ IN'!$AH$4:$AH$12031,"Tiến độ 1")</f>
        <v>50832000</v>
      </c>
      <c r="AO18" s="12">
        <f>SUMIFS('[1]DATA THÔ IN'!$P$4:$P$12031,'[1]DATA THÔ IN'!$H$4:$H$12031,$A18,'[1]DATA THÔ IN'!$AC$4:$AC$12031,$E18,'[1]DATA THÔ IN'!$AH$4:$AH$12031,"Tiến độ 2")</f>
        <v>0</v>
      </c>
      <c r="AP18" s="12">
        <f>SUMIFS('[1]TIẾN ĐỘ %'!$N$6:$N$1034,'[1]TIẾN ĐỘ %'!$G$6:$G$1034,A18,'[1]TIẾN ĐỘ %'!$F$6:$F$1034,$E18)</f>
        <v>71184000</v>
      </c>
      <c r="AQ18" s="12">
        <f t="shared" si="15"/>
        <v>156576000</v>
      </c>
      <c r="AR18" s="15">
        <f t="shared" si="16"/>
        <v>0.61824000000000001</v>
      </c>
      <c r="AS18" s="15">
        <f t="shared" si="17"/>
        <v>0.38303999999999999</v>
      </c>
      <c r="AT18" s="15">
        <f t="shared" si="18"/>
        <v>1.0012799999999999</v>
      </c>
      <c r="AU18" s="16">
        <f t="shared" si="19"/>
        <v>1.0093714285714286</v>
      </c>
      <c r="AV18" s="16">
        <f t="shared" si="20"/>
        <v>0</v>
      </c>
      <c r="AW18" s="16">
        <f t="shared" si="21"/>
        <v>1.0093714285714286</v>
      </c>
      <c r="AX18" s="16">
        <f t="shared" si="23"/>
        <v>1.01664</v>
      </c>
      <c r="AY18" s="16">
        <f t="shared" si="24"/>
        <v>0</v>
      </c>
      <c r="AZ18" s="16">
        <f t="shared" si="25"/>
        <v>1.4236800000000001</v>
      </c>
      <c r="BA18" s="16">
        <f t="shared" si="26"/>
        <v>1.1598222222222223</v>
      </c>
    </row>
    <row r="19" spans="1:53" x14ac:dyDescent="0.25">
      <c r="A19" s="8" t="s">
        <v>1307</v>
      </c>
      <c r="B19" s="28" t="s">
        <v>511</v>
      </c>
      <c r="C19" s="28" t="s">
        <v>512</v>
      </c>
      <c r="D19" s="28" t="s">
        <v>1390</v>
      </c>
      <c r="E19" s="9" t="s">
        <v>160</v>
      </c>
      <c r="F19" s="28" t="s">
        <v>505</v>
      </c>
      <c r="G19" s="28" t="s">
        <v>475</v>
      </c>
      <c r="H19" s="11">
        <v>3.5000000000000003E-2</v>
      </c>
      <c r="I19" s="11"/>
      <c r="J19" s="11">
        <v>0.01</v>
      </c>
      <c r="K19" s="11">
        <v>0.01</v>
      </c>
      <c r="L19" s="11">
        <v>5.0000000000000001E-3</v>
      </c>
      <c r="M19" s="11">
        <v>5.0000000000000001E-3</v>
      </c>
      <c r="N19" s="11"/>
      <c r="O19" s="12">
        <f t="shared" si="1"/>
        <v>0</v>
      </c>
      <c r="P19" s="12">
        <f t="shared" si="2"/>
        <v>47246.400000000001</v>
      </c>
      <c r="Q19" s="12">
        <f t="shared" si="3"/>
        <v>28216.6</v>
      </c>
      <c r="R19" s="12">
        <f t="shared" si="4"/>
        <v>75463</v>
      </c>
      <c r="S19" s="12">
        <f t="shared" si="5"/>
        <v>0</v>
      </c>
      <c r="T19" s="12">
        <f t="shared" si="6"/>
        <v>0</v>
      </c>
      <c r="U19" s="12">
        <f t="shared" si="7"/>
        <v>0</v>
      </c>
      <c r="V19" s="12">
        <f t="shared" si="8"/>
        <v>0</v>
      </c>
      <c r="W19" s="12">
        <f t="shared" si="22"/>
        <v>0</v>
      </c>
      <c r="X19" s="12">
        <f t="shared" si="9"/>
        <v>0</v>
      </c>
      <c r="Y19" s="12">
        <f t="shared" si="10"/>
        <v>0</v>
      </c>
      <c r="Z19" s="12">
        <f t="shared" si="11"/>
        <v>0</v>
      </c>
      <c r="AA19" s="12">
        <f t="shared" si="12"/>
        <v>0</v>
      </c>
      <c r="AB19" s="12">
        <f t="shared" si="13"/>
        <v>37731.5</v>
      </c>
      <c r="AC19" s="12">
        <v>7820000</v>
      </c>
      <c r="AD19" s="12">
        <v>0</v>
      </c>
      <c r="AE19" s="12">
        <f>SUMIFS('[1]TIẾN ĐỘ %'!$M$6:$M$1034,'[1]TIẾN ĐỘ %'!$G$6:$G$1034,$A19,'[1]TIẾN ĐỘ %'!$F$6:$F$1034,$E19)</f>
        <v>0</v>
      </c>
      <c r="AF19" s="12">
        <f t="shared" si="14"/>
        <v>7820000</v>
      </c>
      <c r="AG19" s="12">
        <v>4896000</v>
      </c>
      <c r="AH19" s="12">
        <v>2924000</v>
      </c>
      <c r="AI19" s="12">
        <v>7820000</v>
      </c>
      <c r="AJ19" s="12">
        <v>0</v>
      </c>
      <c r="AK19" s="12">
        <v>0</v>
      </c>
      <c r="AL19" s="12">
        <v>0</v>
      </c>
      <c r="AM19" s="12">
        <v>0</v>
      </c>
      <c r="AN19" s="12">
        <f>SUMIFS('[1]DATA THÔ IN'!$P$4:$P$12031,'[1]DATA THÔ IN'!$H$4:$H$12031,$A19,'[1]DATA THÔ IN'!$AC$4:$AC$12031,$E19,'[1]DATA THÔ IN'!$AH$4:$AH$12031,"Tiến độ 1")</f>
        <v>0</v>
      </c>
      <c r="AO19" s="12">
        <f>SUMIFS('[1]DATA THÔ IN'!$P$4:$P$12031,'[1]DATA THÔ IN'!$H$4:$H$12031,$A19,'[1]DATA THÔ IN'!$AC$4:$AC$12031,$E19,'[1]DATA THÔ IN'!$AH$4:$AH$12031,"Tiến độ 2")</f>
        <v>0</v>
      </c>
      <c r="AP19" s="12">
        <f>SUMIFS('[1]TIẾN ĐỘ %'!$N$6:$N$1034,'[1]TIẾN ĐỘ %'!$G$6:$G$1034,A19,'[1]TIẾN ĐỘ %'!$F$6:$F$1034,$E19)</f>
        <v>0</v>
      </c>
      <c r="AQ19" s="12">
        <f t="shared" si="15"/>
        <v>7820000</v>
      </c>
      <c r="AR19" s="11">
        <f t="shared" si="16"/>
        <v>0.62608695652173918</v>
      </c>
      <c r="AS19" s="11">
        <f t="shared" si="17"/>
        <v>0.37391304347826088</v>
      </c>
      <c r="AT19" s="15">
        <f t="shared" si="18"/>
        <v>1</v>
      </c>
      <c r="AU19" s="16">
        <f t="shared" si="19"/>
        <v>0</v>
      </c>
      <c r="AV19" s="16">
        <f t="shared" si="20"/>
        <v>0</v>
      </c>
      <c r="AW19" s="16">
        <f t="shared" si="21"/>
        <v>0</v>
      </c>
      <c r="AX19" s="16">
        <f t="shared" si="23"/>
        <v>0</v>
      </c>
      <c r="AY19" s="16">
        <f t="shared" si="24"/>
        <v>0</v>
      </c>
      <c r="AZ19" s="16">
        <f t="shared" si="25"/>
        <v>0</v>
      </c>
      <c r="BA19" s="16">
        <f t="shared" si="26"/>
        <v>1</v>
      </c>
    </row>
    <row r="20" spans="1:53" x14ac:dyDescent="0.25">
      <c r="A20" s="8" t="s">
        <v>1308</v>
      </c>
      <c r="B20" s="28" t="s">
        <v>513</v>
      </c>
      <c r="C20" s="28" t="s">
        <v>514</v>
      </c>
      <c r="D20" s="28" t="s">
        <v>515</v>
      </c>
      <c r="E20" s="9" t="s">
        <v>160</v>
      </c>
      <c r="F20" s="28" t="s">
        <v>506</v>
      </c>
      <c r="G20" s="28" t="s">
        <v>475</v>
      </c>
      <c r="H20" s="11">
        <v>3.5000000000000003E-2</v>
      </c>
      <c r="I20" s="11"/>
      <c r="J20" s="11">
        <v>0.01</v>
      </c>
      <c r="K20" s="11">
        <v>0.01</v>
      </c>
      <c r="L20" s="11">
        <v>5.0000000000000001E-3</v>
      </c>
      <c r="M20" s="11">
        <v>5.0000000000000001E-3</v>
      </c>
      <c r="N20" s="11"/>
      <c r="O20" s="12">
        <f t="shared" si="1"/>
        <v>0</v>
      </c>
      <c r="P20" s="12">
        <f t="shared" si="2"/>
        <v>198481.19999999998</v>
      </c>
      <c r="Q20" s="12">
        <f t="shared" si="3"/>
        <v>0</v>
      </c>
      <c r="R20" s="12">
        <f t="shared" si="4"/>
        <v>198481.2</v>
      </c>
      <c r="S20" s="12">
        <f t="shared" si="5"/>
        <v>0</v>
      </c>
      <c r="T20" s="12">
        <f t="shared" si="6"/>
        <v>196976</v>
      </c>
      <c r="U20" s="12">
        <f t="shared" si="7"/>
        <v>0</v>
      </c>
      <c r="V20" s="12">
        <f t="shared" si="8"/>
        <v>196976</v>
      </c>
      <c r="W20" s="12">
        <f t="shared" si="22"/>
        <v>204120</v>
      </c>
      <c r="X20" s="12">
        <f t="shared" si="9"/>
        <v>0</v>
      </c>
      <c r="Y20" s="12">
        <f t="shared" si="10"/>
        <v>401362.8</v>
      </c>
      <c r="Z20" s="12">
        <f t="shared" si="11"/>
        <v>178988.19999999998</v>
      </c>
      <c r="AA20" s="12">
        <f t="shared" si="12"/>
        <v>580351</v>
      </c>
      <c r="AB20" s="12">
        <f t="shared" si="13"/>
        <v>487904</v>
      </c>
      <c r="AC20" s="12">
        <v>20000000</v>
      </c>
      <c r="AD20" s="12">
        <v>20000000</v>
      </c>
      <c r="AE20" s="12">
        <f>SUMIFS('[1]TIẾN ĐỘ %'!$M$6:$M$1034,'[1]TIẾN ĐỘ %'!$G$6:$G$1034,$A20,'[1]TIẾN ĐỘ %'!$F$6:$F$1034,$E20)</f>
        <v>55000000</v>
      </c>
      <c r="AF20" s="12">
        <f t="shared" si="14"/>
        <v>95000000</v>
      </c>
      <c r="AG20" s="12">
        <v>20568000</v>
      </c>
      <c r="AH20" s="12">
        <v>0</v>
      </c>
      <c r="AI20" s="12">
        <v>20568000</v>
      </c>
      <c r="AJ20" s="12">
        <v>20412000</v>
      </c>
      <c r="AK20" s="12">
        <v>0</v>
      </c>
      <c r="AL20" s="12">
        <v>20412000</v>
      </c>
      <c r="AM20" s="12">
        <v>20412000</v>
      </c>
      <c r="AN20" s="12">
        <f>SUMIFS('[1]DATA THÔ IN'!$P$4:$P$12031,'[1]DATA THÔ IN'!$H$4:$H$12031,$A20,'[1]DATA THÔ IN'!$AC$4:$AC$12031,$E20,'[1]DATA THÔ IN'!$AH$4:$AH$12031,"Tiến độ 1")</f>
        <v>41592000</v>
      </c>
      <c r="AO20" s="12">
        <f>SUMIFS('[1]DATA THÔ IN'!$P$4:$P$12031,'[1]DATA THÔ IN'!$H$4:$H$12031,$A20,'[1]DATA THÔ IN'!$AC$4:$AC$12031,$E20,'[1]DATA THÔ IN'!$AH$4:$AH$12031,"Tiến độ 2")</f>
        <v>18548000</v>
      </c>
      <c r="AP20" s="12">
        <f>SUMIFS('[1]TIẾN ĐỘ %'!$N$6:$N$1034,'[1]TIẾN ĐỘ %'!$G$6:$G$1034,A20,'[1]TIẾN ĐỘ %'!$F$6:$F$1034,$E20)</f>
        <v>60140000</v>
      </c>
      <c r="AQ20" s="12">
        <f t="shared" si="15"/>
        <v>101120000</v>
      </c>
      <c r="AR20" s="15">
        <f t="shared" si="16"/>
        <v>1.0284</v>
      </c>
      <c r="AS20" s="15">
        <f t="shared" si="17"/>
        <v>0</v>
      </c>
      <c r="AT20" s="15">
        <f t="shared" si="18"/>
        <v>1.0284</v>
      </c>
      <c r="AU20" s="16">
        <f t="shared" si="19"/>
        <v>1.0206</v>
      </c>
      <c r="AV20" s="16">
        <f t="shared" si="20"/>
        <v>0</v>
      </c>
      <c r="AW20" s="16">
        <f t="shared" si="21"/>
        <v>1.0206</v>
      </c>
      <c r="AX20" s="16">
        <f t="shared" si="23"/>
        <v>0.75621818181818179</v>
      </c>
      <c r="AY20" s="16">
        <f t="shared" si="24"/>
        <v>0.33723636363636361</v>
      </c>
      <c r="AZ20" s="16">
        <f t="shared" si="25"/>
        <v>1.0934545454545455</v>
      </c>
      <c r="BA20" s="16">
        <f t="shared" si="26"/>
        <v>1.0644210526315789</v>
      </c>
    </row>
    <row r="21" spans="1:53" x14ac:dyDescent="0.25">
      <c r="A21" s="8" t="s">
        <v>1311</v>
      </c>
      <c r="B21" s="28" t="s">
        <v>523</v>
      </c>
      <c r="C21" s="28" t="s">
        <v>524</v>
      </c>
      <c r="D21" s="28" t="s">
        <v>515</v>
      </c>
      <c r="E21" s="9" t="s">
        <v>160</v>
      </c>
      <c r="F21" s="28" t="s">
        <v>506</v>
      </c>
      <c r="G21" s="28" t="s">
        <v>475</v>
      </c>
      <c r="H21" s="11">
        <v>3.5000000000000003E-2</v>
      </c>
      <c r="I21" s="11"/>
      <c r="J21" s="11">
        <v>0.01</v>
      </c>
      <c r="K21" s="11">
        <v>0.01</v>
      </c>
      <c r="L21" s="11">
        <v>5.0000000000000001E-3</v>
      </c>
      <c r="M21" s="11">
        <v>5.0000000000000001E-3</v>
      </c>
      <c r="N21" s="11"/>
      <c r="O21" s="12">
        <f t="shared" si="1"/>
        <v>0</v>
      </c>
      <c r="P21" s="12">
        <f t="shared" si="2"/>
        <v>0</v>
      </c>
      <c r="Q21" s="12">
        <f t="shared" si="3"/>
        <v>0</v>
      </c>
      <c r="R21" s="12">
        <f t="shared" si="4"/>
        <v>296216.40000000002</v>
      </c>
      <c r="S21" s="12">
        <f t="shared" si="5"/>
        <v>0</v>
      </c>
      <c r="T21" s="12">
        <f t="shared" si="6"/>
        <v>0</v>
      </c>
      <c r="U21" s="12">
        <f t="shared" si="7"/>
        <v>0</v>
      </c>
      <c r="V21" s="12">
        <f t="shared" si="8"/>
        <v>0</v>
      </c>
      <c r="W21" s="12">
        <f t="shared" si="22"/>
        <v>0</v>
      </c>
      <c r="X21" s="12">
        <f t="shared" si="9"/>
        <v>0</v>
      </c>
      <c r="Y21" s="12">
        <f t="shared" si="10"/>
        <v>0</v>
      </c>
      <c r="Z21" s="12">
        <f t="shared" si="11"/>
        <v>0</v>
      </c>
      <c r="AA21" s="12">
        <f t="shared" si="12"/>
        <v>0</v>
      </c>
      <c r="AB21" s="12">
        <f t="shared" si="13"/>
        <v>0</v>
      </c>
      <c r="AC21" s="12">
        <v>30000000</v>
      </c>
      <c r="AD21" s="12">
        <v>20000000</v>
      </c>
      <c r="AE21" s="12">
        <f>SUMIFS('[1]TIẾN ĐỘ %'!$M$6:$M$1034,'[1]TIẾN ĐỘ %'!$G$6:$G$1034,$A21,'[1]TIẾN ĐỘ %'!$F$6:$F$1034,$E21)</f>
        <v>20000000</v>
      </c>
      <c r="AF21" s="12">
        <f t="shared" si="14"/>
        <v>70000000</v>
      </c>
      <c r="AG21" s="12">
        <v>0</v>
      </c>
      <c r="AH21" s="12">
        <v>0</v>
      </c>
      <c r="AI21" s="12">
        <v>30696000</v>
      </c>
      <c r="AJ21" s="12">
        <v>0</v>
      </c>
      <c r="AK21" s="12">
        <v>0</v>
      </c>
      <c r="AL21" s="12">
        <v>0</v>
      </c>
      <c r="AM21" s="12">
        <v>0</v>
      </c>
      <c r="AN21" s="12">
        <f>SUMIFS('[1]DATA THÔ IN'!$P$4:$P$12031,'[1]DATA THÔ IN'!$H$4:$H$12031,$A21,'[1]DATA THÔ IN'!$AC$4:$AC$12031,$E21,'[1]DATA THÔ IN'!$AH$4:$AH$12031,"Tiến độ 1")</f>
        <v>0</v>
      </c>
      <c r="AO21" s="12">
        <f>SUMIFS('[1]DATA THÔ IN'!$P$4:$P$12031,'[1]DATA THÔ IN'!$H$4:$H$12031,$A21,'[1]DATA THÔ IN'!$AC$4:$AC$12031,$E21,'[1]DATA THÔ IN'!$AH$4:$AH$12031,"Tiến độ 2")</f>
        <v>0</v>
      </c>
      <c r="AP21" s="12">
        <f>SUMIFS('[1]TIẾN ĐỘ %'!$N$6:$N$1034,'[1]TIẾN ĐỘ %'!$G$6:$G$1034,A21,'[1]TIẾN ĐỘ %'!$F$6:$F$1034,$E21)</f>
        <v>0</v>
      </c>
      <c r="AQ21" s="12">
        <f t="shared" si="15"/>
        <v>30696000</v>
      </c>
      <c r="AR21" s="15">
        <f t="shared" si="16"/>
        <v>0</v>
      </c>
      <c r="AS21" s="15">
        <f t="shared" si="17"/>
        <v>0</v>
      </c>
      <c r="AT21" s="15">
        <f t="shared" si="18"/>
        <v>1.0232000000000001</v>
      </c>
      <c r="AU21" s="16">
        <f t="shared" si="19"/>
        <v>0</v>
      </c>
      <c r="AV21" s="16">
        <f t="shared" si="20"/>
        <v>0</v>
      </c>
      <c r="AW21" s="16">
        <f t="shared" si="21"/>
        <v>0</v>
      </c>
      <c r="AX21" s="16">
        <f t="shared" si="23"/>
        <v>0</v>
      </c>
      <c r="AY21" s="16">
        <f t="shared" si="24"/>
        <v>0</v>
      </c>
      <c r="AZ21" s="16">
        <f t="shared" si="25"/>
        <v>0</v>
      </c>
      <c r="BA21" s="16">
        <f t="shared" si="26"/>
        <v>0.43851428571428569</v>
      </c>
    </row>
    <row r="22" spans="1:53" x14ac:dyDescent="0.25">
      <c r="A22" s="8" t="s">
        <v>1312</v>
      </c>
      <c r="B22" s="28" t="s">
        <v>525</v>
      </c>
      <c r="C22" s="28" t="s">
        <v>526</v>
      </c>
      <c r="D22" s="28" t="s">
        <v>1390</v>
      </c>
      <c r="E22" s="9" t="s">
        <v>160</v>
      </c>
      <c r="F22" s="28" t="s">
        <v>505</v>
      </c>
      <c r="G22" s="28" t="s">
        <v>475</v>
      </c>
      <c r="H22" s="11">
        <v>3.5000000000000003E-2</v>
      </c>
      <c r="I22" s="11"/>
      <c r="J22" s="11">
        <v>0.01</v>
      </c>
      <c r="K22" s="11">
        <v>0.01</v>
      </c>
      <c r="L22" s="11">
        <v>5.0000000000000001E-3</v>
      </c>
      <c r="M22" s="11">
        <v>5.0000000000000001E-3</v>
      </c>
      <c r="N22" s="11"/>
      <c r="O22" s="12">
        <f t="shared" si="1"/>
        <v>0</v>
      </c>
      <c r="P22" s="12">
        <f t="shared" si="2"/>
        <v>259971</v>
      </c>
      <c r="Q22" s="12">
        <f t="shared" si="3"/>
        <v>40993.199999999997</v>
      </c>
      <c r="R22" s="12">
        <f t="shared" si="4"/>
        <v>300964.2</v>
      </c>
      <c r="S22" s="12">
        <f t="shared" si="5"/>
        <v>0</v>
      </c>
      <c r="T22" s="12">
        <f t="shared" si="6"/>
        <v>298301</v>
      </c>
      <c r="U22" s="12">
        <f t="shared" si="7"/>
        <v>149150</v>
      </c>
      <c r="V22" s="12">
        <f t="shared" si="8"/>
        <v>447451</v>
      </c>
      <c r="W22" s="12">
        <f t="shared" si="22"/>
        <v>309120</v>
      </c>
      <c r="X22" s="12">
        <f t="shared" si="9"/>
        <v>0</v>
      </c>
      <c r="Y22" s="12">
        <f t="shared" si="10"/>
        <v>119737.2</v>
      </c>
      <c r="Z22" s="12">
        <f t="shared" si="11"/>
        <v>172773.6</v>
      </c>
      <c r="AA22" s="12">
        <f t="shared" si="12"/>
        <v>292510.8</v>
      </c>
      <c r="AB22" s="12">
        <f t="shared" si="13"/>
        <v>520463.1</v>
      </c>
      <c r="AC22" s="12">
        <v>30000000</v>
      </c>
      <c r="AD22" s="12">
        <v>30000000</v>
      </c>
      <c r="AE22" s="12">
        <f>SUMIFS('[1]TIẾN ĐỘ %'!$M$6:$M$1034,'[1]TIẾN ĐỘ %'!$G$6:$G$1034,$A22,'[1]TIẾN ĐỘ %'!$F$6:$F$1034,$E22)</f>
        <v>30000000</v>
      </c>
      <c r="AF22" s="12">
        <f t="shared" si="14"/>
        <v>90000000</v>
      </c>
      <c r="AG22" s="12">
        <v>26940000</v>
      </c>
      <c r="AH22" s="12">
        <v>4248000</v>
      </c>
      <c r="AI22" s="12">
        <v>31188000</v>
      </c>
      <c r="AJ22" s="12">
        <v>30912000</v>
      </c>
      <c r="AK22" s="12">
        <v>15456000</v>
      </c>
      <c r="AL22" s="12">
        <v>30912000</v>
      </c>
      <c r="AM22" s="12">
        <v>46368000</v>
      </c>
      <c r="AN22" s="12">
        <f>SUMIFS('[1]DATA THÔ IN'!$P$4:$P$12031,'[1]DATA THÔ IN'!$H$4:$H$12031,$A22,'[1]DATA THÔ IN'!$AC$4:$AC$12031,$E22,'[1]DATA THÔ IN'!$AH$4:$AH$12031,"Tiến độ 1")</f>
        <v>12408000</v>
      </c>
      <c r="AO22" s="12">
        <f>SUMIFS('[1]DATA THÔ IN'!$P$4:$P$12031,'[1]DATA THÔ IN'!$H$4:$H$12031,$A22,'[1]DATA THÔ IN'!$AC$4:$AC$12031,$E22,'[1]DATA THÔ IN'!$AH$4:$AH$12031,"Tiến độ 2")</f>
        <v>17904000</v>
      </c>
      <c r="AP22" s="12">
        <f>SUMIFS('[1]TIẾN ĐỘ %'!$N$6:$N$1034,'[1]TIẾN ĐỘ %'!$G$6:$G$1034,A22,'[1]TIẾN ĐỘ %'!$F$6:$F$1034,$E22)</f>
        <v>30312000</v>
      </c>
      <c r="AQ22" s="12">
        <f t="shared" si="15"/>
        <v>107868000</v>
      </c>
      <c r="AR22" s="15">
        <f t="shared" si="16"/>
        <v>0.89800000000000002</v>
      </c>
      <c r="AS22" s="15">
        <f t="shared" si="17"/>
        <v>0.1416</v>
      </c>
      <c r="AT22" s="15">
        <f t="shared" si="18"/>
        <v>1.0396000000000001</v>
      </c>
      <c r="AU22" s="16">
        <f t="shared" si="19"/>
        <v>1.0304</v>
      </c>
      <c r="AV22" s="16">
        <f t="shared" si="20"/>
        <v>0.51519999999999999</v>
      </c>
      <c r="AW22" s="16">
        <f t="shared" si="21"/>
        <v>1.5456000000000001</v>
      </c>
      <c r="AX22" s="16">
        <f t="shared" si="23"/>
        <v>0.41360000000000002</v>
      </c>
      <c r="AY22" s="16">
        <f t="shared" si="24"/>
        <v>0.5968</v>
      </c>
      <c r="AZ22" s="16">
        <f t="shared" si="25"/>
        <v>1.0104</v>
      </c>
      <c r="BA22" s="16">
        <f t="shared" si="26"/>
        <v>1.1985333333333332</v>
      </c>
    </row>
    <row r="23" spans="1:53" x14ac:dyDescent="0.25">
      <c r="A23" s="8" t="s">
        <v>1314</v>
      </c>
      <c r="B23" s="28" t="s">
        <v>529</v>
      </c>
      <c r="C23" s="28" t="s">
        <v>530</v>
      </c>
      <c r="D23" s="28" t="s">
        <v>1459</v>
      </c>
      <c r="E23" s="9" t="s">
        <v>160</v>
      </c>
      <c r="F23" s="28" t="s">
        <v>474</v>
      </c>
      <c r="G23" s="28" t="s">
        <v>475</v>
      </c>
      <c r="H23" s="11">
        <v>3.5000000000000003E-2</v>
      </c>
      <c r="I23" s="11"/>
      <c r="J23" s="11">
        <v>0.01</v>
      </c>
      <c r="K23" s="11">
        <v>0.01</v>
      </c>
      <c r="L23" s="11">
        <v>5.0000000000000001E-3</v>
      </c>
      <c r="M23" s="11">
        <v>5.0000000000000001E-3</v>
      </c>
      <c r="N23" s="11"/>
      <c r="O23" s="12">
        <f t="shared" si="1"/>
        <v>0</v>
      </c>
      <c r="P23" s="12">
        <f t="shared" si="2"/>
        <v>253138.8</v>
      </c>
      <c r="Q23" s="12">
        <f t="shared" si="3"/>
        <v>0</v>
      </c>
      <c r="R23" s="12">
        <f t="shared" si="4"/>
        <v>253138.80000000002</v>
      </c>
      <c r="S23" s="12">
        <f t="shared" si="5"/>
        <v>0</v>
      </c>
      <c r="T23" s="12">
        <f t="shared" si="6"/>
        <v>74575</v>
      </c>
      <c r="U23" s="12">
        <f t="shared" si="7"/>
        <v>147066</v>
      </c>
      <c r="V23" s="12">
        <f t="shared" si="8"/>
        <v>221641</v>
      </c>
      <c r="W23" s="12">
        <f t="shared" si="22"/>
        <v>77280</v>
      </c>
      <c r="X23" s="12">
        <f t="shared" si="9"/>
        <v>0</v>
      </c>
      <c r="Y23" s="12">
        <f t="shared" si="10"/>
        <v>153319.19999999998</v>
      </c>
      <c r="Z23" s="12">
        <f t="shared" si="11"/>
        <v>90324</v>
      </c>
      <c r="AA23" s="12">
        <f t="shared" si="12"/>
        <v>243643.19999999998</v>
      </c>
      <c r="AB23" s="12">
        <f t="shared" si="13"/>
        <v>359211.6</v>
      </c>
      <c r="AC23" s="12">
        <v>14388000</v>
      </c>
      <c r="AD23" s="12">
        <v>14388000</v>
      </c>
      <c r="AE23" s="12">
        <f>SUMIFS('[1]TIẾN ĐỘ %'!$M$6:$M$1034,'[1]TIẾN ĐỘ %'!$G$6:$G$1034,$A23,'[1]TIẾN ĐỘ %'!$F$6:$F$1034,$E23)</f>
        <v>20000000</v>
      </c>
      <c r="AF23" s="12">
        <f t="shared" si="14"/>
        <v>48776000</v>
      </c>
      <c r="AG23" s="12">
        <v>26232000</v>
      </c>
      <c r="AH23" s="12">
        <v>0</v>
      </c>
      <c r="AI23" s="12">
        <v>26232000</v>
      </c>
      <c r="AJ23" s="12">
        <v>7728000</v>
      </c>
      <c r="AK23" s="12">
        <v>15240000</v>
      </c>
      <c r="AL23" s="12">
        <v>7728000</v>
      </c>
      <c r="AM23" s="12">
        <v>22968000</v>
      </c>
      <c r="AN23" s="12">
        <f>SUMIFS('[1]DATA THÔ IN'!$P$4:$P$12031,'[1]DATA THÔ IN'!$H$4:$H$12031,$A23,'[1]DATA THÔ IN'!$AC$4:$AC$12031,$E23,'[1]DATA THÔ IN'!$AH$4:$AH$12031,"Tiến độ 1")</f>
        <v>15888000</v>
      </c>
      <c r="AO23" s="12">
        <f>SUMIFS('[1]DATA THÔ IN'!$P$4:$P$12031,'[1]DATA THÔ IN'!$H$4:$H$12031,$A23,'[1]DATA THÔ IN'!$AC$4:$AC$12031,$E23,'[1]DATA THÔ IN'!$AH$4:$AH$12031,"Tiến độ 2")</f>
        <v>9360000</v>
      </c>
      <c r="AP23" s="12">
        <f>SUMIFS('[1]TIẾN ĐỘ %'!$N$6:$N$1034,'[1]TIẾN ĐỘ %'!$G$6:$G$1034,A23,'[1]TIẾN ĐỘ %'!$F$6:$F$1034,$E23)</f>
        <v>25248000</v>
      </c>
      <c r="AQ23" s="12">
        <f t="shared" si="15"/>
        <v>74448000</v>
      </c>
      <c r="AR23" s="15">
        <f t="shared" si="16"/>
        <v>1.823185988323603</v>
      </c>
      <c r="AS23" s="15">
        <f t="shared" si="17"/>
        <v>0</v>
      </c>
      <c r="AT23" s="15">
        <f t="shared" si="18"/>
        <v>1.823185988323603</v>
      </c>
      <c r="AU23" s="16">
        <f t="shared" si="19"/>
        <v>0.53711426188490408</v>
      </c>
      <c r="AV23" s="16">
        <f t="shared" si="20"/>
        <v>1.0592160133444537</v>
      </c>
      <c r="AW23" s="16">
        <f t="shared" si="21"/>
        <v>1.5963302752293578</v>
      </c>
      <c r="AX23" s="16">
        <f t="shared" si="23"/>
        <v>0.7944</v>
      </c>
      <c r="AY23" s="16">
        <f t="shared" si="24"/>
        <v>0.46800000000000003</v>
      </c>
      <c r="AZ23" s="16">
        <f t="shared" si="25"/>
        <v>1.2624</v>
      </c>
      <c r="BA23" s="16">
        <f t="shared" si="26"/>
        <v>1.5263244218468099</v>
      </c>
    </row>
    <row r="24" spans="1:53" x14ac:dyDescent="0.25">
      <c r="A24" s="8" t="s">
        <v>1318</v>
      </c>
      <c r="B24" s="28" t="s">
        <v>537</v>
      </c>
      <c r="C24" s="28" t="s">
        <v>538</v>
      </c>
      <c r="D24" s="28" t="s">
        <v>1390</v>
      </c>
      <c r="E24" s="9" t="s">
        <v>160</v>
      </c>
      <c r="F24" s="28" t="s">
        <v>505</v>
      </c>
      <c r="G24" s="28" t="s">
        <v>475</v>
      </c>
      <c r="H24" s="11">
        <v>3.5000000000000003E-2</v>
      </c>
      <c r="I24" s="11"/>
      <c r="J24" s="11">
        <v>0.01</v>
      </c>
      <c r="K24" s="11">
        <v>0.01</v>
      </c>
      <c r="L24" s="11">
        <v>5.0000000000000001E-3</v>
      </c>
      <c r="M24" s="11">
        <v>5.0000000000000001E-3</v>
      </c>
      <c r="N24" s="11"/>
      <c r="O24" s="12">
        <f t="shared" si="1"/>
        <v>0</v>
      </c>
      <c r="P24" s="12">
        <f t="shared" si="2"/>
        <v>149150.39999999999</v>
      </c>
      <c r="Q24" s="12">
        <f t="shared" si="3"/>
        <v>149150.39999999999</v>
      </c>
      <c r="R24" s="12">
        <f t="shared" si="4"/>
        <v>298300.79999999999</v>
      </c>
      <c r="S24" s="12">
        <f t="shared" si="5"/>
        <v>0</v>
      </c>
      <c r="T24" s="12">
        <f t="shared" si="6"/>
        <v>92408</v>
      </c>
      <c r="U24" s="12">
        <f t="shared" si="7"/>
        <v>106073</v>
      </c>
      <c r="V24" s="12">
        <f t="shared" si="8"/>
        <v>198481</v>
      </c>
      <c r="W24" s="12">
        <f t="shared" si="22"/>
        <v>95760</v>
      </c>
      <c r="X24" s="12">
        <f t="shared" si="9"/>
        <v>0</v>
      </c>
      <c r="Y24" s="12">
        <f t="shared" si="10"/>
        <v>166983.6</v>
      </c>
      <c r="Z24" s="12">
        <f t="shared" si="11"/>
        <v>76659.599999999991</v>
      </c>
      <c r="AA24" s="12">
        <f t="shared" si="12"/>
        <v>243643.19999999998</v>
      </c>
      <c r="AB24" s="12">
        <f t="shared" si="13"/>
        <v>370212.6</v>
      </c>
      <c r="AC24" s="12">
        <v>30000000</v>
      </c>
      <c r="AD24" s="12">
        <v>20000000</v>
      </c>
      <c r="AE24" s="12">
        <f>SUMIFS('[1]TIẾN ĐỘ %'!$M$6:$M$1034,'[1]TIẾN ĐỘ %'!$G$6:$G$1034,$A24,'[1]TIẾN ĐỘ %'!$F$6:$F$1034,$E24)</f>
        <v>25000000</v>
      </c>
      <c r="AF24" s="12">
        <f t="shared" si="14"/>
        <v>75000000</v>
      </c>
      <c r="AG24" s="12">
        <v>15456000</v>
      </c>
      <c r="AH24" s="12">
        <v>15456000</v>
      </c>
      <c r="AI24" s="12">
        <v>30912000</v>
      </c>
      <c r="AJ24" s="12">
        <v>9576000</v>
      </c>
      <c r="AK24" s="12">
        <v>10992000</v>
      </c>
      <c r="AL24" s="12">
        <v>9576000</v>
      </c>
      <c r="AM24" s="12">
        <v>20568000</v>
      </c>
      <c r="AN24" s="12">
        <f>SUMIFS('[1]DATA THÔ IN'!$P$4:$P$12031,'[1]DATA THÔ IN'!$H$4:$H$12031,$A24,'[1]DATA THÔ IN'!$AC$4:$AC$12031,$E24,'[1]DATA THÔ IN'!$AH$4:$AH$12031,"Tiến độ 1")</f>
        <v>17304000</v>
      </c>
      <c r="AO24" s="12">
        <f>SUMIFS('[1]DATA THÔ IN'!$P$4:$P$12031,'[1]DATA THÔ IN'!$H$4:$H$12031,$A24,'[1]DATA THÔ IN'!$AC$4:$AC$12031,$E24,'[1]DATA THÔ IN'!$AH$4:$AH$12031,"Tiến độ 2")</f>
        <v>7944000</v>
      </c>
      <c r="AP24" s="12">
        <f>SUMIFS('[1]TIẾN ĐỘ %'!$N$6:$N$1034,'[1]TIẾN ĐỘ %'!$G$6:$G$1034,A24,'[1]TIẾN ĐỘ %'!$F$6:$F$1034,$E24)</f>
        <v>25248000</v>
      </c>
      <c r="AQ24" s="12">
        <f t="shared" si="15"/>
        <v>76728000</v>
      </c>
      <c r="AR24" s="15">
        <f t="shared" si="16"/>
        <v>0.51519999999999999</v>
      </c>
      <c r="AS24" s="15">
        <f t="shared" si="17"/>
        <v>0.51519999999999999</v>
      </c>
      <c r="AT24" s="15">
        <f t="shared" si="18"/>
        <v>1.0304</v>
      </c>
      <c r="AU24" s="16">
        <f t="shared" si="19"/>
        <v>0.4788</v>
      </c>
      <c r="AV24" s="16">
        <f t="shared" si="20"/>
        <v>0.54959999999999998</v>
      </c>
      <c r="AW24" s="16">
        <f t="shared" si="21"/>
        <v>1.0284</v>
      </c>
      <c r="AX24" s="16">
        <f t="shared" si="23"/>
        <v>0.69216</v>
      </c>
      <c r="AY24" s="16">
        <f t="shared" si="24"/>
        <v>0.31775999999999999</v>
      </c>
      <c r="AZ24" s="16">
        <f t="shared" si="25"/>
        <v>1.0099199999999999</v>
      </c>
      <c r="BA24" s="16">
        <f t="shared" si="26"/>
        <v>1.0230399999999999</v>
      </c>
    </row>
    <row r="25" spans="1:53" x14ac:dyDescent="0.25">
      <c r="A25" s="8" t="s">
        <v>1319</v>
      </c>
      <c r="B25" s="28" t="s">
        <v>539</v>
      </c>
      <c r="C25" s="28" t="s">
        <v>540</v>
      </c>
      <c r="D25" s="28" t="s">
        <v>1390</v>
      </c>
      <c r="E25" s="9" t="s">
        <v>160</v>
      </c>
      <c r="F25" s="28" t="s">
        <v>505</v>
      </c>
      <c r="G25" s="28" t="s">
        <v>475</v>
      </c>
      <c r="H25" s="11">
        <v>3.5000000000000003E-2</v>
      </c>
      <c r="I25" s="11"/>
      <c r="J25" s="11">
        <v>0.01</v>
      </c>
      <c r="K25" s="11">
        <v>0.01</v>
      </c>
      <c r="L25" s="11">
        <v>5.0000000000000001E-3</v>
      </c>
      <c r="M25" s="11">
        <v>5.0000000000000001E-3</v>
      </c>
      <c r="N25" s="11"/>
      <c r="O25" s="12">
        <f t="shared" si="1"/>
        <v>0</v>
      </c>
      <c r="P25" s="12">
        <f t="shared" si="2"/>
        <v>169068</v>
      </c>
      <c r="Q25" s="12">
        <f t="shared" si="3"/>
        <v>127611.59999999999</v>
      </c>
      <c r="R25" s="12">
        <f t="shared" si="4"/>
        <v>296679.60000000003</v>
      </c>
      <c r="S25" s="12">
        <f t="shared" si="5"/>
        <v>0</v>
      </c>
      <c r="T25" s="12">
        <f t="shared" si="6"/>
        <v>78744</v>
      </c>
      <c r="U25" s="12">
        <f t="shared" si="7"/>
        <v>0</v>
      </c>
      <c r="V25" s="12">
        <f t="shared" si="8"/>
        <v>0</v>
      </c>
      <c r="W25" s="12">
        <f t="shared" si="22"/>
        <v>81600</v>
      </c>
      <c r="X25" s="12">
        <f t="shared" si="9"/>
        <v>0</v>
      </c>
      <c r="Y25" s="12">
        <f t="shared" si="10"/>
        <v>0</v>
      </c>
      <c r="Z25" s="12">
        <f t="shared" si="11"/>
        <v>0</v>
      </c>
      <c r="AA25" s="12">
        <f t="shared" si="12"/>
        <v>0</v>
      </c>
      <c r="AB25" s="12">
        <f t="shared" si="13"/>
        <v>0</v>
      </c>
      <c r="AC25" s="12">
        <v>30000000</v>
      </c>
      <c r="AD25" s="12">
        <v>20000000</v>
      </c>
      <c r="AE25" s="12">
        <f>SUMIFS('[1]TIẾN ĐỘ %'!$M$6:$M$1034,'[1]TIẾN ĐỘ %'!$G$6:$G$1034,$A25,'[1]TIẾN ĐỘ %'!$F$6:$F$1034,$E25)</f>
        <v>30000000</v>
      </c>
      <c r="AF25" s="12">
        <f t="shared" si="14"/>
        <v>80000000</v>
      </c>
      <c r="AG25" s="12">
        <v>17520000</v>
      </c>
      <c r="AH25" s="12">
        <v>13224000</v>
      </c>
      <c r="AI25" s="12">
        <v>30744000</v>
      </c>
      <c r="AJ25" s="12">
        <v>8160000</v>
      </c>
      <c r="AK25" s="12">
        <v>6528000</v>
      </c>
      <c r="AL25" s="12">
        <v>8160000</v>
      </c>
      <c r="AM25" s="12">
        <v>14688000</v>
      </c>
      <c r="AN25" s="12">
        <f>SUMIFS('[1]DATA THÔ IN'!$P$4:$P$12031,'[1]DATA THÔ IN'!$H$4:$H$12031,$A25,'[1]DATA THÔ IN'!$AC$4:$AC$12031,$E25,'[1]DATA THÔ IN'!$AH$4:$AH$12031,"Tiến độ 1")</f>
        <v>6528000</v>
      </c>
      <c r="AO25" s="12">
        <f>SUMIFS('[1]DATA THÔ IN'!$P$4:$P$12031,'[1]DATA THÔ IN'!$H$4:$H$12031,$A25,'[1]DATA THÔ IN'!$AC$4:$AC$12031,$E25,'[1]DATA THÔ IN'!$AH$4:$AH$12031,"Tiến độ 2")</f>
        <v>0</v>
      </c>
      <c r="AP25" s="12">
        <f>SUMIFS('[1]TIẾN ĐỘ %'!$N$6:$N$1034,'[1]TIẾN ĐỘ %'!$G$6:$G$1034,A25,'[1]TIẾN ĐỘ %'!$F$6:$F$1034,$E25)</f>
        <v>6528000</v>
      </c>
      <c r="AQ25" s="12">
        <f t="shared" si="15"/>
        <v>51960000</v>
      </c>
      <c r="AR25" s="15">
        <f t="shared" si="16"/>
        <v>0.58399999999999996</v>
      </c>
      <c r="AS25" s="15">
        <f t="shared" si="17"/>
        <v>0.44080000000000003</v>
      </c>
      <c r="AT25" s="15">
        <f t="shared" si="18"/>
        <v>1.0247999999999999</v>
      </c>
      <c r="AU25" s="16">
        <f t="shared" si="19"/>
        <v>0.40799999999999997</v>
      </c>
      <c r="AV25" s="16">
        <f t="shared" si="20"/>
        <v>0.32640000000000002</v>
      </c>
      <c r="AW25" s="16">
        <f t="shared" si="21"/>
        <v>0.73440000000000005</v>
      </c>
      <c r="AX25" s="16">
        <f t="shared" si="23"/>
        <v>0.21759999999999999</v>
      </c>
      <c r="AY25" s="16">
        <f t="shared" si="24"/>
        <v>0</v>
      </c>
      <c r="AZ25" s="16">
        <f t="shared" si="25"/>
        <v>0.21759999999999999</v>
      </c>
      <c r="BA25" s="16">
        <f t="shared" si="26"/>
        <v>0.64949999999999997</v>
      </c>
    </row>
    <row r="26" spans="1:53" x14ac:dyDescent="0.25">
      <c r="A26" s="8" t="s">
        <v>1322</v>
      </c>
      <c r="B26" s="28" t="s">
        <v>545</v>
      </c>
      <c r="C26" s="28" t="s">
        <v>546</v>
      </c>
      <c r="D26" s="28" t="s">
        <v>1459</v>
      </c>
      <c r="E26" s="9" t="s">
        <v>160</v>
      </c>
      <c r="F26" s="28" t="s">
        <v>488</v>
      </c>
      <c r="G26" s="28" t="s">
        <v>475</v>
      </c>
      <c r="H26" s="11">
        <v>3.5000000000000003E-2</v>
      </c>
      <c r="I26" s="11"/>
      <c r="J26" s="11">
        <v>0.01</v>
      </c>
      <c r="K26" s="11">
        <v>0.01</v>
      </c>
      <c r="L26" s="11">
        <v>5.0000000000000001E-3</v>
      </c>
      <c r="M26" s="11">
        <v>5.0000000000000001E-3</v>
      </c>
      <c r="N26" s="11"/>
      <c r="O26" s="12">
        <f t="shared" si="1"/>
        <v>0</v>
      </c>
      <c r="P26" s="12">
        <f t="shared" si="2"/>
        <v>0</v>
      </c>
      <c r="Q26" s="12">
        <f t="shared" si="3"/>
        <v>0</v>
      </c>
      <c r="R26" s="12">
        <f t="shared" si="4"/>
        <v>0</v>
      </c>
      <c r="S26" s="12">
        <f t="shared" si="5"/>
        <v>0</v>
      </c>
      <c r="T26" s="12">
        <f t="shared" si="6"/>
        <v>0</v>
      </c>
      <c r="U26" s="12">
        <f t="shared" si="7"/>
        <v>0</v>
      </c>
      <c r="V26" s="12">
        <f t="shared" si="8"/>
        <v>0</v>
      </c>
      <c r="W26" s="12">
        <f t="shared" si="22"/>
        <v>0</v>
      </c>
      <c r="X26" s="12">
        <f t="shared" si="9"/>
        <v>0</v>
      </c>
      <c r="Y26" s="12">
        <f t="shared" si="10"/>
        <v>0</v>
      </c>
      <c r="Z26" s="12">
        <f t="shared" si="11"/>
        <v>0</v>
      </c>
      <c r="AA26" s="12">
        <f t="shared" si="12"/>
        <v>0</v>
      </c>
      <c r="AB26" s="12">
        <f t="shared" si="13"/>
        <v>0</v>
      </c>
      <c r="AC26" s="12">
        <v>0</v>
      </c>
      <c r="AD26" s="12">
        <v>0</v>
      </c>
      <c r="AE26" s="12">
        <f>SUMIFS('[1]TIẾN ĐỘ %'!$M$6:$M$1034,'[1]TIẾN ĐỘ %'!$G$6:$G$1034,$A26,'[1]TIẾN ĐỘ %'!$F$6:$F$1034,$E26)</f>
        <v>0</v>
      </c>
      <c r="AF26" s="12">
        <f t="shared" si="14"/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f>SUMIFS('[1]DATA THÔ IN'!$P$4:$P$12031,'[1]DATA THÔ IN'!$H$4:$H$12031,$A26,'[1]DATA THÔ IN'!$AC$4:$AC$12031,$E26,'[1]DATA THÔ IN'!$AH$4:$AH$12031,"Tiến độ 1")</f>
        <v>0</v>
      </c>
      <c r="AO26" s="12">
        <f>SUMIFS('[1]DATA THÔ IN'!$P$4:$P$12031,'[1]DATA THÔ IN'!$H$4:$H$12031,$A26,'[1]DATA THÔ IN'!$AC$4:$AC$12031,$E26,'[1]DATA THÔ IN'!$AH$4:$AH$12031,"Tiến độ 2")</f>
        <v>0</v>
      </c>
      <c r="AP26" s="12">
        <f>SUMIFS('[1]TIẾN ĐỘ %'!$N$6:$N$1034,'[1]TIẾN ĐỘ %'!$G$6:$G$1034,A26,'[1]TIẾN ĐỘ %'!$F$6:$F$1034,$E26)</f>
        <v>0</v>
      </c>
      <c r="AQ26" s="12">
        <f t="shared" si="15"/>
        <v>0</v>
      </c>
      <c r="AR26" s="15">
        <f t="shared" si="16"/>
        <v>0</v>
      </c>
      <c r="AS26" s="15">
        <f t="shared" si="17"/>
        <v>0</v>
      </c>
      <c r="AT26" s="15">
        <f t="shared" si="18"/>
        <v>0</v>
      </c>
      <c r="AU26" s="16">
        <f t="shared" si="19"/>
        <v>0</v>
      </c>
      <c r="AV26" s="16">
        <f t="shared" si="20"/>
        <v>0</v>
      </c>
      <c r="AW26" s="16">
        <f t="shared" si="21"/>
        <v>0</v>
      </c>
      <c r="AX26" s="16">
        <f t="shared" si="23"/>
        <v>0</v>
      </c>
      <c r="AY26" s="16">
        <f t="shared" si="24"/>
        <v>0</v>
      </c>
      <c r="AZ26" s="16">
        <f t="shared" si="25"/>
        <v>0</v>
      </c>
      <c r="BA26" s="16">
        <f t="shared" si="26"/>
        <v>0</v>
      </c>
    </row>
    <row r="27" spans="1:53" x14ac:dyDescent="0.25">
      <c r="A27" s="8" t="s">
        <v>1323</v>
      </c>
      <c r="B27" s="28" t="s">
        <v>547</v>
      </c>
      <c r="C27" s="28" t="s">
        <v>548</v>
      </c>
      <c r="D27" s="28" t="s">
        <v>1459</v>
      </c>
      <c r="E27" s="9" t="s">
        <v>160</v>
      </c>
      <c r="F27" s="28" t="s">
        <v>488</v>
      </c>
      <c r="G27" s="28" t="s">
        <v>475</v>
      </c>
      <c r="H27" s="11">
        <v>3.5000000000000003E-2</v>
      </c>
      <c r="I27" s="11"/>
      <c r="J27" s="11">
        <v>0.01</v>
      </c>
      <c r="K27" s="11">
        <v>0.01</v>
      </c>
      <c r="L27" s="11">
        <v>5.0000000000000001E-3</v>
      </c>
      <c r="M27" s="11">
        <v>5.0000000000000001E-3</v>
      </c>
      <c r="N27" s="11"/>
      <c r="O27" s="12">
        <f t="shared" si="1"/>
        <v>0</v>
      </c>
      <c r="P27" s="12">
        <f t="shared" si="2"/>
        <v>103988.4</v>
      </c>
      <c r="Q27" s="12">
        <f t="shared" si="3"/>
        <v>0</v>
      </c>
      <c r="R27" s="12">
        <f t="shared" si="4"/>
        <v>103988.40000000001</v>
      </c>
      <c r="S27" s="12">
        <f t="shared" si="5"/>
        <v>0</v>
      </c>
      <c r="T27" s="12">
        <f t="shared" si="6"/>
        <v>0</v>
      </c>
      <c r="U27" s="12">
        <f t="shared" si="7"/>
        <v>99820</v>
      </c>
      <c r="V27" s="12">
        <f t="shared" si="8"/>
        <v>99820</v>
      </c>
      <c r="W27" s="12">
        <f t="shared" si="22"/>
        <v>0</v>
      </c>
      <c r="X27" s="12">
        <f t="shared" si="9"/>
        <v>0</v>
      </c>
      <c r="Y27" s="12">
        <f t="shared" si="10"/>
        <v>203808</v>
      </c>
      <c r="Z27" s="12">
        <f t="shared" si="11"/>
        <v>56742</v>
      </c>
      <c r="AA27" s="12">
        <f t="shared" si="12"/>
        <v>260550</v>
      </c>
      <c r="AB27" s="12">
        <f t="shared" si="13"/>
        <v>232179</v>
      </c>
      <c r="AC27" s="12">
        <v>10000000</v>
      </c>
      <c r="AD27" s="12">
        <v>10000000</v>
      </c>
      <c r="AE27" s="12">
        <f>SUMIFS('[1]TIẾN ĐỘ %'!$M$6:$M$1034,'[1]TIẾN ĐỘ %'!$G$6:$G$1034,$A27,'[1]TIẾN ĐỘ %'!$F$6:$F$1034,$E27)</f>
        <v>20000000</v>
      </c>
      <c r="AF27" s="12">
        <f t="shared" si="14"/>
        <v>40000000</v>
      </c>
      <c r="AG27" s="12">
        <v>10776000</v>
      </c>
      <c r="AH27" s="12">
        <v>0</v>
      </c>
      <c r="AI27" s="12">
        <v>10776000</v>
      </c>
      <c r="AJ27" s="12">
        <v>0</v>
      </c>
      <c r="AK27" s="12">
        <v>10344000</v>
      </c>
      <c r="AL27" s="12">
        <v>0</v>
      </c>
      <c r="AM27" s="12">
        <v>10344000</v>
      </c>
      <c r="AN27" s="12">
        <f>SUMIFS('[1]DATA THÔ IN'!$P$4:$P$12031,'[1]DATA THÔ IN'!$H$4:$H$12031,$A27,'[1]DATA THÔ IN'!$AC$4:$AC$12031,$E27,'[1]DATA THÔ IN'!$AH$4:$AH$12031,"Tiến độ 1")</f>
        <v>21120000</v>
      </c>
      <c r="AO27" s="12">
        <f>SUMIFS('[1]DATA THÔ IN'!$P$4:$P$12031,'[1]DATA THÔ IN'!$H$4:$H$12031,$A27,'[1]DATA THÔ IN'!$AC$4:$AC$12031,$E27,'[1]DATA THÔ IN'!$AH$4:$AH$12031,"Tiến độ 2")</f>
        <v>5880000</v>
      </c>
      <c r="AP27" s="12">
        <f>SUMIFS('[1]TIẾN ĐỘ %'!$N$6:$N$1034,'[1]TIẾN ĐỘ %'!$G$6:$G$1034,A27,'[1]TIẾN ĐỘ %'!$F$6:$F$1034,$E27)</f>
        <v>27000000</v>
      </c>
      <c r="AQ27" s="12">
        <f t="shared" si="15"/>
        <v>48120000</v>
      </c>
      <c r="AR27" s="15">
        <f t="shared" si="16"/>
        <v>1.0775999999999999</v>
      </c>
      <c r="AS27" s="15">
        <f t="shared" si="17"/>
        <v>0</v>
      </c>
      <c r="AT27" s="15">
        <f t="shared" si="18"/>
        <v>1.0775999999999999</v>
      </c>
      <c r="AU27" s="16">
        <f t="shared" si="19"/>
        <v>0</v>
      </c>
      <c r="AV27" s="16">
        <f t="shared" si="20"/>
        <v>1.0344</v>
      </c>
      <c r="AW27" s="16">
        <f t="shared" si="21"/>
        <v>1.0344</v>
      </c>
      <c r="AX27" s="16">
        <f t="shared" si="23"/>
        <v>1.056</v>
      </c>
      <c r="AY27" s="16">
        <f t="shared" si="24"/>
        <v>0.29399999999999998</v>
      </c>
      <c r="AZ27" s="16">
        <f t="shared" si="25"/>
        <v>1.35</v>
      </c>
      <c r="BA27" s="16">
        <f t="shared" si="26"/>
        <v>1.2030000000000001</v>
      </c>
    </row>
    <row r="28" spans="1:53" x14ac:dyDescent="0.25">
      <c r="A28" s="8" t="s">
        <v>1346</v>
      </c>
      <c r="B28" s="28" t="s">
        <v>1250</v>
      </c>
      <c r="C28" s="28" t="s">
        <v>1251</v>
      </c>
      <c r="D28" s="28" t="s">
        <v>483</v>
      </c>
      <c r="E28" s="9" t="s">
        <v>160</v>
      </c>
      <c r="F28" s="28" t="s">
        <v>516</v>
      </c>
      <c r="G28" s="28" t="s">
        <v>475</v>
      </c>
      <c r="H28" s="11">
        <v>3.5000000000000003E-2</v>
      </c>
      <c r="I28" s="11"/>
      <c r="J28" s="11">
        <v>0.01</v>
      </c>
      <c r="K28" s="11">
        <v>0.01</v>
      </c>
      <c r="L28" s="11">
        <v>5.0000000000000001E-3</v>
      </c>
      <c r="M28" s="11">
        <v>5.0000000000000001E-3</v>
      </c>
      <c r="N28" s="11"/>
      <c r="O28" s="12">
        <f t="shared" si="1"/>
        <v>0</v>
      </c>
      <c r="P28" s="12">
        <f t="shared" si="2"/>
        <v>0</v>
      </c>
      <c r="Q28" s="12">
        <f t="shared" si="3"/>
        <v>0</v>
      </c>
      <c r="R28" s="12">
        <f t="shared" si="4"/>
        <v>0</v>
      </c>
      <c r="S28" s="12">
        <f t="shared" si="5"/>
        <v>0</v>
      </c>
      <c r="T28" s="12">
        <f t="shared" si="6"/>
        <v>0</v>
      </c>
      <c r="U28" s="12">
        <f t="shared" si="7"/>
        <v>158646</v>
      </c>
      <c r="V28" s="12">
        <f t="shared" si="8"/>
        <v>158646</v>
      </c>
      <c r="W28" s="12">
        <f t="shared" si="22"/>
        <v>0</v>
      </c>
      <c r="X28" s="12">
        <f t="shared" si="9"/>
        <v>0</v>
      </c>
      <c r="Y28" s="12">
        <f t="shared" si="10"/>
        <v>0</v>
      </c>
      <c r="Z28" s="12">
        <f t="shared" si="11"/>
        <v>0</v>
      </c>
      <c r="AA28" s="12">
        <f t="shared" si="12"/>
        <v>0</v>
      </c>
      <c r="AB28" s="12">
        <f t="shared" si="13"/>
        <v>0</v>
      </c>
      <c r="AC28" s="12">
        <v>10000000</v>
      </c>
      <c r="AD28" s="12">
        <v>10000000</v>
      </c>
      <c r="AE28" s="12">
        <f>SUMIFS('[1]TIẾN ĐỘ %'!$M$6:$M$1034,'[1]TIẾN ĐỘ %'!$G$6:$G$1034,$A28,'[1]TIẾN ĐỘ %'!$F$6:$F$1034,$E28)</f>
        <v>15000000</v>
      </c>
      <c r="AF28" s="12">
        <f t="shared" si="14"/>
        <v>35000000</v>
      </c>
      <c r="AG28" s="12">
        <v>0</v>
      </c>
      <c r="AH28" s="12">
        <v>0</v>
      </c>
      <c r="AI28" s="12">
        <v>0</v>
      </c>
      <c r="AJ28" s="12">
        <v>0</v>
      </c>
      <c r="AK28" s="12">
        <v>16440000</v>
      </c>
      <c r="AL28" s="12">
        <v>0</v>
      </c>
      <c r="AM28" s="12">
        <v>16440000</v>
      </c>
      <c r="AN28" s="12">
        <f>SUMIFS('[1]DATA THÔ IN'!$P$4:$P$12031,'[1]DATA THÔ IN'!$H$4:$H$12031,$A28,'[1]DATA THÔ IN'!$AC$4:$AC$12031,$E28,'[1]DATA THÔ IN'!$AH$4:$AH$12031,"Tiến độ 1")</f>
        <v>0</v>
      </c>
      <c r="AO28" s="12">
        <f>SUMIFS('[1]DATA THÔ IN'!$P$4:$P$12031,'[1]DATA THÔ IN'!$H$4:$H$12031,$A28,'[1]DATA THÔ IN'!$AC$4:$AC$12031,$E28,'[1]DATA THÔ IN'!$AH$4:$AH$12031,"Tiến độ 2")</f>
        <v>0</v>
      </c>
      <c r="AP28" s="12">
        <f>SUMIFS('[1]TIẾN ĐỘ %'!$N$6:$N$1034,'[1]TIẾN ĐỘ %'!$G$6:$G$1034,A28,'[1]TIẾN ĐỘ %'!$F$6:$F$1034,$E28)</f>
        <v>0</v>
      </c>
      <c r="AQ28" s="12">
        <f t="shared" si="15"/>
        <v>16440000</v>
      </c>
      <c r="AR28" s="15">
        <f t="shared" si="16"/>
        <v>0</v>
      </c>
      <c r="AS28" s="15">
        <f t="shared" si="17"/>
        <v>0</v>
      </c>
      <c r="AT28" s="15">
        <f t="shared" si="18"/>
        <v>0</v>
      </c>
      <c r="AU28" s="16">
        <f t="shared" si="19"/>
        <v>0</v>
      </c>
      <c r="AV28" s="16">
        <f t="shared" si="20"/>
        <v>1.6439999999999999</v>
      </c>
      <c r="AW28" s="16">
        <f t="shared" si="21"/>
        <v>1.6439999999999999</v>
      </c>
      <c r="AX28" s="16">
        <f t="shared" si="23"/>
        <v>0</v>
      </c>
      <c r="AY28" s="16">
        <f t="shared" si="24"/>
        <v>0</v>
      </c>
      <c r="AZ28" s="16">
        <f t="shared" si="25"/>
        <v>0</v>
      </c>
      <c r="BA28" s="16">
        <f t="shared" si="26"/>
        <v>0.4697142857142857</v>
      </c>
    </row>
    <row r="29" spans="1:53" x14ac:dyDescent="0.25">
      <c r="A29" s="8" t="s">
        <v>1297</v>
      </c>
      <c r="B29" s="28" t="s">
        <v>481</v>
      </c>
      <c r="C29" s="28" t="s">
        <v>482</v>
      </c>
      <c r="D29" s="28" t="s">
        <v>483</v>
      </c>
      <c r="E29" s="9" t="s">
        <v>160</v>
      </c>
      <c r="F29" s="28" t="s">
        <v>484</v>
      </c>
      <c r="G29" s="28" t="s">
        <v>485</v>
      </c>
      <c r="H29" s="11">
        <v>3.5000000000000003E-2</v>
      </c>
      <c r="I29" s="11"/>
      <c r="J29" s="11">
        <v>0.01</v>
      </c>
      <c r="K29" s="11">
        <v>0.01</v>
      </c>
      <c r="L29" s="11">
        <v>5.0000000000000001E-3</v>
      </c>
      <c r="M29" s="11">
        <v>5.0000000000000001E-3</v>
      </c>
      <c r="N29" s="11"/>
      <c r="O29" s="12">
        <f t="shared" si="1"/>
        <v>0</v>
      </c>
      <c r="P29" s="12">
        <f t="shared" si="2"/>
        <v>211682.4</v>
      </c>
      <c r="Q29" s="12">
        <f t="shared" si="3"/>
        <v>0</v>
      </c>
      <c r="R29" s="12">
        <f t="shared" si="4"/>
        <v>498403.2</v>
      </c>
      <c r="S29" s="12">
        <f t="shared" si="5"/>
        <v>0</v>
      </c>
      <c r="T29" s="12">
        <f t="shared" si="6"/>
        <v>0</v>
      </c>
      <c r="U29" s="12">
        <f t="shared" si="7"/>
        <v>0</v>
      </c>
      <c r="V29" s="12">
        <f t="shared" si="8"/>
        <v>0</v>
      </c>
      <c r="W29" s="12">
        <f t="shared" si="22"/>
        <v>0</v>
      </c>
      <c r="X29" s="12">
        <f t="shared" si="9"/>
        <v>0</v>
      </c>
      <c r="Y29" s="12">
        <f t="shared" si="10"/>
        <v>325089.2</v>
      </c>
      <c r="Z29" s="12">
        <f t="shared" si="11"/>
        <v>163857</v>
      </c>
      <c r="AA29" s="12">
        <f t="shared" si="12"/>
        <v>771498.2</v>
      </c>
      <c r="AB29" s="12">
        <f t="shared" si="13"/>
        <v>846343.6</v>
      </c>
      <c r="AC29" s="12">
        <v>50000000</v>
      </c>
      <c r="AD29" s="12">
        <v>50000000</v>
      </c>
      <c r="AE29" s="12">
        <f>SUMIFS('[1]TIẾN ĐỘ %'!$M$6:$M$1034,'[1]TIẾN ĐỘ %'!$G$6:$G$1034,$A29,'[1]TIẾN ĐỘ %'!$F$6:$F$1034,$E29)</f>
        <v>50000000</v>
      </c>
      <c r="AF29" s="12">
        <f t="shared" si="14"/>
        <v>150000000</v>
      </c>
      <c r="AG29" s="12">
        <v>21936000</v>
      </c>
      <c r="AH29" s="12">
        <v>0</v>
      </c>
      <c r="AI29" s="12">
        <v>51648000</v>
      </c>
      <c r="AJ29" s="12">
        <v>0</v>
      </c>
      <c r="AK29" s="12">
        <v>4680000</v>
      </c>
      <c r="AL29" s="12">
        <v>0</v>
      </c>
      <c r="AM29" s="12">
        <v>43812000</v>
      </c>
      <c r="AN29" s="12">
        <f>SUMIFS('[1]DATA THÔ IN'!$P$4:$P$12031,'[1]DATA THÔ IN'!$H$4:$H$12031,$A29,'[1]DATA THÔ IN'!$AC$4:$AC$12031,$E29,'[1]DATA THÔ IN'!$AH$4:$AH$12031,"Tiến độ 1")</f>
        <v>33688000</v>
      </c>
      <c r="AO29" s="12">
        <f>SUMIFS('[1]DATA THÔ IN'!$P$4:$P$12031,'[1]DATA THÔ IN'!$H$4:$H$12031,$A29,'[1]DATA THÔ IN'!$AC$4:$AC$12031,$E29,'[1]DATA THÔ IN'!$AH$4:$AH$12031,"Tiến độ 2")</f>
        <v>16980000</v>
      </c>
      <c r="AP29" s="12">
        <f>SUMIFS('[1]TIẾN ĐỘ %'!$N$6:$N$1034,'[1]TIẾN ĐỘ %'!$G$6:$G$1034,A29,'[1]TIẾN ĐỘ %'!$F$6:$F$1034,$E29)</f>
        <v>79948000</v>
      </c>
      <c r="AQ29" s="12">
        <f t="shared" si="15"/>
        <v>175408000</v>
      </c>
      <c r="AR29" s="15">
        <f t="shared" si="16"/>
        <v>0.43872</v>
      </c>
      <c r="AS29" s="15">
        <f t="shared" si="17"/>
        <v>0</v>
      </c>
      <c r="AT29" s="15">
        <f t="shared" si="18"/>
        <v>1.0329600000000001</v>
      </c>
      <c r="AU29" s="16">
        <f t="shared" si="19"/>
        <v>0</v>
      </c>
      <c r="AV29" s="16">
        <f t="shared" si="20"/>
        <v>9.3600000000000003E-2</v>
      </c>
      <c r="AW29" s="16">
        <f t="shared" si="21"/>
        <v>0.87624000000000002</v>
      </c>
      <c r="AX29" s="16">
        <f t="shared" si="23"/>
        <v>0.67376000000000003</v>
      </c>
      <c r="AY29" s="16">
        <f t="shared" si="24"/>
        <v>0.33960000000000001</v>
      </c>
      <c r="AZ29" s="16">
        <f t="shared" si="25"/>
        <v>1.5989599999999999</v>
      </c>
      <c r="BA29" s="16">
        <f t="shared" si="26"/>
        <v>1.1693866666666666</v>
      </c>
    </row>
    <row r="30" spans="1:53" x14ac:dyDescent="0.25">
      <c r="A30" s="8" t="s">
        <v>1301</v>
      </c>
      <c r="B30" s="28" t="s">
        <v>495</v>
      </c>
      <c r="C30" s="28" t="s">
        <v>496</v>
      </c>
      <c r="D30" s="28" t="s">
        <v>497</v>
      </c>
      <c r="E30" s="9" t="s">
        <v>160</v>
      </c>
      <c r="F30" s="28" t="s">
        <v>498</v>
      </c>
      <c r="G30" s="28" t="s">
        <v>485</v>
      </c>
      <c r="H30" s="11">
        <v>3.5000000000000003E-2</v>
      </c>
      <c r="I30" s="11"/>
      <c r="J30" s="11">
        <v>0.01</v>
      </c>
      <c r="K30" s="11">
        <v>0.01</v>
      </c>
      <c r="L30" s="11">
        <v>5.0000000000000001E-3</v>
      </c>
      <c r="M30" s="11">
        <v>5.0000000000000001E-3</v>
      </c>
      <c r="N30" s="11"/>
      <c r="O30" s="12">
        <f t="shared" si="1"/>
        <v>0</v>
      </c>
      <c r="P30" s="12">
        <f t="shared" si="2"/>
        <v>31497.599999999999</v>
      </c>
      <c r="Q30" s="12">
        <f t="shared" si="3"/>
        <v>0</v>
      </c>
      <c r="R30" s="12">
        <f t="shared" si="4"/>
        <v>92408.400000000009</v>
      </c>
      <c r="S30" s="12">
        <f t="shared" si="5"/>
        <v>0</v>
      </c>
      <c r="T30" s="12">
        <f t="shared" si="6"/>
        <v>0</v>
      </c>
      <c r="U30" s="12">
        <f t="shared" si="7"/>
        <v>101904</v>
      </c>
      <c r="V30" s="12">
        <f t="shared" si="8"/>
        <v>101904</v>
      </c>
      <c r="W30" s="12">
        <f t="shared" si="22"/>
        <v>0</v>
      </c>
      <c r="X30" s="12">
        <f t="shared" si="9"/>
        <v>0</v>
      </c>
      <c r="Y30" s="12">
        <f t="shared" si="10"/>
        <v>132822.6</v>
      </c>
      <c r="Z30" s="12">
        <f t="shared" si="11"/>
        <v>74575.199999999997</v>
      </c>
      <c r="AA30" s="12">
        <f t="shared" si="12"/>
        <v>223146.6</v>
      </c>
      <c r="AB30" s="12">
        <f t="shared" si="13"/>
        <v>208729.5</v>
      </c>
      <c r="AC30" s="12">
        <v>8000000</v>
      </c>
      <c r="AD30" s="12">
        <v>10000000</v>
      </c>
      <c r="AE30" s="12">
        <f>SUMIFS('[1]TIẾN ĐỘ %'!$M$6:$M$1034,'[1]TIẾN ĐỘ %'!$G$6:$G$1034,$A30,'[1]TIẾN ĐỘ %'!$F$6:$F$1034,$E30)</f>
        <v>10000000</v>
      </c>
      <c r="AF30" s="12">
        <f t="shared" si="14"/>
        <v>28000000</v>
      </c>
      <c r="AG30" s="12">
        <v>3264000</v>
      </c>
      <c r="AH30" s="12">
        <v>0</v>
      </c>
      <c r="AI30" s="12">
        <v>9576000</v>
      </c>
      <c r="AJ30" s="12">
        <v>0</v>
      </c>
      <c r="AK30" s="12">
        <v>10560000</v>
      </c>
      <c r="AL30" s="12">
        <v>0</v>
      </c>
      <c r="AM30" s="12">
        <v>10560000</v>
      </c>
      <c r="AN30" s="12">
        <f>SUMIFS('[1]DATA THÔ IN'!$P$4:$P$12031,'[1]DATA THÔ IN'!$H$4:$H$12031,$A30,'[1]DATA THÔ IN'!$AC$4:$AC$12031,$E30,'[1]DATA THÔ IN'!$AH$4:$AH$12031,"Tiến độ 1")</f>
        <v>13764000</v>
      </c>
      <c r="AO30" s="12">
        <f>SUMIFS('[1]DATA THÔ IN'!$P$4:$P$12031,'[1]DATA THÔ IN'!$H$4:$H$12031,$A30,'[1]DATA THÔ IN'!$AC$4:$AC$12031,$E30,'[1]DATA THÔ IN'!$AH$4:$AH$12031,"Tiến độ 2")</f>
        <v>7728000</v>
      </c>
      <c r="AP30" s="12">
        <f>SUMIFS('[1]TIẾN ĐỘ %'!$N$6:$N$1034,'[1]TIẾN ĐỘ %'!$G$6:$G$1034,A30,'[1]TIẾN ĐỘ %'!$F$6:$F$1034,$E30)</f>
        <v>23124000</v>
      </c>
      <c r="AQ30" s="12">
        <f t="shared" si="15"/>
        <v>43260000</v>
      </c>
      <c r="AR30" s="15">
        <f t="shared" si="16"/>
        <v>0.40799999999999997</v>
      </c>
      <c r="AS30" s="15">
        <f t="shared" si="17"/>
        <v>0</v>
      </c>
      <c r="AT30" s="15">
        <f t="shared" si="18"/>
        <v>1.1970000000000001</v>
      </c>
      <c r="AU30" s="16">
        <f t="shared" si="19"/>
        <v>0</v>
      </c>
      <c r="AV30" s="16">
        <f t="shared" si="20"/>
        <v>1.056</v>
      </c>
      <c r="AW30" s="16">
        <f t="shared" si="21"/>
        <v>1.056</v>
      </c>
      <c r="AX30" s="16">
        <f t="shared" si="23"/>
        <v>1.3764000000000001</v>
      </c>
      <c r="AY30" s="16">
        <f t="shared" si="24"/>
        <v>0.77280000000000004</v>
      </c>
      <c r="AZ30" s="16">
        <f t="shared" si="25"/>
        <v>2.3123999999999998</v>
      </c>
      <c r="BA30" s="16">
        <f t="shared" si="26"/>
        <v>1.5449999999999999</v>
      </c>
    </row>
    <row r="31" spans="1:53" x14ac:dyDescent="0.25">
      <c r="A31" s="8" t="s">
        <v>1302</v>
      </c>
      <c r="B31" s="28" t="s">
        <v>499</v>
      </c>
      <c r="C31" s="28" t="s">
        <v>500</v>
      </c>
      <c r="D31" s="28" t="s">
        <v>483</v>
      </c>
      <c r="E31" s="9" t="s">
        <v>160</v>
      </c>
      <c r="F31" s="28" t="s">
        <v>484</v>
      </c>
      <c r="G31" s="28" t="s">
        <v>485</v>
      </c>
      <c r="H31" s="11">
        <v>3.5000000000000003E-2</v>
      </c>
      <c r="I31" s="11"/>
      <c r="J31" s="11">
        <v>0.01</v>
      </c>
      <c r="K31" s="11">
        <v>0.01</v>
      </c>
      <c r="L31" s="11">
        <v>5.0000000000000001E-3</v>
      </c>
      <c r="M31" s="11">
        <v>5.0000000000000001E-3</v>
      </c>
      <c r="N31" s="11"/>
      <c r="O31" s="12">
        <f t="shared" si="1"/>
        <v>0</v>
      </c>
      <c r="P31" s="12">
        <f t="shared" si="2"/>
        <v>363959.39999999997</v>
      </c>
      <c r="Q31" s="12">
        <f t="shared" si="3"/>
        <v>221641.19999999998</v>
      </c>
      <c r="R31" s="12">
        <f t="shared" si="4"/>
        <v>585600.6</v>
      </c>
      <c r="S31" s="12">
        <f t="shared" si="5"/>
        <v>0</v>
      </c>
      <c r="T31" s="12">
        <f t="shared" si="6"/>
        <v>251054</v>
      </c>
      <c r="U31" s="12">
        <f t="shared" si="7"/>
        <v>337210</v>
      </c>
      <c r="V31" s="12">
        <f t="shared" si="8"/>
        <v>588264</v>
      </c>
      <c r="W31" s="12">
        <f t="shared" si="22"/>
        <v>260160</v>
      </c>
      <c r="X31" s="12">
        <f t="shared" si="9"/>
        <v>0</v>
      </c>
      <c r="Y31" s="12">
        <f t="shared" si="10"/>
        <v>596601.59999999998</v>
      </c>
      <c r="Z31" s="12">
        <f t="shared" si="11"/>
        <v>598222.79999999993</v>
      </c>
      <c r="AA31" s="12">
        <f t="shared" si="12"/>
        <v>1663235.4</v>
      </c>
      <c r="AB31" s="12">
        <f t="shared" si="13"/>
        <v>1418550</v>
      </c>
      <c r="AC31" s="12">
        <v>60000000</v>
      </c>
      <c r="AD31" s="12">
        <v>60000000</v>
      </c>
      <c r="AE31" s="12">
        <f>SUMIFS('[1]TIẾN ĐỘ %'!$M$6:$M$1034,'[1]TIẾN ĐỘ %'!$G$6:$G$1034,$A31,'[1]TIẾN ĐỘ %'!$F$6:$F$1034,$E31)</f>
        <v>80000000</v>
      </c>
      <c r="AF31" s="12">
        <f t="shared" si="14"/>
        <v>200000000</v>
      </c>
      <c r="AG31" s="12">
        <v>37716000</v>
      </c>
      <c r="AH31" s="12">
        <v>22968000</v>
      </c>
      <c r="AI31" s="12">
        <v>60684000</v>
      </c>
      <c r="AJ31" s="12">
        <v>26016000</v>
      </c>
      <c r="AK31" s="12">
        <v>34944000</v>
      </c>
      <c r="AL31" s="12">
        <v>26016000</v>
      </c>
      <c r="AM31" s="12">
        <v>60960000</v>
      </c>
      <c r="AN31" s="12">
        <f>SUMIFS('[1]DATA THÔ IN'!$P$4:$P$12031,'[1]DATA THÔ IN'!$H$4:$H$12031,$A31,'[1]DATA THÔ IN'!$AC$4:$AC$12031,$E31,'[1]DATA THÔ IN'!$AH$4:$AH$12031,"Tiến độ 1")</f>
        <v>61824000</v>
      </c>
      <c r="AO31" s="12">
        <f>SUMIFS('[1]DATA THÔ IN'!$P$4:$P$12031,'[1]DATA THÔ IN'!$H$4:$H$12031,$A31,'[1]DATA THÔ IN'!$AC$4:$AC$12031,$E31,'[1]DATA THÔ IN'!$AH$4:$AH$12031,"Tiến độ 2")</f>
        <v>61992000</v>
      </c>
      <c r="AP31" s="12">
        <f>SUMIFS('[1]TIẾN ĐỘ %'!$N$6:$N$1034,'[1]TIẾN ĐỘ %'!$G$6:$G$1034,A31,'[1]TIẾN ĐỘ %'!$F$6:$F$1034,$E31)</f>
        <v>172356000</v>
      </c>
      <c r="AQ31" s="12">
        <f t="shared" si="15"/>
        <v>294000000</v>
      </c>
      <c r="AR31" s="15">
        <f t="shared" si="16"/>
        <v>0.62860000000000005</v>
      </c>
      <c r="AS31" s="15">
        <f t="shared" si="17"/>
        <v>0.38279999999999997</v>
      </c>
      <c r="AT31" s="15">
        <f t="shared" si="18"/>
        <v>1.0114000000000001</v>
      </c>
      <c r="AU31" s="16">
        <f t="shared" si="19"/>
        <v>0.43359999999999999</v>
      </c>
      <c r="AV31" s="16">
        <f t="shared" si="20"/>
        <v>0.58240000000000003</v>
      </c>
      <c r="AW31" s="16">
        <f t="shared" si="21"/>
        <v>1.016</v>
      </c>
      <c r="AX31" s="16">
        <f t="shared" si="23"/>
        <v>0.77280000000000004</v>
      </c>
      <c r="AY31" s="16">
        <f t="shared" si="24"/>
        <v>0.77490000000000003</v>
      </c>
      <c r="AZ31" s="16">
        <f t="shared" si="25"/>
        <v>2.1544500000000002</v>
      </c>
      <c r="BA31" s="16">
        <f t="shared" si="26"/>
        <v>1.47</v>
      </c>
    </row>
    <row r="32" spans="1:53" x14ac:dyDescent="0.25">
      <c r="A32" s="8" t="s">
        <v>1303</v>
      </c>
      <c r="B32" s="28" t="s">
        <v>501</v>
      </c>
      <c r="C32" s="28" t="s">
        <v>502</v>
      </c>
      <c r="D32" s="28" t="s">
        <v>492</v>
      </c>
      <c r="E32" s="9" t="s">
        <v>160</v>
      </c>
      <c r="F32" s="28" t="s">
        <v>484</v>
      </c>
      <c r="G32" s="28" t="s">
        <v>485</v>
      </c>
      <c r="H32" s="11">
        <v>3.5000000000000003E-2</v>
      </c>
      <c r="I32" s="11"/>
      <c r="J32" s="11">
        <v>0.01</v>
      </c>
      <c r="K32" s="11">
        <v>0.01</v>
      </c>
      <c r="L32" s="11">
        <v>5.0000000000000001E-3</v>
      </c>
      <c r="M32" s="11">
        <v>5.0000000000000001E-3</v>
      </c>
      <c r="N32" s="11"/>
      <c r="O32" s="12">
        <f t="shared" si="1"/>
        <v>0</v>
      </c>
      <c r="P32" s="12">
        <f t="shared" si="2"/>
        <v>136653.65</v>
      </c>
      <c r="Q32" s="12">
        <f t="shared" si="3"/>
        <v>114236.7</v>
      </c>
      <c r="R32" s="12">
        <f t="shared" si="4"/>
        <v>250890.35</v>
      </c>
      <c r="S32" s="12">
        <f t="shared" si="5"/>
        <v>0</v>
      </c>
      <c r="T32" s="12">
        <f t="shared" si="6"/>
        <v>237680</v>
      </c>
      <c r="U32" s="12">
        <f t="shared" si="7"/>
        <v>0</v>
      </c>
      <c r="V32" s="12">
        <f t="shared" si="8"/>
        <v>237680</v>
      </c>
      <c r="W32" s="12">
        <f t="shared" si="22"/>
        <v>246300</v>
      </c>
      <c r="X32" s="12">
        <f t="shared" si="9"/>
        <v>0</v>
      </c>
      <c r="Y32" s="12">
        <f t="shared" si="10"/>
        <v>394376.2</v>
      </c>
      <c r="Z32" s="12">
        <f t="shared" si="11"/>
        <v>0</v>
      </c>
      <c r="AA32" s="12">
        <f t="shared" si="12"/>
        <v>394376.2</v>
      </c>
      <c r="AB32" s="12">
        <f t="shared" si="13"/>
        <v>441473.02499999997</v>
      </c>
      <c r="AC32" s="12">
        <v>25000000</v>
      </c>
      <c r="AD32" s="12">
        <v>20000000</v>
      </c>
      <c r="AE32" s="12">
        <f>SUMIFS('[1]TIẾN ĐỘ %'!$M$6:$M$1034,'[1]TIẾN ĐỘ %'!$G$6:$G$1034,$A32,'[1]TIẾN ĐỘ %'!$F$6:$F$1034,$E32)</f>
        <v>40000000</v>
      </c>
      <c r="AF32" s="12">
        <f t="shared" si="14"/>
        <v>85000000</v>
      </c>
      <c r="AG32" s="12">
        <v>14161000</v>
      </c>
      <c r="AH32" s="12">
        <v>11838000</v>
      </c>
      <c r="AI32" s="12">
        <v>25999000</v>
      </c>
      <c r="AJ32" s="12">
        <v>24630000</v>
      </c>
      <c r="AK32" s="12">
        <v>0</v>
      </c>
      <c r="AL32" s="12">
        <v>24630000</v>
      </c>
      <c r="AM32" s="12">
        <v>24630000</v>
      </c>
      <c r="AN32" s="12">
        <f>SUMIFS('[1]DATA THÔ IN'!$P$4:$P$12031,'[1]DATA THÔ IN'!$H$4:$H$12031,$A32,'[1]DATA THÔ IN'!$AC$4:$AC$12031,$E32,'[1]DATA THÔ IN'!$AH$4:$AH$12031,"Tiến độ 1")</f>
        <v>40868000</v>
      </c>
      <c r="AO32" s="12">
        <f>SUMIFS('[1]DATA THÔ IN'!$P$4:$P$12031,'[1]DATA THÔ IN'!$H$4:$H$12031,$A32,'[1]DATA THÔ IN'!$AC$4:$AC$12031,$E32,'[1]DATA THÔ IN'!$AH$4:$AH$12031,"Tiến độ 2")</f>
        <v>0</v>
      </c>
      <c r="AP32" s="12">
        <f>SUMIFS('[1]TIẾN ĐỘ %'!$N$6:$N$1034,'[1]TIẾN ĐỘ %'!$G$6:$G$1034,A32,'[1]TIẾN ĐỘ %'!$F$6:$F$1034,$E32)</f>
        <v>40868000</v>
      </c>
      <c r="AQ32" s="12">
        <f t="shared" si="15"/>
        <v>91497000</v>
      </c>
      <c r="AR32" s="15">
        <f t="shared" si="16"/>
        <v>0.56644000000000005</v>
      </c>
      <c r="AS32" s="15">
        <f t="shared" si="17"/>
        <v>0.47352</v>
      </c>
      <c r="AT32" s="15">
        <f t="shared" si="18"/>
        <v>1.03996</v>
      </c>
      <c r="AU32" s="16">
        <f t="shared" si="19"/>
        <v>1.2315</v>
      </c>
      <c r="AV32" s="16">
        <f t="shared" si="20"/>
        <v>0</v>
      </c>
      <c r="AW32" s="16">
        <f t="shared" si="21"/>
        <v>1.2315</v>
      </c>
      <c r="AX32" s="16">
        <f t="shared" si="23"/>
        <v>1.0217000000000001</v>
      </c>
      <c r="AY32" s="16">
        <f t="shared" si="24"/>
        <v>0</v>
      </c>
      <c r="AZ32" s="16">
        <f t="shared" si="25"/>
        <v>1.0217000000000001</v>
      </c>
      <c r="BA32" s="16">
        <f t="shared" si="26"/>
        <v>1.0764352941176472</v>
      </c>
    </row>
    <row r="33" spans="1:53" x14ac:dyDescent="0.25">
      <c r="A33" s="8" t="s">
        <v>1305</v>
      </c>
      <c r="B33" s="28" t="s">
        <v>507</v>
      </c>
      <c r="C33" s="28" t="s">
        <v>508</v>
      </c>
      <c r="D33" s="28" t="s">
        <v>497</v>
      </c>
      <c r="E33" s="9" t="s">
        <v>160</v>
      </c>
      <c r="F33" s="28" t="s">
        <v>498</v>
      </c>
      <c r="G33" s="28" t="s">
        <v>485</v>
      </c>
      <c r="H33" s="11">
        <v>3.5000000000000003E-2</v>
      </c>
      <c r="I33" s="11"/>
      <c r="J33" s="11">
        <v>0.01</v>
      </c>
      <c r="K33" s="11">
        <v>0.01</v>
      </c>
      <c r="L33" s="11">
        <v>5.0000000000000001E-3</v>
      </c>
      <c r="M33" s="11">
        <v>5.0000000000000001E-3</v>
      </c>
      <c r="N33" s="11"/>
      <c r="O33" s="12">
        <f t="shared" si="1"/>
        <v>0</v>
      </c>
      <c r="P33" s="12">
        <f t="shared" si="2"/>
        <v>93421.65</v>
      </c>
      <c r="Q33" s="12">
        <f t="shared" si="3"/>
        <v>20795.75</v>
      </c>
      <c r="R33" s="12">
        <f t="shared" si="4"/>
        <v>114217.40000000001</v>
      </c>
      <c r="S33" s="12">
        <f t="shared" si="5"/>
        <v>0</v>
      </c>
      <c r="T33" s="12">
        <f t="shared" si="6"/>
        <v>104423</v>
      </c>
      <c r="U33" s="12">
        <f t="shared" si="7"/>
        <v>19252</v>
      </c>
      <c r="V33" s="12">
        <f t="shared" si="8"/>
        <v>123674</v>
      </c>
      <c r="W33" s="12">
        <f t="shared" si="22"/>
        <v>108210</v>
      </c>
      <c r="X33" s="12">
        <f t="shared" si="9"/>
        <v>0</v>
      </c>
      <c r="Y33" s="12">
        <f t="shared" si="10"/>
        <v>66951.7</v>
      </c>
      <c r="Z33" s="12">
        <f t="shared" si="11"/>
        <v>33360.049999999996</v>
      </c>
      <c r="AA33" s="12">
        <f t="shared" si="12"/>
        <v>100311.75</v>
      </c>
      <c r="AB33" s="12">
        <f t="shared" si="13"/>
        <v>169101.77499999999</v>
      </c>
      <c r="AC33" s="12">
        <v>10000000</v>
      </c>
      <c r="AD33" s="12">
        <v>10000000</v>
      </c>
      <c r="AE33" s="12">
        <f>SUMIFS('[1]TIẾN ĐỘ %'!$M$6:$M$1034,'[1]TIẾN ĐỘ %'!$G$6:$G$1034,$A33,'[1]TIẾN ĐỘ %'!$F$6:$F$1034,$E33)</f>
        <v>10000000</v>
      </c>
      <c r="AF33" s="12">
        <f t="shared" si="14"/>
        <v>30000000</v>
      </c>
      <c r="AG33" s="12">
        <v>9681000</v>
      </c>
      <c r="AH33" s="12">
        <v>2155000</v>
      </c>
      <c r="AI33" s="12">
        <v>11836000</v>
      </c>
      <c r="AJ33" s="12">
        <v>10821000</v>
      </c>
      <c r="AK33" s="12">
        <v>1995000</v>
      </c>
      <c r="AL33" s="12">
        <v>10821000</v>
      </c>
      <c r="AM33" s="12">
        <v>12816000</v>
      </c>
      <c r="AN33" s="12">
        <f>SUMIFS('[1]DATA THÔ IN'!$P$4:$P$12031,'[1]DATA THÔ IN'!$H$4:$H$12031,$A33,'[1]DATA THÔ IN'!$AC$4:$AC$12031,$E33,'[1]DATA THÔ IN'!$AH$4:$AH$12031,"Tiến độ 1")</f>
        <v>6938000</v>
      </c>
      <c r="AO33" s="12">
        <f>SUMIFS('[1]DATA THÔ IN'!$P$4:$P$12031,'[1]DATA THÔ IN'!$H$4:$H$12031,$A33,'[1]DATA THÔ IN'!$AC$4:$AC$12031,$E33,'[1]DATA THÔ IN'!$AH$4:$AH$12031,"Tiến độ 2")</f>
        <v>3457000</v>
      </c>
      <c r="AP33" s="12">
        <f>SUMIFS('[1]TIẾN ĐỘ %'!$N$6:$N$1034,'[1]TIẾN ĐỘ %'!$G$6:$G$1034,A33,'[1]TIẾN ĐỘ %'!$F$6:$F$1034,$E33)</f>
        <v>10395000</v>
      </c>
      <c r="AQ33" s="12">
        <f t="shared" si="15"/>
        <v>35047000</v>
      </c>
      <c r="AR33" s="15">
        <f t="shared" si="16"/>
        <v>0.96809999999999996</v>
      </c>
      <c r="AS33" s="15">
        <f t="shared" si="17"/>
        <v>0.2155</v>
      </c>
      <c r="AT33" s="15">
        <f t="shared" si="18"/>
        <v>1.1836</v>
      </c>
      <c r="AU33" s="16">
        <f t="shared" si="19"/>
        <v>1.0821000000000001</v>
      </c>
      <c r="AV33" s="16">
        <f t="shared" si="20"/>
        <v>0.19950000000000001</v>
      </c>
      <c r="AW33" s="16">
        <f t="shared" si="21"/>
        <v>1.2816000000000001</v>
      </c>
      <c r="AX33" s="16">
        <f t="shared" si="23"/>
        <v>0.69379999999999997</v>
      </c>
      <c r="AY33" s="16">
        <f t="shared" si="24"/>
        <v>0.34570000000000001</v>
      </c>
      <c r="AZ33" s="16">
        <f t="shared" si="25"/>
        <v>1.0395000000000001</v>
      </c>
      <c r="BA33" s="16">
        <f t="shared" si="26"/>
        <v>1.1682333333333332</v>
      </c>
    </row>
    <row r="34" spans="1:53" x14ac:dyDescent="0.25">
      <c r="A34" s="8" t="s">
        <v>1306</v>
      </c>
      <c r="B34" s="28" t="s">
        <v>509</v>
      </c>
      <c r="C34" s="28" t="s">
        <v>510</v>
      </c>
      <c r="D34" s="28" t="s">
        <v>497</v>
      </c>
      <c r="E34" s="9" t="s">
        <v>160</v>
      </c>
      <c r="F34" s="28" t="s">
        <v>498</v>
      </c>
      <c r="G34" s="28" t="s">
        <v>485</v>
      </c>
      <c r="H34" s="11">
        <v>3.5000000000000003E-2</v>
      </c>
      <c r="I34" s="11"/>
      <c r="J34" s="11">
        <v>0.01</v>
      </c>
      <c r="K34" s="11">
        <v>0.01</v>
      </c>
      <c r="L34" s="11">
        <v>5.0000000000000001E-3</v>
      </c>
      <c r="M34" s="11">
        <v>5.0000000000000001E-3</v>
      </c>
      <c r="N34" s="11"/>
      <c r="O34" s="12">
        <f t="shared" si="1"/>
        <v>0</v>
      </c>
      <c r="P34" s="12">
        <f t="shared" si="2"/>
        <v>101093.4</v>
      </c>
      <c r="Q34" s="12">
        <f t="shared" si="3"/>
        <v>0</v>
      </c>
      <c r="R34" s="12">
        <f t="shared" si="4"/>
        <v>101093.40000000001</v>
      </c>
      <c r="S34" s="12">
        <f t="shared" si="5"/>
        <v>0</v>
      </c>
      <c r="T34" s="12">
        <f t="shared" si="6"/>
        <v>102946</v>
      </c>
      <c r="U34" s="12">
        <f t="shared" si="7"/>
        <v>0</v>
      </c>
      <c r="V34" s="12">
        <f t="shared" si="8"/>
        <v>102946</v>
      </c>
      <c r="W34" s="12">
        <f t="shared" si="22"/>
        <v>106680</v>
      </c>
      <c r="X34" s="12">
        <f t="shared" si="9"/>
        <v>0</v>
      </c>
      <c r="Y34" s="12">
        <f t="shared" si="10"/>
        <v>97156.2</v>
      </c>
      <c r="Z34" s="12">
        <f t="shared" si="11"/>
        <v>0</v>
      </c>
      <c r="AA34" s="12">
        <f t="shared" si="12"/>
        <v>128653.8</v>
      </c>
      <c r="AB34" s="12">
        <f t="shared" si="13"/>
        <v>166346.69999999998</v>
      </c>
      <c r="AC34" s="12">
        <v>10000000</v>
      </c>
      <c r="AD34" s="12">
        <v>10000000</v>
      </c>
      <c r="AE34" s="12">
        <f>SUMIFS('[1]TIẾN ĐỘ %'!$M$6:$M$1034,'[1]TIẾN ĐỘ %'!$G$6:$G$1034,$A34,'[1]TIẾN ĐỘ %'!$F$6:$F$1034,$E34)</f>
        <v>10000000</v>
      </c>
      <c r="AF34" s="12">
        <f t="shared" si="14"/>
        <v>30000000</v>
      </c>
      <c r="AG34" s="12">
        <v>10476000</v>
      </c>
      <c r="AH34" s="12">
        <v>0</v>
      </c>
      <c r="AI34" s="12">
        <v>10476000</v>
      </c>
      <c r="AJ34" s="12">
        <v>10668000</v>
      </c>
      <c r="AK34" s="12">
        <v>0</v>
      </c>
      <c r="AL34" s="12">
        <v>10668000</v>
      </c>
      <c r="AM34" s="12">
        <v>10668000</v>
      </c>
      <c r="AN34" s="12">
        <f>SUMIFS('[1]DATA THÔ IN'!$P$4:$P$12031,'[1]DATA THÔ IN'!$H$4:$H$12031,$A34,'[1]DATA THÔ IN'!$AC$4:$AC$12031,$E34,'[1]DATA THÔ IN'!$AH$4:$AH$12031,"Tiến độ 1")</f>
        <v>10068000</v>
      </c>
      <c r="AO34" s="12">
        <f>SUMIFS('[1]DATA THÔ IN'!$P$4:$P$12031,'[1]DATA THÔ IN'!$H$4:$H$12031,$A34,'[1]DATA THÔ IN'!$AC$4:$AC$12031,$E34,'[1]DATA THÔ IN'!$AH$4:$AH$12031,"Tiến độ 2")</f>
        <v>0</v>
      </c>
      <c r="AP34" s="12">
        <f>SUMIFS('[1]TIẾN ĐỘ %'!$N$6:$N$1034,'[1]TIẾN ĐỘ %'!$G$6:$G$1034,A34,'[1]TIẾN ĐỘ %'!$F$6:$F$1034,$E34)</f>
        <v>13332000</v>
      </c>
      <c r="AQ34" s="12">
        <f t="shared" si="15"/>
        <v>34476000</v>
      </c>
      <c r="AR34" s="15">
        <f t="shared" si="16"/>
        <v>1.0476000000000001</v>
      </c>
      <c r="AS34" s="15">
        <f t="shared" si="17"/>
        <v>0</v>
      </c>
      <c r="AT34" s="15">
        <f t="shared" si="18"/>
        <v>1.0476000000000001</v>
      </c>
      <c r="AU34" s="16">
        <f t="shared" si="19"/>
        <v>1.0668</v>
      </c>
      <c r="AV34" s="16">
        <f t="shared" si="20"/>
        <v>0</v>
      </c>
      <c r="AW34" s="16">
        <f t="shared" si="21"/>
        <v>1.0668</v>
      </c>
      <c r="AX34" s="16">
        <f t="shared" si="23"/>
        <v>1.0067999999999999</v>
      </c>
      <c r="AY34" s="16">
        <f t="shared" si="24"/>
        <v>0</v>
      </c>
      <c r="AZ34" s="16">
        <f t="shared" si="25"/>
        <v>1.3331999999999999</v>
      </c>
      <c r="BA34" s="16">
        <f t="shared" si="26"/>
        <v>1.1492</v>
      </c>
    </row>
    <row r="35" spans="1:53" x14ac:dyDescent="0.25">
      <c r="A35" s="8" t="s">
        <v>1315</v>
      </c>
      <c r="B35" s="32" t="s">
        <v>531</v>
      </c>
      <c r="C35" s="32" t="s">
        <v>532</v>
      </c>
      <c r="D35" s="32" t="s">
        <v>492</v>
      </c>
      <c r="E35" s="9" t="s">
        <v>160</v>
      </c>
      <c r="F35" s="28" t="s">
        <v>493</v>
      </c>
      <c r="G35" s="28" t="s">
        <v>485</v>
      </c>
      <c r="H35" s="11">
        <v>3.5000000000000003E-2</v>
      </c>
      <c r="I35" s="17"/>
      <c r="J35" s="11">
        <v>0.01</v>
      </c>
      <c r="K35" s="11">
        <v>0.01</v>
      </c>
      <c r="L35" s="11">
        <v>5.0000000000000001E-3</v>
      </c>
      <c r="M35" s="11">
        <v>5.0000000000000001E-3</v>
      </c>
      <c r="N35" s="11"/>
      <c r="O35" s="12">
        <f t="shared" si="1"/>
        <v>0</v>
      </c>
      <c r="P35" s="12">
        <f t="shared" si="2"/>
        <v>0</v>
      </c>
      <c r="Q35" s="12">
        <f t="shared" si="3"/>
        <v>0</v>
      </c>
      <c r="R35" s="12">
        <f t="shared" si="4"/>
        <v>0</v>
      </c>
      <c r="S35" s="12">
        <f t="shared" si="5"/>
        <v>0</v>
      </c>
      <c r="T35" s="12">
        <f t="shared" si="6"/>
        <v>0</v>
      </c>
      <c r="U35" s="12">
        <f t="shared" si="7"/>
        <v>0</v>
      </c>
      <c r="V35" s="12">
        <f t="shared" si="8"/>
        <v>0</v>
      </c>
      <c r="W35" s="12">
        <f t="shared" si="22"/>
        <v>0</v>
      </c>
      <c r="X35" s="12">
        <f t="shared" si="9"/>
        <v>0</v>
      </c>
      <c r="Y35" s="12">
        <f t="shared" si="10"/>
        <v>98198.399999999994</v>
      </c>
      <c r="Z35" s="12">
        <f t="shared" si="11"/>
        <v>0</v>
      </c>
      <c r="AA35" s="12">
        <f t="shared" si="12"/>
        <v>171731.4</v>
      </c>
      <c r="AB35" s="12">
        <f t="shared" si="13"/>
        <v>0</v>
      </c>
      <c r="AC35" s="12">
        <v>15000000</v>
      </c>
      <c r="AD35" s="12">
        <v>15000000</v>
      </c>
      <c r="AE35" s="12">
        <f>SUMIFS('[1]TIẾN ĐỘ %'!$M$6:$M$1034,'[1]TIẾN ĐỘ %'!$G$6:$G$1034,$A35,'[1]TIẾN ĐỘ %'!$F$6:$F$1034,$E35)</f>
        <v>15000000</v>
      </c>
      <c r="AF35" s="12">
        <f t="shared" si="14"/>
        <v>45000000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6096000</v>
      </c>
      <c r="AN35" s="12">
        <f>SUMIFS('[1]DATA THÔ IN'!$P$4:$P$12031,'[1]DATA THÔ IN'!$H$4:$H$12031,$A35,'[1]DATA THÔ IN'!$AC$4:$AC$12031,$E35,'[1]DATA THÔ IN'!$AH$4:$AH$12031,"Tiến độ 1")</f>
        <v>10176000</v>
      </c>
      <c r="AO35" s="12">
        <f>SUMIFS('[1]DATA THÔ IN'!$P$4:$P$12031,'[1]DATA THÔ IN'!$H$4:$H$12031,$A35,'[1]DATA THÔ IN'!$AC$4:$AC$12031,$E35,'[1]DATA THÔ IN'!$AH$4:$AH$12031,"Tiến độ 2")</f>
        <v>0</v>
      </c>
      <c r="AP35" s="12">
        <f>SUMIFS('[1]TIẾN ĐỘ %'!$N$6:$N$1034,'[1]TIẾN ĐỘ %'!$G$6:$G$1034,A35,'[1]TIẾN ĐỘ %'!$F$6:$F$1034,$E35)</f>
        <v>17796000</v>
      </c>
      <c r="AQ35" s="12">
        <f t="shared" si="15"/>
        <v>23892000</v>
      </c>
      <c r="AR35" s="15">
        <f t="shared" si="16"/>
        <v>0</v>
      </c>
      <c r="AS35" s="15">
        <f t="shared" si="17"/>
        <v>0</v>
      </c>
      <c r="AT35" s="15">
        <f t="shared" si="18"/>
        <v>0</v>
      </c>
      <c r="AU35" s="16">
        <f t="shared" si="19"/>
        <v>0</v>
      </c>
      <c r="AV35" s="16">
        <f t="shared" si="20"/>
        <v>0</v>
      </c>
      <c r="AW35" s="16">
        <f t="shared" si="21"/>
        <v>0.40639999999999998</v>
      </c>
      <c r="AX35" s="16">
        <f t="shared" si="23"/>
        <v>0.6784</v>
      </c>
      <c r="AY35" s="16">
        <f t="shared" si="24"/>
        <v>0</v>
      </c>
      <c r="AZ35" s="16">
        <f t="shared" si="25"/>
        <v>1.1863999999999999</v>
      </c>
      <c r="BA35" s="16">
        <f t="shared" si="26"/>
        <v>0.53093333333333337</v>
      </c>
    </row>
    <row r="36" spans="1:53" x14ac:dyDescent="0.25">
      <c r="A36" s="8" t="s">
        <v>1316</v>
      </c>
      <c r="B36" s="28" t="s">
        <v>533</v>
      </c>
      <c r="C36" s="28" t="s">
        <v>534</v>
      </c>
      <c r="D36" s="28" t="s">
        <v>497</v>
      </c>
      <c r="E36" s="9" t="s">
        <v>160</v>
      </c>
      <c r="F36" s="28" t="s">
        <v>498</v>
      </c>
      <c r="G36" s="28" t="s">
        <v>485</v>
      </c>
      <c r="H36" s="11">
        <v>3.5000000000000003E-2</v>
      </c>
      <c r="I36" s="11"/>
      <c r="J36" s="11">
        <v>0.01</v>
      </c>
      <c r="K36" s="11">
        <v>0.01</v>
      </c>
      <c r="L36" s="11">
        <v>5.0000000000000001E-3</v>
      </c>
      <c r="M36" s="11">
        <v>5.0000000000000001E-3</v>
      </c>
      <c r="N36" s="11"/>
      <c r="O36" s="12">
        <f t="shared" si="1"/>
        <v>0</v>
      </c>
      <c r="P36" s="12">
        <f t="shared" si="2"/>
        <v>0</v>
      </c>
      <c r="Q36" s="12">
        <f t="shared" si="3"/>
        <v>0</v>
      </c>
      <c r="R36" s="12">
        <f t="shared" si="4"/>
        <v>0</v>
      </c>
      <c r="S36" s="12">
        <f t="shared" si="5"/>
        <v>0</v>
      </c>
      <c r="T36" s="12">
        <f t="shared" si="6"/>
        <v>0</v>
      </c>
      <c r="U36" s="12">
        <f t="shared" si="7"/>
        <v>99820</v>
      </c>
      <c r="V36" s="12">
        <f t="shared" si="8"/>
        <v>99820</v>
      </c>
      <c r="W36" s="12">
        <f t="shared" si="22"/>
        <v>0</v>
      </c>
      <c r="X36" s="12">
        <f t="shared" si="9"/>
        <v>0</v>
      </c>
      <c r="Y36" s="12">
        <f t="shared" si="10"/>
        <v>0</v>
      </c>
      <c r="Z36" s="12">
        <f t="shared" si="11"/>
        <v>0</v>
      </c>
      <c r="AA36" s="12">
        <f t="shared" si="12"/>
        <v>0</v>
      </c>
      <c r="AB36" s="12">
        <f t="shared" si="13"/>
        <v>0</v>
      </c>
      <c r="AC36" s="12">
        <v>10000000</v>
      </c>
      <c r="AD36" s="12">
        <v>5000000</v>
      </c>
      <c r="AE36" s="12">
        <f>SUMIFS('[1]TIẾN ĐỘ %'!$M$6:$M$1034,'[1]TIẾN ĐỘ %'!$G$6:$G$1034,$A36,'[1]TIẾN ĐỘ %'!$F$6:$F$1034,$E36)</f>
        <v>10000000</v>
      </c>
      <c r="AF36" s="12">
        <f t="shared" si="14"/>
        <v>25000000</v>
      </c>
      <c r="AG36" s="12">
        <v>0</v>
      </c>
      <c r="AH36" s="12">
        <v>0</v>
      </c>
      <c r="AI36" s="12">
        <v>0</v>
      </c>
      <c r="AJ36" s="12">
        <v>0</v>
      </c>
      <c r="AK36" s="12">
        <v>10344000</v>
      </c>
      <c r="AL36" s="12">
        <v>0</v>
      </c>
      <c r="AM36" s="12">
        <v>10344000</v>
      </c>
      <c r="AN36" s="12">
        <f>SUMIFS('[1]DATA THÔ IN'!$P$4:$P$12031,'[1]DATA THÔ IN'!$H$4:$H$12031,$A36,'[1]DATA THÔ IN'!$AC$4:$AC$12031,$E36,'[1]DATA THÔ IN'!$AH$4:$AH$12031,"Tiến độ 1")</f>
        <v>0</v>
      </c>
      <c r="AO36" s="12">
        <f>SUMIFS('[1]DATA THÔ IN'!$P$4:$P$12031,'[1]DATA THÔ IN'!$H$4:$H$12031,$A36,'[1]DATA THÔ IN'!$AC$4:$AC$12031,$E36,'[1]DATA THÔ IN'!$AH$4:$AH$12031,"Tiến độ 2")</f>
        <v>4680000</v>
      </c>
      <c r="AP36" s="12">
        <f>SUMIFS('[1]TIẾN ĐỘ %'!$N$6:$N$1034,'[1]TIẾN ĐỘ %'!$G$6:$G$1034,A36,'[1]TIẾN ĐỘ %'!$F$6:$F$1034,$E36)</f>
        <v>4680000</v>
      </c>
      <c r="AQ36" s="12">
        <f t="shared" si="15"/>
        <v>15024000</v>
      </c>
      <c r="AR36" s="15">
        <f t="shared" si="16"/>
        <v>0</v>
      </c>
      <c r="AS36" s="15">
        <f t="shared" si="17"/>
        <v>0</v>
      </c>
      <c r="AT36" s="15">
        <f t="shared" si="18"/>
        <v>0</v>
      </c>
      <c r="AU36" s="16">
        <f t="shared" si="19"/>
        <v>0</v>
      </c>
      <c r="AV36" s="16">
        <f t="shared" si="20"/>
        <v>2.0688</v>
      </c>
      <c r="AW36" s="16">
        <f t="shared" si="21"/>
        <v>2.0688</v>
      </c>
      <c r="AX36" s="16">
        <f t="shared" si="23"/>
        <v>0</v>
      </c>
      <c r="AY36" s="16">
        <f t="shared" si="24"/>
        <v>0.46800000000000003</v>
      </c>
      <c r="AZ36" s="16">
        <f t="shared" si="25"/>
        <v>0.46800000000000003</v>
      </c>
      <c r="BA36" s="16">
        <f t="shared" si="26"/>
        <v>0.60096000000000005</v>
      </c>
    </row>
    <row r="37" spans="1:53" x14ac:dyDescent="0.25">
      <c r="A37" s="8" t="s">
        <v>1317</v>
      </c>
      <c r="B37" s="28" t="s">
        <v>535</v>
      </c>
      <c r="C37" s="28" t="s">
        <v>536</v>
      </c>
      <c r="D37" s="28" t="s">
        <v>483</v>
      </c>
      <c r="E37" s="9" t="s">
        <v>160</v>
      </c>
      <c r="F37" s="28" t="s">
        <v>484</v>
      </c>
      <c r="G37" s="28" t="s">
        <v>485</v>
      </c>
      <c r="H37" s="11">
        <v>3.5000000000000003E-2</v>
      </c>
      <c r="I37" s="11"/>
      <c r="J37" s="11">
        <v>0.01</v>
      </c>
      <c r="K37" s="11">
        <v>0.01</v>
      </c>
      <c r="L37" s="11">
        <v>5.0000000000000001E-3</v>
      </c>
      <c r="M37" s="11">
        <v>5.0000000000000001E-3</v>
      </c>
      <c r="N37" s="11"/>
      <c r="O37" s="12">
        <f t="shared" si="1"/>
        <v>0</v>
      </c>
      <c r="P37" s="12">
        <f t="shared" si="2"/>
        <v>0</v>
      </c>
      <c r="Q37" s="12">
        <f t="shared" si="3"/>
        <v>0</v>
      </c>
      <c r="R37" s="12">
        <f t="shared" si="4"/>
        <v>0</v>
      </c>
      <c r="S37" s="12">
        <f t="shared" si="5"/>
        <v>0</v>
      </c>
      <c r="T37" s="12">
        <f t="shared" si="6"/>
        <v>0</v>
      </c>
      <c r="U37" s="12">
        <f t="shared" si="7"/>
        <v>0</v>
      </c>
      <c r="V37" s="12">
        <f t="shared" si="8"/>
        <v>0</v>
      </c>
      <c r="W37" s="12">
        <f t="shared" si="22"/>
        <v>0</v>
      </c>
      <c r="X37" s="12">
        <f t="shared" si="9"/>
        <v>0</v>
      </c>
      <c r="Y37" s="12">
        <f t="shared" si="10"/>
        <v>0</v>
      </c>
      <c r="Z37" s="12">
        <f t="shared" si="11"/>
        <v>0</v>
      </c>
      <c r="AA37" s="12">
        <f t="shared" si="12"/>
        <v>0</v>
      </c>
      <c r="AB37" s="12">
        <f t="shared" si="13"/>
        <v>0</v>
      </c>
      <c r="AC37" s="12">
        <v>0</v>
      </c>
      <c r="AD37" s="12">
        <v>0</v>
      </c>
      <c r="AE37" s="12">
        <f>SUMIFS('[1]TIẾN ĐỘ %'!$M$6:$M$1034,'[1]TIẾN ĐỘ %'!$G$6:$G$1034,$A37,'[1]TIẾN ĐỘ %'!$F$6:$F$1034,$E37)</f>
        <v>0</v>
      </c>
      <c r="AF37" s="12">
        <f t="shared" si="14"/>
        <v>0</v>
      </c>
      <c r="AG37" s="12">
        <v>-12365000</v>
      </c>
      <c r="AH37" s="12">
        <v>0</v>
      </c>
      <c r="AI37" s="12">
        <v>-12365000</v>
      </c>
      <c r="AJ37" s="12">
        <v>0</v>
      </c>
      <c r="AK37" s="12">
        <v>0</v>
      </c>
      <c r="AL37" s="12">
        <v>0</v>
      </c>
      <c r="AM37" s="12">
        <v>0</v>
      </c>
      <c r="AN37" s="12">
        <f>SUMIFS('[1]DATA THÔ IN'!$P$4:$P$12031,'[1]DATA THÔ IN'!$H$4:$H$12031,$A37,'[1]DATA THÔ IN'!$AC$4:$AC$12031,$E37,'[1]DATA THÔ IN'!$AH$4:$AH$12031,"Tiến độ 1")</f>
        <v>0</v>
      </c>
      <c r="AO37" s="12">
        <f>SUMIFS('[1]DATA THÔ IN'!$P$4:$P$12031,'[1]DATA THÔ IN'!$H$4:$H$12031,$A37,'[1]DATA THÔ IN'!$AC$4:$AC$12031,$E37,'[1]DATA THÔ IN'!$AH$4:$AH$12031,"Tiến độ 2")</f>
        <v>0</v>
      </c>
      <c r="AP37" s="12">
        <f>SUMIFS('[1]TIẾN ĐỘ %'!$N$6:$N$1034,'[1]TIẾN ĐỘ %'!$G$6:$G$1034,A37,'[1]TIẾN ĐỘ %'!$F$6:$F$1034,$E37)</f>
        <v>0</v>
      </c>
      <c r="AQ37" s="12">
        <f t="shared" si="15"/>
        <v>-12365000</v>
      </c>
      <c r="AR37" s="15">
        <f t="shared" si="16"/>
        <v>0</v>
      </c>
      <c r="AS37" s="15">
        <f t="shared" si="17"/>
        <v>0</v>
      </c>
      <c r="AT37" s="15">
        <f t="shared" si="18"/>
        <v>0</v>
      </c>
      <c r="AU37" s="16">
        <f t="shared" si="19"/>
        <v>0</v>
      </c>
      <c r="AV37" s="16">
        <f t="shared" si="20"/>
        <v>0</v>
      </c>
      <c r="AW37" s="16">
        <f t="shared" si="21"/>
        <v>0</v>
      </c>
      <c r="AX37" s="16">
        <f t="shared" si="23"/>
        <v>0</v>
      </c>
      <c r="AY37" s="16">
        <f t="shared" si="24"/>
        <v>0</v>
      </c>
      <c r="AZ37" s="16">
        <f t="shared" si="25"/>
        <v>0</v>
      </c>
      <c r="BA37" s="16">
        <f t="shared" si="26"/>
        <v>0</v>
      </c>
    </row>
    <row r="38" spans="1:53" x14ac:dyDescent="0.25">
      <c r="A38" s="8" t="s">
        <v>1320</v>
      </c>
      <c r="B38" s="28" t="s">
        <v>541</v>
      </c>
      <c r="C38" s="28" t="s">
        <v>542</v>
      </c>
      <c r="D38" s="28" t="s">
        <v>492</v>
      </c>
      <c r="E38" s="9" t="s">
        <v>160</v>
      </c>
      <c r="F38" s="28" t="s">
        <v>493</v>
      </c>
      <c r="G38" s="28" t="s">
        <v>485</v>
      </c>
      <c r="H38" s="11">
        <v>3.5000000000000003E-2</v>
      </c>
      <c r="I38" s="11"/>
      <c r="J38" s="11">
        <v>0.01</v>
      </c>
      <c r="K38" s="11">
        <v>0.01</v>
      </c>
      <c r="L38" s="11">
        <v>5.0000000000000001E-3</v>
      </c>
      <c r="M38" s="11">
        <v>5.0000000000000001E-3</v>
      </c>
      <c r="N38" s="11"/>
      <c r="O38" s="12">
        <f t="shared" si="1"/>
        <v>0</v>
      </c>
      <c r="P38" s="12">
        <f t="shared" ref="P38:P69" si="27">IF(AR38&gt;=40%,AG38*J38*(100%-H38),0)</f>
        <v>133401.60000000001</v>
      </c>
      <c r="Q38" s="12">
        <f t="shared" si="3"/>
        <v>0</v>
      </c>
      <c r="R38" s="12">
        <f t="shared" ref="R38:R69" si="28">IF(AT38&gt;=100%,AI38*(100%-H38)*K38,0)</f>
        <v>0</v>
      </c>
      <c r="S38" s="12">
        <f t="shared" si="5"/>
        <v>0</v>
      </c>
      <c r="T38" s="12">
        <f t="shared" ref="T38:T69" si="29">ROUND(IF(AU38&gt;=40%,AJ38*J38*(100%-H38),0),0)</f>
        <v>0</v>
      </c>
      <c r="U38" s="12">
        <f t="shared" si="7"/>
        <v>196397</v>
      </c>
      <c r="V38" s="12">
        <f t="shared" ref="V38:V69" si="30">ROUND(IF(AW38&gt;=100%,AM38*(100%-H38)*K38,0),0)</f>
        <v>196397</v>
      </c>
      <c r="W38" s="12">
        <f t="shared" si="22"/>
        <v>0</v>
      </c>
      <c r="X38" s="12">
        <f t="shared" si="9"/>
        <v>0</v>
      </c>
      <c r="Y38" s="12">
        <f t="shared" ref="Y38:Y69" si="31">IF(AX38&gt;=40%,AN38*J38*(100%-H38),0)</f>
        <v>133401.60000000001</v>
      </c>
      <c r="Z38" s="12">
        <f t="shared" ref="Z38:Z69" si="32">IF(OR(AY38&gt;=60%,(AX38+AY38)&gt;=100%),AO38*J38*(100%-H38),0)</f>
        <v>60910.799999999996</v>
      </c>
      <c r="AA38" s="12">
        <f t="shared" ref="AA38:AA69" si="33">IF(AZ38&gt;=100%,AP38*K38*(100%-H38),0)</f>
        <v>194312.4</v>
      </c>
      <c r="AB38" s="12">
        <f t="shared" ref="AB38:AB69" si="34">IF(AF38=0,0,IF(AQ38&gt;=AF38,AQ38*L38*(100%-H38),0))</f>
        <v>291468.59999999998</v>
      </c>
      <c r="AC38" s="12">
        <v>20000000</v>
      </c>
      <c r="AD38" s="12">
        <v>20000000</v>
      </c>
      <c r="AE38" s="12">
        <f>SUMIFS('[1]TIẾN ĐỘ %'!$M$6:$M$1034,'[1]TIẾN ĐỘ %'!$G$6:$G$1034,$A38,'[1]TIẾN ĐỘ %'!$F$6:$F$1034,$E38)</f>
        <v>20000000</v>
      </c>
      <c r="AF38" s="12">
        <f t="shared" si="14"/>
        <v>60000000</v>
      </c>
      <c r="AG38" s="12">
        <v>13824000</v>
      </c>
      <c r="AH38" s="12">
        <v>0</v>
      </c>
      <c r="AI38" s="12">
        <v>19920000</v>
      </c>
      <c r="AJ38" s="12">
        <v>0</v>
      </c>
      <c r="AK38" s="12">
        <v>20352000</v>
      </c>
      <c r="AL38" s="12">
        <v>0</v>
      </c>
      <c r="AM38" s="12">
        <v>20352000</v>
      </c>
      <c r="AN38" s="12">
        <f>SUMIFS('[1]DATA THÔ IN'!$P$4:$P$12031,'[1]DATA THÔ IN'!$H$4:$H$12031,$A38,'[1]DATA THÔ IN'!$AC$4:$AC$12031,$E38,'[1]DATA THÔ IN'!$AH$4:$AH$12031,"Tiến độ 1")</f>
        <v>13824000</v>
      </c>
      <c r="AO38" s="12">
        <f>SUMIFS('[1]DATA THÔ IN'!$P$4:$P$12031,'[1]DATA THÔ IN'!$H$4:$H$12031,$A38,'[1]DATA THÔ IN'!$AC$4:$AC$12031,$E38,'[1]DATA THÔ IN'!$AH$4:$AH$12031,"Tiến độ 2")</f>
        <v>6312000</v>
      </c>
      <c r="AP38" s="12">
        <f>SUMIFS('[1]TIẾN ĐỘ %'!$N$6:$N$1034,'[1]TIẾN ĐỘ %'!$G$6:$G$1034,A38,'[1]TIẾN ĐỘ %'!$F$6:$F$1034,$E38)</f>
        <v>20136000</v>
      </c>
      <c r="AQ38" s="12">
        <f t="shared" si="15"/>
        <v>60408000</v>
      </c>
      <c r="AR38" s="15">
        <f t="shared" si="16"/>
        <v>0.69120000000000004</v>
      </c>
      <c r="AS38" s="15">
        <f t="shared" si="17"/>
        <v>0</v>
      </c>
      <c r="AT38" s="15">
        <f t="shared" si="18"/>
        <v>0.996</v>
      </c>
      <c r="AU38" s="16">
        <f t="shared" si="19"/>
        <v>0</v>
      </c>
      <c r="AV38" s="16">
        <f t="shared" si="20"/>
        <v>1.0176000000000001</v>
      </c>
      <c r="AW38" s="16">
        <f t="shared" si="21"/>
        <v>1.0176000000000001</v>
      </c>
      <c r="AX38" s="16">
        <f t="shared" si="23"/>
        <v>0.69120000000000004</v>
      </c>
      <c r="AY38" s="16">
        <f t="shared" si="24"/>
        <v>0.31559999999999999</v>
      </c>
      <c r="AZ38" s="16">
        <f t="shared" si="25"/>
        <v>1.0067999999999999</v>
      </c>
      <c r="BA38" s="16">
        <f t="shared" si="26"/>
        <v>1.0067999999999999</v>
      </c>
    </row>
    <row r="39" spans="1:53" x14ac:dyDescent="0.25">
      <c r="A39" s="8" t="s">
        <v>1330</v>
      </c>
      <c r="B39" s="28" t="s">
        <v>1068</v>
      </c>
      <c r="C39" s="28" t="s">
        <v>1069</v>
      </c>
      <c r="D39" s="28" t="s">
        <v>996</v>
      </c>
      <c r="E39" s="9" t="s">
        <v>160</v>
      </c>
      <c r="F39" s="28" t="s">
        <v>997</v>
      </c>
      <c r="G39" s="28" t="s">
        <v>998</v>
      </c>
      <c r="H39" s="11">
        <v>3.5000000000000003E-2</v>
      </c>
      <c r="I39" s="11"/>
      <c r="J39" s="11">
        <v>0.01</v>
      </c>
      <c r="K39" s="11">
        <v>0.01</v>
      </c>
      <c r="L39" s="11">
        <v>5.0000000000000001E-3</v>
      </c>
      <c r="M39" s="11">
        <v>5.0000000000000001E-3</v>
      </c>
      <c r="N39" s="11"/>
      <c r="O39" s="12">
        <f t="shared" si="1"/>
        <v>0</v>
      </c>
      <c r="P39" s="12">
        <f t="shared" si="27"/>
        <v>297142.8</v>
      </c>
      <c r="Q39" s="12">
        <f t="shared" si="3"/>
        <v>295058.39999999997</v>
      </c>
      <c r="R39" s="12">
        <f t="shared" si="28"/>
        <v>592201.20000000007</v>
      </c>
      <c r="S39" s="12">
        <f t="shared" si="5"/>
        <v>0</v>
      </c>
      <c r="T39" s="12">
        <f t="shared" si="29"/>
        <v>383298</v>
      </c>
      <c r="U39" s="12">
        <f t="shared" si="7"/>
        <v>141739</v>
      </c>
      <c r="V39" s="12">
        <f t="shared" si="30"/>
        <v>525037</v>
      </c>
      <c r="W39" s="12">
        <f t="shared" si="22"/>
        <v>397200</v>
      </c>
      <c r="X39" s="12">
        <f t="shared" si="9"/>
        <v>0</v>
      </c>
      <c r="Y39" s="12">
        <f t="shared" si="31"/>
        <v>680440.79999999993</v>
      </c>
      <c r="Z39" s="12">
        <f t="shared" si="32"/>
        <v>270972</v>
      </c>
      <c r="AA39" s="12">
        <f t="shared" si="33"/>
        <v>1297886.3999999999</v>
      </c>
      <c r="AB39" s="12">
        <f t="shared" si="34"/>
        <v>1207562.3999999999</v>
      </c>
      <c r="AC39" s="12">
        <v>60000000</v>
      </c>
      <c r="AD39" s="12">
        <v>40000000</v>
      </c>
      <c r="AE39" s="12">
        <f>SUMIFS('[1]TIẾN ĐỘ %'!$M$6:$M$1034,'[1]TIẾN ĐỘ %'!$G$6:$G$1034,$A39,'[1]TIẾN ĐỘ %'!$F$6:$F$1034,$E39)</f>
        <v>80000000</v>
      </c>
      <c r="AF39" s="12">
        <f t="shared" si="14"/>
        <v>180000000</v>
      </c>
      <c r="AG39" s="12">
        <v>30792000</v>
      </c>
      <c r="AH39" s="12">
        <v>30576000</v>
      </c>
      <c r="AI39" s="12">
        <v>61368000</v>
      </c>
      <c r="AJ39" s="12">
        <v>39720000</v>
      </c>
      <c r="AK39" s="12">
        <v>14688000</v>
      </c>
      <c r="AL39" s="12">
        <v>39720000</v>
      </c>
      <c r="AM39" s="12">
        <v>54408000</v>
      </c>
      <c r="AN39" s="12">
        <f>SUMIFS('[1]DATA THÔ IN'!$P$4:$P$12031,'[1]DATA THÔ IN'!$H$4:$H$12031,$A39,'[1]DATA THÔ IN'!$AC$4:$AC$12031,$E39,'[1]DATA THÔ IN'!$AH$4:$AH$12031,"Tiến độ 1")</f>
        <v>70512000</v>
      </c>
      <c r="AO39" s="12">
        <f>SUMIFS('[1]DATA THÔ IN'!$P$4:$P$12031,'[1]DATA THÔ IN'!$H$4:$H$12031,$A39,'[1]DATA THÔ IN'!$AC$4:$AC$12031,$E39,'[1]DATA THÔ IN'!$AH$4:$AH$12031,"Tiến độ 2")</f>
        <v>28080000</v>
      </c>
      <c r="AP39" s="12">
        <f>SUMIFS('[1]TIẾN ĐỘ %'!$N$6:$N$1034,'[1]TIẾN ĐỘ %'!$G$6:$G$1034,A39,'[1]TIẾN ĐỘ %'!$F$6:$F$1034,$E39)</f>
        <v>134496000</v>
      </c>
      <c r="AQ39" s="12">
        <f t="shared" si="15"/>
        <v>250272000</v>
      </c>
      <c r="AR39" s="15">
        <f t="shared" si="16"/>
        <v>0.51319999999999999</v>
      </c>
      <c r="AS39" s="15">
        <f t="shared" si="17"/>
        <v>0.50960000000000005</v>
      </c>
      <c r="AT39" s="15">
        <f t="shared" si="18"/>
        <v>1.0227999999999999</v>
      </c>
      <c r="AU39" s="16">
        <f t="shared" si="19"/>
        <v>0.99299999999999999</v>
      </c>
      <c r="AV39" s="16">
        <f t="shared" si="20"/>
        <v>0.36720000000000003</v>
      </c>
      <c r="AW39" s="16">
        <f t="shared" si="21"/>
        <v>1.3602000000000001</v>
      </c>
      <c r="AX39" s="16">
        <f t="shared" si="23"/>
        <v>0.88139999999999996</v>
      </c>
      <c r="AY39" s="16">
        <f t="shared" si="24"/>
        <v>0.35099999999999998</v>
      </c>
      <c r="AZ39" s="16">
        <f t="shared" si="25"/>
        <v>1.6812</v>
      </c>
      <c r="BA39" s="16">
        <f t="shared" si="26"/>
        <v>1.3904000000000001</v>
      </c>
    </row>
    <row r="40" spans="1:53" x14ac:dyDescent="0.25">
      <c r="A40" s="8" t="s">
        <v>1331</v>
      </c>
      <c r="B40" s="28" t="s">
        <v>1070</v>
      </c>
      <c r="C40" s="28" t="s">
        <v>1071</v>
      </c>
      <c r="D40" s="28" t="s">
        <v>1001</v>
      </c>
      <c r="E40" s="9" t="s">
        <v>160</v>
      </c>
      <c r="F40" s="28" t="s">
        <v>1002</v>
      </c>
      <c r="G40" s="28" t="s">
        <v>998</v>
      </c>
      <c r="H40" s="11">
        <v>3.5000000000000003E-2</v>
      </c>
      <c r="I40" s="11"/>
      <c r="J40" s="11">
        <v>0.01</v>
      </c>
      <c r="K40" s="11">
        <v>0.01</v>
      </c>
      <c r="L40" s="11">
        <v>5.0000000000000001E-3</v>
      </c>
      <c r="M40" s="11">
        <v>5.0000000000000001E-3</v>
      </c>
      <c r="N40" s="11"/>
      <c r="O40" s="12">
        <f t="shared" si="1"/>
        <v>0</v>
      </c>
      <c r="P40" s="12">
        <f t="shared" si="27"/>
        <v>322387.20000000001</v>
      </c>
      <c r="Q40" s="12">
        <f t="shared" si="3"/>
        <v>455788.79999999999</v>
      </c>
      <c r="R40" s="12">
        <f t="shared" si="28"/>
        <v>778176</v>
      </c>
      <c r="S40" s="12">
        <f t="shared" si="5"/>
        <v>0</v>
      </c>
      <c r="T40" s="12">
        <f t="shared" si="29"/>
        <v>198481</v>
      </c>
      <c r="U40" s="12">
        <f t="shared" si="7"/>
        <v>292974</v>
      </c>
      <c r="V40" s="12">
        <f t="shared" si="30"/>
        <v>491455</v>
      </c>
      <c r="W40" s="12">
        <f t="shared" si="22"/>
        <v>205680</v>
      </c>
      <c r="X40" s="12">
        <f t="shared" si="9"/>
        <v>0</v>
      </c>
      <c r="Y40" s="12">
        <f t="shared" si="31"/>
        <v>310807.2</v>
      </c>
      <c r="Z40" s="12">
        <f t="shared" si="32"/>
        <v>466210.8</v>
      </c>
      <c r="AA40" s="12">
        <f t="shared" si="33"/>
        <v>777018</v>
      </c>
      <c r="AB40" s="12">
        <f t="shared" si="34"/>
        <v>1023324.6</v>
      </c>
      <c r="AC40" s="12">
        <v>80000000</v>
      </c>
      <c r="AD40" s="12">
        <v>50000000</v>
      </c>
      <c r="AE40" s="12">
        <f>SUMIFS('[1]TIẾN ĐỘ %'!$M$6:$M$1034,'[1]TIẾN ĐỘ %'!$G$6:$G$1034,$A40,'[1]TIẾN ĐỘ %'!$F$6:$F$1034,$E40)</f>
        <v>80000000</v>
      </c>
      <c r="AF40" s="12">
        <f t="shared" si="14"/>
        <v>210000000</v>
      </c>
      <c r="AG40" s="12">
        <v>33408000</v>
      </c>
      <c r="AH40" s="12">
        <v>47232000</v>
      </c>
      <c r="AI40" s="12">
        <v>80640000</v>
      </c>
      <c r="AJ40" s="12">
        <v>20568000</v>
      </c>
      <c r="AK40" s="12">
        <v>30360000</v>
      </c>
      <c r="AL40" s="12">
        <v>20568000</v>
      </c>
      <c r="AM40" s="12">
        <v>50928000</v>
      </c>
      <c r="AN40" s="12">
        <f>SUMIFS('[1]DATA THÔ IN'!$P$4:$P$12031,'[1]DATA THÔ IN'!$H$4:$H$12031,$A40,'[1]DATA THÔ IN'!$AC$4:$AC$12031,$E40,'[1]DATA THÔ IN'!$AH$4:$AH$12031,"Tiến độ 1")</f>
        <v>32208000</v>
      </c>
      <c r="AO40" s="12">
        <f>SUMIFS('[1]DATA THÔ IN'!$P$4:$P$12031,'[1]DATA THÔ IN'!$H$4:$H$12031,$A40,'[1]DATA THÔ IN'!$AC$4:$AC$12031,$E40,'[1]DATA THÔ IN'!$AH$4:$AH$12031,"Tiến độ 2")</f>
        <v>48312000</v>
      </c>
      <c r="AP40" s="12">
        <f>SUMIFS('[1]TIẾN ĐỘ %'!$N$6:$N$1034,'[1]TIẾN ĐỘ %'!$G$6:$G$1034,A40,'[1]TIẾN ĐỘ %'!$F$6:$F$1034,$E40)</f>
        <v>80520000</v>
      </c>
      <c r="AQ40" s="12">
        <f t="shared" si="15"/>
        <v>212088000</v>
      </c>
      <c r="AR40" s="15">
        <f t="shared" si="16"/>
        <v>0.41760000000000003</v>
      </c>
      <c r="AS40" s="15">
        <f t="shared" si="17"/>
        <v>0.59040000000000004</v>
      </c>
      <c r="AT40" s="15">
        <f t="shared" si="18"/>
        <v>1.008</v>
      </c>
      <c r="AU40" s="16">
        <f t="shared" si="19"/>
        <v>0.41136</v>
      </c>
      <c r="AV40" s="16">
        <f t="shared" si="20"/>
        <v>0.60719999999999996</v>
      </c>
      <c r="AW40" s="16">
        <f t="shared" si="21"/>
        <v>1.0185599999999999</v>
      </c>
      <c r="AX40" s="16">
        <f t="shared" si="23"/>
        <v>0.40260000000000001</v>
      </c>
      <c r="AY40" s="16">
        <f t="shared" si="24"/>
        <v>0.60389999999999999</v>
      </c>
      <c r="AZ40" s="16">
        <f t="shared" si="25"/>
        <v>1.0065</v>
      </c>
      <c r="BA40" s="16">
        <f t="shared" si="26"/>
        <v>1.0099428571428573</v>
      </c>
    </row>
    <row r="41" spans="1:53" x14ac:dyDescent="0.25">
      <c r="A41" s="8" t="s">
        <v>1332</v>
      </c>
      <c r="B41" s="28" t="s">
        <v>1072</v>
      </c>
      <c r="C41" s="28" t="s">
        <v>1073</v>
      </c>
      <c r="D41" s="28" t="s">
        <v>1005</v>
      </c>
      <c r="E41" s="9" t="s">
        <v>160</v>
      </c>
      <c r="F41" s="28" t="s">
        <v>1006</v>
      </c>
      <c r="G41" s="28" t="s">
        <v>998</v>
      </c>
      <c r="H41" s="11">
        <v>3.5000000000000003E-2</v>
      </c>
      <c r="I41" s="11"/>
      <c r="J41" s="11">
        <v>0.01</v>
      </c>
      <c r="K41" s="11">
        <v>0.01</v>
      </c>
      <c r="L41" s="11">
        <v>5.0000000000000001E-3</v>
      </c>
      <c r="M41" s="11">
        <v>5.0000000000000001E-3</v>
      </c>
      <c r="N41" s="11"/>
      <c r="O41" s="12">
        <f t="shared" si="1"/>
        <v>0</v>
      </c>
      <c r="P41" s="12">
        <f t="shared" si="27"/>
        <v>360138</v>
      </c>
      <c r="Q41" s="12">
        <f t="shared" si="3"/>
        <v>0</v>
      </c>
      <c r="R41" s="12">
        <f t="shared" si="28"/>
        <v>0</v>
      </c>
      <c r="S41" s="12">
        <f t="shared" si="5"/>
        <v>0</v>
      </c>
      <c r="T41" s="12">
        <f t="shared" si="29"/>
        <v>696190</v>
      </c>
      <c r="U41" s="12">
        <f t="shared" si="7"/>
        <v>514615</v>
      </c>
      <c r="V41" s="12">
        <f t="shared" si="30"/>
        <v>1210805</v>
      </c>
      <c r="W41" s="12">
        <f t="shared" si="22"/>
        <v>721440</v>
      </c>
      <c r="X41" s="12">
        <f t="shared" si="9"/>
        <v>0</v>
      </c>
      <c r="Y41" s="12">
        <f t="shared" si="31"/>
        <v>872668.79999999993</v>
      </c>
      <c r="Z41" s="12">
        <f t="shared" si="32"/>
        <v>0</v>
      </c>
      <c r="AA41" s="12">
        <f t="shared" si="33"/>
        <v>967161.6</v>
      </c>
      <c r="AB41" s="12">
        <f t="shared" si="34"/>
        <v>1269052.2</v>
      </c>
      <c r="AC41" s="12">
        <v>90000000</v>
      </c>
      <c r="AD41" s="12">
        <v>72000000</v>
      </c>
      <c r="AE41" s="12">
        <f>SUMIFS('[1]TIẾN ĐỘ %'!$M$6:$M$1034,'[1]TIẾN ĐỘ %'!$G$6:$G$1034,$A41,'[1]TIẾN ĐỘ %'!$F$6:$F$1034,$E41)</f>
        <v>90000000</v>
      </c>
      <c r="AF41" s="12">
        <f t="shared" si="14"/>
        <v>252000000</v>
      </c>
      <c r="AG41" s="12">
        <v>37320000</v>
      </c>
      <c r="AH41" s="12">
        <v>0</v>
      </c>
      <c r="AI41" s="12">
        <v>37320000</v>
      </c>
      <c r="AJ41" s="12">
        <v>72144000</v>
      </c>
      <c r="AK41" s="12">
        <v>53328000</v>
      </c>
      <c r="AL41" s="12">
        <v>72144000</v>
      </c>
      <c r="AM41" s="12">
        <v>125472000</v>
      </c>
      <c r="AN41" s="12">
        <f>SUMIFS('[1]DATA THÔ IN'!$P$4:$P$12031,'[1]DATA THÔ IN'!$H$4:$H$12031,$A41,'[1]DATA THÔ IN'!$AC$4:$AC$12031,$E41,'[1]DATA THÔ IN'!$AH$4:$AH$12031,"Tiến độ 1")</f>
        <v>90432000</v>
      </c>
      <c r="AO41" s="12">
        <f>SUMIFS('[1]DATA THÔ IN'!$P$4:$P$12031,'[1]DATA THÔ IN'!$H$4:$H$12031,$A41,'[1]DATA THÔ IN'!$AC$4:$AC$12031,$E41,'[1]DATA THÔ IN'!$AH$4:$AH$12031,"Tiến độ 2")</f>
        <v>0</v>
      </c>
      <c r="AP41" s="12">
        <f>SUMIFS('[1]TIẾN ĐỘ %'!$N$6:$N$1034,'[1]TIẾN ĐỘ %'!$G$6:$G$1034,A41,'[1]TIẾN ĐỘ %'!$F$6:$F$1034,$E41)</f>
        <v>100224000</v>
      </c>
      <c r="AQ41" s="12">
        <f t="shared" si="15"/>
        <v>263016000</v>
      </c>
      <c r="AR41" s="15">
        <f t="shared" si="16"/>
        <v>0.41466666666666668</v>
      </c>
      <c r="AS41" s="15">
        <f t="shared" si="17"/>
        <v>0</v>
      </c>
      <c r="AT41" s="15">
        <f t="shared" si="18"/>
        <v>0.41466666666666668</v>
      </c>
      <c r="AU41" s="16">
        <f t="shared" si="19"/>
        <v>1.002</v>
      </c>
      <c r="AV41" s="16">
        <f t="shared" si="20"/>
        <v>0.7406666666666667</v>
      </c>
      <c r="AW41" s="16">
        <f t="shared" si="21"/>
        <v>1.7426666666666666</v>
      </c>
      <c r="AX41" s="16">
        <f t="shared" si="23"/>
        <v>1.0047999999999999</v>
      </c>
      <c r="AY41" s="16">
        <f t="shared" si="24"/>
        <v>0</v>
      </c>
      <c r="AZ41" s="16">
        <f t="shared" si="25"/>
        <v>1.1135999999999999</v>
      </c>
      <c r="BA41" s="16">
        <f t="shared" si="26"/>
        <v>1.0437142857142858</v>
      </c>
    </row>
    <row r="42" spans="1:53" x14ac:dyDescent="0.25">
      <c r="A42" s="8" t="s">
        <v>1333</v>
      </c>
      <c r="B42" s="28" t="s">
        <v>1074</v>
      </c>
      <c r="C42" s="28" t="s">
        <v>1075</v>
      </c>
      <c r="D42" s="28" t="s">
        <v>996</v>
      </c>
      <c r="E42" s="9" t="s">
        <v>160</v>
      </c>
      <c r="F42" s="28" t="s">
        <v>1009</v>
      </c>
      <c r="G42" s="28" t="s">
        <v>998</v>
      </c>
      <c r="H42" s="11">
        <v>3.5000000000000003E-2</v>
      </c>
      <c r="I42" s="11"/>
      <c r="J42" s="11">
        <v>0.01</v>
      </c>
      <c r="K42" s="11">
        <v>0.01</v>
      </c>
      <c r="L42" s="11">
        <v>5.0000000000000001E-3</v>
      </c>
      <c r="M42" s="11">
        <v>5.0000000000000001E-3</v>
      </c>
      <c r="N42" s="11"/>
      <c r="O42" s="12">
        <f t="shared" si="1"/>
        <v>0</v>
      </c>
      <c r="P42" s="12">
        <f t="shared" si="27"/>
        <v>0</v>
      </c>
      <c r="Q42" s="12">
        <f t="shared" si="3"/>
        <v>0</v>
      </c>
      <c r="R42" s="12">
        <f t="shared" si="28"/>
        <v>0</v>
      </c>
      <c r="S42" s="12">
        <f t="shared" si="5"/>
        <v>0</v>
      </c>
      <c r="T42" s="12">
        <f t="shared" si="29"/>
        <v>207977</v>
      </c>
      <c r="U42" s="12">
        <f t="shared" si="7"/>
        <v>58826</v>
      </c>
      <c r="V42" s="12">
        <f t="shared" si="30"/>
        <v>266803</v>
      </c>
      <c r="W42" s="12">
        <f t="shared" si="22"/>
        <v>215520</v>
      </c>
      <c r="X42" s="12">
        <f t="shared" si="9"/>
        <v>0</v>
      </c>
      <c r="Y42" s="12">
        <f t="shared" si="31"/>
        <v>203229</v>
      </c>
      <c r="Z42" s="12">
        <f t="shared" si="32"/>
        <v>282552</v>
      </c>
      <c r="AA42" s="12">
        <f t="shared" si="33"/>
        <v>501529.8</v>
      </c>
      <c r="AB42" s="12">
        <f t="shared" si="34"/>
        <v>0</v>
      </c>
      <c r="AC42" s="12">
        <v>50000000</v>
      </c>
      <c r="AD42" s="12">
        <v>20000000</v>
      </c>
      <c r="AE42" s="12">
        <f>SUMIFS('[1]TIẾN ĐỘ %'!$M$6:$M$1034,'[1]TIẾN ĐỘ %'!$G$6:$G$1034,$A42,'[1]TIẾN ĐỘ %'!$F$6:$F$1034,$E42)</f>
        <v>50000000</v>
      </c>
      <c r="AF42" s="12">
        <f t="shared" si="14"/>
        <v>120000000</v>
      </c>
      <c r="AG42" s="12">
        <v>0</v>
      </c>
      <c r="AH42" s="12">
        <v>11268000</v>
      </c>
      <c r="AI42" s="12">
        <v>11268000</v>
      </c>
      <c r="AJ42" s="12">
        <v>21552000</v>
      </c>
      <c r="AK42" s="12">
        <v>6096000</v>
      </c>
      <c r="AL42" s="12">
        <v>21552000</v>
      </c>
      <c r="AM42" s="12">
        <v>27648000</v>
      </c>
      <c r="AN42" s="12">
        <f>SUMIFS('[1]DATA THÔ IN'!$P$4:$P$12031,'[1]DATA THÔ IN'!$H$4:$H$12031,$A42,'[1]DATA THÔ IN'!$AC$4:$AC$12031,$E42,'[1]DATA THÔ IN'!$AH$4:$AH$12031,"Tiến độ 1")</f>
        <v>21060000</v>
      </c>
      <c r="AO42" s="12">
        <f>SUMIFS('[1]DATA THÔ IN'!$P$4:$P$12031,'[1]DATA THÔ IN'!$H$4:$H$12031,$A42,'[1]DATA THÔ IN'!$AC$4:$AC$12031,$E42,'[1]DATA THÔ IN'!$AH$4:$AH$12031,"Tiến độ 2")</f>
        <v>29280000</v>
      </c>
      <c r="AP42" s="12">
        <f>SUMIFS('[1]TIẾN ĐỘ %'!$N$6:$N$1034,'[1]TIẾN ĐỘ %'!$G$6:$G$1034,A42,'[1]TIẾN ĐỘ %'!$F$6:$F$1034,$E42)</f>
        <v>51972000</v>
      </c>
      <c r="AQ42" s="12">
        <f t="shared" si="15"/>
        <v>90888000</v>
      </c>
      <c r="AR42" s="15">
        <f t="shared" si="16"/>
        <v>0</v>
      </c>
      <c r="AS42" s="15">
        <f t="shared" si="17"/>
        <v>0.22536</v>
      </c>
      <c r="AT42" s="15">
        <f t="shared" si="18"/>
        <v>0.22536</v>
      </c>
      <c r="AU42" s="16">
        <f t="shared" si="19"/>
        <v>1.0775999999999999</v>
      </c>
      <c r="AV42" s="16">
        <f t="shared" si="20"/>
        <v>0.30480000000000002</v>
      </c>
      <c r="AW42" s="16">
        <f t="shared" si="21"/>
        <v>1.3824000000000001</v>
      </c>
      <c r="AX42" s="16">
        <f t="shared" si="23"/>
        <v>0.42120000000000002</v>
      </c>
      <c r="AY42" s="16">
        <f t="shared" si="24"/>
        <v>0.58560000000000001</v>
      </c>
      <c r="AZ42" s="16">
        <f t="shared" si="25"/>
        <v>1.0394399999999999</v>
      </c>
      <c r="BA42" s="16">
        <f t="shared" si="26"/>
        <v>0.75739999999999996</v>
      </c>
    </row>
    <row r="43" spans="1:53" x14ac:dyDescent="0.25">
      <c r="A43" s="8" t="s">
        <v>1335</v>
      </c>
      <c r="B43" s="28" t="s">
        <v>1076</v>
      </c>
      <c r="C43" s="28" t="s">
        <v>1077</v>
      </c>
      <c r="D43" s="28" t="s">
        <v>1001</v>
      </c>
      <c r="E43" s="9" t="s">
        <v>160</v>
      </c>
      <c r="F43" s="28" t="s">
        <v>1015</v>
      </c>
      <c r="G43" s="28" t="s">
        <v>998</v>
      </c>
      <c r="H43" s="11">
        <v>3.5000000000000003E-2</v>
      </c>
      <c r="I43" s="11"/>
      <c r="J43" s="11">
        <v>0.01</v>
      </c>
      <c r="K43" s="11">
        <v>0.01</v>
      </c>
      <c r="L43" s="11">
        <v>5.0000000000000001E-3</v>
      </c>
      <c r="M43" s="11">
        <v>5.0000000000000001E-3</v>
      </c>
      <c r="N43" s="11"/>
      <c r="O43" s="12">
        <f t="shared" si="1"/>
        <v>0</v>
      </c>
      <c r="P43" s="12">
        <f t="shared" si="27"/>
        <v>47246.400000000001</v>
      </c>
      <c r="Q43" s="12">
        <f t="shared" si="3"/>
        <v>13664.4</v>
      </c>
      <c r="R43" s="12">
        <f t="shared" si="28"/>
        <v>74575.199999999997</v>
      </c>
      <c r="S43" s="12">
        <f t="shared" si="5"/>
        <v>0</v>
      </c>
      <c r="T43" s="12">
        <f t="shared" si="29"/>
        <v>182732</v>
      </c>
      <c r="U43" s="12">
        <f t="shared" si="7"/>
        <v>0</v>
      </c>
      <c r="V43" s="12">
        <f t="shared" si="30"/>
        <v>182732</v>
      </c>
      <c r="W43" s="12">
        <f t="shared" si="22"/>
        <v>189360</v>
      </c>
      <c r="X43" s="12">
        <f t="shared" si="9"/>
        <v>0</v>
      </c>
      <c r="Y43" s="12">
        <f t="shared" si="31"/>
        <v>123906</v>
      </c>
      <c r="Z43" s="12">
        <f t="shared" si="32"/>
        <v>0</v>
      </c>
      <c r="AA43" s="12">
        <f t="shared" si="33"/>
        <v>0</v>
      </c>
      <c r="AB43" s="12">
        <f t="shared" si="34"/>
        <v>222104.4</v>
      </c>
      <c r="AC43" s="12">
        <v>5000000</v>
      </c>
      <c r="AD43" s="12">
        <v>10000000</v>
      </c>
      <c r="AE43" s="12">
        <f>SUMIFS('[1]TIẾN ĐỘ %'!$M$6:$M$1034,'[1]TIẾN ĐỘ %'!$G$6:$G$1034,$A43,'[1]TIẾN ĐỘ %'!$F$6:$F$1034,$E43)</f>
        <v>30000000</v>
      </c>
      <c r="AF43" s="12">
        <f t="shared" si="14"/>
        <v>45000000</v>
      </c>
      <c r="AG43" s="12">
        <v>4896000</v>
      </c>
      <c r="AH43" s="12">
        <v>1416000</v>
      </c>
      <c r="AI43" s="12">
        <v>7728000</v>
      </c>
      <c r="AJ43" s="12">
        <v>18936000</v>
      </c>
      <c r="AK43" s="12">
        <v>0</v>
      </c>
      <c r="AL43" s="12">
        <v>18936000</v>
      </c>
      <c r="AM43" s="12">
        <v>18936000</v>
      </c>
      <c r="AN43" s="12">
        <f>SUMIFS('[1]DATA THÔ IN'!$P$4:$P$12031,'[1]DATA THÔ IN'!$H$4:$H$12031,$A43,'[1]DATA THÔ IN'!$AC$4:$AC$12031,$E43,'[1]DATA THÔ IN'!$AH$4:$AH$12031,"Tiến độ 1")</f>
        <v>12840000</v>
      </c>
      <c r="AO43" s="12">
        <f>SUMIFS('[1]DATA THÔ IN'!$P$4:$P$12031,'[1]DATA THÔ IN'!$H$4:$H$12031,$A43,'[1]DATA THÔ IN'!$AC$4:$AC$12031,$E43,'[1]DATA THÔ IN'!$AH$4:$AH$12031,"Tiến độ 2")</f>
        <v>6528000</v>
      </c>
      <c r="AP43" s="12">
        <f>SUMIFS('[1]TIẾN ĐỘ %'!$N$6:$N$1034,'[1]TIẾN ĐỘ %'!$G$6:$G$1034,A43,'[1]TIẾN ĐỘ %'!$F$6:$F$1034,$E43)</f>
        <v>19368000</v>
      </c>
      <c r="AQ43" s="12">
        <f t="shared" si="15"/>
        <v>46032000</v>
      </c>
      <c r="AR43" s="15">
        <f t="shared" si="16"/>
        <v>0.97919999999999996</v>
      </c>
      <c r="AS43" s="15">
        <f t="shared" si="17"/>
        <v>0.28320000000000001</v>
      </c>
      <c r="AT43" s="15">
        <f t="shared" si="18"/>
        <v>1.5456000000000001</v>
      </c>
      <c r="AU43" s="16">
        <f t="shared" si="19"/>
        <v>1.8935999999999999</v>
      </c>
      <c r="AV43" s="16">
        <f t="shared" si="20"/>
        <v>0</v>
      </c>
      <c r="AW43" s="16">
        <f t="shared" si="21"/>
        <v>1.8935999999999999</v>
      </c>
      <c r="AX43" s="16">
        <f t="shared" si="23"/>
        <v>0.42799999999999999</v>
      </c>
      <c r="AY43" s="16">
        <f t="shared" si="24"/>
        <v>0.21759999999999999</v>
      </c>
      <c r="AZ43" s="16">
        <f t="shared" si="25"/>
        <v>0.64559999999999995</v>
      </c>
      <c r="BA43" s="16">
        <f t="shared" si="26"/>
        <v>1.0229333333333333</v>
      </c>
    </row>
    <row r="44" spans="1:53" x14ac:dyDescent="0.25">
      <c r="A44" s="8" t="s">
        <v>1336</v>
      </c>
      <c r="B44" s="28" t="s">
        <v>1078</v>
      </c>
      <c r="C44" s="28" t="s">
        <v>1079</v>
      </c>
      <c r="D44" s="28" t="s">
        <v>1018</v>
      </c>
      <c r="E44" s="9" t="s">
        <v>160</v>
      </c>
      <c r="F44" s="28" t="s">
        <v>1019</v>
      </c>
      <c r="G44" s="28" t="s">
        <v>998</v>
      </c>
      <c r="H44" s="11">
        <v>3.5000000000000003E-2</v>
      </c>
      <c r="I44" s="11"/>
      <c r="J44" s="11">
        <v>0.01</v>
      </c>
      <c r="K44" s="11">
        <v>0.01</v>
      </c>
      <c r="L44" s="11">
        <v>5.0000000000000001E-3</v>
      </c>
      <c r="M44" s="11">
        <v>5.0000000000000001E-3</v>
      </c>
      <c r="N44" s="11"/>
      <c r="O44" s="12">
        <f t="shared" si="1"/>
        <v>0</v>
      </c>
      <c r="P44" s="12">
        <f t="shared" si="27"/>
        <v>0</v>
      </c>
      <c r="Q44" s="12">
        <f t="shared" si="3"/>
        <v>0</v>
      </c>
      <c r="R44" s="12">
        <f t="shared" si="28"/>
        <v>0</v>
      </c>
      <c r="S44" s="12">
        <f t="shared" si="5"/>
        <v>0</v>
      </c>
      <c r="T44" s="12">
        <f t="shared" si="29"/>
        <v>243643</v>
      </c>
      <c r="U44" s="12">
        <f t="shared" si="7"/>
        <v>0</v>
      </c>
      <c r="V44" s="12">
        <f t="shared" si="30"/>
        <v>593359</v>
      </c>
      <c r="W44" s="12">
        <f t="shared" si="22"/>
        <v>252480</v>
      </c>
      <c r="X44" s="12">
        <f t="shared" si="9"/>
        <v>0</v>
      </c>
      <c r="Y44" s="12">
        <f t="shared" si="31"/>
        <v>295058.39999999997</v>
      </c>
      <c r="Z44" s="12">
        <f t="shared" si="32"/>
        <v>0</v>
      </c>
      <c r="AA44" s="12">
        <f t="shared" si="33"/>
        <v>0</v>
      </c>
      <c r="AB44" s="12">
        <f t="shared" si="34"/>
        <v>0</v>
      </c>
      <c r="AC44" s="12">
        <v>60000000</v>
      </c>
      <c r="AD44" s="12">
        <v>60000000</v>
      </c>
      <c r="AE44" s="12">
        <f>SUMIFS('[1]TIẾN ĐỘ %'!$M$6:$M$1034,'[1]TIẾN ĐỘ %'!$G$6:$G$1034,$A44,'[1]TIẾN ĐỘ %'!$F$6:$F$1034,$E44)</f>
        <v>70000000</v>
      </c>
      <c r="AF44" s="12">
        <f t="shared" si="14"/>
        <v>190000000</v>
      </c>
      <c r="AG44" s="12">
        <v>9792000</v>
      </c>
      <c r="AH44" s="12">
        <v>0</v>
      </c>
      <c r="AI44" s="12">
        <v>26112000</v>
      </c>
      <c r="AJ44" s="12">
        <v>25248000</v>
      </c>
      <c r="AK44" s="12">
        <v>26880000</v>
      </c>
      <c r="AL44" s="12">
        <v>25248000</v>
      </c>
      <c r="AM44" s="12">
        <v>61488000</v>
      </c>
      <c r="AN44" s="12">
        <f>SUMIFS('[1]DATA THÔ IN'!$P$4:$P$12031,'[1]DATA THÔ IN'!$H$4:$H$12031,$A44,'[1]DATA THÔ IN'!$AC$4:$AC$12031,$E44,'[1]DATA THÔ IN'!$AH$4:$AH$12031,"Tiến độ 1")</f>
        <v>30576000</v>
      </c>
      <c r="AO44" s="12">
        <f>SUMIFS('[1]DATA THÔ IN'!$P$4:$P$12031,'[1]DATA THÔ IN'!$H$4:$H$12031,$A44,'[1]DATA THÔ IN'!$AC$4:$AC$12031,$E44,'[1]DATA THÔ IN'!$AH$4:$AH$12031,"Tiến độ 2")</f>
        <v>0</v>
      </c>
      <c r="AP44" s="12">
        <f>SUMIFS('[1]TIẾN ĐỘ %'!$N$6:$N$1034,'[1]TIẾN ĐỘ %'!$G$6:$G$1034,A44,'[1]TIẾN ĐỘ %'!$F$6:$F$1034,$E44)</f>
        <v>50160000</v>
      </c>
      <c r="AQ44" s="12">
        <f t="shared" si="15"/>
        <v>137760000</v>
      </c>
      <c r="AR44" s="15">
        <f t="shared" si="16"/>
        <v>0.16320000000000001</v>
      </c>
      <c r="AS44" s="15">
        <f t="shared" si="17"/>
        <v>0</v>
      </c>
      <c r="AT44" s="15">
        <f t="shared" si="18"/>
        <v>0.43519999999999998</v>
      </c>
      <c r="AU44" s="16">
        <f t="shared" si="19"/>
        <v>0.42080000000000001</v>
      </c>
      <c r="AV44" s="16">
        <f t="shared" si="20"/>
        <v>0.44800000000000001</v>
      </c>
      <c r="AW44" s="16">
        <f t="shared" si="21"/>
        <v>1.0247999999999999</v>
      </c>
      <c r="AX44" s="16">
        <f t="shared" si="23"/>
        <v>0.43680000000000002</v>
      </c>
      <c r="AY44" s="16">
        <f t="shared" si="24"/>
        <v>0</v>
      </c>
      <c r="AZ44" s="16">
        <f t="shared" si="25"/>
        <v>0.71657142857142853</v>
      </c>
      <c r="BA44" s="16">
        <f t="shared" si="26"/>
        <v>0.72505263157894739</v>
      </c>
    </row>
    <row r="45" spans="1:53" x14ac:dyDescent="0.25">
      <c r="A45" s="8" t="s">
        <v>1337</v>
      </c>
      <c r="B45" s="28" t="s">
        <v>1080</v>
      </c>
      <c r="C45" s="28" t="s">
        <v>1081</v>
      </c>
      <c r="D45" s="28" t="s">
        <v>1001</v>
      </c>
      <c r="E45" s="9" t="s">
        <v>160</v>
      </c>
      <c r="F45" s="28" t="s">
        <v>1022</v>
      </c>
      <c r="G45" s="28" t="s">
        <v>998</v>
      </c>
      <c r="H45" s="11">
        <v>3.5000000000000003E-2</v>
      </c>
      <c r="I45" s="11"/>
      <c r="J45" s="11">
        <v>0.01</v>
      </c>
      <c r="K45" s="11">
        <v>0.01</v>
      </c>
      <c r="L45" s="11">
        <v>5.0000000000000001E-3</v>
      </c>
      <c r="M45" s="11">
        <v>5.0000000000000001E-3</v>
      </c>
      <c r="N45" s="11"/>
      <c r="O45" s="12">
        <f t="shared" si="1"/>
        <v>0</v>
      </c>
      <c r="P45" s="12">
        <f t="shared" si="27"/>
        <v>0</v>
      </c>
      <c r="Q45" s="12">
        <f t="shared" si="3"/>
        <v>0</v>
      </c>
      <c r="R45" s="12">
        <f t="shared" si="28"/>
        <v>0</v>
      </c>
      <c r="S45" s="12">
        <f t="shared" si="5"/>
        <v>0</v>
      </c>
      <c r="T45" s="12">
        <f t="shared" si="29"/>
        <v>394878</v>
      </c>
      <c r="U45" s="12">
        <f t="shared" si="7"/>
        <v>0</v>
      </c>
      <c r="V45" s="12">
        <f t="shared" si="30"/>
        <v>394878</v>
      </c>
      <c r="W45" s="12">
        <f t="shared" si="22"/>
        <v>409200</v>
      </c>
      <c r="X45" s="12">
        <f t="shared" si="9"/>
        <v>0</v>
      </c>
      <c r="Y45" s="12">
        <f t="shared" si="31"/>
        <v>326556</v>
      </c>
      <c r="Z45" s="12">
        <f t="shared" si="32"/>
        <v>162814.79999999999</v>
      </c>
      <c r="AA45" s="12">
        <f t="shared" si="33"/>
        <v>489370.8</v>
      </c>
      <c r="AB45" s="12">
        <f t="shared" si="34"/>
        <v>0</v>
      </c>
      <c r="AC45" s="12">
        <v>60000000</v>
      </c>
      <c r="AD45" s="12">
        <v>40000000</v>
      </c>
      <c r="AE45" s="12">
        <f>SUMIFS('[1]TIẾN ĐỘ %'!$M$6:$M$1034,'[1]TIẾN ĐỘ %'!$G$6:$G$1034,$A45,'[1]TIẾN ĐỘ %'!$F$6:$F$1034,$E45)</f>
        <v>50000000</v>
      </c>
      <c r="AF45" s="12">
        <f t="shared" si="14"/>
        <v>150000000</v>
      </c>
      <c r="AG45" s="12">
        <v>0</v>
      </c>
      <c r="AH45" s="12">
        <v>11760000</v>
      </c>
      <c r="AI45" s="12">
        <v>18288000</v>
      </c>
      <c r="AJ45" s="12">
        <v>40920000</v>
      </c>
      <c r="AK45" s="12">
        <v>0</v>
      </c>
      <c r="AL45" s="12">
        <v>40920000</v>
      </c>
      <c r="AM45" s="12">
        <v>40920000</v>
      </c>
      <c r="AN45" s="12">
        <f>SUMIFS('[1]DATA THÔ IN'!$P$4:$P$12031,'[1]DATA THÔ IN'!$H$4:$H$12031,$A45,'[1]DATA THÔ IN'!$AC$4:$AC$12031,$E45,'[1]DATA THÔ IN'!$AH$4:$AH$12031,"Tiến độ 1")</f>
        <v>33840000</v>
      </c>
      <c r="AO45" s="12">
        <f>SUMIFS('[1]DATA THÔ IN'!$P$4:$P$12031,'[1]DATA THÔ IN'!$H$4:$H$12031,$A45,'[1]DATA THÔ IN'!$AC$4:$AC$12031,$E45,'[1]DATA THÔ IN'!$AH$4:$AH$12031,"Tiến độ 2")</f>
        <v>16872000</v>
      </c>
      <c r="AP45" s="12">
        <f>SUMIFS('[1]TIẾN ĐỘ %'!$N$6:$N$1034,'[1]TIẾN ĐỘ %'!$G$6:$G$1034,A45,'[1]TIẾN ĐỘ %'!$F$6:$F$1034,$E45)</f>
        <v>50712000</v>
      </c>
      <c r="AQ45" s="12">
        <f t="shared" si="15"/>
        <v>109920000</v>
      </c>
      <c r="AR45" s="15">
        <f t="shared" si="16"/>
        <v>0</v>
      </c>
      <c r="AS45" s="15">
        <f t="shared" si="17"/>
        <v>0.19600000000000001</v>
      </c>
      <c r="AT45" s="15">
        <f t="shared" si="18"/>
        <v>0.30480000000000002</v>
      </c>
      <c r="AU45" s="16">
        <f t="shared" si="19"/>
        <v>1.0229999999999999</v>
      </c>
      <c r="AV45" s="16">
        <f t="shared" si="20"/>
        <v>0</v>
      </c>
      <c r="AW45" s="16">
        <f t="shared" si="21"/>
        <v>1.0229999999999999</v>
      </c>
      <c r="AX45" s="16">
        <f t="shared" si="23"/>
        <v>0.67679999999999996</v>
      </c>
      <c r="AY45" s="16">
        <f t="shared" si="24"/>
        <v>0.33744000000000002</v>
      </c>
      <c r="AZ45" s="16">
        <f t="shared" si="25"/>
        <v>1.01424</v>
      </c>
      <c r="BA45" s="16">
        <f t="shared" si="26"/>
        <v>0.73280000000000001</v>
      </c>
    </row>
    <row r="46" spans="1:53" x14ac:dyDescent="0.25">
      <c r="A46" s="8" t="s">
        <v>1338</v>
      </c>
      <c r="B46" s="32" t="s">
        <v>1082</v>
      </c>
      <c r="C46" s="9" t="s">
        <v>1083</v>
      </c>
      <c r="D46" s="9" t="s">
        <v>1018</v>
      </c>
      <c r="E46" s="9" t="s">
        <v>160</v>
      </c>
      <c r="F46" s="9" t="s">
        <v>1025</v>
      </c>
      <c r="G46" s="9" t="s">
        <v>998</v>
      </c>
      <c r="H46" s="11">
        <v>3.5000000000000003E-2</v>
      </c>
      <c r="I46" s="11"/>
      <c r="J46" s="11">
        <v>0.01</v>
      </c>
      <c r="K46" s="11">
        <v>0.01</v>
      </c>
      <c r="L46" s="11">
        <v>5.0000000000000001E-3</v>
      </c>
      <c r="M46" s="11">
        <v>5.0000000000000001E-3</v>
      </c>
      <c r="N46" s="11"/>
      <c r="O46" s="12">
        <f t="shared" si="1"/>
        <v>0</v>
      </c>
      <c r="P46" s="12">
        <f t="shared" si="27"/>
        <v>0</v>
      </c>
      <c r="Q46" s="12">
        <f t="shared" si="3"/>
        <v>0</v>
      </c>
      <c r="R46" s="12">
        <f t="shared" si="28"/>
        <v>0</v>
      </c>
      <c r="S46" s="12">
        <f t="shared" si="5"/>
        <v>0</v>
      </c>
      <c r="T46" s="12">
        <f t="shared" si="29"/>
        <v>677198</v>
      </c>
      <c r="U46" s="12">
        <f t="shared" si="7"/>
        <v>27329</v>
      </c>
      <c r="V46" s="12">
        <f t="shared" si="30"/>
        <v>704527</v>
      </c>
      <c r="W46" s="12">
        <f t="shared" si="22"/>
        <v>701760</v>
      </c>
      <c r="X46" s="12">
        <f t="shared" si="9"/>
        <v>0</v>
      </c>
      <c r="Y46" s="12">
        <f t="shared" si="31"/>
        <v>283478.39999999997</v>
      </c>
      <c r="Z46" s="12">
        <f t="shared" si="32"/>
        <v>393720</v>
      </c>
      <c r="AA46" s="12">
        <f t="shared" si="33"/>
        <v>677198.4</v>
      </c>
      <c r="AB46" s="12">
        <f t="shared" si="34"/>
        <v>0</v>
      </c>
      <c r="AC46" s="12">
        <v>80000000</v>
      </c>
      <c r="AD46" s="12">
        <v>70000000</v>
      </c>
      <c r="AE46" s="12">
        <f>SUMIFS('[1]TIẾN ĐỘ %'!$M$6:$M$1034,'[1]TIẾN ĐỘ %'!$G$6:$G$1034,$A46,'[1]TIẾN ĐỘ %'!$F$6:$F$1034,$E46)</f>
        <v>70000000</v>
      </c>
      <c r="AF46" s="12">
        <f t="shared" si="14"/>
        <v>220000000</v>
      </c>
      <c r="AG46" s="12">
        <v>0</v>
      </c>
      <c r="AH46" s="12">
        <v>0</v>
      </c>
      <c r="AI46" s="12">
        <v>1632000</v>
      </c>
      <c r="AJ46" s="12">
        <v>70176000</v>
      </c>
      <c r="AK46" s="12">
        <v>2832000</v>
      </c>
      <c r="AL46" s="12">
        <v>70176000</v>
      </c>
      <c r="AM46" s="12">
        <v>73008000</v>
      </c>
      <c r="AN46" s="12">
        <f>SUMIFS('[1]DATA THÔ IN'!$P$4:$P$12031,'[1]DATA THÔ IN'!$H$4:$H$12031,$A46,'[1]DATA THÔ IN'!$AC$4:$AC$12031,$E46,'[1]DATA THÔ IN'!$AH$4:$AH$12031,"Tiến độ 1")</f>
        <v>29376000</v>
      </c>
      <c r="AO46" s="12">
        <f>SUMIFS('[1]DATA THÔ IN'!$P$4:$P$12031,'[1]DATA THÔ IN'!$H$4:$H$12031,$A46,'[1]DATA THÔ IN'!$AC$4:$AC$12031,$E46,'[1]DATA THÔ IN'!$AH$4:$AH$12031,"Tiến độ 2")</f>
        <v>40800000</v>
      </c>
      <c r="AP46" s="12">
        <f>SUMIFS('[1]TIẾN ĐỘ %'!$N$6:$N$1034,'[1]TIẾN ĐỘ %'!$G$6:$G$1034,A46,'[1]TIẾN ĐỘ %'!$F$6:$F$1034,$E46)</f>
        <v>70176000</v>
      </c>
      <c r="AQ46" s="12">
        <f t="shared" si="15"/>
        <v>144816000</v>
      </c>
      <c r="AR46" s="15">
        <f t="shared" si="16"/>
        <v>0</v>
      </c>
      <c r="AS46" s="15">
        <f t="shared" si="17"/>
        <v>0</v>
      </c>
      <c r="AT46" s="15">
        <f t="shared" si="18"/>
        <v>2.0400000000000001E-2</v>
      </c>
      <c r="AU46" s="16">
        <f t="shared" si="19"/>
        <v>1.0025142857142857</v>
      </c>
      <c r="AV46" s="16">
        <f t="shared" si="20"/>
        <v>4.0457142857142858E-2</v>
      </c>
      <c r="AW46" s="16">
        <f t="shared" si="21"/>
        <v>1.0429714285714287</v>
      </c>
      <c r="AX46" s="16">
        <f t="shared" si="23"/>
        <v>0.41965714285714284</v>
      </c>
      <c r="AY46" s="16">
        <f t="shared" si="24"/>
        <v>0.58285714285714285</v>
      </c>
      <c r="AZ46" s="16">
        <f t="shared" si="25"/>
        <v>1.0025142857142857</v>
      </c>
      <c r="BA46" s="16">
        <f t="shared" si="26"/>
        <v>0.65825454545454543</v>
      </c>
    </row>
    <row r="47" spans="1:53" x14ac:dyDescent="0.25">
      <c r="A47" s="8" t="s">
        <v>1339</v>
      </c>
      <c r="B47" s="30" t="s">
        <v>1084</v>
      </c>
      <c r="C47" s="9" t="s">
        <v>1085</v>
      </c>
      <c r="D47" s="9" t="s">
        <v>996</v>
      </c>
      <c r="E47" s="9" t="s">
        <v>160</v>
      </c>
      <c r="F47" s="9" t="s">
        <v>1012</v>
      </c>
      <c r="G47" s="9" t="s">
        <v>998</v>
      </c>
      <c r="H47" s="11">
        <v>3.5000000000000003E-2</v>
      </c>
      <c r="I47" s="11"/>
      <c r="J47" s="11">
        <v>0.01</v>
      </c>
      <c r="K47" s="11">
        <v>0.01</v>
      </c>
      <c r="L47" s="11">
        <v>5.0000000000000001E-3</v>
      </c>
      <c r="M47" s="11">
        <v>5.0000000000000001E-3</v>
      </c>
      <c r="N47" s="11"/>
      <c r="O47" s="12">
        <f t="shared" si="1"/>
        <v>0</v>
      </c>
      <c r="P47" s="12">
        <f t="shared" si="27"/>
        <v>0</v>
      </c>
      <c r="Q47" s="12">
        <f t="shared" si="3"/>
        <v>0</v>
      </c>
      <c r="R47" s="12">
        <f t="shared" si="28"/>
        <v>0</v>
      </c>
      <c r="S47" s="12">
        <f t="shared" si="5"/>
        <v>0</v>
      </c>
      <c r="T47" s="12">
        <f t="shared" si="29"/>
        <v>262634</v>
      </c>
      <c r="U47" s="12">
        <f t="shared" si="7"/>
        <v>301543</v>
      </c>
      <c r="V47" s="12">
        <f t="shared" si="30"/>
        <v>564178</v>
      </c>
      <c r="W47" s="12">
        <f t="shared" si="22"/>
        <v>272160</v>
      </c>
      <c r="X47" s="12">
        <f t="shared" si="9"/>
        <v>0</v>
      </c>
      <c r="Y47" s="12">
        <f t="shared" si="31"/>
        <v>572515.19999999995</v>
      </c>
      <c r="Z47" s="12">
        <f t="shared" si="32"/>
        <v>408774</v>
      </c>
      <c r="AA47" s="12">
        <f t="shared" si="33"/>
        <v>1044284.4</v>
      </c>
      <c r="AB47" s="12">
        <f t="shared" si="34"/>
        <v>863327.6</v>
      </c>
      <c r="AC47" s="12">
        <v>50000000</v>
      </c>
      <c r="AD47" s="12">
        <v>20000000</v>
      </c>
      <c r="AE47" s="12">
        <f>SUMIFS('[1]TIẾN ĐỘ %'!$M$6:$M$1034,'[1]TIẾN ĐỘ %'!$G$6:$G$1034,$A47,'[1]TIẾN ĐỘ %'!$F$6:$F$1034,$E47)</f>
        <v>40000000</v>
      </c>
      <c r="AF47" s="12">
        <f t="shared" si="14"/>
        <v>110000000</v>
      </c>
      <c r="AG47" s="12">
        <v>272000</v>
      </c>
      <c r="AH47" s="12">
        <v>11976000</v>
      </c>
      <c r="AI47" s="12">
        <v>12248000</v>
      </c>
      <c r="AJ47" s="12">
        <v>27216000</v>
      </c>
      <c r="AK47" s="12">
        <v>31248000</v>
      </c>
      <c r="AL47" s="12">
        <v>27216000</v>
      </c>
      <c r="AM47" s="12">
        <v>58464000</v>
      </c>
      <c r="AN47" s="12">
        <f>SUMIFS('[1]DATA THÔ IN'!$P$4:$P$12031,'[1]DATA THÔ IN'!$H$4:$H$12031,$A47,'[1]DATA THÔ IN'!$AC$4:$AC$12031,$E47,'[1]DATA THÔ IN'!$AH$4:$AH$12031,"Tiến độ 1")</f>
        <v>59328000</v>
      </c>
      <c r="AO47" s="12">
        <f>SUMIFS('[1]DATA THÔ IN'!$P$4:$P$12031,'[1]DATA THÔ IN'!$H$4:$H$12031,$A47,'[1]DATA THÔ IN'!$AC$4:$AC$12031,$E47,'[1]DATA THÔ IN'!$AH$4:$AH$12031,"Tiến độ 2")</f>
        <v>42360000</v>
      </c>
      <c r="AP47" s="12">
        <f>SUMIFS('[1]TIẾN ĐỘ %'!$N$6:$N$1034,'[1]TIẾN ĐỘ %'!$G$6:$G$1034,A47,'[1]TIẾN ĐỘ %'!$F$6:$F$1034,$E47)</f>
        <v>108216000</v>
      </c>
      <c r="AQ47" s="12">
        <f t="shared" si="15"/>
        <v>178928000</v>
      </c>
      <c r="AR47" s="15">
        <f t="shared" si="16"/>
        <v>5.4400000000000004E-3</v>
      </c>
      <c r="AS47" s="15">
        <f t="shared" si="17"/>
        <v>0.23952000000000001</v>
      </c>
      <c r="AT47" s="15">
        <f t="shared" si="18"/>
        <v>0.24496000000000001</v>
      </c>
      <c r="AU47" s="16">
        <f t="shared" si="19"/>
        <v>1.3608</v>
      </c>
      <c r="AV47" s="16">
        <f t="shared" si="20"/>
        <v>1.5624</v>
      </c>
      <c r="AW47" s="16">
        <f t="shared" si="21"/>
        <v>2.9232</v>
      </c>
      <c r="AX47" s="16">
        <f t="shared" si="23"/>
        <v>1.4832000000000001</v>
      </c>
      <c r="AY47" s="16">
        <f t="shared" si="24"/>
        <v>1.0589999999999999</v>
      </c>
      <c r="AZ47" s="16">
        <f t="shared" si="25"/>
        <v>2.7054</v>
      </c>
      <c r="BA47" s="16">
        <f t="shared" si="26"/>
        <v>1.6266181818181817</v>
      </c>
    </row>
    <row r="48" spans="1:53" x14ac:dyDescent="0.25">
      <c r="A48" s="8" t="s">
        <v>1334</v>
      </c>
      <c r="B48" s="30" t="s">
        <v>1086</v>
      </c>
      <c r="C48" s="9" t="s">
        <v>1087</v>
      </c>
      <c r="D48" s="9" t="s">
        <v>996</v>
      </c>
      <c r="E48" s="9" t="s">
        <v>160</v>
      </c>
      <c r="F48" s="9" t="s">
        <v>1012</v>
      </c>
      <c r="G48" s="9" t="s">
        <v>998</v>
      </c>
      <c r="H48" s="11">
        <v>3.5000000000000003E-2</v>
      </c>
      <c r="I48" s="11"/>
      <c r="J48" s="11">
        <v>0.01</v>
      </c>
      <c r="K48" s="11">
        <v>0.01</v>
      </c>
      <c r="L48" s="11">
        <v>5.0000000000000001E-3</v>
      </c>
      <c r="M48" s="11">
        <v>5.0000000000000001E-3</v>
      </c>
      <c r="N48" s="11"/>
      <c r="O48" s="12">
        <f t="shared" si="1"/>
        <v>0</v>
      </c>
      <c r="P48" s="12">
        <f t="shared" si="27"/>
        <v>0</v>
      </c>
      <c r="Q48" s="12">
        <f t="shared" si="3"/>
        <v>0</v>
      </c>
      <c r="R48" s="12">
        <f t="shared" si="28"/>
        <v>0</v>
      </c>
      <c r="S48" s="12">
        <f t="shared" si="5"/>
        <v>0</v>
      </c>
      <c r="T48" s="12">
        <f t="shared" si="29"/>
        <v>0</v>
      </c>
      <c r="U48" s="12">
        <f t="shared" si="7"/>
        <v>0</v>
      </c>
      <c r="V48" s="12">
        <f t="shared" si="30"/>
        <v>0</v>
      </c>
      <c r="W48" s="12">
        <f t="shared" si="22"/>
        <v>0</v>
      </c>
      <c r="X48" s="12">
        <f t="shared" si="9"/>
        <v>0</v>
      </c>
      <c r="Y48" s="12">
        <f t="shared" si="31"/>
        <v>74575.199999999997</v>
      </c>
      <c r="Z48" s="12">
        <f t="shared" si="32"/>
        <v>0</v>
      </c>
      <c r="AA48" s="12">
        <f t="shared" si="33"/>
        <v>147066</v>
      </c>
      <c r="AB48" s="12">
        <f t="shared" si="34"/>
        <v>0</v>
      </c>
      <c r="AC48" s="12">
        <v>15000000</v>
      </c>
      <c r="AD48" s="12">
        <v>10000000</v>
      </c>
      <c r="AE48" s="12">
        <f>SUMIFS('[1]TIẾN ĐỘ %'!$M$6:$M$1034,'[1]TIẾN ĐỘ %'!$G$6:$G$1034,$A48,'[1]TIẾN ĐỘ %'!$F$6:$F$1034,$E48)</f>
        <v>15000000</v>
      </c>
      <c r="AF48" s="12">
        <f t="shared" si="14"/>
        <v>40000000</v>
      </c>
      <c r="AG48" s="12">
        <v>0</v>
      </c>
      <c r="AH48" s="12">
        <v>0</v>
      </c>
      <c r="AI48" s="12">
        <v>10776000</v>
      </c>
      <c r="AJ48" s="12">
        <v>2832000</v>
      </c>
      <c r="AK48" s="12">
        <v>0</v>
      </c>
      <c r="AL48" s="12">
        <v>0</v>
      </c>
      <c r="AM48" s="12">
        <v>2832000</v>
      </c>
      <c r="AN48" s="12">
        <f>SUMIFS('[1]DATA THÔ IN'!$P$4:$P$12031,'[1]DATA THÔ IN'!$H$4:$H$12031,$A48,'[1]DATA THÔ IN'!$AC$4:$AC$12031,$E48,'[1]DATA THÔ IN'!$AH$4:$AH$12031,"Tiến độ 1")</f>
        <v>7728000</v>
      </c>
      <c r="AO48" s="12">
        <f>SUMIFS('[1]DATA THÔ IN'!$P$4:$P$12031,'[1]DATA THÔ IN'!$H$4:$H$12031,$A48,'[1]DATA THÔ IN'!$AC$4:$AC$12031,$E48,'[1]DATA THÔ IN'!$AH$4:$AH$12031,"Tiến độ 2")</f>
        <v>0</v>
      </c>
      <c r="AP48" s="12">
        <f>SUMIFS('[1]TIẾN ĐỘ %'!$N$6:$N$1034,'[1]TIẾN ĐỘ %'!$G$6:$G$1034,A48,'[1]TIẾN ĐỘ %'!$F$6:$F$1034,$E48)</f>
        <v>15240000</v>
      </c>
      <c r="AQ48" s="12">
        <f t="shared" si="15"/>
        <v>28848000</v>
      </c>
      <c r="AR48" s="15">
        <f t="shared" si="16"/>
        <v>0</v>
      </c>
      <c r="AS48" s="15">
        <f t="shared" si="17"/>
        <v>0</v>
      </c>
      <c r="AT48" s="15">
        <f t="shared" si="18"/>
        <v>0.71840000000000004</v>
      </c>
      <c r="AU48" s="16">
        <f t="shared" si="19"/>
        <v>0.28320000000000001</v>
      </c>
      <c r="AV48" s="16">
        <f t="shared" si="20"/>
        <v>0</v>
      </c>
      <c r="AW48" s="16">
        <f t="shared" si="21"/>
        <v>0.28320000000000001</v>
      </c>
      <c r="AX48" s="16">
        <f t="shared" si="23"/>
        <v>0.51519999999999999</v>
      </c>
      <c r="AY48" s="16">
        <f t="shared" si="24"/>
        <v>0</v>
      </c>
      <c r="AZ48" s="16">
        <f t="shared" si="25"/>
        <v>1.016</v>
      </c>
      <c r="BA48" s="16">
        <f t="shared" si="26"/>
        <v>0.72119999999999995</v>
      </c>
    </row>
    <row r="49" spans="1:53" x14ac:dyDescent="0.25">
      <c r="A49" s="8" t="s">
        <v>1342</v>
      </c>
      <c r="B49" s="32" t="s">
        <v>1183</v>
      </c>
      <c r="C49" s="9" t="s">
        <v>1184</v>
      </c>
      <c r="D49" s="9" t="s">
        <v>996</v>
      </c>
      <c r="E49" s="9" t="s">
        <v>160</v>
      </c>
      <c r="F49" s="9" t="s">
        <v>1185</v>
      </c>
      <c r="G49" s="9" t="s">
        <v>998</v>
      </c>
      <c r="H49" s="11">
        <v>3.5000000000000003E-2</v>
      </c>
      <c r="I49" s="11"/>
      <c r="J49" s="11">
        <v>0.01</v>
      </c>
      <c r="K49" s="11">
        <v>0.01</v>
      </c>
      <c r="L49" s="11">
        <v>5.0000000000000001E-3</v>
      </c>
      <c r="M49" s="11">
        <v>5.0000000000000001E-3</v>
      </c>
      <c r="N49" s="11"/>
      <c r="O49" s="12">
        <f t="shared" si="1"/>
        <v>0</v>
      </c>
      <c r="P49" s="12">
        <f t="shared" si="27"/>
        <v>0</v>
      </c>
      <c r="Q49" s="12">
        <f t="shared" si="3"/>
        <v>0</v>
      </c>
      <c r="R49" s="12">
        <f t="shared" si="28"/>
        <v>0</v>
      </c>
      <c r="S49" s="12">
        <f t="shared" si="5"/>
        <v>0</v>
      </c>
      <c r="T49" s="12">
        <f t="shared" si="29"/>
        <v>0</v>
      </c>
      <c r="U49" s="12">
        <f t="shared" si="7"/>
        <v>0</v>
      </c>
      <c r="V49" s="12">
        <f t="shared" si="30"/>
        <v>0</v>
      </c>
      <c r="W49" s="12">
        <f t="shared" si="22"/>
        <v>0</v>
      </c>
      <c r="X49" s="12">
        <f t="shared" si="9"/>
        <v>0</v>
      </c>
      <c r="Y49" s="12">
        <f t="shared" si="31"/>
        <v>0</v>
      </c>
      <c r="Z49" s="12">
        <f t="shared" si="32"/>
        <v>0</v>
      </c>
      <c r="AA49" s="12">
        <f t="shared" si="33"/>
        <v>0</v>
      </c>
      <c r="AB49" s="12">
        <f t="shared" si="34"/>
        <v>0</v>
      </c>
      <c r="AC49" s="12">
        <v>0</v>
      </c>
      <c r="AD49" s="12">
        <v>0</v>
      </c>
      <c r="AE49" s="12">
        <f>SUMIFS('[1]TIẾN ĐỘ %'!$M$6:$M$1034,'[1]TIẾN ĐỘ %'!$G$6:$G$1034,$A49,'[1]TIẾN ĐỘ %'!$F$6:$F$1034,$E49)</f>
        <v>0</v>
      </c>
      <c r="AF49" s="12">
        <f t="shared" si="14"/>
        <v>0</v>
      </c>
      <c r="AG49" s="12">
        <v>0</v>
      </c>
      <c r="AH49" s="12">
        <v>-24240000</v>
      </c>
      <c r="AI49" s="12">
        <v>-24240000</v>
      </c>
      <c r="AJ49" s="12">
        <v>0</v>
      </c>
      <c r="AK49" s="12">
        <v>0</v>
      </c>
      <c r="AL49" s="12">
        <v>0</v>
      </c>
      <c r="AM49" s="12">
        <v>0</v>
      </c>
      <c r="AN49" s="12">
        <f>SUMIFS('[1]DATA THÔ IN'!$P$4:$P$12031,'[1]DATA THÔ IN'!$H$4:$H$12031,$A49,'[1]DATA THÔ IN'!$AC$4:$AC$12031,$E49,'[1]DATA THÔ IN'!$AH$4:$AH$12031,"Tiến độ 1")</f>
        <v>0</v>
      </c>
      <c r="AO49" s="12">
        <f>SUMIFS('[1]DATA THÔ IN'!$P$4:$P$12031,'[1]DATA THÔ IN'!$H$4:$H$12031,$A49,'[1]DATA THÔ IN'!$AC$4:$AC$12031,$E49,'[1]DATA THÔ IN'!$AH$4:$AH$12031,"Tiến độ 2")</f>
        <v>0</v>
      </c>
      <c r="AP49" s="12">
        <f>SUMIFS('[1]TIẾN ĐỘ %'!$N$6:$N$1034,'[1]TIẾN ĐỘ %'!$G$6:$G$1034,A49,'[1]TIẾN ĐỘ %'!$F$6:$F$1034,$E49)</f>
        <v>0</v>
      </c>
      <c r="AQ49" s="12">
        <f t="shared" si="15"/>
        <v>-24240000</v>
      </c>
      <c r="AR49" s="15">
        <f t="shared" si="16"/>
        <v>0</v>
      </c>
      <c r="AS49" s="15">
        <f t="shared" si="17"/>
        <v>0</v>
      </c>
      <c r="AT49" s="15">
        <f t="shared" si="18"/>
        <v>0</v>
      </c>
      <c r="AU49" s="16">
        <f t="shared" si="19"/>
        <v>0</v>
      </c>
      <c r="AV49" s="16">
        <f t="shared" si="20"/>
        <v>0</v>
      </c>
      <c r="AW49" s="16">
        <f t="shared" si="21"/>
        <v>0</v>
      </c>
      <c r="AX49" s="16">
        <f t="shared" si="23"/>
        <v>0</v>
      </c>
      <c r="AY49" s="16">
        <f t="shared" si="24"/>
        <v>0</v>
      </c>
      <c r="AZ49" s="16">
        <f t="shared" si="25"/>
        <v>0</v>
      </c>
      <c r="BA49" s="16">
        <f t="shared" si="26"/>
        <v>0</v>
      </c>
    </row>
    <row r="50" spans="1:53" x14ac:dyDescent="0.25">
      <c r="A50" s="8" t="s">
        <v>1343</v>
      </c>
      <c r="B50" s="30" t="s">
        <v>1202</v>
      </c>
      <c r="C50" s="9" t="s">
        <v>1203</v>
      </c>
      <c r="D50" s="9" t="s">
        <v>996</v>
      </c>
      <c r="E50" s="9" t="s">
        <v>160</v>
      </c>
      <c r="F50" s="9" t="s">
        <v>1204</v>
      </c>
      <c r="G50" s="9" t="s">
        <v>998</v>
      </c>
      <c r="H50" s="11">
        <v>3.5000000000000003E-2</v>
      </c>
      <c r="I50" s="11"/>
      <c r="J50" s="11">
        <v>0.01</v>
      </c>
      <c r="K50" s="11">
        <v>0.01</v>
      </c>
      <c r="L50" s="11">
        <v>5.0000000000000001E-3</v>
      </c>
      <c r="M50" s="11">
        <v>5.0000000000000001E-3</v>
      </c>
      <c r="N50" s="11"/>
      <c r="O50" s="12">
        <f t="shared" si="1"/>
        <v>0</v>
      </c>
      <c r="P50" s="12">
        <f t="shared" si="27"/>
        <v>54657.599999999999</v>
      </c>
      <c r="Q50" s="12">
        <f t="shared" si="3"/>
        <v>0</v>
      </c>
      <c r="R50" s="12">
        <f t="shared" si="28"/>
        <v>0</v>
      </c>
      <c r="S50" s="12">
        <f t="shared" si="5"/>
        <v>0</v>
      </c>
      <c r="T50" s="12">
        <f t="shared" si="29"/>
        <v>0</v>
      </c>
      <c r="U50" s="12">
        <f t="shared" si="7"/>
        <v>0</v>
      </c>
      <c r="V50" s="12">
        <f t="shared" si="30"/>
        <v>0</v>
      </c>
      <c r="W50" s="12">
        <f t="shared" si="22"/>
        <v>0</v>
      </c>
      <c r="X50" s="12">
        <f t="shared" si="9"/>
        <v>0</v>
      </c>
      <c r="Y50" s="12">
        <f t="shared" si="31"/>
        <v>0</v>
      </c>
      <c r="Z50" s="12">
        <f t="shared" si="32"/>
        <v>0</v>
      </c>
      <c r="AA50" s="12">
        <f t="shared" si="33"/>
        <v>0</v>
      </c>
      <c r="AB50" s="12">
        <f t="shared" si="34"/>
        <v>0</v>
      </c>
      <c r="AC50" s="12">
        <v>10000000</v>
      </c>
      <c r="AD50" s="12">
        <v>10000000</v>
      </c>
      <c r="AE50" s="12">
        <f>SUMIFS('[1]TIẾN ĐỘ %'!$M$6:$M$1034,'[1]TIẾN ĐỘ %'!$G$6:$G$1034,$A50,'[1]TIẾN ĐỘ %'!$F$6:$F$1034,$E50)</f>
        <v>25000000</v>
      </c>
      <c r="AF50" s="12">
        <f t="shared" si="14"/>
        <v>45000000</v>
      </c>
      <c r="AG50" s="12">
        <v>5664000</v>
      </c>
      <c r="AH50" s="12">
        <v>0</v>
      </c>
      <c r="AI50" s="12">
        <v>5664000</v>
      </c>
      <c r="AJ50" s="12">
        <v>0</v>
      </c>
      <c r="AK50" s="12">
        <v>0</v>
      </c>
      <c r="AL50" s="12">
        <v>0</v>
      </c>
      <c r="AM50" s="12">
        <v>6096000</v>
      </c>
      <c r="AN50" s="12">
        <f>SUMIFS('[1]DATA THÔ IN'!$P$4:$P$12031,'[1]DATA THÔ IN'!$H$4:$H$12031,$A50,'[1]DATA THÔ IN'!$AC$4:$AC$12031,$E50,'[1]DATA THÔ IN'!$AH$4:$AH$12031,"Tiến độ 1")</f>
        <v>0</v>
      </c>
      <c r="AO50" s="12">
        <f>SUMIFS('[1]DATA THÔ IN'!$P$4:$P$12031,'[1]DATA THÔ IN'!$H$4:$H$12031,$A50,'[1]DATA THÔ IN'!$AC$4:$AC$12031,$E50,'[1]DATA THÔ IN'!$AH$4:$AH$12031,"Tiến độ 2")</f>
        <v>2832000</v>
      </c>
      <c r="AP50" s="12">
        <f>SUMIFS('[1]TIẾN ĐỘ %'!$N$6:$N$1034,'[1]TIẾN ĐỘ %'!$G$6:$G$1034,A50,'[1]TIẾN ĐỘ %'!$F$6:$F$1034,$E50)</f>
        <v>5664000</v>
      </c>
      <c r="AQ50" s="12">
        <f t="shared" si="15"/>
        <v>17424000</v>
      </c>
      <c r="AR50" s="15">
        <f t="shared" si="16"/>
        <v>0.56640000000000001</v>
      </c>
      <c r="AS50" s="15">
        <f t="shared" si="17"/>
        <v>0</v>
      </c>
      <c r="AT50" s="15">
        <f t="shared" si="18"/>
        <v>0.56640000000000001</v>
      </c>
      <c r="AU50" s="16">
        <f t="shared" si="19"/>
        <v>0</v>
      </c>
      <c r="AV50" s="16">
        <f t="shared" si="20"/>
        <v>0</v>
      </c>
      <c r="AW50" s="16">
        <f t="shared" si="21"/>
        <v>0.60960000000000003</v>
      </c>
      <c r="AX50" s="16">
        <f t="shared" si="23"/>
        <v>0</v>
      </c>
      <c r="AY50" s="16">
        <f t="shared" si="24"/>
        <v>0.11328000000000001</v>
      </c>
      <c r="AZ50" s="16">
        <f t="shared" si="25"/>
        <v>0.22656000000000001</v>
      </c>
      <c r="BA50" s="16">
        <f t="shared" si="26"/>
        <v>0.38719999999999999</v>
      </c>
    </row>
    <row r="51" spans="1:53" x14ac:dyDescent="0.25">
      <c r="A51" s="8" t="s">
        <v>1345</v>
      </c>
      <c r="B51" s="30" t="s">
        <v>1223</v>
      </c>
      <c r="C51" s="9" t="s">
        <v>1224</v>
      </c>
      <c r="D51" s="9" t="s">
        <v>996</v>
      </c>
      <c r="E51" s="9" t="s">
        <v>160</v>
      </c>
      <c r="F51" s="9" t="s">
        <v>1185</v>
      </c>
      <c r="G51" s="9" t="s">
        <v>998</v>
      </c>
      <c r="H51" s="11">
        <v>3.5000000000000003E-2</v>
      </c>
      <c r="I51" s="11"/>
      <c r="J51" s="11">
        <v>0.01</v>
      </c>
      <c r="K51" s="11">
        <v>0.01</v>
      </c>
      <c r="L51" s="11">
        <v>5.0000000000000001E-3</v>
      </c>
      <c r="M51" s="11">
        <v>5.0000000000000001E-3</v>
      </c>
      <c r="N51" s="11"/>
      <c r="O51" s="12">
        <f t="shared" si="1"/>
        <v>0</v>
      </c>
      <c r="P51" s="12">
        <f t="shared" si="27"/>
        <v>0</v>
      </c>
      <c r="Q51" s="12">
        <f t="shared" si="3"/>
        <v>0</v>
      </c>
      <c r="R51" s="12">
        <f t="shared" si="28"/>
        <v>0</v>
      </c>
      <c r="S51" s="12">
        <f t="shared" si="5"/>
        <v>0</v>
      </c>
      <c r="T51" s="12">
        <f t="shared" si="29"/>
        <v>0</v>
      </c>
      <c r="U51" s="12">
        <f t="shared" si="7"/>
        <v>0</v>
      </c>
      <c r="V51" s="12">
        <f t="shared" si="30"/>
        <v>0</v>
      </c>
      <c r="W51" s="12">
        <f t="shared" si="22"/>
        <v>0</v>
      </c>
      <c r="X51" s="12">
        <f t="shared" si="9"/>
        <v>0</v>
      </c>
      <c r="Y51" s="12">
        <f t="shared" si="31"/>
        <v>49909.799999999996</v>
      </c>
      <c r="Z51" s="12">
        <f t="shared" si="32"/>
        <v>0</v>
      </c>
      <c r="AA51" s="12">
        <f t="shared" si="33"/>
        <v>0</v>
      </c>
      <c r="AB51" s="12">
        <f t="shared" si="34"/>
        <v>0</v>
      </c>
      <c r="AC51" s="12">
        <v>10000000</v>
      </c>
      <c r="AD51" s="12">
        <v>10000000</v>
      </c>
      <c r="AE51" s="12">
        <f>SUMIFS('[1]TIẾN ĐỘ %'!$M$6:$M$1034,'[1]TIẾN ĐỘ %'!$G$6:$G$1034,$A51,'[1]TIẾN ĐỘ %'!$F$6:$F$1034,$E51)</f>
        <v>10000000</v>
      </c>
      <c r="AF51" s="12">
        <f t="shared" si="14"/>
        <v>30000000</v>
      </c>
      <c r="AG51" s="12">
        <v>0</v>
      </c>
      <c r="AH51" s="12">
        <v>0</v>
      </c>
      <c r="AI51" s="12">
        <v>7512000</v>
      </c>
      <c r="AJ51" s="12">
        <v>0</v>
      </c>
      <c r="AK51" s="12">
        <v>0</v>
      </c>
      <c r="AL51" s="12">
        <v>0</v>
      </c>
      <c r="AM51" s="12">
        <v>0</v>
      </c>
      <c r="AN51" s="12">
        <f>SUMIFS('[1]DATA THÔ IN'!$P$4:$P$12031,'[1]DATA THÔ IN'!$H$4:$H$12031,$A51,'[1]DATA THÔ IN'!$AC$4:$AC$12031,$E51,'[1]DATA THÔ IN'!$AH$4:$AH$12031,"Tiến độ 1")</f>
        <v>5172000</v>
      </c>
      <c r="AO51" s="12">
        <f>SUMIFS('[1]DATA THÔ IN'!$P$4:$P$12031,'[1]DATA THÔ IN'!$H$4:$H$12031,$A51,'[1]DATA THÔ IN'!$AC$4:$AC$12031,$E51,'[1]DATA THÔ IN'!$AH$4:$AH$12031,"Tiến độ 2")</f>
        <v>0</v>
      </c>
      <c r="AP51" s="12">
        <f>SUMIFS('[1]TIẾN ĐỘ %'!$N$6:$N$1034,'[1]TIẾN ĐỘ %'!$G$6:$G$1034,A51,'[1]TIẾN ĐỘ %'!$F$6:$F$1034,$E51)</f>
        <v>5172000</v>
      </c>
      <c r="AQ51" s="12">
        <f t="shared" si="15"/>
        <v>12684000</v>
      </c>
      <c r="AR51" s="15">
        <f t="shared" si="16"/>
        <v>0</v>
      </c>
      <c r="AS51" s="15">
        <f t="shared" si="17"/>
        <v>0</v>
      </c>
      <c r="AT51" s="15">
        <f t="shared" si="18"/>
        <v>0.75119999999999998</v>
      </c>
      <c r="AU51" s="16">
        <f t="shared" si="19"/>
        <v>0</v>
      </c>
      <c r="AV51" s="16">
        <f t="shared" si="20"/>
        <v>0</v>
      </c>
      <c r="AW51" s="16">
        <f t="shared" si="21"/>
        <v>0</v>
      </c>
      <c r="AX51" s="16">
        <f t="shared" si="23"/>
        <v>0.51719999999999999</v>
      </c>
      <c r="AY51" s="16">
        <f t="shared" si="24"/>
        <v>0</v>
      </c>
      <c r="AZ51" s="16">
        <f t="shared" si="25"/>
        <v>0.51719999999999999</v>
      </c>
      <c r="BA51" s="16">
        <f t="shared" si="26"/>
        <v>0.42280000000000001</v>
      </c>
    </row>
    <row r="52" spans="1:53" x14ac:dyDescent="0.25">
      <c r="A52" s="8" t="s">
        <v>1296</v>
      </c>
      <c r="B52" s="30" t="s">
        <v>476</v>
      </c>
      <c r="C52" s="9" t="s">
        <v>477</v>
      </c>
      <c r="D52" s="9" t="s">
        <v>478</v>
      </c>
      <c r="E52" s="9" t="s">
        <v>160</v>
      </c>
      <c r="F52" s="9" t="s">
        <v>479</v>
      </c>
      <c r="G52" s="9" t="s">
        <v>480</v>
      </c>
      <c r="H52" s="11">
        <v>3.5000000000000003E-2</v>
      </c>
      <c r="I52" s="11"/>
      <c r="J52" s="11">
        <v>0.01</v>
      </c>
      <c r="K52" s="11">
        <v>0.01</v>
      </c>
      <c r="L52" s="11">
        <v>5.0000000000000001E-3</v>
      </c>
      <c r="M52" s="11">
        <v>5.0000000000000001E-3</v>
      </c>
      <c r="N52" s="11"/>
      <c r="O52" s="12">
        <f t="shared" si="1"/>
        <v>0</v>
      </c>
      <c r="P52" s="12">
        <f t="shared" si="27"/>
        <v>0</v>
      </c>
      <c r="Q52" s="12">
        <f t="shared" si="3"/>
        <v>0</v>
      </c>
      <c r="R52" s="12">
        <f t="shared" si="28"/>
        <v>0</v>
      </c>
      <c r="S52" s="12">
        <f t="shared" si="5"/>
        <v>0</v>
      </c>
      <c r="T52" s="12">
        <f t="shared" si="29"/>
        <v>0</v>
      </c>
      <c r="U52" s="12">
        <f t="shared" si="7"/>
        <v>0</v>
      </c>
      <c r="V52" s="12">
        <f t="shared" si="30"/>
        <v>0</v>
      </c>
      <c r="W52" s="12">
        <f t="shared" si="22"/>
        <v>0</v>
      </c>
      <c r="X52" s="12">
        <f t="shared" si="9"/>
        <v>0</v>
      </c>
      <c r="Y52" s="12">
        <f t="shared" si="31"/>
        <v>0</v>
      </c>
      <c r="Z52" s="12">
        <f t="shared" si="32"/>
        <v>0</v>
      </c>
      <c r="AA52" s="12">
        <f t="shared" si="33"/>
        <v>0</v>
      </c>
      <c r="AB52" s="12">
        <f t="shared" si="34"/>
        <v>0</v>
      </c>
      <c r="AC52" s="12">
        <v>10000000</v>
      </c>
      <c r="AD52" s="12">
        <v>10000000</v>
      </c>
      <c r="AE52" s="12">
        <f>SUMIFS('[1]TIẾN ĐỘ %'!$M$6:$M$1034,'[1]TIẾN ĐỘ %'!$G$6:$G$1034,$A52,'[1]TIẾN ĐỘ %'!$F$6:$F$1034,$E52)</f>
        <v>0</v>
      </c>
      <c r="AF52" s="12">
        <f t="shared" si="14"/>
        <v>20000000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f>SUMIFS('[1]DATA THÔ IN'!$P$4:$P$12031,'[1]DATA THÔ IN'!$H$4:$H$12031,$A52,'[1]DATA THÔ IN'!$AC$4:$AC$12031,$E52,'[1]DATA THÔ IN'!$AH$4:$AH$12031,"Tiến độ 1")</f>
        <v>0</v>
      </c>
      <c r="AO52" s="12">
        <f>SUMIFS('[1]DATA THÔ IN'!$P$4:$P$12031,'[1]DATA THÔ IN'!$H$4:$H$12031,$A52,'[1]DATA THÔ IN'!$AC$4:$AC$12031,$E52,'[1]DATA THÔ IN'!$AH$4:$AH$12031,"Tiến độ 2")</f>
        <v>0</v>
      </c>
      <c r="AP52" s="12">
        <f>SUMIFS('[1]TIẾN ĐỘ %'!$N$6:$N$1034,'[1]TIẾN ĐỘ %'!$G$6:$G$1034,A52,'[1]TIẾN ĐỘ %'!$F$6:$F$1034,$E52)</f>
        <v>0</v>
      </c>
      <c r="AQ52" s="12">
        <f t="shared" si="15"/>
        <v>0</v>
      </c>
      <c r="AR52" s="15">
        <f t="shared" si="16"/>
        <v>0</v>
      </c>
      <c r="AS52" s="15">
        <f t="shared" si="17"/>
        <v>0</v>
      </c>
      <c r="AT52" s="15">
        <f t="shared" si="18"/>
        <v>0</v>
      </c>
      <c r="AU52" s="16">
        <f t="shared" si="19"/>
        <v>0</v>
      </c>
      <c r="AV52" s="16">
        <f t="shared" si="20"/>
        <v>0</v>
      </c>
      <c r="AW52" s="16">
        <f t="shared" si="21"/>
        <v>0</v>
      </c>
      <c r="AX52" s="16">
        <f t="shared" si="23"/>
        <v>0</v>
      </c>
      <c r="AY52" s="16">
        <f t="shared" si="24"/>
        <v>0</v>
      </c>
      <c r="AZ52" s="16">
        <f t="shared" si="25"/>
        <v>0</v>
      </c>
      <c r="BA52" s="16">
        <f t="shared" si="26"/>
        <v>0</v>
      </c>
    </row>
    <row r="53" spans="1:53" x14ac:dyDescent="0.25">
      <c r="A53" s="8" t="s">
        <v>1299</v>
      </c>
      <c r="B53" s="30" t="s">
        <v>489</v>
      </c>
      <c r="C53" s="9" t="s">
        <v>490</v>
      </c>
      <c r="D53" s="9" t="s">
        <v>478</v>
      </c>
      <c r="E53" s="9" t="s">
        <v>160</v>
      </c>
      <c r="F53" s="9" t="s">
        <v>491</v>
      </c>
      <c r="G53" s="9" t="s">
        <v>480</v>
      </c>
      <c r="H53" s="11">
        <v>3.5000000000000003E-2</v>
      </c>
      <c r="I53" s="11"/>
      <c r="J53" s="11">
        <v>0.01</v>
      </c>
      <c r="K53" s="11">
        <v>0.01</v>
      </c>
      <c r="L53" s="11">
        <v>5.0000000000000001E-3</v>
      </c>
      <c r="M53" s="11">
        <v>5.0000000000000001E-3</v>
      </c>
      <c r="N53" s="11"/>
      <c r="O53" s="12">
        <f t="shared" si="1"/>
        <v>0</v>
      </c>
      <c r="P53" s="12">
        <f t="shared" si="27"/>
        <v>0</v>
      </c>
      <c r="Q53" s="12">
        <f t="shared" si="3"/>
        <v>0</v>
      </c>
      <c r="R53" s="12">
        <f t="shared" si="28"/>
        <v>0</v>
      </c>
      <c r="S53" s="12">
        <f t="shared" si="5"/>
        <v>0</v>
      </c>
      <c r="T53" s="12">
        <f t="shared" si="29"/>
        <v>0</v>
      </c>
      <c r="U53" s="12">
        <f t="shared" si="7"/>
        <v>0</v>
      </c>
      <c r="V53" s="12">
        <f t="shared" si="30"/>
        <v>0</v>
      </c>
      <c r="W53" s="12">
        <f t="shared" si="22"/>
        <v>0</v>
      </c>
      <c r="X53" s="12">
        <f t="shared" si="9"/>
        <v>0</v>
      </c>
      <c r="Y53" s="12">
        <f t="shared" si="31"/>
        <v>0</v>
      </c>
      <c r="Z53" s="12">
        <f t="shared" si="32"/>
        <v>0</v>
      </c>
      <c r="AA53" s="12">
        <f t="shared" si="33"/>
        <v>0</v>
      </c>
      <c r="AB53" s="12">
        <f t="shared" si="34"/>
        <v>0</v>
      </c>
      <c r="AC53" s="12">
        <v>30000000</v>
      </c>
      <c r="AD53" s="12">
        <v>30000000</v>
      </c>
      <c r="AE53" s="12">
        <f>SUMIFS('[1]TIẾN ĐỘ %'!$M$6:$M$1034,'[1]TIẾN ĐỘ %'!$G$6:$G$1034,$A53,'[1]TIẾN ĐỘ %'!$F$6:$F$1034,$E53)</f>
        <v>30000000</v>
      </c>
      <c r="AF53" s="12">
        <f t="shared" si="14"/>
        <v>90000000</v>
      </c>
      <c r="AG53" s="12">
        <v>0</v>
      </c>
      <c r="AH53" s="12">
        <v>0</v>
      </c>
      <c r="AI53" s="12">
        <v>0</v>
      </c>
      <c r="AJ53" s="12">
        <v>0</v>
      </c>
      <c r="AK53" s="12">
        <v>10500000</v>
      </c>
      <c r="AL53" s="12">
        <v>0</v>
      </c>
      <c r="AM53" s="12">
        <v>10500000</v>
      </c>
      <c r="AN53" s="12">
        <f>SUMIFS('[1]DATA THÔ IN'!$P$4:$P$12031,'[1]DATA THÔ IN'!$H$4:$H$12031,$A53,'[1]DATA THÔ IN'!$AC$4:$AC$12031,$E53,'[1]DATA THÔ IN'!$AH$4:$AH$12031,"Tiến độ 1")</f>
        <v>0</v>
      </c>
      <c r="AO53" s="12">
        <f>SUMIFS('[1]DATA THÔ IN'!$P$4:$P$12031,'[1]DATA THÔ IN'!$H$4:$H$12031,$A53,'[1]DATA THÔ IN'!$AC$4:$AC$12031,$E53,'[1]DATA THÔ IN'!$AH$4:$AH$12031,"Tiến độ 2")</f>
        <v>0</v>
      </c>
      <c r="AP53" s="12">
        <f>SUMIFS('[1]TIẾN ĐỘ %'!$N$6:$N$1034,'[1]TIẾN ĐỘ %'!$G$6:$G$1034,A53,'[1]TIẾN ĐỘ %'!$F$6:$F$1034,$E53)</f>
        <v>0</v>
      </c>
      <c r="AQ53" s="12">
        <f t="shared" si="15"/>
        <v>10500000</v>
      </c>
      <c r="AR53" s="15">
        <f t="shared" si="16"/>
        <v>0</v>
      </c>
      <c r="AS53" s="15">
        <f t="shared" si="17"/>
        <v>0</v>
      </c>
      <c r="AT53" s="15">
        <f t="shared" si="18"/>
        <v>0</v>
      </c>
      <c r="AU53" s="16">
        <f t="shared" si="19"/>
        <v>0</v>
      </c>
      <c r="AV53" s="16">
        <f t="shared" si="20"/>
        <v>0.35</v>
      </c>
      <c r="AW53" s="16">
        <f t="shared" si="21"/>
        <v>0.35</v>
      </c>
      <c r="AX53" s="16">
        <f t="shared" si="23"/>
        <v>0</v>
      </c>
      <c r="AY53" s="16">
        <f t="shared" si="24"/>
        <v>0</v>
      </c>
      <c r="AZ53" s="16">
        <f t="shared" si="25"/>
        <v>0</v>
      </c>
      <c r="BA53" s="16">
        <f t="shared" si="26"/>
        <v>0.11666666666666667</v>
      </c>
    </row>
    <row r="54" spans="1:53" x14ac:dyDescent="0.25">
      <c r="A54" s="8" t="s">
        <v>1309</v>
      </c>
      <c r="B54" s="30" t="s">
        <v>517</v>
      </c>
      <c r="C54" s="9" t="s">
        <v>518</v>
      </c>
      <c r="D54" s="9" t="s">
        <v>483</v>
      </c>
      <c r="E54" s="9" t="s">
        <v>160</v>
      </c>
      <c r="F54" s="9" t="s">
        <v>516</v>
      </c>
      <c r="G54" s="9" t="s">
        <v>480</v>
      </c>
      <c r="H54" s="11">
        <v>3.5000000000000003E-2</v>
      </c>
      <c r="I54" s="11"/>
      <c r="J54" s="11">
        <v>0.01</v>
      </c>
      <c r="K54" s="11">
        <v>0.01</v>
      </c>
      <c r="L54" s="11">
        <v>5.0000000000000001E-3</v>
      </c>
      <c r="M54" s="11">
        <v>5.0000000000000001E-3</v>
      </c>
      <c r="N54" s="11"/>
      <c r="O54" s="12">
        <f t="shared" si="1"/>
        <v>0</v>
      </c>
      <c r="P54" s="12">
        <f t="shared" si="27"/>
        <v>0</v>
      </c>
      <c r="Q54" s="12">
        <f t="shared" si="3"/>
        <v>0</v>
      </c>
      <c r="R54" s="12">
        <f t="shared" si="28"/>
        <v>0</v>
      </c>
      <c r="S54" s="12">
        <f t="shared" si="5"/>
        <v>0</v>
      </c>
      <c r="T54" s="12">
        <f t="shared" si="29"/>
        <v>0</v>
      </c>
      <c r="U54" s="12">
        <f t="shared" si="7"/>
        <v>0</v>
      </c>
      <c r="V54" s="12">
        <f t="shared" si="30"/>
        <v>0</v>
      </c>
      <c r="W54" s="12">
        <f t="shared" si="22"/>
        <v>0</v>
      </c>
      <c r="X54" s="12">
        <f t="shared" si="9"/>
        <v>0</v>
      </c>
      <c r="Y54" s="12">
        <f t="shared" si="31"/>
        <v>0</v>
      </c>
      <c r="Z54" s="12">
        <f t="shared" si="32"/>
        <v>0</v>
      </c>
      <c r="AA54" s="12">
        <f t="shared" si="33"/>
        <v>0</v>
      </c>
      <c r="AB54" s="12">
        <f t="shared" si="34"/>
        <v>0</v>
      </c>
      <c r="AC54" s="12">
        <v>0</v>
      </c>
      <c r="AD54" s="12">
        <v>0</v>
      </c>
      <c r="AE54" s="12">
        <f>SUMIFS('[1]TIẾN ĐỘ %'!$M$6:$M$1034,'[1]TIẾN ĐỘ %'!$G$6:$G$1034,$A54,'[1]TIẾN ĐỘ %'!$F$6:$F$1034,$E54)</f>
        <v>0</v>
      </c>
      <c r="AF54" s="12">
        <f t="shared" si="14"/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f>SUMIFS('[1]DATA THÔ IN'!$P$4:$P$12031,'[1]DATA THÔ IN'!$H$4:$H$12031,$A54,'[1]DATA THÔ IN'!$AC$4:$AC$12031,$E54,'[1]DATA THÔ IN'!$AH$4:$AH$12031,"Tiến độ 1")</f>
        <v>0</v>
      </c>
      <c r="AO54" s="12">
        <f>SUMIFS('[1]DATA THÔ IN'!$P$4:$P$12031,'[1]DATA THÔ IN'!$H$4:$H$12031,$A54,'[1]DATA THÔ IN'!$AC$4:$AC$12031,$E54,'[1]DATA THÔ IN'!$AH$4:$AH$12031,"Tiến độ 2")</f>
        <v>0</v>
      </c>
      <c r="AP54" s="12">
        <f>SUMIFS('[1]TIẾN ĐỘ %'!$N$6:$N$1034,'[1]TIẾN ĐỘ %'!$G$6:$G$1034,A54,'[1]TIẾN ĐỘ %'!$F$6:$F$1034,$E54)</f>
        <v>0</v>
      </c>
      <c r="AQ54" s="12">
        <f t="shared" si="15"/>
        <v>0</v>
      </c>
      <c r="AR54" s="15">
        <f t="shared" si="16"/>
        <v>0</v>
      </c>
      <c r="AS54" s="15">
        <f t="shared" si="17"/>
        <v>0</v>
      </c>
      <c r="AT54" s="15">
        <f t="shared" si="18"/>
        <v>0</v>
      </c>
      <c r="AU54" s="16">
        <f t="shared" si="19"/>
        <v>0</v>
      </c>
      <c r="AV54" s="16">
        <f t="shared" si="20"/>
        <v>0</v>
      </c>
      <c r="AW54" s="16">
        <f t="shared" si="21"/>
        <v>0</v>
      </c>
      <c r="AX54" s="16">
        <f t="shared" si="23"/>
        <v>0</v>
      </c>
      <c r="AY54" s="16">
        <f t="shared" si="24"/>
        <v>0</v>
      </c>
      <c r="AZ54" s="16">
        <f t="shared" si="25"/>
        <v>0</v>
      </c>
      <c r="BA54" s="16">
        <f t="shared" si="26"/>
        <v>0</v>
      </c>
    </row>
    <row r="55" spans="1:53" x14ac:dyDescent="0.25">
      <c r="A55" s="8" t="s">
        <v>1310</v>
      </c>
      <c r="B55" s="30" t="s">
        <v>521</v>
      </c>
      <c r="C55" s="9" t="s">
        <v>522</v>
      </c>
      <c r="D55" s="9" t="s">
        <v>483</v>
      </c>
      <c r="E55" s="9" t="s">
        <v>160</v>
      </c>
      <c r="F55" s="9" t="s">
        <v>516</v>
      </c>
      <c r="G55" s="9" t="s">
        <v>480</v>
      </c>
      <c r="H55" s="11">
        <v>3.5000000000000003E-2</v>
      </c>
      <c r="I55" s="11"/>
      <c r="J55" s="11">
        <v>0.01</v>
      </c>
      <c r="K55" s="11">
        <v>0.01</v>
      </c>
      <c r="L55" s="11">
        <v>5.0000000000000001E-3</v>
      </c>
      <c r="M55" s="11">
        <v>5.0000000000000001E-3</v>
      </c>
      <c r="N55" s="11"/>
      <c r="O55" s="12">
        <f t="shared" si="1"/>
        <v>0</v>
      </c>
      <c r="P55" s="12">
        <f t="shared" si="27"/>
        <v>0</v>
      </c>
      <c r="Q55" s="12">
        <f t="shared" si="3"/>
        <v>0</v>
      </c>
      <c r="R55" s="12">
        <f t="shared" si="28"/>
        <v>0</v>
      </c>
      <c r="S55" s="12">
        <f t="shared" si="5"/>
        <v>0</v>
      </c>
      <c r="T55" s="12">
        <f t="shared" si="29"/>
        <v>0</v>
      </c>
      <c r="U55" s="12">
        <f t="shared" si="7"/>
        <v>0</v>
      </c>
      <c r="V55" s="12">
        <f t="shared" si="30"/>
        <v>0</v>
      </c>
      <c r="W55" s="12">
        <f t="shared" si="22"/>
        <v>0</v>
      </c>
      <c r="X55" s="12">
        <f t="shared" si="9"/>
        <v>0</v>
      </c>
      <c r="Y55" s="12">
        <f t="shared" si="31"/>
        <v>0</v>
      </c>
      <c r="Z55" s="12">
        <f t="shared" si="32"/>
        <v>0</v>
      </c>
      <c r="AA55" s="12">
        <f t="shared" si="33"/>
        <v>0</v>
      </c>
      <c r="AB55" s="12">
        <f t="shared" si="34"/>
        <v>0</v>
      </c>
      <c r="AC55" s="12">
        <v>10000000</v>
      </c>
      <c r="AD55" s="12">
        <v>10000000</v>
      </c>
      <c r="AE55" s="12">
        <f>SUMIFS('[1]TIẾN ĐỘ %'!$M$6:$M$1034,'[1]TIẾN ĐỘ %'!$G$6:$G$1034,$A55,'[1]TIẾN ĐỘ %'!$F$6:$F$1034,$E55)</f>
        <v>10000000</v>
      </c>
      <c r="AF55" s="12">
        <f t="shared" si="14"/>
        <v>30000000</v>
      </c>
      <c r="AG55" s="12">
        <v>0</v>
      </c>
      <c r="AH55" s="12">
        <v>0</v>
      </c>
      <c r="AI55" s="12">
        <v>0</v>
      </c>
      <c r="AJ55" s="12">
        <v>0</v>
      </c>
      <c r="AK55" s="12">
        <v>3264000</v>
      </c>
      <c r="AL55" s="12">
        <v>0</v>
      </c>
      <c r="AM55" s="12">
        <v>3264000</v>
      </c>
      <c r="AN55" s="12">
        <f>SUMIFS('[1]DATA THÔ IN'!$P$4:$P$12031,'[1]DATA THÔ IN'!$H$4:$H$12031,$A55,'[1]DATA THÔ IN'!$AC$4:$AC$12031,$E55,'[1]DATA THÔ IN'!$AH$4:$AH$12031,"Tiến độ 1")</f>
        <v>0</v>
      </c>
      <c r="AO55" s="12">
        <f>SUMIFS('[1]DATA THÔ IN'!$P$4:$P$12031,'[1]DATA THÔ IN'!$H$4:$H$12031,$A55,'[1]DATA THÔ IN'!$AC$4:$AC$12031,$E55,'[1]DATA THÔ IN'!$AH$4:$AH$12031,"Tiến độ 2")</f>
        <v>0</v>
      </c>
      <c r="AP55" s="12">
        <f>SUMIFS('[1]TIẾN ĐỘ %'!$N$6:$N$1034,'[1]TIẾN ĐỘ %'!$G$6:$G$1034,A55,'[1]TIẾN ĐỘ %'!$F$6:$F$1034,$E55)</f>
        <v>0</v>
      </c>
      <c r="AQ55" s="12">
        <f t="shared" si="15"/>
        <v>3264000</v>
      </c>
      <c r="AR55" s="15">
        <f t="shared" si="16"/>
        <v>0</v>
      </c>
      <c r="AS55" s="15">
        <f t="shared" si="17"/>
        <v>0</v>
      </c>
      <c r="AT55" s="15">
        <f t="shared" si="18"/>
        <v>0</v>
      </c>
      <c r="AU55" s="16">
        <f t="shared" si="19"/>
        <v>0</v>
      </c>
      <c r="AV55" s="16">
        <f t="shared" si="20"/>
        <v>0.32640000000000002</v>
      </c>
      <c r="AW55" s="16">
        <f t="shared" si="21"/>
        <v>0.32640000000000002</v>
      </c>
      <c r="AX55" s="16">
        <f t="shared" si="23"/>
        <v>0</v>
      </c>
      <c r="AY55" s="16">
        <f t="shared" si="24"/>
        <v>0</v>
      </c>
      <c r="AZ55" s="16">
        <f t="shared" si="25"/>
        <v>0</v>
      </c>
      <c r="BA55" s="16">
        <f t="shared" si="26"/>
        <v>0.10879999999999999</v>
      </c>
    </row>
    <row r="56" spans="1:53" x14ac:dyDescent="0.25">
      <c r="A56" s="8" t="s">
        <v>1313</v>
      </c>
      <c r="B56" s="28" t="s">
        <v>527</v>
      </c>
      <c r="C56" s="28" t="s">
        <v>528</v>
      </c>
      <c r="D56" s="9" t="s">
        <v>478</v>
      </c>
      <c r="E56" s="9" t="s">
        <v>160</v>
      </c>
      <c r="F56" s="28" t="s">
        <v>494</v>
      </c>
      <c r="G56" s="9" t="s">
        <v>480</v>
      </c>
      <c r="H56" s="11">
        <v>3.5000000000000003E-2</v>
      </c>
      <c r="I56" s="11"/>
      <c r="J56" s="11">
        <v>0.01</v>
      </c>
      <c r="K56" s="11">
        <v>0.01</v>
      </c>
      <c r="L56" s="11">
        <v>5.0000000000000001E-3</v>
      </c>
      <c r="M56" s="11">
        <v>5.0000000000000001E-3</v>
      </c>
      <c r="N56" s="11"/>
      <c r="O56" s="12">
        <f t="shared" si="1"/>
        <v>0</v>
      </c>
      <c r="P56" s="12">
        <f t="shared" si="27"/>
        <v>0</v>
      </c>
      <c r="Q56" s="12">
        <f t="shared" si="3"/>
        <v>0</v>
      </c>
      <c r="R56" s="12">
        <f t="shared" si="28"/>
        <v>0</v>
      </c>
      <c r="S56" s="12">
        <f t="shared" si="5"/>
        <v>0</v>
      </c>
      <c r="T56" s="12">
        <f t="shared" si="29"/>
        <v>0</v>
      </c>
      <c r="U56" s="12">
        <f t="shared" si="7"/>
        <v>0</v>
      </c>
      <c r="V56" s="12">
        <f t="shared" si="30"/>
        <v>0</v>
      </c>
      <c r="W56" s="12">
        <f t="shared" si="22"/>
        <v>0</v>
      </c>
      <c r="X56" s="12">
        <f t="shared" si="9"/>
        <v>0</v>
      </c>
      <c r="Y56" s="12">
        <f t="shared" si="31"/>
        <v>0</v>
      </c>
      <c r="Z56" s="12">
        <f t="shared" si="32"/>
        <v>99819.599999999991</v>
      </c>
      <c r="AA56" s="12">
        <f t="shared" si="33"/>
        <v>99819.599999999991</v>
      </c>
      <c r="AB56" s="12">
        <f t="shared" si="34"/>
        <v>0</v>
      </c>
      <c r="AC56" s="12">
        <v>10000000</v>
      </c>
      <c r="AD56" s="12">
        <v>10000000</v>
      </c>
      <c r="AE56" s="12">
        <f>SUMIFS('[1]TIẾN ĐỘ %'!$M$6:$M$1034,'[1]TIẾN ĐỘ %'!$G$6:$G$1034,$A56,'[1]TIẾN ĐỘ %'!$F$6:$F$1034,$E56)</f>
        <v>10000000</v>
      </c>
      <c r="AF56" s="12">
        <f t="shared" si="14"/>
        <v>30000000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f>SUMIFS('[1]DATA THÔ IN'!$P$4:$P$12031,'[1]DATA THÔ IN'!$H$4:$H$12031,$A56,'[1]DATA THÔ IN'!$AC$4:$AC$12031,$E56,'[1]DATA THÔ IN'!$AH$4:$AH$12031,"Tiến độ 1")</f>
        <v>0</v>
      </c>
      <c r="AO56" s="12">
        <f>SUMIFS('[1]DATA THÔ IN'!$P$4:$P$12031,'[1]DATA THÔ IN'!$H$4:$H$12031,$A56,'[1]DATA THÔ IN'!$AC$4:$AC$12031,$E56,'[1]DATA THÔ IN'!$AH$4:$AH$12031,"Tiến độ 2")</f>
        <v>10344000</v>
      </c>
      <c r="AP56" s="12">
        <f>SUMIFS('[1]TIẾN ĐỘ %'!$N$6:$N$1034,'[1]TIẾN ĐỘ %'!$G$6:$G$1034,A56,'[1]TIẾN ĐỘ %'!$F$6:$F$1034,$E56)</f>
        <v>10344000</v>
      </c>
      <c r="AQ56" s="12">
        <f t="shared" si="15"/>
        <v>10344000</v>
      </c>
      <c r="AR56" s="15">
        <f t="shared" si="16"/>
        <v>0</v>
      </c>
      <c r="AS56" s="15">
        <f t="shared" si="17"/>
        <v>0</v>
      </c>
      <c r="AT56" s="15">
        <f t="shared" si="18"/>
        <v>0</v>
      </c>
      <c r="AU56" s="16">
        <f t="shared" si="19"/>
        <v>0</v>
      </c>
      <c r="AV56" s="16">
        <f t="shared" si="20"/>
        <v>0</v>
      </c>
      <c r="AW56" s="16">
        <f t="shared" si="21"/>
        <v>0</v>
      </c>
      <c r="AX56" s="16">
        <f t="shared" si="23"/>
        <v>0</v>
      </c>
      <c r="AY56" s="16">
        <f t="shared" si="24"/>
        <v>1.0344</v>
      </c>
      <c r="AZ56" s="16">
        <f t="shared" si="25"/>
        <v>1.0344</v>
      </c>
      <c r="BA56" s="16">
        <f t="shared" si="26"/>
        <v>0.3448</v>
      </c>
    </row>
    <row r="57" spans="1:53" x14ac:dyDescent="0.25">
      <c r="A57" s="8" t="s">
        <v>1321</v>
      </c>
      <c r="B57" s="28" t="s">
        <v>543</v>
      </c>
      <c r="C57" s="28" t="s">
        <v>544</v>
      </c>
      <c r="D57" s="9" t="s">
        <v>478</v>
      </c>
      <c r="E57" s="9" t="s">
        <v>160</v>
      </c>
      <c r="F57" s="28" t="s">
        <v>494</v>
      </c>
      <c r="G57" s="9" t="s">
        <v>480</v>
      </c>
      <c r="H57" s="11">
        <v>3.5000000000000003E-2</v>
      </c>
      <c r="I57" s="11"/>
      <c r="J57" s="11">
        <v>0.01</v>
      </c>
      <c r="K57" s="11">
        <v>0.01</v>
      </c>
      <c r="L57" s="11">
        <v>5.0000000000000001E-3</v>
      </c>
      <c r="M57" s="11">
        <v>5.0000000000000001E-3</v>
      </c>
      <c r="N57" s="11"/>
      <c r="O57" s="12">
        <f t="shared" si="1"/>
        <v>0</v>
      </c>
      <c r="P57" s="12">
        <f t="shared" si="27"/>
        <v>0</v>
      </c>
      <c r="Q57" s="12">
        <f t="shared" si="3"/>
        <v>103988.4</v>
      </c>
      <c r="R57" s="12">
        <f t="shared" si="28"/>
        <v>103988.40000000001</v>
      </c>
      <c r="S57" s="12">
        <f t="shared" si="5"/>
        <v>0</v>
      </c>
      <c r="T57" s="12">
        <f t="shared" si="29"/>
        <v>0</v>
      </c>
      <c r="U57" s="12">
        <f t="shared" si="7"/>
        <v>0</v>
      </c>
      <c r="V57" s="12">
        <f t="shared" si="30"/>
        <v>0</v>
      </c>
      <c r="W57" s="12">
        <f t="shared" si="22"/>
        <v>0</v>
      </c>
      <c r="X57" s="12">
        <f t="shared" si="9"/>
        <v>0</v>
      </c>
      <c r="Y57" s="12">
        <f t="shared" si="31"/>
        <v>84418.2</v>
      </c>
      <c r="Z57" s="12">
        <f t="shared" si="32"/>
        <v>164204.4</v>
      </c>
      <c r="AA57" s="12">
        <f t="shared" si="33"/>
        <v>248622.6</v>
      </c>
      <c r="AB57" s="12">
        <f t="shared" si="34"/>
        <v>176305.5</v>
      </c>
      <c r="AC57" s="12">
        <v>10000000</v>
      </c>
      <c r="AD57" s="12">
        <v>10000000</v>
      </c>
      <c r="AE57" s="12">
        <f>SUMIFS('[1]TIẾN ĐỘ %'!$M$6:$M$1034,'[1]TIẾN ĐỘ %'!$G$6:$G$1034,$A57,'[1]TIẾN ĐỘ %'!$F$6:$F$1034,$E57)</f>
        <v>10000000</v>
      </c>
      <c r="AF57" s="12">
        <f t="shared" si="14"/>
        <v>30000000</v>
      </c>
      <c r="AG57" s="12">
        <v>0</v>
      </c>
      <c r="AH57" s="12">
        <v>10776000</v>
      </c>
      <c r="AI57" s="12">
        <v>10776000</v>
      </c>
      <c r="AJ57" s="12">
        <v>0</v>
      </c>
      <c r="AK57" s="12">
        <v>0</v>
      </c>
      <c r="AL57" s="12">
        <v>0</v>
      </c>
      <c r="AM57" s="12">
        <v>0</v>
      </c>
      <c r="AN57" s="12">
        <f>SUMIFS('[1]DATA THÔ IN'!$P$4:$P$12031,'[1]DATA THÔ IN'!$H$4:$H$12031,$A57,'[1]DATA THÔ IN'!$AC$4:$AC$12031,$E57,'[1]DATA THÔ IN'!$AH$4:$AH$12031,"Tiến độ 1")</f>
        <v>8748000</v>
      </c>
      <c r="AO57" s="12">
        <f>SUMIFS('[1]DATA THÔ IN'!$P$4:$P$12031,'[1]DATA THÔ IN'!$H$4:$H$12031,$A57,'[1]DATA THÔ IN'!$AC$4:$AC$12031,$E57,'[1]DATA THÔ IN'!$AH$4:$AH$12031,"Tiến độ 2")</f>
        <v>17016000</v>
      </c>
      <c r="AP57" s="12">
        <f>SUMIFS('[1]TIẾN ĐỘ %'!$N$6:$N$1034,'[1]TIẾN ĐỘ %'!$G$6:$G$1034,A57,'[1]TIẾN ĐỘ %'!$F$6:$F$1034,$E57)</f>
        <v>25764000</v>
      </c>
      <c r="AQ57" s="12">
        <f t="shared" si="15"/>
        <v>36540000</v>
      </c>
      <c r="AR57" s="15">
        <f t="shared" si="16"/>
        <v>0</v>
      </c>
      <c r="AS57" s="15">
        <f t="shared" si="17"/>
        <v>1.0775999999999999</v>
      </c>
      <c r="AT57" s="15">
        <f t="shared" si="18"/>
        <v>1.0775999999999999</v>
      </c>
      <c r="AU57" s="16">
        <f t="shared" si="19"/>
        <v>0</v>
      </c>
      <c r="AV57" s="16">
        <f t="shared" si="20"/>
        <v>0</v>
      </c>
      <c r="AW57" s="16">
        <f t="shared" si="21"/>
        <v>0</v>
      </c>
      <c r="AX57" s="16">
        <f t="shared" si="23"/>
        <v>0.87480000000000002</v>
      </c>
      <c r="AY57" s="16">
        <f t="shared" si="24"/>
        <v>1.7016</v>
      </c>
      <c r="AZ57" s="16">
        <f t="shared" si="25"/>
        <v>2.5764</v>
      </c>
      <c r="BA57" s="16">
        <f t="shared" si="26"/>
        <v>1.218</v>
      </c>
    </row>
    <row r="58" spans="1:53" x14ac:dyDescent="0.25">
      <c r="A58" s="8" t="s">
        <v>1324</v>
      </c>
      <c r="B58" s="32" t="s">
        <v>549</v>
      </c>
      <c r="C58" s="32" t="s">
        <v>550</v>
      </c>
      <c r="D58" s="9" t="s">
        <v>478</v>
      </c>
      <c r="E58" s="9" t="s">
        <v>160</v>
      </c>
      <c r="F58" s="28" t="s">
        <v>479</v>
      </c>
      <c r="G58" s="32" t="s">
        <v>480</v>
      </c>
      <c r="H58" s="11">
        <v>3.5000000000000003E-2</v>
      </c>
      <c r="I58" s="11"/>
      <c r="J58" s="11">
        <v>0.01</v>
      </c>
      <c r="K58" s="11">
        <v>0.01</v>
      </c>
      <c r="L58" s="11">
        <v>5.0000000000000001E-3</v>
      </c>
      <c r="M58" s="11">
        <v>5.0000000000000001E-3</v>
      </c>
      <c r="N58" s="11"/>
      <c r="O58" s="12">
        <f t="shared" si="1"/>
        <v>0</v>
      </c>
      <c r="P58" s="12">
        <f t="shared" si="27"/>
        <v>0</v>
      </c>
      <c r="Q58" s="12">
        <f t="shared" si="3"/>
        <v>0</v>
      </c>
      <c r="R58" s="12">
        <f t="shared" si="28"/>
        <v>0</v>
      </c>
      <c r="S58" s="12">
        <f t="shared" si="5"/>
        <v>0</v>
      </c>
      <c r="T58" s="12">
        <f t="shared" si="29"/>
        <v>0</v>
      </c>
      <c r="U58" s="12">
        <f t="shared" si="7"/>
        <v>1181160</v>
      </c>
      <c r="V58" s="12">
        <f t="shared" si="30"/>
        <v>1181160</v>
      </c>
      <c r="W58" s="12">
        <f t="shared" si="22"/>
        <v>0</v>
      </c>
      <c r="X58" s="12">
        <f t="shared" si="9"/>
        <v>0</v>
      </c>
      <c r="Y58" s="12">
        <f t="shared" si="31"/>
        <v>0</v>
      </c>
      <c r="Z58" s="12">
        <f t="shared" si="32"/>
        <v>0</v>
      </c>
      <c r="AA58" s="12">
        <f t="shared" si="33"/>
        <v>0</v>
      </c>
      <c r="AB58" s="12">
        <f t="shared" si="34"/>
        <v>590580</v>
      </c>
      <c r="AC58" s="12">
        <v>10000000</v>
      </c>
      <c r="AD58" s="12">
        <v>10000000</v>
      </c>
      <c r="AE58" s="12">
        <f>SUMIFS('[1]TIẾN ĐỘ %'!$M$6:$M$1034,'[1]TIẾN ĐỘ %'!$G$6:$G$1034,$A58,'[1]TIẾN ĐỘ %'!$F$6:$F$1034,$E58)</f>
        <v>10000000</v>
      </c>
      <c r="AF58" s="12">
        <f t="shared" si="14"/>
        <v>30000000</v>
      </c>
      <c r="AG58" s="12">
        <v>0</v>
      </c>
      <c r="AH58" s="12">
        <v>0</v>
      </c>
      <c r="AI58" s="12">
        <v>0</v>
      </c>
      <c r="AJ58" s="12">
        <v>0</v>
      </c>
      <c r="AK58" s="12">
        <v>122400000</v>
      </c>
      <c r="AL58" s="12">
        <v>0</v>
      </c>
      <c r="AM58" s="12">
        <v>122400000</v>
      </c>
      <c r="AN58" s="12">
        <f>SUMIFS('[1]DATA THÔ IN'!$P$4:$P$12031,'[1]DATA THÔ IN'!$H$4:$H$12031,$A58,'[1]DATA THÔ IN'!$AC$4:$AC$12031,$E58,'[1]DATA THÔ IN'!$AH$4:$AH$12031,"Tiến độ 1")</f>
        <v>0</v>
      </c>
      <c r="AO58" s="12">
        <f>SUMIFS('[1]DATA THÔ IN'!$P$4:$P$12031,'[1]DATA THÔ IN'!$H$4:$H$12031,$A58,'[1]DATA THÔ IN'!$AC$4:$AC$12031,$E58,'[1]DATA THÔ IN'!$AH$4:$AH$12031,"Tiến độ 2")</f>
        <v>0</v>
      </c>
      <c r="AP58" s="12">
        <f>SUMIFS('[1]TIẾN ĐỘ %'!$N$6:$N$1034,'[1]TIẾN ĐỘ %'!$G$6:$G$1034,A58,'[1]TIẾN ĐỘ %'!$F$6:$F$1034,$E58)</f>
        <v>0</v>
      </c>
      <c r="AQ58" s="12">
        <f t="shared" si="15"/>
        <v>122400000</v>
      </c>
      <c r="AR58" s="15">
        <f t="shared" si="16"/>
        <v>0</v>
      </c>
      <c r="AS58" s="15">
        <f t="shared" si="17"/>
        <v>0</v>
      </c>
      <c r="AT58" s="15">
        <f t="shared" si="18"/>
        <v>0</v>
      </c>
      <c r="AU58" s="16">
        <f t="shared" si="19"/>
        <v>0</v>
      </c>
      <c r="AV58" s="16">
        <f t="shared" si="20"/>
        <v>12.24</v>
      </c>
      <c r="AW58" s="16">
        <f t="shared" si="21"/>
        <v>12.24</v>
      </c>
      <c r="AX58" s="16">
        <f t="shared" si="23"/>
        <v>0</v>
      </c>
      <c r="AY58" s="16">
        <f t="shared" si="24"/>
        <v>0</v>
      </c>
      <c r="AZ58" s="16">
        <f t="shared" si="25"/>
        <v>0</v>
      </c>
      <c r="BA58" s="16">
        <f t="shared" si="26"/>
        <v>4.08</v>
      </c>
    </row>
    <row r="59" spans="1:53" x14ac:dyDescent="0.25">
      <c r="A59" s="8" t="s">
        <v>1264</v>
      </c>
      <c r="B59" s="28" t="s">
        <v>161</v>
      </c>
      <c r="C59" s="28" t="s">
        <v>162</v>
      </c>
      <c r="D59" s="28" t="s">
        <v>55</v>
      </c>
      <c r="E59" s="9" t="s">
        <v>160</v>
      </c>
      <c r="F59" s="28" t="s">
        <v>56</v>
      </c>
      <c r="G59" s="28" t="s">
        <v>57</v>
      </c>
      <c r="H59" s="11">
        <v>3.5000000000000003E-2</v>
      </c>
      <c r="I59" s="11"/>
      <c r="J59" s="11">
        <v>0.01</v>
      </c>
      <c r="K59" s="11">
        <v>0.01</v>
      </c>
      <c r="L59" s="11">
        <v>5.0000000000000001E-3</v>
      </c>
      <c r="M59" s="11">
        <v>5.0000000000000001E-3</v>
      </c>
      <c r="N59" s="11"/>
      <c r="O59" s="12">
        <f t="shared" si="1"/>
        <v>0</v>
      </c>
      <c r="P59" s="12">
        <f t="shared" si="27"/>
        <v>176479.19999999998</v>
      </c>
      <c r="Q59" s="12">
        <f t="shared" si="3"/>
        <v>0</v>
      </c>
      <c r="R59" s="12">
        <f t="shared" si="28"/>
        <v>0</v>
      </c>
      <c r="S59" s="12">
        <f t="shared" si="5"/>
        <v>0</v>
      </c>
      <c r="T59" s="12">
        <f t="shared" si="29"/>
        <v>0</v>
      </c>
      <c r="U59" s="12">
        <f t="shared" si="7"/>
        <v>292048</v>
      </c>
      <c r="V59" s="12">
        <f t="shared" si="30"/>
        <v>292048</v>
      </c>
      <c r="W59" s="12">
        <f t="shared" si="22"/>
        <v>0</v>
      </c>
      <c r="X59" s="12">
        <f t="shared" si="9"/>
        <v>0</v>
      </c>
      <c r="Y59" s="12">
        <f t="shared" si="31"/>
        <v>344620.79999999999</v>
      </c>
      <c r="Z59" s="12">
        <f t="shared" si="32"/>
        <v>0</v>
      </c>
      <c r="AA59" s="12">
        <f t="shared" si="33"/>
        <v>344620.79999999999</v>
      </c>
      <c r="AB59" s="12">
        <f t="shared" si="34"/>
        <v>0</v>
      </c>
      <c r="AC59" s="12">
        <v>40000000</v>
      </c>
      <c r="AD59" s="12">
        <v>25000000</v>
      </c>
      <c r="AE59" s="12">
        <f>SUMIFS('[1]TIẾN ĐỘ %'!$M$6:$M$1034,'[1]TIẾN ĐỘ %'!$G$6:$G$1034,$A59,'[1]TIẾN ĐỘ %'!$F$6:$F$1034,$E59)</f>
        <v>35000000</v>
      </c>
      <c r="AF59" s="12">
        <f t="shared" si="14"/>
        <v>100000000</v>
      </c>
      <c r="AG59" s="12">
        <v>18288000</v>
      </c>
      <c r="AH59" s="12">
        <v>0</v>
      </c>
      <c r="AI59" s="12">
        <v>18288000</v>
      </c>
      <c r="AJ59" s="12">
        <v>0</v>
      </c>
      <c r="AK59" s="12">
        <v>30264000</v>
      </c>
      <c r="AL59" s="12">
        <v>0</v>
      </c>
      <c r="AM59" s="12">
        <v>30264000</v>
      </c>
      <c r="AN59" s="12">
        <f>SUMIFS('[1]DATA THÔ IN'!$P$4:$P$12031,'[1]DATA THÔ IN'!$H$4:$H$12031,$A59,'[1]DATA THÔ IN'!$AC$4:$AC$12031,$E59,'[1]DATA THÔ IN'!$AH$4:$AH$12031,"Tiến độ 1")</f>
        <v>35712000</v>
      </c>
      <c r="AO59" s="12">
        <f>SUMIFS('[1]DATA THÔ IN'!$P$4:$P$12031,'[1]DATA THÔ IN'!$H$4:$H$12031,$A59,'[1]DATA THÔ IN'!$AC$4:$AC$12031,$E59,'[1]DATA THÔ IN'!$AH$4:$AH$12031,"Tiến độ 2")</f>
        <v>0</v>
      </c>
      <c r="AP59" s="12">
        <f>SUMIFS('[1]TIẾN ĐỘ %'!$N$6:$N$1034,'[1]TIẾN ĐỘ %'!$G$6:$G$1034,A59,'[1]TIẾN ĐỘ %'!$F$6:$F$1034,$E59)</f>
        <v>35712000</v>
      </c>
      <c r="AQ59" s="12">
        <f t="shared" si="15"/>
        <v>84264000</v>
      </c>
      <c r="AR59" s="15">
        <f t="shared" si="16"/>
        <v>0.4572</v>
      </c>
      <c r="AS59" s="15">
        <f t="shared" si="17"/>
        <v>0</v>
      </c>
      <c r="AT59" s="15">
        <f t="shared" si="18"/>
        <v>0.4572</v>
      </c>
      <c r="AU59" s="16">
        <f t="shared" si="19"/>
        <v>0</v>
      </c>
      <c r="AV59" s="16">
        <f t="shared" si="20"/>
        <v>1.2105600000000001</v>
      </c>
      <c r="AW59" s="16">
        <f t="shared" si="21"/>
        <v>1.2105600000000001</v>
      </c>
      <c r="AX59" s="16">
        <f t="shared" si="23"/>
        <v>1.0203428571428572</v>
      </c>
      <c r="AY59" s="16">
        <f t="shared" si="24"/>
        <v>0</v>
      </c>
      <c r="AZ59" s="16">
        <f t="shared" si="25"/>
        <v>1.0203428571428572</v>
      </c>
      <c r="BA59" s="16">
        <f t="shared" si="26"/>
        <v>0.84263999999999994</v>
      </c>
    </row>
    <row r="60" spans="1:53" x14ac:dyDescent="0.25">
      <c r="A60" s="8" t="s">
        <v>1267</v>
      </c>
      <c r="B60" s="28" t="s">
        <v>167</v>
      </c>
      <c r="C60" s="28" t="s">
        <v>168</v>
      </c>
      <c r="D60" s="28" t="s">
        <v>1391</v>
      </c>
      <c r="E60" s="9" t="s">
        <v>160</v>
      </c>
      <c r="F60" s="28" t="s">
        <v>67</v>
      </c>
      <c r="G60" s="28" t="s">
        <v>57</v>
      </c>
      <c r="H60" s="11">
        <v>3.5000000000000003E-2</v>
      </c>
      <c r="I60" s="11"/>
      <c r="J60" s="11">
        <v>0.01</v>
      </c>
      <c r="K60" s="11">
        <v>0.01</v>
      </c>
      <c r="L60" s="11">
        <v>5.0000000000000001E-3</v>
      </c>
      <c r="M60" s="11">
        <v>5.0000000000000001E-3</v>
      </c>
      <c r="N60" s="11"/>
      <c r="O60" s="12">
        <f t="shared" si="1"/>
        <v>0</v>
      </c>
      <c r="P60" s="12">
        <f t="shared" si="27"/>
        <v>0</v>
      </c>
      <c r="Q60" s="12">
        <f t="shared" si="3"/>
        <v>0</v>
      </c>
      <c r="R60" s="12">
        <f t="shared" si="28"/>
        <v>0</v>
      </c>
      <c r="S60" s="12">
        <f t="shared" si="5"/>
        <v>0</v>
      </c>
      <c r="T60" s="12">
        <f t="shared" si="29"/>
        <v>0</v>
      </c>
      <c r="U60" s="12">
        <f t="shared" si="7"/>
        <v>0</v>
      </c>
      <c r="V60" s="12">
        <f t="shared" si="30"/>
        <v>0</v>
      </c>
      <c r="W60" s="12">
        <f t="shared" si="22"/>
        <v>0</v>
      </c>
      <c r="X60" s="12">
        <f t="shared" si="9"/>
        <v>0</v>
      </c>
      <c r="Y60" s="12">
        <f t="shared" si="31"/>
        <v>0</v>
      </c>
      <c r="Z60" s="12">
        <f t="shared" si="32"/>
        <v>0</v>
      </c>
      <c r="AA60" s="12">
        <f t="shared" si="33"/>
        <v>0</v>
      </c>
      <c r="AB60" s="12">
        <f t="shared" si="34"/>
        <v>0</v>
      </c>
      <c r="AC60" s="12">
        <v>0</v>
      </c>
      <c r="AD60" s="12">
        <v>0</v>
      </c>
      <c r="AE60" s="12">
        <f>SUMIFS('[1]TIẾN ĐỘ %'!$M$6:$M$1034,'[1]TIẾN ĐỘ %'!$G$6:$G$1034,$A60,'[1]TIẾN ĐỘ %'!$F$6:$F$1034,$E60)</f>
        <v>0</v>
      </c>
      <c r="AF60" s="12">
        <f t="shared" si="14"/>
        <v>0</v>
      </c>
      <c r="AG60" s="12">
        <v>0</v>
      </c>
      <c r="AH60" s="12">
        <v>0</v>
      </c>
      <c r="AI60" s="12">
        <v>-119036500</v>
      </c>
      <c r="AJ60" s="12">
        <v>0</v>
      </c>
      <c r="AK60" s="12">
        <v>0</v>
      </c>
      <c r="AL60" s="12">
        <v>0</v>
      </c>
      <c r="AM60" s="12">
        <v>0</v>
      </c>
      <c r="AN60" s="12">
        <f>SUMIFS('[1]DATA THÔ IN'!$P$4:$P$12031,'[1]DATA THÔ IN'!$H$4:$H$12031,$A60,'[1]DATA THÔ IN'!$AC$4:$AC$12031,$E60,'[1]DATA THÔ IN'!$AH$4:$AH$12031,"Tiến độ 1")</f>
        <v>0</v>
      </c>
      <c r="AO60" s="12">
        <f>SUMIFS('[1]DATA THÔ IN'!$P$4:$P$12031,'[1]DATA THÔ IN'!$H$4:$H$12031,$A60,'[1]DATA THÔ IN'!$AC$4:$AC$12031,$E60,'[1]DATA THÔ IN'!$AH$4:$AH$12031,"Tiến độ 2")</f>
        <v>0</v>
      </c>
      <c r="AP60" s="12">
        <f>SUMIFS('[1]TIẾN ĐỘ %'!$N$6:$N$1034,'[1]TIẾN ĐỘ %'!$G$6:$G$1034,A60,'[1]TIẾN ĐỘ %'!$F$6:$F$1034,$E60)</f>
        <v>0</v>
      </c>
      <c r="AQ60" s="12">
        <f t="shared" si="15"/>
        <v>-119036500</v>
      </c>
      <c r="AR60" s="15">
        <f t="shared" si="16"/>
        <v>0</v>
      </c>
      <c r="AS60" s="15">
        <f t="shared" si="17"/>
        <v>0</v>
      </c>
      <c r="AT60" s="15">
        <f t="shared" si="18"/>
        <v>0</v>
      </c>
      <c r="AU60" s="16">
        <f t="shared" si="19"/>
        <v>0</v>
      </c>
      <c r="AV60" s="16">
        <f t="shared" si="20"/>
        <v>0</v>
      </c>
      <c r="AW60" s="16">
        <f t="shared" si="21"/>
        <v>0</v>
      </c>
      <c r="AX60" s="16">
        <f t="shared" si="23"/>
        <v>0</v>
      </c>
      <c r="AY60" s="16">
        <f t="shared" si="24"/>
        <v>0</v>
      </c>
      <c r="AZ60" s="16">
        <f t="shared" si="25"/>
        <v>0</v>
      </c>
      <c r="BA60" s="16">
        <f t="shared" si="26"/>
        <v>0</v>
      </c>
    </row>
    <row r="61" spans="1:53" x14ac:dyDescent="0.25">
      <c r="A61" s="8" t="s">
        <v>1268</v>
      </c>
      <c r="B61" s="28" t="s">
        <v>169</v>
      </c>
      <c r="C61" s="28" t="s">
        <v>170</v>
      </c>
      <c r="D61" s="28" t="s">
        <v>55</v>
      </c>
      <c r="E61" s="9" t="s">
        <v>160</v>
      </c>
      <c r="F61" s="28" t="s">
        <v>70</v>
      </c>
      <c r="G61" s="28" t="s">
        <v>57</v>
      </c>
      <c r="H61" s="11">
        <v>3.5000000000000003E-2</v>
      </c>
      <c r="I61" s="11"/>
      <c r="J61" s="11">
        <v>0.01</v>
      </c>
      <c r="K61" s="11">
        <v>0.01</v>
      </c>
      <c r="L61" s="11">
        <v>5.0000000000000001E-3</v>
      </c>
      <c r="M61" s="11">
        <v>5.0000000000000001E-3</v>
      </c>
      <c r="N61" s="11"/>
      <c r="O61" s="12">
        <f t="shared" si="1"/>
        <v>0</v>
      </c>
      <c r="P61" s="12">
        <f t="shared" si="27"/>
        <v>0</v>
      </c>
      <c r="Q61" s="12">
        <f t="shared" si="3"/>
        <v>0</v>
      </c>
      <c r="R61" s="12">
        <f t="shared" si="28"/>
        <v>0</v>
      </c>
      <c r="S61" s="12">
        <f t="shared" si="5"/>
        <v>0</v>
      </c>
      <c r="T61" s="12">
        <f t="shared" si="29"/>
        <v>0</v>
      </c>
      <c r="U61" s="12">
        <f t="shared" si="7"/>
        <v>0</v>
      </c>
      <c r="V61" s="12">
        <f t="shared" si="30"/>
        <v>0</v>
      </c>
      <c r="W61" s="12">
        <f t="shared" si="22"/>
        <v>0</v>
      </c>
      <c r="X61" s="12">
        <f t="shared" si="9"/>
        <v>0</v>
      </c>
      <c r="Y61" s="12">
        <f t="shared" si="31"/>
        <v>0</v>
      </c>
      <c r="Z61" s="12">
        <f t="shared" si="32"/>
        <v>0</v>
      </c>
      <c r="AA61" s="12">
        <f t="shared" si="33"/>
        <v>0</v>
      </c>
      <c r="AB61" s="12">
        <f t="shared" si="34"/>
        <v>0</v>
      </c>
      <c r="AC61" s="12">
        <v>20000000</v>
      </c>
      <c r="AD61" s="12">
        <v>0</v>
      </c>
      <c r="AE61" s="12">
        <f>SUMIFS('[1]TIẾN ĐỘ %'!$M$6:$M$1034,'[1]TIẾN ĐỘ %'!$G$6:$G$1034,$A61,'[1]TIẾN ĐỘ %'!$F$6:$F$1034,$E61)</f>
        <v>0</v>
      </c>
      <c r="AF61" s="12">
        <f t="shared" si="14"/>
        <v>20000000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f>SUMIFS('[1]DATA THÔ IN'!$P$4:$P$12031,'[1]DATA THÔ IN'!$H$4:$H$12031,$A61,'[1]DATA THÔ IN'!$AC$4:$AC$12031,$E61,'[1]DATA THÔ IN'!$AH$4:$AH$12031,"Tiến độ 1")</f>
        <v>0</v>
      </c>
      <c r="AO61" s="12">
        <f>SUMIFS('[1]DATA THÔ IN'!$P$4:$P$12031,'[1]DATA THÔ IN'!$H$4:$H$12031,$A61,'[1]DATA THÔ IN'!$AC$4:$AC$12031,$E61,'[1]DATA THÔ IN'!$AH$4:$AH$12031,"Tiến độ 2")</f>
        <v>-16766000</v>
      </c>
      <c r="AP61" s="12">
        <f>SUMIFS('[1]TIẾN ĐỘ %'!$N$6:$N$1034,'[1]TIẾN ĐỘ %'!$G$6:$G$1034,A61,'[1]TIẾN ĐỘ %'!$F$6:$F$1034,$E61)</f>
        <v>-16766000</v>
      </c>
      <c r="AQ61" s="12">
        <f t="shared" si="15"/>
        <v>-16766000</v>
      </c>
      <c r="AR61" s="15">
        <f t="shared" si="16"/>
        <v>0</v>
      </c>
      <c r="AS61" s="15">
        <f t="shared" si="17"/>
        <v>0</v>
      </c>
      <c r="AT61" s="15">
        <f t="shared" si="18"/>
        <v>0</v>
      </c>
      <c r="AU61" s="16">
        <f t="shared" si="19"/>
        <v>0</v>
      </c>
      <c r="AV61" s="16">
        <f t="shared" si="20"/>
        <v>0</v>
      </c>
      <c r="AW61" s="16">
        <f t="shared" si="21"/>
        <v>0</v>
      </c>
      <c r="AX61" s="16">
        <f t="shared" si="23"/>
        <v>0</v>
      </c>
      <c r="AY61" s="16">
        <f t="shared" si="24"/>
        <v>0</v>
      </c>
      <c r="AZ61" s="16">
        <f t="shared" si="25"/>
        <v>0</v>
      </c>
      <c r="BA61" s="16">
        <f t="shared" si="26"/>
        <v>-0.83830000000000005</v>
      </c>
    </row>
    <row r="62" spans="1:53" x14ac:dyDescent="0.25">
      <c r="A62" s="8" t="s">
        <v>1270</v>
      </c>
      <c r="B62" s="28" t="s">
        <v>173</v>
      </c>
      <c r="C62" s="28" t="s">
        <v>174</v>
      </c>
      <c r="D62" s="28" t="s">
        <v>76</v>
      </c>
      <c r="E62" s="9" t="s">
        <v>160</v>
      </c>
      <c r="F62" s="28" t="s">
        <v>77</v>
      </c>
      <c r="G62" s="28" t="s">
        <v>57</v>
      </c>
      <c r="H62" s="11">
        <v>3.5000000000000003E-2</v>
      </c>
      <c r="I62" s="11"/>
      <c r="J62" s="11">
        <v>0.01</v>
      </c>
      <c r="K62" s="11">
        <v>0.01</v>
      </c>
      <c r="L62" s="11">
        <v>5.0000000000000001E-3</v>
      </c>
      <c r="M62" s="11">
        <v>5.0000000000000001E-3</v>
      </c>
      <c r="N62" s="11"/>
      <c r="O62" s="12">
        <f t="shared" si="1"/>
        <v>0</v>
      </c>
      <c r="P62" s="12">
        <f t="shared" si="27"/>
        <v>0</v>
      </c>
      <c r="Q62" s="12">
        <f t="shared" si="3"/>
        <v>785587.19999999995</v>
      </c>
      <c r="R62" s="12">
        <f t="shared" si="28"/>
        <v>785587.20000000007</v>
      </c>
      <c r="S62" s="12">
        <f t="shared" si="5"/>
        <v>0</v>
      </c>
      <c r="T62" s="12">
        <f t="shared" si="29"/>
        <v>776092</v>
      </c>
      <c r="U62" s="12">
        <f t="shared" si="7"/>
        <v>68322</v>
      </c>
      <c r="V62" s="12">
        <f t="shared" si="30"/>
        <v>844414</v>
      </c>
      <c r="W62" s="12">
        <f t="shared" si="22"/>
        <v>804240</v>
      </c>
      <c r="X62" s="12">
        <f t="shared" si="9"/>
        <v>0</v>
      </c>
      <c r="Y62" s="12">
        <f t="shared" si="31"/>
        <v>776902.2</v>
      </c>
      <c r="Z62" s="12">
        <f t="shared" si="32"/>
        <v>0</v>
      </c>
      <c r="AA62" s="12">
        <f t="shared" si="33"/>
        <v>824148.6</v>
      </c>
      <c r="AB62" s="12">
        <f t="shared" si="34"/>
        <v>1227074.7</v>
      </c>
      <c r="AC62" s="12">
        <v>80000000</v>
      </c>
      <c r="AD62" s="12">
        <v>80000000</v>
      </c>
      <c r="AE62" s="12">
        <f>SUMIFS('[1]TIẾN ĐỘ %'!$M$6:$M$1034,'[1]TIẾN ĐỘ %'!$G$6:$G$1034,$A62,'[1]TIẾN ĐỘ %'!$F$6:$F$1034,$E62)</f>
        <v>80000000</v>
      </c>
      <c r="AF62" s="12">
        <f t="shared" si="14"/>
        <v>240000000</v>
      </c>
      <c r="AG62" s="12">
        <v>0</v>
      </c>
      <c r="AH62" s="12">
        <v>81408000</v>
      </c>
      <c r="AI62" s="12">
        <v>81408000</v>
      </c>
      <c r="AJ62" s="12">
        <v>80424000</v>
      </c>
      <c r="AK62" s="12">
        <v>7080000</v>
      </c>
      <c r="AL62" s="12">
        <v>80424000</v>
      </c>
      <c r="AM62" s="12">
        <v>87504000</v>
      </c>
      <c r="AN62" s="12">
        <f>SUMIFS('[1]DATA THÔ IN'!$P$4:$P$12031,'[1]DATA THÔ IN'!$H$4:$H$12031,$A62,'[1]DATA THÔ IN'!$AC$4:$AC$12031,$E62,'[1]DATA THÔ IN'!$AH$4:$AH$12031,"Tiến độ 1")</f>
        <v>80508000</v>
      </c>
      <c r="AO62" s="12">
        <f>SUMIFS('[1]DATA THÔ IN'!$P$4:$P$12031,'[1]DATA THÔ IN'!$H$4:$H$12031,$A62,'[1]DATA THÔ IN'!$AC$4:$AC$12031,$E62,'[1]DATA THÔ IN'!$AH$4:$AH$12031,"Tiến độ 2")</f>
        <v>0</v>
      </c>
      <c r="AP62" s="12">
        <f>SUMIFS('[1]TIẾN ĐỘ %'!$N$6:$N$1034,'[1]TIẾN ĐỘ %'!$G$6:$G$1034,A62,'[1]TIẾN ĐỘ %'!$F$6:$F$1034,$E62)</f>
        <v>85404000</v>
      </c>
      <c r="AQ62" s="12">
        <f t="shared" si="15"/>
        <v>254316000</v>
      </c>
      <c r="AR62" s="15">
        <f t="shared" si="16"/>
        <v>0</v>
      </c>
      <c r="AS62" s="15">
        <f t="shared" si="17"/>
        <v>1.0176000000000001</v>
      </c>
      <c r="AT62" s="15">
        <f t="shared" si="18"/>
        <v>1.0176000000000001</v>
      </c>
      <c r="AU62" s="16">
        <f t="shared" si="19"/>
        <v>1.0053000000000001</v>
      </c>
      <c r="AV62" s="16">
        <f t="shared" si="20"/>
        <v>8.8499999999999995E-2</v>
      </c>
      <c r="AW62" s="16">
        <f t="shared" si="21"/>
        <v>1.0938000000000001</v>
      </c>
      <c r="AX62" s="16">
        <f t="shared" si="23"/>
        <v>1.0063500000000001</v>
      </c>
      <c r="AY62" s="16">
        <f t="shared" si="24"/>
        <v>0</v>
      </c>
      <c r="AZ62" s="16">
        <f t="shared" si="25"/>
        <v>1.06755</v>
      </c>
      <c r="BA62" s="16">
        <f t="shared" si="26"/>
        <v>1.05965</v>
      </c>
    </row>
    <row r="63" spans="1:53" x14ac:dyDescent="0.25">
      <c r="A63" s="8" t="s">
        <v>1271</v>
      </c>
      <c r="B63" s="28" t="s">
        <v>175</v>
      </c>
      <c r="C63" s="28" t="s">
        <v>176</v>
      </c>
      <c r="D63" s="9" t="s">
        <v>1392</v>
      </c>
      <c r="E63" s="9" t="s">
        <v>160</v>
      </c>
      <c r="F63" s="28" t="s">
        <v>80</v>
      </c>
      <c r="G63" s="28" t="s">
        <v>57</v>
      </c>
      <c r="H63" s="11">
        <v>3.5000000000000003E-2</v>
      </c>
      <c r="I63" s="11"/>
      <c r="J63" s="11">
        <v>0.01</v>
      </c>
      <c r="K63" s="11">
        <v>0.01</v>
      </c>
      <c r="L63" s="11">
        <v>5.0000000000000001E-3</v>
      </c>
      <c r="M63" s="11">
        <v>5.0000000000000001E-3</v>
      </c>
      <c r="N63" s="11"/>
      <c r="O63" s="12">
        <f t="shared" si="1"/>
        <v>0</v>
      </c>
      <c r="P63" s="12">
        <f t="shared" si="27"/>
        <v>0</v>
      </c>
      <c r="Q63" s="12">
        <f t="shared" si="3"/>
        <v>582435.4</v>
      </c>
      <c r="R63" s="12">
        <f t="shared" si="28"/>
        <v>582435.4</v>
      </c>
      <c r="S63" s="12">
        <f t="shared" si="5"/>
        <v>0</v>
      </c>
      <c r="T63" s="12">
        <f t="shared" si="29"/>
        <v>588264</v>
      </c>
      <c r="U63" s="12">
        <f t="shared" si="7"/>
        <v>0</v>
      </c>
      <c r="V63" s="12">
        <f t="shared" si="30"/>
        <v>588264</v>
      </c>
      <c r="W63" s="12">
        <f t="shared" si="22"/>
        <v>609600</v>
      </c>
      <c r="X63" s="12">
        <f t="shared" si="9"/>
        <v>0</v>
      </c>
      <c r="Y63" s="12">
        <f t="shared" si="31"/>
        <v>0</v>
      </c>
      <c r="Z63" s="12">
        <f t="shared" si="32"/>
        <v>0</v>
      </c>
      <c r="AA63" s="12">
        <f t="shared" si="33"/>
        <v>0</v>
      </c>
      <c r="AB63" s="12">
        <f t="shared" si="34"/>
        <v>0</v>
      </c>
      <c r="AC63" s="12">
        <v>60000000</v>
      </c>
      <c r="AD63" s="12">
        <v>60000000</v>
      </c>
      <c r="AE63" s="12">
        <f>SUMIFS('[1]TIẾN ĐỘ %'!$M$6:$M$1034,'[1]TIẾN ĐỘ %'!$G$6:$G$1034,$A63,'[1]TIẾN ĐỘ %'!$F$6:$F$1034,$E63)</f>
        <v>80000000</v>
      </c>
      <c r="AF63" s="12">
        <f t="shared" si="14"/>
        <v>200000000</v>
      </c>
      <c r="AG63" s="12">
        <v>0</v>
      </c>
      <c r="AH63" s="12">
        <v>60356000</v>
      </c>
      <c r="AI63" s="12">
        <v>60356000</v>
      </c>
      <c r="AJ63" s="12">
        <v>60960000</v>
      </c>
      <c r="AK63" s="12">
        <v>0</v>
      </c>
      <c r="AL63" s="12">
        <v>60960000</v>
      </c>
      <c r="AM63" s="12">
        <v>60960000</v>
      </c>
      <c r="AN63" s="12">
        <f>SUMIFS('[1]DATA THÔ IN'!$P$4:$P$12031,'[1]DATA THÔ IN'!$H$4:$H$12031,$A63,'[1]DATA THÔ IN'!$AC$4:$AC$12031,$E63,'[1]DATA THÔ IN'!$AH$4:$AH$12031,"Tiến độ 1")</f>
        <v>0</v>
      </c>
      <c r="AO63" s="12">
        <f>SUMIFS('[1]DATA THÔ IN'!$P$4:$P$12031,'[1]DATA THÔ IN'!$H$4:$H$12031,$A63,'[1]DATA THÔ IN'!$AC$4:$AC$12031,$E63,'[1]DATA THÔ IN'!$AH$4:$AH$12031,"Tiến độ 2")</f>
        <v>0</v>
      </c>
      <c r="AP63" s="12">
        <f>SUMIFS('[1]TIẾN ĐỘ %'!$N$6:$N$1034,'[1]TIẾN ĐỘ %'!$G$6:$G$1034,A63,'[1]TIẾN ĐỘ %'!$F$6:$F$1034,$E63)</f>
        <v>0</v>
      </c>
      <c r="AQ63" s="12">
        <f t="shared" si="15"/>
        <v>121316000</v>
      </c>
      <c r="AR63" s="15">
        <f t="shared" si="16"/>
        <v>0</v>
      </c>
      <c r="AS63" s="15">
        <f t="shared" si="17"/>
        <v>1.0059333333333333</v>
      </c>
      <c r="AT63" s="15">
        <f t="shared" si="18"/>
        <v>1.0059333333333333</v>
      </c>
      <c r="AU63" s="16">
        <f t="shared" si="19"/>
        <v>1.016</v>
      </c>
      <c r="AV63" s="16">
        <f t="shared" si="20"/>
        <v>0</v>
      </c>
      <c r="AW63" s="16">
        <f t="shared" si="21"/>
        <v>1.016</v>
      </c>
      <c r="AX63" s="16">
        <f t="shared" si="23"/>
        <v>0</v>
      </c>
      <c r="AY63" s="16">
        <f t="shared" si="24"/>
        <v>0</v>
      </c>
      <c r="AZ63" s="16">
        <f t="shared" si="25"/>
        <v>0</v>
      </c>
      <c r="BA63" s="16">
        <f t="shared" si="26"/>
        <v>0.60658000000000001</v>
      </c>
    </row>
    <row r="64" spans="1:53" x14ac:dyDescent="0.25">
      <c r="A64" s="8" t="s">
        <v>1272</v>
      </c>
      <c r="B64" s="28" t="s">
        <v>177</v>
      </c>
      <c r="C64" s="28" t="s">
        <v>178</v>
      </c>
      <c r="D64" s="28" t="s">
        <v>1391</v>
      </c>
      <c r="E64" s="9" t="s">
        <v>160</v>
      </c>
      <c r="F64" s="28" t="s">
        <v>67</v>
      </c>
      <c r="G64" s="28" t="s">
        <v>57</v>
      </c>
      <c r="H64" s="11">
        <v>3.5000000000000003E-2</v>
      </c>
      <c r="I64" s="11"/>
      <c r="J64" s="11">
        <v>0.01</v>
      </c>
      <c r="K64" s="11">
        <v>0.01</v>
      </c>
      <c r="L64" s="11">
        <v>5.0000000000000001E-3</v>
      </c>
      <c r="M64" s="11">
        <v>5.0000000000000001E-3</v>
      </c>
      <c r="N64" s="11"/>
      <c r="O64" s="12">
        <f t="shared" si="1"/>
        <v>0</v>
      </c>
      <c r="P64" s="12">
        <f t="shared" si="27"/>
        <v>0</v>
      </c>
      <c r="Q64" s="12">
        <f t="shared" si="3"/>
        <v>0</v>
      </c>
      <c r="R64" s="12">
        <f t="shared" si="28"/>
        <v>0</v>
      </c>
      <c r="S64" s="12">
        <f t="shared" si="5"/>
        <v>0</v>
      </c>
      <c r="T64" s="12">
        <f t="shared" si="29"/>
        <v>0</v>
      </c>
      <c r="U64" s="12">
        <f t="shared" si="7"/>
        <v>0</v>
      </c>
      <c r="V64" s="12">
        <f t="shared" si="30"/>
        <v>0</v>
      </c>
      <c r="W64" s="12">
        <f t="shared" si="22"/>
        <v>0</v>
      </c>
      <c r="X64" s="12">
        <f t="shared" si="9"/>
        <v>0</v>
      </c>
      <c r="Y64" s="12">
        <f t="shared" si="31"/>
        <v>274214.39999999997</v>
      </c>
      <c r="Z64" s="12">
        <f t="shared" si="32"/>
        <v>0</v>
      </c>
      <c r="AA64" s="12">
        <f t="shared" si="33"/>
        <v>274214.39999999997</v>
      </c>
      <c r="AB64" s="12">
        <f t="shared" si="34"/>
        <v>0</v>
      </c>
      <c r="AC64" s="12">
        <v>20000000</v>
      </c>
      <c r="AD64" s="12">
        <v>30000000</v>
      </c>
      <c r="AE64" s="12">
        <f>SUMIFS('[1]TIẾN ĐỘ %'!$M$6:$M$1034,'[1]TIẾN ĐỘ %'!$G$6:$G$1034,$A64,'[1]TIẾN ĐỘ %'!$F$6:$F$1034,$E64)</f>
        <v>20000000</v>
      </c>
      <c r="AF64" s="12">
        <f t="shared" si="14"/>
        <v>70000000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f>SUMIFS('[1]DATA THÔ IN'!$P$4:$P$12031,'[1]DATA THÔ IN'!$H$4:$H$12031,$A64,'[1]DATA THÔ IN'!$AC$4:$AC$12031,$E64,'[1]DATA THÔ IN'!$AH$4:$AH$12031,"Tiến độ 1")</f>
        <v>28416000</v>
      </c>
      <c r="AO64" s="12">
        <f>SUMIFS('[1]DATA THÔ IN'!$P$4:$P$12031,'[1]DATA THÔ IN'!$H$4:$H$12031,$A64,'[1]DATA THÔ IN'!$AC$4:$AC$12031,$E64,'[1]DATA THÔ IN'!$AH$4:$AH$12031,"Tiến độ 2")</f>
        <v>0</v>
      </c>
      <c r="AP64" s="12">
        <f>SUMIFS('[1]TIẾN ĐỘ %'!$N$6:$N$1034,'[1]TIẾN ĐỘ %'!$G$6:$G$1034,A64,'[1]TIẾN ĐỘ %'!$F$6:$F$1034,$E64)</f>
        <v>28416000</v>
      </c>
      <c r="AQ64" s="12">
        <f t="shared" si="15"/>
        <v>28416000</v>
      </c>
      <c r="AR64" s="15">
        <f t="shared" si="16"/>
        <v>0</v>
      </c>
      <c r="AS64" s="15">
        <f t="shared" si="17"/>
        <v>0</v>
      </c>
      <c r="AT64" s="15">
        <f t="shared" si="18"/>
        <v>0</v>
      </c>
      <c r="AU64" s="16">
        <f t="shared" si="19"/>
        <v>0</v>
      </c>
      <c r="AV64" s="16">
        <f t="shared" si="20"/>
        <v>0</v>
      </c>
      <c r="AW64" s="16">
        <f t="shared" si="21"/>
        <v>0</v>
      </c>
      <c r="AX64" s="16">
        <f t="shared" si="23"/>
        <v>1.4208000000000001</v>
      </c>
      <c r="AY64" s="16">
        <f t="shared" si="24"/>
        <v>0</v>
      </c>
      <c r="AZ64" s="16">
        <f t="shared" si="25"/>
        <v>1.4208000000000001</v>
      </c>
      <c r="BA64" s="16">
        <f t="shared" si="26"/>
        <v>0.40594285714285716</v>
      </c>
    </row>
    <row r="65" spans="1:53" x14ac:dyDescent="0.25">
      <c r="A65" s="8" t="s">
        <v>1277</v>
      </c>
      <c r="B65" s="28" t="s">
        <v>185</v>
      </c>
      <c r="C65" s="28" t="s">
        <v>186</v>
      </c>
      <c r="D65" s="28" t="s">
        <v>76</v>
      </c>
      <c r="E65" s="9" t="s">
        <v>160</v>
      </c>
      <c r="F65" s="28" t="s">
        <v>96</v>
      </c>
      <c r="G65" s="28" t="s">
        <v>57</v>
      </c>
      <c r="H65" s="11">
        <v>3.5000000000000003E-2</v>
      </c>
      <c r="I65" s="11"/>
      <c r="J65" s="11">
        <v>0.01</v>
      </c>
      <c r="K65" s="11">
        <v>0.01</v>
      </c>
      <c r="L65" s="11">
        <v>5.0000000000000001E-3</v>
      </c>
      <c r="M65" s="11">
        <v>5.0000000000000001E-3</v>
      </c>
      <c r="N65" s="11"/>
      <c r="O65" s="12">
        <f t="shared" si="1"/>
        <v>0</v>
      </c>
      <c r="P65" s="12">
        <f t="shared" si="27"/>
        <v>384456</v>
      </c>
      <c r="Q65" s="12">
        <f t="shared" si="3"/>
        <v>108157.2</v>
      </c>
      <c r="R65" s="12">
        <f t="shared" si="28"/>
        <v>492613.2</v>
      </c>
      <c r="S65" s="12">
        <f t="shared" si="5"/>
        <v>0</v>
      </c>
      <c r="T65" s="12">
        <f t="shared" si="29"/>
        <v>486360</v>
      </c>
      <c r="U65" s="12">
        <f t="shared" si="7"/>
        <v>0</v>
      </c>
      <c r="V65" s="12">
        <f t="shared" si="30"/>
        <v>486360</v>
      </c>
      <c r="W65" s="12">
        <f t="shared" si="22"/>
        <v>504000</v>
      </c>
      <c r="X65" s="12">
        <f t="shared" si="9"/>
        <v>0</v>
      </c>
      <c r="Y65" s="12">
        <f t="shared" si="31"/>
        <v>698505.6</v>
      </c>
      <c r="Z65" s="12">
        <f t="shared" si="32"/>
        <v>0</v>
      </c>
      <c r="AA65" s="12">
        <f t="shared" si="33"/>
        <v>698505.6</v>
      </c>
      <c r="AB65" s="12">
        <f t="shared" si="34"/>
        <v>838739.4</v>
      </c>
      <c r="AC65" s="12">
        <v>50000000</v>
      </c>
      <c r="AD65" s="12">
        <v>50000000</v>
      </c>
      <c r="AE65" s="12">
        <f>SUMIFS('[1]TIẾN ĐỘ %'!$M$6:$M$1034,'[1]TIẾN ĐỘ %'!$G$6:$G$1034,$A65,'[1]TIẾN ĐỘ %'!$F$6:$F$1034,$E65)</f>
        <v>60000000</v>
      </c>
      <c r="AF65" s="12">
        <f t="shared" si="14"/>
        <v>160000000</v>
      </c>
      <c r="AG65" s="12">
        <v>39840000</v>
      </c>
      <c r="AH65" s="12">
        <v>11208000</v>
      </c>
      <c r="AI65" s="12">
        <v>51048000</v>
      </c>
      <c r="AJ65" s="12">
        <v>50400000</v>
      </c>
      <c r="AK65" s="12">
        <v>0</v>
      </c>
      <c r="AL65" s="12">
        <v>50400000</v>
      </c>
      <c r="AM65" s="12">
        <v>50400000</v>
      </c>
      <c r="AN65" s="12">
        <f>SUMIFS('[1]DATA THÔ IN'!$P$4:$P$12031,'[1]DATA THÔ IN'!$H$4:$H$12031,$A65,'[1]DATA THÔ IN'!$AC$4:$AC$12031,$E65,'[1]DATA THÔ IN'!$AH$4:$AH$12031,"Tiến độ 1")</f>
        <v>72384000</v>
      </c>
      <c r="AO65" s="12">
        <f>SUMIFS('[1]DATA THÔ IN'!$P$4:$P$12031,'[1]DATA THÔ IN'!$H$4:$H$12031,$A65,'[1]DATA THÔ IN'!$AC$4:$AC$12031,$E65,'[1]DATA THÔ IN'!$AH$4:$AH$12031,"Tiến độ 2")</f>
        <v>0</v>
      </c>
      <c r="AP65" s="12">
        <f>SUMIFS('[1]TIẾN ĐỘ %'!$N$6:$N$1034,'[1]TIẾN ĐỘ %'!$G$6:$G$1034,A65,'[1]TIẾN ĐỘ %'!$F$6:$F$1034,$E65)</f>
        <v>72384000</v>
      </c>
      <c r="AQ65" s="12">
        <f t="shared" si="15"/>
        <v>173832000</v>
      </c>
      <c r="AR65" s="15">
        <f t="shared" si="16"/>
        <v>0.79679999999999995</v>
      </c>
      <c r="AS65" s="15">
        <f t="shared" si="17"/>
        <v>0.22416</v>
      </c>
      <c r="AT65" s="15">
        <f t="shared" si="18"/>
        <v>1.0209600000000001</v>
      </c>
      <c r="AU65" s="16">
        <f t="shared" si="19"/>
        <v>1.008</v>
      </c>
      <c r="AV65" s="16">
        <f t="shared" si="20"/>
        <v>0</v>
      </c>
      <c r="AW65" s="16">
        <f t="shared" si="21"/>
        <v>1.008</v>
      </c>
      <c r="AX65" s="16">
        <f t="shared" si="23"/>
        <v>1.2063999999999999</v>
      </c>
      <c r="AY65" s="16">
        <f t="shared" si="24"/>
        <v>0</v>
      </c>
      <c r="AZ65" s="16">
        <f t="shared" si="25"/>
        <v>1.2063999999999999</v>
      </c>
      <c r="BA65" s="16">
        <f t="shared" si="26"/>
        <v>1.0864499999999999</v>
      </c>
    </row>
    <row r="66" spans="1:53" x14ac:dyDescent="0.25">
      <c r="A66" s="8" t="s">
        <v>1278</v>
      </c>
      <c r="B66" s="28" t="s">
        <v>189</v>
      </c>
      <c r="C66" s="28" t="s">
        <v>190</v>
      </c>
      <c r="D66" s="28" t="s">
        <v>55</v>
      </c>
      <c r="E66" s="9" t="s">
        <v>160</v>
      </c>
      <c r="F66" s="28" t="s">
        <v>70</v>
      </c>
      <c r="G66" s="28" t="s">
        <v>57</v>
      </c>
      <c r="H66" s="11">
        <v>3.5000000000000003E-2</v>
      </c>
      <c r="I66" s="11"/>
      <c r="J66" s="11">
        <v>0.01</v>
      </c>
      <c r="K66" s="11">
        <v>0.01</v>
      </c>
      <c r="L66" s="11">
        <v>5.0000000000000001E-3</v>
      </c>
      <c r="M66" s="11">
        <v>5.0000000000000001E-3</v>
      </c>
      <c r="N66" s="11"/>
      <c r="O66" s="12">
        <f t="shared" si="1"/>
        <v>0</v>
      </c>
      <c r="P66" s="12">
        <f t="shared" si="27"/>
        <v>0</v>
      </c>
      <c r="Q66" s="12">
        <f t="shared" si="3"/>
        <v>0</v>
      </c>
      <c r="R66" s="12">
        <f t="shared" si="28"/>
        <v>399162.60000000003</v>
      </c>
      <c r="S66" s="12">
        <f t="shared" si="5"/>
        <v>0</v>
      </c>
      <c r="T66" s="12">
        <f t="shared" si="29"/>
        <v>0</v>
      </c>
      <c r="U66" s="12">
        <f t="shared" si="7"/>
        <v>0</v>
      </c>
      <c r="V66" s="12">
        <f t="shared" si="30"/>
        <v>0</v>
      </c>
      <c r="W66" s="12">
        <f t="shared" si="22"/>
        <v>0</v>
      </c>
      <c r="X66" s="12">
        <f t="shared" si="9"/>
        <v>0</v>
      </c>
      <c r="Y66" s="12">
        <f t="shared" si="31"/>
        <v>0</v>
      </c>
      <c r="Z66" s="12">
        <f t="shared" si="32"/>
        <v>0</v>
      </c>
      <c r="AA66" s="12">
        <f t="shared" si="33"/>
        <v>398583.6</v>
      </c>
      <c r="AB66" s="12">
        <f t="shared" si="34"/>
        <v>0</v>
      </c>
      <c r="AC66" s="12">
        <v>40000000</v>
      </c>
      <c r="AD66" s="12">
        <v>40000000</v>
      </c>
      <c r="AE66" s="12">
        <f>SUMIFS('[1]TIẾN ĐỘ %'!$M$6:$M$1034,'[1]TIẾN ĐỘ %'!$G$6:$G$1034,$A66,'[1]TIẾN ĐỘ %'!$F$6:$F$1034,$E66)</f>
        <v>40000000</v>
      </c>
      <c r="AF66" s="12">
        <f t="shared" si="14"/>
        <v>120000000</v>
      </c>
      <c r="AG66" s="12">
        <v>4572000</v>
      </c>
      <c r="AH66" s="12">
        <v>4680000</v>
      </c>
      <c r="AI66" s="12">
        <v>41364000</v>
      </c>
      <c r="AJ66" s="12">
        <v>0</v>
      </c>
      <c r="AK66" s="12">
        <v>0</v>
      </c>
      <c r="AL66" s="12">
        <v>0</v>
      </c>
      <c r="AM66" s="12">
        <v>19644000</v>
      </c>
      <c r="AN66" s="12">
        <f>SUMIFS('[1]DATA THÔ IN'!$P$4:$P$12031,'[1]DATA THÔ IN'!$H$4:$H$12031,$A66,'[1]DATA THÔ IN'!$AC$4:$AC$12031,$E66,'[1]DATA THÔ IN'!$AH$4:$AH$12031,"Tiến độ 1")</f>
        <v>0</v>
      </c>
      <c r="AO66" s="12">
        <f>SUMIFS('[1]DATA THÔ IN'!$P$4:$P$12031,'[1]DATA THÔ IN'!$H$4:$H$12031,$A66,'[1]DATA THÔ IN'!$AC$4:$AC$12031,$E66,'[1]DATA THÔ IN'!$AH$4:$AH$12031,"Tiến độ 2")</f>
        <v>7944000</v>
      </c>
      <c r="AP66" s="12">
        <f>SUMIFS('[1]TIẾN ĐỘ %'!$N$6:$N$1034,'[1]TIẾN ĐỘ %'!$G$6:$G$1034,A66,'[1]TIẾN ĐỘ %'!$F$6:$F$1034,$E66)</f>
        <v>41304000</v>
      </c>
      <c r="AQ66" s="12">
        <f t="shared" si="15"/>
        <v>102312000</v>
      </c>
      <c r="AR66" s="15">
        <f t="shared" si="16"/>
        <v>0.1143</v>
      </c>
      <c r="AS66" s="15">
        <f t="shared" si="17"/>
        <v>0.11700000000000001</v>
      </c>
      <c r="AT66" s="15">
        <f t="shared" si="18"/>
        <v>1.0341</v>
      </c>
      <c r="AU66" s="16">
        <f t="shared" si="19"/>
        <v>0</v>
      </c>
      <c r="AV66" s="16">
        <f t="shared" si="20"/>
        <v>0</v>
      </c>
      <c r="AW66" s="16">
        <f t="shared" si="21"/>
        <v>0.49109999999999998</v>
      </c>
      <c r="AX66" s="16">
        <f t="shared" si="23"/>
        <v>0</v>
      </c>
      <c r="AY66" s="16">
        <f t="shared" si="24"/>
        <v>0.1986</v>
      </c>
      <c r="AZ66" s="16">
        <f t="shared" si="25"/>
        <v>1.0326</v>
      </c>
      <c r="BA66" s="16">
        <f t="shared" si="26"/>
        <v>0.85260000000000002</v>
      </c>
    </row>
    <row r="67" spans="1:53" x14ac:dyDescent="0.25">
      <c r="A67" s="8" t="s">
        <v>1285</v>
      </c>
      <c r="B67" s="28" t="s">
        <v>279</v>
      </c>
      <c r="C67" s="28" t="s">
        <v>280</v>
      </c>
      <c r="D67" s="28" t="s">
        <v>76</v>
      </c>
      <c r="E67" s="9" t="s">
        <v>160</v>
      </c>
      <c r="F67" s="28" t="s">
        <v>89</v>
      </c>
      <c r="G67" s="28" t="s">
        <v>57</v>
      </c>
      <c r="H67" s="11">
        <v>3.5000000000000003E-2</v>
      </c>
      <c r="I67" s="11"/>
      <c r="J67" s="11">
        <v>0.01</v>
      </c>
      <c r="K67" s="11">
        <v>0.01</v>
      </c>
      <c r="L67" s="11">
        <v>5.0000000000000001E-3</v>
      </c>
      <c r="M67" s="11">
        <v>5.0000000000000001E-3</v>
      </c>
      <c r="N67" s="11"/>
      <c r="O67" s="12">
        <f t="shared" si="1"/>
        <v>0</v>
      </c>
      <c r="P67" s="12">
        <f t="shared" si="27"/>
        <v>0</v>
      </c>
      <c r="Q67" s="12">
        <f t="shared" si="3"/>
        <v>0</v>
      </c>
      <c r="R67" s="12">
        <f t="shared" si="28"/>
        <v>0</v>
      </c>
      <c r="S67" s="12">
        <f t="shared" si="5"/>
        <v>0</v>
      </c>
      <c r="T67" s="12">
        <f t="shared" si="29"/>
        <v>0</v>
      </c>
      <c r="U67" s="12">
        <f t="shared" si="7"/>
        <v>0</v>
      </c>
      <c r="V67" s="12">
        <f t="shared" si="30"/>
        <v>0</v>
      </c>
      <c r="W67" s="12">
        <f t="shared" si="22"/>
        <v>0</v>
      </c>
      <c r="X67" s="12">
        <f t="shared" si="9"/>
        <v>0</v>
      </c>
      <c r="Y67" s="12">
        <f t="shared" si="31"/>
        <v>0</v>
      </c>
      <c r="Z67" s="12">
        <f t="shared" si="32"/>
        <v>0</v>
      </c>
      <c r="AA67" s="12">
        <f t="shared" si="33"/>
        <v>0</v>
      </c>
      <c r="AB67" s="12">
        <f t="shared" si="34"/>
        <v>0</v>
      </c>
      <c r="AC67" s="12">
        <v>0</v>
      </c>
      <c r="AD67" s="12">
        <v>0</v>
      </c>
      <c r="AE67" s="12">
        <f>SUMIFS('[1]TIẾN ĐỘ %'!$M$6:$M$1034,'[1]TIẾN ĐỘ %'!$G$6:$G$1034,$A67,'[1]TIẾN ĐỘ %'!$F$6:$F$1034,$E67)</f>
        <v>0</v>
      </c>
      <c r="AF67" s="12">
        <f t="shared" si="14"/>
        <v>0</v>
      </c>
      <c r="AG67" s="12">
        <v>-26693000</v>
      </c>
      <c r="AH67" s="12">
        <v>0</v>
      </c>
      <c r="AI67" s="12">
        <v>-26693000</v>
      </c>
      <c r="AJ67" s="12">
        <v>0</v>
      </c>
      <c r="AK67" s="12">
        <v>0</v>
      </c>
      <c r="AL67" s="12">
        <v>0</v>
      </c>
      <c r="AM67" s="12">
        <v>0</v>
      </c>
      <c r="AN67" s="12">
        <f>SUMIFS('[1]DATA THÔ IN'!$P$4:$P$12031,'[1]DATA THÔ IN'!$H$4:$H$12031,$A67,'[1]DATA THÔ IN'!$AC$4:$AC$12031,$E67,'[1]DATA THÔ IN'!$AH$4:$AH$12031,"Tiến độ 1")</f>
        <v>0</v>
      </c>
      <c r="AO67" s="12">
        <f>SUMIFS('[1]DATA THÔ IN'!$P$4:$P$12031,'[1]DATA THÔ IN'!$H$4:$H$12031,$A67,'[1]DATA THÔ IN'!$AC$4:$AC$12031,$E67,'[1]DATA THÔ IN'!$AH$4:$AH$12031,"Tiến độ 2")</f>
        <v>0</v>
      </c>
      <c r="AP67" s="12">
        <f>SUMIFS('[1]TIẾN ĐỘ %'!$N$6:$N$1034,'[1]TIẾN ĐỘ %'!$G$6:$G$1034,A67,'[1]TIẾN ĐỘ %'!$F$6:$F$1034,$E67)</f>
        <v>0</v>
      </c>
      <c r="AQ67" s="12">
        <f t="shared" si="15"/>
        <v>-26693000</v>
      </c>
      <c r="AR67" s="15">
        <f t="shared" si="16"/>
        <v>0</v>
      </c>
      <c r="AS67" s="15">
        <f t="shared" si="17"/>
        <v>0</v>
      </c>
      <c r="AT67" s="15">
        <f t="shared" si="18"/>
        <v>0</v>
      </c>
      <c r="AU67" s="16">
        <f t="shared" si="19"/>
        <v>0</v>
      </c>
      <c r="AV67" s="16">
        <f t="shared" si="20"/>
        <v>0</v>
      </c>
      <c r="AW67" s="16">
        <f t="shared" si="21"/>
        <v>0</v>
      </c>
      <c r="AX67" s="16">
        <f t="shared" si="23"/>
        <v>0</v>
      </c>
      <c r="AY67" s="16">
        <f t="shared" si="24"/>
        <v>0</v>
      </c>
      <c r="AZ67" s="16">
        <f t="shared" si="25"/>
        <v>0</v>
      </c>
      <c r="BA67" s="16">
        <f t="shared" si="26"/>
        <v>0</v>
      </c>
    </row>
    <row r="68" spans="1:53" x14ac:dyDescent="0.25">
      <c r="A68" s="8" t="s">
        <v>1286</v>
      </c>
      <c r="B68" s="28" t="s">
        <v>309</v>
      </c>
      <c r="C68" s="28" t="s">
        <v>310</v>
      </c>
      <c r="D68" s="28" t="s">
        <v>55</v>
      </c>
      <c r="E68" s="9" t="s">
        <v>160</v>
      </c>
      <c r="F68" s="28" t="s">
        <v>56</v>
      </c>
      <c r="G68" s="28" t="s">
        <v>57</v>
      </c>
      <c r="H68" s="11">
        <v>3.5000000000000003E-2</v>
      </c>
      <c r="I68" s="11"/>
      <c r="J68" s="11">
        <v>0.01</v>
      </c>
      <c r="K68" s="11">
        <v>0.01</v>
      </c>
      <c r="L68" s="11">
        <v>5.0000000000000001E-3</v>
      </c>
      <c r="M68" s="11">
        <v>5.0000000000000001E-3</v>
      </c>
      <c r="N68" s="11"/>
      <c r="O68" s="12">
        <f t="shared" si="1"/>
        <v>0</v>
      </c>
      <c r="P68" s="12">
        <f t="shared" si="27"/>
        <v>157488</v>
      </c>
      <c r="Q68" s="12">
        <f t="shared" si="3"/>
        <v>78744</v>
      </c>
      <c r="R68" s="12">
        <f t="shared" si="28"/>
        <v>236232</v>
      </c>
      <c r="S68" s="12">
        <f t="shared" si="5"/>
        <v>0</v>
      </c>
      <c r="T68" s="12">
        <f t="shared" si="29"/>
        <v>78744</v>
      </c>
      <c r="U68" s="12">
        <f t="shared" si="7"/>
        <v>125990</v>
      </c>
      <c r="V68" s="12">
        <f t="shared" si="30"/>
        <v>204734</v>
      </c>
      <c r="W68" s="12">
        <f t="shared" si="22"/>
        <v>81600</v>
      </c>
      <c r="X68" s="12">
        <f t="shared" si="9"/>
        <v>0</v>
      </c>
      <c r="Y68" s="12">
        <f t="shared" si="31"/>
        <v>90324</v>
      </c>
      <c r="Z68" s="12">
        <f t="shared" si="32"/>
        <v>106072.8</v>
      </c>
      <c r="AA68" s="12">
        <f t="shared" si="33"/>
        <v>196396.79999999999</v>
      </c>
      <c r="AB68" s="12">
        <f t="shared" si="34"/>
        <v>318681.59999999998</v>
      </c>
      <c r="AC68" s="12">
        <v>20000000</v>
      </c>
      <c r="AD68" s="12">
        <v>20000000</v>
      </c>
      <c r="AE68" s="12">
        <f>SUMIFS('[1]TIẾN ĐỘ %'!$M$6:$M$1034,'[1]TIẾN ĐỘ %'!$G$6:$G$1034,$A68,'[1]TIẾN ĐỘ %'!$F$6:$F$1034,$E68)</f>
        <v>20000000</v>
      </c>
      <c r="AF68" s="12">
        <f t="shared" si="14"/>
        <v>60000000</v>
      </c>
      <c r="AG68" s="12">
        <v>16320000</v>
      </c>
      <c r="AH68" s="12">
        <v>8160000</v>
      </c>
      <c r="AI68" s="12">
        <v>24480000</v>
      </c>
      <c r="AJ68" s="12">
        <v>8160000</v>
      </c>
      <c r="AK68" s="12">
        <v>13056000</v>
      </c>
      <c r="AL68" s="12">
        <v>8160000</v>
      </c>
      <c r="AM68" s="12">
        <v>21216000</v>
      </c>
      <c r="AN68" s="12">
        <f>SUMIFS('[1]DATA THÔ IN'!$P$4:$P$12031,'[1]DATA THÔ IN'!$H$4:$H$12031,$A68,'[1]DATA THÔ IN'!$AC$4:$AC$12031,$E68,'[1]DATA THÔ IN'!$AH$4:$AH$12031,"Tiến độ 1")</f>
        <v>9360000</v>
      </c>
      <c r="AO68" s="12">
        <f>SUMIFS('[1]DATA THÔ IN'!$P$4:$P$12031,'[1]DATA THÔ IN'!$H$4:$H$12031,$A68,'[1]DATA THÔ IN'!$AC$4:$AC$12031,$E68,'[1]DATA THÔ IN'!$AH$4:$AH$12031,"Tiến độ 2")</f>
        <v>10992000</v>
      </c>
      <c r="AP68" s="12">
        <f>SUMIFS('[1]TIẾN ĐỘ %'!$N$6:$N$1034,'[1]TIẾN ĐỘ %'!$G$6:$G$1034,A68,'[1]TIẾN ĐỘ %'!$F$6:$F$1034,$E68)</f>
        <v>20352000</v>
      </c>
      <c r="AQ68" s="12">
        <f t="shared" si="15"/>
        <v>66048000</v>
      </c>
      <c r="AR68" s="15">
        <f t="shared" si="16"/>
        <v>0.81599999999999995</v>
      </c>
      <c r="AS68" s="15">
        <f t="shared" si="17"/>
        <v>0.40799999999999997</v>
      </c>
      <c r="AT68" s="15">
        <f t="shared" si="18"/>
        <v>1.224</v>
      </c>
      <c r="AU68" s="16">
        <f t="shared" si="19"/>
        <v>0.40799999999999997</v>
      </c>
      <c r="AV68" s="16">
        <f t="shared" si="20"/>
        <v>0.65280000000000005</v>
      </c>
      <c r="AW68" s="16">
        <f t="shared" si="21"/>
        <v>1.0608</v>
      </c>
      <c r="AX68" s="16">
        <f t="shared" si="23"/>
        <v>0.46800000000000003</v>
      </c>
      <c r="AY68" s="16">
        <f t="shared" si="24"/>
        <v>0.54959999999999998</v>
      </c>
      <c r="AZ68" s="16">
        <f t="shared" si="25"/>
        <v>1.0176000000000001</v>
      </c>
      <c r="BA68" s="16">
        <f t="shared" si="26"/>
        <v>1.1008</v>
      </c>
    </row>
    <row r="69" spans="1:53" x14ac:dyDescent="0.25">
      <c r="A69" s="8" t="s">
        <v>1283</v>
      </c>
      <c r="B69" s="28" t="s">
        <v>375</v>
      </c>
      <c r="C69" s="28" t="s">
        <v>376</v>
      </c>
      <c r="D69" s="28" t="s">
        <v>55</v>
      </c>
      <c r="E69" s="9" t="s">
        <v>160</v>
      </c>
      <c r="F69" s="28" t="s">
        <v>67</v>
      </c>
      <c r="G69" s="28" t="s">
        <v>57</v>
      </c>
      <c r="H69" s="11">
        <v>3.5000000000000003E-2</v>
      </c>
      <c r="I69" s="11"/>
      <c r="J69" s="11">
        <v>0.01</v>
      </c>
      <c r="K69" s="11">
        <v>0.01</v>
      </c>
      <c r="L69" s="11">
        <v>5.0000000000000001E-3</v>
      </c>
      <c r="M69" s="11">
        <v>5.0000000000000001E-3</v>
      </c>
      <c r="N69" s="11"/>
      <c r="O69" s="12">
        <f t="shared" si="1"/>
        <v>0</v>
      </c>
      <c r="P69" s="12">
        <f t="shared" si="27"/>
        <v>0</v>
      </c>
      <c r="Q69" s="12">
        <f t="shared" si="3"/>
        <v>0</v>
      </c>
      <c r="R69" s="12">
        <f t="shared" si="28"/>
        <v>0</v>
      </c>
      <c r="S69" s="12">
        <f t="shared" si="5"/>
        <v>0</v>
      </c>
      <c r="T69" s="12">
        <f t="shared" si="29"/>
        <v>0</v>
      </c>
      <c r="U69" s="12">
        <f t="shared" si="7"/>
        <v>0</v>
      </c>
      <c r="V69" s="12">
        <f t="shared" si="30"/>
        <v>0</v>
      </c>
      <c r="W69" s="12">
        <f t="shared" si="22"/>
        <v>0</v>
      </c>
      <c r="X69" s="12">
        <f t="shared" si="9"/>
        <v>0</v>
      </c>
      <c r="Y69" s="12">
        <f t="shared" si="31"/>
        <v>0</v>
      </c>
      <c r="Z69" s="12">
        <f t="shared" si="32"/>
        <v>0</v>
      </c>
      <c r="AA69" s="12">
        <f t="shared" si="33"/>
        <v>0</v>
      </c>
      <c r="AB69" s="12">
        <f t="shared" si="34"/>
        <v>0</v>
      </c>
      <c r="AC69" s="12">
        <v>0</v>
      </c>
      <c r="AD69" s="12">
        <v>0</v>
      </c>
      <c r="AE69" s="12">
        <f>SUMIFS('[1]TIẾN ĐỘ %'!$M$6:$M$1034,'[1]TIẾN ĐỘ %'!$G$6:$G$1034,$A69,'[1]TIẾN ĐỘ %'!$F$6:$F$1034,$E69)</f>
        <v>0</v>
      </c>
      <c r="AF69" s="12">
        <f t="shared" si="14"/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f>SUMIFS('[1]DATA THÔ IN'!$P$4:$P$12031,'[1]DATA THÔ IN'!$H$4:$H$12031,$A69,'[1]DATA THÔ IN'!$AC$4:$AC$12031,$E69,'[1]DATA THÔ IN'!$AH$4:$AH$12031,"Tiến độ 1")</f>
        <v>0</v>
      </c>
      <c r="AO69" s="12">
        <f>SUMIFS('[1]DATA THÔ IN'!$P$4:$P$12031,'[1]DATA THÔ IN'!$H$4:$H$12031,$A69,'[1]DATA THÔ IN'!$AC$4:$AC$12031,$E69,'[1]DATA THÔ IN'!$AH$4:$AH$12031,"Tiến độ 2")</f>
        <v>0</v>
      </c>
      <c r="AP69" s="12">
        <f>SUMIFS('[1]TIẾN ĐỘ %'!$N$6:$N$1034,'[1]TIẾN ĐỘ %'!$G$6:$G$1034,A69,'[1]TIẾN ĐỘ %'!$F$6:$F$1034,$E69)</f>
        <v>0</v>
      </c>
      <c r="AQ69" s="12">
        <f t="shared" si="15"/>
        <v>0</v>
      </c>
      <c r="AR69" s="15">
        <f t="shared" si="16"/>
        <v>0</v>
      </c>
      <c r="AS69" s="15">
        <f t="shared" si="17"/>
        <v>0</v>
      </c>
      <c r="AT69" s="15">
        <f t="shared" si="18"/>
        <v>0</v>
      </c>
      <c r="AU69" s="16">
        <f t="shared" si="19"/>
        <v>0</v>
      </c>
      <c r="AV69" s="16">
        <f t="shared" si="20"/>
        <v>0</v>
      </c>
      <c r="AW69" s="16">
        <f t="shared" si="21"/>
        <v>0</v>
      </c>
      <c r="AX69" s="16">
        <f t="shared" si="23"/>
        <v>0</v>
      </c>
      <c r="AY69" s="16">
        <f t="shared" si="24"/>
        <v>0</v>
      </c>
      <c r="AZ69" s="16">
        <f t="shared" si="25"/>
        <v>0</v>
      </c>
      <c r="BA69" s="16">
        <f t="shared" si="26"/>
        <v>0</v>
      </c>
    </row>
    <row r="70" spans="1:53" x14ac:dyDescent="0.25">
      <c r="A70" s="8" t="s">
        <v>1294</v>
      </c>
      <c r="B70" s="28" t="s">
        <v>460</v>
      </c>
      <c r="C70" s="28" t="s">
        <v>461</v>
      </c>
      <c r="D70" s="28" t="s">
        <v>76</v>
      </c>
      <c r="E70" s="9" t="s">
        <v>160</v>
      </c>
      <c r="F70" s="28" t="s">
        <v>89</v>
      </c>
      <c r="G70" s="28" t="s">
        <v>57</v>
      </c>
      <c r="H70" s="11">
        <v>3.5000000000000003E-2</v>
      </c>
      <c r="I70" s="11"/>
      <c r="J70" s="11">
        <v>0.01</v>
      </c>
      <c r="K70" s="11">
        <v>0.01</v>
      </c>
      <c r="L70" s="11">
        <v>5.0000000000000001E-3</v>
      </c>
      <c r="M70" s="11">
        <v>5.0000000000000001E-3</v>
      </c>
      <c r="N70" s="11"/>
      <c r="O70" s="12">
        <f t="shared" ref="O70:O133" si="35">$AI70*I70</f>
        <v>0</v>
      </c>
      <c r="P70" s="12">
        <f t="shared" ref="P70:P103" si="36">IF(AR70&gt;=40%,AG70*J70*(100%-H70),0)</f>
        <v>363795.35</v>
      </c>
      <c r="Q70" s="12">
        <f t="shared" ref="Q70:Q133" si="37">IF(OR(AS70&gt;=60%,(AR70+AS70)&gt;=100%),AH70*J70*(100%-H70),0)</f>
        <v>0</v>
      </c>
      <c r="R70" s="12">
        <f t="shared" ref="R70:R103" si="38">IF(AT70&gt;=100%,AI70*(100%-H70)*K70,0)</f>
        <v>363795.35000000003</v>
      </c>
      <c r="S70" s="12">
        <f t="shared" ref="S70:S133" si="39">ROUND(AM70*I70,0)</f>
        <v>0</v>
      </c>
      <c r="T70" s="12">
        <f t="shared" ref="T70:T103" si="40">ROUND(IF(AU70&gt;=40%,AJ70*J70*(100%-H70),0),0)</f>
        <v>313123</v>
      </c>
      <c r="U70" s="12">
        <f t="shared" ref="U70:U133" si="41">ROUND(IF(OR(AV70&gt;=60%,(AU70+AV70)&gt;=100%),AK70*J70*(100%-H70),0),0)</f>
        <v>0</v>
      </c>
      <c r="V70" s="12">
        <f t="shared" ref="V70:V103" si="42">ROUND(IF(AW70&gt;=100%,AM70*(100%-H70)*K70,0),0)</f>
        <v>313123</v>
      </c>
      <c r="W70" s="12">
        <f t="shared" si="22"/>
        <v>324480</v>
      </c>
      <c r="X70" s="12">
        <f t="shared" ref="X70:X133" si="43">AP70*I70</f>
        <v>0</v>
      </c>
      <c r="Y70" s="12">
        <f t="shared" ref="Y70:Y103" si="44">IF(AX70&gt;=40%,AN70*J70*(100%-H70),0)</f>
        <v>234147.6</v>
      </c>
      <c r="Z70" s="12">
        <f t="shared" ref="Z70:Z104" si="45">IF(OR(AY70&gt;=60%,(AX70+AY70)&gt;=100%),AO70*J70*(100%-H70),0)</f>
        <v>0</v>
      </c>
      <c r="AA70" s="12">
        <f t="shared" ref="AA70:AA103" si="46">IF(AZ70&gt;=100%,AP70*K70*(100%-H70),0)</f>
        <v>320302.8</v>
      </c>
      <c r="AB70" s="12">
        <f t="shared" ref="AB70:AB103" si="47">IF(AF70=0,0,IF(AQ70&gt;=AF70,AQ70*L70*(100%-H70),0))</f>
        <v>498610.67499999999</v>
      </c>
      <c r="AC70" s="12">
        <v>20000000</v>
      </c>
      <c r="AD70" s="12">
        <v>30000000</v>
      </c>
      <c r="AE70" s="12">
        <f>SUMIFS('[1]TIẾN ĐỘ %'!$M$6:$M$1034,'[1]TIẾN ĐỘ %'!$G$6:$G$1034,$A70,'[1]TIẾN ĐỘ %'!$F$6:$F$1034,$E70)</f>
        <v>30000000</v>
      </c>
      <c r="AF70" s="12">
        <f t="shared" ref="AF70:AF133" si="48">+SUM(AC70:AE70)</f>
        <v>80000000</v>
      </c>
      <c r="AG70" s="12">
        <v>37699000</v>
      </c>
      <c r="AH70" s="12">
        <v>0</v>
      </c>
      <c r="AI70" s="12">
        <v>37699000</v>
      </c>
      <c r="AJ70" s="12">
        <v>32448000</v>
      </c>
      <c r="AK70" s="12">
        <v>0</v>
      </c>
      <c r="AL70" s="12">
        <v>32448000</v>
      </c>
      <c r="AM70" s="12">
        <v>32448000</v>
      </c>
      <c r="AN70" s="12">
        <f>SUMIFS('[1]DATA THÔ IN'!$P$4:$P$12031,'[1]DATA THÔ IN'!$H$4:$H$12031,$A70,'[1]DATA THÔ IN'!$AC$4:$AC$12031,$E70,'[1]DATA THÔ IN'!$AH$4:$AH$12031,"Tiến độ 1")</f>
        <v>24264000</v>
      </c>
      <c r="AO70" s="12">
        <f>SUMIFS('[1]DATA THÔ IN'!$P$4:$P$12031,'[1]DATA THÔ IN'!$H$4:$H$12031,$A70,'[1]DATA THÔ IN'!$AC$4:$AC$12031,$E70,'[1]DATA THÔ IN'!$AH$4:$AH$12031,"Tiến độ 2")</f>
        <v>0</v>
      </c>
      <c r="AP70" s="12">
        <f>SUMIFS('[1]TIẾN ĐỘ %'!$N$6:$N$1034,'[1]TIẾN ĐỘ %'!$G$6:$G$1034,A70,'[1]TIẾN ĐỘ %'!$F$6:$F$1034,$E70)</f>
        <v>33192000</v>
      </c>
      <c r="AQ70" s="12">
        <f t="shared" ref="AQ70:AQ133" si="49">+AP70+AM70+AI70</f>
        <v>103339000</v>
      </c>
      <c r="AR70" s="15">
        <f t="shared" ref="AR70:AR133" si="50">IFERROR(AG70/AC70,0)</f>
        <v>1.8849499999999999</v>
      </c>
      <c r="AS70" s="15">
        <f t="shared" ref="AS70:AS133" si="51">+IFERROR(AH70/AC70,0)</f>
        <v>0</v>
      </c>
      <c r="AT70" s="15">
        <f t="shared" ref="AT70:AT133" si="52">+IFERROR(AI70/AC70,0)</f>
        <v>1.8849499999999999</v>
      </c>
      <c r="AU70" s="16">
        <f t="shared" ref="AU70:AU133" si="53">IFERROR(AJ70/AD70,0)</f>
        <v>1.0815999999999999</v>
      </c>
      <c r="AV70" s="16">
        <f t="shared" ref="AV70:AV133" si="54">IFERROR(AK70/AD70,0)</f>
        <v>0</v>
      </c>
      <c r="AW70" s="16">
        <f t="shared" ref="AW70:AW133" si="55">IFERROR(AM70/AD70,0)</f>
        <v>1.0815999999999999</v>
      </c>
      <c r="AX70" s="16">
        <f t="shared" si="23"/>
        <v>0.80879999999999996</v>
      </c>
      <c r="AY70" s="16">
        <f t="shared" si="24"/>
        <v>0</v>
      </c>
      <c r="AZ70" s="16">
        <f t="shared" si="25"/>
        <v>1.1064000000000001</v>
      </c>
      <c r="BA70" s="16">
        <f t="shared" si="26"/>
        <v>1.2917375</v>
      </c>
    </row>
    <row r="71" spans="1:53" x14ac:dyDescent="0.25">
      <c r="A71" s="8" t="s">
        <v>1263</v>
      </c>
      <c r="B71" s="9" t="s">
        <v>47</v>
      </c>
      <c r="C71" s="9" t="s">
        <v>48</v>
      </c>
      <c r="D71" s="10" t="s">
        <v>49</v>
      </c>
      <c r="E71" s="9" t="s">
        <v>52</v>
      </c>
      <c r="F71" s="9" t="s">
        <v>50</v>
      </c>
      <c r="G71" s="9" t="s">
        <v>51</v>
      </c>
      <c r="H71" s="11">
        <v>3.5000000000000003E-2</v>
      </c>
      <c r="I71" s="11"/>
      <c r="J71" s="11">
        <v>0.01</v>
      </c>
      <c r="K71" s="11">
        <v>0.01</v>
      </c>
      <c r="L71" s="11">
        <v>5.0000000000000001E-3</v>
      </c>
      <c r="M71" s="11">
        <v>5.0000000000000001E-3</v>
      </c>
      <c r="N71" s="11"/>
      <c r="O71" s="12">
        <f t="shared" si="35"/>
        <v>0</v>
      </c>
      <c r="P71" s="12">
        <f t="shared" si="36"/>
        <v>0</v>
      </c>
      <c r="Q71" s="12">
        <f t="shared" si="37"/>
        <v>0</v>
      </c>
      <c r="R71" s="12">
        <f t="shared" si="38"/>
        <v>10267812.300000001</v>
      </c>
      <c r="S71" s="12">
        <f t="shared" si="39"/>
        <v>0</v>
      </c>
      <c r="T71" s="12">
        <f t="shared" si="40"/>
        <v>0</v>
      </c>
      <c r="U71" s="12">
        <f t="shared" si="41"/>
        <v>0</v>
      </c>
      <c r="V71" s="12">
        <f t="shared" si="42"/>
        <v>7037629</v>
      </c>
      <c r="W71" s="12">
        <f t="shared" ref="W71:W134" si="56">ROUND(AL71*1%,0)</f>
        <v>0</v>
      </c>
      <c r="X71" s="12">
        <f t="shared" si="43"/>
        <v>0</v>
      </c>
      <c r="Y71" s="12">
        <f t="shared" si="44"/>
        <v>0</v>
      </c>
      <c r="Z71" s="12">
        <f t="shared" si="45"/>
        <v>0</v>
      </c>
      <c r="AA71" s="12">
        <f t="shared" si="46"/>
        <v>10247836.799999999</v>
      </c>
      <c r="AB71" s="12">
        <f t="shared" si="47"/>
        <v>13776639.15</v>
      </c>
      <c r="AC71" s="12">
        <v>1060000000</v>
      </c>
      <c r="AD71" s="12">
        <v>725000000</v>
      </c>
      <c r="AE71" s="12">
        <f>SUMIFS('[1]TIẾN ĐỘ %'!$M$6:$M$1034,'[1]TIẾN ĐỘ %'!$G$6:$G$1034,$A71,'[1]TIẾN ĐỘ %'!$F$6:$F$1034,$E71)</f>
        <v>1060000000</v>
      </c>
      <c r="AF71" s="12">
        <f t="shared" si="48"/>
        <v>2845000000</v>
      </c>
      <c r="AG71" s="12">
        <v>0</v>
      </c>
      <c r="AH71" s="12">
        <v>0</v>
      </c>
      <c r="AI71" s="12">
        <v>1064022000</v>
      </c>
      <c r="AJ71" s="12">
        <v>0</v>
      </c>
      <c r="AK71" s="12">
        <v>0</v>
      </c>
      <c r="AL71" s="12">
        <v>0</v>
      </c>
      <c r="AM71" s="12">
        <v>729288000</v>
      </c>
      <c r="AN71" s="12">
        <f>SUMIFS('[1]DATA THÔ IN'!$P$4:$P$12031,'[1]DATA THÔ IN'!$H$4:$H$12031,$A71,'[1]DATA THÔ IN'!$AC$4:$AC$12031,$E71,'[1]DATA THÔ IN'!$AH$4:$AH$12031,"Tiến độ 1")</f>
        <v>0</v>
      </c>
      <c r="AO71" s="12">
        <f>SUMIFS('[1]DATA THÔ IN'!$P$4:$P$12031,'[1]DATA THÔ IN'!$H$4:$H$12031,$A71,'[1]DATA THÔ IN'!$AC$4:$AC$12031,$E71,'[1]DATA THÔ IN'!$AH$4:$AH$12031,"Tiến độ 2")</f>
        <v>219288000</v>
      </c>
      <c r="AP71" s="12">
        <f>SUMIFS('[1]TIẾN ĐỘ %'!$N$6:$N$1034,'[1]TIẾN ĐỘ %'!$G$6:$G$1034,A71,'[1]TIẾN ĐỘ %'!$F$6:$F$1034,$E71)</f>
        <v>1061952000</v>
      </c>
      <c r="AQ71" s="12">
        <f t="shared" si="49"/>
        <v>2855262000</v>
      </c>
      <c r="AR71" s="15">
        <f t="shared" si="50"/>
        <v>0</v>
      </c>
      <c r="AS71" s="15">
        <f t="shared" si="51"/>
        <v>0</v>
      </c>
      <c r="AT71" s="15">
        <f t="shared" si="52"/>
        <v>1.0037943396226414</v>
      </c>
      <c r="AU71" s="16">
        <f t="shared" si="53"/>
        <v>0</v>
      </c>
      <c r="AV71" s="16">
        <f t="shared" si="54"/>
        <v>0</v>
      </c>
      <c r="AW71" s="16">
        <f t="shared" si="55"/>
        <v>1.0059144827586206</v>
      </c>
      <c r="AX71" s="16">
        <f t="shared" ref="AX71:AX134" si="57">IFERROR(AN71/$AE71,0)</f>
        <v>0</v>
      </c>
      <c r="AY71" s="16">
        <f t="shared" ref="AY71:AY134" si="58">IFERROR(AO71/$AE71,0)</f>
        <v>0.20687547169811321</v>
      </c>
      <c r="AZ71" s="16">
        <f t="shared" ref="AZ71:AZ134" si="59">IFERROR(AP71/$AE71,0)</f>
        <v>1.0018415094339623</v>
      </c>
      <c r="BA71" s="16">
        <f t="shared" ref="BA71:BA134" si="60">IFERROR(AQ71/AF71,0)</f>
        <v>1.0036070298769773</v>
      </c>
    </row>
    <row r="72" spans="1:53" x14ac:dyDescent="0.25">
      <c r="A72" s="8" t="s">
        <v>1265</v>
      </c>
      <c r="B72" s="9" t="s">
        <v>58</v>
      </c>
      <c r="C72" s="9" t="s">
        <v>59</v>
      </c>
      <c r="D72" s="10" t="s">
        <v>60</v>
      </c>
      <c r="E72" s="9" t="s">
        <v>52</v>
      </c>
      <c r="F72" s="9" t="s">
        <v>61</v>
      </c>
      <c r="G72" s="9" t="s">
        <v>51</v>
      </c>
      <c r="H72" s="11">
        <v>3.5000000000000003E-2</v>
      </c>
      <c r="I72" s="11"/>
      <c r="J72" s="11">
        <v>0.01</v>
      </c>
      <c r="K72" s="11">
        <v>0.01</v>
      </c>
      <c r="L72" s="11">
        <v>5.0000000000000001E-3</v>
      </c>
      <c r="M72" s="11">
        <v>5.0000000000000001E-3</v>
      </c>
      <c r="N72" s="11"/>
      <c r="O72" s="12">
        <f t="shared" si="35"/>
        <v>0</v>
      </c>
      <c r="P72" s="12">
        <f t="shared" si="36"/>
        <v>1987012.2</v>
      </c>
      <c r="Q72" s="12">
        <f t="shared" si="37"/>
        <v>1878970.8</v>
      </c>
      <c r="R72" s="12">
        <f t="shared" si="38"/>
        <v>4075117.8000000003</v>
      </c>
      <c r="S72" s="12">
        <f t="shared" si="39"/>
        <v>0</v>
      </c>
      <c r="T72" s="12">
        <f t="shared" si="40"/>
        <v>2601794</v>
      </c>
      <c r="U72" s="12">
        <f t="shared" si="41"/>
        <v>3370706</v>
      </c>
      <c r="V72" s="12">
        <f t="shared" si="42"/>
        <v>5972501</v>
      </c>
      <c r="W72" s="12">
        <f t="shared" si="56"/>
        <v>2696160</v>
      </c>
      <c r="X72" s="12">
        <f t="shared" si="43"/>
        <v>0</v>
      </c>
      <c r="Y72" s="12">
        <f t="shared" si="44"/>
        <v>2369152.1999999997</v>
      </c>
      <c r="Z72" s="12">
        <f t="shared" si="45"/>
        <v>1904446.8</v>
      </c>
      <c r="AA72" s="12">
        <f t="shared" si="46"/>
        <v>4739578.2</v>
      </c>
      <c r="AB72" s="12">
        <f t="shared" si="47"/>
        <v>7393598.3999999994</v>
      </c>
      <c r="AC72" s="12">
        <v>400000000</v>
      </c>
      <c r="AD72" s="12">
        <v>350000000</v>
      </c>
      <c r="AE72" s="12">
        <f>SUMIFS('[1]TIẾN ĐỘ %'!$M$6:$M$1034,'[1]TIẾN ĐỘ %'!$G$6:$G$1034,$A72,'[1]TIẾN ĐỘ %'!$F$6:$F$1034,$E72)</f>
        <v>440000000</v>
      </c>
      <c r="AF72" s="12">
        <f t="shared" si="48"/>
        <v>1190000000</v>
      </c>
      <c r="AG72" s="12">
        <v>205908000</v>
      </c>
      <c r="AH72" s="12">
        <v>194712000</v>
      </c>
      <c r="AI72" s="12">
        <v>422292000</v>
      </c>
      <c r="AJ72" s="12">
        <v>269616000</v>
      </c>
      <c r="AK72" s="12">
        <v>349296000</v>
      </c>
      <c r="AL72" s="12">
        <v>269616000</v>
      </c>
      <c r="AM72" s="12">
        <v>618912000</v>
      </c>
      <c r="AN72" s="12">
        <f>SUMIFS('[1]DATA THÔ IN'!$P$4:$P$12031,'[1]DATA THÔ IN'!$H$4:$H$12031,$A72,'[1]DATA THÔ IN'!$AC$4:$AC$12031,$E72,'[1]DATA THÔ IN'!$AH$4:$AH$12031,"Tiến độ 1")</f>
        <v>245508000</v>
      </c>
      <c r="AO72" s="12">
        <f>SUMIFS('[1]DATA THÔ IN'!$P$4:$P$12031,'[1]DATA THÔ IN'!$H$4:$H$12031,$A72,'[1]DATA THÔ IN'!$AC$4:$AC$12031,$E72,'[1]DATA THÔ IN'!$AH$4:$AH$12031,"Tiến độ 2")</f>
        <v>197352000</v>
      </c>
      <c r="AP72" s="12">
        <f>SUMIFS('[1]TIẾN ĐỘ %'!$N$6:$N$1034,'[1]TIẾN ĐỘ %'!$G$6:$G$1034,A72,'[1]TIẾN ĐỘ %'!$F$6:$F$1034,$E72)</f>
        <v>491148000</v>
      </c>
      <c r="AQ72" s="12">
        <f t="shared" si="49"/>
        <v>1532352000</v>
      </c>
      <c r="AR72" s="15">
        <f t="shared" si="50"/>
        <v>0.51476999999999995</v>
      </c>
      <c r="AS72" s="15">
        <f t="shared" si="51"/>
        <v>0.48677999999999999</v>
      </c>
      <c r="AT72" s="15">
        <f t="shared" si="52"/>
        <v>1.0557300000000001</v>
      </c>
      <c r="AU72" s="16">
        <f t="shared" si="53"/>
        <v>0.77033142857142856</v>
      </c>
      <c r="AV72" s="16">
        <f t="shared" si="54"/>
        <v>0.99798857142857145</v>
      </c>
      <c r="AW72" s="16">
        <f t="shared" si="55"/>
        <v>1.7683199999999999</v>
      </c>
      <c r="AX72" s="16">
        <f t="shared" si="57"/>
        <v>0.55797272727272729</v>
      </c>
      <c r="AY72" s="16">
        <f t="shared" si="58"/>
        <v>0.44852727272727272</v>
      </c>
      <c r="AZ72" s="16">
        <f t="shared" si="59"/>
        <v>1.1162454545454545</v>
      </c>
      <c r="BA72" s="16">
        <f t="shared" si="60"/>
        <v>1.2876907563025211</v>
      </c>
    </row>
    <row r="73" spans="1:53" x14ac:dyDescent="0.25">
      <c r="A73" s="8" t="s">
        <v>1266</v>
      </c>
      <c r="B73" s="22" t="s">
        <v>62</v>
      </c>
      <c r="C73" s="9" t="s">
        <v>63</v>
      </c>
      <c r="D73" s="10" t="s">
        <v>49</v>
      </c>
      <c r="E73" s="9" t="s">
        <v>52</v>
      </c>
      <c r="F73" s="9" t="s">
        <v>64</v>
      </c>
      <c r="G73" s="9" t="s">
        <v>51</v>
      </c>
      <c r="H73" s="11">
        <v>3.5000000000000003E-2</v>
      </c>
      <c r="I73" s="11"/>
      <c r="J73" s="11">
        <v>0.01</v>
      </c>
      <c r="K73" s="11">
        <v>0.01</v>
      </c>
      <c r="L73" s="11">
        <v>5.0000000000000001E-3</v>
      </c>
      <c r="M73" s="11">
        <v>5.0000000000000001E-3</v>
      </c>
      <c r="N73" s="11"/>
      <c r="O73" s="12">
        <f t="shared" si="35"/>
        <v>0</v>
      </c>
      <c r="P73" s="12">
        <f t="shared" si="36"/>
        <v>0</v>
      </c>
      <c r="Q73" s="12">
        <f t="shared" si="37"/>
        <v>0</v>
      </c>
      <c r="R73" s="12">
        <f t="shared" si="38"/>
        <v>0</v>
      </c>
      <c r="S73" s="12">
        <f t="shared" si="39"/>
        <v>0</v>
      </c>
      <c r="T73" s="12">
        <f t="shared" si="40"/>
        <v>2520705</v>
      </c>
      <c r="U73" s="12">
        <f t="shared" si="41"/>
        <v>1044284</v>
      </c>
      <c r="V73" s="12">
        <f t="shared" si="42"/>
        <v>3564990</v>
      </c>
      <c r="W73" s="12">
        <f t="shared" si="56"/>
        <v>2612130</v>
      </c>
      <c r="X73" s="12">
        <f t="shared" si="43"/>
        <v>0</v>
      </c>
      <c r="Y73" s="12">
        <f t="shared" si="44"/>
        <v>2719041.9</v>
      </c>
      <c r="Z73" s="12">
        <f t="shared" si="45"/>
        <v>0</v>
      </c>
      <c r="AA73" s="12">
        <f t="shared" si="46"/>
        <v>0</v>
      </c>
      <c r="AB73" s="12">
        <f t="shared" si="47"/>
        <v>0</v>
      </c>
      <c r="AC73" s="12">
        <v>420000000</v>
      </c>
      <c r="AD73" s="12">
        <v>290000000</v>
      </c>
      <c r="AE73" s="12">
        <f>SUMIFS('[1]TIẾN ĐỘ %'!$M$6:$M$1034,'[1]TIẾN ĐỘ %'!$G$6:$G$1034,$A73,'[1]TIẾN ĐỘ %'!$F$6:$F$1034,$E73)</f>
        <v>440000000</v>
      </c>
      <c r="AF73" s="12">
        <f t="shared" si="48"/>
        <v>1150000000</v>
      </c>
      <c r="AG73" s="12">
        <v>0</v>
      </c>
      <c r="AH73" s="12">
        <v>0</v>
      </c>
      <c r="AI73" s="12">
        <v>68166000</v>
      </c>
      <c r="AJ73" s="12">
        <v>261213000</v>
      </c>
      <c r="AK73" s="12">
        <v>108216000</v>
      </c>
      <c r="AL73" s="12">
        <v>261213000</v>
      </c>
      <c r="AM73" s="12">
        <v>369429000</v>
      </c>
      <c r="AN73" s="12">
        <f>SUMIFS('[1]DATA THÔ IN'!$P$4:$P$12031,'[1]DATA THÔ IN'!$H$4:$H$12031,$A73,'[1]DATA THÔ IN'!$AC$4:$AC$12031,$E73,'[1]DATA THÔ IN'!$AH$4:$AH$12031,"Tiến độ 1")</f>
        <v>281766000</v>
      </c>
      <c r="AO73" s="12">
        <f>SUMIFS('[1]DATA THÔ IN'!$P$4:$P$12031,'[1]DATA THÔ IN'!$H$4:$H$12031,$A73,'[1]DATA THÔ IN'!$AC$4:$AC$12031,$E73,'[1]DATA THÔ IN'!$AH$4:$AH$12031,"Tiến độ 2")</f>
        <v>0</v>
      </c>
      <c r="AP73" s="12">
        <f>SUMIFS('[1]TIẾN ĐỘ %'!$N$6:$N$1034,'[1]TIẾN ĐỘ %'!$G$6:$G$1034,A73,'[1]TIẾN ĐỘ %'!$F$6:$F$1034,$E73)</f>
        <v>327786000</v>
      </c>
      <c r="AQ73" s="12">
        <f t="shared" si="49"/>
        <v>765381000</v>
      </c>
      <c r="AR73" s="15">
        <f t="shared" si="50"/>
        <v>0</v>
      </c>
      <c r="AS73" s="15">
        <f t="shared" si="51"/>
        <v>0</v>
      </c>
      <c r="AT73" s="15">
        <f t="shared" si="52"/>
        <v>0.1623</v>
      </c>
      <c r="AU73" s="16">
        <f t="shared" si="53"/>
        <v>0.90073448275862067</v>
      </c>
      <c r="AV73" s="16">
        <f t="shared" si="54"/>
        <v>0.37315862068965516</v>
      </c>
      <c r="AW73" s="16">
        <f t="shared" si="55"/>
        <v>1.2738931034482759</v>
      </c>
      <c r="AX73" s="16">
        <f t="shared" si="57"/>
        <v>0.64037727272727274</v>
      </c>
      <c r="AY73" s="16">
        <f t="shared" si="58"/>
        <v>0</v>
      </c>
      <c r="AZ73" s="16">
        <f t="shared" si="59"/>
        <v>0.74496818181818181</v>
      </c>
      <c r="BA73" s="16">
        <f t="shared" si="60"/>
        <v>0.66554869565217389</v>
      </c>
    </row>
    <row r="74" spans="1:53" x14ac:dyDescent="0.25">
      <c r="A74" s="8" t="s">
        <v>1269</v>
      </c>
      <c r="B74" s="9" t="s">
        <v>71</v>
      </c>
      <c r="C74" s="9" t="s">
        <v>72</v>
      </c>
      <c r="D74" s="10" t="s">
        <v>60</v>
      </c>
      <c r="E74" s="9" t="s">
        <v>52</v>
      </c>
      <c r="F74" s="9" t="s">
        <v>73</v>
      </c>
      <c r="G74" s="9" t="s">
        <v>51</v>
      </c>
      <c r="H74" s="11">
        <v>3.5000000000000003E-2</v>
      </c>
      <c r="I74" s="11"/>
      <c r="J74" s="11">
        <v>0.01</v>
      </c>
      <c r="K74" s="11">
        <v>0.01</v>
      </c>
      <c r="L74" s="11">
        <v>5.0000000000000001E-3</v>
      </c>
      <c r="M74" s="11">
        <v>5.0000000000000001E-3</v>
      </c>
      <c r="N74" s="11"/>
      <c r="O74" s="12">
        <f t="shared" si="35"/>
        <v>0</v>
      </c>
      <c r="P74" s="12">
        <f t="shared" si="36"/>
        <v>0</v>
      </c>
      <c r="Q74" s="12">
        <f t="shared" si="37"/>
        <v>4300580.3999999994</v>
      </c>
      <c r="R74" s="12">
        <f t="shared" si="38"/>
        <v>0</v>
      </c>
      <c r="S74" s="12">
        <f t="shared" si="39"/>
        <v>0</v>
      </c>
      <c r="T74" s="12">
        <f t="shared" si="40"/>
        <v>3676650</v>
      </c>
      <c r="U74" s="12">
        <f t="shared" si="41"/>
        <v>963456</v>
      </c>
      <c r="V74" s="12">
        <f t="shared" si="42"/>
        <v>4640106</v>
      </c>
      <c r="W74" s="12">
        <f t="shared" si="56"/>
        <v>3810000</v>
      </c>
      <c r="X74" s="12">
        <f t="shared" si="43"/>
        <v>0</v>
      </c>
      <c r="Y74" s="12">
        <f t="shared" si="44"/>
        <v>0</v>
      </c>
      <c r="Z74" s="12">
        <f t="shared" si="45"/>
        <v>4417770</v>
      </c>
      <c r="AA74" s="12">
        <f t="shared" si="46"/>
        <v>4741662.5999999996</v>
      </c>
      <c r="AB74" s="12">
        <f t="shared" si="47"/>
        <v>0</v>
      </c>
      <c r="AC74" s="12">
        <v>630000000</v>
      </c>
      <c r="AD74" s="12">
        <v>480000000</v>
      </c>
      <c r="AE74" s="12">
        <f>SUMIFS('[1]TIẾN ĐỘ %'!$M$6:$M$1034,'[1]TIẾN ĐỘ %'!$G$6:$G$1034,$A74,'[1]TIẾN ĐỘ %'!$F$6:$F$1034,$E74)</f>
        <v>490000000</v>
      </c>
      <c r="AF74" s="12">
        <f t="shared" si="48"/>
        <v>1600000000</v>
      </c>
      <c r="AG74" s="12">
        <v>6120000</v>
      </c>
      <c r="AH74" s="12">
        <v>445656000</v>
      </c>
      <c r="AI74" s="12">
        <v>462000000</v>
      </c>
      <c r="AJ74" s="12">
        <v>381000000</v>
      </c>
      <c r="AK74" s="12">
        <v>99840000</v>
      </c>
      <c r="AL74" s="12">
        <v>381000000</v>
      </c>
      <c r="AM74" s="12">
        <v>480840000</v>
      </c>
      <c r="AN74" s="12">
        <f>SUMIFS('[1]DATA THÔ IN'!$P$4:$P$12031,'[1]DATA THÔ IN'!$H$4:$H$12031,$A74,'[1]DATA THÔ IN'!$AC$4:$AC$12031,$E74,'[1]DATA THÔ IN'!$AH$4:$AH$12031,"Tiến độ 1")</f>
        <v>0</v>
      </c>
      <c r="AO74" s="12">
        <f>SUMIFS('[1]DATA THÔ IN'!$P$4:$P$12031,'[1]DATA THÔ IN'!$H$4:$H$12031,$A74,'[1]DATA THÔ IN'!$AC$4:$AC$12031,$E74,'[1]DATA THÔ IN'!$AH$4:$AH$12031,"Tiến độ 2")</f>
        <v>457800000</v>
      </c>
      <c r="AP74" s="12">
        <f>SUMIFS('[1]TIẾN ĐỘ %'!$N$6:$N$1034,'[1]TIẾN ĐỘ %'!$G$6:$G$1034,A74,'[1]TIẾN ĐỘ %'!$F$6:$F$1034,$E74)</f>
        <v>491364000</v>
      </c>
      <c r="AQ74" s="12">
        <f t="shared" si="49"/>
        <v>1434204000</v>
      </c>
      <c r="AR74" s="15">
        <f t="shared" si="50"/>
        <v>9.7142857142857135E-3</v>
      </c>
      <c r="AS74" s="15">
        <f t="shared" si="51"/>
        <v>0.70739047619047624</v>
      </c>
      <c r="AT74" s="15">
        <f t="shared" si="52"/>
        <v>0.73333333333333328</v>
      </c>
      <c r="AU74" s="16">
        <f t="shared" si="53"/>
        <v>0.79374999999999996</v>
      </c>
      <c r="AV74" s="16">
        <f t="shared" si="54"/>
        <v>0.20799999999999999</v>
      </c>
      <c r="AW74" s="16">
        <f t="shared" si="55"/>
        <v>1.0017499999999999</v>
      </c>
      <c r="AX74" s="16">
        <f t="shared" si="57"/>
        <v>0</v>
      </c>
      <c r="AY74" s="16">
        <f t="shared" si="58"/>
        <v>0.93428571428571427</v>
      </c>
      <c r="AZ74" s="16">
        <f t="shared" si="59"/>
        <v>1.0027836734693878</v>
      </c>
      <c r="BA74" s="16">
        <f t="shared" si="60"/>
        <v>0.89637750000000005</v>
      </c>
    </row>
    <row r="75" spans="1:53" x14ac:dyDescent="0.25">
      <c r="A75" s="8" t="s">
        <v>1273</v>
      </c>
      <c r="B75" s="9" t="s">
        <v>83</v>
      </c>
      <c r="C75" s="9" t="s">
        <v>84</v>
      </c>
      <c r="D75" s="10" t="s">
        <v>60</v>
      </c>
      <c r="E75" s="9" t="s">
        <v>52</v>
      </c>
      <c r="F75" s="9" t="s">
        <v>61</v>
      </c>
      <c r="G75" s="9" t="s">
        <v>51</v>
      </c>
      <c r="H75" s="11">
        <v>3.5000000000000003E-2</v>
      </c>
      <c r="I75" s="11"/>
      <c r="J75" s="11">
        <v>0.01</v>
      </c>
      <c r="K75" s="11">
        <v>0.01</v>
      </c>
      <c r="L75" s="11">
        <v>5.0000000000000001E-3</v>
      </c>
      <c r="M75" s="11">
        <v>5.0000000000000001E-3</v>
      </c>
      <c r="N75" s="11"/>
      <c r="O75" s="12">
        <f t="shared" si="35"/>
        <v>0</v>
      </c>
      <c r="P75" s="12">
        <f t="shared" si="36"/>
        <v>274446</v>
      </c>
      <c r="Q75" s="12">
        <f t="shared" si="37"/>
        <v>0</v>
      </c>
      <c r="R75" s="12">
        <f t="shared" si="38"/>
        <v>698274</v>
      </c>
      <c r="S75" s="12">
        <f t="shared" si="39"/>
        <v>0</v>
      </c>
      <c r="T75" s="12">
        <f t="shared" si="40"/>
        <v>399278</v>
      </c>
      <c r="U75" s="12">
        <f t="shared" si="41"/>
        <v>285331</v>
      </c>
      <c r="V75" s="12">
        <f t="shared" si="42"/>
        <v>684610</v>
      </c>
      <c r="W75" s="12">
        <f t="shared" si="56"/>
        <v>413760</v>
      </c>
      <c r="X75" s="12">
        <f t="shared" si="43"/>
        <v>0</v>
      </c>
      <c r="Y75" s="12">
        <f t="shared" si="44"/>
        <v>389667</v>
      </c>
      <c r="Z75" s="12">
        <f t="shared" si="45"/>
        <v>582705.6</v>
      </c>
      <c r="AA75" s="12">
        <f t="shared" si="46"/>
        <v>972372.6</v>
      </c>
      <c r="AB75" s="12">
        <f t="shared" si="47"/>
        <v>1177628.0999999999</v>
      </c>
      <c r="AC75" s="12">
        <v>70000000</v>
      </c>
      <c r="AD75" s="12">
        <v>70000000</v>
      </c>
      <c r="AE75" s="12">
        <f>SUMIFS('[1]TIẾN ĐỘ %'!$M$6:$M$1034,'[1]TIẾN ĐỘ %'!$G$6:$G$1034,$A75,'[1]TIẾN ĐỘ %'!$F$6:$F$1034,$E75)</f>
        <v>100000000</v>
      </c>
      <c r="AF75" s="12">
        <f t="shared" si="48"/>
        <v>240000000</v>
      </c>
      <c r="AG75" s="12">
        <v>28440000</v>
      </c>
      <c r="AH75" s="12">
        <v>0</v>
      </c>
      <c r="AI75" s="12">
        <v>72360000</v>
      </c>
      <c r="AJ75" s="12">
        <v>41376000</v>
      </c>
      <c r="AK75" s="12">
        <v>29568000</v>
      </c>
      <c r="AL75" s="12">
        <v>41376000</v>
      </c>
      <c r="AM75" s="12">
        <v>70944000</v>
      </c>
      <c r="AN75" s="12">
        <f>SUMIFS('[1]DATA THÔ IN'!$P$4:$P$12031,'[1]DATA THÔ IN'!$H$4:$H$12031,$A75,'[1]DATA THÔ IN'!$AC$4:$AC$12031,$E75,'[1]DATA THÔ IN'!$AH$4:$AH$12031,"Tiến độ 1")</f>
        <v>40380000</v>
      </c>
      <c r="AO75" s="12">
        <f>SUMIFS('[1]DATA THÔ IN'!$P$4:$P$12031,'[1]DATA THÔ IN'!$H$4:$H$12031,$A75,'[1]DATA THÔ IN'!$AC$4:$AC$12031,$E75,'[1]DATA THÔ IN'!$AH$4:$AH$12031,"Tiến độ 2")</f>
        <v>60384000</v>
      </c>
      <c r="AP75" s="12">
        <f>SUMIFS('[1]TIẾN ĐỘ %'!$N$6:$N$1034,'[1]TIẾN ĐỘ %'!$G$6:$G$1034,A75,'[1]TIẾN ĐỘ %'!$F$6:$F$1034,$E75)</f>
        <v>100764000</v>
      </c>
      <c r="AQ75" s="12">
        <f t="shared" si="49"/>
        <v>244068000</v>
      </c>
      <c r="AR75" s="15">
        <f t="shared" si="50"/>
        <v>0.40628571428571431</v>
      </c>
      <c r="AS75" s="15">
        <f t="shared" si="51"/>
        <v>0</v>
      </c>
      <c r="AT75" s="15">
        <f t="shared" si="52"/>
        <v>1.0337142857142858</v>
      </c>
      <c r="AU75" s="16">
        <f t="shared" si="53"/>
        <v>0.59108571428571433</v>
      </c>
      <c r="AV75" s="16">
        <f t="shared" si="54"/>
        <v>0.4224</v>
      </c>
      <c r="AW75" s="16">
        <f t="shared" si="55"/>
        <v>1.0134857142857143</v>
      </c>
      <c r="AX75" s="16">
        <f t="shared" si="57"/>
        <v>0.40379999999999999</v>
      </c>
      <c r="AY75" s="16">
        <f t="shared" si="58"/>
        <v>0.60384000000000004</v>
      </c>
      <c r="AZ75" s="16">
        <f t="shared" si="59"/>
        <v>1.0076400000000001</v>
      </c>
      <c r="BA75" s="16">
        <f t="shared" si="60"/>
        <v>1.01695</v>
      </c>
    </row>
    <row r="76" spans="1:53" x14ac:dyDescent="0.25">
      <c r="A76" s="8" t="s">
        <v>1274</v>
      </c>
      <c r="B76" s="22" t="s">
        <v>86</v>
      </c>
      <c r="C76" s="9" t="s">
        <v>87</v>
      </c>
      <c r="D76" s="10" t="s">
        <v>60</v>
      </c>
      <c r="E76" s="9" t="s">
        <v>52</v>
      </c>
      <c r="F76" s="9" t="s">
        <v>88</v>
      </c>
      <c r="G76" s="9" t="s">
        <v>51</v>
      </c>
      <c r="H76" s="11">
        <v>3.5000000000000003E-2</v>
      </c>
      <c r="I76" s="11"/>
      <c r="J76" s="11">
        <v>0.01</v>
      </c>
      <c r="K76" s="11">
        <v>0.01</v>
      </c>
      <c r="L76" s="11">
        <v>5.0000000000000001E-3</v>
      </c>
      <c r="M76" s="11">
        <v>5.0000000000000001E-3</v>
      </c>
      <c r="N76" s="11"/>
      <c r="O76" s="12">
        <f t="shared" si="35"/>
        <v>0</v>
      </c>
      <c r="P76" s="12">
        <f t="shared" si="36"/>
        <v>0</v>
      </c>
      <c r="Q76" s="12">
        <f t="shared" si="37"/>
        <v>0</v>
      </c>
      <c r="R76" s="12">
        <f t="shared" si="38"/>
        <v>6088619.25</v>
      </c>
      <c r="S76" s="12">
        <f t="shared" si="39"/>
        <v>0</v>
      </c>
      <c r="T76" s="12">
        <f t="shared" si="40"/>
        <v>3176047</v>
      </c>
      <c r="U76" s="12">
        <f t="shared" si="41"/>
        <v>2243625</v>
      </c>
      <c r="V76" s="12">
        <f t="shared" si="42"/>
        <v>5419672</v>
      </c>
      <c r="W76" s="12">
        <f t="shared" si="56"/>
        <v>3291240</v>
      </c>
      <c r="X76" s="12">
        <f t="shared" si="43"/>
        <v>0</v>
      </c>
      <c r="Y76" s="12">
        <f t="shared" si="44"/>
        <v>2502206.4</v>
      </c>
      <c r="Z76" s="12">
        <f t="shared" si="45"/>
        <v>3577505.9</v>
      </c>
      <c r="AA76" s="12">
        <f t="shared" si="46"/>
        <v>6079712.2999999998</v>
      </c>
      <c r="AB76" s="12">
        <f t="shared" si="47"/>
        <v>8794001.5749999993</v>
      </c>
      <c r="AC76" s="12">
        <v>630000000</v>
      </c>
      <c r="AD76" s="12">
        <v>460000000</v>
      </c>
      <c r="AE76" s="12">
        <f>SUMIFS('[1]TIẾN ĐỘ %'!$M$6:$M$1034,'[1]TIẾN ĐỘ %'!$G$6:$G$1034,$A76,'[1]TIẾN ĐỘ %'!$F$6:$F$1034,$E76)</f>
        <v>630000000</v>
      </c>
      <c r="AF76" s="12">
        <f t="shared" si="48"/>
        <v>1720000000</v>
      </c>
      <c r="AG76" s="12">
        <v>41496000</v>
      </c>
      <c r="AH76" s="12">
        <v>21837000</v>
      </c>
      <c r="AI76" s="12">
        <v>630945000</v>
      </c>
      <c r="AJ76" s="12">
        <v>329124000</v>
      </c>
      <c r="AK76" s="12">
        <v>232500000</v>
      </c>
      <c r="AL76" s="12">
        <v>329124000</v>
      </c>
      <c r="AM76" s="12">
        <v>561624000</v>
      </c>
      <c r="AN76" s="12">
        <f>SUMIFS('[1]DATA THÔ IN'!$P$4:$P$12031,'[1]DATA THÔ IN'!$H$4:$H$12031,$A76,'[1]DATA THÔ IN'!$AC$4:$AC$12031,$E76,'[1]DATA THÔ IN'!$AH$4:$AH$12031,"Tiến độ 1")</f>
        <v>259296000</v>
      </c>
      <c r="AO76" s="12">
        <f>SUMIFS('[1]DATA THÔ IN'!$P$4:$P$12031,'[1]DATA THÔ IN'!$H$4:$H$12031,$A76,'[1]DATA THÔ IN'!$AC$4:$AC$12031,$E76,'[1]DATA THÔ IN'!$AH$4:$AH$12031,"Tiến độ 2")</f>
        <v>370726000</v>
      </c>
      <c r="AP76" s="12">
        <f>SUMIFS('[1]TIẾN ĐỘ %'!$N$6:$N$1034,'[1]TIẾN ĐỘ %'!$G$6:$G$1034,A76,'[1]TIẾN ĐỘ %'!$F$6:$F$1034,$E76)</f>
        <v>630022000</v>
      </c>
      <c r="AQ76" s="12">
        <f t="shared" si="49"/>
        <v>1822591000</v>
      </c>
      <c r="AR76" s="15">
        <f t="shared" si="50"/>
        <v>6.5866666666666671E-2</v>
      </c>
      <c r="AS76" s="15">
        <f t="shared" si="51"/>
        <v>3.4661904761904762E-2</v>
      </c>
      <c r="AT76" s="15">
        <f t="shared" si="52"/>
        <v>1.0015000000000001</v>
      </c>
      <c r="AU76" s="16">
        <f t="shared" si="53"/>
        <v>0.7154869565217391</v>
      </c>
      <c r="AV76" s="16">
        <f t="shared" si="54"/>
        <v>0.50543478260869568</v>
      </c>
      <c r="AW76" s="16">
        <f t="shared" si="55"/>
        <v>1.2209217391304348</v>
      </c>
      <c r="AX76" s="16">
        <f t="shared" si="57"/>
        <v>0.41158095238095238</v>
      </c>
      <c r="AY76" s="16">
        <f t="shared" si="58"/>
        <v>0.58845396825396823</v>
      </c>
      <c r="AZ76" s="16">
        <f t="shared" si="59"/>
        <v>1.0000349206349206</v>
      </c>
      <c r="BA76" s="16">
        <f t="shared" si="60"/>
        <v>1.059645930232558</v>
      </c>
    </row>
    <row r="77" spans="1:53" x14ac:dyDescent="0.25">
      <c r="A77" s="8" t="s">
        <v>1275</v>
      </c>
      <c r="B77" s="22" t="s">
        <v>90</v>
      </c>
      <c r="C77" s="9" t="s">
        <v>91</v>
      </c>
      <c r="D77" s="10" t="s">
        <v>60</v>
      </c>
      <c r="E77" s="9" t="s">
        <v>52</v>
      </c>
      <c r="F77" s="9" t="s">
        <v>61</v>
      </c>
      <c r="G77" s="9" t="s">
        <v>51</v>
      </c>
      <c r="H77" s="11">
        <v>3.5000000000000003E-2</v>
      </c>
      <c r="I77" s="11"/>
      <c r="J77" s="11">
        <v>0.01</v>
      </c>
      <c r="K77" s="11">
        <v>0.01</v>
      </c>
      <c r="L77" s="11">
        <v>5.0000000000000001E-3</v>
      </c>
      <c r="M77" s="11">
        <v>5.0000000000000001E-3</v>
      </c>
      <c r="N77" s="11"/>
      <c r="O77" s="12">
        <f t="shared" si="35"/>
        <v>0</v>
      </c>
      <c r="P77" s="12">
        <f t="shared" si="36"/>
        <v>2213517</v>
      </c>
      <c r="Q77" s="12">
        <f t="shared" si="37"/>
        <v>774470.4</v>
      </c>
      <c r="R77" s="12">
        <f t="shared" si="38"/>
        <v>2987987.4</v>
      </c>
      <c r="S77" s="12">
        <f t="shared" si="39"/>
        <v>0</v>
      </c>
      <c r="T77" s="12">
        <f t="shared" si="40"/>
        <v>3014390</v>
      </c>
      <c r="U77" s="12">
        <f t="shared" si="41"/>
        <v>1113996</v>
      </c>
      <c r="V77" s="12">
        <f t="shared" si="42"/>
        <v>4128386</v>
      </c>
      <c r="W77" s="12">
        <f t="shared" si="56"/>
        <v>3123720</v>
      </c>
      <c r="X77" s="12">
        <f t="shared" si="43"/>
        <v>0</v>
      </c>
      <c r="Y77" s="12">
        <f t="shared" si="44"/>
        <v>1447615.8</v>
      </c>
      <c r="Z77" s="12">
        <f t="shared" si="45"/>
        <v>0</v>
      </c>
      <c r="AA77" s="12">
        <f t="shared" si="46"/>
        <v>2556632.4</v>
      </c>
      <c r="AB77" s="12">
        <f t="shared" si="47"/>
        <v>4836502.8</v>
      </c>
      <c r="AC77" s="12">
        <v>200000000</v>
      </c>
      <c r="AD77" s="12">
        <v>200000000</v>
      </c>
      <c r="AE77" s="12">
        <f>SUMIFS('[1]TIẾN ĐỘ %'!$M$6:$M$1034,'[1]TIẾN ĐỘ %'!$G$6:$G$1034,$A77,'[1]TIẾN ĐỘ %'!$F$6:$F$1034,$E77)</f>
        <v>250000000</v>
      </c>
      <c r="AF77" s="12">
        <f t="shared" si="48"/>
        <v>650000000</v>
      </c>
      <c r="AG77" s="12">
        <v>229380000</v>
      </c>
      <c r="AH77" s="12">
        <v>80256000</v>
      </c>
      <c r="AI77" s="12">
        <v>309636000</v>
      </c>
      <c r="AJ77" s="12">
        <v>312372000</v>
      </c>
      <c r="AK77" s="12">
        <v>115440000</v>
      </c>
      <c r="AL77" s="12">
        <v>312372000</v>
      </c>
      <c r="AM77" s="12">
        <v>427812000</v>
      </c>
      <c r="AN77" s="12">
        <f>SUMIFS('[1]DATA THÔ IN'!$P$4:$P$12031,'[1]DATA THÔ IN'!$H$4:$H$12031,$A77,'[1]DATA THÔ IN'!$AC$4:$AC$12031,$E77,'[1]DATA THÔ IN'!$AH$4:$AH$12031,"Tiến độ 1")</f>
        <v>150012000</v>
      </c>
      <c r="AO77" s="12">
        <f>SUMIFS('[1]DATA THÔ IN'!$P$4:$P$12031,'[1]DATA THÔ IN'!$H$4:$H$12031,$A77,'[1]DATA THÔ IN'!$AC$4:$AC$12031,$E77,'[1]DATA THÔ IN'!$AH$4:$AH$12031,"Tiến độ 2")</f>
        <v>98652000</v>
      </c>
      <c r="AP77" s="12">
        <f>SUMIFS('[1]TIẾN ĐỘ %'!$N$6:$N$1034,'[1]TIẾN ĐỘ %'!$G$6:$G$1034,A77,'[1]TIẾN ĐỘ %'!$F$6:$F$1034,$E77)</f>
        <v>264936000</v>
      </c>
      <c r="AQ77" s="12">
        <f t="shared" si="49"/>
        <v>1002384000</v>
      </c>
      <c r="AR77" s="15">
        <f t="shared" si="50"/>
        <v>1.1469</v>
      </c>
      <c r="AS77" s="15">
        <f t="shared" si="51"/>
        <v>0.40128000000000003</v>
      </c>
      <c r="AT77" s="15">
        <f t="shared" si="52"/>
        <v>1.5481799999999999</v>
      </c>
      <c r="AU77" s="16">
        <f t="shared" si="53"/>
        <v>1.56186</v>
      </c>
      <c r="AV77" s="16">
        <f t="shared" si="54"/>
        <v>0.57720000000000005</v>
      </c>
      <c r="AW77" s="16">
        <f t="shared" si="55"/>
        <v>2.1390600000000002</v>
      </c>
      <c r="AX77" s="16">
        <f t="shared" si="57"/>
        <v>0.60004800000000003</v>
      </c>
      <c r="AY77" s="16">
        <f t="shared" si="58"/>
        <v>0.39460800000000001</v>
      </c>
      <c r="AZ77" s="16">
        <f t="shared" si="59"/>
        <v>1.059744</v>
      </c>
      <c r="BA77" s="16">
        <f t="shared" si="60"/>
        <v>1.5421292307692307</v>
      </c>
    </row>
    <row r="78" spans="1:53" x14ac:dyDescent="0.25">
      <c r="A78" s="8" t="s">
        <v>1276</v>
      </c>
      <c r="B78" s="20" t="s">
        <v>92</v>
      </c>
      <c r="C78" s="9" t="s">
        <v>93</v>
      </c>
      <c r="D78" s="10" t="s">
        <v>60</v>
      </c>
      <c r="E78" s="9" t="s">
        <v>52</v>
      </c>
      <c r="F78" s="9" t="s">
        <v>73</v>
      </c>
      <c r="G78" s="9" t="s">
        <v>51</v>
      </c>
      <c r="H78" s="11">
        <v>3.5000000000000003E-2</v>
      </c>
      <c r="I78" s="11"/>
      <c r="J78" s="11">
        <v>0.01</v>
      </c>
      <c r="K78" s="11">
        <v>0.01</v>
      </c>
      <c r="L78" s="11">
        <v>5.0000000000000001E-3</v>
      </c>
      <c r="M78" s="11">
        <v>5.0000000000000001E-3</v>
      </c>
      <c r="N78" s="11"/>
      <c r="O78" s="12">
        <f t="shared" si="35"/>
        <v>0</v>
      </c>
      <c r="P78" s="12">
        <f t="shared" si="36"/>
        <v>0</v>
      </c>
      <c r="Q78" s="12">
        <f t="shared" si="37"/>
        <v>1740010.8</v>
      </c>
      <c r="R78" s="12">
        <f t="shared" si="38"/>
        <v>0</v>
      </c>
      <c r="S78" s="12">
        <f t="shared" si="39"/>
        <v>0</v>
      </c>
      <c r="T78" s="12">
        <f t="shared" si="40"/>
        <v>849393</v>
      </c>
      <c r="U78" s="12">
        <f t="shared" si="41"/>
        <v>1302518</v>
      </c>
      <c r="V78" s="12">
        <f t="shared" si="42"/>
        <v>2151911</v>
      </c>
      <c r="W78" s="12">
        <f t="shared" si="56"/>
        <v>880200</v>
      </c>
      <c r="X78" s="12">
        <f t="shared" si="43"/>
        <v>0</v>
      </c>
      <c r="Y78" s="12">
        <f t="shared" si="44"/>
        <v>978220.5</v>
      </c>
      <c r="Z78" s="12">
        <f t="shared" si="45"/>
        <v>0</v>
      </c>
      <c r="AA78" s="12">
        <f t="shared" si="46"/>
        <v>0</v>
      </c>
      <c r="AB78" s="12">
        <f t="shared" si="47"/>
        <v>0</v>
      </c>
      <c r="AC78" s="12">
        <v>300000000</v>
      </c>
      <c r="AD78" s="12">
        <v>220000000</v>
      </c>
      <c r="AE78" s="12">
        <f>SUMIFS('[1]TIẾN ĐỘ %'!$M$6:$M$1034,'[1]TIẾN ĐỘ %'!$G$6:$G$1034,$A78,'[1]TIẾN ĐỘ %'!$F$6:$F$1034,$E78)</f>
        <v>250000000</v>
      </c>
      <c r="AF78" s="12">
        <f t="shared" si="48"/>
        <v>770000000</v>
      </c>
      <c r="AG78" s="12">
        <v>0</v>
      </c>
      <c r="AH78" s="12">
        <v>180312000</v>
      </c>
      <c r="AI78" s="12">
        <v>180312000</v>
      </c>
      <c r="AJ78" s="12">
        <v>88020000</v>
      </c>
      <c r="AK78" s="12">
        <v>134976000</v>
      </c>
      <c r="AL78" s="12">
        <v>88020000</v>
      </c>
      <c r="AM78" s="12">
        <v>222996000</v>
      </c>
      <c r="AN78" s="12">
        <f>SUMIFS('[1]DATA THÔ IN'!$P$4:$P$12031,'[1]DATA THÔ IN'!$H$4:$H$12031,$A78,'[1]DATA THÔ IN'!$AC$4:$AC$12031,$E78,'[1]DATA THÔ IN'!$AH$4:$AH$12031,"Tiến độ 1")</f>
        <v>101370000</v>
      </c>
      <c r="AO78" s="12">
        <f>SUMIFS('[1]DATA THÔ IN'!$P$4:$P$12031,'[1]DATA THÔ IN'!$H$4:$H$12031,$A78,'[1]DATA THÔ IN'!$AC$4:$AC$12031,$E78,'[1]DATA THÔ IN'!$AH$4:$AH$12031,"Tiến độ 2")</f>
        <v>0</v>
      </c>
      <c r="AP78" s="12">
        <f>SUMIFS('[1]TIẾN ĐỘ %'!$N$6:$N$1034,'[1]TIẾN ĐỘ %'!$G$6:$G$1034,A78,'[1]TIẾN ĐỘ %'!$F$6:$F$1034,$E78)</f>
        <v>101370000</v>
      </c>
      <c r="AQ78" s="12">
        <f t="shared" si="49"/>
        <v>504678000</v>
      </c>
      <c r="AR78" s="15">
        <f t="shared" si="50"/>
        <v>0</v>
      </c>
      <c r="AS78" s="15">
        <f t="shared" si="51"/>
        <v>0.60104000000000002</v>
      </c>
      <c r="AT78" s="15">
        <f t="shared" si="52"/>
        <v>0.60104000000000002</v>
      </c>
      <c r="AU78" s="16">
        <f t="shared" si="53"/>
        <v>0.40009090909090911</v>
      </c>
      <c r="AV78" s="16">
        <f t="shared" si="54"/>
        <v>0.6135272727272727</v>
      </c>
      <c r="AW78" s="16">
        <f t="shared" si="55"/>
        <v>1.0136181818181818</v>
      </c>
      <c r="AX78" s="16">
        <f t="shared" si="57"/>
        <v>0.40548000000000001</v>
      </c>
      <c r="AY78" s="16">
        <f t="shared" si="58"/>
        <v>0</v>
      </c>
      <c r="AZ78" s="16">
        <f t="shared" si="59"/>
        <v>0.40548000000000001</v>
      </c>
      <c r="BA78" s="16">
        <f t="shared" si="60"/>
        <v>0.65542597402597402</v>
      </c>
    </row>
    <row r="79" spans="1:53" x14ac:dyDescent="0.25">
      <c r="A79" s="8" t="s">
        <v>1287</v>
      </c>
      <c r="B79" s="20" t="s">
        <v>355</v>
      </c>
      <c r="C79" s="9" t="s">
        <v>356</v>
      </c>
      <c r="D79" s="10" t="s">
        <v>49</v>
      </c>
      <c r="E79" s="9" t="s">
        <v>52</v>
      </c>
      <c r="F79" s="9" t="s">
        <v>85</v>
      </c>
      <c r="G79" s="9" t="s">
        <v>51</v>
      </c>
      <c r="H79" s="11">
        <v>3.5000000000000003E-2</v>
      </c>
      <c r="I79" s="11"/>
      <c r="J79" s="11">
        <v>0.01</v>
      </c>
      <c r="K79" s="11">
        <v>0.01</v>
      </c>
      <c r="L79" s="11">
        <v>5.0000000000000001E-3</v>
      </c>
      <c r="M79" s="11">
        <v>5.0000000000000001E-3</v>
      </c>
      <c r="N79" s="11"/>
      <c r="O79" s="12">
        <f t="shared" si="35"/>
        <v>0</v>
      </c>
      <c r="P79" s="12">
        <f t="shared" si="36"/>
        <v>0</v>
      </c>
      <c r="Q79" s="12">
        <f t="shared" si="37"/>
        <v>0</v>
      </c>
      <c r="R79" s="12">
        <f t="shared" si="38"/>
        <v>0</v>
      </c>
      <c r="S79" s="12">
        <f t="shared" si="39"/>
        <v>0</v>
      </c>
      <c r="T79" s="12">
        <f t="shared" si="40"/>
        <v>0</v>
      </c>
      <c r="U79" s="12">
        <f t="shared" si="41"/>
        <v>1357408</v>
      </c>
      <c r="V79" s="12">
        <f t="shared" si="42"/>
        <v>0</v>
      </c>
      <c r="W79" s="12">
        <f t="shared" si="56"/>
        <v>0</v>
      </c>
      <c r="X79" s="12">
        <f t="shared" si="43"/>
        <v>0</v>
      </c>
      <c r="Y79" s="12">
        <f t="shared" si="44"/>
        <v>0</v>
      </c>
      <c r="Z79" s="12">
        <f t="shared" si="45"/>
        <v>0</v>
      </c>
      <c r="AA79" s="12">
        <f t="shared" si="46"/>
        <v>0</v>
      </c>
      <c r="AB79" s="12">
        <f t="shared" si="47"/>
        <v>0</v>
      </c>
      <c r="AC79" s="12">
        <v>320000000</v>
      </c>
      <c r="AD79" s="12">
        <v>200000000</v>
      </c>
      <c r="AE79" s="12">
        <f>SUMIFS('[1]TIẾN ĐỘ %'!$M$6:$M$1034,'[1]TIẾN ĐỘ %'!$G$6:$G$1034,$A79,'[1]TIẾN ĐỘ %'!$F$6:$F$1034,$E79)</f>
        <v>335000000</v>
      </c>
      <c r="AF79" s="12">
        <f t="shared" si="48"/>
        <v>855000000</v>
      </c>
      <c r="AG79" s="12">
        <v>0</v>
      </c>
      <c r="AH79" s="12">
        <v>0</v>
      </c>
      <c r="AI79" s="12">
        <v>0</v>
      </c>
      <c r="AJ79" s="12">
        <v>0</v>
      </c>
      <c r="AK79" s="12">
        <v>140664000</v>
      </c>
      <c r="AL79" s="12">
        <v>0</v>
      </c>
      <c r="AM79" s="12">
        <v>140664000</v>
      </c>
      <c r="AN79" s="12">
        <f>SUMIFS('[1]DATA THÔ IN'!$P$4:$P$12031,'[1]DATA THÔ IN'!$H$4:$H$12031,$A79,'[1]DATA THÔ IN'!$AC$4:$AC$12031,$E79,'[1]DATA THÔ IN'!$AH$4:$AH$12031,"Tiến độ 1")</f>
        <v>0</v>
      </c>
      <c r="AO79" s="12">
        <f>SUMIFS('[1]DATA THÔ IN'!$P$4:$P$12031,'[1]DATA THÔ IN'!$H$4:$H$12031,$A79,'[1]DATA THÔ IN'!$AC$4:$AC$12031,$E79,'[1]DATA THÔ IN'!$AH$4:$AH$12031,"Tiến độ 2")</f>
        <v>95604000</v>
      </c>
      <c r="AP79" s="12">
        <f>SUMIFS('[1]TIẾN ĐỘ %'!$N$6:$N$1034,'[1]TIẾN ĐỘ %'!$G$6:$G$1034,A79,'[1]TIẾN ĐỘ %'!$F$6:$F$1034,$E79)</f>
        <v>239928000</v>
      </c>
      <c r="AQ79" s="12">
        <f t="shared" si="49"/>
        <v>380592000</v>
      </c>
      <c r="AR79" s="15">
        <f t="shared" si="50"/>
        <v>0</v>
      </c>
      <c r="AS79" s="15">
        <f t="shared" si="51"/>
        <v>0</v>
      </c>
      <c r="AT79" s="15">
        <f t="shared" si="52"/>
        <v>0</v>
      </c>
      <c r="AU79" s="16">
        <f t="shared" si="53"/>
        <v>0</v>
      </c>
      <c r="AV79" s="16">
        <f t="shared" si="54"/>
        <v>0.70331999999999995</v>
      </c>
      <c r="AW79" s="16">
        <f t="shared" si="55"/>
        <v>0.70331999999999995</v>
      </c>
      <c r="AX79" s="16">
        <f t="shared" si="57"/>
        <v>0</v>
      </c>
      <c r="AY79" s="16">
        <f t="shared" si="58"/>
        <v>0.28538507462686569</v>
      </c>
      <c r="AZ79" s="16">
        <f t="shared" si="59"/>
        <v>0.71620298507462687</v>
      </c>
      <c r="BA79" s="16">
        <f t="shared" si="60"/>
        <v>0.44513684210526316</v>
      </c>
    </row>
    <row r="80" spans="1:53" x14ac:dyDescent="0.25">
      <c r="A80" s="8" t="s">
        <v>1290</v>
      </c>
      <c r="B80" s="20" t="s">
        <v>419</v>
      </c>
      <c r="C80" s="9" t="s">
        <v>420</v>
      </c>
      <c r="D80" s="10" t="s">
        <v>49</v>
      </c>
      <c r="E80" s="9" t="s">
        <v>52</v>
      </c>
      <c r="F80" s="9" t="s">
        <v>64</v>
      </c>
      <c r="G80" s="9" t="s">
        <v>51</v>
      </c>
      <c r="H80" s="11"/>
      <c r="I80" s="11"/>
      <c r="J80" s="11">
        <v>0</v>
      </c>
      <c r="K80" s="11">
        <v>0.03</v>
      </c>
      <c r="L80" s="11">
        <v>0</v>
      </c>
      <c r="M80" s="11">
        <v>0</v>
      </c>
      <c r="N80" s="11"/>
      <c r="O80" s="12">
        <f t="shared" si="35"/>
        <v>0</v>
      </c>
      <c r="P80" s="12">
        <f t="shared" si="36"/>
        <v>0</v>
      </c>
      <c r="Q80" s="12">
        <f t="shared" si="37"/>
        <v>0</v>
      </c>
      <c r="R80" s="12">
        <f t="shared" si="38"/>
        <v>0</v>
      </c>
      <c r="S80" s="12">
        <f t="shared" si="39"/>
        <v>0</v>
      </c>
      <c r="T80" s="12">
        <f t="shared" si="40"/>
        <v>0</v>
      </c>
      <c r="U80" s="12">
        <f t="shared" si="41"/>
        <v>0</v>
      </c>
      <c r="V80" s="12">
        <f t="shared" si="42"/>
        <v>0</v>
      </c>
      <c r="W80" s="12">
        <f t="shared" si="56"/>
        <v>0</v>
      </c>
      <c r="X80" s="12">
        <f t="shared" si="43"/>
        <v>0</v>
      </c>
      <c r="Y80" s="12">
        <f t="shared" si="44"/>
        <v>0</v>
      </c>
      <c r="Z80" s="12">
        <f t="shared" si="45"/>
        <v>0</v>
      </c>
      <c r="AA80" s="12">
        <f t="shared" si="46"/>
        <v>424620</v>
      </c>
      <c r="AB80" s="12">
        <f t="shared" si="47"/>
        <v>0</v>
      </c>
      <c r="AC80" s="12">
        <v>12000000</v>
      </c>
      <c r="AD80" s="12">
        <v>8400000</v>
      </c>
      <c r="AE80" s="12">
        <f>SUMIFS('[1]TIẾN ĐỘ %'!$M$6:$M$1034,'[1]TIẾN ĐỘ %'!$G$6:$G$1034,$A80,'[1]TIẾN ĐỘ %'!$F$6:$F$1034,$E80)</f>
        <v>12000000</v>
      </c>
      <c r="AF80" s="12">
        <f t="shared" si="48"/>
        <v>32400000</v>
      </c>
      <c r="AG80" s="12">
        <v>0</v>
      </c>
      <c r="AH80" s="12">
        <v>0</v>
      </c>
      <c r="AI80" s="12">
        <v>9612000</v>
      </c>
      <c r="AJ80" s="12">
        <v>0</v>
      </c>
      <c r="AK80" s="12">
        <v>0</v>
      </c>
      <c r="AL80" s="12">
        <v>0</v>
      </c>
      <c r="AM80" s="12">
        <v>0</v>
      </c>
      <c r="AN80" s="12">
        <f>SUMIFS('[1]DATA THÔ IN'!$P$4:$P$12031,'[1]DATA THÔ IN'!$H$4:$H$12031,$A80,'[1]DATA THÔ IN'!$AC$4:$AC$12031,$E80,'[1]DATA THÔ IN'!$AH$4:$AH$12031,"Tiến độ 1")</f>
        <v>9174000</v>
      </c>
      <c r="AO80" s="12">
        <f>SUMIFS('[1]DATA THÔ IN'!$P$4:$P$12031,'[1]DATA THÔ IN'!$H$4:$H$12031,$A80,'[1]DATA THÔ IN'!$AC$4:$AC$12031,$E80,'[1]DATA THÔ IN'!$AH$4:$AH$12031,"Tiến độ 2")</f>
        <v>0</v>
      </c>
      <c r="AP80" s="12">
        <f>SUMIFS('[1]TIẾN ĐỘ %'!$N$6:$N$1034,'[1]TIẾN ĐỘ %'!$G$6:$G$1034,A80,'[1]TIẾN ĐỘ %'!$F$6:$F$1034,$E80)</f>
        <v>14154000</v>
      </c>
      <c r="AQ80" s="12">
        <f t="shared" si="49"/>
        <v>23766000</v>
      </c>
      <c r="AR80" s="15">
        <f t="shared" si="50"/>
        <v>0</v>
      </c>
      <c r="AS80" s="15">
        <f t="shared" si="51"/>
        <v>0</v>
      </c>
      <c r="AT80" s="15">
        <f t="shared" si="52"/>
        <v>0.80100000000000005</v>
      </c>
      <c r="AU80" s="16">
        <f t="shared" si="53"/>
        <v>0</v>
      </c>
      <c r="AV80" s="16">
        <f t="shared" si="54"/>
        <v>0</v>
      </c>
      <c r="AW80" s="16">
        <f t="shared" si="55"/>
        <v>0</v>
      </c>
      <c r="AX80" s="16">
        <f t="shared" si="57"/>
        <v>0.76449999999999996</v>
      </c>
      <c r="AY80" s="16">
        <f t="shared" si="58"/>
        <v>0</v>
      </c>
      <c r="AZ80" s="16">
        <f t="shared" si="59"/>
        <v>1.1795</v>
      </c>
      <c r="BA80" s="16">
        <f t="shared" si="60"/>
        <v>0.73351851851851857</v>
      </c>
    </row>
    <row r="81" spans="1:53" x14ac:dyDescent="0.25">
      <c r="A81" s="8" t="s">
        <v>1291</v>
      </c>
      <c r="B81" s="20" t="s">
        <v>437</v>
      </c>
      <c r="C81" s="9" t="s">
        <v>438</v>
      </c>
      <c r="D81" s="10" t="s">
        <v>49</v>
      </c>
      <c r="E81" s="9" t="s">
        <v>52</v>
      </c>
      <c r="F81" s="9" t="s">
        <v>64</v>
      </c>
      <c r="G81" s="9" t="s">
        <v>51</v>
      </c>
      <c r="H81" s="11"/>
      <c r="I81" s="11"/>
      <c r="J81" s="11">
        <v>0.01</v>
      </c>
      <c r="K81" s="11">
        <v>0.01</v>
      </c>
      <c r="L81" s="11">
        <v>5.0000000000000001E-3</v>
      </c>
      <c r="M81" s="11">
        <v>5.0000000000000001E-3</v>
      </c>
      <c r="N81" s="11"/>
      <c r="O81" s="12">
        <f t="shared" si="35"/>
        <v>0</v>
      </c>
      <c r="P81" s="12">
        <f t="shared" si="36"/>
        <v>0</v>
      </c>
      <c r="Q81" s="12">
        <f t="shared" si="37"/>
        <v>0</v>
      </c>
      <c r="R81" s="12">
        <f t="shared" si="38"/>
        <v>0</v>
      </c>
      <c r="S81" s="12">
        <f t="shared" si="39"/>
        <v>0</v>
      </c>
      <c r="T81" s="12">
        <f t="shared" si="40"/>
        <v>0</v>
      </c>
      <c r="U81" s="12">
        <f t="shared" si="41"/>
        <v>0</v>
      </c>
      <c r="V81" s="12">
        <f t="shared" si="42"/>
        <v>0</v>
      </c>
      <c r="W81" s="12">
        <f t="shared" si="56"/>
        <v>0</v>
      </c>
      <c r="X81" s="12">
        <f t="shared" si="43"/>
        <v>0</v>
      </c>
      <c r="Y81" s="12">
        <f t="shared" si="44"/>
        <v>0</v>
      </c>
      <c r="Z81" s="12">
        <f t="shared" si="45"/>
        <v>0</v>
      </c>
      <c r="AA81" s="12">
        <f t="shared" si="46"/>
        <v>0</v>
      </c>
      <c r="AB81" s="12">
        <f t="shared" si="47"/>
        <v>0</v>
      </c>
      <c r="AC81" s="12">
        <v>0</v>
      </c>
      <c r="AD81" s="12">
        <v>0</v>
      </c>
      <c r="AE81" s="12">
        <f>SUMIFS('[1]TIẾN ĐỘ %'!$M$6:$M$1034,'[1]TIẾN ĐỘ %'!$G$6:$G$1034,$A81,'[1]TIẾN ĐỘ %'!$F$6:$F$1034,$E81)</f>
        <v>0</v>
      </c>
      <c r="AF81" s="12">
        <f t="shared" si="48"/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f>SUMIFS('[1]DATA THÔ IN'!$P$4:$P$12031,'[1]DATA THÔ IN'!$H$4:$H$12031,$A81,'[1]DATA THÔ IN'!$AC$4:$AC$12031,$E81,'[1]DATA THÔ IN'!$AH$4:$AH$12031,"Tiến độ 1")</f>
        <v>0</v>
      </c>
      <c r="AO81" s="12">
        <f>SUMIFS('[1]DATA THÔ IN'!$P$4:$P$12031,'[1]DATA THÔ IN'!$H$4:$H$12031,$A81,'[1]DATA THÔ IN'!$AC$4:$AC$12031,$E81,'[1]DATA THÔ IN'!$AH$4:$AH$12031,"Tiến độ 2")</f>
        <v>0</v>
      </c>
      <c r="AP81" s="12">
        <f>SUMIFS('[1]TIẾN ĐỘ %'!$N$6:$N$1034,'[1]TIẾN ĐỘ %'!$G$6:$G$1034,A81,'[1]TIẾN ĐỘ %'!$F$6:$F$1034,$E81)</f>
        <v>0</v>
      </c>
      <c r="AQ81" s="12">
        <f t="shared" si="49"/>
        <v>0</v>
      </c>
      <c r="AR81" s="15">
        <f t="shared" si="50"/>
        <v>0</v>
      </c>
      <c r="AS81" s="15">
        <f t="shared" si="51"/>
        <v>0</v>
      </c>
      <c r="AT81" s="15">
        <f t="shared" si="52"/>
        <v>0</v>
      </c>
      <c r="AU81" s="16">
        <f t="shared" si="53"/>
        <v>0</v>
      </c>
      <c r="AV81" s="16">
        <f t="shared" si="54"/>
        <v>0</v>
      </c>
      <c r="AW81" s="16">
        <f t="shared" si="55"/>
        <v>0</v>
      </c>
      <c r="AX81" s="16">
        <f t="shared" si="57"/>
        <v>0</v>
      </c>
      <c r="AY81" s="16">
        <f t="shared" si="58"/>
        <v>0</v>
      </c>
      <c r="AZ81" s="16">
        <f t="shared" si="59"/>
        <v>0</v>
      </c>
      <c r="BA81" s="16">
        <f t="shared" si="60"/>
        <v>0</v>
      </c>
    </row>
    <row r="82" spans="1:53" x14ac:dyDescent="0.25">
      <c r="A82" s="8" t="s">
        <v>1298</v>
      </c>
      <c r="B82" s="20" t="s">
        <v>663</v>
      </c>
      <c r="C82" s="9" t="s">
        <v>664</v>
      </c>
      <c r="D82" s="28" t="s">
        <v>1459</v>
      </c>
      <c r="E82" s="9" t="s">
        <v>52</v>
      </c>
      <c r="F82" s="9" t="s">
        <v>488</v>
      </c>
      <c r="G82" s="9" t="s">
        <v>475</v>
      </c>
      <c r="H82" s="11">
        <v>3.5000000000000003E-2</v>
      </c>
      <c r="I82" s="11"/>
      <c r="J82" s="11">
        <v>0.01</v>
      </c>
      <c r="K82" s="11">
        <v>0.01</v>
      </c>
      <c r="L82" s="11">
        <v>5.0000000000000001E-3</v>
      </c>
      <c r="M82" s="11">
        <v>5.0000000000000001E-3</v>
      </c>
      <c r="N82" s="11"/>
      <c r="O82" s="12">
        <f t="shared" si="35"/>
        <v>0</v>
      </c>
      <c r="P82" s="12">
        <f t="shared" si="36"/>
        <v>0</v>
      </c>
      <c r="Q82" s="12">
        <f t="shared" si="37"/>
        <v>0</v>
      </c>
      <c r="R82" s="12">
        <f t="shared" si="38"/>
        <v>0</v>
      </c>
      <c r="S82" s="12">
        <f t="shared" si="39"/>
        <v>0</v>
      </c>
      <c r="T82" s="12">
        <f t="shared" si="40"/>
        <v>0</v>
      </c>
      <c r="U82" s="12">
        <f t="shared" si="41"/>
        <v>1957020</v>
      </c>
      <c r="V82" s="12">
        <f t="shared" si="42"/>
        <v>1957020</v>
      </c>
      <c r="W82" s="12">
        <f t="shared" si="56"/>
        <v>0</v>
      </c>
      <c r="X82" s="12">
        <f t="shared" si="43"/>
        <v>0</v>
      </c>
      <c r="Y82" s="12">
        <f t="shared" si="44"/>
        <v>0</v>
      </c>
      <c r="Z82" s="12">
        <f t="shared" si="45"/>
        <v>2122150.7999999998</v>
      </c>
      <c r="AA82" s="12">
        <f t="shared" si="46"/>
        <v>2122150.7999999998</v>
      </c>
      <c r="AB82" s="12">
        <f t="shared" si="47"/>
        <v>0</v>
      </c>
      <c r="AC82" s="12">
        <v>200000000</v>
      </c>
      <c r="AD82" s="12">
        <v>200000000</v>
      </c>
      <c r="AE82" s="12">
        <f>SUMIFS('[1]TIẾN ĐỘ %'!$M$6:$M$1034,'[1]TIẾN ĐỘ %'!$G$6:$G$1034,$A82,'[1]TIẾN ĐỘ %'!$F$6:$F$1034,$E82)</f>
        <v>210000000</v>
      </c>
      <c r="AF82" s="12">
        <f t="shared" si="48"/>
        <v>610000000</v>
      </c>
      <c r="AG82" s="12">
        <v>0</v>
      </c>
      <c r="AH82" s="12">
        <v>0</v>
      </c>
      <c r="AI82" s="12">
        <v>0</v>
      </c>
      <c r="AJ82" s="12">
        <v>0</v>
      </c>
      <c r="AK82" s="12">
        <v>202800000</v>
      </c>
      <c r="AL82" s="12">
        <v>0</v>
      </c>
      <c r="AM82" s="12">
        <v>202800000</v>
      </c>
      <c r="AN82" s="12">
        <f>SUMIFS('[1]DATA THÔ IN'!$P$4:$P$12031,'[1]DATA THÔ IN'!$H$4:$H$12031,$A82,'[1]DATA THÔ IN'!$AC$4:$AC$12031,$E82,'[1]DATA THÔ IN'!$AH$4:$AH$12031,"Tiến độ 1")</f>
        <v>0</v>
      </c>
      <c r="AO82" s="12">
        <f>SUMIFS('[1]DATA THÔ IN'!$P$4:$P$12031,'[1]DATA THÔ IN'!$H$4:$H$12031,$A82,'[1]DATA THÔ IN'!$AC$4:$AC$12031,$E82,'[1]DATA THÔ IN'!$AH$4:$AH$12031,"Tiến độ 2")</f>
        <v>219912000</v>
      </c>
      <c r="AP82" s="12">
        <f>SUMIFS('[1]TIẾN ĐỘ %'!$N$6:$N$1034,'[1]TIẾN ĐỘ %'!$G$6:$G$1034,A82,'[1]TIẾN ĐỘ %'!$F$6:$F$1034,$E82)</f>
        <v>219912000</v>
      </c>
      <c r="AQ82" s="12">
        <f t="shared" si="49"/>
        <v>422712000</v>
      </c>
      <c r="AR82" s="15">
        <f t="shared" si="50"/>
        <v>0</v>
      </c>
      <c r="AS82" s="15">
        <f t="shared" si="51"/>
        <v>0</v>
      </c>
      <c r="AT82" s="15">
        <f t="shared" si="52"/>
        <v>0</v>
      </c>
      <c r="AU82" s="16">
        <f t="shared" si="53"/>
        <v>0</v>
      </c>
      <c r="AV82" s="16">
        <f t="shared" si="54"/>
        <v>1.014</v>
      </c>
      <c r="AW82" s="16">
        <f t="shared" si="55"/>
        <v>1.014</v>
      </c>
      <c r="AX82" s="16">
        <f t="shared" si="57"/>
        <v>0</v>
      </c>
      <c r="AY82" s="16">
        <f t="shared" si="58"/>
        <v>1.0471999999999999</v>
      </c>
      <c r="AZ82" s="16">
        <f t="shared" si="59"/>
        <v>1.0471999999999999</v>
      </c>
      <c r="BA82" s="16">
        <f t="shared" si="60"/>
        <v>0.69297049180327874</v>
      </c>
    </row>
    <row r="83" spans="1:53" x14ac:dyDescent="0.25">
      <c r="A83" s="8" t="s">
        <v>1304</v>
      </c>
      <c r="B83" s="20" t="s">
        <v>673</v>
      </c>
      <c r="C83" s="9" t="s">
        <v>674</v>
      </c>
      <c r="D83" s="10" t="s">
        <v>1390</v>
      </c>
      <c r="E83" s="9" t="s">
        <v>52</v>
      </c>
      <c r="F83" s="9" t="s">
        <v>505</v>
      </c>
      <c r="G83" s="9" t="s">
        <v>475</v>
      </c>
      <c r="H83" s="11">
        <v>3.5000000000000003E-2</v>
      </c>
      <c r="I83" s="11"/>
      <c r="J83" s="11">
        <v>0.01</v>
      </c>
      <c r="K83" s="11">
        <v>0.01</v>
      </c>
      <c r="L83" s="11">
        <v>5.0000000000000001E-3</v>
      </c>
      <c r="M83" s="11">
        <v>5.0000000000000001E-3</v>
      </c>
      <c r="N83" s="11"/>
      <c r="O83" s="12">
        <f t="shared" si="35"/>
        <v>0</v>
      </c>
      <c r="P83" s="12">
        <f t="shared" si="36"/>
        <v>0</v>
      </c>
      <c r="Q83" s="12">
        <f t="shared" si="37"/>
        <v>0</v>
      </c>
      <c r="R83" s="12">
        <f t="shared" si="38"/>
        <v>2442801</v>
      </c>
      <c r="S83" s="12">
        <f t="shared" si="39"/>
        <v>0</v>
      </c>
      <c r="T83" s="12">
        <f t="shared" si="40"/>
        <v>0</v>
      </c>
      <c r="U83" s="12">
        <f t="shared" si="41"/>
        <v>1177889</v>
      </c>
      <c r="V83" s="12">
        <f t="shared" si="42"/>
        <v>3593245</v>
      </c>
      <c r="W83" s="12">
        <f t="shared" si="56"/>
        <v>371760</v>
      </c>
      <c r="X83" s="12">
        <f t="shared" si="43"/>
        <v>0</v>
      </c>
      <c r="Y83" s="12">
        <f t="shared" si="44"/>
        <v>0</v>
      </c>
      <c r="Z83" s="12">
        <f t="shared" si="45"/>
        <v>2378763.6</v>
      </c>
      <c r="AA83" s="12">
        <f t="shared" si="46"/>
        <v>2470477.1999999997</v>
      </c>
      <c r="AB83" s="12">
        <f t="shared" si="47"/>
        <v>4253261.625</v>
      </c>
      <c r="AC83" s="12">
        <v>250000000</v>
      </c>
      <c r="AD83" s="12">
        <v>150000000</v>
      </c>
      <c r="AE83" s="12">
        <f>SUMIFS('[1]TIẾN ĐỘ %'!$M$6:$M$1034,'[1]TIẾN ĐỘ %'!$G$6:$G$1034,$A83,'[1]TIẾN ĐỘ %'!$F$6:$F$1034,$E83)</f>
        <v>250000000</v>
      </c>
      <c r="AF83" s="12">
        <f t="shared" si="48"/>
        <v>650000000</v>
      </c>
      <c r="AG83" s="12">
        <v>43992000</v>
      </c>
      <c r="AH83" s="12">
        <v>42324000</v>
      </c>
      <c r="AI83" s="12">
        <v>253140000</v>
      </c>
      <c r="AJ83" s="12">
        <v>37176000</v>
      </c>
      <c r="AK83" s="12">
        <v>122061000</v>
      </c>
      <c r="AL83" s="12">
        <v>37176000</v>
      </c>
      <c r="AM83" s="12">
        <v>372357000</v>
      </c>
      <c r="AN83" s="12">
        <f>SUMIFS('[1]DATA THÔ IN'!$P$4:$P$12031,'[1]DATA THÔ IN'!$H$4:$H$12031,$A83,'[1]DATA THÔ IN'!$AC$4:$AC$12031,$E83,'[1]DATA THÔ IN'!$AH$4:$AH$12031,"Tiến độ 1")</f>
        <v>9504000</v>
      </c>
      <c r="AO83" s="12">
        <f>SUMIFS('[1]DATA THÔ IN'!$P$4:$P$12031,'[1]DATA THÔ IN'!$H$4:$H$12031,$A83,'[1]DATA THÔ IN'!$AC$4:$AC$12031,$E83,'[1]DATA THÔ IN'!$AH$4:$AH$12031,"Tiến độ 2")</f>
        <v>246504000</v>
      </c>
      <c r="AP83" s="12">
        <f>SUMIFS('[1]TIẾN ĐỘ %'!$N$6:$N$1034,'[1]TIẾN ĐỘ %'!$G$6:$G$1034,A83,'[1]TIẾN ĐỘ %'!$F$6:$F$1034,$E83)</f>
        <v>256008000</v>
      </c>
      <c r="AQ83" s="12">
        <f t="shared" si="49"/>
        <v>881505000</v>
      </c>
      <c r="AR83" s="15">
        <f t="shared" si="50"/>
        <v>0.17596800000000001</v>
      </c>
      <c r="AS83" s="15">
        <f t="shared" si="51"/>
        <v>0.169296</v>
      </c>
      <c r="AT83" s="15">
        <f t="shared" si="52"/>
        <v>1.0125599999999999</v>
      </c>
      <c r="AU83" s="16">
        <f t="shared" si="53"/>
        <v>0.24784</v>
      </c>
      <c r="AV83" s="16">
        <f t="shared" si="54"/>
        <v>0.81374000000000002</v>
      </c>
      <c r="AW83" s="16">
        <f t="shared" si="55"/>
        <v>2.48238</v>
      </c>
      <c r="AX83" s="16">
        <f t="shared" si="57"/>
        <v>3.8016000000000001E-2</v>
      </c>
      <c r="AY83" s="16">
        <f t="shared" si="58"/>
        <v>0.986016</v>
      </c>
      <c r="AZ83" s="16">
        <f t="shared" si="59"/>
        <v>1.0240320000000001</v>
      </c>
      <c r="BA83" s="16">
        <f t="shared" si="60"/>
        <v>1.3561615384615384</v>
      </c>
    </row>
    <row r="84" spans="1:53" x14ac:dyDescent="0.25">
      <c r="A84" s="8" t="s">
        <v>1307</v>
      </c>
      <c r="B84" s="20" t="s">
        <v>679</v>
      </c>
      <c r="C84" s="9" t="s">
        <v>680</v>
      </c>
      <c r="D84" s="10" t="s">
        <v>1390</v>
      </c>
      <c r="E84" s="9" t="s">
        <v>52</v>
      </c>
      <c r="F84" s="9" t="s">
        <v>505</v>
      </c>
      <c r="G84" s="9" t="s">
        <v>475</v>
      </c>
      <c r="H84" s="11">
        <v>3.5000000000000003E-2</v>
      </c>
      <c r="I84" s="11"/>
      <c r="J84" s="11">
        <v>0.01</v>
      </c>
      <c r="K84" s="11">
        <v>0.01</v>
      </c>
      <c r="L84" s="11">
        <v>5.0000000000000001E-3</v>
      </c>
      <c r="M84" s="11">
        <v>5.0000000000000001E-3</v>
      </c>
      <c r="N84" s="11"/>
      <c r="O84" s="12">
        <f t="shared" si="35"/>
        <v>0</v>
      </c>
      <c r="P84" s="12">
        <f t="shared" si="36"/>
        <v>0</v>
      </c>
      <c r="Q84" s="12">
        <f t="shared" si="37"/>
        <v>0</v>
      </c>
      <c r="R84" s="12">
        <f t="shared" si="38"/>
        <v>0</v>
      </c>
      <c r="S84" s="12">
        <f t="shared" si="39"/>
        <v>0</v>
      </c>
      <c r="T84" s="12">
        <f t="shared" si="40"/>
        <v>0</v>
      </c>
      <c r="U84" s="12">
        <f t="shared" si="41"/>
        <v>0</v>
      </c>
      <c r="V84" s="12">
        <f t="shared" si="42"/>
        <v>0</v>
      </c>
      <c r="W84" s="12">
        <f t="shared" si="56"/>
        <v>0</v>
      </c>
      <c r="X84" s="12">
        <f t="shared" si="43"/>
        <v>0</v>
      </c>
      <c r="Y84" s="12">
        <f t="shared" si="44"/>
        <v>0</v>
      </c>
      <c r="Z84" s="12">
        <f t="shared" si="45"/>
        <v>0</v>
      </c>
      <c r="AA84" s="12">
        <f t="shared" si="46"/>
        <v>0</v>
      </c>
      <c r="AB84" s="12">
        <f t="shared" si="47"/>
        <v>0</v>
      </c>
      <c r="AC84" s="12">
        <v>0</v>
      </c>
      <c r="AD84" s="12">
        <v>0</v>
      </c>
      <c r="AE84" s="12">
        <f>SUMIFS('[1]TIẾN ĐỘ %'!$M$6:$M$1034,'[1]TIẾN ĐỘ %'!$G$6:$G$1034,$A84,'[1]TIẾN ĐỘ %'!$F$6:$F$1034,$E84)</f>
        <v>0</v>
      </c>
      <c r="AF84" s="12">
        <f t="shared" si="48"/>
        <v>0</v>
      </c>
      <c r="AG84" s="12">
        <v>-175036000</v>
      </c>
      <c r="AH84" s="12">
        <v>0</v>
      </c>
      <c r="AI84" s="12">
        <v>-175036000</v>
      </c>
      <c r="AJ84" s="12">
        <v>0</v>
      </c>
      <c r="AK84" s="12">
        <v>0</v>
      </c>
      <c r="AL84" s="12">
        <v>0</v>
      </c>
      <c r="AM84" s="12">
        <v>0</v>
      </c>
      <c r="AN84" s="12">
        <f>SUMIFS('[1]DATA THÔ IN'!$P$4:$P$12031,'[1]DATA THÔ IN'!$H$4:$H$12031,$A84,'[1]DATA THÔ IN'!$AC$4:$AC$12031,$E84,'[1]DATA THÔ IN'!$AH$4:$AH$12031,"Tiến độ 1")</f>
        <v>0</v>
      </c>
      <c r="AO84" s="12">
        <f>SUMIFS('[1]DATA THÔ IN'!$P$4:$P$12031,'[1]DATA THÔ IN'!$H$4:$H$12031,$A84,'[1]DATA THÔ IN'!$AC$4:$AC$12031,$E84,'[1]DATA THÔ IN'!$AH$4:$AH$12031,"Tiến độ 2")</f>
        <v>0</v>
      </c>
      <c r="AP84" s="12">
        <f>SUMIFS('[1]TIẾN ĐỘ %'!$N$6:$N$1034,'[1]TIẾN ĐỘ %'!$G$6:$G$1034,A84,'[1]TIẾN ĐỘ %'!$F$6:$F$1034,$E84)</f>
        <v>0</v>
      </c>
      <c r="AQ84" s="12">
        <f t="shared" si="49"/>
        <v>-175036000</v>
      </c>
      <c r="AR84" s="15">
        <f t="shared" si="50"/>
        <v>0</v>
      </c>
      <c r="AS84" s="15">
        <f t="shared" si="51"/>
        <v>0</v>
      </c>
      <c r="AT84" s="15">
        <f t="shared" si="52"/>
        <v>0</v>
      </c>
      <c r="AU84" s="16">
        <f t="shared" si="53"/>
        <v>0</v>
      </c>
      <c r="AV84" s="16">
        <f t="shared" si="54"/>
        <v>0</v>
      </c>
      <c r="AW84" s="16">
        <f t="shared" si="55"/>
        <v>0</v>
      </c>
      <c r="AX84" s="16">
        <f t="shared" si="57"/>
        <v>0</v>
      </c>
      <c r="AY84" s="16">
        <f t="shared" si="58"/>
        <v>0</v>
      </c>
      <c r="AZ84" s="16">
        <f t="shared" si="59"/>
        <v>0</v>
      </c>
      <c r="BA84" s="16">
        <f t="shared" si="60"/>
        <v>0</v>
      </c>
    </row>
    <row r="85" spans="1:53" x14ac:dyDescent="0.25">
      <c r="A85" s="8" t="s">
        <v>1308</v>
      </c>
      <c r="B85" s="20" t="s">
        <v>681</v>
      </c>
      <c r="C85" s="9" t="s">
        <v>682</v>
      </c>
      <c r="D85" s="10" t="s">
        <v>515</v>
      </c>
      <c r="E85" s="9" t="s">
        <v>52</v>
      </c>
      <c r="F85" s="9" t="s">
        <v>506</v>
      </c>
      <c r="G85" s="9" t="s">
        <v>475</v>
      </c>
      <c r="H85" s="11">
        <v>3.5000000000000003E-2</v>
      </c>
      <c r="I85" s="11"/>
      <c r="J85" s="11">
        <v>0.01</v>
      </c>
      <c r="K85" s="11">
        <v>0.01</v>
      </c>
      <c r="L85" s="11">
        <v>5.0000000000000001E-3</v>
      </c>
      <c r="M85" s="11">
        <v>5.0000000000000001E-3</v>
      </c>
      <c r="N85" s="11"/>
      <c r="O85" s="12">
        <f t="shared" si="35"/>
        <v>0</v>
      </c>
      <c r="P85" s="12">
        <f t="shared" si="36"/>
        <v>0</v>
      </c>
      <c r="Q85" s="12">
        <f t="shared" si="37"/>
        <v>2046649.2</v>
      </c>
      <c r="R85" s="12">
        <f t="shared" si="38"/>
        <v>0</v>
      </c>
      <c r="S85" s="12">
        <f t="shared" si="39"/>
        <v>0</v>
      </c>
      <c r="T85" s="12">
        <f t="shared" si="40"/>
        <v>0</v>
      </c>
      <c r="U85" s="12">
        <f t="shared" si="41"/>
        <v>2026500</v>
      </c>
      <c r="V85" s="12">
        <f t="shared" si="42"/>
        <v>0</v>
      </c>
      <c r="W85" s="12">
        <f t="shared" si="56"/>
        <v>0</v>
      </c>
      <c r="X85" s="12">
        <f t="shared" si="43"/>
        <v>0</v>
      </c>
      <c r="Y85" s="12">
        <f t="shared" si="44"/>
        <v>0</v>
      </c>
      <c r="Z85" s="12">
        <f t="shared" si="45"/>
        <v>0</v>
      </c>
      <c r="AA85" s="12">
        <f t="shared" si="46"/>
        <v>0</v>
      </c>
      <c r="AB85" s="12">
        <f t="shared" si="47"/>
        <v>0</v>
      </c>
      <c r="AC85" s="12">
        <v>350000000</v>
      </c>
      <c r="AD85" s="12">
        <v>350000000</v>
      </c>
      <c r="AE85" s="12">
        <f>SUMIFS('[1]TIẾN ĐỘ %'!$M$6:$M$1034,'[1]TIẾN ĐỘ %'!$G$6:$G$1034,$A85,'[1]TIẾN ĐỘ %'!$F$6:$F$1034,$E85)</f>
        <v>390000000</v>
      </c>
      <c r="AF85" s="12">
        <f t="shared" si="48"/>
        <v>1090000000</v>
      </c>
      <c r="AG85" s="12">
        <v>3120000</v>
      </c>
      <c r="AH85" s="12">
        <v>212088000</v>
      </c>
      <c r="AI85" s="12">
        <v>215208000</v>
      </c>
      <c r="AJ85" s="12">
        <v>0</v>
      </c>
      <c r="AK85" s="12">
        <v>210000000</v>
      </c>
      <c r="AL85" s="12">
        <v>0</v>
      </c>
      <c r="AM85" s="12">
        <v>210000000</v>
      </c>
      <c r="AN85" s="12">
        <f>SUMIFS('[1]DATA THÔ IN'!$P$4:$P$12031,'[1]DATA THÔ IN'!$H$4:$H$12031,$A85,'[1]DATA THÔ IN'!$AC$4:$AC$12031,$E85,'[1]DATA THÔ IN'!$AH$4:$AH$12031,"Tiến độ 1")</f>
        <v>9960000</v>
      </c>
      <c r="AO85" s="12">
        <f>SUMIFS('[1]DATA THÔ IN'!$P$4:$P$12031,'[1]DATA THÔ IN'!$H$4:$H$12031,$A85,'[1]DATA THÔ IN'!$AC$4:$AC$12031,$E85,'[1]DATA THÔ IN'!$AH$4:$AH$12031,"Tiến độ 2")</f>
        <v>210724000</v>
      </c>
      <c r="AP85" s="12">
        <f>SUMIFS('[1]TIẾN ĐỘ %'!$N$6:$N$1034,'[1]TIẾN ĐỘ %'!$G$6:$G$1034,A85,'[1]TIẾN ĐỘ %'!$F$6:$F$1034,$E85)</f>
        <v>350701500</v>
      </c>
      <c r="AQ85" s="12">
        <f t="shared" si="49"/>
        <v>775909500</v>
      </c>
      <c r="AR85" s="15">
        <f t="shared" si="50"/>
        <v>8.9142857142857149E-3</v>
      </c>
      <c r="AS85" s="15">
        <f t="shared" si="51"/>
        <v>0.60596571428571433</v>
      </c>
      <c r="AT85" s="15">
        <f t="shared" si="52"/>
        <v>0.61487999999999998</v>
      </c>
      <c r="AU85" s="16">
        <f t="shared" si="53"/>
        <v>0</v>
      </c>
      <c r="AV85" s="16">
        <f t="shared" si="54"/>
        <v>0.6</v>
      </c>
      <c r="AW85" s="16">
        <f t="shared" si="55"/>
        <v>0.6</v>
      </c>
      <c r="AX85" s="16">
        <f t="shared" si="57"/>
        <v>2.5538461538461538E-2</v>
      </c>
      <c r="AY85" s="16">
        <f t="shared" si="58"/>
        <v>0.54031794871794869</v>
      </c>
      <c r="AZ85" s="16">
        <f t="shared" si="59"/>
        <v>0.89923461538461535</v>
      </c>
      <c r="BA85" s="16">
        <f t="shared" si="60"/>
        <v>0.71184357798165132</v>
      </c>
    </row>
    <row r="86" spans="1:53" x14ac:dyDescent="0.25">
      <c r="A86" s="8" t="s">
        <v>1311</v>
      </c>
      <c r="B86" s="20" t="s">
        <v>687</v>
      </c>
      <c r="C86" s="9" t="s">
        <v>688</v>
      </c>
      <c r="D86" s="10" t="s">
        <v>515</v>
      </c>
      <c r="E86" s="9" t="s">
        <v>52</v>
      </c>
      <c r="F86" s="9" t="s">
        <v>506</v>
      </c>
      <c r="G86" s="9" t="s">
        <v>475</v>
      </c>
      <c r="H86" s="11">
        <v>3.5000000000000003E-2</v>
      </c>
      <c r="I86" s="11"/>
      <c r="J86" s="11">
        <v>0.01</v>
      </c>
      <c r="K86" s="11">
        <v>0.01</v>
      </c>
      <c r="L86" s="11">
        <v>5.0000000000000001E-3</v>
      </c>
      <c r="M86" s="11">
        <v>5.0000000000000001E-3</v>
      </c>
      <c r="N86" s="11"/>
      <c r="O86" s="12">
        <f t="shared" si="35"/>
        <v>0</v>
      </c>
      <c r="P86" s="12">
        <f t="shared" si="36"/>
        <v>0</v>
      </c>
      <c r="Q86" s="12">
        <f t="shared" si="37"/>
        <v>0</v>
      </c>
      <c r="R86" s="12">
        <f t="shared" si="38"/>
        <v>0</v>
      </c>
      <c r="S86" s="12">
        <f t="shared" si="39"/>
        <v>0</v>
      </c>
      <c r="T86" s="12">
        <f t="shared" si="40"/>
        <v>0</v>
      </c>
      <c r="U86" s="12">
        <f t="shared" si="41"/>
        <v>778610</v>
      </c>
      <c r="V86" s="12">
        <f t="shared" si="42"/>
        <v>778610</v>
      </c>
      <c r="W86" s="12">
        <f t="shared" si="56"/>
        <v>0</v>
      </c>
      <c r="X86" s="12">
        <f t="shared" si="43"/>
        <v>0</v>
      </c>
      <c r="Y86" s="12">
        <f t="shared" si="44"/>
        <v>0</v>
      </c>
      <c r="Z86" s="12">
        <f t="shared" si="45"/>
        <v>0</v>
      </c>
      <c r="AA86" s="12">
        <f t="shared" si="46"/>
        <v>0</v>
      </c>
      <c r="AB86" s="12">
        <f t="shared" si="47"/>
        <v>0</v>
      </c>
      <c r="AC86" s="12">
        <v>100000000</v>
      </c>
      <c r="AD86" s="12">
        <v>80000000</v>
      </c>
      <c r="AE86" s="12">
        <f>SUMIFS('[1]TIẾN ĐỘ %'!$M$6:$M$1034,'[1]TIẾN ĐỘ %'!$G$6:$G$1034,$A86,'[1]TIẾN ĐỘ %'!$F$6:$F$1034,$E86)</f>
        <v>100000000</v>
      </c>
      <c r="AF86" s="12">
        <f t="shared" si="48"/>
        <v>280000000</v>
      </c>
      <c r="AG86" s="12">
        <v>0</v>
      </c>
      <c r="AH86" s="12">
        <v>13476000</v>
      </c>
      <c r="AI86" s="12">
        <v>13476000</v>
      </c>
      <c r="AJ86" s="12">
        <v>0</v>
      </c>
      <c r="AK86" s="12">
        <v>80685000</v>
      </c>
      <c r="AL86" s="12">
        <v>0</v>
      </c>
      <c r="AM86" s="12">
        <v>80685000</v>
      </c>
      <c r="AN86" s="12">
        <f>SUMIFS('[1]DATA THÔ IN'!$P$4:$P$12031,'[1]DATA THÔ IN'!$H$4:$H$12031,$A86,'[1]DATA THÔ IN'!$AC$4:$AC$12031,$E86,'[1]DATA THÔ IN'!$AH$4:$AH$12031,"Tiến độ 1")</f>
        <v>0</v>
      </c>
      <c r="AO86" s="12">
        <f>SUMIFS('[1]DATA THÔ IN'!$P$4:$P$12031,'[1]DATA THÔ IN'!$H$4:$H$12031,$A86,'[1]DATA THÔ IN'!$AC$4:$AC$12031,$E86,'[1]DATA THÔ IN'!$AH$4:$AH$12031,"Tiến độ 2")</f>
        <v>0</v>
      </c>
      <c r="AP86" s="12">
        <f>SUMIFS('[1]TIẾN ĐỘ %'!$N$6:$N$1034,'[1]TIẾN ĐỘ %'!$G$6:$G$1034,A86,'[1]TIẾN ĐỘ %'!$F$6:$F$1034,$E86)</f>
        <v>0</v>
      </c>
      <c r="AQ86" s="12">
        <f t="shared" si="49"/>
        <v>94161000</v>
      </c>
      <c r="AR86" s="15">
        <f t="shared" si="50"/>
        <v>0</v>
      </c>
      <c r="AS86" s="15">
        <f t="shared" si="51"/>
        <v>0.13475999999999999</v>
      </c>
      <c r="AT86" s="15">
        <f t="shared" si="52"/>
        <v>0.13475999999999999</v>
      </c>
      <c r="AU86" s="16">
        <f t="shared" si="53"/>
        <v>0</v>
      </c>
      <c r="AV86" s="16">
        <f t="shared" si="54"/>
        <v>1.0085625</v>
      </c>
      <c r="AW86" s="16">
        <f t="shared" si="55"/>
        <v>1.0085625</v>
      </c>
      <c r="AX86" s="16">
        <f t="shared" si="57"/>
        <v>0</v>
      </c>
      <c r="AY86" s="16">
        <f t="shared" si="58"/>
        <v>0</v>
      </c>
      <c r="AZ86" s="16">
        <f t="shared" si="59"/>
        <v>0</v>
      </c>
      <c r="BA86" s="16">
        <f t="shared" si="60"/>
        <v>0.33628928571428574</v>
      </c>
    </row>
    <row r="87" spans="1:53" x14ac:dyDescent="0.25">
      <c r="A87" s="8" t="s">
        <v>1312</v>
      </c>
      <c r="B87" s="9" t="s">
        <v>689</v>
      </c>
      <c r="C87" s="9" t="s">
        <v>690</v>
      </c>
      <c r="D87" s="10" t="s">
        <v>1390</v>
      </c>
      <c r="E87" s="9" t="s">
        <v>52</v>
      </c>
      <c r="F87" s="9" t="s">
        <v>505</v>
      </c>
      <c r="G87" s="9" t="s">
        <v>475</v>
      </c>
      <c r="H87" s="11">
        <v>3.5000000000000003E-2</v>
      </c>
      <c r="I87" s="11"/>
      <c r="J87" s="11">
        <v>0.01</v>
      </c>
      <c r="K87" s="11">
        <v>0.01</v>
      </c>
      <c r="L87" s="11">
        <v>5.0000000000000001E-3</v>
      </c>
      <c r="M87" s="11">
        <v>5.0000000000000001E-3</v>
      </c>
      <c r="N87" s="11"/>
      <c r="O87" s="12">
        <f t="shared" si="35"/>
        <v>0</v>
      </c>
      <c r="P87" s="12">
        <f t="shared" si="36"/>
        <v>965617.6</v>
      </c>
      <c r="Q87" s="12">
        <f t="shared" si="37"/>
        <v>1351849.2</v>
      </c>
      <c r="R87" s="12">
        <f t="shared" si="38"/>
        <v>2667993.4</v>
      </c>
      <c r="S87" s="12">
        <f t="shared" si="39"/>
        <v>0</v>
      </c>
      <c r="T87" s="12">
        <f t="shared" si="40"/>
        <v>1952041</v>
      </c>
      <c r="U87" s="12">
        <f t="shared" si="41"/>
        <v>1477029</v>
      </c>
      <c r="V87" s="12">
        <f t="shared" si="42"/>
        <v>3429070</v>
      </c>
      <c r="W87" s="12">
        <f t="shared" si="56"/>
        <v>2022840</v>
      </c>
      <c r="X87" s="12">
        <f t="shared" si="43"/>
        <v>0</v>
      </c>
      <c r="Y87" s="12">
        <f t="shared" si="44"/>
        <v>1396084.8</v>
      </c>
      <c r="Z87" s="12">
        <f t="shared" si="45"/>
        <v>1027609.2</v>
      </c>
      <c r="AA87" s="12">
        <f t="shared" si="46"/>
        <v>2423694</v>
      </c>
      <c r="AB87" s="12">
        <f t="shared" si="47"/>
        <v>4260378.5</v>
      </c>
      <c r="AC87" s="12">
        <v>240000000</v>
      </c>
      <c r="AD87" s="12">
        <v>160000000</v>
      </c>
      <c r="AE87" s="12">
        <f>SUMIFS('[1]TIẾN ĐỘ %'!$M$6:$M$1034,'[1]TIẾN ĐỘ %'!$G$6:$G$1034,$A87,'[1]TIẾN ĐỘ %'!$F$6:$F$1034,$E87)</f>
        <v>200000000</v>
      </c>
      <c r="AF87" s="12">
        <f t="shared" si="48"/>
        <v>600000000</v>
      </c>
      <c r="AG87" s="12">
        <v>100064000</v>
      </c>
      <c r="AH87" s="12">
        <v>140088000</v>
      </c>
      <c r="AI87" s="12">
        <v>276476000</v>
      </c>
      <c r="AJ87" s="12">
        <v>202284000</v>
      </c>
      <c r="AK87" s="12">
        <v>153060000</v>
      </c>
      <c r="AL87" s="12">
        <v>202284000</v>
      </c>
      <c r="AM87" s="12">
        <v>355344000</v>
      </c>
      <c r="AN87" s="12">
        <f>SUMIFS('[1]DATA THÔ IN'!$P$4:$P$12031,'[1]DATA THÔ IN'!$H$4:$H$12031,$A87,'[1]DATA THÔ IN'!$AC$4:$AC$12031,$E87,'[1]DATA THÔ IN'!$AH$4:$AH$12031,"Tiến độ 1")</f>
        <v>144672000</v>
      </c>
      <c r="AO87" s="12">
        <f>SUMIFS('[1]DATA THÔ IN'!$P$4:$P$12031,'[1]DATA THÔ IN'!$H$4:$H$12031,$A87,'[1]DATA THÔ IN'!$AC$4:$AC$12031,$E87,'[1]DATA THÔ IN'!$AH$4:$AH$12031,"Tiến độ 2")</f>
        <v>106488000</v>
      </c>
      <c r="AP87" s="12">
        <f>SUMIFS('[1]TIẾN ĐỘ %'!$N$6:$N$1034,'[1]TIẾN ĐỘ %'!$G$6:$G$1034,A87,'[1]TIẾN ĐỘ %'!$F$6:$F$1034,$E87)</f>
        <v>251160000</v>
      </c>
      <c r="AQ87" s="12">
        <f t="shared" si="49"/>
        <v>882980000</v>
      </c>
      <c r="AR87" s="15">
        <f t="shared" si="50"/>
        <v>0.41693333333333332</v>
      </c>
      <c r="AS87" s="15">
        <f t="shared" si="51"/>
        <v>0.5837</v>
      </c>
      <c r="AT87" s="15">
        <f t="shared" si="52"/>
        <v>1.1519833333333334</v>
      </c>
      <c r="AU87" s="16">
        <f t="shared" si="53"/>
        <v>1.264275</v>
      </c>
      <c r="AV87" s="16">
        <f t="shared" si="54"/>
        <v>0.95662499999999995</v>
      </c>
      <c r="AW87" s="16">
        <f t="shared" si="55"/>
        <v>2.2208999999999999</v>
      </c>
      <c r="AX87" s="16">
        <f t="shared" si="57"/>
        <v>0.72336</v>
      </c>
      <c r="AY87" s="16">
        <f t="shared" si="58"/>
        <v>0.53244000000000002</v>
      </c>
      <c r="AZ87" s="16">
        <f t="shared" si="59"/>
        <v>1.2558</v>
      </c>
      <c r="BA87" s="16">
        <f t="shared" si="60"/>
        <v>1.4716333333333333</v>
      </c>
    </row>
    <row r="88" spans="1:53" x14ac:dyDescent="0.25">
      <c r="A88" s="8" t="s">
        <v>1314</v>
      </c>
      <c r="B88" s="9" t="s">
        <v>693</v>
      </c>
      <c r="C88" s="9" t="s">
        <v>694</v>
      </c>
      <c r="D88" s="28" t="s">
        <v>1459</v>
      </c>
      <c r="E88" s="9" t="s">
        <v>52</v>
      </c>
      <c r="F88" s="9" t="s">
        <v>474</v>
      </c>
      <c r="G88" s="9" t="s">
        <v>475</v>
      </c>
      <c r="H88" s="11">
        <v>3.5000000000000003E-2</v>
      </c>
      <c r="I88" s="11"/>
      <c r="J88" s="11">
        <v>0.01</v>
      </c>
      <c r="K88" s="11">
        <v>0.01</v>
      </c>
      <c r="L88" s="11">
        <v>5.0000000000000001E-3</v>
      </c>
      <c r="M88" s="11">
        <v>5.0000000000000001E-3</v>
      </c>
      <c r="N88" s="11"/>
      <c r="O88" s="12">
        <f t="shared" si="35"/>
        <v>0</v>
      </c>
      <c r="P88" s="12">
        <f t="shared" si="36"/>
        <v>2942478</v>
      </c>
      <c r="Q88" s="12">
        <f t="shared" si="37"/>
        <v>343694.39999999997</v>
      </c>
      <c r="R88" s="12">
        <f t="shared" si="38"/>
        <v>3286172.4</v>
      </c>
      <c r="S88" s="12">
        <f t="shared" si="39"/>
        <v>0</v>
      </c>
      <c r="T88" s="12">
        <f t="shared" si="40"/>
        <v>2381427</v>
      </c>
      <c r="U88" s="12">
        <f t="shared" si="41"/>
        <v>688547</v>
      </c>
      <c r="V88" s="12">
        <f t="shared" si="42"/>
        <v>3968929</v>
      </c>
      <c r="W88" s="12">
        <f t="shared" si="56"/>
        <v>2467800</v>
      </c>
      <c r="X88" s="12">
        <f t="shared" si="43"/>
        <v>0</v>
      </c>
      <c r="Y88" s="12">
        <f t="shared" si="44"/>
        <v>2318779.1999999997</v>
      </c>
      <c r="Z88" s="12">
        <f t="shared" si="45"/>
        <v>278846.39999999997</v>
      </c>
      <c r="AA88" s="12">
        <f t="shared" si="46"/>
        <v>3233715</v>
      </c>
      <c r="AB88" s="12">
        <f t="shared" si="47"/>
        <v>5244408.3</v>
      </c>
      <c r="AC88" s="12">
        <v>200000000</v>
      </c>
      <c r="AD88" s="12">
        <v>200000000</v>
      </c>
      <c r="AE88" s="12">
        <f>SUMIFS('[1]TIẾN ĐỘ %'!$M$6:$M$1034,'[1]TIẾN ĐỘ %'!$G$6:$G$1034,$A88,'[1]TIẾN ĐỘ %'!$F$6:$F$1034,$E88)</f>
        <v>250000000</v>
      </c>
      <c r="AF88" s="12">
        <f t="shared" si="48"/>
        <v>650000000</v>
      </c>
      <c r="AG88" s="12">
        <v>304920000</v>
      </c>
      <c r="AH88" s="12">
        <v>35616000</v>
      </c>
      <c r="AI88" s="12">
        <v>340536000</v>
      </c>
      <c r="AJ88" s="12">
        <v>246780000</v>
      </c>
      <c r="AK88" s="12">
        <v>71352000</v>
      </c>
      <c r="AL88" s="12">
        <v>246780000</v>
      </c>
      <c r="AM88" s="12">
        <v>411288000</v>
      </c>
      <c r="AN88" s="12">
        <f>SUMIFS('[1]DATA THÔ IN'!$P$4:$P$12031,'[1]DATA THÔ IN'!$H$4:$H$12031,$A88,'[1]DATA THÔ IN'!$AC$4:$AC$12031,$E88,'[1]DATA THÔ IN'!$AH$4:$AH$12031,"Tiến độ 1")</f>
        <v>240288000</v>
      </c>
      <c r="AO88" s="12">
        <f>SUMIFS('[1]DATA THÔ IN'!$P$4:$P$12031,'[1]DATA THÔ IN'!$H$4:$H$12031,$A88,'[1]DATA THÔ IN'!$AC$4:$AC$12031,$E88,'[1]DATA THÔ IN'!$AH$4:$AH$12031,"Tiến độ 2")</f>
        <v>28896000</v>
      </c>
      <c r="AP88" s="12">
        <f>SUMIFS('[1]TIẾN ĐỘ %'!$N$6:$N$1034,'[1]TIẾN ĐỘ %'!$G$6:$G$1034,A88,'[1]TIẾN ĐỘ %'!$F$6:$F$1034,$E88)</f>
        <v>335100000</v>
      </c>
      <c r="AQ88" s="12">
        <f t="shared" si="49"/>
        <v>1086924000</v>
      </c>
      <c r="AR88" s="15">
        <f t="shared" si="50"/>
        <v>1.5246</v>
      </c>
      <c r="AS88" s="15">
        <f t="shared" si="51"/>
        <v>0.17807999999999999</v>
      </c>
      <c r="AT88" s="15">
        <f t="shared" si="52"/>
        <v>1.70268</v>
      </c>
      <c r="AU88" s="16">
        <f t="shared" si="53"/>
        <v>1.2339</v>
      </c>
      <c r="AV88" s="16">
        <f t="shared" si="54"/>
        <v>0.35676000000000002</v>
      </c>
      <c r="AW88" s="16">
        <f t="shared" si="55"/>
        <v>2.0564399999999998</v>
      </c>
      <c r="AX88" s="16">
        <f t="shared" si="57"/>
        <v>0.96115200000000001</v>
      </c>
      <c r="AY88" s="16">
        <f t="shared" si="58"/>
        <v>0.11558400000000001</v>
      </c>
      <c r="AZ88" s="16">
        <f t="shared" si="59"/>
        <v>1.3404</v>
      </c>
      <c r="BA88" s="16">
        <f t="shared" si="60"/>
        <v>1.6721907692307691</v>
      </c>
    </row>
    <row r="89" spans="1:53" x14ac:dyDescent="0.25">
      <c r="A89" s="8" t="s">
        <v>1318</v>
      </c>
      <c r="B89" s="22" t="s">
        <v>701</v>
      </c>
      <c r="C89" s="9" t="s">
        <v>702</v>
      </c>
      <c r="D89" s="10" t="s">
        <v>1390</v>
      </c>
      <c r="E89" s="9" t="s">
        <v>52</v>
      </c>
      <c r="F89" s="9" t="s">
        <v>505</v>
      </c>
      <c r="G89" s="9" t="s">
        <v>475</v>
      </c>
      <c r="H89" s="11">
        <v>3.5000000000000003E-2</v>
      </c>
      <c r="I89" s="11"/>
      <c r="J89" s="11">
        <v>0.01</v>
      </c>
      <c r="K89" s="11">
        <v>0.01</v>
      </c>
      <c r="L89" s="11">
        <v>5.0000000000000001E-3</v>
      </c>
      <c r="M89" s="11">
        <v>5.0000000000000001E-3</v>
      </c>
      <c r="N89" s="11"/>
      <c r="O89" s="12">
        <f t="shared" si="35"/>
        <v>0</v>
      </c>
      <c r="P89" s="12">
        <f t="shared" si="36"/>
        <v>385208.7</v>
      </c>
      <c r="Q89" s="12">
        <f t="shared" si="37"/>
        <v>504193.2</v>
      </c>
      <c r="R89" s="12">
        <f t="shared" si="38"/>
        <v>889401.9</v>
      </c>
      <c r="S89" s="12">
        <f t="shared" si="39"/>
        <v>0</v>
      </c>
      <c r="T89" s="12">
        <f t="shared" si="40"/>
        <v>0</v>
      </c>
      <c r="U89" s="12">
        <f t="shared" si="41"/>
        <v>693989</v>
      </c>
      <c r="V89" s="12">
        <f t="shared" si="42"/>
        <v>693989</v>
      </c>
      <c r="W89" s="12">
        <f t="shared" si="56"/>
        <v>0</v>
      </c>
      <c r="X89" s="12">
        <f t="shared" si="43"/>
        <v>0</v>
      </c>
      <c r="Y89" s="12">
        <f t="shared" si="44"/>
        <v>371486.39999999997</v>
      </c>
      <c r="Z89" s="12">
        <f t="shared" si="45"/>
        <v>0</v>
      </c>
      <c r="AA89" s="12">
        <f t="shared" si="46"/>
        <v>873768.9</v>
      </c>
      <c r="AB89" s="12">
        <f t="shared" si="47"/>
        <v>1228580.0999999999</v>
      </c>
      <c r="AC89" s="12">
        <v>90000000</v>
      </c>
      <c r="AD89" s="12">
        <v>70000000</v>
      </c>
      <c r="AE89" s="12">
        <f>SUMIFS('[1]TIẾN ĐỘ %'!$M$6:$M$1034,'[1]TIẾN ĐỘ %'!$G$6:$G$1034,$A89,'[1]TIẾN ĐỘ %'!$F$6:$F$1034,$E89)</f>
        <v>90000000</v>
      </c>
      <c r="AF89" s="12">
        <f t="shared" si="48"/>
        <v>250000000</v>
      </c>
      <c r="AG89" s="12">
        <v>39918000</v>
      </c>
      <c r="AH89" s="12">
        <v>52248000</v>
      </c>
      <c r="AI89" s="12">
        <v>92166000</v>
      </c>
      <c r="AJ89" s="12">
        <v>0</v>
      </c>
      <c r="AK89" s="12">
        <v>71916000</v>
      </c>
      <c r="AL89" s="12">
        <v>0</v>
      </c>
      <c r="AM89" s="12">
        <v>71916000</v>
      </c>
      <c r="AN89" s="12">
        <f>SUMIFS('[1]DATA THÔ IN'!$P$4:$P$12031,'[1]DATA THÔ IN'!$H$4:$H$12031,$A89,'[1]DATA THÔ IN'!$AC$4:$AC$12031,$E89,'[1]DATA THÔ IN'!$AH$4:$AH$12031,"Tiến độ 1")</f>
        <v>38496000</v>
      </c>
      <c r="AO89" s="12">
        <f>SUMIFS('[1]DATA THÔ IN'!$P$4:$P$12031,'[1]DATA THÔ IN'!$H$4:$H$12031,$A89,'[1]DATA THÔ IN'!$AC$4:$AC$12031,$E89,'[1]DATA THÔ IN'!$AH$4:$AH$12031,"Tiến độ 2")</f>
        <v>15456000</v>
      </c>
      <c r="AP89" s="12">
        <f>SUMIFS('[1]TIẾN ĐỘ %'!$N$6:$N$1034,'[1]TIẾN ĐỘ %'!$G$6:$G$1034,A89,'[1]TIẾN ĐỘ %'!$F$6:$F$1034,$E89)</f>
        <v>90546000</v>
      </c>
      <c r="AQ89" s="12">
        <f t="shared" si="49"/>
        <v>254628000</v>
      </c>
      <c r="AR89" s="15">
        <f t="shared" si="50"/>
        <v>0.44353333333333333</v>
      </c>
      <c r="AS89" s="15">
        <f t="shared" si="51"/>
        <v>0.58053333333333335</v>
      </c>
      <c r="AT89" s="15">
        <f t="shared" si="52"/>
        <v>1.0240666666666667</v>
      </c>
      <c r="AU89" s="16">
        <f t="shared" si="53"/>
        <v>0</v>
      </c>
      <c r="AV89" s="16">
        <f t="shared" si="54"/>
        <v>1.0273714285714286</v>
      </c>
      <c r="AW89" s="16">
        <f t="shared" si="55"/>
        <v>1.0273714285714286</v>
      </c>
      <c r="AX89" s="16">
        <f t="shared" si="57"/>
        <v>0.42773333333333335</v>
      </c>
      <c r="AY89" s="16">
        <f t="shared" si="58"/>
        <v>0.17173333333333332</v>
      </c>
      <c r="AZ89" s="16">
        <f t="shared" si="59"/>
        <v>1.0060666666666667</v>
      </c>
      <c r="BA89" s="16">
        <f t="shared" si="60"/>
        <v>1.0185120000000001</v>
      </c>
    </row>
    <row r="90" spans="1:53" x14ac:dyDescent="0.25">
      <c r="A90" s="8" t="s">
        <v>1319</v>
      </c>
      <c r="B90" s="9" t="s">
        <v>703</v>
      </c>
      <c r="C90" s="9" t="s">
        <v>704</v>
      </c>
      <c r="D90" s="10" t="s">
        <v>1390</v>
      </c>
      <c r="E90" s="9" t="s">
        <v>52</v>
      </c>
      <c r="F90" s="9" t="s">
        <v>505</v>
      </c>
      <c r="G90" s="9" t="s">
        <v>475</v>
      </c>
      <c r="H90" s="11">
        <v>3.5000000000000003E-2</v>
      </c>
      <c r="I90" s="11"/>
      <c r="J90" s="11">
        <v>0.01</v>
      </c>
      <c r="K90" s="11">
        <v>0.01</v>
      </c>
      <c r="L90" s="11">
        <v>5.0000000000000001E-3</v>
      </c>
      <c r="M90" s="11">
        <v>5.0000000000000001E-3</v>
      </c>
      <c r="N90" s="11"/>
      <c r="O90" s="12">
        <f t="shared" si="35"/>
        <v>0</v>
      </c>
      <c r="P90" s="12">
        <f t="shared" si="36"/>
        <v>1357060.2</v>
      </c>
      <c r="Q90" s="12">
        <f t="shared" si="37"/>
        <v>0</v>
      </c>
      <c r="R90" s="12">
        <f t="shared" si="38"/>
        <v>3075532.2</v>
      </c>
      <c r="S90" s="12">
        <f t="shared" si="39"/>
        <v>0</v>
      </c>
      <c r="T90" s="12">
        <f t="shared" si="40"/>
        <v>777250</v>
      </c>
      <c r="U90" s="12">
        <f t="shared" si="41"/>
        <v>1475871</v>
      </c>
      <c r="V90" s="12">
        <f t="shared" si="42"/>
        <v>2253121</v>
      </c>
      <c r="W90" s="12">
        <f t="shared" si="56"/>
        <v>805440</v>
      </c>
      <c r="X90" s="12">
        <f t="shared" si="43"/>
        <v>0</v>
      </c>
      <c r="Y90" s="12">
        <f t="shared" si="44"/>
        <v>1539020.5999999999</v>
      </c>
      <c r="Z90" s="12">
        <f t="shared" si="45"/>
        <v>0</v>
      </c>
      <c r="AA90" s="12">
        <f t="shared" si="46"/>
        <v>1936967.3</v>
      </c>
      <c r="AB90" s="12">
        <f t="shared" si="47"/>
        <v>3632810.05</v>
      </c>
      <c r="AC90" s="12">
        <v>250000000</v>
      </c>
      <c r="AD90" s="12">
        <v>170000000</v>
      </c>
      <c r="AE90" s="12">
        <f>SUMIFS('[1]TIẾN ĐỘ %'!$M$6:$M$1034,'[1]TIẾN ĐỘ %'!$G$6:$G$1034,$A90,'[1]TIẾN ĐỘ %'!$F$6:$F$1034,$E90)</f>
        <v>200000000</v>
      </c>
      <c r="AF90" s="12">
        <f t="shared" si="48"/>
        <v>620000000</v>
      </c>
      <c r="AG90" s="12">
        <v>140628000</v>
      </c>
      <c r="AH90" s="12">
        <v>24144000</v>
      </c>
      <c r="AI90" s="12">
        <v>318708000</v>
      </c>
      <c r="AJ90" s="12">
        <v>80544000</v>
      </c>
      <c r="AK90" s="12">
        <v>152940000</v>
      </c>
      <c r="AL90" s="12">
        <v>80544000</v>
      </c>
      <c r="AM90" s="12">
        <v>233484000</v>
      </c>
      <c r="AN90" s="12">
        <f>SUMIFS('[1]DATA THÔ IN'!$P$4:$P$12031,'[1]DATA THÔ IN'!$H$4:$H$12031,$A90,'[1]DATA THÔ IN'!$AC$4:$AC$12031,$E90,'[1]DATA THÔ IN'!$AH$4:$AH$12031,"Tiến độ 1")</f>
        <v>159484000</v>
      </c>
      <c r="AO90" s="12">
        <f>SUMIFS('[1]DATA THÔ IN'!$P$4:$P$12031,'[1]DATA THÔ IN'!$H$4:$H$12031,$A90,'[1]DATA THÔ IN'!$AC$4:$AC$12031,$E90,'[1]DATA THÔ IN'!$AH$4:$AH$12031,"Tiến độ 2")</f>
        <v>0</v>
      </c>
      <c r="AP90" s="12">
        <f>SUMIFS('[1]TIẾN ĐỘ %'!$N$6:$N$1034,'[1]TIẾN ĐỘ %'!$G$6:$G$1034,A90,'[1]TIẾN ĐỘ %'!$F$6:$F$1034,$E90)</f>
        <v>200722000</v>
      </c>
      <c r="AQ90" s="12">
        <f t="shared" si="49"/>
        <v>752914000</v>
      </c>
      <c r="AR90" s="15">
        <f t="shared" si="50"/>
        <v>0.56251200000000001</v>
      </c>
      <c r="AS90" s="15">
        <f t="shared" si="51"/>
        <v>9.6575999999999995E-2</v>
      </c>
      <c r="AT90" s="15">
        <f t="shared" si="52"/>
        <v>1.274832</v>
      </c>
      <c r="AU90" s="16">
        <f t="shared" si="53"/>
        <v>0.47378823529411762</v>
      </c>
      <c r="AV90" s="16">
        <f t="shared" si="54"/>
        <v>0.89964705882352947</v>
      </c>
      <c r="AW90" s="16">
        <f t="shared" si="55"/>
        <v>1.3734352941176471</v>
      </c>
      <c r="AX90" s="16">
        <f t="shared" si="57"/>
        <v>0.79742000000000002</v>
      </c>
      <c r="AY90" s="16">
        <f t="shared" si="58"/>
        <v>0</v>
      </c>
      <c r="AZ90" s="16">
        <f t="shared" si="59"/>
        <v>1.0036099999999999</v>
      </c>
      <c r="BA90" s="16">
        <f t="shared" si="60"/>
        <v>1.2143774193548387</v>
      </c>
    </row>
    <row r="91" spans="1:53" x14ac:dyDescent="0.25">
      <c r="A91" s="8" t="s">
        <v>1322</v>
      </c>
      <c r="B91" s="20" t="s">
        <v>709</v>
      </c>
      <c r="C91" s="9" t="s">
        <v>710</v>
      </c>
      <c r="D91" s="28" t="s">
        <v>1459</v>
      </c>
      <c r="E91" s="9" t="s">
        <v>52</v>
      </c>
      <c r="F91" s="9" t="s">
        <v>488</v>
      </c>
      <c r="G91" s="9" t="s">
        <v>475</v>
      </c>
      <c r="H91" s="11">
        <v>3.5000000000000003E-2</v>
      </c>
      <c r="I91" s="11"/>
      <c r="J91" s="11">
        <v>0.01</v>
      </c>
      <c r="K91" s="11">
        <v>0.01</v>
      </c>
      <c r="L91" s="11">
        <v>5.0000000000000001E-3</v>
      </c>
      <c r="M91" s="11">
        <v>5.0000000000000001E-3</v>
      </c>
      <c r="N91" s="11"/>
      <c r="O91" s="12">
        <f t="shared" si="35"/>
        <v>0</v>
      </c>
      <c r="P91" s="12">
        <f t="shared" si="36"/>
        <v>0</v>
      </c>
      <c r="Q91" s="12">
        <f t="shared" si="37"/>
        <v>871974</v>
      </c>
      <c r="R91" s="12">
        <f t="shared" si="38"/>
        <v>972256.8</v>
      </c>
      <c r="S91" s="12">
        <f t="shared" si="39"/>
        <v>0</v>
      </c>
      <c r="T91" s="12">
        <f t="shared" si="40"/>
        <v>416533</v>
      </c>
      <c r="U91" s="12">
        <f t="shared" si="41"/>
        <v>590233</v>
      </c>
      <c r="V91" s="12">
        <f t="shared" si="42"/>
        <v>1006765</v>
      </c>
      <c r="W91" s="12">
        <f t="shared" si="56"/>
        <v>431640</v>
      </c>
      <c r="X91" s="12">
        <f t="shared" si="43"/>
        <v>0</v>
      </c>
      <c r="Y91" s="12">
        <f t="shared" si="44"/>
        <v>432976.2</v>
      </c>
      <c r="Z91" s="12">
        <f t="shared" si="45"/>
        <v>560240.4</v>
      </c>
      <c r="AA91" s="12">
        <f t="shared" si="46"/>
        <v>1084235.3999999999</v>
      </c>
      <c r="AB91" s="12">
        <f t="shared" si="47"/>
        <v>1531628.7</v>
      </c>
      <c r="AC91" s="12">
        <v>100000000</v>
      </c>
      <c r="AD91" s="12">
        <v>100000000</v>
      </c>
      <c r="AE91" s="12">
        <f>SUMIFS('[1]TIẾN ĐỘ %'!$M$6:$M$1034,'[1]TIẾN ĐỘ %'!$G$6:$G$1034,$A91,'[1]TIẾN ĐỘ %'!$F$6:$F$1034,$E91)</f>
        <v>100000000</v>
      </c>
      <c r="AF91" s="12">
        <f t="shared" si="48"/>
        <v>300000000</v>
      </c>
      <c r="AG91" s="12">
        <v>10392000</v>
      </c>
      <c r="AH91" s="12">
        <v>90360000</v>
      </c>
      <c r="AI91" s="12">
        <v>100752000</v>
      </c>
      <c r="AJ91" s="12">
        <v>43164000</v>
      </c>
      <c r="AK91" s="12">
        <v>61164000</v>
      </c>
      <c r="AL91" s="12">
        <v>43164000</v>
      </c>
      <c r="AM91" s="12">
        <v>104328000</v>
      </c>
      <c r="AN91" s="12">
        <f>SUMIFS('[1]DATA THÔ IN'!$P$4:$P$12031,'[1]DATA THÔ IN'!$H$4:$H$12031,$A91,'[1]DATA THÔ IN'!$AC$4:$AC$12031,$E91,'[1]DATA THÔ IN'!$AH$4:$AH$12031,"Tiến độ 1")</f>
        <v>44868000</v>
      </c>
      <c r="AO91" s="12">
        <f>SUMIFS('[1]DATA THÔ IN'!$P$4:$P$12031,'[1]DATA THÔ IN'!$H$4:$H$12031,$A91,'[1]DATA THÔ IN'!$AC$4:$AC$12031,$E91,'[1]DATA THÔ IN'!$AH$4:$AH$12031,"Tiến độ 2")</f>
        <v>58056000</v>
      </c>
      <c r="AP91" s="12">
        <f>SUMIFS('[1]TIẾN ĐỘ %'!$N$6:$N$1034,'[1]TIẾN ĐỘ %'!$G$6:$G$1034,A91,'[1]TIẾN ĐỘ %'!$F$6:$F$1034,$E91)</f>
        <v>112356000</v>
      </c>
      <c r="AQ91" s="12">
        <f t="shared" si="49"/>
        <v>317436000</v>
      </c>
      <c r="AR91" s="15">
        <f t="shared" si="50"/>
        <v>0.10392</v>
      </c>
      <c r="AS91" s="15">
        <f t="shared" si="51"/>
        <v>0.90359999999999996</v>
      </c>
      <c r="AT91" s="15">
        <f t="shared" si="52"/>
        <v>1.00752</v>
      </c>
      <c r="AU91" s="16">
        <f t="shared" si="53"/>
        <v>0.43164000000000002</v>
      </c>
      <c r="AV91" s="16">
        <f t="shared" si="54"/>
        <v>0.61163999999999996</v>
      </c>
      <c r="AW91" s="16">
        <f t="shared" si="55"/>
        <v>1.04328</v>
      </c>
      <c r="AX91" s="16">
        <f t="shared" si="57"/>
        <v>0.44868000000000002</v>
      </c>
      <c r="AY91" s="16">
        <f t="shared" si="58"/>
        <v>0.58055999999999996</v>
      </c>
      <c r="AZ91" s="16">
        <f t="shared" si="59"/>
        <v>1.1235599999999999</v>
      </c>
      <c r="BA91" s="16">
        <f t="shared" si="60"/>
        <v>1.0581199999999999</v>
      </c>
    </row>
    <row r="92" spans="1:53" x14ac:dyDescent="0.25">
      <c r="A92" s="8" t="s">
        <v>1346</v>
      </c>
      <c r="B92" s="20" t="s">
        <v>1254</v>
      </c>
      <c r="C92" s="9" t="s">
        <v>1255</v>
      </c>
      <c r="D92" s="10" t="s">
        <v>483</v>
      </c>
      <c r="E92" s="9" t="s">
        <v>52</v>
      </c>
      <c r="F92" s="9" t="s">
        <v>516</v>
      </c>
      <c r="G92" s="9" t="s">
        <v>475</v>
      </c>
      <c r="H92" s="11">
        <v>3.5000000000000003E-2</v>
      </c>
      <c r="I92" s="11"/>
      <c r="J92" s="11">
        <v>0.01</v>
      </c>
      <c r="K92" s="11">
        <v>0.01</v>
      </c>
      <c r="L92" s="11">
        <v>5.0000000000000001E-3</v>
      </c>
      <c r="M92" s="11">
        <v>5.0000000000000001E-3</v>
      </c>
      <c r="N92" s="11"/>
      <c r="O92" s="12">
        <f t="shared" si="35"/>
        <v>0</v>
      </c>
      <c r="P92" s="12">
        <f t="shared" si="36"/>
        <v>1586807.4</v>
      </c>
      <c r="Q92" s="12">
        <f t="shared" si="37"/>
        <v>0</v>
      </c>
      <c r="R92" s="12">
        <f t="shared" si="38"/>
        <v>3199090.8000000003</v>
      </c>
      <c r="S92" s="12">
        <f t="shared" si="39"/>
        <v>0</v>
      </c>
      <c r="T92" s="12">
        <f t="shared" si="40"/>
        <v>0</v>
      </c>
      <c r="U92" s="12">
        <f t="shared" si="41"/>
        <v>4461774</v>
      </c>
      <c r="V92" s="12">
        <f t="shared" si="42"/>
        <v>4461774</v>
      </c>
      <c r="W92" s="12">
        <f t="shared" si="56"/>
        <v>0</v>
      </c>
      <c r="X92" s="12">
        <f t="shared" si="43"/>
        <v>0</v>
      </c>
      <c r="Y92" s="12">
        <f t="shared" si="44"/>
        <v>1203162</v>
      </c>
      <c r="Z92" s="12">
        <f t="shared" si="45"/>
        <v>0</v>
      </c>
      <c r="AA92" s="12">
        <f t="shared" si="46"/>
        <v>2446738.1999999997</v>
      </c>
      <c r="AB92" s="12">
        <f t="shared" si="47"/>
        <v>5053801.5</v>
      </c>
      <c r="AC92" s="12">
        <v>200000000</v>
      </c>
      <c r="AD92" s="12">
        <v>200000000</v>
      </c>
      <c r="AE92" s="12">
        <f>SUMIFS('[1]TIẾN ĐỘ %'!$M$6:$M$1034,'[1]TIẾN ĐỘ %'!$G$6:$G$1034,$A92,'[1]TIẾN ĐỘ %'!$F$6:$F$1034,$E92)</f>
        <v>250000000</v>
      </c>
      <c r="AF92" s="12">
        <f t="shared" si="48"/>
        <v>650000000</v>
      </c>
      <c r="AG92" s="12">
        <v>164436000</v>
      </c>
      <c r="AH92" s="12">
        <v>0</v>
      </c>
      <c r="AI92" s="12">
        <v>331512000</v>
      </c>
      <c r="AJ92" s="12">
        <v>0</v>
      </c>
      <c r="AK92" s="12">
        <v>462360000</v>
      </c>
      <c r="AL92" s="12">
        <v>0</v>
      </c>
      <c r="AM92" s="12">
        <v>462360000</v>
      </c>
      <c r="AN92" s="12">
        <f>SUMIFS('[1]DATA THÔ IN'!$P$4:$P$12031,'[1]DATA THÔ IN'!$H$4:$H$12031,$A92,'[1]DATA THÔ IN'!$AC$4:$AC$12031,$E92,'[1]DATA THÔ IN'!$AH$4:$AH$12031,"Tiến độ 1")</f>
        <v>124680000</v>
      </c>
      <c r="AO92" s="12">
        <f>SUMIFS('[1]DATA THÔ IN'!$P$4:$P$12031,'[1]DATA THÔ IN'!$H$4:$H$12031,$A92,'[1]DATA THÔ IN'!$AC$4:$AC$12031,$E92,'[1]DATA THÔ IN'!$AH$4:$AH$12031,"Tiến độ 2")</f>
        <v>34704000</v>
      </c>
      <c r="AP92" s="12">
        <f>SUMIFS('[1]TIẾN ĐỘ %'!$N$6:$N$1034,'[1]TIẾN ĐỘ %'!$G$6:$G$1034,A92,'[1]TIẾN ĐỘ %'!$F$6:$F$1034,$E92)</f>
        <v>253548000</v>
      </c>
      <c r="AQ92" s="12">
        <f t="shared" si="49"/>
        <v>1047420000</v>
      </c>
      <c r="AR92" s="15">
        <f t="shared" si="50"/>
        <v>0.82218000000000002</v>
      </c>
      <c r="AS92" s="15">
        <f t="shared" si="51"/>
        <v>0</v>
      </c>
      <c r="AT92" s="15">
        <f t="shared" si="52"/>
        <v>1.6575599999999999</v>
      </c>
      <c r="AU92" s="16">
        <f t="shared" si="53"/>
        <v>0</v>
      </c>
      <c r="AV92" s="16">
        <f t="shared" si="54"/>
        <v>2.3117999999999999</v>
      </c>
      <c r="AW92" s="16">
        <f t="shared" si="55"/>
        <v>2.3117999999999999</v>
      </c>
      <c r="AX92" s="16">
        <f t="shared" si="57"/>
        <v>0.49872</v>
      </c>
      <c r="AY92" s="16">
        <f t="shared" si="58"/>
        <v>0.13881599999999999</v>
      </c>
      <c r="AZ92" s="16">
        <f t="shared" si="59"/>
        <v>1.014192</v>
      </c>
      <c r="BA92" s="16">
        <f t="shared" si="60"/>
        <v>1.6114153846153847</v>
      </c>
    </row>
    <row r="93" spans="1:53" x14ac:dyDescent="0.25">
      <c r="A93" s="8" t="s">
        <v>1297</v>
      </c>
      <c r="B93" s="9" t="s">
        <v>661</v>
      </c>
      <c r="C93" s="9" t="s">
        <v>662</v>
      </c>
      <c r="D93" s="10" t="s">
        <v>483</v>
      </c>
      <c r="E93" s="9" t="s">
        <v>52</v>
      </c>
      <c r="F93" s="9" t="s">
        <v>484</v>
      </c>
      <c r="G93" s="9" t="s">
        <v>485</v>
      </c>
      <c r="H93" s="11">
        <v>3.5000000000000003E-2</v>
      </c>
      <c r="I93" s="11"/>
      <c r="J93" s="11">
        <v>0.01</v>
      </c>
      <c r="K93" s="11">
        <v>0.01</v>
      </c>
      <c r="L93" s="11">
        <v>5.0000000000000001E-3</v>
      </c>
      <c r="M93" s="11">
        <v>5.0000000000000001E-3</v>
      </c>
      <c r="N93" s="11"/>
      <c r="O93" s="12">
        <f t="shared" si="35"/>
        <v>0</v>
      </c>
      <c r="P93" s="12">
        <f t="shared" si="36"/>
        <v>628118.5</v>
      </c>
      <c r="Q93" s="12">
        <f t="shared" si="37"/>
        <v>954027.95</v>
      </c>
      <c r="R93" s="12">
        <f t="shared" si="38"/>
        <v>1912755.45</v>
      </c>
      <c r="S93" s="12">
        <f t="shared" si="39"/>
        <v>0</v>
      </c>
      <c r="T93" s="12">
        <f t="shared" si="40"/>
        <v>577147</v>
      </c>
      <c r="U93" s="12">
        <f t="shared" si="41"/>
        <v>786398</v>
      </c>
      <c r="V93" s="12">
        <f t="shared" si="42"/>
        <v>1363545</v>
      </c>
      <c r="W93" s="12">
        <f t="shared" si="56"/>
        <v>598080</v>
      </c>
      <c r="X93" s="12">
        <f t="shared" si="43"/>
        <v>0</v>
      </c>
      <c r="Y93" s="12">
        <f t="shared" si="44"/>
        <v>847578.79999999993</v>
      </c>
      <c r="Z93" s="12">
        <f t="shared" si="45"/>
        <v>528395.4</v>
      </c>
      <c r="AA93" s="12">
        <f t="shared" si="46"/>
        <v>1678559.5999999999</v>
      </c>
      <c r="AB93" s="12">
        <f t="shared" si="47"/>
        <v>2477430.0249999999</v>
      </c>
      <c r="AC93" s="12">
        <v>160000000</v>
      </c>
      <c r="AD93" s="12">
        <v>132000000</v>
      </c>
      <c r="AE93" s="12">
        <f>SUMIFS('[1]TIẾN ĐỘ %'!$M$6:$M$1034,'[1]TIẾN ĐỘ %'!$G$6:$G$1034,$A93,'[1]TIẾN ĐỘ %'!$F$6:$F$1034,$E93)</f>
        <v>140000000</v>
      </c>
      <c r="AF93" s="12">
        <f t="shared" si="48"/>
        <v>432000000</v>
      </c>
      <c r="AG93" s="12">
        <v>65090000</v>
      </c>
      <c r="AH93" s="12">
        <v>98863000</v>
      </c>
      <c r="AI93" s="12">
        <v>198213000</v>
      </c>
      <c r="AJ93" s="12">
        <v>59808000</v>
      </c>
      <c r="AK93" s="12">
        <v>81492000</v>
      </c>
      <c r="AL93" s="12">
        <v>59808000</v>
      </c>
      <c r="AM93" s="12">
        <v>141300000</v>
      </c>
      <c r="AN93" s="12">
        <f>SUMIFS('[1]DATA THÔ IN'!$P$4:$P$12031,'[1]DATA THÔ IN'!$H$4:$H$12031,$A93,'[1]DATA THÔ IN'!$AC$4:$AC$12031,$E93,'[1]DATA THÔ IN'!$AH$4:$AH$12031,"Tiến độ 1")</f>
        <v>87832000</v>
      </c>
      <c r="AO93" s="12">
        <f>SUMIFS('[1]DATA THÔ IN'!$P$4:$P$12031,'[1]DATA THÔ IN'!$H$4:$H$12031,$A93,'[1]DATA THÔ IN'!$AC$4:$AC$12031,$E93,'[1]DATA THÔ IN'!$AH$4:$AH$12031,"Tiến độ 2")</f>
        <v>54756000</v>
      </c>
      <c r="AP93" s="12">
        <f>SUMIFS('[1]TIẾN ĐỘ %'!$N$6:$N$1034,'[1]TIẾN ĐỘ %'!$G$6:$G$1034,A93,'[1]TIẾN ĐỘ %'!$F$6:$F$1034,$E93)</f>
        <v>173944000</v>
      </c>
      <c r="AQ93" s="12">
        <f t="shared" si="49"/>
        <v>513457000</v>
      </c>
      <c r="AR93" s="15">
        <f t="shared" si="50"/>
        <v>0.40681250000000002</v>
      </c>
      <c r="AS93" s="15">
        <f t="shared" si="51"/>
        <v>0.61789375000000002</v>
      </c>
      <c r="AT93" s="15">
        <f t="shared" si="52"/>
        <v>1.2388312500000001</v>
      </c>
      <c r="AU93" s="16">
        <f t="shared" si="53"/>
        <v>0.4530909090909091</v>
      </c>
      <c r="AV93" s="16">
        <f t="shared" si="54"/>
        <v>0.61736363636363634</v>
      </c>
      <c r="AW93" s="16">
        <f t="shared" si="55"/>
        <v>1.0704545454545455</v>
      </c>
      <c r="AX93" s="16">
        <f t="shared" si="57"/>
        <v>0.62737142857142858</v>
      </c>
      <c r="AY93" s="16">
        <f t="shared" si="58"/>
        <v>0.39111428571428569</v>
      </c>
      <c r="AZ93" s="16">
        <f t="shared" si="59"/>
        <v>1.2424571428571429</v>
      </c>
      <c r="BA93" s="16">
        <f t="shared" si="60"/>
        <v>1.1885578703703703</v>
      </c>
    </row>
    <row r="94" spans="1:53" x14ac:dyDescent="0.25">
      <c r="A94" s="8" t="s">
        <v>1301</v>
      </c>
      <c r="B94" s="20" t="s">
        <v>667</v>
      </c>
      <c r="C94" s="9" t="s">
        <v>668</v>
      </c>
      <c r="D94" s="10" t="s">
        <v>497</v>
      </c>
      <c r="E94" s="9" t="s">
        <v>52</v>
      </c>
      <c r="F94" s="9" t="s">
        <v>498</v>
      </c>
      <c r="G94" s="9" t="s">
        <v>485</v>
      </c>
      <c r="H94" s="11">
        <v>3.5000000000000003E-2</v>
      </c>
      <c r="I94" s="11"/>
      <c r="J94" s="11">
        <v>0.01</v>
      </c>
      <c r="K94" s="11">
        <v>0.01</v>
      </c>
      <c r="L94" s="11">
        <v>5.0000000000000001E-3</v>
      </c>
      <c r="M94" s="11">
        <v>5.0000000000000001E-3</v>
      </c>
      <c r="N94" s="11"/>
      <c r="O94" s="12">
        <f t="shared" si="35"/>
        <v>0</v>
      </c>
      <c r="P94" s="12">
        <f t="shared" si="36"/>
        <v>0</v>
      </c>
      <c r="Q94" s="12">
        <f t="shared" si="37"/>
        <v>0</v>
      </c>
      <c r="R94" s="12">
        <f t="shared" si="38"/>
        <v>1865306.4000000001</v>
      </c>
      <c r="S94" s="12">
        <f t="shared" si="39"/>
        <v>0</v>
      </c>
      <c r="T94" s="12">
        <f t="shared" si="40"/>
        <v>761675</v>
      </c>
      <c r="U94" s="12">
        <f t="shared" si="41"/>
        <v>929990</v>
      </c>
      <c r="V94" s="12">
        <f t="shared" si="42"/>
        <v>2275181</v>
      </c>
      <c r="W94" s="12">
        <f t="shared" si="56"/>
        <v>789300</v>
      </c>
      <c r="X94" s="12">
        <f t="shared" si="43"/>
        <v>0</v>
      </c>
      <c r="Y94" s="12">
        <f t="shared" si="44"/>
        <v>774817.79999999993</v>
      </c>
      <c r="Z94" s="12">
        <f t="shared" si="45"/>
        <v>0</v>
      </c>
      <c r="AA94" s="12">
        <f t="shared" si="46"/>
        <v>2141914</v>
      </c>
      <c r="AB94" s="12">
        <f t="shared" si="47"/>
        <v>3141200.4499999997</v>
      </c>
      <c r="AC94" s="12">
        <v>190000000</v>
      </c>
      <c r="AD94" s="12">
        <v>160000000</v>
      </c>
      <c r="AE94" s="12">
        <f>SUMIFS('[1]TIẾN ĐỘ %'!$M$6:$M$1034,'[1]TIẾN ĐỘ %'!$G$6:$G$1034,$A94,'[1]TIẾN ĐỘ %'!$F$6:$F$1034,$E94)</f>
        <v>190000000</v>
      </c>
      <c r="AF94" s="12">
        <f t="shared" si="48"/>
        <v>540000000</v>
      </c>
      <c r="AG94" s="12">
        <v>30102000</v>
      </c>
      <c r="AH94" s="12">
        <v>85104000</v>
      </c>
      <c r="AI94" s="12">
        <v>193296000</v>
      </c>
      <c r="AJ94" s="12">
        <v>78930000</v>
      </c>
      <c r="AK94" s="12">
        <v>96372000</v>
      </c>
      <c r="AL94" s="12">
        <v>78930000</v>
      </c>
      <c r="AM94" s="12">
        <v>235770000</v>
      </c>
      <c r="AN94" s="12">
        <f>SUMIFS('[1]DATA THÔ IN'!$P$4:$P$12031,'[1]DATA THÔ IN'!$H$4:$H$12031,$A94,'[1]DATA THÔ IN'!$AC$4:$AC$12031,$E94,'[1]DATA THÔ IN'!$AH$4:$AH$12031,"Tiến độ 1")</f>
        <v>80292000</v>
      </c>
      <c r="AO94" s="12">
        <f>SUMIFS('[1]DATA THÔ IN'!$P$4:$P$12031,'[1]DATA THÔ IN'!$H$4:$H$12031,$A94,'[1]DATA THÔ IN'!$AC$4:$AC$12031,$E94,'[1]DATA THÔ IN'!$AH$4:$AH$12031,"Tiến độ 2")</f>
        <v>37320000</v>
      </c>
      <c r="AP94" s="12">
        <f>SUMIFS('[1]TIẾN ĐỘ %'!$N$6:$N$1034,'[1]TIẾN ĐỘ %'!$G$6:$G$1034,A94,'[1]TIẾN ĐỘ %'!$F$6:$F$1034,$E94)</f>
        <v>221960000</v>
      </c>
      <c r="AQ94" s="12">
        <f t="shared" si="49"/>
        <v>651026000</v>
      </c>
      <c r="AR94" s="15">
        <f t="shared" si="50"/>
        <v>0.15843157894736842</v>
      </c>
      <c r="AS94" s="15">
        <f t="shared" si="51"/>
        <v>0.44791578947368421</v>
      </c>
      <c r="AT94" s="15">
        <f t="shared" si="52"/>
        <v>1.0173473684210526</v>
      </c>
      <c r="AU94" s="16">
        <f t="shared" si="53"/>
        <v>0.49331249999999999</v>
      </c>
      <c r="AV94" s="16">
        <f t="shared" si="54"/>
        <v>0.602325</v>
      </c>
      <c r="AW94" s="16">
        <f t="shared" si="55"/>
        <v>1.4735625000000001</v>
      </c>
      <c r="AX94" s="16">
        <f t="shared" si="57"/>
        <v>0.42258947368421051</v>
      </c>
      <c r="AY94" s="16">
        <f t="shared" si="58"/>
        <v>0.19642105263157894</v>
      </c>
      <c r="AZ94" s="16">
        <f t="shared" si="59"/>
        <v>1.1682105263157894</v>
      </c>
      <c r="BA94" s="16">
        <f t="shared" si="60"/>
        <v>1.2056037037037037</v>
      </c>
    </row>
    <row r="95" spans="1:53" x14ac:dyDescent="0.25">
      <c r="A95" s="8" t="s">
        <v>1302</v>
      </c>
      <c r="B95" s="9" t="s">
        <v>669</v>
      </c>
      <c r="C95" s="9" t="s">
        <v>670</v>
      </c>
      <c r="D95" s="10" t="s">
        <v>483</v>
      </c>
      <c r="E95" s="9" t="s">
        <v>52</v>
      </c>
      <c r="F95" s="9" t="s">
        <v>484</v>
      </c>
      <c r="G95" s="9" t="s">
        <v>485</v>
      </c>
      <c r="H95" s="11">
        <v>3.5000000000000003E-2</v>
      </c>
      <c r="I95" s="11"/>
      <c r="J95" s="11">
        <v>0.01</v>
      </c>
      <c r="K95" s="11">
        <v>0.01</v>
      </c>
      <c r="L95" s="11">
        <v>5.0000000000000001E-3</v>
      </c>
      <c r="M95" s="11">
        <v>5.0000000000000001E-3</v>
      </c>
      <c r="N95" s="11"/>
      <c r="O95" s="12">
        <f t="shared" si="35"/>
        <v>0</v>
      </c>
      <c r="P95" s="12">
        <f t="shared" si="36"/>
        <v>2510601.9</v>
      </c>
      <c r="Q95" s="12">
        <f t="shared" si="37"/>
        <v>3486969.6</v>
      </c>
      <c r="R95" s="12">
        <f t="shared" si="38"/>
        <v>5997571.5</v>
      </c>
      <c r="S95" s="12">
        <f t="shared" si="39"/>
        <v>0</v>
      </c>
      <c r="T95" s="12">
        <f t="shared" si="40"/>
        <v>2787769</v>
      </c>
      <c r="U95" s="12">
        <f t="shared" si="41"/>
        <v>4292127</v>
      </c>
      <c r="V95" s="12">
        <f t="shared" si="42"/>
        <v>7629946</v>
      </c>
      <c r="W95" s="12">
        <f t="shared" si="56"/>
        <v>2888880</v>
      </c>
      <c r="X95" s="12">
        <f t="shared" si="43"/>
        <v>0</v>
      </c>
      <c r="Y95" s="12">
        <f t="shared" si="44"/>
        <v>2566475.4</v>
      </c>
      <c r="Z95" s="12">
        <f t="shared" si="45"/>
        <v>0</v>
      </c>
      <c r="AA95" s="12">
        <f t="shared" si="46"/>
        <v>5983038.5999999996</v>
      </c>
      <c r="AB95" s="12">
        <f t="shared" si="47"/>
        <v>9805278.1500000004</v>
      </c>
      <c r="AC95" s="12">
        <v>620000000</v>
      </c>
      <c r="AD95" s="12">
        <v>710000000</v>
      </c>
      <c r="AE95" s="12">
        <f>SUMIFS('[1]TIẾN ĐỘ %'!$M$6:$M$1034,'[1]TIẾN ĐỘ %'!$G$6:$G$1034,$A95,'[1]TIẾN ĐỘ %'!$F$6:$F$1034,$E95)</f>
        <v>620000000</v>
      </c>
      <c r="AF95" s="12">
        <f t="shared" si="48"/>
        <v>1950000000</v>
      </c>
      <c r="AG95" s="12">
        <v>260166000</v>
      </c>
      <c r="AH95" s="12">
        <v>361344000</v>
      </c>
      <c r="AI95" s="12">
        <v>621510000</v>
      </c>
      <c r="AJ95" s="12">
        <v>288888000</v>
      </c>
      <c r="AK95" s="12">
        <v>444780000</v>
      </c>
      <c r="AL95" s="12">
        <v>288888000</v>
      </c>
      <c r="AM95" s="12">
        <v>790668000</v>
      </c>
      <c r="AN95" s="12">
        <f>SUMIFS('[1]DATA THÔ IN'!$P$4:$P$12031,'[1]DATA THÔ IN'!$H$4:$H$12031,$A95,'[1]DATA THÔ IN'!$AC$4:$AC$12031,$E95,'[1]DATA THÔ IN'!$AH$4:$AH$12031,"Tiến độ 1")</f>
        <v>265956000</v>
      </c>
      <c r="AO95" s="12">
        <f>SUMIFS('[1]DATA THÔ IN'!$P$4:$P$12031,'[1]DATA THÔ IN'!$H$4:$H$12031,$A95,'[1]DATA THÔ IN'!$AC$4:$AC$12031,$E95,'[1]DATA THÔ IN'!$AH$4:$AH$12031,"Tiến độ 2")</f>
        <v>23760000</v>
      </c>
      <c r="AP95" s="12">
        <f>SUMIFS('[1]TIẾN ĐỘ %'!$N$6:$N$1034,'[1]TIẾN ĐỘ %'!$G$6:$G$1034,A95,'[1]TIẾN ĐỘ %'!$F$6:$F$1034,$E95)</f>
        <v>620004000</v>
      </c>
      <c r="AQ95" s="12">
        <f t="shared" si="49"/>
        <v>2032182000</v>
      </c>
      <c r="AR95" s="15">
        <f t="shared" si="50"/>
        <v>0.41962258064516128</v>
      </c>
      <c r="AS95" s="11">
        <f t="shared" si="51"/>
        <v>0.58281290322580648</v>
      </c>
      <c r="AT95" s="15">
        <f t="shared" si="52"/>
        <v>1.0024354838709677</v>
      </c>
      <c r="AU95" s="16">
        <f t="shared" si="53"/>
        <v>0.40688450704225354</v>
      </c>
      <c r="AV95" s="16">
        <f t="shared" si="54"/>
        <v>0.6264507042253521</v>
      </c>
      <c r="AW95" s="16">
        <f t="shared" si="55"/>
        <v>1.1136169014084507</v>
      </c>
      <c r="AX95" s="16">
        <f t="shared" si="57"/>
        <v>0.42896129032258062</v>
      </c>
      <c r="AY95" s="16">
        <f t="shared" si="58"/>
        <v>3.8322580645161287E-2</v>
      </c>
      <c r="AZ95" s="16">
        <f t="shared" si="59"/>
        <v>1.0000064516129032</v>
      </c>
      <c r="BA95" s="16">
        <f t="shared" si="60"/>
        <v>1.0421446153846154</v>
      </c>
    </row>
    <row r="96" spans="1:53" x14ac:dyDescent="0.25">
      <c r="A96" s="8" t="s">
        <v>1303</v>
      </c>
      <c r="B96" s="20" t="s">
        <v>671</v>
      </c>
      <c r="C96" s="9" t="s">
        <v>672</v>
      </c>
      <c r="D96" s="10" t="s">
        <v>492</v>
      </c>
      <c r="E96" s="9" t="s">
        <v>52</v>
      </c>
      <c r="F96" s="9" t="s">
        <v>484</v>
      </c>
      <c r="G96" s="9" t="s">
        <v>485</v>
      </c>
      <c r="H96" s="11">
        <v>3.5000000000000003E-2</v>
      </c>
      <c r="I96" s="11"/>
      <c r="J96" s="11">
        <v>0.01</v>
      </c>
      <c r="K96" s="11">
        <v>0.01</v>
      </c>
      <c r="L96" s="11">
        <v>5.0000000000000001E-3</v>
      </c>
      <c r="M96" s="11">
        <v>5.0000000000000001E-3</v>
      </c>
      <c r="N96" s="11"/>
      <c r="O96" s="12">
        <f t="shared" si="35"/>
        <v>0</v>
      </c>
      <c r="P96" s="12">
        <f t="shared" si="36"/>
        <v>735445.79999999993</v>
      </c>
      <c r="Q96" s="12">
        <f t="shared" si="37"/>
        <v>724039.5</v>
      </c>
      <c r="R96" s="12">
        <f t="shared" si="38"/>
        <v>1459485.3</v>
      </c>
      <c r="S96" s="12">
        <f t="shared" si="39"/>
        <v>0</v>
      </c>
      <c r="T96" s="12">
        <f t="shared" si="40"/>
        <v>1185618</v>
      </c>
      <c r="U96" s="12">
        <f t="shared" si="41"/>
        <v>2317390</v>
      </c>
      <c r="V96" s="12">
        <f t="shared" si="42"/>
        <v>3503008</v>
      </c>
      <c r="W96" s="12">
        <f t="shared" si="56"/>
        <v>1228620</v>
      </c>
      <c r="X96" s="12">
        <f t="shared" si="43"/>
        <v>0</v>
      </c>
      <c r="Y96" s="12">
        <f t="shared" si="44"/>
        <v>2028989.7</v>
      </c>
      <c r="Z96" s="12">
        <f t="shared" si="45"/>
        <v>226273.19999999998</v>
      </c>
      <c r="AA96" s="12">
        <f t="shared" si="46"/>
        <v>2392833.2999999998</v>
      </c>
      <c r="AB96" s="12">
        <f t="shared" si="47"/>
        <v>3677663.25</v>
      </c>
      <c r="AC96" s="12">
        <v>150000000</v>
      </c>
      <c r="AD96" s="12">
        <v>140000000</v>
      </c>
      <c r="AE96" s="12">
        <f>SUMIFS('[1]TIẾN ĐỘ %'!$M$6:$M$1034,'[1]TIẾN ĐỘ %'!$G$6:$G$1034,$A96,'[1]TIẾN ĐỘ %'!$F$6:$F$1034,$E96)</f>
        <v>200000000</v>
      </c>
      <c r="AF96" s="12">
        <f t="shared" si="48"/>
        <v>490000000</v>
      </c>
      <c r="AG96" s="12">
        <v>76212000</v>
      </c>
      <c r="AH96" s="12">
        <v>75030000</v>
      </c>
      <c r="AI96" s="12">
        <v>151242000</v>
      </c>
      <c r="AJ96" s="12">
        <v>122862000</v>
      </c>
      <c r="AK96" s="12">
        <v>240144000</v>
      </c>
      <c r="AL96" s="12">
        <v>122862000</v>
      </c>
      <c r="AM96" s="12">
        <v>363006000</v>
      </c>
      <c r="AN96" s="12">
        <f>SUMIFS('[1]DATA THÔ IN'!$P$4:$P$12031,'[1]DATA THÔ IN'!$H$4:$H$12031,$A96,'[1]DATA THÔ IN'!$AC$4:$AC$12031,$E96,'[1]DATA THÔ IN'!$AH$4:$AH$12031,"Tiến độ 1")</f>
        <v>210258000</v>
      </c>
      <c r="AO96" s="12">
        <f>SUMIFS('[1]DATA THÔ IN'!$P$4:$P$12031,'[1]DATA THÔ IN'!$H$4:$H$12031,$A96,'[1]DATA THÔ IN'!$AC$4:$AC$12031,$E96,'[1]DATA THÔ IN'!$AH$4:$AH$12031,"Tiến độ 2")</f>
        <v>23448000</v>
      </c>
      <c r="AP96" s="12">
        <f>SUMIFS('[1]TIẾN ĐỘ %'!$N$6:$N$1034,'[1]TIẾN ĐỘ %'!$G$6:$G$1034,A96,'[1]TIẾN ĐỘ %'!$F$6:$F$1034,$E96)</f>
        <v>247962000</v>
      </c>
      <c r="AQ96" s="12">
        <f t="shared" si="49"/>
        <v>762210000</v>
      </c>
      <c r="AR96" s="15">
        <f t="shared" si="50"/>
        <v>0.50807999999999998</v>
      </c>
      <c r="AS96" s="15">
        <f t="shared" si="51"/>
        <v>0.50019999999999998</v>
      </c>
      <c r="AT96" s="15">
        <f t="shared" si="52"/>
        <v>1.0082800000000001</v>
      </c>
      <c r="AU96" s="16">
        <f t="shared" si="53"/>
        <v>0.8775857142857143</v>
      </c>
      <c r="AV96" s="16">
        <f t="shared" si="54"/>
        <v>1.7153142857142858</v>
      </c>
      <c r="AW96" s="16">
        <f t="shared" si="55"/>
        <v>2.5929000000000002</v>
      </c>
      <c r="AX96" s="16">
        <f t="shared" si="57"/>
        <v>1.0512900000000001</v>
      </c>
      <c r="AY96" s="16">
        <f t="shared" si="58"/>
        <v>0.11724</v>
      </c>
      <c r="AZ96" s="16">
        <f t="shared" si="59"/>
        <v>1.2398100000000001</v>
      </c>
      <c r="BA96" s="16">
        <f t="shared" si="60"/>
        <v>1.555530612244898</v>
      </c>
    </row>
    <row r="97" spans="1:53" x14ac:dyDescent="0.25">
      <c r="A97" s="8" t="s">
        <v>1305</v>
      </c>
      <c r="B97" s="20" t="s">
        <v>675</v>
      </c>
      <c r="C97" s="9" t="s">
        <v>676</v>
      </c>
      <c r="D97" s="10" t="s">
        <v>497</v>
      </c>
      <c r="E97" s="9" t="s">
        <v>52</v>
      </c>
      <c r="F97" s="9" t="s">
        <v>498</v>
      </c>
      <c r="G97" s="9" t="s">
        <v>485</v>
      </c>
      <c r="H97" s="11">
        <v>3.5000000000000003E-2</v>
      </c>
      <c r="I97" s="11"/>
      <c r="J97" s="11">
        <v>0.01</v>
      </c>
      <c r="K97" s="11">
        <v>0.01</v>
      </c>
      <c r="L97" s="11">
        <v>5.0000000000000001E-3</v>
      </c>
      <c r="M97" s="11">
        <v>5.0000000000000001E-3</v>
      </c>
      <c r="N97" s="11"/>
      <c r="O97" s="12">
        <f t="shared" si="35"/>
        <v>0</v>
      </c>
      <c r="P97" s="12">
        <f t="shared" si="36"/>
        <v>1275623.8499999999</v>
      </c>
      <c r="Q97" s="12">
        <f t="shared" si="37"/>
        <v>229457.69999999998</v>
      </c>
      <c r="R97" s="12">
        <f t="shared" si="38"/>
        <v>1727649.1500000001</v>
      </c>
      <c r="S97" s="12">
        <f t="shared" si="39"/>
        <v>0</v>
      </c>
      <c r="T97" s="12">
        <f t="shared" si="40"/>
        <v>1232836</v>
      </c>
      <c r="U97" s="12">
        <f t="shared" si="41"/>
        <v>496985</v>
      </c>
      <c r="V97" s="12">
        <f t="shared" si="42"/>
        <v>1729820</v>
      </c>
      <c r="W97" s="12">
        <f t="shared" si="56"/>
        <v>1277550</v>
      </c>
      <c r="X97" s="12">
        <f t="shared" si="43"/>
        <v>0</v>
      </c>
      <c r="Y97" s="12">
        <f t="shared" si="44"/>
        <v>1716763.95</v>
      </c>
      <c r="Z97" s="12">
        <f t="shared" si="45"/>
        <v>399452.1</v>
      </c>
      <c r="AA97" s="12">
        <f t="shared" si="46"/>
        <v>2654975.5499999998</v>
      </c>
      <c r="AB97" s="12">
        <f t="shared" si="47"/>
        <v>3056222.55</v>
      </c>
      <c r="AC97" s="12">
        <v>150000000</v>
      </c>
      <c r="AD97" s="12">
        <v>120000000</v>
      </c>
      <c r="AE97" s="12">
        <f>SUMIFS('[1]TIẾN ĐỘ %'!$M$6:$M$1034,'[1]TIẾN ĐỘ %'!$G$6:$G$1034,$A97,'[1]TIẾN ĐỘ %'!$F$6:$F$1034,$E97)</f>
        <v>170000000</v>
      </c>
      <c r="AF97" s="12">
        <f t="shared" si="48"/>
        <v>440000000</v>
      </c>
      <c r="AG97" s="12">
        <v>132189000</v>
      </c>
      <c r="AH97" s="12">
        <v>23778000</v>
      </c>
      <c r="AI97" s="12">
        <v>179031000</v>
      </c>
      <c r="AJ97" s="12">
        <v>127755000</v>
      </c>
      <c r="AK97" s="12">
        <v>51501000</v>
      </c>
      <c r="AL97" s="12">
        <v>127755000</v>
      </c>
      <c r="AM97" s="12">
        <v>179256000</v>
      </c>
      <c r="AN97" s="12">
        <f>SUMIFS('[1]DATA THÔ IN'!$P$4:$P$12031,'[1]DATA THÔ IN'!$H$4:$H$12031,$A97,'[1]DATA THÔ IN'!$AC$4:$AC$12031,$E97,'[1]DATA THÔ IN'!$AH$4:$AH$12031,"Tiến độ 1")</f>
        <v>177903000</v>
      </c>
      <c r="AO97" s="12">
        <f>SUMIFS('[1]DATA THÔ IN'!$P$4:$P$12031,'[1]DATA THÔ IN'!$H$4:$H$12031,$A97,'[1]DATA THÔ IN'!$AC$4:$AC$12031,$E97,'[1]DATA THÔ IN'!$AH$4:$AH$12031,"Tiến độ 2")</f>
        <v>41394000</v>
      </c>
      <c r="AP97" s="12">
        <f>SUMIFS('[1]TIẾN ĐỘ %'!$N$6:$N$1034,'[1]TIẾN ĐỘ %'!$G$6:$G$1034,A97,'[1]TIẾN ĐỘ %'!$F$6:$F$1034,$E97)</f>
        <v>275127000</v>
      </c>
      <c r="AQ97" s="12">
        <f t="shared" si="49"/>
        <v>633414000</v>
      </c>
      <c r="AR97" s="15">
        <f t="shared" si="50"/>
        <v>0.88126000000000004</v>
      </c>
      <c r="AS97" s="15">
        <f t="shared" si="51"/>
        <v>0.15851999999999999</v>
      </c>
      <c r="AT97" s="15">
        <f t="shared" si="52"/>
        <v>1.19354</v>
      </c>
      <c r="AU97" s="16">
        <f t="shared" si="53"/>
        <v>1.0646249999999999</v>
      </c>
      <c r="AV97" s="16">
        <f t="shared" si="54"/>
        <v>0.42917499999999997</v>
      </c>
      <c r="AW97" s="16">
        <f t="shared" si="55"/>
        <v>1.4938</v>
      </c>
      <c r="AX97" s="16">
        <f t="shared" si="57"/>
        <v>1.0464882352941176</v>
      </c>
      <c r="AY97" s="16">
        <f t="shared" si="58"/>
        <v>0.24349411764705883</v>
      </c>
      <c r="AZ97" s="16">
        <f t="shared" si="59"/>
        <v>1.6183941176470589</v>
      </c>
      <c r="BA97" s="16">
        <f t="shared" si="60"/>
        <v>1.4395772727272726</v>
      </c>
    </row>
    <row r="98" spans="1:53" x14ac:dyDescent="0.25">
      <c r="A98" s="8" t="s">
        <v>1306</v>
      </c>
      <c r="B98" s="20" t="s">
        <v>677</v>
      </c>
      <c r="C98" s="9" t="s">
        <v>678</v>
      </c>
      <c r="D98" s="10" t="s">
        <v>497</v>
      </c>
      <c r="E98" s="9" t="s">
        <v>52</v>
      </c>
      <c r="F98" s="9" t="s">
        <v>498</v>
      </c>
      <c r="G98" s="9" t="s">
        <v>485</v>
      </c>
      <c r="H98" s="11">
        <v>3.5000000000000003E-2</v>
      </c>
      <c r="I98" s="11"/>
      <c r="J98" s="26">
        <v>0.01</v>
      </c>
      <c r="K98" s="11">
        <v>0.01</v>
      </c>
      <c r="L98" s="11">
        <v>5.0000000000000001E-3</v>
      </c>
      <c r="M98" s="11">
        <v>5.0000000000000001E-3</v>
      </c>
      <c r="N98" s="11"/>
      <c r="O98" s="12">
        <f t="shared" si="35"/>
        <v>0</v>
      </c>
      <c r="P98" s="12">
        <f t="shared" si="36"/>
        <v>806865.45</v>
      </c>
      <c r="Q98" s="12">
        <f t="shared" si="37"/>
        <v>0</v>
      </c>
      <c r="R98" s="12">
        <f t="shared" si="38"/>
        <v>2038398.45</v>
      </c>
      <c r="S98" s="12">
        <f t="shared" si="39"/>
        <v>0</v>
      </c>
      <c r="T98" s="12">
        <f t="shared" si="40"/>
        <v>1374430</v>
      </c>
      <c r="U98" s="12">
        <f t="shared" si="41"/>
        <v>587801</v>
      </c>
      <c r="V98" s="12">
        <f t="shared" si="42"/>
        <v>1962231</v>
      </c>
      <c r="W98" s="12">
        <f t="shared" si="56"/>
        <v>1424280</v>
      </c>
      <c r="X98" s="12">
        <f t="shared" si="43"/>
        <v>0</v>
      </c>
      <c r="Y98" s="12">
        <f t="shared" si="44"/>
        <v>1391337</v>
      </c>
      <c r="Z98" s="12">
        <f t="shared" si="45"/>
        <v>554450.4</v>
      </c>
      <c r="AA98" s="12">
        <f t="shared" si="46"/>
        <v>2511817.7999999998</v>
      </c>
      <c r="AB98" s="12">
        <f t="shared" si="47"/>
        <v>3256223.625</v>
      </c>
      <c r="AC98" s="12">
        <v>190000000</v>
      </c>
      <c r="AD98" s="12">
        <v>160000000</v>
      </c>
      <c r="AE98" s="12">
        <f>SUMIFS('[1]TIẾN ĐỘ %'!$M$6:$M$1034,'[1]TIẾN ĐỘ %'!$G$6:$G$1034,$A98,'[1]TIẾN ĐỘ %'!$F$6:$F$1034,$E98)</f>
        <v>200000000</v>
      </c>
      <c r="AF98" s="12">
        <f t="shared" si="48"/>
        <v>550000000</v>
      </c>
      <c r="AG98" s="12">
        <v>83613000</v>
      </c>
      <c r="AH98" s="12">
        <v>30864000</v>
      </c>
      <c r="AI98" s="12">
        <v>211233000</v>
      </c>
      <c r="AJ98" s="12">
        <v>142428000</v>
      </c>
      <c r="AK98" s="12">
        <v>60912000</v>
      </c>
      <c r="AL98" s="12">
        <v>142428000</v>
      </c>
      <c r="AM98" s="12">
        <v>203340000</v>
      </c>
      <c r="AN98" s="12">
        <f>SUMIFS('[1]DATA THÔ IN'!$P$4:$P$12031,'[1]DATA THÔ IN'!$H$4:$H$12031,$A98,'[1]DATA THÔ IN'!$AC$4:$AC$12031,$E98,'[1]DATA THÔ IN'!$AH$4:$AH$12031,"Tiến độ 1")</f>
        <v>144180000</v>
      </c>
      <c r="AO98" s="12">
        <f>SUMIFS('[1]DATA THÔ IN'!$P$4:$P$12031,'[1]DATA THÔ IN'!$H$4:$H$12031,$A98,'[1]DATA THÔ IN'!$AC$4:$AC$12031,$E98,'[1]DATA THÔ IN'!$AH$4:$AH$12031,"Tiến độ 2")</f>
        <v>57456000</v>
      </c>
      <c r="AP98" s="12">
        <f>SUMIFS('[1]TIẾN ĐỘ %'!$N$6:$N$1034,'[1]TIẾN ĐỘ %'!$G$6:$G$1034,A98,'[1]TIẾN ĐỘ %'!$F$6:$F$1034,$E98)</f>
        <v>260292000</v>
      </c>
      <c r="AQ98" s="12">
        <f t="shared" si="49"/>
        <v>674865000</v>
      </c>
      <c r="AR98" s="15">
        <f t="shared" si="50"/>
        <v>0.44006842105263155</v>
      </c>
      <c r="AS98" s="15">
        <f t="shared" si="51"/>
        <v>0.16244210526315789</v>
      </c>
      <c r="AT98" s="15">
        <f t="shared" si="52"/>
        <v>1.1117526315789474</v>
      </c>
      <c r="AU98" s="16">
        <f t="shared" si="53"/>
        <v>0.89017500000000005</v>
      </c>
      <c r="AV98" s="16">
        <f t="shared" si="54"/>
        <v>0.38069999999999998</v>
      </c>
      <c r="AW98" s="16">
        <f t="shared" si="55"/>
        <v>1.270875</v>
      </c>
      <c r="AX98" s="16">
        <f t="shared" si="57"/>
        <v>0.72089999999999999</v>
      </c>
      <c r="AY98" s="16">
        <f t="shared" si="58"/>
        <v>0.28727999999999998</v>
      </c>
      <c r="AZ98" s="16">
        <f t="shared" si="59"/>
        <v>1.3014600000000001</v>
      </c>
      <c r="BA98" s="16">
        <f t="shared" si="60"/>
        <v>1.2270272727272726</v>
      </c>
    </row>
    <row r="99" spans="1:53" x14ac:dyDescent="0.25">
      <c r="A99" s="8" t="s">
        <v>1315</v>
      </c>
      <c r="B99" s="20" t="s">
        <v>695</v>
      </c>
      <c r="C99" s="9" t="s">
        <v>696</v>
      </c>
      <c r="D99" s="10" t="s">
        <v>492</v>
      </c>
      <c r="E99" s="9" t="s">
        <v>52</v>
      </c>
      <c r="F99" s="9" t="s">
        <v>493</v>
      </c>
      <c r="G99" s="9" t="s">
        <v>485</v>
      </c>
      <c r="H99" s="11">
        <v>3.5000000000000003E-2</v>
      </c>
      <c r="I99" s="11"/>
      <c r="J99" s="26">
        <v>0.01</v>
      </c>
      <c r="K99" s="11">
        <v>0.01</v>
      </c>
      <c r="L99" s="11">
        <v>5.0000000000000001E-3</v>
      </c>
      <c r="M99" s="11">
        <v>5.0000000000000001E-3</v>
      </c>
      <c r="N99" s="11"/>
      <c r="O99" s="12">
        <f t="shared" si="35"/>
        <v>0</v>
      </c>
      <c r="P99" s="12">
        <f t="shared" si="36"/>
        <v>0</v>
      </c>
      <c r="Q99" s="12">
        <f t="shared" si="37"/>
        <v>0</v>
      </c>
      <c r="R99" s="12">
        <f t="shared" si="38"/>
        <v>0</v>
      </c>
      <c r="S99" s="12">
        <f t="shared" si="39"/>
        <v>0</v>
      </c>
      <c r="T99" s="12">
        <f t="shared" si="40"/>
        <v>0</v>
      </c>
      <c r="U99" s="12">
        <f t="shared" si="41"/>
        <v>0</v>
      </c>
      <c r="V99" s="12">
        <f t="shared" si="42"/>
        <v>0</v>
      </c>
      <c r="W99" s="12">
        <f t="shared" si="56"/>
        <v>261600</v>
      </c>
      <c r="X99" s="12">
        <f t="shared" si="43"/>
        <v>0</v>
      </c>
      <c r="Y99" s="12">
        <f t="shared" si="44"/>
        <v>993679.79999999993</v>
      </c>
      <c r="Z99" s="12">
        <f t="shared" si="45"/>
        <v>0</v>
      </c>
      <c r="AA99" s="12">
        <f t="shared" si="46"/>
        <v>0</v>
      </c>
      <c r="AB99" s="12">
        <f t="shared" si="47"/>
        <v>0</v>
      </c>
      <c r="AC99" s="12">
        <v>220000000</v>
      </c>
      <c r="AD99" s="12">
        <v>210000000</v>
      </c>
      <c r="AE99" s="12">
        <f>SUMIFS('[1]TIẾN ĐỘ %'!$M$6:$M$1034,'[1]TIẾN ĐỘ %'!$G$6:$G$1034,$A99,'[1]TIẾN ĐỘ %'!$F$6:$F$1034,$E99)</f>
        <v>250000000</v>
      </c>
      <c r="AF99" s="12">
        <f t="shared" si="48"/>
        <v>680000000</v>
      </c>
      <c r="AG99" s="12">
        <v>0</v>
      </c>
      <c r="AH99" s="12">
        <v>0</v>
      </c>
      <c r="AI99" s="12">
        <v>165096000</v>
      </c>
      <c r="AJ99" s="12">
        <v>26160000</v>
      </c>
      <c r="AK99" s="12">
        <v>41400000</v>
      </c>
      <c r="AL99" s="12">
        <v>26160000</v>
      </c>
      <c r="AM99" s="12">
        <v>135564000</v>
      </c>
      <c r="AN99" s="12">
        <f>SUMIFS('[1]DATA THÔ IN'!$P$4:$P$12031,'[1]DATA THÔ IN'!$H$4:$H$12031,$A99,'[1]DATA THÔ IN'!$AC$4:$AC$12031,$E99,'[1]DATA THÔ IN'!$AH$4:$AH$12031,"Tiến độ 1")</f>
        <v>102972000</v>
      </c>
      <c r="AO99" s="12">
        <f>SUMIFS('[1]DATA THÔ IN'!$P$4:$P$12031,'[1]DATA THÔ IN'!$H$4:$H$12031,$A99,'[1]DATA THÔ IN'!$AC$4:$AC$12031,$E99,'[1]DATA THÔ IN'!$AH$4:$AH$12031,"Tiến độ 2")</f>
        <v>23568000</v>
      </c>
      <c r="AP99" s="12">
        <f>SUMIFS('[1]TIẾN ĐỘ %'!$N$6:$N$1034,'[1]TIẾN ĐỘ %'!$G$6:$G$1034,A99,'[1]TIẾN ĐỘ %'!$F$6:$F$1034,$E99)</f>
        <v>175200000</v>
      </c>
      <c r="AQ99" s="12">
        <f t="shared" si="49"/>
        <v>475860000</v>
      </c>
      <c r="AR99" s="15">
        <f t="shared" si="50"/>
        <v>0</v>
      </c>
      <c r="AS99" s="15">
        <f t="shared" si="51"/>
        <v>0</v>
      </c>
      <c r="AT99" s="15">
        <f t="shared" si="52"/>
        <v>0.75043636363636368</v>
      </c>
      <c r="AU99" s="16">
        <f t="shared" si="53"/>
        <v>0.12457142857142857</v>
      </c>
      <c r="AV99" s="16">
        <f t="shared" si="54"/>
        <v>0.19714285714285715</v>
      </c>
      <c r="AW99" s="16">
        <f t="shared" si="55"/>
        <v>0.6455428571428572</v>
      </c>
      <c r="AX99" s="16">
        <f t="shared" si="57"/>
        <v>0.41188799999999998</v>
      </c>
      <c r="AY99" s="16">
        <f t="shared" si="58"/>
        <v>9.4271999999999995E-2</v>
      </c>
      <c r="AZ99" s="16">
        <f t="shared" si="59"/>
        <v>0.70079999999999998</v>
      </c>
      <c r="BA99" s="16">
        <f t="shared" si="60"/>
        <v>0.69979411764705879</v>
      </c>
    </row>
    <row r="100" spans="1:53" x14ac:dyDescent="0.25">
      <c r="A100" s="8" t="s">
        <v>1316</v>
      </c>
      <c r="B100" s="28" t="s">
        <v>697</v>
      </c>
      <c r="C100" s="28" t="s">
        <v>698</v>
      </c>
      <c r="D100" s="28" t="s">
        <v>497</v>
      </c>
      <c r="E100" s="9" t="s">
        <v>52</v>
      </c>
      <c r="F100" s="28" t="s">
        <v>498</v>
      </c>
      <c r="G100" s="28" t="s">
        <v>485</v>
      </c>
      <c r="H100" s="11">
        <v>3.5000000000000003E-2</v>
      </c>
      <c r="I100" s="11"/>
      <c r="J100" s="11">
        <v>0.01</v>
      </c>
      <c r="K100" s="11">
        <v>0.01</v>
      </c>
      <c r="L100" s="11">
        <v>5.0000000000000001E-3</v>
      </c>
      <c r="M100" s="11">
        <v>5.0000000000000001E-3</v>
      </c>
      <c r="N100" s="11"/>
      <c r="O100" s="12">
        <f t="shared" si="35"/>
        <v>0</v>
      </c>
      <c r="P100" s="12">
        <f t="shared" si="36"/>
        <v>548949.9</v>
      </c>
      <c r="Q100" s="12">
        <f t="shared" si="37"/>
        <v>0</v>
      </c>
      <c r="R100" s="12">
        <f t="shared" si="38"/>
        <v>1035773.1</v>
      </c>
      <c r="S100" s="12">
        <f t="shared" si="39"/>
        <v>0</v>
      </c>
      <c r="T100" s="12">
        <f t="shared" si="40"/>
        <v>0</v>
      </c>
      <c r="U100" s="12">
        <f t="shared" si="41"/>
        <v>0</v>
      </c>
      <c r="V100" s="12">
        <f t="shared" si="42"/>
        <v>869253</v>
      </c>
      <c r="W100" s="12">
        <f t="shared" si="56"/>
        <v>328800</v>
      </c>
      <c r="X100" s="12">
        <f t="shared" si="43"/>
        <v>0</v>
      </c>
      <c r="Y100" s="12">
        <f t="shared" si="44"/>
        <v>0</v>
      </c>
      <c r="Z100" s="12">
        <f t="shared" si="45"/>
        <v>0</v>
      </c>
      <c r="AA100" s="12">
        <f t="shared" si="46"/>
        <v>1257848.55</v>
      </c>
      <c r="AB100" s="12">
        <f t="shared" si="47"/>
        <v>1581437.175</v>
      </c>
      <c r="AC100" s="12">
        <v>100000000</v>
      </c>
      <c r="AD100" s="12">
        <v>90000000</v>
      </c>
      <c r="AE100" s="12">
        <f>SUMIFS('[1]TIẾN ĐỘ %'!$M$6:$M$1034,'[1]TIẾN ĐỘ %'!$G$6:$G$1034,$A100,'[1]TIẾN ĐỘ %'!$F$6:$F$1034,$E100)</f>
        <v>130000000</v>
      </c>
      <c r="AF100" s="12">
        <f t="shared" si="48"/>
        <v>320000000</v>
      </c>
      <c r="AG100" s="12">
        <v>56886000</v>
      </c>
      <c r="AH100" s="12">
        <v>29244000</v>
      </c>
      <c r="AI100" s="12">
        <v>107334000</v>
      </c>
      <c r="AJ100" s="12">
        <v>32880000</v>
      </c>
      <c r="AK100" s="12">
        <v>20004000</v>
      </c>
      <c r="AL100" s="12">
        <v>32880000</v>
      </c>
      <c r="AM100" s="12">
        <v>90078000</v>
      </c>
      <c r="AN100" s="12">
        <f>SUMIFS('[1]DATA THÔ IN'!$P$4:$P$12031,'[1]DATA THÔ IN'!$H$4:$H$12031,$A100,'[1]DATA THÔ IN'!$AC$4:$AC$12031,$E100,'[1]DATA THÔ IN'!$AH$4:$AH$12031,"Tiến độ 1")</f>
        <v>16404000</v>
      </c>
      <c r="AO100" s="12">
        <f>SUMIFS('[1]DATA THÔ IN'!$P$4:$P$12031,'[1]DATA THÔ IN'!$H$4:$H$12031,$A100,'[1]DATA THÔ IN'!$AC$4:$AC$12031,$E100,'[1]DATA THÔ IN'!$AH$4:$AH$12031,"Tiến độ 2")</f>
        <v>35752000</v>
      </c>
      <c r="AP100" s="12">
        <f>SUMIFS('[1]TIẾN ĐỘ %'!$N$6:$N$1034,'[1]TIẾN ĐỘ %'!$G$6:$G$1034,A100,'[1]TIẾN ĐỘ %'!$F$6:$F$1034,$E100)</f>
        <v>130347000</v>
      </c>
      <c r="AQ100" s="12">
        <f t="shared" si="49"/>
        <v>327759000</v>
      </c>
      <c r="AR100" s="15">
        <f t="shared" si="50"/>
        <v>0.56886000000000003</v>
      </c>
      <c r="AS100" s="15">
        <f t="shared" si="51"/>
        <v>0.29243999999999998</v>
      </c>
      <c r="AT100" s="15">
        <f t="shared" si="52"/>
        <v>1.07334</v>
      </c>
      <c r="AU100" s="16">
        <f t="shared" si="53"/>
        <v>0.36533333333333334</v>
      </c>
      <c r="AV100" s="16">
        <f t="shared" si="54"/>
        <v>0.22226666666666667</v>
      </c>
      <c r="AW100" s="16">
        <f t="shared" si="55"/>
        <v>1.0008666666666666</v>
      </c>
      <c r="AX100" s="16">
        <f t="shared" si="57"/>
        <v>0.1261846153846154</v>
      </c>
      <c r="AY100" s="16">
        <f t="shared" si="58"/>
        <v>0.27501538461538461</v>
      </c>
      <c r="AZ100" s="16">
        <f t="shared" si="59"/>
        <v>1.0026692307692309</v>
      </c>
      <c r="BA100" s="16">
        <f t="shared" si="60"/>
        <v>1.024246875</v>
      </c>
    </row>
    <row r="101" spans="1:53" x14ac:dyDescent="0.25">
      <c r="A101" s="8" t="s">
        <v>1317</v>
      </c>
      <c r="B101" s="28" t="s">
        <v>699</v>
      </c>
      <c r="C101" s="28" t="s">
        <v>700</v>
      </c>
      <c r="D101" s="28" t="s">
        <v>483</v>
      </c>
      <c r="E101" s="9" t="s">
        <v>52</v>
      </c>
      <c r="F101" s="28" t="s">
        <v>484</v>
      </c>
      <c r="G101" s="28" t="s">
        <v>485</v>
      </c>
      <c r="H101" s="11">
        <v>3.5000000000000003E-2</v>
      </c>
      <c r="I101" s="11"/>
      <c r="J101" s="11">
        <v>0.01</v>
      </c>
      <c r="K101" s="11">
        <v>0.01</v>
      </c>
      <c r="L101" s="11">
        <v>5.0000000000000001E-3</v>
      </c>
      <c r="M101" s="11">
        <v>5.0000000000000001E-3</v>
      </c>
      <c r="N101" s="11"/>
      <c r="O101" s="12">
        <f t="shared" si="35"/>
        <v>0</v>
      </c>
      <c r="P101" s="12">
        <f t="shared" si="36"/>
        <v>0</v>
      </c>
      <c r="Q101" s="12">
        <f t="shared" si="37"/>
        <v>0</v>
      </c>
      <c r="R101" s="12">
        <f t="shared" si="38"/>
        <v>0</v>
      </c>
      <c r="S101" s="12">
        <f t="shared" si="39"/>
        <v>0</v>
      </c>
      <c r="T101" s="12">
        <f t="shared" si="40"/>
        <v>0</v>
      </c>
      <c r="U101" s="12">
        <f t="shared" si="41"/>
        <v>0</v>
      </c>
      <c r="V101" s="12">
        <f t="shared" si="42"/>
        <v>0</v>
      </c>
      <c r="W101" s="12">
        <f t="shared" si="56"/>
        <v>0</v>
      </c>
      <c r="X101" s="12">
        <f t="shared" si="43"/>
        <v>0</v>
      </c>
      <c r="Y101" s="12">
        <f t="shared" si="44"/>
        <v>0</v>
      </c>
      <c r="Z101" s="12">
        <f t="shared" si="45"/>
        <v>0</v>
      </c>
      <c r="AA101" s="12">
        <f t="shared" si="46"/>
        <v>0</v>
      </c>
      <c r="AB101" s="12">
        <f t="shared" si="47"/>
        <v>0</v>
      </c>
      <c r="AC101" s="12">
        <v>0</v>
      </c>
      <c r="AD101" s="12">
        <v>0</v>
      </c>
      <c r="AE101" s="12">
        <f>SUMIFS('[1]TIẾN ĐỘ %'!$M$6:$M$1034,'[1]TIẾN ĐỘ %'!$G$6:$G$1034,$A101,'[1]TIẾN ĐỘ %'!$F$6:$F$1034,$E101)</f>
        <v>0</v>
      </c>
      <c r="AF101" s="12">
        <f t="shared" si="48"/>
        <v>0</v>
      </c>
      <c r="AG101" s="12">
        <v>-56198000</v>
      </c>
      <c r="AH101" s="12">
        <v>0</v>
      </c>
      <c r="AI101" s="12">
        <v>-56198000</v>
      </c>
      <c r="AJ101" s="12">
        <v>0</v>
      </c>
      <c r="AK101" s="12">
        <v>0</v>
      </c>
      <c r="AL101" s="12">
        <v>0</v>
      </c>
      <c r="AM101" s="12">
        <v>0</v>
      </c>
      <c r="AN101" s="12">
        <f>SUMIFS('[1]DATA THÔ IN'!$P$4:$P$12031,'[1]DATA THÔ IN'!$H$4:$H$12031,$A101,'[1]DATA THÔ IN'!$AC$4:$AC$12031,$E101,'[1]DATA THÔ IN'!$AH$4:$AH$12031,"Tiến độ 1")</f>
        <v>0</v>
      </c>
      <c r="AO101" s="12">
        <f>SUMIFS('[1]DATA THÔ IN'!$P$4:$P$12031,'[1]DATA THÔ IN'!$H$4:$H$12031,$A101,'[1]DATA THÔ IN'!$AC$4:$AC$12031,$E101,'[1]DATA THÔ IN'!$AH$4:$AH$12031,"Tiến độ 2")</f>
        <v>0</v>
      </c>
      <c r="AP101" s="12">
        <f>SUMIFS('[1]TIẾN ĐỘ %'!$N$6:$N$1034,'[1]TIẾN ĐỘ %'!$G$6:$G$1034,A101,'[1]TIẾN ĐỘ %'!$F$6:$F$1034,$E101)</f>
        <v>0</v>
      </c>
      <c r="AQ101" s="12">
        <f t="shared" si="49"/>
        <v>-56198000</v>
      </c>
      <c r="AR101" s="15">
        <f t="shared" si="50"/>
        <v>0</v>
      </c>
      <c r="AS101" s="15">
        <f t="shared" si="51"/>
        <v>0</v>
      </c>
      <c r="AT101" s="15">
        <f t="shared" si="52"/>
        <v>0</v>
      </c>
      <c r="AU101" s="16">
        <f t="shared" si="53"/>
        <v>0</v>
      </c>
      <c r="AV101" s="16">
        <f t="shared" si="54"/>
        <v>0</v>
      </c>
      <c r="AW101" s="16">
        <f t="shared" si="55"/>
        <v>0</v>
      </c>
      <c r="AX101" s="16">
        <f t="shared" si="57"/>
        <v>0</v>
      </c>
      <c r="AY101" s="16">
        <f t="shared" si="58"/>
        <v>0</v>
      </c>
      <c r="AZ101" s="16">
        <f t="shared" si="59"/>
        <v>0</v>
      </c>
      <c r="BA101" s="16">
        <f t="shared" si="60"/>
        <v>0</v>
      </c>
    </row>
    <row r="102" spans="1:53" x14ac:dyDescent="0.25">
      <c r="A102" s="8" t="s">
        <v>1320</v>
      </c>
      <c r="B102" s="28" t="s">
        <v>705</v>
      </c>
      <c r="C102" s="28" t="s">
        <v>706</v>
      </c>
      <c r="D102" s="28" t="s">
        <v>492</v>
      </c>
      <c r="E102" s="9" t="s">
        <v>52</v>
      </c>
      <c r="F102" s="28" t="s">
        <v>493</v>
      </c>
      <c r="G102" s="28" t="s">
        <v>485</v>
      </c>
      <c r="H102" s="11">
        <v>3.5000000000000003E-2</v>
      </c>
      <c r="I102" s="11"/>
      <c r="J102" s="11">
        <v>0.01</v>
      </c>
      <c r="K102" s="11">
        <v>0.01</v>
      </c>
      <c r="L102" s="11">
        <v>5.0000000000000001E-3</v>
      </c>
      <c r="M102" s="11">
        <v>5.0000000000000001E-3</v>
      </c>
      <c r="N102" s="11"/>
      <c r="O102" s="12">
        <f t="shared" si="35"/>
        <v>0</v>
      </c>
      <c r="P102" s="12">
        <f t="shared" si="36"/>
        <v>2328043.1999999997</v>
      </c>
      <c r="Q102" s="12">
        <f t="shared" si="37"/>
        <v>0</v>
      </c>
      <c r="R102" s="12">
        <f t="shared" si="38"/>
        <v>2328043.2000000002</v>
      </c>
      <c r="S102" s="12">
        <f t="shared" si="39"/>
        <v>0</v>
      </c>
      <c r="T102" s="12">
        <f t="shared" si="40"/>
        <v>1947196</v>
      </c>
      <c r="U102" s="12">
        <f t="shared" si="41"/>
        <v>733593</v>
      </c>
      <c r="V102" s="12">
        <f t="shared" si="42"/>
        <v>3567354</v>
      </c>
      <c r="W102" s="12">
        <f t="shared" si="56"/>
        <v>2017820</v>
      </c>
      <c r="X102" s="12">
        <f t="shared" si="43"/>
        <v>0</v>
      </c>
      <c r="Y102" s="12">
        <f t="shared" si="44"/>
        <v>888880.79999999993</v>
      </c>
      <c r="Z102" s="12">
        <f t="shared" si="45"/>
        <v>1353354.5999999999</v>
      </c>
      <c r="AA102" s="12">
        <f t="shared" si="46"/>
        <v>2242235.4</v>
      </c>
      <c r="AB102" s="12">
        <f t="shared" si="47"/>
        <v>4068816.35</v>
      </c>
      <c r="AC102" s="12">
        <v>200000000</v>
      </c>
      <c r="AD102" s="12">
        <v>200000000</v>
      </c>
      <c r="AE102" s="12">
        <f>SUMIFS('[1]TIẾN ĐỘ %'!$M$6:$M$1034,'[1]TIẾN ĐỘ %'!$G$6:$G$1034,$A102,'[1]TIẾN ĐỘ %'!$F$6:$F$1034,$E102)</f>
        <v>220000000</v>
      </c>
      <c r="AF102" s="12">
        <f t="shared" si="48"/>
        <v>620000000</v>
      </c>
      <c r="AG102" s="12">
        <v>241248000</v>
      </c>
      <c r="AH102" s="12">
        <v>0</v>
      </c>
      <c r="AI102" s="12">
        <v>241248000</v>
      </c>
      <c r="AJ102" s="12">
        <v>201782000</v>
      </c>
      <c r="AK102" s="12">
        <v>76020000</v>
      </c>
      <c r="AL102" s="12">
        <v>201782000</v>
      </c>
      <c r="AM102" s="12">
        <v>369674000</v>
      </c>
      <c r="AN102" s="12">
        <f>SUMIFS('[1]DATA THÔ IN'!$P$4:$P$12031,'[1]DATA THÔ IN'!$H$4:$H$12031,$A102,'[1]DATA THÔ IN'!$AC$4:$AC$12031,$E102,'[1]DATA THÔ IN'!$AH$4:$AH$12031,"Tiến độ 1")</f>
        <v>92112000</v>
      </c>
      <c r="AO102" s="12">
        <f>SUMIFS('[1]DATA THÔ IN'!$P$4:$P$12031,'[1]DATA THÔ IN'!$H$4:$H$12031,$A102,'[1]DATA THÔ IN'!$AC$4:$AC$12031,$E102,'[1]DATA THÔ IN'!$AH$4:$AH$12031,"Tiến độ 2")</f>
        <v>140244000</v>
      </c>
      <c r="AP102" s="12">
        <f>SUMIFS('[1]TIẾN ĐỘ %'!$N$6:$N$1034,'[1]TIẾN ĐỘ %'!$G$6:$G$1034,A102,'[1]TIẾN ĐỘ %'!$F$6:$F$1034,$E102)</f>
        <v>232356000</v>
      </c>
      <c r="AQ102" s="12">
        <f t="shared" si="49"/>
        <v>843278000</v>
      </c>
      <c r="AR102" s="15">
        <f t="shared" si="50"/>
        <v>1.20624</v>
      </c>
      <c r="AS102" s="15">
        <f t="shared" si="51"/>
        <v>0</v>
      </c>
      <c r="AT102" s="15">
        <f t="shared" si="52"/>
        <v>1.20624</v>
      </c>
      <c r="AU102" s="16">
        <f t="shared" si="53"/>
        <v>1.00891</v>
      </c>
      <c r="AV102" s="16">
        <f t="shared" si="54"/>
        <v>0.38009999999999999</v>
      </c>
      <c r="AW102" s="16">
        <f t="shared" si="55"/>
        <v>1.8483700000000001</v>
      </c>
      <c r="AX102" s="16">
        <f t="shared" si="57"/>
        <v>0.41869090909090911</v>
      </c>
      <c r="AY102" s="16">
        <f t="shared" si="58"/>
        <v>0.6374727272727273</v>
      </c>
      <c r="AZ102" s="16">
        <f t="shared" si="59"/>
        <v>1.0561636363636364</v>
      </c>
      <c r="BA102" s="16">
        <f t="shared" si="60"/>
        <v>1.3601258064516129</v>
      </c>
    </row>
    <row r="103" spans="1:53" x14ac:dyDescent="0.25">
      <c r="A103" s="8" t="s">
        <v>1330</v>
      </c>
      <c r="B103" s="28" t="s">
        <v>994</v>
      </c>
      <c r="C103" s="28" t="s">
        <v>995</v>
      </c>
      <c r="D103" s="28" t="s">
        <v>996</v>
      </c>
      <c r="E103" s="9" t="s">
        <v>52</v>
      </c>
      <c r="F103" s="28" t="s">
        <v>997</v>
      </c>
      <c r="G103" s="28" t="s">
        <v>998</v>
      </c>
      <c r="H103" s="11">
        <v>3.5000000000000003E-2</v>
      </c>
      <c r="I103" s="11"/>
      <c r="J103" s="11">
        <v>0.01</v>
      </c>
      <c r="K103" s="11">
        <v>0.01</v>
      </c>
      <c r="L103" s="11">
        <v>5.0000000000000001E-3</v>
      </c>
      <c r="M103" s="11">
        <v>5.0000000000000001E-3</v>
      </c>
      <c r="N103" s="11"/>
      <c r="O103" s="12">
        <f t="shared" si="35"/>
        <v>0</v>
      </c>
      <c r="P103" s="12">
        <f t="shared" si="36"/>
        <v>2851806.6</v>
      </c>
      <c r="Q103" s="12">
        <f t="shared" si="37"/>
        <v>4022892</v>
      </c>
      <c r="R103" s="12">
        <f t="shared" si="38"/>
        <v>6874698.6000000006</v>
      </c>
      <c r="S103" s="12">
        <f t="shared" si="39"/>
        <v>0</v>
      </c>
      <c r="T103" s="12">
        <f t="shared" si="40"/>
        <v>8740352</v>
      </c>
      <c r="U103" s="12">
        <f t="shared" si="41"/>
        <v>1255272</v>
      </c>
      <c r="V103" s="12">
        <f t="shared" si="42"/>
        <v>9995624</v>
      </c>
      <c r="W103" s="12">
        <f>ROUND(AL103*1%,0)</f>
        <v>9057360</v>
      </c>
      <c r="X103" s="12">
        <f t="shared" si="43"/>
        <v>0</v>
      </c>
      <c r="Y103" s="12">
        <f t="shared" si="44"/>
        <v>6924608.3999999994</v>
      </c>
      <c r="Z103" s="12">
        <f t="shared" si="45"/>
        <v>1486987.8</v>
      </c>
      <c r="AA103" s="12">
        <f t="shared" si="46"/>
        <v>8411596.1999999993</v>
      </c>
      <c r="AB103" s="12">
        <f t="shared" si="47"/>
        <v>12640959.6</v>
      </c>
      <c r="AC103" s="12">
        <v>700000000</v>
      </c>
      <c r="AD103" s="12">
        <v>900000000</v>
      </c>
      <c r="AE103" s="12">
        <f>SUMIFS('[1]TIẾN ĐỘ %'!$M$6:$M$1034,'[1]TIẾN ĐỘ %'!$G$6:$G$1034,$A103,'[1]TIẾN ĐỘ %'!$F$6:$F$1034,$E103)</f>
        <v>870000000</v>
      </c>
      <c r="AF103" s="12">
        <f t="shared" si="48"/>
        <v>2470000000</v>
      </c>
      <c r="AG103" s="12">
        <v>295524000</v>
      </c>
      <c r="AH103" s="12">
        <v>416880000</v>
      </c>
      <c r="AI103" s="12">
        <v>712404000</v>
      </c>
      <c r="AJ103" s="12">
        <v>905736000</v>
      </c>
      <c r="AK103" s="12">
        <v>130080000</v>
      </c>
      <c r="AL103" s="12">
        <v>905736000</v>
      </c>
      <c r="AM103" s="12">
        <v>1035816000</v>
      </c>
      <c r="AN103" s="12">
        <f>SUMIFS('[1]DATA THÔ IN'!$P$4:$P$12031,'[1]DATA THÔ IN'!$H$4:$H$12031,$A103,'[1]DATA THÔ IN'!$AC$4:$AC$12031,$E103,'[1]DATA THÔ IN'!$AH$4:$AH$12031,"Tiến độ 1")</f>
        <v>717576000</v>
      </c>
      <c r="AO103" s="12">
        <f>SUMIFS('[1]DATA THÔ IN'!$P$4:$P$12031,'[1]DATA THÔ IN'!$H$4:$H$12031,$A103,'[1]DATA THÔ IN'!$AC$4:$AC$12031,$E103,'[1]DATA THÔ IN'!$AH$4:$AH$12031,"Tiến độ 2")</f>
        <v>154092000</v>
      </c>
      <c r="AP103" s="12">
        <f>SUMIFS('[1]TIẾN ĐỘ %'!$N$6:$N$1034,'[1]TIẾN ĐỘ %'!$G$6:$G$1034,A103,'[1]TIẾN ĐỘ %'!$F$6:$F$1034,$E103)</f>
        <v>871668000</v>
      </c>
      <c r="AQ103" s="12">
        <f t="shared" si="49"/>
        <v>2619888000</v>
      </c>
      <c r="AR103" s="15">
        <f t="shared" si="50"/>
        <v>0.42217714285714286</v>
      </c>
      <c r="AS103" s="15">
        <f t="shared" si="51"/>
        <v>0.59554285714285715</v>
      </c>
      <c r="AT103" s="15">
        <f t="shared" si="52"/>
        <v>1.01772</v>
      </c>
      <c r="AU103" s="16">
        <f t="shared" si="53"/>
        <v>1.0063733333333333</v>
      </c>
      <c r="AV103" s="16">
        <f t="shared" si="54"/>
        <v>0.14453333333333335</v>
      </c>
      <c r="AW103" s="16">
        <f t="shared" si="55"/>
        <v>1.1509066666666667</v>
      </c>
      <c r="AX103" s="16">
        <f t="shared" si="57"/>
        <v>0.82479999999999998</v>
      </c>
      <c r="AY103" s="16">
        <f t="shared" si="58"/>
        <v>0.17711724137931034</v>
      </c>
      <c r="AZ103" s="16">
        <f t="shared" si="59"/>
        <v>1.0019172413793103</v>
      </c>
      <c r="BA103" s="16">
        <f t="shared" si="60"/>
        <v>1.0606834008097166</v>
      </c>
    </row>
    <row r="104" spans="1:53" x14ac:dyDescent="0.25">
      <c r="A104" s="8" t="s">
        <v>1331</v>
      </c>
      <c r="B104" s="28" t="s">
        <v>999</v>
      </c>
      <c r="C104" s="28" t="s">
        <v>1000</v>
      </c>
      <c r="D104" s="28" t="s">
        <v>1001</v>
      </c>
      <c r="E104" s="9" t="s">
        <v>52</v>
      </c>
      <c r="F104" s="28" t="s">
        <v>1002</v>
      </c>
      <c r="G104" s="28" t="s">
        <v>998</v>
      </c>
      <c r="H104" s="11">
        <v>3.5000000000000003E-2</v>
      </c>
      <c r="I104" s="11"/>
      <c r="J104" s="11">
        <v>0.01</v>
      </c>
      <c r="K104" s="11">
        <v>0.01</v>
      </c>
      <c r="L104" s="11">
        <v>5.0000000000000001E-3</v>
      </c>
      <c r="M104" s="11">
        <v>5.0000000000000001E-3</v>
      </c>
      <c r="N104" s="11"/>
      <c r="O104" s="12">
        <f t="shared" si="35"/>
        <v>0</v>
      </c>
      <c r="P104" s="12">
        <f>IF(AR104&gt;=40%,(AG104-AG587)*J104*(100%-H104),0)</f>
        <v>4359754.2</v>
      </c>
      <c r="Q104" s="12">
        <f t="shared" si="37"/>
        <v>993216.6</v>
      </c>
      <c r="R104" s="12">
        <f>IF(AT104&gt;=100%,(AI104-AI587)*(100%-H104)*K104,0)</f>
        <v>4930300.8</v>
      </c>
      <c r="S104" s="12">
        <f t="shared" si="39"/>
        <v>0</v>
      </c>
      <c r="T104" s="12">
        <f>ROUND(IF(AU104&gt;=40%,(AJ104-AJ587)*J104*(100%-H104),0),0)</f>
        <v>4356859</v>
      </c>
      <c r="U104" s="12">
        <f t="shared" si="41"/>
        <v>830633</v>
      </c>
      <c r="V104" s="12">
        <f>ROUND(IF(AW104&gt;=100%,(AM104-AM587)*(100%-H104)*K104,0),0)</f>
        <v>5358877</v>
      </c>
      <c r="W104" s="12">
        <f t="shared" si="56"/>
        <v>4514880</v>
      </c>
      <c r="X104" s="12">
        <f t="shared" si="43"/>
        <v>0</v>
      </c>
      <c r="Y104" s="12">
        <f>IF(AX104&gt;=40%,(AN104-AN587)*J104*(100%-H104),0)</f>
        <v>2877398.4</v>
      </c>
      <c r="Z104" s="12">
        <f t="shared" si="45"/>
        <v>1216247.3999999999</v>
      </c>
      <c r="AA104" s="12">
        <f>IF(AZ104&gt;=100%,(AP104-AP587)*K104*(100%-H104),0)</f>
        <v>4527780</v>
      </c>
      <c r="AB104" s="12">
        <f>IF(AF104=0,0,IF(AQ104&gt;=AF104,(AQ104-AQ587)*L104*(100%-H104),0))</f>
        <v>7408478.7000000002</v>
      </c>
      <c r="AC104" s="12">
        <v>530000000</v>
      </c>
      <c r="AD104" s="12">
        <v>450000000</v>
      </c>
      <c r="AE104" s="12">
        <f>SUMIFS('[1]TIẾN ĐỘ %'!$M$6:$M$1034,'[1]TIẾN ĐỘ %'!$G$6:$G$1034,$A104,'[1]TIẾN ĐỘ %'!$F$6:$F$1034,$E104)</f>
        <v>410000000</v>
      </c>
      <c r="AF104" s="12">
        <f t="shared" si="48"/>
        <v>1390000000</v>
      </c>
      <c r="AG104" s="12">
        <v>481908000</v>
      </c>
      <c r="AH104" s="12">
        <v>102924000</v>
      </c>
      <c r="AI104" s="12">
        <v>541032000</v>
      </c>
      <c r="AJ104" s="12">
        <v>481608000</v>
      </c>
      <c r="AK104" s="12">
        <v>86076000</v>
      </c>
      <c r="AL104" s="12">
        <v>451488000</v>
      </c>
      <c r="AM104" s="12">
        <v>585444000</v>
      </c>
      <c r="AN104" s="12">
        <f>SUMIFS('[1]DATA THÔ IN'!$P$4:$P$12031,'[1]DATA THÔ IN'!$H$4:$H$12031,$A104,'[1]DATA THÔ IN'!$AC$4:$AC$12031,$E104,'[1]DATA THÔ IN'!$AH$4:$AH$12031,"Tiến độ 1")+AN587</f>
        <v>358416000</v>
      </c>
      <c r="AO104" s="12">
        <f>SUMIFS('[1]DATA THÔ IN'!$P$4:$P$12031,'[1]DATA THÔ IN'!$H$4:$H$12031,$A104,'[1]DATA THÔ IN'!$AC$4:$AC$12031,$E104,'[1]DATA THÔ IN'!$AH$4:$AH$12031,"Tiến độ 2")</f>
        <v>126036000</v>
      </c>
      <c r="AP104" s="12">
        <f>SUMIFS('[1]TIẾN ĐỘ %'!$N$6:$N$1034,'[1]TIẾN ĐỘ %'!$G$6:$G$1034,A104,'[1]TIẾN ĐỘ %'!$F$6:$F$1034,$E104)+AP587</f>
        <v>529440000</v>
      </c>
      <c r="AQ104" s="12">
        <f t="shared" si="49"/>
        <v>1655916000</v>
      </c>
      <c r="AR104" s="15">
        <f t="shared" si="50"/>
        <v>0.90926037735849052</v>
      </c>
      <c r="AS104" s="15">
        <f t="shared" si="51"/>
        <v>0.19419622641509435</v>
      </c>
      <c r="AT104" s="15">
        <f t="shared" si="52"/>
        <v>1.0208150943396226</v>
      </c>
      <c r="AU104" s="16">
        <f t="shared" si="53"/>
        <v>1.0702400000000001</v>
      </c>
      <c r="AV104" s="16">
        <f t="shared" si="54"/>
        <v>0.19128000000000001</v>
      </c>
      <c r="AW104" s="16">
        <f t="shared" si="55"/>
        <v>1.3009866666666667</v>
      </c>
      <c r="AX104" s="16">
        <f t="shared" si="57"/>
        <v>0.87418536585365858</v>
      </c>
      <c r="AY104" s="16">
        <f t="shared" si="58"/>
        <v>0.30740487804878047</v>
      </c>
      <c r="AZ104" s="16">
        <f t="shared" si="59"/>
        <v>1.2913170731707317</v>
      </c>
      <c r="BA104" s="16">
        <f t="shared" si="60"/>
        <v>1.1913064748201438</v>
      </c>
    </row>
    <row r="105" spans="1:53" x14ac:dyDescent="0.25">
      <c r="A105" s="8" t="s">
        <v>1332</v>
      </c>
      <c r="B105" s="28" t="s">
        <v>1003</v>
      </c>
      <c r="C105" s="28" t="s">
        <v>1004</v>
      </c>
      <c r="D105" s="28" t="s">
        <v>1005</v>
      </c>
      <c r="E105" s="9" t="s">
        <v>52</v>
      </c>
      <c r="F105" s="28" t="s">
        <v>1006</v>
      </c>
      <c r="G105" s="28" t="s">
        <v>998</v>
      </c>
      <c r="H105" s="11">
        <v>3.5000000000000003E-2</v>
      </c>
      <c r="I105" s="11"/>
      <c r="J105" s="11">
        <v>0.01</v>
      </c>
      <c r="K105" s="11">
        <v>0.01</v>
      </c>
      <c r="L105" s="11">
        <v>5.0000000000000001E-3</v>
      </c>
      <c r="M105" s="11">
        <v>5.0000000000000001E-3</v>
      </c>
      <c r="N105" s="11"/>
      <c r="O105" s="12">
        <f t="shared" si="35"/>
        <v>0</v>
      </c>
      <c r="P105" s="12">
        <f>IF(AR105&gt;=40%,(AG105-AG588-AG590)*J105*(100%-H105),0)</f>
        <v>8502730.7999999989</v>
      </c>
      <c r="Q105" s="12">
        <f t="shared" si="37"/>
        <v>0</v>
      </c>
      <c r="R105" s="12">
        <f>IF(AT105&gt;=100%,(AI105-AI588-AI590)*(100%-H105)*K105,0)-6919224</f>
        <v>14242299.600000001</v>
      </c>
      <c r="S105" s="12">
        <f t="shared" si="39"/>
        <v>0</v>
      </c>
      <c r="T105" s="12">
        <f>ROUND(IF(AU105&gt;=40%,(AJ105-AJ588)*J105*(100%-H105),0),0)</f>
        <v>15958630</v>
      </c>
      <c r="U105" s="12">
        <f t="shared" si="41"/>
        <v>0</v>
      </c>
      <c r="V105" s="12">
        <f>ROUND(IF(AW105&gt;=100%,(AM105-AM588)*(100%-H105)*K105,0),0)</f>
        <v>15958630</v>
      </c>
      <c r="W105" s="12">
        <f>ROUND((AL105-AL588)*1%,0)</f>
        <v>16537440</v>
      </c>
      <c r="X105" s="12">
        <f t="shared" si="43"/>
        <v>0</v>
      </c>
      <c r="Y105" s="12">
        <f>IF(AX105&gt;=40%,(AN105-AN588)*J105*(100%-H105),0)</f>
        <v>12642580.799999999</v>
      </c>
      <c r="Z105" s="12">
        <f>IF(OR(AY105&gt;=60%,(AX105+AY105)&gt;=100%),(AO105-AO588)*J105*(100%-H105),0)</f>
        <v>4776750</v>
      </c>
      <c r="AA105" s="12">
        <f>IF(AZ105&gt;=100%,(AP105-AP588)*K105*(100%-H105),0)</f>
        <v>17419330.800000001</v>
      </c>
      <c r="AB105" s="12">
        <f>IF(AF105=0,0,IF(AQ105&gt;=AF105,(AQ105-AQ588)*L105*(100%-H105),0))</f>
        <v>27448074</v>
      </c>
      <c r="AC105" s="12">
        <f>1650000000+AC359</f>
        <v>2300000000</v>
      </c>
      <c r="AD105" s="12">
        <f>1312000000+AD359</f>
        <v>1736000000</v>
      </c>
      <c r="AE105" s="12">
        <f>SUMIFS('[1]TIẾN ĐỘ %'!$M$6:$M$1034,'[1]TIẾN ĐỘ %'!$G$6:$G$1034,$A105,'[1]TIẾN ĐỘ %'!$F$6:$F$1034,$E105)</f>
        <v>1910000000</v>
      </c>
      <c r="AF105" s="12">
        <f t="shared" si="48"/>
        <v>5946000000</v>
      </c>
      <c r="AG105" s="12">
        <f>493512000+AG359+AG588+AG590</f>
        <v>927372000</v>
      </c>
      <c r="AH105" s="12">
        <v>64248000</v>
      </c>
      <c r="AI105" s="12">
        <f>1548984000+AI359+AI588+AI590</f>
        <v>2301576000</v>
      </c>
      <c r="AJ105" s="12">
        <v>1739352000</v>
      </c>
      <c r="AK105" s="12">
        <v>0</v>
      </c>
      <c r="AL105" s="12">
        <v>1739352000</v>
      </c>
      <c r="AM105" s="12">
        <v>1739352000</v>
      </c>
      <c r="AN105" s="12">
        <f>SUMIFS('[1]DATA THÔ IN'!$P$4:$P$12031,'[1]DATA THÔ IN'!$H$4:$H$12031,$A105,'[1]DATA THÔ IN'!$AC$4:$AC$12031,$E105,'[1]DATA THÔ IN'!$AH$4:$AH$12031,"Tiến độ 1")+AN588</f>
        <v>1352376000</v>
      </c>
      <c r="AO105" s="12">
        <f>SUMIFS('[1]DATA THÔ IN'!$P$4:$P$12031,'[1]DATA THÔ IN'!$H$4:$H$12031,$A105,'[1]DATA THÔ IN'!$AC$4:$AC$12031,$E105,'[1]DATA THÔ IN'!$AH$4:$AH$12031,"Tiến độ 2")+AO588</f>
        <v>557976000</v>
      </c>
      <c r="AP105" s="12">
        <f>SUMIFS('[1]TIẾN ĐỘ %'!$N$6:$N$1034,'[1]TIẾN ĐỘ %'!$G$6:$G$1034,A105,'[1]TIẾN ĐỘ %'!$F$6:$F$1034,$E105)+AP588</f>
        <v>1910352000</v>
      </c>
      <c r="AQ105" s="12">
        <f>+AP105+AM105+AI105</f>
        <v>5951280000</v>
      </c>
      <c r="AR105" s="15">
        <f t="shared" si="50"/>
        <v>0.40320521739130433</v>
      </c>
      <c r="AS105" s="15">
        <f t="shared" si="51"/>
        <v>2.793391304347826E-2</v>
      </c>
      <c r="AT105" s="15">
        <f t="shared" si="52"/>
        <v>1.0006852173913043</v>
      </c>
      <c r="AU105" s="16">
        <f t="shared" si="53"/>
        <v>1.0019308755760368</v>
      </c>
      <c r="AV105" s="16">
        <f t="shared" si="54"/>
        <v>0</v>
      </c>
      <c r="AW105" s="16">
        <f t="shared" si="55"/>
        <v>1.0019308755760368</v>
      </c>
      <c r="AX105" s="16">
        <f t="shared" si="57"/>
        <v>0.70805026178010466</v>
      </c>
      <c r="AY105" s="16">
        <f t="shared" si="58"/>
        <v>0.29213403141361255</v>
      </c>
      <c r="AZ105" s="16">
        <f t="shared" si="59"/>
        <v>1.0001842931937173</v>
      </c>
      <c r="BA105" s="16">
        <f t="shared" si="60"/>
        <v>1.0008879919273461</v>
      </c>
    </row>
    <row r="106" spans="1:53" x14ac:dyDescent="0.25">
      <c r="A106" s="8" t="s">
        <v>1333</v>
      </c>
      <c r="B106" s="28" t="s">
        <v>1007</v>
      </c>
      <c r="C106" s="28" t="s">
        <v>1008</v>
      </c>
      <c r="D106" s="28" t="s">
        <v>996</v>
      </c>
      <c r="E106" s="9" t="s">
        <v>52</v>
      </c>
      <c r="F106" s="28" t="s">
        <v>1009</v>
      </c>
      <c r="G106" s="28" t="s">
        <v>998</v>
      </c>
      <c r="H106" s="11">
        <v>3.5000000000000003E-2</v>
      </c>
      <c r="I106" s="11"/>
      <c r="J106" s="11">
        <v>0.01</v>
      </c>
      <c r="K106" s="11">
        <v>0.01</v>
      </c>
      <c r="L106" s="11">
        <v>5.0000000000000001E-3</v>
      </c>
      <c r="M106" s="11">
        <v>5.0000000000000001E-3</v>
      </c>
      <c r="N106" s="11"/>
      <c r="O106" s="12">
        <f t="shared" si="35"/>
        <v>0</v>
      </c>
      <c r="P106" s="12">
        <f t="shared" ref="P106:P136" si="61">IF(AR106&gt;=40%,AG106*J106*(100%-H106),0)</f>
        <v>0</v>
      </c>
      <c r="Q106" s="12">
        <f t="shared" si="37"/>
        <v>0</v>
      </c>
      <c r="R106" s="12">
        <f t="shared" ref="R106:R169" si="62">IF(AT106&gt;=100%,AI106*(100%-H106)*K106,0)</f>
        <v>0</v>
      </c>
      <c r="S106" s="12">
        <f t="shared" si="39"/>
        <v>0</v>
      </c>
      <c r="T106" s="12">
        <f t="shared" ref="T106:T137" si="63">ROUND(IF(AU106&gt;=40%,AJ106*J106*(100%-H106),0),0)</f>
        <v>1603077</v>
      </c>
      <c r="U106" s="12">
        <f t="shared" si="41"/>
        <v>1838093</v>
      </c>
      <c r="V106" s="12">
        <f t="shared" ref="V106:V137" si="64">ROUND(IF(AW106&gt;=100%,AM106*(100%-H106)*K106,0),0)</f>
        <v>3441171</v>
      </c>
      <c r="W106" s="12">
        <f t="shared" si="56"/>
        <v>1661220</v>
      </c>
      <c r="X106" s="12">
        <f t="shared" si="43"/>
        <v>0</v>
      </c>
      <c r="Y106" s="12">
        <f t="shared" ref="Y106:Y137" si="65">IF(AX106&gt;=40%,AN106*J106*(100%-H106),0)</f>
        <v>1016376.6</v>
      </c>
      <c r="Z106" s="12">
        <f t="shared" ref="Z106:Z137" si="66">IF(OR(AY106&gt;=60%,(AX106+AY106)&gt;=100%),AO106*J106*(100%-H106),0)</f>
        <v>0</v>
      </c>
      <c r="AA106" s="12">
        <f t="shared" ref="AA106:AA137" si="67">IF(AZ106&gt;=100%,AP106*K106*(100%-H106),0)</f>
        <v>2511470.4</v>
      </c>
      <c r="AB106" s="12">
        <f t="shared" ref="AB106:AB169" si="68">IF(AF106=0,0,IF(AQ106&gt;=AF106,AQ106*L106*(100%-H106),0))</f>
        <v>3468441.6000000001</v>
      </c>
      <c r="AC106" s="12">
        <v>250000000</v>
      </c>
      <c r="AD106" s="12">
        <v>200000000</v>
      </c>
      <c r="AE106" s="12">
        <f>SUMIFS('[1]TIẾN ĐỘ %'!$M$6:$M$1034,'[1]TIẾN ĐỘ %'!$G$6:$G$1034,$A106,'[1]TIẾN ĐỘ %'!$F$6:$F$1034,$E106)</f>
        <v>260000000</v>
      </c>
      <c r="AF106" s="12">
        <f t="shared" si="48"/>
        <v>710000000</v>
      </c>
      <c r="AG106" s="12">
        <v>0</v>
      </c>
      <c r="AH106" s="12">
        <v>26610000</v>
      </c>
      <c r="AI106" s="12">
        <v>101994000</v>
      </c>
      <c r="AJ106" s="12">
        <v>166122000</v>
      </c>
      <c r="AK106" s="12">
        <v>190476000</v>
      </c>
      <c r="AL106" s="12">
        <v>166122000</v>
      </c>
      <c r="AM106" s="12">
        <v>356598000</v>
      </c>
      <c r="AN106" s="12">
        <f>SUMIFS('[1]DATA THÔ IN'!$P$4:$P$12031,'[1]DATA THÔ IN'!$H$4:$H$12031,$A106,'[1]DATA THÔ IN'!$AC$4:$AC$12031,$E106,'[1]DATA THÔ IN'!$AH$4:$AH$12031,"Tiến độ 1")</f>
        <v>105324000</v>
      </c>
      <c r="AO106" s="12">
        <f>SUMIFS('[1]DATA THÔ IN'!$P$4:$P$12031,'[1]DATA THÔ IN'!$H$4:$H$12031,$A106,'[1]DATA THÔ IN'!$AC$4:$AC$12031,$E106,'[1]DATA THÔ IN'!$AH$4:$AH$12031,"Tiến độ 2")</f>
        <v>23928000</v>
      </c>
      <c r="AP106" s="12">
        <f>SUMIFS('[1]TIẾN ĐỘ %'!$N$6:$N$1034,'[1]TIẾN ĐỘ %'!$G$6:$G$1034,A106,'[1]TIẾN ĐỘ %'!$F$6:$F$1034,$E106)</f>
        <v>260256000</v>
      </c>
      <c r="AQ106" s="12">
        <f t="shared" si="49"/>
        <v>718848000</v>
      </c>
      <c r="AR106" s="15">
        <f t="shared" si="50"/>
        <v>0</v>
      </c>
      <c r="AS106" s="15">
        <f t="shared" si="51"/>
        <v>0.10644000000000001</v>
      </c>
      <c r="AT106" s="15">
        <f t="shared" si="52"/>
        <v>0.40797600000000001</v>
      </c>
      <c r="AU106" s="16">
        <f t="shared" si="53"/>
        <v>0.83060999999999996</v>
      </c>
      <c r="AV106" s="16">
        <f t="shared" si="54"/>
        <v>0.95238</v>
      </c>
      <c r="AW106" s="16">
        <f t="shared" si="55"/>
        <v>1.7829900000000001</v>
      </c>
      <c r="AX106" s="16">
        <f t="shared" si="57"/>
        <v>0.4050923076923077</v>
      </c>
      <c r="AY106" s="16">
        <f t="shared" si="58"/>
        <v>9.2030769230769235E-2</v>
      </c>
      <c r="AZ106" s="16">
        <f t="shared" si="59"/>
        <v>1.0009846153846154</v>
      </c>
      <c r="BA106" s="16">
        <f t="shared" si="60"/>
        <v>1.012461971830986</v>
      </c>
    </row>
    <row r="107" spans="1:53" x14ac:dyDescent="0.25">
      <c r="A107" s="8" t="s">
        <v>1334</v>
      </c>
      <c r="B107" s="28" t="s">
        <v>1010</v>
      </c>
      <c r="C107" s="28" t="s">
        <v>1011</v>
      </c>
      <c r="D107" s="28" t="s">
        <v>996</v>
      </c>
      <c r="E107" s="9" t="s">
        <v>52</v>
      </c>
      <c r="F107" s="28" t="s">
        <v>1012</v>
      </c>
      <c r="G107" s="28" t="s">
        <v>998</v>
      </c>
      <c r="H107" s="11">
        <v>3.5000000000000003E-2</v>
      </c>
      <c r="I107" s="11"/>
      <c r="J107" s="11">
        <v>0.01</v>
      </c>
      <c r="K107" s="11">
        <v>0.01</v>
      </c>
      <c r="L107" s="11">
        <v>5.0000000000000001E-3</v>
      </c>
      <c r="M107" s="11">
        <v>5.0000000000000001E-3</v>
      </c>
      <c r="N107" s="11"/>
      <c r="O107" s="12">
        <f t="shared" si="35"/>
        <v>0</v>
      </c>
      <c r="P107" s="12">
        <f t="shared" si="61"/>
        <v>0</v>
      </c>
      <c r="Q107" s="12">
        <f t="shared" si="37"/>
        <v>0</v>
      </c>
      <c r="R107" s="12">
        <f t="shared" si="62"/>
        <v>0</v>
      </c>
      <c r="S107" s="12">
        <f t="shared" si="39"/>
        <v>0</v>
      </c>
      <c r="T107" s="12">
        <f t="shared" si="63"/>
        <v>0</v>
      </c>
      <c r="U107" s="12">
        <f t="shared" si="41"/>
        <v>0</v>
      </c>
      <c r="V107" s="12">
        <f t="shared" si="64"/>
        <v>0</v>
      </c>
      <c r="W107" s="12">
        <f t="shared" si="56"/>
        <v>0</v>
      </c>
      <c r="X107" s="12">
        <f t="shared" si="43"/>
        <v>0</v>
      </c>
      <c r="Y107" s="12">
        <f t="shared" si="65"/>
        <v>0</v>
      </c>
      <c r="Z107" s="12">
        <f t="shared" si="66"/>
        <v>0</v>
      </c>
      <c r="AA107" s="12">
        <f t="shared" si="67"/>
        <v>0</v>
      </c>
      <c r="AB107" s="12">
        <f t="shared" si="68"/>
        <v>0</v>
      </c>
      <c r="AC107" s="12">
        <v>150000000</v>
      </c>
      <c r="AD107" s="12">
        <v>150000000</v>
      </c>
      <c r="AE107" s="12">
        <f>SUMIFS('[1]TIẾN ĐỘ %'!$M$6:$M$1034,'[1]TIẾN ĐỘ %'!$G$6:$G$1034,$A107,'[1]TIẾN ĐỘ %'!$F$6:$F$1034,$E107)</f>
        <v>130000000</v>
      </c>
      <c r="AF107" s="12">
        <f t="shared" si="48"/>
        <v>430000000</v>
      </c>
      <c r="AG107" s="12">
        <v>36132000</v>
      </c>
      <c r="AH107" s="12">
        <v>40068000</v>
      </c>
      <c r="AI107" s="12">
        <v>111912000</v>
      </c>
      <c r="AJ107" s="12">
        <v>58524000</v>
      </c>
      <c r="AK107" s="12">
        <v>0</v>
      </c>
      <c r="AL107" s="12">
        <v>0</v>
      </c>
      <c r="AM107" s="12">
        <v>77916000</v>
      </c>
      <c r="AN107" s="12">
        <f>SUMIFS('[1]DATA THÔ IN'!$P$4:$P$12031,'[1]DATA THÔ IN'!$H$4:$H$12031,$A107,'[1]DATA THÔ IN'!$AC$4:$AC$12031,$E107,'[1]DATA THÔ IN'!$AH$4:$AH$12031,"Tiến độ 1")</f>
        <v>41652000</v>
      </c>
      <c r="AO107" s="12">
        <f>SUMIFS('[1]DATA THÔ IN'!$P$4:$P$12031,'[1]DATA THÔ IN'!$H$4:$H$12031,$A107,'[1]DATA THÔ IN'!$AC$4:$AC$12031,$E107,'[1]DATA THÔ IN'!$AH$4:$AH$12031,"Tiến độ 2")</f>
        <v>27456000</v>
      </c>
      <c r="AP107" s="12">
        <f>SUMIFS('[1]TIẾN ĐỘ %'!$N$6:$N$1034,'[1]TIẾN ĐỘ %'!$G$6:$G$1034,A107,'[1]TIẾN ĐỘ %'!$F$6:$F$1034,$E107)</f>
        <v>87492000</v>
      </c>
      <c r="AQ107" s="12">
        <f t="shared" si="49"/>
        <v>277320000</v>
      </c>
      <c r="AR107" s="15">
        <f t="shared" si="50"/>
        <v>0.24088000000000001</v>
      </c>
      <c r="AS107" s="15">
        <f t="shared" si="51"/>
        <v>0.26712000000000002</v>
      </c>
      <c r="AT107" s="15">
        <f t="shared" si="52"/>
        <v>0.74607999999999997</v>
      </c>
      <c r="AU107" s="16">
        <f t="shared" si="53"/>
        <v>0.39016000000000001</v>
      </c>
      <c r="AV107" s="16">
        <f t="shared" si="54"/>
        <v>0</v>
      </c>
      <c r="AW107" s="16">
        <f t="shared" si="55"/>
        <v>0.51944000000000001</v>
      </c>
      <c r="AX107" s="16">
        <f t="shared" si="57"/>
        <v>0.32040000000000002</v>
      </c>
      <c r="AY107" s="16">
        <f t="shared" si="58"/>
        <v>0.2112</v>
      </c>
      <c r="AZ107" s="16">
        <f t="shared" si="59"/>
        <v>0.67301538461538457</v>
      </c>
      <c r="BA107" s="16">
        <f t="shared" si="60"/>
        <v>0.64493023255813953</v>
      </c>
    </row>
    <row r="108" spans="1:53" x14ac:dyDescent="0.25">
      <c r="A108" s="8" t="s">
        <v>1335</v>
      </c>
      <c r="B108" s="28" t="s">
        <v>1013</v>
      </c>
      <c r="C108" s="28" t="s">
        <v>1014</v>
      </c>
      <c r="D108" s="28" t="s">
        <v>1001</v>
      </c>
      <c r="E108" s="9" t="s">
        <v>52</v>
      </c>
      <c r="F108" s="28" t="s">
        <v>1015</v>
      </c>
      <c r="G108" s="28" t="s">
        <v>998</v>
      </c>
      <c r="H108" s="11">
        <v>3.5000000000000003E-2</v>
      </c>
      <c r="I108" s="11"/>
      <c r="J108" s="11">
        <v>0.01</v>
      </c>
      <c r="K108" s="11">
        <v>0.01</v>
      </c>
      <c r="L108" s="11">
        <v>5.0000000000000001E-3</v>
      </c>
      <c r="M108" s="11">
        <v>5.0000000000000001E-3</v>
      </c>
      <c r="N108" s="11"/>
      <c r="O108" s="12">
        <f t="shared" si="35"/>
        <v>0</v>
      </c>
      <c r="P108" s="12">
        <f t="shared" si="61"/>
        <v>1480271.4</v>
      </c>
      <c r="Q108" s="12">
        <f t="shared" si="37"/>
        <v>473622</v>
      </c>
      <c r="R108" s="12">
        <f t="shared" si="62"/>
        <v>2105823</v>
      </c>
      <c r="S108" s="12">
        <f t="shared" si="39"/>
        <v>0</v>
      </c>
      <c r="T108" s="12">
        <f t="shared" si="63"/>
        <v>1779499</v>
      </c>
      <c r="U108" s="12">
        <f t="shared" si="41"/>
        <v>412943</v>
      </c>
      <c r="V108" s="12">
        <f t="shared" si="64"/>
        <v>2192441</v>
      </c>
      <c r="W108" s="12">
        <f t="shared" si="56"/>
        <v>1844040</v>
      </c>
      <c r="X108" s="12">
        <f t="shared" si="43"/>
        <v>0</v>
      </c>
      <c r="Y108" s="12">
        <f t="shared" si="65"/>
        <v>1928301.5999999999</v>
      </c>
      <c r="Z108" s="12">
        <f t="shared" si="66"/>
        <v>704411.4</v>
      </c>
      <c r="AA108" s="12">
        <f t="shared" si="67"/>
        <v>2632713</v>
      </c>
      <c r="AB108" s="12">
        <f t="shared" si="68"/>
        <v>3465488.6999999997</v>
      </c>
      <c r="AC108" s="12">
        <v>200000000</v>
      </c>
      <c r="AD108" s="12">
        <v>180000000</v>
      </c>
      <c r="AE108" s="12">
        <f>SUMIFS('[1]TIẾN ĐỘ %'!$M$6:$M$1034,'[1]TIẾN ĐỘ %'!$G$6:$G$1034,$A108,'[1]TIẾN ĐỘ %'!$F$6:$F$1034,$E108)</f>
        <v>270000000</v>
      </c>
      <c r="AF108" s="12">
        <f t="shared" si="48"/>
        <v>650000000</v>
      </c>
      <c r="AG108" s="12">
        <v>153396000</v>
      </c>
      <c r="AH108" s="12">
        <v>49080000</v>
      </c>
      <c r="AI108" s="12">
        <v>218220000</v>
      </c>
      <c r="AJ108" s="12">
        <v>184404000</v>
      </c>
      <c r="AK108" s="12">
        <v>42792000</v>
      </c>
      <c r="AL108" s="12">
        <v>184404000</v>
      </c>
      <c r="AM108" s="12">
        <v>227196000</v>
      </c>
      <c r="AN108" s="12">
        <f>SUMIFS('[1]DATA THÔ IN'!$P$4:$P$12031,'[1]DATA THÔ IN'!$H$4:$H$12031,$A108,'[1]DATA THÔ IN'!$AC$4:$AC$12031,$E108,'[1]DATA THÔ IN'!$AH$4:$AH$12031,"Tiến độ 1")</f>
        <v>199824000</v>
      </c>
      <c r="AO108" s="12">
        <f>SUMIFS('[1]DATA THÔ IN'!$P$4:$P$12031,'[1]DATA THÔ IN'!$H$4:$H$12031,$A108,'[1]DATA THÔ IN'!$AC$4:$AC$12031,$E108,'[1]DATA THÔ IN'!$AH$4:$AH$12031,"Tiến độ 2")</f>
        <v>72996000</v>
      </c>
      <c r="AP108" s="12">
        <f>SUMIFS('[1]TIẾN ĐỘ %'!$N$6:$N$1034,'[1]TIẾN ĐỘ %'!$G$6:$G$1034,A108,'[1]TIẾN ĐỘ %'!$F$6:$F$1034,$E108)</f>
        <v>272820000</v>
      </c>
      <c r="AQ108" s="12">
        <f t="shared" si="49"/>
        <v>718236000</v>
      </c>
      <c r="AR108" s="15">
        <f t="shared" si="50"/>
        <v>0.76698</v>
      </c>
      <c r="AS108" s="15">
        <f t="shared" si="51"/>
        <v>0.24540000000000001</v>
      </c>
      <c r="AT108" s="15">
        <f t="shared" si="52"/>
        <v>1.0911</v>
      </c>
      <c r="AU108" s="16">
        <f t="shared" si="53"/>
        <v>1.0244666666666666</v>
      </c>
      <c r="AV108" s="16">
        <f t="shared" si="54"/>
        <v>0.23773333333333332</v>
      </c>
      <c r="AW108" s="16">
        <f t="shared" si="55"/>
        <v>1.2622</v>
      </c>
      <c r="AX108" s="16">
        <f t="shared" si="57"/>
        <v>0.74008888888888891</v>
      </c>
      <c r="AY108" s="16">
        <f t="shared" si="58"/>
        <v>0.27035555555555557</v>
      </c>
      <c r="AZ108" s="16">
        <f t="shared" si="59"/>
        <v>1.0104444444444445</v>
      </c>
      <c r="BA108" s="16">
        <f t="shared" si="60"/>
        <v>1.1049784615384615</v>
      </c>
    </row>
    <row r="109" spans="1:53" x14ac:dyDescent="0.25">
      <c r="A109" s="8" t="s">
        <v>1336</v>
      </c>
      <c r="B109" s="28" t="s">
        <v>1016</v>
      </c>
      <c r="C109" s="28" t="s">
        <v>1017</v>
      </c>
      <c r="D109" s="28" t="s">
        <v>1018</v>
      </c>
      <c r="E109" s="9" t="s">
        <v>52</v>
      </c>
      <c r="F109" s="28" t="s">
        <v>1019</v>
      </c>
      <c r="G109" s="28" t="s">
        <v>998</v>
      </c>
      <c r="H109" s="11">
        <v>3.5000000000000003E-2</v>
      </c>
      <c r="I109" s="11"/>
      <c r="J109" s="11">
        <v>0.01</v>
      </c>
      <c r="K109" s="11">
        <v>0.01</v>
      </c>
      <c r="L109" s="11">
        <v>5.0000000000000001E-3</v>
      </c>
      <c r="M109" s="11">
        <v>5.0000000000000001E-3</v>
      </c>
      <c r="N109" s="11"/>
      <c r="O109" s="12">
        <f t="shared" si="35"/>
        <v>0</v>
      </c>
      <c r="P109" s="12">
        <f t="shared" si="61"/>
        <v>0</v>
      </c>
      <c r="Q109" s="12">
        <f t="shared" si="37"/>
        <v>0</v>
      </c>
      <c r="R109" s="12">
        <f t="shared" si="62"/>
        <v>6732148.7999999998</v>
      </c>
      <c r="S109" s="12">
        <f t="shared" si="39"/>
        <v>0</v>
      </c>
      <c r="T109" s="12">
        <f t="shared" si="63"/>
        <v>3955381</v>
      </c>
      <c r="U109" s="12">
        <f t="shared" si="41"/>
        <v>0</v>
      </c>
      <c r="V109" s="12">
        <f t="shared" si="64"/>
        <v>9876350</v>
      </c>
      <c r="W109" s="12">
        <f t="shared" si="56"/>
        <v>4098840</v>
      </c>
      <c r="X109" s="12">
        <f t="shared" si="43"/>
        <v>0</v>
      </c>
      <c r="Y109" s="12">
        <f t="shared" si="65"/>
        <v>0</v>
      </c>
      <c r="Z109" s="12">
        <f t="shared" si="66"/>
        <v>0</v>
      </c>
      <c r="AA109" s="12">
        <f t="shared" si="67"/>
        <v>7163619.5999999996</v>
      </c>
      <c r="AB109" s="12">
        <f t="shared" si="68"/>
        <v>11886059.4</v>
      </c>
      <c r="AC109" s="12">
        <v>650000000</v>
      </c>
      <c r="AD109" s="12">
        <v>1020000000</v>
      </c>
      <c r="AE109" s="12">
        <f>SUMIFS('[1]TIẾN ĐỘ %'!$M$6:$M$1034,'[1]TIẾN ĐỘ %'!$G$6:$G$1034,$A109,'[1]TIẾN ĐỘ %'!$F$6:$F$1034,$E109)</f>
        <v>740000000</v>
      </c>
      <c r="AF109" s="12">
        <f t="shared" si="48"/>
        <v>2410000000</v>
      </c>
      <c r="AG109" s="12">
        <v>51840000</v>
      </c>
      <c r="AH109" s="12">
        <v>110484000</v>
      </c>
      <c r="AI109" s="12">
        <v>697632000</v>
      </c>
      <c r="AJ109" s="12">
        <v>409884000</v>
      </c>
      <c r="AK109" s="12">
        <v>336792000</v>
      </c>
      <c r="AL109" s="12">
        <v>409884000</v>
      </c>
      <c r="AM109" s="12">
        <v>1023456000</v>
      </c>
      <c r="AN109" s="12">
        <f>SUMIFS('[1]DATA THÔ IN'!$P$4:$P$12031,'[1]DATA THÔ IN'!$H$4:$H$12031,$A109,'[1]DATA THÔ IN'!$AC$4:$AC$12031,$E109,'[1]DATA THÔ IN'!$AH$4:$AH$12031,"Tiến độ 1")</f>
        <v>0</v>
      </c>
      <c r="AO109" s="12">
        <f>SUMIFS('[1]DATA THÔ IN'!$P$4:$P$12031,'[1]DATA THÔ IN'!$H$4:$H$12031,$A109,'[1]DATA THÔ IN'!$AC$4:$AC$12031,$E109,'[1]DATA THÔ IN'!$AH$4:$AH$12031,"Tiến độ 2")</f>
        <v>112608000</v>
      </c>
      <c r="AP109" s="12">
        <f>SUMIFS('[1]TIẾN ĐỘ %'!$N$6:$N$1034,'[1]TIẾN ĐỘ %'!$G$6:$G$1034,A109,'[1]TIẾN ĐỘ %'!$F$6:$F$1034,$E109)</f>
        <v>742344000</v>
      </c>
      <c r="AQ109" s="12">
        <f t="shared" si="49"/>
        <v>2463432000</v>
      </c>
      <c r="AR109" s="15">
        <f t="shared" si="50"/>
        <v>7.9753846153846147E-2</v>
      </c>
      <c r="AS109" s="15">
        <f t="shared" si="51"/>
        <v>0.16997538461538461</v>
      </c>
      <c r="AT109" s="15">
        <f t="shared" si="52"/>
        <v>1.07328</v>
      </c>
      <c r="AU109" s="16">
        <f t="shared" si="53"/>
        <v>0.40184705882352939</v>
      </c>
      <c r="AV109" s="16">
        <f t="shared" si="54"/>
        <v>0.33018823529411767</v>
      </c>
      <c r="AW109" s="16">
        <f t="shared" si="55"/>
        <v>1.0033882352941177</v>
      </c>
      <c r="AX109" s="16">
        <f t="shared" si="57"/>
        <v>0</v>
      </c>
      <c r="AY109" s="16">
        <f t="shared" si="58"/>
        <v>0.15217297297297297</v>
      </c>
      <c r="AZ109" s="16">
        <f t="shared" si="59"/>
        <v>1.0031675675675675</v>
      </c>
      <c r="BA109" s="16">
        <f t="shared" si="60"/>
        <v>1.0221709543568465</v>
      </c>
    </row>
    <row r="110" spans="1:53" x14ac:dyDescent="0.25">
      <c r="A110" s="8" t="s">
        <v>1337</v>
      </c>
      <c r="B110" s="28" t="s">
        <v>1020</v>
      </c>
      <c r="C110" s="28" t="s">
        <v>1021</v>
      </c>
      <c r="D110" s="28" t="s">
        <v>1001</v>
      </c>
      <c r="E110" s="9" t="s">
        <v>52</v>
      </c>
      <c r="F110" s="28" t="s">
        <v>1022</v>
      </c>
      <c r="G110" s="28" t="s">
        <v>998</v>
      </c>
      <c r="H110" s="11">
        <v>3.5000000000000003E-2</v>
      </c>
      <c r="I110" s="11"/>
      <c r="J110" s="11">
        <v>0.01</v>
      </c>
      <c r="K110" s="11">
        <v>0.01</v>
      </c>
      <c r="L110" s="11">
        <v>5.0000000000000001E-3</v>
      </c>
      <c r="M110" s="11">
        <v>5.0000000000000001E-3</v>
      </c>
      <c r="N110" s="11"/>
      <c r="O110" s="12">
        <f t="shared" si="35"/>
        <v>0</v>
      </c>
      <c r="P110" s="12">
        <f t="shared" si="61"/>
        <v>4110436.8</v>
      </c>
      <c r="Q110" s="12">
        <f t="shared" si="37"/>
        <v>100167</v>
      </c>
      <c r="R110" s="12">
        <f t="shared" si="62"/>
        <v>4560319.8</v>
      </c>
      <c r="S110" s="12">
        <f t="shared" si="39"/>
        <v>0</v>
      </c>
      <c r="T110" s="12">
        <f t="shared" si="63"/>
        <v>3540238</v>
      </c>
      <c r="U110" s="12">
        <f t="shared" si="41"/>
        <v>437492</v>
      </c>
      <c r="V110" s="12">
        <f t="shared" si="64"/>
        <v>3977730</v>
      </c>
      <c r="W110" s="12">
        <f t="shared" si="56"/>
        <v>2473920</v>
      </c>
      <c r="X110" s="12">
        <f t="shared" si="43"/>
        <v>0</v>
      </c>
      <c r="Y110" s="12">
        <f t="shared" si="65"/>
        <v>3319175.4</v>
      </c>
      <c r="Z110" s="12">
        <f t="shared" si="66"/>
        <v>390246</v>
      </c>
      <c r="AA110" s="12">
        <f t="shared" si="67"/>
        <v>3709421.4</v>
      </c>
      <c r="AB110" s="12">
        <f t="shared" si="68"/>
        <v>6123735.5999999996</v>
      </c>
      <c r="AC110" s="12">
        <v>300000000</v>
      </c>
      <c r="AD110" s="12">
        <v>320000000</v>
      </c>
      <c r="AE110" s="12">
        <f>SUMIFS('[1]TIẾN ĐỘ %'!$M$6:$M$1034,'[1]TIẾN ĐỘ %'!$G$6:$G$1034,$A110,'[1]TIẾN ĐỘ %'!$F$6:$F$1034,$E110)</f>
        <v>360000000</v>
      </c>
      <c r="AF110" s="12">
        <f t="shared" si="48"/>
        <v>980000000</v>
      </c>
      <c r="AG110" s="12">
        <v>425952000</v>
      </c>
      <c r="AH110" s="12">
        <v>10380000</v>
      </c>
      <c r="AI110" s="12">
        <v>472572000</v>
      </c>
      <c r="AJ110" s="12">
        <v>366864000</v>
      </c>
      <c r="AK110" s="12">
        <v>45336000</v>
      </c>
      <c r="AL110" s="12">
        <v>247392000</v>
      </c>
      <c r="AM110" s="12">
        <v>412200000</v>
      </c>
      <c r="AN110" s="12">
        <f>SUMIFS('[1]DATA THÔ IN'!$P$4:$P$12031,'[1]DATA THÔ IN'!$H$4:$H$12031,$A110,'[1]DATA THÔ IN'!$AC$4:$AC$12031,$E110,'[1]DATA THÔ IN'!$AH$4:$AH$12031,"Tiến độ 1")</f>
        <v>343956000</v>
      </c>
      <c r="AO110" s="12">
        <f>SUMIFS('[1]DATA THÔ IN'!$P$4:$P$12031,'[1]DATA THÔ IN'!$H$4:$H$12031,$A110,'[1]DATA THÔ IN'!$AC$4:$AC$12031,$E110,'[1]DATA THÔ IN'!$AH$4:$AH$12031,"Tiến độ 2")</f>
        <v>40440000</v>
      </c>
      <c r="AP110" s="12">
        <f>SUMIFS('[1]TIẾN ĐỘ %'!$N$6:$N$1034,'[1]TIẾN ĐỘ %'!$G$6:$G$1034,A110,'[1]TIẾN ĐỘ %'!$F$6:$F$1034,$E110)</f>
        <v>384396000</v>
      </c>
      <c r="AQ110" s="12">
        <f t="shared" si="49"/>
        <v>1269168000</v>
      </c>
      <c r="AR110" s="15">
        <f t="shared" si="50"/>
        <v>1.41984</v>
      </c>
      <c r="AS110" s="15">
        <f t="shared" si="51"/>
        <v>3.4599999999999999E-2</v>
      </c>
      <c r="AT110" s="15">
        <f t="shared" si="52"/>
        <v>1.57524</v>
      </c>
      <c r="AU110" s="16">
        <f t="shared" si="53"/>
        <v>1.14645</v>
      </c>
      <c r="AV110" s="16">
        <f t="shared" si="54"/>
        <v>0.141675</v>
      </c>
      <c r="AW110" s="16">
        <f t="shared" si="55"/>
        <v>1.288125</v>
      </c>
      <c r="AX110" s="16">
        <f t="shared" si="57"/>
        <v>0.95543333333333336</v>
      </c>
      <c r="AY110" s="16">
        <f t="shared" si="58"/>
        <v>0.11233333333333333</v>
      </c>
      <c r="AZ110" s="16">
        <f t="shared" si="59"/>
        <v>1.0677666666666668</v>
      </c>
      <c r="BA110" s="16">
        <f t="shared" si="60"/>
        <v>1.2950693877551021</v>
      </c>
    </row>
    <row r="111" spans="1:53" x14ac:dyDescent="0.25">
      <c r="A111" s="8" t="s">
        <v>1338</v>
      </c>
      <c r="B111" s="28" t="s">
        <v>1023</v>
      </c>
      <c r="C111" s="28" t="s">
        <v>1024</v>
      </c>
      <c r="D111" s="28" t="s">
        <v>1018</v>
      </c>
      <c r="E111" s="9" t="s">
        <v>52</v>
      </c>
      <c r="F111" s="28" t="s">
        <v>1025</v>
      </c>
      <c r="G111" s="28" t="s">
        <v>998</v>
      </c>
      <c r="H111" s="11">
        <v>3.5000000000000003E-2</v>
      </c>
      <c r="I111" s="11"/>
      <c r="J111" s="11">
        <v>0.01</v>
      </c>
      <c r="K111" s="11">
        <v>0.01</v>
      </c>
      <c r="L111" s="11">
        <v>5.0000000000000001E-3</v>
      </c>
      <c r="M111" s="11">
        <v>5.0000000000000001E-3</v>
      </c>
      <c r="N111" s="11"/>
      <c r="O111" s="12">
        <f t="shared" si="35"/>
        <v>0</v>
      </c>
      <c r="P111" s="12">
        <f t="shared" si="61"/>
        <v>0</v>
      </c>
      <c r="Q111" s="12">
        <f t="shared" si="37"/>
        <v>0</v>
      </c>
      <c r="R111" s="12">
        <f t="shared" si="62"/>
        <v>5310240.6000000006</v>
      </c>
      <c r="S111" s="12">
        <f t="shared" si="39"/>
        <v>0</v>
      </c>
      <c r="T111" s="12">
        <f t="shared" si="63"/>
        <v>5405428</v>
      </c>
      <c r="U111" s="12">
        <f t="shared" si="41"/>
        <v>4151430</v>
      </c>
      <c r="V111" s="12">
        <f t="shared" si="64"/>
        <v>9985318</v>
      </c>
      <c r="W111" s="12">
        <f t="shared" si="56"/>
        <v>5601480</v>
      </c>
      <c r="X111" s="12">
        <f t="shared" si="43"/>
        <v>0</v>
      </c>
      <c r="Y111" s="12">
        <f t="shared" si="65"/>
        <v>2527682.4</v>
      </c>
      <c r="Z111" s="12">
        <f t="shared" si="66"/>
        <v>0</v>
      </c>
      <c r="AA111" s="12">
        <f t="shared" si="67"/>
        <v>6307857.5999999996</v>
      </c>
      <c r="AB111" s="12">
        <f t="shared" si="68"/>
        <v>10801708.199999999</v>
      </c>
      <c r="AC111" s="12">
        <v>550000000</v>
      </c>
      <c r="AD111" s="12">
        <v>870000000</v>
      </c>
      <c r="AE111" s="12">
        <f>SUMIFS('[1]TIẾN ĐỘ %'!$M$6:$M$1034,'[1]TIẾN ĐỘ %'!$G$6:$G$1034,$A111,'[1]TIẾN ĐỘ %'!$F$6:$F$1034,$E111)</f>
        <v>650000000</v>
      </c>
      <c r="AF111" s="12">
        <f t="shared" si="48"/>
        <v>2070000000</v>
      </c>
      <c r="AG111" s="12">
        <v>205608000</v>
      </c>
      <c r="AH111" s="12">
        <v>0</v>
      </c>
      <c r="AI111" s="12">
        <v>550284000</v>
      </c>
      <c r="AJ111" s="12">
        <v>560148000</v>
      </c>
      <c r="AK111" s="12">
        <v>430200000</v>
      </c>
      <c r="AL111" s="12">
        <v>560148000</v>
      </c>
      <c r="AM111" s="12">
        <v>1034748000</v>
      </c>
      <c r="AN111" s="12">
        <f>SUMIFS('[1]DATA THÔ IN'!$P$4:$P$12031,'[1]DATA THÔ IN'!$H$4:$H$12031,$A111,'[1]DATA THÔ IN'!$AC$4:$AC$12031,$E111,'[1]DATA THÔ IN'!$AH$4:$AH$12031,"Tiến độ 1")</f>
        <v>261936000</v>
      </c>
      <c r="AO111" s="12">
        <f>SUMIFS('[1]DATA THÔ IN'!$P$4:$P$12031,'[1]DATA THÔ IN'!$H$4:$H$12031,$A111,'[1]DATA THÔ IN'!$AC$4:$AC$12031,$E111,'[1]DATA THÔ IN'!$AH$4:$AH$12031,"Tiến độ 2")</f>
        <v>123840000</v>
      </c>
      <c r="AP111" s="12">
        <f>SUMIFS('[1]TIẾN ĐỘ %'!$N$6:$N$1034,'[1]TIẾN ĐỘ %'!$G$6:$G$1034,A111,'[1]TIẾN ĐỘ %'!$F$6:$F$1034,$E111)</f>
        <v>653664000</v>
      </c>
      <c r="AQ111" s="12">
        <f t="shared" si="49"/>
        <v>2238696000</v>
      </c>
      <c r="AR111" s="15">
        <f t="shared" si="50"/>
        <v>0.37383272727272726</v>
      </c>
      <c r="AS111" s="15">
        <f t="shared" si="51"/>
        <v>0</v>
      </c>
      <c r="AT111" s="15">
        <f t="shared" si="52"/>
        <v>1.0005163636363636</v>
      </c>
      <c r="AU111" s="16">
        <f t="shared" si="53"/>
        <v>0.64384827586206894</v>
      </c>
      <c r="AV111" s="16">
        <f t="shared" si="54"/>
        <v>0.49448275862068963</v>
      </c>
      <c r="AW111" s="16">
        <f t="shared" si="55"/>
        <v>1.1893655172413793</v>
      </c>
      <c r="AX111" s="16">
        <f t="shared" si="57"/>
        <v>0.40297846153846156</v>
      </c>
      <c r="AY111" s="16">
        <f t="shared" si="58"/>
        <v>0.19052307692307693</v>
      </c>
      <c r="AZ111" s="16">
        <f t="shared" si="59"/>
        <v>1.0056369230769231</v>
      </c>
      <c r="BA111" s="16">
        <f t="shared" si="60"/>
        <v>1.081495652173913</v>
      </c>
    </row>
    <row r="112" spans="1:53" x14ac:dyDescent="0.25">
      <c r="A112" s="8" t="s">
        <v>1339</v>
      </c>
      <c r="B112" s="28" t="s">
        <v>1026</v>
      </c>
      <c r="C112" s="28" t="s">
        <v>1027</v>
      </c>
      <c r="D112" s="28" t="s">
        <v>996</v>
      </c>
      <c r="E112" s="9" t="s">
        <v>52</v>
      </c>
      <c r="F112" s="28" t="s">
        <v>1012</v>
      </c>
      <c r="G112" s="28" t="s">
        <v>998</v>
      </c>
      <c r="H112" s="11">
        <v>3.5000000000000003E-2</v>
      </c>
      <c r="I112" s="11"/>
      <c r="J112" s="11">
        <v>0.01</v>
      </c>
      <c r="K112" s="11">
        <v>0.01</v>
      </c>
      <c r="L112" s="11">
        <v>5.0000000000000001E-3</v>
      </c>
      <c r="M112" s="11">
        <v>5.0000000000000001E-3</v>
      </c>
      <c r="N112" s="11"/>
      <c r="O112" s="12">
        <f t="shared" si="35"/>
        <v>0</v>
      </c>
      <c r="P112" s="12">
        <f t="shared" si="61"/>
        <v>1501926</v>
      </c>
      <c r="Q112" s="12">
        <f t="shared" si="37"/>
        <v>0</v>
      </c>
      <c r="R112" s="12">
        <f t="shared" si="62"/>
        <v>3726270.3000000003</v>
      </c>
      <c r="S112" s="12">
        <f t="shared" si="39"/>
        <v>0</v>
      </c>
      <c r="T112" s="12">
        <f t="shared" si="63"/>
        <v>3010105</v>
      </c>
      <c r="U112" s="12">
        <f t="shared" si="41"/>
        <v>0</v>
      </c>
      <c r="V112" s="12">
        <f t="shared" si="64"/>
        <v>3010105</v>
      </c>
      <c r="W112" s="12">
        <f t="shared" si="56"/>
        <v>3119280</v>
      </c>
      <c r="X112" s="12">
        <f t="shared" si="43"/>
        <v>0</v>
      </c>
      <c r="Y112" s="12">
        <f t="shared" si="65"/>
        <v>2463066</v>
      </c>
      <c r="Z112" s="12">
        <f t="shared" si="66"/>
        <v>571936.19999999995</v>
      </c>
      <c r="AA112" s="12">
        <f t="shared" si="67"/>
        <v>3035002.1999999997</v>
      </c>
      <c r="AB112" s="12">
        <f>IF(AF112=0,0,IF(AQ112&gt;=AF112,AQ112*L112*(100%-H112),0))</f>
        <v>4885688.8499999996</v>
      </c>
      <c r="AC112" s="12">
        <f>250000000+AC360</f>
        <v>330000000</v>
      </c>
      <c r="AD112" s="12">
        <v>290000000</v>
      </c>
      <c r="AE112" s="12">
        <f>SUMIFS('[1]TIẾN ĐỘ %'!$M$6:$M$1034,'[1]TIẾN ĐỘ %'!$G$6:$G$1034,$A112,'[1]TIẾN ĐỘ %'!$F$6:$F$1034,$E112)</f>
        <v>310000000</v>
      </c>
      <c r="AF112" s="12">
        <f t="shared" si="48"/>
        <v>930000000</v>
      </c>
      <c r="AG112" s="12">
        <v>155640000</v>
      </c>
      <c r="AH112" s="12">
        <v>50010000</v>
      </c>
      <c r="AI112" s="12">
        <v>386142000</v>
      </c>
      <c r="AJ112" s="12">
        <v>311928000</v>
      </c>
      <c r="AK112" s="12">
        <v>0</v>
      </c>
      <c r="AL112" s="12">
        <v>311928000</v>
      </c>
      <c r="AM112" s="12">
        <v>311928000</v>
      </c>
      <c r="AN112" s="12">
        <f>SUMIFS('[1]DATA THÔ IN'!$P$4:$P$12031,'[1]DATA THÔ IN'!$H$4:$H$12031,$A112,'[1]DATA THÔ IN'!$AC$4:$AC$12031,$E112,'[1]DATA THÔ IN'!$AH$4:$AH$12031,"Tiến độ 1")</f>
        <v>255240000</v>
      </c>
      <c r="AO112" s="12">
        <f>SUMIFS('[1]DATA THÔ IN'!$P$4:$P$12031,'[1]DATA THÔ IN'!$H$4:$H$12031,$A112,'[1]DATA THÔ IN'!$AC$4:$AC$12031,$E112,'[1]DATA THÔ IN'!$AH$4:$AH$12031,"Tiến độ 2")</f>
        <v>59268000</v>
      </c>
      <c r="AP112" s="12">
        <f>SUMIFS('[1]TIẾN ĐỘ %'!$N$6:$N$1034,'[1]TIẾN ĐỘ %'!$G$6:$G$1034,A112,'[1]TIẾN ĐỘ %'!$F$6:$F$1034,$E112)</f>
        <v>314508000</v>
      </c>
      <c r="AQ112" s="12">
        <f>+AP112+AM112+AI112</f>
        <v>1012578000</v>
      </c>
      <c r="AR112" s="15">
        <f t="shared" si="50"/>
        <v>0.47163636363636363</v>
      </c>
      <c r="AS112" s="15">
        <f t="shared" si="51"/>
        <v>0.15154545454545454</v>
      </c>
      <c r="AT112" s="15">
        <f t="shared" si="52"/>
        <v>1.1701272727272727</v>
      </c>
      <c r="AU112" s="16">
        <f t="shared" si="53"/>
        <v>1.0756137931034482</v>
      </c>
      <c r="AV112" s="16">
        <f t="shared" si="54"/>
        <v>0</v>
      </c>
      <c r="AW112" s="16">
        <f t="shared" si="55"/>
        <v>1.0756137931034482</v>
      </c>
      <c r="AX112" s="16">
        <f t="shared" si="57"/>
        <v>0.82335483870967741</v>
      </c>
      <c r="AY112" s="16">
        <f t="shared" si="58"/>
        <v>0.19118709677419354</v>
      </c>
      <c r="AZ112" s="16">
        <f t="shared" si="59"/>
        <v>1.0145419354838709</v>
      </c>
      <c r="BA112" s="16">
        <f t="shared" si="60"/>
        <v>1.0887935483870967</v>
      </c>
    </row>
    <row r="113" spans="1:53" x14ac:dyDescent="0.25">
      <c r="A113" s="8" t="s">
        <v>1342</v>
      </c>
      <c r="B113" s="28" t="s">
        <v>1190</v>
      </c>
      <c r="C113" s="28" t="s">
        <v>1191</v>
      </c>
      <c r="D113" s="28" t="s">
        <v>996</v>
      </c>
      <c r="E113" s="9" t="s">
        <v>52</v>
      </c>
      <c r="F113" s="28" t="s">
        <v>1185</v>
      </c>
      <c r="G113" s="28" t="s">
        <v>998</v>
      </c>
      <c r="H113" s="11">
        <v>3.5000000000000003E-2</v>
      </c>
      <c r="I113" s="11"/>
      <c r="J113" s="11">
        <v>0.01</v>
      </c>
      <c r="K113" s="11">
        <v>0.01</v>
      </c>
      <c r="L113" s="11">
        <v>5.0000000000000001E-3</v>
      </c>
      <c r="M113" s="11">
        <v>5.0000000000000001E-3</v>
      </c>
      <c r="N113" s="11"/>
      <c r="O113" s="12">
        <f t="shared" si="35"/>
        <v>0</v>
      </c>
      <c r="P113" s="12">
        <f t="shared" si="61"/>
        <v>0</v>
      </c>
      <c r="Q113" s="12">
        <f t="shared" si="37"/>
        <v>0</v>
      </c>
      <c r="R113" s="12">
        <f t="shared" si="62"/>
        <v>0</v>
      </c>
      <c r="S113" s="12">
        <f t="shared" si="39"/>
        <v>0</v>
      </c>
      <c r="T113" s="12">
        <f t="shared" si="63"/>
        <v>0</v>
      </c>
      <c r="U113" s="12">
        <f t="shared" si="41"/>
        <v>0</v>
      </c>
      <c r="V113" s="12">
        <f t="shared" si="64"/>
        <v>0</v>
      </c>
      <c r="W113" s="12">
        <f t="shared" si="56"/>
        <v>0</v>
      </c>
      <c r="X113" s="12">
        <f t="shared" si="43"/>
        <v>0</v>
      </c>
      <c r="Y113" s="12">
        <f t="shared" si="65"/>
        <v>0</v>
      </c>
      <c r="Z113" s="12">
        <f t="shared" si="66"/>
        <v>0</v>
      </c>
      <c r="AA113" s="12">
        <f t="shared" si="67"/>
        <v>0</v>
      </c>
      <c r="AB113" s="12">
        <f t="shared" si="68"/>
        <v>0</v>
      </c>
      <c r="AC113" s="12">
        <v>0</v>
      </c>
      <c r="AD113" s="12">
        <v>0</v>
      </c>
      <c r="AE113" s="12">
        <f>SUMIFS('[1]TIẾN ĐỘ %'!$M$6:$M$1034,'[1]TIẾN ĐỘ %'!$G$6:$G$1034,$A113,'[1]TIẾN ĐỘ %'!$F$6:$F$1034,$E113)</f>
        <v>0</v>
      </c>
      <c r="AF113" s="12">
        <f t="shared" si="48"/>
        <v>0</v>
      </c>
      <c r="AG113" s="12">
        <v>0</v>
      </c>
      <c r="AH113" s="12">
        <v>-46084000</v>
      </c>
      <c r="AI113" s="12">
        <v>-46084000</v>
      </c>
      <c r="AJ113" s="12">
        <v>0</v>
      </c>
      <c r="AK113" s="12">
        <v>0</v>
      </c>
      <c r="AL113" s="12">
        <v>0</v>
      </c>
      <c r="AM113" s="12">
        <v>0</v>
      </c>
      <c r="AN113" s="12">
        <f>SUMIFS('[1]DATA THÔ IN'!$P$4:$P$12031,'[1]DATA THÔ IN'!$H$4:$H$12031,$A113,'[1]DATA THÔ IN'!$AC$4:$AC$12031,$E113,'[1]DATA THÔ IN'!$AH$4:$AH$12031,"Tiến độ 1")</f>
        <v>0</v>
      </c>
      <c r="AO113" s="12">
        <f>SUMIFS('[1]DATA THÔ IN'!$P$4:$P$12031,'[1]DATA THÔ IN'!$H$4:$H$12031,$A113,'[1]DATA THÔ IN'!$AC$4:$AC$12031,$E113,'[1]DATA THÔ IN'!$AH$4:$AH$12031,"Tiến độ 2")</f>
        <v>0</v>
      </c>
      <c r="AP113" s="12">
        <f>SUMIFS('[1]TIẾN ĐỘ %'!$N$6:$N$1034,'[1]TIẾN ĐỘ %'!$G$6:$G$1034,A113,'[1]TIẾN ĐỘ %'!$F$6:$F$1034,$E113)</f>
        <v>0</v>
      </c>
      <c r="AQ113" s="12">
        <f t="shared" si="49"/>
        <v>-46084000</v>
      </c>
      <c r="AR113" s="15">
        <f t="shared" si="50"/>
        <v>0</v>
      </c>
      <c r="AS113" s="15">
        <f t="shared" si="51"/>
        <v>0</v>
      </c>
      <c r="AT113" s="15">
        <f t="shared" si="52"/>
        <v>0</v>
      </c>
      <c r="AU113" s="16">
        <f t="shared" si="53"/>
        <v>0</v>
      </c>
      <c r="AV113" s="16">
        <f t="shared" si="54"/>
        <v>0</v>
      </c>
      <c r="AW113" s="16">
        <f t="shared" si="55"/>
        <v>0</v>
      </c>
      <c r="AX113" s="16">
        <f t="shared" si="57"/>
        <v>0</v>
      </c>
      <c r="AY113" s="16">
        <f t="shared" si="58"/>
        <v>0</v>
      </c>
      <c r="AZ113" s="16">
        <f t="shared" si="59"/>
        <v>0</v>
      </c>
      <c r="BA113" s="16">
        <f t="shared" si="60"/>
        <v>0</v>
      </c>
    </row>
    <row r="114" spans="1:53" x14ac:dyDescent="0.25">
      <c r="A114" s="8" t="s">
        <v>1343</v>
      </c>
      <c r="B114" s="28" t="s">
        <v>1209</v>
      </c>
      <c r="C114" s="28" t="s">
        <v>1210</v>
      </c>
      <c r="D114" s="28" t="s">
        <v>996</v>
      </c>
      <c r="E114" s="9" t="s">
        <v>52</v>
      </c>
      <c r="F114" s="28" t="s">
        <v>1204</v>
      </c>
      <c r="G114" s="28" t="s">
        <v>998</v>
      </c>
      <c r="H114" s="11">
        <v>3.5000000000000003E-2</v>
      </c>
      <c r="I114" s="11">
        <v>0.02</v>
      </c>
      <c r="J114" s="11">
        <v>0.01</v>
      </c>
      <c r="K114" s="11">
        <v>0.01</v>
      </c>
      <c r="L114" s="11">
        <v>5.0000000000000001E-3</v>
      </c>
      <c r="M114" s="11">
        <v>5.0000000000000001E-3</v>
      </c>
      <c r="N114" s="11"/>
      <c r="O114" s="12">
        <f t="shared" si="35"/>
        <v>333360</v>
      </c>
      <c r="P114" s="12">
        <f t="shared" si="61"/>
        <v>0</v>
      </c>
      <c r="Q114" s="12">
        <f t="shared" si="37"/>
        <v>0</v>
      </c>
      <c r="R114" s="12">
        <f t="shared" si="62"/>
        <v>0</v>
      </c>
      <c r="S114" s="12">
        <f t="shared" si="39"/>
        <v>3310440</v>
      </c>
      <c r="T114" s="12">
        <f t="shared" si="63"/>
        <v>0</v>
      </c>
      <c r="U114" s="12">
        <f t="shared" si="41"/>
        <v>917599</v>
      </c>
      <c r="V114" s="12">
        <f t="shared" si="64"/>
        <v>1597287</v>
      </c>
      <c r="W114" s="12">
        <f t="shared" si="56"/>
        <v>162240</v>
      </c>
      <c r="X114" s="12">
        <f t="shared" si="43"/>
        <v>1626240</v>
      </c>
      <c r="Y114" s="12">
        <f t="shared" si="65"/>
        <v>0</v>
      </c>
      <c r="Z114" s="12">
        <f t="shared" si="66"/>
        <v>0</v>
      </c>
      <c r="AA114" s="12">
        <f t="shared" si="67"/>
        <v>0</v>
      </c>
      <c r="AB114" s="12">
        <f t="shared" si="68"/>
        <v>0</v>
      </c>
      <c r="AC114" s="12">
        <v>140000000</v>
      </c>
      <c r="AD114" s="12">
        <v>130000000</v>
      </c>
      <c r="AE114" s="12">
        <f>SUMIFS('[1]TIẾN ĐỘ %'!$M$6:$M$1034,'[1]TIẾN ĐỘ %'!$G$6:$G$1034,$A114,'[1]TIẾN ĐỘ %'!$F$6:$F$1034,$E114)</f>
        <v>160000000</v>
      </c>
      <c r="AF114" s="12">
        <f t="shared" si="48"/>
        <v>430000000</v>
      </c>
      <c r="AG114" s="12">
        <v>8628000</v>
      </c>
      <c r="AH114" s="12">
        <v>0</v>
      </c>
      <c r="AI114" s="12">
        <v>16668000</v>
      </c>
      <c r="AJ114" s="12">
        <v>22584000</v>
      </c>
      <c r="AK114" s="12">
        <v>95088000</v>
      </c>
      <c r="AL114" s="12">
        <v>16224000</v>
      </c>
      <c r="AM114" s="12">
        <v>165522000</v>
      </c>
      <c r="AN114" s="12">
        <f>SUMIFS('[1]DATA THÔ IN'!$P$4:$P$12031,'[1]DATA THÔ IN'!$H$4:$H$12031,$A114,'[1]DATA THÔ IN'!$AC$4:$AC$12031,$E114,'[1]DATA THÔ IN'!$AH$4:$AH$12031,"Tiến độ 1")</f>
        <v>16572000</v>
      </c>
      <c r="AO114" s="12">
        <f>SUMIFS('[1]DATA THÔ IN'!$P$4:$P$12031,'[1]DATA THÔ IN'!$H$4:$H$12031,$A114,'[1]DATA THÔ IN'!$AC$4:$AC$12031,$E114,'[1]DATA THÔ IN'!$AH$4:$AH$12031,"Tiến độ 2")</f>
        <v>15144000</v>
      </c>
      <c r="AP114" s="12">
        <f>SUMIFS('[1]TIẾN ĐỘ %'!$N$6:$N$1034,'[1]TIẾN ĐỘ %'!$G$6:$G$1034,A114,'[1]TIẾN ĐỘ %'!$F$6:$F$1034,$E114)</f>
        <v>81312000</v>
      </c>
      <c r="AQ114" s="12">
        <f t="shared" si="49"/>
        <v>263502000</v>
      </c>
      <c r="AR114" s="15">
        <f t="shared" si="50"/>
        <v>6.1628571428571428E-2</v>
      </c>
      <c r="AS114" s="15">
        <f t="shared" si="51"/>
        <v>0</v>
      </c>
      <c r="AT114" s="15">
        <f t="shared" si="52"/>
        <v>0.11905714285714286</v>
      </c>
      <c r="AU114" s="16">
        <f t="shared" si="53"/>
        <v>0.17372307692307692</v>
      </c>
      <c r="AV114" s="16">
        <f t="shared" si="54"/>
        <v>0.73144615384615386</v>
      </c>
      <c r="AW114" s="16">
        <f t="shared" si="55"/>
        <v>1.2732461538461539</v>
      </c>
      <c r="AX114" s="16">
        <f t="shared" si="57"/>
        <v>0.103575</v>
      </c>
      <c r="AY114" s="16">
        <f t="shared" si="58"/>
        <v>9.4649999999999998E-2</v>
      </c>
      <c r="AZ114" s="16">
        <f t="shared" si="59"/>
        <v>0.50819999999999999</v>
      </c>
      <c r="BA114" s="16">
        <f t="shared" si="60"/>
        <v>0.61279534883720932</v>
      </c>
    </row>
    <row r="115" spans="1:53" x14ac:dyDescent="0.25">
      <c r="A115" s="8" t="s">
        <v>1345</v>
      </c>
      <c r="B115" s="32" t="s">
        <v>1225</v>
      </c>
      <c r="C115" s="32" t="s">
        <v>1226</v>
      </c>
      <c r="D115" s="32" t="s">
        <v>996</v>
      </c>
      <c r="E115" s="9" t="s">
        <v>52</v>
      </c>
      <c r="F115" s="28" t="s">
        <v>1185</v>
      </c>
      <c r="G115" s="28" t="s">
        <v>998</v>
      </c>
      <c r="H115" s="11">
        <v>3.5000000000000003E-2</v>
      </c>
      <c r="I115" s="17"/>
      <c r="J115" s="11">
        <v>0.01</v>
      </c>
      <c r="K115" s="11">
        <v>0.01</v>
      </c>
      <c r="L115" s="11">
        <v>5.0000000000000001E-3</v>
      </c>
      <c r="M115" s="11">
        <v>5.0000000000000001E-3</v>
      </c>
      <c r="N115" s="11"/>
      <c r="O115" s="12">
        <f t="shared" si="35"/>
        <v>0</v>
      </c>
      <c r="P115" s="12">
        <f t="shared" si="61"/>
        <v>0</v>
      </c>
      <c r="Q115" s="12">
        <f t="shared" si="37"/>
        <v>0</v>
      </c>
      <c r="R115" s="12">
        <f t="shared" si="62"/>
        <v>0</v>
      </c>
      <c r="S115" s="12">
        <f t="shared" si="39"/>
        <v>0</v>
      </c>
      <c r="T115" s="12">
        <f t="shared" si="63"/>
        <v>0</v>
      </c>
      <c r="U115" s="12">
        <f t="shared" si="41"/>
        <v>0</v>
      </c>
      <c r="V115" s="12">
        <f t="shared" si="64"/>
        <v>0</v>
      </c>
      <c r="W115" s="12">
        <f t="shared" si="56"/>
        <v>0</v>
      </c>
      <c r="X115" s="12">
        <f t="shared" si="43"/>
        <v>0</v>
      </c>
      <c r="Y115" s="12">
        <f t="shared" si="65"/>
        <v>509867.39999999997</v>
      </c>
      <c r="Z115" s="12">
        <f t="shared" si="66"/>
        <v>0</v>
      </c>
      <c r="AA115" s="12">
        <f t="shared" si="67"/>
        <v>0</v>
      </c>
      <c r="AB115" s="12">
        <f t="shared" si="68"/>
        <v>0</v>
      </c>
      <c r="AC115" s="12">
        <v>130000000</v>
      </c>
      <c r="AD115" s="12">
        <v>100000000</v>
      </c>
      <c r="AE115" s="12">
        <f>SUMIFS('[1]TIẾN ĐỘ %'!$M$6:$M$1034,'[1]TIẾN ĐỘ %'!$G$6:$G$1034,$A115,'[1]TIẾN ĐỘ %'!$F$6:$F$1034,$E115)</f>
        <v>130000000</v>
      </c>
      <c r="AF115" s="12">
        <f t="shared" si="48"/>
        <v>360000000</v>
      </c>
      <c r="AG115" s="12">
        <v>0</v>
      </c>
      <c r="AH115" s="12">
        <v>0</v>
      </c>
      <c r="AI115" s="12">
        <v>54348000</v>
      </c>
      <c r="AJ115" s="12">
        <v>0</v>
      </c>
      <c r="AK115" s="12">
        <v>0</v>
      </c>
      <c r="AL115" s="12">
        <v>0</v>
      </c>
      <c r="AM115" s="12">
        <v>0</v>
      </c>
      <c r="AN115" s="12">
        <f>SUMIFS('[1]DATA THÔ IN'!$P$4:$P$12031,'[1]DATA THÔ IN'!$H$4:$H$12031,$A115,'[1]DATA THÔ IN'!$AC$4:$AC$12031,$E115,'[1]DATA THÔ IN'!$AH$4:$AH$12031,"Tiến độ 1")</f>
        <v>52836000</v>
      </c>
      <c r="AO115" s="12">
        <f>SUMIFS('[1]DATA THÔ IN'!$P$4:$P$12031,'[1]DATA THÔ IN'!$H$4:$H$12031,$A115,'[1]DATA THÔ IN'!$AC$4:$AC$12031,$E115,'[1]DATA THÔ IN'!$AH$4:$AH$12031,"Tiến độ 2")</f>
        <v>0</v>
      </c>
      <c r="AP115" s="12">
        <f>SUMIFS('[1]TIẾN ĐỘ %'!$N$6:$N$1034,'[1]TIẾN ĐỘ %'!$G$6:$G$1034,A115,'[1]TIẾN ĐỘ %'!$F$6:$F$1034,$E115)</f>
        <v>52836000</v>
      </c>
      <c r="AQ115" s="12">
        <f t="shared" si="49"/>
        <v>107184000</v>
      </c>
      <c r="AR115" s="15">
        <f t="shared" si="50"/>
        <v>0</v>
      </c>
      <c r="AS115" s="15">
        <f t="shared" si="51"/>
        <v>0</v>
      </c>
      <c r="AT115" s="15">
        <f t="shared" si="52"/>
        <v>0.41806153846153848</v>
      </c>
      <c r="AU115" s="16">
        <f t="shared" si="53"/>
        <v>0</v>
      </c>
      <c r="AV115" s="16">
        <f t="shared" si="54"/>
        <v>0</v>
      </c>
      <c r="AW115" s="16">
        <f t="shared" si="55"/>
        <v>0</v>
      </c>
      <c r="AX115" s="16">
        <f t="shared" si="57"/>
        <v>0.40643076923076921</v>
      </c>
      <c r="AY115" s="16">
        <f t="shared" si="58"/>
        <v>0</v>
      </c>
      <c r="AZ115" s="16">
        <f t="shared" si="59"/>
        <v>0.40643076923076921</v>
      </c>
      <c r="BA115" s="16">
        <f t="shared" si="60"/>
        <v>0.29773333333333335</v>
      </c>
    </row>
    <row r="116" spans="1:53" x14ac:dyDescent="0.25">
      <c r="A116" s="8" t="s">
        <v>1296</v>
      </c>
      <c r="B116" s="28" t="s">
        <v>659</v>
      </c>
      <c r="C116" s="28" t="s">
        <v>660</v>
      </c>
      <c r="D116" s="28" t="s">
        <v>478</v>
      </c>
      <c r="E116" s="9" t="s">
        <v>52</v>
      </c>
      <c r="F116" s="28" t="s">
        <v>479</v>
      </c>
      <c r="G116" s="28" t="s">
        <v>480</v>
      </c>
      <c r="H116" s="11">
        <v>3.5000000000000003E-2</v>
      </c>
      <c r="I116" s="11"/>
      <c r="J116" s="11">
        <v>0.01</v>
      </c>
      <c r="K116" s="11">
        <v>0.01</v>
      </c>
      <c r="L116" s="11">
        <v>5.0000000000000001E-3</v>
      </c>
      <c r="M116" s="11">
        <v>5.0000000000000001E-3</v>
      </c>
      <c r="N116" s="11"/>
      <c r="O116" s="12">
        <f t="shared" si="35"/>
        <v>0</v>
      </c>
      <c r="P116" s="12">
        <f t="shared" si="61"/>
        <v>479296.2</v>
      </c>
      <c r="Q116" s="12">
        <f t="shared" si="37"/>
        <v>0</v>
      </c>
      <c r="R116" s="12">
        <f t="shared" si="62"/>
        <v>1404943.5</v>
      </c>
      <c r="S116" s="12">
        <f t="shared" si="39"/>
        <v>0</v>
      </c>
      <c r="T116" s="12">
        <f t="shared" si="63"/>
        <v>0</v>
      </c>
      <c r="U116" s="12">
        <f t="shared" si="41"/>
        <v>0</v>
      </c>
      <c r="V116" s="12">
        <f t="shared" si="64"/>
        <v>0</v>
      </c>
      <c r="W116" s="12">
        <f t="shared" si="56"/>
        <v>0</v>
      </c>
      <c r="X116" s="12">
        <f t="shared" si="43"/>
        <v>0</v>
      </c>
      <c r="Y116" s="12">
        <f t="shared" si="65"/>
        <v>0</v>
      </c>
      <c r="Z116" s="12">
        <f t="shared" si="66"/>
        <v>0</v>
      </c>
      <c r="AA116" s="12">
        <f t="shared" si="67"/>
        <v>0</v>
      </c>
      <c r="AB116" s="12">
        <f t="shared" si="68"/>
        <v>953381.4</v>
      </c>
      <c r="AC116" s="12">
        <v>80000000</v>
      </c>
      <c r="AD116" s="12">
        <v>100000000</v>
      </c>
      <c r="AE116" s="12">
        <f>SUMIFS('[1]TIẾN ĐỘ %'!$M$6:$M$1034,'[1]TIẾN ĐỘ %'!$G$6:$G$1034,$A116,'[1]TIẾN ĐỘ %'!$F$6:$F$1034,$E116)</f>
        <v>0</v>
      </c>
      <c r="AF116" s="12">
        <f t="shared" si="48"/>
        <v>180000000</v>
      </c>
      <c r="AG116" s="12">
        <v>49668000</v>
      </c>
      <c r="AH116" s="12">
        <v>0</v>
      </c>
      <c r="AI116" s="12">
        <v>145590000</v>
      </c>
      <c r="AJ116" s="12">
        <v>0</v>
      </c>
      <c r="AK116" s="12">
        <v>0</v>
      </c>
      <c r="AL116" s="12">
        <v>0</v>
      </c>
      <c r="AM116" s="12">
        <v>52002000</v>
      </c>
      <c r="AN116" s="12">
        <f>SUMIFS('[1]DATA THÔ IN'!$P$4:$P$12031,'[1]DATA THÔ IN'!$H$4:$H$12031,$A116,'[1]DATA THÔ IN'!$AC$4:$AC$12031,$E116,'[1]DATA THÔ IN'!$AH$4:$AH$12031,"Tiến độ 1")</f>
        <v>0</v>
      </c>
      <c r="AO116" s="12">
        <f>SUMIFS('[1]DATA THÔ IN'!$P$4:$P$12031,'[1]DATA THÔ IN'!$H$4:$H$12031,$A116,'[1]DATA THÔ IN'!$AC$4:$AC$12031,$E116,'[1]DATA THÔ IN'!$AH$4:$AH$12031,"Tiến độ 2")</f>
        <v>0</v>
      </c>
      <c r="AP116" s="12">
        <f>SUMIFS('[1]TIẾN ĐỘ %'!$N$6:$N$1034,'[1]TIẾN ĐỘ %'!$G$6:$G$1034,A116,'[1]TIẾN ĐỘ %'!$F$6:$F$1034,$E116)</f>
        <v>0</v>
      </c>
      <c r="AQ116" s="12">
        <f t="shared" si="49"/>
        <v>197592000</v>
      </c>
      <c r="AR116" s="15">
        <f t="shared" si="50"/>
        <v>0.62085000000000001</v>
      </c>
      <c r="AS116" s="15">
        <f t="shared" si="51"/>
        <v>0</v>
      </c>
      <c r="AT116" s="15">
        <f t="shared" si="52"/>
        <v>1.8198749999999999</v>
      </c>
      <c r="AU116" s="16">
        <f t="shared" si="53"/>
        <v>0</v>
      </c>
      <c r="AV116" s="16">
        <f t="shared" si="54"/>
        <v>0</v>
      </c>
      <c r="AW116" s="16">
        <f t="shared" si="55"/>
        <v>0.52002000000000004</v>
      </c>
      <c r="AX116" s="16">
        <f t="shared" si="57"/>
        <v>0</v>
      </c>
      <c r="AY116" s="16">
        <f t="shared" si="58"/>
        <v>0</v>
      </c>
      <c r="AZ116" s="16">
        <f t="shared" si="59"/>
        <v>0</v>
      </c>
      <c r="BA116" s="16">
        <f t="shared" si="60"/>
        <v>1.0977333333333332</v>
      </c>
    </row>
    <row r="117" spans="1:53" x14ac:dyDescent="0.25">
      <c r="A117" s="8" t="s">
        <v>1299</v>
      </c>
      <c r="B117" s="28" t="s">
        <v>665</v>
      </c>
      <c r="C117" s="28" t="s">
        <v>666</v>
      </c>
      <c r="D117" s="28" t="s">
        <v>478</v>
      </c>
      <c r="E117" s="9" t="s">
        <v>52</v>
      </c>
      <c r="F117" s="28" t="s">
        <v>491</v>
      </c>
      <c r="G117" s="28" t="s">
        <v>480</v>
      </c>
      <c r="H117" s="11">
        <v>3.5000000000000003E-2</v>
      </c>
      <c r="I117" s="11">
        <v>0.02</v>
      </c>
      <c r="J117" s="11">
        <v>0.01</v>
      </c>
      <c r="K117" s="11">
        <v>0.01</v>
      </c>
      <c r="L117" s="11">
        <v>5.0000000000000001E-3</v>
      </c>
      <c r="M117" s="11">
        <v>5.0000000000000001E-3</v>
      </c>
      <c r="N117" s="11"/>
      <c r="O117" s="12">
        <f t="shared" si="35"/>
        <v>12128760</v>
      </c>
      <c r="P117" s="12">
        <f t="shared" si="61"/>
        <v>0</v>
      </c>
      <c r="Q117" s="12">
        <f t="shared" si="37"/>
        <v>0</v>
      </c>
      <c r="R117" s="12">
        <f t="shared" si="62"/>
        <v>5852126.7000000002</v>
      </c>
      <c r="S117" s="12">
        <f t="shared" si="39"/>
        <v>12544800</v>
      </c>
      <c r="T117" s="12">
        <f t="shared" si="63"/>
        <v>4565183</v>
      </c>
      <c r="U117" s="12">
        <f t="shared" si="41"/>
        <v>1487683</v>
      </c>
      <c r="V117" s="12">
        <f t="shared" si="64"/>
        <v>6052866</v>
      </c>
      <c r="W117" s="12">
        <f t="shared" si="56"/>
        <v>2419200</v>
      </c>
      <c r="X117" s="12">
        <f t="shared" si="43"/>
        <v>14030160</v>
      </c>
      <c r="Y117" s="12">
        <f t="shared" si="65"/>
        <v>2785684.8</v>
      </c>
      <c r="Z117" s="12">
        <f t="shared" si="66"/>
        <v>0</v>
      </c>
      <c r="AA117" s="12">
        <f t="shared" si="67"/>
        <v>6769552.2000000002</v>
      </c>
      <c r="AB117" s="12">
        <f t="shared" si="68"/>
        <v>9337272.4499999993</v>
      </c>
      <c r="AC117" s="12">
        <v>600000000</v>
      </c>
      <c r="AD117" s="12">
        <v>600000000</v>
      </c>
      <c r="AE117" s="12">
        <f>SUMIFS('[1]TIẾN ĐỘ %'!$M$6:$M$1034,'[1]TIẾN ĐỘ %'!$G$6:$G$1034,$A117,'[1]TIẾN ĐỘ %'!$F$6:$F$1034,$E117)</f>
        <v>700000000</v>
      </c>
      <c r="AF117" s="12">
        <f t="shared" si="48"/>
        <v>1900000000</v>
      </c>
      <c r="AG117" s="12">
        <v>58164000</v>
      </c>
      <c r="AH117" s="12">
        <v>0</v>
      </c>
      <c r="AI117" s="12">
        <v>606438000</v>
      </c>
      <c r="AJ117" s="12">
        <v>473076000</v>
      </c>
      <c r="AK117" s="12">
        <v>154164000</v>
      </c>
      <c r="AL117" s="12">
        <v>241920000</v>
      </c>
      <c r="AM117" s="12">
        <v>627240000</v>
      </c>
      <c r="AN117" s="12">
        <f>SUMIFS('[1]DATA THÔ IN'!$P$4:$P$12031,'[1]DATA THÔ IN'!$H$4:$H$12031,$A117,'[1]DATA THÔ IN'!$AC$4:$AC$12031,$E117,'[1]DATA THÔ IN'!$AH$4:$AH$12031,"Tiến độ 1")</f>
        <v>288672000</v>
      </c>
      <c r="AO117" s="12">
        <f>SUMIFS('[1]DATA THÔ IN'!$P$4:$P$12031,'[1]DATA THÔ IN'!$H$4:$H$12031,$A117,'[1]DATA THÔ IN'!$AC$4:$AC$12031,$E117,'[1]DATA THÔ IN'!$AH$4:$AH$12031,"Tiến độ 2")</f>
        <v>0</v>
      </c>
      <c r="AP117" s="12">
        <f>SUMIFS('[1]TIẾN ĐỘ %'!$N$6:$N$1034,'[1]TIẾN ĐỘ %'!$G$6:$G$1034,A117,'[1]TIẾN ĐỘ %'!$F$6:$F$1034,$E117)</f>
        <v>701508000</v>
      </c>
      <c r="AQ117" s="12">
        <f t="shared" si="49"/>
        <v>1935186000</v>
      </c>
      <c r="AR117" s="15">
        <f t="shared" si="50"/>
        <v>9.6939999999999998E-2</v>
      </c>
      <c r="AS117" s="15">
        <f t="shared" si="51"/>
        <v>0</v>
      </c>
      <c r="AT117" s="15">
        <f t="shared" si="52"/>
        <v>1.0107299999999999</v>
      </c>
      <c r="AU117" s="16">
        <f t="shared" si="53"/>
        <v>0.78846000000000005</v>
      </c>
      <c r="AV117" s="16">
        <f t="shared" si="54"/>
        <v>0.25694</v>
      </c>
      <c r="AW117" s="16">
        <f t="shared" si="55"/>
        <v>1.0454000000000001</v>
      </c>
      <c r="AX117" s="16">
        <f t="shared" si="57"/>
        <v>0.41238857142857144</v>
      </c>
      <c r="AY117" s="16">
        <f t="shared" si="58"/>
        <v>0</v>
      </c>
      <c r="AZ117" s="16">
        <f t="shared" si="59"/>
        <v>1.0021542857142858</v>
      </c>
      <c r="BA117" s="16">
        <f t="shared" si="60"/>
        <v>1.0185189473684211</v>
      </c>
    </row>
    <row r="118" spans="1:53" x14ac:dyDescent="0.25">
      <c r="A118" s="8" t="s">
        <v>1309</v>
      </c>
      <c r="B118" s="28" t="s">
        <v>683</v>
      </c>
      <c r="C118" s="28" t="s">
        <v>684</v>
      </c>
      <c r="D118" s="28" t="s">
        <v>483</v>
      </c>
      <c r="E118" s="9" t="s">
        <v>52</v>
      </c>
      <c r="F118" s="28" t="s">
        <v>516</v>
      </c>
      <c r="G118" s="28" t="s">
        <v>480</v>
      </c>
      <c r="H118" s="11">
        <v>3.5000000000000003E-2</v>
      </c>
      <c r="I118" s="11"/>
      <c r="J118" s="11">
        <v>0.01</v>
      </c>
      <c r="K118" s="11">
        <v>0.01</v>
      </c>
      <c r="L118" s="11">
        <v>5.0000000000000001E-3</v>
      </c>
      <c r="M118" s="11">
        <v>5.0000000000000001E-3</v>
      </c>
      <c r="N118" s="11"/>
      <c r="O118" s="12">
        <f t="shared" si="35"/>
        <v>0</v>
      </c>
      <c r="P118" s="12">
        <f t="shared" si="61"/>
        <v>0</v>
      </c>
      <c r="Q118" s="12">
        <f t="shared" si="37"/>
        <v>0</v>
      </c>
      <c r="R118" s="12">
        <f t="shared" si="62"/>
        <v>0</v>
      </c>
      <c r="S118" s="12">
        <f t="shared" si="39"/>
        <v>0</v>
      </c>
      <c r="T118" s="12">
        <f t="shared" si="63"/>
        <v>0</v>
      </c>
      <c r="U118" s="12">
        <f t="shared" si="41"/>
        <v>0</v>
      </c>
      <c r="V118" s="12">
        <f t="shared" si="64"/>
        <v>0</v>
      </c>
      <c r="W118" s="12">
        <f t="shared" si="56"/>
        <v>0</v>
      </c>
      <c r="X118" s="12">
        <f t="shared" si="43"/>
        <v>0</v>
      </c>
      <c r="Y118" s="12">
        <f t="shared" si="65"/>
        <v>0</v>
      </c>
      <c r="Z118" s="12">
        <f t="shared" si="66"/>
        <v>0</v>
      </c>
      <c r="AA118" s="12">
        <f t="shared" si="67"/>
        <v>0</v>
      </c>
      <c r="AB118" s="12">
        <f t="shared" si="68"/>
        <v>0</v>
      </c>
      <c r="AC118" s="12">
        <v>0</v>
      </c>
      <c r="AD118" s="12">
        <v>0</v>
      </c>
      <c r="AE118" s="12">
        <f>SUMIFS('[1]TIẾN ĐỘ %'!$M$6:$M$1034,'[1]TIẾN ĐỘ %'!$G$6:$G$1034,$A118,'[1]TIẾN ĐỘ %'!$F$6:$F$1034,$E118)</f>
        <v>0</v>
      </c>
      <c r="AF118" s="12">
        <f t="shared" si="48"/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f>SUMIFS('[1]DATA THÔ IN'!$P$4:$P$12031,'[1]DATA THÔ IN'!$H$4:$H$12031,$A118,'[1]DATA THÔ IN'!$AC$4:$AC$12031,$E118,'[1]DATA THÔ IN'!$AH$4:$AH$12031,"Tiến độ 1")</f>
        <v>0</v>
      </c>
      <c r="AO118" s="12">
        <f>SUMIFS('[1]DATA THÔ IN'!$P$4:$P$12031,'[1]DATA THÔ IN'!$H$4:$H$12031,$A118,'[1]DATA THÔ IN'!$AC$4:$AC$12031,$E118,'[1]DATA THÔ IN'!$AH$4:$AH$12031,"Tiến độ 2")</f>
        <v>0</v>
      </c>
      <c r="AP118" s="12">
        <f>SUMIFS('[1]TIẾN ĐỘ %'!$N$6:$N$1034,'[1]TIẾN ĐỘ %'!$G$6:$G$1034,A118,'[1]TIẾN ĐỘ %'!$F$6:$F$1034,$E118)</f>
        <v>0</v>
      </c>
      <c r="AQ118" s="12">
        <f t="shared" si="49"/>
        <v>0</v>
      </c>
      <c r="AR118" s="15">
        <f t="shared" si="50"/>
        <v>0</v>
      </c>
      <c r="AS118" s="15">
        <f t="shared" si="51"/>
        <v>0</v>
      </c>
      <c r="AT118" s="15">
        <f t="shared" si="52"/>
        <v>0</v>
      </c>
      <c r="AU118" s="16">
        <f t="shared" si="53"/>
        <v>0</v>
      </c>
      <c r="AV118" s="16">
        <f t="shared" si="54"/>
        <v>0</v>
      </c>
      <c r="AW118" s="16">
        <f t="shared" si="55"/>
        <v>0</v>
      </c>
      <c r="AX118" s="16">
        <f t="shared" si="57"/>
        <v>0</v>
      </c>
      <c r="AY118" s="16">
        <f t="shared" si="58"/>
        <v>0</v>
      </c>
      <c r="AZ118" s="16">
        <f t="shared" si="59"/>
        <v>0</v>
      </c>
      <c r="BA118" s="16">
        <f t="shared" si="60"/>
        <v>0</v>
      </c>
    </row>
    <row r="119" spans="1:53" x14ac:dyDescent="0.25">
      <c r="A119" s="8" t="s">
        <v>1310</v>
      </c>
      <c r="B119" s="28" t="s">
        <v>685</v>
      </c>
      <c r="C119" s="28" t="s">
        <v>686</v>
      </c>
      <c r="D119" s="28" t="s">
        <v>483</v>
      </c>
      <c r="E119" s="9" t="s">
        <v>52</v>
      </c>
      <c r="F119" s="28" t="s">
        <v>516</v>
      </c>
      <c r="G119" s="28" t="s">
        <v>480</v>
      </c>
      <c r="H119" s="11">
        <v>3.5000000000000003E-2</v>
      </c>
      <c r="I119" s="11"/>
      <c r="J119" s="11">
        <v>0.01</v>
      </c>
      <c r="K119" s="11">
        <v>0.01</v>
      </c>
      <c r="L119" s="11">
        <v>5.0000000000000001E-3</v>
      </c>
      <c r="M119" s="11">
        <v>5.0000000000000001E-3</v>
      </c>
      <c r="N119" s="11"/>
      <c r="O119" s="12">
        <f t="shared" si="35"/>
        <v>0</v>
      </c>
      <c r="P119" s="12">
        <f t="shared" si="61"/>
        <v>0</v>
      </c>
      <c r="Q119" s="12">
        <f t="shared" si="37"/>
        <v>0</v>
      </c>
      <c r="R119" s="12">
        <f t="shared" si="62"/>
        <v>1533539.4000000001</v>
      </c>
      <c r="S119" s="12">
        <f t="shared" si="39"/>
        <v>0</v>
      </c>
      <c r="T119" s="12">
        <f t="shared" si="63"/>
        <v>0</v>
      </c>
      <c r="U119" s="12">
        <f t="shared" si="41"/>
        <v>0</v>
      </c>
      <c r="V119" s="12">
        <f t="shared" si="64"/>
        <v>0</v>
      </c>
      <c r="W119" s="12">
        <f t="shared" si="56"/>
        <v>0</v>
      </c>
      <c r="X119" s="12">
        <f t="shared" si="43"/>
        <v>0</v>
      </c>
      <c r="Y119" s="12">
        <f t="shared" si="65"/>
        <v>0</v>
      </c>
      <c r="Z119" s="12">
        <f t="shared" si="66"/>
        <v>0</v>
      </c>
      <c r="AA119" s="12">
        <f t="shared" si="67"/>
        <v>0</v>
      </c>
      <c r="AB119" s="12">
        <f t="shared" si="68"/>
        <v>0</v>
      </c>
      <c r="AC119" s="12">
        <v>150000000</v>
      </c>
      <c r="AD119" s="12">
        <v>150000000</v>
      </c>
      <c r="AE119" s="12">
        <f>SUMIFS('[1]TIẾN ĐỘ %'!$M$6:$M$1034,'[1]TIẾN ĐỘ %'!$G$6:$G$1034,$A119,'[1]TIẾN ĐỘ %'!$F$6:$F$1034,$E119)</f>
        <v>250000000</v>
      </c>
      <c r="AF119" s="12">
        <f t="shared" si="48"/>
        <v>550000000</v>
      </c>
      <c r="AG119" s="12">
        <v>34458000</v>
      </c>
      <c r="AH119" s="12">
        <v>43902000</v>
      </c>
      <c r="AI119" s="12">
        <v>158916000</v>
      </c>
      <c r="AJ119" s="12">
        <v>0</v>
      </c>
      <c r="AK119" s="12">
        <v>9624000</v>
      </c>
      <c r="AL119" s="12">
        <v>0</v>
      </c>
      <c r="AM119" s="12">
        <v>9624000</v>
      </c>
      <c r="AN119" s="12">
        <f>SUMIFS('[1]DATA THÔ IN'!$P$4:$P$12031,'[1]DATA THÔ IN'!$H$4:$H$12031,$A119,'[1]DATA THÔ IN'!$AC$4:$AC$12031,$E119,'[1]DATA THÔ IN'!$AH$4:$AH$12031,"Tiến độ 1")</f>
        <v>0</v>
      </c>
      <c r="AO119" s="12">
        <f>SUMIFS('[1]DATA THÔ IN'!$P$4:$P$12031,'[1]DATA THÔ IN'!$H$4:$H$12031,$A119,'[1]DATA THÔ IN'!$AC$4:$AC$12031,$E119,'[1]DATA THÔ IN'!$AH$4:$AH$12031,"Tiến độ 2")</f>
        <v>0</v>
      </c>
      <c r="AP119" s="12">
        <f>SUMIFS('[1]TIẾN ĐỘ %'!$N$6:$N$1034,'[1]TIẾN ĐỘ %'!$G$6:$G$1034,A119,'[1]TIẾN ĐỘ %'!$F$6:$F$1034,$E119)</f>
        <v>0</v>
      </c>
      <c r="AQ119" s="12">
        <f t="shared" si="49"/>
        <v>168540000</v>
      </c>
      <c r="AR119" s="15">
        <f t="shared" si="50"/>
        <v>0.22972000000000001</v>
      </c>
      <c r="AS119" s="15">
        <f t="shared" si="51"/>
        <v>0.29268</v>
      </c>
      <c r="AT119" s="15">
        <f t="shared" si="52"/>
        <v>1.0594399999999999</v>
      </c>
      <c r="AU119" s="16">
        <f t="shared" si="53"/>
        <v>0</v>
      </c>
      <c r="AV119" s="16">
        <f t="shared" si="54"/>
        <v>6.4159999999999995E-2</v>
      </c>
      <c r="AW119" s="16">
        <f t="shared" si="55"/>
        <v>6.4159999999999995E-2</v>
      </c>
      <c r="AX119" s="16">
        <f t="shared" si="57"/>
        <v>0</v>
      </c>
      <c r="AY119" s="16">
        <f t="shared" si="58"/>
        <v>0</v>
      </c>
      <c r="AZ119" s="16">
        <f t="shared" si="59"/>
        <v>0</v>
      </c>
      <c r="BA119" s="16">
        <f t="shared" si="60"/>
        <v>0.30643636363636362</v>
      </c>
    </row>
    <row r="120" spans="1:53" x14ac:dyDescent="0.25">
      <c r="A120" s="8" t="s">
        <v>1313</v>
      </c>
      <c r="B120" s="28" t="s">
        <v>691</v>
      </c>
      <c r="C120" s="28" t="s">
        <v>692</v>
      </c>
      <c r="D120" s="28" t="s">
        <v>478</v>
      </c>
      <c r="E120" s="9" t="s">
        <v>52</v>
      </c>
      <c r="F120" s="28" t="s">
        <v>494</v>
      </c>
      <c r="G120" s="28" t="s">
        <v>480</v>
      </c>
      <c r="H120" s="11">
        <v>3.5000000000000003E-2</v>
      </c>
      <c r="I120" s="11"/>
      <c r="J120" s="11">
        <v>0.01</v>
      </c>
      <c r="K120" s="11">
        <v>0.01</v>
      </c>
      <c r="L120" s="11">
        <v>5.0000000000000001E-3</v>
      </c>
      <c r="M120" s="11">
        <v>5.0000000000000001E-3</v>
      </c>
      <c r="N120" s="11"/>
      <c r="O120" s="12">
        <f t="shared" si="35"/>
        <v>0</v>
      </c>
      <c r="P120" s="12">
        <f t="shared" si="61"/>
        <v>0</v>
      </c>
      <c r="Q120" s="12">
        <f t="shared" si="37"/>
        <v>0</v>
      </c>
      <c r="R120" s="12">
        <f t="shared" si="62"/>
        <v>0</v>
      </c>
      <c r="S120" s="12">
        <f t="shared" si="39"/>
        <v>0</v>
      </c>
      <c r="T120" s="12">
        <f t="shared" si="63"/>
        <v>0</v>
      </c>
      <c r="U120" s="12">
        <f t="shared" si="41"/>
        <v>0</v>
      </c>
      <c r="V120" s="12">
        <f t="shared" si="64"/>
        <v>0</v>
      </c>
      <c r="W120" s="12">
        <f t="shared" si="56"/>
        <v>0</v>
      </c>
      <c r="X120" s="12">
        <f t="shared" si="43"/>
        <v>0</v>
      </c>
      <c r="Y120" s="12">
        <f t="shared" si="65"/>
        <v>0</v>
      </c>
      <c r="Z120" s="12">
        <f t="shared" si="66"/>
        <v>0</v>
      </c>
      <c r="AA120" s="12">
        <f t="shared" si="67"/>
        <v>0</v>
      </c>
      <c r="AB120" s="12">
        <f t="shared" si="68"/>
        <v>0</v>
      </c>
      <c r="AC120" s="12">
        <v>50000000</v>
      </c>
      <c r="AD120" s="12">
        <v>100000000</v>
      </c>
      <c r="AE120" s="12">
        <f>SUMIFS('[1]TIẾN ĐỘ %'!$M$6:$M$1034,'[1]TIẾN ĐỘ %'!$G$6:$G$1034,$A120,'[1]TIẾN ĐỘ %'!$F$6:$F$1034,$E120)</f>
        <v>140000000</v>
      </c>
      <c r="AF120" s="12">
        <f t="shared" si="48"/>
        <v>290000000</v>
      </c>
      <c r="AG120" s="12">
        <v>0</v>
      </c>
      <c r="AH120" s="12">
        <v>17244000</v>
      </c>
      <c r="AI120" s="12">
        <v>17244000</v>
      </c>
      <c r="AJ120" s="12">
        <v>0</v>
      </c>
      <c r="AK120" s="12">
        <v>0</v>
      </c>
      <c r="AL120" s="12">
        <v>0</v>
      </c>
      <c r="AM120" s="12">
        <v>0</v>
      </c>
      <c r="AN120" s="12">
        <f>SUMIFS('[1]DATA THÔ IN'!$P$4:$P$12031,'[1]DATA THÔ IN'!$H$4:$H$12031,$A120,'[1]DATA THÔ IN'!$AC$4:$AC$12031,$E120,'[1]DATA THÔ IN'!$AH$4:$AH$12031,"Tiến độ 1")</f>
        <v>0</v>
      </c>
      <c r="AO120" s="12">
        <f>SUMIFS('[1]DATA THÔ IN'!$P$4:$P$12031,'[1]DATA THÔ IN'!$H$4:$H$12031,$A120,'[1]DATA THÔ IN'!$AC$4:$AC$12031,$E120,'[1]DATA THÔ IN'!$AH$4:$AH$12031,"Tiến độ 2")</f>
        <v>0</v>
      </c>
      <c r="AP120" s="12">
        <f>SUMIFS('[1]TIẾN ĐỘ %'!$N$6:$N$1034,'[1]TIẾN ĐỘ %'!$G$6:$G$1034,A120,'[1]TIẾN ĐỘ %'!$F$6:$F$1034,$E120)</f>
        <v>0</v>
      </c>
      <c r="AQ120" s="12">
        <f t="shared" si="49"/>
        <v>17244000</v>
      </c>
      <c r="AR120" s="15">
        <f t="shared" si="50"/>
        <v>0</v>
      </c>
      <c r="AS120" s="15">
        <f t="shared" si="51"/>
        <v>0.34488000000000002</v>
      </c>
      <c r="AT120" s="15">
        <f t="shared" si="52"/>
        <v>0.34488000000000002</v>
      </c>
      <c r="AU120" s="16">
        <f t="shared" si="53"/>
        <v>0</v>
      </c>
      <c r="AV120" s="16">
        <f t="shared" si="54"/>
        <v>0</v>
      </c>
      <c r="AW120" s="16">
        <f t="shared" si="55"/>
        <v>0</v>
      </c>
      <c r="AX120" s="16">
        <f t="shared" si="57"/>
        <v>0</v>
      </c>
      <c r="AY120" s="16">
        <f t="shared" si="58"/>
        <v>0</v>
      </c>
      <c r="AZ120" s="16">
        <f t="shared" si="59"/>
        <v>0</v>
      </c>
      <c r="BA120" s="16">
        <f t="shared" si="60"/>
        <v>5.9462068965517242E-2</v>
      </c>
    </row>
    <row r="121" spans="1:53" x14ac:dyDescent="0.25">
      <c r="A121" s="8" t="s">
        <v>1321</v>
      </c>
      <c r="B121" s="28" t="s">
        <v>707</v>
      </c>
      <c r="C121" s="28" t="s">
        <v>708</v>
      </c>
      <c r="D121" s="28" t="s">
        <v>478</v>
      </c>
      <c r="E121" s="9" t="s">
        <v>52</v>
      </c>
      <c r="F121" s="28" t="s">
        <v>494</v>
      </c>
      <c r="G121" s="28" t="s">
        <v>480</v>
      </c>
      <c r="H121" s="11">
        <v>3.5000000000000003E-2</v>
      </c>
      <c r="I121" s="11"/>
      <c r="J121" s="11">
        <v>0.01</v>
      </c>
      <c r="K121" s="11">
        <v>0.01</v>
      </c>
      <c r="L121" s="11">
        <v>5.0000000000000001E-3</v>
      </c>
      <c r="M121" s="11">
        <v>5.0000000000000001E-3</v>
      </c>
      <c r="N121" s="11"/>
      <c r="O121" s="12">
        <f t="shared" si="35"/>
        <v>0</v>
      </c>
      <c r="P121" s="12">
        <f t="shared" si="61"/>
        <v>0</v>
      </c>
      <c r="Q121" s="12">
        <f t="shared" si="37"/>
        <v>799251.6</v>
      </c>
      <c r="R121" s="12">
        <f t="shared" si="62"/>
        <v>0</v>
      </c>
      <c r="S121" s="12">
        <f t="shared" si="39"/>
        <v>0</v>
      </c>
      <c r="T121" s="12">
        <f t="shared" si="63"/>
        <v>519479</v>
      </c>
      <c r="U121" s="12">
        <f t="shared" si="41"/>
        <v>0</v>
      </c>
      <c r="V121" s="12">
        <f t="shared" si="64"/>
        <v>0</v>
      </c>
      <c r="W121" s="12">
        <f t="shared" si="56"/>
        <v>538320</v>
      </c>
      <c r="X121" s="12">
        <f t="shared" si="43"/>
        <v>0</v>
      </c>
      <c r="Y121" s="12">
        <f t="shared" si="65"/>
        <v>643616.4</v>
      </c>
      <c r="Z121" s="12">
        <f t="shared" si="66"/>
        <v>906945.6</v>
      </c>
      <c r="AA121" s="12">
        <f t="shared" si="67"/>
        <v>2671158.6</v>
      </c>
      <c r="AB121" s="12">
        <f t="shared" si="68"/>
        <v>1994944.5</v>
      </c>
      <c r="AC121" s="12">
        <v>130000000</v>
      </c>
      <c r="AD121" s="12">
        <v>120000000</v>
      </c>
      <c r="AE121" s="12">
        <f>SUMIFS('[1]TIẾN ĐỘ %'!$M$6:$M$1034,'[1]TIẾN ĐỘ %'!$G$6:$G$1034,$A121,'[1]TIẾN ĐỘ %'!$F$6:$F$1034,$E121)</f>
        <v>150000000</v>
      </c>
      <c r="AF121" s="12">
        <f t="shared" si="48"/>
        <v>400000000</v>
      </c>
      <c r="AG121" s="12">
        <v>0</v>
      </c>
      <c r="AH121" s="12">
        <v>82824000</v>
      </c>
      <c r="AI121" s="12">
        <v>82824000</v>
      </c>
      <c r="AJ121" s="12">
        <v>53832000</v>
      </c>
      <c r="AK121" s="12">
        <v>0</v>
      </c>
      <c r="AL121" s="12">
        <v>53832000</v>
      </c>
      <c r="AM121" s="12">
        <v>53832000</v>
      </c>
      <c r="AN121" s="12">
        <f>SUMIFS('[1]DATA THÔ IN'!$P$4:$P$12031,'[1]DATA THÔ IN'!$H$4:$H$12031,$A121,'[1]DATA THÔ IN'!$AC$4:$AC$12031,$E121,'[1]DATA THÔ IN'!$AH$4:$AH$12031,"Tiến độ 1")</f>
        <v>66696000</v>
      </c>
      <c r="AO121" s="12">
        <f>SUMIFS('[1]DATA THÔ IN'!$P$4:$P$12031,'[1]DATA THÔ IN'!$H$4:$H$12031,$A121,'[1]DATA THÔ IN'!$AC$4:$AC$12031,$E121,'[1]DATA THÔ IN'!$AH$4:$AH$12031,"Tiến độ 2")</f>
        <v>93984000</v>
      </c>
      <c r="AP121" s="12">
        <f>SUMIFS('[1]TIẾN ĐỘ %'!$N$6:$N$1034,'[1]TIẾN ĐỘ %'!$G$6:$G$1034,A121,'[1]TIẾN ĐỘ %'!$F$6:$F$1034,$E121)</f>
        <v>276804000</v>
      </c>
      <c r="AQ121" s="12">
        <f t="shared" si="49"/>
        <v>413460000</v>
      </c>
      <c r="AR121" s="15">
        <f t="shared" si="50"/>
        <v>0</v>
      </c>
      <c r="AS121" s="15">
        <f t="shared" si="51"/>
        <v>0.63710769230769226</v>
      </c>
      <c r="AT121" s="15">
        <f t="shared" si="52"/>
        <v>0.63710769230769226</v>
      </c>
      <c r="AU121" s="16">
        <f t="shared" si="53"/>
        <v>0.4486</v>
      </c>
      <c r="AV121" s="16">
        <f t="shared" si="54"/>
        <v>0</v>
      </c>
      <c r="AW121" s="16">
        <f t="shared" si="55"/>
        <v>0.4486</v>
      </c>
      <c r="AX121" s="16">
        <f t="shared" si="57"/>
        <v>0.44463999999999998</v>
      </c>
      <c r="AY121" s="16">
        <f t="shared" si="58"/>
        <v>0.62656000000000001</v>
      </c>
      <c r="AZ121" s="16">
        <f t="shared" si="59"/>
        <v>1.8453599999999999</v>
      </c>
      <c r="BA121" s="16">
        <f t="shared" si="60"/>
        <v>1.03365</v>
      </c>
    </row>
    <row r="122" spans="1:53" x14ac:dyDescent="0.25">
      <c r="A122" s="8" t="s">
        <v>1324</v>
      </c>
      <c r="B122" s="28" t="s">
        <v>711</v>
      </c>
      <c r="C122" s="28" t="s">
        <v>712</v>
      </c>
      <c r="D122" s="28" t="s">
        <v>478</v>
      </c>
      <c r="E122" s="9" t="s">
        <v>52</v>
      </c>
      <c r="F122" s="28" t="s">
        <v>479</v>
      </c>
      <c r="G122" s="28" t="s">
        <v>480</v>
      </c>
      <c r="H122" s="11">
        <v>3.5000000000000003E-2</v>
      </c>
      <c r="I122" s="11"/>
      <c r="J122" s="11">
        <v>0.01</v>
      </c>
      <c r="K122" s="11">
        <v>0.01</v>
      </c>
      <c r="L122" s="11">
        <v>5.0000000000000001E-3</v>
      </c>
      <c r="M122" s="11">
        <v>5.0000000000000001E-3</v>
      </c>
      <c r="N122" s="11"/>
      <c r="O122" s="12">
        <f t="shared" si="35"/>
        <v>0</v>
      </c>
      <c r="P122" s="12">
        <f t="shared" si="61"/>
        <v>360717</v>
      </c>
      <c r="Q122" s="12">
        <f t="shared" si="37"/>
        <v>515657.39999999997</v>
      </c>
      <c r="R122" s="12">
        <f t="shared" si="62"/>
        <v>876374.4</v>
      </c>
      <c r="S122" s="12">
        <f t="shared" si="39"/>
        <v>0</v>
      </c>
      <c r="T122" s="12">
        <f t="shared" si="63"/>
        <v>0</v>
      </c>
      <c r="U122" s="12">
        <f t="shared" si="41"/>
        <v>906907</v>
      </c>
      <c r="V122" s="12">
        <f t="shared" si="64"/>
        <v>906907</v>
      </c>
      <c r="W122" s="12">
        <f t="shared" si="56"/>
        <v>0</v>
      </c>
      <c r="X122" s="12">
        <f t="shared" si="43"/>
        <v>0</v>
      </c>
      <c r="Y122" s="12">
        <f t="shared" si="65"/>
        <v>0</v>
      </c>
      <c r="Z122" s="12">
        <f t="shared" si="66"/>
        <v>0</v>
      </c>
      <c r="AA122" s="12">
        <f t="shared" si="67"/>
        <v>1172764.5</v>
      </c>
      <c r="AB122" s="12">
        <f t="shared" si="68"/>
        <v>1478022.95</v>
      </c>
      <c r="AC122" s="12">
        <v>50000000</v>
      </c>
      <c r="AD122" s="12">
        <v>90000000</v>
      </c>
      <c r="AE122" s="12">
        <f>SUMIFS('[1]TIẾN ĐỘ %'!$M$6:$M$1034,'[1]TIẾN ĐỘ %'!$G$6:$G$1034,$A122,'[1]TIẾN ĐỘ %'!$F$6:$F$1034,$E122)</f>
        <v>120000000</v>
      </c>
      <c r="AF122" s="12">
        <f t="shared" si="48"/>
        <v>260000000</v>
      </c>
      <c r="AG122" s="12">
        <v>37380000</v>
      </c>
      <c r="AH122" s="12">
        <v>53436000</v>
      </c>
      <c r="AI122" s="12">
        <v>90816000</v>
      </c>
      <c r="AJ122" s="12">
        <v>0</v>
      </c>
      <c r="AK122" s="12">
        <v>93980000</v>
      </c>
      <c r="AL122" s="12">
        <v>0</v>
      </c>
      <c r="AM122" s="12">
        <v>93980000</v>
      </c>
      <c r="AN122" s="12">
        <f>SUMIFS('[1]DATA THÔ IN'!$P$4:$P$12031,'[1]DATA THÔ IN'!$H$4:$H$12031,$A122,'[1]DATA THÔ IN'!$AC$4:$AC$12031,$E122,'[1]DATA THÔ IN'!$AH$4:$AH$12031,"Tiến độ 1")</f>
        <v>15024000</v>
      </c>
      <c r="AO122" s="12">
        <f>SUMIFS('[1]DATA THÔ IN'!$P$4:$P$12031,'[1]DATA THÔ IN'!$H$4:$H$12031,$A122,'[1]DATA THÔ IN'!$AC$4:$AC$12031,$E122,'[1]DATA THÔ IN'!$AH$4:$AH$12031,"Tiến độ 2")</f>
        <v>0</v>
      </c>
      <c r="AP122" s="12">
        <f>SUMIFS('[1]TIẾN ĐỘ %'!$N$6:$N$1034,'[1]TIẾN ĐỘ %'!$G$6:$G$1034,A122,'[1]TIẾN ĐỘ %'!$F$6:$F$1034,$E122)</f>
        <v>121530000</v>
      </c>
      <c r="AQ122" s="12">
        <f t="shared" si="49"/>
        <v>306326000</v>
      </c>
      <c r="AR122" s="15">
        <f t="shared" si="50"/>
        <v>0.74760000000000004</v>
      </c>
      <c r="AS122" s="15">
        <f t="shared" si="51"/>
        <v>1.0687199999999999</v>
      </c>
      <c r="AT122" s="15">
        <f t="shared" si="52"/>
        <v>1.8163199999999999</v>
      </c>
      <c r="AU122" s="16">
        <f t="shared" si="53"/>
        <v>0</v>
      </c>
      <c r="AV122" s="16">
        <f t="shared" si="54"/>
        <v>1.0442222222222222</v>
      </c>
      <c r="AW122" s="16">
        <f t="shared" si="55"/>
        <v>1.0442222222222222</v>
      </c>
      <c r="AX122" s="16">
        <f t="shared" si="57"/>
        <v>0.12520000000000001</v>
      </c>
      <c r="AY122" s="16">
        <f t="shared" si="58"/>
        <v>0</v>
      </c>
      <c r="AZ122" s="16">
        <f t="shared" si="59"/>
        <v>1.01275</v>
      </c>
      <c r="BA122" s="16">
        <f t="shared" si="60"/>
        <v>1.178176923076923</v>
      </c>
    </row>
    <row r="123" spans="1:53" x14ac:dyDescent="0.25">
      <c r="A123" s="8" t="s">
        <v>1313</v>
      </c>
      <c r="B123" s="28" t="s">
        <v>970</v>
      </c>
      <c r="C123" s="28" t="s">
        <v>971</v>
      </c>
      <c r="D123" s="28" t="s">
        <v>478</v>
      </c>
      <c r="E123" s="9" t="s">
        <v>318</v>
      </c>
      <c r="F123" s="28" t="s">
        <v>494</v>
      </c>
      <c r="G123" s="28" t="s">
        <v>480</v>
      </c>
      <c r="H123" s="11">
        <v>3.5000000000000003E-2</v>
      </c>
      <c r="I123" s="11"/>
      <c r="J123" s="11">
        <v>0.01</v>
      </c>
      <c r="K123" s="11">
        <v>0.01</v>
      </c>
      <c r="L123" s="11">
        <v>5.0000000000000001E-3</v>
      </c>
      <c r="M123" s="11">
        <v>5.0000000000000001E-3</v>
      </c>
      <c r="N123" s="11"/>
      <c r="O123" s="12">
        <f t="shared" si="35"/>
        <v>0</v>
      </c>
      <c r="P123" s="12">
        <f t="shared" si="61"/>
        <v>0</v>
      </c>
      <c r="Q123" s="12">
        <f t="shared" si="37"/>
        <v>909030</v>
      </c>
      <c r="R123" s="12">
        <f t="shared" si="62"/>
        <v>909030</v>
      </c>
      <c r="S123" s="12">
        <f t="shared" si="39"/>
        <v>0</v>
      </c>
      <c r="T123" s="12">
        <f t="shared" si="63"/>
        <v>0</v>
      </c>
      <c r="U123" s="12">
        <f t="shared" si="41"/>
        <v>1522770</v>
      </c>
      <c r="V123" s="12">
        <f t="shared" si="64"/>
        <v>1522770</v>
      </c>
      <c r="W123" s="12">
        <f t="shared" si="56"/>
        <v>0</v>
      </c>
      <c r="X123" s="12">
        <f t="shared" si="43"/>
        <v>0</v>
      </c>
      <c r="Y123" s="12">
        <f t="shared" si="65"/>
        <v>852288</v>
      </c>
      <c r="Z123" s="12">
        <f t="shared" si="66"/>
        <v>1266852</v>
      </c>
      <c r="AA123" s="12">
        <f t="shared" si="67"/>
        <v>2119140</v>
      </c>
      <c r="AB123" s="12">
        <f t="shared" si="68"/>
        <v>2275470</v>
      </c>
      <c r="AC123" s="12">
        <v>60000000</v>
      </c>
      <c r="AD123" s="12">
        <v>90000000</v>
      </c>
      <c r="AE123" s="12">
        <f>SUMIFS('[1]TIẾN ĐỘ %'!$M$6:$M$1034,'[1]TIẾN ĐỘ %'!$G$6:$G$1034,$A123,'[1]TIẾN ĐỘ %'!$F$6:$F$1034,$E123)</f>
        <v>210000000</v>
      </c>
      <c r="AF123" s="12">
        <f t="shared" si="48"/>
        <v>360000000</v>
      </c>
      <c r="AG123" s="12">
        <v>0</v>
      </c>
      <c r="AH123" s="12">
        <v>94200000</v>
      </c>
      <c r="AI123" s="12">
        <v>94200000</v>
      </c>
      <c r="AJ123" s="12">
        <v>0</v>
      </c>
      <c r="AK123" s="12">
        <v>157800000</v>
      </c>
      <c r="AL123" s="12">
        <v>0</v>
      </c>
      <c r="AM123" s="12">
        <v>157800000</v>
      </c>
      <c r="AN123" s="12">
        <f>SUMIFS('[1]DATA THÔ IN'!$P$4:$P$12031,'[1]DATA THÔ IN'!$H$4:$H$12031,$A123,'[1]DATA THÔ IN'!$AC$4:$AC$12031,$E123,'[1]DATA THÔ IN'!$AH$4:$AH$12031,"Tiến độ 1")</f>
        <v>88320000</v>
      </c>
      <c r="AO123" s="12">
        <f>SUMIFS('[1]DATA THÔ IN'!$P$4:$P$12031,'[1]DATA THÔ IN'!$H$4:$H$12031,$A123,'[1]DATA THÔ IN'!$AC$4:$AC$12031,$E123,'[1]DATA THÔ IN'!$AH$4:$AH$12031,"Tiến độ 2")</f>
        <v>131280000</v>
      </c>
      <c r="AP123" s="12">
        <f>SUMIFS('[1]TIẾN ĐỘ %'!$N$6:$N$1034,'[1]TIẾN ĐỘ %'!$G$6:$G$1034,A123,'[1]TIẾN ĐỘ %'!$F$6:$F$1034,$E123)</f>
        <v>219600000</v>
      </c>
      <c r="AQ123" s="12">
        <f t="shared" si="49"/>
        <v>471600000</v>
      </c>
      <c r="AR123" s="15">
        <f t="shared" si="50"/>
        <v>0</v>
      </c>
      <c r="AS123" s="15">
        <f t="shared" si="51"/>
        <v>1.57</v>
      </c>
      <c r="AT123" s="15">
        <f t="shared" si="52"/>
        <v>1.57</v>
      </c>
      <c r="AU123" s="16">
        <f t="shared" si="53"/>
        <v>0</v>
      </c>
      <c r="AV123" s="16">
        <f t="shared" si="54"/>
        <v>1.7533333333333334</v>
      </c>
      <c r="AW123" s="16">
        <f t="shared" si="55"/>
        <v>1.7533333333333334</v>
      </c>
      <c r="AX123" s="16">
        <f t="shared" si="57"/>
        <v>0.4205714285714286</v>
      </c>
      <c r="AY123" s="16">
        <f t="shared" si="58"/>
        <v>0.62514285714285711</v>
      </c>
      <c r="AZ123" s="16">
        <f t="shared" si="59"/>
        <v>1.0457142857142858</v>
      </c>
      <c r="BA123" s="16">
        <f t="shared" si="60"/>
        <v>1.31</v>
      </c>
    </row>
    <row r="124" spans="1:53" x14ac:dyDescent="0.25">
      <c r="A124" s="8" t="s">
        <v>1264</v>
      </c>
      <c r="B124" s="28" t="s">
        <v>53</v>
      </c>
      <c r="C124" s="28" t="s">
        <v>54</v>
      </c>
      <c r="D124" s="28" t="s">
        <v>55</v>
      </c>
      <c r="E124" s="9" t="s">
        <v>52</v>
      </c>
      <c r="F124" s="28" t="s">
        <v>56</v>
      </c>
      <c r="G124" s="28" t="s">
        <v>57</v>
      </c>
      <c r="H124" s="11">
        <v>3.5000000000000003E-2</v>
      </c>
      <c r="I124" s="11"/>
      <c r="J124" s="11">
        <v>0.01</v>
      </c>
      <c r="K124" s="11">
        <v>0.01</v>
      </c>
      <c r="L124" s="11">
        <v>5.0000000000000001E-3</v>
      </c>
      <c r="M124" s="11">
        <v>5.0000000000000001E-3</v>
      </c>
      <c r="N124" s="11"/>
      <c r="O124" s="12">
        <f t="shared" si="35"/>
        <v>0</v>
      </c>
      <c r="P124" s="12">
        <f t="shared" si="61"/>
        <v>981636.6</v>
      </c>
      <c r="Q124" s="12">
        <f t="shared" si="37"/>
        <v>0</v>
      </c>
      <c r="R124" s="12">
        <f t="shared" si="62"/>
        <v>2434810.8000000003</v>
      </c>
      <c r="S124" s="12">
        <f t="shared" si="39"/>
        <v>0</v>
      </c>
      <c r="T124" s="12">
        <f t="shared" si="63"/>
        <v>1263031</v>
      </c>
      <c r="U124" s="12">
        <f t="shared" si="41"/>
        <v>0</v>
      </c>
      <c r="V124" s="12">
        <f t="shared" si="64"/>
        <v>2428673</v>
      </c>
      <c r="W124" s="12">
        <f t="shared" si="56"/>
        <v>1308840</v>
      </c>
      <c r="X124" s="12">
        <f t="shared" si="43"/>
        <v>0</v>
      </c>
      <c r="Y124" s="12">
        <f t="shared" si="65"/>
        <v>0</v>
      </c>
      <c r="Z124" s="12">
        <f t="shared" si="66"/>
        <v>0</v>
      </c>
      <c r="AA124" s="12">
        <f t="shared" si="67"/>
        <v>2906695.8</v>
      </c>
      <c r="AB124" s="12">
        <f t="shared" si="68"/>
        <v>3885090</v>
      </c>
      <c r="AC124" s="12">
        <v>250000000</v>
      </c>
      <c r="AD124" s="12">
        <v>250000000</v>
      </c>
      <c r="AE124" s="12">
        <f>SUMIFS('[1]TIẾN ĐỘ %'!$M$6:$M$1034,'[1]TIẾN ĐỘ %'!$G$6:$G$1034,$A124,'[1]TIẾN ĐỘ %'!$F$6:$F$1034,$E124)</f>
        <v>300000000</v>
      </c>
      <c r="AF124" s="12">
        <f t="shared" si="48"/>
        <v>800000000</v>
      </c>
      <c r="AG124" s="12">
        <v>101724000</v>
      </c>
      <c r="AH124" s="12">
        <v>50364000</v>
      </c>
      <c r="AI124" s="12">
        <v>252312000</v>
      </c>
      <c r="AJ124" s="12">
        <v>130884000</v>
      </c>
      <c r="AK124" s="12">
        <v>0</v>
      </c>
      <c r="AL124" s="12">
        <v>130884000</v>
      </c>
      <c r="AM124" s="12">
        <v>251676000</v>
      </c>
      <c r="AN124" s="12">
        <f>SUMIFS('[1]DATA THÔ IN'!$P$4:$P$12031,'[1]DATA THÔ IN'!$H$4:$H$12031,$A124,'[1]DATA THÔ IN'!$AC$4:$AC$12031,$E124,'[1]DATA THÔ IN'!$AH$4:$AH$12031,"Tiến độ 1")</f>
        <v>0</v>
      </c>
      <c r="AO124" s="12">
        <f>SUMIFS('[1]DATA THÔ IN'!$P$4:$P$12031,'[1]DATA THÔ IN'!$H$4:$H$12031,$A124,'[1]DATA THÔ IN'!$AC$4:$AC$12031,$E124,'[1]DATA THÔ IN'!$AH$4:$AH$12031,"Tiến độ 2")</f>
        <v>0</v>
      </c>
      <c r="AP124" s="12">
        <f>SUMIFS('[1]TIẾN ĐỘ %'!$N$6:$N$1034,'[1]TIẾN ĐỘ %'!$G$6:$G$1034,A124,'[1]TIẾN ĐỘ %'!$F$6:$F$1034,$E124)</f>
        <v>301212000</v>
      </c>
      <c r="AQ124" s="12">
        <f t="shared" si="49"/>
        <v>805200000</v>
      </c>
      <c r="AR124" s="15">
        <f t="shared" si="50"/>
        <v>0.40689599999999998</v>
      </c>
      <c r="AS124" s="15">
        <f t="shared" si="51"/>
        <v>0.201456</v>
      </c>
      <c r="AT124" s="15">
        <f t="shared" si="52"/>
        <v>1.0092479999999999</v>
      </c>
      <c r="AU124" s="16">
        <f t="shared" si="53"/>
        <v>0.523536</v>
      </c>
      <c r="AV124" s="16">
        <f t="shared" si="54"/>
        <v>0</v>
      </c>
      <c r="AW124" s="16">
        <f t="shared" si="55"/>
        <v>1.006704</v>
      </c>
      <c r="AX124" s="16">
        <f t="shared" si="57"/>
        <v>0</v>
      </c>
      <c r="AY124" s="16">
        <f t="shared" si="58"/>
        <v>0</v>
      </c>
      <c r="AZ124" s="16">
        <f t="shared" si="59"/>
        <v>1.00404</v>
      </c>
      <c r="BA124" s="16">
        <f t="shared" si="60"/>
        <v>1.0065</v>
      </c>
    </row>
    <row r="125" spans="1:53" x14ac:dyDescent="0.25">
      <c r="A125" s="8" t="s">
        <v>1267</v>
      </c>
      <c r="B125" s="28" t="s">
        <v>65</v>
      </c>
      <c r="C125" s="28" t="s">
        <v>66</v>
      </c>
      <c r="D125" s="28" t="s">
        <v>1391</v>
      </c>
      <c r="E125" s="9" t="s">
        <v>52</v>
      </c>
      <c r="F125" s="28" t="s">
        <v>67</v>
      </c>
      <c r="G125" s="28" t="s">
        <v>57</v>
      </c>
      <c r="H125" s="11">
        <v>3.5000000000000003E-2</v>
      </c>
      <c r="I125" s="11"/>
      <c r="J125" s="11">
        <v>0.01</v>
      </c>
      <c r="K125" s="11">
        <v>0.01</v>
      </c>
      <c r="L125" s="11">
        <v>5.0000000000000001E-3</v>
      </c>
      <c r="M125" s="11">
        <v>5.0000000000000001E-3</v>
      </c>
      <c r="N125" s="11"/>
      <c r="O125" s="12">
        <f t="shared" si="35"/>
        <v>0</v>
      </c>
      <c r="P125" s="12">
        <f t="shared" si="61"/>
        <v>0</v>
      </c>
      <c r="Q125" s="12">
        <f t="shared" si="37"/>
        <v>0</v>
      </c>
      <c r="R125" s="12">
        <f t="shared" si="62"/>
        <v>0</v>
      </c>
      <c r="S125" s="12">
        <f t="shared" si="39"/>
        <v>0</v>
      </c>
      <c r="T125" s="12">
        <f t="shared" si="63"/>
        <v>0</v>
      </c>
      <c r="U125" s="12">
        <f t="shared" si="41"/>
        <v>0</v>
      </c>
      <c r="V125" s="12">
        <f t="shared" si="64"/>
        <v>0</v>
      </c>
      <c r="W125" s="12">
        <f t="shared" si="56"/>
        <v>0</v>
      </c>
      <c r="X125" s="12">
        <f t="shared" si="43"/>
        <v>0</v>
      </c>
      <c r="Y125" s="12">
        <f t="shared" si="65"/>
        <v>0</v>
      </c>
      <c r="Z125" s="12">
        <f t="shared" si="66"/>
        <v>0</v>
      </c>
      <c r="AA125" s="12">
        <f t="shared" si="67"/>
        <v>0</v>
      </c>
      <c r="AB125" s="12">
        <f t="shared" si="68"/>
        <v>0</v>
      </c>
      <c r="AC125" s="12">
        <v>0</v>
      </c>
      <c r="AD125" s="12">
        <v>0</v>
      </c>
      <c r="AE125" s="12">
        <f>SUMIFS('[1]TIẾN ĐỘ %'!$M$6:$M$1034,'[1]TIẾN ĐỘ %'!$G$6:$G$1034,$A125,'[1]TIẾN ĐỘ %'!$F$6:$F$1034,$E125)</f>
        <v>0</v>
      </c>
      <c r="AF125" s="12">
        <f t="shared" si="48"/>
        <v>0</v>
      </c>
      <c r="AG125" s="12">
        <v>0</v>
      </c>
      <c r="AH125" s="12">
        <v>0</v>
      </c>
      <c r="AI125" s="12">
        <v>-686734500</v>
      </c>
      <c r="AJ125" s="12">
        <v>0</v>
      </c>
      <c r="AK125" s="12">
        <v>0</v>
      </c>
      <c r="AL125" s="12">
        <v>0</v>
      </c>
      <c r="AM125" s="12">
        <v>0</v>
      </c>
      <c r="AN125" s="12">
        <f>SUMIFS('[1]DATA THÔ IN'!$P$4:$P$12031,'[1]DATA THÔ IN'!$H$4:$H$12031,$A125,'[1]DATA THÔ IN'!$AC$4:$AC$12031,$E125,'[1]DATA THÔ IN'!$AH$4:$AH$12031,"Tiến độ 1")</f>
        <v>0</v>
      </c>
      <c r="AO125" s="12">
        <f>SUMIFS('[1]DATA THÔ IN'!$P$4:$P$12031,'[1]DATA THÔ IN'!$H$4:$H$12031,$A125,'[1]DATA THÔ IN'!$AC$4:$AC$12031,$E125,'[1]DATA THÔ IN'!$AH$4:$AH$12031,"Tiến độ 2")</f>
        <v>0</v>
      </c>
      <c r="AP125" s="12">
        <f>SUMIFS('[1]TIẾN ĐỘ %'!$N$6:$N$1034,'[1]TIẾN ĐỘ %'!$G$6:$G$1034,A125,'[1]TIẾN ĐỘ %'!$F$6:$F$1034,$E125)</f>
        <v>0</v>
      </c>
      <c r="AQ125" s="12">
        <f t="shared" si="49"/>
        <v>-686734500</v>
      </c>
      <c r="AR125" s="15">
        <f t="shared" si="50"/>
        <v>0</v>
      </c>
      <c r="AS125" s="15">
        <f t="shared" si="51"/>
        <v>0</v>
      </c>
      <c r="AT125" s="15">
        <f t="shared" si="52"/>
        <v>0</v>
      </c>
      <c r="AU125" s="16">
        <f t="shared" si="53"/>
        <v>0</v>
      </c>
      <c r="AV125" s="16">
        <f t="shared" si="54"/>
        <v>0</v>
      </c>
      <c r="AW125" s="16">
        <f t="shared" si="55"/>
        <v>0</v>
      </c>
      <c r="AX125" s="16">
        <f t="shared" si="57"/>
        <v>0</v>
      </c>
      <c r="AY125" s="16">
        <f t="shared" si="58"/>
        <v>0</v>
      </c>
      <c r="AZ125" s="16">
        <f t="shared" si="59"/>
        <v>0</v>
      </c>
      <c r="BA125" s="16">
        <f t="shared" si="60"/>
        <v>0</v>
      </c>
    </row>
    <row r="126" spans="1:53" x14ac:dyDescent="0.25">
      <c r="A126" s="8" t="s">
        <v>1268</v>
      </c>
      <c r="B126" s="30" t="s">
        <v>68</v>
      </c>
      <c r="C126" s="9" t="s">
        <v>69</v>
      </c>
      <c r="D126" s="9" t="s">
        <v>55</v>
      </c>
      <c r="E126" s="9" t="s">
        <v>52</v>
      </c>
      <c r="F126" s="9" t="s">
        <v>70</v>
      </c>
      <c r="G126" s="9" t="s">
        <v>57</v>
      </c>
      <c r="H126" s="11">
        <v>3.5000000000000003E-2</v>
      </c>
      <c r="I126" s="11"/>
      <c r="J126" s="11">
        <v>0.01</v>
      </c>
      <c r="K126" s="11">
        <v>0.01</v>
      </c>
      <c r="L126" s="11">
        <v>5.0000000000000001E-3</v>
      </c>
      <c r="M126" s="11">
        <v>5.0000000000000001E-3</v>
      </c>
      <c r="N126" s="11"/>
      <c r="O126" s="12">
        <f t="shared" si="35"/>
        <v>0</v>
      </c>
      <c r="P126" s="12">
        <f t="shared" si="61"/>
        <v>0</v>
      </c>
      <c r="Q126" s="12">
        <f t="shared" si="37"/>
        <v>0</v>
      </c>
      <c r="R126" s="12">
        <f t="shared" si="62"/>
        <v>0</v>
      </c>
      <c r="S126" s="12">
        <f t="shared" si="39"/>
        <v>0</v>
      </c>
      <c r="T126" s="12">
        <f t="shared" si="63"/>
        <v>0</v>
      </c>
      <c r="U126" s="12">
        <f t="shared" si="41"/>
        <v>0</v>
      </c>
      <c r="V126" s="12">
        <f t="shared" si="64"/>
        <v>0</v>
      </c>
      <c r="W126" s="12">
        <f t="shared" si="56"/>
        <v>0</v>
      </c>
      <c r="X126" s="12">
        <f t="shared" si="43"/>
        <v>0</v>
      </c>
      <c r="Y126" s="12">
        <f t="shared" si="65"/>
        <v>0</v>
      </c>
      <c r="Z126" s="12">
        <f t="shared" si="66"/>
        <v>0</v>
      </c>
      <c r="AA126" s="12">
        <f t="shared" si="67"/>
        <v>0</v>
      </c>
      <c r="AB126" s="12">
        <f t="shared" si="68"/>
        <v>0</v>
      </c>
      <c r="AC126" s="12">
        <v>200000000</v>
      </c>
      <c r="AD126" s="12">
        <v>0</v>
      </c>
      <c r="AE126" s="12">
        <f>SUMIFS('[1]TIẾN ĐỘ %'!$M$6:$M$1034,'[1]TIẾN ĐỘ %'!$G$6:$G$1034,$A126,'[1]TIẾN ĐỘ %'!$F$6:$F$1034,$E126)</f>
        <v>0</v>
      </c>
      <c r="AF126" s="12">
        <f t="shared" si="48"/>
        <v>200000000</v>
      </c>
      <c r="AG126" s="12">
        <v>0</v>
      </c>
      <c r="AH126" s="12">
        <v>0</v>
      </c>
      <c r="AI126" s="12">
        <v>143202000</v>
      </c>
      <c r="AJ126" s="12">
        <v>0</v>
      </c>
      <c r="AK126" s="12">
        <v>0</v>
      </c>
      <c r="AL126" s="12">
        <v>0</v>
      </c>
      <c r="AM126" s="12">
        <v>0</v>
      </c>
      <c r="AN126" s="12">
        <f>SUMIFS('[1]DATA THÔ IN'!$P$4:$P$12031,'[1]DATA THÔ IN'!$H$4:$H$12031,$A126,'[1]DATA THÔ IN'!$AC$4:$AC$12031,$E126,'[1]DATA THÔ IN'!$AH$4:$AH$12031,"Tiến độ 1")</f>
        <v>0</v>
      </c>
      <c r="AO126" s="12">
        <f>SUMIFS('[1]DATA THÔ IN'!$P$4:$P$12031,'[1]DATA THÔ IN'!$H$4:$H$12031,$A126,'[1]DATA THÔ IN'!$AC$4:$AC$12031,$E126,'[1]DATA THÔ IN'!$AH$4:$AH$12031,"Tiến độ 2")</f>
        <v>-41225500</v>
      </c>
      <c r="AP126" s="12">
        <f>SUMIFS('[1]TIẾN ĐỘ %'!$N$6:$N$1034,'[1]TIẾN ĐỘ %'!$G$6:$G$1034,A126,'[1]TIẾN ĐỘ %'!$F$6:$F$1034,$E126)</f>
        <v>-41225500</v>
      </c>
      <c r="AQ126" s="12">
        <f t="shared" si="49"/>
        <v>101976500</v>
      </c>
      <c r="AR126" s="15">
        <f t="shared" si="50"/>
        <v>0</v>
      </c>
      <c r="AS126" s="45">
        <f t="shared" si="51"/>
        <v>0</v>
      </c>
      <c r="AT126" s="15">
        <f t="shared" si="52"/>
        <v>0.71601000000000004</v>
      </c>
      <c r="AU126" s="16">
        <f t="shared" si="53"/>
        <v>0</v>
      </c>
      <c r="AV126" s="16">
        <f t="shared" si="54"/>
        <v>0</v>
      </c>
      <c r="AW126" s="16">
        <f t="shared" si="55"/>
        <v>0</v>
      </c>
      <c r="AX126" s="16">
        <f t="shared" si="57"/>
        <v>0</v>
      </c>
      <c r="AY126" s="16">
        <f t="shared" si="58"/>
        <v>0</v>
      </c>
      <c r="AZ126" s="16">
        <f t="shared" si="59"/>
        <v>0</v>
      </c>
      <c r="BA126" s="16">
        <f t="shared" si="60"/>
        <v>0.50988250000000002</v>
      </c>
    </row>
    <row r="127" spans="1:53" x14ac:dyDescent="0.25">
      <c r="A127" s="8" t="s">
        <v>1270</v>
      </c>
      <c r="B127" s="30" t="s">
        <v>74</v>
      </c>
      <c r="C127" s="9" t="s">
        <v>75</v>
      </c>
      <c r="D127" s="9" t="s">
        <v>76</v>
      </c>
      <c r="E127" s="9" t="s">
        <v>52</v>
      </c>
      <c r="F127" s="9" t="s">
        <v>77</v>
      </c>
      <c r="G127" s="9" t="s">
        <v>57</v>
      </c>
      <c r="H127" s="11">
        <v>3.5000000000000003E-2</v>
      </c>
      <c r="I127" s="11"/>
      <c r="J127" s="11">
        <v>0.01</v>
      </c>
      <c r="K127" s="11">
        <v>0.01</v>
      </c>
      <c r="L127" s="11">
        <v>5.0000000000000001E-3</v>
      </c>
      <c r="M127" s="11">
        <v>5.0000000000000001E-3</v>
      </c>
      <c r="N127" s="11"/>
      <c r="O127" s="12">
        <f t="shared" si="35"/>
        <v>0</v>
      </c>
      <c r="P127" s="12">
        <f t="shared" si="61"/>
        <v>1994539.2</v>
      </c>
      <c r="Q127" s="12">
        <f t="shared" si="37"/>
        <v>3375454.1999999997</v>
      </c>
      <c r="R127" s="12">
        <f t="shared" si="62"/>
        <v>6488621.4000000004</v>
      </c>
      <c r="S127" s="12">
        <f t="shared" si="39"/>
        <v>0</v>
      </c>
      <c r="T127" s="12">
        <f t="shared" si="63"/>
        <v>6530425</v>
      </c>
      <c r="U127" s="12">
        <f t="shared" si="41"/>
        <v>3521825</v>
      </c>
      <c r="V127" s="12">
        <f t="shared" si="64"/>
        <v>10052251</v>
      </c>
      <c r="W127" s="12">
        <f t="shared" si="56"/>
        <v>6767280</v>
      </c>
      <c r="X127" s="12">
        <f t="shared" si="43"/>
        <v>0</v>
      </c>
      <c r="Y127" s="12">
        <f t="shared" si="65"/>
        <v>3121852.1999999997</v>
      </c>
      <c r="Z127" s="12">
        <f t="shared" si="66"/>
        <v>4599923.3999999994</v>
      </c>
      <c r="AA127" s="12">
        <f t="shared" si="67"/>
        <v>7721775.5999999996</v>
      </c>
      <c r="AB127" s="12">
        <f t="shared" si="68"/>
        <v>12131323.799999999</v>
      </c>
      <c r="AC127" s="12">
        <v>500000000</v>
      </c>
      <c r="AD127" s="12">
        <v>500000000</v>
      </c>
      <c r="AE127" s="12">
        <f>SUMIFS('[1]TIẾN ĐỘ %'!$M$6:$M$1034,'[1]TIẾN ĐỘ %'!$G$6:$G$1034,$A127,'[1]TIẾN ĐỘ %'!$F$6:$F$1034,$E127)</f>
        <v>800000000</v>
      </c>
      <c r="AF127" s="12">
        <f t="shared" si="48"/>
        <v>1800000000</v>
      </c>
      <c r="AG127" s="12">
        <v>206688000</v>
      </c>
      <c r="AH127" s="12">
        <v>349788000</v>
      </c>
      <c r="AI127" s="12">
        <v>672396000</v>
      </c>
      <c r="AJ127" s="12">
        <v>676728000</v>
      </c>
      <c r="AK127" s="12">
        <v>364956000</v>
      </c>
      <c r="AL127" s="12">
        <v>676728000</v>
      </c>
      <c r="AM127" s="12">
        <v>1041684000</v>
      </c>
      <c r="AN127" s="12">
        <f>SUMIFS('[1]DATA THÔ IN'!$P$4:$P$12031,'[1]DATA THÔ IN'!$H$4:$H$12031,$A127,'[1]DATA THÔ IN'!$AC$4:$AC$12031,$E127,'[1]DATA THÔ IN'!$AH$4:$AH$12031,"Tiến độ 1")</f>
        <v>323508000</v>
      </c>
      <c r="AO127" s="12">
        <f>SUMIFS('[1]DATA THÔ IN'!$P$4:$P$12031,'[1]DATA THÔ IN'!$H$4:$H$12031,$A127,'[1]DATA THÔ IN'!$AC$4:$AC$12031,$E127,'[1]DATA THÔ IN'!$AH$4:$AH$12031,"Tiến độ 2")</f>
        <v>476676000</v>
      </c>
      <c r="AP127" s="12">
        <f>SUMIFS('[1]TIẾN ĐỘ %'!$N$6:$N$1034,'[1]TIẾN ĐỘ %'!$G$6:$G$1034,A127,'[1]TIẾN ĐỘ %'!$F$6:$F$1034,$E127)</f>
        <v>800184000</v>
      </c>
      <c r="AQ127" s="12">
        <f t="shared" si="49"/>
        <v>2514264000</v>
      </c>
      <c r="AR127" s="15">
        <f t="shared" si="50"/>
        <v>0.41337600000000002</v>
      </c>
      <c r="AS127" s="15">
        <f t="shared" si="51"/>
        <v>0.69957599999999998</v>
      </c>
      <c r="AT127" s="15">
        <f t="shared" si="52"/>
        <v>1.344792</v>
      </c>
      <c r="AU127" s="16">
        <f t="shared" si="53"/>
        <v>1.353456</v>
      </c>
      <c r="AV127" s="16">
        <f t="shared" si="54"/>
        <v>0.72991200000000001</v>
      </c>
      <c r="AW127" s="16">
        <f t="shared" si="55"/>
        <v>2.0833680000000001</v>
      </c>
      <c r="AX127" s="16">
        <f t="shared" si="57"/>
        <v>0.40438499999999999</v>
      </c>
      <c r="AY127" s="16">
        <f t="shared" si="58"/>
        <v>0.59584499999999996</v>
      </c>
      <c r="AZ127" s="16">
        <f t="shared" si="59"/>
        <v>1.00023</v>
      </c>
      <c r="BA127" s="16">
        <f t="shared" si="60"/>
        <v>1.3968133333333332</v>
      </c>
    </row>
    <row r="128" spans="1:53" x14ac:dyDescent="0.25">
      <c r="A128" s="8" t="s">
        <v>1271</v>
      </c>
      <c r="B128" s="32" t="s">
        <v>78</v>
      </c>
      <c r="C128" s="9" t="s">
        <v>79</v>
      </c>
      <c r="D128" s="9" t="s">
        <v>1392</v>
      </c>
      <c r="E128" s="9" t="s">
        <v>52</v>
      </c>
      <c r="F128" s="9" t="s">
        <v>80</v>
      </c>
      <c r="G128" s="9" t="s">
        <v>57</v>
      </c>
      <c r="H128" s="11">
        <v>3.5000000000000003E-2</v>
      </c>
      <c r="I128" s="11"/>
      <c r="J128" s="11">
        <v>0.01</v>
      </c>
      <c r="K128" s="11">
        <v>0.01</v>
      </c>
      <c r="L128" s="11">
        <v>5.0000000000000001E-3</v>
      </c>
      <c r="M128" s="11">
        <v>5.0000000000000001E-3</v>
      </c>
      <c r="N128" s="11"/>
      <c r="O128" s="12">
        <f t="shared" si="35"/>
        <v>0</v>
      </c>
      <c r="P128" s="12">
        <f t="shared" si="61"/>
        <v>0</v>
      </c>
      <c r="Q128" s="12">
        <f t="shared" si="37"/>
        <v>5775293.3999999994</v>
      </c>
      <c r="R128" s="12">
        <f t="shared" si="62"/>
        <v>5775293.4000000004</v>
      </c>
      <c r="S128" s="12">
        <f t="shared" si="39"/>
        <v>0</v>
      </c>
      <c r="T128" s="12">
        <f t="shared" si="63"/>
        <v>5200655</v>
      </c>
      <c r="U128" s="12">
        <f t="shared" si="41"/>
        <v>0</v>
      </c>
      <c r="V128" s="12">
        <f t="shared" si="64"/>
        <v>5200655</v>
      </c>
      <c r="W128" s="12">
        <f t="shared" si="56"/>
        <v>5389280</v>
      </c>
      <c r="X128" s="12">
        <f t="shared" si="43"/>
        <v>0</v>
      </c>
      <c r="Y128" s="12">
        <f t="shared" si="65"/>
        <v>4674035.3999999994</v>
      </c>
      <c r="Z128" s="12">
        <f t="shared" si="66"/>
        <v>2761830</v>
      </c>
      <c r="AA128" s="12">
        <f t="shared" si="67"/>
        <v>7435865.3999999994</v>
      </c>
      <c r="AB128" s="12">
        <f t="shared" si="68"/>
        <v>9205907</v>
      </c>
      <c r="AC128" s="12">
        <v>500000000</v>
      </c>
      <c r="AD128" s="12">
        <v>480000000</v>
      </c>
      <c r="AE128" s="12">
        <f>SUMIFS('[1]TIẾN ĐỘ %'!$M$6:$M$1034,'[1]TIẾN ĐỘ %'!$G$6:$G$1034,$A128,'[1]TIẾN ĐỘ %'!$F$6:$F$1034,$E128)</f>
        <v>770000000</v>
      </c>
      <c r="AF128" s="12">
        <f t="shared" si="48"/>
        <v>1750000000</v>
      </c>
      <c r="AG128" s="12">
        <v>0</v>
      </c>
      <c r="AH128" s="12">
        <v>598476000</v>
      </c>
      <c r="AI128" s="12">
        <v>598476000</v>
      </c>
      <c r="AJ128" s="12">
        <v>538928000</v>
      </c>
      <c r="AK128" s="12">
        <v>0</v>
      </c>
      <c r="AL128" s="12">
        <v>538928000</v>
      </c>
      <c r="AM128" s="12">
        <v>538928000</v>
      </c>
      <c r="AN128" s="12">
        <f>SUMIFS('[1]DATA THÔ IN'!$P$4:$P$12031,'[1]DATA THÔ IN'!$H$4:$H$12031,$A128,'[1]DATA THÔ IN'!$AC$4:$AC$12031,$E128,'[1]DATA THÔ IN'!$AH$4:$AH$12031,"Tiến độ 1")</f>
        <v>484356000</v>
      </c>
      <c r="AO128" s="12">
        <f>SUMIFS('[1]DATA THÔ IN'!$P$4:$P$12031,'[1]DATA THÔ IN'!$H$4:$H$12031,$A128,'[1]DATA THÔ IN'!$AC$4:$AC$12031,$E128,'[1]DATA THÔ IN'!$AH$4:$AH$12031,"Tiến độ 2")</f>
        <v>286200000</v>
      </c>
      <c r="AP128" s="12">
        <f>SUMIFS('[1]TIẾN ĐỘ %'!$N$6:$N$1034,'[1]TIẾN ĐỘ %'!$G$6:$G$1034,A128,'[1]TIẾN ĐỘ %'!$F$6:$F$1034,$E128)</f>
        <v>770556000</v>
      </c>
      <c r="AQ128" s="12">
        <f t="shared" si="49"/>
        <v>1907960000</v>
      </c>
      <c r="AR128" s="15">
        <f t="shared" si="50"/>
        <v>0</v>
      </c>
      <c r="AS128" s="15">
        <f t="shared" si="51"/>
        <v>1.196952</v>
      </c>
      <c r="AT128" s="15">
        <f t="shared" si="52"/>
        <v>1.196952</v>
      </c>
      <c r="AU128" s="16">
        <f t="shared" si="53"/>
        <v>1.1227666666666667</v>
      </c>
      <c r="AV128" s="16">
        <f t="shared" si="54"/>
        <v>0</v>
      </c>
      <c r="AW128" s="16">
        <f t="shared" si="55"/>
        <v>1.1227666666666667</v>
      </c>
      <c r="AX128" s="16">
        <f t="shared" si="57"/>
        <v>0.62903376623376628</v>
      </c>
      <c r="AY128" s="16">
        <f t="shared" si="58"/>
        <v>0.37168831168831168</v>
      </c>
      <c r="AZ128" s="16">
        <f t="shared" si="59"/>
        <v>1.000722077922078</v>
      </c>
      <c r="BA128" s="16">
        <f t="shared" si="60"/>
        <v>1.0902628571428572</v>
      </c>
    </row>
    <row r="129" spans="1:53" x14ac:dyDescent="0.25">
      <c r="A129" s="8" t="s">
        <v>1272</v>
      </c>
      <c r="B129" s="30" t="s">
        <v>81</v>
      </c>
      <c r="C129" s="9" t="s">
        <v>82</v>
      </c>
      <c r="D129" s="9" t="s">
        <v>1391</v>
      </c>
      <c r="E129" s="9" t="s">
        <v>52</v>
      </c>
      <c r="F129" s="9" t="s">
        <v>67</v>
      </c>
      <c r="G129" s="9" t="s">
        <v>57</v>
      </c>
      <c r="H129" s="11">
        <v>3.5000000000000003E-2</v>
      </c>
      <c r="I129" s="11"/>
      <c r="J129" s="11">
        <v>0.01</v>
      </c>
      <c r="K129" s="11">
        <v>0.01</v>
      </c>
      <c r="L129" s="11">
        <v>5.0000000000000001E-3</v>
      </c>
      <c r="M129" s="11">
        <v>5.0000000000000001E-3</v>
      </c>
      <c r="N129" s="11"/>
      <c r="O129" s="12">
        <f t="shared" si="35"/>
        <v>0</v>
      </c>
      <c r="P129" s="12">
        <f t="shared" si="61"/>
        <v>0</v>
      </c>
      <c r="Q129" s="12">
        <f t="shared" si="37"/>
        <v>0</v>
      </c>
      <c r="R129" s="12">
        <f t="shared" si="62"/>
        <v>1454448</v>
      </c>
      <c r="S129" s="12">
        <f t="shared" si="39"/>
        <v>0</v>
      </c>
      <c r="T129" s="12">
        <f t="shared" si="63"/>
        <v>0</v>
      </c>
      <c r="U129" s="12">
        <f t="shared" si="41"/>
        <v>0</v>
      </c>
      <c r="V129" s="12">
        <f t="shared" si="64"/>
        <v>0</v>
      </c>
      <c r="W129" s="12">
        <f t="shared" si="56"/>
        <v>0</v>
      </c>
      <c r="X129" s="12">
        <f t="shared" si="43"/>
        <v>0</v>
      </c>
      <c r="Y129" s="12">
        <f t="shared" si="65"/>
        <v>0</v>
      </c>
      <c r="Z129" s="12">
        <f t="shared" si="66"/>
        <v>0</v>
      </c>
      <c r="AA129" s="12">
        <f t="shared" si="67"/>
        <v>0</v>
      </c>
      <c r="AB129" s="12">
        <f t="shared" si="68"/>
        <v>0</v>
      </c>
      <c r="AC129" s="12">
        <v>150000000</v>
      </c>
      <c r="AD129" s="12">
        <v>120000000</v>
      </c>
      <c r="AE129" s="12">
        <f>SUMIFS('[1]TIẾN ĐỘ %'!$M$6:$M$1034,'[1]TIẾN ĐỘ %'!$G$6:$G$1034,$A129,'[1]TIẾN ĐỘ %'!$F$6:$F$1034,$E129)</f>
        <v>140000000</v>
      </c>
      <c r="AF129" s="12">
        <f t="shared" si="48"/>
        <v>410000000</v>
      </c>
      <c r="AG129" s="12">
        <v>0</v>
      </c>
      <c r="AH129" s="12">
        <v>0</v>
      </c>
      <c r="AI129" s="12">
        <v>150720000</v>
      </c>
      <c r="AJ129" s="12">
        <v>0</v>
      </c>
      <c r="AK129" s="12">
        <v>0</v>
      </c>
      <c r="AL129" s="12">
        <v>0</v>
      </c>
      <c r="AM129" s="12">
        <v>0</v>
      </c>
      <c r="AN129" s="12">
        <f>SUMIFS('[1]DATA THÔ IN'!$P$4:$P$12031,'[1]DATA THÔ IN'!$H$4:$H$12031,$A129,'[1]DATA THÔ IN'!$AC$4:$AC$12031,$E129,'[1]DATA THÔ IN'!$AH$4:$AH$12031,"Tiến độ 1")</f>
        <v>0</v>
      </c>
      <c r="AO129" s="12">
        <f>SUMIFS('[1]DATA THÔ IN'!$P$4:$P$12031,'[1]DATA THÔ IN'!$H$4:$H$12031,$A129,'[1]DATA THÔ IN'!$AC$4:$AC$12031,$E129,'[1]DATA THÔ IN'!$AH$4:$AH$12031,"Tiến độ 2")</f>
        <v>0</v>
      </c>
      <c r="AP129" s="12">
        <f>SUMIFS('[1]TIẾN ĐỘ %'!$N$6:$N$1034,'[1]TIẾN ĐỘ %'!$G$6:$G$1034,A129,'[1]TIẾN ĐỘ %'!$F$6:$F$1034,$E129)</f>
        <v>57216000</v>
      </c>
      <c r="AQ129" s="12">
        <f t="shared" si="49"/>
        <v>207936000</v>
      </c>
      <c r="AR129" s="15">
        <f t="shared" si="50"/>
        <v>0</v>
      </c>
      <c r="AS129" s="15">
        <f t="shared" si="51"/>
        <v>0</v>
      </c>
      <c r="AT129" s="15">
        <f t="shared" si="52"/>
        <v>1.0047999999999999</v>
      </c>
      <c r="AU129" s="16">
        <f t="shared" si="53"/>
        <v>0</v>
      </c>
      <c r="AV129" s="16">
        <f t="shared" si="54"/>
        <v>0</v>
      </c>
      <c r="AW129" s="16">
        <f t="shared" si="55"/>
        <v>0</v>
      </c>
      <c r="AX129" s="16">
        <f t="shared" si="57"/>
        <v>0</v>
      </c>
      <c r="AY129" s="16">
        <f t="shared" si="58"/>
        <v>0</v>
      </c>
      <c r="AZ129" s="16">
        <f t="shared" si="59"/>
        <v>0.40868571428571426</v>
      </c>
      <c r="BA129" s="16">
        <f t="shared" si="60"/>
        <v>0.50716097560975615</v>
      </c>
    </row>
    <row r="130" spans="1:53" x14ac:dyDescent="0.25">
      <c r="A130" s="8" t="s">
        <v>1277</v>
      </c>
      <c r="B130" s="30" t="s">
        <v>94</v>
      </c>
      <c r="C130" s="9" t="s">
        <v>95</v>
      </c>
      <c r="D130" s="9" t="s">
        <v>76</v>
      </c>
      <c r="E130" s="9" t="s">
        <v>52</v>
      </c>
      <c r="F130" s="9" t="s">
        <v>96</v>
      </c>
      <c r="G130" s="9" t="s">
        <v>57</v>
      </c>
      <c r="H130" s="11">
        <v>3.5000000000000003E-2</v>
      </c>
      <c r="I130" s="11"/>
      <c r="J130" s="11">
        <v>0.01</v>
      </c>
      <c r="K130" s="11">
        <v>0.01</v>
      </c>
      <c r="L130" s="11">
        <v>5.0000000000000001E-3</v>
      </c>
      <c r="M130" s="11">
        <v>5.0000000000000001E-3</v>
      </c>
      <c r="N130" s="11"/>
      <c r="O130" s="12">
        <f t="shared" si="35"/>
        <v>0</v>
      </c>
      <c r="P130" s="12">
        <f t="shared" si="61"/>
        <v>1749506.4</v>
      </c>
      <c r="Q130" s="12">
        <f t="shared" si="37"/>
        <v>1175022.5999999999</v>
      </c>
      <c r="R130" s="12">
        <f t="shared" si="62"/>
        <v>2924529</v>
      </c>
      <c r="S130" s="12">
        <f t="shared" si="39"/>
        <v>0</v>
      </c>
      <c r="T130" s="12">
        <f t="shared" si="63"/>
        <v>2914918</v>
      </c>
      <c r="U130" s="12">
        <f t="shared" si="41"/>
        <v>0</v>
      </c>
      <c r="V130" s="12">
        <f t="shared" si="64"/>
        <v>0</v>
      </c>
      <c r="W130" s="12">
        <f t="shared" si="56"/>
        <v>3020640</v>
      </c>
      <c r="X130" s="12">
        <f t="shared" si="43"/>
        <v>0</v>
      </c>
      <c r="Y130" s="12">
        <f t="shared" si="65"/>
        <v>2909822.4</v>
      </c>
      <c r="Z130" s="12">
        <f t="shared" si="66"/>
        <v>2876703.6</v>
      </c>
      <c r="AA130" s="12">
        <f t="shared" si="67"/>
        <v>5786526</v>
      </c>
      <c r="AB130" s="12">
        <f t="shared" si="68"/>
        <v>5812986.2999999998</v>
      </c>
      <c r="AC130" s="12">
        <v>300000000</v>
      </c>
      <c r="AD130" s="12">
        <v>500000000</v>
      </c>
      <c r="AE130" s="12">
        <f>SUMIFS('[1]TIẾN ĐỘ %'!$M$6:$M$1034,'[1]TIẾN ĐỘ %'!$G$6:$G$1034,$A130,'[1]TIẾN ĐỘ %'!$F$6:$F$1034,$E130)</f>
        <v>400000000</v>
      </c>
      <c r="AF130" s="12">
        <f t="shared" si="48"/>
        <v>1200000000</v>
      </c>
      <c r="AG130" s="12">
        <v>181296000</v>
      </c>
      <c r="AH130" s="12">
        <v>121764000</v>
      </c>
      <c r="AI130" s="12">
        <v>303060000</v>
      </c>
      <c r="AJ130" s="12">
        <v>302064000</v>
      </c>
      <c r="AK130" s="12">
        <v>0</v>
      </c>
      <c r="AL130" s="12">
        <v>302064000</v>
      </c>
      <c r="AM130" s="12">
        <v>302064000</v>
      </c>
      <c r="AN130" s="12">
        <f>SUMIFS('[1]DATA THÔ IN'!$P$4:$P$12031,'[1]DATA THÔ IN'!$H$4:$H$12031,$A130,'[1]DATA THÔ IN'!$AC$4:$AC$12031,$E130,'[1]DATA THÔ IN'!$AH$4:$AH$12031,"Tiến độ 1")</f>
        <v>301536000</v>
      </c>
      <c r="AO130" s="12">
        <f>SUMIFS('[1]DATA THÔ IN'!$P$4:$P$12031,'[1]DATA THÔ IN'!$H$4:$H$12031,$A130,'[1]DATA THÔ IN'!$AC$4:$AC$12031,$E130,'[1]DATA THÔ IN'!$AH$4:$AH$12031,"Tiến độ 2")</f>
        <v>298104000</v>
      </c>
      <c r="AP130" s="12">
        <f>SUMIFS('[1]TIẾN ĐỘ %'!$N$6:$N$1034,'[1]TIẾN ĐỘ %'!$G$6:$G$1034,A130,'[1]TIẾN ĐỘ %'!$F$6:$F$1034,$E130)</f>
        <v>599640000</v>
      </c>
      <c r="AQ130" s="12">
        <f t="shared" si="49"/>
        <v>1204764000</v>
      </c>
      <c r="AR130" s="15">
        <f t="shared" si="50"/>
        <v>0.60431999999999997</v>
      </c>
      <c r="AS130" s="15">
        <f t="shared" si="51"/>
        <v>0.40588000000000002</v>
      </c>
      <c r="AT130" s="15">
        <f t="shared" si="52"/>
        <v>1.0102</v>
      </c>
      <c r="AU130" s="16">
        <f t="shared" si="53"/>
        <v>0.604128</v>
      </c>
      <c r="AV130" s="16">
        <f t="shared" si="54"/>
        <v>0</v>
      </c>
      <c r="AW130" s="16">
        <f t="shared" si="55"/>
        <v>0.604128</v>
      </c>
      <c r="AX130" s="16">
        <f t="shared" si="57"/>
        <v>0.75383999999999995</v>
      </c>
      <c r="AY130" s="16">
        <f t="shared" si="58"/>
        <v>0.74526000000000003</v>
      </c>
      <c r="AZ130" s="16">
        <f t="shared" si="59"/>
        <v>1.4991000000000001</v>
      </c>
      <c r="BA130" s="16">
        <f t="shared" si="60"/>
        <v>1.00397</v>
      </c>
    </row>
    <row r="131" spans="1:53" x14ac:dyDescent="0.25">
      <c r="A131" s="8" t="s">
        <v>1278</v>
      </c>
      <c r="B131" s="32" t="s">
        <v>97</v>
      </c>
      <c r="C131" s="9" t="s">
        <v>98</v>
      </c>
      <c r="D131" s="9" t="s">
        <v>55</v>
      </c>
      <c r="E131" s="9" t="s">
        <v>52</v>
      </c>
      <c r="F131" s="9" t="s">
        <v>70</v>
      </c>
      <c r="G131" s="9" t="s">
        <v>57</v>
      </c>
      <c r="H131" s="11">
        <v>3.5000000000000003E-2</v>
      </c>
      <c r="I131" s="11"/>
      <c r="J131" s="11">
        <v>0.01</v>
      </c>
      <c r="K131" s="11">
        <v>0.01</v>
      </c>
      <c r="L131" s="11">
        <v>5.0000000000000001E-3</v>
      </c>
      <c r="M131" s="11">
        <v>5.0000000000000001E-3</v>
      </c>
      <c r="N131" s="11"/>
      <c r="O131" s="12">
        <f t="shared" si="35"/>
        <v>0</v>
      </c>
      <c r="P131" s="12">
        <f t="shared" si="61"/>
        <v>0</v>
      </c>
      <c r="Q131" s="12">
        <f t="shared" si="37"/>
        <v>0</v>
      </c>
      <c r="R131" s="12">
        <f t="shared" si="62"/>
        <v>3074258.4</v>
      </c>
      <c r="S131" s="12">
        <f t="shared" si="39"/>
        <v>0</v>
      </c>
      <c r="T131" s="12">
        <f t="shared" si="63"/>
        <v>0</v>
      </c>
      <c r="U131" s="12">
        <f t="shared" si="41"/>
        <v>0</v>
      </c>
      <c r="V131" s="12">
        <f t="shared" si="64"/>
        <v>2932056</v>
      </c>
      <c r="W131" s="12">
        <f t="shared" si="56"/>
        <v>0</v>
      </c>
      <c r="X131" s="12">
        <f t="shared" si="43"/>
        <v>0</v>
      </c>
      <c r="Y131" s="12">
        <f t="shared" si="65"/>
        <v>0</v>
      </c>
      <c r="Z131" s="12">
        <f t="shared" si="66"/>
        <v>0</v>
      </c>
      <c r="AA131" s="12">
        <f t="shared" si="67"/>
        <v>3409731</v>
      </c>
      <c r="AB131" s="12">
        <f t="shared" si="68"/>
        <v>4708022.7</v>
      </c>
      <c r="AC131" s="12">
        <v>300000000</v>
      </c>
      <c r="AD131" s="12">
        <v>250000000</v>
      </c>
      <c r="AE131" s="12">
        <f>SUMIFS('[1]TIẾN ĐỘ %'!$M$6:$M$1034,'[1]TIẾN ĐỘ %'!$G$6:$G$1034,$A131,'[1]TIẾN ĐỘ %'!$F$6:$F$1034,$E131)</f>
        <v>350000000</v>
      </c>
      <c r="AF131" s="12">
        <f t="shared" si="48"/>
        <v>900000000</v>
      </c>
      <c r="AG131" s="12">
        <v>37224000</v>
      </c>
      <c r="AH131" s="12">
        <v>21024000</v>
      </c>
      <c r="AI131" s="12">
        <v>318576000</v>
      </c>
      <c r="AJ131" s="12">
        <v>0</v>
      </c>
      <c r="AK131" s="12">
        <v>58776000</v>
      </c>
      <c r="AL131" s="12">
        <v>0</v>
      </c>
      <c r="AM131" s="12">
        <v>303840000</v>
      </c>
      <c r="AN131" s="12">
        <f>SUMIFS('[1]DATA THÔ IN'!$P$4:$P$12031,'[1]DATA THÔ IN'!$H$4:$H$12031,$A131,'[1]DATA THÔ IN'!$AC$4:$AC$12031,$E131,'[1]DATA THÔ IN'!$AH$4:$AH$12031,"Tiến độ 1")</f>
        <v>35040000</v>
      </c>
      <c r="AO131" s="12">
        <f>SUMIFS('[1]DATA THÔ IN'!$P$4:$P$12031,'[1]DATA THÔ IN'!$H$4:$H$12031,$A131,'[1]DATA THÔ IN'!$AC$4:$AC$12031,$E131,'[1]DATA THÔ IN'!$AH$4:$AH$12031,"Tiến độ 2")</f>
        <v>0</v>
      </c>
      <c r="AP131" s="12">
        <f>SUMIFS('[1]TIẾN ĐỘ %'!$N$6:$N$1034,'[1]TIẾN ĐỘ %'!$G$6:$G$1034,A131,'[1]TIẾN ĐỘ %'!$F$6:$F$1034,$E131)</f>
        <v>353340000</v>
      </c>
      <c r="AQ131" s="12">
        <f t="shared" si="49"/>
        <v>975756000</v>
      </c>
      <c r="AR131" s="15">
        <f t="shared" si="50"/>
        <v>0.12408</v>
      </c>
      <c r="AS131" s="15">
        <f t="shared" si="51"/>
        <v>7.0080000000000003E-2</v>
      </c>
      <c r="AT131" s="15">
        <f t="shared" si="52"/>
        <v>1.06192</v>
      </c>
      <c r="AU131" s="16">
        <f t="shared" si="53"/>
        <v>0</v>
      </c>
      <c r="AV131" s="16">
        <f t="shared" si="54"/>
        <v>0.23510400000000001</v>
      </c>
      <c r="AW131" s="16">
        <f t="shared" si="55"/>
        <v>1.21536</v>
      </c>
      <c r="AX131" s="16">
        <f t="shared" si="57"/>
        <v>0.10011428571428571</v>
      </c>
      <c r="AY131" s="16">
        <f t="shared" si="58"/>
        <v>0</v>
      </c>
      <c r="AZ131" s="16">
        <f t="shared" si="59"/>
        <v>1.0095428571428571</v>
      </c>
      <c r="BA131" s="16">
        <f t="shared" si="60"/>
        <v>1.0841733333333334</v>
      </c>
    </row>
    <row r="132" spans="1:53" x14ac:dyDescent="0.25">
      <c r="A132" s="8" t="s">
        <v>1285</v>
      </c>
      <c r="B132" s="30" t="s">
        <v>291</v>
      </c>
      <c r="C132" s="9" t="s">
        <v>292</v>
      </c>
      <c r="D132" s="9" t="s">
        <v>76</v>
      </c>
      <c r="E132" s="9" t="s">
        <v>52</v>
      </c>
      <c r="F132" s="9" t="s">
        <v>89</v>
      </c>
      <c r="G132" s="9" t="s">
        <v>57</v>
      </c>
      <c r="H132" s="11">
        <v>3.5000000000000003E-2</v>
      </c>
      <c r="I132" s="11"/>
      <c r="J132" s="11">
        <v>0.01</v>
      </c>
      <c r="K132" s="11">
        <v>0.01</v>
      </c>
      <c r="L132" s="11">
        <v>5.0000000000000001E-3</v>
      </c>
      <c r="M132" s="11">
        <v>5.0000000000000001E-3</v>
      </c>
      <c r="N132" s="11"/>
      <c r="O132" s="12">
        <f t="shared" si="35"/>
        <v>0</v>
      </c>
      <c r="P132" s="12">
        <f t="shared" si="61"/>
        <v>0</v>
      </c>
      <c r="Q132" s="12">
        <f t="shared" si="37"/>
        <v>0</v>
      </c>
      <c r="R132" s="12">
        <f t="shared" si="62"/>
        <v>0</v>
      </c>
      <c r="S132" s="12">
        <f t="shared" si="39"/>
        <v>0</v>
      </c>
      <c r="T132" s="12">
        <f t="shared" si="63"/>
        <v>0</v>
      </c>
      <c r="U132" s="12">
        <f t="shared" si="41"/>
        <v>0</v>
      </c>
      <c r="V132" s="12">
        <f t="shared" si="64"/>
        <v>0</v>
      </c>
      <c r="W132" s="12">
        <f t="shared" si="56"/>
        <v>0</v>
      </c>
      <c r="X132" s="12">
        <f t="shared" si="43"/>
        <v>0</v>
      </c>
      <c r="Y132" s="12">
        <f t="shared" si="65"/>
        <v>0</v>
      </c>
      <c r="Z132" s="12">
        <f t="shared" si="66"/>
        <v>0</v>
      </c>
      <c r="AA132" s="12">
        <f t="shared" si="67"/>
        <v>0</v>
      </c>
      <c r="AB132" s="12">
        <f t="shared" si="68"/>
        <v>0</v>
      </c>
      <c r="AC132" s="12">
        <v>0</v>
      </c>
      <c r="AD132" s="12">
        <v>0</v>
      </c>
      <c r="AE132" s="12">
        <f>SUMIFS('[1]TIẾN ĐỘ %'!$M$6:$M$1034,'[1]TIẾN ĐỘ %'!$G$6:$G$1034,$A132,'[1]TIẾN ĐỘ %'!$F$6:$F$1034,$E132)</f>
        <v>0</v>
      </c>
      <c r="AF132" s="12">
        <f t="shared" si="48"/>
        <v>0</v>
      </c>
      <c r="AG132" s="12">
        <v>-133401500</v>
      </c>
      <c r="AH132" s="12">
        <v>0</v>
      </c>
      <c r="AI132" s="12">
        <v>-133401500</v>
      </c>
      <c r="AJ132" s="12">
        <v>0</v>
      </c>
      <c r="AK132" s="12">
        <v>0</v>
      </c>
      <c r="AL132" s="12">
        <v>0</v>
      </c>
      <c r="AM132" s="12">
        <v>0</v>
      </c>
      <c r="AN132" s="12">
        <f>SUMIFS('[1]DATA THÔ IN'!$P$4:$P$12031,'[1]DATA THÔ IN'!$H$4:$H$12031,$A132,'[1]DATA THÔ IN'!$AC$4:$AC$12031,$E132,'[1]DATA THÔ IN'!$AH$4:$AH$12031,"Tiến độ 1")</f>
        <v>0</v>
      </c>
      <c r="AO132" s="12">
        <f>SUMIFS('[1]DATA THÔ IN'!$P$4:$P$12031,'[1]DATA THÔ IN'!$H$4:$H$12031,$A132,'[1]DATA THÔ IN'!$AC$4:$AC$12031,$E132,'[1]DATA THÔ IN'!$AH$4:$AH$12031,"Tiến độ 2")</f>
        <v>0</v>
      </c>
      <c r="AP132" s="12">
        <f>SUMIFS('[1]TIẾN ĐỘ %'!$N$6:$N$1034,'[1]TIẾN ĐỘ %'!$G$6:$G$1034,A132,'[1]TIẾN ĐỘ %'!$F$6:$F$1034,$E132)</f>
        <v>0</v>
      </c>
      <c r="AQ132" s="12">
        <f t="shared" si="49"/>
        <v>-133401500</v>
      </c>
      <c r="AR132" s="15">
        <f t="shared" si="50"/>
        <v>0</v>
      </c>
      <c r="AS132" s="15">
        <f t="shared" si="51"/>
        <v>0</v>
      </c>
      <c r="AT132" s="15">
        <f t="shared" si="52"/>
        <v>0</v>
      </c>
      <c r="AU132" s="16">
        <f t="shared" si="53"/>
        <v>0</v>
      </c>
      <c r="AV132" s="16">
        <f t="shared" si="54"/>
        <v>0</v>
      </c>
      <c r="AW132" s="16">
        <f t="shared" si="55"/>
        <v>0</v>
      </c>
      <c r="AX132" s="16">
        <f t="shared" si="57"/>
        <v>0</v>
      </c>
      <c r="AY132" s="16">
        <f t="shared" si="58"/>
        <v>0</v>
      </c>
      <c r="AZ132" s="16">
        <f t="shared" si="59"/>
        <v>0</v>
      </c>
      <c r="BA132" s="16">
        <f t="shared" si="60"/>
        <v>0</v>
      </c>
    </row>
    <row r="133" spans="1:53" x14ac:dyDescent="0.25">
      <c r="A133" s="8" t="s">
        <v>1286</v>
      </c>
      <c r="B133" s="30" t="s">
        <v>305</v>
      </c>
      <c r="C133" s="9" t="s">
        <v>306</v>
      </c>
      <c r="D133" s="9" t="s">
        <v>55</v>
      </c>
      <c r="E133" s="9" t="s">
        <v>52</v>
      </c>
      <c r="F133" s="9" t="s">
        <v>56</v>
      </c>
      <c r="G133" s="9" t="s">
        <v>57</v>
      </c>
      <c r="H133" s="11">
        <v>3.5000000000000003E-2</v>
      </c>
      <c r="I133" s="11"/>
      <c r="J133" s="11">
        <v>0.01</v>
      </c>
      <c r="K133" s="11">
        <v>0.01</v>
      </c>
      <c r="L133" s="11">
        <v>5.0000000000000001E-3</v>
      </c>
      <c r="M133" s="11">
        <v>5.0000000000000001E-3</v>
      </c>
      <c r="N133" s="11"/>
      <c r="O133" s="12">
        <f t="shared" si="35"/>
        <v>0</v>
      </c>
      <c r="P133" s="12">
        <f t="shared" si="61"/>
        <v>1398806.0999999999</v>
      </c>
      <c r="Q133" s="12">
        <f t="shared" si="37"/>
        <v>1507252.8</v>
      </c>
      <c r="R133" s="12">
        <f t="shared" si="62"/>
        <v>2906058.9</v>
      </c>
      <c r="S133" s="12">
        <f t="shared" si="39"/>
        <v>0</v>
      </c>
      <c r="T133" s="12">
        <f t="shared" si="63"/>
        <v>1285612</v>
      </c>
      <c r="U133" s="12">
        <f t="shared" si="41"/>
        <v>3202217</v>
      </c>
      <c r="V133" s="12">
        <f t="shared" si="64"/>
        <v>4487829</v>
      </c>
      <c r="W133" s="12">
        <f t="shared" si="56"/>
        <v>1332240</v>
      </c>
      <c r="X133" s="12">
        <f t="shared" si="43"/>
        <v>0</v>
      </c>
      <c r="Y133" s="12">
        <f t="shared" si="65"/>
        <v>1768266</v>
      </c>
      <c r="Z133" s="12">
        <f t="shared" si="66"/>
        <v>1579975.2</v>
      </c>
      <c r="AA133" s="12">
        <f t="shared" si="67"/>
        <v>3348241.1999999997</v>
      </c>
      <c r="AB133" s="12">
        <f t="shared" si="68"/>
        <v>5371064.5499999998</v>
      </c>
      <c r="AC133" s="12">
        <v>300000000</v>
      </c>
      <c r="AD133" s="12">
        <v>200000000</v>
      </c>
      <c r="AE133" s="12">
        <f>SUMIFS('[1]TIẾN ĐỘ %'!$M$6:$M$1034,'[1]TIẾN ĐỘ %'!$G$6:$G$1034,$A133,'[1]TIẾN ĐỘ %'!$F$6:$F$1034,$E133)</f>
        <v>300000000</v>
      </c>
      <c r="AF133" s="12">
        <f t="shared" si="48"/>
        <v>800000000</v>
      </c>
      <c r="AG133" s="12">
        <v>144954000</v>
      </c>
      <c r="AH133" s="12">
        <v>156192000</v>
      </c>
      <c r="AI133" s="12">
        <v>301146000</v>
      </c>
      <c r="AJ133" s="12">
        <v>133224000</v>
      </c>
      <c r="AK133" s="12">
        <v>331836000</v>
      </c>
      <c r="AL133" s="12">
        <v>133224000</v>
      </c>
      <c r="AM133" s="12">
        <v>465060000</v>
      </c>
      <c r="AN133" s="12">
        <f>SUMIFS('[1]DATA THÔ IN'!$P$4:$P$12031,'[1]DATA THÔ IN'!$H$4:$H$12031,$A133,'[1]DATA THÔ IN'!$AC$4:$AC$12031,$E133,'[1]DATA THÔ IN'!$AH$4:$AH$12031,"Tiến độ 1")</f>
        <v>183240000</v>
      </c>
      <c r="AO133" s="12">
        <f>SUMIFS('[1]DATA THÔ IN'!$P$4:$P$12031,'[1]DATA THÔ IN'!$H$4:$H$12031,$A133,'[1]DATA THÔ IN'!$AC$4:$AC$12031,$E133,'[1]DATA THÔ IN'!$AH$4:$AH$12031,"Tiến độ 2")</f>
        <v>163728000</v>
      </c>
      <c r="AP133" s="12">
        <f>SUMIFS('[1]TIẾN ĐỘ %'!$N$6:$N$1034,'[1]TIẾN ĐỘ %'!$G$6:$G$1034,A133,'[1]TIẾN ĐỘ %'!$F$6:$F$1034,$E133)</f>
        <v>346968000</v>
      </c>
      <c r="AQ133" s="12">
        <f t="shared" si="49"/>
        <v>1113174000</v>
      </c>
      <c r="AR133" s="15">
        <f t="shared" si="50"/>
        <v>0.48318</v>
      </c>
      <c r="AS133" s="15">
        <f t="shared" si="51"/>
        <v>0.52063999999999999</v>
      </c>
      <c r="AT133" s="15">
        <f t="shared" si="52"/>
        <v>1.0038199999999999</v>
      </c>
      <c r="AU133" s="16">
        <f t="shared" si="53"/>
        <v>0.66612000000000005</v>
      </c>
      <c r="AV133" s="16">
        <f t="shared" si="54"/>
        <v>1.6591800000000001</v>
      </c>
      <c r="AW133" s="16">
        <f t="shared" si="55"/>
        <v>2.3252999999999999</v>
      </c>
      <c r="AX133" s="16">
        <f t="shared" si="57"/>
        <v>0.61080000000000001</v>
      </c>
      <c r="AY133" s="16">
        <f t="shared" si="58"/>
        <v>0.54576000000000002</v>
      </c>
      <c r="AZ133" s="16">
        <f t="shared" si="59"/>
        <v>1.15656</v>
      </c>
      <c r="BA133" s="16">
        <f t="shared" si="60"/>
        <v>1.3914675000000001</v>
      </c>
    </row>
    <row r="134" spans="1:53" x14ac:dyDescent="0.25">
      <c r="A134" s="8" t="s">
        <v>1283</v>
      </c>
      <c r="B134" s="30" t="s">
        <v>367</v>
      </c>
      <c r="C134" s="9" t="s">
        <v>368</v>
      </c>
      <c r="D134" s="9" t="s">
        <v>55</v>
      </c>
      <c r="E134" s="9" t="s">
        <v>52</v>
      </c>
      <c r="F134" s="9" t="s">
        <v>67</v>
      </c>
      <c r="G134" s="9" t="s">
        <v>57</v>
      </c>
      <c r="H134" s="11">
        <v>3.5000000000000003E-2</v>
      </c>
      <c r="I134" s="11"/>
      <c r="J134" s="11">
        <v>0.01</v>
      </c>
      <c r="K134" s="11">
        <v>0.01</v>
      </c>
      <c r="L134" s="11">
        <v>5.0000000000000001E-3</v>
      </c>
      <c r="M134" s="11">
        <v>5.0000000000000001E-3</v>
      </c>
      <c r="N134" s="11"/>
      <c r="O134" s="12">
        <f t="shared" ref="O134:O197" si="69">$AI134*I134</f>
        <v>0</v>
      </c>
      <c r="P134" s="12">
        <f t="shared" si="61"/>
        <v>0</v>
      </c>
      <c r="Q134" s="12">
        <f t="shared" ref="Q134:Q197" si="70">IF(OR(AS134&gt;=60%,(AR134+AS134)&gt;=100%),AH134*J134*(100%-H134),0)</f>
        <v>0</v>
      </c>
      <c r="R134" s="12">
        <f t="shared" si="62"/>
        <v>0</v>
      </c>
      <c r="S134" s="12">
        <f t="shared" ref="S134:S197" si="71">ROUND(AM134*I134,0)</f>
        <v>0</v>
      </c>
      <c r="T134" s="12">
        <f t="shared" si="63"/>
        <v>0</v>
      </c>
      <c r="U134" s="12">
        <f t="shared" ref="U134:U197" si="72">ROUND(IF(OR(AV134&gt;=60%,(AU134+AV134)&gt;=100%),AK134*J134*(100%-H134),0),0)</f>
        <v>0</v>
      </c>
      <c r="V134" s="12">
        <f t="shared" si="64"/>
        <v>0</v>
      </c>
      <c r="W134" s="12">
        <f t="shared" si="56"/>
        <v>0</v>
      </c>
      <c r="X134" s="12">
        <f t="shared" ref="X134:X197" si="73">AP134*I134</f>
        <v>0</v>
      </c>
      <c r="Y134" s="12">
        <f t="shared" si="65"/>
        <v>0</v>
      </c>
      <c r="Z134" s="12">
        <f t="shared" si="66"/>
        <v>0</v>
      </c>
      <c r="AA134" s="12">
        <f t="shared" si="67"/>
        <v>0</v>
      </c>
      <c r="AB134" s="12">
        <f t="shared" si="68"/>
        <v>0</v>
      </c>
      <c r="AC134" s="12">
        <v>0</v>
      </c>
      <c r="AD134" s="12">
        <v>0</v>
      </c>
      <c r="AE134" s="12">
        <f>SUMIFS('[1]TIẾN ĐỘ %'!$M$6:$M$1034,'[1]TIẾN ĐỘ %'!$G$6:$G$1034,$A134,'[1]TIẾN ĐỘ %'!$F$6:$F$1034,$E134)</f>
        <v>0</v>
      </c>
      <c r="AF134" s="12">
        <f t="shared" ref="AF134:AF197" si="74">+SUM(AC134:AE134)</f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f>SUMIFS('[1]DATA THÔ IN'!$P$4:$P$12031,'[1]DATA THÔ IN'!$H$4:$H$12031,$A134,'[1]DATA THÔ IN'!$AC$4:$AC$12031,$E134,'[1]DATA THÔ IN'!$AH$4:$AH$12031,"Tiến độ 1")</f>
        <v>0</v>
      </c>
      <c r="AO134" s="12">
        <f>SUMIFS('[1]DATA THÔ IN'!$P$4:$P$12031,'[1]DATA THÔ IN'!$H$4:$H$12031,$A134,'[1]DATA THÔ IN'!$AC$4:$AC$12031,$E134,'[1]DATA THÔ IN'!$AH$4:$AH$12031,"Tiến độ 2")</f>
        <v>0</v>
      </c>
      <c r="AP134" s="12">
        <f>SUMIFS('[1]TIẾN ĐỘ %'!$N$6:$N$1034,'[1]TIẾN ĐỘ %'!$G$6:$G$1034,A134,'[1]TIẾN ĐỘ %'!$F$6:$F$1034,$E134)</f>
        <v>0</v>
      </c>
      <c r="AQ134" s="12">
        <f t="shared" ref="AQ134:AQ197" si="75">+AP134+AM134+AI134</f>
        <v>0</v>
      </c>
      <c r="AR134" s="15">
        <f t="shared" ref="AR134:AR197" si="76">IFERROR(AG134/AC134,0)</f>
        <v>0</v>
      </c>
      <c r="AS134" s="15">
        <f t="shared" ref="AS134:AS197" si="77">+IFERROR(AH134/AC134,0)</f>
        <v>0</v>
      </c>
      <c r="AT134" s="15">
        <f t="shared" ref="AT134:AT197" si="78">+IFERROR(AI134/AC134,0)</f>
        <v>0</v>
      </c>
      <c r="AU134" s="16">
        <f t="shared" ref="AU134:AU197" si="79">IFERROR(AJ134/AD134,0)</f>
        <v>0</v>
      </c>
      <c r="AV134" s="16">
        <f t="shared" ref="AV134:AV197" si="80">IFERROR(AK134/AD134,0)</f>
        <v>0</v>
      </c>
      <c r="AW134" s="16">
        <f t="shared" ref="AW134:AW197" si="81">IFERROR(AM134/AD134,0)</f>
        <v>0</v>
      </c>
      <c r="AX134" s="16">
        <f t="shared" si="57"/>
        <v>0</v>
      </c>
      <c r="AY134" s="16">
        <f t="shared" si="58"/>
        <v>0</v>
      </c>
      <c r="AZ134" s="16">
        <f t="shared" si="59"/>
        <v>0</v>
      </c>
      <c r="BA134" s="16">
        <f t="shared" si="60"/>
        <v>0</v>
      </c>
    </row>
    <row r="135" spans="1:53" x14ac:dyDescent="0.25">
      <c r="A135" s="8" t="s">
        <v>1281</v>
      </c>
      <c r="B135" s="30" t="s">
        <v>441</v>
      </c>
      <c r="C135" s="9" t="s">
        <v>442</v>
      </c>
      <c r="D135" s="9" t="s">
        <v>49</v>
      </c>
      <c r="E135" s="9" t="s">
        <v>52</v>
      </c>
      <c r="F135" s="9" t="s">
        <v>64</v>
      </c>
      <c r="G135" s="9" t="s">
        <v>57</v>
      </c>
      <c r="H135" s="11">
        <v>3.5000000000000003E-2</v>
      </c>
      <c r="I135" s="11"/>
      <c r="J135" s="11">
        <v>0.01</v>
      </c>
      <c r="K135" s="11">
        <v>0.01</v>
      </c>
      <c r="L135" s="11">
        <v>5.0000000000000001E-3</v>
      </c>
      <c r="M135" s="11">
        <v>5.0000000000000001E-3</v>
      </c>
      <c r="N135" s="11"/>
      <c r="O135" s="12">
        <f t="shared" si="69"/>
        <v>0</v>
      </c>
      <c r="P135" s="12">
        <f t="shared" si="61"/>
        <v>0</v>
      </c>
      <c r="Q135" s="12">
        <f t="shared" si="70"/>
        <v>0</v>
      </c>
      <c r="R135" s="12">
        <f t="shared" si="62"/>
        <v>0</v>
      </c>
      <c r="S135" s="12">
        <f t="shared" si="71"/>
        <v>0</v>
      </c>
      <c r="T135" s="12">
        <f t="shared" si="63"/>
        <v>0</v>
      </c>
      <c r="U135" s="12">
        <f t="shared" si="72"/>
        <v>0</v>
      </c>
      <c r="V135" s="12">
        <f t="shared" si="64"/>
        <v>0</v>
      </c>
      <c r="W135" s="12">
        <f t="shared" ref="W135:W198" si="82">ROUND(AL135*1%,0)</f>
        <v>0</v>
      </c>
      <c r="X135" s="12">
        <f t="shared" si="73"/>
        <v>0</v>
      </c>
      <c r="Y135" s="12">
        <f t="shared" si="65"/>
        <v>0</v>
      </c>
      <c r="Z135" s="12">
        <f t="shared" si="66"/>
        <v>0</v>
      </c>
      <c r="AA135" s="12">
        <f t="shared" si="67"/>
        <v>0</v>
      </c>
      <c r="AB135" s="12">
        <f t="shared" si="68"/>
        <v>0</v>
      </c>
      <c r="AC135" s="12">
        <v>0</v>
      </c>
      <c r="AD135" s="12">
        <v>0</v>
      </c>
      <c r="AE135" s="12">
        <f>SUMIFS('[1]TIẾN ĐỘ %'!$M$6:$M$1034,'[1]TIẾN ĐỘ %'!$G$6:$G$1034,$A135,'[1]TIẾN ĐỘ %'!$F$6:$F$1034,$E135)</f>
        <v>0</v>
      </c>
      <c r="AF135" s="12">
        <f t="shared" si="74"/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f>SUMIFS('[1]DATA THÔ IN'!$P$4:$P$12031,'[1]DATA THÔ IN'!$H$4:$H$12031,$A135,'[1]DATA THÔ IN'!$AC$4:$AC$12031,$E135,'[1]DATA THÔ IN'!$AH$4:$AH$12031,"Tiến độ 1")</f>
        <v>0</v>
      </c>
      <c r="AO135" s="12">
        <f>SUMIFS('[1]DATA THÔ IN'!$P$4:$P$12031,'[1]DATA THÔ IN'!$H$4:$H$12031,$A135,'[1]DATA THÔ IN'!$AC$4:$AC$12031,$E135,'[1]DATA THÔ IN'!$AH$4:$AH$12031,"Tiến độ 2")</f>
        <v>0</v>
      </c>
      <c r="AP135" s="12">
        <f>SUMIFS('[1]TIẾN ĐỘ %'!$N$6:$N$1034,'[1]TIẾN ĐỘ %'!$G$6:$G$1034,A135,'[1]TIẾN ĐỘ %'!$F$6:$F$1034,$E135)</f>
        <v>0</v>
      </c>
      <c r="AQ135" s="12">
        <f t="shared" si="75"/>
        <v>0</v>
      </c>
      <c r="AR135" s="15">
        <f t="shared" si="76"/>
        <v>0</v>
      </c>
      <c r="AS135" s="15">
        <f t="shared" si="77"/>
        <v>0</v>
      </c>
      <c r="AT135" s="15">
        <f t="shared" si="78"/>
        <v>0</v>
      </c>
      <c r="AU135" s="16">
        <f t="shared" si="79"/>
        <v>0</v>
      </c>
      <c r="AV135" s="16">
        <f t="shared" si="80"/>
        <v>0</v>
      </c>
      <c r="AW135" s="16">
        <f t="shared" si="81"/>
        <v>0</v>
      </c>
      <c r="AX135" s="16">
        <f t="shared" ref="AX135:AX198" si="83">IFERROR(AN135/$AE135,0)</f>
        <v>0</v>
      </c>
      <c r="AY135" s="16">
        <f t="shared" ref="AY135:AY198" si="84">IFERROR(AO135/$AE135,0)</f>
        <v>0</v>
      </c>
      <c r="AZ135" s="16">
        <f t="shared" ref="AZ135:AZ198" si="85">IFERROR(AP135/$AE135,0)</f>
        <v>0</v>
      </c>
      <c r="BA135" s="16">
        <f t="shared" ref="BA135:BA198" si="86">IFERROR(AQ135/AF135,0)</f>
        <v>0</v>
      </c>
    </row>
    <row r="136" spans="1:53" x14ac:dyDescent="0.25">
      <c r="A136" s="8" t="s">
        <v>1264</v>
      </c>
      <c r="B136" s="28" t="s">
        <v>445</v>
      </c>
      <c r="C136" s="28" t="s">
        <v>446</v>
      </c>
      <c r="D136" s="9" t="s">
        <v>447</v>
      </c>
      <c r="E136" s="9" t="s">
        <v>52</v>
      </c>
      <c r="F136" s="28" t="s">
        <v>56</v>
      </c>
      <c r="G136" s="9" t="s">
        <v>57</v>
      </c>
      <c r="H136" s="11"/>
      <c r="I136" s="11"/>
      <c r="J136" s="11">
        <v>0.01</v>
      </c>
      <c r="K136" s="11">
        <v>0.01</v>
      </c>
      <c r="L136" s="11">
        <v>5.0000000000000001E-3</v>
      </c>
      <c r="M136" s="11">
        <v>5.0000000000000001E-3</v>
      </c>
      <c r="N136" s="11"/>
      <c r="O136" s="12">
        <f t="shared" si="69"/>
        <v>0</v>
      </c>
      <c r="P136" s="12">
        <f t="shared" si="61"/>
        <v>0</v>
      </c>
      <c r="Q136" s="12">
        <f t="shared" si="70"/>
        <v>0</v>
      </c>
      <c r="R136" s="12">
        <f t="shared" si="62"/>
        <v>0</v>
      </c>
      <c r="S136" s="12">
        <f t="shared" si="71"/>
        <v>0</v>
      </c>
      <c r="T136" s="12">
        <f t="shared" si="63"/>
        <v>0</v>
      </c>
      <c r="U136" s="12">
        <f t="shared" si="72"/>
        <v>0</v>
      </c>
      <c r="V136" s="12">
        <f t="shared" si="64"/>
        <v>0</v>
      </c>
      <c r="W136" s="12">
        <f t="shared" si="82"/>
        <v>0</v>
      </c>
      <c r="X136" s="12">
        <f t="shared" si="73"/>
        <v>0</v>
      </c>
      <c r="Y136" s="12">
        <f t="shared" si="65"/>
        <v>0</v>
      </c>
      <c r="Z136" s="12">
        <f t="shared" si="66"/>
        <v>0</v>
      </c>
      <c r="AA136" s="12">
        <f t="shared" si="67"/>
        <v>3012120</v>
      </c>
      <c r="AB136" s="12">
        <f t="shared" si="68"/>
        <v>1506060</v>
      </c>
      <c r="AC136" s="12">
        <v>0</v>
      </c>
      <c r="AD136" s="12">
        <v>0</v>
      </c>
      <c r="AE136" s="12">
        <f>SUMIFS('[1]TIẾN ĐỘ %'!$M$6:$M$1034,'[1]TIẾN ĐỘ %'!$G$6:$G$1034,$A136,'[1]TIẾN ĐỘ %'!$F$6:$F$1034,$E136)</f>
        <v>300000000</v>
      </c>
      <c r="AF136" s="12">
        <f t="shared" si="74"/>
        <v>300000000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f>SUMIFS('[1]DATA THÔ IN'!$P$4:$P$12031,'[1]DATA THÔ IN'!$H$4:$H$12031,$A136,'[1]DATA THÔ IN'!$AC$4:$AC$12031,$E136,'[1]DATA THÔ IN'!$AH$4:$AH$12031,"Tiến độ 1")</f>
        <v>0</v>
      </c>
      <c r="AO136" s="12">
        <f>SUMIFS('[1]DATA THÔ IN'!$P$4:$P$12031,'[1]DATA THÔ IN'!$H$4:$H$12031,$A136,'[1]DATA THÔ IN'!$AC$4:$AC$12031,$E136,'[1]DATA THÔ IN'!$AH$4:$AH$12031,"Tiến độ 2")</f>
        <v>0</v>
      </c>
      <c r="AP136" s="12">
        <f>SUMIFS('[1]TIẾN ĐỘ %'!$N$6:$N$1034,'[1]TIẾN ĐỘ %'!$G$6:$G$1034,A136,'[1]TIẾN ĐỘ %'!$F$6:$F$1034,$E136)</f>
        <v>301212000</v>
      </c>
      <c r="AQ136" s="12">
        <f t="shared" si="75"/>
        <v>301212000</v>
      </c>
      <c r="AR136" s="15">
        <f t="shared" si="76"/>
        <v>0</v>
      </c>
      <c r="AS136" s="15">
        <f t="shared" si="77"/>
        <v>0</v>
      </c>
      <c r="AT136" s="15">
        <f t="shared" si="78"/>
        <v>0</v>
      </c>
      <c r="AU136" s="16">
        <f t="shared" si="79"/>
        <v>0</v>
      </c>
      <c r="AV136" s="16">
        <f t="shared" si="80"/>
        <v>0</v>
      </c>
      <c r="AW136" s="16">
        <f t="shared" si="81"/>
        <v>0</v>
      </c>
      <c r="AX136" s="16">
        <f t="shared" si="83"/>
        <v>0</v>
      </c>
      <c r="AY136" s="16">
        <f t="shared" si="84"/>
        <v>0</v>
      </c>
      <c r="AZ136" s="16">
        <f t="shared" si="85"/>
        <v>1.00404</v>
      </c>
      <c r="BA136" s="16">
        <f t="shared" si="86"/>
        <v>1.00404</v>
      </c>
    </row>
    <row r="137" spans="1:53" x14ac:dyDescent="0.25">
      <c r="A137" s="8" t="s">
        <v>1294</v>
      </c>
      <c r="B137" s="28" t="s">
        <v>464</v>
      </c>
      <c r="C137" s="28" t="s">
        <v>465</v>
      </c>
      <c r="D137" s="9" t="s">
        <v>76</v>
      </c>
      <c r="E137" s="9" t="s">
        <v>52</v>
      </c>
      <c r="F137" s="28" t="s">
        <v>89</v>
      </c>
      <c r="G137" s="9" t="s">
        <v>57</v>
      </c>
      <c r="H137" s="11">
        <v>3.5000000000000003E-2</v>
      </c>
      <c r="I137" s="11"/>
      <c r="J137" s="11">
        <v>0.01</v>
      </c>
      <c r="K137" s="11">
        <v>0.01</v>
      </c>
      <c r="L137" s="11">
        <v>5.0000000000000001E-3</v>
      </c>
      <c r="M137" s="11">
        <v>5.0000000000000001E-3</v>
      </c>
      <c r="N137" s="11"/>
      <c r="O137" s="12">
        <f t="shared" si="69"/>
        <v>0</v>
      </c>
      <c r="P137" s="12">
        <f t="shared" ref="P137:P168" si="87">IF(AR137&gt;=40%,AG137*J137*(100%-H137),0)</f>
        <v>1548453.4749999999</v>
      </c>
      <c r="Q137" s="12">
        <f t="shared" si="70"/>
        <v>2010519.5999999999</v>
      </c>
      <c r="R137" s="12">
        <f t="shared" si="62"/>
        <v>3829713.4750000001</v>
      </c>
      <c r="S137" s="12">
        <f t="shared" si="71"/>
        <v>0</v>
      </c>
      <c r="T137" s="12">
        <f t="shared" si="63"/>
        <v>2083821</v>
      </c>
      <c r="U137" s="12">
        <f t="shared" si="72"/>
        <v>900577</v>
      </c>
      <c r="V137" s="12">
        <f t="shared" si="64"/>
        <v>2984398</v>
      </c>
      <c r="W137" s="12">
        <f t="shared" si="82"/>
        <v>2159400</v>
      </c>
      <c r="X137" s="12">
        <f t="shared" si="73"/>
        <v>0</v>
      </c>
      <c r="Y137" s="12">
        <f t="shared" si="65"/>
        <v>1237438.8</v>
      </c>
      <c r="Z137" s="12">
        <f t="shared" si="66"/>
        <v>1665667.2</v>
      </c>
      <c r="AA137" s="12">
        <f t="shared" si="67"/>
        <v>2903106</v>
      </c>
      <c r="AB137" s="12">
        <f t="shared" si="68"/>
        <v>4858608.5374999996</v>
      </c>
      <c r="AC137" s="12">
        <v>350000000</v>
      </c>
      <c r="AD137" s="12">
        <v>300000000</v>
      </c>
      <c r="AE137" s="12">
        <f>SUMIFS('[1]TIẾN ĐỘ %'!$M$6:$M$1034,'[1]TIẾN ĐỘ %'!$G$6:$G$1034,$A137,'[1]TIẾN ĐỘ %'!$F$6:$F$1034,$E137)</f>
        <v>300000000</v>
      </c>
      <c r="AF137" s="12">
        <f t="shared" si="74"/>
        <v>950000000</v>
      </c>
      <c r="AG137" s="12">
        <v>160461500</v>
      </c>
      <c r="AH137" s="12">
        <v>208344000</v>
      </c>
      <c r="AI137" s="12">
        <v>396861500</v>
      </c>
      <c r="AJ137" s="12">
        <v>215940000</v>
      </c>
      <c r="AK137" s="12">
        <v>93324000</v>
      </c>
      <c r="AL137" s="12">
        <v>215940000</v>
      </c>
      <c r="AM137" s="12">
        <v>309264000</v>
      </c>
      <c r="AN137" s="12">
        <f>SUMIFS('[1]DATA THÔ IN'!$P$4:$P$12031,'[1]DATA THÔ IN'!$H$4:$H$12031,$A137,'[1]DATA THÔ IN'!$AC$4:$AC$12031,$E137,'[1]DATA THÔ IN'!$AH$4:$AH$12031,"Tiến độ 1")</f>
        <v>128232000</v>
      </c>
      <c r="AO137" s="12">
        <f>SUMIFS('[1]DATA THÔ IN'!$P$4:$P$12031,'[1]DATA THÔ IN'!$H$4:$H$12031,$A137,'[1]DATA THÔ IN'!$AC$4:$AC$12031,$E137,'[1]DATA THÔ IN'!$AH$4:$AH$12031,"Tiến độ 2")</f>
        <v>172608000</v>
      </c>
      <c r="AP137" s="12">
        <f>SUMIFS('[1]TIẾN ĐỘ %'!$N$6:$N$1034,'[1]TIẾN ĐỘ %'!$G$6:$G$1034,A137,'[1]TIẾN ĐỘ %'!$F$6:$F$1034,$E137)</f>
        <v>300840000</v>
      </c>
      <c r="AQ137" s="12">
        <f t="shared" si="75"/>
        <v>1006965500</v>
      </c>
      <c r="AR137" s="15">
        <f t="shared" si="76"/>
        <v>0.45846142857142858</v>
      </c>
      <c r="AS137" s="15">
        <f t="shared" si="77"/>
        <v>0.59526857142857148</v>
      </c>
      <c r="AT137" s="15">
        <f t="shared" si="78"/>
        <v>1.1338900000000001</v>
      </c>
      <c r="AU137" s="16">
        <f t="shared" si="79"/>
        <v>0.7198</v>
      </c>
      <c r="AV137" s="16">
        <f t="shared" si="80"/>
        <v>0.31108000000000002</v>
      </c>
      <c r="AW137" s="16">
        <f t="shared" si="81"/>
        <v>1.03088</v>
      </c>
      <c r="AX137" s="16">
        <f t="shared" si="83"/>
        <v>0.42743999999999999</v>
      </c>
      <c r="AY137" s="16">
        <f t="shared" si="84"/>
        <v>0.57535999999999998</v>
      </c>
      <c r="AZ137" s="16">
        <f t="shared" si="85"/>
        <v>1.0027999999999999</v>
      </c>
      <c r="BA137" s="16">
        <f t="shared" si="86"/>
        <v>1.0599636842105262</v>
      </c>
    </row>
    <row r="138" spans="1:53" x14ac:dyDescent="0.25">
      <c r="A138" s="8" t="s">
        <v>1263</v>
      </c>
      <c r="B138" s="32" t="s">
        <v>191</v>
      </c>
      <c r="C138" s="32" t="s">
        <v>192</v>
      </c>
      <c r="D138" s="9" t="s">
        <v>49</v>
      </c>
      <c r="E138" s="9" t="s">
        <v>193</v>
      </c>
      <c r="F138" s="28" t="s">
        <v>50</v>
      </c>
      <c r="G138" s="32" t="s">
        <v>51</v>
      </c>
      <c r="H138" s="11">
        <v>3.5000000000000003E-2</v>
      </c>
      <c r="I138" s="11"/>
      <c r="J138" s="11">
        <v>0.01</v>
      </c>
      <c r="K138" s="11">
        <v>0.01</v>
      </c>
      <c r="L138" s="11">
        <v>5.0000000000000001E-3</v>
      </c>
      <c r="M138" s="11">
        <v>5.0000000000000001E-3</v>
      </c>
      <c r="N138" s="11"/>
      <c r="O138" s="12">
        <f t="shared" si="69"/>
        <v>0</v>
      </c>
      <c r="P138" s="12">
        <f t="shared" si="87"/>
        <v>0</v>
      </c>
      <c r="Q138" s="12">
        <f t="shared" si="70"/>
        <v>0</v>
      </c>
      <c r="R138" s="12">
        <f t="shared" si="62"/>
        <v>5504842.5</v>
      </c>
      <c r="S138" s="12">
        <f t="shared" si="71"/>
        <v>0</v>
      </c>
      <c r="T138" s="12">
        <f t="shared" ref="T138:T169" si="88">ROUND(IF(AU138&gt;=40%,AJ138*J138*(100%-H138),0),0)</f>
        <v>0</v>
      </c>
      <c r="U138" s="12">
        <f t="shared" si="72"/>
        <v>0</v>
      </c>
      <c r="V138" s="12">
        <f t="shared" ref="V138:V169" si="89">ROUND(IF(AW138&gt;=100%,AM138*(100%-H138)*K138,0),0)</f>
        <v>2420124</v>
      </c>
      <c r="W138" s="12">
        <f t="shared" si="82"/>
        <v>0</v>
      </c>
      <c r="X138" s="12">
        <f t="shared" si="73"/>
        <v>0</v>
      </c>
      <c r="Y138" s="12">
        <f t="shared" ref="Y138:Y169" si="90">IF(AX138&gt;=40%,AN138*J138*(100%-H138),0)</f>
        <v>0</v>
      </c>
      <c r="Z138" s="12">
        <f t="shared" ref="Z138:Z169" si="91">IF(OR(AY138&gt;=60%,(AX138+AY138)&gt;=100%),AO138*J138*(100%-H138),0)</f>
        <v>0</v>
      </c>
      <c r="AA138" s="12">
        <f t="shared" ref="AA138:AA169" si="92">IF(AZ138&gt;=100%,AP138*K138*(100%-H138),0)</f>
        <v>0</v>
      </c>
      <c r="AB138" s="12">
        <f t="shared" si="68"/>
        <v>0</v>
      </c>
      <c r="AC138" s="12">
        <v>500000000</v>
      </c>
      <c r="AD138" s="12">
        <v>250000000</v>
      </c>
      <c r="AE138" s="12">
        <f>SUMIFS('[1]TIẾN ĐỘ %'!$M$6:$M$1034,'[1]TIẾN ĐỘ %'!$G$6:$G$1034,$A138,'[1]TIẾN ĐỘ %'!$F$6:$F$1034,$E138)</f>
        <v>340000000</v>
      </c>
      <c r="AF138" s="12">
        <f t="shared" si="74"/>
        <v>1090000000</v>
      </c>
      <c r="AG138" s="12">
        <v>0</v>
      </c>
      <c r="AH138" s="12">
        <v>0</v>
      </c>
      <c r="AI138" s="12">
        <v>570450000</v>
      </c>
      <c r="AJ138" s="12">
        <v>0</v>
      </c>
      <c r="AK138" s="12">
        <v>0</v>
      </c>
      <c r="AL138" s="12">
        <v>0</v>
      </c>
      <c r="AM138" s="12">
        <v>250790000</v>
      </c>
      <c r="AN138" s="12">
        <f>SUMIFS('[1]DATA THÔ IN'!$P$4:$P$12031,'[1]DATA THÔ IN'!$H$4:$H$12031,$A138,'[1]DATA THÔ IN'!$AC$4:$AC$12031,$E138,'[1]DATA THÔ IN'!$AH$4:$AH$12031,"Tiến độ 1")</f>
        <v>0</v>
      </c>
      <c r="AO138" s="12">
        <f>SUMIFS('[1]DATA THÔ IN'!$P$4:$P$12031,'[1]DATA THÔ IN'!$H$4:$H$12031,$A138,'[1]DATA THÔ IN'!$AC$4:$AC$12031,$E138,'[1]DATA THÔ IN'!$AH$4:$AH$12031,"Tiến độ 2")</f>
        <v>0</v>
      </c>
      <c r="AP138" s="12">
        <f>SUMIFS('[1]TIẾN ĐỘ %'!$N$6:$N$1034,'[1]TIẾN ĐỘ %'!$G$6:$G$1034,A138,'[1]TIẾN ĐỘ %'!$F$6:$F$1034,$E138)</f>
        <v>0</v>
      </c>
      <c r="AQ138" s="12">
        <f t="shared" si="75"/>
        <v>821240000</v>
      </c>
      <c r="AR138" s="15">
        <f t="shared" si="76"/>
        <v>0</v>
      </c>
      <c r="AS138" s="15">
        <f t="shared" si="77"/>
        <v>0</v>
      </c>
      <c r="AT138" s="15">
        <f t="shared" si="78"/>
        <v>1.1409</v>
      </c>
      <c r="AU138" s="16">
        <f t="shared" si="79"/>
        <v>0</v>
      </c>
      <c r="AV138" s="16">
        <f t="shared" si="80"/>
        <v>0</v>
      </c>
      <c r="AW138" s="16">
        <f t="shared" si="81"/>
        <v>1.0031600000000001</v>
      </c>
      <c r="AX138" s="16">
        <f t="shared" si="83"/>
        <v>0</v>
      </c>
      <c r="AY138" s="16">
        <f t="shared" si="84"/>
        <v>0</v>
      </c>
      <c r="AZ138" s="16">
        <f t="shared" si="85"/>
        <v>0</v>
      </c>
      <c r="BA138" s="16">
        <f t="shared" si="86"/>
        <v>0.75343119266055048</v>
      </c>
    </row>
    <row r="139" spans="1:53" x14ac:dyDescent="0.25">
      <c r="A139" s="8" t="s">
        <v>1281</v>
      </c>
      <c r="B139" s="28" t="s">
        <v>194</v>
      </c>
      <c r="C139" s="28" t="s">
        <v>195</v>
      </c>
      <c r="D139" s="28" t="s">
        <v>49</v>
      </c>
      <c r="E139" s="9" t="s">
        <v>193</v>
      </c>
      <c r="F139" s="28" t="s">
        <v>64</v>
      </c>
      <c r="G139" s="28" t="s">
        <v>51</v>
      </c>
      <c r="H139" s="11">
        <v>3.5000000000000003E-2</v>
      </c>
      <c r="I139" s="11"/>
      <c r="J139" s="11">
        <v>0.01</v>
      </c>
      <c r="K139" s="11">
        <v>0.01</v>
      </c>
      <c r="L139" s="11">
        <v>5.0000000000000001E-3</v>
      </c>
      <c r="M139" s="11">
        <v>5.0000000000000001E-3</v>
      </c>
      <c r="N139" s="11"/>
      <c r="O139" s="12">
        <f t="shared" si="69"/>
        <v>0</v>
      </c>
      <c r="P139" s="12">
        <f t="shared" si="87"/>
        <v>0</v>
      </c>
      <c r="Q139" s="12">
        <f t="shared" si="70"/>
        <v>0</v>
      </c>
      <c r="R139" s="12">
        <f t="shared" si="62"/>
        <v>0</v>
      </c>
      <c r="S139" s="12">
        <f t="shared" si="71"/>
        <v>0</v>
      </c>
      <c r="T139" s="12">
        <f t="shared" si="88"/>
        <v>475938</v>
      </c>
      <c r="U139" s="12">
        <f t="shared" si="72"/>
        <v>0</v>
      </c>
      <c r="V139" s="12">
        <f t="shared" si="89"/>
        <v>1107338</v>
      </c>
      <c r="W139" s="12">
        <f t="shared" si="82"/>
        <v>493200</v>
      </c>
      <c r="X139" s="12">
        <f t="shared" si="73"/>
        <v>0</v>
      </c>
      <c r="Y139" s="12">
        <f t="shared" si="90"/>
        <v>0</v>
      </c>
      <c r="Z139" s="12">
        <f t="shared" si="91"/>
        <v>0</v>
      </c>
      <c r="AA139" s="12">
        <f t="shared" si="92"/>
        <v>1450105.5</v>
      </c>
      <c r="AB139" s="12">
        <f t="shared" si="68"/>
        <v>0</v>
      </c>
      <c r="AC139" s="12">
        <v>200000000</v>
      </c>
      <c r="AD139" s="12">
        <v>100000000</v>
      </c>
      <c r="AE139" s="12">
        <f>SUMIFS('[1]TIẾN ĐỘ %'!$M$6:$M$1034,'[1]TIẾN ĐỘ %'!$G$6:$G$1034,$A139,'[1]TIẾN ĐỘ %'!$F$6:$F$1034,$E139)</f>
        <v>150000000</v>
      </c>
      <c r="AF139" s="12">
        <f t="shared" si="74"/>
        <v>450000000</v>
      </c>
      <c r="AG139" s="12">
        <v>35130000</v>
      </c>
      <c r="AH139" s="12">
        <v>0</v>
      </c>
      <c r="AI139" s="12">
        <v>107730000</v>
      </c>
      <c r="AJ139" s="12">
        <v>49320000</v>
      </c>
      <c r="AK139" s="12">
        <v>48080000</v>
      </c>
      <c r="AL139" s="12">
        <v>49320000</v>
      </c>
      <c r="AM139" s="12">
        <v>114750000</v>
      </c>
      <c r="AN139" s="12">
        <f>SUMIFS('[1]DATA THÔ IN'!$P$4:$P$12031,'[1]DATA THÔ IN'!$H$4:$H$12031,$A139,'[1]DATA THÔ IN'!$AC$4:$AC$12031,$E139,'[1]DATA THÔ IN'!$AH$4:$AH$12031,"Tiến độ 1")</f>
        <v>37170000</v>
      </c>
      <c r="AO139" s="12">
        <f>SUMIFS('[1]DATA THÔ IN'!$P$4:$P$12031,'[1]DATA THÔ IN'!$H$4:$H$12031,$A139,'[1]DATA THÔ IN'!$AC$4:$AC$12031,$E139,'[1]DATA THÔ IN'!$AH$4:$AH$12031,"Tiến độ 2")</f>
        <v>47700000</v>
      </c>
      <c r="AP139" s="12">
        <f>SUMIFS('[1]TIẾN ĐỘ %'!$N$6:$N$1034,'[1]TIẾN ĐỘ %'!$G$6:$G$1034,A139,'[1]TIẾN ĐỘ %'!$F$6:$F$1034,$E139)</f>
        <v>150270000</v>
      </c>
      <c r="AQ139" s="12">
        <f t="shared" si="75"/>
        <v>372750000</v>
      </c>
      <c r="AR139" s="15">
        <f t="shared" si="76"/>
        <v>0.17565</v>
      </c>
      <c r="AS139" s="15">
        <f t="shared" si="77"/>
        <v>0</v>
      </c>
      <c r="AT139" s="15">
        <f t="shared" si="78"/>
        <v>0.53864999999999996</v>
      </c>
      <c r="AU139" s="16">
        <f t="shared" si="79"/>
        <v>0.49320000000000003</v>
      </c>
      <c r="AV139" s="16">
        <f t="shared" si="80"/>
        <v>0.48080000000000001</v>
      </c>
      <c r="AW139" s="16">
        <f t="shared" si="81"/>
        <v>1.1475</v>
      </c>
      <c r="AX139" s="16">
        <f t="shared" si="83"/>
        <v>0.24779999999999999</v>
      </c>
      <c r="AY139" s="16">
        <f t="shared" si="84"/>
        <v>0.318</v>
      </c>
      <c r="AZ139" s="16">
        <f t="shared" si="85"/>
        <v>1.0018</v>
      </c>
      <c r="BA139" s="16">
        <f t="shared" si="86"/>
        <v>0.82833333333333337</v>
      </c>
    </row>
    <row r="140" spans="1:53" x14ac:dyDescent="0.25">
      <c r="A140" s="8" t="s">
        <v>1266</v>
      </c>
      <c r="B140" s="28" t="s">
        <v>196</v>
      </c>
      <c r="C140" s="28" t="s">
        <v>197</v>
      </c>
      <c r="D140" s="28" t="s">
        <v>49</v>
      </c>
      <c r="E140" s="9" t="s">
        <v>193</v>
      </c>
      <c r="F140" s="28" t="s">
        <v>64</v>
      </c>
      <c r="G140" s="28" t="s">
        <v>51</v>
      </c>
      <c r="H140" s="11">
        <v>3.5000000000000003E-2</v>
      </c>
      <c r="I140" s="11"/>
      <c r="J140" s="11">
        <v>0.01</v>
      </c>
      <c r="K140" s="11">
        <v>0.01</v>
      </c>
      <c r="L140" s="11">
        <v>5.0000000000000001E-3</v>
      </c>
      <c r="M140" s="11">
        <v>5.0000000000000001E-3</v>
      </c>
      <c r="N140" s="11"/>
      <c r="O140" s="12">
        <f t="shared" si="69"/>
        <v>0</v>
      </c>
      <c r="P140" s="12">
        <f t="shared" si="87"/>
        <v>0</v>
      </c>
      <c r="Q140" s="12">
        <f t="shared" si="70"/>
        <v>0</v>
      </c>
      <c r="R140" s="12">
        <f t="shared" si="62"/>
        <v>0</v>
      </c>
      <c r="S140" s="12">
        <f t="shared" si="71"/>
        <v>0</v>
      </c>
      <c r="T140" s="12">
        <f t="shared" si="88"/>
        <v>0</v>
      </c>
      <c r="U140" s="12">
        <f t="shared" si="72"/>
        <v>0</v>
      </c>
      <c r="V140" s="12">
        <f t="shared" si="89"/>
        <v>0</v>
      </c>
      <c r="W140" s="12">
        <f t="shared" si="82"/>
        <v>0</v>
      </c>
      <c r="X140" s="12">
        <f t="shared" si="73"/>
        <v>0</v>
      </c>
      <c r="Y140" s="12">
        <f t="shared" si="90"/>
        <v>0</v>
      </c>
      <c r="Z140" s="12">
        <f t="shared" si="91"/>
        <v>0</v>
      </c>
      <c r="AA140" s="12">
        <f t="shared" si="92"/>
        <v>0</v>
      </c>
      <c r="AB140" s="12">
        <f t="shared" si="68"/>
        <v>0</v>
      </c>
      <c r="AC140" s="12">
        <v>0</v>
      </c>
      <c r="AD140" s="12">
        <v>0</v>
      </c>
      <c r="AE140" s="12">
        <f>SUMIFS('[1]TIẾN ĐỘ %'!$M$6:$M$1034,'[1]TIẾN ĐỘ %'!$G$6:$G$1034,$A140,'[1]TIẾN ĐỘ %'!$F$6:$F$1034,$E140)</f>
        <v>0</v>
      </c>
      <c r="AF140" s="12">
        <f t="shared" si="74"/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f>SUMIFS('[1]DATA THÔ IN'!$P$4:$P$12031,'[1]DATA THÔ IN'!$H$4:$H$12031,$A140,'[1]DATA THÔ IN'!$AC$4:$AC$12031,$E140,'[1]DATA THÔ IN'!$AH$4:$AH$12031,"Tiến độ 1")</f>
        <v>0</v>
      </c>
      <c r="AO140" s="12">
        <f>SUMIFS('[1]DATA THÔ IN'!$P$4:$P$12031,'[1]DATA THÔ IN'!$H$4:$H$12031,$A140,'[1]DATA THÔ IN'!$AC$4:$AC$12031,$E140,'[1]DATA THÔ IN'!$AH$4:$AH$12031,"Tiến độ 2")</f>
        <v>0</v>
      </c>
      <c r="AP140" s="12">
        <f>SUMIFS('[1]TIẾN ĐỘ %'!$N$6:$N$1034,'[1]TIẾN ĐỘ %'!$G$6:$G$1034,A140,'[1]TIẾN ĐỘ %'!$F$6:$F$1034,$E140)</f>
        <v>0</v>
      </c>
      <c r="AQ140" s="12">
        <f t="shared" si="75"/>
        <v>0</v>
      </c>
      <c r="AR140" s="15">
        <f t="shared" si="76"/>
        <v>0</v>
      </c>
      <c r="AS140" s="15">
        <f t="shared" si="77"/>
        <v>0</v>
      </c>
      <c r="AT140" s="15">
        <f t="shared" si="78"/>
        <v>0</v>
      </c>
      <c r="AU140" s="16">
        <f t="shared" si="79"/>
        <v>0</v>
      </c>
      <c r="AV140" s="16">
        <f t="shared" si="80"/>
        <v>0</v>
      </c>
      <c r="AW140" s="16">
        <f t="shared" si="81"/>
        <v>0</v>
      </c>
      <c r="AX140" s="16">
        <f t="shared" si="83"/>
        <v>0</v>
      </c>
      <c r="AY140" s="16">
        <f t="shared" si="84"/>
        <v>0</v>
      </c>
      <c r="AZ140" s="16">
        <f t="shared" si="85"/>
        <v>0</v>
      </c>
      <c r="BA140" s="16">
        <f t="shared" si="86"/>
        <v>0</v>
      </c>
    </row>
    <row r="141" spans="1:53" x14ac:dyDescent="0.25">
      <c r="A141" s="8" t="s">
        <v>1274</v>
      </c>
      <c r="B141" s="28" t="s">
        <v>206</v>
      </c>
      <c r="C141" s="28" t="s">
        <v>207</v>
      </c>
      <c r="D141" s="28" t="s">
        <v>60</v>
      </c>
      <c r="E141" s="9" t="s">
        <v>193</v>
      </c>
      <c r="F141" s="28" t="s">
        <v>88</v>
      </c>
      <c r="G141" s="28" t="s">
        <v>51</v>
      </c>
      <c r="H141" s="11">
        <v>3.5000000000000003E-2</v>
      </c>
      <c r="I141" s="11"/>
      <c r="J141" s="11">
        <v>0.01</v>
      </c>
      <c r="K141" s="11">
        <v>0.01</v>
      </c>
      <c r="L141" s="11">
        <v>5.0000000000000001E-3</v>
      </c>
      <c r="M141" s="11">
        <v>5.0000000000000001E-3</v>
      </c>
      <c r="N141" s="11"/>
      <c r="O141" s="12">
        <f t="shared" si="69"/>
        <v>0</v>
      </c>
      <c r="P141" s="12">
        <f t="shared" si="87"/>
        <v>0</v>
      </c>
      <c r="Q141" s="12">
        <f t="shared" si="70"/>
        <v>0</v>
      </c>
      <c r="R141" s="12">
        <f t="shared" si="62"/>
        <v>0</v>
      </c>
      <c r="S141" s="12">
        <f t="shared" si="71"/>
        <v>0</v>
      </c>
      <c r="T141" s="12">
        <f t="shared" si="88"/>
        <v>852172</v>
      </c>
      <c r="U141" s="12">
        <f t="shared" si="72"/>
        <v>4047123</v>
      </c>
      <c r="V141" s="12">
        <f t="shared" si="89"/>
        <v>4899295</v>
      </c>
      <c r="W141" s="12">
        <f t="shared" si="82"/>
        <v>883080</v>
      </c>
      <c r="X141" s="12">
        <f t="shared" si="73"/>
        <v>0</v>
      </c>
      <c r="Y141" s="12">
        <f t="shared" si="90"/>
        <v>0</v>
      </c>
      <c r="Z141" s="12">
        <f t="shared" si="91"/>
        <v>0</v>
      </c>
      <c r="AA141" s="12">
        <f t="shared" si="92"/>
        <v>2715510</v>
      </c>
      <c r="AB141" s="12">
        <f t="shared" si="68"/>
        <v>4085322.6749999998</v>
      </c>
      <c r="AC141" s="12">
        <v>300000000</v>
      </c>
      <c r="AD141" s="12">
        <v>200000000</v>
      </c>
      <c r="AE141" s="12">
        <f>SUMIFS('[1]TIẾN ĐỘ %'!$M$6:$M$1034,'[1]TIẾN ĐỘ %'!$G$6:$G$1034,$A141,'[1]TIẾN ĐỘ %'!$F$6:$F$1034,$E141)</f>
        <v>280000000</v>
      </c>
      <c r="AF141" s="12">
        <f t="shared" si="74"/>
        <v>780000000</v>
      </c>
      <c r="AG141" s="12">
        <v>0</v>
      </c>
      <c r="AH141" s="12">
        <v>25020000</v>
      </c>
      <c r="AI141" s="12">
        <v>57600000</v>
      </c>
      <c r="AJ141" s="12">
        <v>88308000</v>
      </c>
      <c r="AK141" s="12">
        <v>419391000</v>
      </c>
      <c r="AL141" s="12">
        <v>88308000</v>
      </c>
      <c r="AM141" s="12">
        <v>507699000</v>
      </c>
      <c r="AN141" s="12">
        <f>SUMIFS('[1]DATA THÔ IN'!$P$4:$P$12031,'[1]DATA THÔ IN'!$H$4:$H$12031,$A141,'[1]DATA THÔ IN'!$AC$4:$AC$12031,$E141,'[1]DATA THÔ IN'!$AH$4:$AH$12031,"Tiến độ 1")</f>
        <v>0</v>
      </c>
      <c r="AO141" s="12">
        <f>SUMIFS('[1]DATA THÔ IN'!$P$4:$P$12031,'[1]DATA THÔ IN'!$H$4:$H$12031,$A141,'[1]DATA THÔ IN'!$AC$4:$AC$12031,$E141,'[1]DATA THÔ IN'!$AH$4:$AH$12031,"Tiến độ 2")</f>
        <v>0</v>
      </c>
      <c r="AP141" s="12">
        <f>SUMIFS('[1]TIẾN ĐỘ %'!$N$6:$N$1034,'[1]TIẾN ĐỘ %'!$G$6:$G$1034,A141,'[1]TIẾN ĐỘ %'!$F$6:$F$1034,$E141)</f>
        <v>281400000</v>
      </c>
      <c r="AQ141" s="12">
        <f t="shared" si="75"/>
        <v>846699000</v>
      </c>
      <c r="AR141" s="15">
        <f t="shared" si="76"/>
        <v>0</v>
      </c>
      <c r="AS141" s="15">
        <f t="shared" si="77"/>
        <v>8.3400000000000002E-2</v>
      </c>
      <c r="AT141" s="15">
        <f t="shared" si="78"/>
        <v>0.192</v>
      </c>
      <c r="AU141" s="16">
        <f t="shared" si="79"/>
        <v>0.44153999999999999</v>
      </c>
      <c r="AV141" s="16">
        <f t="shared" si="80"/>
        <v>2.0969549999999999</v>
      </c>
      <c r="AW141" s="16">
        <f t="shared" si="81"/>
        <v>2.5384950000000002</v>
      </c>
      <c r="AX141" s="16">
        <f t="shared" si="83"/>
        <v>0</v>
      </c>
      <c r="AY141" s="16">
        <f t="shared" si="84"/>
        <v>0</v>
      </c>
      <c r="AZ141" s="16">
        <f t="shared" si="85"/>
        <v>1.0049999999999999</v>
      </c>
      <c r="BA141" s="16">
        <f t="shared" si="86"/>
        <v>1.0855115384615384</v>
      </c>
    </row>
    <row r="142" spans="1:53" x14ac:dyDescent="0.25">
      <c r="A142" s="8" t="s">
        <v>1275</v>
      </c>
      <c r="B142" s="28" t="s">
        <v>208</v>
      </c>
      <c r="C142" s="28" t="s">
        <v>209</v>
      </c>
      <c r="D142" s="28" t="s">
        <v>60</v>
      </c>
      <c r="E142" s="9" t="s">
        <v>193</v>
      </c>
      <c r="F142" s="28" t="s">
        <v>61</v>
      </c>
      <c r="G142" s="28" t="s">
        <v>51</v>
      </c>
      <c r="H142" s="11">
        <v>3.5000000000000003E-2</v>
      </c>
      <c r="I142" s="11"/>
      <c r="J142" s="11">
        <v>0.01</v>
      </c>
      <c r="K142" s="11">
        <v>0.01</v>
      </c>
      <c r="L142" s="11">
        <v>5.0000000000000001E-3</v>
      </c>
      <c r="M142" s="11">
        <v>5.0000000000000001E-3</v>
      </c>
      <c r="N142" s="11"/>
      <c r="O142" s="12">
        <f t="shared" si="69"/>
        <v>0</v>
      </c>
      <c r="P142" s="12">
        <f t="shared" si="87"/>
        <v>0</v>
      </c>
      <c r="Q142" s="12">
        <f t="shared" si="70"/>
        <v>0</v>
      </c>
      <c r="R142" s="12">
        <f t="shared" si="62"/>
        <v>0</v>
      </c>
      <c r="S142" s="12">
        <f t="shared" si="71"/>
        <v>0</v>
      </c>
      <c r="T142" s="12">
        <f t="shared" si="88"/>
        <v>0</v>
      </c>
      <c r="U142" s="12">
        <f t="shared" si="72"/>
        <v>0</v>
      </c>
      <c r="V142" s="12">
        <f t="shared" si="89"/>
        <v>0</v>
      </c>
      <c r="W142" s="12">
        <f t="shared" si="82"/>
        <v>0</v>
      </c>
      <c r="X142" s="12">
        <f t="shared" si="73"/>
        <v>0</v>
      </c>
      <c r="Y142" s="12">
        <f t="shared" si="90"/>
        <v>0</v>
      </c>
      <c r="Z142" s="12">
        <f t="shared" si="91"/>
        <v>0</v>
      </c>
      <c r="AA142" s="12">
        <f t="shared" si="92"/>
        <v>0</v>
      </c>
      <c r="AB142" s="12">
        <f t="shared" si="68"/>
        <v>0</v>
      </c>
      <c r="AC142" s="12">
        <v>20000000</v>
      </c>
      <c r="AD142" s="12">
        <v>20000000</v>
      </c>
      <c r="AE142" s="12">
        <f>SUMIFS('[1]TIẾN ĐỘ %'!$M$6:$M$1034,'[1]TIẾN ĐỘ %'!$G$6:$G$1034,$A142,'[1]TIẾN ĐỘ %'!$F$6:$F$1034,$E142)</f>
        <v>20000000</v>
      </c>
      <c r="AF142" s="12">
        <f t="shared" si="74"/>
        <v>60000000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f>SUMIFS('[1]DATA THÔ IN'!$P$4:$P$12031,'[1]DATA THÔ IN'!$H$4:$H$12031,$A142,'[1]DATA THÔ IN'!$AC$4:$AC$12031,$E142,'[1]DATA THÔ IN'!$AH$4:$AH$12031,"Tiến độ 1")</f>
        <v>0</v>
      </c>
      <c r="AO142" s="12">
        <f>SUMIFS('[1]DATA THÔ IN'!$P$4:$P$12031,'[1]DATA THÔ IN'!$H$4:$H$12031,$A142,'[1]DATA THÔ IN'!$AC$4:$AC$12031,$E142,'[1]DATA THÔ IN'!$AH$4:$AH$12031,"Tiến độ 2")</f>
        <v>0</v>
      </c>
      <c r="AP142" s="12">
        <f>SUMIFS('[1]TIẾN ĐỘ %'!$N$6:$N$1034,'[1]TIẾN ĐỘ %'!$G$6:$G$1034,A142,'[1]TIẾN ĐỘ %'!$F$6:$F$1034,$E142)</f>
        <v>0</v>
      </c>
      <c r="AQ142" s="12">
        <f t="shared" si="75"/>
        <v>0</v>
      </c>
      <c r="AR142" s="15">
        <f t="shared" si="76"/>
        <v>0</v>
      </c>
      <c r="AS142" s="15">
        <f t="shared" si="77"/>
        <v>0</v>
      </c>
      <c r="AT142" s="15">
        <f t="shared" si="78"/>
        <v>0</v>
      </c>
      <c r="AU142" s="16">
        <f t="shared" si="79"/>
        <v>0</v>
      </c>
      <c r="AV142" s="16">
        <f t="shared" si="80"/>
        <v>0</v>
      </c>
      <c r="AW142" s="16">
        <f t="shared" si="81"/>
        <v>0</v>
      </c>
      <c r="AX142" s="16">
        <f t="shared" si="83"/>
        <v>0</v>
      </c>
      <c r="AY142" s="16">
        <f t="shared" si="84"/>
        <v>0</v>
      </c>
      <c r="AZ142" s="16">
        <f t="shared" si="85"/>
        <v>0</v>
      </c>
      <c r="BA142" s="16">
        <f t="shared" si="86"/>
        <v>0</v>
      </c>
    </row>
    <row r="143" spans="1:53" x14ac:dyDescent="0.25">
      <c r="A143" s="8" t="s">
        <v>1280</v>
      </c>
      <c r="B143" s="28" t="s">
        <v>210</v>
      </c>
      <c r="C143" s="28" t="s">
        <v>211</v>
      </c>
      <c r="D143" s="9" t="s">
        <v>60</v>
      </c>
      <c r="E143" s="9" t="s">
        <v>193</v>
      </c>
      <c r="F143" s="28" t="s">
        <v>73</v>
      </c>
      <c r="G143" s="28" t="s">
        <v>51</v>
      </c>
      <c r="H143" s="11">
        <v>3.5000000000000003E-2</v>
      </c>
      <c r="I143" s="11"/>
      <c r="J143" s="11">
        <v>0.01</v>
      </c>
      <c r="K143" s="11">
        <v>0.01</v>
      </c>
      <c r="L143" s="11">
        <v>5.0000000000000001E-3</v>
      </c>
      <c r="M143" s="11">
        <v>5.0000000000000001E-3</v>
      </c>
      <c r="N143" s="11"/>
      <c r="O143" s="12">
        <f t="shared" si="69"/>
        <v>0</v>
      </c>
      <c r="P143" s="12">
        <f t="shared" si="87"/>
        <v>2915496.6</v>
      </c>
      <c r="Q143" s="12">
        <f t="shared" si="70"/>
        <v>0</v>
      </c>
      <c r="R143" s="12">
        <f t="shared" si="62"/>
        <v>5973021.9000000004</v>
      </c>
      <c r="S143" s="12">
        <f t="shared" si="71"/>
        <v>0</v>
      </c>
      <c r="T143" s="12">
        <f t="shared" si="88"/>
        <v>4253537</v>
      </c>
      <c r="U143" s="12">
        <f t="shared" si="72"/>
        <v>704180</v>
      </c>
      <c r="V143" s="12">
        <f t="shared" si="89"/>
        <v>4957716</v>
      </c>
      <c r="W143" s="12">
        <f t="shared" si="82"/>
        <v>4407810</v>
      </c>
      <c r="X143" s="12">
        <f t="shared" si="73"/>
        <v>0</v>
      </c>
      <c r="Y143" s="12">
        <f t="shared" si="90"/>
        <v>3417258</v>
      </c>
      <c r="Z143" s="12">
        <f t="shared" si="91"/>
        <v>343057.5</v>
      </c>
      <c r="AA143" s="12">
        <f t="shared" si="92"/>
        <v>3760315.5</v>
      </c>
      <c r="AB143" s="12">
        <f t="shared" si="68"/>
        <v>7345526.9249999998</v>
      </c>
      <c r="AC143" s="12">
        <v>575000000</v>
      </c>
      <c r="AD143" s="12">
        <v>350000000</v>
      </c>
      <c r="AE143" s="12">
        <f>SUMIFS('[1]TIẾN ĐỘ %'!$M$6:$M$1034,'[1]TIẾN ĐỘ %'!$G$6:$G$1034,$A143,'[1]TIẾN ĐỘ %'!$F$6:$F$1034,$E143)</f>
        <v>350000000</v>
      </c>
      <c r="AF143" s="12">
        <f t="shared" si="74"/>
        <v>1275000000</v>
      </c>
      <c r="AG143" s="12">
        <v>302124000</v>
      </c>
      <c r="AH143" s="12">
        <v>73050000</v>
      </c>
      <c r="AI143" s="12">
        <v>618966000</v>
      </c>
      <c r="AJ143" s="12">
        <v>440781000</v>
      </c>
      <c r="AK143" s="12">
        <v>72972000</v>
      </c>
      <c r="AL143" s="12">
        <v>440781000</v>
      </c>
      <c r="AM143" s="12">
        <v>513753000</v>
      </c>
      <c r="AN143" s="12">
        <f>SUMIFS('[1]DATA THÔ IN'!$P$4:$P$12031,'[1]DATA THÔ IN'!$H$4:$H$12031,$A143,'[1]DATA THÔ IN'!$AC$4:$AC$12031,$E143,'[1]DATA THÔ IN'!$AH$4:$AH$12031,"Tiến độ 1")</f>
        <v>354120000</v>
      </c>
      <c r="AO143" s="12">
        <f>SUMIFS('[1]DATA THÔ IN'!$P$4:$P$12031,'[1]DATA THÔ IN'!$H$4:$H$12031,$A143,'[1]DATA THÔ IN'!$AC$4:$AC$12031,$E143,'[1]DATA THÔ IN'!$AH$4:$AH$12031,"Tiến độ 2")</f>
        <v>35550000</v>
      </c>
      <c r="AP143" s="12">
        <f>SUMIFS('[1]TIẾN ĐỘ %'!$N$6:$N$1034,'[1]TIẾN ĐỘ %'!$G$6:$G$1034,A143,'[1]TIẾN ĐỘ %'!$F$6:$F$1034,$E143)</f>
        <v>389670000</v>
      </c>
      <c r="AQ143" s="12">
        <f t="shared" si="75"/>
        <v>1522389000</v>
      </c>
      <c r="AR143" s="15">
        <f t="shared" si="76"/>
        <v>0.52543304347826092</v>
      </c>
      <c r="AS143" s="15">
        <f t="shared" si="77"/>
        <v>0.12704347826086956</v>
      </c>
      <c r="AT143" s="15">
        <f t="shared" si="78"/>
        <v>1.0764626086956521</v>
      </c>
      <c r="AU143" s="16">
        <f t="shared" si="79"/>
        <v>1.2593742857142858</v>
      </c>
      <c r="AV143" s="16">
        <f t="shared" si="80"/>
        <v>0.20849142857142858</v>
      </c>
      <c r="AW143" s="16">
        <f t="shared" si="81"/>
        <v>1.4678657142857143</v>
      </c>
      <c r="AX143" s="16">
        <f t="shared" si="83"/>
        <v>1.0117714285714285</v>
      </c>
      <c r="AY143" s="16">
        <f t="shared" si="84"/>
        <v>0.10157142857142858</v>
      </c>
      <c r="AZ143" s="16">
        <f t="shared" si="85"/>
        <v>1.1133428571428572</v>
      </c>
      <c r="BA143" s="16">
        <f t="shared" si="86"/>
        <v>1.1940305882352942</v>
      </c>
    </row>
    <row r="144" spans="1:53" x14ac:dyDescent="0.25">
      <c r="A144" s="8" t="s">
        <v>1282</v>
      </c>
      <c r="B144" s="28" t="s">
        <v>212</v>
      </c>
      <c r="C144" s="28" t="s">
        <v>213</v>
      </c>
      <c r="D144" s="28" t="s">
        <v>60</v>
      </c>
      <c r="E144" s="9" t="s">
        <v>193</v>
      </c>
      <c r="F144" s="28" t="s">
        <v>61</v>
      </c>
      <c r="G144" s="28" t="s">
        <v>51</v>
      </c>
      <c r="H144" s="11">
        <v>3.5000000000000003E-2</v>
      </c>
      <c r="I144" s="11"/>
      <c r="J144" s="11">
        <v>0.01</v>
      </c>
      <c r="K144" s="11">
        <v>0.01</v>
      </c>
      <c r="L144" s="11">
        <v>5.0000000000000001E-3</v>
      </c>
      <c r="M144" s="11">
        <v>5.0000000000000001E-3</v>
      </c>
      <c r="N144" s="11"/>
      <c r="O144" s="12">
        <f t="shared" si="69"/>
        <v>0</v>
      </c>
      <c r="P144" s="12">
        <f t="shared" si="87"/>
        <v>434539.5</v>
      </c>
      <c r="Q144" s="12">
        <f t="shared" si="70"/>
        <v>101759.25</v>
      </c>
      <c r="R144" s="12">
        <f t="shared" si="62"/>
        <v>536298.75</v>
      </c>
      <c r="S144" s="12">
        <f t="shared" si="71"/>
        <v>0</v>
      </c>
      <c r="T144" s="12">
        <f t="shared" si="88"/>
        <v>215388</v>
      </c>
      <c r="U144" s="12">
        <f t="shared" si="72"/>
        <v>321924</v>
      </c>
      <c r="V144" s="12">
        <f t="shared" si="89"/>
        <v>537312</v>
      </c>
      <c r="W144" s="12">
        <f t="shared" si="82"/>
        <v>223200</v>
      </c>
      <c r="X144" s="12">
        <f t="shared" si="73"/>
        <v>0</v>
      </c>
      <c r="Y144" s="12">
        <f t="shared" si="90"/>
        <v>256844.4</v>
      </c>
      <c r="Z144" s="12">
        <f t="shared" si="91"/>
        <v>279830.7</v>
      </c>
      <c r="AA144" s="12">
        <f t="shared" si="92"/>
        <v>536675.1</v>
      </c>
      <c r="AB144" s="12">
        <f t="shared" si="68"/>
        <v>805142.92499999993</v>
      </c>
      <c r="AC144" s="12">
        <v>55000000</v>
      </c>
      <c r="AD144" s="12">
        <v>55000000</v>
      </c>
      <c r="AE144" s="12">
        <f>SUMIFS('[1]TIẾN ĐỘ %'!$M$6:$M$1034,'[1]TIẾN ĐỘ %'!$G$6:$G$1034,$A144,'[1]TIẾN ĐỘ %'!$F$6:$F$1034,$E144)</f>
        <v>55000000</v>
      </c>
      <c r="AF144" s="12">
        <f t="shared" si="74"/>
        <v>165000000</v>
      </c>
      <c r="AG144" s="12">
        <v>45030000</v>
      </c>
      <c r="AH144" s="12">
        <v>10545000</v>
      </c>
      <c r="AI144" s="12">
        <v>55575000</v>
      </c>
      <c r="AJ144" s="12">
        <v>22320000</v>
      </c>
      <c r="AK144" s="12">
        <v>33360000</v>
      </c>
      <c r="AL144" s="12">
        <v>22320000</v>
      </c>
      <c r="AM144" s="12">
        <v>55680000</v>
      </c>
      <c r="AN144" s="12">
        <f>SUMIFS('[1]DATA THÔ IN'!$P$4:$P$12031,'[1]DATA THÔ IN'!$H$4:$H$12031,$A144,'[1]DATA THÔ IN'!$AC$4:$AC$12031,$E144,'[1]DATA THÔ IN'!$AH$4:$AH$12031,"Tiến độ 1")</f>
        <v>26616000</v>
      </c>
      <c r="AO144" s="12">
        <f>SUMIFS('[1]DATA THÔ IN'!$P$4:$P$12031,'[1]DATA THÔ IN'!$H$4:$H$12031,$A144,'[1]DATA THÔ IN'!$AC$4:$AC$12031,$E144,'[1]DATA THÔ IN'!$AH$4:$AH$12031,"Tiến độ 2")</f>
        <v>28998000</v>
      </c>
      <c r="AP144" s="12">
        <f>SUMIFS('[1]TIẾN ĐỘ %'!$N$6:$N$1034,'[1]TIẾN ĐỘ %'!$G$6:$G$1034,A144,'[1]TIẾN ĐỘ %'!$F$6:$F$1034,$E144)</f>
        <v>55614000</v>
      </c>
      <c r="AQ144" s="12">
        <f t="shared" si="75"/>
        <v>166869000</v>
      </c>
      <c r="AR144" s="15">
        <f t="shared" si="76"/>
        <v>0.81872727272727275</v>
      </c>
      <c r="AS144" s="15">
        <f t="shared" si="77"/>
        <v>0.19172727272727272</v>
      </c>
      <c r="AT144" s="15">
        <f t="shared" si="78"/>
        <v>1.0104545454545455</v>
      </c>
      <c r="AU144" s="16">
        <f t="shared" si="79"/>
        <v>0.4058181818181818</v>
      </c>
      <c r="AV144" s="16">
        <f t="shared" si="80"/>
        <v>0.6065454545454545</v>
      </c>
      <c r="AW144" s="16">
        <f t="shared" si="81"/>
        <v>1.0123636363636364</v>
      </c>
      <c r="AX144" s="16">
        <f t="shared" si="83"/>
        <v>0.48392727272727271</v>
      </c>
      <c r="AY144" s="16">
        <f t="shared" si="84"/>
        <v>0.52723636363636361</v>
      </c>
      <c r="AZ144" s="16">
        <f t="shared" si="85"/>
        <v>1.0111636363636363</v>
      </c>
      <c r="BA144" s="16">
        <f t="shared" si="86"/>
        <v>1.0113272727272726</v>
      </c>
    </row>
    <row r="145" spans="1:53" x14ac:dyDescent="0.25">
      <c r="A145" s="8" t="s">
        <v>1290</v>
      </c>
      <c r="B145" s="28" t="s">
        <v>421</v>
      </c>
      <c r="C145" s="28" t="s">
        <v>422</v>
      </c>
      <c r="D145" s="28" t="s">
        <v>49</v>
      </c>
      <c r="E145" s="9" t="s">
        <v>193</v>
      </c>
      <c r="F145" s="28" t="s">
        <v>64</v>
      </c>
      <c r="G145" s="28" t="s">
        <v>51</v>
      </c>
      <c r="H145" s="11"/>
      <c r="I145" s="11"/>
      <c r="J145" s="11">
        <v>0</v>
      </c>
      <c r="K145" s="11">
        <v>0.03</v>
      </c>
      <c r="L145" s="11">
        <v>0</v>
      </c>
      <c r="M145" s="11">
        <v>0</v>
      </c>
      <c r="N145" s="11"/>
      <c r="O145" s="12">
        <f t="shared" si="69"/>
        <v>0</v>
      </c>
      <c r="P145" s="12">
        <f t="shared" si="87"/>
        <v>0</v>
      </c>
      <c r="Q145" s="12">
        <f t="shared" si="70"/>
        <v>0</v>
      </c>
      <c r="R145" s="12">
        <f t="shared" si="62"/>
        <v>0</v>
      </c>
      <c r="S145" s="12">
        <f t="shared" si="71"/>
        <v>0</v>
      </c>
      <c r="T145" s="12">
        <f t="shared" si="88"/>
        <v>0</v>
      </c>
      <c r="U145" s="12">
        <f t="shared" si="72"/>
        <v>0</v>
      </c>
      <c r="V145" s="12">
        <f t="shared" si="89"/>
        <v>0</v>
      </c>
      <c r="W145" s="12">
        <f t="shared" si="82"/>
        <v>0</v>
      </c>
      <c r="X145" s="12">
        <f t="shared" si="73"/>
        <v>0</v>
      </c>
      <c r="Y145" s="12">
        <f t="shared" si="90"/>
        <v>0</v>
      </c>
      <c r="Z145" s="12">
        <f t="shared" si="91"/>
        <v>0</v>
      </c>
      <c r="AA145" s="12">
        <f t="shared" si="92"/>
        <v>0</v>
      </c>
      <c r="AB145" s="12">
        <f t="shared" si="68"/>
        <v>0</v>
      </c>
      <c r="AC145" s="12">
        <v>10000000</v>
      </c>
      <c r="AD145" s="12">
        <v>5000000</v>
      </c>
      <c r="AE145" s="12">
        <f>SUMIFS('[1]TIẾN ĐỘ %'!$M$6:$M$1034,'[1]TIẾN ĐỘ %'!$G$6:$G$1034,$A145,'[1]TIẾN ĐỘ %'!$F$6:$F$1034,$E145)</f>
        <v>10000000</v>
      </c>
      <c r="AF145" s="12">
        <f t="shared" si="74"/>
        <v>25000000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f>SUMIFS('[1]DATA THÔ IN'!$P$4:$P$12031,'[1]DATA THÔ IN'!$H$4:$H$12031,$A145,'[1]DATA THÔ IN'!$AC$4:$AC$12031,$E145,'[1]DATA THÔ IN'!$AH$4:$AH$12031,"Tiến độ 1")</f>
        <v>0</v>
      </c>
      <c r="AO145" s="12">
        <f>SUMIFS('[1]DATA THÔ IN'!$P$4:$P$12031,'[1]DATA THÔ IN'!$H$4:$H$12031,$A145,'[1]DATA THÔ IN'!$AC$4:$AC$12031,$E145,'[1]DATA THÔ IN'!$AH$4:$AH$12031,"Tiến độ 2")</f>
        <v>0</v>
      </c>
      <c r="AP145" s="12">
        <f>SUMIFS('[1]TIẾN ĐỘ %'!$N$6:$N$1034,'[1]TIẾN ĐỘ %'!$G$6:$G$1034,A145,'[1]TIẾN ĐỘ %'!$F$6:$F$1034,$E145)</f>
        <v>0</v>
      </c>
      <c r="AQ145" s="12">
        <f t="shared" si="75"/>
        <v>0</v>
      </c>
      <c r="AR145" s="15">
        <f t="shared" si="76"/>
        <v>0</v>
      </c>
      <c r="AS145" s="15">
        <f t="shared" si="77"/>
        <v>0</v>
      </c>
      <c r="AT145" s="15">
        <f t="shared" si="78"/>
        <v>0</v>
      </c>
      <c r="AU145" s="16">
        <f t="shared" si="79"/>
        <v>0</v>
      </c>
      <c r="AV145" s="16">
        <f t="shared" si="80"/>
        <v>0</v>
      </c>
      <c r="AW145" s="16">
        <f t="shared" si="81"/>
        <v>0</v>
      </c>
      <c r="AX145" s="16">
        <f t="shared" si="83"/>
        <v>0</v>
      </c>
      <c r="AY145" s="16">
        <f t="shared" si="84"/>
        <v>0</v>
      </c>
      <c r="AZ145" s="16">
        <f t="shared" si="85"/>
        <v>0</v>
      </c>
      <c r="BA145" s="16">
        <f t="shared" si="86"/>
        <v>0</v>
      </c>
    </row>
    <row r="146" spans="1:53" x14ac:dyDescent="0.25">
      <c r="A146" s="8" t="s">
        <v>1292</v>
      </c>
      <c r="B146" s="28" t="s">
        <v>448</v>
      </c>
      <c r="C146" s="28" t="s">
        <v>449</v>
      </c>
      <c r="D146" s="28" t="s">
        <v>49</v>
      </c>
      <c r="E146" s="9" t="s">
        <v>193</v>
      </c>
      <c r="F146" s="28" t="s">
        <v>85</v>
      </c>
      <c r="G146" s="28" t="s">
        <v>51</v>
      </c>
      <c r="H146" s="11">
        <v>3.5000000000000003E-2</v>
      </c>
      <c r="I146" s="11"/>
      <c r="J146" s="11">
        <v>0.01</v>
      </c>
      <c r="K146" s="11">
        <v>0.01</v>
      </c>
      <c r="L146" s="11">
        <v>5.0000000000000001E-3</v>
      </c>
      <c r="M146" s="11">
        <v>5.0000000000000001E-3</v>
      </c>
      <c r="N146" s="11"/>
      <c r="O146" s="12">
        <f t="shared" si="69"/>
        <v>0</v>
      </c>
      <c r="P146" s="12">
        <f t="shared" si="87"/>
        <v>0</v>
      </c>
      <c r="Q146" s="12">
        <f t="shared" si="70"/>
        <v>0</v>
      </c>
      <c r="R146" s="12">
        <f t="shared" si="62"/>
        <v>0</v>
      </c>
      <c r="S146" s="12">
        <f t="shared" si="71"/>
        <v>0</v>
      </c>
      <c r="T146" s="12">
        <f t="shared" si="88"/>
        <v>0</v>
      </c>
      <c r="U146" s="12">
        <f t="shared" si="72"/>
        <v>0</v>
      </c>
      <c r="V146" s="12">
        <f t="shared" si="89"/>
        <v>0</v>
      </c>
      <c r="W146" s="12">
        <f t="shared" si="82"/>
        <v>0</v>
      </c>
      <c r="X146" s="12">
        <f t="shared" si="73"/>
        <v>0</v>
      </c>
      <c r="Y146" s="12">
        <f t="shared" si="90"/>
        <v>0</v>
      </c>
      <c r="Z146" s="12">
        <f t="shared" si="91"/>
        <v>0</v>
      </c>
      <c r="AA146" s="12">
        <f t="shared" si="92"/>
        <v>0</v>
      </c>
      <c r="AB146" s="12">
        <f t="shared" si="68"/>
        <v>0</v>
      </c>
      <c r="AC146" s="12">
        <v>0</v>
      </c>
      <c r="AD146" s="12">
        <v>0</v>
      </c>
      <c r="AE146" s="12">
        <f>SUMIFS('[1]TIẾN ĐỘ %'!$M$6:$M$1034,'[1]TIẾN ĐỘ %'!$G$6:$G$1034,$A146,'[1]TIẾN ĐỘ %'!$F$6:$F$1034,$E146)</f>
        <v>0</v>
      </c>
      <c r="AF146" s="12">
        <f t="shared" si="74"/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f>SUMIFS('[1]DATA THÔ IN'!$P$4:$P$12031,'[1]DATA THÔ IN'!$H$4:$H$12031,$A146,'[1]DATA THÔ IN'!$AC$4:$AC$12031,$E146,'[1]DATA THÔ IN'!$AH$4:$AH$12031,"Tiến độ 1")</f>
        <v>0</v>
      </c>
      <c r="AO146" s="12">
        <f>SUMIFS('[1]DATA THÔ IN'!$P$4:$P$12031,'[1]DATA THÔ IN'!$H$4:$H$12031,$A146,'[1]DATA THÔ IN'!$AC$4:$AC$12031,$E146,'[1]DATA THÔ IN'!$AH$4:$AH$12031,"Tiến độ 2")</f>
        <v>0</v>
      </c>
      <c r="AP146" s="12">
        <f>SUMIFS('[1]TIẾN ĐỘ %'!$N$6:$N$1034,'[1]TIẾN ĐỘ %'!$G$6:$G$1034,A146,'[1]TIẾN ĐỘ %'!$F$6:$F$1034,$E146)</f>
        <v>0</v>
      </c>
      <c r="AQ146" s="12">
        <f t="shared" si="75"/>
        <v>0</v>
      </c>
      <c r="AR146" s="15">
        <f t="shared" si="76"/>
        <v>0</v>
      </c>
      <c r="AS146" s="15">
        <f t="shared" si="77"/>
        <v>0</v>
      </c>
      <c r="AT146" s="15">
        <f t="shared" si="78"/>
        <v>0</v>
      </c>
      <c r="AU146" s="16">
        <f t="shared" si="79"/>
        <v>0</v>
      </c>
      <c r="AV146" s="16">
        <f t="shared" si="80"/>
        <v>0</v>
      </c>
      <c r="AW146" s="16">
        <f t="shared" si="81"/>
        <v>0</v>
      </c>
      <c r="AX146" s="16">
        <f t="shared" si="83"/>
        <v>0</v>
      </c>
      <c r="AY146" s="16">
        <f t="shared" si="84"/>
        <v>0</v>
      </c>
      <c r="AZ146" s="16">
        <f t="shared" si="85"/>
        <v>0</v>
      </c>
      <c r="BA146" s="16">
        <f t="shared" si="86"/>
        <v>0</v>
      </c>
    </row>
    <row r="147" spans="1:53" x14ac:dyDescent="0.25">
      <c r="A147" s="8" t="s">
        <v>1295</v>
      </c>
      <c r="B147" s="28" t="s">
        <v>466</v>
      </c>
      <c r="C147" s="28" t="s">
        <v>467</v>
      </c>
      <c r="D147" s="28" t="s">
        <v>49</v>
      </c>
      <c r="E147" s="9" t="s">
        <v>193</v>
      </c>
      <c r="F147" s="28" t="s">
        <v>85</v>
      </c>
      <c r="G147" s="28" t="s">
        <v>51</v>
      </c>
      <c r="H147" s="11">
        <v>3.5000000000000003E-2</v>
      </c>
      <c r="I147" s="11"/>
      <c r="J147" s="11">
        <v>0.01</v>
      </c>
      <c r="K147" s="11">
        <v>0.01</v>
      </c>
      <c r="L147" s="11">
        <v>5.0000000000000001E-3</v>
      </c>
      <c r="M147" s="11">
        <v>5.0000000000000001E-3</v>
      </c>
      <c r="N147" s="11"/>
      <c r="O147" s="12">
        <f t="shared" si="69"/>
        <v>0</v>
      </c>
      <c r="P147" s="12">
        <f t="shared" si="87"/>
        <v>0</v>
      </c>
      <c r="Q147" s="12">
        <f t="shared" si="70"/>
        <v>0</v>
      </c>
      <c r="R147" s="12">
        <f t="shared" si="62"/>
        <v>0</v>
      </c>
      <c r="S147" s="12">
        <f t="shared" si="71"/>
        <v>0</v>
      </c>
      <c r="T147" s="12">
        <f t="shared" si="88"/>
        <v>0</v>
      </c>
      <c r="U147" s="12">
        <f t="shared" si="72"/>
        <v>839357</v>
      </c>
      <c r="V147" s="12">
        <f t="shared" si="89"/>
        <v>1015277</v>
      </c>
      <c r="W147" s="12">
        <f t="shared" si="82"/>
        <v>0</v>
      </c>
      <c r="X147" s="12">
        <f t="shared" si="73"/>
        <v>0</v>
      </c>
      <c r="Y147" s="12">
        <f t="shared" si="90"/>
        <v>0</v>
      </c>
      <c r="Z147" s="12">
        <f t="shared" si="91"/>
        <v>0</v>
      </c>
      <c r="AA147" s="12">
        <f t="shared" si="92"/>
        <v>0</v>
      </c>
      <c r="AB147" s="12">
        <f t="shared" si="68"/>
        <v>0</v>
      </c>
      <c r="AC147" s="12">
        <v>200000000</v>
      </c>
      <c r="AD147" s="12">
        <v>100000000</v>
      </c>
      <c r="AE147" s="12">
        <f>SUMIFS('[1]TIẾN ĐỘ %'!$M$6:$M$1034,'[1]TIẾN ĐỘ %'!$G$6:$G$1034,$A147,'[1]TIẾN ĐỘ %'!$F$6:$F$1034,$E147)</f>
        <v>80000000</v>
      </c>
      <c r="AF147" s="12">
        <f t="shared" si="74"/>
        <v>380000000</v>
      </c>
      <c r="AG147" s="12">
        <v>11760000</v>
      </c>
      <c r="AH147" s="12">
        <v>64650000</v>
      </c>
      <c r="AI147" s="12">
        <v>140140000</v>
      </c>
      <c r="AJ147" s="12">
        <v>0</v>
      </c>
      <c r="AK147" s="12">
        <v>86980000</v>
      </c>
      <c r="AL147" s="12">
        <v>0</v>
      </c>
      <c r="AM147" s="12">
        <v>105210000</v>
      </c>
      <c r="AN147" s="12">
        <f>SUMIFS('[1]DATA THÔ IN'!$P$4:$P$12031,'[1]DATA THÔ IN'!$H$4:$H$12031,$A147,'[1]DATA THÔ IN'!$AC$4:$AC$12031,$E147,'[1]DATA THÔ IN'!$AH$4:$AH$12031,"Tiến độ 1")</f>
        <v>0</v>
      </c>
      <c r="AO147" s="12">
        <f>SUMIFS('[1]DATA THÔ IN'!$P$4:$P$12031,'[1]DATA THÔ IN'!$H$4:$H$12031,$A147,'[1]DATA THÔ IN'!$AC$4:$AC$12031,$E147,'[1]DATA THÔ IN'!$AH$4:$AH$12031,"Tiến độ 2")</f>
        <v>0</v>
      </c>
      <c r="AP147" s="12">
        <f>SUMIFS('[1]TIẾN ĐỘ %'!$N$6:$N$1034,'[1]TIẾN ĐỘ %'!$G$6:$G$1034,A147,'[1]TIẾN ĐỘ %'!$F$6:$F$1034,$E147)</f>
        <v>36750000</v>
      </c>
      <c r="AQ147" s="12">
        <f t="shared" si="75"/>
        <v>282100000</v>
      </c>
      <c r="AR147" s="15">
        <f t="shared" si="76"/>
        <v>5.8799999999999998E-2</v>
      </c>
      <c r="AS147" s="15">
        <f t="shared" si="77"/>
        <v>0.32324999999999998</v>
      </c>
      <c r="AT147" s="15">
        <f t="shared" si="78"/>
        <v>0.70069999999999999</v>
      </c>
      <c r="AU147" s="16">
        <f t="shared" si="79"/>
        <v>0</v>
      </c>
      <c r="AV147" s="16">
        <f t="shared" si="80"/>
        <v>0.86980000000000002</v>
      </c>
      <c r="AW147" s="16">
        <f t="shared" si="81"/>
        <v>1.0521</v>
      </c>
      <c r="AX147" s="16">
        <f t="shared" si="83"/>
        <v>0</v>
      </c>
      <c r="AY147" s="16">
        <f t="shared" si="84"/>
        <v>0</v>
      </c>
      <c r="AZ147" s="16">
        <f t="shared" si="85"/>
        <v>0.45937499999999998</v>
      </c>
      <c r="BA147" s="16">
        <f t="shared" si="86"/>
        <v>0.74236842105263157</v>
      </c>
    </row>
    <row r="148" spans="1:53" x14ac:dyDescent="0.25">
      <c r="A148" s="8" t="s">
        <v>1298</v>
      </c>
      <c r="B148" s="28" t="s">
        <v>717</v>
      </c>
      <c r="C148" s="28" t="s">
        <v>718</v>
      </c>
      <c r="D148" s="28" t="s">
        <v>1459</v>
      </c>
      <c r="E148" s="9" t="s">
        <v>193</v>
      </c>
      <c r="F148" s="28" t="s">
        <v>488</v>
      </c>
      <c r="G148" s="28" t="s">
        <v>475</v>
      </c>
      <c r="H148" s="11">
        <v>3.5000000000000003E-2</v>
      </c>
      <c r="I148" s="11"/>
      <c r="J148" s="11">
        <v>0.01</v>
      </c>
      <c r="K148" s="11">
        <v>0.01</v>
      </c>
      <c r="L148" s="11">
        <v>5.0000000000000001E-3</v>
      </c>
      <c r="M148" s="11">
        <v>5.0000000000000001E-3</v>
      </c>
      <c r="N148" s="11"/>
      <c r="O148" s="12">
        <f t="shared" si="69"/>
        <v>0</v>
      </c>
      <c r="P148" s="12">
        <f t="shared" si="87"/>
        <v>0</v>
      </c>
      <c r="Q148" s="12">
        <f t="shared" si="70"/>
        <v>0</v>
      </c>
      <c r="R148" s="12">
        <f t="shared" si="62"/>
        <v>0</v>
      </c>
      <c r="S148" s="12">
        <f t="shared" si="71"/>
        <v>0</v>
      </c>
      <c r="T148" s="12">
        <f t="shared" si="88"/>
        <v>0</v>
      </c>
      <c r="U148" s="12">
        <f t="shared" si="72"/>
        <v>0</v>
      </c>
      <c r="V148" s="12">
        <f t="shared" si="89"/>
        <v>1585881</v>
      </c>
      <c r="W148" s="12">
        <f t="shared" si="82"/>
        <v>0</v>
      </c>
      <c r="X148" s="12">
        <f t="shared" si="73"/>
        <v>0</v>
      </c>
      <c r="Y148" s="12">
        <f t="shared" si="90"/>
        <v>0</v>
      </c>
      <c r="Z148" s="12">
        <f t="shared" si="91"/>
        <v>0</v>
      </c>
      <c r="AA148" s="12">
        <f t="shared" si="92"/>
        <v>0</v>
      </c>
      <c r="AB148" s="12">
        <f t="shared" si="68"/>
        <v>0</v>
      </c>
      <c r="AC148" s="12">
        <v>164116000</v>
      </c>
      <c r="AD148" s="12">
        <v>164116000</v>
      </c>
      <c r="AE148" s="12">
        <f>SUMIFS('[1]TIẾN ĐỘ %'!$M$6:$M$1034,'[1]TIẾN ĐỘ %'!$G$6:$G$1034,$A148,'[1]TIẾN ĐỘ %'!$F$6:$F$1034,$E148)</f>
        <v>160000000</v>
      </c>
      <c r="AF148" s="12">
        <f t="shared" si="74"/>
        <v>488232000</v>
      </c>
      <c r="AG148" s="12">
        <v>0</v>
      </c>
      <c r="AH148" s="12">
        <v>0</v>
      </c>
      <c r="AI148" s="12">
        <v>0</v>
      </c>
      <c r="AJ148" s="12">
        <v>0</v>
      </c>
      <c r="AK148" s="12">
        <v>86580000</v>
      </c>
      <c r="AL148" s="12">
        <v>0</v>
      </c>
      <c r="AM148" s="12">
        <v>164340000</v>
      </c>
      <c r="AN148" s="12">
        <f>SUMIFS('[1]DATA THÔ IN'!$P$4:$P$12031,'[1]DATA THÔ IN'!$H$4:$H$12031,$A148,'[1]DATA THÔ IN'!$AC$4:$AC$12031,$E148,'[1]DATA THÔ IN'!$AH$4:$AH$12031,"Tiến độ 1")</f>
        <v>0</v>
      </c>
      <c r="AO148" s="12">
        <f>SUMIFS('[1]DATA THÔ IN'!$P$4:$P$12031,'[1]DATA THÔ IN'!$H$4:$H$12031,$A148,'[1]DATA THÔ IN'!$AC$4:$AC$12031,$E148,'[1]DATA THÔ IN'!$AH$4:$AH$12031,"Tiến độ 2")</f>
        <v>0</v>
      </c>
      <c r="AP148" s="12">
        <f>SUMIFS('[1]TIẾN ĐỘ %'!$N$6:$N$1034,'[1]TIẾN ĐỘ %'!$G$6:$G$1034,A148,'[1]TIẾN ĐỘ %'!$F$6:$F$1034,$E148)</f>
        <v>0</v>
      </c>
      <c r="AQ148" s="12">
        <f t="shared" si="75"/>
        <v>164340000</v>
      </c>
      <c r="AR148" s="15">
        <f t="shared" si="76"/>
        <v>0</v>
      </c>
      <c r="AS148" s="15">
        <f t="shared" si="77"/>
        <v>0</v>
      </c>
      <c r="AT148" s="15">
        <f t="shared" si="78"/>
        <v>0</v>
      </c>
      <c r="AU148" s="16">
        <f t="shared" si="79"/>
        <v>0</v>
      </c>
      <c r="AV148" s="16">
        <f t="shared" si="80"/>
        <v>0.52755368154232374</v>
      </c>
      <c r="AW148" s="16">
        <f t="shared" si="81"/>
        <v>1.0013648882497745</v>
      </c>
      <c r="AX148" s="16">
        <f t="shared" si="83"/>
        <v>0</v>
      </c>
      <c r="AY148" s="16">
        <f t="shared" si="84"/>
        <v>0</v>
      </c>
      <c r="AZ148" s="16">
        <f t="shared" si="85"/>
        <v>0</v>
      </c>
      <c r="BA148" s="16">
        <f t="shared" si="86"/>
        <v>0.33660227105146734</v>
      </c>
    </row>
    <row r="149" spans="1:53" x14ac:dyDescent="0.25">
      <c r="A149" s="8" t="s">
        <v>1304</v>
      </c>
      <c r="B149" s="28" t="s">
        <v>725</v>
      </c>
      <c r="C149" s="28" t="s">
        <v>726</v>
      </c>
      <c r="D149" s="28" t="s">
        <v>1390</v>
      </c>
      <c r="E149" s="9" t="s">
        <v>193</v>
      </c>
      <c r="F149" s="28" t="s">
        <v>505</v>
      </c>
      <c r="G149" s="28" t="s">
        <v>475</v>
      </c>
      <c r="H149" s="11">
        <v>3.5000000000000003E-2</v>
      </c>
      <c r="I149" s="11"/>
      <c r="J149" s="11">
        <v>0.01</v>
      </c>
      <c r="K149" s="11">
        <v>0.01</v>
      </c>
      <c r="L149" s="11">
        <v>5.0000000000000001E-3</v>
      </c>
      <c r="M149" s="11">
        <v>5.0000000000000001E-3</v>
      </c>
      <c r="N149" s="11"/>
      <c r="O149" s="12">
        <f t="shared" si="69"/>
        <v>0</v>
      </c>
      <c r="P149" s="12">
        <f t="shared" si="87"/>
        <v>0</v>
      </c>
      <c r="Q149" s="12">
        <f t="shared" si="70"/>
        <v>0</v>
      </c>
      <c r="R149" s="12">
        <f t="shared" si="62"/>
        <v>1940171.1</v>
      </c>
      <c r="S149" s="12">
        <f t="shared" si="71"/>
        <v>0</v>
      </c>
      <c r="T149" s="12">
        <f t="shared" si="88"/>
        <v>0</v>
      </c>
      <c r="U149" s="12">
        <f t="shared" si="72"/>
        <v>0</v>
      </c>
      <c r="V149" s="12">
        <f t="shared" si="89"/>
        <v>1168712</v>
      </c>
      <c r="W149" s="12">
        <f t="shared" si="82"/>
        <v>0</v>
      </c>
      <c r="X149" s="12">
        <f t="shared" si="73"/>
        <v>0</v>
      </c>
      <c r="Y149" s="12">
        <f t="shared" si="90"/>
        <v>0</v>
      </c>
      <c r="Z149" s="12">
        <f t="shared" si="91"/>
        <v>0</v>
      </c>
      <c r="AA149" s="12">
        <f t="shared" si="92"/>
        <v>1953739</v>
      </c>
      <c r="AB149" s="12">
        <f t="shared" si="68"/>
        <v>2531310.7999999998</v>
      </c>
      <c r="AC149" s="12">
        <v>200000000</v>
      </c>
      <c r="AD149" s="12">
        <v>120000000</v>
      </c>
      <c r="AE149" s="12">
        <f>SUMIFS('[1]TIẾN ĐỘ %'!$M$6:$M$1034,'[1]TIẾN ĐỘ %'!$G$6:$G$1034,$A149,'[1]TIẾN ĐỘ %'!$F$6:$F$1034,$E149)</f>
        <v>200000000</v>
      </c>
      <c r="AF149" s="12">
        <f t="shared" si="74"/>
        <v>520000000</v>
      </c>
      <c r="AG149" s="12">
        <v>69894000</v>
      </c>
      <c r="AH149" s="12">
        <v>29850000</v>
      </c>
      <c r="AI149" s="12">
        <v>201054000</v>
      </c>
      <c r="AJ149" s="12">
        <v>0</v>
      </c>
      <c r="AK149" s="12">
        <v>0</v>
      </c>
      <c r="AL149" s="12">
        <v>0</v>
      </c>
      <c r="AM149" s="12">
        <v>121110000</v>
      </c>
      <c r="AN149" s="12">
        <f>SUMIFS('[1]DATA THÔ IN'!$P$4:$P$12031,'[1]DATA THÔ IN'!$H$4:$H$12031,$A149,'[1]DATA THÔ IN'!$AC$4:$AC$12031,$E149,'[1]DATA THÔ IN'!$AH$4:$AH$12031,"Tiến độ 1")</f>
        <v>0</v>
      </c>
      <c r="AO149" s="12">
        <f>SUMIFS('[1]DATA THÔ IN'!$P$4:$P$12031,'[1]DATA THÔ IN'!$H$4:$H$12031,$A149,'[1]DATA THÔ IN'!$AC$4:$AC$12031,$E149,'[1]DATA THÔ IN'!$AH$4:$AH$12031,"Tiến độ 2")</f>
        <v>54510000</v>
      </c>
      <c r="AP149" s="12">
        <f>SUMIFS('[1]TIẾN ĐỘ %'!$N$6:$N$1034,'[1]TIẾN ĐỘ %'!$G$6:$G$1034,A149,'[1]TIẾN ĐỘ %'!$F$6:$F$1034,$E149)</f>
        <v>202460000</v>
      </c>
      <c r="AQ149" s="12">
        <f t="shared" si="75"/>
        <v>524624000</v>
      </c>
      <c r="AR149" s="15">
        <f t="shared" si="76"/>
        <v>0.34947</v>
      </c>
      <c r="AS149" s="15">
        <f t="shared" si="77"/>
        <v>0.14924999999999999</v>
      </c>
      <c r="AT149" s="15">
        <f t="shared" si="78"/>
        <v>1.0052700000000001</v>
      </c>
      <c r="AU149" s="16">
        <f t="shared" si="79"/>
        <v>0</v>
      </c>
      <c r="AV149" s="16">
        <f t="shared" si="80"/>
        <v>0</v>
      </c>
      <c r="AW149" s="16">
        <f t="shared" si="81"/>
        <v>1.00925</v>
      </c>
      <c r="AX149" s="16">
        <f t="shared" si="83"/>
        <v>0</v>
      </c>
      <c r="AY149" s="16">
        <f t="shared" si="84"/>
        <v>0.27255000000000001</v>
      </c>
      <c r="AZ149" s="16">
        <f t="shared" si="85"/>
        <v>1.0123</v>
      </c>
      <c r="BA149" s="16">
        <f t="shared" si="86"/>
        <v>1.0088923076923078</v>
      </c>
    </row>
    <row r="150" spans="1:53" x14ac:dyDescent="0.25">
      <c r="A150" s="8" t="s">
        <v>1327</v>
      </c>
      <c r="B150" s="28" t="s">
        <v>731</v>
      </c>
      <c r="C150" s="28" t="s">
        <v>732</v>
      </c>
      <c r="D150" s="28" t="s">
        <v>1459</v>
      </c>
      <c r="E150" s="9" t="s">
        <v>193</v>
      </c>
      <c r="F150" s="28" t="s">
        <v>488</v>
      </c>
      <c r="G150" s="28" t="s">
        <v>475</v>
      </c>
      <c r="H150" s="11">
        <v>3.5000000000000003E-2</v>
      </c>
      <c r="I150" s="11"/>
      <c r="J150" s="11">
        <v>0.01</v>
      </c>
      <c r="K150" s="11">
        <v>0.01</v>
      </c>
      <c r="L150" s="11">
        <v>5.0000000000000001E-3</v>
      </c>
      <c r="M150" s="11">
        <v>5.0000000000000001E-3</v>
      </c>
      <c r="N150" s="11"/>
      <c r="O150" s="12">
        <f t="shared" si="69"/>
        <v>0</v>
      </c>
      <c r="P150" s="12">
        <f t="shared" si="87"/>
        <v>0</v>
      </c>
      <c r="Q150" s="12">
        <f t="shared" si="70"/>
        <v>0</v>
      </c>
      <c r="R150" s="12">
        <f t="shared" si="62"/>
        <v>0</v>
      </c>
      <c r="S150" s="12">
        <f t="shared" si="71"/>
        <v>0</v>
      </c>
      <c r="T150" s="12">
        <f t="shared" si="88"/>
        <v>0</v>
      </c>
      <c r="U150" s="12">
        <f t="shared" si="72"/>
        <v>0</v>
      </c>
      <c r="V150" s="12">
        <f t="shared" si="89"/>
        <v>0</v>
      </c>
      <c r="W150" s="12">
        <f t="shared" si="82"/>
        <v>0</v>
      </c>
      <c r="X150" s="12">
        <f t="shared" si="73"/>
        <v>0</v>
      </c>
      <c r="Y150" s="12">
        <f t="shared" si="90"/>
        <v>0</v>
      </c>
      <c r="Z150" s="12">
        <f t="shared" si="91"/>
        <v>0</v>
      </c>
      <c r="AA150" s="12">
        <f t="shared" si="92"/>
        <v>0</v>
      </c>
      <c r="AB150" s="12">
        <f t="shared" si="68"/>
        <v>0</v>
      </c>
      <c r="AC150" s="12">
        <v>0</v>
      </c>
      <c r="AD150" s="12">
        <v>0</v>
      </c>
      <c r="AE150" s="12">
        <f>SUMIFS('[1]TIẾN ĐỘ %'!$M$6:$M$1034,'[1]TIẾN ĐỘ %'!$G$6:$G$1034,$A150,'[1]TIẾN ĐỘ %'!$F$6:$F$1034,$E150)</f>
        <v>0</v>
      </c>
      <c r="AF150" s="12">
        <f t="shared" si="74"/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f>SUMIFS('[1]DATA THÔ IN'!$P$4:$P$12031,'[1]DATA THÔ IN'!$H$4:$H$12031,$A150,'[1]DATA THÔ IN'!$AC$4:$AC$12031,$E150,'[1]DATA THÔ IN'!$AH$4:$AH$12031,"Tiến độ 1")</f>
        <v>0</v>
      </c>
      <c r="AO150" s="12">
        <f>SUMIFS('[1]DATA THÔ IN'!$P$4:$P$12031,'[1]DATA THÔ IN'!$H$4:$H$12031,$A150,'[1]DATA THÔ IN'!$AC$4:$AC$12031,$E150,'[1]DATA THÔ IN'!$AH$4:$AH$12031,"Tiến độ 2")</f>
        <v>0</v>
      </c>
      <c r="AP150" s="12">
        <f>SUMIFS('[1]TIẾN ĐỘ %'!$N$6:$N$1034,'[1]TIẾN ĐỘ %'!$G$6:$G$1034,A150,'[1]TIẾN ĐỘ %'!$F$6:$F$1034,$E150)</f>
        <v>0</v>
      </c>
      <c r="AQ150" s="12">
        <f t="shared" si="75"/>
        <v>0</v>
      </c>
      <c r="AR150" s="15">
        <f t="shared" si="76"/>
        <v>0</v>
      </c>
      <c r="AS150" s="15">
        <f t="shared" si="77"/>
        <v>0</v>
      </c>
      <c r="AT150" s="15">
        <f t="shared" si="78"/>
        <v>0</v>
      </c>
      <c r="AU150" s="16">
        <f t="shared" si="79"/>
        <v>0</v>
      </c>
      <c r="AV150" s="16">
        <f t="shared" si="80"/>
        <v>0</v>
      </c>
      <c r="AW150" s="16">
        <f t="shared" si="81"/>
        <v>0</v>
      </c>
      <c r="AX150" s="16">
        <f t="shared" si="83"/>
        <v>0</v>
      </c>
      <c r="AY150" s="16">
        <f t="shared" si="84"/>
        <v>0</v>
      </c>
      <c r="AZ150" s="16">
        <f t="shared" si="85"/>
        <v>0</v>
      </c>
      <c r="BA150" s="16">
        <f t="shared" si="86"/>
        <v>0</v>
      </c>
    </row>
    <row r="151" spans="1:53" x14ac:dyDescent="0.25">
      <c r="A151" s="8" t="s">
        <v>1308</v>
      </c>
      <c r="B151" s="20" t="s">
        <v>735</v>
      </c>
      <c r="C151" s="9" t="s">
        <v>736</v>
      </c>
      <c r="D151" s="10" t="s">
        <v>515</v>
      </c>
      <c r="E151" s="9" t="s">
        <v>193</v>
      </c>
      <c r="F151" s="9" t="s">
        <v>506</v>
      </c>
      <c r="G151" s="9" t="s">
        <v>475</v>
      </c>
      <c r="H151" s="11">
        <v>3.5000000000000003E-2</v>
      </c>
      <c r="I151" s="11"/>
      <c r="J151" s="11">
        <v>0.01</v>
      </c>
      <c r="K151" s="11">
        <v>0.01</v>
      </c>
      <c r="L151" s="11">
        <v>5.0000000000000001E-3</v>
      </c>
      <c r="M151" s="11">
        <v>5.0000000000000001E-3</v>
      </c>
      <c r="N151" s="11"/>
      <c r="O151" s="12">
        <f t="shared" si="69"/>
        <v>0</v>
      </c>
      <c r="P151" s="12">
        <f t="shared" si="87"/>
        <v>391056.6</v>
      </c>
      <c r="Q151" s="12">
        <f t="shared" si="70"/>
        <v>0</v>
      </c>
      <c r="R151" s="12">
        <f t="shared" si="62"/>
        <v>0</v>
      </c>
      <c r="S151" s="12">
        <f t="shared" si="71"/>
        <v>0</v>
      </c>
      <c r="T151" s="12">
        <f t="shared" si="88"/>
        <v>391983</v>
      </c>
      <c r="U151" s="12">
        <f t="shared" si="72"/>
        <v>574764</v>
      </c>
      <c r="V151" s="12">
        <f t="shared" si="89"/>
        <v>966747</v>
      </c>
      <c r="W151" s="12">
        <f t="shared" si="82"/>
        <v>406200</v>
      </c>
      <c r="X151" s="12">
        <f t="shared" si="73"/>
        <v>0</v>
      </c>
      <c r="Y151" s="12">
        <f t="shared" si="90"/>
        <v>0</v>
      </c>
      <c r="Z151" s="12">
        <f t="shared" si="91"/>
        <v>0</v>
      </c>
      <c r="AA151" s="12">
        <f t="shared" si="92"/>
        <v>0</v>
      </c>
      <c r="AB151" s="12">
        <f t="shared" si="68"/>
        <v>0</v>
      </c>
      <c r="AC151" s="12">
        <v>100000000</v>
      </c>
      <c r="AD151" s="12">
        <v>100000000</v>
      </c>
      <c r="AE151" s="12">
        <f>SUMIFS('[1]TIẾN ĐỘ %'!$M$6:$M$1034,'[1]TIẾN ĐỘ %'!$G$6:$G$1034,$A151,'[1]TIẾN ĐỘ %'!$F$6:$F$1034,$E151)</f>
        <v>120000000</v>
      </c>
      <c r="AF151" s="12">
        <f t="shared" si="74"/>
        <v>320000000</v>
      </c>
      <c r="AG151" s="12">
        <v>40524000</v>
      </c>
      <c r="AH151" s="12">
        <v>0</v>
      </c>
      <c r="AI151" s="12">
        <v>40524000</v>
      </c>
      <c r="AJ151" s="12">
        <v>40620000</v>
      </c>
      <c r="AK151" s="12">
        <v>59561000</v>
      </c>
      <c r="AL151" s="12">
        <v>40620000</v>
      </c>
      <c r="AM151" s="12">
        <v>100181000</v>
      </c>
      <c r="AN151" s="12">
        <f>SUMIFS('[1]DATA THÔ IN'!$P$4:$P$12031,'[1]DATA THÔ IN'!$H$4:$H$12031,$A151,'[1]DATA THÔ IN'!$AC$4:$AC$12031,$E151,'[1]DATA THÔ IN'!$AH$4:$AH$12031,"Tiến độ 1")</f>
        <v>15126000</v>
      </c>
      <c r="AO151" s="12">
        <f>SUMIFS('[1]DATA THÔ IN'!$P$4:$P$12031,'[1]DATA THÔ IN'!$H$4:$H$12031,$A151,'[1]DATA THÔ IN'!$AC$4:$AC$12031,$E151,'[1]DATA THÔ IN'!$AH$4:$AH$12031,"Tiến độ 2")</f>
        <v>0</v>
      </c>
      <c r="AP151" s="12">
        <f>SUMIFS('[1]TIẾN ĐỘ %'!$N$6:$N$1034,'[1]TIẾN ĐỘ %'!$G$6:$G$1034,A151,'[1]TIẾN ĐỘ %'!$F$6:$F$1034,$E151)</f>
        <v>100086000</v>
      </c>
      <c r="AQ151" s="12">
        <f t="shared" si="75"/>
        <v>240791000</v>
      </c>
      <c r="AR151" s="15">
        <f t="shared" si="76"/>
        <v>0.40523999999999999</v>
      </c>
      <c r="AS151" s="15">
        <f t="shared" si="77"/>
        <v>0</v>
      </c>
      <c r="AT151" s="15">
        <f t="shared" si="78"/>
        <v>0.40523999999999999</v>
      </c>
      <c r="AU151" s="16">
        <f t="shared" si="79"/>
        <v>0.40620000000000001</v>
      </c>
      <c r="AV151" s="16">
        <f t="shared" si="80"/>
        <v>0.59560999999999997</v>
      </c>
      <c r="AW151" s="16">
        <f t="shared" si="81"/>
        <v>1.0018100000000001</v>
      </c>
      <c r="AX151" s="16">
        <f t="shared" si="83"/>
        <v>0.12605</v>
      </c>
      <c r="AY151" s="16">
        <f t="shared" si="84"/>
        <v>0</v>
      </c>
      <c r="AZ151" s="16">
        <f t="shared" si="85"/>
        <v>0.83404999999999996</v>
      </c>
      <c r="BA151" s="16">
        <f t="shared" si="86"/>
        <v>0.75247187500000001</v>
      </c>
    </row>
    <row r="152" spans="1:53" x14ac:dyDescent="0.25">
      <c r="A152" s="8" t="s">
        <v>1311</v>
      </c>
      <c r="B152" s="22" t="s">
        <v>741</v>
      </c>
      <c r="C152" s="9" t="s">
        <v>742</v>
      </c>
      <c r="D152" s="10" t="s">
        <v>515</v>
      </c>
      <c r="E152" s="9" t="s">
        <v>193</v>
      </c>
      <c r="F152" s="9" t="s">
        <v>506</v>
      </c>
      <c r="G152" s="9" t="s">
        <v>475</v>
      </c>
      <c r="H152" s="11">
        <v>3.5000000000000003E-2</v>
      </c>
      <c r="I152" s="11"/>
      <c r="J152" s="11">
        <v>0.01</v>
      </c>
      <c r="K152" s="11">
        <v>0.01</v>
      </c>
      <c r="L152" s="11">
        <v>5.0000000000000001E-3</v>
      </c>
      <c r="M152" s="11">
        <v>5.0000000000000001E-3</v>
      </c>
      <c r="N152" s="11"/>
      <c r="O152" s="12">
        <f t="shared" si="69"/>
        <v>0</v>
      </c>
      <c r="P152" s="12">
        <f t="shared" si="87"/>
        <v>0</v>
      </c>
      <c r="Q152" s="12">
        <f t="shared" si="70"/>
        <v>0</v>
      </c>
      <c r="R152" s="12">
        <f t="shared" si="62"/>
        <v>0</v>
      </c>
      <c r="S152" s="12">
        <f t="shared" si="71"/>
        <v>0</v>
      </c>
      <c r="T152" s="12">
        <f t="shared" si="88"/>
        <v>0</v>
      </c>
      <c r="U152" s="12">
        <f t="shared" si="72"/>
        <v>292974</v>
      </c>
      <c r="V152" s="12">
        <f t="shared" si="89"/>
        <v>292974</v>
      </c>
      <c r="W152" s="12">
        <f t="shared" si="82"/>
        <v>0</v>
      </c>
      <c r="X152" s="12">
        <f t="shared" si="73"/>
        <v>0</v>
      </c>
      <c r="Y152" s="12">
        <f t="shared" si="90"/>
        <v>0</v>
      </c>
      <c r="Z152" s="12">
        <f t="shared" si="91"/>
        <v>0</v>
      </c>
      <c r="AA152" s="12">
        <f t="shared" si="92"/>
        <v>0</v>
      </c>
      <c r="AB152" s="12">
        <f t="shared" si="68"/>
        <v>0</v>
      </c>
      <c r="AC152" s="12">
        <v>40000000</v>
      </c>
      <c r="AD152" s="12">
        <v>30000000</v>
      </c>
      <c r="AE152" s="12">
        <f>SUMIFS('[1]TIẾN ĐỘ %'!$M$6:$M$1034,'[1]TIẾN ĐỘ %'!$G$6:$G$1034,$A152,'[1]TIẾN ĐỘ %'!$F$6:$F$1034,$E152)</f>
        <v>40000000</v>
      </c>
      <c r="AF152" s="12">
        <f t="shared" si="74"/>
        <v>110000000</v>
      </c>
      <c r="AG152" s="12">
        <v>0</v>
      </c>
      <c r="AH152" s="12">
        <v>18360000</v>
      </c>
      <c r="AI152" s="12">
        <v>18360000</v>
      </c>
      <c r="AJ152" s="12">
        <v>0</v>
      </c>
      <c r="AK152" s="12">
        <v>30360000</v>
      </c>
      <c r="AL152" s="12">
        <v>0</v>
      </c>
      <c r="AM152" s="12">
        <v>30360000</v>
      </c>
      <c r="AN152" s="12">
        <f>SUMIFS('[1]DATA THÔ IN'!$P$4:$P$12031,'[1]DATA THÔ IN'!$H$4:$H$12031,$A152,'[1]DATA THÔ IN'!$AC$4:$AC$12031,$E152,'[1]DATA THÔ IN'!$AH$4:$AH$12031,"Tiến độ 1")</f>
        <v>0</v>
      </c>
      <c r="AO152" s="12">
        <f>SUMIFS('[1]DATA THÔ IN'!$P$4:$P$12031,'[1]DATA THÔ IN'!$H$4:$H$12031,$A152,'[1]DATA THÔ IN'!$AC$4:$AC$12031,$E152,'[1]DATA THÔ IN'!$AH$4:$AH$12031,"Tiến độ 2")</f>
        <v>0</v>
      </c>
      <c r="AP152" s="12">
        <f>SUMIFS('[1]TIẾN ĐỘ %'!$N$6:$N$1034,'[1]TIẾN ĐỘ %'!$G$6:$G$1034,A152,'[1]TIẾN ĐỘ %'!$F$6:$F$1034,$E152)</f>
        <v>0</v>
      </c>
      <c r="AQ152" s="12">
        <f t="shared" si="75"/>
        <v>48720000</v>
      </c>
      <c r="AR152" s="15">
        <f t="shared" si="76"/>
        <v>0</v>
      </c>
      <c r="AS152" s="15">
        <f t="shared" si="77"/>
        <v>0.45900000000000002</v>
      </c>
      <c r="AT152" s="15">
        <f t="shared" si="78"/>
        <v>0.45900000000000002</v>
      </c>
      <c r="AU152" s="16">
        <f t="shared" si="79"/>
        <v>0</v>
      </c>
      <c r="AV152" s="16">
        <f t="shared" si="80"/>
        <v>1.012</v>
      </c>
      <c r="AW152" s="16">
        <f t="shared" si="81"/>
        <v>1.012</v>
      </c>
      <c r="AX152" s="16">
        <f t="shared" si="83"/>
        <v>0</v>
      </c>
      <c r="AY152" s="16">
        <f t="shared" si="84"/>
        <v>0</v>
      </c>
      <c r="AZ152" s="16">
        <f t="shared" si="85"/>
        <v>0</v>
      </c>
      <c r="BA152" s="16">
        <f t="shared" si="86"/>
        <v>0.44290909090909092</v>
      </c>
    </row>
    <row r="153" spans="1:53" x14ac:dyDescent="0.25">
      <c r="A153" s="8" t="s">
        <v>1312</v>
      </c>
      <c r="B153" s="20" t="s">
        <v>743</v>
      </c>
      <c r="C153" s="9" t="s">
        <v>744</v>
      </c>
      <c r="D153" s="10" t="s">
        <v>1390</v>
      </c>
      <c r="E153" s="9" t="s">
        <v>193</v>
      </c>
      <c r="F153" s="9" t="s">
        <v>505</v>
      </c>
      <c r="G153" s="9" t="s">
        <v>475</v>
      </c>
      <c r="H153" s="11">
        <v>3.5000000000000003E-2</v>
      </c>
      <c r="I153" s="11"/>
      <c r="J153" s="11">
        <v>0.01</v>
      </c>
      <c r="K153" s="11">
        <v>0.01</v>
      </c>
      <c r="L153" s="11">
        <v>5.0000000000000001E-3</v>
      </c>
      <c r="M153" s="11">
        <v>5.0000000000000001E-3</v>
      </c>
      <c r="N153" s="11"/>
      <c r="O153" s="12">
        <f t="shared" si="69"/>
        <v>0</v>
      </c>
      <c r="P153" s="12">
        <f t="shared" si="87"/>
        <v>805147.75</v>
      </c>
      <c r="Q153" s="12">
        <f t="shared" si="70"/>
        <v>1129638.6499999999</v>
      </c>
      <c r="R153" s="12">
        <f t="shared" si="62"/>
        <v>1934786.4000000001</v>
      </c>
      <c r="S153" s="12">
        <f t="shared" si="71"/>
        <v>0</v>
      </c>
      <c r="T153" s="12">
        <f t="shared" si="88"/>
        <v>916557</v>
      </c>
      <c r="U153" s="12">
        <f t="shared" si="72"/>
        <v>0</v>
      </c>
      <c r="V153" s="12">
        <f t="shared" si="89"/>
        <v>0</v>
      </c>
      <c r="W153" s="12">
        <f t="shared" si="82"/>
        <v>949800</v>
      </c>
      <c r="X153" s="12">
        <f t="shared" si="73"/>
        <v>0</v>
      </c>
      <c r="Y153" s="12">
        <f t="shared" si="90"/>
        <v>634294.5</v>
      </c>
      <c r="Z153" s="12">
        <f t="shared" si="91"/>
        <v>291526.5</v>
      </c>
      <c r="AA153" s="12">
        <f t="shared" si="92"/>
        <v>925821</v>
      </c>
      <c r="AB153" s="12">
        <f t="shared" si="68"/>
        <v>1888582.2</v>
      </c>
      <c r="AC153" s="12">
        <v>120000000</v>
      </c>
      <c r="AD153" s="12">
        <v>100000000</v>
      </c>
      <c r="AE153" s="12">
        <f>SUMIFS('[1]TIẾN ĐỘ %'!$M$6:$M$1034,'[1]TIẾN ĐỘ %'!$G$6:$G$1034,$A153,'[1]TIẾN ĐỘ %'!$F$6:$F$1034,$E153)</f>
        <v>95000000</v>
      </c>
      <c r="AF153" s="12">
        <f t="shared" si="74"/>
        <v>315000000</v>
      </c>
      <c r="AG153" s="12">
        <v>83435000</v>
      </c>
      <c r="AH153" s="12">
        <v>117061000</v>
      </c>
      <c r="AI153" s="12">
        <v>200496000</v>
      </c>
      <c r="AJ153" s="12">
        <v>94980000</v>
      </c>
      <c r="AK153" s="12">
        <v>0</v>
      </c>
      <c r="AL153" s="12">
        <v>94980000</v>
      </c>
      <c r="AM153" s="12">
        <v>94980000</v>
      </c>
      <c r="AN153" s="12">
        <f>SUMIFS('[1]DATA THÔ IN'!$P$4:$P$12031,'[1]DATA THÔ IN'!$H$4:$H$12031,$A153,'[1]DATA THÔ IN'!$AC$4:$AC$12031,$E153,'[1]DATA THÔ IN'!$AH$4:$AH$12031,"Tiến độ 1")</f>
        <v>65730000</v>
      </c>
      <c r="AO153" s="12">
        <f>SUMIFS('[1]DATA THÔ IN'!$P$4:$P$12031,'[1]DATA THÔ IN'!$H$4:$H$12031,$A153,'[1]DATA THÔ IN'!$AC$4:$AC$12031,$E153,'[1]DATA THÔ IN'!$AH$4:$AH$12031,"Tiến độ 2")</f>
        <v>30210000</v>
      </c>
      <c r="AP153" s="12">
        <f>SUMIFS('[1]TIẾN ĐỘ %'!$N$6:$N$1034,'[1]TIẾN ĐỘ %'!$G$6:$G$1034,A153,'[1]TIẾN ĐỘ %'!$F$6:$F$1034,$E153)</f>
        <v>95940000</v>
      </c>
      <c r="AQ153" s="12">
        <f t="shared" si="75"/>
        <v>391416000</v>
      </c>
      <c r="AR153" s="15">
        <f t="shared" si="76"/>
        <v>0.69529166666666664</v>
      </c>
      <c r="AS153" s="15">
        <f t="shared" si="77"/>
        <v>0.97550833333333331</v>
      </c>
      <c r="AT153" s="15">
        <f t="shared" si="78"/>
        <v>1.6708000000000001</v>
      </c>
      <c r="AU153" s="16">
        <f t="shared" si="79"/>
        <v>0.94979999999999998</v>
      </c>
      <c r="AV153" s="16">
        <f t="shared" si="80"/>
        <v>0</v>
      </c>
      <c r="AW153" s="16">
        <f t="shared" si="81"/>
        <v>0.94979999999999998</v>
      </c>
      <c r="AX153" s="16">
        <f t="shared" si="83"/>
        <v>0.69189473684210523</v>
      </c>
      <c r="AY153" s="16">
        <f t="shared" si="84"/>
        <v>0.318</v>
      </c>
      <c r="AZ153" s="16">
        <f t="shared" si="85"/>
        <v>1.0098947368421052</v>
      </c>
      <c r="BA153" s="16">
        <f t="shared" si="86"/>
        <v>1.2425904761904762</v>
      </c>
    </row>
    <row r="154" spans="1:53" x14ac:dyDescent="0.25">
      <c r="A154" s="8" t="s">
        <v>1307</v>
      </c>
      <c r="B154" s="9" t="s">
        <v>745</v>
      </c>
      <c r="C154" s="9" t="s">
        <v>746</v>
      </c>
      <c r="D154" s="10" t="s">
        <v>1390</v>
      </c>
      <c r="E154" s="9" t="s">
        <v>193</v>
      </c>
      <c r="F154" s="9" t="s">
        <v>505</v>
      </c>
      <c r="G154" s="9" t="s">
        <v>475</v>
      </c>
      <c r="H154" s="11">
        <v>3.5000000000000003E-2</v>
      </c>
      <c r="I154" s="11"/>
      <c r="J154" s="11">
        <v>0.01</v>
      </c>
      <c r="K154" s="11">
        <v>0.01</v>
      </c>
      <c r="L154" s="11">
        <v>5.0000000000000001E-3</v>
      </c>
      <c r="M154" s="11">
        <v>5.0000000000000001E-3</v>
      </c>
      <c r="N154" s="11"/>
      <c r="O154" s="12">
        <f t="shared" si="69"/>
        <v>0</v>
      </c>
      <c r="P154" s="12">
        <f t="shared" si="87"/>
        <v>0</v>
      </c>
      <c r="Q154" s="12">
        <f t="shared" si="70"/>
        <v>0</v>
      </c>
      <c r="R154" s="12">
        <f t="shared" si="62"/>
        <v>0</v>
      </c>
      <c r="S154" s="12">
        <f t="shared" si="71"/>
        <v>0</v>
      </c>
      <c r="T154" s="12">
        <f t="shared" si="88"/>
        <v>0</v>
      </c>
      <c r="U154" s="12">
        <f t="shared" si="72"/>
        <v>0</v>
      </c>
      <c r="V154" s="12">
        <f t="shared" si="89"/>
        <v>0</v>
      </c>
      <c r="W154" s="12">
        <f t="shared" si="82"/>
        <v>0</v>
      </c>
      <c r="X154" s="12">
        <f t="shared" si="73"/>
        <v>0</v>
      </c>
      <c r="Y154" s="12">
        <f t="shared" si="90"/>
        <v>0</v>
      </c>
      <c r="Z154" s="12">
        <f t="shared" si="91"/>
        <v>0</v>
      </c>
      <c r="AA154" s="12">
        <f t="shared" si="92"/>
        <v>0</v>
      </c>
      <c r="AB154" s="12">
        <f t="shared" si="68"/>
        <v>0</v>
      </c>
      <c r="AC154" s="12">
        <v>0</v>
      </c>
      <c r="AD154" s="12">
        <v>0</v>
      </c>
      <c r="AE154" s="12">
        <f>SUMIFS('[1]TIẾN ĐỘ %'!$M$6:$M$1034,'[1]TIẾN ĐỘ %'!$G$6:$G$1034,$A154,'[1]TIẾN ĐỘ %'!$F$6:$F$1034,$E154)</f>
        <v>0</v>
      </c>
      <c r="AF154" s="12">
        <f t="shared" si="74"/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f>SUMIFS('[1]DATA THÔ IN'!$P$4:$P$12031,'[1]DATA THÔ IN'!$H$4:$H$12031,$A154,'[1]DATA THÔ IN'!$AC$4:$AC$12031,$E154,'[1]DATA THÔ IN'!$AH$4:$AH$12031,"Tiến độ 1")</f>
        <v>0</v>
      </c>
      <c r="AO154" s="12">
        <f>SUMIFS('[1]DATA THÔ IN'!$P$4:$P$12031,'[1]DATA THÔ IN'!$H$4:$H$12031,$A154,'[1]DATA THÔ IN'!$AC$4:$AC$12031,$E154,'[1]DATA THÔ IN'!$AH$4:$AH$12031,"Tiến độ 2")</f>
        <v>0</v>
      </c>
      <c r="AP154" s="12">
        <f>SUMIFS('[1]TIẾN ĐỘ %'!$N$6:$N$1034,'[1]TIẾN ĐỘ %'!$G$6:$G$1034,A154,'[1]TIẾN ĐỘ %'!$F$6:$F$1034,$E154)</f>
        <v>0</v>
      </c>
      <c r="AQ154" s="12">
        <f t="shared" si="75"/>
        <v>0</v>
      </c>
      <c r="AR154" s="15">
        <f t="shared" si="76"/>
        <v>0</v>
      </c>
      <c r="AS154" s="15">
        <f t="shared" si="77"/>
        <v>0</v>
      </c>
      <c r="AT154" s="15">
        <f t="shared" si="78"/>
        <v>0</v>
      </c>
      <c r="AU154" s="16">
        <f t="shared" si="79"/>
        <v>0</v>
      </c>
      <c r="AV154" s="16">
        <f t="shared" si="80"/>
        <v>0</v>
      </c>
      <c r="AW154" s="16">
        <f t="shared" si="81"/>
        <v>0</v>
      </c>
      <c r="AX154" s="16">
        <f t="shared" si="83"/>
        <v>0</v>
      </c>
      <c r="AY154" s="16">
        <f t="shared" si="84"/>
        <v>0</v>
      </c>
      <c r="AZ154" s="16">
        <f t="shared" si="85"/>
        <v>0</v>
      </c>
      <c r="BA154" s="16">
        <f t="shared" si="86"/>
        <v>0</v>
      </c>
    </row>
    <row r="155" spans="1:53" x14ac:dyDescent="0.25">
      <c r="A155" s="8" t="s">
        <v>1314</v>
      </c>
      <c r="B155" s="23" t="s">
        <v>749</v>
      </c>
      <c r="C155" s="9" t="s">
        <v>750</v>
      </c>
      <c r="D155" s="28" t="s">
        <v>1459</v>
      </c>
      <c r="E155" s="9" t="s">
        <v>193</v>
      </c>
      <c r="F155" s="9" t="s">
        <v>474</v>
      </c>
      <c r="G155" s="9" t="s">
        <v>475</v>
      </c>
      <c r="H155" s="11">
        <v>3.5000000000000003E-2</v>
      </c>
      <c r="I155" s="11"/>
      <c r="J155" s="11">
        <v>0.01</v>
      </c>
      <c r="K155" s="11">
        <v>0.01</v>
      </c>
      <c r="L155" s="11">
        <v>5.0000000000000001E-3</v>
      </c>
      <c r="M155" s="11">
        <v>5.0000000000000001E-3</v>
      </c>
      <c r="N155" s="11"/>
      <c r="O155" s="12">
        <f t="shared" si="69"/>
        <v>0</v>
      </c>
      <c r="P155" s="12">
        <f t="shared" si="87"/>
        <v>841962.5</v>
      </c>
      <c r="Q155" s="12">
        <f t="shared" si="70"/>
        <v>0</v>
      </c>
      <c r="R155" s="12">
        <f t="shared" si="62"/>
        <v>2410570</v>
      </c>
      <c r="S155" s="12">
        <f t="shared" si="71"/>
        <v>0</v>
      </c>
      <c r="T155" s="12">
        <f t="shared" si="88"/>
        <v>1004469</v>
      </c>
      <c r="U155" s="12">
        <f t="shared" si="72"/>
        <v>0</v>
      </c>
      <c r="V155" s="12">
        <f t="shared" si="89"/>
        <v>0</v>
      </c>
      <c r="W155" s="12">
        <f t="shared" si="82"/>
        <v>1040900</v>
      </c>
      <c r="X155" s="12">
        <f t="shared" si="73"/>
        <v>0</v>
      </c>
      <c r="Y155" s="12">
        <f t="shared" si="90"/>
        <v>0</v>
      </c>
      <c r="Z155" s="12">
        <f t="shared" si="91"/>
        <v>0</v>
      </c>
      <c r="AA155" s="12">
        <f t="shared" si="92"/>
        <v>1482529.5</v>
      </c>
      <c r="AB155" s="12">
        <f t="shared" si="68"/>
        <v>0</v>
      </c>
      <c r="AC155" s="12">
        <v>200000000</v>
      </c>
      <c r="AD155" s="12">
        <v>200000000</v>
      </c>
      <c r="AE155" s="12">
        <f>SUMIFS('[1]TIẾN ĐỘ %'!$M$6:$M$1034,'[1]TIẾN ĐỘ %'!$G$6:$G$1034,$A155,'[1]TIẾN ĐỘ %'!$F$6:$F$1034,$E155)</f>
        <v>150000000</v>
      </c>
      <c r="AF155" s="12">
        <f t="shared" si="74"/>
        <v>550000000</v>
      </c>
      <c r="AG155" s="12">
        <v>87250000</v>
      </c>
      <c r="AH155" s="12">
        <v>51040000</v>
      </c>
      <c r="AI155" s="12">
        <v>249800000</v>
      </c>
      <c r="AJ155" s="12">
        <v>104090000</v>
      </c>
      <c r="AK155" s="12">
        <v>14070000</v>
      </c>
      <c r="AL155" s="12">
        <v>104090000</v>
      </c>
      <c r="AM155" s="12">
        <v>121520000</v>
      </c>
      <c r="AN155" s="12">
        <f>SUMIFS('[1]DATA THÔ IN'!$P$4:$P$12031,'[1]DATA THÔ IN'!$H$4:$H$12031,$A155,'[1]DATA THÔ IN'!$AC$4:$AC$12031,$E155,'[1]DATA THÔ IN'!$AH$4:$AH$12031,"Tiến độ 1")</f>
        <v>11910000</v>
      </c>
      <c r="AO155" s="12">
        <f>SUMIFS('[1]DATA THÔ IN'!$P$4:$P$12031,'[1]DATA THÔ IN'!$H$4:$H$12031,$A155,'[1]DATA THÔ IN'!$AC$4:$AC$12031,$E155,'[1]DATA THÔ IN'!$AH$4:$AH$12031,"Tiến độ 2")</f>
        <v>15000000</v>
      </c>
      <c r="AP155" s="12">
        <f>SUMIFS('[1]TIẾN ĐỘ %'!$N$6:$N$1034,'[1]TIẾN ĐỘ %'!$G$6:$G$1034,A155,'[1]TIẾN ĐỘ %'!$F$6:$F$1034,$E155)</f>
        <v>153630000</v>
      </c>
      <c r="AQ155" s="12">
        <f t="shared" si="75"/>
        <v>524950000</v>
      </c>
      <c r="AR155" s="15">
        <f t="shared" si="76"/>
        <v>0.43625000000000003</v>
      </c>
      <c r="AS155" s="15">
        <f t="shared" si="77"/>
        <v>0.25519999999999998</v>
      </c>
      <c r="AT155" s="15">
        <f t="shared" si="78"/>
        <v>1.2490000000000001</v>
      </c>
      <c r="AU155" s="16">
        <f t="shared" si="79"/>
        <v>0.52044999999999997</v>
      </c>
      <c r="AV155" s="16">
        <f t="shared" si="80"/>
        <v>7.0349999999999996E-2</v>
      </c>
      <c r="AW155" s="16">
        <f t="shared" si="81"/>
        <v>0.60760000000000003</v>
      </c>
      <c r="AX155" s="16">
        <f t="shared" si="83"/>
        <v>7.9399999999999998E-2</v>
      </c>
      <c r="AY155" s="16">
        <f t="shared" si="84"/>
        <v>0.1</v>
      </c>
      <c r="AZ155" s="16">
        <f t="shared" si="85"/>
        <v>1.0242</v>
      </c>
      <c r="BA155" s="16">
        <f t="shared" si="86"/>
        <v>0.95445454545454544</v>
      </c>
    </row>
    <row r="156" spans="1:53" x14ac:dyDescent="0.25">
      <c r="A156" s="8" t="s">
        <v>1318</v>
      </c>
      <c r="B156" s="9" t="s">
        <v>757</v>
      </c>
      <c r="C156" s="9" t="s">
        <v>758</v>
      </c>
      <c r="D156" s="10" t="s">
        <v>1390</v>
      </c>
      <c r="E156" s="9" t="s">
        <v>193</v>
      </c>
      <c r="F156" s="9" t="s">
        <v>505</v>
      </c>
      <c r="G156" s="9" t="s">
        <v>475</v>
      </c>
      <c r="H156" s="11">
        <v>3.5000000000000003E-2</v>
      </c>
      <c r="I156" s="11"/>
      <c r="J156" s="11">
        <v>0.01</v>
      </c>
      <c r="K156" s="11">
        <v>0.01</v>
      </c>
      <c r="L156" s="11">
        <v>5.0000000000000001E-3</v>
      </c>
      <c r="M156" s="11">
        <v>5.0000000000000001E-3</v>
      </c>
      <c r="N156" s="11"/>
      <c r="O156" s="12">
        <f t="shared" si="69"/>
        <v>0</v>
      </c>
      <c r="P156" s="12">
        <f t="shared" si="87"/>
        <v>0</v>
      </c>
      <c r="Q156" s="12">
        <f t="shared" si="70"/>
        <v>0</v>
      </c>
      <c r="R156" s="12">
        <f t="shared" si="62"/>
        <v>0</v>
      </c>
      <c r="S156" s="12">
        <f t="shared" si="71"/>
        <v>0</v>
      </c>
      <c r="T156" s="12">
        <f t="shared" si="88"/>
        <v>0</v>
      </c>
      <c r="U156" s="12">
        <f t="shared" si="72"/>
        <v>0</v>
      </c>
      <c r="V156" s="12">
        <f t="shared" si="89"/>
        <v>0</v>
      </c>
      <c r="W156" s="12">
        <f t="shared" si="82"/>
        <v>0</v>
      </c>
      <c r="X156" s="12">
        <f t="shared" si="73"/>
        <v>0</v>
      </c>
      <c r="Y156" s="12">
        <f t="shared" si="90"/>
        <v>0</v>
      </c>
      <c r="Z156" s="12">
        <f t="shared" si="91"/>
        <v>0</v>
      </c>
      <c r="AA156" s="12">
        <f t="shared" si="92"/>
        <v>0</v>
      </c>
      <c r="AB156" s="12">
        <f t="shared" si="68"/>
        <v>0</v>
      </c>
      <c r="AC156" s="12">
        <v>10000000</v>
      </c>
      <c r="AD156" s="12">
        <v>15000000</v>
      </c>
      <c r="AE156" s="12">
        <f>SUMIFS('[1]TIẾN ĐỘ %'!$M$6:$M$1034,'[1]TIẾN ĐỘ %'!$G$6:$G$1034,$A156,'[1]TIẾN ĐỘ %'!$F$6:$F$1034,$E156)</f>
        <v>25000000</v>
      </c>
      <c r="AF156" s="12">
        <f t="shared" si="74"/>
        <v>50000000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f>SUMIFS('[1]DATA THÔ IN'!$P$4:$P$12031,'[1]DATA THÔ IN'!$H$4:$H$12031,$A156,'[1]DATA THÔ IN'!$AC$4:$AC$12031,$E156,'[1]DATA THÔ IN'!$AH$4:$AH$12031,"Tiến độ 1")</f>
        <v>0</v>
      </c>
      <c r="AO156" s="12">
        <f>SUMIFS('[1]DATA THÔ IN'!$P$4:$P$12031,'[1]DATA THÔ IN'!$H$4:$H$12031,$A156,'[1]DATA THÔ IN'!$AC$4:$AC$12031,$E156,'[1]DATA THÔ IN'!$AH$4:$AH$12031,"Tiến độ 2")</f>
        <v>0</v>
      </c>
      <c r="AP156" s="12">
        <f>SUMIFS('[1]TIẾN ĐỘ %'!$N$6:$N$1034,'[1]TIẾN ĐỘ %'!$G$6:$G$1034,A156,'[1]TIẾN ĐỘ %'!$F$6:$F$1034,$E156)</f>
        <v>0</v>
      </c>
      <c r="AQ156" s="12">
        <f t="shared" si="75"/>
        <v>0</v>
      </c>
      <c r="AR156" s="15">
        <f t="shared" si="76"/>
        <v>0</v>
      </c>
      <c r="AS156" s="15">
        <f t="shared" si="77"/>
        <v>0</v>
      </c>
      <c r="AT156" s="15">
        <f t="shared" si="78"/>
        <v>0</v>
      </c>
      <c r="AU156" s="16">
        <f t="shared" si="79"/>
        <v>0</v>
      </c>
      <c r="AV156" s="16">
        <f t="shared" si="80"/>
        <v>0</v>
      </c>
      <c r="AW156" s="16">
        <f t="shared" si="81"/>
        <v>0</v>
      </c>
      <c r="AX156" s="16">
        <f t="shared" si="83"/>
        <v>0</v>
      </c>
      <c r="AY156" s="16">
        <f t="shared" si="84"/>
        <v>0</v>
      </c>
      <c r="AZ156" s="16">
        <f t="shared" si="85"/>
        <v>0</v>
      </c>
      <c r="BA156" s="16">
        <f t="shared" si="86"/>
        <v>0</v>
      </c>
    </row>
    <row r="157" spans="1:53" x14ac:dyDescent="0.25">
      <c r="A157" s="8" t="s">
        <v>1319</v>
      </c>
      <c r="B157" s="20" t="s">
        <v>759</v>
      </c>
      <c r="C157" s="9" t="s">
        <v>760</v>
      </c>
      <c r="D157" s="10" t="s">
        <v>1390</v>
      </c>
      <c r="E157" s="9" t="s">
        <v>193</v>
      </c>
      <c r="F157" s="9" t="s">
        <v>505</v>
      </c>
      <c r="G157" s="9" t="s">
        <v>475</v>
      </c>
      <c r="H157" s="11">
        <v>3.5000000000000003E-2</v>
      </c>
      <c r="I157" s="11"/>
      <c r="J157" s="11">
        <v>0.01</v>
      </c>
      <c r="K157" s="11">
        <v>0.01</v>
      </c>
      <c r="L157" s="11">
        <v>5.0000000000000001E-3</v>
      </c>
      <c r="M157" s="11">
        <v>5.0000000000000001E-3</v>
      </c>
      <c r="N157" s="11"/>
      <c r="O157" s="12">
        <f t="shared" si="69"/>
        <v>0</v>
      </c>
      <c r="P157" s="12">
        <f t="shared" si="87"/>
        <v>0</v>
      </c>
      <c r="Q157" s="12">
        <f t="shared" si="70"/>
        <v>0</v>
      </c>
      <c r="R157" s="12">
        <f t="shared" si="62"/>
        <v>0</v>
      </c>
      <c r="S157" s="12">
        <f t="shared" si="71"/>
        <v>0</v>
      </c>
      <c r="T157" s="12">
        <f t="shared" si="88"/>
        <v>0</v>
      </c>
      <c r="U157" s="12">
        <f t="shared" si="72"/>
        <v>0</v>
      </c>
      <c r="V157" s="12">
        <f t="shared" si="89"/>
        <v>0</v>
      </c>
      <c r="W157" s="12">
        <f t="shared" si="82"/>
        <v>78750</v>
      </c>
      <c r="X157" s="12">
        <f t="shared" si="73"/>
        <v>0</v>
      </c>
      <c r="Y157" s="12">
        <f t="shared" si="90"/>
        <v>478659.3</v>
      </c>
      <c r="Z157" s="12">
        <f t="shared" si="91"/>
        <v>0</v>
      </c>
      <c r="AA157" s="12">
        <f t="shared" si="92"/>
        <v>0</v>
      </c>
      <c r="AB157" s="12">
        <f t="shared" si="68"/>
        <v>0</v>
      </c>
      <c r="AC157" s="12">
        <v>80000000</v>
      </c>
      <c r="AD157" s="12">
        <v>50000000</v>
      </c>
      <c r="AE157" s="12">
        <f>SUMIFS('[1]TIẾN ĐỘ %'!$M$6:$M$1034,'[1]TIẾN ĐỘ %'!$G$6:$G$1034,$A157,'[1]TIẾN ĐỘ %'!$F$6:$F$1034,$E157)</f>
        <v>65000000</v>
      </c>
      <c r="AF157" s="12">
        <f t="shared" si="74"/>
        <v>195000000</v>
      </c>
      <c r="AG157" s="12">
        <v>13680000</v>
      </c>
      <c r="AH157" s="12">
        <v>0</v>
      </c>
      <c r="AI157" s="12">
        <v>32100000</v>
      </c>
      <c r="AJ157" s="12">
        <v>7875000</v>
      </c>
      <c r="AK157" s="12">
        <v>0</v>
      </c>
      <c r="AL157" s="12">
        <v>7875000</v>
      </c>
      <c r="AM157" s="12">
        <v>7875000</v>
      </c>
      <c r="AN157" s="12">
        <f>SUMIFS('[1]DATA THÔ IN'!$P$4:$P$12031,'[1]DATA THÔ IN'!$H$4:$H$12031,$A157,'[1]DATA THÔ IN'!$AC$4:$AC$12031,$E157,'[1]DATA THÔ IN'!$AH$4:$AH$12031,"Tiến độ 1")</f>
        <v>49602000</v>
      </c>
      <c r="AO157" s="12">
        <f>SUMIFS('[1]DATA THÔ IN'!$P$4:$P$12031,'[1]DATA THÔ IN'!$H$4:$H$12031,$A157,'[1]DATA THÔ IN'!$AC$4:$AC$12031,$E157,'[1]DATA THÔ IN'!$AH$4:$AH$12031,"Tiến độ 2")</f>
        <v>0</v>
      </c>
      <c r="AP157" s="12">
        <f>SUMIFS('[1]TIẾN ĐỘ %'!$N$6:$N$1034,'[1]TIẾN ĐỘ %'!$G$6:$G$1034,A157,'[1]TIẾN ĐỘ %'!$F$6:$F$1034,$E157)</f>
        <v>50722000</v>
      </c>
      <c r="AQ157" s="12">
        <f t="shared" si="75"/>
        <v>90697000</v>
      </c>
      <c r="AR157" s="15">
        <f t="shared" si="76"/>
        <v>0.17100000000000001</v>
      </c>
      <c r="AS157" s="15">
        <f t="shared" si="77"/>
        <v>0</v>
      </c>
      <c r="AT157" s="15">
        <f t="shared" si="78"/>
        <v>0.40125</v>
      </c>
      <c r="AU157" s="16">
        <f t="shared" si="79"/>
        <v>0.1575</v>
      </c>
      <c r="AV157" s="16">
        <f t="shared" si="80"/>
        <v>0</v>
      </c>
      <c r="AW157" s="16">
        <f t="shared" si="81"/>
        <v>0.1575</v>
      </c>
      <c r="AX157" s="16">
        <f t="shared" si="83"/>
        <v>0.76310769230769226</v>
      </c>
      <c r="AY157" s="16">
        <f t="shared" si="84"/>
        <v>0</v>
      </c>
      <c r="AZ157" s="16">
        <f t="shared" si="85"/>
        <v>0.78033846153846154</v>
      </c>
      <c r="BA157" s="16">
        <f t="shared" si="86"/>
        <v>0.46511282051282049</v>
      </c>
    </row>
    <row r="158" spans="1:53" x14ac:dyDescent="0.25">
      <c r="A158" s="8" t="e">
        <v>#N/A</v>
      </c>
      <c r="B158" s="9" t="s">
        <v>767</v>
      </c>
      <c r="C158" s="9" t="s">
        <v>768</v>
      </c>
      <c r="D158" s="28" t="s">
        <v>1459</v>
      </c>
      <c r="E158" s="9" t="s">
        <v>193</v>
      </c>
      <c r="F158" s="9" t="s">
        <v>488</v>
      </c>
      <c r="G158" s="9" t="s">
        <v>475</v>
      </c>
      <c r="H158" s="11">
        <v>3.5000000000000003E-2</v>
      </c>
      <c r="I158" s="11"/>
      <c r="J158" s="11">
        <v>0.01</v>
      </c>
      <c r="K158" s="11">
        <v>0.01</v>
      </c>
      <c r="L158" s="11">
        <v>5.0000000000000001E-3</v>
      </c>
      <c r="M158" s="11">
        <v>5.0000000000000001E-3</v>
      </c>
      <c r="N158" s="11"/>
      <c r="O158" s="12">
        <f t="shared" si="69"/>
        <v>0</v>
      </c>
      <c r="P158" s="12">
        <f t="shared" si="87"/>
        <v>0</v>
      </c>
      <c r="Q158" s="12">
        <f t="shared" si="70"/>
        <v>0</v>
      </c>
      <c r="R158" s="12">
        <f t="shared" si="62"/>
        <v>0</v>
      </c>
      <c r="S158" s="12">
        <f t="shared" si="71"/>
        <v>0</v>
      </c>
      <c r="T158" s="12">
        <f t="shared" si="88"/>
        <v>0</v>
      </c>
      <c r="U158" s="12">
        <f t="shared" si="72"/>
        <v>0</v>
      </c>
      <c r="V158" s="12">
        <f t="shared" si="89"/>
        <v>0</v>
      </c>
      <c r="W158" s="12">
        <f t="shared" si="82"/>
        <v>0</v>
      </c>
      <c r="X158" s="12">
        <f t="shared" si="73"/>
        <v>0</v>
      </c>
      <c r="Y158" s="12">
        <f t="shared" si="90"/>
        <v>0</v>
      </c>
      <c r="Z158" s="12">
        <f t="shared" si="91"/>
        <v>0</v>
      </c>
      <c r="AA158" s="12">
        <f t="shared" si="92"/>
        <v>0</v>
      </c>
      <c r="AB158" s="12">
        <f t="shared" si="68"/>
        <v>0</v>
      </c>
      <c r="AC158" s="12">
        <v>0</v>
      </c>
      <c r="AD158" s="12">
        <v>0</v>
      </c>
      <c r="AE158" s="12">
        <f>SUMIFS('[1]TIẾN ĐỘ %'!$M$6:$M$1034,'[1]TIẾN ĐỘ %'!$G$6:$G$1034,$A158,'[1]TIẾN ĐỘ %'!$F$6:$F$1034,$E158)</f>
        <v>0</v>
      </c>
      <c r="AF158" s="12">
        <f t="shared" si="74"/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f>SUMIFS('[1]DATA THÔ IN'!$P$4:$P$12031,'[1]DATA THÔ IN'!$H$4:$H$12031,$A158,'[1]DATA THÔ IN'!$AC$4:$AC$12031,$E158,'[1]DATA THÔ IN'!$AH$4:$AH$12031,"Tiến độ 1")</f>
        <v>0</v>
      </c>
      <c r="AO158" s="12">
        <f>SUMIFS('[1]DATA THÔ IN'!$P$4:$P$12031,'[1]DATA THÔ IN'!$H$4:$H$12031,$A158,'[1]DATA THÔ IN'!$AC$4:$AC$12031,$E158,'[1]DATA THÔ IN'!$AH$4:$AH$12031,"Tiến độ 2")</f>
        <v>0</v>
      </c>
      <c r="AP158" s="12">
        <f>SUMIFS('[1]TIẾN ĐỘ %'!$N$6:$N$1034,'[1]TIẾN ĐỘ %'!$G$6:$G$1034,A158,'[1]TIẾN ĐỘ %'!$F$6:$F$1034,$E158)</f>
        <v>0</v>
      </c>
      <c r="AQ158" s="12">
        <f t="shared" si="75"/>
        <v>0</v>
      </c>
      <c r="AR158" s="15">
        <f t="shared" si="76"/>
        <v>0</v>
      </c>
      <c r="AS158" s="15">
        <f t="shared" si="77"/>
        <v>0</v>
      </c>
      <c r="AT158" s="15">
        <f t="shared" si="78"/>
        <v>0</v>
      </c>
      <c r="AU158" s="16">
        <f t="shared" si="79"/>
        <v>0</v>
      </c>
      <c r="AV158" s="16">
        <f t="shared" si="80"/>
        <v>0</v>
      </c>
      <c r="AW158" s="16">
        <f t="shared" si="81"/>
        <v>0</v>
      </c>
      <c r="AX158" s="16">
        <f t="shared" si="83"/>
        <v>0</v>
      </c>
      <c r="AY158" s="16">
        <f t="shared" si="84"/>
        <v>0</v>
      </c>
      <c r="AZ158" s="16">
        <f t="shared" si="85"/>
        <v>0</v>
      </c>
      <c r="BA158" s="16">
        <f t="shared" si="86"/>
        <v>0</v>
      </c>
    </row>
    <row r="159" spans="1:53" x14ac:dyDescent="0.25">
      <c r="A159" s="8" t="s">
        <v>1346</v>
      </c>
      <c r="B159" s="9" t="s">
        <v>1256</v>
      </c>
      <c r="C159" s="9" t="s">
        <v>1257</v>
      </c>
      <c r="D159" s="10" t="s">
        <v>483</v>
      </c>
      <c r="E159" s="9" t="s">
        <v>193</v>
      </c>
      <c r="F159" s="9" t="s">
        <v>516</v>
      </c>
      <c r="G159" s="9" t="s">
        <v>475</v>
      </c>
      <c r="H159" s="11">
        <v>3.5000000000000003E-2</v>
      </c>
      <c r="I159" s="11"/>
      <c r="J159" s="11">
        <v>0.01</v>
      </c>
      <c r="K159" s="11">
        <v>0.01</v>
      </c>
      <c r="L159" s="11">
        <v>5.0000000000000001E-3</v>
      </c>
      <c r="M159" s="11">
        <v>5.0000000000000001E-3</v>
      </c>
      <c r="N159" s="11"/>
      <c r="O159" s="12">
        <f t="shared" si="69"/>
        <v>0</v>
      </c>
      <c r="P159" s="12">
        <f t="shared" si="87"/>
        <v>0</v>
      </c>
      <c r="Q159" s="12">
        <f t="shared" si="70"/>
        <v>0</v>
      </c>
      <c r="R159" s="12">
        <f t="shared" si="62"/>
        <v>0</v>
      </c>
      <c r="S159" s="12">
        <f t="shared" si="71"/>
        <v>0</v>
      </c>
      <c r="T159" s="12">
        <f t="shared" si="88"/>
        <v>0</v>
      </c>
      <c r="U159" s="12">
        <f t="shared" si="72"/>
        <v>0</v>
      </c>
      <c r="V159" s="12">
        <f t="shared" si="89"/>
        <v>0</v>
      </c>
      <c r="W159" s="12">
        <f t="shared" si="82"/>
        <v>0</v>
      </c>
      <c r="X159" s="12">
        <f t="shared" si="73"/>
        <v>0</v>
      </c>
      <c r="Y159" s="12">
        <f t="shared" si="90"/>
        <v>554247.75</v>
      </c>
      <c r="Z159" s="12">
        <f t="shared" si="91"/>
        <v>0</v>
      </c>
      <c r="AA159" s="12">
        <f t="shared" si="92"/>
        <v>0</v>
      </c>
      <c r="AB159" s="12">
        <f t="shared" si="68"/>
        <v>0</v>
      </c>
      <c r="AC159" s="12">
        <v>100000000</v>
      </c>
      <c r="AD159" s="12">
        <v>70000000</v>
      </c>
      <c r="AE159" s="12">
        <f>SUMIFS('[1]TIẾN ĐỘ %'!$M$6:$M$1034,'[1]TIẾN ĐỘ %'!$G$6:$G$1034,$A159,'[1]TIẾN ĐỘ %'!$F$6:$F$1034,$E159)</f>
        <v>90000000</v>
      </c>
      <c r="AF159" s="12">
        <f t="shared" si="74"/>
        <v>260000000</v>
      </c>
      <c r="AG159" s="12">
        <v>0</v>
      </c>
      <c r="AH159" s="12">
        <v>0</v>
      </c>
      <c r="AI159" s="12">
        <v>30000000</v>
      </c>
      <c r="AJ159" s="12">
        <v>0</v>
      </c>
      <c r="AK159" s="12">
        <v>0</v>
      </c>
      <c r="AL159" s="12">
        <v>0</v>
      </c>
      <c r="AM159" s="12">
        <v>0</v>
      </c>
      <c r="AN159" s="12">
        <f>SUMIFS('[1]DATA THÔ IN'!$P$4:$P$12031,'[1]DATA THÔ IN'!$H$4:$H$12031,$A159,'[1]DATA THÔ IN'!$AC$4:$AC$12031,$E159,'[1]DATA THÔ IN'!$AH$4:$AH$12031,"Tiến độ 1")</f>
        <v>57435000</v>
      </c>
      <c r="AO159" s="12">
        <f>SUMIFS('[1]DATA THÔ IN'!$P$4:$P$12031,'[1]DATA THÔ IN'!$H$4:$H$12031,$A159,'[1]DATA THÔ IN'!$AC$4:$AC$12031,$E159,'[1]DATA THÔ IN'!$AH$4:$AH$12031,"Tiến độ 2")</f>
        <v>0</v>
      </c>
      <c r="AP159" s="12">
        <f>SUMIFS('[1]TIẾN ĐỘ %'!$N$6:$N$1034,'[1]TIẾN ĐỘ %'!$G$6:$G$1034,A159,'[1]TIẾN ĐỘ %'!$F$6:$F$1034,$E159)</f>
        <v>57435000</v>
      </c>
      <c r="AQ159" s="12">
        <f t="shared" si="75"/>
        <v>87435000</v>
      </c>
      <c r="AR159" s="15">
        <f t="shared" si="76"/>
        <v>0</v>
      </c>
      <c r="AS159" s="15">
        <f t="shared" si="77"/>
        <v>0</v>
      </c>
      <c r="AT159" s="15">
        <f t="shared" si="78"/>
        <v>0.3</v>
      </c>
      <c r="AU159" s="16">
        <f t="shared" si="79"/>
        <v>0</v>
      </c>
      <c r="AV159" s="16">
        <f t="shared" si="80"/>
        <v>0</v>
      </c>
      <c r="AW159" s="16">
        <f t="shared" si="81"/>
        <v>0</v>
      </c>
      <c r="AX159" s="16">
        <f t="shared" si="83"/>
        <v>0.63816666666666666</v>
      </c>
      <c r="AY159" s="16">
        <f t="shared" si="84"/>
        <v>0</v>
      </c>
      <c r="AZ159" s="16">
        <f t="shared" si="85"/>
        <v>0.63816666666666666</v>
      </c>
      <c r="BA159" s="16">
        <f t="shared" si="86"/>
        <v>0.33628846153846154</v>
      </c>
    </row>
    <row r="160" spans="1:53" x14ac:dyDescent="0.25">
      <c r="A160" s="8" t="s">
        <v>1297</v>
      </c>
      <c r="B160" s="20" t="s">
        <v>715</v>
      </c>
      <c r="C160" s="9" t="s">
        <v>716</v>
      </c>
      <c r="D160" s="10" t="s">
        <v>483</v>
      </c>
      <c r="E160" s="9" t="s">
        <v>193</v>
      </c>
      <c r="F160" s="9" t="s">
        <v>484</v>
      </c>
      <c r="G160" s="9" t="s">
        <v>485</v>
      </c>
      <c r="H160" s="11">
        <v>3.5000000000000003E-2</v>
      </c>
      <c r="I160" s="11"/>
      <c r="J160" s="11">
        <v>0.01</v>
      </c>
      <c r="K160" s="11">
        <v>0.01</v>
      </c>
      <c r="L160" s="11">
        <v>5.0000000000000001E-3</v>
      </c>
      <c r="M160" s="11">
        <v>5.0000000000000001E-3</v>
      </c>
      <c r="N160" s="11"/>
      <c r="O160" s="12">
        <f t="shared" si="69"/>
        <v>0</v>
      </c>
      <c r="P160" s="12">
        <f t="shared" si="87"/>
        <v>465564.25</v>
      </c>
      <c r="Q160" s="12">
        <f t="shared" si="70"/>
        <v>0</v>
      </c>
      <c r="R160" s="12">
        <f t="shared" si="62"/>
        <v>0</v>
      </c>
      <c r="S160" s="12">
        <f t="shared" si="71"/>
        <v>0</v>
      </c>
      <c r="T160" s="12">
        <f t="shared" si="88"/>
        <v>0</v>
      </c>
      <c r="U160" s="12">
        <f t="shared" si="72"/>
        <v>591449</v>
      </c>
      <c r="V160" s="12">
        <f t="shared" si="89"/>
        <v>976194</v>
      </c>
      <c r="W160" s="12">
        <f t="shared" si="82"/>
        <v>0</v>
      </c>
      <c r="X160" s="12">
        <f t="shared" si="73"/>
        <v>0</v>
      </c>
      <c r="Y160" s="12">
        <f t="shared" si="90"/>
        <v>0</v>
      </c>
      <c r="Z160" s="12">
        <f t="shared" si="91"/>
        <v>0</v>
      </c>
      <c r="AA160" s="12">
        <f t="shared" si="92"/>
        <v>0</v>
      </c>
      <c r="AB160" s="12">
        <f t="shared" si="68"/>
        <v>0</v>
      </c>
      <c r="AC160" s="12">
        <v>100000000</v>
      </c>
      <c r="AD160" s="12">
        <v>100000000</v>
      </c>
      <c r="AE160" s="12">
        <f>SUMIFS('[1]TIẾN ĐỘ %'!$M$6:$M$1034,'[1]TIẾN ĐỘ %'!$G$6:$G$1034,$A160,'[1]TIẾN ĐỘ %'!$F$6:$F$1034,$E160)</f>
        <v>150000000</v>
      </c>
      <c r="AF160" s="12">
        <f t="shared" si="74"/>
        <v>350000000</v>
      </c>
      <c r="AG160" s="12">
        <v>48245000</v>
      </c>
      <c r="AH160" s="12">
        <v>10020000</v>
      </c>
      <c r="AI160" s="12">
        <v>73385000</v>
      </c>
      <c r="AJ160" s="12">
        <v>0</v>
      </c>
      <c r="AK160" s="12">
        <v>61290000</v>
      </c>
      <c r="AL160" s="12">
        <v>0</v>
      </c>
      <c r="AM160" s="12">
        <v>101160000</v>
      </c>
      <c r="AN160" s="12">
        <f>SUMIFS('[1]DATA THÔ IN'!$P$4:$P$12031,'[1]DATA THÔ IN'!$H$4:$H$12031,$A160,'[1]DATA THÔ IN'!$AC$4:$AC$12031,$E160,'[1]DATA THÔ IN'!$AH$4:$AH$12031,"Tiến độ 1")</f>
        <v>5400000</v>
      </c>
      <c r="AO160" s="12">
        <f>SUMIFS('[1]DATA THÔ IN'!$P$4:$P$12031,'[1]DATA THÔ IN'!$H$4:$H$12031,$A160,'[1]DATA THÔ IN'!$AC$4:$AC$12031,$E160,'[1]DATA THÔ IN'!$AH$4:$AH$12031,"Tiến độ 2")</f>
        <v>0</v>
      </c>
      <c r="AP160" s="12">
        <f>SUMIFS('[1]TIẾN ĐỘ %'!$N$6:$N$1034,'[1]TIẾN ĐỘ %'!$G$6:$G$1034,A160,'[1]TIẾN ĐỘ %'!$F$6:$F$1034,$E160)</f>
        <v>59945000</v>
      </c>
      <c r="AQ160" s="12">
        <f t="shared" si="75"/>
        <v>234490000</v>
      </c>
      <c r="AR160" s="15">
        <f t="shared" si="76"/>
        <v>0.48244999999999999</v>
      </c>
      <c r="AS160" s="15">
        <f t="shared" si="77"/>
        <v>0.1002</v>
      </c>
      <c r="AT160" s="15">
        <f t="shared" si="78"/>
        <v>0.73385</v>
      </c>
      <c r="AU160" s="16">
        <f t="shared" si="79"/>
        <v>0</v>
      </c>
      <c r="AV160" s="16">
        <f t="shared" si="80"/>
        <v>0.6129</v>
      </c>
      <c r="AW160" s="16">
        <f t="shared" si="81"/>
        <v>1.0116000000000001</v>
      </c>
      <c r="AX160" s="16">
        <f t="shared" si="83"/>
        <v>3.5999999999999997E-2</v>
      </c>
      <c r="AY160" s="16">
        <f t="shared" si="84"/>
        <v>0</v>
      </c>
      <c r="AZ160" s="16">
        <f t="shared" si="85"/>
        <v>0.39963333333333334</v>
      </c>
      <c r="BA160" s="16">
        <f t="shared" si="86"/>
        <v>0.66997142857142855</v>
      </c>
    </row>
    <row r="161" spans="1:53" x14ac:dyDescent="0.25">
      <c r="A161" s="8" t="s">
        <v>1301</v>
      </c>
      <c r="B161" s="20" t="s">
        <v>721</v>
      </c>
      <c r="C161" s="9" t="s">
        <v>722</v>
      </c>
      <c r="D161" s="10" t="s">
        <v>497</v>
      </c>
      <c r="E161" s="9" t="s">
        <v>193</v>
      </c>
      <c r="F161" s="9" t="s">
        <v>498</v>
      </c>
      <c r="G161" s="9" t="s">
        <v>485</v>
      </c>
      <c r="H161" s="11">
        <v>3.5000000000000003E-2</v>
      </c>
      <c r="I161" s="11"/>
      <c r="J161" s="11">
        <v>0.01</v>
      </c>
      <c r="K161" s="11">
        <v>0.01</v>
      </c>
      <c r="L161" s="11">
        <v>5.0000000000000001E-3</v>
      </c>
      <c r="M161" s="11">
        <v>5.0000000000000001E-3</v>
      </c>
      <c r="N161" s="11"/>
      <c r="O161" s="12">
        <f t="shared" si="69"/>
        <v>0</v>
      </c>
      <c r="P161" s="12">
        <f t="shared" si="87"/>
        <v>583053</v>
      </c>
      <c r="Q161" s="12">
        <f t="shared" si="70"/>
        <v>0</v>
      </c>
      <c r="R161" s="12">
        <f t="shared" si="62"/>
        <v>1114864.5</v>
      </c>
      <c r="S161" s="12">
        <f t="shared" si="71"/>
        <v>0</v>
      </c>
      <c r="T161" s="12">
        <f t="shared" si="88"/>
        <v>632847</v>
      </c>
      <c r="U161" s="12">
        <f t="shared" si="72"/>
        <v>642217</v>
      </c>
      <c r="V161" s="12">
        <f t="shared" si="89"/>
        <v>1501164</v>
      </c>
      <c r="W161" s="12">
        <f t="shared" si="82"/>
        <v>655800</v>
      </c>
      <c r="X161" s="12">
        <f t="shared" si="73"/>
        <v>0</v>
      </c>
      <c r="Y161" s="12">
        <f t="shared" si="90"/>
        <v>0</v>
      </c>
      <c r="Z161" s="12">
        <f t="shared" si="91"/>
        <v>0</v>
      </c>
      <c r="AA161" s="12">
        <f t="shared" si="92"/>
        <v>686143.95</v>
      </c>
      <c r="AB161" s="12">
        <f t="shared" si="68"/>
        <v>1651086.05</v>
      </c>
      <c r="AC161" s="12">
        <v>100000000</v>
      </c>
      <c r="AD161" s="12">
        <v>80000000</v>
      </c>
      <c r="AE161" s="12">
        <f>SUMIFS('[1]TIẾN ĐỘ %'!$M$6:$M$1034,'[1]TIẾN ĐỘ %'!$G$6:$G$1034,$A161,'[1]TIẾN ĐỘ %'!$F$6:$F$1034,$E161)</f>
        <v>70000000</v>
      </c>
      <c r="AF161" s="12">
        <f t="shared" si="74"/>
        <v>250000000</v>
      </c>
      <c r="AG161" s="12">
        <v>60420000</v>
      </c>
      <c r="AH161" s="12">
        <v>15240000</v>
      </c>
      <c r="AI161" s="12">
        <v>115530000</v>
      </c>
      <c r="AJ161" s="12">
        <v>65580000</v>
      </c>
      <c r="AK161" s="12">
        <v>66551000</v>
      </c>
      <c r="AL161" s="12">
        <v>65580000</v>
      </c>
      <c r="AM161" s="12">
        <v>155561000</v>
      </c>
      <c r="AN161" s="12">
        <f>SUMIFS('[1]DATA THÔ IN'!$P$4:$P$12031,'[1]DATA THÔ IN'!$H$4:$H$12031,$A161,'[1]DATA THÔ IN'!$AC$4:$AC$12031,$E161,'[1]DATA THÔ IN'!$AH$4:$AH$12031,"Tiến độ 1")</f>
        <v>7350000</v>
      </c>
      <c r="AO161" s="12">
        <f>SUMIFS('[1]DATA THÔ IN'!$P$4:$P$12031,'[1]DATA THÔ IN'!$H$4:$H$12031,$A161,'[1]DATA THÔ IN'!$AC$4:$AC$12031,$E161,'[1]DATA THÔ IN'!$AH$4:$AH$12031,"Tiến độ 2")</f>
        <v>24258000</v>
      </c>
      <c r="AP161" s="12">
        <f>SUMIFS('[1]TIẾN ĐỘ %'!$N$6:$N$1034,'[1]TIẾN ĐỘ %'!$G$6:$G$1034,A161,'[1]TIẾN ĐỘ %'!$F$6:$F$1034,$E161)</f>
        <v>71103000</v>
      </c>
      <c r="AQ161" s="12">
        <f t="shared" si="75"/>
        <v>342194000</v>
      </c>
      <c r="AR161" s="15">
        <f t="shared" si="76"/>
        <v>0.60419999999999996</v>
      </c>
      <c r="AS161" s="15">
        <f t="shared" si="77"/>
        <v>0.15240000000000001</v>
      </c>
      <c r="AT161" s="15">
        <f t="shared" si="78"/>
        <v>1.1553</v>
      </c>
      <c r="AU161" s="16">
        <f t="shared" si="79"/>
        <v>0.81974999999999998</v>
      </c>
      <c r="AV161" s="16">
        <f t="shared" si="80"/>
        <v>0.8318875</v>
      </c>
      <c r="AW161" s="16">
        <f t="shared" si="81"/>
        <v>1.9445125000000001</v>
      </c>
      <c r="AX161" s="16">
        <f t="shared" si="83"/>
        <v>0.105</v>
      </c>
      <c r="AY161" s="16">
        <f t="shared" si="84"/>
        <v>0.34654285714285715</v>
      </c>
      <c r="AZ161" s="16">
        <f t="shared" si="85"/>
        <v>1.0157571428571428</v>
      </c>
      <c r="BA161" s="16">
        <f t="shared" si="86"/>
        <v>1.368776</v>
      </c>
    </row>
    <row r="162" spans="1:53" x14ac:dyDescent="0.25">
      <c r="A162" s="8" t="s">
        <v>1303</v>
      </c>
      <c r="B162" s="20" t="s">
        <v>723</v>
      </c>
      <c r="C162" s="9" t="s">
        <v>724</v>
      </c>
      <c r="D162" s="10" t="s">
        <v>492</v>
      </c>
      <c r="E162" s="9" t="s">
        <v>193</v>
      </c>
      <c r="F162" s="9" t="s">
        <v>484</v>
      </c>
      <c r="G162" s="9" t="s">
        <v>485</v>
      </c>
      <c r="H162" s="11">
        <v>3.5000000000000003E-2</v>
      </c>
      <c r="I162" s="11"/>
      <c r="J162" s="11">
        <v>0.01</v>
      </c>
      <c r="K162" s="11">
        <v>0.01</v>
      </c>
      <c r="L162" s="11">
        <v>5.0000000000000001E-3</v>
      </c>
      <c r="M162" s="11">
        <v>5.0000000000000001E-3</v>
      </c>
      <c r="N162" s="11"/>
      <c r="O162" s="12">
        <f t="shared" si="69"/>
        <v>0</v>
      </c>
      <c r="P162" s="12">
        <f t="shared" si="87"/>
        <v>0</v>
      </c>
      <c r="Q162" s="12">
        <f t="shared" si="70"/>
        <v>0</v>
      </c>
      <c r="R162" s="12">
        <f t="shared" si="62"/>
        <v>0</v>
      </c>
      <c r="S162" s="12">
        <f t="shared" si="71"/>
        <v>0</v>
      </c>
      <c r="T162" s="12">
        <f t="shared" si="88"/>
        <v>0</v>
      </c>
      <c r="U162" s="12">
        <f t="shared" si="72"/>
        <v>0</v>
      </c>
      <c r="V162" s="12">
        <f t="shared" si="89"/>
        <v>0</v>
      </c>
      <c r="W162" s="12">
        <f t="shared" si="82"/>
        <v>0</v>
      </c>
      <c r="X162" s="12">
        <f t="shared" si="73"/>
        <v>0</v>
      </c>
      <c r="Y162" s="12">
        <f t="shared" si="90"/>
        <v>0</v>
      </c>
      <c r="Z162" s="12">
        <f t="shared" si="91"/>
        <v>0</v>
      </c>
      <c r="AA162" s="12">
        <f t="shared" si="92"/>
        <v>0</v>
      </c>
      <c r="AB162" s="12">
        <f t="shared" si="68"/>
        <v>0</v>
      </c>
      <c r="AC162" s="12">
        <v>180000000</v>
      </c>
      <c r="AD162" s="12">
        <v>150000000</v>
      </c>
      <c r="AE162" s="12">
        <f>SUMIFS('[1]TIẾN ĐỘ %'!$M$6:$M$1034,'[1]TIẾN ĐỘ %'!$G$6:$G$1034,$A162,'[1]TIẾN ĐỘ %'!$F$6:$F$1034,$E162)</f>
        <v>190000000</v>
      </c>
      <c r="AF162" s="12">
        <f t="shared" si="74"/>
        <v>520000000</v>
      </c>
      <c r="AG162" s="12">
        <v>12000000</v>
      </c>
      <c r="AH162" s="12">
        <v>16450000</v>
      </c>
      <c r="AI162" s="12">
        <v>122901000</v>
      </c>
      <c r="AJ162" s="12">
        <v>0</v>
      </c>
      <c r="AK162" s="12">
        <v>0</v>
      </c>
      <c r="AL162" s="12">
        <v>0</v>
      </c>
      <c r="AM162" s="12">
        <v>0</v>
      </c>
      <c r="AN162" s="12">
        <f>SUMIFS('[1]DATA THÔ IN'!$P$4:$P$12031,'[1]DATA THÔ IN'!$H$4:$H$12031,$A162,'[1]DATA THÔ IN'!$AC$4:$AC$12031,$E162,'[1]DATA THÔ IN'!$AH$4:$AH$12031,"Tiến độ 1")</f>
        <v>39430000</v>
      </c>
      <c r="AO162" s="12">
        <f>SUMIFS('[1]DATA THÔ IN'!$P$4:$P$12031,'[1]DATA THÔ IN'!$H$4:$H$12031,$A162,'[1]DATA THÔ IN'!$AC$4:$AC$12031,$E162,'[1]DATA THÔ IN'!$AH$4:$AH$12031,"Tiến độ 2")</f>
        <v>0</v>
      </c>
      <c r="AP162" s="12">
        <f>SUMIFS('[1]TIẾN ĐỘ %'!$N$6:$N$1034,'[1]TIẾN ĐỘ %'!$G$6:$G$1034,A162,'[1]TIẾN ĐỘ %'!$F$6:$F$1034,$E162)</f>
        <v>52250000</v>
      </c>
      <c r="AQ162" s="12">
        <f t="shared" si="75"/>
        <v>175151000</v>
      </c>
      <c r="AR162" s="15">
        <f t="shared" si="76"/>
        <v>6.6666666666666666E-2</v>
      </c>
      <c r="AS162" s="15">
        <f t="shared" si="77"/>
        <v>9.1388888888888895E-2</v>
      </c>
      <c r="AT162" s="15">
        <f t="shared" si="78"/>
        <v>0.6827833333333333</v>
      </c>
      <c r="AU162" s="16">
        <f t="shared" si="79"/>
        <v>0</v>
      </c>
      <c r="AV162" s="16">
        <f t="shared" si="80"/>
        <v>0</v>
      </c>
      <c r="AW162" s="16">
        <f t="shared" si="81"/>
        <v>0</v>
      </c>
      <c r="AX162" s="16">
        <f t="shared" si="83"/>
        <v>0.2075263157894737</v>
      </c>
      <c r="AY162" s="16">
        <f t="shared" si="84"/>
        <v>0</v>
      </c>
      <c r="AZ162" s="16">
        <f t="shared" si="85"/>
        <v>0.27500000000000002</v>
      </c>
      <c r="BA162" s="16">
        <f t="shared" si="86"/>
        <v>0.33682884615384617</v>
      </c>
    </row>
    <row r="163" spans="1:53" x14ac:dyDescent="0.25">
      <c r="A163" s="8" t="s">
        <v>1305</v>
      </c>
      <c r="B163" s="20" t="s">
        <v>727</v>
      </c>
      <c r="C163" s="9" t="s">
        <v>728</v>
      </c>
      <c r="D163" s="10" t="s">
        <v>497</v>
      </c>
      <c r="E163" s="9" t="s">
        <v>193</v>
      </c>
      <c r="F163" s="9" t="s">
        <v>498</v>
      </c>
      <c r="G163" s="9" t="s">
        <v>485</v>
      </c>
      <c r="H163" s="11">
        <v>3.5000000000000003E-2</v>
      </c>
      <c r="I163" s="11"/>
      <c r="J163" s="11">
        <v>0.01</v>
      </c>
      <c r="K163" s="11">
        <v>0.01</v>
      </c>
      <c r="L163" s="11">
        <v>5.0000000000000001E-3</v>
      </c>
      <c r="M163" s="11">
        <v>5.0000000000000001E-3</v>
      </c>
      <c r="N163" s="11"/>
      <c r="O163" s="12">
        <f t="shared" si="69"/>
        <v>0</v>
      </c>
      <c r="P163" s="12">
        <f t="shared" si="87"/>
        <v>0</v>
      </c>
      <c r="Q163" s="12">
        <f t="shared" si="70"/>
        <v>0</v>
      </c>
      <c r="R163" s="12">
        <f t="shared" si="62"/>
        <v>0</v>
      </c>
      <c r="S163" s="12">
        <f t="shared" si="71"/>
        <v>0</v>
      </c>
      <c r="T163" s="12">
        <f t="shared" si="88"/>
        <v>206462</v>
      </c>
      <c r="U163" s="12">
        <f t="shared" si="72"/>
        <v>0</v>
      </c>
      <c r="V163" s="12">
        <f t="shared" si="89"/>
        <v>0</v>
      </c>
      <c r="W163" s="12">
        <f t="shared" si="82"/>
        <v>213950</v>
      </c>
      <c r="X163" s="12">
        <f t="shared" si="73"/>
        <v>0</v>
      </c>
      <c r="Y163" s="12">
        <f t="shared" si="90"/>
        <v>0</v>
      </c>
      <c r="Z163" s="12">
        <f t="shared" si="91"/>
        <v>0</v>
      </c>
      <c r="AA163" s="12">
        <f t="shared" si="92"/>
        <v>0</v>
      </c>
      <c r="AB163" s="12">
        <f t="shared" si="68"/>
        <v>0</v>
      </c>
      <c r="AC163" s="12">
        <v>50000000</v>
      </c>
      <c r="AD163" s="12">
        <v>40000000</v>
      </c>
      <c r="AE163" s="12">
        <f>SUMIFS('[1]TIẾN ĐỘ %'!$M$6:$M$1034,'[1]TIẾN ĐỘ %'!$G$6:$G$1034,$A163,'[1]TIẾN ĐỘ %'!$F$6:$F$1034,$E163)</f>
        <v>30000000</v>
      </c>
      <c r="AF163" s="12">
        <f t="shared" si="74"/>
        <v>120000000</v>
      </c>
      <c r="AG163" s="12">
        <v>4927500</v>
      </c>
      <c r="AH163" s="12">
        <v>14760000</v>
      </c>
      <c r="AI163" s="12">
        <v>19687500</v>
      </c>
      <c r="AJ163" s="12">
        <v>21395000</v>
      </c>
      <c r="AK163" s="12">
        <v>4550000</v>
      </c>
      <c r="AL163" s="12">
        <v>21395000</v>
      </c>
      <c r="AM163" s="12">
        <v>25945000</v>
      </c>
      <c r="AN163" s="12">
        <f>SUMIFS('[1]DATA THÔ IN'!$P$4:$P$12031,'[1]DATA THÔ IN'!$H$4:$H$12031,$A163,'[1]DATA THÔ IN'!$AC$4:$AC$12031,$E163,'[1]DATA THÔ IN'!$AH$4:$AH$12031,"Tiến độ 1")</f>
        <v>9360000</v>
      </c>
      <c r="AO163" s="12">
        <f>SUMIFS('[1]DATA THÔ IN'!$P$4:$P$12031,'[1]DATA THÔ IN'!$H$4:$H$12031,$A163,'[1]DATA THÔ IN'!$AC$4:$AC$12031,$E163,'[1]DATA THÔ IN'!$AH$4:$AH$12031,"Tiến độ 2")</f>
        <v>3450000</v>
      </c>
      <c r="AP163" s="12">
        <f>SUMIFS('[1]TIẾN ĐỘ %'!$N$6:$N$1034,'[1]TIẾN ĐỘ %'!$G$6:$G$1034,A163,'[1]TIẾN ĐỘ %'!$F$6:$F$1034,$E163)</f>
        <v>20585000</v>
      </c>
      <c r="AQ163" s="12">
        <f t="shared" si="75"/>
        <v>66217500</v>
      </c>
      <c r="AR163" s="15">
        <f t="shared" si="76"/>
        <v>9.8549999999999999E-2</v>
      </c>
      <c r="AS163" s="15">
        <f t="shared" si="77"/>
        <v>0.29520000000000002</v>
      </c>
      <c r="AT163" s="15">
        <f t="shared" si="78"/>
        <v>0.39374999999999999</v>
      </c>
      <c r="AU163" s="16">
        <f t="shared" si="79"/>
        <v>0.53487499999999999</v>
      </c>
      <c r="AV163" s="16">
        <f t="shared" si="80"/>
        <v>0.11375</v>
      </c>
      <c r="AW163" s="16">
        <f t="shared" si="81"/>
        <v>0.64862500000000001</v>
      </c>
      <c r="AX163" s="16">
        <f t="shared" si="83"/>
        <v>0.312</v>
      </c>
      <c r="AY163" s="16">
        <f t="shared" si="84"/>
        <v>0.115</v>
      </c>
      <c r="AZ163" s="16">
        <f t="shared" si="85"/>
        <v>0.6861666666666667</v>
      </c>
      <c r="BA163" s="16">
        <f t="shared" si="86"/>
        <v>0.55181250000000004</v>
      </c>
    </row>
    <row r="164" spans="1:53" x14ac:dyDescent="0.25">
      <c r="A164" s="8" t="s">
        <v>1306</v>
      </c>
      <c r="B164" s="20" t="s">
        <v>729</v>
      </c>
      <c r="C164" s="9" t="s">
        <v>730</v>
      </c>
      <c r="D164" s="10" t="s">
        <v>497</v>
      </c>
      <c r="E164" s="9" t="s">
        <v>193</v>
      </c>
      <c r="F164" s="9" t="s">
        <v>498</v>
      </c>
      <c r="G164" s="9" t="s">
        <v>485</v>
      </c>
      <c r="H164" s="11">
        <v>3.5000000000000003E-2</v>
      </c>
      <c r="I164" s="11"/>
      <c r="J164" s="11">
        <v>0.01</v>
      </c>
      <c r="K164" s="11">
        <v>0.01</v>
      </c>
      <c r="L164" s="11">
        <v>5.0000000000000001E-3</v>
      </c>
      <c r="M164" s="11">
        <v>5.0000000000000001E-3</v>
      </c>
      <c r="N164" s="11"/>
      <c r="O164" s="12">
        <f t="shared" si="69"/>
        <v>0</v>
      </c>
      <c r="P164" s="12">
        <f t="shared" si="87"/>
        <v>937806.29999999993</v>
      </c>
      <c r="Q164" s="12">
        <f t="shared" si="70"/>
        <v>483368.5</v>
      </c>
      <c r="R164" s="12">
        <f t="shared" si="62"/>
        <v>1655862.8</v>
      </c>
      <c r="S164" s="12">
        <f t="shared" si="71"/>
        <v>0</v>
      </c>
      <c r="T164" s="12">
        <f t="shared" si="88"/>
        <v>1307729</v>
      </c>
      <c r="U164" s="12">
        <f t="shared" si="72"/>
        <v>71217</v>
      </c>
      <c r="V164" s="12">
        <f t="shared" si="89"/>
        <v>1378946</v>
      </c>
      <c r="W164" s="12">
        <f t="shared" si="82"/>
        <v>1355160</v>
      </c>
      <c r="X164" s="12">
        <f t="shared" si="73"/>
        <v>0</v>
      </c>
      <c r="Y164" s="12">
        <f t="shared" si="90"/>
        <v>702862.57499999995</v>
      </c>
      <c r="Z164" s="12">
        <f t="shared" si="91"/>
        <v>847414.75</v>
      </c>
      <c r="AA164" s="12">
        <f t="shared" si="92"/>
        <v>1607598.325</v>
      </c>
      <c r="AB164" s="12">
        <f t="shared" si="68"/>
        <v>2321203.7624999997</v>
      </c>
      <c r="AC164" s="12">
        <v>140000000</v>
      </c>
      <c r="AD164" s="12">
        <v>140000000</v>
      </c>
      <c r="AE164" s="12">
        <f>SUMIFS('[1]TIẾN ĐỘ %'!$M$6:$M$1034,'[1]TIẾN ĐỘ %'!$G$6:$G$1034,$A164,'[1]TIẾN ĐỘ %'!$F$6:$F$1034,$E164)</f>
        <v>160000000</v>
      </c>
      <c r="AF164" s="12">
        <f t="shared" si="74"/>
        <v>440000000</v>
      </c>
      <c r="AG164" s="12">
        <v>97182000</v>
      </c>
      <c r="AH164" s="12">
        <v>50090000</v>
      </c>
      <c r="AI164" s="12">
        <v>171592000</v>
      </c>
      <c r="AJ164" s="12">
        <v>135516000</v>
      </c>
      <c r="AK164" s="12">
        <v>7380000</v>
      </c>
      <c r="AL164" s="12">
        <v>135516000</v>
      </c>
      <c r="AM164" s="12">
        <v>142896000</v>
      </c>
      <c r="AN164" s="12">
        <f>SUMIFS('[1]DATA THÔ IN'!$P$4:$P$12031,'[1]DATA THÔ IN'!$H$4:$H$12031,$A164,'[1]DATA THÔ IN'!$AC$4:$AC$12031,$E164,'[1]DATA THÔ IN'!$AH$4:$AH$12031,"Tiến độ 1")</f>
        <v>72835500</v>
      </c>
      <c r="AO164" s="12">
        <f>SUMIFS('[1]DATA THÔ IN'!$P$4:$P$12031,'[1]DATA THÔ IN'!$H$4:$H$12031,$A164,'[1]DATA THÔ IN'!$AC$4:$AC$12031,$E164,'[1]DATA THÔ IN'!$AH$4:$AH$12031,"Tiến độ 2")</f>
        <v>87815000</v>
      </c>
      <c r="AP164" s="12">
        <f>SUMIFS('[1]TIẾN ĐỘ %'!$N$6:$N$1034,'[1]TIẾN ĐỘ %'!$G$6:$G$1034,A164,'[1]TIẾN ĐỘ %'!$F$6:$F$1034,$E164)</f>
        <v>166590500</v>
      </c>
      <c r="AQ164" s="12">
        <f t="shared" si="75"/>
        <v>481078500</v>
      </c>
      <c r="AR164" s="15">
        <f t="shared" si="76"/>
        <v>0.69415714285714281</v>
      </c>
      <c r="AS164" s="15">
        <f t="shared" si="77"/>
        <v>0.35778571428571426</v>
      </c>
      <c r="AT164" s="15">
        <f t="shared" si="78"/>
        <v>1.2256571428571428</v>
      </c>
      <c r="AU164" s="16">
        <f t="shared" si="79"/>
        <v>0.96797142857142859</v>
      </c>
      <c r="AV164" s="16">
        <f t="shared" si="80"/>
        <v>5.2714285714285714E-2</v>
      </c>
      <c r="AW164" s="16">
        <f t="shared" si="81"/>
        <v>1.0206857142857142</v>
      </c>
      <c r="AX164" s="16">
        <f t="shared" si="83"/>
        <v>0.455221875</v>
      </c>
      <c r="AY164" s="16">
        <f t="shared" si="84"/>
        <v>0.54884374999999996</v>
      </c>
      <c r="AZ164" s="16">
        <f t="shared" si="85"/>
        <v>1.041190625</v>
      </c>
      <c r="BA164" s="16">
        <f t="shared" si="86"/>
        <v>1.0933602272727272</v>
      </c>
    </row>
    <row r="165" spans="1:53" x14ac:dyDescent="0.25">
      <c r="A165" s="8" t="s">
        <v>1326</v>
      </c>
      <c r="B165" s="20" t="s">
        <v>733</v>
      </c>
      <c r="C165" s="9" t="s">
        <v>734</v>
      </c>
      <c r="D165" s="10" t="s">
        <v>483</v>
      </c>
      <c r="E165" s="9" t="s">
        <v>193</v>
      </c>
      <c r="F165" s="9" t="s">
        <v>484</v>
      </c>
      <c r="G165" s="9" t="s">
        <v>485</v>
      </c>
      <c r="H165" s="11">
        <v>3.5000000000000003E-2</v>
      </c>
      <c r="I165" s="11"/>
      <c r="J165" s="11">
        <v>0.01</v>
      </c>
      <c r="K165" s="11">
        <v>0.01</v>
      </c>
      <c r="L165" s="11">
        <v>5.0000000000000001E-3</v>
      </c>
      <c r="M165" s="11">
        <v>5.0000000000000001E-3</v>
      </c>
      <c r="N165" s="11"/>
      <c r="O165" s="12">
        <f t="shared" si="69"/>
        <v>0</v>
      </c>
      <c r="P165" s="12">
        <f t="shared" si="87"/>
        <v>833875.79999999993</v>
      </c>
      <c r="Q165" s="12">
        <f t="shared" si="70"/>
        <v>899573</v>
      </c>
      <c r="R165" s="12">
        <f t="shared" si="62"/>
        <v>1762398.8</v>
      </c>
      <c r="S165" s="12">
        <f t="shared" si="71"/>
        <v>0</v>
      </c>
      <c r="T165" s="12">
        <f t="shared" si="88"/>
        <v>0</v>
      </c>
      <c r="U165" s="12">
        <f t="shared" si="72"/>
        <v>1057254</v>
      </c>
      <c r="V165" s="12">
        <f t="shared" si="89"/>
        <v>1726578</v>
      </c>
      <c r="W165" s="12">
        <f t="shared" si="82"/>
        <v>259200</v>
      </c>
      <c r="X165" s="12">
        <f t="shared" si="73"/>
        <v>0</v>
      </c>
      <c r="Y165" s="12">
        <f t="shared" si="90"/>
        <v>0</v>
      </c>
      <c r="Z165" s="12">
        <f t="shared" si="91"/>
        <v>0</v>
      </c>
      <c r="AA165" s="12">
        <f t="shared" si="92"/>
        <v>0</v>
      </c>
      <c r="AB165" s="12">
        <f t="shared" si="68"/>
        <v>0</v>
      </c>
      <c r="AC165" s="12">
        <v>170000000</v>
      </c>
      <c r="AD165" s="12">
        <v>170000000</v>
      </c>
      <c r="AE165" s="12">
        <f>SUMIFS('[1]TIẾN ĐỘ %'!$M$6:$M$1034,'[1]TIẾN ĐỘ %'!$G$6:$G$1034,$A165,'[1]TIẾN ĐỘ %'!$F$6:$F$1034,$E165)</f>
        <v>200000000</v>
      </c>
      <c r="AF165" s="12">
        <f t="shared" si="74"/>
        <v>540000000</v>
      </c>
      <c r="AG165" s="12">
        <v>86412000</v>
      </c>
      <c r="AH165" s="12">
        <v>93220000</v>
      </c>
      <c r="AI165" s="12">
        <v>182632000</v>
      </c>
      <c r="AJ165" s="12">
        <v>25920000</v>
      </c>
      <c r="AK165" s="12">
        <v>109560000</v>
      </c>
      <c r="AL165" s="12">
        <v>25920000</v>
      </c>
      <c r="AM165" s="12">
        <v>178920000</v>
      </c>
      <c r="AN165" s="12">
        <f>SUMIFS('[1]DATA THÔ IN'!$P$4:$P$12031,'[1]DATA THÔ IN'!$H$4:$H$12031,$A165,'[1]DATA THÔ IN'!$AC$4:$AC$12031,$E165,'[1]DATA THÔ IN'!$AH$4:$AH$12031,"Tiến độ 1")</f>
        <v>24840000</v>
      </c>
      <c r="AO165" s="12">
        <f>SUMIFS('[1]DATA THÔ IN'!$P$4:$P$12031,'[1]DATA THÔ IN'!$H$4:$H$12031,$A165,'[1]DATA THÔ IN'!$AC$4:$AC$12031,$E165,'[1]DATA THÔ IN'!$AH$4:$AH$12031,"Tiến độ 2")</f>
        <v>48540000</v>
      </c>
      <c r="AP165" s="12">
        <f>SUMIFS('[1]TIẾN ĐỘ %'!$N$6:$N$1034,'[1]TIẾN ĐỘ %'!$G$6:$G$1034,A165,'[1]TIẾN ĐỘ %'!$F$6:$F$1034,$E165)</f>
        <v>101520000</v>
      </c>
      <c r="AQ165" s="12">
        <f t="shared" si="75"/>
        <v>463072000</v>
      </c>
      <c r="AR165" s="15">
        <f t="shared" si="76"/>
        <v>0.50830588235294116</v>
      </c>
      <c r="AS165" s="15">
        <f t="shared" si="77"/>
        <v>0.5483529411764706</v>
      </c>
      <c r="AT165" s="15">
        <f t="shared" si="78"/>
        <v>1.0743058823529412</v>
      </c>
      <c r="AU165" s="16">
        <f t="shared" si="79"/>
        <v>0.15247058823529411</v>
      </c>
      <c r="AV165" s="16">
        <f t="shared" si="80"/>
        <v>0.64447058823529413</v>
      </c>
      <c r="AW165" s="16">
        <f t="shared" si="81"/>
        <v>1.052470588235294</v>
      </c>
      <c r="AX165" s="16">
        <f t="shared" si="83"/>
        <v>0.1242</v>
      </c>
      <c r="AY165" s="16">
        <f t="shared" si="84"/>
        <v>0.2427</v>
      </c>
      <c r="AZ165" s="16">
        <f t="shared" si="85"/>
        <v>0.50760000000000005</v>
      </c>
      <c r="BA165" s="16">
        <f t="shared" si="86"/>
        <v>0.85754074074074071</v>
      </c>
    </row>
    <row r="166" spans="1:53" x14ac:dyDescent="0.25">
      <c r="A166" s="8" t="s">
        <v>1315</v>
      </c>
      <c r="B166" s="20" t="s">
        <v>751</v>
      </c>
      <c r="C166" s="9" t="s">
        <v>752</v>
      </c>
      <c r="D166" s="10" t="s">
        <v>492</v>
      </c>
      <c r="E166" s="9" t="s">
        <v>193</v>
      </c>
      <c r="F166" s="9" t="s">
        <v>493</v>
      </c>
      <c r="G166" s="9" t="s">
        <v>485</v>
      </c>
      <c r="H166" s="11">
        <v>3.5000000000000003E-2</v>
      </c>
      <c r="I166" s="11"/>
      <c r="J166" s="11">
        <v>0.01</v>
      </c>
      <c r="K166" s="11">
        <v>0.01</v>
      </c>
      <c r="L166" s="11">
        <v>5.0000000000000001E-3</v>
      </c>
      <c r="M166" s="11">
        <v>5.0000000000000001E-3</v>
      </c>
      <c r="N166" s="11"/>
      <c r="O166" s="12">
        <f t="shared" si="69"/>
        <v>0</v>
      </c>
      <c r="P166" s="12">
        <f t="shared" si="87"/>
        <v>352948.75</v>
      </c>
      <c r="Q166" s="12">
        <f t="shared" si="70"/>
        <v>0</v>
      </c>
      <c r="R166" s="12">
        <f t="shared" si="62"/>
        <v>910525.75</v>
      </c>
      <c r="S166" s="12">
        <f t="shared" si="71"/>
        <v>0</v>
      </c>
      <c r="T166" s="12">
        <f t="shared" si="88"/>
        <v>0</v>
      </c>
      <c r="U166" s="12">
        <f t="shared" si="72"/>
        <v>0</v>
      </c>
      <c r="V166" s="12">
        <f t="shared" si="89"/>
        <v>0</v>
      </c>
      <c r="W166" s="12">
        <f t="shared" si="82"/>
        <v>0</v>
      </c>
      <c r="X166" s="12">
        <f t="shared" si="73"/>
        <v>0</v>
      </c>
      <c r="Y166" s="12">
        <f t="shared" si="90"/>
        <v>0</v>
      </c>
      <c r="Z166" s="12">
        <f t="shared" si="91"/>
        <v>0</v>
      </c>
      <c r="AA166" s="12">
        <f t="shared" si="92"/>
        <v>0</v>
      </c>
      <c r="AB166" s="12">
        <f t="shared" si="68"/>
        <v>0</v>
      </c>
      <c r="AC166" s="12">
        <v>90000000</v>
      </c>
      <c r="AD166" s="12">
        <v>70000000</v>
      </c>
      <c r="AE166" s="12">
        <f>SUMIFS('[1]TIẾN ĐỘ %'!$M$6:$M$1034,'[1]TIẾN ĐỘ %'!$G$6:$G$1034,$A166,'[1]TIẾN ĐỘ %'!$F$6:$F$1034,$E166)</f>
        <v>90000000</v>
      </c>
      <c r="AF166" s="12">
        <f t="shared" si="74"/>
        <v>250000000</v>
      </c>
      <c r="AG166" s="12">
        <v>36575000</v>
      </c>
      <c r="AH166" s="12">
        <v>6440000</v>
      </c>
      <c r="AI166" s="12">
        <v>94355000</v>
      </c>
      <c r="AJ166" s="12">
        <v>0</v>
      </c>
      <c r="AK166" s="12">
        <v>0</v>
      </c>
      <c r="AL166" s="12">
        <v>0</v>
      </c>
      <c r="AM166" s="12">
        <v>14010000</v>
      </c>
      <c r="AN166" s="12">
        <f>SUMIFS('[1]DATA THÔ IN'!$P$4:$P$12031,'[1]DATA THÔ IN'!$H$4:$H$12031,$A166,'[1]DATA THÔ IN'!$AC$4:$AC$12031,$E166,'[1]DATA THÔ IN'!$AH$4:$AH$12031,"Tiến độ 1")</f>
        <v>6825000</v>
      </c>
      <c r="AO166" s="12">
        <f>SUMIFS('[1]DATA THÔ IN'!$P$4:$P$12031,'[1]DATA THÔ IN'!$H$4:$H$12031,$A166,'[1]DATA THÔ IN'!$AC$4:$AC$12031,$E166,'[1]DATA THÔ IN'!$AH$4:$AH$12031,"Tiến độ 2")</f>
        <v>21495000</v>
      </c>
      <c r="AP166" s="12">
        <f>SUMIFS('[1]TIẾN ĐỘ %'!$N$6:$N$1034,'[1]TIẾN ĐỘ %'!$G$6:$G$1034,A166,'[1]TIẾN ĐỘ %'!$F$6:$F$1034,$E166)</f>
        <v>28320000</v>
      </c>
      <c r="AQ166" s="12">
        <f t="shared" si="75"/>
        <v>136685000</v>
      </c>
      <c r="AR166" s="15">
        <f t="shared" si="76"/>
        <v>0.40638888888888891</v>
      </c>
      <c r="AS166" s="15">
        <f t="shared" si="77"/>
        <v>7.1555555555555553E-2</v>
      </c>
      <c r="AT166" s="15">
        <f t="shared" si="78"/>
        <v>1.0483888888888888</v>
      </c>
      <c r="AU166" s="16">
        <f t="shared" si="79"/>
        <v>0</v>
      </c>
      <c r="AV166" s="16">
        <f t="shared" si="80"/>
        <v>0</v>
      </c>
      <c r="AW166" s="16">
        <f t="shared" si="81"/>
        <v>0.20014285714285715</v>
      </c>
      <c r="AX166" s="16">
        <f t="shared" si="83"/>
        <v>7.5833333333333336E-2</v>
      </c>
      <c r="AY166" s="16">
        <f t="shared" si="84"/>
        <v>0.23883333333333334</v>
      </c>
      <c r="AZ166" s="16">
        <f t="shared" si="85"/>
        <v>0.31466666666666665</v>
      </c>
      <c r="BA166" s="16">
        <f t="shared" si="86"/>
        <v>0.54674</v>
      </c>
    </row>
    <row r="167" spans="1:53" x14ac:dyDescent="0.25">
      <c r="A167" s="8" t="s">
        <v>1316</v>
      </c>
      <c r="B167" s="20" t="s">
        <v>753</v>
      </c>
      <c r="C167" s="9" t="s">
        <v>754</v>
      </c>
      <c r="D167" s="10" t="s">
        <v>497</v>
      </c>
      <c r="E167" s="9" t="s">
        <v>193</v>
      </c>
      <c r="F167" s="9" t="s">
        <v>498</v>
      </c>
      <c r="G167" s="9" t="s">
        <v>485</v>
      </c>
      <c r="H167" s="11">
        <v>3.5000000000000003E-2</v>
      </c>
      <c r="I167" s="11"/>
      <c r="J167" s="26">
        <v>0.01</v>
      </c>
      <c r="K167" s="11">
        <v>0.01</v>
      </c>
      <c r="L167" s="11">
        <v>5.0000000000000001E-3</v>
      </c>
      <c r="M167" s="11">
        <v>5.0000000000000001E-3</v>
      </c>
      <c r="N167" s="11"/>
      <c r="O167" s="12">
        <f t="shared" si="69"/>
        <v>0</v>
      </c>
      <c r="P167" s="12">
        <f t="shared" si="87"/>
        <v>0</v>
      </c>
      <c r="Q167" s="12">
        <f t="shared" si="70"/>
        <v>0</v>
      </c>
      <c r="R167" s="12">
        <f t="shared" si="62"/>
        <v>0</v>
      </c>
      <c r="S167" s="12">
        <f t="shared" si="71"/>
        <v>0</v>
      </c>
      <c r="T167" s="12">
        <f t="shared" si="88"/>
        <v>0</v>
      </c>
      <c r="U167" s="12">
        <f t="shared" si="72"/>
        <v>0</v>
      </c>
      <c r="V167" s="12">
        <f t="shared" si="89"/>
        <v>0</v>
      </c>
      <c r="W167" s="12">
        <f t="shared" si="82"/>
        <v>132300</v>
      </c>
      <c r="X167" s="12">
        <f t="shared" si="73"/>
        <v>0</v>
      </c>
      <c r="Y167" s="12">
        <f t="shared" si="90"/>
        <v>0</v>
      </c>
      <c r="Z167" s="12">
        <f t="shared" si="91"/>
        <v>0</v>
      </c>
      <c r="AA167" s="12">
        <f t="shared" si="92"/>
        <v>0</v>
      </c>
      <c r="AB167" s="12">
        <f t="shared" si="68"/>
        <v>0</v>
      </c>
      <c r="AC167" s="12">
        <v>50000000</v>
      </c>
      <c r="AD167" s="12">
        <v>90000000</v>
      </c>
      <c r="AE167" s="12">
        <f>SUMIFS('[1]TIẾN ĐỘ %'!$M$6:$M$1034,'[1]TIẾN ĐỘ %'!$G$6:$G$1034,$A167,'[1]TIẾN ĐỘ %'!$F$6:$F$1034,$E167)</f>
        <v>60000000</v>
      </c>
      <c r="AF167" s="12">
        <f t="shared" si="74"/>
        <v>200000000</v>
      </c>
      <c r="AG167" s="12">
        <v>0</v>
      </c>
      <c r="AH167" s="12">
        <v>0</v>
      </c>
      <c r="AI167" s="12">
        <v>2940000</v>
      </c>
      <c r="AJ167" s="12">
        <v>13230000</v>
      </c>
      <c r="AK167" s="12">
        <v>0</v>
      </c>
      <c r="AL167" s="12">
        <v>13230000</v>
      </c>
      <c r="AM167" s="12">
        <v>13230000</v>
      </c>
      <c r="AN167" s="12">
        <f>SUMIFS('[1]DATA THÔ IN'!$P$4:$P$12031,'[1]DATA THÔ IN'!$H$4:$H$12031,$A167,'[1]DATA THÔ IN'!$AC$4:$AC$12031,$E167,'[1]DATA THÔ IN'!$AH$4:$AH$12031,"Tiến độ 1")</f>
        <v>8740000</v>
      </c>
      <c r="AO167" s="12">
        <f>SUMIFS('[1]DATA THÔ IN'!$P$4:$P$12031,'[1]DATA THÔ IN'!$H$4:$H$12031,$A167,'[1]DATA THÔ IN'!$AC$4:$AC$12031,$E167,'[1]DATA THÔ IN'!$AH$4:$AH$12031,"Tiến độ 2")</f>
        <v>0</v>
      </c>
      <c r="AP167" s="12">
        <f>SUMIFS('[1]TIẾN ĐỘ %'!$N$6:$N$1034,'[1]TIẾN ĐỘ %'!$G$6:$G$1034,A167,'[1]TIẾN ĐỘ %'!$F$6:$F$1034,$E167)</f>
        <v>8740000</v>
      </c>
      <c r="AQ167" s="12">
        <f t="shared" si="75"/>
        <v>24910000</v>
      </c>
      <c r="AR167" s="15">
        <f t="shared" si="76"/>
        <v>0</v>
      </c>
      <c r="AS167" s="15">
        <f t="shared" si="77"/>
        <v>0</v>
      </c>
      <c r="AT167" s="15">
        <f t="shared" si="78"/>
        <v>5.8799999999999998E-2</v>
      </c>
      <c r="AU167" s="16">
        <f t="shared" si="79"/>
        <v>0.14699999999999999</v>
      </c>
      <c r="AV167" s="16">
        <f t="shared" si="80"/>
        <v>0</v>
      </c>
      <c r="AW167" s="16">
        <f t="shared" si="81"/>
        <v>0.14699999999999999</v>
      </c>
      <c r="AX167" s="16">
        <f t="shared" si="83"/>
        <v>0.14566666666666667</v>
      </c>
      <c r="AY167" s="16">
        <f t="shared" si="84"/>
        <v>0</v>
      </c>
      <c r="AZ167" s="16">
        <f t="shared" si="85"/>
        <v>0.14566666666666667</v>
      </c>
      <c r="BA167" s="16">
        <f t="shared" si="86"/>
        <v>0.12454999999999999</v>
      </c>
    </row>
    <row r="168" spans="1:53" x14ac:dyDescent="0.25">
      <c r="A168" s="8" t="s">
        <v>1317</v>
      </c>
      <c r="B168" s="20" t="s">
        <v>755</v>
      </c>
      <c r="C168" s="9" t="s">
        <v>756</v>
      </c>
      <c r="D168" s="10" t="s">
        <v>483</v>
      </c>
      <c r="E168" s="9" t="s">
        <v>193</v>
      </c>
      <c r="F168" s="9" t="s">
        <v>484</v>
      </c>
      <c r="G168" s="9" t="s">
        <v>485</v>
      </c>
      <c r="H168" s="11">
        <v>3.5000000000000003E-2</v>
      </c>
      <c r="I168" s="11"/>
      <c r="J168" s="11">
        <v>0.01</v>
      </c>
      <c r="K168" s="11">
        <v>0.01</v>
      </c>
      <c r="L168" s="11">
        <v>5.0000000000000001E-3</v>
      </c>
      <c r="M168" s="11">
        <v>5.0000000000000001E-3</v>
      </c>
      <c r="N168" s="11"/>
      <c r="O168" s="12">
        <f t="shared" si="69"/>
        <v>0</v>
      </c>
      <c r="P168" s="12">
        <f t="shared" si="87"/>
        <v>0</v>
      </c>
      <c r="Q168" s="12">
        <f t="shared" si="70"/>
        <v>0</v>
      </c>
      <c r="R168" s="12">
        <f t="shared" si="62"/>
        <v>0</v>
      </c>
      <c r="S168" s="12">
        <f t="shared" si="71"/>
        <v>0</v>
      </c>
      <c r="T168" s="12">
        <f t="shared" si="88"/>
        <v>0</v>
      </c>
      <c r="U168" s="12">
        <f t="shared" si="72"/>
        <v>0</v>
      </c>
      <c r="V168" s="12">
        <f t="shared" si="89"/>
        <v>0</v>
      </c>
      <c r="W168" s="12">
        <f t="shared" si="82"/>
        <v>0</v>
      </c>
      <c r="X168" s="12">
        <f t="shared" si="73"/>
        <v>0</v>
      </c>
      <c r="Y168" s="12">
        <f t="shared" si="90"/>
        <v>0</v>
      </c>
      <c r="Z168" s="12">
        <f t="shared" si="91"/>
        <v>0</v>
      </c>
      <c r="AA168" s="12">
        <f t="shared" si="92"/>
        <v>0</v>
      </c>
      <c r="AB168" s="12">
        <f t="shared" si="68"/>
        <v>0</v>
      </c>
      <c r="AC168" s="12">
        <v>0</v>
      </c>
      <c r="AD168" s="12">
        <v>0</v>
      </c>
      <c r="AE168" s="12">
        <f>SUMIFS('[1]TIẾN ĐỘ %'!$M$6:$M$1034,'[1]TIẾN ĐỘ %'!$G$6:$G$1034,$A168,'[1]TIẾN ĐỘ %'!$F$6:$F$1034,$E168)</f>
        <v>0</v>
      </c>
      <c r="AF168" s="12">
        <f t="shared" si="74"/>
        <v>0</v>
      </c>
      <c r="AG168" s="12">
        <v>-36677000</v>
      </c>
      <c r="AH168" s="12">
        <v>0</v>
      </c>
      <c r="AI168" s="12">
        <v>-36677000</v>
      </c>
      <c r="AJ168" s="12">
        <v>0</v>
      </c>
      <c r="AK168" s="12">
        <v>0</v>
      </c>
      <c r="AL168" s="12">
        <v>0</v>
      </c>
      <c r="AM168" s="12">
        <v>0</v>
      </c>
      <c r="AN168" s="12">
        <f>SUMIFS('[1]DATA THÔ IN'!$P$4:$P$12031,'[1]DATA THÔ IN'!$H$4:$H$12031,$A168,'[1]DATA THÔ IN'!$AC$4:$AC$12031,$E168,'[1]DATA THÔ IN'!$AH$4:$AH$12031,"Tiến độ 1")</f>
        <v>0</v>
      </c>
      <c r="AO168" s="12">
        <f>SUMIFS('[1]DATA THÔ IN'!$P$4:$P$12031,'[1]DATA THÔ IN'!$H$4:$H$12031,$A168,'[1]DATA THÔ IN'!$AC$4:$AC$12031,$E168,'[1]DATA THÔ IN'!$AH$4:$AH$12031,"Tiến độ 2")</f>
        <v>0</v>
      </c>
      <c r="AP168" s="12">
        <f>SUMIFS('[1]TIẾN ĐỘ %'!$N$6:$N$1034,'[1]TIẾN ĐỘ %'!$G$6:$G$1034,A168,'[1]TIẾN ĐỘ %'!$F$6:$F$1034,$E168)</f>
        <v>0</v>
      </c>
      <c r="AQ168" s="12">
        <f t="shared" si="75"/>
        <v>-36677000</v>
      </c>
      <c r="AR168" s="15">
        <f t="shared" si="76"/>
        <v>0</v>
      </c>
      <c r="AS168" s="11">
        <f t="shared" si="77"/>
        <v>0</v>
      </c>
      <c r="AT168" s="15">
        <f t="shared" si="78"/>
        <v>0</v>
      </c>
      <c r="AU168" s="16">
        <f t="shared" si="79"/>
        <v>0</v>
      </c>
      <c r="AV168" s="16">
        <f t="shared" si="80"/>
        <v>0</v>
      </c>
      <c r="AW168" s="16">
        <f t="shared" si="81"/>
        <v>0</v>
      </c>
      <c r="AX168" s="16">
        <f t="shared" si="83"/>
        <v>0</v>
      </c>
      <c r="AY168" s="16">
        <f t="shared" si="84"/>
        <v>0</v>
      </c>
      <c r="AZ168" s="16">
        <f t="shared" si="85"/>
        <v>0</v>
      </c>
      <c r="BA168" s="16">
        <f t="shared" si="86"/>
        <v>0</v>
      </c>
    </row>
    <row r="169" spans="1:53" x14ac:dyDescent="0.25">
      <c r="A169" s="8" t="s">
        <v>1320</v>
      </c>
      <c r="B169" s="9" t="s">
        <v>761</v>
      </c>
      <c r="C169" s="9" t="s">
        <v>762</v>
      </c>
      <c r="D169" s="10" t="s">
        <v>492</v>
      </c>
      <c r="E169" s="9" t="s">
        <v>193</v>
      </c>
      <c r="F169" s="9" t="s">
        <v>493</v>
      </c>
      <c r="G169" s="9" t="s">
        <v>485</v>
      </c>
      <c r="H169" s="11">
        <v>3.5000000000000003E-2</v>
      </c>
      <c r="I169" s="11"/>
      <c r="J169" s="11">
        <v>0.01</v>
      </c>
      <c r="K169" s="11">
        <v>0.01</v>
      </c>
      <c r="L169" s="11">
        <v>5.0000000000000001E-3</v>
      </c>
      <c r="M169" s="11">
        <v>5.0000000000000001E-3</v>
      </c>
      <c r="N169" s="11"/>
      <c r="O169" s="12">
        <f t="shared" si="69"/>
        <v>0</v>
      </c>
      <c r="P169" s="12">
        <f t="shared" ref="P169:P200" si="93">IF(AR169&gt;=40%,AG169*J169*(100%-H169),0)</f>
        <v>1951693.2</v>
      </c>
      <c r="Q169" s="12">
        <f t="shared" si="70"/>
        <v>0</v>
      </c>
      <c r="R169" s="12">
        <f t="shared" si="62"/>
        <v>2306620.2000000002</v>
      </c>
      <c r="S169" s="12">
        <f t="shared" si="71"/>
        <v>0</v>
      </c>
      <c r="T169" s="12">
        <f t="shared" si="88"/>
        <v>508459</v>
      </c>
      <c r="U169" s="12">
        <f t="shared" si="72"/>
        <v>0</v>
      </c>
      <c r="V169" s="12">
        <f t="shared" si="89"/>
        <v>0</v>
      </c>
      <c r="W169" s="12">
        <f t="shared" si="82"/>
        <v>526900</v>
      </c>
      <c r="X169" s="12">
        <f t="shared" si="73"/>
        <v>0</v>
      </c>
      <c r="Y169" s="12">
        <f t="shared" si="90"/>
        <v>0</v>
      </c>
      <c r="Z169" s="12">
        <f t="shared" si="91"/>
        <v>1106276</v>
      </c>
      <c r="AA169" s="12">
        <f t="shared" si="92"/>
        <v>1468826.5</v>
      </c>
      <c r="AB169" s="12">
        <f t="shared" si="68"/>
        <v>2278451.85</v>
      </c>
      <c r="AC169" s="12">
        <v>150000000</v>
      </c>
      <c r="AD169" s="12">
        <v>130000000</v>
      </c>
      <c r="AE169" s="12">
        <f>SUMIFS('[1]TIẾN ĐỘ %'!$M$6:$M$1034,'[1]TIẾN ĐỘ %'!$G$6:$G$1034,$A169,'[1]TIẾN ĐỘ %'!$F$6:$F$1034,$E169)</f>
        <v>150000000</v>
      </c>
      <c r="AF169" s="12">
        <f t="shared" si="74"/>
        <v>430000000</v>
      </c>
      <c r="AG169" s="12">
        <v>202248000</v>
      </c>
      <c r="AH169" s="12">
        <v>0</v>
      </c>
      <c r="AI169" s="12">
        <v>239028000</v>
      </c>
      <c r="AJ169" s="12">
        <v>52690000</v>
      </c>
      <c r="AK169" s="12">
        <v>28290000</v>
      </c>
      <c r="AL169" s="12">
        <v>52690000</v>
      </c>
      <c r="AM169" s="12">
        <v>80980000</v>
      </c>
      <c r="AN169" s="12">
        <f>SUMIFS('[1]DATA THÔ IN'!$P$4:$P$12031,'[1]DATA THÔ IN'!$H$4:$H$12031,$A169,'[1]DATA THÔ IN'!$AC$4:$AC$12031,$E169,'[1]DATA THÔ IN'!$AH$4:$AH$12031,"Tiến độ 1")</f>
        <v>37570000</v>
      </c>
      <c r="AO169" s="12">
        <f>SUMIFS('[1]DATA THÔ IN'!$P$4:$P$12031,'[1]DATA THÔ IN'!$H$4:$H$12031,$A169,'[1]DATA THÔ IN'!$AC$4:$AC$12031,$E169,'[1]DATA THÔ IN'!$AH$4:$AH$12031,"Tiến độ 2")</f>
        <v>114640000</v>
      </c>
      <c r="AP169" s="12">
        <f>SUMIFS('[1]TIẾN ĐỘ %'!$N$6:$N$1034,'[1]TIẾN ĐỘ %'!$G$6:$G$1034,A169,'[1]TIẾN ĐỘ %'!$F$6:$F$1034,$E169)</f>
        <v>152210000</v>
      </c>
      <c r="AQ169" s="12">
        <f t="shared" si="75"/>
        <v>472218000</v>
      </c>
      <c r="AR169" s="15">
        <f t="shared" si="76"/>
        <v>1.34832</v>
      </c>
      <c r="AS169" s="15">
        <f t="shared" si="77"/>
        <v>0</v>
      </c>
      <c r="AT169" s="15">
        <f t="shared" si="78"/>
        <v>1.59352</v>
      </c>
      <c r="AU169" s="16">
        <f t="shared" si="79"/>
        <v>0.40530769230769231</v>
      </c>
      <c r="AV169" s="16">
        <f t="shared" si="80"/>
        <v>0.21761538461538463</v>
      </c>
      <c r="AW169" s="16">
        <f t="shared" si="81"/>
        <v>0.62292307692307691</v>
      </c>
      <c r="AX169" s="16">
        <f t="shared" si="83"/>
        <v>0.25046666666666667</v>
      </c>
      <c r="AY169" s="16">
        <f t="shared" si="84"/>
        <v>0.76426666666666665</v>
      </c>
      <c r="AZ169" s="16">
        <f t="shared" si="85"/>
        <v>1.0147333333333333</v>
      </c>
      <c r="BA169" s="16">
        <f t="shared" si="86"/>
        <v>1.0981813953488373</v>
      </c>
    </row>
    <row r="170" spans="1:53" x14ac:dyDescent="0.25">
      <c r="A170" s="8" t="s">
        <v>1331</v>
      </c>
      <c r="B170" s="9" t="s">
        <v>1088</v>
      </c>
      <c r="C170" s="9" t="s">
        <v>1089</v>
      </c>
      <c r="D170" s="10" t="s">
        <v>1001</v>
      </c>
      <c r="E170" s="9" t="s">
        <v>193</v>
      </c>
      <c r="F170" s="9" t="s">
        <v>1002</v>
      </c>
      <c r="G170" s="9" t="s">
        <v>998</v>
      </c>
      <c r="H170" s="11">
        <v>3.5000000000000003E-2</v>
      </c>
      <c r="I170" s="11"/>
      <c r="J170" s="11">
        <v>0.01</v>
      </c>
      <c r="K170" s="11">
        <v>0.01</v>
      </c>
      <c r="L170" s="11">
        <v>5.0000000000000001E-3</v>
      </c>
      <c r="M170" s="11">
        <v>5.0000000000000001E-3</v>
      </c>
      <c r="N170" s="11"/>
      <c r="O170" s="12">
        <f t="shared" si="69"/>
        <v>0</v>
      </c>
      <c r="P170" s="12">
        <f t="shared" si="93"/>
        <v>686983.5</v>
      </c>
      <c r="Q170" s="12">
        <f t="shared" si="70"/>
        <v>971079.5</v>
      </c>
      <c r="R170" s="12">
        <f t="shared" ref="R170:R233" si="94">IF(AT170&gt;=100%,AI170*(100%-H170)*K170,0)</f>
        <v>1658063</v>
      </c>
      <c r="S170" s="12">
        <f t="shared" si="71"/>
        <v>0</v>
      </c>
      <c r="T170" s="12">
        <f t="shared" ref="T170:T201" si="95">ROUND(IF(AU170&gt;=40%,AJ170*J170*(100%-H170),0),0)</f>
        <v>436566</v>
      </c>
      <c r="U170" s="12">
        <f t="shared" si="72"/>
        <v>449208</v>
      </c>
      <c r="V170" s="12">
        <f t="shared" ref="V170:V201" si="96">ROUND(IF(AW170&gt;=100%,AM170*(100%-H170)*K170,0),0)</f>
        <v>885774</v>
      </c>
      <c r="W170" s="12">
        <f t="shared" si="82"/>
        <v>452400</v>
      </c>
      <c r="X170" s="12">
        <f t="shared" si="73"/>
        <v>0</v>
      </c>
      <c r="Y170" s="12">
        <f t="shared" ref="Y170:Y201" si="97">IF(AX170&gt;=40%,AN170*J170*(100%-H170),0)</f>
        <v>0</v>
      </c>
      <c r="Z170" s="12">
        <f t="shared" ref="Z170:Z201" si="98">IF(OR(AY170&gt;=60%,(AX170+AY170)&gt;=100%),AO170*J170*(100%-H170),0)</f>
        <v>0</v>
      </c>
      <c r="AA170" s="12">
        <f t="shared" ref="AA170:AA201" si="99">IF(AZ170&gt;=100%,AP170*K170*(100%-H170),0)</f>
        <v>0</v>
      </c>
      <c r="AB170" s="12">
        <f t="shared" ref="AB170:AB233" si="100">IF(AF170=0,0,IF(AQ170&gt;=AF170,AQ170*L170*(100%-H170),0))</f>
        <v>0</v>
      </c>
      <c r="AC170" s="12">
        <v>170000000</v>
      </c>
      <c r="AD170" s="12">
        <v>90000000</v>
      </c>
      <c r="AE170" s="12">
        <f>SUMIFS('[1]TIẾN ĐỘ %'!$M$6:$M$1034,'[1]TIẾN ĐỘ %'!$G$6:$G$1034,$A170,'[1]TIẾN ĐỘ %'!$F$6:$F$1034,$E170)</f>
        <v>170000000</v>
      </c>
      <c r="AF170" s="12">
        <f t="shared" si="74"/>
        <v>430000000</v>
      </c>
      <c r="AG170" s="12">
        <v>71190000</v>
      </c>
      <c r="AH170" s="12">
        <v>100630000</v>
      </c>
      <c r="AI170" s="12">
        <v>171820000</v>
      </c>
      <c r="AJ170" s="12">
        <v>45240000</v>
      </c>
      <c r="AK170" s="12">
        <v>46550000</v>
      </c>
      <c r="AL170" s="12">
        <v>45240000</v>
      </c>
      <c r="AM170" s="12">
        <v>91790000</v>
      </c>
      <c r="AN170" s="12">
        <f>SUMIFS('[1]DATA THÔ IN'!$P$4:$P$12031,'[1]DATA THÔ IN'!$H$4:$H$12031,$A170,'[1]DATA THÔ IN'!$AC$4:$AC$12031,$E170,'[1]DATA THÔ IN'!$AH$4:$AH$12031,"Tiến độ 1")</f>
        <v>5700000</v>
      </c>
      <c r="AO170" s="12">
        <f>SUMIFS('[1]DATA THÔ IN'!$P$4:$P$12031,'[1]DATA THÔ IN'!$H$4:$H$12031,$A170,'[1]DATA THÔ IN'!$AC$4:$AC$12031,$E170,'[1]DATA THÔ IN'!$AH$4:$AH$12031,"Tiến độ 2")</f>
        <v>0</v>
      </c>
      <c r="AP170" s="12">
        <f>SUMIFS('[1]TIẾN ĐỘ %'!$N$6:$N$1034,'[1]TIẾN ĐỘ %'!$G$6:$G$1034,A170,'[1]TIẾN ĐỘ %'!$F$6:$F$1034,$E170)</f>
        <v>5700000</v>
      </c>
      <c r="AQ170" s="12">
        <f t="shared" si="75"/>
        <v>269310000</v>
      </c>
      <c r="AR170" s="15">
        <f t="shared" si="76"/>
        <v>0.41876470588235293</v>
      </c>
      <c r="AS170" s="15">
        <f t="shared" si="77"/>
        <v>0.59194117647058819</v>
      </c>
      <c r="AT170" s="15">
        <f t="shared" si="78"/>
        <v>1.0107058823529411</v>
      </c>
      <c r="AU170" s="16">
        <f t="shared" si="79"/>
        <v>0.50266666666666671</v>
      </c>
      <c r="AV170" s="16">
        <f t="shared" si="80"/>
        <v>0.51722222222222225</v>
      </c>
      <c r="AW170" s="16">
        <f t="shared" si="81"/>
        <v>1.0198888888888888</v>
      </c>
      <c r="AX170" s="16">
        <f t="shared" si="83"/>
        <v>3.3529411764705884E-2</v>
      </c>
      <c r="AY170" s="16">
        <f t="shared" si="84"/>
        <v>0</v>
      </c>
      <c r="AZ170" s="16">
        <f t="shared" si="85"/>
        <v>3.3529411764705884E-2</v>
      </c>
      <c r="BA170" s="16">
        <f t="shared" si="86"/>
        <v>0.62630232558139531</v>
      </c>
    </row>
    <row r="171" spans="1:53" x14ac:dyDescent="0.25">
      <c r="A171" s="8" t="s">
        <v>1332</v>
      </c>
      <c r="B171" s="20" t="s">
        <v>1090</v>
      </c>
      <c r="C171" s="9" t="s">
        <v>1091</v>
      </c>
      <c r="D171" s="10" t="s">
        <v>1005</v>
      </c>
      <c r="E171" s="9" t="s">
        <v>193</v>
      </c>
      <c r="F171" s="9" t="s">
        <v>1006</v>
      </c>
      <c r="G171" s="9" t="s">
        <v>998</v>
      </c>
      <c r="H171" s="11">
        <v>3.5000000000000003E-2</v>
      </c>
      <c r="I171" s="11"/>
      <c r="J171" s="11">
        <v>0.01</v>
      </c>
      <c r="K171" s="11">
        <v>0.01</v>
      </c>
      <c r="L171" s="11">
        <v>5.0000000000000001E-3</v>
      </c>
      <c r="M171" s="11">
        <v>5.0000000000000001E-3</v>
      </c>
      <c r="N171" s="11"/>
      <c r="O171" s="12">
        <f t="shared" si="69"/>
        <v>0</v>
      </c>
      <c r="P171" s="12">
        <f t="shared" si="93"/>
        <v>3479500.5</v>
      </c>
      <c r="Q171" s="12">
        <f t="shared" si="70"/>
        <v>0</v>
      </c>
      <c r="R171" s="12">
        <f t="shared" si="94"/>
        <v>8717424</v>
      </c>
      <c r="S171" s="12">
        <f t="shared" si="71"/>
        <v>0</v>
      </c>
      <c r="T171" s="12">
        <f t="shared" si="95"/>
        <v>3671053</v>
      </c>
      <c r="U171" s="12">
        <f t="shared" si="72"/>
        <v>3085202</v>
      </c>
      <c r="V171" s="12">
        <f t="shared" si="96"/>
        <v>6756255</v>
      </c>
      <c r="W171" s="12">
        <f t="shared" si="82"/>
        <v>3804200</v>
      </c>
      <c r="X171" s="12">
        <f t="shared" si="73"/>
        <v>0</v>
      </c>
      <c r="Y171" s="12">
        <f t="shared" si="97"/>
        <v>3485290.5</v>
      </c>
      <c r="Z171" s="12">
        <f t="shared" si="98"/>
        <v>5202459.75</v>
      </c>
      <c r="AA171" s="12">
        <f t="shared" si="99"/>
        <v>8687750.25</v>
      </c>
      <c r="AB171" s="12">
        <f>IF(AF171=0,0,IF(AQ171&gt;=AF171,AQ171*L171*(100%-H171),0))</f>
        <v>12080714.375</v>
      </c>
      <c r="AC171" s="12">
        <v>900000000</v>
      </c>
      <c r="AD171" s="12">
        <v>700000000</v>
      </c>
      <c r="AE171" s="12">
        <f>SUMIFS('[1]TIẾN ĐỘ %'!$M$6:$M$1034,'[1]TIẾN ĐỘ %'!$G$6:$G$1034,$A171,'[1]TIẾN ĐỘ %'!$F$6:$F$1034,$E171)</f>
        <v>900000000</v>
      </c>
      <c r="AF171" s="12">
        <f t="shared" si="74"/>
        <v>2500000000</v>
      </c>
      <c r="AG171" s="12">
        <v>360570000</v>
      </c>
      <c r="AH171" s="12">
        <v>3010000</v>
      </c>
      <c r="AI171" s="12">
        <v>903360000</v>
      </c>
      <c r="AJ171" s="12">
        <v>380420000</v>
      </c>
      <c r="AK171" s="12">
        <v>319710000</v>
      </c>
      <c r="AL171" s="12">
        <v>380420000</v>
      </c>
      <c r="AM171" s="12">
        <v>700130000</v>
      </c>
      <c r="AN171" s="12">
        <f>SUMIFS('[1]DATA THÔ IN'!$P$4:$P$12031,'[1]DATA THÔ IN'!$H$4:$H$12031,$A171,'[1]DATA THÔ IN'!$AC$4:$AC$12031,$E171,'[1]DATA THÔ IN'!$AH$4:$AH$12031,"Tiến độ 1")</f>
        <v>361170000</v>
      </c>
      <c r="AO171" s="12">
        <f>SUMIFS('[1]DATA THÔ IN'!$P$4:$P$12031,'[1]DATA THÔ IN'!$H$4:$H$12031,$A171,'[1]DATA THÔ IN'!$AC$4:$AC$12031,$E171,'[1]DATA THÔ IN'!$AH$4:$AH$12031,"Tiến độ 2")</f>
        <v>539115000</v>
      </c>
      <c r="AP171" s="12">
        <f>SUMIFS('[1]TIẾN ĐỘ %'!$N$6:$N$1034,'[1]TIẾN ĐỘ %'!$G$6:$G$1034,A171,'[1]TIẾN ĐỘ %'!$F$6:$F$1034,$E171)</f>
        <v>900285000</v>
      </c>
      <c r="AQ171" s="12">
        <f t="shared" si="75"/>
        <v>2503775000</v>
      </c>
      <c r="AR171" s="15">
        <f t="shared" si="76"/>
        <v>0.40063333333333334</v>
      </c>
      <c r="AS171" s="15">
        <f t="shared" si="77"/>
        <v>3.3444444444444446E-3</v>
      </c>
      <c r="AT171" s="15">
        <f t="shared" si="78"/>
        <v>1.0037333333333334</v>
      </c>
      <c r="AU171" s="16">
        <f t="shared" si="79"/>
        <v>0.54345714285714286</v>
      </c>
      <c r="AV171" s="16">
        <f t="shared" si="80"/>
        <v>0.45672857142857143</v>
      </c>
      <c r="AW171" s="16">
        <f t="shared" si="81"/>
        <v>1.0001857142857142</v>
      </c>
      <c r="AX171" s="16">
        <f t="shared" si="83"/>
        <v>0.40129999999999999</v>
      </c>
      <c r="AY171" s="16">
        <f t="shared" si="84"/>
        <v>0.59901666666666664</v>
      </c>
      <c r="AZ171" s="16">
        <f t="shared" si="85"/>
        <v>1.0003166666666667</v>
      </c>
      <c r="BA171" s="16">
        <f t="shared" si="86"/>
        <v>1.0015099999999999</v>
      </c>
    </row>
    <row r="172" spans="1:53" x14ac:dyDescent="0.25">
      <c r="A172" s="8" t="s">
        <v>1333</v>
      </c>
      <c r="B172" s="9" t="s">
        <v>1092</v>
      </c>
      <c r="C172" s="9" t="s">
        <v>1093</v>
      </c>
      <c r="D172" s="10" t="s">
        <v>996</v>
      </c>
      <c r="E172" s="9" t="s">
        <v>193</v>
      </c>
      <c r="F172" s="9" t="s">
        <v>1009</v>
      </c>
      <c r="G172" s="9" t="s">
        <v>998</v>
      </c>
      <c r="H172" s="11">
        <v>3.5000000000000003E-2</v>
      </c>
      <c r="I172" s="11"/>
      <c r="J172" s="11">
        <v>0.01</v>
      </c>
      <c r="K172" s="11">
        <v>0.01</v>
      </c>
      <c r="L172" s="11">
        <v>5.0000000000000001E-3</v>
      </c>
      <c r="M172" s="11">
        <v>5.0000000000000001E-3</v>
      </c>
      <c r="N172" s="11"/>
      <c r="O172" s="12">
        <f t="shared" si="69"/>
        <v>0</v>
      </c>
      <c r="P172" s="12">
        <f t="shared" si="93"/>
        <v>0</v>
      </c>
      <c r="Q172" s="12">
        <f t="shared" si="70"/>
        <v>0</v>
      </c>
      <c r="R172" s="12">
        <f t="shared" si="94"/>
        <v>0</v>
      </c>
      <c r="S172" s="12">
        <f t="shared" si="71"/>
        <v>0</v>
      </c>
      <c r="T172" s="12">
        <f t="shared" si="95"/>
        <v>387930</v>
      </c>
      <c r="U172" s="12">
        <f t="shared" si="72"/>
        <v>391983</v>
      </c>
      <c r="V172" s="12">
        <f t="shared" si="96"/>
        <v>779913</v>
      </c>
      <c r="W172" s="12">
        <f t="shared" si="82"/>
        <v>402000</v>
      </c>
      <c r="X172" s="12">
        <f t="shared" si="73"/>
        <v>0</v>
      </c>
      <c r="Y172" s="12">
        <f t="shared" si="97"/>
        <v>484912.5</v>
      </c>
      <c r="Z172" s="12">
        <f t="shared" si="98"/>
        <v>0</v>
      </c>
      <c r="AA172" s="12">
        <f t="shared" si="99"/>
        <v>1163790</v>
      </c>
      <c r="AB172" s="12">
        <f t="shared" si="100"/>
        <v>0</v>
      </c>
      <c r="AC172" s="12">
        <v>200000000</v>
      </c>
      <c r="AD172" s="12">
        <v>80000000</v>
      </c>
      <c r="AE172" s="12">
        <f>SUMIFS('[1]TIẾN ĐỘ %'!$M$6:$M$1034,'[1]TIẾN ĐỘ %'!$G$6:$G$1034,$A172,'[1]TIẾN ĐỘ %'!$F$6:$F$1034,$E172)</f>
        <v>120000000</v>
      </c>
      <c r="AF172" s="12">
        <f t="shared" si="74"/>
        <v>400000000</v>
      </c>
      <c r="AG172" s="12">
        <v>31110000</v>
      </c>
      <c r="AH172" s="12">
        <v>10050000</v>
      </c>
      <c r="AI172" s="12">
        <v>41160000</v>
      </c>
      <c r="AJ172" s="12">
        <v>40200000</v>
      </c>
      <c r="AK172" s="12">
        <v>40620000</v>
      </c>
      <c r="AL172" s="12">
        <v>40200000</v>
      </c>
      <c r="AM172" s="12">
        <v>80820000</v>
      </c>
      <c r="AN172" s="12">
        <f>SUMIFS('[1]DATA THÔ IN'!$P$4:$P$12031,'[1]DATA THÔ IN'!$H$4:$H$12031,$A172,'[1]DATA THÔ IN'!$AC$4:$AC$12031,$E172,'[1]DATA THÔ IN'!$AH$4:$AH$12031,"Tiến độ 1")</f>
        <v>50250000</v>
      </c>
      <c r="AO172" s="12">
        <f>SUMIFS('[1]DATA THÔ IN'!$P$4:$P$12031,'[1]DATA THÔ IN'!$H$4:$H$12031,$A172,'[1]DATA THÔ IN'!$AC$4:$AC$12031,$E172,'[1]DATA THÔ IN'!$AH$4:$AH$12031,"Tiến độ 2")</f>
        <v>18960000</v>
      </c>
      <c r="AP172" s="12">
        <f>SUMIFS('[1]TIẾN ĐỘ %'!$N$6:$N$1034,'[1]TIẾN ĐỘ %'!$G$6:$G$1034,A172,'[1]TIẾN ĐỘ %'!$F$6:$F$1034,$E172)</f>
        <v>120600000</v>
      </c>
      <c r="AQ172" s="12">
        <f t="shared" si="75"/>
        <v>242580000</v>
      </c>
      <c r="AR172" s="15">
        <f t="shared" si="76"/>
        <v>0.15554999999999999</v>
      </c>
      <c r="AS172" s="15">
        <f t="shared" si="77"/>
        <v>5.0250000000000003E-2</v>
      </c>
      <c r="AT172" s="15">
        <f t="shared" si="78"/>
        <v>0.20580000000000001</v>
      </c>
      <c r="AU172" s="16">
        <f t="shared" si="79"/>
        <v>0.50249999999999995</v>
      </c>
      <c r="AV172" s="16">
        <f t="shared" si="80"/>
        <v>0.50775000000000003</v>
      </c>
      <c r="AW172" s="16">
        <f t="shared" si="81"/>
        <v>1.0102500000000001</v>
      </c>
      <c r="AX172" s="16">
        <f t="shared" si="83"/>
        <v>0.41875000000000001</v>
      </c>
      <c r="AY172" s="16">
        <f t="shared" si="84"/>
        <v>0.158</v>
      </c>
      <c r="AZ172" s="16">
        <f t="shared" si="85"/>
        <v>1.0049999999999999</v>
      </c>
      <c r="BA172" s="16">
        <f t="shared" si="86"/>
        <v>0.60645000000000004</v>
      </c>
    </row>
    <row r="173" spans="1:53" x14ac:dyDescent="0.25">
      <c r="A173" s="8" t="s">
        <v>1335</v>
      </c>
      <c r="B173" s="20" t="s">
        <v>1094</v>
      </c>
      <c r="C173" s="9" t="s">
        <v>1095</v>
      </c>
      <c r="D173" s="10" t="s">
        <v>1001</v>
      </c>
      <c r="E173" s="9" t="s">
        <v>193</v>
      </c>
      <c r="F173" s="9" t="s">
        <v>1015</v>
      </c>
      <c r="G173" s="9" t="s">
        <v>998</v>
      </c>
      <c r="H173" s="11">
        <v>3.5000000000000003E-2</v>
      </c>
      <c r="I173" s="11"/>
      <c r="J173" s="11">
        <v>0.01</v>
      </c>
      <c r="K173" s="11">
        <v>0.01</v>
      </c>
      <c r="L173" s="11">
        <v>5.0000000000000001E-3</v>
      </c>
      <c r="M173" s="11">
        <v>5.0000000000000001E-3</v>
      </c>
      <c r="N173" s="11"/>
      <c r="O173" s="12">
        <f t="shared" si="69"/>
        <v>0</v>
      </c>
      <c r="P173" s="12">
        <f t="shared" si="93"/>
        <v>0</v>
      </c>
      <c r="Q173" s="12">
        <f t="shared" si="70"/>
        <v>0</v>
      </c>
      <c r="R173" s="12">
        <f t="shared" si="94"/>
        <v>0</v>
      </c>
      <c r="S173" s="12">
        <f t="shared" si="71"/>
        <v>0</v>
      </c>
      <c r="T173" s="12">
        <f t="shared" si="95"/>
        <v>0</v>
      </c>
      <c r="U173" s="12">
        <f t="shared" si="72"/>
        <v>0</v>
      </c>
      <c r="V173" s="12">
        <f t="shared" si="96"/>
        <v>0</v>
      </c>
      <c r="W173" s="12">
        <f t="shared" si="82"/>
        <v>0</v>
      </c>
      <c r="X173" s="12">
        <f t="shared" si="73"/>
        <v>0</v>
      </c>
      <c r="Y173" s="12">
        <f t="shared" si="97"/>
        <v>0</v>
      </c>
      <c r="Z173" s="12">
        <f t="shared" si="98"/>
        <v>0</v>
      </c>
      <c r="AA173" s="12">
        <f t="shared" si="99"/>
        <v>0</v>
      </c>
      <c r="AB173" s="12">
        <f t="shared" si="100"/>
        <v>0</v>
      </c>
      <c r="AC173" s="12">
        <v>40000000</v>
      </c>
      <c r="AD173" s="12">
        <v>0</v>
      </c>
      <c r="AE173" s="12">
        <f>SUMIFS('[1]TIẾN ĐỘ %'!$M$6:$M$1034,'[1]TIẾN ĐỘ %'!$G$6:$G$1034,$A173,'[1]TIẾN ĐỘ %'!$F$6:$F$1034,$E173)</f>
        <v>0</v>
      </c>
      <c r="AF173" s="12">
        <f t="shared" si="74"/>
        <v>40000000</v>
      </c>
      <c r="AG173" s="12">
        <v>0</v>
      </c>
      <c r="AH173" s="12">
        <v>0</v>
      </c>
      <c r="AI173" s="12">
        <v>0</v>
      </c>
      <c r="AJ173" s="12">
        <v>0</v>
      </c>
      <c r="AK173" s="12">
        <v>-83770000</v>
      </c>
      <c r="AL173" s="12">
        <v>0</v>
      </c>
      <c r="AM173" s="12">
        <v>-83770000</v>
      </c>
      <c r="AN173" s="12">
        <f>SUMIFS('[1]DATA THÔ IN'!$P$4:$P$12031,'[1]DATA THÔ IN'!$H$4:$H$12031,$A173,'[1]DATA THÔ IN'!$AC$4:$AC$12031,$E173,'[1]DATA THÔ IN'!$AH$4:$AH$12031,"Tiến độ 1")</f>
        <v>0</v>
      </c>
      <c r="AO173" s="12">
        <f>SUMIFS('[1]DATA THÔ IN'!$P$4:$P$12031,'[1]DATA THÔ IN'!$H$4:$H$12031,$A173,'[1]DATA THÔ IN'!$AC$4:$AC$12031,$E173,'[1]DATA THÔ IN'!$AH$4:$AH$12031,"Tiến độ 2")</f>
        <v>0</v>
      </c>
      <c r="AP173" s="12">
        <f>SUMIFS('[1]TIẾN ĐỘ %'!$N$6:$N$1034,'[1]TIẾN ĐỘ %'!$G$6:$G$1034,A173,'[1]TIẾN ĐỘ %'!$F$6:$F$1034,$E173)</f>
        <v>0</v>
      </c>
      <c r="AQ173" s="12">
        <f t="shared" si="75"/>
        <v>-83770000</v>
      </c>
      <c r="AR173" s="15">
        <f t="shared" si="76"/>
        <v>0</v>
      </c>
      <c r="AS173" s="15">
        <f t="shared" si="77"/>
        <v>0</v>
      </c>
      <c r="AT173" s="15">
        <f t="shared" si="78"/>
        <v>0</v>
      </c>
      <c r="AU173" s="16">
        <f t="shared" si="79"/>
        <v>0</v>
      </c>
      <c r="AV173" s="16">
        <f t="shared" si="80"/>
        <v>0</v>
      </c>
      <c r="AW173" s="16">
        <f t="shared" si="81"/>
        <v>0</v>
      </c>
      <c r="AX173" s="16">
        <f t="shared" si="83"/>
        <v>0</v>
      </c>
      <c r="AY173" s="16">
        <f t="shared" si="84"/>
        <v>0</v>
      </c>
      <c r="AZ173" s="16">
        <f t="shared" si="85"/>
        <v>0</v>
      </c>
      <c r="BA173" s="16">
        <f t="shared" si="86"/>
        <v>-2.0942500000000002</v>
      </c>
    </row>
    <row r="174" spans="1:53" x14ac:dyDescent="0.25">
      <c r="A174" s="8" t="s">
        <v>1336</v>
      </c>
      <c r="B174" s="25" t="s">
        <v>1096</v>
      </c>
      <c r="C174" s="9" t="s">
        <v>1097</v>
      </c>
      <c r="D174" s="10" t="s">
        <v>1018</v>
      </c>
      <c r="E174" s="9" t="s">
        <v>193</v>
      </c>
      <c r="F174" s="9" t="s">
        <v>1019</v>
      </c>
      <c r="G174" s="9" t="s">
        <v>998</v>
      </c>
      <c r="H174" s="11">
        <v>3.5000000000000003E-2</v>
      </c>
      <c r="I174" s="11"/>
      <c r="J174" s="11">
        <v>0.01</v>
      </c>
      <c r="K174" s="11">
        <v>0.01</v>
      </c>
      <c r="L174" s="11">
        <v>5.0000000000000001E-3</v>
      </c>
      <c r="M174" s="11">
        <v>5.0000000000000001E-3</v>
      </c>
      <c r="N174" s="11"/>
      <c r="O174" s="12">
        <f t="shared" si="69"/>
        <v>0</v>
      </c>
      <c r="P174" s="12">
        <f t="shared" si="93"/>
        <v>1570537.5</v>
      </c>
      <c r="Q174" s="12">
        <f t="shared" si="70"/>
        <v>0</v>
      </c>
      <c r="R174" s="12">
        <f t="shared" si="94"/>
        <v>3863377.5</v>
      </c>
      <c r="S174" s="12">
        <f t="shared" si="71"/>
        <v>0</v>
      </c>
      <c r="T174" s="12">
        <f t="shared" si="95"/>
        <v>1172475</v>
      </c>
      <c r="U174" s="12">
        <f t="shared" si="72"/>
        <v>0</v>
      </c>
      <c r="V174" s="12">
        <f t="shared" si="96"/>
        <v>0</v>
      </c>
      <c r="W174" s="12">
        <f t="shared" si="82"/>
        <v>1215000</v>
      </c>
      <c r="X174" s="12">
        <f t="shared" si="73"/>
        <v>0</v>
      </c>
      <c r="Y174" s="12">
        <f t="shared" si="97"/>
        <v>973588.5</v>
      </c>
      <c r="Z174" s="12">
        <f t="shared" si="98"/>
        <v>0</v>
      </c>
      <c r="AA174" s="12">
        <f t="shared" si="99"/>
        <v>2436432</v>
      </c>
      <c r="AB174" s="12">
        <f t="shared" si="100"/>
        <v>0</v>
      </c>
      <c r="AC174" s="12">
        <v>400000000</v>
      </c>
      <c r="AD174" s="12">
        <v>300000000</v>
      </c>
      <c r="AE174" s="12">
        <f>SUMIFS('[1]TIẾN ĐỘ %'!$M$6:$M$1034,'[1]TIẾN ĐỘ %'!$G$6:$G$1034,$A174,'[1]TIẾN ĐỘ %'!$F$6:$F$1034,$E174)</f>
        <v>250000000</v>
      </c>
      <c r="AF174" s="12">
        <f t="shared" si="74"/>
        <v>950000000</v>
      </c>
      <c r="AG174" s="12">
        <v>162750000</v>
      </c>
      <c r="AH174" s="12">
        <v>0</v>
      </c>
      <c r="AI174" s="12">
        <v>400350000</v>
      </c>
      <c r="AJ174" s="12">
        <v>121500000</v>
      </c>
      <c r="AK174" s="12">
        <v>0</v>
      </c>
      <c r="AL174" s="12">
        <v>121500000</v>
      </c>
      <c r="AM174" s="12">
        <v>121500000</v>
      </c>
      <c r="AN174" s="12">
        <f>SUMIFS('[1]DATA THÔ IN'!$P$4:$P$12031,'[1]DATA THÔ IN'!$H$4:$H$12031,$A174,'[1]DATA THÔ IN'!$AC$4:$AC$12031,$E174,'[1]DATA THÔ IN'!$AH$4:$AH$12031,"Tiến độ 1")</f>
        <v>100890000</v>
      </c>
      <c r="AO174" s="12">
        <f>SUMIFS('[1]DATA THÔ IN'!$P$4:$P$12031,'[1]DATA THÔ IN'!$H$4:$H$12031,$A174,'[1]DATA THÔ IN'!$AC$4:$AC$12031,$E174,'[1]DATA THÔ IN'!$AH$4:$AH$12031,"Tiến độ 2")</f>
        <v>0</v>
      </c>
      <c r="AP174" s="12">
        <f>SUMIFS('[1]TIẾN ĐỘ %'!$N$6:$N$1034,'[1]TIẾN ĐỘ %'!$G$6:$G$1034,A174,'[1]TIẾN ĐỘ %'!$F$6:$F$1034,$E174)</f>
        <v>252480000</v>
      </c>
      <c r="AQ174" s="12">
        <f t="shared" si="75"/>
        <v>774330000</v>
      </c>
      <c r="AR174" s="15">
        <f t="shared" si="76"/>
        <v>0.40687499999999999</v>
      </c>
      <c r="AS174" s="15">
        <f t="shared" si="77"/>
        <v>0</v>
      </c>
      <c r="AT174" s="15">
        <f t="shared" si="78"/>
        <v>1.000875</v>
      </c>
      <c r="AU174" s="16">
        <f t="shared" si="79"/>
        <v>0.40500000000000003</v>
      </c>
      <c r="AV174" s="16">
        <f t="shared" si="80"/>
        <v>0</v>
      </c>
      <c r="AW174" s="16">
        <f t="shared" si="81"/>
        <v>0.40500000000000003</v>
      </c>
      <c r="AX174" s="16">
        <f t="shared" si="83"/>
        <v>0.40355999999999997</v>
      </c>
      <c r="AY174" s="16">
        <f t="shared" si="84"/>
        <v>0</v>
      </c>
      <c r="AZ174" s="16">
        <f t="shared" si="85"/>
        <v>1.0099199999999999</v>
      </c>
      <c r="BA174" s="16">
        <f t="shared" si="86"/>
        <v>0.81508421052631574</v>
      </c>
    </row>
    <row r="175" spans="1:53" x14ac:dyDescent="0.25">
      <c r="A175" s="8" t="s">
        <v>1337</v>
      </c>
      <c r="B175" s="9" t="s">
        <v>1098</v>
      </c>
      <c r="C175" s="9" t="s">
        <v>1099</v>
      </c>
      <c r="D175" s="10" t="s">
        <v>1001</v>
      </c>
      <c r="E175" s="9" t="s">
        <v>193</v>
      </c>
      <c r="F175" s="9" t="s">
        <v>1022</v>
      </c>
      <c r="G175" s="9" t="s">
        <v>998</v>
      </c>
      <c r="H175" s="11">
        <v>3.5000000000000003E-2</v>
      </c>
      <c r="I175" s="11"/>
      <c r="J175" s="11">
        <v>0.01</v>
      </c>
      <c r="K175" s="11">
        <v>0.01</v>
      </c>
      <c r="L175" s="11">
        <v>5.0000000000000001E-3</v>
      </c>
      <c r="M175" s="11">
        <v>5.0000000000000001E-3</v>
      </c>
      <c r="N175" s="11"/>
      <c r="O175" s="12">
        <f t="shared" si="69"/>
        <v>0</v>
      </c>
      <c r="P175" s="12">
        <f t="shared" si="93"/>
        <v>769587.5</v>
      </c>
      <c r="Q175" s="12">
        <f t="shared" si="70"/>
        <v>789756</v>
      </c>
      <c r="R175" s="12">
        <f t="shared" si="94"/>
        <v>1559343.5</v>
      </c>
      <c r="S175" s="12">
        <f t="shared" si="71"/>
        <v>0</v>
      </c>
      <c r="T175" s="12">
        <f t="shared" si="95"/>
        <v>973010</v>
      </c>
      <c r="U175" s="12">
        <f t="shared" si="72"/>
        <v>0</v>
      </c>
      <c r="V175" s="12">
        <f t="shared" si="96"/>
        <v>973010</v>
      </c>
      <c r="W175" s="12">
        <f t="shared" si="82"/>
        <v>1008300</v>
      </c>
      <c r="X175" s="12">
        <f t="shared" si="73"/>
        <v>0</v>
      </c>
      <c r="Y175" s="12">
        <f t="shared" si="97"/>
        <v>1899988.5</v>
      </c>
      <c r="Z175" s="12">
        <f t="shared" si="98"/>
        <v>129406.5</v>
      </c>
      <c r="AA175" s="12">
        <f t="shared" si="99"/>
        <v>2029395</v>
      </c>
      <c r="AB175" s="12">
        <f t="shared" si="100"/>
        <v>2280874</v>
      </c>
      <c r="AC175" s="12">
        <v>160000000</v>
      </c>
      <c r="AD175" s="12">
        <v>100000000</v>
      </c>
      <c r="AE175" s="12">
        <f>SUMIFS('[1]TIẾN ĐỘ %'!$M$6:$M$1034,'[1]TIẾN ĐỘ %'!$G$6:$G$1034,$A175,'[1]TIẾN ĐỘ %'!$F$6:$F$1034,$E175)</f>
        <v>210000000</v>
      </c>
      <c r="AF175" s="12">
        <f t="shared" si="74"/>
        <v>470000000</v>
      </c>
      <c r="AG175" s="12">
        <v>79750000</v>
      </c>
      <c r="AH175" s="12">
        <v>81840000</v>
      </c>
      <c r="AI175" s="12">
        <v>161590000</v>
      </c>
      <c r="AJ175" s="12">
        <v>100830000</v>
      </c>
      <c r="AK175" s="12">
        <v>0</v>
      </c>
      <c r="AL175" s="12">
        <v>100830000</v>
      </c>
      <c r="AM175" s="12">
        <v>100830000</v>
      </c>
      <c r="AN175" s="12">
        <f>SUMIFS('[1]DATA THÔ IN'!$P$4:$P$12031,'[1]DATA THÔ IN'!$H$4:$H$12031,$A175,'[1]DATA THÔ IN'!$AC$4:$AC$12031,$E175,'[1]DATA THÔ IN'!$AH$4:$AH$12031,"Tiến độ 1")</f>
        <v>196890000</v>
      </c>
      <c r="AO175" s="12">
        <f>SUMIFS('[1]DATA THÔ IN'!$P$4:$P$12031,'[1]DATA THÔ IN'!$H$4:$H$12031,$A175,'[1]DATA THÔ IN'!$AC$4:$AC$12031,$E175,'[1]DATA THÔ IN'!$AH$4:$AH$12031,"Tiến độ 2")</f>
        <v>13410000</v>
      </c>
      <c r="AP175" s="12">
        <f>SUMIFS('[1]TIẾN ĐỘ %'!$N$6:$N$1034,'[1]TIẾN ĐỘ %'!$G$6:$G$1034,A175,'[1]TIẾN ĐỘ %'!$F$6:$F$1034,$E175)</f>
        <v>210300000</v>
      </c>
      <c r="AQ175" s="12">
        <f t="shared" si="75"/>
        <v>472720000</v>
      </c>
      <c r="AR175" s="15">
        <f t="shared" si="76"/>
        <v>0.49843749999999998</v>
      </c>
      <c r="AS175" s="15">
        <f t="shared" si="77"/>
        <v>0.51149999999999995</v>
      </c>
      <c r="AT175" s="15">
        <f t="shared" si="78"/>
        <v>1.0099374999999999</v>
      </c>
      <c r="AU175" s="16">
        <f t="shared" si="79"/>
        <v>1.0083</v>
      </c>
      <c r="AV175" s="16">
        <f t="shared" si="80"/>
        <v>0</v>
      </c>
      <c r="AW175" s="16">
        <f t="shared" si="81"/>
        <v>1.0083</v>
      </c>
      <c r="AX175" s="16">
        <f t="shared" si="83"/>
        <v>0.93757142857142861</v>
      </c>
      <c r="AY175" s="16">
        <f t="shared" si="84"/>
        <v>6.3857142857142862E-2</v>
      </c>
      <c r="AZ175" s="16">
        <f t="shared" si="85"/>
        <v>1.0014285714285713</v>
      </c>
      <c r="BA175" s="16">
        <f t="shared" si="86"/>
        <v>1.0057872340425531</v>
      </c>
    </row>
    <row r="176" spans="1:53" x14ac:dyDescent="0.25">
      <c r="A176" s="8" t="s">
        <v>1338</v>
      </c>
      <c r="B176" s="9" t="s">
        <v>1100</v>
      </c>
      <c r="C176" s="9" t="s">
        <v>1101</v>
      </c>
      <c r="D176" s="10" t="s">
        <v>1018</v>
      </c>
      <c r="E176" s="9" t="s">
        <v>193</v>
      </c>
      <c r="F176" s="9" t="s">
        <v>1025</v>
      </c>
      <c r="G176" s="9" t="s">
        <v>998</v>
      </c>
      <c r="H176" s="11">
        <v>3.5000000000000003E-2</v>
      </c>
      <c r="I176" s="11"/>
      <c r="J176" s="11">
        <v>0.01</v>
      </c>
      <c r="K176" s="11">
        <v>0.01</v>
      </c>
      <c r="L176" s="11">
        <v>5.0000000000000001E-3</v>
      </c>
      <c r="M176" s="11">
        <v>5.0000000000000001E-3</v>
      </c>
      <c r="N176" s="11"/>
      <c r="O176" s="12">
        <f t="shared" si="69"/>
        <v>0</v>
      </c>
      <c r="P176" s="12">
        <f t="shared" si="93"/>
        <v>0</v>
      </c>
      <c r="Q176" s="12">
        <f t="shared" si="70"/>
        <v>0</v>
      </c>
      <c r="R176" s="12">
        <f t="shared" si="94"/>
        <v>0</v>
      </c>
      <c r="S176" s="12">
        <f t="shared" si="71"/>
        <v>0</v>
      </c>
      <c r="T176" s="12">
        <f t="shared" si="95"/>
        <v>0</v>
      </c>
      <c r="U176" s="12">
        <f t="shared" si="72"/>
        <v>0</v>
      </c>
      <c r="V176" s="12">
        <f t="shared" si="96"/>
        <v>0</v>
      </c>
      <c r="W176" s="12">
        <f t="shared" si="82"/>
        <v>0</v>
      </c>
      <c r="X176" s="12">
        <f t="shared" si="73"/>
        <v>0</v>
      </c>
      <c r="Y176" s="12">
        <f t="shared" si="97"/>
        <v>0</v>
      </c>
      <c r="Z176" s="12">
        <f t="shared" si="98"/>
        <v>0</v>
      </c>
      <c r="AA176" s="12">
        <f t="shared" si="99"/>
        <v>0</v>
      </c>
      <c r="AB176" s="12">
        <f t="shared" si="100"/>
        <v>0</v>
      </c>
      <c r="AC176" s="12">
        <v>0</v>
      </c>
      <c r="AD176" s="12">
        <v>0</v>
      </c>
      <c r="AE176" s="12">
        <f>SUMIFS('[1]TIẾN ĐỘ %'!$M$6:$M$1034,'[1]TIẾN ĐỘ %'!$G$6:$G$1034,$A176,'[1]TIẾN ĐỘ %'!$F$6:$F$1034,$E176)</f>
        <v>0</v>
      </c>
      <c r="AF176" s="12">
        <f t="shared" si="74"/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f>SUMIFS('[1]DATA THÔ IN'!$P$4:$P$12031,'[1]DATA THÔ IN'!$H$4:$H$12031,$A176,'[1]DATA THÔ IN'!$AC$4:$AC$12031,$E176,'[1]DATA THÔ IN'!$AH$4:$AH$12031,"Tiến độ 1")</f>
        <v>0</v>
      </c>
      <c r="AO176" s="12">
        <f>SUMIFS('[1]DATA THÔ IN'!$P$4:$P$12031,'[1]DATA THÔ IN'!$H$4:$H$12031,$A176,'[1]DATA THÔ IN'!$AC$4:$AC$12031,$E176,'[1]DATA THÔ IN'!$AH$4:$AH$12031,"Tiến độ 2")</f>
        <v>0</v>
      </c>
      <c r="AP176" s="12">
        <f>SUMIFS('[1]TIẾN ĐỘ %'!$N$6:$N$1034,'[1]TIẾN ĐỘ %'!$G$6:$G$1034,A176,'[1]TIẾN ĐỘ %'!$F$6:$F$1034,$E176)</f>
        <v>0</v>
      </c>
      <c r="AQ176" s="12">
        <f t="shared" si="75"/>
        <v>0</v>
      </c>
      <c r="AR176" s="15">
        <f t="shared" si="76"/>
        <v>0</v>
      </c>
      <c r="AS176" s="15">
        <f t="shared" si="77"/>
        <v>0</v>
      </c>
      <c r="AT176" s="15">
        <f t="shared" si="78"/>
        <v>0</v>
      </c>
      <c r="AU176" s="16">
        <f t="shared" si="79"/>
        <v>0</v>
      </c>
      <c r="AV176" s="16">
        <f t="shared" si="80"/>
        <v>0</v>
      </c>
      <c r="AW176" s="16">
        <f t="shared" si="81"/>
        <v>0</v>
      </c>
      <c r="AX176" s="16">
        <f t="shared" si="83"/>
        <v>0</v>
      </c>
      <c r="AY176" s="16">
        <f t="shared" si="84"/>
        <v>0</v>
      </c>
      <c r="AZ176" s="16">
        <f t="shared" si="85"/>
        <v>0</v>
      </c>
      <c r="BA176" s="16">
        <f t="shared" si="86"/>
        <v>0</v>
      </c>
    </row>
    <row r="177" spans="1:53" x14ac:dyDescent="0.25">
      <c r="A177" s="8" t="s">
        <v>1339</v>
      </c>
      <c r="B177" s="20" t="s">
        <v>1102</v>
      </c>
      <c r="C177" s="9" t="s">
        <v>1103</v>
      </c>
      <c r="D177" s="10" t="s">
        <v>996</v>
      </c>
      <c r="E177" s="9" t="s">
        <v>193</v>
      </c>
      <c r="F177" s="9" t="s">
        <v>1012</v>
      </c>
      <c r="G177" s="9" t="s">
        <v>998</v>
      </c>
      <c r="H177" s="11">
        <v>3.5000000000000003E-2</v>
      </c>
      <c r="I177" s="11"/>
      <c r="J177" s="11">
        <v>0.01</v>
      </c>
      <c r="K177" s="11">
        <v>0.01</v>
      </c>
      <c r="L177" s="11">
        <v>5.0000000000000001E-3</v>
      </c>
      <c r="M177" s="11">
        <v>5.0000000000000001E-3</v>
      </c>
      <c r="N177" s="11"/>
      <c r="O177" s="12">
        <f t="shared" si="69"/>
        <v>0</v>
      </c>
      <c r="P177" s="12">
        <f t="shared" si="93"/>
        <v>627636</v>
      </c>
      <c r="Q177" s="12">
        <f t="shared" si="70"/>
        <v>0</v>
      </c>
      <c r="R177" s="12">
        <f t="shared" si="94"/>
        <v>0</v>
      </c>
      <c r="S177" s="12">
        <f t="shared" si="71"/>
        <v>0</v>
      </c>
      <c r="T177" s="12">
        <f t="shared" si="95"/>
        <v>882107</v>
      </c>
      <c r="U177" s="12">
        <f t="shared" si="72"/>
        <v>216450</v>
      </c>
      <c r="V177" s="12">
        <f t="shared" si="96"/>
        <v>1098556</v>
      </c>
      <c r="W177" s="12">
        <f t="shared" si="82"/>
        <v>914100</v>
      </c>
      <c r="X177" s="12">
        <f t="shared" si="73"/>
        <v>0</v>
      </c>
      <c r="Y177" s="12">
        <f t="shared" si="97"/>
        <v>630627.5</v>
      </c>
      <c r="Z177" s="12">
        <f t="shared" si="98"/>
        <v>0</v>
      </c>
      <c r="AA177" s="12">
        <f t="shared" si="99"/>
        <v>0</v>
      </c>
      <c r="AB177" s="12">
        <f t="shared" si="100"/>
        <v>0</v>
      </c>
      <c r="AC177" s="12">
        <v>160000000</v>
      </c>
      <c r="AD177" s="12">
        <v>90000000</v>
      </c>
      <c r="AE177" s="12">
        <f>SUMIFS('[1]TIẾN ĐỘ %'!$M$6:$M$1034,'[1]TIẾN ĐỘ %'!$G$6:$G$1034,$A177,'[1]TIẾN ĐỘ %'!$F$6:$F$1034,$E177)</f>
        <v>155000000</v>
      </c>
      <c r="AF177" s="12">
        <f t="shared" si="74"/>
        <v>405000000</v>
      </c>
      <c r="AG177" s="12">
        <v>65040000</v>
      </c>
      <c r="AH177" s="12">
        <v>0</v>
      </c>
      <c r="AI177" s="12">
        <v>110710000</v>
      </c>
      <c r="AJ177" s="12">
        <v>91410000</v>
      </c>
      <c r="AK177" s="12">
        <v>22430000</v>
      </c>
      <c r="AL177" s="12">
        <v>91410000</v>
      </c>
      <c r="AM177" s="12">
        <v>113840000</v>
      </c>
      <c r="AN177" s="12">
        <f>SUMIFS('[1]DATA THÔ IN'!$P$4:$P$12031,'[1]DATA THÔ IN'!$H$4:$H$12031,$A177,'[1]DATA THÔ IN'!$AC$4:$AC$12031,$E177,'[1]DATA THÔ IN'!$AH$4:$AH$12031,"Tiến độ 1")</f>
        <v>65350000</v>
      </c>
      <c r="AO177" s="12">
        <f>SUMIFS('[1]DATA THÔ IN'!$P$4:$P$12031,'[1]DATA THÔ IN'!$H$4:$H$12031,$A177,'[1]DATA THÔ IN'!$AC$4:$AC$12031,$E177,'[1]DATA THÔ IN'!$AH$4:$AH$12031,"Tiến độ 2")</f>
        <v>0</v>
      </c>
      <c r="AP177" s="12">
        <f>SUMIFS('[1]TIẾN ĐỘ %'!$N$6:$N$1034,'[1]TIẾN ĐỘ %'!$G$6:$G$1034,A177,'[1]TIẾN ĐỘ %'!$F$6:$F$1034,$E177)</f>
        <v>65350000</v>
      </c>
      <c r="AQ177" s="12">
        <f t="shared" si="75"/>
        <v>289900000</v>
      </c>
      <c r="AR177" s="15">
        <f t="shared" si="76"/>
        <v>0.40649999999999997</v>
      </c>
      <c r="AS177" s="15">
        <f t="shared" si="77"/>
        <v>0</v>
      </c>
      <c r="AT177" s="15">
        <f t="shared" si="78"/>
        <v>0.69193749999999998</v>
      </c>
      <c r="AU177" s="16">
        <f t="shared" si="79"/>
        <v>1.0156666666666667</v>
      </c>
      <c r="AV177" s="16">
        <f t="shared" si="80"/>
        <v>0.24922222222222223</v>
      </c>
      <c r="AW177" s="16">
        <f t="shared" si="81"/>
        <v>1.264888888888889</v>
      </c>
      <c r="AX177" s="16">
        <f t="shared" si="83"/>
        <v>0.42161290322580647</v>
      </c>
      <c r="AY177" s="16">
        <f t="shared" si="84"/>
        <v>0</v>
      </c>
      <c r="AZ177" s="16">
        <f t="shared" si="85"/>
        <v>0.42161290322580647</v>
      </c>
      <c r="BA177" s="16">
        <f t="shared" si="86"/>
        <v>0.71580246913580248</v>
      </c>
    </row>
    <row r="178" spans="1:53" x14ac:dyDescent="0.25">
      <c r="A178" s="8" t="s">
        <v>1340</v>
      </c>
      <c r="B178" s="20" t="s">
        <v>1104</v>
      </c>
      <c r="C178" s="9" t="s">
        <v>1105</v>
      </c>
      <c r="D178" s="10" t="s">
        <v>996</v>
      </c>
      <c r="E178" s="9" t="s">
        <v>193</v>
      </c>
      <c r="F178" s="9" t="s">
        <v>997</v>
      </c>
      <c r="G178" s="9" t="s">
        <v>998</v>
      </c>
      <c r="H178" s="11">
        <v>3.5000000000000003E-2</v>
      </c>
      <c r="I178" s="11"/>
      <c r="J178" s="26">
        <v>0.01</v>
      </c>
      <c r="K178" s="11">
        <v>0.01</v>
      </c>
      <c r="L178" s="11">
        <v>5.0000000000000001E-3</v>
      </c>
      <c r="M178" s="11">
        <v>5.0000000000000001E-3</v>
      </c>
      <c r="N178" s="11"/>
      <c r="O178" s="12">
        <f t="shared" si="69"/>
        <v>0</v>
      </c>
      <c r="P178" s="12">
        <f t="shared" si="93"/>
        <v>3581404.5</v>
      </c>
      <c r="Q178" s="12">
        <f t="shared" si="70"/>
        <v>2517395.5</v>
      </c>
      <c r="R178" s="12">
        <f t="shared" si="94"/>
        <v>6594810</v>
      </c>
      <c r="S178" s="12">
        <f t="shared" si="71"/>
        <v>0</v>
      </c>
      <c r="T178" s="12">
        <f t="shared" si="95"/>
        <v>1039016</v>
      </c>
      <c r="U178" s="12">
        <f t="shared" si="72"/>
        <v>736585</v>
      </c>
      <c r="V178" s="12">
        <f t="shared" si="96"/>
        <v>1775600</v>
      </c>
      <c r="W178" s="12">
        <f t="shared" si="82"/>
        <v>1076700</v>
      </c>
      <c r="X178" s="12">
        <f t="shared" si="73"/>
        <v>0</v>
      </c>
      <c r="Y178" s="12">
        <f t="shared" si="97"/>
        <v>878632.5</v>
      </c>
      <c r="Z178" s="12">
        <f t="shared" si="98"/>
        <v>1075203</v>
      </c>
      <c r="AA178" s="12">
        <f t="shared" si="99"/>
        <v>1953835.5</v>
      </c>
      <c r="AB178" s="12">
        <f t="shared" si="100"/>
        <v>5162122.75</v>
      </c>
      <c r="AC178" s="12">
        <v>400000000</v>
      </c>
      <c r="AD178" s="12">
        <v>180000000</v>
      </c>
      <c r="AE178" s="12">
        <f>SUMIFS('[1]TIẾN ĐỘ %'!$M$6:$M$1034,'[1]TIẾN ĐỘ %'!$G$6:$G$1034,$A178,'[1]TIẾN ĐỘ %'!$F$6:$F$1034,$E178)</f>
        <v>200000000</v>
      </c>
      <c r="AF178" s="12">
        <f t="shared" si="74"/>
        <v>780000000</v>
      </c>
      <c r="AG178" s="12">
        <v>371130000</v>
      </c>
      <c r="AH178" s="12">
        <v>260870000</v>
      </c>
      <c r="AI178" s="12">
        <v>683400000</v>
      </c>
      <c r="AJ178" s="12">
        <v>107670000</v>
      </c>
      <c r="AK178" s="12">
        <v>76330000</v>
      </c>
      <c r="AL178" s="12">
        <v>107670000</v>
      </c>
      <c r="AM178" s="12">
        <v>184000000</v>
      </c>
      <c r="AN178" s="12">
        <f>SUMIFS('[1]DATA THÔ IN'!$P$4:$P$12031,'[1]DATA THÔ IN'!$H$4:$H$12031,$A178,'[1]DATA THÔ IN'!$AC$4:$AC$12031,$E178,'[1]DATA THÔ IN'!$AH$4:$AH$12031,"Tiến độ 1")</f>
        <v>91050000</v>
      </c>
      <c r="AO178" s="12">
        <f>SUMIFS('[1]DATA THÔ IN'!$P$4:$P$12031,'[1]DATA THÔ IN'!$H$4:$H$12031,$A178,'[1]DATA THÔ IN'!$AC$4:$AC$12031,$E178,'[1]DATA THÔ IN'!$AH$4:$AH$12031,"Tiến độ 2")</f>
        <v>111420000</v>
      </c>
      <c r="AP178" s="12">
        <f>SUMIFS('[1]TIẾN ĐỘ %'!$N$6:$N$1034,'[1]TIẾN ĐỘ %'!$G$6:$G$1034,A178,'[1]TIẾN ĐỘ %'!$F$6:$F$1034,$E178)</f>
        <v>202470000</v>
      </c>
      <c r="AQ178" s="12">
        <f t="shared" si="75"/>
        <v>1069870000</v>
      </c>
      <c r="AR178" s="15">
        <f t="shared" si="76"/>
        <v>0.92782500000000001</v>
      </c>
      <c r="AS178" s="15">
        <f t="shared" si="77"/>
        <v>0.65217499999999995</v>
      </c>
      <c r="AT178" s="15">
        <f t="shared" si="78"/>
        <v>1.7084999999999999</v>
      </c>
      <c r="AU178" s="16">
        <f t="shared" si="79"/>
        <v>0.59816666666666662</v>
      </c>
      <c r="AV178" s="16">
        <f t="shared" si="80"/>
        <v>0.42405555555555557</v>
      </c>
      <c r="AW178" s="16">
        <f t="shared" si="81"/>
        <v>1.0222222222222221</v>
      </c>
      <c r="AX178" s="16">
        <f t="shared" si="83"/>
        <v>0.45524999999999999</v>
      </c>
      <c r="AY178" s="16">
        <f t="shared" si="84"/>
        <v>0.55710000000000004</v>
      </c>
      <c r="AZ178" s="16">
        <f t="shared" si="85"/>
        <v>1.0123500000000001</v>
      </c>
      <c r="BA178" s="16">
        <f t="shared" si="86"/>
        <v>1.3716282051282052</v>
      </c>
    </row>
    <row r="179" spans="1:53" x14ac:dyDescent="0.25">
      <c r="A179" s="8" t="s">
        <v>1334</v>
      </c>
      <c r="B179" s="20" t="s">
        <v>1106</v>
      </c>
      <c r="C179" s="9" t="s">
        <v>1107</v>
      </c>
      <c r="D179" s="10" t="s">
        <v>996</v>
      </c>
      <c r="E179" s="9" t="s">
        <v>193</v>
      </c>
      <c r="F179" s="9" t="s">
        <v>1012</v>
      </c>
      <c r="G179" s="9" t="s">
        <v>998</v>
      </c>
      <c r="H179" s="11">
        <v>3.5000000000000003E-2</v>
      </c>
      <c r="I179" s="11"/>
      <c r="J179" s="11">
        <v>0.01</v>
      </c>
      <c r="K179" s="11">
        <v>0.01</v>
      </c>
      <c r="L179" s="11">
        <v>5.0000000000000001E-3</v>
      </c>
      <c r="M179" s="11">
        <v>5.0000000000000001E-3</v>
      </c>
      <c r="N179" s="11"/>
      <c r="O179" s="12">
        <f t="shared" si="69"/>
        <v>0</v>
      </c>
      <c r="P179" s="12">
        <f t="shared" si="93"/>
        <v>520578.89999999997</v>
      </c>
      <c r="Q179" s="12">
        <f t="shared" si="70"/>
        <v>378087</v>
      </c>
      <c r="R179" s="12">
        <f t="shared" si="94"/>
        <v>997674.9</v>
      </c>
      <c r="S179" s="12">
        <f t="shared" si="71"/>
        <v>0</v>
      </c>
      <c r="T179" s="12">
        <f t="shared" si="95"/>
        <v>0</v>
      </c>
      <c r="U179" s="12">
        <f t="shared" si="72"/>
        <v>563753</v>
      </c>
      <c r="V179" s="12">
        <f t="shared" si="96"/>
        <v>662762</v>
      </c>
      <c r="W179" s="12">
        <f t="shared" si="82"/>
        <v>0</v>
      </c>
      <c r="X179" s="12">
        <f t="shared" si="73"/>
        <v>0</v>
      </c>
      <c r="Y179" s="12">
        <f t="shared" si="97"/>
        <v>340259</v>
      </c>
      <c r="Z179" s="12">
        <f t="shared" si="98"/>
        <v>0</v>
      </c>
      <c r="AA179" s="12">
        <f t="shared" si="99"/>
        <v>0</v>
      </c>
      <c r="AB179" s="12">
        <f t="shared" si="100"/>
        <v>1204300.7</v>
      </c>
      <c r="AC179" s="12">
        <v>70000000</v>
      </c>
      <c r="AD179" s="12">
        <v>30000000</v>
      </c>
      <c r="AE179" s="12">
        <f>SUMIFS('[1]TIẾN ĐỘ %'!$M$6:$M$1034,'[1]TIẾN ĐỘ %'!$G$6:$G$1034,$A179,'[1]TIẾN ĐỘ %'!$F$6:$F$1034,$E179)</f>
        <v>80000000</v>
      </c>
      <c r="AF179" s="12">
        <f t="shared" si="74"/>
        <v>180000000</v>
      </c>
      <c r="AG179" s="12">
        <v>53946000</v>
      </c>
      <c r="AH179" s="12">
        <v>39180000</v>
      </c>
      <c r="AI179" s="12">
        <v>103386000</v>
      </c>
      <c r="AJ179" s="12">
        <v>10260000</v>
      </c>
      <c r="AK179" s="12">
        <v>58420000</v>
      </c>
      <c r="AL179" s="12">
        <v>0</v>
      </c>
      <c r="AM179" s="12">
        <v>68680000</v>
      </c>
      <c r="AN179" s="12">
        <f>SUMIFS('[1]DATA THÔ IN'!$P$4:$P$12031,'[1]DATA THÔ IN'!$H$4:$H$12031,$A179,'[1]DATA THÔ IN'!$AC$4:$AC$12031,$E179,'[1]DATA THÔ IN'!$AH$4:$AH$12031,"Tiến độ 1")</f>
        <v>35260000</v>
      </c>
      <c r="AO179" s="12">
        <f>SUMIFS('[1]DATA THÔ IN'!$P$4:$P$12031,'[1]DATA THÔ IN'!$H$4:$H$12031,$A179,'[1]DATA THÔ IN'!$AC$4:$AC$12031,$E179,'[1]DATA THÔ IN'!$AH$4:$AH$12031,"Tiến độ 2")</f>
        <v>20910000</v>
      </c>
      <c r="AP179" s="12">
        <f>SUMIFS('[1]TIẾN ĐỘ %'!$N$6:$N$1034,'[1]TIẾN ĐỘ %'!$G$6:$G$1034,A179,'[1]TIẾN ĐỘ %'!$F$6:$F$1034,$E179)</f>
        <v>77530000</v>
      </c>
      <c r="AQ179" s="12">
        <f t="shared" si="75"/>
        <v>249596000</v>
      </c>
      <c r="AR179" s="15">
        <f t="shared" si="76"/>
        <v>0.77065714285714282</v>
      </c>
      <c r="AS179" s="15">
        <f t="shared" si="77"/>
        <v>0.55971428571428572</v>
      </c>
      <c r="AT179" s="15">
        <f t="shared" si="78"/>
        <v>1.4769428571428571</v>
      </c>
      <c r="AU179" s="16">
        <f t="shared" si="79"/>
        <v>0.34200000000000003</v>
      </c>
      <c r="AV179" s="16">
        <f t="shared" si="80"/>
        <v>1.9473333333333334</v>
      </c>
      <c r="AW179" s="16">
        <f t="shared" si="81"/>
        <v>2.2893333333333334</v>
      </c>
      <c r="AX179" s="16">
        <f t="shared" si="83"/>
        <v>0.44074999999999998</v>
      </c>
      <c r="AY179" s="16">
        <f t="shared" si="84"/>
        <v>0.26137500000000002</v>
      </c>
      <c r="AZ179" s="16">
        <f t="shared" si="85"/>
        <v>0.96912500000000001</v>
      </c>
      <c r="BA179" s="16">
        <f t="shared" si="86"/>
        <v>1.3866444444444443</v>
      </c>
    </row>
    <row r="180" spans="1:53" x14ac:dyDescent="0.25">
      <c r="A180" s="8" t="s">
        <v>1341</v>
      </c>
      <c r="B180" s="20" t="s">
        <v>1116</v>
      </c>
      <c r="C180" s="9" t="s">
        <v>1117</v>
      </c>
      <c r="D180" s="10" t="s">
        <v>1018</v>
      </c>
      <c r="E180" s="9" t="s">
        <v>193</v>
      </c>
      <c r="F180" s="9" t="s">
        <v>1025</v>
      </c>
      <c r="G180" s="9" t="s">
        <v>998</v>
      </c>
      <c r="H180" s="11">
        <v>3.5000000000000003E-2</v>
      </c>
      <c r="I180" s="11"/>
      <c r="J180" s="11">
        <v>0.01</v>
      </c>
      <c r="K180" s="11">
        <v>0.01</v>
      </c>
      <c r="L180" s="11">
        <v>5.0000000000000001E-3</v>
      </c>
      <c r="M180" s="11">
        <v>5.0000000000000001E-3</v>
      </c>
      <c r="N180" s="11"/>
      <c r="O180" s="12">
        <f t="shared" si="69"/>
        <v>0</v>
      </c>
      <c r="P180" s="12">
        <f t="shared" si="93"/>
        <v>0</v>
      </c>
      <c r="Q180" s="12">
        <f t="shared" si="70"/>
        <v>0</v>
      </c>
      <c r="R180" s="12">
        <f t="shared" si="94"/>
        <v>2895868.5</v>
      </c>
      <c r="S180" s="12">
        <f t="shared" si="71"/>
        <v>0</v>
      </c>
      <c r="T180" s="12">
        <f t="shared" si="95"/>
        <v>0</v>
      </c>
      <c r="U180" s="12">
        <f t="shared" si="72"/>
        <v>0</v>
      </c>
      <c r="V180" s="12">
        <f t="shared" si="96"/>
        <v>2420027</v>
      </c>
      <c r="W180" s="12">
        <f t="shared" si="82"/>
        <v>0</v>
      </c>
      <c r="X180" s="12">
        <f t="shared" si="73"/>
        <v>0</v>
      </c>
      <c r="Y180" s="12">
        <f t="shared" si="97"/>
        <v>970404</v>
      </c>
      <c r="Z180" s="12">
        <f t="shared" si="98"/>
        <v>0</v>
      </c>
      <c r="AA180" s="12">
        <f t="shared" si="99"/>
        <v>2424562.5</v>
      </c>
      <c r="AB180" s="12">
        <f t="shared" si="100"/>
        <v>3870229</v>
      </c>
      <c r="AC180" s="12">
        <v>300000000</v>
      </c>
      <c r="AD180" s="12">
        <v>250000000</v>
      </c>
      <c r="AE180" s="12">
        <f>SUMIFS('[1]TIẾN ĐỘ %'!$M$6:$M$1034,'[1]TIẾN ĐỘ %'!$G$6:$G$1034,$A180,'[1]TIẾN ĐỘ %'!$F$6:$F$1034,$E180)</f>
        <v>250000000</v>
      </c>
      <c r="AF180" s="12">
        <f t="shared" si="74"/>
        <v>800000000</v>
      </c>
      <c r="AG180" s="12">
        <v>48000000</v>
      </c>
      <c r="AH180" s="12">
        <v>9500000</v>
      </c>
      <c r="AI180" s="12">
        <v>300090000</v>
      </c>
      <c r="AJ180" s="12">
        <v>0</v>
      </c>
      <c r="AK180" s="12">
        <v>20520000</v>
      </c>
      <c r="AL180" s="12">
        <v>0</v>
      </c>
      <c r="AM180" s="12">
        <v>250780000</v>
      </c>
      <c r="AN180" s="12">
        <f>SUMIFS('[1]DATA THÔ IN'!$P$4:$P$12031,'[1]DATA THÔ IN'!$H$4:$H$12031,$A180,'[1]DATA THÔ IN'!$AC$4:$AC$12031,$E180,'[1]DATA THÔ IN'!$AH$4:$AH$12031,"Tiến độ 1")</f>
        <v>100560000</v>
      </c>
      <c r="AO180" s="12">
        <f>SUMIFS('[1]DATA THÔ IN'!$P$4:$P$12031,'[1]DATA THÔ IN'!$H$4:$H$12031,$A180,'[1]DATA THÔ IN'!$AC$4:$AC$12031,$E180,'[1]DATA THÔ IN'!$AH$4:$AH$12031,"Tiến độ 2")</f>
        <v>0</v>
      </c>
      <c r="AP180" s="12">
        <f>SUMIFS('[1]TIẾN ĐỘ %'!$N$6:$N$1034,'[1]TIẾN ĐỘ %'!$G$6:$G$1034,A180,'[1]TIẾN ĐỘ %'!$F$6:$F$1034,$E180)</f>
        <v>251250000</v>
      </c>
      <c r="AQ180" s="12">
        <f t="shared" si="75"/>
        <v>802120000</v>
      </c>
      <c r="AR180" s="15">
        <f t="shared" si="76"/>
        <v>0.16</v>
      </c>
      <c r="AS180" s="15">
        <f t="shared" si="77"/>
        <v>3.1666666666666669E-2</v>
      </c>
      <c r="AT180" s="15">
        <f t="shared" si="78"/>
        <v>1.0003</v>
      </c>
      <c r="AU180" s="16">
        <f t="shared" si="79"/>
        <v>0</v>
      </c>
      <c r="AV180" s="16">
        <f t="shared" si="80"/>
        <v>8.208E-2</v>
      </c>
      <c r="AW180" s="16">
        <f t="shared" si="81"/>
        <v>1.00312</v>
      </c>
      <c r="AX180" s="16">
        <f t="shared" si="83"/>
        <v>0.40223999999999999</v>
      </c>
      <c r="AY180" s="16">
        <f t="shared" si="84"/>
        <v>0</v>
      </c>
      <c r="AZ180" s="16">
        <f t="shared" si="85"/>
        <v>1.0049999999999999</v>
      </c>
      <c r="BA180" s="16">
        <f t="shared" si="86"/>
        <v>1.00265</v>
      </c>
    </row>
    <row r="181" spans="1:53" x14ac:dyDescent="0.25">
      <c r="A181" s="8" t="s">
        <v>1342</v>
      </c>
      <c r="B181" s="28" t="s">
        <v>1192</v>
      </c>
      <c r="C181" s="28" t="s">
        <v>1193</v>
      </c>
      <c r="D181" s="28" t="s">
        <v>996</v>
      </c>
      <c r="E181" s="9" t="s">
        <v>193</v>
      </c>
      <c r="F181" s="28" t="s">
        <v>1185</v>
      </c>
      <c r="G181" s="28" t="s">
        <v>998</v>
      </c>
      <c r="H181" s="11">
        <v>3.5000000000000003E-2</v>
      </c>
      <c r="I181" s="11"/>
      <c r="J181" s="11">
        <v>0.01</v>
      </c>
      <c r="K181" s="11">
        <v>0.01</v>
      </c>
      <c r="L181" s="11">
        <v>5.0000000000000001E-3</v>
      </c>
      <c r="M181" s="11">
        <v>5.0000000000000001E-3</v>
      </c>
      <c r="N181" s="11"/>
      <c r="O181" s="12">
        <f t="shared" si="69"/>
        <v>0</v>
      </c>
      <c r="P181" s="12">
        <f t="shared" si="93"/>
        <v>0</v>
      </c>
      <c r="Q181" s="12">
        <f t="shared" si="70"/>
        <v>0</v>
      </c>
      <c r="R181" s="12">
        <f t="shared" si="94"/>
        <v>0</v>
      </c>
      <c r="S181" s="12">
        <f t="shared" si="71"/>
        <v>0</v>
      </c>
      <c r="T181" s="12">
        <f t="shared" si="95"/>
        <v>0</v>
      </c>
      <c r="U181" s="12">
        <f t="shared" si="72"/>
        <v>0</v>
      </c>
      <c r="V181" s="12">
        <f t="shared" si="96"/>
        <v>0</v>
      </c>
      <c r="W181" s="12">
        <f t="shared" si="82"/>
        <v>0</v>
      </c>
      <c r="X181" s="12">
        <f t="shared" si="73"/>
        <v>0</v>
      </c>
      <c r="Y181" s="12">
        <f t="shared" si="97"/>
        <v>0</v>
      </c>
      <c r="Z181" s="12">
        <f t="shared" si="98"/>
        <v>0</v>
      </c>
      <c r="AA181" s="12">
        <f t="shared" si="99"/>
        <v>0</v>
      </c>
      <c r="AB181" s="12">
        <f t="shared" si="100"/>
        <v>0</v>
      </c>
      <c r="AC181" s="12">
        <v>0</v>
      </c>
      <c r="AD181" s="12">
        <v>0</v>
      </c>
      <c r="AE181" s="12">
        <f>SUMIFS('[1]TIẾN ĐỘ %'!$M$6:$M$1034,'[1]TIẾN ĐỘ %'!$G$6:$G$1034,$A181,'[1]TIẾN ĐỘ %'!$F$6:$F$1034,$E181)</f>
        <v>0</v>
      </c>
      <c r="AF181" s="12">
        <f t="shared" si="74"/>
        <v>0</v>
      </c>
      <c r="AG181" s="12">
        <v>0</v>
      </c>
      <c r="AH181" s="12">
        <v>-3010000</v>
      </c>
      <c r="AI181" s="12">
        <v>-3010000</v>
      </c>
      <c r="AJ181" s="12">
        <v>0</v>
      </c>
      <c r="AK181" s="12">
        <v>0</v>
      </c>
      <c r="AL181" s="12">
        <v>0</v>
      </c>
      <c r="AM181" s="12">
        <v>0</v>
      </c>
      <c r="AN181" s="12">
        <f>SUMIFS('[1]DATA THÔ IN'!$P$4:$P$12031,'[1]DATA THÔ IN'!$H$4:$H$12031,$A181,'[1]DATA THÔ IN'!$AC$4:$AC$12031,$E181,'[1]DATA THÔ IN'!$AH$4:$AH$12031,"Tiến độ 1")</f>
        <v>0</v>
      </c>
      <c r="AO181" s="12">
        <f>SUMIFS('[1]DATA THÔ IN'!$P$4:$P$12031,'[1]DATA THÔ IN'!$H$4:$H$12031,$A181,'[1]DATA THÔ IN'!$AC$4:$AC$12031,$E181,'[1]DATA THÔ IN'!$AH$4:$AH$12031,"Tiến độ 2")</f>
        <v>0</v>
      </c>
      <c r="AP181" s="12">
        <f>SUMIFS('[1]TIẾN ĐỘ %'!$N$6:$N$1034,'[1]TIẾN ĐỘ %'!$G$6:$G$1034,A181,'[1]TIẾN ĐỘ %'!$F$6:$F$1034,$E181)</f>
        <v>0</v>
      </c>
      <c r="AQ181" s="12">
        <f t="shared" si="75"/>
        <v>-3010000</v>
      </c>
      <c r="AR181" s="15">
        <f t="shared" si="76"/>
        <v>0</v>
      </c>
      <c r="AS181" s="15">
        <f t="shared" si="77"/>
        <v>0</v>
      </c>
      <c r="AT181" s="15">
        <f t="shared" si="78"/>
        <v>0</v>
      </c>
      <c r="AU181" s="16">
        <f t="shared" si="79"/>
        <v>0</v>
      </c>
      <c r="AV181" s="16">
        <f t="shared" si="80"/>
        <v>0</v>
      </c>
      <c r="AW181" s="16">
        <f t="shared" si="81"/>
        <v>0</v>
      </c>
      <c r="AX181" s="16">
        <f t="shared" si="83"/>
        <v>0</v>
      </c>
      <c r="AY181" s="16">
        <f t="shared" si="84"/>
        <v>0</v>
      </c>
      <c r="AZ181" s="16">
        <f t="shared" si="85"/>
        <v>0</v>
      </c>
      <c r="BA181" s="16">
        <f t="shared" si="86"/>
        <v>0</v>
      </c>
    </row>
    <row r="182" spans="1:53" x14ac:dyDescent="0.25">
      <c r="A182" s="8" t="s">
        <v>1343</v>
      </c>
      <c r="B182" s="28" t="s">
        <v>1211</v>
      </c>
      <c r="C182" s="28" t="s">
        <v>1212</v>
      </c>
      <c r="D182" s="28" t="s">
        <v>996</v>
      </c>
      <c r="E182" s="9" t="s">
        <v>193</v>
      </c>
      <c r="F182" s="28" t="s">
        <v>1204</v>
      </c>
      <c r="G182" s="28" t="s">
        <v>998</v>
      </c>
      <c r="H182" s="11">
        <v>3.5000000000000003E-2</v>
      </c>
      <c r="I182" s="11">
        <v>0.02</v>
      </c>
      <c r="J182" s="11">
        <v>0.01</v>
      </c>
      <c r="K182" s="11">
        <v>0.01</v>
      </c>
      <c r="L182" s="11">
        <v>5.0000000000000001E-3</v>
      </c>
      <c r="M182" s="11">
        <v>5.0000000000000001E-3</v>
      </c>
      <c r="N182" s="11"/>
      <c r="O182" s="12">
        <f t="shared" si="69"/>
        <v>205800</v>
      </c>
      <c r="P182" s="12">
        <f t="shared" si="93"/>
        <v>0</v>
      </c>
      <c r="Q182" s="12">
        <f t="shared" si="70"/>
        <v>0</v>
      </c>
      <c r="R182" s="12">
        <f t="shared" si="94"/>
        <v>0</v>
      </c>
      <c r="S182" s="12">
        <f t="shared" si="71"/>
        <v>790500</v>
      </c>
      <c r="T182" s="12">
        <f t="shared" si="95"/>
        <v>0</v>
      </c>
      <c r="U182" s="12">
        <f t="shared" si="72"/>
        <v>295869</v>
      </c>
      <c r="V182" s="12">
        <f t="shared" si="96"/>
        <v>0</v>
      </c>
      <c r="W182" s="12">
        <f t="shared" si="82"/>
        <v>29400</v>
      </c>
      <c r="X182" s="12">
        <f t="shared" si="73"/>
        <v>141600</v>
      </c>
      <c r="Y182" s="12">
        <f t="shared" si="97"/>
        <v>0</v>
      </c>
      <c r="Z182" s="12">
        <f t="shared" si="98"/>
        <v>0</v>
      </c>
      <c r="AA182" s="12">
        <f t="shared" si="99"/>
        <v>0</v>
      </c>
      <c r="AB182" s="12">
        <f t="shared" si="100"/>
        <v>0</v>
      </c>
      <c r="AC182" s="12">
        <v>50000000</v>
      </c>
      <c r="AD182" s="12">
        <v>40000000</v>
      </c>
      <c r="AE182" s="12">
        <f>SUMIFS('[1]TIẾN ĐỘ %'!$M$6:$M$1034,'[1]TIẾN ĐỘ %'!$G$6:$G$1034,$A182,'[1]TIẾN ĐỘ %'!$F$6:$F$1034,$E182)</f>
        <v>70000000</v>
      </c>
      <c r="AF182" s="12">
        <f t="shared" si="74"/>
        <v>160000000</v>
      </c>
      <c r="AG182" s="12">
        <v>8820000</v>
      </c>
      <c r="AH182" s="12">
        <v>0</v>
      </c>
      <c r="AI182" s="12">
        <v>10290000</v>
      </c>
      <c r="AJ182" s="12">
        <v>2940000</v>
      </c>
      <c r="AK182" s="12">
        <v>30660000</v>
      </c>
      <c r="AL182" s="12">
        <v>2940000</v>
      </c>
      <c r="AM182" s="12">
        <v>39525000</v>
      </c>
      <c r="AN182" s="12">
        <f>SUMIFS('[1]DATA THÔ IN'!$P$4:$P$12031,'[1]DATA THÔ IN'!$H$4:$H$12031,$A182,'[1]DATA THÔ IN'!$AC$4:$AC$12031,$E182,'[1]DATA THÔ IN'!$AH$4:$AH$12031,"Tiến độ 1")</f>
        <v>0</v>
      </c>
      <c r="AO182" s="12">
        <f>SUMIFS('[1]DATA THÔ IN'!$P$4:$P$12031,'[1]DATA THÔ IN'!$H$4:$H$12031,$A182,'[1]DATA THÔ IN'!$AC$4:$AC$12031,$E182,'[1]DATA THÔ IN'!$AH$4:$AH$12031,"Tiến độ 2")</f>
        <v>0</v>
      </c>
      <c r="AP182" s="12">
        <f>SUMIFS('[1]TIẾN ĐỘ %'!$N$6:$N$1034,'[1]TIẾN ĐỘ %'!$G$6:$G$1034,A182,'[1]TIẾN ĐỘ %'!$F$6:$F$1034,$E182)</f>
        <v>7080000</v>
      </c>
      <c r="AQ182" s="12">
        <f t="shared" si="75"/>
        <v>56895000</v>
      </c>
      <c r="AR182" s="15">
        <f t="shared" si="76"/>
        <v>0.1764</v>
      </c>
      <c r="AS182" s="15">
        <f t="shared" si="77"/>
        <v>0</v>
      </c>
      <c r="AT182" s="15">
        <f t="shared" si="78"/>
        <v>0.20580000000000001</v>
      </c>
      <c r="AU182" s="16">
        <f t="shared" si="79"/>
        <v>7.3499999999999996E-2</v>
      </c>
      <c r="AV182" s="16">
        <f t="shared" si="80"/>
        <v>0.76649999999999996</v>
      </c>
      <c r="AW182" s="16">
        <f t="shared" si="81"/>
        <v>0.98812500000000003</v>
      </c>
      <c r="AX182" s="16">
        <f t="shared" si="83"/>
        <v>0</v>
      </c>
      <c r="AY182" s="16">
        <f t="shared" si="84"/>
        <v>0</v>
      </c>
      <c r="AZ182" s="16">
        <f t="shared" si="85"/>
        <v>0.10114285714285715</v>
      </c>
      <c r="BA182" s="16">
        <f t="shared" si="86"/>
        <v>0.35559374999999999</v>
      </c>
    </row>
    <row r="183" spans="1:53" x14ac:dyDescent="0.25">
      <c r="A183" s="8" t="s">
        <v>1345</v>
      </c>
      <c r="B183" s="28" t="s">
        <v>1227</v>
      </c>
      <c r="C183" s="28" t="s">
        <v>1228</v>
      </c>
      <c r="D183" s="28" t="s">
        <v>996</v>
      </c>
      <c r="E183" s="9" t="s">
        <v>193</v>
      </c>
      <c r="F183" s="28" t="s">
        <v>1185</v>
      </c>
      <c r="G183" s="28" t="s">
        <v>998</v>
      </c>
      <c r="H183" s="11">
        <v>3.5000000000000003E-2</v>
      </c>
      <c r="I183" s="11"/>
      <c r="J183" s="11">
        <v>0.01</v>
      </c>
      <c r="K183" s="11">
        <v>0.01</v>
      </c>
      <c r="L183" s="11">
        <v>5.0000000000000001E-3</v>
      </c>
      <c r="M183" s="11">
        <v>5.0000000000000001E-3</v>
      </c>
      <c r="N183" s="11"/>
      <c r="O183" s="12">
        <f t="shared" si="69"/>
        <v>0</v>
      </c>
      <c r="P183" s="12">
        <f t="shared" si="93"/>
        <v>0</v>
      </c>
      <c r="Q183" s="12">
        <f t="shared" si="70"/>
        <v>0</v>
      </c>
      <c r="R183" s="12">
        <f t="shared" si="94"/>
        <v>0</v>
      </c>
      <c r="S183" s="12">
        <f t="shared" si="71"/>
        <v>0</v>
      </c>
      <c r="T183" s="12">
        <f t="shared" si="95"/>
        <v>0</v>
      </c>
      <c r="U183" s="12">
        <f t="shared" si="72"/>
        <v>0</v>
      </c>
      <c r="V183" s="12">
        <f t="shared" si="96"/>
        <v>0</v>
      </c>
      <c r="W183" s="12">
        <f t="shared" si="82"/>
        <v>0</v>
      </c>
      <c r="X183" s="12">
        <f t="shared" si="73"/>
        <v>0</v>
      </c>
      <c r="Y183" s="12">
        <f t="shared" si="97"/>
        <v>0</v>
      </c>
      <c r="Z183" s="12">
        <f t="shared" si="98"/>
        <v>0</v>
      </c>
      <c r="AA183" s="12">
        <f t="shared" si="99"/>
        <v>0</v>
      </c>
      <c r="AB183" s="12">
        <f t="shared" si="100"/>
        <v>0</v>
      </c>
      <c r="AC183" s="12">
        <v>30000000</v>
      </c>
      <c r="AD183" s="12">
        <v>20000000</v>
      </c>
      <c r="AE183" s="12">
        <f>SUMIFS('[1]TIẾN ĐỘ %'!$M$6:$M$1034,'[1]TIẾN ĐỘ %'!$G$6:$G$1034,$A183,'[1]TIẾN ĐỘ %'!$F$6:$F$1034,$E183)</f>
        <v>30000000</v>
      </c>
      <c r="AF183" s="12">
        <f t="shared" si="74"/>
        <v>80000000</v>
      </c>
      <c r="AG183" s="12">
        <v>0</v>
      </c>
      <c r="AH183" s="12">
        <v>0</v>
      </c>
      <c r="AI183" s="12">
        <v>4500000</v>
      </c>
      <c r="AJ183" s="12">
        <v>0</v>
      </c>
      <c r="AK183" s="12">
        <v>0</v>
      </c>
      <c r="AL183" s="12">
        <v>0</v>
      </c>
      <c r="AM183" s="12">
        <v>0</v>
      </c>
      <c r="AN183" s="12">
        <f>SUMIFS('[1]DATA THÔ IN'!$P$4:$P$12031,'[1]DATA THÔ IN'!$H$4:$H$12031,$A183,'[1]DATA THÔ IN'!$AC$4:$AC$12031,$E183,'[1]DATA THÔ IN'!$AH$4:$AH$12031,"Tiến độ 1")</f>
        <v>0</v>
      </c>
      <c r="AO183" s="12">
        <f>SUMIFS('[1]DATA THÔ IN'!$P$4:$P$12031,'[1]DATA THÔ IN'!$H$4:$H$12031,$A183,'[1]DATA THÔ IN'!$AC$4:$AC$12031,$E183,'[1]DATA THÔ IN'!$AH$4:$AH$12031,"Tiến độ 2")</f>
        <v>0</v>
      </c>
      <c r="AP183" s="12">
        <f>SUMIFS('[1]TIẾN ĐỘ %'!$N$6:$N$1034,'[1]TIẾN ĐỘ %'!$G$6:$G$1034,A183,'[1]TIẾN ĐỘ %'!$F$6:$F$1034,$E183)</f>
        <v>0</v>
      </c>
      <c r="AQ183" s="12">
        <f t="shared" si="75"/>
        <v>4500000</v>
      </c>
      <c r="AR183" s="15">
        <f t="shared" si="76"/>
        <v>0</v>
      </c>
      <c r="AS183" s="15">
        <f t="shared" si="77"/>
        <v>0</v>
      </c>
      <c r="AT183" s="15">
        <f t="shared" si="78"/>
        <v>0.15</v>
      </c>
      <c r="AU183" s="16">
        <f t="shared" si="79"/>
        <v>0</v>
      </c>
      <c r="AV183" s="16">
        <f t="shared" si="80"/>
        <v>0</v>
      </c>
      <c r="AW183" s="16">
        <f t="shared" si="81"/>
        <v>0</v>
      </c>
      <c r="AX183" s="16">
        <f t="shared" si="83"/>
        <v>0</v>
      </c>
      <c r="AY183" s="16">
        <f t="shared" si="84"/>
        <v>0</v>
      </c>
      <c r="AZ183" s="16">
        <f t="shared" si="85"/>
        <v>0</v>
      </c>
      <c r="BA183" s="16">
        <f t="shared" si="86"/>
        <v>5.6250000000000001E-2</v>
      </c>
    </row>
    <row r="184" spans="1:53" x14ac:dyDescent="0.25">
      <c r="A184" s="8" t="s">
        <v>1296</v>
      </c>
      <c r="B184" s="28" t="s">
        <v>713</v>
      </c>
      <c r="C184" s="28" t="s">
        <v>714</v>
      </c>
      <c r="D184" s="28" t="s">
        <v>478</v>
      </c>
      <c r="E184" s="9" t="s">
        <v>193</v>
      </c>
      <c r="F184" s="28" t="s">
        <v>479</v>
      </c>
      <c r="G184" s="28" t="s">
        <v>480</v>
      </c>
      <c r="H184" s="11">
        <v>3.5000000000000003E-2</v>
      </c>
      <c r="I184" s="11"/>
      <c r="J184" s="11">
        <v>0.01</v>
      </c>
      <c r="K184" s="11">
        <v>0.01</v>
      </c>
      <c r="L184" s="11">
        <v>5.0000000000000001E-3</v>
      </c>
      <c r="M184" s="11">
        <v>5.0000000000000001E-3</v>
      </c>
      <c r="N184" s="11"/>
      <c r="O184" s="12">
        <f t="shared" si="69"/>
        <v>0</v>
      </c>
      <c r="P184" s="12">
        <f t="shared" si="93"/>
        <v>0</v>
      </c>
      <c r="Q184" s="12">
        <f t="shared" si="70"/>
        <v>0</v>
      </c>
      <c r="R184" s="12">
        <f t="shared" si="94"/>
        <v>0</v>
      </c>
      <c r="S184" s="12">
        <f t="shared" si="71"/>
        <v>0</v>
      </c>
      <c r="T184" s="12">
        <f t="shared" si="95"/>
        <v>0</v>
      </c>
      <c r="U184" s="12">
        <f t="shared" si="72"/>
        <v>0</v>
      </c>
      <c r="V184" s="12">
        <f t="shared" si="96"/>
        <v>0</v>
      </c>
      <c r="W184" s="12">
        <f t="shared" si="82"/>
        <v>0</v>
      </c>
      <c r="X184" s="12">
        <f t="shared" si="73"/>
        <v>0</v>
      </c>
      <c r="Y184" s="12">
        <f t="shared" si="97"/>
        <v>0</v>
      </c>
      <c r="Z184" s="12">
        <f t="shared" si="98"/>
        <v>0</v>
      </c>
      <c r="AA184" s="12">
        <f t="shared" si="99"/>
        <v>0</v>
      </c>
      <c r="AB184" s="12">
        <f t="shared" si="100"/>
        <v>0</v>
      </c>
      <c r="AC184" s="12">
        <v>100000000</v>
      </c>
      <c r="AD184" s="12">
        <v>100000000</v>
      </c>
      <c r="AE184" s="12">
        <f>SUMIFS('[1]TIẾN ĐỘ %'!$M$6:$M$1034,'[1]TIẾN ĐỘ %'!$G$6:$G$1034,$A184,'[1]TIẾN ĐỘ %'!$F$6:$F$1034,$E184)</f>
        <v>100000000</v>
      </c>
      <c r="AF184" s="12">
        <f t="shared" si="74"/>
        <v>300000000</v>
      </c>
      <c r="AG184" s="12">
        <v>18000000</v>
      </c>
      <c r="AH184" s="12">
        <v>0</v>
      </c>
      <c r="AI184" s="12">
        <v>62930000</v>
      </c>
      <c r="AJ184" s="12">
        <v>0</v>
      </c>
      <c r="AK184" s="12">
        <v>0</v>
      </c>
      <c r="AL184" s="12">
        <v>0</v>
      </c>
      <c r="AM184" s="12">
        <v>0</v>
      </c>
      <c r="AN184" s="12">
        <f>SUMIFS('[1]DATA THÔ IN'!$P$4:$P$12031,'[1]DATA THÔ IN'!$H$4:$H$12031,$A184,'[1]DATA THÔ IN'!$AC$4:$AC$12031,$E184,'[1]DATA THÔ IN'!$AH$4:$AH$12031,"Tiến độ 1")</f>
        <v>0</v>
      </c>
      <c r="AO184" s="12">
        <f>SUMIFS('[1]DATA THÔ IN'!$P$4:$P$12031,'[1]DATA THÔ IN'!$H$4:$H$12031,$A184,'[1]DATA THÔ IN'!$AC$4:$AC$12031,$E184,'[1]DATA THÔ IN'!$AH$4:$AH$12031,"Tiến độ 2")</f>
        <v>0</v>
      </c>
      <c r="AP184" s="12">
        <f>SUMIFS('[1]TIẾN ĐỘ %'!$N$6:$N$1034,'[1]TIẾN ĐỘ %'!$G$6:$G$1034,A184,'[1]TIẾN ĐỘ %'!$F$6:$F$1034,$E184)</f>
        <v>0</v>
      </c>
      <c r="AQ184" s="12">
        <f t="shared" si="75"/>
        <v>62930000</v>
      </c>
      <c r="AR184" s="15">
        <f t="shared" si="76"/>
        <v>0.18</v>
      </c>
      <c r="AS184" s="15">
        <f t="shared" si="77"/>
        <v>0</v>
      </c>
      <c r="AT184" s="15">
        <f t="shared" si="78"/>
        <v>0.62929999999999997</v>
      </c>
      <c r="AU184" s="16">
        <f t="shared" si="79"/>
        <v>0</v>
      </c>
      <c r="AV184" s="16">
        <f t="shared" si="80"/>
        <v>0</v>
      </c>
      <c r="AW184" s="16">
        <f t="shared" si="81"/>
        <v>0</v>
      </c>
      <c r="AX184" s="16">
        <f t="shared" si="83"/>
        <v>0</v>
      </c>
      <c r="AY184" s="16">
        <f t="shared" si="84"/>
        <v>0</v>
      </c>
      <c r="AZ184" s="16">
        <f t="shared" si="85"/>
        <v>0</v>
      </c>
      <c r="BA184" s="16">
        <f t="shared" si="86"/>
        <v>0.20976666666666666</v>
      </c>
    </row>
    <row r="185" spans="1:53" x14ac:dyDescent="0.25">
      <c r="A185" s="8" t="s">
        <v>1299</v>
      </c>
      <c r="B185" s="28" t="s">
        <v>719</v>
      </c>
      <c r="C185" s="28" t="s">
        <v>720</v>
      </c>
      <c r="D185" s="28" t="s">
        <v>478</v>
      </c>
      <c r="E185" s="9" t="s">
        <v>193</v>
      </c>
      <c r="F185" s="28" t="s">
        <v>491</v>
      </c>
      <c r="G185" s="28" t="s">
        <v>480</v>
      </c>
      <c r="H185" s="11">
        <v>3.5000000000000003E-2</v>
      </c>
      <c r="I185" s="11">
        <v>0.02</v>
      </c>
      <c r="J185" s="11">
        <v>0.01</v>
      </c>
      <c r="K185" s="11">
        <v>0.01</v>
      </c>
      <c r="L185" s="11">
        <v>5.0000000000000001E-3</v>
      </c>
      <c r="M185" s="11">
        <v>5.0000000000000001E-3</v>
      </c>
      <c r="N185" s="11"/>
      <c r="O185" s="12">
        <f t="shared" si="69"/>
        <v>0</v>
      </c>
      <c r="P185" s="12">
        <f t="shared" si="93"/>
        <v>0</v>
      </c>
      <c r="Q185" s="12">
        <f t="shared" si="70"/>
        <v>0</v>
      </c>
      <c r="R185" s="12">
        <f t="shared" si="94"/>
        <v>0</v>
      </c>
      <c r="S185" s="12">
        <f t="shared" si="71"/>
        <v>0</v>
      </c>
      <c r="T185" s="12">
        <f t="shared" si="95"/>
        <v>0</v>
      </c>
      <c r="U185" s="12">
        <f t="shared" si="72"/>
        <v>0</v>
      </c>
      <c r="V185" s="12">
        <f t="shared" si="96"/>
        <v>0</v>
      </c>
      <c r="W185" s="12">
        <f t="shared" si="82"/>
        <v>0</v>
      </c>
      <c r="X185" s="12">
        <f t="shared" si="73"/>
        <v>0</v>
      </c>
      <c r="Y185" s="12">
        <f t="shared" si="97"/>
        <v>0</v>
      </c>
      <c r="Z185" s="12">
        <f t="shared" si="98"/>
        <v>0</v>
      </c>
      <c r="AA185" s="12">
        <f t="shared" si="99"/>
        <v>0</v>
      </c>
      <c r="AB185" s="12">
        <f t="shared" si="100"/>
        <v>0</v>
      </c>
      <c r="AC185" s="12">
        <v>0</v>
      </c>
      <c r="AD185" s="12">
        <v>0</v>
      </c>
      <c r="AE185" s="12">
        <f>SUMIFS('[1]TIẾN ĐỘ %'!$M$6:$M$1034,'[1]TIẾN ĐỘ %'!$G$6:$G$1034,$A185,'[1]TIẾN ĐỘ %'!$F$6:$F$1034,$E185)</f>
        <v>0</v>
      </c>
      <c r="AF185" s="12">
        <f t="shared" si="74"/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f>SUMIFS('[1]DATA THÔ IN'!$P$4:$P$12031,'[1]DATA THÔ IN'!$H$4:$H$12031,$A185,'[1]DATA THÔ IN'!$AC$4:$AC$12031,$E185,'[1]DATA THÔ IN'!$AH$4:$AH$12031,"Tiến độ 1")</f>
        <v>0</v>
      </c>
      <c r="AO185" s="12">
        <f>SUMIFS('[1]DATA THÔ IN'!$P$4:$P$12031,'[1]DATA THÔ IN'!$H$4:$H$12031,$A185,'[1]DATA THÔ IN'!$AC$4:$AC$12031,$E185,'[1]DATA THÔ IN'!$AH$4:$AH$12031,"Tiến độ 2")</f>
        <v>0</v>
      </c>
      <c r="AP185" s="12">
        <f>SUMIFS('[1]TIẾN ĐỘ %'!$N$6:$N$1034,'[1]TIẾN ĐỘ %'!$G$6:$G$1034,A185,'[1]TIẾN ĐỘ %'!$F$6:$F$1034,$E185)</f>
        <v>0</v>
      </c>
      <c r="AQ185" s="12">
        <f t="shared" si="75"/>
        <v>0</v>
      </c>
      <c r="AR185" s="15">
        <f t="shared" si="76"/>
        <v>0</v>
      </c>
      <c r="AS185" s="15">
        <f t="shared" si="77"/>
        <v>0</v>
      </c>
      <c r="AT185" s="15">
        <f t="shared" si="78"/>
        <v>0</v>
      </c>
      <c r="AU185" s="16">
        <f t="shared" si="79"/>
        <v>0</v>
      </c>
      <c r="AV185" s="16">
        <f t="shared" si="80"/>
        <v>0</v>
      </c>
      <c r="AW185" s="16">
        <f t="shared" si="81"/>
        <v>0</v>
      </c>
      <c r="AX185" s="16">
        <f t="shared" si="83"/>
        <v>0</v>
      </c>
      <c r="AY185" s="16">
        <f t="shared" si="84"/>
        <v>0</v>
      </c>
      <c r="AZ185" s="16">
        <f t="shared" si="85"/>
        <v>0</v>
      </c>
      <c r="BA185" s="16">
        <f t="shared" si="86"/>
        <v>0</v>
      </c>
    </row>
    <row r="186" spans="1:53" x14ac:dyDescent="0.25">
      <c r="A186" s="8" t="s">
        <v>1309</v>
      </c>
      <c r="B186" s="28" t="s">
        <v>737</v>
      </c>
      <c r="C186" s="28" t="s">
        <v>738</v>
      </c>
      <c r="D186" s="28" t="s">
        <v>483</v>
      </c>
      <c r="E186" s="9" t="s">
        <v>193</v>
      </c>
      <c r="F186" s="28" t="s">
        <v>516</v>
      </c>
      <c r="G186" s="28" t="s">
        <v>480</v>
      </c>
      <c r="H186" s="11">
        <v>3.5000000000000003E-2</v>
      </c>
      <c r="I186" s="11"/>
      <c r="J186" s="11">
        <v>0.01</v>
      </c>
      <c r="K186" s="11">
        <v>0.01</v>
      </c>
      <c r="L186" s="11">
        <v>5.0000000000000001E-3</v>
      </c>
      <c r="M186" s="11">
        <v>5.0000000000000001E-3</v>
      </c>
      <c r="N186" s="11"/>
      <c r="O186" s="12">
        <f t="shared" si="69"/>
        <v>0</v>
      </c>
      <c r="P186" s="12">
        <f t="shared" si="93"/>
        <v>0</v>
      </c>
      <c r="Q186" s="12">
        <f t="shared" si="70"/>
        <v>0</v>
      </c>
      <c r="R186" s="12">
        <f t="shared" si="94"/>
        <v>0</v>
      </c>
      <c r="S186" s="12">
        <f t="shared" si="71"/>
        <v>0</v>
      </c>
      <c r="T186" s="12">
        <f t="shared" si="95"/>
        <v>0</v>
      </c>
      <c r="U186" s="12">
        <f t="shared" si="72"/>
        <v>0</v>
      </c>
      <c r="V186" s="12">
        <f t="shared" si="96"/>
        <v>0</v>
      </c>
      <c r="W186" s="12">
        <f t="shared" si="82"/>
        <v>0</v>
      </c>
      <c r="X186" s="12">
        <f t="shared" si="73"/>
        <v>0</v>
      </c>
      <c r="Y186" s="12">
        <f t="shared" si="97"/>
        <v>0</v>
      </c>
      <c r="Z186" s="12">
        <f t="shared" si="98"/>
        <v>0</v>
      </c>
      <c r="AA186" s="12">
        <f t="shared" si="99"/>
        <v>0</v>
      </c>
      <c r="AB186" s="12">
        <f t="shared" si="100"/>
        <v>0</v>
      </c>
      <c r="AC186" s="12">
        <v>0</v>
      </c>
      <c r="AD186" s="12">
        <v>0</v>
      </c>
      <c r="AE186" s="12">
        <f>SUMIFS('[1]TIẾN ĐỘ %'!$M$6:$M$1034,'[1]TIẾN ĐỘ %'!$G$6:$G$1034,$A186,'[1]TIẾN ĐỘ %'!$F$6:$F$1034,$E186)</f>
        <v>0</v>
      </c>
      <c r="AF186" s="12">
        <f t="shared" si="74"/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f>SUMIFS('[1]DATA THÔ IN'!$P$4:$P$12031,'[1]DATA THÔ IN'!$H$4:$H$12031,$A186,'[1]DATA THÔ IN'!$AC$4:$AC$12031,$E186,'[1]DATA THÔ IN'!$AH$4:$AH$12031,"Tiến độ 1")</f>
        <v>0</v>
      </c>
      <c r="AO186" s="12">
        <f>SUMIFS('[1]DATA THÔ IN'!$P$4:$P$12031,'[1]DATA THÔ IN'!$H$4:$H$12031,$A186,'[1]DATA THÔ IN'!$AC$4:$AC$12031,$E186,'[1]DATA THÔ IN'!$AH$4:$AH$12031,"Tiến độ 2")</f>
        <v>0</v>
      </c>
      <c r="AP186" s="12">
        <f>SUMIFS('[1]TIẾN ĐỘ %'!$N$6:$N$1034,'[1]TIẾN ĐỘ %'!$G$6:$G$1034,A186,'[1]TIẾN ĐỘ %'!$F$6:$F$1034,$E186)</f>
        <v>0</v>
      </c>
      <c r="AQ186" s="12">
        <f t="shared" si="75"/>
        <v>0</v>
      </c>
      <c r="AR186" s="15">
        <f t="shared" si="76"/>
        <v>0</v>
      </c>
      <c r="AS186" s="15">
        <f t="shared" si="77"/>
        <v>0</v>
      </c>
      <c r="AT186" s="15">
        <f t="shared" si="78"/>
        <v>0</v>
      </c>
      <c r="AU186" s="16">
        <f t="shared" si="79"/>
        <v>0</v>
      </c>
      <c r="AV186" s="16">
        <f t="shared" si="80"/>
        <v>0</v>
      </c>
      <c r="AW186" s="16">
        <f t="shared" si="81"/>
        <v>0</v>
      </c>
      <c r="AX186" s="16">
        <f t="shared" si="83"/>
        <v>0</v>
      </c>
      <c r="AY186" s="16">
        <f t="shared" si="84"/>
        <v>0</v>
      </c>
      <c r="AZ186" s="16">
        <f t="shared" si="85"/>
        <v>0</v>
      </c>
      <c r="BA186" s="16">
        <f t="shared" si="86"/>
        <v>0</v>
      </c>
    </row>
    <row r="187" spans="1:53" x14ac:dyDescent="0.25">
      <c r="A187" s="8" t="s">
        <v>1310</v>
      </c>
      <c r="B187" s="28" t="s">
        <v>739</v>
      </c>
      <c r="C187" s="28" t="s">
        <v>740</v>
      </c>
      <c r="D187" s="28" t="s">
        <v>483</v>
      </c>
      <c r="E187" s="9" t="s">
        <v>193</v>
      </c>
      <c r="F187" s="28" t="s">
        <v>516</v>
      </c>
      <c r="G187" s="28" t="s">
        <v>480</v>
      </c>
      <c r="H187" s="11">
        <v>3.5000000000000003E-2</v>
      </c>
      <c r="I187" s="11"/>
      <c r="J187" s="11">
        <v>0.01</v>
      </c>
      <c r="K187" s="11">
        <v>0.01</v>
      </c>
      <c r="L187" s="11">
        <v>5.0000000000000001E-3</v>
      </c>
      <c r="M187" s="11">
        <v>5.0000000000000001E-3</v>
      </c>
      <c r="N187" s="11"/>
      <c r="O187" s="12">
        <f t="shared" si="69"/>
        <v>0</v>
      </c>
      <c r="P187" s="12">
        <f t="shared" si="93"/>
        <v>0</v>
      </c>
      <c r="Q187" s="12">
        <f t="shared" si="70"/>
        <v>0</v>
      </c>
      <c r="R187" s="12">
        <f t="shared" si="94"/>
        <v>0</v>
      </c>
      <c r="S187" s="12">
        <f t="shared" si="71"/>
        <v>0</v>
      </c>
      <c r="T187" s="12">
        <f t="shared" si="95"/>
        <v>0</v>
      </c>
      <c r="U187" s="12">
        <f t="shared" si="72"/>
        <v>0</v>
      </c>
      <c r="V187" s="12">
        <f t="shared" si="96"/>
        <v>0</v>
      </c>
      <c r="W187" s="12">
        <f t="shared" si="82"/>
        <v>0</v>
      </c>
      <c r="X187" s="12">
        <f t="shared" si="73"/>
        <v>0</v>
      </c>
      <c r="Y187" s="12">
        <f t="shared" si="97"/>
        <v>0</v>
      </c>
      <c r="Z187" s="12">
        <f t="shared" si="98"/>
        <v>0</v>
      </c>
      <c r="AA187" s="12">
        <f t="shared" si="99"/>
        <v>0</v>
      </c>
      <c r="AB187" s="12">
        <f t="shared" si="100"/>
        <v>0</v>
      </c>
      <c r="AC187" s="12">
        <v>70000000</v>
      </c>
      <c r="AD187" s="12">
        <v>100000000</v>
      </c>
      <c r="AE187" s="12">
        <f>SUMIFS('[1]TIẾN ĐỘ %'!$M$6:$M$1034,'[1]TIẾN ĐỘ %'!$G$6:$G$1034,$A187,'[1]TIẾN ĐỘ %'!$F$6:$F$1034,$E187)</f>
        <v>130000000</v>
      </c>
      <c r="AF187" s="12">
        <f t="shared" si="74"/>
        <v>300000000</v>
      </c>
      <c r="AG187" s="12">
        <v>0</v>
      </c>
      <c r="AH187" s="12">
        <v>16488000</v>
      </c>
      <c r="AI187" s="12">
        <v>41818000</v>
      </c>
      <c r="AJ187" s="12">
        <v>0</v>
      </c>
      <c r="AK187" s="12">
        <v>8820000</v>
      </c>
      <c r="AL187" s="12">
        <v>0</v>
      </c>
      <c r="AM187" s="12">
        <v>8820000</v>
      </c>
      <c r="AN187" s="12">
        <f>SUMIFS('[1]DATA THÔ IN'!$P$4:$P$12031,'[1]DATA THÔ IN'!$H$4:$H$12031,$A187,'[1]DATA THÔ IN'!$AC$4:$AC$12031,$E187,'[1]DATA THÔ IN'!$AH$4:$AH$12031,"Tiến độ 1")</f>
        <v>0</v>
      </c>
      <c r="AO187" s="12">
        <f>SUMIFS('[1]DATA THÔ IN'!$P$4:$P$12031,'[1]DATA THÔ IN'!$H$4:$H$12031,$A187,'[1]DATA THÔ IN'!$AC$4:$AC$12031,$E187,'[1]DATA THÔ IN'!$AH$4:$AH$12031,"Tiến độ 2")</f>
        <v>0</v>
      </c>
      <c r="AP187" s="12">
        <f>SUMIFS('[1]TIẾN ĐỘ %'!$N$6:$N$1034,'[1]TIẾN ĐỘ %'!$G$6:$G$1034,A187,'[1]TIẾN ĐỘ %'!$F$6:$F$1034,$E187)</f>
        <v>0</v>
      </c>
      <c r="AQ187" s="12">
        <f t="shared" si="75"/>
        <v>50638000</v>
      </c>
      <c r="AR187" s="15">
        <f t="shared" si="76"/>
        <v>0</v>
      </c>
      <c r="AS187" s="15">
        <f t="shared" si="77"/>
        <v>0.23554285714285714</v>
      </c>
      <c r="AT187" s="15">
        <f t="shared" si="78"/>
        <v>0.59740000000000004</v>
      </c>
      <c r="AU187" s="16">
        <f t="shared" si="79"/>
        <v>0</v>
      </c>
      <c r="AV187" s="16">
        <f t="shared" si="80"/>
        <v>8.8200000000000001E-2</v>
      </c>
      <c r="AW187" s="16">
        <f t="shared" si="81"/>
        <v>8.8200000000000001E-2</v>
      </c>
      <c r="AX187" s="16">
        <f t="shared" si="83"/>
        <v>0</v>
      </c>
      <c r="AY187" s="16">
        <f t="shared" si="84"/>
        <v>0</v>
      </c>
      <c r="AZ187" s="16">
        <f t="shared" si="85"/>
        <v>0</v>
      </c>
      <c r="BA187" s="16">
        <f t="shared" si="86"/>
        <v>0.16879333333333332</v>
      </c>
    </row>
    <row r="188" spans="1:53" x14ac:dyDescent="0.25">
      <c r="A188" s="8" t="s">
        <v>1313</v>
      </c>
      <c r="B188" s="28" t="s">
        <v>747</v>
      </c>
      <c r="C188" s="28" t="s">
        <v>748</v>
      </c>
      <c r="D188" s="28" t="s">
        <v>478</v>
      </c>
      <c r="E188" s="9" t="s">
        <v>193</v>
      </c>
      <c r="F188" s="28" t="s">
        <v>494</v>
      </c>
      <c r="G188" s="28" t="s">
        <v>480</v>
      </c>
      <c r="H188" s="11">
        <v>3.5000000000000003E-2</v>
      </c>
      <c r="I188" s="11"/>
      <c r="J188" s="11">
        <v>0.01</v>
      </c>
      <c r="K188" s="11">
        <v>0.01</v>
      </c>
      <c r="L188" s="11">
        <v>5.0000000000000001E-3</v>
      </c>
      <c r="M188" s="11">
        <v>5.0000000000000001E-3</v>
      </c>
      <c r="N188" s="11"/>
      <c r="O188" s="12">
        <f t="shared" si="69"/>
        <v>0</v>
      </c>
      <c r="P188" s="12">
        <f t="shared" si="93"/>
        <v>0</v>
      </c>
      <c r="Q188" s="12">
        <f t="shared" si="70"/>
        <v>0</v>
      </c>
      <c r="R188" s="12">
        <f t="shared" si="94"/>
        <v>0</v>
      </c>
      <c r="S188" s="12">
        <f t="shared" si="71"/>
        <v>0</v>
      </c>
      <c r="T188" s="12">
        <f t="shared" si="95"/>
        <v>0</v>
      </c>
      <c r="U188" s="12">
        <f t="shared" si="72"/>
        <v>0</v>
      </c>
      <c r="V188" s="12">
        <f t="shared" si="96"/>
        <v>0</v>
      </c>
      <c r="W188" s="12">
        <f t="shared" si="82"/>
        <v>0</v>
      </c>
      <c r="X188" s="12">
        <f t="shared" si="73"/>
        <v>0</v>
      </c>
      <c r="Y188" s="12">
        <f t="shared" si="97"/>
        <v>0</v>
      </c>
      <c r="Z188" s="12">
        <f t="shared" si="98"/>
        <v>0</v>
      </c>
      <c r="AA188" s="12">
        <f t="shared" si="99"/>
        <v>0</v>
      </c>
      <c r="AB188" s="12">
        <f t="shared" si="100"/>
        <v>0</v>
      </c>
      <c r="AC188" s="12">
        <v>0</v>
      </c>
      <c r="AD188" s="12">
        <v>0</v>
      </c>
      <c r="AE188" s="12">
        <f>SUMIFS('[1]TIẾN ĐỘ %'!$M$6:$M$1034,'[1]TIẾN ĐỘ %'!$G$6:$G$1034,$A188,'[1]TIẾN ĐỘ %'!$F$6:$F$1034,$E188)</f>
        <v>0</v>
      </c>
      <c r="AF188" s="12">
        <f t="shared" si="74"/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f>SUMIFS('[1]DATA THÔ IN'!$P$4:$P$12031,'[1]DATA THÔ IN'!$H$4:$H$12031,$A188,'[1]DATA THÔ IN'!$AC$4:$AC$12031,$E188,'[1]DATA THÔ IN'!$AH$4:$AH$12031,"Tiến độ 1")</f>
        <v>0</v>
      </c>
      <c r="AO188" s="12">
        <f>SUMIFS('[1]DATA THÔ IN'!$P$4:$P$12031,'[1]DATA THÔ IN'!$H$4:$H$12031,$A188,'[1]DATA THÔ IN'!$AC$4:$AC$12031,$E188,'[1]DATA THÔ IN'!$AH$4:$AH$12031,"Tiến độ 2")</f>
        <v>0</v>
      </c>
      <c r="AP188" s="12">
        <f>SUMIFS('[1]TIẾN ĐỘ %'!$N$6:$N$1034,'[1]TIẾN ĐỘ %'!$G$6:$G$1034,A188,'[1]TIẾN ĐỘ %'!$F$6:$F$1034,$E188)</f>
        <v>0</v>
      </c>
      <c r="AQ188" s="12">
        <f t="shared" si="75"/>
        <v>0</v>
      </c>
      <c r="AR188" s="15">
        <f t="shared" si="76"/>
        <v>0</v>
      </c>
      <c r="AS188" s="15">
        <f t="shared" si="77"/>
        <v>0</v>
      </c>
      <c r="AT188" s="15">
        <f t="shared" si="78"/>
        <v>0</v>
      </c>
      <c r="AU188" s="16">
        <f t="shared" si="79"/>
        <v>0</v>
      </c>
      <c r="AV188" s="16">
        <f t="shared" si="80"/>
        <v>0</v>
      </c>
      <c r="AW188" s="16">
        <f t="shared" si="81"/>
        <v>0</v>
      </c>
      <c r="AX188" s="16">
        <f t="shared" si="83"/>
        <v>0</v>
      </c>
      <c r="AY188" s="16">
        <f t="shared" si="84"/>
        <v>0</v>
      </c>
      <c r="AZ188" s="16">
        <f t="shared" si="85"/>
        <v>0</v>
      </c>
      <c r="BA188" s="16">
        <f t="shared" si="86"/>
        <v>0</v>
      </c>
    </row>
    <row r="189" spans="1:53" x14ac:dyDescent="0.25">
      <c r="A189" s="8" t="s">
        <v>1321</v>
      </c>
      <c r="B189" s="28" t="s">
        <v>763</v>
      </c>
      <c r="C189" s="28" t="s">
        <v>764</v>
      </c>
      <c r="D189" s="28" t="s">
        <v>478</v>
      </c>
      <c r="E189" s="9" t="s">
        <v>193</v>
      </c>
      <c r="F189" s="28" t="s">
        <v>494</v>
      </c>
      <c r="G189" s="28" t="s">
        <v>480</v>
      </c>
      <c r="H189" s="11">
        <v>3.5000000000000003E-2</v>
      </c>
      <c r="I189" s="11"/>
      <c r="J189" s="11">
        <v>0.01</v>
      </c>
      <c r="K189" s="11">
        <v>0.01</v>
      </c>
      <c r="L189" s="11">
        <v>5.0000000000000001E-3</v>
      </c>
      <c r="M189" s="11">
        <v>5.0000000000000001E-3</v>
      </c>
      <c r="N189" s="11"/>
      <c r="O189" s="12">
        <f t="shared" si="69"/>
        <v>0</v>
      </c>
      <c r="P189" s="12">
        <f t="shared" si="93"/>
        <v>0</v>
      </c>
      <c r="Q189" s="12">
        <f t="shared" si="70"/>
        <v>0</v>
      </c>
      <c r="R189" s="12">
        <f t="shared" si="94"/>
        <v>0</v>
      </c>
      <c r="S189" s="12">
        <f t="shared" si="71"/>
        <v>0</v>
      </c>
      <c r="T189" s="12">
        <f t="shared" si="95"/>
        <v>902951</v>
      </c>
      <c r="U189" s="12">
        <f t="shared" si="72"/>
        <v>0</v>
      </c>
      <c r="V189" s="12">
        <f t="shared" si="96"/>
        <v>2233203</v>
      </c>
      <c r="W189" s="12">
        <f t="shared" si="82"/>
        <v>935700</v>
      </c>
      <c r="X189" s="12">
        <f t="shared" si="73"/>
        <v>0</v>
      </c>
      <c r="Y189" s="12">
        <f t="shared" si="97"/>
        <v>0</v>
      </c>
      <c r="Z189" s="12">
        <f t="shared" si="98"/>
        <v>0</v>
      </c>
      <c r="AA189" s="12">
        <f t="shared" si="99"/>
        <v>0</v>
      </c>
      <c r="AB189" s="12">
        <f t="shared" si="100"/>
        <v>0</v>
      </c>
      <c r="AC189" s="12">
        <v>220000000</v>
      </c>
      <c r="AD189" s="12">
        <v>220000000</v>
      </c>
      <c r="AE189" s="12">
        <f>SUMIFS('[1]TIẾN ĐỘ %'!$M$6:$M$1034,'[1]TIẾN ĐỘ %'!$G$6:$G$1034,$A189,'[1]TIẾN ĐỘ %'!$F$6:$F$1034,$E189)</f>
        <v>280000000</v>
      </c>
      <c r="AF189" s="12">
        <f t="shared" si="74"/>
        <v>720000000</v>
      </c>
      <c r="AG189" s="12">
        <v>-85000</v>
      </c>
      <c r="AH189" s="12">
        <v>0</v>
      </c>
      <c r="AI189" s="12">
        <v>86195000</v>
      </c>
      <c r="AJ189" s="12">
        <v>93570000</v>
      </c>
      <c r="AK189" s="12">
        <v>0</v>
      </c>
      <c r="AL189" s="12">
        <v>93570000</v>
      </c>
      <c r="AM189" s="12">
        <v>231420000</v>
      </c>
      <c r="AN189" s="12">
        <f>SUMIFS('[1]DATA THÔ IN'!$P$4:$P$12031,'[1]DATA THÔ IN'!$H$4:$H$12031,$A189,'[1]DATA THÔ IN'!$AC$4:$AC$12031,$E189,'[1]DATA THÔ IN'!$AH$4:$AH$12031,"Tiến độ 1")</f>
        <v>0</v>
      </c>
      <c r="AO189" s="12">
        <f>SUMIFS('[1]DATA THÔ IN'!$P$4:$P$12031,'[1]DATA THÔ IN'!$H$4:$H$12031,$A189,'[1]DATA THÔ IN'!$AC$4:$AC$12031,$E189,'[1]DATA THÔ IN'!$AH$4:$AH$12031,"Tiến độ 2")</f>
        <v>0</v>
      </c>
      <c r="AP189" s="12">
        <f>SUMIFS('[1]TIẾN ĐỘ %'!$N$6:$N$1034,'[1]TIẾN ĐỘ %'!$G$6:$G$1034,A189,'[1]TIẾN ĐỘ %'!$F$6:$F$1034,$E189)</f>
        <v>84590000</v>
      </c>
      <c r="AQ189" s="12">
        <f t="shared" si="75"/>
        <v>402205000</v>
      </c>
      <c r="AR189" s="15">
        <f t="shared" si="76"/>
        <v>-3.8636363636363635E-4</v>
      </c>
      <c r="AS189" s="15">
        <f t="shared" si="77"/>
        <v>0</v>
      </c>
      <c r="AT189" s="15">
        <f t="shared" si="78"/>
        <v>0.39179545454545456</v>
      </c>
      <c r="AU189" s="16">
        <f t="shared" si="79"/>
        <v>0.42531818181818182</v>
      </c>
      <c r="AV189" s="16">
        <f t="shared" si="80"/>
        <v>0</v>
      </c>
      <c r="AW189" s="16">
        <f t="shared" si="81"/>
        <v>1.0519090909090909</v>
      </c>
      <c r="AX189" s="16">
        <f t="shared" si="83"/>
        <v>0</v>
      </c>
      <c r="AY189" s="16">
        <f t="shared" si="84"/>
        <v>0</v>
      </c>
      <c r="AZ189" s="16">
        <f t="shared" si="85"/>
        <v>0.30210714285714285</v>
      </c>
      <c r="BA189" s="16">
        <f t="shared" si="86"/>
        <v>0.55861805555555555</v>
      </c>
    </row>
    <row r="190" spans="1:53" x14ac:dyDescent="0.25">
      <c r="A190" s="8" t="s">
        <v>1329</v>
      </c>
      <c r="B190" s="28" t="s">
        <v>765</v>
      </c>
      <c r="C190" s="28" t="s">
        <v>766</v>
      </c>
      <c r="D190" s="28" t="s">
        <v>478</v>
      </c>
      <c r="E190" s="9" t="s">
        <v>193</v>
      </c>
      <c r="F190" s="28" t="s">
        <v>491</v>
      </c>
      <c r="G190" s="28" t="s">
        <v>480</v>
      </c>
      <c r="H190" s="11">
        <v>3.5000000000000003E-2</v>
      </c>
      <c r="I190" s="11"/>
      <c r="J190" s="11">
        <v>0.01</v>
      </c>
      <c r="K190" s="11">
        <v>0.01</v>
      </c>
      <c r="L190" s="11">
        <v>5.0000000000000001E-3</v>
      </c>
      <c r="M190" s="11">
        <v>5.0000000000000001E-3</v>
      </c>
      <c r="N190" s="11"/>
      <c r="O190" s="12">
        <f t="shared" si="69"/>
        <v>0</v>
      </c>
      <c r="P190" s="12">
        <f t="shared" si="93"/>
        <v>463923.75</v>
      </c>
      <c r="Q190" s="12">
        <f t="shared" si="70"/>
        <v>700011</v>
      </c>
      <c r="R190" s="12">
        <f t="shared" si="94"/>
        <v>1163934.75</v>
      </c>
      <c r="S190" s="12">
        <f t="shared" si="71"/>
        <v>0</v>
      </c>
      <c r="T190" s="12">
        <f t="shared" si="95"/>
        <v>0</v>
      </c>
      <c r="U190" s="12">
        <f t="shared" si="72"/>
        <v>0</v>
      </c>
      <c r="V190" s="12">
        <f t="shared" si="96"/>
        <v>0</v>
      </c>
      <c r="W190" s="12">
        <f t="shared" si="82"/>
        <v>0</v>
      </c>
      <c r="X190" s="12">
        <f t="shared" si="73"/>
        <v>0</v>
      </c>
      <c r="Y190" s="12">
        <f t="shared" si="97"/>
        <v>0</v>
      </c>
      <c r="Z190" s="12">
        <f t="shared" si="98"/>
        <v>0</v>
      </c>
      <c r="AA190" s="12">
        <f t="shared" si="99"/>
        <v>0</v>
      </c>
      <c r="AB190" s="12">
        <f t="shared" si="100"/>
        <v>0</v>
      </c>
      <c r="AC190" s="12">
        <v>120000000</v>
      </c>
      <c r="AD190" s="12">
        <v>120000000</v>
      </c>
      <c r="AE190" s="12">
        <f>SUMIFS('[1]TIẾN ĐỘ %'!$M$6:$M$1034,'[1]TIẾN ĐỘ %'!$G$6:$G$1034,$A190,'[1]TIẾN ĐỘ %'!$F$6:$F$1034,$E190)</f>
        <v>140000000</v>
      </c>
      <c r="AF190" s="12">
        <f t="shared" si="74"/>
        <v>380000000</v>
      </c>
      <c r="AG190" s="12">
        <v>48075000</v>
      </c>
      <c r="AH190" s="12">
        <v>72540000</v>
      </c>
      <c r="AI190" s="12">
        <v>120615000</v>
      </c>
      <c r="AJ190" s="12">
        <v>0</v>
      </c>
      <c r="AK190" s="12">
        <v>0</v>
      </c>
      <c r="AL190" s="12">
        <v>0</v>
      </c>
      <c r="AM190" s="12">
        <v>0</v>
      </c>
      <c r="AN190" s="12">
        <f>SUMIFS('[1]DATA THÔ IN'!$P$4:$P$12031,'[1]DATA THÔ IN'!$H$4:$H$12031,$A190,'[1]DATA THÔ IN'!$AC$4:$AC$12031,$E190,'[1]DATA THÔ IN'!$AH$4:$AH$12031,"Tiến độ 1")</f>
        <v>0</v>
      </c>
      <c r="AO190" s="12">
        <f>SUMIFS('[1]DATA THÔ IN'!$P$4:$P$12031,'[1]DATA THÔ IN'!$H$4:$H$12031,$A190,'[1]DATA THÔ IN'!$AC$4:$AC$12031,$E190,'[1]DATA THÔ IN'!$AH$4:$AH$12031,"Tiến độ 2")</f>
        <v>0</v>
      </c>
      <c r="AP190" s="12">
        <f>SUMIFS('[1]TIẾN ĐỘ %'!$N$6:$N$1034,'[1]TIẾN ĐỘ %'!$G$6:$G$1034,A190,'[1]TIẾN ĐỘ %'!$F$6:$F$1034,$E190)</f>
        <v>0</v>
      </c>
      <c r="AQ190" s="12">
        <f t="shared" si="75"/>
        <v>120615000</v>
      </c>
      <c r="AR190" s="15">
        <f t="shared" si="76"/>
        <v>0.40062500000000001</v>
      </c>
      <c r="AS190" s="15">
        <f t="shared" si="77"/>
        <v>0.60450000000000004</v>
      </c>
      <c r="AT190" s="15">
        <f t="shared" si="78"/>
        <v>1.005125</v>
      </c>
      <c r="AU190" s="16">
        <f t="shared" si="79"/>
        <v>0</v>
      </c>
      <c r="AV190" s="16">
        <f t="shared" si="80"/>
        <v>0</v>
      </c>
      <c r="AW190" s="16">
        <f t="shared" si="81"/>
        <v>0</v>
      </c>
      <c r="AX190" s="16">
        <f t="shared" si="83"/>
        <v>0</v>
      </c>
      <c r="AY190" s="16">
        <f t="shared" si="84"/>
        <v>0</v>
      </c>
      <c r="AZ190" s="16">
        <f t="shared" si="85"/>
        <v>0</v>
      </c>
      <c r="BA190" s="16">
        <f t="shared" si="86"/>
        <v>0.31740789473684211</v>
      </c>
    </row>
    <row r="191" spans="1:53" x14ac:dyDescent="0.25">
      <c r="A191" s="8" t="s">
        <v>1324</v>
      </c>
      <c r="B191" s="28" t="s">
        <v>769</v>
      </c>
      <c r="C191" s="28" t="s">
        <v>770</v>
      </c>
      <c r="D191" s="28" t="s">
        <v>478</v>
      </c>
      <c r="E191" s="9" t="s">
        <v>193</v>
      </c>
      <c r="F191" s="28" t="s">
        <v>479</v>
      </c>
      <c r="G191" s="28" t="s">
        <v>480</v>
      </c>
      <c r="H191" s="11">
        <v>3.5000000000000003E-2</v>
      </c>
      <c r="I191" s="11"/>
      <c r="J191" s="11">
        <v>0.01</v>
      </c>
      <c r="K191" s="11">
        <v>0.01</v>
      </c>
      <c r="L191" s="11">
        <v>5.0000000000000001E-3</v>
      </c>
      <c r="M191" s="11">
        <v>5.0000000000000001E-3</v>
      </c>
      <c r="N191" s="11"/>
      <c r="O191" s="12">
        <f t="shared" si="69"/>
        <v>0</v>
      </c>
      <c r="P191" s="12">
        <f t="shared" si="93"/>
        <v>347834.25</v>
      </c>
      <c r="Q191" s="12">
        <f t="shared" si="70"/>
        <v>0</v>
      </c>
      <c r="R191" s="12">
        <f t="shared" si="94"/>
        <v>0</v>
      </c>
      <c r="S191" s="12">
        <f t="shared" si="71"/>
        <v>0</v>
      </c>
      <c r="T191" s="12">
        <f t="shared" si="95"/>
        <v>0</v>
      </c>
      <c r="U191" s="12">
        <f t="shared" si="72"/>
        <v>0</v>
      </c>
      <c r="V191" s="12">
        <f t="shared" si="96"/>
        <v>0</v>
      </c>
      <c r="W191" s="12">
        <f t="shared" si="82"/>
        <v>0</v>
      </c>
      <c r="X191" s="12">
        <f t="shared" si="73"/>
        <v>0</v>
      </c>
      <c r="Y191" s="12">
        <f t="shared" si="97"/>
        <v>0</v>
      </c>
      <c r="Z191" s="12">
        <f t="shared" si="98"/>
        <v>0</v>
      </c>
      <c r="AA191" s="12">
        <f t="shared" si="99"/>
        <v>0</v>
      </c>
      <c r="AB191" s="12">
        <f t="shared" si="100"/>
        <v>0</v>
      </c>
      <c r="AC191" s="12">
        <v>70000000</v>
      </c>
      <c r="AD191" s="12">
        <v>70000000</v>
      </c>
      <c r="AE191" s="12">
        <f>SUMIFS('[1]TIẾN ĐỘ %'!$M$6:$M$1034,'[1]TIẾN ĐỘ %'!$G$6:$G$1034,$A191,'[1]TIẾN ĐỘ %'!$F$6:$F$1034,$E191)</f>
        <v>100000000</v>
      </c>
      <c r="AF191" s="12">
        <f t="shared" si="74"/>
        <v>240000000</v>
      </c>
      <c r="AG191" s="12">
        <v>36045000</v>
      </c>
      <c r="AH191" s="12">
        <v>0</v>
      </c>
      <c r="AI191" s="12">
        <v>36045000</v>
      </c>
      <c r="AJ191" s="12">
        <v>0</v>
      </c>
      <c r="AK191" s="12">
        <v>0</v>
      </c>
      <c r="AL191" s="12">
        <v>0</v>
      </c>
      <c r="AM191" s="12">
        <v>0</v>
      </c>
      <c r="AN191" s="12">
        <f>SUMIFS('[1]DATA THÔ IN'!$P$4:$P$12031,'[1]DATA THÔ IN'!$H$4:$H$12031,$A191,'[1]DATA THÔ IN'!$AC$4:$AC$12031,$E191,'[1]DATA THÔ IN'!$AH$4:$AH$12031,"Tiến độ 1")</f>
        <v>0</v>
      </c>
      <c r="AO191" s="12">
        <f>SUMIFS('[1]DATA THÔ IN'!$P$4:$P$12031,'[1]DATA THÔ IN'!$H$4:$H$12031,$A191,'[1]DATA THÔ IN'!$AC$4:$AC$12031,$E191,'[1]DATA THÔ IN'!$AH$4:$AH$12031,"Tiến độ 2")</f>
        <v>0</v>
      </c>
      <c r="AP191" s="12">
        <f>SUMIFS('[1]TIẾN ĐỘ %'!$N$6:$N$1034,'[1]TIẾN ĐỘ %'!$G$6:$G$1034,A191,'[1]TIẾN ĐỘ %'!$F$6:$F$1034,$E191)</f>
        <v>0</v>
      </c>
      <c r="AQ191" s="12">
        <f t="shared" si="75"/>
        <v>36045000</v>
      </c>
      <c r="AR191" s="15">
        <f t="shared" si="76"/>
        <v>0.5149285714285714</v>
      </c>
      <c r="AS191" s="15">
        <f t="shared" si="77"/>
        <v>0</v>
      </c>
      <c r="AT191" s="15">
        <f t="shared" si="78"/>
        <v>0.5149285714285714</v>
      </c>
      <c r="AU191" s="16">
        <f t="shared" si="79"/>
        <v>0</v>
      </c>
      <c r="AV191" s="16">
        <f t="shared" si="80"/>
        <v>0</v>
      </c>
      <c r="AW191" s="16">
        <f t="shared" si="81"/>
        <v>0</v>
      </c>
      <c r="AX191" s="16">
        <f t="shared" si="83"/>
        <v>0</v>
      </c>
      <c r="AY191" s="16">
        <f t="shared" si="84"/>
        <v>0</v>
      </c>
      <c r="AZ191" s="16">
        <f t="shared" si="85"/>
        <v>0</v>
      </c>
      <c r="BA191" s="16">
        <f t="shared" si="86"/>
        <v>0.1501875</v>
      </c>
    </row>
    <row r="192" spans="1:53" x14ac:dyDescent="0.25">
      <c r="A192" s="8" t="s">
        <v>1267</v>
      </c>
      <c r="B192" s="28" t="s">
        <v>198</v>
      </c>
      <c r="C192" s="28" t="s">
        <v>199</v>
      </c>
      <c r="D192" s="28" t="s">
        <v>55</v>
      </c>
      <c r="E192" s="9" t="s">
        <v>193</v>
      </c>
      <c r="F192" s="28" t="s">
        <v>67</v>
      </c>
      <c r="G192" s="28" t="s">
        <v>57</v>
      </c>
      <c r="H192" s="11">
        <v>3.5000000000000003E-2</v>
      </c>
      <c r="I192" s="11"/>
      <c r="J192" s="11">
        <v>0.01</v>
      </c>
      <c r="K192" s="11">
        <v>0.01</v>
      </c>
      <c r="L192" s="11">
        <v>5.0000000000000001E-3</v>
      </c>
      <c r="M192" s="11">
        <v>5.0000000000000001E-3</v>
      </c>
      <c r="N192" s="11"/>
      <c r="O192" s="12">
        <f t="shared" si="69"/>
        <v>0</v>
      </c>
      <c r="P192" s="12">
        <f t="shared" si="93"/>
        <v>0</v>
      </c>
      <c r="Q192" s="12">
        <f t="shared" si="70"/>
        <v>0</v>
      </c>
      <c r="R192" s="12">
        <f t="shared" si="94"/>
        <v>0</v>
      </c>
      <c r="S192" s="12">
        <f t="shared" si="71"/>
        <v>0</v>
      </c>
      <c r="T192" s="12">
        <f t="shared" si="95"/>
        <v>0</v>
      </c>
      <c r="U192" s="12">
        <f t="shared" si="72"/>
        <v>0</v>
      </c>
      <c r="V192" s="12">
        <f t="shared" si="96"/>
        <v>0</v>
      </c>
      <c r="W192" s="12">
        <f t="shared" si="82"/>
        <v>0</v>
      </c>
      <c r="X192" s="12">
        <f t="shared" si="73"/>
        <v>0</v>
      </c>
      <c r="Y192" s="12">
        <f t="shared" si="97"/>
        <v>0</v>
      </c>
      <c r="Z192" s="12">
        <f t="shared" si="98"/>
        <v>0</v>
      </c>
      <c r="AA192" s="12">
        <f t="shared" si="99"/>
        <v>0</v>
      </c>
      <c r="AB192" s="12">
        <f t="shared" si="100"/>
        <v>0</v>
      </c>
      <c r="AC192" s="12">
        <v>0</v>
      </c>
      <c r="AD192" s="12">
        <v>0</v>
      </c>
      <c r="AE192" s="12">
        <f>SUMIFS('[1]TIẾN ĐỘ %'!$M$6:$M$1034,'[1]TIẾN ĐỘ %'!$G$6:$G$1034,$A192,'[1]TIẾN ĐỘ %'!$F$6:$F$1034,$E192)</f>
        <v>0</v>
      </c>
      <c r="AF192" s="12">
        <f t="shared" si="74"/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f>SUMIFS('[1]DATA THÔ IN'!$P$4:$P$12031,'[1]DATA THÔ IN'!$H$4:$H$12031,$A192,'[1]DATA THÔ IN'!$AC$4:$AC$12031,$E192,'[1]DATA THÔ IN'!$AH$4:$AH$12031,"Tiến độ 1")</f>
        <v>0</v>
      </c>
      <c r="AO192" s="12">
        <f>SUMIFS('[1]DATA THÔ IN'!$P$4:$P$12031,'[1]DATA THÔ IN'!$H$4:$H$12031,$A192,'[1]DATA THÔ IN'!$AC$4:$AC$12031,$E192,'[1]DATA THÔ IN'!$AH$4:$AH$12031,"Tiến độ 2")</f>
        <v>0</v>
      </c>
      <c r="AP192" s="12">
        <f>SUMIFS('[1]TIẾN ĐỘ %'!$N$6:$N$1034,'[1]TIẾN ĐỘ %'!$G$6:$G$1034,A192,'[1]TIẾN ĐỘ %'!$F$6:$F$1034,$E192)</f>
        <v>0</v>
      </c>
      <c r="AQ192" s="12">
        <f t="shared" si="75"/>
        <v>0</v>
      </c>
      <c r="AR192" s="15">
        <f t="shared" si="76"/>
        <v>0</v>
      </c>
      <c r="AS192" s="15">
        <f t="shared" si="77"/>
        <v>0</v>
      </c>
      <c r="AT192" s="15">
        <f t="shared" si="78"/>
        <v>0</v>
      </c>
      <c r="AU192" s="16">
        <f t="shared" si="79"/>
        <v>0</v>
      </c>
      <c r="AV192" s="16">
        <f t="shared" si="80"/>
        <v>0</v>
      </c>
      <c r="AW192" s="16">
        <f t="shared" si="81"/>
        <v>0</v>
      </c>
      <c r="AX192" s="16">
        <f t="shared" si="83"/>
        <v>0</v>
      </c>
      <c r="AY192" s="16">
        <f t="shared" si="84"/>
        <v>0</v>
      </c>
      <c r="AZ192" s="16">
        <f t="shared" si="85"/>
        <v>0</v>
      </c>
      <c r="BA192" s="16">
        <f t="shared" si="86"/>
        <v>0</v>
      </c>
    </row>
    <row r="193" spans="1:53" x14ac:dyDescent="0.25">
      <c r="A193" s="8" t="s">
        <v>1270</v>
      </c>
      <c r="B193" s="28" t="s">
        <v>200</v>
      </c>
      <c r="C193" s="28" t="s">
        <v>201</v>
      </c>
      <c r="D193" s="28" t="s">
        <v>76</v>
      </c>
      <c r="E193" s="9" t="s">
        <v>193</v>
      </c>
      <c r="F193" s="28" t="s">
        <v>77</v>
      </c>
      <c r="G193" s="28" t="s">
        <v>57</v>
      </c>
      <c r="H193" s="11">
        <v>3.5000000000000003E-2</v>
      </c>
      <c r="I193" s="11"/>
      <c r="J193" s="11">
        <v>0.01</v>
      </c>
      <c r="K193" s="11">
        <v>0.01</v>
      </c>
      <c r="L193" s="11">
        <v>5.0000000000000001E-3</v>
      </c>
      <c r="M193" s="11">
        <v>5.0000000000000001E-3</v>
      </c>
      <c r="N193" s="11"/>
      <c r="O193" s="12">
        <f t="shared" si="69"/>
        <v>0</v>
      </c>
      <c r="P193" s="12">
        <f t="shared" si="93"/>
        <v>0</v>
      </c>
      <c r="Q193" s="12">
        <f t="shared" si="70"/>
        <v>1908152.4</v>
      </c>
      <c r="R193" s="12">
        <f t="shared" si="94"/>
        <v>2090537.4000000001</v>
      </c>
      <c r="S193" s="12">
        <f t="shared" si="71"/>
        <v>0</v>
      </c>
      <c r="T193" s="12">
        <f t="shared" si="95"/>
        <v>0</v>
      </c>
      <c r="U193" s="12">
        <f t="shared" si="72"/>
        <v>2221623</v>
      </c>
      <c r="V193" s="12">
        <f t="shared" si="96"/>
        <v>2221623</v>
      </c>
      <c r="W193" s="12">
        <f t="shared" si="82"/>
        <v>0</v>
      </c>
      <c r="X193" s="12">
        <f t="shared" si="73"/>
        <v>0</v>
      </c>
      <c r="Y193" s="12">
        <f t="shared" si="97"/>
        <v>581644.1</v>
      </c>
      <c r="Z193" s="12">
        <f t="shared" si="98"/>
        <v>0</v>
      </c>
      <c r="AA193" s="12">
        <f t="shared" si="99"/>
        <v>1465101.5999999999</v>
      </c>
      <c r="AB193" s="12">
        <f t="shared" si="100"/>
        <v>2888631</v>
      </c>
      <c r="AC193" s="12">
        <v>200000000</v>
      </c>
      <c r="AD193" s="12">
        <v>150000000</v>
      </c>
      <c r="AE193" s="12">
        <f>SUMIFS('[1]TIẾN ĐỘ %'!$M$6:$M$1034,'[1]TIẾN ĐỘ %'!$G$6:$G$1034,$A193,'[1]TIẾN ĐỘ %'!$F$6:$F$1034,$E193)</f>
        <v>150000000</v>
      </c>
      <c r="AF193" s="12">
        <f t="shared" si="74"/>
        <v>500000000</v>
      </c>
      <c r="AG193" s="12">
        <v>0</v>
      </c>
      <c r="AH193" s="12">
        <v>197736000</v>
      </c>
      <c r="AI193" s="12">
        <v>216636000</v>
      </c>
      <c r="AJ193" s="12">
        <v>0</v>
      </c>
      <c r="AK193" s="12">
        <v>230220000</v>
      </c>
      <c r="AL193" s="12">
        <v>0</v>
      </c>
      <c r="AM193" s="12">
        <v>230220000</v>
      </c>
      <c r="AN193" s="12">
        <f>SUMIFS('[1]DATA THÔ IN'!$P$4:$P$12031,'[1]DATA THÔ IN'!$H$4:$H$12031,$A193,'[1]DATA THÔ IN'!$AC$4:$AC$12031,$E193,'[1]DATA THÔ IN'!$AH$4:$AH$12031,"Tiến độ 1")</f>
        <v>60274000</v>
      </c>
      <c r="AO193" s="12">
        <f>SUMIFS('[1]DATA THÔ IN'!$P$4:$P$12031,'[1]DATA THÔ IN'!$H$4:$H$12031,$A193,'[1]DATA THÔ IN'!$AC$4:$AC$12031,$E193,'[1]DATA THÔ IN'!$AH$4:$AH$12031,"Tiến độ 2")</f>
        <v>0</v>
      </c>
      <c r="AP193" s="12">
        <f>SUMIFS('[1]TIẾN ĐỘ %'!$N$6:$N$1034,'[1]TIẾN ĐỘ %'!$G$6:$G$1034,A193,'[1]TIẾN ĐỘ %'!$F$6:$F$1034,$E193)</f>
        <v>151824000</v>
      </c>
      <c r="AQ193" s="12">
        <f t="shared" si="75"/>
        <v>598680000</v>
      </c>
      <c r="AR193" s="15">
        <f t="shared" si="76"/>
        <v>0</v>
      </c>
      <c r="AS193" s="15">
        <f t="shared" si="77"/>
        <v>0.98868</v>
      </c>
      <c r="AT193" s="15">
        <f t="shared" si="78"/>
        <v>1.08318</v>
      </c>
      <c r="AU193" s="16">
        <f t="shared" si="79"/>
        <v>0</v>
      </c>
      <c r="AV193" s="16">
        <f t="shared" si="80"/>
        <v>1.5347999999999999</v>
      </c>
      <c r="AW193" s="16">
        <f t="shared" si="81"/>
        <v>1.5347999999999999</v>
      </c>
      <c r="AX193" s="16">
        <f t="shared" si="83"/>
        <v>0.40182666666666667</v>
      </c>
      <c r="AY193" s="16">
        <f t="shared" si="84"/>
        <v>0</v>
      </c>
      <c r="AZ193" s="16">
        <f t="shared" si="85"/>
        <v>1.0121599999999999</v>
      </c>
      <c r="BA193" s="16">
        <f t="shared" si="86"/>
        <v>1.19736</v>
      </c>
    </row>
    <row r="194" spans="1:53" x14ac:dyDescent="0.25">
      <c r="A194" s="8" t="s">
        <v>1271</v>
      </c>
      <c r="B194" s="28" t="s">
        <v>202</v>
      </c>
      <c r="C194" s="28" t="s">
        <v>203</v>
      </c>
      <c r="D194" s="28" t="s">
        <v>1392</v>
      </c>
      <c r="E194" s="9" t="s">
        <v>193</v>
      </c>
      <c r="F194" s="28" t="s">
        <v>80</v>
      </c>
      <c r="G194" s="28" t="s">
        <v>57</v>
      </c>
      <c r="H194" s="11">
        <v>3.5000000000000003E-2</v>
      </c>
      <c r="I194" s="11"/>
      <c r="J194" s="11">
        <v>0.01</v>
      </c>
      <c r="K194" s="11">
        <v>0.01</v>
      </c>
      <c r="L194" s="11">
        <v>5.0000000000000001E-3</v>
      </c>
      <c r="M194" s="11">
        <v>5.0000000000000001E-3</v>
      </c>
      <c r="N194" s="11"/>
      <c r="O194" s="12">
        <f t="shared" si="69"/>
        <v>0</v>
      </c>
      <c r="P194" s="12">
        <f t="shared" si="93"/>
        <v>0</v>
      </c>
      <c r="Q194" s="12">
        <f t="shared" si="70"/>
        <v>0</v>
      </c>
      <c r="R194" s="12">
        <f t="shared" si="94"/>
        <v>0</v>
      </c>
      <c r="S194" s="12">
        <f t="shared" si="71"/>
        <v>0</v>
      </c>
      <c r="T194" s="12">
        <f t="shared" si="95"/>
        <v>198018</v>
      </c>
      <c r="U194" s="12">
        <f t="shared" si="72"/>
        <v>0</v>
      </c>
      <c r="V194" s="12">
        <f t="shared" si="96"/>
        <v>198018</v>
      </c>
      <c r="W194" s="12">
        <f t="shared" si="82"/>
        <v>205200</v>
      </c>
      <c r="X194" s="12">
        <f t="shared" si="73"/>
        <v>0</v>
      </c>
      <c r="Y194" s="12">
        <f t="shared" si="97"/>
        <v>220888.5</v>
      </c>
      <c r="Z194" s="12">
        <f t="shared" si="98"/>
        <v>272998.5</v>
      </c>
      <c r="AA194" s="12">
        <f t="shared" si="99"/>
        <v>493887</v>
      </c>
      <c r="AB194" s="12">
        <f t="shared" si="100"/>
        <v>0</v>
      </c>
      <c r="AC194" s="12">
        <v>100000000</v>
      </c>
      <c r="AD194" s="12">
        <v>20000000</v>
      </c>
      <c r="AE194" s="12">
        <f>SUMIFS('[1]TIẾN ĐỘ %'!$M$6:$M$1034,'[1]TIẾN ĐỘ %'!$G$6:$G$1034,$A194,'[1]TIẾN ĐỘ %'!$F$6:$F$1034,$E194)</f>
        <v>50000000</v>
      </c>
      <c r="AF194" s="12">
        <f t="shared" si="74"/>
        <v>170000000</v>
      </c>
      <c r="AG194" s="12">
        <v>0</v>
      </c>
      <c r="AH194" s="12">
        <v>0</v>
      </c>
      <c r="AI194" s="12">
        <v>0</v>
      </c>
      <c r="AJ194" s="12">
        <v>20520000</v>
      </c>
      <c r="AK194" s="12">
        <v>0</v>
      </c>
      <c r="AL194" s="12">
        <v>20520000</v>
      </c>
      <c r="AM194" s="12">
        <v>20520000</v>
      </c>
      <c r="AN194" s="12">
        <f>SUMIFS('[1]DATA THÔ IN'!$P$4:$P$12031,'[1]DATA THÔ IN'!$H$4:$H$12031,$A194,'[1]DATA THÔ IN'!$AC$4:$AC$12031,$E194,'[1]DATA THÔ IN'!$AH$4:$AH$12031,"Tiến độ 1")</f>
        <v>22890000</v>
      </c>
      <c r="AO194" s="12">
        <f>SUMIFS('[1]DATA THÔ IN'!$P$4:$P$12031,'[1]DATA THÔ IN'!$H$4:$H$12031,$A194,'[1]DATA THÔ IN'!$AC$4:$AC$12031,$E194,'[1]DATA THÔ IN'!$AH$4:$AH$12031,"Tiến độ 2")</f>
        <v>28290000</v>
      </c>
      <c r="AP194" s="12">
        <f>SUMIFS('[1]TIẾN ĐỘ %'!$N$6:$N$1034,'[1]TIẾN ĐỘ %'!$G$6:$G$1034,A194,'[1]TIẾN ĐỘ %'!$F$6:$F$1034,$E194)</f>
        <v>51180000</v>
      </c>
      <c r="AQ194" s="12">
        <f t="shared" si="75"/>
        <v>71700000</v>
      </c>
      <c r="AR194" s="15">
        <f t="shared" si="76"/>
        <v>0</v>
      </c>
      <c r="AS194" s="15">
        <f t="shared" si="77"/>
        <v>0</v>
      </c>
      <c r="AT194" s="15">
        <f t="shared" si="78"/>
        <v>0</v>
      </c>
      <c r="AU194" s="16">
        <f t="shared" si="79"/>
        <v>1.026</v>
      </c>
      <c r="AV194" s="16">
        <f t="shared" si="80"/>
        <v>0</v>
      </c>
      <c r="AW194" s="16">
        <f t="shared" si="81"/>
        <v>1.026</v>
      </c>
      <c r="AX194" s="16">
        <f t="shared" si="83"/>
        <v>0.45779999999999998</v>
      </c>
      <c r="AY194" s="16">
        <f t="shared" si="84"/>
        <v>0.56579999999999997</v>
      </c>
      <c r="AZ194" s="16">
        <f t="shared" si="85"/>
        <v>1.0236000000000001</v>
      </c>
      <c r="BA194" s="16">
        <f t="shared" si="86"/>
        <v>0.42176470588235293</v>
      </c>
    </row>
    <row r="195" spans="1:53" x14ac:dyDescent="0.25">
      <c r="A195" s="8" t="s">
        <v>1272</v>
      </c>
      <c r="B195" s="28" t="s">
        <v>204</v>
      </c>
      <c r="C195" s="28" t="s">
        <v>205</v>
      </c>
      <c r="D195" s="28" t="s">
        <v>1391</v>
      </c>
      <c r="E195" s="9" t="s">
        <v>193</v>
      </c>
      <c r="F195" s="28" t="s">
        <v>67</v>
      </c>
      <c r="G195" s="28" t="s">
        <v>57</v>
      </c>
      <c r="H195" s="11">
        <v>3.5000000000000003E-2</v>
      </c>
      <c r="I195" s="11"/>
      <c r="J195" s="11">
        <v>0.01</v>
      </c>
      <c r="K195" s="11">
        <v>0.01</v>
      </c>
      <c r="L195" s="11">
        <v>5.0000000000000001E-3</v>
      </c>
      <c r="M195" s="11">
        <v>5.0000000000000001E-3</v>
      </c>
      <c r="N195" s="11"/>
      <c r="O195" s="12">
        <f t="shared" si="69"/>
        <v>0</v>
      </c>
      <c r="P195" s="12">
        <f t="shared" si="93"/>
        <v>526311</v>
      </c>
      <c r="Q195" s="12">
        <f t="shared" si="70"/>
        <v>464647.5</v>
      </c>
      <c r="R195" s="12">
        <f t="shared" si="94"/>
        <v>1395583</v>
      </c>
      <c r="S195" s="12">
        <f t="shared" si="71"/>
        <v>0</v>
      </c>
      <c r="T195" s="12">
        <f t="shared" si="95"/>
        <v>0</v>
      </c>
      <c r="U195" s="12">
        <f t="shared" si="72"/>
        <v>0</v>
      </c>
      <c r="V195" s="12">
        <f t="shared" si="96"/>
        <v>1161957</v>
      </c>
      <c r="W195" s="12">
        <f t="shared" si="82"/>
        <v>0</v>
      </c>
      <c r="X195" s="12">
        <f t="shared" si="73"/>
        <v>0</v>
      </c>
      <c r="Y195" s="12">
        <f t="shared" si="97"/>
        <v>0</v>
      </c>
      <c r="Z195" s="12">
        <f t="shared" si="98"/>
        <v>0</v>
      </c>
      <c r="AA195" s="12">
        <f t="shared" si="99"/>
        <v>0</v>
      </c>
      <c r="AB195" s="12">
        <f t="shared" si="100"/>
        <v>1375607.5</v>
      </c>
      <c r="AC195" s="12">
        <v>50000000</v>
      </c>
      <c r="AD195" s="12">
        <v>100000000</v>
      </c>
      <c r="AE195" s="12">
        <f>SUMIFS('[1]TIẾN ĐỘ %'!$M$6:$M$1034,'[1]TIẾN ĐỘ %'!$G$6:$G$1034,$A195,'[1]TIẾN ĐỘ %'!$F$6:$F$1034,$E195)</f>
        <v>90000000</v>
      </c>
      <c r="AF195" s="12">
        <f t="shared" si="74"/>
        <v>240000000</v>
      </c>
      <c r="AG195" s="12">
        <v>54540000</v>
      </c>
      <c r="AH195" s="12">
        <v>48150000</v>
      </c>
      <c r="AI195" s="12">
        <v>144620000</v>
      </c>
      <c r="AJ195" s="12">
        <v>8400000</v>
      </c>
      <c r="AK195" s="12">
        <v>50060000</v>
      </c>
      <c r="AL195" s="12">
        <v>0</v>
      </c>
      <c r="AM195" s="12">
        <v>120410000</v>
      </c>
      <c r="AN195" s="12">
        <f>SUMIFS('[1]DATA THÔ IN'!$P$4:$P$12031,'[1]DATA THÔ IN'!$H$4:$H$12031,$A195,'[1]DATA THÔ IN'!$AC$4:$AC$12031,$E195,'[1]DATA THÔ IN'!$AH$4:$AH$12031,"Tiến độ 1")</f>
        <v>20070000</v>
      </c>
      <c r="AO195" s="12">
        <f>SUMIFS('[1]DATA THÔ IN'!$P$4:$P$12031,'[1]DATA THÔ IN'!$H$4:$H$12031,$A195,'[1]DATA THÔ IN'!$AC$4:$AC$12031,$E195,'[1]DATA THÔ IN'!$AH$4:$AH$12031,"Tiến độ 2")</f>
        <v>0</v>
      </c>
      <c r="AP195" s="12">
        <f>SUMIFS('[1]TIẾN ĐỘ %'!$N$6:$N$1034,'[1]TIẾN ĐỘ %'!$G$6:$G$1034,A195,'[1]TIẾN ĐỘ %'!$F$6:$F$1034,$E195)</f>
        <v>20070000</v>
      </c>
      <c r="AQ195" s="12">
        <f t="shared" si="75"/>
        <v>285100000</v>
      </c>
      <c r="AR195" s="15">
        <f t="shared" si="76"/>
        <v>1.0908</v>
      </c>
      <c r="AS195" s="15">
        <f t="shared" si="77"/>
        <v>0.96299999999999997</v>
      </c>
      <c r="AT195" s="15">
        <f t="shared" si="78"/>
        <v>2.8923999999999999</v>
      </c>
      <c r="AU195" s="16">
        <f t="shared" si="79"/>
        <v>8.4000000000000005E-2</v>
      </c>
      <c r="AV195" s="16">
        <f t="shared" si="80"/>
        <v>0.50060000000000004</v>
      </c>
      <c r="AW195" s="16">
        <f t="shared" si="81"/>
        <v>1.2040999999999999</v>
      </c>
      <c r="AX195" s="16">
        <f t="shared" si="83"/>
        <v>0.223</v>
      </c>
      <c r="AY195" s="16">
        <f t="shared" si="84"/>
        <v>0</v>
      </c>
      <c r="AZ195" s="16">
        <f t="shared" si="85"/>
        <v>0.223</v>
      </c>
      <c r="BA195" s="16">
        <f t="shared" si="86"/>
        <v>1.1879166666666667</v>
      </c>
    </row>
    <row r="196" spans="1:53" x14ac:dyDescent="0.25">
      <c r="A196" s="8" t="s">
        <v>1283</v>
      </c>
      <c r="B196" s="28" t="s">
        <v>243</v>
      </c>
      <c r="C196" s="28" t="s">
        <v>244</v>
      </c>
      <c r="D196" s="28" t="s">
        <v>55</v>
      </c>
      <c r="E196" s="9" t="s">
        <v>193</v>
      </c>
      <c r="F196" s="28" t="s">
        <v>67</v>
      </c>
      <c r="G196" s="28" t="s">
        <v>57</v>
      </c>
      <c r="H196" s="11">
        <v>3.5000000000000003E-2</v>
      </c>
      <c r="I196" s="11"/>
      <c r="J196" s="11">
        <v>0.01</v>
      </c>
      <c r="K196" s="11">
        <v>0.01</v>
      </c>
      <c r="L196" s="11">
        <v>5.0000000000000001E-3</v>
      </c>
      <c r="M196" s="11">
        <v>5.0000000000000001E-3</v>
      </c>
      <c r="N196" s="11"/>
      <c r="O196" s="12">
        <f t="shared" si="69"/>
        <v>0</v>
      </c>
      <c r="P196" s="12">
        <f t="shared" si="93"/>
        <v>0</v>
      </c>
      <c r="Q196" s="12">
        <f t="shared" si="70"/>
        <v>0</v>
      </c>
      <c r="R196" s="12">
        <f t="shared" si="94"/>
        <v>0</v>
      </c>
      <c r="S196" s="12">
        <f t="shared" si="71"/>
        <v>0</v>
      </c>
      <c r="T196" s="12">
        <f t="shared" si="95"/>
        <v>0</v>
      </c>
      <c r="U196" s="12">
        <f t="shared" si="72"/>
        <v>0</v>
      </c>
      <c r="V196" s="12">
        <f t="shared" si="96"/>
        <v>0</v>
      </c>
      <c r="W196" s="12">
        <f t="shared" si="82"/>
        <v>0</v>
      </c>
      <c r="X196" s="12">
        <f t="shared" si="73"/>
        <v>0</v>
      </c>
      <c r="Y196" s="12">
        <f t="shared" si="97"/>
        <v>0</v>
      </c>
      <c r="Z196" s="12">
        <f t="shared" si="98"/>
        <v>0</v>
      </c>
      <c r="AA196" s="12">
        <f t="shared" si="99"/>
        <v>0</v>
      </c>
      <c r="AB196" s="12">
        <f t="shared" si="100"/>
        <v>0</v>
      </c>
      <c r="AC196" s="12">
        <v>0</v>
      </c>
      <c r="AD196" s="12">
        <v>0</v>
      </c>
      <c r="AE196" s="12">
        <f>SUMIFS('[1]TIẾN ĐỘ %'!$M$6:$M$1034,'[1]TIẾN ĐỘ %'!$G$6:$G$1034,$A196,'[1]TIẾN ĐỘ %'!$F$6:$F$1034,$E196)</f>
        <v>0</v>
      </c>
      <c r="AF196" s="12">
        <f t="shared" si="74"/>
        <v>0</v>
      </c>
      <c r="AG196" s="12">
        <v>0</v>
      </c>
      <c r="AH196" s="12">
        <v>-102634500</v>
      </c>
      <c r="AI196" s="12">
        <v>-102634500</v>
      </c>
      <c r="AJ196" s="12">
        <v>0</v>
      </c>
      <c r="AK196" s="12">
        <v>0</v>
      </c>
      <c r="AL196" s="12">
        <v>0</v>
      </c>
      <c r="AM196" s="12">
        <v>0</v>
      </c>
      <c r="AN196" s="12">
        <f>SUMIFS('[1]DATA THÔ IN'!$P$4:$P$12031,'[1]DATA THÔ IN'!$H$4:$H$12031,$A196,'[1]DATA THÔ IN'!$AC$4:$AC$12031,$E196,'[1]DATA THÔ IN'!$AH$4:$AH$12031,"Tiến độ 1")</f>
        <v>0</v>
      </c>
      <c r="AO196" s="12">
        <f>SUMIFS('[1]DATA THÔ IN'!$P$4:$P$12031,'[1]DATA THÔ IN'!$H$4:$H$12031,$A196,'[1]DATA THÔ IN'!$AC$4:$AC$12031,$E196,'[1]DATA THÔ IN'!$AH$4:$AH$12031,"Tiến độ 2")</f>
        <v>0</v>
      </c>
      <c r="AP196" s="12">
        <f>SUMIFS('[1]TIẾN ĐỘ %'!$N$6:$N$1034,'[1]TIẾN ĐỘ %'!$G$6:$G$1034,A196,'[1]TIẾN ĐỘ %'!$F$6:$F$1034,$E196)</f>
        <v>0</v>
      </c>
      <c r="AQ196" s="12">
        <f t="shared" si="75"/>
        <v>-102634500</v>
      </c>
      <c r="AR196" s="15">
        <f t="shared" si="76"/>
        <v>0</v>
      </c>
      <c r="AS196" s="15">
        <f t="shared" si="77"/>
        <v>0</v>
      </c>
      <c r="AT196" s="15">
        <f t="shared" si="78"/>
        <v>0</v>
      </c>
      <c r="AU196" s="16">
        <f t="shared" si="79"/>
        <v>0</v>
      </c>
      <c r="AV196" s="16">
        <f t="shared" si="80"/>
        <v>0</v>
      </c>
      <c r="AW196" s="16">
        <f t="shared" si="81"/>
        <v>0</v>
      </c>
      <c r="AX196" s="16">
        <f t="shared" si="83"/>
        <v>0</v>
      </c>
      <c r="AY196" s="16">
        <f t="shared" si="84"/>
        <v>0</v>
      </c>
      <c r="AZ196" s="16">
        <f t="shared" si="85"/>
        <v>0</v>
      </c>
      <c r="BA196" s="16">
        <f t="shared" si="86"/>
        <v>0</v>
      </c>
    </row>
    <row r="197" spans="1:53" x14ac:dyDescent="0.25">
      <c r="A197" s="8" t="s">
        <v>1277</v>
      </c>
      <c r="B197" s="32" t="s">
        <v>271</v>
      </c>
      <c r="C197" s="32" t="s">
        <v>272</v>
      </c>
      <c r="D197" s="32" t="s">
        <v>76</v>
      </c>
      <c r="E197" s="9" t="s">
        <v>193</v>
      </c>
      <c r="F197" s="28" t="s">
        <v>96</v>
      </c>
      <c r="G197" s="28" t="s">
        <v>57</v>
      </c>
      <c r="H197" s="17">
        <v>3.5000000000000003E-2</v>
      </c>
      <c r="I197" s="17"/>
      <c r="J197" s="11">
        <v>0.01</v>
      </c>
      <c r="K197" s="11">
        <v>0.01</v>
      </c>
      <c r="L197" s="11">
        <v>5.0000000000000001E-3</v>
      </c>
      <c r="M197" s="11">
        <v>5.0000000000000001E-3</v>
      </c>
      <c r="N197" s="11"/>
      <c r="O197" s="12">
        <f t="shared" si="69"/>
        <v>0</v>
      </c>
      <c r="P197" s="12">
        <f t="shared" si="93"/>
        <v>0</v>
      </c>
      <c r="Q197" s="12">
        <f t="shared" si="70"/>
        <v>0</v>
      </c>
      <c r="R197" s="12">
        <f t="shared" si="94"/>
        <v>0</v>
      </c>
      <c r="S197" s="12">
        <f t="shared" si="71"/>
        <v>0</v>
      </c>
      <c r="T197" s="12">
        <f t="shared" si="95"/>
        <v>0</v>
      </c>
      <c r="U197" s="12">
        <f t="shared" si="72"/>
        <v>0</v>
      </c>
      <c r="V197" s="12">
        <f t="shared" si="96"/>
        <v>0</v>
      </c>
      <c r="W197" s="12">
        <f t="shared" si="82"/>
        <v>0</v>
      </c>
      <c r="X197" s="12">
        <f t="shared" si="73"/>
        <v>0</v>
      </c>
      <c r="Y197" s="12">
        <f t="shared" si="97"/>
        <v>0</v>
      </c>
      <c r="Z197" s="12">
        <f t="shared" si="98"/>
        <v>0</v>
      </c>
      <c r="AA197" s="12">
        <f t="shared" si="99"/>
        <v>0</v>
      </c>
      <c r="AB197" s="12">
        <f t="shared" si="100"/>
        <v>0</v>
      </c>
      <c r="AC197" s="12">
        <v>200000000</v>
      </c>
      <c r="AD197" s="12">
        <v>150000000</v>
      </c>
      <c r="AE197" s="12">
        <f>SUMIFS('[1]TIẾN ĐỘ %'!$M$6:$M$1034,'[1]TIẾN ĐỘ %'!$G$6:$G$1034,$A197,'[1]TIẾN ĐỘ %'!$F$6:$F$1034,$E197)</f>
        <v>200000000</v>
      </c>
      <c r="AF197" s="12">
        <f t="shared" si="74"/>
        <v>550000000</v>
      </c>
      <c r="AG197" s="12">
        <v>0</v>
      </c>
      <c r="AH197" s="12">
        <v>0</v>
      </c>
      <c r="AI197" s="12">
        <v>42130000</v>
      </c>
      <c r="AJ197" s="12">
        <v>49110000</v>
      </c>
      <c r="AK197" s="12">
        <v>0</v>
      </c>
      <c r="AL197" s="12">
        <v>0</v>
      </c>
      <c r="AM197" s="12">
        <v>49110000</v>
      </c>
      <c r="AN197" s="12">
        <f>SUMIFS('[1]DATA THÔ IN'!$P$4:$P$12031,'[1]DATA THÔ IN'!$H$4:$H$12031,$A197,'[1]DATA THÔ IN'!$AC$4:$AC$12031,$E197,'[1]DATA THÔ IN'!$AH$4:$AH$12031,"Tiến độ 1")</f>
        <v>0</v>
      </c>
      <c r="AO197" s="12">
        <f>SUMIFS('[1]DATA THÔ IN'!$P$4:$P$12031,'[1]DATA THÔ IN'!$H$4:$H$12031,$A197,'[1]DATA THÔ IN'!$AC$4:$AC$12031,$E197,'[1]DATA THÔ IN'!$AH$4:$AH$12031,"Tiến độ 2")</f>
        <v>0</v>
      </c>
      <c r="AP197" s="12">
        <f>SUMIFS('[1]TIẾN ĐỘ %'!$N$6:$N$1034,'[1]TIẾN ĐỘ %'!$G$6:$G$1034,A197,'[1]TIẾN ĐỘ %'!$F$6:$F$1034,$E197)</f>
        <v>37120000</v>
      </c>
      <c r="AQ197" s="12">
        <f t="shared" si="75"/>
        <v>128360000</v>
      </c>
      <c r="AR197" s="15">
        <f t="shared" si="76"/>
        <v>0</v>
      </c>
      <c r="AS197" s="15">
        <f t="shared" si="77"/>
        <v>0</v>
      </c>
      <c r="AT197" s="15">
        <f t="shared" si="78"/>
        <v>0.21065</v>
      </c>
      <c r="AU197" s="16">
        <f t="shared" si="79"/>
        <v>0.32740000000000002</v>
      </c>
      <c r="AV197" s="16">
        <f t="shared" si="80"/>
        <v>0</v>
      </c>
      <c r="AW197" s="16">
        <f t="shared" si="81"/>
        <v>0.32740000000000002</v>
      </c>
      <c r="AX197" s="16">
        <f t="shared" si="83"/>
        <v>0</v>
      </c>
      <c r="AY197" s="16">
        <f t="shared" si="84"/>
        <v>0</v>
      </c>
      <c r="AZ197" s="16">
        <f t="shared" si="85"/>
        <v>0.18559999999999999</v>
      </c>
      <c r="BA197" s="16">
        <f t="shared" si="86"/>
        <v>0.23338181818181819</v>
      </c>
    </row>
    <row r="198" spans="1:53" x14ac:dyDescent="0.25">
      <c r="A198" s="8" t="s">
        <v>1285</v>
      </c>
      <c r="B198" s="28" t="s">
        <v>287</v>
      </c>
      <c r="C198" s="28" t="s">
        <v>288</v>
      </c>
      <c r="D198" s="28" t="s">
        <v>76</v>
      </c>
      <c r="E198" s="9" t="s">
        <v>193</v>
      </c>
      <c r="F198" s="28" t="s">
        <v>89</v>
      </c>
      <c r="G198" s="28" t="s">
        <v>57</v>
      </c>
      <c r="H198" s="11">
        <v>3.5000000000000003E-2</v>
      </c>
      <c r="I198" s="11"/>
      <c r="J198" s="11">
        <v>0.01</v>
      </c>
      <c r="K198" s="11">
        <v>0.01</v>
      </c>
      <c r="L198" s="11">
        <v>5.0000000000000001E-3</v>
      </c>
      <c r="M198" s="11">
        <v>5.0000000000000001E-3</v>
      </c>
      <c r="N198" s="11"/>
      <c r="O198" s="12">
        <f t="shared" ref="O198:O261" si="101">$AI198*I198</f>
        <v>0</v>
      </c>
      <c r="P198" s="12">
        <f t="shared" si="93"/>
        <v>0</v>
      </c>
      <c r="Q198" s="12">
        <f t="shared" ref="Q198:Q261" si="102">IF(OR(AS198&gt;=60%,(AR198+AS198)&gt;=100%),AH198*J198*(100%-H198),0)</f>
        <v>0</v>
      </c>
      <c r="R198" s="12">
        <f t="shared" si="94"/>
        <v>0</v>
      </c>
      <c r="S198" s="12">
        <f t="shared" ref="S198:S261" si="103">ROUND(AM198*I198,0)</f>
        <v>0</v>
      </c>
      <c r="T198" s="12">
        <f t="shared" si="95"/>
        <v>0</v>
      </c>
      <c r="U198" s="12">
        <f t="shared" ref="U198:U261" si="104">ROUND(IF(OR(AV198&gt;=60%,(AU198+AV198)&gt;=100%),AK198*J198*(100%-H198),0),0)</f>
        <v>0</v>
      </c>
      <c r="V198" s="12">
        <f t="shared" si="96"/>
        <v>0</v>
      </c>
      <c r="W198" s="12">
        <f t="shared" si="82"/>
        <v>0</v>
      </c>
      <c r="X198" s="12">
        <f t="shared" ref="X198:X261" si="105">AP198*I198</f>
        <v>0</v>
      </c>
      <c r="Y198" s="12">
        <f t="shared" si="97"/>
        <v>0</v>
      </c>
      <c r="Z198" s="12">
        <f t="shared" si="98"/>
        <v>0</v>
      </c>
      <c r="AA198" s="12">
        <f t="shared" si="99"/>
        <v>0</v>
      </c>
      <c r="AB198" s="12">
        <f t="shared" si="100"/>
        <v>0</v>
      </c>
      <c r="AC198" s="12">
        <v>0</v>
      </c>
      <c r="AD198" s="12">
        <v>0</v>
      </c>
      <c r="AE198" s="12">
        <f>SUMIFS('[1]TIẾN ĐỘ %'!$M$6:$M$1034,'[1]TIẾN ĐỘ %'!$G$6:$G$1034,$A198,'[1]TIẾN ĐỘ %'!$F$6:$F$1034,$E198)</f>
        <v>0</v>
      </c>
      <c r="AF198" s="12">
        <f t="shared" ref="AF198:AF261" si="106">+SUM(AC198:AE198)</f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f>SUMIFS('[1]DATA THÔ IN'!$P$4:$P$12031,'[1]DATA THÔ IN'!$H$4:$H$12031,$A198,'[1]DATA THÔ IN'!$AC$4:$AC$12031,$E198,'[1]DATA THÔ IN'!$AH$4:$AH$12031,"Tiến độ 1")</f>
        <v>0</v>
      </c>
      <c r="AO198" s="12">
        <f>SUMIFS('[1]DATA THÔ IN'!$P$4:$P$12031,'[1]DATA THÔ IN'!$H$4:$H$12031,$A198,'[1]DATA THÔ IN'!$AC$4:$AC$12031,$E198,'[1]DATA THÔ IN'!$AH$4:$AH$12031,"Tiến độ 2")</f>
        <v>0</v>
      </c>
      <c r="AP198" s="12">
        <f>SUMIFS('[1]TIẾN ĐỘ %'!$N$6:$N$1034,'[1]TIẾN ĐỘ %'!$G$6:$G$1034,A198,'[1]TIẾN ĐỘ %'!$F$6:$F$1034,$E198)</f>
        <v>0</v>
      </c>
      <c r="AQ198" s="12">
        <f t="shared" ref="AQ198:AQ261" si="107">+AP198+AM198+AI198</f>
        <v>0</v>
      </c>
      <c r="AR198" s="15">
        <f t="shared" ref="AR198:AR261" si="108">IFERROR(AG198/AC198,0)</f>
        <v>0</v>
      </c>
      <c r="AS198" s="15">
        <f t="shared" ref="AS198:AS261" si="109">+IFERROR(AH198/AC198,0)</f>
        <v>0</v>
      </c>
      <c r="AT198" s="15">
        <f t="shared" ref="AT198:AT261" si="110">+IFERROR(AI198/AC198,0)</f>
        <v>0</v>
      </c>
      <c r="AU198" s="16">
        <f t="shared" ref="AU198:AU261" si="111">IFERROR(AJ198/AD198,0)</f>
        <v>0</v>
      </c>
      <c r="AV198" s="16">
        <f t="shared" ref="AV198:AV261" si="112">IFERROR(AK198/AD198,0)</f>
        <v>0</v>
      </c>
      <c r="AW198" s="16">
        <f t="shared" ref="AW198:AW261" si="113">IFERROR(AM198/AD198,0)</f>
        <v>0</v>
      </c>
      <c r="AX198" s="16">
        <f t="shared" si="83"/>
        <v>0</v>
      </c>
      <c r="AY198" s="16">
        <f t="shared" si="84"/>
        <v>0</v>
      </c>
      <c r="AZ198" s="16">
        <f t="shared" si="85"/>
        <v>0</v>
      </c>
      <c r="BA198" s="16">
        <f t="shared" si="86"/>
        <v>0</v>
      </c>
    </row>
    <row r="199" spans="1:53" x14ac:dyDescent="0.25">
      <c r="A199" s="8" t="s">
        <v>1286</v>
      </c>
      <c r="B199" s="28" t="s">
        <v>297</v>
      </c>
      <c r="C199" s="28" t="s">
        <v>298</v>
      </c>
      <c r="D199" s="28" t="s">
        <v>55</v>
      </c>
      <c r="E199" s="9" t="s">
        <v>193</v>
      </c>
      <c r="F199" s="28" t="s">
        <v>56</v>
      </c>
      <c r="G199" s="28" t="s">
        <v>57</v>
      </c>
      <c r="H199" s="11">
        <v>3.5000000000000003E-2</v>
      </c>
      <c r="I199" s="11"/>
      <c r="J199" s="11">
        <v>0.01</v>
      </c>
      <c r="K199" s="11">
        <v>0.01</v>
      </c>
      <c r="L199" s="11">
        <v>5.0000000000000001E-3</v>
      </c>
      <c r="M199" s="11">
        <v>5.0000000000000001E-3</v>
      </c>
      <c r="N199" s="11"/>
      <c r="O199" s="12">
        <f t="shared" si="101"/>
        <v>0</v>
      </c>
      <c r="P199" s="12">
        <f t="shared" si="93"/>
        <v>1042200</v>
      </c>
      <c r="Q199" s="12">
        <f t="shared" si="102"/>
        <v>0</v>
      </c>
      <c r="R199" s="12">
        <f t="shared" si="94"/>
        <v>4990111.5</v>
      </c>
      <c r="S199" s="12">
        <f t="shared" si="103"/>
        <v>0</v>
      </c>
      <c r="T199" s="12">
        <f t="shared" si="95"/>
        <v>818127</v>
      </c>
      <c r="U199" s="12">
        <f t="shared" si="104"/>
        <v>1821881</v>
      </c>
      <c r="V199" s="12">
        <f t="shared" si="96"/>
        <v>2640008</v>
      </c>
      <c r="W199" s="12">
        <f t="shared" ref="W199:W262" si="114">ROUND(AL199*1%,0)</f>
        <v>847800</v>
      </c>
      <c r="X199" s="12">
        <f t="shared" si="105"/>
        <v>0</v>
      </c>
      <c r="Y199" s="12">
        <f t="shared" si="97"/>
        <v>0</v>
      </c>
      <c r="Z199" s="12">
        <f t="shared" si="98"/>
        <v>293581.95</v>
      </c>
      <c r="AA199" s="12">
        <f t="shared" si="99"/>
        <v>293581.95</v>
      </c>
      <c r="AB199" s="12">
        <f t="shared" si="100"/>
        <v>3961850.9249999998</v>
      </c>
      <c r="AC199" s="12">
        <v>260000000</v>
      </c>
      <c r="AD199" s="12">
        <v>200000000</v>
      </c>
      <c r="AE199" s="12">
        <f>SUMIFS('[1]TIẾN ĐỘ %'!$M$6:$M$1034,'[1]TIẾN ĐỘ %'!$G$6:$G$1034,$A199,'[1]TIẾN ĐỘ %'!$F$6:$F$1034,$E199)</f>
        <v>10000000</v>
      </c>
      <c r="AF199" s="12">
        <f t="shared" si="106"/>
        <v>470000000</v>
      </c>
      <c r="AG199" s="12">
        <v>108000000</v>
      </c>
      <c r="AH199" s="12">
        <v>87360000</v>
      </c>
      <c r="AI199" s="12">
        <v>517110000</v>
      </c>
      <c r="AJ199" s="12">
        <v>84780000</v>
      </c>
      <c r="AK199" s="12">
        <v>188796000</v>
      </c>
      <c r="AL199" s="12">
        <v>84780000</v>
      </c>
      <c r="AM199" s="12">
        <v>273576000</v>
      </c>
      <c r="AN199" s="12">
        <f>SUMIFS('[1]DATA THÔ IN'!$P$4:$P$12031,'[1]DATA THÔ IN'!$H$4:$H$12031,$A199,'[1]DATA THÔ IN'!$AC$4:$AC$12031,$E199,'[1]DATA THÔ IN'!$AH$4:$AH$12031,"Tiến độ 1")</f>
        <v>0</v>
      </c>
      <c r="AO199" s="12">
        <f>SUMIFS('[1]DATA THÔ IN'!$P$4:$P$12031,'[1]DATA THÔ IN'!$H$4:$H$12031,$A199,'[1]DATA THÔ IN'!$AC$4:$AC$12031,$E199,'[1]DATA THÔ IN'!$AH$4:$AH$12031,"Tiến độ 2")</f>
        <v>30423000</v>
      </c>
      <c r="AP199" s="12">
        <f>SUMIFS('[1]TIẾN ĐỘ %'!$N$6:$N$1034,'[1]TIẾN ĐỘ %'!$G$6:$G$1034,A199,'[1]TIẾN ĐỘ %'!$F$6:$F$1034,$E199)</f>
        <v>30423000</v>
      </c>
      <c r="AQ199" s="12">
        <f t="shared" si="107"/>
        <v>821109000</v>
      </c>
      <c r="AR199" s="15">
        <f t="shared" si="108"/>
        <v>0.41538461538461541</v>
      </c>
      <c r="AS199" s="15">
        <f t="shared" si="109"/>
        <v>0.33600000000000002</v>
      </c>
      <c r="AT199" s="15">
        <f t="shared" si="110"/>
        <v>1.9888846153846154</v>
      </c>
      <c r="AU199" s="16">
        <f t="shared" si="111"/>
        <v>0.4239</v>
      </c>
      <c r="AV199" s="16">
        <f t="shared" si="112"/>
        <v>0.94398000000000004</v>
      </c>
      <c r="AW199" s="16">
        <f t="shared" si="113"/>
        <v>1.36788</v>
      </c>
      <c r="AX199" s="16">
        <f t="shared" ref="AX199:AX262" si="115">IFERROR(AN199/$AE199,0)</f>
        <v>0</v>
      </c>
      <c r="AY199" s="16">
        <f t="shared" ref="AY199:AY262" si="116">IFERROR(AO199/$AE199,0)</f>
        <v>3.0423</v>
      </c>
      <c r="AZ199" s="16">
        <f t="shared" ref="AZ199:AZ262" si="117">IFERROR(AP199/$AE199,0)</f>
        <v>3.0423</v>
      </c>
      <c r="BA199" s="16">
        <f t="shared" ref="BA199:BA262" si="118">IFERROR(AQ199/AF199,0)</f>
        <v>1.747040425531915</v>
      </c>
    </row>
    <row r="200" spans="1:53" x14ac:dyDescent="0.25">
      <c r="A200" s="8" t="s">
        <v>1288</v>
      </c>
      <c r="B200" s="28" t="s">
        <v>363</v>
      </c>
      <c r="C200" s="28" t="s">
        <v>364</v>
      </c>
      <c r="D200" s="28" t="s">
        <v>55</v>
      </c>
      <c r="E200" s="9" t="s">
        <v>193</v>
      </c>
      <c r="F200" s="28" t="s">
        <v>70</v>
      </c>
      <c r="G200" s="28" t="s">
        <v>57</v>
      </c>
      <c r="H200" s="11">
        <v>3.5000000000000003E-2</v>
      </c>
      <c r="I200" s="11"/>
      <c r="J200" s="11">
        <v>0.01</v>
      </c>
      <c r="K200" s="11">
        <v>0.01</v>
      </c>
      <c r="L200" s="11">
        <v>5.0000000000000001E-3</v>
      </c>
      <c r="M200" s="11">
        <v>5.0000000000000001E-3</v>
      </c>
      <c r="N200" s="11"/>
      <c r="O200" s="12">
        <f t="shared" si="101"/>
        <v>0</v>
      </c>
      <c r="P200" s="12">
        <f t="shared" si="93"/>
        <v>0</v>
      </c>
      <c r="Q200" s="12">
        <f t="shared" si="102"/>
        <v>0</v>
      </c>
      <c r="R200" s="12">
        <f t="shared" si="94"/>
        <v>0</v>
      </c>
      <c r="S200" s="12">
        <f t="shared" si="103"/>
        <v>0</v>
      </c>
      <c r="T200" s="12">
        <f t="shared" si="95"/>
        <v>0</v>
      </c>
      <c r="U200" s="12">
        <f t="shared" si="104"/>
        <v>0</v>
      </c>
      <c r="V200" s="12">
        <f t="shared" si="96"/>
        <v>0</v>
      </c>
      <c r="W200" s="12">
        <v>0</v>
      </c>
      <c r="X200" s="12">
        <f t="shared" si="105"/>
        <v>0</v>
      </c>
      <c r="Y200" s="12">
        <f t="shared" si="97"/>
        <v>0</v>
      </c>
      <c r="Z200" s="12">
        <f t="shared" si="98"/>
        <v>0</v>
      </c>
      <c r="AA200" s="12">
        <f t="shared" si="99"/>
        <v>0</v>
      </c>
      <c r="AB200" s="12">
        <f t="shared" si="100"/>
        <v>0</v>
      </c>
      <c r="AC200" s="12">
        <v>80000000</v>
      </c>
      <c r="AD200" s="12">
        <v>0</v>
      </c>
      <c r="AE200" s="12">
        <f>SUMIFS('[1]TIẾN ĐỘ %'!$M$6:$M$1034,'[1]TIẾN ĐỘ %'!$G$6:$G$1034,$A200,'[1]TIẾN ĐỘ %'!$F$6:$F$1034,$E200)</f>
        <v>0</v>
      </c>
      <c r="AF200" s="12">
        <f t="shared" si="106"/>
        <v>80000000</v>
      </c>
      <c r="AG200" s="12">
        <v>1148000</v>
      </c>
      <c r="AH200" s="12">
        <v>0</v>
      </c>
      <c r="AI200" s="12">
        <v>1148000</v>
      </c>
      <c r="AJ200" s="12">
        <v>-77617000</v>
      </c>
      <c r="AK200" s="12">
        <v>0</v>
      </c>
      <c r="AL200" s="12">
        <v>-77617000</v>
      </c>
      <c r="AM200" s="12">
        <v>-77617000</v>
      </c>
      <c r="AN200" s="12">
        <f>SUMIFS('[1]DATA THÔ IN'!$P$4:$P$12031,'[1]DATA THÔ IN'!$H$4:$H$12031,$A200,'[1]DATA THÔ IN'!$AC$4:$AC$12031,$E200,'[1]DATA THÔ IN'!$AH$4:$AH$12031,"Tiến độ 1")</f>
        <v>0</v>
      </c>
      <c r="AO200" s="12">
        <f>SUMIFS('[1]DATA THÔ IN'!$P$4:$P$12031,'[1]DATA THÔ IN'!$H$4:$H$12031,$A200,'[1]DATA THÔ IN'!$AC$4:$AC$12031,$E200,'[1]DATA THÔ IN'!$AH$4:$AH$12031,"Tiến độ 2")</f>
        <v>0</v>
      </c>
      <c r="AP200" s="12">
        <f>SUMIFS('[1]TIẾN ĐỘ %'!$N$6:$N$1034,'[1]TIẾN ĐỘ %'!$G$6:$G$1034,A200,'[1]TIẾN ĐỘ %'!$F$6:$F$1034,$E200)</f>
        <v>0</v>
      </c>
      <c r="AQ200" s="12">
        <f t="shared" si="107"/>
        <v>-76469000</v>
      </c>
      <c r="AR200" s="15">
        <f t="shared" si="108"/>
        <v>1.435E-2</v>
      </c>
      <c r="AS200" s="15">
        <f t="shared" si="109"/>
        <v>0</v>
      </c>
      <c r="AT200" s="15">
        <f t="shared" si="110"/>
        <v>1.435E-2</v>
      </c>
      <c r="AU200" s="16">
        <f t="shared" si="111"/>
        <v>0</v>
      </c>
      <c r="AV200" s="16">
        <f t="shared" si="112"/>
        <v>0</v>
      </c>
      <c r="AW200" s="16">
        <f t="shared" si="113"/>
        <v>0</v>
      </c>
      <c r="AX200" s="16">
        <f t="shared" si="115"/>
        <v>0</v>
      </c>
      <c r="AY200" s="16">
        <f t="shared" si="116"/>
        <v>0</v>
      </c>
      <c r="AZ200" s="16">
        <f t="shared" si="117"/>
        <v>0</v>
      </c>
      <c r="BA200" s="16">
        <f t="shared" si="118"/>
        <v>-0.95586249999999995</v>
      </c>
    </row>
    <row r="201" spans="1:53" x14ac:dyDescent="0.25">
      <c r="A201" s="8" t="s">
        <v>1264</v>
      </c>
      <c r="B201" s="28" t="s">
        <v>431</v>
      </c>
      <c r="C201" s="28" t="s">
        <v>432</v>
      </c>
      <c r="D201" s="28" t="s">
        <v>55</v>
      </c>
      <c r="E201" s="9" t="s">
        <v>193</v>
      </c>
      <c r="F201" s="28" t="s">
        <v>56</v>
      </c>
      <c r="G201" s="28" t="s">
        <v>57</v>
      </c>
      <c r="H201" s="11">
        <v>3.5000000000000003E-2</v>
      </c>
      <c r="I201" s="11"/>
      <c r="J201" s="11">
        <v>0.01</v>
      </c>
      <c r="K201" s="11">
        <v>0.01</v>
      </c>
      <c r="L201" s="11">
        <v>5.0000000000000001E-3</v>
      </c>
      <c r="M201" s="11">
        <v>5.0000000000000001E-3</v>
      </c>
      <c r="N201" s="11"/>
      <c r="O201" s="12">
        <f t="shared" si="101"/>
        <v>0</v>
      </c>
      <c r="P201" s="12">
        <f t="shared" ref="P201:P219" si="119">IF(AR201&gt;=40%,AG201*J201*(100%-H201),0)</f>
        <v>0</v>
      </c>
      <c r="Q201" s="12">
        <f t="shared" si="102"/>
        <v>0</v>
      </c>
      <c r="R201" s="12">
        <f t="shared" si="94"/>
        <v>0</v>
      </c>
      <c r="S201" s="12">
        <f t="shared" si="103"/>
        <v>0</v>
      </c>
      <c r="T201" s="12">
        <f t="shared" si="95"/>
        <v>0</v>
      </c>
      <c r="U201" s="12">
        <f t="shared" si="104"/>
        <v>0</v>
      </c>
      <c r="V201" s="12">
        <f t="shared" si="96"/>
        <v>0</v>
      </c>
      <c r="W201" s="12">
        <f t="shared" si="114"/>
        <v>0</v>
      </c>
      <c r="X201" s="12">
        <f t="shared" si="105"/>
        <v>0</v>
      </c>
      <c r="Y201" s="12">
        <f t="shared" si="97"/>
        <v>0</v>
      </c>
      <c r="Z201" s="12">
        <f t="shared" si="98"/>
        <v>0</v>
      </c>
      <c r="AA201" s="12">
        <f t="shared" si="99"/>
        <v>0</v>
      </c>
      <c r="AB201" s="12">
        <f t="shared" si="100"/>
        <v>0</v>
      </c>
      <c r="AC201" s="12">
        <v>0</v>
      </c>
      <c r="AD201" s="12">
        <v>0</v>
      </c>
      <c r="AE201" s="12">
        <f>SUMIFS('[1]TIẾN ĐỘ %'!$M$6:$M$1034,'[1]TIẾN ĐỘ %'!$G$6:$G$1034,$A201,'[1]TIẾN ĐỘ %'!$F$6:$F$1034,$E201)</f>
        <v>0</v>
      </c>
      <c r="AF201" s="12">
        <f t="shared" si="106"/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f>SUMIFS('[1]DATA THÔ IN'!$P$4:$P$12031,'[1]DATA THÔ IN'!$H$4:$H$12031,$A201,'[1]DATA THÔ IN'!$AC$4:$AC$12031,$E201,'[1]DATA THÔ IN'!$AH$4:$AH$12031,"Tiến độ 1")</f>
        <v>0</v>
      </c>
      <c r="AO201" s="12">
        <f>SUMIFS('[1]DATA THÔ IN'!$P$4:$P$12031,'[1]DATA THÔ IN'!$H$4:$H$12031,$A201,'[1]DATA THÔ IN'!$AC$4:$AC$12031,$E201,'[1]DATA THÔ IN'!$AH$4:$AH$12031,"Tiến độ 2")</f>
        <v>0</v>
      </c>
      <c r="AP201" s="12">
        <f>SUMIFS('[1]TIẾN ĐỘ %'!$N$6:$N$1034,'[1]TIẾN ĐỘ %'!$G$6:$G$1034,A201,'[1]TIẾN ĐỘ %'!$F$6:$F$1034,$E201)</f>
        <v>0</v>
      </c>
      <c r="AQ201" s="12">
        <f t="shared" si="107"/>
        <v>0</v>
      </c>
      <c r="AR201" s="15">
        <f t="shared" si="108"/>
        <v>0</v>
      </c>
      <c r="AS201" s="15">
        <f t="shared" si="109"/>
        <v>0</v>
      </c>
      <c r="AT201" s="15">
        <f t="shared" si="110"/>
        <v>0</v>
      </c>
      <c r="AU201" s="16">
        <f t="shared" si="111"/>
        <v>0</v>
      </c>
      <c r="AV201" s="16">
        <f t="shared" si="112"/>
        <v>0</v>
      </c>
      <c r="AW201" s="16">
        <f t="shared" si="113"/>
        <v>0</v>
      </c>
      <c r="AX201" s="16">
        <f t="shared" si="115"/>
        <v>0</v>
      </c>
      <c r="AY201" s="16">
        <f t="shared" si="116"/>
        <v>0</v>
      </c>
      <c r="AZ201" s="16">
        <f t="shared" si="117"/>
        <v>0</v>
      </c>
      <c r="BA201" s="16">
        <f t="shared" si="118"/>
        <v>0</v>
      </c>
    </row>
    <row r="202" spans="1:53" x14ac:dyDescent="0.25">
      <c r="A202" s="8" t="s">
        <v>1293</v>
      </c>
      <c r="B202" s="28" t="s">
        <v>456</v>
      </c>
      <c r="C202" s="28" t="s">
        <v>457</v>
      </c>
      <c r="D202" s="28" t="s">
        <v>55</v>
      </c>
      <c r="E202" s="9" t="s">
        <v>193</v>
      </c>
      <c r="F202" s="28" t="s">
        <v>56</v>
      </c>
      <c r="G202" s="28" t="s">
        <v>57</v>
      </c>
      <c r="H202" s="11">
        <v>3.5000000000000003E-2</v>
      </c>
      <c r="I202" s="11"/>
      <c r="J202" s="11">
        <v>0.01</v>
      </c>
      <c r="K202" s="11">
        <v>0.01</v>
      </c>
      <c r="L202" s="11">
        <v>5.0000000000000001E-3</v>
      </c>
      <c r="M202" s="11">
        <v>5.0000000000000001E-3</v>
      </c>
      <c r="N202" s="11"/>
      <c r="O202" s="12">
        <f t="shared" si="101"/>
        <v>0</v>
      </c>
      <c r="P202" s="12">
        <f t="shared" si="119"/>
        <v>0</v>
      </c>
      <c r="Q202" s="12">
        <f t="shared" si="102"/>
        <v>0</v>
      </c>
      <c r="R202" s="12">
        <f t="shared" si="94"/>
        <v>0</v>
      </c>
      <c r="S202" s="12">
        <f t="shared" si="103"/>
        <v>0</v>
      </c>
      <c r="T202" s="12">
        <f t="shared" ref="T202:T235" si="120">ROUND(IF(AU202&gt;=40%,AJ202*J202*(100%-H202),0),0)</f>
        <v>0</v>
      </c>
      <c r="U202" s="12">
        <f t="shared" si="104"/>
        <v>0</v>
      </c>
      <c r="V202" s="12">
        <f t="shared" ref="V202:V235" si="121">ROUND(IF(AW202&gt;=100%,AM202*(100%-H202)*K202,0),0)</f>
        <v>0</v>
      </c>
      <c r="W202" s="12">
        <f t="shared" si="114"/>
        <v>0</v>
      </c>
      <c r="X202" s="12">
        <f t="shared" si="105"/>
        <v>0</v>
      </c>
      <c r="Y202" s="12">
        <f t="shared" ref="Y202:Y235" si="122">IF(AX202&gt;=40%,AN202*J202*(100%-H202),0)</f>
        <v>0</v>
      </c>
      <c r="Z202" s="12">
        <f t="shared" ref="Z202:Z235" si="123">IF(OR(AY202&gt;=60%,(AX202+AY202)&gt;=100%),AO202*J202*(100%-H202),0)</f>
        <v>0</v>
      </c>
      <c r="AA202" s="12">
        <f t="shared" ref="AA202:AA235" si="124">IF(AZ202&gt;=100%,AP202*K202*(100%-H202),0)</f>
        <v>0</v>
      </c>
      <c r="AB202" s="12">
        <f t="shared" si="100"/>
        <v>0</v>
      </c>
      <c r="AC202" s="12">
        <v>80000000</v>
      </c>
      <c r="AD202" s="12">
        <v>0</v>
      </c>
      <c r="AE202" s="12">
        <f>SUMIFS('[1]TIẾN ĐỘ %'!$M$6:$M$1034,'[1]TIẾN ĐỘ %'!$G$6:$G$1034,$A202,'[1]TIẾN ĐỘ %'!$F$6:$F$1034,$E202)</f>
        <v>0</v>
      </c>
      <c r="AF202" s="12">
        <f t="shared" si="106"/>
        <v>80000000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f>SUMIFS('[1]DATA THÔ IN'!$P$4:$P$12031,'[1]DATA THÔ IN'!$H$4:$H$12031,$A202,'[1]DATA THÔ IN'!$AC$4:$AC$12031,$E202,'[1]DATA THÔ IN'!$AH$4:$AH$12031,"Tiến độ 1")</f>
        <v>0</v>
      </c>
      <c r="AO202" s="12">
        <f>SUMIFS('[1]DATA THÔ IN'!$P$4:$P$12031,'[1]DATA THÔ IN'!$H$4:$H$12031,$A202,'[1]DATA THÔ IN'!$AC$4:$AC$12031,$E202,'[1]DATA THÔ IN'!$AH$4:$AH$12031,"Tiến độ 2")</f>
        <v>-71271500</v>
      </c>
      <c r="AP202" s="12">
        <f>SUMIFS('[1]TIẾN ĐỘ %'!$N$6:$N$1034,'[1]TIẾN ĐỘ %'!$G$6:$G$1034,A202,'[1]TIẾN ĐỘ %'!$F$6:$F$1034,$E202)</f>
        <v>-71271500</v>
      </c>
      <c r="AQ202" s="12">
        <f t="shared" si="107"/>
        <v>-71271500</v>
      </c>
      <c r="AR202" s="15">
        <f t="shared" si="108"/>
        <v>0</v>
      </c>
      <c r="AS202" s="15">
        <f t="shared" si="109"/>
        <v>0</v>
      </c>
      <c r="AT202" s="15">
        <f t="shared" si="110"/>
        <v>0</v>
      </c>
      <c r="AU202" s="16">
        <f t="shared" si="111"/>
        <v>0</v>
      </c>
      <c r="AV202" s="16">
        <f t="shared" si="112"/>
        <v>0</v>
      </c>
      <c r="AW202" s="16">
        <f t="shared" si="113"/>
        <v>0</v>
      </c>
      <c r="AX202" s="16">
        <f t="shared" si="115"/>
        <v>0</v>
      </c>
      <c r="AY202" s="16">
        <f t="shared" si="116"/>
        <v>0</v>
      </c>
      <c r="AZ202" s="16">
        <f t="shared" si="117"/>
        <v>0</v>
      </c>
      <c r="BA202" s="16">
        <f t="shared" si="118"/>
        <v>-0.89089375000000004</v>
      </c>
    </row>
    <row r="203" spans="1:53" x14ac:dyDescent="0.25">
      <c r="A203" s="8" t="s">
        <v>1274</v>
      </c>
      <c r="B203" s="28" t="s">
        <v>107</v>
      </c>
      <c r="C203" s="28" t="s">
        <v>108</v>
      </c>
      <c r="D203" s="28" t="s">
        <v>60</v>
      </c>
      <c r="E203" s="9" t="s">
        <v>102</v>
      </c>
      <c r="F203" s="28" t="s">
        <v>88</v>
      </c>
      <c r="G203" s="28" t="s">
        <v>51</v>
      </c>
      <c r="H203" s="11">
        <v>3.5000000000000003E-2</v>
      </c>
      <c r="I203" s="11"/>
      <c r="J203" s="11">
        <v>0.01</v>
      </c>
      <c r="K203" s="11">
        <v>0.01</v>
      </c>
      <c r="L203" s="11">
        <v>5.0000000000000001E-3</v>
      </c>
      <c r="M203" s="11">
        <v>5.0000000000000001E-3</v>
      </c>
      <c r="N203" s="11"/>
      <c r="O203" s="12">
        <f t="shared" si="101"/>
        <v>0</v>
      </c>
      <c r="P203" s="12">
        <f t="shared" si="119"/>
        <v>0</v>
      </c>
      <c r="Q203" s="12">
        <f t="shared" si="102"/>
        <v>0</v>
      </c>
      <c r="R203" s="12">
        <f t="shared" si="94"/>
        <v>2920244.4</v>
      </c>
      <c r="S203" s="12">
        <f t="shared" si="103"/>
        <v>0</v>
      </c>
      <c r="T203" s="12">
        <f t="shared" si="120"/>
        <v>914820</v>
      </c>
      <c r="U203" s="12">
        <f t="shared" si="104"/>
        <v>2064598</v>
      </c>
      <c r="V203" s="12">
        <f t="shared" si="121"/>
        <v>2979418</v>
      </c>
      <c r="W203" s="12">
        <f t="shared" si="114"/>
        <v>948000</v>
      </c>
      <c r="X203" s="12">
        <f t="shared" si="105"/>
        <v>0</v>
      </c>
      <c r="Y203" s="12">
        <f t="shared" si="122"/>
        <v>1394811</v>
      </c>
      <c r="Z203" s="12">
        <f t="shared" si="123"/>
        <v>0</v>
      </c>
      <c r="AA203" s="12">
        <f t="shared" si="124"/>
        <v>3403362</v>
      </c>
      <c r="AB203" s="12">
        <f t="shared" si="100"/>
        <v>4651512.3</v>
      </c>
      <c r="AC203" s="12">
        <v>300000000</v>
      </c>
      <c r="AD203" s="12">
        <v>235000000</v>
      </c>
      <c r="AE203" s="12">
        <f>SUMIFS('[1]TIẾN ĐỘ %'!$M$6:$M$1034,'[1]TIẾN ĐỘ %'!$G$6:$G$1034,$A203,'[1]TIẾN ĐỘ %'!$F$6:$F$1034,$E203)</f>
        <v>350000000</v>
      </c>
      <c r="AF203" s="12">
        <f t="shared" si="106"/>
        <v>885000000</v>
      </c>
      <c r="AG203" s="12">
        <v>0</v>
      </c>
      <c r="AH203" s="12">
        <v>0</v>
      </c>
      <c r="AI203" s="12">
        <v>302616000</v>
      </c>
      <c r="AJ203" s="12">
        <v>94800000</v>
      </c>
      <c r="AK203" s="12">
        <v>213948000</v>
      </c>
      <c r="AL203" s="12">
        <v>94800000</v>
      </c>
      <c r="AM203" s="12">
        <v>308748000</v>
      </c>
      <c r="AN203" s="12">
        <f>SUMIFS('[1]DATA THÔ IN'!$P$4:$P$12031,'[1]DATA THÔ IN'!$H$4:$H$12031,$A203,'[1]DATA THÔ IN'!$AC$4:$AC$12031,$E203,'[1]DATA THÔ IN'!$AH$4:$AH$12031,"Tiến độ 1")</f>
        <v>144540000</v>
      </c>
      <c r="AO203" s="12">
        <f>SUMIFS('[1]DATA THÔ IN'!$P$4:$P$12031,'[1]DATA THÔ IN'!$H$4:$H$12031,$A203,'[1]DATA THÔ IN'!$AC$4:$AC$12031,$E203,'[1]DATA THÔ IN'!$AH$4:$AH$12031,"Tiến độ 2")</f>
        <v>6480000</v>
      </c>
      <c r="AP203" s="12">
        <f>SUMIFS('[1]TIẾN ĐỘ %'!$N$6:$N$1034,'[1]TIẾN ĐỘ %'!$G$6:$G$1034,A203,'[1]TIẾN ĐỘ %'!$F$6:$F$1034,$E203)</f>
        <v>352680000</v>
      </c>
      <c r="AQ203" s="12">
        <f t="shared" si="107"/>
        <v>964044000</v>
      </c>
      <c r="AR203" s="15">
        <f t="shared" si="108"/>
        <v>0</v>
      </c>
      <c r="AS203" s="15">
        <f t="shared" si="109"/>
        <v>0</v>
      </c>
      <c r="AT203" s="15">
        <f t="shared" si="110"/>
        <v>1.0087200000000001</v>
      </c>
      <c r="AU203" s="16">
        <f t="shared" si="111"/>
        <v>0.40340425531914892</v>
      </c>
      <c r="AV203" s="16">
        <f t="shared" si="112"/>
        <v>0.91041702127659574</v>
      </c>
      <c r="AW203" s="16">
        <f t="shared" si="113"/>
        <v>1.3138212765957447</v>
      </c>
      <c r="AX203" s="16">
        <f t="shared" si="115"/>
        <v>0.41297142857142854</v>
      </c>
      <c r="AY203" s="16">
        <f t="shared" si="116"/>
        <v>1.8514285714285716E-2</v>
      </c>
      <c r="AZ203" s="16">
        <f t="shared" si="117"/>
        <v>1.0076571428571428</v>
      </c>
      <c r="BA203" s="16">
        <f t="shared" si="118"/>
        <v>1.0893152542372881</v>
      </c>
    </row>
    <row r="204" spans="1:53" x14ac:dyDescent="0.25">
      <c r="A204" s="8" t="s">
        <v>1263</v>
      </c>
      <c r="B204" s="28" t="s">
        <v>109</v>
      </c>
      <c r="C204" s="28" t="s">
        <v>110</v>
      </c>
      <c r="D204" s="28" t="s">
        <v>49</v>
      </c>
      <c r="E204" s="9" t="s">
        <v>102</v>
      </c>
      <c r="F204" s="28" t="s">
        <v>50</v>
      </c>
      <c r="G204" s="28" t="s">
        <v>51</v>
      </c>
      <c r="H204" s="11">
        <v>3.5000000000000003E-2</v>
      </c>
      <c r="I204" s="11"/>
      <c r="J204" s="11">
        <v>0.01</v>
      </c>
      <c r="K204" s="11">
        <v>0.01</v>
      </c>
      <c r="L204" s="11">
        <v>5.0000000000000001E-3</v>
      </c>
      <c r="M204" s="11">
        <v>5.0000000000000001E-3</v>
      </c>
      <c r="N204" s="11"/>
      <c r="O204" s="12">
        <f t="shared" si="101"/>
        <v>0</v>
      </c>
      <c r="P204" s="12">
        <f t="shared" si="119"/>
        <v>0</v>
      </c>
      <c r="Q204" s="12">
        <f t="shared" si="102"/>
        <v>0</v>
      </c>
      <c r="R204" s="12">
        <f t="shared" si="94"/>
        <v>2997714.6</v>
      </c>
      <c r="S204" s="12">
        <f t="shared" si="103"/>
        <v>0</v>
      </c>
      <c r="T204" s="12">
        <f t="shared" si="120"/>
        <v>0</v>
      </c>
      <c r="U204" s="12">
        <f t="shared" si="104"/>
        <v>0</v>
      </c>
      <c r="V204" s="12">
        <f t="shared" si="121"/>
        <v>2043175</v>
      </c>
      <c r="W204" s="12">
        <f t="shared" si="114"/>
        <v>0</v>
      </c>
      <c r="X204" s="12">
        <f t="shared" si="105"/>
        <v>0</v>
      </c>
      <c r="Y204" s="12">
        <f t="shared" si="122"/>
        <v>0</v>
      </c>
      <c r="Z204" s="12">
        <f t="shared" si="123"/>
        <v>1772319</v>
      </c>
      <c r="AA204" s="12">
        <f t="shared" si="124"/>
        <v>5890167</v>
      </c>
      <c r="AB204" s="12">
        <f t="shared" si="100"/>
        <v>5465528.3999999994</v>
      </c>
      <c r="AC204" s="12">
        <v>300000000</v>
      </c>
      <c r="AD204" s="12">
        <v>210000000</v>
      </c>
      <c r="AE204" s="12">
        <f>SUMIFS('[1]TIẾN ĐỘ %'!$M$6:$M$1034,'[1]TIẾN ĐỘ %'!$G$6:$G$1034,$A204,'[1]TIẾN ĐỘ %'!$F$6:$F$1034,$E204)</f>
        <v>300000000</v>
      </c>
      <c r="AF204" s="12">
        <f t="shared" si="106"/>
        <v>810000000</v>
      </c>
      <c r="AG204" s="12">
        <v>0</v>
      </c>
      <c r="AH204" s="12">
        <v>0</v>
      </c>
      <c r="AI204" s="12">
        <v>310644000</v>
      </c>
      <c r="AJ204" s="12">
        <v>0</v>
      </c>
      <c r="AK204" s="12">
        <v>0</v>
      </c>
      <c r="AL204" s="12">
        <v>0</v>
      </c>
      <c r="AM204" s="12">
        <v>211728000</v>
      </c>
      <c r="AN204" s="12">
        <f>SUMIFS('[1]DATA THÔ IN'!$P$4:$P$12031,'[1]DATA THÔ IN'!$H$4:$H$12031,$A204,'[1]DATA THÔ IN'!$AC$4:$AC$12031,$E204,'[1]DATA THÔ IN'!$AH$4:$AH$12031,"Tiến độ 1")</f>
        <v>0</v>
      </c>
      <c r="AO204" s="12">
        <f>SUMIFS('[1]DATA THÔ IN'!$P$4:$P$12031,'[1]DATA THÔ IN'!$H$4:$H$12031,$A204,'[1]DATA THÔ IN'!$AC$4:$AC$12031,$E204,'[1]DATA THÔ IN'!$AH$4:$AH$12031,"Tiến độ 2")</f>
        <v>183660000</v>
      </c>
      <c r="AP204" s="12">
        <f>SUMIFS('[1]TIẾN ĐỘ %'!$N$6:$N$1034,'[1]TIẾN ĐỘ %'!$G$6:$G$1034,A204,'[1]TIẾN ĐỘ %'!$F$6:$F$1034,$E204)</f>
        <v>610380000</v>
      </c>
      <c r="AQ204" s="12">
        <f t="shared" si="107"/>
        <v>1132752000</v>
      </c>
      <c r="AR204" s="15">
        <f t="shared" si="108"/>
        <v>0</v>
      </c>
      <c r="AS204" s="15">
        <f t="shared" si="109"/>
        <v>0</v>
      </c>
      <c r="AT204" s="15">
        <f t="shared" si="110"/>
        <v>1.03548</v>
      </c>
      <c r="AU204" s="16">
        <f t="shared" si="111"/>
        <v>0</v>
      </c>
      <c r="AV204" s="16">
        <f t="shared" si="112"/>
        <v>0</v>
      </c>
      <c r="AW204" s="16">
        <f t="shared" si="113"/>
        <v>1.0082285714285715</v>
      </c>
      <c r="AX204" s="16">
        <f t="shared" si="115"/>
        <v>0</v>
      </c>
      <c r="AY204" s="16">
        <f t="shared" si="116"/>
        <v>0.61219999999999997</v>
      </c>
      <c r="AZ204" s="16">
        <f t="shared" si="117"/>
        <v>2.0346000000000002</v>
      </c>
      <c r="BA204" s="16">
        <f t="shared" si="118"/>
        <v>1.3984592592592593</v>
      </c>
    </row>
    <row r="205" spans="1:53" x14ac:dyDescent="0.25">
      <c r="A205" s="8" t="s">
        <v>1275</v>
      </c>
      <c r="B205" s="28" t="s">
        <v>113</v>
      </c>
      <c r="C205" s="28" t="s">
        <v>114</v>
      </c>
      <c r="D205" s="28" t="s">
        <v>60</v>
      </c>
      <c r="E205" s="9" t="s">
        <v>102</v>
      </c>
      <c r="F205" s="28" t="s">
        <v>61</v>
      </c>
      <c r="G205" s="28" t="s">
        <v>51</v>
      </c>
      <c r="H205" s="11">
        <v>3.5000000000000003E-2</v>
      </c>
      <c r="I205" s="11"/>
      <c r="J205" s="11">
        <v>0.01</v>
      </c>
      <c r="K205" s="11">
        <v>0.01</v>
      </c>
      <c r="L205" s="11">
        <v>5.0000000000000001E-3</v>
      </c>
      <c r="M205" s="11">
        <v>5.0000000000000001E-3</v>
      </c>
      <c r="N205" s="11"/>
      <c r="O205" s="12">
        <f t="shared" si="101"/>
        <v>0</v>
      </c>
      <c r="P205" s="12">
        <f t="shared" si="119"/>
        <v>0</v>
      </c>
      <c r="Q205" s="12">
        <f t="shared" si="102"/>
        <v>0</v>
      </c>
      <c r="R205" s="12">
        <f t="shared" si="94"/>
        <v>0</v>
      </c>
      <c r="S205" s="12">
        <f t="shared" si="103"/>
        <v>0</v>
      </c>
      <c r="T205" s="12">
        <f t="shared" si="120"/>
        <v>0</v>
      </c>
      <c r="U205" s="12">
        <f t="shared" si="104"/>
        <v>490529</v>
      </c>
      <c r="V205" s="12">
        <f t="shared" si="121"/>
        <v>521795</v>
      </c>
      <c r="W205" s="12">
        <f t="shared" si="114"/>
        <v>32400</v>
      </c>
      <c r="X205" s="12">
        <f t="shared" si="105"/>
        <v>0</v>
      </c>
      <c r="Y205" s="12">
        <f t="shared" si="122"/>
        <v>0</v>
      </c>
      <c r="Z205" s="12">
        <f t="shared" si="123"/>
        <v>295521.59999999998</v>
      </c>
      <c r="AA205" s="12">
        <f t="shared" si="124"/>
        <v>0</v>
      </c>
      <c r="AB205" s="12">
        <f t="shared" si="100"/>
        <v>0</v>
      </c>
      <c r="AC205" s="12">
        <v>100000000</v>
      </c>
      <c r="AD205" s="12">
        <v>50000000</v>
      </c>
      <c r="AE205" s="12">
        <f>SUMIFS('[1]TIẾN ĐỘ %'!$M$6:$M$1034,'[1]TIẾN ĐỘ %'!$G$6:$G$1034,$A205,'[1]TIẾN ĐỘ %'!$F$6:$F$1034,$E205)</f>
        <v>50000000</v>
      </c>
      <c r="AF205" s="12">
        <f t="shared" si="106"/>
        <v>200000000</v>
      </c>
      <c r="AG205" s="12">
        <v>0</v>
      </c>
      <c r="AH205" s="12">
        <v>0</v>
      </c>
      <c r="AI205" s="12">
        <v>0</v>
      </c>
      <c r="AJ205" s="12">
        <v>3240000</v>
      </c>
      <c r="AK205" s="12">
        <v>50832000</v>
      </c>
      <c r="AL205" s="12">
        <v>3240000</v>
      </c>
      <c r="AM205" s="12">
        <v>54072000</v>
      </c>
      <c r="AN205" s="12">
        <f>SUMIFS('[1]DATA THÔ IN'!$P$4:$P$12031,'[1]DATA THÔ IN'!$H$4:$H$12031,$A205,'[1]DATA THÔ IN'!$AC$4:$AC$12031,$E205,'[1]DATA THÔ IN'!$AH$4:$AH$12031,"Tiến độ 1")</f>
        <v>0</v>
      </c>
      <c r="AO205" s="12">
        <f>SUMIFS('[1]DATA THÔ IN'!$P$4:$P$12031,'[1]DATA THÔ IN'!$H$4:$H$12031,$A205,'[1]DATA THÔ IN'!$AC$4:$AC$12031,$E205,'[1]DATA THÔ IN'!$AH$4:$AH$12031,"Tiến độ 2")</f>
        <v>30624000</v>
      </c>
      <c r="AP205" s="12">
        <f>SUMIFS('[1]TIẾN ĐỘ %'!$N$6:$N$1034,'[1]TIẾN ĐỘ %'!$G$6:$G$1034,A205,'[1]TIẾN ĐỘ %'!$F$6:$F$1034,$E205)</f>
        <v>30624000</v>
      </c>
      <c r="AQ205" s="12">
        <f t="shared" si="107"/>
        <v>84696000</v>
      </c>
      <c r="AR205" s="15">
        <f t="shared" si="108"/>
        <v>0</v>
      </c>
      <c r="AS205" s="15">
        <f t="shared" si="109"/>
        <v>0</v>
      </c>
      <c r="AT205" s="15">
        <f t="shared" si="110"/>
        <v>0</v>
      </c>
      <c r="AU205" s="16">
        <f t="shared" si="111"/>
        <v>6.4799999999999996E-2</v>
      </c>
      <c r="AV205" s="16">
        <f t="shared" si="112"/>
        <v>1.01664</v>
      </c>
      <c r="AW205" s="16">
        <f t="shared" si="113"/>
        <v>1.08144</v>
      </c>
      <c r="AX205" s="16">
        <f t="shared" si="115"/>
        <v>0</v>
      </c>
      <c r="AY205" s="16">
        <f t="shared" si="116"/>
        <v>0.61248000000000002</v>
      </c>
      <c r="AZ205" s="16">
        <f t="shared" si="117"/>
        <v>0.61248000000000002</v>
      </c>
      <c r="BA205" s="16">
        <f t="shared" si="118"/>
        <v>0.42348000000000002</v>
      </c>
    </row>
    <row r="206" spans="1:53" x14ac:dyDescent="0.25">
      <c r="A206" s="8" t="s">
        <v>1280</v>
      </c>
      <c r="B206" s="28" t="s">
        <v>115</v>
      </c>
      <c r="C206" s="28" t="s">
        <v>116</v>
      </c>
      <c r="D206" s="28" t="s">
        <v>60</v>
      </c>
      <c r="E206" s="9" t="s">
        <v>102</v>
      </c>
      <c r="F206" s="28" t="s">
        <v>73</v>
      </c>
      <c r="G206" s="28" t="s">
        <v>51</v>
      </c>
      <c r="H206" s="11">
        <v>3.5000000000000003E-2</v>
      </c>
      <c r="I206" s="11"/>
      <c r="J206" s="11">
        <v>0.01</v>
      </c>
      <c r="K206" s="11">
        <v>0.01</v>
      </c>
      <c r="L206" s="11">
        <v>5.0000000000000001E-3</v>
      </c>
      <c r="M206" s="11">
        <v>5.0000000000000001E-3</v>
      </c>
      <c r="N206" s="11"/>
      <c r="O206" s="12">
        <f t="shared" si="101"/>
        <v>0</v>
      </c>
      <c r="P206" s="12">
        <f t="shared" si="119"/>
        <v>3130710.9</v>
      </c>
      <c r="Q206" s="12">
        <f t="shared" si="102"/>
        <v>0</v>
      </c>
      <c r="R206" s="12">
        <f t="shared" si="94"/>
        <v>7746151.5</v>
      </c>
      <c r="S206" s="12">
        <f t="shared" si="103"/>
        <v>0</v>
      </c>
      <c r="T206" s="12">
        <f t="shared" si="120"/>
        <v>6808480</v>
      </c>
      <c r="U206" s="12">
        <f t="shared" si="104"/>
        <v>2152838</v>
      </c>
      <c r="V206" s="12">
        <f t="shared" si="121"/>
        <v>8961318</v>
      </c>
      <c r="W206" s="12">
        <f t="shared" si="114"/>
        <v>7055420</v>
      </c>
      <c r="X206" s="12">
        <f t="shared" si="105"/>
        <v>0</v>
      </c>
      <c r="Y206" s="12">
        <f t="shared" si="122"/>
        <v>5693075.3999999994</v>
      </c>
      <c r="Z206" s="12">
        <f t="shared" si="123"/>
        <v>3266023.1999999997</v>
      </c>
      <c r="AA206" s="12">
        <f t="shared" si="124"/>
        <v>9632475.5999999996</v>
      </c>
      <c r="AB206" s="12">
        <f t="shared" si="100"/>
        <v>13169972.6</v>
      </c>
      <c r="AC206" s="12">
        <v>800000000</v>
      </c>
      <c r="AD206" s="12">
        <v>700000000</v>
      </c>
      <c r="AE206" s="12">
        <f>SUMIFS('[1]TIẾN ĐỘ %'!$M$6:$M$1034,'[1]TIẾN ĐỘ %'!$G$6:$G$1034,$A206,'[1]TIẾN ĐỘ %'!$F$6:$F$1034,$E206)</f>
        <v>800000000</v>
      </c>
      <c r="AF206" s="12">
        <f t="shared" si="106"/>
        <v>2300000000</v>
      </c>
      <c r="AG206" s="12">
        <v>324426000</v>
      </c>
      <c r="AH206" s="12">
        <v>0</v>
      </c>
      <c r="AI206" s="12">
        <v>802710000</v>
      </c>
      <c r="AJ206" s="12">
        <v>705542000</v>
      </c>
      <c r="AK206" s="12">
        <v>223092000</v>
      </c>
      <c r="AL206" s="12">
        <v>705542000</v>
      </c>
      <c r="AM206" s="12">
        <v>928634000</v>
      </c>
      <c r="AN206" s="12">
        <f>SUMIFS('[1]DATA THÔ IN'!$P$4:$P$12031,'[1]DATA THÔ IN'!$H$4:$H$12031,$A206,'[1]DATA THÔ IN'!$AC$4:$AC$12031,$E206,'[1]DATA THÔ IN'!$AH$4:$AH$12031,"Tiến độ 1")</f>
        <v>589956000</v>
      </c>
      <c r="AO206" s="12">
        <f>SUMIFS('[1]DATA THÔ IN'!$P$4:$P$12031,'[1]DATA THÔ IN'!$H$4:$H$12031,$A206,'[1]DATA THÔ IN'!$AC$4:$AC$12031,$E206,'[1]DATA THÔ IN'!$AH$4:$AH$12031,"Tiến độ 2")</f>
        <v>338448000</v>
      </c>
      <c r="AP206" s="12">
        <f>SUMIFS('[1]TIẾN ĐỘ %'!$N$6:$N$1034,'[1]TIẾN ĐỘ %'!$G$6:$G$1034,A206,'[1]TIẾN ĐỘ %'!$F$6:$F$1034,$E206)</f>
        <v>998184000</v>
      </c>
      <c r="AQ206" s="12">
        <f t="shared" si="107"/>
        <v>2729528000</v>
      </c>
      <c r="AR206" s="15">
        <f t="shared" si="108"/>
        <v>0.40553250000000002</v>
      </c>
      <c r="AS206" s="15">
        <f t="shared" si="109"/>
        <v>0</v>
      </c>
      <c r="AT206" s="15">
        <f t="shared" si="110"/>
        <v>1.0033875000000001</v>
      </c>
      <c r="AU206" s="16">
        <f t="shared" si="111"/>
        <v>1.007917142857143</v>
      </c>
      <c r="AV206" s="16">
        <f t="shared" si="112"/>
        <v>0.31870285714285712</v>
      </c>
      <c r="AW206" s="16">
        <f t="shared" si="113"/>
        <v>1.3266199999999999</v>
      </c>
      <c r="AX206" s="16">
        <f t="shared" si="115"/>
        <v>0.73744500000000002</v>
      </c>
      <c r="AY206" s="16">
        <f t="shared" si="116"/>
        <v>0.42305999999999999</v>
      </c>
      <c r="AZ206" s="16">
        <f t="shared" si="117"/>
        <v>1.24773</v>
      </c>
      <c r="BA206" s="16">
        <f t="shared" si="118"/>
        <v>1.1867513043478262</v>
      </c>
    </row>
    <row r="207" spans="1:53" x14ac:dyDescent="0.25">
      <c r="A207" s="8" t="s">
        <v>1281</v>
      </c>
      <c r="B207" s="28" t="s">
        <v>117</v>
      </c>
      <c r="C207" s="28" t="s">
        <v>118</v>
      </c>
      <c r="D207" s="28" t="s">
        <v>49</v>
      </c>
      <c r="E207" s="9" t="s">
        <v>102</v>
      </c>
      <c r="F207" s="28" t="s">
        <v>64</v>
      </c>
      <c r="G207" s="28" t="s">
        <v>51</v>
      </c>
      <c r="H207" s="11">
        <v>3.5000000000000003E-2</v>
      </c>
      <c r="I207" s="11"/>
      <c r="J207" s="11">
        <v>0.01</v>
      </c>
      <c r="K207" s="11">
        <v>0.01</v>
      </c>
      <c r="L207" s="11">
        <v>5.0000000000000001E-3</v>
      </c>
      <c r="M207" s="11">
        <v>5.0000000000000001E-3</v>
      </c>
      <c r="N207" s="11"/>
      <c r="O207" s="12">
        <f t="shared" si="101"/>
        <v>0</v>
      </c>
      <c r="P207" s="12">
        <f t="shared" si="119"/>
        <v>0</v>
      </c>
      <c r="Q207" s="12">
        <f t="shared" si="102"/>
        <v>0</v>
      </c>
      <c r="R207" s="12">
        <f t="shared" si="94"/>
        <v>0</v>
      </c>
      <c r="S207" s="12">
        <f t="shared" si="103"/>
        <v>0</v>
      </c>
      <c r="T207" s="12">
        <f t="shared" si="120"/>
        <v>0</v>
      </c>
      <c r="U207" s="12">
        <f t="shared" si="104"/>
        <v>0</v>
      </c>
      <c r="V207" s="12">
        <f t="shared" si="121"/>
        <v>0</v>
      </c>
      <c r="W207" s="12">
        <f t="shared" si="114"/>
        <v>0</v>
      </c>
      <c r="X207" s="12">
        <f t="shared" si="105"/>
        <v>0</v>
      </c>
      <c r="Y207" s="12">
        <f t="shared" si="122"/>
        <v>0</v>
      </c>
      <c r="Z207" s="12">
        <f t="shared" si="123"/>
        <v>0</v>
      </c>
      <c r="AA207" s="12">
        <f t="shared" si="124"/>
        <v>1566310.8</v>
      </c>
      <c r="AB207" s="12">
        <f t="shared" si="100"/>
        <v>0</v>
      </c>
      <c r="AC207" s="12">
        <v>180000000</v>
      </c>
      <c r="AD207" s="12">
        <v>125000000</v>
      </c>
      <c r="AE207" s="12">
        <f>SUMIFS('[1]TIẾN ĐỘ %'!$M$6:$M$1034,'[1]TIẾN ĐỘ %'!$G$6:$G$1034,$A207,'[1]TIẾN ĐỘ %'!$F$6:$F$1034,$E207)</f>
        <v>150000000</v>
      </c>
      <c r="AF207" s="12">
        <f t="shared" si="106"/>
        <v>455000000</v>
      </c>
      <c r="AG207" s="12">
        <v>0</v>
      </c>
      <c r="AH207" s="12">
        <v>0</v>
      </c>
      <c r="AI207" s="12">
        <v>20016000</v>
      </c>
      <c r="AJ207" s="12">
        <v>12960000</v>
      </c>
      <c r="AK207" s="12">
        <v>16560000</v>
      </c>
      <c r="AL207" s="12">
        <v>0</v>
      </c>
      <c r="AM207" s="12">
        <v>103092000</v>
      </c>
      <c r="AN207" s="12">
        <f>SUMIFS('[1]DATA THÔ IN'!$P$4:$P$12031,'[1]DATA THÔ IN'!$H$4:$H$12031,$A207,'[1]DATA THÔ IN'!$AC$4:$AC$12031,$E207,'[1]DATA THÔ IN'!$AH$4:$AH$12031,"Tiến độ 1")</f>
        <v>53616000</v>
      </c>
      <c r="AO207" s="12">
        <f>SUMIFS('[1]DATA THÔ IN'!$P$4:$P$12031,'[1]DATA THÔ IN'!$H$4:$H$12031,$A207,'[1]DATA THÔ IN'!$AC$4:$AC$12031,$E207,'[1]DATA THÔ IN'!$AH$4:$AH$12031,"Tiến độ 2")</f>
        <v>0</v>
      </c>
      <c r="AP207" s="12">
        <f>SUMIFS('[1]TIẾN ĐỘ %'!$N$6:$N$1034,'[1]TIẾN ĐỘ %'!$G$6:$G$1034,A207,'[1]TIẾN ĐỘ %'!$F$6:$F$1034,$E207)</f>
        <v>162312000</v>
      </c>
      <c r="AQ207" s="12">
        <f t="shared" si="107"/>
        <v>285420000</v>
      </c>
      <c r="AR207" s="15">
        <f t="shared" si="108"/>
        <v>0</v>
      </c>
      <c r="AS207" s="15">
        <f t="shared" si="109"/>
        <v>0</v>
      </c>
      <c r="AT207" s="15">
        <f t="shared" si="110"/>
        <v>0.11119999999999999</v>
      </c>
      <c r="AU207" s="16">
        <f t="shared" si="111"/>
        <v>0.10367999999999999</v>
      </c>
      <c r="AV207" s="16">
        <f t="shared" si="112"/>
        <v>0.13247999999999999</v>
      </c>
      <c r="AW207" s="16">
        <f t="shared" si="113"/>
        <v>0.82473600000000002</v>
      </c>
      <c r="AX207" s="16">
        <f t="shared" si="115"/>
        <v>0.35743999999999998</v>
      </c>
      <c r="AY207" s="16">
        <f t="shared" si="116"/>
        <v>0</v>
      </c>
      <c r="AZ207" s="16">
        <f t="shared" si="117"/>
        <v>1.0820799999999999</v>
      </c>
      <c r="BA207" s="16">
        <f t="shared" si="118"/>
        <v>0.62729670329670328</v>
      </c>
    </row>
    <row r="208" spans="1:53" x14ac:dyDescent="0.25">
      <c r="A208" s="8" t="s">
        <v>1282</v>
      </c>
      <c r="B208" s="30" t="s">
        <v>121</v>
      </c>
      <c r="C208" s="9" t="s">
        <v>122</v>
      </c>
      <c r="D208" s="9" t="s">
        <v>60</v>
      </c>
      <c r="E208" s="9" t="s">
        <v>102</v>
      </c>
      <c r="F208" s="9" t="s">
        <v>61</v>
      </c>
      <c r="G208" s="9" t="s">
        <v>51</v>
      </c>
      <c r="H208" s="11">
        <v>3.5000000000000003E-2</v>
      </c>
      <c r="I208" s="11"/>
      <c r="J208" s="11">
        <v>0.01</v>
      </c>
      <c r="K208" s="11">
        <v>0.01</v>
      </c>
      <c r="L208" s="11">
        <v>5.0000000000000001E-3</v>
      </c>
      <c r="M208" s="11">
        <v>5.0000000000000001E-3</v>
      </c>
      <c r="N208" s="11"/>
      <c r="O208" s="12">
        <f t="shared" si="101"/>
        <v>0</v>
      </c>
      <c r="P208" s="12">
        <f t="shared" si="119"/>
        <v>625551.6</v>
      </c>
      <c r="Q208" s="12">
        <f t="shared" si="102"/>
        <v>357243</v>
      </c>
      <c r="R208" s="12">
        <f t="shared" si="94"/>
        <v>982794.6</v>
      </c>
      <c r="S208" s="12">
        <f t="shared" si="103"/>
        <v>0</v>
      </c>
      <c r="T208" s="12">
        <f t="shared" si="120"/>
        <v>976020</v>
      </c>
      <c r="U208" s="12">
        <f t="shared" si="104"/>
        <v>190491</v>
      </c>
      <c r="V208" s="12">
        <f t="shared" si="121"/>
        <v>1166511</v>
      </c>
      <c r="W208" s="12">
        <f t="shared" si="114"/>
        <v>1011420</v>
      </c>
      <c r="X208" s="12">
        <f t="shared" si="105"/>
        <v>0</v>
      </c>
      <c r="Y208" s="12">
        <f t="shared" si="122"/>
        <v>956334.29999999993</v>
      </c>
      <c r="Z208" s="12">
        <f t="shared" si="123"/>
        <v>220830.6</v>
      </c>
      <c r="AA208" s="12">
        <f t="shared" si="124"/>
        <v>1177164.8999999999</v>
      </c>
      <c r="AB208" s="12">
        <f t="shared" si="100"/>
        <v>1663235.4</v>
      </c>
      <c r="AC208" s="12">
        <v>100000000</v>
      </c>
      <c r="AD208" s="12">
        <v>100000000</v>
      </c>
      <c r="AE208" s="12">
        <f>SUMIFS('[1]TIẾN ĐỘ %'!$M$6:$M$1034,'[1]TIẾN ĐỘ %'!$G$6:$G$1034,$A208,'[1]TIẾN ĐỘ %'!$F$6:$F$1034,$E208)</f>
        <v>100000000</v>
      </c>
      <c r="AF208" s="12">
        <f t="shared" si="106"/>
        <v>300000000</v>
      </c>
      <c r="AG208" s="12">
        <v>64824000</v>
      </c>
      <c r="AH208" s="12">
        <v>37020000</v>
      </c>
      <c r="AI208" s="12">
        <v>101844000</v>
      </c>
      <c r="AJ208" s="12">
        <v>101142000</v>
      </c>
      <c r="AK208" s="12">
        <v>19740000</v>
      </c>
      <c r="AL208" s="12">
        <v>101142000</v>
      </c>
      <c r="AM208" s="12">
        <v>120882000</v>
      </c>
      <c r="AN208" s="12">
        <f>SUMIFS('[1]DATA THÔ IN'!$P$4:$P$12031,'[1]DATA THÔ IN'!$H$4:$H$12031,$A208,'[1]DATA THÔ IN'!$AC$4:$AC$12031,$E208,'[1]DATA THÔ IN'!$AH$4:$AH$12031,"Tiến độ 1")</f>
        <v>99102000</v>
      </c>
      <c r="AO208" s="12">
        <f>SUMIFS('[1]DATA THÔ IN'!$P$4:$P$12031,'[1]DATA THÔ IN'!$H$4:$H$12031,$A208,'[1]DATA THÔ IN'!$AC$4:$AC$12031,$E208,'[1]DATA THÔ IN'!$AH$4:$AH$12031,"Tiến độ 2")</f>
        <v>22884000</v>
      </c>
      <c r="AP208" s="12">
        <f>SUMIFS('[1]TIẾN ĐỘ %'!$N$6:$N$1034,'[1]TIẾN ĐỘ %'!$G$6:$G$1034,A208,'[1]TIẾN ĐỘ %'!$F$6:$F$1034,$E208)</f>
        <v>121986000</v>
      </c>
      <c r="AQ208" s="12">
        <f t="shared" si="107"/>
        <v>344712000</v>
      </c>
      <c r="AR208" s="15">
        <f t="shared" si="108"/>
        <v>0.64824000000000004</v>
      </c>
      <c r="AS208" s="15">
        <f t="shared" si="109"/>
        <v>0.37019999999999997</v>
      </c>
      <c r="AT208" s="15">
        <f t="shared" si="110"/>
        <v>1.01844</v>
      </c>
      <c r="AU208" s="16">
        <f t="shared" si="111"/>
        <v>1.01142</v>
      </c>
      <c r="AV208" s="16">
        <f t="shared" si="112"/>
        <v>0.19739999999999999</v>
      </c>
      <c r="AW208" s="16">
        <f t="shared" si="113"/>
        <v>1.20882</v>
      </c>
      <c r="AX208" s="16">
        <f t="shared" si="115"/>
        <v>0.99102000000000001</v>
      </c>
      <c r="AY208" s="16">
        <f t="shared" si="116"/>
        <v>0.22883999999999999</v>
      </c>
      <c r="AZ208" s="16">
        <f t="shared" si="117"/>
        <v>1.2198599999999999</v>
      </c>
      <c r="BA208" s="16">
        <f t="shared" si="118"/>
        <v>1.1490400000000001</v>
      </c>
    </row>
    <row r="209" spans="1:53" x14ac:dyDescent="0.25">
      <c r="A209" s="8" t="s">
        <v>1290</v>
      </c>
      <c r="B209" s="30" t="s">
        <v>415</v>
      </c>
      <c r="C209" s="9" t="s">
        <v>416</v>
      </c>
      <c r="D209" s="9" t="s">
        <v>49</v>
      </c>
      <c r="E209" s="9" t="s">
        <v>102</v>
      </c>
      <c r="F209" s="9" t="s">
        <v>64</v>
      </c>
      <c r="G209" s="9" t="s">
        <v>51</v>
      </c>
      <c r="H209" s="11"/>
      <c r="I209" s="11"/>
      <c r="J209" s="11">
        <v>0</v>
      </c>
      <c r="K209" s="11">
        <v>0.03</v>
      </c>
      <c r="L209" s="11">
        <v>0</v>
      </c>
      <c r="M209" s="11">
        <v>0</v>
      </c>
      <c r="N209" s="11"/>
      <c r="O209" s="12">
        <f t="shared" si="101"/>
        <v>0</v>
      </c>
      <c r="P209" s="12">
        <f t="shared" si="119"/>
        <v>0</v>
      </c>
      <c r="Q209" s="12">
        <f t="shared" si="102"/>
        <v>0</v>
      </c>
      <c r="R209" s="12">
        <f t="shared" si="94"/>
        <v>0</v>
      </c>
      <c r="S209" s="12">
        <f t="shared" si="103"/>
        <v>0</v>
      </c>
      <c r="T209" s="12">
        <f t="shared" si="120"/>
        <v>0</v>
      </c>
      <c r="U209" s="12">
        <f t="shared" si="104"/>
        <v>0</v>
      </c>
      <c r="V209" s="12">
        <f t="shared" si="121"/>
        <v>0</v>
      </c>
      <c r="W209" s="12">
        <f t="shared" si="114"/>
        <v>0</v>
      </c>
      <c r="X209" s="12">
        <f t="shared" si="105"/>
        <v>0</v>
      </c>
      <c r="Y209" s="12">
        <f t="shared" si="122"/>
        <v>0</v>
      </c>
      <c r="Z209" s="12">
        <f t="shared" si="123"/>
        <v>0</v>
      </c>
      <c r="AA209" s="12">
        <f t="shared" si="124"/>
        <v>0</v>
      </c>
      <c r="AB209" s="12">
        <f t="shared" si="100"/>
        <v>0</v>
      </c>
      <c r="AC209" s="12">
        <v>0</v>
      </c>
      <c r="AD209" s="12">
        <v>0</v>
      </c>
      <c r="AE209" s="12">
        <f>SUMIFS('[1]TIẾN ĐỘ %'!$M$6:$M$1034,'[1]TIẾN ĐỘ %'!$G$6:$G$1034,$A209,'[1]TIẾN ĐỘ %'!$F$6:$F$1034,$E209)</f>
        <v>0</v>
      </c>
      <c r="AF209" s="12">
        <f t="shared" si="106"/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f>SUMIFS('[1]DATA THÔ IN'!$P$4:$P$12031,'[1]DATA THÔ IN'!$H$4:$H$12031,$A209,'[1]DATA THÔ IN'!$AC$4:$AC$12031,$E209,'[1]DATA THÔ IN'!$AH$4:$AH$12031,"Tiến độ 1")</f>
        <v>6480000</v>
      </c>
      <c r="AO209" s="12">
        <f>SUMIFS('[1]DATA THÔ IN'!$P$4:$P$12031,'[1]DATA THÔ IN'!$H$4:$H$12031,$A209,'[1]DATA THÔ IN'!$AC$4:$AC$12031,$E209,'[1]DATA THÔ IN'!$AH$4:$AH$12031,"Tiến độ 2")</f>
        <v>0</v>
      </c>
      <c r="AP209" s="12">
        <f>SUMIFS('[1]TIẾN ĐỘ %'!$N$6:$N$1034,'[1]TIẾN ĐỘ %'!$G$6:$G$1034,A209,'[1]TIẾN ĐỘ %'!$F$6:$F$1034,$E209)</f>
        <v>6480000</v>
      </c>
      <c r="AQ209" s="12">
        <f t="shared" si="107"/>
        <v>6480000</v>
      </c>
      <c r="AR209" s="15">
        <f t="shared" si="108"/>
        <v>0</v>
      </c>
      <c r="AS209" s="15">
        <f t="shared" si="109"/>
        <v>0</v>
      </c>
      <c r="AT209" s="15">
        <f t="shared" si="110"/>
        <v>0</v>
      </c>
      <c r="AU209" s="16">
        <f t="shared" si="111"/>
        <v>0</v>
      </c>
      <c r="AV209" s="16">
        <f t="shared" si="112"/>
        <v>0</v>
      </c>
      <c r="AW209" s="16">
        <f t="shared" si="113"/>
        <v>0</v>
      </c>
      <c r="AX209" s="16">
        <f t="shared" si="115"/>
        <v>0</v>
      </c>
      <c r="AY209" s="16">
        <f t="shared" si="116"/>
        <v>0</v>
      </c>
      <c r="AZ209" s="16">
        <f t="shared" si="117"/>
        <v>0</v>
      </c>
      <c r="BA209" s="16">
        <f t="shared" si="118"/>
        <v>0</v>
      </c>
    </row>
    <row r="210" spans="1:53" x14ac:dyDescent="0.25">
      <c r="A210" s="8" t="s">
        <v>1291</v>
      </c>
      <c r="B210" s="30" t="s">
        <v>435</v>
      </c>
      <c r="C210" s="9" t="s">
        <v>436</v>
      </c>
      <c r="D210" s="9" t="s">
        <v>49</v>
      </c>
      <c r="E210" s="9" t="s">
        <v>102</v>
      </c>
      <c r="F210" s="9" t="s">
        <v>64</v>
      </c>
      <c r="G210" s="9" t="s">
        <v>51</v>
      </c>
      <c r="H210" s="11"/>
      <c r="I210" s="11"/>
      <c r="J210" s="11">
        <v>0.01</v>
      </c>
      <c r="K210" s="11">
        <v>0.01</v>
      </c>
      <c r="L210" s="11">
        <v>5.0000000000000001E-3</v>
      </c>
      <c r="M210" s="11">
        <v>5.0000000000000001E-3</v>
      </c>
      <c r="N210" s="11"/>
      <c r="O210" s="12">
        <f t="shared" si="101"/>
        <v>0</v>
      </c>
      <c r="P210" s="12">
        <f t="shared" si="119"/>
        <v>0</v>
      </c>
      <c r="Q210" s="12">
        <f t="shared" si="102"/>
        <v>0</v>
      </c>
      <c r="R210" s="12">
        <f t="shared" si="94"/>
        <v>0</v>
      </c>
      <c r="S210" s="12">
        <f t="shared" si="103"/>
        <v>0</v>
      </c>
      <c r="T210" s="12">
        <f t="shared" si="120"/>
        <v>0</v>
      </c>
      <c r="U210" s="12">
        <f t="shared" si="104"/>
        <v>0</v>
      </c>
      <c r="V210" s="12">
        <f t="shared" si="121"/>
        <v>0</v>
      </c>
      <c r="W210" s="12">
        <f t="shared" si="114"/>
        <v>0</v>
      </c>
      <c r="X210" s="12">
        <f t="shared" si="105"/>
        <v>0</v>
      </c>
      <c r="Y210" s="12">
        <f t="shared" si="122"/>
        <v>0</v>
      </c>
      <c r="Z210" s="12">
        <f t="shared" si="123"/>
        <v>0</v>
      </c>
      <c r="AA210" s="12">
        <f t="shared" si="124"/>
        <v>0</v>
      </c>
      <c r="AB210" s="12">
        <f t="shared" si="100"/>
        <v>0</v>
      </c>
      <c r="AC210" s="12">
        <v>0</v>
      </c>
      <c r="AD210" s="12">
        <v>0</v>
      </c>
      <c r="AE210" s="12">
        <f>SUMIFS('[1]TIẾN ĐỘ %'!$M$6:$M$1034,'[1]TIẾN ĐỘ %'!$G$6:$G$1034,$A210,'[1]TIẾN ĐỘ %'!$F$6:$F$1034,$E210)</f>
        <v>0</v>
      </c>
      <c r="AF210" s="12">
        <f t="shared" si="106"/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f>SUMIFS('[1]DATA THÔ IN'!$P$4:$P$12031,'[1]DATA THÔ IN'!$H$4:$H$12031,$A210,'[1]DATA THÔ IN'!$AC$4:$AC$12031,$E210,'[1]DATA THÔ IN'!$AH$4:$AH$12031,"Tiến độ 1")</f>
        <v>0</v>
      </c>
      <c r="AO210" s="12">
        <f>SUMIFS('[1]DATA THÔ IN'!$P$4:$P$12031,'[1]DATA THÔ IN'!$H$4:$H$12031,$A210,'[1]DATA THÔ IN'!$AC$4:$AC$12031,$E210,'[1]DATA THÔ IN'!$AH$4:$AH$12031,"Tiến độ 2")</f>
        <v>0</v>
      </c>
      <c r="AP210" s="12">
        <f>SUMIFS('[1]TIẾN ĐỘ %'!$N$6:$N$1034,'[1]TIẾN ĐỘ %'!$G$6:$G$1034,A210,'[1]TIẾN ĐỘ %'!$F$6:$F$1034,$E210)</f>
        <v>0</v>
      </c>
      <c r="AQ210" s="12">
        <f t="shared" si="107"/>
        <v>0</v>
      </c>
      <c r="AR210" s="15">
        <f t="shared" si="108"/>
        <v>0</v>
      </c>
      <c r="AS210" s="15">
        <f t="shared" si="109"/>
        <v>0</v>
      </c>
      <c r="AT210" s="15">
        <f t="shared" si="110"/>
        <v>0</v>
      </c>
      <c r="AU210" s="16">
        <f t="shared" si="111"/>
        <v>0</v>
      </c>
      <c r="AV210" s="16">
        <f t="shared" si="112"/>
        <v>0</v>
      </c>
      <c r="AW210" s="16">
        <f t="shared" si="113"/>
        <v>0</v>
      </c>
      <c r="AX210" s="16">
        <f t="shared" si="115"/>
        <v>0</v>
      </c>
      <c r="AY210" s="16">
        <f t="shared" si="116"/>
        <v>0</v>
      </c>
      <c r="AZ210" s="16">
        <f t="shared" si="117"/>
        <v>0</v>
      </c>
      <c r="BA210" s="16">
        <f t="shared" si="118"/>
        <v>0</v>
      </c>
    </row>
    <row r="211" spans="1:53" x14ac:dyDescent="0.25">
      <c r="A211" s="8" t="s">
        <v>1292</v>
      </c>
      <c r="B211" s="30" t="s">
        <v>452</v>
      </c>
      <c r="C211" s="9" t="s">
        <v>453</v>
      </c>
      <c r="D211" s="9" t="s">
        <v>49</v>
      </c>
      <c r="E211" s="9" t="s">
        <v>102</v>
      </c>
      <c r="F211" s="9" t="s">
        <v>85</v>
      </c>
      <c r="G211" s="9" t="s">
        <v>51</v>
      </c>
      <c r="H211" s="11">
        <v>3.5000000000000003E-2</v>
      </c>
      <c r="I211" s="11"/>
      <c r="J211" s="11">
        <v>0.01</v>
      </c>
      <c r="K211" s="11">
        <v>0.01</v>
      </c>
      <c r="L211" s="11">
        <v>5.0000000000000001E-3</v>
      </c>
      <c r="M211" s="11">
        <v>5.0000000000000001E-3</v>
      </c>
      <c r="N211" s="11"/>
      <c r="O211" s="12">
        <f t="shared" si="101"/>
        <v>0</v>
      </c>
      <c r="P211" s="12">
        <f t="shared" si="119"/>
        <v>0</v>
      </c>
      <c r="Q211" s="12">
        <f t="shared" si="102"/>
        <v>0</v>
      </c>
      <c r="R211" s="12">
        <f t="shared" si="94"/>
        <v>0</v>
      </c>
      <c r="S211" s="12">
        <f t="shared" si="103"/>
        <v>0</v>
      </c>
      <c r="T211" s="12">
        <f t="shared" si="120"/>
        <v>0</v>
      </c>
      <c r="U211" s="12">
        <f t="shared" si="104"/>
        <v>0</v>
      </c>
      <c r="V211" s="12">
        <f t="shared" si="121"/>
        <v>0</v>
      </c>
      <c r="W211" s="12">
        <f t="shared" si="114"/>
        <v>0</v>
      </c>
      <c r="X211" s="12">
        <f t="shared" si="105"/>
        <v>0</v>
      </c>
      <c r="Y211" s="12">
        <f t="shared" si="122"/>
        <v>0</v>
      </c>
      <c r="Z211" s="12">
        <f t="shared" si="123"/>
        <v>0</v>
      </c>
      <c r="AA211" s="12">
        <f t="shared" si="124"/>
        <v>0</v>
      </c>
      <c r="AB211" s="12">
        <f t="shared" si="100"/>
        <v>0</v>
      </c>
      <c r="AC211" s="12">
        <v>0</v>
      </c>
      <c r="AD211" s="12">
        <v>0</v>
      </c>
      <c r="AE211" s="12">
        <f>SUMIFS('[1]TIẾN ĐỘ %'!$M$6:$M$1034,'[1]TIẾN ĐỘ %'!$G$6:$G$1034,$A211,'[1]TIẾN ĐỘ %'!$F$6:$F$1034,$E211)</f>
        <v>0</v>
      </c>
      <c r="AF211" s="12">
        <f t="shared" si="106"/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f>SUMIFS('[1]DATA THÔ IN'!$P$4:$P$12031,'[1]DATA THÔ IN'!$H$4:$H$12031,$A211,'[1]DATA THÔ IN'!$AC$4:$AC$12031,$E211,'[1]DATA THÔ IN'!$AH$4:$AH$12031,"Tiến độ 1")</f>
        <v>0</v>
      </c>
      <c r="AO211" s="12">
        <f>SUMIFS('[1]DATA THÔ IN'!$P$4:$P$12031,'[1]DATA THÔ IN'!$H$4:$H$12031,$A211,'[1]DATA THÔ IN'!$AC$4:$AC$12031,$E211,'[1]DATA THÔ IN'!$AH$4:$AH$12031,"Tiến độ 2")</f>
        <v>0</v>
      </c>
      <c r="AP211" s="12">
        <f>SUMIFS('[1]TIẾN ĐỘ %'!$N$6:$N$1034,'[1]TIẾN ĐỘ %'!$G$6:$G$1034,A211,'[1]TIẾN ĐỘ %'!$F$6:$F$1034,$E211)</f>
        <v>0</v>
      </c>
      <c r="AQ211" s="12">
        <f t="shared" si="107"/>
        <v>0</v>
      </c>
      <c r="AR211" s="15">
        <f t="shared" si="108"/>
        <v>0</v>
      </c>
      <c r="AS211" s="15">
        <f t="shared" si="109"/>
        <v>0</v>
      </c>
      <c r="AT211" s="15">
        <f t="shared" si="110"/>
        <v>0</v>
      </c>
      <c r="AU211" s="16">
        <f t="shared" si="111"/>
        <v>0</v>
      </c>
      <c r="AV211" s="16">
        <f t="shared" si="112"/>
        <v>0</v>
      </c>
      <c r="AW211" s="16">
        <f t="shared" si="113"/>
        <v>0</v>
      </c>
      <c r="AX211" s="16">
        <f t="shared" si="115"/>
        <v>0</v>
      </c>
      <c r="AY211" s="16">
        <f t="shared" si="116"/>
        <v>0</v>
      </c>
      <c r="AZ211" s="16">
        <f t="shared" si="117"/>
        <v>0</v>
      </c>
      <c r="BA211" s="16">
        <f t="shared" si="118"/>
        <v>0</v>
      </c>
    </row>
    <row r="212" spans="1:53" x14ac:dyDescent="0.25">
      <c r="A212" s="8" t="s">
        <v>1295</v>
      </c>
      <c r="B212" s="32" t="s">
        <v>462</v>
      </c>
      <c r="C212" s="9" t="s">
        <v>463</v>
      </c>
      <c r="D212" s="9" t="s">
        <v>49</v>
      </c>
      <c r="E212" s="9" t="s">
        <v>102</v>
      </c>
      <c r="F212" s="9" t="s">
        <v>85</v>
      </c>
      <c r="G212" s="9" t="s">
        <v>51</v>
      </c>
      <c r="H212" s="11">
        <v>3.5000000000000003E-2</v>
      </c>
      <c r="I212" s="11"/>
      <c r="J212" s="11">
        <v>0.01</v>
      </c>
      <c r="K212" s="11">
        <v>0.01</v>
      </c>
      <c r="L212" s="11">
        <v>5.0000000000000001E-3</v>
      </c>
      <c r="M212" s="11">
        <v>5.0000000000000001E-3</v>
      </c>
      <c r="N212" s="11"/>
      <c r="O212" s="12">
        <f t="shared" si="101"/>
        <v>0</v>
      </c>
      <c r="P212" s="12">
        <f t="shared" si="119"/>
        <v>0</v>
      </c>
      <c r="Q212" s="12">
        <f t="shared" si="102"/>
        <v>0</v>
      </c>
      <c r="R212" s="12">
        <f t="shared" si="94"/>
        <v>0</v>
      </c>
      <c r="S212" s="12">
        <f t="shared" si="103"/>
        <v>0</v>
      </c>
      <c r="T212" s="12">
        <f t="shared" si="120"/>
        <v>0</v>
      </c>
      <c r="U212" s="12">
        <f t="shared" si="104"/>
        <v>0</v>
      </c>
      <c r="V212" s="12">
        <f t="shared" si="121"/>
        <v>0</v>
      </c>
      <c r="W212" s="12">
        <f t="shared" si="114"/>
        <v>0</v>
      </c>
      <c r="X212" s="12">
        <f t="shared" si="105"/>
        <v>0</v>
      </c>
      <c r="Y212" s="12">
        <f t="shared" si="122"/>
        <v>765495.9</v>
      </c>
      <c r="Z212" s="12">
        <f t="shared" si="123"/>
        <v>0</v>
      </c>
      <c r="AA212" s="12">
        <f t="shared" si="124"/>
        <v>1062870.3</v>
      </c>
      <c r="AB212" s="12">
        <f t="shared" si="100"/>
        <v>0</v>
      </c>
      <c r="AC212" s="12">
        <v>85000000</v>
      </c>
      <c r="AD212" s="12">
        <v>59000000</v>
      </c>
      <c r="AE212" s="12">
        <f>SUMIFS('[1]TIẾN ĐỘ %'!$M$6:$M$1034,'[1]TIẾN ĐỘ %'!$G$6:$G$1034,$A212,'[1]TIẾN ĐỘ %'!$F$6:$F$1034,$E212)</f>
        <v>70000000</v>
      </c>
      <c r="AF212" s="12">
        <f t="shared" si="106"/>
        <v>214000000</v>
      </c>
      <c r="AG212" s="12">
        <v>19440000</v>
      </c>
      <c r="AH212" s="12">
        <v>0</v>
      </c>
      <c r="AI212" s="12">
        <v>53868000</v>
      </c>
      <c r="AJ212" s="12">
        <v>0</v>
      </c>
      <c r="AK212" s="12">
        <v>0</v>
      </c>
      <c r="AL212" s="12">
        <v>0</v>
      </c>
      <c r="AM212" s="12">
        <v>33444000</v>
      </c>
      <c r="AN212" s="12">
        <f>SUMIFS('[1]DATA THÔ IN'!$P$4:$P$12031,'[1]DATA THÔ IN'!$H$4:$H$12031,$A212,'[1]DATA THÔ IN'!$AC$4:$AC$12031,$E212,'[1]DATA THÔ IN'!$AH$4:$AH$12031,"Tiến độ 1")</f>
        <v>79326000</v>
      </c>
      <c r="AO212" s="12">
        <f>SUMIFS('[1]DATA THÔ IN'!$P$4:$P$12031,'[1]DATA THÔ IN'!$H$4:$H$12031,$A212,'[1]DATA THÔ IN'!$AC$4:$AC$12031,$E212,'[1]DATA THÔ IN'!$AH$4:$AH$12031,"Tiến độ 2")</f>
        <v>0</v>
      </c>
      <c r="AP212" s="12">
        <f>SUMIFS('[1]TIẾN ĐỘ %'!$N$6:$N$1034,'[1]TIẾN ĐỘ %'!$G$6:$G$1034,A212,'[1]TIẾN ĐỘ %'!$F$6:$F$1034,$E212)</f>
        <v>110142000</v>
      </c>
      <c r="AQ212" s="12">
        <f t="shared" si="107"/>
        <v>197454000</v>
      </c>
      <c r="AR212" s="15">
        <f t="shared" si="108"/>
        <v>0.22870588235294118</v>
      </c>
      <c r="AS212" s="15">
        <f t="shared" si="109"/>
        <v>0</v>
      </c>
      <c r="AT212" s="15">
        <f t="shared" si="110"/>
        <v>0.63374117647058825</v>
      </c>
      <c r="AU212" s="16">
        <f t="shared" si="111"/>
        <v>0</v>
      </c>
      <c r="AV212" s="16">
        <f t="shared" si="112"/>
        <v>0</v>
      </c>
      <c r="AW212" s="16">
        <f t="shared" si="113"/>
        <v>0.56684745762711863</v>
      </c>
      <c r="AX212" s="16">
        <f t="shared" si="115"/>
        <v>1.1332285714285715</v>
      </c>
      <c r="AY212" s="16">
        <f t="shared" si="116"/>
        <v>0</v>
      </c>
      <c r="AZ212" s="16">
        <f t="shared" si="117"/>
        <v>1.5734571428571429</v>
      </c>
      <c r="BA212" s="16">
        <f t="shared" si="118"/>
        <v>0.92268224299065416</v>
      </c>
    </row>
    <row r="213" spans="1:53" x14ac:dyDescent="0.25">
      <c r="A213" s="8" t="s">
        <v>1298</v>
      </c>
      <c r="B213" s="30" t="s">
        <v>555</v>
      </c>
      <c r="C213" s="9" t="s">
        <v>556</v>
      </c>
      <c r="D213" s="28" t="s">
        <v>1459</v>
      </c>
      <c r="E213" s="9" t="s">
        <v>102</v>
      </c>
      <c r="F213" s="9" t="s">
        <v>488</v>
      </c>
      <c r="G213" s="9" t="s">
        <v>475</v>
      </c>
      <c r="H213" s="11">
        <v>3.5000000000000003E-2</v>
      </c>
      <c r="I213" s="11"/>
      <c r="J213" s="11">
        <v>0.01</v>
      </c>
      <c r="K213" s="11">
        <v>0.01</v>
      </c>
      <c r="L213" s="11">
        <v>5.0000000000000001E-3</v>
      </c>
      <c r="M213" s="11">
        <v>5.0000000000000001E-3</v>
      </c>
      <c r="N213" s="11"/>
      <c r="O213" s="12">
        <f t="shared" si="101"/>
        <v>0</v>
      </c>
      <c r="P213" s="12">
        <f t="shared" si="119"/>
        <v>742046.4</v>
      </c>
      <c r="Q213" s="12">
        <f t="shared" si="102"/>
        <v>705569.4</v>
      </c>
      <c r="R213" s="12">
        <f t="shared" si="94"/>
        <v>1447615.8</v>
      </c>
      <c r="S213" s="12">
        <f t="shared" si="103"/>
        <v>0</v>
      </c>
      <c r="T213" s="12">
        <f t="shared" si="120"/>
        <v>0</v>
      </c>
      <c r="U213" s="12">
        <f t="shared" si="104"/>
        <v>0</v>
      </c>
      <c r="V213" s="12">
        <f t="shared" si="121"/>
        <v>1450742</v>
      </c>
      <c r="W213" s="12">
        <f t="shared" si="114"/>
        <v>0</v>
      </c>
      <c r="X213" s="12">
        <f t="shared" si="105"/>
        <v>0</v>
      </c>
      <c r="Y213" s="12">
        <f t="shared" si="122"/>
        <v>0</v>
      </c>
      <c r="Z213" s="12">
        <f t="shared" si="123"/>
        <v>1642275.5999999999</v>
      </c>
      <c r="AA213" s="12">
        <f t="shared" si="124"/>
        <v>1642275.5999999999</v>
      </c>
      <c r="AB213" s="12">
        <f t="shared" si="100"/>
        <v>2270316.9</v>
      </c>
      <c r="AC213" s="12">
        <v>150000000</v>
      </c>
      <c r="AD213" s="12">
        <v>150000000</v>
      </c>
      <c r="AE213" s="12">
        <f>SUMIFS('[1]TIẾN ĐỘ %'!$M$6:$M$1034,'[1]TIẾN ĐỘ %'!$G$6:$G$1034,$A213,'[1]TIẾN ĐỘ %'!$F$6:$F$1034,$E213)</f>
        <v>170000000</v>
      </c>
      <c r="AF213" s="12">
        <f t="shared" si="106"/>
        <v>470000000</v>
      </c>
      <c r="AG213" s="12">
        <v>76896000</v>
      </c>
      <c r="AH213" s="12">
        <v>73116000</v>
      </c>
      <c r="AI213" s="12">
        <v>150012000</v>
      </c>
      <c r="AJ213" s="12">
        <v>0</v>
      </c>
      <c r="AK213" s="12">
        <v>77928000</v>
      </c>
      <c r="AL213" s="12">
        <v>0</v>
      </c>
      <c r="AM213" s="12">
        <v>150336000</v>
      </c>
      <c r="AN213" s="12">
        <f>SUMIFS('[1]DATA THÔ IN'!$P$4:$P$12031,'[1]DATA THÔ IN'!$H$4:$H$12031,$A213,'[1]DATA THÔ IN'!$AC$4:$AC$12031,$E213,'[1]DATA THÔ IN'!$AH$4:$AH$12031,"Tiến độ 1")</f>
        <v>0</v>
      </c>
      <c r="AO213" s="12">
        <f>SUMIFS('[1]DATA THÔ IN'!$P$4:$P$12031,'[1]DATA THÔ IN'!$H$4:$H$12031,$A213,'[1]DATA THÔ IN'!$AC$4:$AC$12031,$E213,'[1]DATA THÔ IN'!$AH$4:$AH$12031,"Tiến độ 2")</f>
        <v>170184000</v>
      </c>
      <c r="AP213" s="12">
        <f>SUMIFS('[1]TIẾN ĐỘ %'!$N$6:$N$1034,'[1]TIẾN ĐỘ %'!$G$6:$G$1034,A213,'[1]TIẾN ĐỘ %'!$F$6:$F$1034,$E213)</f>
        <v>170184000</v>
      </c>
      <c r="AQ213" s="12">
        <f t="shared" si="107"/>
        <v>470532000</v>
      </c>
      <c r="AR213" s="15">
        <f t="shared" si="108"/>
        <v>0.51263999999999998</v>
      </c>
      <c r="AS213" s="15">
        <f t="shared" si="109"/>
        <v>0.48743999999999998</v>
      </c>
      <c r="AT213" s="15">
        <f t="shared" si="110"/>
        <v>1.0000800000000001</v>
      </c>
      <c r="AU213" s="16">
        <f t="shared" si="111"/>
        <v>0</v>
      </c>
      <c r="AV213" s="16">
        <f t="shared" si="112"/>
        <v>0.51951999999999998</v>
      </c>
      <c r="AW213" s="16">
        <f t="shared" si="113"/>
        <v>1.00224</v>
      </c>
      <c r="AX213" s="16">
        <f t="shared" si="115"/>
        <v>0</v>
      </c>
      <c r="AY213" s="16">
        <f t="shared" si="116"/>
        <v>1.0010823529411765</v>
      </c>
      <c r="AZ213" s="16">
        <f t="shared" si="117"/>
        <v>1.0010823529411765</v>
      </c>
      <c r="BA213" s="16">
        <f t="shared" si="118"/>
        <v>1.0011319148936171</v>
      </c>
    </row>
    <row r="214" spans="1:53" x14ac:dyDescent="0.25">
      <c r="A214" s="8" t="s">
        <v>1304</v>
      </c>
      <c r="B214" s="30" t="s">
        <v>565</v>
      </c>
      <c r="C214" s="9" t="s">
        <v>566</v>
      </c>
      <c r="D214" s="9" t="s">
        <v>1390</v>
      </c>
      <c r="E214" s="9" t="s">
        <v>102</v>
      </c>
      <c r="F214" s="9" t="s">
        <v>505</v>
      </c>
      <c r="G214" s="9" t="s">
        <v>475</v>
      </c>
      <c r="H214" s="11">
        <v>3.5000000000000003E-2</v>
      </c>
      <c r="I214" s="11"/>
      <c r="J214" s="11">
        <v>0.01</v>
      </c>
      <c r="K214" s="11">
        <v>0.01</v>
      </c>
      <c r="L214" s="11">
        <v>5.0000000000000001E-3</v>
      </c>
      <c r="M214" s="11">
        <v>5.0000000000000001E-3</v>
      </c>
      <c r="N214" s="11"/>
      <c r="O214" s="12">
        <f t="shared" si="101"/>
        <v>0</v>
      </c>
      <c r="P214" s="12">
        <f t="shared" si="119"/>
        <v>0</v>
      </c>
      <c r="Q214" s="12">
        <f t="shared" si="102"/>
        <v>0</v>
      </c>
      <c r="R214" s="12">
        <f t="shared" si="94"/>
        <v>1931659.8</v>
      </c>
      <c r="S214" s="12">
        <f t="shared" si="103"/>
        <v>0</v>
      </c>
      <c r="T214" s="12">
        <f t="shared" si="120"/>
        <v>0</v>
      </c>
      <c r="U214" s="12">
        <f t="shared" si="104"/>
        <v>991846</v>
      </c>
      <c r="V214" s="12">
        <f t="shared" si="121"/>
        <v>1325119</v>
      </c>
      <c r="W214" s="12">
        <f t="shared" si="114"/>
        <v>345360</v>
      </c>
      <c r="X214" s="12">
        <f t="shared" si="105"/>
        <v>0</v>
      </c>
      <c r="Y214" s="12">
        <f t="shared" si="122"/>
        <v>0</v>
      </c>
      <c r="Z214" s="12">
        <f t="shared" si="123"/>
        <v>0</v>
      </c>
      <c r="AA214" s="12">
        <f t="shared" si="124"/>
        <v>1940113.2</v>
      </c>
      <c r="AB214" s="12">
        <f t="shared" si="100"/>
        <v>2598445.85</v>
      </c>
      <c r="AC214" s="12">
        <v>200000000</v>
      </c>
      <c r="AD214" s="12">
        <v>130000000</v>
      </c>
      <c r="AE214" s="12">
        <f>SUMIFS('[1]TIẾN ĐỘ %'!$M$6:$M$1034,'[1]TIẾN ĐỘ %'!$G$6:$G$1034,$A214,'[1]TIẾN ĐỘ %'!$F$6:$F$1034,$E214)</f>
        <v>200000000</v>
      </c>
      <c r="AF214" s="12">
        <f t="shared" si="106"/>
        <v>530000000</v>
      </c>
      <c r="AG214" s="12">
        <v>0</v>
      </c>
      <c r="AH214" s="12">
        <v>80124000</v>
      </c>
      <c r="AI214" s="12">
        <v>200172000</v>
      </c>
      <c r="AJ214" s="12">
        <v>34536000</v>
      </c>
      <c r="AK214" s="12">
        <v>102782000</v>
      </c>
      <c r="AL214" s="12">
        <v>34536000</v>
      </c>
      <c r="AM214" s="12">
        <v>137318000</v>
      </c>
      <c r="AN214" s="12">
        <f>SUMIFS('[1]DATA THÔ IN'!$P$4:$P$12031,'[1]DATA THÔ IN'!$H$4:$H$12031,$A214,'[1]DATA THÔ IN'!$AC$4:$AC$12031,$E214,'[1]DATA THÔ IN'!$AH$4:$AH$12031,"Tiến độ 1")</f>
        <v>16080000</v>
      </c>
      <c r="AO214" s="12">
        <f>SUMIFS('[1]DATA THÔ IN'!$P$4:$P$12031,'[1]DATA THÔ IN'!$H$4:$H$12031,$A214,'[1]DATA THÔ IN'!$AC$4:$AC$12031,$E214,'[1]DATA THÔ IN'!$AH$4:$AH$12031,"Tiến độ 2")</f>
        <v>11040000</v>
      </c>
      <c r="AP214" s="12">
        <f>SUMIFS('[1]TIẾN ĐỘ %'!$N$6:$N$1034,'[1]TIẾN ĐỘ %'!$G$6:$G$1034,A214,'[1]TIẾN ĐỘ %'!$F$6:$F$1034,$E214)</f>
        <v>201048000</v>
      </c>
      <c r="AQ214" s="12">
        <f t="shared" si="107"/>
        <v>538538000</v>
      </c>
      <c r="AR214" s="15">
        <f t="shared" si="108"/>
        <v>0</v>
      </c>
      <c r="AS214" s="15">
        <f t="shared" si="109"/>
        <v>0.40061999999999998</v>
      </c>
      <c r="AT214" s="15">
        <f t="shared" si="110"/>
        <v>1.0008600000000001</v>
      </c>
      <c r="AU214" s="16">
        <f t="shared" si="111"/>
        <v>0.26566153846153845</v>
      </c>
      <c r="AV214" s="16">
        <f t="shared" si="112"/>
        <v>0.79063076923076925</v>
      </c>
      <c r="AW214" s="16">
        <f t="shared" si="113"/>
        <v>1.0562923076923076</v>
      </c>
      <c r="AX214" s="16">
        <f t="shared" si="115"/>
        <v>8.0399999999999999E-2</v>
      </c>
      <c r="AY214" s="16">
        <f t="shared" si="116"/>
        <v>5.5199999999999999E-2</v>
      </c>
      <c r="AZ214" s="16">
        <f t="shared" si="117"/>
        <v>1.0052399999999999</v>
      </c>
      <c r="BA214" s="16">
        <f t="shared" si="118"/>
        <v>1.0161094339622641</v>
      </c>
    </row>
    <row r="215" spans="1:53" x14ac:dyDescent="0.25">
      <c r="A215" s="8" t="s">
        <v>1327</v>
      </c>
      <c r="B215" s="32" t="s">
        <v>573</v>
      </c>
      <c r="C215" s="9" t="s">
        <v>574</v>
      </c>
      <c r="D215" s="28" t="s">
        <v>1459</v>
      </c>
      <c r="E215" s="9" t="s">
        <v>102</v>
      </c>
      <c r="F215" s="9" t="s">
        <v>488</v>
      </c>
      <c r="G215" s="9" t="s">
        <v>475</v>
      </c>
      <c r="H215" s="11">
        <v>3.5000000000000003E-2</v>
      </c>
      <c r="I215" s="11"/>
      <c r="J215" s="11">
        <v>0.01</v>
      </c>
      <c r="K215" s="11">
        <v>0.01</v>
      </c>
      <c r="L215" s="11">
        <v>5.0000000000000001E-3</v>
      </c>
      <c r="M215" s="11">
        <v>5.0000000000000001E-3</v>
      </c>
      <c r="N215" s="11"/>
      <c r="O215" s="12">
        <f t="shared" si="101"/>
        <v>0</v>
      </c>
      <c r="P215" s="12">
        <f t="shared" si="119"/>
        <v>0</v>
      </c>
      <c r="Q215" s="12">
        <f t="shared" si="102"/>
        <v>0</v>
      </c>
      <c r="R215" s="12">
        <f t="shared" si="94"/>
        <v>0</v>
      </c>
      <c r="S215" s="12">
        <f t="shared" si="103"/>
        <v>0</v>
      </c>
      <c r="T215" s="12">
        <f t="shared" si="120"/>
        <v>0</v>
      </c>
      <c r="U215" s="12">
        <f t="shared" si="104"/>
        <v>0</v>
      </c>
      <c r="V215" s="12">
        <f t="shared" si="121"/>
        <v>0</v>
      </c>
      <c r="W215" s="12">
        <f t="shared" si="114"/>
        <v>0</v>
      </c>
      <c r="X215" s="12">
        <f t="shared" si="105"/>
        <v>0</v>
      </c>
      <c r="Y215" s="12">
        <f t="shared" si="122"/>
        <v>0</v>
      </c>
      <c r="Z215" s="12">
        <f t="shared" si="123"/>
        <v>0</v>
      </c>
      <c r="AA215" s="12">
        <f t="shared" si="124"/>
        <v>0</v>
      </c>
      <c r="AB215" s="12">
        <f t="shared" si="100"/>
        <v>0</v>
      </c>
      <c r="AC215" s="12">
        <v>0</v>
      </c>
      <c r="AD215" s="12">
        <v>0</v>
      </c>
      <c r="AE215" s="12">
        <f>SUMIFS('[1]TIẾN ĐỘ %'!$M$6:$M$1034,'[1]TIẾN ĐỘ %'!$G$6:$G$1034,$A215,'[1]TIẾN ĐỘ %'!$F$6:$F$1034,$E215)</f>
        <v>0</v>
      </c>
      <c r="AF215" s="12">
        <f t="shared" si="106"/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f>SUMIFS('[1]DATA THÔ IN'!$P$4:$P$12031,'[1]DATA THÔ IN'!$H$4:$H$12031,$A215,'[1]DATA THÔ IN'!$AC$4:$AC$12031,$E215,'[1]DATA THÔ IN'!$AH$4:$AH$12031,"Tiến độ 1")</f>
        <v>0</v>
      </c>
      <c r="AO215" s="12">
        <f>SUMIFS('[1]DATA THÔ IN'!$P$4:$P$12031,'[1]DATA THÔ IN'!$H$4:$H$12031,$A215,'[1]DATA THÔ IN'!$AC$4:$AC$12031,$E215,'[1]DATA THÔ IN'!$AH$4:$AH$12031,"Tiến độ 2")</f>
        <v>0</v>
      </c>
      <c r="AP215" s="12">
        <f>SUMIFS('[1]TIẾN ĐỘ %'!$N$6:$N$1034,'[1]TIẾN ĐỘ %'!$G$6:$G$1034,A215,'[1]TIẾN ĐỘ %'!$F$6:$F$1034,$E215)</f>
        <v>0</v>
      </c>
      <c r="AQ215" s="12">
        <f t="shared" si="107"/>
        <v>0</v>
      </c>
      <c r="AR215" s="15">
        <f t="shared" si="108"/>
        <v>0</v>
      </c>
      <c r="AS215" s="15">
        <f t="shared" si="109"/>
        <v>0</v>
      </c>
      <c r="AT215" s="15">
        <f t="shared" si="110"/>
        <v>0</v>
      </c>
      <c r="AU215" s="16">
        <f t="shared" si="111"/>
        <v>0</v>
      </c>
      <c r="AV215" s="16">
        <f t="shared" si="112"/>
        <v>0</v>
      </c>
      <c r="AW215" s="16">
        <f t="shared" si="113"/>
        <v>0</v>
      </c>
      <c r="AX215" s="16">
        <f t="shared" si="115"/>
        <v>0</v>
      </c>
      <c r="AY215" s="16">
        <f t="shared" si="116"/>
        <v>0</v>
      </c>
      <c r="AZ215" s="16">
        <f t="shared" si="117"/>
        <v>0</v>
      </c>
      <c r="BA215" s="16">
        <f t="shared" si="118"/>
        <v>0</v>
      </c>
    </row>
    <row r="216" spans="1:53" x14ac:dyDescent="0.25">
      <c r="A216" s="8" t="s">
        <v>1307</v>
      </c>
      <c r="B216" s="32" t="s">
        <v>575</v>
      </c>
      <c r="C216" s="9" t="s">
        <v>576</v>
      </c>
      <c r="D216" s="9" t="s">
        <v>1390</v>
      </c>
      <c r="E216" s="9" t="s">
        <v>102</v>
      </c>
      <c r="F216" s="9" t="s">
        <v>505</v>
      </c>
      <c r="G216" s="9" t="s">
        <v>475</v>
      </c>
      <c r="H216" s="11">
        <v>3.5000000000000003E-2</v>
      </c>
      <c r="I216" s="11"/>
      <c r="J216" s="11">
        <v>0.01</v>
      </c>
      <c r="K216" s="11">
        <v>0.01</v>
      </c>
      <c r="L216" s="11">
        <v>5.0000000000000001E-3</v>
      </c>
      <c r="M216" s="11">
        <v>5.0000000000000001E-3</v>
      </c>
      <c r="N216" s="11"/>
      <c r="O216" s="12">
        <f t="shared" si="101"/>
        <v>0</v>
      </c>
      <c r="P216" s="12">
        <f t="shared" si="119"/>
        <v>0</v>
      </c>
      <c r="Q216" s="12">
        <f t="shared" si="102"/>
        <v>0</v>
      </c>
      <c r="R216" s="12">
        <f t="shared" si="94"/>
        <v>0</v>
      </c>
      <c r="S216" s="12">
        <f t="shared" si="103"/>
        <v>0</v>
      </c>
      <c r="T216" s="12">
        <f t="shared" si="120"/>
        <v>0</v>
      </c>
      <c r="U216" s="12">
        <f t="shared" si="104"/>
        <v>0</v>
      </c>
      <c r="V216" s="12">
        <f t="shared" si="121"/>
        <v>0</v>
      </c>
      <c r="W216" s="12">
        <f t="shared" si="114"/>
        <v>0</v>
      </c>
      <c r="X216" s="12">
        <f t="shared" si="105"/>
        <v>0</v>
      </c>
      <c r="Y216" s="12">
        <f t="shared" si="122"/>
        <v>0</v>
      </c>
      <c r="Z216" s="12">
        <f t="shared" si="123"/>
        <v>0</v>
      </c>
      <c r="AA216" s="12">
        <f t="shared" si="124"/>
        <v>0</v>
      </c>
      <c r="AB216" s="12">
        <f t="shared" si="100"/>
        <v>0</v>
      </c>
      <c r="AC216" s="12">
        <v>0</v>
      </c>
      <c r="AD216" s="12">
        <v>0</v>
      </c>
      <c r="AE216" s="12">
        <f>SUMIFS('[1]TIẾN ĐỘ %'!$M$6:$M$1034,'[1]TIẾN ĐỘ %'!$G$6:$G$1034,$A216,'[1]TIẾN ĐỘ %'!$F$6:$F$1034,$E216)</f>
        <v>0</v>
      </c>
      <c r="AF216" s="12">
        <f t="shared" si="106"/>
        <v>0</v>
      </c>
      <c r="AG216" s="12">
        <v>-2016000</v>
      </c>
      <c r="AH216" s="12">
        <v>0</v>
      </c>
      <c r="AI216" s="12">
        <v>-2016000</v>
      </c>
      <c r="AJ216" s="12">
        <v>0</v>
      </c>
      <c r="AK216" s="12">
        <v>0</v>
      </c>
      <c r="AL216" s="12">
        <v>0</v>
      </c>
      <c r="AM216" s="12">
        <v>0</v>
      </c>
      <c r="AN216" s="12">
        <f>SUMIFS('[1]DATA THÔ IN'!$P$4:$P$12031,'[1]DATA THÔ IN'!$H$4:$H$12031,$A216,'[1]DATA THÔ IN'!$AC$4:$AC$12031,$E216,'[1]DATA THÔ IN'!$AH$4:$AH$12031,"Tiến độ 1")</f>
        <v>0</v>
      </c>
      <c r="AO216" s="12">
        <f>SUMIFS('[1]DATA THÔ IN'!$P$4:$P$12031,'[1]DATA THÔ IN'!$H$4:$H$12031,$A216,'[1]DATA THÔ IN'!$AC$4:$AC$12031,$E216,'[1]DATA THÔ IN'!$AH$4:$AH$12031,"Tiến độ 2")</f>
        <v>0</v>
      </c>
      <c r="AP216" s="12">
        <f>SUMIFS('[1]TIẾN ĐỘ %'!$N$6:$N$1034,'[1]TIẾN ĐỘ %'!$G$6:$G$1034,A216,'[1]TIẾN ĐỘ %'!$F$6:$F$1034,$E216)</f>
        <v>0</v>
      </c>
      <c r="AQ216" s="12">
        <f t="shared" si="107"/>
        <v>-2016000</v>
      </c>
      <c r="AR216" s="15">
        <f t="shared" si="108"/>
        <v>0</v>
      </c>
      <c r="AS216" s="15">
        <f t="shared" si="109"/>
        <v>0</v>
      </c>
      <c r="AT216" s="15">
        <f t="shared" si="110"/>
        <v>0</v>
      </c>
      <c r="AU216" s="16">
        <f t="shared" si="111"/>
        <v>0</v>
      </c>
      <c r="AV216" s="16">
        <f t="shared" si="112"/>
        <v>0</v>
      </c>
      <c r="AW216" s="16">
        <f t="shared" si="113"/>
        <v>0</v>
      </c>
      <c r="AX216" s="16">
        <f t="shared" si="115"/>
        <v>0</v>
      </c>
      <c r="AY216" s="16">
        <f t="shared" si="116"/>
        <v>0</v>
      </c>
      <c r="AZ216" s="16">
        <f t="shared" si="117"/>
        <v>0</v>
      </c>
      <c r="BA216" s="16">
        <f t="shared" si="118"/>
        <v>0</v>
      </c>
    </row>
    <row r="217" spans="1:53" x14ac:dyDescent="0.25">
      <c r="A217" s="8" t="s">
        <v>1308</v>
      </c>
      <c r="B217" s="30" t="s">
        <v>577</v>
      </c>
      <c r="C217" s="9" t="s">
        <v>578</v>
      </c>
      <c r="D217" s="9" t="s">
        <v>515</v>
      </c>
      <c r="E217" s="9" t="s">
        <v>102</v>
      </c>
      <c r="F217" s="9" t="s">
        <v>506</v>
      </c>
      <c r="G217" s="9" t="s">
        <v>475</v>
      </c>
      <c r="H217" s="11">
        <v>3.5000000000000003E-2</v>
      </c>
      <c r="I217" s="11"/>
      <c r="J217" s="11">
        <v>0.01</v>
      </c>
      <c r="K217" s="11">
        <v>0.01</v>
      </c>
      <c r="L217" s="11">
        <v>5.0000000000000001E-3</v>
      </c>
      <c r="M217" s="11">
        <v>5.0000000000000001E-3</v>
      </c>
      <c r="N217" s="11"/>
      <c r="O217" s="12">
        <f t="shared" si="101"/>
        <v>0</v>
      </c>
      <c r="P217" s="12">
        <f t="shared" si="119"/>
        <v>0</v>
      </c>
      <c r="Q217" s="12">
        <f t="shared" si="102"/>
        <v>1186255.2</v>
      </c>
      <c r="R217" s="12">
        <f t="shared" si="94"/>
        <v>1941869.5</v>
      </c>
      <c r="S217" s="12">
        <f t="shared" si="103"/>
        <v>0</v>
      </c>
      <c r="T217" s="12">
        <f t="shared" si="120"/>
        <v>1218100</v>
      </c>
      <c r="U217" s="12">
        <f t="shared" si="104"/>
        <v>721511</v>
      </c>
      <c r="V217" s="12">
        <f t="shared" si="121"/>
        <v>1939611</v>
      </c>
      <c r="W217" s="12">
        <f t="shared" si="114"/>
        <v>1262280</v>
      </c>
      <c r="X217" s="12">
        <f t="shared" si="105"/>
        <v>0</v>
      </c>
      <c r="Y217" s="12">
        <f t="shared" si="122"/>
        <v>0</v>
      </c>
      <c r="Z217" s="12">
        <f t="shared" si="123"/>
        <v>0</v>
      </c>
      <c r="AA217" s="12">
        <f t="shared" si="124"/>
        <v>0</v>
      </c>
      <c r="AB217" s="12">
        <f t="shared" si="100"/>
        <v>0</v>
      </c>
      <c r="AC217" s="12">
        <v>200000000</v>
      </c>
      <c r="AD217" s="12">
        <v>200000000</v>
      </c>
      <c r="AE217" s="12">
        <f>SUMIFS('[1]TIẾN ĐỘ %'!$M$6:$M$1034,'[1]TIẾN ĐỘ %'!$G$6:$G$1034,$A217,'[1]TIẾN ĐỘ %'!$F$6:$F$1034,$E217)</f>
        <v>260000000</v>
      </c>
      <c r="AF217" s="12">
        <f t="shared" si="106"/>
        <v>660000000</v>
      </c>
      <c r="AG217" s="12">
        <v>1974000</v>
      </c>
      <c r="AH217" s="12">
        <v>122928000</v>
      </c>
      <c r="AI217" s="12">
        <v>201230000</v>
      </c>
      <c r="AJ217" s="12">
        <v>126228000</v>
      </c>
      <c r="AK217" s="12">
        <v>74768000</v>
      </c>
      <c r="AL217" s="12">
        <v>126228000</v>
      </c>
      <c r="AM217" s="12">
        <v>200996000</v>
      </c>
      <c r="AN217" s="12">
        <f>SUMIFS('[1]DATA THÔ IN'!$P$4:$P$12031,'[1]DATA THÔ IN'!$H$4:$H$12031,$A217,'[1]DATA THÔ IN'!$AC$4:$AC$12031,$E217,'[1]DATA THÔ IN'!$AH$4:$AH$12031,"Tiến độ 1")</f>
        <v>84324000</v>
      </c>
      <c r="AO217" s="12">
        <f>SUMIFS('[1]DATA THÔ IN'!$P$4:$P$12031,'[1]DATA THÔ IN'!$H$4:$H$12031,$A217,'[1]DATA THÔ IN'!$AC$4:$AC$12031,$E217,'[1]DATA THÔ IN'!$AH$4:$AH$12031,"Tiến độ 2")</f>
        <v>116106000</v>
      </c>
      <c r="AP217" s="12">
        <f>SUMIFS('[1]TIẾN ĐỘ %'!$N$6:$N$1034,'[1]TIẾN ĐỘ %'!$G$6:$G$1034,A217,'[1]TIẾN ĐỘ %'!$F$6:$F$1034,$E217)</f>
        <v>200430000</v>
      </c>
      <c r="AQ217" s="12">
        <f t="shared" si="107"/>
        <v>602656000</v>
      </c>
      <c r="AR217" s="15">
        <f t="shared" si="108"/>
        <v>9.8700000000000003E-3</v>
      </c>
      <c r="AS217" s="15">
        <f t="shared" si="109"/>
        <v>0.61463999999999996</v>
      </c>
      <c r="AT217" s="15">
        <f t="shared" si="110"/>
        <v>1.0061500000000001</v>
      </c>
      <c r="AU217" s="16">
        <f t="shared" si="111"/>
        <v>0.63114000000000003</v>
      </c>
      <c r="AV217" s="16">
        <f t="shared" si="112"/>
        <v>0.37384000000000001</v>
      </c>
      <c r="AW217" s="16">
        <f t="shared" si="113"/>
        <v>1.00498</v>
      </c>
      <c r="AX217" s="16">
        <f t="shared" si="115"/>
        <v>0.32432307692307694</v>
      </c>
      <c r="AY217" s="16">
        <f t="shared" si="116"/>
        <v>0.44656153846153845</v>
      </c>
      <c r="AZ217" s="16">
        <f t="shared" si="117"/>
        <v>0.77088461538461539</v>
      </c>
      <c r="BA217" s="16">
        <f t="shared" si="118"/>
        <v>0.91311515151515155</v>
      </c>
    </row>
    <row r="218" spans="1:53" x14ac:dyDescent="0.25">
      <c r="A218" s="8" t="s">
        <v>1311</v>
      </c>
      <c r="B218" s="32" t="s">
        <v>581</v>
      </c>
      <c r="C218" s="9" t="s">
        <v>582</v>
      </c>
      <c r="D218" s="9" t="s">
        <v>515</v>
      </c>
      <c r="E218" s="9" t="s">
        <v>102</v>
      </c>
      <c r="F218" s="9" t="s">
        <v>506</v>
      </c>
      <c r="G218" s="9" t="s">
        <v>475</v>
      </c>
      <c r="H218" s="11">
        <v>3.5000000000000003E-2</v>
      </c>
      <c r="I218" s="11"/>
      <c r="J218" s="11">
        <v>0.01</v>
      </c>
      <c r="K218" s="11">
        <v>0.01</v>
      </c>
      <c r="L218" s="11">
        <v>5.0000000000000001E-3</v>
      </c>
      <c r="M218" s="11">
        <v>5.0000000000000001E-3</v>
      </c>
      <c r="N218" s="11"/>
      <c r="O218" s="12">
        <f t="shared" si="101"/>
        <v>0</v>
      </c>
      <c r="P218" s="12">
        <f t="shared" si="119"/>
        <v>0</v>
      </c>
      <c r="Q218" s="12">
        <f t="shared" si="102"/>
        <v>502340.39999999997</v>
      </c>
      <c r="R218" s="12">
        <f t="shared" si="94"/>
        <v>1045905.6</v>
      </c>
      <c r="S218" s="12">
        <f t="shared" si="103"/>
        <v>0</v>
      </c>
      <c r="T218" s="12">
        <f t="shared" si="120"/>
        <v>491803</v>
      </c>
      <c r="U218" s="12">
        <f t="shared" si="104"/>
        <v>0</v>
      </c>
      <c r="V218" s="12">
        <f t="shared" si="121"/>
        <v>491803</v>
      </c>
      <c r="W218" s="12">
        <f t="shared" si="114"/>
        <v>509640</v>
      </c>
      <c r="X218" s="12">
        <f t="shared" si="105"/>
        <v>0</v>
      </c>
      <c r="Y218" s="12">
        <f t="shared" si="122"/>
        <v>0</v>
      </c>
      <c r="Z218" s="12">
        <f t="shared" si="123"/>
        <v>0</v>
      </c>
      <c r="AA218" s="12">
        <f t="shared" si="124"/>
        <v>0</v>
      </c>
      <c r="AB218" s="12">
        <f t="shared" si="100"/>
        <v>768854.1</v>
      </c>
      <c r="AC218" s="12">
        <v>30000000</v>
      </c>
      <c r="AD218" s="12">
        <v>50000000</v>
      </c>
      <c r="AE218" s="12">
        <f>SUMIFS('[1]TIẾN ĐỘ %'!$M$6:$M$1034,'[1]TIẾN ĐỘ %'!$G$6:$G$1034,$A218,'[1]TIẾN ĐỘ %'!$F$6:$F$1034,$E218)</f>
        <v>60000000</v>
      </c>
      <c r="AF218" s="12">
        <f t="shared" si="106"/>
        <v>140000000</v>
      </c>
      <c r="AG218" s="12">
        <v>0</v>
      </c>
      <c r="AH218" s="12">
        <v>52056000</v>
      </c>
      <c r="AI218" s="12">
        <v>108384000</v>
      </c>
      <c r="AJ218" s="12">
        <v>50964000</v>
      </c>
      <c r="AK218" s="12">
        <v>0</v>
      </c>
      <c r="AL218" s="12">
        <v>50964000</v>
      </c>
      <c r="AM218" s="12">
        <v>50964000</v>
      </c>
      <c r="AN218" s="12">
        <f>SUMIFS('[1]DATA THÔ IN'!$P$4:$P$12031,'[1]DATA THÔ IN'!$H$4:$H$12031,$A218,'[1]DATA THÔ IN'!$AC$4:$AC$12031,$E218,'[1]DATA THÔ IN'!$AH$4:$AH$12031,"Tiến độ 1")</f>
        <v>0</v>
      </c>
      <c r="AO218" s="12">
        <f>SUMIFS('[1]DATA THÔ IN'!$P$4:$P$12031,'[1]DATA THÔ IN'!$H$4:$H$12031,$A218,'[1]DATA THÔ IN'!$AC$4:$AC$12031,$E218,'[1]DATA THÔ IN'!$AH$4:$AH$12031,"Tiến độ 2")</f>
        <v>0</v>
      </c>
      <c r="AP218" s="12">
        <f>SUMIFS('[1]TIẾN ĐỘ %'!$N$6:$N$1034,'[1]TIẾN ĐỘ %'!$G$6:$G$1034,A218,'[1]TIẾN ĐỘ %'!$F$6:$F$1034,$E218)</f>
        <v>0</v>
      </c>
      <c r="AQ218" s="12">
        <f t="shared" si="107"/>
        <v>159348000</v>
      </c>
      <c r="AR218" s="15">
        <f t="shared" si="108"/>
        <v>0</v>
      </c>
      <c r="AS218" s="15">
        <f t="shared" si="109"/>
        <v>1.7352000000000001</v>
      </c>
      <c r="AT218" s="15">
        <f t="shared" si="110"/>
        <v>3.6128</v>
      </c>
      <c r="AU218" s="16">
        <f t="shared" si="111"/>
        <v>1.01928</v>
      </c>
      <c r="AV218" s="16">
        <f t="shared" si="112"/>
        <v>0</v>
      </c>
      <c r="AW218" s="16">
        <f t="shared" si="113"/>
        <v>1.01928</v>
      </c>
      <c r="AX218" s="16">
        <f t="shared" si="115"/>
        <v>0</v>
      </c>
      <c r="AY218" s="16">
        <f t="shared" si="116"/>
        <v>0</v>
      </c>
      <c r="AZ218" s="16">
        <f t="shared" si="117"/>
        <v>0</v>
      </c>
      <c r="BA218" s="16">
        <f t="shared" si="118"/>
        <v>1.1382000000000001</v>
      </c>
    </row>
    <row r="219" spans="1:53" x14ac:dyDescent="0.25">
      <c r="A219" s="8" t="s">
        <v>1312</v>
      </c>
      <c r="B219" s="28" t="s">
        <v>583</v>
      </c>
      <c r="C219" s="28" t="s">
        <v>584</v>
      </c>
      <c r="D219" s="9" t="s">
        <v>1390</v>
      </c>
      <c r="E219" s="9" t="s">
        <v>102</v>
      </c>
      <c r="F219" s="28" t="s">
        <v>505</v>
      </c>
      <c r="G219" s="9" t="s">
        <v>475</v>
      </c>
      <c r="H219" s="11">
        <v>3.5000000000000003E-2</v>
      </c>
      <c r="I219" s="11"/>
      <c r="J219" s="11">
        <v>0.01</v>
      </c>
      <c r="K219" s="11">
        <v>0.01</v>
      </c>
      <c r="L219" s="11">
        <v>5.0000000000000001E-3</v>
      </c>
      <c r="M219" s="11">
        <v>5.0000000000000001E-3</v>
      </c>
      <c r="N219" s="11"/>
      <c r="O219" s="12">
        <f t="shared" si="101"/>
        <v>0</v>
      </c>
      <c r="P219" s="12">
        <f t="shared" si="119"/>
        <v>426491.39999999997</v>
      </c>
      <c r="Q219" s="12">
        <f t="shared" si="102"/>
        <v>573760.04999999993</v>
      </c>
      <c r="R219" s="12">
        <f t="shared" si="94"/>
        <v>1000251.4500000001</v>
      </c>
      <c r="S219" s="12">
        <f t="shared" si="103"/>
        <v>0</v>
      </c>
      <c r="T219" s="12">
        <f t="shared" si="120"/>
        <v>780724</v>
      </c>
      <c r="U219" s="12">
        <f t="shared" si="104"/>
        <v>25476</v>
      </c>
      <c r="V219" s="12">
        <f t="shared" si="121"/>
        <v>806200</v>
      </c>
      <c r="W219" s="12">
        <f t="shared" si="114"/>
        <v>809040</v>
      </c>
      <c r="X219" s="12">
        <f t="shared" si="105"/>
        <v>0</v>
      </c>
      <c r="Y219" s="12">
        <f t="shared" si="122"/>
        <v>699663.6</v>
      </c>
      <c r="Z219" s="12">
        <f t="shared" si="123"/>
        <v>275488.2</v>
      </c>
      <c r="AA219" s="12">
        <f t="shared" si="124"/>
        <v>975151.79999999993</v>
      </c>
      <c r="AB219" s="12">
        <f t="shared" si="100"/>
        <v>1390801.425</v>
      </c>
      <c r="AC219" s="12">
        <v>100000000</v>
      </c>
      <c r="AD219" s="12">
        <v>80000000</v>
      </c>
      <c r="AE219" s="12">
        <f>SUMIFS('[1]TIẾN ĐỘ %'!$M$6:$M$1034,'[1]TIẾN ĐỘ %'!$G$6:$G$1034,$A219,'[1]TIẾN ĐỘ %'!$F$6:$F$1034,$E219)</f>
        <v>100000000</v>
      </c>
      <c r="AF219" s="12">
        <f t="shared" si="106"/>
        <v>280000000</v>
      </c>
      <c r="AG219" s="12">
        <v>44196000</v>
      </c>
      <c r="AH219" s="12">
        <v>59457000</v>
      </c>
      <c r="AI219" s="12">
        <v>103653000</v>
      </c>
      <c r="AJ219" s="12">
        <v>80904000</v>
      </c>
      <c r="AK219" s="12">
        <v>2640000</v>
      </c>
      <c r="AL219" s="12">
        <v>80904000</v>
      </c>
      <c r="AM219" s="12">
        <v>83544000</v>
      </c>
      <c r="AN219" s="12">
        <f>SUMIFS('[1]DATA THÔ IN'!$P$4:$P$12031,'[1]DATA THÔ IN'!$H$4:$H$12031,$A219,'[1]DATA THÔ IN'!$AC$4:$AC$12031,$E219,'[1]DATA THÔ IN'!$AH$4:$AH$12031,"Tiến độ 1")</f>
        <v>72504000</v>
      </c>
      <c r="AO219" s="12">
        <f>SUMIFS('[1]DATA THÔ IN'!$P$4:$P$12031,'[1]DATA THÔ IN'!$H$4:$H$12031,$A219,'[1]DATA THÔ IN'!$AC$4:$AC$12031,$E219,'[1]DATA THÔ IN'!$AH$4:$AH$12031,"Tiến độ 2")</f>
        <v>28548000</v>
      </c>
      <c r="AP219" s="12">
        <f>SUMIFS('[1]TIẾN ĐỘ %'!$N$6:$N$1034,'[1]TIẾN ĐỘ %'!$G$6:$G$1034,A219,'[1]TIẾN ĐỘ %'!$F$6:$F$1034,$E219)</f>
        <v>101052000</v>
      </c>
      <c r="AQ219" s="12">
        <f t="shared" si="107"/>
        <v>288249000</v>
      </c>
      <c r="AR219" s="15">
        <f t="shared" si="108"/>
        <v>0.44196000000000002</v>
      </c>
      <c r="AS219" s="15">
        <f t="shared" si="109"/>
        <v>0.59457000000000004</v>
      </c>
      <c r="AT219" s="15">
        <f t="shared" si="110"/>
        <v>1.03653</v>
      </c>
      <c r="AU219" s="16">
        <f t="shared" si="111"/>
        <v>1.0113000000000001</v>
      </c>
      <c r="AV219" s="16">
        <f t="shared" si="112"/>
        <v>3.3000000000000002E-2</v>
      </c>
      <c r="AW219" s="16">
        <f t="shared" si="113"/>
        <v>1.0443</v>
      </c>
      <c r="AX219" s="16">
        <f t="shared" si="115"/>
        <v>0.72504000000000002</v>
      </c>
      <c r="AY219" s="16">
        <f t="shared" si="116"/>
        <v>0.28548000000000001</v>
      </c>
      <c r="AZ219" s="16">
        <f t="shared" si="117"/>
        <v>1.0105200000000001</v>
      </c>
      <c r="BA219" s="16">
        <f t="shared" si="118"/>
        <v>1.0294607142857144</v>
      </c>
    </row>
    <row r="220" spans="1:53" x14ac:dyDescent="0.25">
      <c r="A220" s="8" t="s">
        <v>1314</v>
      </c>
      <c r="B220" s="28" t="s">
        <v>587</v>
      </c>
      <c r="C220" s="28" t="s">
        <v>588</v>
      </c>
      <c r="D220" s="28" t="s">
        <v>1459</v>
      </c>
      <c r="E220" s="9" t="s">
        <v>102</v>
      </c>
      <c r="F220" s="28" t="s">
        <v>474</v>
      </c>
      <c r="G220" s="9" t="s">
        <v>475</v>
      </c>
      <c r="H220" s="11">
        <v>3.5000000000000003E-2</v>
      </c>
      <c r="I220" s="11"/>
      <c r="J220" s="11">
        <v>0.01</v>
      </c>
      <c r="K220" s="11">
        <v>0.01</v>
      </c>
      <c r="L220" s="11">
        <v>5.0000000000000001E-3</v>
      </c>
      <c r="M220" s="11">
        <v>5.0000000000000001E-3</v>
      </c>
      <c r="N220" s="11"/>
      <c r="O220" s="12">
        <f t="shared" si="101"/>
        <v>0</v>
      </c>
      <c r="P220" s="12">
        <f>IF(AR220&gt;=40%,AG220*J220*(100%-H220),0)-163562</f>
        <v>840221.35</v>
      </c>
      <c r="Q220" s="12">
        <f t="shared" si="102"/>
        <v>0</v>
      </c>
      <c r="R220" s="12">
        <f t="shared" si="94"/>
        <v>2127274.9500000002</v>
      </c>
      <c r="S220" s="12">
        <f t="shared" si="103"/>
        <v>0</v>
      </c>
      <c r="T220" s="12">
        <f t="shared" si="120"/>
        <v>762601</v>
      </c>
      <c r="U220" s="12">
        <f t="shared" si="104"/>
        <v>1181604</v>
      </c>
      <c r="V220" s="12">
        <f t="shared" si="121"/>
        <v>1944205</v>
      </c>
      <c r="W220" s="12">
        <f t="shared" si="114"/>
        <v>790260</v>
      </c>
      <c r="X220" s="12">
        <f t="shared" si="105"/>
        <v>0</v>
      </c>
      <c r="Y220" s="12">
        <f t="shared" si="122"/>
        <v>0</v>
      </c>
      <c r="Z220" s="12">
        <f t="shared" si="123"/>
        <v>0</v>
      </c>
      <c r="AA220" s="12">
        <f t="shared" si="124"/>
        <v>2009824.8</v>
      </c>
      <c r="AB220" s="12">
        <f t="shared" si="100"/>
        <v>3040652.2749999999</v>
      </c>
      <c r="AC220" s="12">
        <v>150000000</v>
      </c>
      <c r="AD220" s="12">
        <v>150000000</v>
      </c>
      <c r="AE220" s="12">
        <f>SUMIFS('[1]TIẾN ĐỘ %'!$M$6:$M$1034,'[1]TIẾN ĐỘ %'!$G$6:$G$1034,$A220,'[1]TIẾN ĐỘ %'!$F$6:$F$1034,$E220)</f>
        <v>200000000</v>
      </c>
      <c r="AF220" s="12">
        <f t="shared" si="106"/>
        <v>500000000</v>
      </c>
      <c r="AG220" s="12">
        <v>104019000</v>
      </c>
      <c r="AH220" s="12">
        <v>24456000</v>
      </c>
      <c r="AI220" s="12">
        <v>220443000</v>
      </c>
      <c r="AJ220" s="12">
        <v>79026000</v>
      </c>
      <c r="AK220" s="12">
        <v>122446000</v>
      </c>
      <c r="AL220" s="12">
        <v>79026000</v>
      </c>
      <c r="AM220" s="12">
        <v>201472000</v>
      </c>
      <c r="AN220" s="12">
        <f>SUMIFS('[1]DATA THÔ IN'!$P$4:$P$12031,'[1]DATA THÔ IN'!$H$4:$H$12031,$A220,'[1]DATA THÔ IN'!$AC$4:$AC$12031,$E220,'[1]DATA THÔ IN'!$AH$4:$AH$12031,"Tiến độ 1")</f>
        <v>78648000</v>
      </c>
      <c r="AO220" s="12">
        <f>SUMIFS('[1]DATA THÔ IN'!$P$4:$P$12031,'[1]DATA THÔ IN'!$H$4:$H$12031,$A220,'[1]DATA THÔ IN'!$AC$4:$AC$12031,$E220,'[1]DATA THÔ IN'!$AH$4:$AH$12031,"Tiến độ 2")</f>
        <v>38844000</v>
      </c>
      <c r="AP220" s="12">
        <f>SUMIFS('[1]TIẾN ĐỘ %'!$N$6:$N$1034,'[1]TIẾN ĐỘ %'!$G$6:$G$1034,A220,'[1]TIẾN ĐỘ %'!$F$6:$F$1034,$E220)</f>
        <v>208272000</v>
      </c>
      <c r="AQ220" s="12">
        <f t="shared" si="107"/>
        <v>630187000</v>
      </c>
      <c r="AR220" s="15">
        <f t="shared" si="108"/>
        <v>0.69345999999999997</v>
      </c>
      <c r="AS220" s="15">
        <f t="shared" si="109"/>
        <v>0.16303999999999999</v>
      </c>
      <c r="AT220" s="15">
        <f t="shared" si="110"/>
        <v>1.4696199999999999</v>
      </c>
      <c r="AU220" s="16">
        <f t="shared" si="111"/>
        <v>0.52683999999999997</v>
      </c>
      <c r="AV220" s="16">
        <f t="shared" si="112"/>
        <v>0.81630666666666662</v>
      </c>
      <c r="AW220" s="16">
        <f t="shared" si="113"/>
        <v>1.3431466666666667</v>
      </c>
      <c r="AX220" s="16">
        <f t="shared" si="115"/>
        <v>0.39323999999999998</v>
      </c>
      <c r="AY220" s="16">
        <f t="shared" si="116"/>
        <v>0.19422</v>
      </c>
      <c r="AZ220" s="16">
        <f t="shared" si="117"/>
        <v>1.0413600000000001</v>
      </c>
      <c r="BA220" s="16">
        <f t="shared" si="118"/>
        <v>1.2603740000000001</v>
      </c>
    </row>
    <row r="221" spans="1:53" x14ac:dyDescent="0.25">
      <c r="A221" s="8" t="s">
        <v>1318</v>
      </c>
      <c r="B221" s="32" t="s">
        <v>595</v>
      </c>
      <c r="C221" s="32" t="s">
        <v>596</v>
      </c>
      <c r="D221" s="9" t="s">
        <v>1390</v>
      </c>
      <c r="E221" s="9" t="s">
        <v>102</v>
      </c>
      <c r="F221" s="28" t="s">
        <v>505</v>
      </c>
      <c r="G221" s="32" t="s">
        <v>475</v>
      </c>
      <c r="H221" s="11">
        <v>3.5000000000000003E-2</v>
      </c>
      <c r="I221" s="11"/>
      <c r="J221" s="11">
        <v>0.01</v>
      </c>
      <c r="K221" s="11">
        <v>0.01</v>
      </c>
      <c r="L221" s="11">
        <v>5.0000000000000001E-3</v>
      </c>
      <c r="M221" s="11">
        <v>5.0000000000000001E-3</v>
      </c>
      <c r="N221" s="11"/>
      <c r="O221" s="12">
        <f t="shared" si="101"/>
        <v>0</v>
      </c>
      <c r="P221" s="12">
        <f t="shared" ref="P221:P252" si="125">IF(AR221&gt;=40%,AG221*J221*(100%-H221),0)</f>
        <v>0</v>
      </c>
      <c r="Q221" s="12">
        <f t="shared" si="102"/>
        <v>0</v>
      </c>
      <c r="R221" s="12">
        <f t="shared" si="94"/>
        <v>0</v>
      </c>
      <c r="S221" s="12">
        <f t="shared" si="103"/>
        <v>0</v>
      </c>
      <c r="T221" s="12">
        <f t="shared" si="120"/>
        <v>0</v>
      </c>
      <c r="U221" s="12">
        <f t="shared" si="104"/>
        <v>0</v>
      </c>
      <c r="V221" s="12">
        <f t="shared" si="121"/>
        <v>0</v>
      </c>
      <c r="W221" s="12">
        <f t="shared" si="114"/>
        <v>0</v>
      </c>
      <c r="X221" s="12">
        <f t="shared" si="105"/>
        <v>0</v>
      </c>
      <c r="Y221" s="12">
        <f t="shared" si="122"/>
        <v>0</v>
      </c>
      <c r="Z221" s="12">
        <f t="shared" si="123"/>
        <v>0</v>
      </c>
      <c r="AA221" s="12">
        <f t="shared" si="124"/>
        <v>0</v>
      </c>
      <c r="AB221" s="12">
        <f t="shared" si="100"/>
        <v>0</v>
      </c>
      <c r="AC221" s="12">
        <v>30000000</v>
      </c>
      <c r="AD221" s="12">
        <v>20000000</v>
      </c>
      <c r="AE221" s="12">
        <f>SUMIFS('[1]TIẾN ĐỘ %'!$M$6:$M$1034,'[1]TIẾN ĐỘ %'!$G$6:$G$1034,$A221,'[1]TIẾN ĐỘ %'!$F$6:$F$1034,$E221)</f>
        <v>30000000</v>
      </c>
      <c r="AF221" s="12">
        <f t="shared" si="106"/>
        <v>80000000</v>
      </c>
      <c r="AG221" s="12">
        <v>0</v>
      </c>
      <c r="AH221" s="12">
        <v>0</v>
      </c>
      <c r="AI221" s="12">
        <v>0</v>
      </c>
      <c r="AJ221" s="12">
        <v>0</v>
      </c>
      <c r="AK221" s="12">
        <v>2640000</v>
      </c>
      <c r="AL221" s="12">
        <v>0</v>
      </c>
      <c r="AM221" s="12">
        <v>2640000</v>
      </c>
      <c r="AN221" s="12">
        <f>SUMIFS('[1]DATA THÔ IN'!$P$4:$P$12031,'[1]DATA THÔ IN'!$H$4:$H$12031,$A221,'[1]DATA THÔ IN'!$AC$4:$AC$12031,$E221,'[1]DATA THÔ IN'!$AH$4:$AH$12031,"Tiến độ 1")</f>
        <v>0</v>
      </c>
      <c r="AO221" s="12">
        <f>SUMIFS('[1]DATA THÔ IN'!$P$4:$P$12031,'[1]DATA THÔ IN'!$H$4:$H$12031,$A221,'[1]DATA THÔ IN'!$AC$4:$AC$12031,$E221,'[1]DATA THÔ IN'!$AH$4:$AH$12031,"Tiến độ 2")</f>
        <v>0</v>
      </c>
      <c r="AP221" s="12">
        <f>SUMIFS('[1]TIẾN ĐỘ %'!$N$6:$N$1034,'[1]TIẾN ĐỘ %'!$G$6:$G$1034,A221,'[1]TIẾN ĐỘ %'!$F$6:$F$1034,$E221)</f>
        <v>0</v>
      </c>
      <c r="AQ221" s="12">
        <f t="shared" si="107"/>
        <v>2640000</v>
      </c>
      <c r="AR221" s="15">
        <f t="shared" si="108"/>
        <v>0</v>
      </c>
      <c r="AS221" s="15">
        <f t="shared" si="109"/>
        <v>0</v>
      </c>
      <c r="AT221" s="15">
        <f t="shared" si="110"/>
        <v>0</v>
      </c>
      <c r="AU221" s="16">
        <f t="shared" si="111"/>
        <v>0</v>
      </c>
      <c r="AV221" s="16">
        <f t="shared" si="112"/>
        <v>0.13200000000000001</v>
      </c>
      <c r="AW221" s="16">
        <f t="shared" si="113"/>
        <v>0.13200000000000001</v>
      </c>
      <c r="AX221" s="16">
        <f t="shared" si="115"/>
        <v>0</v>
      </c>
      <c r="AY221" s="16">
        <f t="shared" si="116"/>
        <v>0</v>
      </c>
      <c r="AZ221" s="16">
        <f t="shared" si="117"/>
        <v>0</v>
      </c>
      <c r="BA221" s="16">
        <f t="shared" si="118"/>
        <v>3.3000000000000002E-2</v>
      </c>
    </row>
    <row r="222" spans="1:53" x14ac:dyDescent="0.25">
      <c r="A222" s="8" t="s">
        <v>1319</v>
      </c>
      <c r="B222" s="28" t="s">
        <v>597</v>
      </c>
      <c r="C222" s="28" t="s">
        <v>598</v>
      </c>
      <c r="D222" s="28" t="s">
        <v>1390</v>
      </c>
      <c r="E222" s="9" t="s">
        <v>102</v>
      </c>
      <c r="F222" s="28" t="s">
        <v>505</v>
      </c>
      <c r="G222" s="28" t="s">
        <v>475</v>
      </c>
      <c r="H222" s="11">
        <v>3.5000000000000003E-2</v>
      </c>
      <c r="I222" s="11"/>
      <c r="J222" s="11">
        <v>0.01</v>
      </c>
      <c r="K222" s="11">
        <v>0.01</v>
      </c>
      <c r="L222" s="11">
        <v>5.0000000000000001E-3</v>
      </c>
      <c r="M222" s="11">
        <v>5.0000000000000001E-3</v>
      </c>
      <c r="N222" s="11"/>
      <c r="O222" s="12">
        <f t="shared" si="101"/>
        <v>0</v>
      </c>
      <c r="P222" s="12">
        <f t="shared" si="125"/>
        <v>377122</v>
      </c>
      <c r="Q222" s="12">
        <f t="shared" si="102"/>
        <v>210756</v>
      </c>
      <c r="R222" s="12">
        <f t="shared" si="94"/>
        <v>587878</v>
      </c>
      <c r="S222" s="12">
        <f t="shared" si="103"/>
        <v>0</v>
      </c>
      <c r="T222" s="12">
        <f t="shared" si="120"/>
        <v>0</v>
      </c>
      <c r="U222" s="12">
        <f t="shared" si="104"/>
        <v>0</v>
      </c>
      <c r="V222" s="12">
        <f t="shared" si="121"/>
        <v>0</v>
      </c>
      <c r="W222" s="12">
        <f t="shared" si="114"/>
        <v>0</v>
      </c>
      <c r="X222" s="12">
        <f t="shared" si="105"/>
        <v>0</v>
      </c>
      <c r="Y222" s="12">
        <f t="shared" si="122"/>
        <v>0</v>
      </c>
      <c r="Z222" s="12">
        <f t="shared" si="123"/>
        <v>0</v>
      </c>
      <c r="AA222" s="12">
        <f t="shared" si="124"/>
        <v>0</v>
      </c>
      <c r="AB222" s="12">
        <f t="shared" si="100"/>
        <v>0</v>
      </c>
      <c r="AC222" s="12">
        <v>60000000</v>
      </c>
      <c r="AD222" s="12">
        <v>50000000</v>
      </c>
      <c r="AE222" s="12">
        <f>SUMIFS('[1]TIẾN ĐỘ %'!$M$6:$M$1034,'[1]TIẾN ĐỘ %'!$G$6:$G$1034,$A222,'[1]TIẾN ĐỘ %'!$F$6:$F$1034,$E222)</f>
        <v>80000000</v>
      </c>
      <c r="AF222" s="12">
        <f t="shared" si="106"/>
        <v>190000000</v>
      </c>
      <c r="AG222" s="12">
        <v>39080000</v>
      </c>
      <c r="AH222" s="12">
        <v>21840000</v>
      </c>
      <c r="AI222" s="12">
        <v>60920000</v>
      </c>
      <c r="AJ222" s="12">
        <v>0</v>
      </c>
      <c r="AK222" s="12">
        <v>0</v>
      </c>
      <c r="AL222" s="12">
        <v>0</v>
      </c>
      <c r="AM222" s="12">
        <v>0</v>
      </c>
      <c r="AN222" s="12">
        <f>SUMIFS('[1]DATA THÔ IN'!$P$4:$P$12031,'[1]DATA THÔ IN'!$H$4:$H$12031,$A222,'[1]DATA THÔ IN'!$AC$4:$AC$12031,$E222,'[1]DATA THÔ IN'!$AH$4:$AH$12031,"Tiến độ 1")</f>
        <v>0</v>
      </c>
      <c r="AO222" s="12">
        <f>SUMIFS('[1]DATA THÔ IN'!$P$4:$P$12031,'[1]DATA THÔ IN'!$H$4:$H$12031,$A222,'[1]DATA THÔ IN'!$AC$4:$AC$12031,$E222,'[1]DATA THÔ IN'!$AH$4:$AH$12031,"Tiến độ 2")</f>
        <v>0</v>
      </c>
      <c r="AP222" s="12">
        <f>SUMIFS('[1]TIẾN ĐỘ %'!$N$6:$N$1034,'[1]TIẾN ĐỘ %'!$G$6:$G$1034,A222,'[1]TIẾN ĐỘ %'!$F$6:$F$1034,$E222)</f>
        <v>0</v>
      </c>
      <c r="AQ222" s="12">
        <f t="shared" si="107"/>
        <v>60920000</v>
      </c>
      <c r="AR222" s="15">
        <f t="shared" si="108"/>
        <v>0.65133333333333332</v>
      </c>
      <c r="AS222" s="15">
        <f t="shared" si="109"/>
        <v>0.36399999999999999</v>
      </c>
      <c r="AT222" s="15">
        <f t="shared" si="110"/>
        <v>1.0153333333333334</v>
      </c>
      <c r="AU222" s="16">
        <f t="shared" si="111"/>
        <v>0</v>
      </c>
      <c r="AV222" s="16">
        <f t="shared" si="112"/>
        <v>0</v>
      </c>
      <c r="AW222" s="16">
        <f t="shared" si="113"/>
        <v>0</v>
      </c>
      <c r="AX222" s="16">
        <f t="shared" si="115"/>
        <v>0</v>
      </c>
      <c r="AY222" s="16">
        <f t="shared" si="116"/>
        <v>0</v>
      </c>
      <c r="AZ222" s="16">
        <f t="shared" si="117"/>
        <v>0</v>
      </c>
      <c r="BA222" s="16">
        <f t="shared" si="118"/>
        <v>0.32063157894736843</v>
      </c>
    </row>
    <row r="223" spans="1:53" x14ac:dyDescent="0.25">
      <c r="A223" s="8" t="s">
        <v>1322</v>
      </c>
      <c r="B223" s="28" t="s">
        <v>601</v>
      </c>
      <c r="C223" s="28" t="s">
        <v>602</v>
      </c>
      <c r="D223" s="28" t="s">
        <v>1459</v>
      </c>
      <c r="E223" s="9" t="s">
        <v>102</v>
      </c>
      <c r="F223" s="28" t="s">
        <v>488</v>
      </c>
      <c r="G223" s="28" t="s">
        <v>475</v>
      </c>
      <c r="H223" s="11">
        <v>3.5000000000000003E-2</v>
      </c>
      <c r="I223" s="11"/>
      <c r="J223" s="11">
        <v>0.01</v>
      </c>
      <c r="K223" s="11">
        <v>0.01</v>
      </c>
      <c r="L223" s="11">
        <v>5.0000000000000001E-3</v>
      </c>
      <c r="M223" s="11">
        <v>5.0000000000000001E-3</v>
      </c>
      <c r="N223" s="11"/>
      <c r="O223" s="12">
        <f t="shared" si="101"/>
        <v>0</v>
      </c>
      <c r="P223" s="12">
        <f t="shared" si="125"/>
        <v>267845.39999999997</v>
      </c>
      <c r="Q223" s="12">
        <f t="shared" si="102"/>
        <v>348442.2</v>
      </c>
      <c r="R223" s="12">
        <f t="shared" si="94"/>
        <v>616287.6</v>
      </c>
      <c r="S223" s="12">
        <f t="shared" si="103"/>
        <v>0</v>
      </c>
      <c r="T223" s="12">
        <f t="shared" si="120"/>
        <v>463200</v>
      </c>
      <c r="U223" s="12">
        <f t="shared" si="104"/>
        <v>344852</v>
      </c>
      <c r="V223" s="12">
        <f t="shared" si="121"/>
        <v>808052</v>
      </c>
      <c r="W223" s="12">
        <f t="shared" si="114"/>
        <v>480000</v>
      </c>
      <c r="X223" s="12">
        <f t="shared" si="105"/>
        <v>0</v>
      </c>
      <c r="Y223" s="12">
        <f t="shared" si="122"/>
        <v>0</v>
      </c>
      <c r="Z223" s="12">
        <f t="shared" si="123"/>
        <v>0</v>
      </c>
      <c r="AA223" s="12">
        <f t="shared" si="124"/>
        <v>0</v>
      </c>
      <c r="AB223" s="12">
        <f t="shared" si="100"/>
        <v>967219.5</v>
      </c>
      <c r="AC223" s="12">
        <v>62537000</v>
      </c>
      <c r="AD223" s="12">
        <v>62537000</v>
      </c>
      <c r="AE223" s="12">
        <f>SUMIFS('[1]TIẾN ĐỘ %'!$M$6:$M$1034,'[1]TIẾN ĐỘ %'!$G$6:$G$1034,$A223,'[1]TIẾN ĐỘ %'!$F$6:$F$1034,$E223)</f>
        <v>0</v>
      </c>
      <c r="AF223" s="12">
        <f t="shared" si="106"/>
        <v>125074000</v>
      </c>
      <c r="AG223" s="12">
        <v>27756000</v>
      </c>
      <c r="AH223" s="12">
        <v>36108000</v>
      </c>
      <c r="AI223" s="12">
        <v>63864000</v>
      </c>
      <c r="AJ223" s="12">
        <v>48000000</v>
      </c>
      <c r="AK223" s="12">
        <v>35736000</v>
      </c>
      <c r="AL223" s="12">
        <v>48000000</v>
      </c>
      <c r="AM223" s="12">
        <v>83736000</v>
      </c>
      <c r="AN223" s="12">
        <f>SUMIFS('[1]DATA THÔ IN'!$P$4:$P$12031,'[1]DATA THÔ IN'!$H$4:$H$12031,$A223,'[1]DATA THÔ IN'!$AC$4:$AC$12031,$E223,'[1]DATA THÔ IN'!$AH$4:$AH$12031,"Tiến độ 1")</f>
        <v>24456000</v>
      </c>
      <c r="AO223" s="12">
        <f>SUMIFS('[1]DATA THÔ IN'!$P$4:$P$12031,'[1]DATA THÔ IN'!$H$4:$H$12031,$A223,'[1]DATA THÔ IN'!$AC$4:$AC$12031,$E223,'[1]DATA THÔ IN'!$AH$4:$AH$12031,"Tiến độ 2")</f>
        <v>28404000</v>
      </c>
      <c r="AP223" s="12">
        <f>SUMIFS('[1]TIẾN ĐỘ %'!$N$6:$N$1034,'[1]TIẾN ĐỘ %'!$G$6:$G$1034,A223,'[1]TIẾN ĐỘ %'!$F$6:$F$1034,$E223)</f>
        <v>52860000</v>
      </c>
      <c r="AQ223" s="12">
        <f t="shared" si="107"/>
        <v>200460000</v>
      </c>
      <c r="AR223" s="15">
        <f t="shared" si="108"/>
        <v>0.44383325071557639</v>
      </c>
      <c r="AS223" s="15">
        <f t="shared" si="109"/>
        <v>0.57738618737707281</v>
      </c>
      <c r="AT223" s="15">
        <f t="shared" si="110"/>
        <v>1.0212194380926491</v>
      </c>
      <c r="AU223" s="16">
        <f t="shared" si="111"/>
        <v>0.76754561299710566</v>
      </c>
      <c r="AV223" s="16">
        <f t="shared" si="112"/>
        <v>0.57143770887634515</v>
      </c>
      <c r="AW223" s="16">
        <f t="shared" si="113"/>
        <v>1.3389833218734508</v>
      </c>
      <c r="AX223" s="16">
        <f t="shared" si="115"/>
        <v>0</v>
      </c>
      <c r="AY223" s="16">
        <f t="shared" si="116"/>
        <v>0</v>
      </c>
      <c r="AZ223" s="16">
        <f t="shared" si="117"/>
        <v>0</v>
      </c>
      <c r="BA223" s="16">
        <f t="shared" si="118"/>
        <v>1.6027311831395814</v>
      </c>
    </row>
    <row r="224" spans="1:53" x14ac:dyDescent="0.25">
      <c r="A224" s="8" t="s">
        <v>1346</v>
      </c>
      <c r="B224" s="28" t="s">
        <v>1252</v>
      </c>
      <c r="C224" s="28" t="s">
        <v>1253</v>
      </c>
      <c r="D224" s="28" t="s">
        <v>483</v>
      </c>
      <c r="E224" s="9" t="s">
        <v>102</v>
      </c>
      <c r="F224" s="28" t="s">
        <v>516</v>
      </c>
      <c r="G224" s="28" t="s">
        <v>475</v>
      </c>
      <c r="H224" s="11">
        <v>3.5000000000000003E-2</v>
      </c>
      <c r="I224" s="11"/>
      <c r="J224" s="11">
        <v>0.01</v>
      </c>
      <c r="K224" s="11">
        <v>0.01</v>
      </c>
      <c r="L224" s="11">
        <v>5.0000000000000001E-3</v>
      </c>
      <c r="M224" s="11">
        <v>5.0000000000000001E-3</v>
      </c>
      <c r="N224" s="11"/>
      <c r="O224" s="12">
        <f t="shared" si="101"/>
        <v>0</v>
      </c>
      <c r="P224" s="12">
        <f t="shared" si="125"/>
        <v>0</v>
      </c>
      <c r="Q224" s="12">
        <f t="shared" si="102"/>
        <v>0</v>
      </c>
      <c r="R224" s="12">
        <f t="shared" si="94"/>
        <v>0</v>
      </c>
      <c r="S224" s="12">
        <f t="shared" si="103"/>
        <v>0</v>
      </c>
      <c r="T224" s="12">
        <f t="shared" si="120"/>
        <v>0</v>
      </c>
      <c r="U224" s="12">
        <f t="shared" si="104"/>
        <v>0</v>
      </c>
      <c r="V224" s="12">
        <f t="shared" si="121"/>
        <v>0</v>
      </c>
      <c r="W224" s="12">
        <f t="shared" si="114"/>
        <v>0</v>
      </c>
      <c r="X224" s="12">
        <f t="shared" si="105"/>
        <v>0</v>
      </c>
      <c r="Y224" s="12">
        <f t="shared" si="122"/>
        <v>0</v>
      </c>
      <c r="Z224" s="12">
        <f t="shared" si="123"/>
        <v>329219.39999999997</v>
      </c>
      <c r="AA224" s="12">
        <f t="shared" si="124"/>
        <v>329219.39999999997</v>
      </c>
      <c r="AB224" s="12">
        <f t="shared" si="100"/>
        <v>0</v>
      </c>
      <c r="AC224" s="12">
        <v>50000000</v>
      </c>
      <c r="AD224" s="12">
        <v>30000000</v>
      </c>
      <c r="AE224" s="12">
        <f>SUMIFS('[1]TIẾN ĐỘ %'!$M$6:$M$1034,'[1]TIẾN ĐỘ %'!$G$6:$G$1034,$A224,'[1]TIẾN ĐỘ %'!$F$6:$F$1034,$E224)</f>
        <v>30000000</v>
      </c>
      <c r="AF224" s="12">
        <f t="shared" si="106"/>
        <v>110000000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f>SUMIFS('[1]DATA THÔ IN'!$P$4:$P$12031,'[1]DATA THÔ IN'!$H$4:$H$12031,$A224,'[1]DATA THÔ IN'!$AC$4:$AC$12031,$E224,'[1]DATA THÔ IN'!$AH$4:$AH$12031,"Tiến độ 1")</f>
        <v>0</v>
      </c>
      <c r="AO224" s="12">
        <f>SUMIFS('[1]DATA THÔ IN'!$P$4:$P$12031,'[1]DATA THÔ IN'!$H$4:$H$12031,$A224,'[1]DATA THÔ IN'!$AC$4:$AC$12031,$E224,'[1]DATA THÔ IN'!$AH$4:$AH$12031,"Tiến độ 2")</f>
        <v>34116000</v>
      </c>
      <c r="AP224" s="12">
        <f>SUMIFS('[1]TIẾN ĐỘ %'!$N$6:$N$1034,'[1]TIẾN ĐỘ %'!$G$6:$G$1034,A224,'[1]TIẾN ĐỘ %'!$F$6:$F$1034,$E224)</f>
        <v>34116000</v>
      </c>
      <c r="AQ224" s="12">
        <f t="shared" si="107"/>
        <v>34116000</v>
      </c>
      <c r="AR224" s="15">
        <f t="shared" si="108"/>
        <v>0</v>
      </c>
      <c r="AS224" s="15">
        <f t="shared" si="109"/>
        <v>0</v>
      </c>
      <c r="AT224" s="15">
        <f t="shared" si="110"/>
        <v>0</v>
      </c>
      <c r="AU224" s="16">
        <f t="shared" si="111"/>
        <v>0</v>
      </c>
      <c r="AV224" s="16">
        <f t="shared" si="112"/>
        <v>0</v>
      </c>
      <c r="AW224" s="16">
        <f t="shared" si="113"/>
        <v>0</v>
      </c>
      <c r="AX224" s="16">
        <f t="shared" si="115"/>
        <v>0</v>
      </c>
      <c r="AY224" s="16">
        <f t="shared" si="116"/>
        <v>1.1372</v>
      </c>
      <c r="AZ224" s="16">
        <f t="shared" si="117"/>
        <v>1.1372</v>
      </c>
      <c r="BA224" s="16">
        <f t="shared" si="118"/>
        <v>0.31014545454545456</v>
      </c>
    </row>
    <row r="225" spans="1:53" x14ac:dyDescent="0.25">
      <c r="A225" s="8" t="s">
        <v>1297</v>
      </c>
      <c r="B225" s="28" t="s">
        <v>553</v>
      </c>
      <c r="C225" s="28" t="s">
        <v>554</v>
      </c>
      <c r="D225" s="28" t="s">
        <v>483</v>
      </c>
      <c r="E225" s="9" t="s">
        <v>102</v>
      </c>
      <c r="F225" s="28" t="s">
        <v>484</v>
      </c>
      <c r="G225" s="28" t="s">
        <v>485</v>
      </c>
      <c r="H225" s="11">
        <v>3.5000000000000003E-2</v>
      </c>
      <c r="I225" s="11"/>
      <c r="J225" s="11">
        <v>0.01</v>
      </c>
      <c r="K225" s="11">
        <v>0.01</v>
      </c>
      <c r="L225" s="11">
        <v>5.0000000000000001E-3</v>
      </c>
      <c r="M225" s="11">
        <v>5.0000000000000001E-3</v>
      </c>
      <c r="N225" s="11"/>
      <c r="O225" s="12">
        <f t="shared" si="101"/>
        <v>0</v>
      </c>
      <c r="P225" s="12">
        <f t="shared" si="125"/>
        <v>0</v>
      </c>
      <c r="Q225" s="12">
        <f t="shared" si="102"/>
        <v>0</v>
      </c>
      <c r="R225" s="12">
        <f t="shared" si="94"/>
        <v>0</v>
      </c>
      <c r="S225" s="12">
        <f t="shared" si="103"/>
        <v>0</v>
      </c>
      <c r="T225" s="12">
        <f t="shared" si="120"/>
        <v>620920</v>
      </c>
      <c r="U225" s="12">
        <f t="shared" si="104"/>
        <v>69480</v>
      </c>
      <c r="V225" s="12">
        <f t="shared" si="121"/>
        <v>690400</v>
      </c>
      <c r="W225" s="12">
        <f t="shared" si="114"/>
        <v>643440</v>
      </c>
      <c r="X225" s="12">
        <f t="shared" si="105"/>
        <v>0</v>
      </c>
      <c r="Y225" s="12">
        <f t="shared" si="122"/>
        <v>0</v>
      </c>
      <c r="Z225" s="12">
        <f t="shared" si="123"/>
        <v>0</v>
      </c>
      <c r="AA225" s="12">
        <f t="shared" si="124"/>
        <v>684879.79999999993</v>
      </c>
      <c r="AB225" s="12">
        <f t="shared" si="100"/>
        <v>0</v>
      </c>
      <c r="AC225" s="12">
        <v>100000000</v>
      </c>
      <c r="AD225" s="12">
        <v>50000000</v>
      </c>
      <c r="AE225" s="12">
        <f>SUMIFS('[1]TIẾN ĐỘ %'!$M$6:$M$1034,'[1]TIẾN ĐỘ %'!$G$6:$G$1034,$A225,'[1]TIẾN ĐỘ %'!$F$6:$F$1034,$E225)</f>
        <v>70000000</v>
      </c>
      <c r="AF225" s="12">
        <f t="shared" si="106"/>
        <v>220000000</v>
      </c>
      <c r="AG225" s="12">
        <v>11207000</v>
      </c>
      <c r="AH225" s="12">
        <v>7974000</v>
      </c>
      <c r="AI225" s="12">
        <v>19181000</v>
      </c>
      <c r="AJ225" s="12">
        <v>64344000</v>
      </c>
      <c r="AK225" s="12">
        <v>7200000</v>
      </c>
      <c r="AL225" s="12">
        <v>64344000</v>
      </c>
      <c r="AM225" s="12">
        <v>71544000</v>
      </c>
      <c r="AN225" s="12">
        <f>SUMIFS('[1]DATA THÔ IN'!$P$4:$P$12031,'[1]DATA THÔ IN'!$H$4:$H$12031,$A225,'[1]DATA THÔ IN'!$AC$4:$AC$12031,$E225,'[1]DATA THÔ IN'!$AH$4:$AH$12031,"Tiến độ 1")</f>
        <v>7270000</v>
      </c>
      <c r="AO225" s="12">
        <f>SUMIFS('[1]DATA THÔ IN'!$P$4:$P$12031,'[1]DATA THÔ IN'!$H$4:$H$12031,$A225,'[1]DATA THÔ IN'!$AC$4:$AC$12031,$E225,'[1]DATA THÔ IN'!$AH$4:$AH$12031,"Tiến độ 2")</f>
        <v>2340000</v>
      </c>
      <c r="AP225" s="12">
        <f>SUMIFS('[1]TIẾN ĐỘ %'!$N$6:$N$1034,'[1]TIẾN ĐỘ %'!$G$6:$G$1034,A225,'[1]TIẾN ĐỘ %'!$F$6:$F$1034,$E225)</f>
        <v>70972000</v>
      </c>
      <c r="AQ225" s="12">
        <f t="shared" si="107"/>
        <v>161697000</v>
      </c>
      <c r="AR225" s="15">
        <f t="shared" si="108"/>
        <v>0.11207</v>
      </c>
      <c r="AS225" s="15">
        <f t="shared" si="109"/>
        <v>7.9740000000000005E-2</v>
      </c>
      <c r="AT225" s="15">
        <f t="shared" si="110"/>
        <v>0.19181000000000001</v>
      </c>
      <c r="AU225" s="16">
        <f t="shared" si="111"/>
        <v>1.28688</v>
      </c>
      <c r="AV225" s="16">
        <f t="shared" si="112"/>
        <v>0.14399999999999999</v>
      </c>
      <c r="AW225" s="16">
        <f t="shared" si="113"/>
        <v>1.4308799999999999</v>
      </c>
      <c r="AX225" s="16">
        <f t="shared" si="115"/>
        <v>0.10385714285714286</v>
      </c>
      <c r="AY225" s="16">
        <f t="shared" si="116"/>
        <v>3.3428571428571426E-2</v>
      </c>
      <c r="AZ225" s="16">
        <f t="shared" si="117"/>
        <v>1.0138857142857143</v>
      </c>
      <c r="BA225" s="16">
        <f t="shared" si="118"/>
        <v>0.7349863636363636</v>
      </c>
    </row>
    <row r="226" spans="1:53" x14ac:dyDescent="0.25">
      <c r="A226" s="8" t="s">
        <v>1301</v>
      </c>
      <c r="B226" s="28" t="s">
        <v>559</v>
      </c>
      <c r="C226" s="28" t="s">
        <v>560</v>
      </c>
      <c r="D226" s="28" t="s">
        <v>497</v>
      </c>
      <c r="E226" s="9" t="s">
        <v>102</v>
      </c>
      <c r="F226" s="28" t="s">
        <v>498</v>
      </c>
      <c r="G226" s="28" t="s">
        <v>485</v>
      </c>
      <c r="H226" s="11">
        <v>3.5000000000000003E-2</v>
      </c>
      <c r="I226" s="11"/>
      <c r="J226" s="11">
        <v>0.01</v>
      </c>
      <c r="K226" s="11">
        <v>0.01</v>
      </c>
      <c r="L226" s="11">
        <v>5.0000000000000001E-3</v>
      </c>
      <c r="M226" s="11">
        <v>5.0000000000000001E-3</v>
      </c>
      <c r="N226" s="11"/>
      <c r="O226" s="12">
        <f t="shared" si="101"/>
        <v>0</v>
      </c>
      <c r="P226" s="12">
        <f t="shared" si="125"/>
        <v>312544.2</v>
      </c>
      <c r="Q226" s="12">
        <f t="shared" si="102"/>
        <v>0</v>
      </c>
      <c r="R226" s="12">
        <f t="shared" si="94"/>
        <v>821253.6</v>
      </c>
      <c r="S226" s="12">
        <f t="shared" si="103"/>
        <v>0</v>
      </c>
      <c r="T226" s="12">
        <f t="shared" si="120"/>
        <v>401826</v>
      </c>
      <c r="U226" s="12">
        <f t="shared" si="104"/>
        <v>302701</v>
      </c>
      <c r="V226" s="12">
        <f t="shared" si="121"/>
        <v>959171</v>
      </c>
      <c r="W226" s="12">
        <f t="shared" si="114"/>
        <v>416400</v>
      </c>
      <c r="X226" s="12">
        <f t="shared" si="105"/>
        <v>0</v>
      </c>
      <c r="Y226" s="12">
        <f t="shared" si="122"/>
        <v>437376.6</v>
      </c>
      <c r="Z226" s="12">
        <f t="shared" si="123"/>
        <v>447045.89999999997</v>
      </c>
      <c r="AA226" s="12">
        <f t="shared" si="124"/>
        <v>935374.5</v>
      </c>
      <c r="AB226" s="12">
        <f t="shared" si="100"/>
        <v>1357899.75</v>
      </c>
      <c r="AC226" s="12">
        <v>80000000</v>
      </c>
      <c r="AD226" s="12">
        <v>70000000</v>
      </c>
      <c r="AE226" s="12">
        <f>SUMIFS('[1]TIẾN ĐỘ %'!$M$6:$M$1034,'[1]TIẾN ĐỘ %'!$G$6:$G$1034,$A226,'[1]TIẾN ĐỘ %'!$F$6:$F$1034,$E226)</f>
        <v>90000000</v>
      </c>
      <c r="AF226" s="12">
        <f t="shared" si="106"/>
        <v>240000000</v>
      </c>
      <c r="AG226" s="12">
        <v>32388000</v>
      </c>
      <c r="AH226" s="12">
        <v>15588000</v>
      </c>
      <c r="AI226" s="12">
        <v>85104000</v>
      </c>
      <c r="AJ226" s="12">
        <v>41640000</v>
      </c>
      <c r="AK226" s="12">
        <v>31368000</v>
      </c>
      <c r="AL226" s="12">
        <v>41640000</v>
      </c>
      <c r="AM226" s="12">
        <v>99396000</v>
      </c>
      <c r="AN226" s="12">
        <f>SUMIFS('[1]DATA THÔ IN'!$P$4:$P$12031,'[1]DATA THÔ IN'!$H$4:$H$12031,$A226,'[1]DATA THÔ IN'!$AC$4:$AC$12031,$E226,'[1]DATA THÔ IN'!$AH$4:$AH$12031,"Tiến độ 1")</f>
        <v>45324000</v>
      </c>
      <c r="AO226" s="12">
        <f>SUMIFS('[1]DATA THÔ IN'!$P$4:$P$12031,'[1]DATA THÔ IN'!$H$4:$H$12031,$A226,'[1]DATA THÔ IN'!$AC$4:$AC$12031,$E226,'[1]DATA THÔ IN'!$AH$4:$AH$12031,"Tiến độ 2")</f>
        <v>46326000</v>
      </c>
      <c r="AP226" s="12">
        <f>SUMIFS('[1]TIẾN ĐỘ %'!$N$6:$N$1034,'[1]TIẾN ĐỘ %'!$G$6:$G$1034,A226,'[1]TIẾN ĐỘ %'!$F$6:$F$1034,$E226)</f>
        <v>96930000</v>
      </c>
      <c r="AQ226" s="12">
        <f t="shared" si="107"/>
        <v>281430000</v>
      </c>
      <c r="AR226" s="15">
        <f t="shared" si="108"/>
        <v>0.40484999999999999</v>
      </c>
      <c r="AS226" s="15">
        <f t="shared" si="109"/>
        <v>0.19485</v>
      </c>
      <c r="AT226" s="15">
        <f t="shared" si="110"/>
        <v>1.0638000000000001</v>
      </c>
      <c r="AU226" s="16">
        <f t="shared" si="111"/>
        <v>0.59485714285714286</v>
      </c>
      <c r="AV226" s="16">
        <f t="shared" si="112"/>
        <v>0.44811428571428569</v>
      </c>
      <c r="AW226" s="16">
        <f t="shared" si="113"/>
        <v>1.4199428571428572</v>
      </c>
      <c r="AX226" s="16">
        <f t="shared" si="115"/>
        <v>0.50360000000000005</v>
      </c>
      <c r="AY226" s="16">
        <f t="shared" si="116"/>
        <v>0.51473333333333338</v>
      </c>
      <c r="AZ226" s="16">
        <f t="shared" si="117"/>
        <v>1.077</v>
      </c>
      <c r="BA226" s="16">
        <f t="shared" si="118"/>
        <v>1.172625</v>
      </c>
    </row>
    <row r="227" spans="1:53" x14ac:dyDescent="0.25">
      <c r="A227" s="8" t="s">
        <v>1303</v>
      </c>
      <c r="B227" s="28" t="s">
        <v>561</v>
      </c>
      <c r="C227" s="28" t="s">
        <v>562</v>
      </c>
      <c r="D227" s="9" t="s">
        <v>492</v>
      </c>
      <c r="E227" s="9" t="s">
        <v>102</v>
      </c>
      <c r="F227" s="28" t="s">
        <v>484</v>
      </c>
      <c r="G227" s="28" t="s">
        <v>485</v>
      </c>
      <c r="H227" s="11">
        <v>3.5000000000000003E-2</v>
      </c>
      <c r="I227" s="11"/>
      <c r="J227" s="11">
        <v>0.01</v>
      </c>
      <c r="K227" s="11">
        <v>0.01</v>
      </c>
      <c r="L227" s="11">
        <v>5.0000000000000001E-3</v>
      </c>
      <c r="M227" s="11">
        <v>5.0000000000000001E-3</v>
      </c>
      <c r="N227" s="11"/>
      <c r="O227" s="12">
        <f t="shared" si="101"/>
        <v>0</v>
      </c>
      <c r="P227" s="12">
        <f t="shared" si="125"/>
        <v>1000714.65</v>
      </c>
      <c r="Q227" s="12">
        <f t="shared" si="102"/>
        <v>743484.25</v>
      </c>
      <c r="R227" s="12">
        <f t="shared" si="94"/>
        <v>1744198.9000000001</v>
      </c>
      <c r="S227" s="12">
        <f t="shared" si="103"/>
        <v>0</v>
      </c>
      <c r="T227" s="12">
        <f t="shared" si="120"/>
        <v>1737444</v>
      </c>
      <c r="U227" s="12">
        <f t="shared" si="104"/>
        <v>510562</v>
      </c>
      <c r="V227" s="12">
        <f t="shared" si="121"/>
        <v>2248006</v>
      </c>
      <c r="W227" s="12">
        <f t="shared" si="114"/>
        <v>1800460</v>
      </c>
      <c r="X227" s="12">
        <f t="shared" si="105"/>
        <v>0</v>
      </c>
      <c r="Y227" s="12">
        <f t="shared" si="122"/>
        <v>1982283.7</v>
      </c>
      <c r="Z227" s="12">
        <f t="shared" si="123"/>
        <v>0</v>
      </c>
      <c r="AA227" s="12">
        <f t="shared" si="124"/>
        <v>1982283.7</v>
      </c>
      <c r="AB227" s="12">
        <f t="shared" si="100"/>
        <v>2987244.35</v>
      </c>
      <c r="AC227" s="12">
        <v>165000000</v>
      </c>
      <c r="AD227" s="12">
        <v>180000000</v>
      </c>
      <c r="AE227" s="12">
        <f>SUMIFS('[1]TIẾN ĐỘ %'!$M$6:$M$1034,'[1]TIẾN ĐỘ %'!$G$6:$G$1034,$A227,'[1]TIẾN ĐỘ %'!$F$6:$F$1034,$E227)</f>
        <v>190000000</v>
      </c>
      <c r="AF227" s="12">
        <f t="shared" si="106"/>
        <v>535000000</v>
      </c>
      <c r="AG227" s="12">
        <v>103701000</v>
      </c>
      <c r="AH227" s="12">
        <v>77045000</v>
      </c>
      <c r="AI227" s="12">
        <v>180746000</v>
      </c>
      <c r="AJ227" s="12">
        <v>180046000</v>
      </c>
      <c r="AK227" s="12">
        <v>52908000</v>
      </c>
      <c r="AL227" s="12">
        <v>180046000</v>
      </c>
      <c r="AM227" s="12">
        <v>232954000</v>
      </c>
      <c r="AN227" s="12">
        <f>SUMIFS('[1]DATA THÔ IN'!$P$4:$P$12031,'[1]DATA THÔ IN'!$H$4:$H$12031,$A227,'[1]DATA THÔ IN'!$AC$4:$AC$12031,$E227,'[1]DATA THÔ IN'!$AH$4:$AH$12031,"Tiến độ 1")</f>
        <v>205418000</v>
      </c>
      <c r="AO227" s="12">
        <f>SUMIFS('[1]DATA THÔ IN'!$P$4:$P$12031,'[1]DATA THÔ IN'!$H$4:$H$12031,$A227,'[1]DATA THÔ IN'!$AC$4:$AC$12031,$E227,'[1]DATA THÔ IN'!$AH$4:$AH$12031,"Tiến độ 2")</f>
        <v>0</v>
      </c>
      <c r="AP227" s="12">
        <f>SUMIFS('[1]TIẾN ĐỘ %'!$N$6:$N$1034,'[1]TIẾN ĐỘ %'!$G$6:$G$1034,A227,'[1]TIẾN ĐỘ %'!$F$6:$F$1034,$E227)</f>
        <v>205418000</v>
      </c>
      <c r="AQ227" s="12">
        <f t="shared" si="107"/>
        <v>619118000</v>
      </c>
      <c r="AR227" s="15">
        <f t="shared" si="108"/>
        <v>0.6284909090909091</v>
      </c>
      <c r="AS227" s="15">
        <f t="shared" si="109"/>
        <v>0.46693939393939393</v>
      </c>
      <c r="AT227" s="15">
        <f t="shared" si="110"/>
        <v>1.095430303030303</v>
      </c>
      <c r="AU227" s="16">
        <f t="shared" si="111"/>
        <v>1.0002555555555555</v>
      </c>
      <c r="AV227" s="16">
        <f t="shared" si="112"/>
        <v>0.29393333333333332</v>
      </c>
      <c r="AW227" s="16">
        <f t="shared" si="113"/>
        <v>1.2941888888888888</v>
      </c>
      <c r="AX227" s="16">
        <f t="shared" si="115"/>
        <v>1.0811473684210526</v>
      </c>
      <c r="AY227" s="16">
        <f t="shared" si="116"/>
        <v>0</v>
      </c>
      <c r="AZ227" s="16">
        <f t="shared" si="117"/>
        <v>1.0811473684210526</v>
      </c>
      <c r="BA227" s="16">
        <f t="shared" si="118"/>
        <v>1.1572299065420562</v>
      </c>
    </row>
    <row r="228" spans="1:53" x14ac:dyDescent="0.25">
      <c r="A228" s="8" t="s">
        <v>1305</v>
      </c>
      <c r="B228" s="28" t="s">
        <v>567</v>
      </c>
      <c r="C228" s="28" t="s">
        <v>568</v>
      </c>
      <c r="D228" s="28" t="s">
        <v>497</v>
      </c>
      <c r="E228" s="9" t="s">
        <v>102</v>
      </c>
      <c r="F228" s="28" t="s">
        <v>498</v>
      </c>
      <c r="G228" s="28" t="s">
        <v>485</v>
      </c>
      <c r="H228" s="11">
        <v>3.5000000000000003E-2</v>
      </c>
      <c r="I228" s="11"/>
      <c r="J228" s="11">
        <v>0.01</v>
      </c>
      <c r="K228" s="11">
        <v>0.01</v>
      </c>
      <c r="L228" s="11">
        <v>5.0000000000000001E-3</v>
      </c>
      <c r="M228" s="11">
        <v>5.0000000000000001E-3</v>
      </c>
      <c r="N228" s="11"/>
      <c r="O228" s="12">
        <f t="shared" si="101"/>
        <v>0</v>
      </c>
      <c r="P228" s="12">
        <f t="shared" si="125"/>
        <v>200141</v>
      </c>
      <c r="Q228" s="12">
        <f t="shared" si="102"/>
        <v>0</v>
      </c>
      <c r="R228" s="12">
        <f t="shared" si="94"/>
        <v>395727.2</v>
      </c>
      <c r="S228" s="12">
        <f t="shared" si="103"/>
        <v>0</v>
      </c>
      <c r="T228" s="12">
        <f t="shared" si="120"/>
        <v>256574</v>
      </c>
      <c r="U228" s="12">
        <f t="shared" si="104"/>
        <v>129696</v>
      </c>
      <c r="V228" s="12">
        <f t="shared" si="121"/>
        <v>386270</v>
      </c>
      <c r="W228" s="12">
        <f t="shared" si="114"/>
        <v>265880</v>
      </c>
      <c r="X228" s="12">
        <f t="shared" si="105"/>
        <v>0</v>
      </c>
      <c r="Y228" s="12">
        <f t="shared" si="122"/>
        <v>523647.6</v>
      </c>
      <c r="Z228" s="12">
        <f t="shared" si="123"/>
        <v>177116.1</v>
      </c>
      <c r="AA228" s="12">
        <f t="shared" si="124"/>
        <v>906656.1</v>
      </c>
      <c r="AB228" s="12">
        <f t="shared" si="100"/>
        <v>844326.75</v>
      </c>
      <c r="AC228" s="12">
        <v>40000000</v>
      </c>
      <c r="AD228" s="12">
        <v>40000000</v>
      </c>
      <c r="AE228" s="12">
        <f>SUMIFS('[1]TIẾN ĐỘ %'!$M$6:$M$1034,'[1]TIẾN ĐỘ %'!$G$6:$G$1034,$A228,'[1]TIẾN ĐỘ %'!$F$6:$F$1034,$E228)</f>
        <v>60000000</v>
      </c>
      <c r="AF228" s="12">
        <f t="shared" si="106"/>
        <v>140000000</v>
      </c>
      <c r="AG228" s="12">
        <v>20740000</v>
      </c>
      <c r="AH228" s="12">
        <v>2640000</v>
      </c>
      <c r="AI228" s="12">
        <v>41008000</v>
      </c>
      <c r="AJ228" s="12">
        <v>26588000</v>
      </c>
      <c r="AK228" s="12">
        <v>13440000</v>
      </c>
      <c r="AL228" s="12">
        <v>26588000</v>
      </c>
      <c r="AM228" s="12">
        <v>40028000</v>
      </c>
      <c r="AN228" s="12">
        <f>SUMIFS('[1]DATA THÔ IN'!$P$4:$P$12031,'[1]DATA THÔ IN'!$H$4:$H$12031,$A228,'[1]DATA THÔ IN'!$AC$4:$AC$12031,$E228,'[1]DATA THÔ IN'!$AH$4:$AH$12031,"Tiến độ 1")</f>
        <v>54264000</v>
      </c>
      <c r="AO228" s="12">
        <f>SUMIFS('[1]DATA THÔ IN'!$P$4:$P$12031,'[1]DATA THÔ IN'!$H$4:$H$12031,$A228,'[1]DATA THÔ IN'!$AC$4:$AC$12031,$E228,'[1]DATA THÔ IN'!$AH$4:$AH$12031,"Tiến độ 2")</f>
        <v>18354000</v>
      </c>
      <c r="AP228" s="12">
        <f>SUMIFS('[1]TIẾN ĐỘ %'!$N$6:$N$1034,'[1]TIẾN ĐỘ %'!$G$6:$G$1034,A228,'[1]TIẾN ĐỘ %'!$F$6:$F$1034,$E228)</f>
        <v>93954000</v>
      </c>
      <c r="AQ228" s="12">
        <f t="shared" si="107"/>
        <v>174990000</v>
      </c>
      <c r="AR228" s="15">
        <f t="shared" si="108"/>
        <v>0.51849999999999996</v>
      </c>
      <c r="AS228" s="15">
        <f t="shared" si="109"/>
        <v>6.6000000000000003E-2</v>
      </c>
      <c r="AT228" s="15">
        <f t="shared" si="110"/>
        <v>1.0251999999999999</v>
      </c>
      <c r="AU228" s="16">
        <f t="shared" si="111"/>
        <v>0.66469999999999996</v>
      </c>
      <c r="AV228" s="16">
        <f t="shared" si="112"/>
        <v>0.33600000000000002</v>
      </c>
      <c r="AW228" s="16">
        <f t="shared" si="113"/>
        <v>1.0006999999999999</v>
      </c>
      <c r="AX228" s="16">
        <f t="shared" si="115"/>
        <v>0.90439999999999998</v>
      </c>
      <c r="AY228" s="16">
        <f t="shared" si="116"/>
        <v>0.30590000000000001</v>
      </c>
      <c r="AZ228" s="16">
        <f t="shared" si="117"/>
        <v>1.5659000000000001</v>
      </c>
      <c r="BA228" s="16">
        <f t="shared" si="118"/>
        <v>1.2499285714285715</v>
      </c>
    </row>
    <row r="229" spans="1:53" x14ac:dyDescent="0.25">
      <c r="A229" s="8" t="s">
        <v>1306</v>
      </c>
      <c r="B229" s="28" t="s">
        <v>569</v>
      </c>
      <c r="C229" s="28" t="s">
        <v>570</v>
      </c>
      <c r="D229" s="28" t="s">
        <v>497</v>
      </c>
      <c r="E229" s="9" t="s">
        <v>102</v>
      </c>
      <c r="F229" s="28" t="s">
        <v>498</v>
      </c>
      <c r="G229" s="28" t="s">
        <v>485</v>
      </c>
      <c r="H229" s="11">
        <v>3.5000000000000003E-2</v>
      </c>
      <c r="I229" s="11"/>
      <c r="J229" s="11">
        <v>0.01</v>
      </c>
      <c r="K229" s="11">
        <v>0.01</v>
      </c>
      <c r="L229" s="11">
        <v>5.0000000000000001E-3</v>
      </c>
      <c r="M229" s="11">
        <v>5.0000000000000001E-3</v>
      </c>
      <c r="N229" s="11"/>
      <c r="O229" s="12">
        <f t="shared" si="101"/>
        <v>0</v>
      </c>
      <c r="P229" s="12">
        <f t="shared" si="125"/>
        <v>238490.1</v>
      </c>
      <c r="Q229" s="12">
        <f t="shared" si="102"/>
        <v>346242</v>
      </c>
      <c r="R229" s="12">
        <f t="shared" si="94"/>
        <v>584732.1</v>
      </c>
      <c r="S229" s="12">
        <f t="shared" si="103"/>
        <v>0</v>
      </c>
      <c r="T229" s="12">
        <f t="shared" si="120"/>
        <v>276415</v>
      </c>
      <c r="U229" s="12">
        <f t="shared" si="104"/>
        <v>223320</v>
      </c>
      <c r="V229" s="12">
        <f t="shared" si="121"/>
        <v>499735</v>
      </c>
      <c r="W229" s="12">
        <f t="shared" si="114"/>
        <v>286440</v>
      </c>
      <c r="X229" s="12">
        <f t="shared" si="105"/>
        <v>0</v>
      </c>
      <c r="Y229" s="12">
        <f t="shared" si="122"/>
        <v>401044.35</v>
      </c>
      <c r="Z229" s="12">
        <f t="shared" si="123"/>
        <v>385150.8</v>
      </c>
      <c r="AA229" s="12">
        <f t="shared" si="124"/>
        <v>786195.15</v>
      </c>
      <c r="AB229" s="12">
        <f t="shared" si="100"/>
        <v>935331.07499999995</v>
      </c>
      <c r="AC229" s="12">
        <v>60000000</v>
      </c>
      <c r="AD229" s="12">
        <v>50000000</v>
      </c>
      <c r="AE229" s="12">
        <f>SUMIFS('[1]TIẾN ĐỘ %'!$M$6:$M$1034,'[1]TIẾN ĐỘ %'!$G$6:$G$1034,$A229,'[1]TIẾN ĐỘ %'!$F$6:$F$1034,$E229)</f>
        <v>80000000</v>
      </c>
      <c r="AF229" s="12">
        <f t="shared" si="106"/>
        <v>190000000</v>
      </c>
      <c r="AG229" s="12">
        <v>24714000</v>
      </c>
      <c r="AH229" s="12">
        <v>35880000</v>
      </c>
      <c r="AI229" s="12">
        <v>60594000</v>
      </c>
      <c r="AJ229" s="12">
        <v>28644000</v>
      </c>
      <c r="AK229" s="12">
        <v>23142000</v>
      </c>
      <c r="AL229" s="12">
        <v>28644000</v>
      </c>
      <c r="AM229" s="12">
        <v>51786000</v>
      </c>
      <c r="AN229" s="12">
        <f>SUMIFS('[1]DATA THÔ IN'!$P$4:$P$12031,'[1]DATA THÔ IN'!$H$4:$H$12031,$A229,'[1]DATA THÔ IN'!$AC$4:$AC$12031,$E229,'[1]DATA THÔ IN'!$AH$4:$AH$12031,"Tiến độ 1")</f>
        <v>41559000</v>
      </c>
      <c r="AO229" s="12">
        <f>SUMIFS('[1]DATA THÔ IN'!$P$4:$P$12031,'[1]DATA THÔ IN'!$H$4:$H$12031,$A229,'[1]DATA THÔ IN'!$AC$4:$AC$12031,$E229,'[1]DATA THÔ IN'!$AH$4:$AH$12031,"Tiến độ 2")</f>
        <v>39912000</v>
      </c>
      <c r="AP229" s="12">
        <f>SUMIFS('[1]TIẾN ĐỘ %'!$N$6:$N$1034,'[1]TIẾN ĐỘ %'!$G$6:$G$1034,A229,'[1]TIẾN ĐỘ %'!$F$6:$F$1034,$E229)</f>
        <v>81471000</v>
      </c>
      <c r="AQ229" s="12">
        <f t="shared" si="107"/>
        <v>193851000</v>
      </c>
      <c r="AR229" s="15">
        <f t="shared" si="108"/>
        <v>0.41189999999999999</v>
      </c>
      <c r="AS229" s="15">
        <f t="shared" si="109"/>
        <v>0.59799999999999998</v>
      </c>
      <c r="AT229" s="15">
        <f t="shared" si="110"/>
        <v>1.0099</v>
      </c>
      <c r="AU229" s="16">
        <f t="shared" si="111"/>
        <v>0.57287999999999994</v>
      </c>
      <c r="AV229" s="16">
        <f t="shared" si="112"/>
        <v>0.46283999999999997</v>
      </c>
      <c r="AW229" s="16">
        <f t="shared" si="113"/>
        <v>1.03572</v>
      </c>
      <c r="AX229" s="16">
        <f t="shared" si="115"/>
        <v>0.51948749999999999</v>
      </c>
      <c r="AY229" s="16">
        <f t="shared" si="116"/>
        <v>0.49890000000000001</v>
      </c>
      <c r="AZ229" s="16">
        <f t="shared" si="117"/>
        <v>1.0183875</v>
      </c>
      <c r="BA229" s="16">
        <f t="shared" si="118"/>
        <v>1.0202684210526316</v>
      </c>
    </row>
    <row r="230" spans="1:53" x14ac:dyDescent="0.25">
      <c r="A230" s="8" t="s">
        <v>1326</v>
      </c>
      <c r="B230" s="28" t="s">
        <v>571</v>
      </c>
      <c r="C230" s="28" t="s">
        <v>572</v>
      </c>
      <c r="D230" s="28" t="s">
        <v>483</v>
      </c>
      <c r="E230" s="9" t="s">
        <v>102</v>
      </c>
      <c r="F230" s="28" t="s">
        <v>484</v>
      </c>
      <c r="G230" s="28" t="s">
        <v>485</v>
      </c>
      <c r="H230" s="11">
        <v>3.5000000000000003E-2</v>
      </c>
      <c r="I230" s="11"/>
      <c r="J230" s="11">
        <v>0.01</v>
      </c>
      <c r="K230" s="11">
        <v>0.01</v>
      </c>
      <c r="L230" s="11">
        <v>5.0000000000000001E-3</v>
      </c>
      <c r="M230" s="11">
        <v>5.0000000000000001E-3</v>
      </c>
      <c r="N230" s="11"/>
      <c r="O230" s="12">
        <f t="shared" si="101"/>
        <v>0</v>
      </c>
      <c r="P230" s="12">
        <f t="shared" si="125"/>
        <v>985805.4</v>
      </c>
      <c r="Q230" s="12">
        <f t="shared" si="102"/>
        <v>0</v>
      </c>
      <c r="R230" s="12">
        <f t="shared" si="94"/>
        <v>2472445.8000000003</v>
      </c>
      <c r="S230" s="12">
        <f t="shared" si="103"/>
        <v>0</v>
      </c>
      <c r="T230" s="12">
        <f t="shared" si="120"/>
        <v>0</v>
      </c>
      <c r="U230" s="12">
        <f t="shared" si="104"/>
        <v>1478303</v>
      </c>
      <c r="V230" s="12">
        <f t="shared" si="121"/>
        <v>2425778</v>
      </c>
      <c r="W230" s="12">
        <f t="shared" si="114"/>
        <v>498600</v>
      </c>
      <c r="X230" s="12">
        <f t="shared" si="105"/>
        <v>0</v>
      </c>
      <c r="Y230" s="12">
        <f t="shared" si="122"/>
        <v>1038494.4</v>
      </c>
      <c r="Z230" s="12">
        <f t="shared" si="123"/>
        <v>0</v>
      </c>
      <c r="AA230" s="12">
        <f t="shared" si="124"/>
        <v>2522876.6999999997</v>
      </c>
      <c r="AB230" s="12">
        <f t="shared" si="100"/>
        <v>3710550.4499999997</v>
      </c>
      <c r="AC230" s="12">
        <v>240000000</v>
      </c>
      <c r="AD230" s="12">
        <v>200000000</v>
      </c>
      <c r="AE230" s="12">
        <f>SUMIFS('[1]TIẾN ĐỘ %'!$M$6:$M$1034,'[1]TIẾN ĐỘ %'!$G$6:$G$1034,$A230,'[1]TIẾN ĐỘ %'!$F$6:$F$1034,$E230)</f>
        <v>260000000</v>
      </c>
      <c r="AF230" s="12">
        <f t="shared" si="106"/>
        <v>700000000</v>
      </c>
      <c r="AG230" s="12">
        <v>102156000</v>
      </c>
      <c r="AH230" s="12">
        <v>23688000</v>
      </c>
      <c r="AI230" s="12">
        <v>256212000</v>
      </c>
      <c r="AJ230" s="12">
        <v>49860000</v>
      </c>
      <c r="AK230" s="12">
        <v>153192000</v>
      </c>
      <c r="AL230" s="12">
        <v>49860000</v>
      </c>
      <c r="AM230" s="12">
        <v>251376000</v>
      </c>
      <c r="AN230" s="12">
        <f>SUMIFS('[1]DATA THÔ IN'!$P$4:$P$12031,'[1]DATA THÔ IN'!$H$4:$H$12031,$A230,'[1]DATA THÔ IN'!$AC$4:$AC$12031,$E230,'[1]DATA THÔ IN'!$AH$4:$AH$12031,"Tiến độ 1")</f>
        <v>107616000</v>
      </c>
      <c r="AO230" s="12">
        <f>SUMIFS('[1]DATA THÔ IN'!$P$4:$P$12031,'[1]DATA THÔ IN'!$H$4:$H$12031,$A230,'[1]DATA THÔ IN'!$AC$4:$AC$12031,$E230,'[1]DATA THÔ IN'!$AH$4:$AH$12031,"Tiến độ 2")</f>
        <v>4518000</v>
      </c>
      <c r="AP230" s="12">
        <f>SUMIFS('[1]TIẾN ĐỘ %'!$N$6:$N$1034,'[1]TIẾN ĐỘ %'!$G$6:$G$1034,A230,'[1]TIẾN ĐỘ %'!$F$6:$F$1034,$E230)</f>
        <v>261438000</v>
      </c>
      <c r="AQ230" s="12">
        <f t="shared" si="107"/>
        <v>769026000</v>
      </c>
      <c r="AR230" s="15">
        <f t="shared" si="108"/>
        <v>0.42564999999999997</v>
      </c>
      <c r="AS230" s="15">
        <f t="shared" si="109"/>
        <v>9.8699999999999996E-2</v>
      </c>
      <c r="AT230" s="15">
        <f t="shared" si="110"/>
        <v>1.06755</v>
      </c>
      <c r="AU230" s="16">
        <f t="shared" si="111"/>
        <v>0.24929999999999999</v>
      </c>
      <c r="AV230" s="16">
        <f t="shared" si="112"/>
        <v>0.76595999999999997</v>
      </c>
      <c r="AW230" s="16">
        <f t="shared" si="113"/>
        <v>1.25688</v>
      </c>
      <c r="AX230" s="16">
        <f t="shared" si="115"/>
        <v>0.41390769230769231</v>
      </c>
      <c r="AY230" s="16">
        <f t="shared" si="116"/>
        <v>1.7376923076923078E-2</v>
      </c>
      <c r="AZ230" s="16">
        <f t="shared" si="117"/>
        <v>1.0055307692307693</v>
      </c>
      <c r="BA230" s="16">
        <f t="shared" si="118"/>
        <v>1.0986085714285714</v>
      </c>
    </row>
    <row r="231" spans="1:53" x14ac:dyDescent="0.25">
      <c r="A231" s="8" t="s">
        <v>1315</v>
      </c>
      <c r="B231" s="28" t="s">
        <v>589</v>
      </c>
      <c r="C231" s="28" t="s">
        <v>590</v>
      </c>
      <c r="D231" s="28" t="s">
        <v>492</v>
      </c>
      <c r="E231" s="9" t="s">
        <v>102</v>
      </c>
      <c r="F231" s="28" t="s">
        <v>493</v>
      </c>
      <c r="G231" s="28" t="s">
        <v>485</v>
      </c>
      <c r="H231" s="11">
        <v>3.5000000000000003E-2</v>
      </c>
      <c r="I231" s="11"/>
      <c r="J231" s="11">
        <v>0.01</v>
      </c>
      <c r="K231" s="11">
        <v>0.01</v>
      </c>
      <c r="L231" s="11">
        <v>5.0000000000000001E-3</v>
      </c>
      <c r="M231" s="11">
        <v>5.0000000000000001E-3</v>
      </c>
      <c r="N231" s="11"/>
      <c r="O231" s="12">
        <f t="shared" si="101"/>
        <v>0</v>
      </c>
      <c r="P231" s="12">
        <f t="shared" si="125"/>
        <v>0</v>
      </c>
      <c r="Q231" s="12">
        <f t="shared" si="102"/>
        <v>0</v>
      </c>
      <c r="R231" s="12">
        <f t="shared" si="94"/>
        <v>0</v>
      </c>
      <c r="S231" s="12">
        <f t="shared" si="103"/>
        <v>0</v>
      </c>
      <c r="T231" s="12">
        <f t="shared" si="120"/>
        <v>0</v>
      </c>
      <c r="U231" s="12">
        <f t="shared" si="104"/>
        <v>0</v>
      </c>
      <c r="V231" s="12">
        <f t="shared" si="121"/>
        <v>0</v>
      </c>
      <c r="W231" s="12">
        <f t="shared" si="114"/>
        <v>0</v>
      </c>
      <c r="X231" s="12">
        <f t="shared" si="105"/>
        <v>0</v>
      </c>
      <c r="Y231" s="12">
        <f t="shared" si="122"/>
        <v>407500.2</v>
      </c>
      <c r="Z231" s="12">
        <f t="shared" si="123"/>
        <v>0</v>
      </c>
      <c r="AA231" s="12">
        <f t="shared" si="124"/>
        <v>1104037.2</v>
      </c>
      <c r="AB231" s="12">
        <f t="shared" si="100"/>
        <v>0</v>
      </c>
      <c r="AC231" s="12">
        <v>90000000</v>
      </c>
      <c r="AD231" s="12">
        <v>70000000</v>
      </c>
      <c r="AE231" s="12">
        <f>SUMIFS('[1]TIẾN ĐỘ %'!$M$6:$M$1034,'[1]TIẾN ĐỘ %'!$G$6:$G$1034,$A231,'[1]TIẾN ĐỘ %'!$F$6:$F$1034,$E231)</f>
        <v>100000000</v>
      </c>
      <c r="AF231" s="12">
        <f t="shared" si="106"/>
        <v>260000000</v>
      </c>
      <c r="AG231" s="12">
        <v>11280000</v>
      </c>
      <c r="AH231" s="12">
        <v>6540000</v>
      </c>
      <c r="AI231" s="12">
        <v>77532000</v>
      </c>
      <c r="AJ231" s="12">
        <v>0</v>
      </c>
      <c r="AK231" s="12">
        <v>14628000</v>
      </c>
      <c r="AL231" s="12">
        <v>0</v>
      </c>
      <c r="AM231" s="12">
        <v>14628000</v>
      </c>
      <c r="AN231" s="12">
        <f>SUMIFS('[1]DATA THÔ IN'!$P$4:$P$12031,'[1]DATA THÔ IN'!$H$4:$H$12031,$A231,'[1]DATA THÔ IN'!$AC$4:$AC$12031,$E231,'[1]DATA THÔ IN'!$AH$4:$AH$12031,"Tiến độ 1")</f>
        <v>42228000</v>
      </c>
      <c r="AO231" s="12">
        <f>SUMIFS('[1]DATA THÔ IN'!$P$4:$P$12031,'[1]DATA THÔ IN'!$H$4:$H$12031,$A231,'[1]DATA THÔ IN'!$AC$4:$AC$12031,$E231,'[1]DATA THÔ IN'!$AH$4:$AH$12031,"Tiến độ 2")</f>
        <v>3720000</v>
      </c>
      <c r="AP231" s="12">
        <f>SUMIFS('[1]TIẾN ĐỘ %'!$N$6:$N$1034,'[1]TIẾN ĐỘ %'!$G$6:$G$1034,A231,'[1]TIẾN ĐỘ %'!$F$6:$F$1034,$E231)</f>
        <v>114408000</v>
      </c>
      <c r="AQ231" s="12">
        <f t="shared" si="107"/>
        <v>206568000</v>
      </c>
      <c r="AR231" s="15">
        <f t="shared" si="108"/>
        <v>0.12533333333333332</v>
      </c>
      <c r="AS231" s="15">
        <f t="shared" si="109"/>
        <v>7.2666666666666671E-2</v>
      </c>
      <c r="AT231" s="15">
        <f t="shared" si="110"/>
        <v>0.86146666666666671</v>
      </c>
      <c r="AU231" s="16">
        <f t="shared" si="111"/>
        <v>0</v>
      </c>
      <c r="AV231" s="16">
        <f t="shared" si="112"/>
        <v>0.20897142857142856</v>
      </c>
      <c r="AW231" s="16">
        <f t="shared" si="113"/>
        <v>0.20897142857142856</v>
      </c>
      <c r="AX231" s="16">
        <f t="shared" si="115"/>
        <v>0.42227999999999999</v>
      </c>
      <c r="AY231" s="16">
        <f t="shared" si="116"/>
        <v>3.7199999999999997E-2</v>
      </c>
      <c r="AZ231" s="16">
        <f t="shared" si="117"/>
        <v>1.14408</v>
      </c>
      <c r="BA231" s="16">
        <f t="shared" si="118"/>
        <v>0.79449230769230772</v>
      </c>
    </row>
    <row r="232" spans="1:53" x14ac:dyDescent="0.25">
      <c r="A232" s="8" t="s">
        <v>1316</v>
      </c>
      <c r="B232" s="28" t="s">
        <v>591</v>
      </c>
      <c r="C232" s="28" t="s">
        <v>592</v>
      </c>
      <c r="D232" s="28" t="s">
        <v>497</v>
      </c>
      <c r="E232" s="9" t="s">
        <v>102</v>
      </c>
      <c r="F232" s="28" t="s">
        <v>498</v>
      </c>
      <c r="G232" s="28" t="s">
        <v>485</v>
      </c>
      <c r="H232" s="11">
        <v>3.5000000000000003E-2</v>
      </c>
      <c r="I232" s="11"/>
      <c r="J232" s="11">
        <v>0.01</v>
      </c>
      <c r="K232" s="11">
        <v>0.01</v>
      </c>
      <c r="L232" s="11">
        <v>5.0000000000000001E-3</v>
      </c>
      <c r="M232" s="11">
        <v>5.0000000000000001E-3</v>
      </c>
      <c r="N232" s="11"/>
      <c r="O232" s="12">
        <f t="shared" si="101"/>
        <v>0</v>
      </c>
      <c r="P232" s="12">
        <f t="shared" si="125"/>
        <v>0</v>
      </c>
      <c r="Q232" s="12">
        <f t="shared" si="102"/>
        <v>0</v>
      </c>
      <c r="R232" s="12">
        <f t="shared" si="94"/>
        <v>0</v>
      </c>
      <c r="S232" s="12">
        <f t="shared" si="103"/>
        <v>0</v>
      </c>
      <c r="T232" s="12">
        <f t="shared" si="120"/>
        <v>0</v>
      </c>
      <c r="U232" s="12">
        <f t="shared" si="104"/>
        <v>0</v>
      </c>
      <c r="V232" s="12">
        <f t="shared" si="121"/>
        <v>0</v>
      </c>
      <c r="W232" s="12">
        <f t="shared" si="114"/>
        <v>0</v>
      </c>
      <c r="X232" s="12">
        <f t="shared" si="105"/>
        <v>0</v>
      </c>
      <c r="Y232" s="12">
        <f t="shared" si="122"/>
        <v>0</v>
      </c>
      <c r="Z232" s="12">
        <f t="shared" si="123"/>
        <v>0</v>
      </c>
      <c r="AA232" s="12">
        <f t="shared" si="124"/>
        <v>0</v>
      </c>
      <c r="AB232" s="12">
        <f t="shared" si="100"/>
        <v>0</v>
      </c>
      <c r="AC232" s="12">
        <v>10000000</v>
      </c>
      <c r="AD232" s="12">
        <v>10000000</v>
      </c>
      <c r="AE232" s="12">
        <f>SUMIFS('[1]TIẾN ĐỘ %'!$M$6:$M$1034,'[1]TIẾN ĐỘ %'!$G$6:$G$1034,$A232,'[1]TIẾN ĐỘ %'!$F$6:$F$1034,$E232)</f>
        <v>30000000</v>
      </c>
      <c r="AF232" s="12">
        <f t="shared" si="106"/>
        <v>50000000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f>SUMIFS('[1]DATA THÔ IN'!$P$4:$P$12031,'[1]DATA THÔ IN'!$H$4:$H$12031,$A232,'[1]DATA THÔ IN'!$AC$4:$AC$12031,$E232,'[1]DATA THÔ IN'!$AH$4:$AH$12031,"Tiến độ 1")</f>
        <v>0</v>
      </c>
      <c r="AO232" s="12">
        <f>SUMIFS('[1]DATA THÔ IN'!$P$4:$P$12031,'[1]DATA THÔ IN'!$H$4:$H$12031,$A232,'[1]DATA THÔ IN'!$AC$4:$AC$12031,$E232,'[1]DATA THÔ IN'!$AH$4:$AH$12031,"Tiến độ 2")</f>
        <v>0</v>
      </c>
      <c r="AP232" s="12">
        <f>SUMIFS('[1]TIẾN ĐỘ %'!$N$6:$N$1034,'[1]TIẾN ĐỘ %'!$G$6:$G$1034,A232,'[1]TIẾN ĐỘ %'!$F$6:$F$1034,$E232)</f>
        <v>0</v>
      </c>
      <c r="AQ232" s="12">
        <f t="shared" si="107"/>
        <v>0</v>
      </c>
      <c r="AR232" s="15">
        <f t="shared" si="108"/>
        <v>0</v>
      </c>
      <c r="AS232" s="15">
        <f t="shared" si="109"/>
        <v>0</v>
      </c>
      <c r="AT232" s="15">
        <f t="shared" si="110"/>
        <v>0</v>
      </c>
      <c r="AU232" s="16">
        <f t="shared" si="111"/>
        <v>0</v>
      </c>
      <c r="AV232" s="16">
        <f t="shared" si="112"/>
        <v>0</v>
      </c>
      <c r="AW232" s="16">
        <f t="shared" si="113"/>
        <v>0</v>
      </c>
      <c r="AX232" s="16">
        <f t="shared" si="115"/>
        <v>0</v>
      </c>
      <c r="AY232" s="16">
        <f t="shared" si="116"/>
        <v>0</v>
      </c>
      <c r="AZ232" s="16">
        <f t="shared" si="117"/>
        <v>0</v>
      </c>
      <c r="BA232" s="16">
        <f t="shared" si="118"/>
        <v>0</v>
      </c>
    </row>
    <row r="233" spans="1:53" x14ac:dyDescent="0.25">
      <c r="A233" s="8" t="s">
        <v>1317</v>
      </c>
      <c r="B233" s="28" t="s">
        <v>593</v>
      </c>
      <c r="C233" s="28" t="s">
        <v>594</v>
      </c>
      <c r="D233" s="28" t="s">
        <v>483</v>
      </c>
      <c r="E233" s="9" t="s">
        <v>102</v>
      </c>
      <c r="F233" s="28" t="s">
        <v>484</v>
      </c>
      <c r="G233" s="28" t="s">
        <v>485</v>
      </c>
      <c r="H233" s="11">
        <v>3.5000000000000003E-2</v>
      </c>
      <c r="I233" s="11"/>
      <c r="J233" s="11">
        <v>0.01</v>
      </c>
      <c r="K233" s="11">
        <v>0.01</v>
      </c>
      <c r="L233" s="11">
        <v>5.0000000000000001E-3</v>
      </c>
      <c r="M233" s="11">
        <v>5.0000000000000001E-3</v>
      </c>
      <c r="N233" s="11"/>
      <c r="O233" s="12">
        <f t="shared" si="101"/>
        <v>0</v>
      </c>
      <c r="P233" s="12">
        <f t="shared" si="125"/>
        <v>0</v>
      </c>
      <c r="Q233" s="12">
        <f t="shared" si="102"/>
        <v>0</v>
      </c>
      <c r="R233" s="12">
        <f t="shared" si="94"/>
        <v>0</v>
      </c>
      <c r="S233" s="12">
        <f t="shared" si="103"/>
        <v>0</v>
      </c>
      <c r="T233" s="12">
        <f t="shared" si="120"/>
        <v>0</v>
      </c>
      <c r="U233" s="12">
        <f t="shared" si="104"/>
        <v>0</v>
      </c>
      <c r="V233" s="12">
        <f t="shared" si="121"/>
        <v>0</v>
      </c>
      <c r="W233" s="12">
        <f t="shared" si="114"/>
        <v>0</v>
      </c>
      <c r="X233" s="12">
        <f t="shared" si="105"/>
        <v>0</v>
      </c>
      <c r="Y233" s="12">
        <f t="shared" si="122"/>
        <v>0</v>
      </c>
      <c r="Z233" s="12">
        <f t="shared" si="123"/>
        <v>0</v>
      </c>
      <c r="AA233" s="12">
        <f t="shared" si="124"/>
        <v>0</v>
      </c>
      <c r="AB233" s="12">
        <f t="shared" si="100"/>
        <v>0</v>
      </c>
      <c r="AC233" s="12">
        <v>0</v>
      </c>
      <c r="AD233" s="12">
        <v>0</v>
      </c>
      <c r="AE233" s="12">
        <f>SUMIFS('[1]TIẾN ĐỘ %'!$M$6:$M$1034,'[1]TIẾN ĐỘ %'!$G$6:$G$1034,$A233,'[1]TIẾN ĐỘ %'!$F$6:$F$1034,$E233)</f>
        <v>0</v>
      </c>
      <c r="AF233" s="12">
        <f t="shared" si="106"/>
        <v>0</v>
      </c>
      <c r="AG233" s="12">
        <v>-55224000</v>
      </c>
      <c r="AH233" s="12">
        <v>0</v>
      </c>
      <c r="AI233" s="12">
        <v>-55224000</v>
      </c>
      <c r="AJ233" s="12">
        <v>0</v>
      </c>
      <c r="AK233" s="12">
        <v>0</v>
      </c>
      <c r="AL233" s="12">
        <v>0</v>
      </c>
      <c r="AM233" s="12">
        <v>0</v>
      </c>
      <c r="AN233" s="12">
        <f>SUMIFS('[1]DATA THÔ IN'!$P$4:$P$12031,'[1]DATA THÔ IN'!$H$4:$H$12031,$A233,'[1]DATA THÔ IN'!$AC$4:$AC$12031,$E233,'[1]DATA THÔ IN'!$AH$4:$AH$12031,"Tiến độ 1")</f>
        <v>0</v>
      </c>
      <c r="AO233" s="12">
        <f>SUMIFS('[1]DATA THÔ IN'!$P$4:$P$12031,'[1]DATA THÔ IN'!$H$4:$H$12031,$A233,'[1]DATA THÔ IN'!$AC$4:$AC$12031,$E233,'[1]DATA THÔ IN'!$AH$4:$AH$12031,"Tiến độ 2")</f>
        <v>0</v>
      </c>
      <c r="AP233" s="12">
        <f>SUMIFS('[1]TIẾN ĐỘ %'!$N$6:$N$1034,'[1]TIẾN ĐỘ %'!$G$6:$G$1034,A233,'[1]TIẾN ĐỘ %'!$F$6:$F$1034,$E233)</f>
        <v>0</v>
      </c>
      <c r="AQ233" s="12">
        <f t="shared" si="107"/>
        <v>-55224000</v>
      </c>
      <c r="AR233" s="15">
        <f t="shared" si="108"/>
        <v>0</v>
      </c>
      <c r="AS233" s="11">
        <f t="shared" si="109"/>
        <v>0</v>
      </c>
      <c r="AT233" s="15">
        <f t="shared" si="110"/>
        <v>0</v>
      </c>
      <c r="AU233" s="16">
        <f t="shared" si="111"/>
        <v>0</v>
      </c>
      <c r="AV233" s="16">
        <f t="shared" si="112"/>
        <v>0</v>
      </c>
      <c r="AW233" s="16">
        <f t="shared" si="113"/>
        <v>0</v>
      </c>
      <c r="AX233" s="16">
        <f t="shared" si="115"/>
        <v>0</v>
      </c>
      <c r="AY233" s="16">
        <f t="shared" si="116"/>
        <v>0</v>
      </c>
      <c r="AZ233" s="16">
        <f t="shared" si="117"/>
        <v>0</v>
      </c>
      <c r="BA233" s="16">
        <f t="shared" si="118"/>
        <v>0</v>
      </c>
    </row>
    <row r="234" spans="1:53" x14ac:dyDescent="0.25">
      <c r="A234" s="8" t="s">
        <v>1320</v>
      </c>
      <c r="B234" s="28" t="s">
        <v>599</v>
      </c>
      <c r="C234" s="28" t="s">
        <v>600</v>
      </c>
      <c r="D234" s="28" t="s">
        <v>492</v>
      </c>
      <c r="E234" s="9" t="s">
        <v>102</v>
      </c>
      <c r="F234" s="28" t="s">
        <v>493</v>
      </c>
      <c r="G234" s="28" t="s">
        <v>485</v>
      </c>
      <c r="H234" s="11">
        <v>3.5000000000000003E-2</v>
      </c>
      <c r="I234" s="11"/>
      <c r="J234" s="11">
        <v>0.01</v>
      </c>
      <c r="K234" s="11">
        <v>0.01</v>
      </c>
      <c r="L234" s="11">
        <v>5.0000000000000001E-3</v>
      </c>
      <c r="M234" s="11">
        <v>5.0000000000000001E-3</v>
      </c>
      <c r="N234" s="11"/>
      <c r="O234" s="12">
        <f t="shared" si="101"/>
        <v>0</v>
      </c>
      <c r="P234" s="12">
        <f t="shared" si="125"/>
        <v>0</v>
      </c>
      <c r="Q234" s="12">
        <f t="shared" si="102"/>
        <v>0</v>
      </c>
      <c r="R234" s="12">
        <f t="shared" ref="R234:R297" si="126">IF(AT234&gt;=100%,AI234*(100%-H234)*K234,0)</f>
        <v>0</v>
      </c>
      <c r="S234" s="12">
        <f t="shared" si="103"/>
        <v>0</v>
      </c>
      <c r="T234" s="12">
        <f t="shared" si="120"/>
        <v>0</v>
      </c>
      <c r="U234" s="12">
        <f t="shared" si="104"/>
        <v>0</v>
      </c>
      <c r="V234" s="12">
        <f t="shared" si="121"/>
        <v>0</v>
      </c>
      <c r="W234" s="12">
        <f t="shared" si="114"/>
        <v>0</v>
      </c>
      <c r="X234" s="12">
        <f t="shared" si="105"/>
        <v>0</v>
      </c>
      <c r="Y234" s="12">
        <f t="shared" si="122"/>
        <v>0</v>
      </c>
      <c r="Z234" s="12">
        <f t="shared" si="123"/>
        <v>0</v>
      </c>
      <c r="AA234" s="12">
        <f t="shared" si="124"/>
        <v>0</v>
      </c>
      <c r="AB234" s="12">
        <f t="shared" ref="AB234:AB297" si="127">IF(AF234=0,0,IF(AQ234&gt;=AF234,AQ234*L234*(100%-H234),0))</f>
        <v>0</v>
      </c>
      <c r="AC234" s="12">
        <v>70000000</v>
      </c>
      <c r="AD234" s="12">
        <v>60000000</v>
      </c>
      <c r="AE234" s="12">
        <f>SUMIFS('[1]TIẾN ĐỘ %'!$M$6:$M$1034,'[1]TIẾN ĐỘ %'!$G$6:$G$1034,$A234,'[1]TIẾN ĐỘ %'!$F$6:$F$1034,$E234)</f>
        <v>70000000</v>
      </c>
      <c r="AF234" s="12">
        <f t="shared" si="106"/>
        <v>200000000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f>SUMIFS('[1]DATA THÔ IN'!$P$4:$P$12031,'[1]DATA THÔ IN'!$H$4:$H$12031,$A234,'[1]DATA THÔ IN'!$AC$4:$AC$12031,$E234,'[1]DATA THÔ IN'!$AH$4:$AH$12031,"Tiến độ 1")</f>
        <v>13624000</v>
      </c>
      <c r="AO234" s="12">
        <f>SUMIFS('[1]DATA THÔ IN'!$P$4:$P$12031,'[1]DATA THÔ IN'!$H$4:$H$12031,$A234,'[1]DATA THÔ IN'!$AC$4:$AC$12031,$E234,'[1]DATA THÔ IN'!$AH$4:$AH$12031,"Tiến độ 2")</f>
        <v>3948000</v>
      </c>
      <c r="AP234" s="12">
        <f>SUMIFS('[1]TIẾN ĐỘ %'!$N$6:$N$1034,'[1]TIẾN ĐỘ %'!$G$6:$G$1034,A234,'[1]TIẾN ĐỘ %'!$F$6:$F$1034,$E234)</f>
        <v>17572000</v>
      </c>
      <c r="AQ234" s="12">
        <f t="shared" si="107"/>
        <v>17572000</v>
      </c>
      <c r="AR234" s="15">
        <f t="shared" si="108"/>
        <v>0</v>
      </c>
      <c r="AS234" s="15">
        <f t="shared" si="109"/>
        <v>0</v>
      </c>
      <c r="AT234" s="15">
        <f t="shared" si="110"/>
        <v>0</v>
      </c>
      <c r="AU234" s="16">
        <f t="shared" si="111"/>
        <v>0</v>
      </c>
      <c r="AV234" s="16">
        <f t="shared" si="112"/>
        <v>0</v>
      </c>
      <c r="AW234" s="16">
        <f t="shared" si="113"/>
        <v>0</v>
      </c>
      <c r="AX234" s="16">
        <f t="shared" si="115"/>
        <v>0.19462857142857143</v>
      </c>
      <c r="AY234" s="16">
        <f t="shared" si="116"/>
        <v>5.6399999999999999E-2</v>
      </c>
      <c r="AZ234" s="16">
        <f t="shared" si="117"/>
        <v>0.25102857142857143</v>
      </c>
      <c r="BA234" s="16">
        <f t="shared" si="118"/>
        <v>8.7859999999999994E-2</v>
      </c>
    </row>
    <row r="235" spans="1:53" x14ac:dyDescent="0.25">
      <c r="A235" s="8" t="s">
        <v>1331</v>
      </c>
      <c r="B235" s="9" t="s">
        <v>1028</v>
      </c>
      <c r="C235" s="9" t="s">
        <v>1029</v>
      </c>
      <c r="D235" s="10" t="s">
        <v>1001</v>
      </c>
      <c r="E235" s="9" t="s">
        <v>102</v>
      </c>
      <c r="F235" s="9" t="s">
        <v>1002</v>
      </c>
      <c r="G235" s="9" t="s">
        <v>998</v>
      </c>
      <c r="H235" s="11">
        <v>3.5000000000000003E-2</v>
      </c>
      <c r="I235" s="11"/>
      <c r="J235" s="11">
        <v>0.01</v>
      </c>
      <c r="K235" s="11">
        <v>0.01</v>
      </c>
      <c r="L235" s="11">
        <v>5.0000000000000001E-3</v>
      </c>
      <c r="M235" s="11">
        <v>5.0000000000000001E-3</v>
      </c>
      <c r="N235" s="11"/>
      <c r="O235" s="12">
        <f t="shared" si="101"/>
        <v>0</v>
      </c>
      <c r="P235" s="12">
        <f t="shared" si="125"/>
        <v>466095</v>
      </c>
      <c r="Q235" s="12">
        <f t="shared" si="102"/>
        <v>723518.4</v>
      </c>
      <c r="R235" s="12">
        <f t="shared" si="126"/>
        <v>1189613.4000000001</v>
      </c>
      <c r="S235" s="12">
        <f t="shared" si="103"/>
        <v>0</v>
      </c>
      <c r="T235" s="12">
        <f t="shared" si="120"/>
        <v>732782</v>
      </c>
      <c r="U235" s="12">
        <f t="shared" si="104"/>
        <v>152393</v>
      </c>
      <c r="V235" s="12">
        <f t="shared" si="121"/>
        <v>885175</v>
      </c>
      <c r="W235" s="12">
        <f t="shared" si="114"/>
        <v>759360</v>
      </c>
      <c r="X235" s="12">
        <f t="shared" si="105"/>
        <v>0</v>
      </c>
      <c r="Y235" s="12">
        <f t="shared" si="122"/>
        <v>487518</v>
      </c>
      <c r="Z235" s="12">
        <f t="shared" si="123"/>
        <v>680788.2</v>
      </c>
      <c r="AA235" s="12">
        <f t="shared" si="124"/>
        <v>1168306.2</v>
      </c>
      <c r="AB235" s="12">
        <f t="shared" si="127"/>
        <v>1621547.4</v>
      </c>
      <c r="AC235" s="12">
        <v>120000000</v>
      </c>
      <c r="AD235" s="12">
        <v>90000000</v>
      </c>
      <c r="AE235" s="12">
        <f>SUMIFS('[1]TIẾN ĐỘ %'!$M$6:$M$1034,'[1]TIẾN ĐỘ %'!$G$6:$G$1034,$A235,'[1]TIẾN ĐỘ %'!$F$6:$F$1034,$E235)</f>
        <v>120000000</v>
      </c>
      <c r="AF235" s="12">
        <f t="shared" si="106"/>
        <v>330000000</v>
      </c>
      <c r="AG235" s="12">
        <v>48300000</v>
      </c>
      <c r="AH235" s="12">
        <v>74976000</v>
      </c>
      <c r="AI235" s="12">
        <v>123276000</v>
      </c>
      <c r="AJ235" s="12">
        <v>75936000</v>
      </c>
      <c r="AK235" s="12">
        <v>15792000</v>
      </c>
      <c r="AL235" s="12">
        <v>75936000</v>
      </c>
      <c r="AM235" s="12">
        <v>91728000</v>
      </c>
      <c r="AN235" s="12">
        <f>SUMIFS('[1]DATA THÔ IN'!$P$4:$P$12031,'[1]DATA THÔ IN'!$H$4:$H$12031,$A235,'[1]DATA THÔ IN'!$AC$4:$AC$12031,$E235,'[1]DATA THÔ IN'!$AH$4:$AH$12031,"Tiến độ 1")</f>
        <v>50520000</v>
      </c>
      <c r="AO235" s="12">
        <f>SUMIFS('[1]DATA THÔ IN'!$P$4:$P$12031,'[1]DATA THÔ IN'!$H$4:$H$12031,$A235,'[1]DATA THÔ IN'!$AC$4:$AC$12031,$E235,'[1]DATA THÔ IN'!$AH$4:$AH$12031,"Tiến độ 2")</f>
        <v>70548000</v>
      </c>
      <c r="AP235" s="12">
        <f>SUMIFS('[1]TIẾN ĐỘ %'!$N$6:$N$1034,'[1]TIẾN ĐỘ %'!$G$6:$G$1034,A235,'[1]TIẾN ĐỘ %'!$F$6:$F$1034,$E235)</f>
        <v>121068000</v>
      </c>
      <c r="AQ235" s="12">
        <f t="shared" si="107"/>
        <v>336072000</v>
      </c>
      <c r="AR235" s="15">
        <f t="shared" si="108"/>
        <v>0.40250000000000002</v>
      </c>
      <c r="AS235" s="15">
        <f t="shared" si="109"/>
        <v>0.62480000000000002</v>
      </c>
      <c r="AT235" s="15">
        <f t="shared" si="110"/>
        <v>1.0273000000000001</v>
      </c>
      <c r="AU235" s="16">
        <f t="shared" si="111"/>
        <v>0.84373333333333334</v>
      </c>
      <c r="AV235" s="16">
        <f t="shared" si="112"/>
        <v>0.17546666666666666</v>
      </c>
      <c r="AW235" s="16">
        <f t="shared" si="113"/>
        <v>1.0192000000000001</v>
      </c>
      <c r="AX235" s="16">
        <f t="shared" si="115"/>
        <v>0.42099999999999999</v>
      </c>
      <c r="AY235" s="16">
        <f t="shared" si="116"/>
        <v>0.58789999999999998</v>
      </c>
      <c r="AZ235" s="16">
        <f t="shared" si="117"/>
        <v>1.0088999999999999</v>
      </c>
      <c r="BA235" s="16">
        <f t="shared" si="118"/>
        <v>1.0184</v>
      </c>
    </row>
    <row r="236" spans="1:53" x14ac:dyDescent="0.25">
      <c r="A236" s="8" t="s">
        <v>1332</v>
      </c>
      <c r="B236" s="9" t="s">
        <v>1030</v>
      </c>
      <c r="C236" s="9" t="s">
        <v>1031</v>
      </c>
      <c r="D236" s="10" t="s">
        <v>1005</v>
      </c>
      <c r="E236" s="9" t="s">
        <v>102</v>
      </c>
      <c r="F236" s="9" t="s">
        <v>1006</v>
      </c>
      <c r="G236" s="9" t="s">
        <v>998</v>
      </c>
      <c r="H236" s="11">
        <v>3.5000000000000003E-2</v>
      </c>
      <c r="I236" s="11"/>
      <c r="J236" s="11">
        <v>0.01</v>
      </c>
      <c r="K236" s="11">
        <v>0.01</v>
      </c>
      <c r="L236" s="11">
        <v>5.0000000000000001E-3</v>
      </c>
      <c r="M236" s="11">
        <v>5.0000000000000001E-3</v>
      </c>
      <c r="N236" s="11"/>
      <c r="O236" s="12">
        <f t="shared" si="101"/>
        <v>0</v>
      </c>
      <c r="P236" s="12">
        <f>IF(AR236&gt;=40%,(AG236-AG589)*J236*(100%-H236),0)</f>
        <v>2539957.1999999997</v>
      </c>
      <c r="Q236" s="12">
        <f t="shared" si="102"/>
        <v>0</v>
      </c>
      <c r="R236" s="12">
        <f>IF(AT236&gt;=100%,(AI236-AI589)*(100%-H236)*K236,0)-3005386</f>
        <v>3538414.1000000006</v>
      </c>
      <c r="S236" s="12">
        <f t="shared" si="103"/>
        <v>0</v>
      </c>
      <c r="T236" s="12">
        <f>ROUND(IF(AU236&gt;=40%,(AJ236-AJ589)*J236*(100%-H236),0),0)</f>
        <v>4238280</v>
      </c>
      <c r="U236" s="12">
        <f t="shared" si="104"/>
        <v>0</v>
      </c>
      <c r="V236" s="12">
        <f>ROUND(IF(AW236&gt;=100%,(AM236-AM589)*(100%-H236)*K236,0),0)</f>
        <v>4238280</v>
      </c>
      <c r="W236" s="12">
        <f>ROUND((AL236-AL589)*1%,0)</f>
        <v>4392000</v>
      </c>
      <c r="X236" s="12">
        <f t="shared" si="105"/>
        <v>0</v>
      </c>
      <c r="Y236" s="12">
        <f>IF(AX236&gt;=40%,(AN236-AN589)*J236*(100%-H236),0)</f>
        <v>2813824.1999999997</v>
      </c>
      <c r="Z236" s="12">
        <f>IF(OR(AY236&gt;=60%,(AX236+AY236)&gt;=100%),(AO236-AO589)*J236*(100%-H236),0)</f>
        <v>4018260</v>
      </c>
      <c r="AA236" s="12">
        <f>IF(AZ236&gt;=100%,(AP236-AP589)*K236*(100%-H236),0)</f>
        <v>6832084.2000000002</v>
      </c>
      <c r="AB236" s="12">
        <f>IF(AF236=0,0,IF(AQ236&gt;=AF236,(AQ236-AQ589)*L236*(100%-H236),0))</f>
        <v>8807082.1500000004</v>
      </c>
      <c r="AC236" s="12">
        <v>750000000</v>
      </c>
      <c r="AD236" s="12">
        <v>512000000</v>
      </c>
      <c r="AE236" s="12">
        <f>SUMIFS('[1]TIẾN ĐỘ %'!$M$6:$M$1034,'[1]TIẾN ĐỘ %'!$G$6:$G$1034,$A236,'[1]TIẾN ĐỘ %'!$F$6:$F$1034,$E236)</f>
        <v>750000000</v>
      </c>
      <c r="AF236" s="12">
        <f t="shared" si="106"/>
        <v>2012000000</v>
      </c>
      <c r="AG236" s="12">
        <f>263208000+AG589</f>
        <v>300168000</v>
      </c>
      <c r="AH236" s="12">
        <v>0</v>
      </c>
      <c r="AI236" s="12">
        <f>678114000+AI589</f>
        <v>750876000</v>
      </c>
      <c r="AJ236" s="12">
        <v>513816000</v>
      </c>
      <c r="AK236" s="12">
        <v>0</v>
      </c>
      <c r="AL236" s="12">
        <v>513816000</v>
      </c>
      <c r="AM236" s="12">
        <v>513816000</v>
      </c>
      <c r="AN236" s="12">
        <f>SUMIFS('[1]DATA THÔ IN'!$P$4:$P$12031,'[1]DATA THÔ IN'!$H$4:$H$12031,$A236,'[1]DATA THÔ IN'!$AC$4:$AC$12031,$E236,'[1]DATA THÔ IN'!$AH$4:$AH$12031,"Tiến độ 1")+AN589</f>
        <v>302016000</v>
      </c>
      <c r="AO236" s="12">
        <f>SUMIFS('[1]DATA THÔ IN'!$P$4:$P$12031,'[1]DATA THÔ IN'!$H$4:$H$12031,$A236,'[1]DATA THÔ IN'!$AC$4:$AC$12031,$E236,'[1]DATA THÔ IN'!$AH$4:$AH$12031,"Tiến độ 2")+AO589</f>
        <v>448800000</v>
      </c>
      <c r="AP236" s="12">
        <f>SUMIFS('[1]TIẾN ĐỘ %'!$N$6:$N$1034,'[1]TIẾN ĐỘ %'!$G$6:$G$1034,A236,'[1]TIẾN ĐỘ %'!$F$6:$F$1034,$E236)+AP589</f>
        <v>750816000</v>
      </c>
      <c r="AQ236" s="12">
        <f t="shared" si="107"/>
        <v>2015508000</v>
      </c>
      <c r="AR236" s="15">
        <f t="shared" si="108"/>
        <v>0.40022400000000002</v>
      </c>
      <c r="AS236" s="15">
        <f t="shared" si="109"/>
        <v>0</v>
      </c>
      <c r="AT236" s="15">
        <f t="shared" si="110"/>
        <v>1.0011680000000001</v>
      </c>
      <c r="AU236" s="16">
        <f t="shared" si="111"/>
        <v>1.0035468750000001</v>
      </c>
      <c r="AV236" s="16">
        <f t="shared" si="112"/>
        <v>0</v>
      </c>
      <c r="AW236" s="16">
        <f t="shared" si="113"/>
        <v>1.0035468750000001</v>
      </c>
      <c r="AX236" s="16">
        <f t="shared" si="115"/>
        <v>0.40268799999999999</v>
      </c>
      <c r="AY236" s="16">
        <f t="shared" si="116"/>
        <v>0.59840000000000004</v>
      </c>
      <c r="AZ236" s="16">
        <f t="shared" si="117"/>
        <v>1.001088</v>
      </c>
      <c r="BA236" s="16">
        <f t="shared" si="118"/>
        <v>1.0017435387673956</v>
      </c>
    </row>
    <row r="237" spans="1:53" x14ac:dyDescent="0.25">
      <c r="A237" s="8" t="s">
        <v>1333</v>
      </c>
      <c r="B237" s="9" t="s">
        <v>1032</v>
      </c>
      <c r="C237" s="9" t="s">
        <v>1033</v>
      </c>
      <c r="D237" s="10" t="s">
        <v>996</v>
      </c>
      <c r="E237" s="9" t="s">
        <v>102</v>
      </c>
      <c r="F237" s="9" t="s">
        <v>1009</v>
      </c>
      <c r="G237" s="9" t="s">
        <v>998</v>
      </c>
      <c r="H237" s="11">
        <v>3.5000000000000003E-2</v>
      </c>
      <c r="I237" s="11"/>
      <c r="J237" s="11">
        <v>0.01</v>
      </c>
      <c r="K237" s="11">
        <v>0.01</v>
      </c>
      <c r="L237" s="11">
        <v>5.0000000000000001E-3</v>
      </c>
      <c r="M237" s="11">
        <v>5.0000000000000001E-3</v>
      </c>
      <c r="N237" s="11"/>
      <c r="O237" s="12">
        <f t="shared" si="101"/>
        <v>0</v>
      </c>
      <c r="P237" s="12">
        <f t="shared" si="125"/>
        <v>0</v>
      </c>
      <c r="Q237" s="12">
        <f t="shared" si="102"/>
        <v>0</v>
      </c>
      <c r="R237" s="12">
        <f t="shared" si="126"/>
        <v>0</v>
      </c>
      <c r="S237" s="12">
        <f t="shared" si="103"/>
        <v>0</v>
      </c>
      <c r="T237" s="12">
        <f t="shared" ref="T237:T268" si="128">ROUND(IF(AU237&gt;=40%,AJ237*J237*(100%-H237),0),0)</f>
        <v>0</v>
      </c>
      <c r="U237" s="12">
        <f t="shared" si="104"/>
        <v>783445</v>
      </c>
      <c r="V237" s="12">
        <f t="shared" ref="V237:V268" si="129">ROUND(IF(AW237&gt;=100%,AM237*(100%-H237)*K237,0),0)</f>
        <v>783445</v>
      </c>
      <c r="W237" s="12">
        <f t="shared" si="114"/>
        <v>0</v>
      </c>
      <c r="X237" s="12">
        <f t="shared" si="105"/>
        <v>0</v>
      </c>
      <c r="Y237" s="12">
        <f t="shared" ref="Y237:Y268" si="130">IF(AX237&gt;=40%,AN237*J237*(100%-H237),0)</f>
        <v>0</v>
      </c>
      <c r="Z237" s="12">
        <f t="shared" ref="Z237:Z268" si="131">IF(OR(AY237&gt;=60%,(AX237+AY237)&gt;=100%),AO237*J237*(100%-H237),0)</f>
        <v>0</v>
      </c>
      <c r="AA237" s="12">
        <f t="shared" ref="AA237:AA268" si="132">IF(AZ237&gt;=100%,AP237*K237*(100%-H237),0)</f>
        <v>0</v>
      </c>
      <c r="AB237" s="12">
        <f t="shared" si="127"/>
        <v>0</v>
      </c>
      <c r="AC237" s="12">
        <v>100000000</v>
      </c>
      <c r="AD237" s="12">
        <v>60000000</v>
      </c>
      <c r="AE237" s="12">
        <f>SUMIFS('[1]TIẾN ĐỘ %'!$M$6:$M$1034,'[1]TIẾN ĐỘ %'!$G$6:$G$1034,$A237,'[1]TIẾN ĐỘ %'!$F$6:$F$1034,$E237)</f>
        <v>120000000</v>
      </c>
      <c r="AF237" s="12">
        <f t="shared" si="106"/>
        <v>280000000</v>
      </c>
      <c r="AG237" s="12">
        <v>0</v>
      </c>
      <c r="AH237" s="12">
        <v>25296000</v>
      </c>
      <c r="AI237" s="12">
        <v>37140000</v>
      </c>
      <c r="AJ237" s="12">
        <v>0</v>
      </c>
      <c r="AK237" s="12">
        <v>81186000</v>
      </c>
      <c r="AL237" s="12">
        <v>0</v>
      </c>
      <c r="AM237" s="12">
        <v>81186000</v>
      </c>
      <c r="AN237" s="12">
        <f>SUMIFS('[1]DATA THÔ IN'!$P$4:$P$12031,'[1]DATA THÔ IN'!$H$4:$H$12031,$A237,'[1]DATA THÔ IN'!$AC$4:$AC$12031,$E237,'[1]DATA THÔ IN'!$AH$4:$AH$12031,"Tiến độ 1")</f>
        <v>0</v>
      </c>
      <c r="AO237" s="12">
        <f>SUMIFS('[1]DATA THÔ IN'!$P$4:$P$12031,'[1]DATA THÔ IN'!$H$4:$H$12031,$A237,'[1]DATA THÔ IN'!$AC$4:$AC$12031,$E237,'[1]DATA THÔ IN'!$AH$4:$AH$12031,"Tiến độ 2")</f>
        <v>0</v>
      </c>
      <c r="AP237" s="12">
        <f>SUMIFS('[1]TIẾN ĐỘ %'!$N$6:$N$1034,'[1]TIẾN ĐỘ %'!$G$6:$G$1034,A237,'[1]TIẾN ĐỘ %'!$F$6:$F$1034,$E237)</f>
        <v>0</v>
      </c>
      <c r="AQ237" s="12">
        <f t="shared" si="107"/>
        <v>118326000</v>
      </c>
      <c r="AR237" s="15">
        <f t="shared" si="108"/>
        <v>0</v>
      </c>
      <c r="AS237" s="15">
        <f t="shared" si="109"/>
        <v>0.25296000000000002</v>
      </c>
      <c r="AT237" s="15">
        <f t="shared" si="110"/>
        <v>0.37140000000000001</v>
      </c>
      <c r="AU237" s="16">
        <f t="shared" si="111"/>
        <v>0</v>
      </c>
      <c r="AV237" s="16">
        <f t="shared" si="112"/>
        <v>1.3531</v>
      </c>
      <c r="AW237" s="16">
        <f t="shared" si="113"/>
        <v>1.3531</v>
      </c>
      <c r="AX237" s="16">
        <f t="shared" si="115"/>
        <v>0</v>
      </c>
      <c r="AY237" s="16">
        <f t="shared" si="116"/>
        <v>0</v>
      </c>
      <c r="AZ237" s="16">
        <f t="shared" si="117"/>
        <v>0</v>
      </c>
      <c r="BA237" s="16">
        <f t="shared" si="118"/>
        <v>0.42259285714285716</v>
      </c>
    </row>
    <row r="238" spans="1:53" x14ac:dyDescent="0.25">
      <c r="A238" s="8" t="s">
        <v>1335</v>
      </c>
      <c r="B238" s="9" t="s">
        <v>1034</v>
      </c>
      <c r="C238" s="9" t="s">
        <v>1035</v>
      </c>
      <c r="D238" s="10" t="s">
        <v>1001</v>
      </c>
      <c r="E238" s="9" t="s">
        <v>102</v>
      </c>
      <c r="F238" s="9" t="s">
        <v>1015</v>
      </c>
      <c r="G238" s="9" t="s">
        <v>998</v>
      </c>
      <c r="H238" s="11">
        <v>3.5000000000000003E-2</v>
      </c>
      <c r="I238" s="11"/>
      <c r="J238" s="11">
        <v>0.01</v>
      </c>
      <c r="K238" s="11">
        <v>0.01</v>
      </c>
      <c r="L238" s="11">
        <v>5.0000000000000001E-3</v>
      </c>
      <c r="M238" s="11">
        <v>5.0000000000000001E-3</v>
      </c>
      <c r="N238" s="11"/>
      <c r="O238" s="12">
        <f t="shared" si="101"/>
        <v>0</v>
      </c>
      <c r="P238" s="12">
        <f t="shared" si="125"/>
        <v>330493.2</v>
      </c>
      <c r="Q238" s="12">
        <f t="shared" si="102"/>
        <v>0</v>
      </c>
      <c r="R238" s="12">
        <f t="shared" si="126"/>
        <v>330493.2</v>
      </c>
      <c r="S238" s="12">
        <f t="shared" si="103"/>
        <v>0</v>
      </c>
      <c r="T238" s="12">
        <f t="shared" si="128"/>
        <v>0</v>
      </c>
      <c r="U238" s="12">
        <f t="shared" si="104"/>
        <v>0</v>
      </c>
      <c r="V238" s="12">
        <f t="shared" si="129"/>
        <v>0</v>
      </c>
      <c r="W238" s="12">
        <f t="shared" si="114"/>
        <v>0</v>
      </c>
      <c r="X238" s="12">
        <f t="shared" si="105"/>
        <v>0</v>
      </c>
      <c r="Y238" s="12">
        <f t="shared" si="130"/>
        <v>0</v>
      </c>
      <c r="Z238" s="12">
        <f t="shared" si="131"/>
        <v>0</v>
      </c>
      <c r="AA238" s="12">
        <f t="shared" si="132"/>
        <v>0</v>
      </c>
      <c r="AB238" s="12">
        <f t="shared" si="127"/>
        <v>0</v>
      </c>
      <c r="AC238" s="12">
        <v>10000000</v>
      </c>
      <c r="AD238" s="12">
        <v>0</v>
      </c>
      <c r="AE238" s="12">
        <f>SUMIFS('[1]TIẾN ĐỘ %'!$M$6:$M$1034,'[1]TIẾN ĐỘ %'!$G$6:$G$1034,$A238,'[1]TIẾN ĐỘ %'!$F$6:$F$1034,$E238)</f>
        <v>0</v>
      </c>
      <c r="AF238" s="12">
        <f t="shared" si="106"/>
        <v>10000000</v>
      </c>
      <c r="AG238" s="12">
        <v>34248000</v>
      </c>
      <c r="AH238" s="12">
        <v>0</v>
      </c>
      <c r="AI238" s="12">
        <v>34248000</v>
      </c>
      <c r="AJ238" s="12">
        <v>0</v>
      </c>
      <c r="AK238" s="12">
        <v>-91764500</v>
      </c>
      <c r="AL238" s="12">
        <v>0</v>
      </c>
      <c r="AM238" s="12">
        <v>-91764500</v>
      </c>
      <c r="AN238" s="12">
        <f>SUMIFS('[1]DATA THÔ IN'!$P$4:$P$12031,'[1]DATA THÔ IN'!$H$4:$H$12031,$A238,'[1]DATA THÔ IN'!$AC$4:$AC$12031,$E238,'[1]DATA THÔ IN'!$AH$4:$AH$12031,"Tiến độ 1")</f>
        <v>0</v>
      </c>
      <c r="AO238" s="12">
        <f>SUMIFS('[1]DATA THÔ IN'!$P$4:$P$12031,'[1]DATA THÔ IN'!$H$4:$H$12031,$A238,'[1]DATA THÔ IN'!$AC$4:$AC$12031,$E238,'[1]DATA THÔ IN'!$AH$4:$AH$12031,"Tiến độ 2")</f>
        <v>0</v>
      </c>
      <c r="AP238" s="12">
        <f>SUMIFS('[1]TIẾN ĐỘ %'!$N$6:$N$1034,'[1]TIẾN ĐỘ %'!$G$6:$G$1034,A238,'[1]TIẾN ĐỘ %'!$F$6:$F$1034,$E238)</f>
        <v>0</v>
      </c>
      <c r="AQ238" s="12">
        <f t="shared" si="107"/>
        <v>-57516500</v>
      </c>
      <c r="AR238" s="15">
        <f t="shared" si="108"/>
        <v>3.4247999999999998</v>
      </c>
      <c r="AS238" s="15">
        <f t="shared" si="109"/>
        <v>0</v>
      </c>
      <c r="AT238" s="15">
        <f t="shared" si="110"/>
        <v>3.4247999999999998</v>
      </c>
      <c r="AU238" s="16">
        <f t="shared" si="111"/>
        <v>0</v>
      </c>
      <c r="AV238" s="16">
        <f t="shared" si="112"/>
        <v>0</v>
      </c>
      <c r="AW238" s="16">
        <f t="shared" si="113"/>
        <v>0</v>
      </c>
      <c r="AX238" s="16">
        <f t="shared" si="115"/>
        <v>0</v>
      </c>
      <c r="AY238" s="16">
        <f t="shared" si="116"/>
        <v>0</v>
      </c>
      <c r="AZ238" s="16">
        <f t="shared" si="117"/>
        <v>0</v>
      </c>
      <c r="BA238" s="16">
        <f t="shared" si="118"/>
        <v>-5.7516499999999997</v>
      </c>
    </row>
    <row r="239" spans="1:53" x14ac:dyDescent="0.25">
      <c r="A239" s="8" t="s">
        <v>1336</v>
      </c>
      <c r="B239" s="20" t="s">
        <v>1036</v>
      </c>
      <c r="C239" s="9" t="s">
        <v>1037</v>
      </c>
      <c r="D239" s="10" t="s">
        <v>1018</v>
      </c>
      <c r="E239" s="9" t="s">
        <v>102</v>
      </c>
      <c r="F239" s="9" t="s">
        <v>1019</v>
      </c>
      <c r="G239" s="9" t="s">
        <v>998</v>
      </c>
      <c r="H239" s="11">
        <v>3.5000000000000003E-2</v>
      </c>
      <c r="I239" s="11"/>
      <c r="J239" s="11">
        <v>0.01</v>
      </c>
      <c r="K239" s="11">
        <v>0.01</v>
      </c>
      <c r="L239" s="11">
        <v>5.0000000000000001E-3</v>
      </c>
      <c r="M239" s="11">
        <v>5.0000000000000001E-3</v>
      </c>
      <c r="N239" s="11"/>
      <c r="O239" s="12">
        <f t="shared" si="101"/>
        <v>0</v>
      </c>
      <c r="P239" s="12">
        <f t="shared" si="125"/>
        <v>2020362.5999999999</v>
      </c>
      <c r="Q239" s="12">
        <f t="shared" si="102"/>
        <v>0</v>
      </c>
      <c r="R239" s="12">
        <f t="shared" si="126"/>
        <v>3393634.8000000003</v>
      </c>
      <c r="S239" s="12">
        <f t="shared" si="103"/>
        <v>0</v>
      </c>
      <c r="T239" s="12">
        <f t="shared" si="128"/>
        <v>2395091</v>
      </c>
      <c r="U239" s="12">
        <f t="shared" si="104"/>
        <v>1135998</v>
      </c>
      <c r="V239" s="12">
        <f t="shared" si="129"/>
        <v>3690893</v>
      </c>
      <c r="W239" s="12">
        <f t="shared" si="114"/>
        <v>2481960</v>
      </c>
      <c r="X239" s="12">
        <f t="shared" si="105"/>
        <v>0</v>
      </c>
      <c r="Y239" s="12">
        <f t="shared" si="130"/>
        <v>1562489.4</v>
      </c>
      <c r="Z239" s="12">
        <f t="shared" si="131"/>
        <v>0</v>
      </c>
      <c r="AA239" s="12">
        <f t="shared" si="132"/>
        <v>4862789.3999999994</v>
      </c>
      <c r="AB239" s="12">
        <f t="shared" si="127"/>
        <v>5973658.7999999998</v>
      </c>
      <c r="AC239" s="12">
        <v>340000000</v>
      </c>
      <c r="AD239" s="12">
        <v>300000000</v>
      </c>
      <c r="AE239" s="12">
        <f>SUMIFS('[1]TIẾN ĐỘ %'!$M$6:$M$1034,'[1]TIẾN ĐỘ %'!$G$6:$G$1034,$A239,'[1]TIẾN ĐỘ %'!$F$6:$F$1034,$E239)</f>
        <v>400000000</v>
      </c>
      <c r="AF239" s="12">
        <f t="shared" si="106"/>
        <v>1040000000</v>
      </c>
      <c r="AG239" s="12">
        <v>209364000</v>
      </c>
      <c r="AH239" s="12">
        <v>27204000</v>
      </c>
      <c r="AI239" s="12">
        <v>351672000</v>
      </c>
      <c r="AJ239" s="12">
        <v>248196000</v>
      </c>
      <c r="AK239" s="12">
        <v>117720000</v>
      </c>
      <c r="AL239" s="12">
        <v>248196000</v>
      </c>
      <c r="AM239" s="12">
        <v>382476000</v>
      </c>
      <c r="AN239" s="12">
        <f>SUMIFS('[1]DATA THÔ IN'!$P$4:$P$12031,'[1]DATA THÔ IN'!$H$4:$H$12031,$A239,'[1]DATA THÔ IN'!$AC$4:$AC$12031,$E239,'[1]DATA THÔ IN'!$AH$4:$AH$12031,"Tiến độ 1")</f>
        <v>161916000</v>
      </c>
      <c r="AO239" s="12">
        <f>SUMIFS('[1]DATA THÔ IN'!$P$4:$P$12031,'[1]DATA THÔ IN'!$H$4:$H$12031,$A239,'[1]DATA THÔ IN'!$AC$4:$AC$12031,$E239,'[1]DATA THÔ IN'!$AH$4:$AH$12031,"Tiến độ 2")</f>
        <v>104760000</v>
      </c>
      <c r="AP239" s="12">
        <f>SUMIFS('[1]TIẾN ĐỘ %'!$N$6:$N$1034,'[1]TIẾN ĐỘ %'!$G$6:$G$1034,A239,'[1]TIẾN ĐỘ %'!$F$6:$F$1034,$E239)</f>
        <v>503916000</v>
      </c>
      <c r="AQ239" s="12">
        <f t="shared" si="107"/>
        <v>1238064000</v>
      </c>
      <c r="AR239" s="15">
        <f t="shared" si="108"/>
        <v>0.61577647058823526</v>
      </c>
      <c r="AS239" s="15">
        <f t="shared" si="109"/>
        <v>8.0011764705882352E-2</v>
      </c>
      <c r="AT239" s="15">
        <f t="shared" si="110"/>
        <v>1.0343294117647059</v>
      </c>
      <c r="AU239" s="16">
        <f t="shared" si="111"/>
        <v>0.82732000000000006</v>
      </c>
      <c r="AV239" s="16">
        <f t="shared" si="112"/>
        <v>0.39240000000000003</v>
      </c>
      <c r="AW239" s="16">
        <f t="shared" si="113"/>
        <v>1.2749200000000001</v>
      </c>
      <c r="AX239" s="16">
        <f t="shared" si="115"/>
        <v>0.40478999999999998</v>
      </c>
      <c r="AY239" s="16">
        <f t="shared" si="116"/>
        <v>0.26190000000000002</v>
      </c>
      <c r="AZ239" s="16">
        <f t="shared" si="117"/>
        <v>1.25979</v>
      </c>
      <c r="BA239" s="16">
        <f t="shared" si="118"/>
        <v>1.1904461538461539</v>
      </c>
    </row>
    <row r="240" spans="1:53" x14ac:dyDescent="0.25">
      <c r="A240" s="8" t="s">
        <v>1337</v>
      </c>
      <c r="B240" s="20" t="s">
        <v>1038</v>
      </c>
      <c r="C240" s="9" t="s">
        <v>1039</v>
      </c>
      <c r="D240" s="10" t="s">
        <v>1001</v>
      </c>
      <c r="E240" s="9" t="s">
        <v>102</v>
      </c>
      <c r="F240" s="9" t="s">
        <v>1022</v>
      </c>
      <c r="G240" s="9" t="s">
        <v>998</v>
      </c>
      <c r="H240" s="11">
        <v>3.5000000000000003E-2</v>
      </c>
      <c r="I240" s="11"/>
      <c r="J240" s="11">
        <v>0.01</v>
      </c>
      <c r="K240" s="11">
        <v>0.01</v>
      </c>
      <c r="L240" s="11">
        <v>5.0000000000000001E-3</v>
      </c>
      <c r="M240" s="11">
        <v>5.0000000000000001E-3</v>
      </c>
      <c r="N240" s="11"/>
      <c r="O240" s="12">
        <f t="shared" si="101"/>
        <v>0</v>
      </c>
      <c r="P240" s="12">
        <f t="shared" si="125"/>
        <v>1511884.8</v>
      </c>
      <c r="Q240" s="12">
        <f t="shared" si="102"/>
        <v>0</v>
      </c>
      <c r="R240" s="12">
        <f t="shared" si="126"/>
        <v>1671688.8</v>
      </c>
      <c r="S240" s="12">
        <f t="shared" si="103"/>
        <v>0</v>
      </c>
      <c r="T240" s="12">
        <f t="shared" si="128"/>
        <v>1097900</v>
      </c>
      <c r="U240" s="12">
        <f t="shared" si="104"/>
        <v>0</v>
      </c>
      <c r="V240" s="12">
        <f t="shared" si="129"/>
        <v>1097900</v>
      </c>
      <c r="W240" s="12">
        <f t="shared" si="114"/>
        <v>1137720</v>
      </c>
      <c r="X240" s="12">
        <f t="shared" si="105"/>
        <v>0</v>
      </c>
      <c r="Y240" s="12">
        <f t="shared" si="130"/>
        <v>1009312.7999999999</v>
      </c>
      <c r="Z240" s="12">
        <f t="shared" si="131"/>
        <v>447798.6</v>
      </c>
      <c r="AA240" s="12">
        <f t="shared" si="132"/>
        <v>1457111.4</v>
      </c>
      <c r="AB240" s="12">
        <f t="shared" si="127"/>
        <v>2113350</v>
      </c>
      <c r="AC240" s="12">
        <v>150000000</v>
      </c>
      <c r="AD240" s="12">
        <v>110000000</v>
      </c>
      <c r="AE240" s="12">
        <f>SUMIFS('[1]TIẾN ĐỘ %'!$M$6:$M$1034,'[1]TIẾN ĐỘ %'!$G$6:$G$1034,$A240,'[1]TIẾN ĐỘ %'!$F$6:$F$1034,$E240)</f>
        <v>150000000</v>
      </c>
      <c r="AF240" s="12">
        <f t="shared" si="106"/>
        <v>410000000</v>
      </c>
      <c r="AG240" s="12">
        <v>156672000</v>
      </c>
      <c r="AH240" s="12">
        <v>0</v>
      </c>
      <c r="AI240" s="12">
        <v>173232000</v>
      </c>
      <c r="AJ240" s="12">
        <v>113772000</v>
      </c>
      <c r="AK240" s="12">
        <v>0</v>
      </c>
      <c r="AL240" s="12">
        <v>113772000</v>
      </c>
      <c r="AM240" s="12">
        <v>113772000</v>
      </c>
      <c r="AN240" s="12">
        <f>SUMIFS('[1]DATA THÔ IN'!$P$4:$P$12031,'[1]DATA THÔ IN'!$H$4:$H$12031,$A240,'[1]DATA THÔ IN'!$AC$4:$AC$12031,$E240,'[1]DATA THÔ IN'!$AH$4:$AH$12031,"Tiến độ 1")</f>
        <v>104592000</v>
      </c>
      <c r="AO240" s="12">
        <f>SUMIFS('[1]DATA THÔ IN'!$P$4:$P$12031,'[1]DATA THÔ IN'!$H$4:$H$12031,$A240,'[1]DATA THÔ IN'!$AC$4:$AC$12031,$E240,'[1]DATA THÔ IN'!$AH$4:$AH$12031,"Tiến độ 2")</f>
        <v>46404000</v>
      </c>
      <c r="AP240" s="12">
        <f>SUMIFS('[1]TIẾN ĐỘ %'!$N$6:$N$1034,'[1]TIẾN ĐỘ %'!$G$6:$G$1034,A240,'[1]TIẾN ĐỘ %'!$F$6:$F$1034,$E240)</f>
        <v>150996000</v>
      </c>
      <c r="AQ240" s="12">
        <f t="shared" si="107"/>
        <v>438000000</v>
      </c>
      <c r="AR240" s="15">
        <f t="shared" si="108"/>
        <v>1.0444800000000001</v>
      </c>
      <c r="AS240" s="15">
        <f t="shared" si="109"/>
        <v>0</v>
      </c>
      <c r="AT240" s="15">
        <f t="shared" si="110"/>
        <v>1.1548799999999999</v>
      </c>
      <c r="AU240" s="16">
        <f t="shared" si="111"/>
        <v>1.0342909090909091</v>
      </c>
      <c r="AV240" s="16">
        <f t="shared" si="112"/>
        <v>0</v>
      </c>
      <c r="AW240" s="16">
        <f t="shared" si="113"/>
        <v>1.0342909090909091</v>
      </c>
      <c r="AX240" s="16">
        <f t="shared" si="115"/>
        <v>0.69728000000000001</v>
      </c>
      <c r="AY240" s="16">
        <f t="shared" si="116"/>
        <v>0.30936000000000002</v>
      </c>
      <c r="AZ240" s="16">
        <f t="shared" si="117"/>
        <v>1.00664</v>
      </c>
      <c r="BA240" s="16">
        <f t="shared" si="118"/>
        <v>1.0682926829268293</v>
      </c>
    </row>
    <row r="241" spans="1:53" x14ac:dyDescent="0.25">
      <c r="A241" s="8" t="s">
        <v>1338</v>
      </c>
      <c r="B241" s="20" t="s">
        <v>1040</v>
      </c>
      <c r="C241" s="9" t="s">
        <v>1041</v>
      </c>
      <c r="D241" s="10" t="s">
        <v>1018</v>
      </c>
      <c r="E241" s="9" t="s">
        <v>102</v>
      </c>
      <c r="F241" s="9" t="s">
        <v>1025</v>
      </c>
      <c r="G241" s="9" t="s">
        <v>998</v>
      </c>
      <c r="H241" s="11">
        <v>3.5000000000000003E-2</v>
      </c>
      <c r="I241" s="11"/>
      <c r="J241" s="11">
        <v>0.01</v>
      </c>
      <c r="K241" s="11">
        <v>0.01</v>
      </c>
      <c r="L241" s="11">
        <v>5.0000000000000001E-3</v>
      </c>
      <c r="M241" s="11">
        <v>5.0000000000000001E-3</v>
      </c>
      <c r="N241" s="11"/>
      <c r="O241" s="12">
        <f t="shared" si="101"/>
        <v>0</v>
      </c>
      <c r="P241" s="12">
        <f t="shared" si="125"/>
        <v>0</v>
      </c>
      <c r="Q241" s="12">
        <f t="shared" si="102"/>
        <v>0</v>
      </c>
      <c r="R241" s="12">
        <f t="shared" si="126"/>
        <v>0</v>
      </c>
      <c r="S241" s="12">
        <f t="shared" si="103"/>
        <v>0</v>
      </c>
      <c r="T241" s="12">
        <f t="shared" si="128"/>
        <v>0</v>
      </c>
      <c r="U241" s="12">
        <f t="shared" si="104"/>
        <v>0</v>
      </c>
      <c r="V241" s="12">
        <f t="shared" si="129"/>
        <v>0</v>
      </c>
      <c r="W241" s="12">
        <f t="shared" si="114"/>
        <v>0</v>
      </c>
      <c r="X241" s="12">
        <f t="shared" si="105"/>
        <v>0</v>
      </c>
      <c r="Y241" s="12">
        <f t="shared" si="130"/>
        <v>0</v>
      </c>
      <c r="Z241" s="12">
        <f t="shared" si="131"/>
        <v>0</v>
      </c>
      <c r="AA241" s="12">
        <f t="shared" si="132"/>
        <v>0</v>
      </c>
      <c r="AB241" s="12">
        <f t="shared" si="127"/>
        <v>0</v>
      </c>
      <c r="AC241" s="12">
        <v>0</v>
      </c>
      <c r="AD241" s="12">
        <v>0</v>
      </c>
      <c r="AE241" s="12">
        <f>SUMIFS('[1]TIẾN ĐỘ %'!$M$6:$M$1034,'[1]TIẾN ĐỘ %'!$G$6:$G$1034,$A241,'[1]TIẾN ĐỘ %'!$F$6:$F$1034,$E241)</f>
        <v>0</v>
      </c>
      <c r="AF241" s="12">
        <f t="shared" si="106"/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f>SUMIFS('[1]DATA THÔ IN'!$P$4:$P$12031,'[1]DATA THÔ IN'!$H$4:$H$12031,$A241,'[1]DATA THÔ IN'!$AC$4:$AC$12031,$E241,'[1]DATA THÔ IN'!$AH$4:$AH$12031,"Tiến độ 1")</f>
        <v>0</v>
      </c>
      <c r="AO241" s="12">
        <f>SUMIFS('[1]DATA THÔ IN'!$P$4:$P$12031,'[1]DATA THÔ IN'!$H$4:$H$12031,$A241,'[1]DATA THÔ IN'!$AC$4:$AC$12031,$E241,'[1]DATA THÔ IN'!$AH$4:$AH$12031,"Tiến độ 2")</f>
        <v>0</v>
      </c>
      <c r="AP241" s="12">
        <f>SUMIFS('[1]TIẾN ĐỘ %'!$N$6:$N$1034,'[1]TIẾN ĐỘ %'!$G$6:$G$1034,A241,'[1]TIẾN ĐỘ %'!$F$6:$F$1034,$E241)</f>
        <v>0</v>
      </c>
      <c r="AQ241" s="12">
        <f t="shared" si="107"/>
        <v>0</v>
      </c>
      <c r="AR241" s="15">
        <f t="shared" si="108"/>
        <v>0</v>
      </c>
      <c r="AS241" s="15">
        <f t="shared" si="109"/>
        <v>0</v>
      </c>
      <c r="AT241" s="15">
        <f t="shared" si="110"/>
        <v>0</v>
      </c>
      <c r="AU241" s="16">
        <f t="shared" si="111"/>
        <v>0</v>
      </c>
      <c r="AV241" s="16">
        <f t="shared" si="112"/>
        <v>0</v>
      </c>
      <c r="AW241" s="16">
        <f t="shared" si="113"/>
        <v>0</v>
      </c>
      <c r="AX241" s="16">
        <f t="shared" si="115"/>
        <v>0</v>
      </c>
      <c r="AY241" s="16">
        <f t="shared" si="116"/>
        <v>0</v>
      </c>
      <c r="AZ241" s="16">
        <f t="shared" si="117"/>
        <v>0</v>
      </c>
      <c r="BA241" s="16">
        <f t="shared" si="118"/>
        <v>0</v>
      </c>
    </row>
    <row r="242" spans="1:53" x14ac:dyDescent="0.25">
      <c r="A242" s="8" t="s">
        <v>1339</v>
      </c>
      <c r="B242" s="20" t="s">
        <v>1042</v>
      </c>
      <c r="C242" s="9" t="s">
        <v>1043</v>
      </c>
      <c r="D242" s="10" t="s">
        <v>996</v>
      </c>
      <c r="E242" s="9" t="s">
        <v>102</v>
      </c>
      <c r="F242" s="9" t="s">
        <v>1012</v>
      </c>
      <c r="G242" s="9" t="s">
        <v>998</v>
      </c>
      <c r="H242" s="11">
        <v>3.5000000000000003E-2</v>
      </c>
      <c r="I242" s="11"/>
      <c r="J242" s="11">
        <v>0.01</v>
      </c>
      <c r="K242" s="11">
        <v>0.01</v>
      </c>
      <c r="L242" s="11">
        <v>5.0000000000000001E-3</v>
      </c>
      <c r="M242" s="11">
        <v>5.0000000000000001E-3</v>
      </c>
      <c r="N242" s="11"/>
      <c r="O242" s="12">
        <f t="shared" si="101"/>
        <v>0</v>
      </c>
      <c r="P242" s="12">
        <f t="shared" si="125"/>
        <v>0</v>
      </c>
      <c r="Q242" s="12">
        <f t="shared" si="102"/>
        <v>0</v>
      </c>
      <c r="R242" s="12">
        <f t="shared" si="126"/>
        <v>0</v>
      </c>
      <c r="S242" s="12">
        <f t="shared" si="103"/>
        <v>0</v>
      </c>
      <c r="T242" s="12">
        <f t="shared" si="128"/>
        <v>499561</v>
      </c>
      <c r="U242" s="12">
        <f t="shared" si="104"/>
        <v>0</v>
      </c>
      <c r="V242" s="12">
        <f t="shared" si="129"/>
        <v>499561</v>
      </c>
      <c r="W242" s="12">
        <f t="shared" si="114"/>
        <v>517680</v>
      </c>
      <c r="X242" s="12">
        <f t="shared" si="105"/>
        <v>0</v>
      </c>
      <c r="Y242" s="12">
        <f t="shared" si="130"/>
        <v>417632.7</v>
      </c>
      <c r="Z242" s="12">
        <f t="shared" si="131"/>
        <v>342189</v>
      </c>
      <c r="AA242" s="12">
        <f t="shared" si="132"/>
        <v>759821.7</v>
      </c>
      <c r="AB242" s="12">
        <f t="shared" si="127"/>
        <v>0</v>
      </c>
      <c r="AC242" s="12">
        <v>100000000</v>
      </c>
      <c r="AD242" s="12">
        <v>50000000</v>
      </c>
      <c r="AE242" s="12">
        <f>SUMIFS('[1]TIẾN ĐỘ %'!$M$6:$M$1034,'[1]TIẾN ĐỘ %'!$G$6:$G$1034,$A242,'[1]TIẾN ĐỘ %'!$F$6:$F$1034,$E242)</f>
        <v>70000000</v>
      </c>
      <c r="AF242" s="12">
        <f t="shared" si="106"/>
        <v>220000000</v>
      </c>
      <c r="AG242" s="12">
        <v>7896000</v>
      </c>
      <c r="AH242" s="12">
        <v>7896000</v>
      </c>
      <c r="AI242" s="12">
        <v>15792000</v>
      </c>
      <c r="AJ242" s="12">
        <v>51768000</v>
      </c>
      <c r="AK242" s="12">
        <v>0</v>
      </c>
      <c r="AL242" s="12">
        <v>51768000</v>
      </c>
      <c r="AM242" s="12">
        <v>51768000</v>
      </c>
      <c r="AN242" s="12">
        <f>SUMIFS('[1]DATA THÔ IN'!$P$4:$P$12031,'[1]DATA THÔ IN'!$H$4:$H$12031,$A242,'[1]DATA THÔ IN'!$AC$4:$AC$12031,$E242,'[1]DATA THÔ IN'!$AH$4:$AH$12031,"Tiến độ 1")</f>
        <v>43278000</v>
      </c>
      <c r="AO242" s="12">
        <f>SUMIFS('[1]DATA THÔ IN'!$P$4:$P$12031,'[1]DATA THÔ IN'!$H$4:$H$12031,$A242,'[1]DATA THÔ IN'!$AC$4:$AC$12031,$E242,'[1]DATA THÔ IN'!$AH$4:$AH$12031,"Tiến độ 2")</f>
        <v>35460000</v>
      </c>
      <c r="AP242" s="12">
        <f>SUMIFS('[1]TIẾN ĐỘ %'!$N$6:$N$1034,'[1]TIẾN ĐỘ %'!$G$6:$G$1034,A242,'[1]TIẾN ĐỘ %'!$F$6:$F$1034,$E242)</f>
        <v>78738000</v>
      </c>
      <c r="AQ242" s="12">
        <f t="shared" si="107"/>
        <v>146298000</v>
      </c>
      <c r="AR242" s="15">
        <f t="shared" si="108"/>
        <v>7.8960000000000002E-2</v>
      </c>
      <c r="AS242" s="15">
        <f t="shared" si="109"/>
        <v>7.8960000000000002E-2</v>
      </c>
      <c r="AT242" s="15">
        <f t="shared" si="110"/>
        <v>0.15792</v>
      </c>
      <c r="AU242" s="16">
        <f t="shared" si="111"/>
        <v>1.0353600000000001</v>
      </c>
      <c r="AV242" s="16">
        <f t="shared" si="112"/>
        <v>0</v>
      </c>
      <c r="AW242" s="16">
        <f t="shared" si="113"/>
        <v>1.0353600000000001</v>
      </c>
      <c r="AX242" s="16">
        <f t="shared" si="115"/>
        <v>0.61825714285714284</v>
      </c>
      <c r="AY242" s="16">
        <f t="shared" si="116"/>
        <v>0.50657142857142856</v>
      </c>
      <c r="AZ242" s="16">
        <f t="shared" si="117"/>
        <v>1.1248285714285715</v>
      </c>
      <c r="BA242" s="16">
        <f t="shared" si="118"/>
        <v>0.66499090909090908</v>
      </c>
    </row>
    <row r="243" spans="1:53" x14ac:dyDescent="0.25">
      <c r="A243" s="8" t="s">
        <v>1334</v>
      </c>
      <c r="B243" s="20" t="s">
        <v>1044</v>
      </c>
      <c r="C243" s="9" t="s">
        <v>1045</v>
      </c>
      <c r="D243" s="10" t="s">
        <v>996</v>
      </c>
      <c r="E243" s="9" t="s">
        <v>102</v>
      </c>
      <c r="F243" s="9" t="s">
        <v>1012</v>
      </c>
      <c r="G243" s="9" t="s">
        <v>998</v>
      </c>
      <c r="H243" s="11">
        <v>3.5000000000000003E-2</v>
      </c>
      <c r="I243" s="11"/>
      <c r="J243" s="11">
        <v>0.01</v>
      </c>
      <c r="K243" s="11">
        <v>0.01</v>
      </c>
      <c r="L243" s="11">
        <v>5.0000000000000001E-3</v>
      </c>
      <c r="M243" s="11">
        <v>5.0000000000000001E-3</v>
      </c>
      <c r="N243" s="11"/>
      <c r="O243" s="12">
        <f t="shared" si="101"/>
        <v>0</v>
      </c>
      <c r="P243" s="12">
        <f t="shared" si="125"/>
        <v>0</v>
      </c>
      <c r="Q243" s="12">
        <f t="shared" si="102"/>
        <v>285562.8</v>
      </c>
      <c r="R243" s="12">
        <f t="shared" si="126"/>
        <v>336514.8</v>
      </c>
      <c r="S243" s="12">
        <f t="shared" si="103"/>
        <v>0</v>
      </c>
      <c r="T243" s="12">
        <f t="shared" si="128"/>
        <v>167563</v>
      </c>
      <c r="U243" s="12">
        <f t="shared" si="104"/>
        <v>0</v>
      </c>
      <c r="V243" s="12">
        <f t="shared" si="129"/>
        <v>0</v>
      </c>
      <c r="W243" s="12">
        <f t="shared" si="114"/>
        <v>0</v>
      </c>
      <c r="X243" s="12">
        <f t="shared" si="105"/>
        <v>0</v>
      </c>
      <c r="Y243" s="12">
        <f t="shared" si="130"/>
        <v>0</v>
      </c>
      <c r="Z243" s="12">
        <f t="shared" si="131"/>
        <v>0</v>
      </c>
      <c r="AA243" s="12">
        <f t="shared" si="132"/>
        <v>341783.7</v>
      </c>
      <c r="AB243" s="12">
        <f t="shared" si="127"/>
        <v>422930.55</v>
      </c>
      <c r="AC243" s="12">
        <v>25000000</v>
      </c>
      <c r="AD243" s="12">
        <v>20000000</v>
      </c>
      <c r="AE243" s="12">
        <f>SUMIFS('[1]TIẾN ĐỘ %'!$M$6:$M$1034,'[1]TIẾN ĐỘ %'!$G$6:$G$1034,$A243,'[1]TIẾN ĐỘ %'!$F$6:$F$1034,$E243)</f>
        <v>25000000</v>
      </c>
      <c r="AF243" s="12">
        <f t="shared" si="106"/>
        <v>70000000</v>
      </c>
      <c r="AG243" s="12">
        <v>5280000</v>
      </c>
      <c r="AH243" s="12">
        <v>29592000</v>
      </c>
      <c r="AI243" s="12">
        <v>34872000</v>
      </c>
      <c r="AJ243" s="12">
        <v>17364000</v>
      </c>
      <c r="AK243" s="12">
        <v>0</v>
      </c>
      <c r="AL243" s="12">
        <v>0</v>
      </c>
      <c r="AM243" s="12">
        <v>17364000</v>
      </c>
      <c r="AN243" s="12">
        <f>SUMIFS('[1]DATA THÔ IN'!$P$4:$P$12031,'[1]DATA THÔ IN'!$H$4:$H$12031,$A243,'[1]DATA THÔ IN'!$AC$4:$AC$12031,$E243,'[1]DATA THÔ IN'!$AH$4:$AH$12031,"Tiến độ 1")</f>
        <v>5280000</v>
      </c>
      <c r="AO243" s="12">
        <f>SUMIFS('[1]DATA THÔ IN'!$P$4:$P$12031,'[1]DATA THÔ IN'!$H$4:$H$12031,$A243,'[1]DATA THÔ IN'!$AC$4:$AC$12031,$E243,'[1]DATA THÔ IN'!$AH$4:$AH$12031,"Tiến độ 2")</f>
        <v>3948000</v>
      </c>
      <c r="AP243" s="12">
        <f>SUMIFS('[1]TIẾN ĐỘ %'!$N$6:$N$1034,'[1]TIẾN ĐỘ %'!$G$6:$G$1034,A243,'[1]TIẾN ĐỘ %'!$F$6:$F$1034,$E243)</f>
        <v>35418000</v>
      </c>
      <c r="AQ243" s="12">
        <f t="shared" si="107"/>
        <v>87654000</v>
      </c>
      <c r="AR243" s="15">
        <f t="shared" si="108"/>
        <v>0.2112</v>
      </c>
      <c r="AS243" s="15">
        <f t="shared" si="109"/>
        <v>1.1836800000000001</v>
      </c>
      <c r="AT243" s="15">
        <f t="shared" si="110"/>
        <v>1.3948799999999999</v>
      </c>
      <c r="AU243" s="16">
        <f t="shared" si="111"/>
        <v>0.86819999999999997</v>
      </c>
      <c r="AV243" s="16">
        <f t="shared" si="112"/>
        <v>0</v>
      </c>
      <c r="AW243" s="16">
        <f t="shared" si="113"/>
        <v>0.86819999999999997</v>
      </c>
      <c r="AX243" s="16">
        <f t="shared" si="115"/>
        <v>0.2112</v>
      </c>
      <c r="AY243" s="16">
        <f t="shared" si="116"/>
        <v>0.15792</v>
      </c>
      <c r="AZ243" s="16">
        <f t="shared" si="117"/>
        <v>1.41672</v>
      </c>
      <c r="BA243" s="16">
        <f t="shared" si="118"/>
        <v>1.2522</v>
      </c>
    </row>
    <row r="244" spans="1:53" x14ac:dyDescent="0.25">
      <c r="A244" s="8" t="s">
        <v>1340</v>
      </c>
      <c r="B244" s="20" t="s">
        <v>1046</v>
      </c>
      <c r="C244" s="9" t="s">
        <v>1047</v>
      </c>
      <c r="D244" s="10" t="s">
        <v>996</v>
      </c>
      <c r="E244" s="9" t="s">
        <v>102</v>
      </c>
      <c r="F244" s="9" t="s">
        <v>997</v>
      </c>
      <c r="G244" s="9" t="s">
        <v>998</v>
      </c>
      <c r="H244" s="11">
        <v>3.5000000000000003E-2</v>
      </c>
      <c r="I244" s="11"/>
      <c r="J244" s="11">
        <v>0.01</v>
      </c>
      <c r="K244" s="11">
        <v>0.01</v>
      </c>
      <c r="L244" s="11">
        <v>5.0000000000000001E-3</v>
      </c>
      <c r="M244" s="11">
        <v>5.0000000000000001E-3</v>
      </c>
      <c r="N244" s="11"/>
      <c r="O244" s="12">
        <f t="shared" si="101"/>
        <v>0</v>
      </c>
      <c r="P244" s="12">
        <f t="shared" si="125"/>
        <v>2957647.8</v>
      </c>
      <c r="Q244" s="12">
        <f t="shared" si="102"/>
        <v>1879665.5999999999</v>
      </c>
      <c r="R244" s="12">
        <f t="shared" si="126"/>
        <v>4837313.4000000004</v>
      </c>
      <c r="S244" s="12">
        <f t="shared" si="103"/>
        <v>0</v>
      </c>
      <c r="T244" s="12">
        <f t="shared" si="128"/>
        <v>3133664</v>
      </c>
      <c r="U244" s="12">
        <f t="shared" si="104"/>
        <v>976657</v>
      </c>
      <c r="V244" s="12">
        <f t="shared" si="129"/>
        <v>4110321</v>
      </c>
      <c r="W244" s="12">
        <f t="shared" si="114"/>
        <v>3247320</v>
      </c>
      <c r="X244" s="12">
        <f t="shared" si="105"/>
        <v>0</v>
      </c>
      <c r="Y244" s="12">
        <f t="shared" si="130"/>
        <v>4024397.4</v>
      </c>
      <c r="Z244" s="12">
        <f t="shared" si="131"/>
        <v>779218.2</v>
      </c>
      <c r="AA244" s="12">
        <f t="shared" si="132"/>
        <v>4803615.5999999996</v>
      </c>
      <c r="AB244" s="12">
        <f t="shared" si="127"/>
        <v>6875625</v>
      </c>
      <c r="AC244" s="12">
        <v>330000000</v>
      </c>
      <c r="AD244" s="12">
        <v>320000000</v>
      </c>
      <c r="AE244" s="12">
        <f>SUMIFS('[1]TIẾN ĐỘ %'!$M$6:$M$1034,'[1]TIẾN ĐỘ %'!$G$6:$G$1034,$A244,'[1]TIẾN ĐỘ %'!$F$6:$F$1034,$E244)</f>
        <v>400000000</v>
      </c>
      <c r="AF244" s="12">
        <f t="shared" si="106"/>
        <v>1050000000</v>
      </c>
      <c r="AG244" s="12">
        <v>306492000</v>
      </c>
      <c r="AH244" s="12">
        <v>194784000</v>
      </c>
      <c r="AI244" s="12">
        <v>501276000</v>
      </c>
      <c r="AJ244" s="12">
        <v>324732000</v>
      </c>
      <c r="AK244" s="12">
        <v>101208000</v>
      </c>
      <c r="AL244" s="12">
        <v>324732000</v>
      </c>
      <c r="AM244" s="12">
        <v>425940000</v>
      </c>
      <c r="AN244" s="12">
        <f>SUMIFS('[1]DATA THÔ IN'!$P$4:$P$12031,'[1]DATA THÔ IN'!$H$4:$H$12031,$A244,'[1]DATA THÔ IN'!$AC$4:$AC$12031,$E244,'[1]DATA THÔ IN'!$AH$4:$AH$12031,"Tiến độ 1")</f>
        <v>417036000</v>
      </c>
      <c r="AO244" s="12">
        <f>SUMIFS('[1]DATA THÔ IN'!$P$4:$P$12031,'[1]DATA THÔ IN'!$H$4:$H$12031,$A244,'[1]DATA THÔ IN'!$AC$4:$AC$12031,$E244,'[1]DATA THÔ IN'!$AH$4:$AH$12031,"Tiến độ 2")</f>
        <v>80748000</v>
      </c>
      <c r="AP244" s="12">
        <f>SUMIFS('[1]TIẾN ĐỘ %'!$N$6:$N$1034,'[1]TIẾN ĐỘ %'!$G$6:$G$1034,A244,'[1]TIẾN ĐỘ %'!$F$6:$F$1034,$E244)</f>
        <v>497784000</v>
      </c>
      <c r="AQ244" s="12">
        <f t="shared" si="107"/>
        <v>1425000000</v>
      </c>
      <c r="AR244" s="15">
        <f t="shared" si="108"/>
        <v>0.92876363636363635</v>
      </c>
      <c r="AS244" s="15">
        <f t="shared" si="109"/>
        <v>0.59025454545454548</v>
      </c>
      <c r="AT244" s="15">
        <f t="shared" si="110"/>
        <v>1.5190181818181818</v>
      </c>
      <c r="AU244" s="16">
        <f t="shared" si="111"/>
        <v>1.0147875</v>
      </c>
      <c r="AV244" s="16">
        <f t="shared" si="112"/>
        <v>0.31627499999999997</v>
      </c>
      <c r="AW244" s="16">
        <f t="shared" si="113"/>
        <v>1.3310625</v>
      </c>
      <c r="AX244" s="16">
        <f t="shared" si="115"/>
        <v>1.0425899999999999</v>
      </c>
      <c r="AY244" s="16">
        <f t="shared" si="116"/>
        <v>0.20186999999999999</v>
      </c>
      <c r="AZ244" s="16">
        <f t="shared" si="117"/>
        <v>1.2444599999999999</v>
      </c>
      <c r="BA244" s="16">
        <f t="shared" si="118"/>
        <v>1.3571428571428572</v>
      </c>
    </row>
    <row r="245" spans="1:53" x14ac:dyDescent="0.25">
      <c r="A245" s="8" t="s">
        <v>1341</v>
      </c>
      <c r="B245" s="20" t="s">
        <v>1114</v>
      </c>
      <c r="C245" s="9" t="s">
        <v>1115</v>
      </c>
      <c r="D245" s="10" t="s">
        <v>1018</v>
      </c>
      <c r="E245" s="9" t="s">
        <v>102</v>
      </c>
      <c r="F245" s="9" t="s">
        <v>1025</v>
      </c>
      <c r="G245" s="9" t="s">
        <v>998</v>
      </c>
      <c r="H245" s="11">
        <v>3.5000000000000003E-2</v>
      </c>
      <c r="I245" s="11"/>
      <c r="J245" s="11">
        <v>0.01</v>
      </c>
      <c r="K245" s="11">
        <v>0.01</v>
      </c>
      <c r="L245" s="11">
        <v>5.0000000000000001E-3</v>
      </c>
      <c r="M245" s="11">
        <v>5.0000000000000001E-3</v>
      </c>
      <c r="N245" s="11"/>
      <c r="O245" s="12">
        <f t="shared" si="101"/>
        <v>0</v>
      </c>
      <c r="P245" s="12">
        <f t="shared" si="125"/>
        <v>1286074.8</v>
      </c>
      <c r="Q245" s="12">
        <f t="shared" si="102"/>
        <v>0</v>
      </c>
      <c r="R245" s="12">
        <f t="shared" si="126"/>
        <v>3199438.2</v>
      </c>
      <c r="S245" s="12">
        <f t="shared" si="103"/>
        <v>0</v>
      </c>
      <c r="T245" s="12">
        <f t="shared" si="128"/>
        <v>1581712</v>
      </c>
      <c r="U245" s="12">
        <f t="shared" si="104"/>
        <v>1630348</v>
      </c>
      <c r="V245" s="12">
        <f t="shared" si="129"/>
        <v>3212060</v>
      </c>
      <c r="W245" s="12">
        <f t="shared" si="114"/>
        <v>1639080</v>
      </c>
      <c r="X245" s="12">
        <f t="shared" si="105"/>
        <v>0</v>
      </c>
      <c r="Y245" s="12">
        <f t="shared" si="130"/>
        <v>1358334</v>
      </c>
      <c r="Z245" s="12">
        <f t="shared" si="131"/>
        <v>2035416.5999999999</v>
      </c>
      <c r="AA245" s="12">
        <f t="shared" si="132"/>
        <v>3393750.6</v>
      </c>
      <c r="AB245" s="12">
        <f t="shared" si="127"/>
        <v>4902624.5999999996</v>
      </c>
      <c r="AC245" s="12">
        <v>330000000</v>
      </c>
      <c r="AD245" s="12">
        <v>330000000</v>
      </c>
      <c r="AE245" s="12">
        <f>SUMIFS('[1]TIẾN ĐỘ %'!$M$6:$M$1034,'[1]TIẾN ĐỘ %'!$G$6:$G$1034,$A245,'[1]TIẾN ĐỘ %'!$F$6:$F$1034,$E245)</f>
        <v>350000000</v>
      </c>
      <c r="AF245" s="12">
        <f t="shared" si="106"/>
        <v>1010000000</v>
      </c>
      <c r="AG245" s="12">
        <v>133272000</v>
      </c>
      <c r="AH245" s="12">
        <v>72288000</v>
      </c>
      <c r="AI245" s="12">
        <v>331548000</v>
      </c>
      <c r="AJ245" s="12">
        <v>163908000</v>
      </c>
      <c r="AK245" s="12">
        <v>168948000</v>
      </c>
      <c r="AL245" s="12">
        <v>163908000</v>
      </c>
      <c r="AM245" s="12">
        <v>332856000</v>
      </c>
      <c r="AN245" s="12">
        <f>SUMIFS('[1]DATA THÔ IN'!$P$4:$P$12031,'[1]DATA THÔ IN'!$H$4:$H$12031,$A245,'[1]DATA THÔ IN'!$AC$4:$AC$12031,$E245,'[1]DATA THÔ IN'!$AH$4:$AH$12031,"Tiến độ 1")</f>
        <v>140760000</v>
      </c>
      <c r="AO245" s="12">
        <f>SUMIFS('[1]DATA THÔ IN'!$P$4:$P$12031,'[1]DATA THÔ IN'!$H$4:$H$12031,$A245,'[1]DATA THÔ IN'!$AC$4:$AC$12031,$E245,'[1]DATA THÔ IN'!$AH$4:$AH$12031,"Tiến độ 2")</f>
        <v>210924000</v>
      </c>
      <c r="AP245" s="12">
        <f>SUMIFS('[1]TIẾN ĐỘ %'!$N$6:$N$1034,'[1]TIẾN ĐỘ %'!$G$6:$G$1034,A245,'[1]TIẾN ĐỘ %'!$F$6:$F$1034,$E245)</f>
        <v>351684000</v>
      </c>
      <c r="AQ245" s="12">
        <f t="shared" si="107"/>
        <v>1016088000</v>
      </c>
      <c r="AR245" s="15">
        <f t="shared" si="108"/>
        <v>0.40385454545454547</v>
      </c>
      <c r="AS245" s="15">
        <f t="shared" si="109"/>
        <v>0.21905454545454545</v>
      </c>
      <c r="AT245" s="15">
        <f t="shared" si="110"/>
        <v>1.0046909090909091</v>
      </c>
      <c r="AU245" s="16">
        <f t="shared" si="111"/>
        <v>0.49669090909090907</v>
      </c>
      <c r="AV245" s="16">
        <f t="shared" si="112"/>
        <v>0.5119636363636364</v>
      </c>
      <c r="AW245" s="16">
        <f t="shared" si="113"/>
        <v>1.0086545454545455</v>
      </c>
      <c r="AX245" s="16">
        <f t="shared" si="115"/>
        <v>0.40217142857142857</v>
      </c>
      <c r="AY245" s="16">
        <f t="shared" si="116"/>
        <v>0.60263999999999995</v>
      </c>
      <c r="AZ245" s="16">
        <f t="shared" si="117"/>
        <v>1.0048114285714285</v>
      </c>
      <c r="BA245" s="16">
        <f t="shared" si="118"/>
        <v>1.0060277227722771</v>
      </c>
    </row>
    <row r="246" spans="1:53" x14ac:dyDescent="0.25">
      <c r="A246" s="8" t="s">
        <v>1342</v>
      </c>
      <c r="B246" s="20" t="s">
        <v>1186</v>
      </c>
      <c r="C246" s="9" t="s">
        <v>1187</v>
      </c>
      <c r="D246" s="10" t="s">
        <v>996</v>
      </c>
      <c r="E246" s="9" t="s">
        <v>102</v>
      </c>
      <c r="F246" s="9" t="s">
        <v>1185</v>
      </c>
      <c r="G246" s="9" t="s">
        <v>998</v>
      </c>
      <c r="H246" s="11">
        <v>3.5000000000000003E-2</v>
      </c>
      <c r="I246" s="11"/>
      <c r="J246" s="11">
        <v>0.01</v>
      </c>
      <c r="K246" s="11">
        <v>0.01</v>
      </c>
      <c r="L246" s="11">
        <v>5.0000000000000001E-3</v>
      </c>
      <c r="M246" s="11">
        <v>5.0000000000000001E-3</v>
      </c>
      <c r="N246" s="11"/>
      <c r="O246" s="12">
        <f t="shared" si="101"/>
        <v>0</v>
      </c>
      <c r="P246" s="12">
        <f t="shared" si="125"/>
        <v>0</v>
      </c>
      <c r="Q246" s="12">
        <f t="shared" si="102"/>
        <v>0</v>
      </c>
      <c r="R246" s="12">
        <f t="shared" si="126"/>
        <v>0</v>
      </c>
      <c r="S246" s="12">
        <f t="shared" si="103"/>
        <v>0</v>
      </c>
      <c r="T246" s="12">
        <f t="shared" si="128"/>
        <v>0</v>
      </c>
      <c r="U246" s="12">
        <f t="shared" si="104"/>
        <v>0</v>
      </c>
      <c r="V246" s="12">
        <f t="shared" si="129"/>
        <v>0</v>
      </c>
      <c r="W246" s="12">
        <f t="shared" si="114"/>
        <v>0</v>
      </c>
      <c r="X246" s="12">
        <f t="shared" si="105"/>
        <v>0</v>
      </c>
      <c r="Y246" s="12">
        <f t="shared" si="130"/>
        <v>0</v>
      </c>
      <c r="Z246" s="12">
        <f t="shared" si="131"/>
        <v>0</v>
      </c>
      <c r="AA246" s="12">
        <f t="shared" si="132"/>
        <v>0</v>
      </c>
      <c r="AB246" s="12">
        <f t="shared" si="127"/>
        <v>0</v>
      </c>
      <c r="AC246" s="12">
        <v>0</v>
      </c>
      <c r="AD246" s="12">
        <v>0</v>
      </c>
      <c r="AE246" s="12">
        <f>SUMIFS('[1]TIẾN ĐỘ %'!$M$6:$M$1034,'[1]TIẾN ĐỘ %'!$G$6:$G$1034,$A246,'[1]TIẾN ĐỘ %'!$F$6:$F$1034,$E246)</f>
        <v>0</v>
      </c>
      <c r="AF246" s="12">
        <f t="shared" si="106"/>
        <v>0</v>
      </c>
      <c r="AG246" s="12">
        <v>0</v>
      </c>
      <c r="AH246" s="12">
        <v>-3619000</v>
      </c>
      <c r="AI246" s="12">
        <v>-3619000</v>
      </c>
      <c r="AJ246" s="12">
        <v>0</v>
      </c>
      <c r="AK246" s="12">
        <v>0</v>
      </c>
      <c r="AL246" s="12">
        <v>0</v>
      </c>
      <c r="AM246" s="12">
        <v>0</v>
      </c>
      <c r="AN246" s="12">
        <f>SUMIFS('[1]DATA THÔ IN'!$P$4:$P$12031,'[1]DATA THÔ IN'!$H$4:$H$12031,$A246,'[1]DATA THÔ IN'!$AC$4:$AC$12031,$E246,'[1]DATA THÔ IN'!$AH$4:$AH$12031,"Tiến độ 1")</f>
        <v>0</v>
      </c>
      <c r="AO246" s="12">
        <f>SUMIFS('[1]DATA THÔ IN'!$P$4:$P$12031,'[1]DATA THÔ IN'!$H$4:$H$12031,$A246,'[1]DATA THÔ IN'!$AC$4:$AC$12031,$E246,'[1]DATA THÔ IN'!$AH$4:$AH$12031,"Tiến độ 2")</f>
        <v>0</v>
      </c>
      <c r="AP246" s="12">
        <f>SUMIFS('[1]TIẾN ĐỘ %'!$N$6:$N$1034,'[1]TIẾN ĐỘ %'!$G$6:$G$1034,A246,'[1]TIẾN ĐỘ %'!$F$6:$F$1034,$E246)</f>
        <v>0</v>
      </c>
      <c r="AQ246" s="12">
        <f t="shared" si="107"/>
        <v>-3619000</v>
      </c>
      <c r="AR246" s="15">
        <f t="shared" si="108"/>
        <v>0</v>
      </c>
      <c r="AS246" s="15">
        <f t="shared" si="109"/>
        <v>0</v>
      </c>
      <c r="AT246" s="15">
        <f t="shared" si="110"/>
        <v>0</v>
      </c>
      <c r="AU246" s="16">
        <f t="shared" si="111"/>
        <v>0</v>
      </c>
      <c r="AV246" s="16">
        <f t="shared" si="112"/>
        <v>0</v>
      </c>
      <c r="AW246" s="16">
        <f t="shared" si="113"/>
        <v>0</v>
      </c>
      <c r="AX246" s="16">
        <f t="shared" si="115"/>
        <v>0</v>
      </c>
      <c r="AY246" s="16">
        <f t="shared" si="116"/>
        <v>0</v>
      </c>
      <c r="AZ246" s="16">
        <f t="shared" si="117"/>
        <v>0</v>
      </c>
      <c r="BA246" s="16">
        <f t="shared" si="118"/>
        <v>0</v>
      </c>
    </row>
    <row r="247" spans="1:53" x14ac:dyDescent="0.25">
      <c r="A247" s="8" t="s">
        <v>1343</v>
      </c>
      <c r="B247" s="20" t="s">
        <v>1205</v>
      </c>
      <c r="C247" s="9" t="s">
        <v>1206</v>
      </c>
      <c r="D247" s="10" t="s">
        <v>996</v>
      </c>
      <c r="E247" s="9" t="s">
        <v>102</v>
      </c>
      <c r="F247" s="9" t="s">
        <v>1204</v>
      </c>
      <c r="G247" s="9" t="s">
        <v>998</v>
      </c>
      <c r="H247" s="11">
        <v>3.5000000000000003E-2</v>
      </c>
      <c r="I247" s="11">
        <v>0.02</v>
      </c>
      <c r="J247" s="26">
        <v>0.01</v>
      </c>
      <c r="K247" s="11">
        <v>0.01</v>
      </c>
      <c r="L247" s="11">
        <v>5.0000000000000001E-3</v>
      </c>
      <c r="M247" s="11">
        <v>5.0000000000000001E-3</v>
      </c>
      <c r="N247" s="11"/>
      <c r="O247" s="12">
        <f t="shared" si="101"/>
        <v>0</v>
      </c>
      <c r="P247" s="12">
        <f t="shared" si="125"/>
        <v>0</v>
      </c>
      <c r="Q247" s="12">
        <f t="shared" si="102"/>
        <v>0</v>
      </c>
      <c r="R247" s="12">
        <f t="shared" si="126"/>
        <v>0</v>
      </c>
      <c r="S247" s="12">
        <f t="shared" si="103"/>
        <v>110400</v>
      </c>
      <c r="T247" s="12">
        <f t="shared" si="128"/>
        <v>0</v>
      </c>
      <c r="U247" s="12">
        <f t="shared" si="104"/>
        <v>0</v>
      </c>
      <c r="V247" s="12">
        <f t="shared" si="129"/>
        <v>0</v>
      </c>
      <c r="W247" s="12">
        <f t="shared" si="114"/>
        <v>0</v>
      </c>
      <c r="X247" s="12">
        <f t="shared" si="105"/>
        <v>473760</v>
      </c>
      <c r="Y247" s="12">
        <f t="shared" si="130"/>
        <v>0</v>
      </c>
      <c r="Z247" s="12">
        <f t="shared" si="131"/>
        <v>0</v>
      </c>
      <c r="AA247" s="12">
        <f t="shared" si="132"/>
        <v>0</v>
      </c>
      <c r="AB247" s="12">
        <f t="shared" si="127"/>
        <v>0</v>
      </c>
      <c r="AC247" s="12">
        <v>25000000</v>
      </c>
      <c r="AD247" s="12">
        <v>25000000</v>
      </c>
      <c r="AE247" s="12">
        <f>SUMIFS('[1]TIẾN ĐỘ %'!$M$6:$M$1034,'[1]TIẾN ĐỘ %'!$G$6:$G$1034,$A247,'[1]TIẾN ĐỘ %'!$F$6:$F$1034,$E247)</f>
        <v>40000000</v>
      </c>
      <c r="AF247" s="12">
        <f t="shared" si="106"/>
        <v>90000000</v>
      </c>
      <c r="AG247" s="12">
        <v>0</v>
      </c>
      <c r="AH247" s="12">
        <v>0</v>
      </c>
      <c r="AI247" s="12">
        <v>0</v>
      </c>
      <c r="AJ247" s="12">
        <v>0</v>
      </c>
      <c r="AK247" s="12">
        <v>5520000</v>
      </c>
      <c r="AL247" s="12">
        <v>0</v>
      </c>
      <c r="AM247" s="12">
        <v>5520000</v>
      </c>
      <c r="AN247" s="12">
        <f>SUMIFS('[1]DATA THÔ IN'!$P$4:$P$12031,'[1]DATA THÔ IN'!$H$4:$H$12031,$A247,'[1]DATA THÔ IN'!$AC$4:$AC$12031,$E247,'[1]DATA THÔ IN'!$AH$4:$AH$12031,"Tiến độ 1")</f>
        <v>7896000</v>
      </c>
      <c r="AO247" s="12">
        <f>SUMIFS('[1]DATA THÔ IN'!$P$4:$P$12031,'[1]DATA THÔ IN'!$H$4:$H$12031,$A247,'[1]DATA THÔ IN'!$AC$4:$AC$12031,$E247,'[1]DATA THÔ IN'!$AH$4:$AH$12031,"Tiến độ 2")</f>
        <v>7896000</v>
      </c>
      <c r="AP247" s="12">
        <f>SUMIFS('[1]TIẾN ĐỘ %'!$N$6:$N$1034,'[1]TIẾN ĐỘ %'!$G$6:$G$1034,A247,'[1]TIẾN ĐỘ %'!$F$6:$F$1034,$E247)</f>
        <v>23688000</v>
      </c>
      <c r="AQ247" s="12">
        <f t="shared" si="107"/>
        <v>29208000</v>
      </c>
      <c r="AR247" s="15">
        <f t="shared" si="108"/>
        <v>0</v>
      </c>
      <c r="AS247" s="15">
        <f t="shared" si="109"/>
        <v>0</v>
      </c>
      <c r="AT247" s="15">
        <f t="shared" si="110"/>
        <v>0</v>
      </c>
      <c r="AU247" s="16">
        <f t="shared" si="111"/>
        <v>0</v>
      </c>
      <c r="AV247" s="16">
        <f t="shared" si="112"/>
        <v>0.2208</v>
      </c>
      <c r="AW247" s="16">
        <f t="shared" si="113"/>
        <v>0.2208</v>
      </c>
      <c r="AX247" s="16">
        <f t="shared" si="115"/>
        <v>0.19739999999999999</v>
      </c>
      <c r="AY247" s="16">
        <f t="shared" si="116"/>
        <v>0.19739999999999999</v>
      </c>
      <c r="AZ247" s="16">
        <f t="shared" si="117"/>
        <v>0.59219999999999995</v>
      </c>
      <c r="BA247" s="16">
        <f t="shared" si="118"/>
        <v>0.32453333333333334</v>
      </c>
    </row>
    <row r="248" spans="1:53" x14ac:dyDescent="0.25">
      <c r="A248" s="8" t="s">
        <v>1345</v>
      </c>
      <c r="B248" s="20" t="s">
        <v>1229</v>
      </c>
      <c r="C248" s="9" t="s">
        <v>1230</v>
      </c>
      <c r="D248" s="10" t="s">
        <v>996</v>
      </c>
      <c r="E248" s="9" t="s">
        <v>102</v>
      </c>
      <c r="F248" s="9" t="s">
        <v>1185</v>
      </c>
      <c r="G248" s="9" t="s">
        <v>998</v>
      </c>
      <c r="H248" s="11">
        <v>3.5000000000000003E-2</v>
      </c>
      <c r="I248" s="11"/>
      <c r="J248" s="11">
        <v>0.01</v>
      </c>
      <c r="K248" s="11">
        <v>0.01</v>
      </c>
      <c r="L248" s="11">
        <v>5.0000000000000001E-3</v>
      </c>
      <c r="M248" s="11">
        <v>5.0000000000000001E-3</v>
      </c>
      <c r="N248" s="11"/>
      <c r="O248" s="12">
        <f t="shared" si="101"/>
        <v>0</v>
      </c>
      <c r="P248" s="12">
        <f t="shared" si="125"/>
        <v>0</v>
      </c>
      <c r="Q248" s="12">
        <f t="shared" si="102"/>
        <v>0</v>
      </c>
      <c r="R248" s="12">
        <f t="shared" si="126"/>
        <v>0</v>
      </c>
      <c r="S248" s="12">
        <f t="shared" si="103"/>
        <v>0</v>
      </c>
      <c r="T248" s="12">
        <f t="shared" si="128"/>
        <v>0</v>
      </c>
      <c r="U248" s="12">
        <f t="shared" si="104"/>
        <v>0</v>
      </c>
      <c r="V248" s="12">
        <f t="shared" si="129"/>
        <v>0</v>
      </c>
      <c r="W248" s="12">
        <f t="shared" si="114"/>
        <v>0</v>
      </c>
      <c r="X248" s="12">
        <f t="shared" si="105"/>
        <v>0</v>
      </c>
      <c r="Y248" s="12">
        <f t="shared" si="130"/>
        <v>0</v>
      </c>
      <c r="Z248" s="12">
        <f t="shared" si="131"/>
        <v>0</v>
      </c>
      <c r="AA248" s="12">
        <f t="shared" si="132"/>
        <v>0</v>
      </c>
      <c r="AB248" s="12">
        <f t="shared" si="127"/>
        <v>0</v>
      </c>
      <c r="AC248" s="12">
        <v>20000000</v>
      </c>
      <c r="AD248" s="12">
        <v>20000000</v>
      </c>
      <c r="AE248" s="12">
        <f>SUMIFS('[1]TIẾN ĐỘ %'!$M$6:$M$1034,'[1]TIẾN ĐỘ %'!$G$6:$G$1034,$A248,'[1]TIẾN ĐỘ %'!$F$6:$F$1034,$E248)</f>
        <v>20000000</v>
      </c>
      <c r="AF248" s="12">
        <f t="shared" si="106"/>
        <v>60000000</v>
      </c>
      <c r="AG248" s="12">
        <v>0</v>
      </c>
      <c r="AH248" s="12">
        <v>0</v>
      </c>
      <c r="AI248" s="12">
        <v>9588000</v>
      </c>
      <c r="AJ248" s="12">
        <v>0</v>
      </c>
      <c r="AK248" s="12">
        <v>0</v>
      </c>
      <c r="AL248" s="12">
        <v>0</v>
      </c>
      <c r="AM248" s="12">
        <v>0</v>
      </c>
      <c r="AN248" s="12">
        <f>SUMIFS('[1]DATA THÔ IN'!$P$4:$P$12031,'[1]DATA THÔ IN'!$H$4:$H$12031,$A248,'[1]DATA THÔ IN'!$AC$4:$AC$12031,$E248,'[1]DATA THÔ IN'!$AH$4:$AH$12031,"Tiến độ 1")</f>
        <v>0</v>
      </c>
      <c r="AO248" s="12">
        <f>SUMIFS('[1]DATA THÔ IN'!$P$4:$P$12031,'[1]DATA THÔ IN'!$H$4:$H$12031,$A248,'[1]DATA THÔ IN'!$AC$4:$AC$12031,$E248,'[1]DATA THÔ IN'!$AH$4:$AH$12031,"Tiến độ 2")</f>
        <v>0</v>
      </c>
      <c r="AP248" s="12">
        <f>SUMIFS('[1]TIẾN ĐỘ %'!$N$6:$N$1034,'[1]TIẾN ĐỘ %'!$G$6:$G$1034,A248,'[1]TIẾN ĐỘ %'!$F$6:$F$1034,$E248)</f>
        <v>0</v>
      </c>
      <c r="AQ248" s="12">
        <f t="shared" si="107"/>
        <v>9588000</v>
      </c>
      <c r="AR248" s="15">
        <f t="shared" si="108"/>
        <v>0</v>
      </c>
      <c r="AS248" s="15">
        <f t="shared" si="109"/>
        <v>0</v>
      </c>
      <c r="AT248" s="15">
        <f t="shared" si="110"/>
        <v>0.47939999999999999</v>
      </c>
      <c r="AU248" s="16">
        <f t="shared" si="111"/>
        <v>0</v>
      </c>
      <c r="AV248" s="16">
        <f t="shared" si="112"/>
        <v>0</v>
      </c>
      <c r="AW248" s="16">
        <f t="shared" si="113"/>
        <v>0</v>
      </c>
      <c r="AX248" s="16">
        <f t="shared" si="115"/>
        <v>0</v>
      </c>
      <c r="AY248" s="16">
        <f t="shared" si="116"/>
        <v>0</v>
      </c>
      <c r="AZ248" s="16">
        <f t="shared" si="117"/>
        <v>0</v>
      </c>
      <c r="BA248" s="16">
        <f t="shared" si="118"/>
        <v>0.1598</v>
      </c>
    </row>
    <row r="249" spans="1:53" x14ac:dyDescent="0.25">
      <c r="A249" s="8" t="s">
        <v>1296</v>
      </c>
      <c r="B249" s="9" t="s">
        <v>551</v>
      </c>
      <c r="C249" s="9" t="s">
        <v>552</v>
      </c>
      <c r="D249" s="10" t="s">
        <v>478</v>
      </c>
      <c r="E249" s="9" t="s">
        <v>102</v>
      </c>
      <c r="F249" s="9" t="s">
        <v>479</v>
      </c>
      <c r="G249" s="9" t="s">
        <v>480</v>
      </c>
      <c r="H249" s="11">
        <v>3.5000000000000003E-2</v>
      </c>
      <c r="I249" s="11"/>
      <c r="J249" s="11">
        <v>0.01</v>
      </c>
      <c r="K249" s="11">
        <v>0.01</v>
      </c>
      <c r="L249" s="11">
        <v>5.0000000000000001E-3</v>
      </c>
      <c r="M249" s="11">
        <v>5.0000000000000001E-3</v>
      </c>
      <c r="N249" s="11"/>
      <c r="O249" s="12">
        <f t="shared" si="101"/>
        <v>0</v>
      </c>
      <c r="P249" s="12">
        <f t="shared" si="125"/>
        <v>0</v>
      </c>
      <c r="Q249" s="12">
        <f t="shared" si="102"/>
        <v>0</v>
      </c>
      <c r="R249" s="12">
        <f t="shared" si="126"/>
        <v>0</v>
      </c>
      <c r="S249" s="12">
        <f t="shared" si="103"/>
        <v>0</v>
      </c>
      <c r="T249" s="12">
        <f t="shared" si="128"/>
        <v>0</v>
      </c>
      <c r="U249" s="12">
        <f t="shared" si="104"/>
        <v>0</v>
      </c>
      <c r="V249" s="12">
        <f t="shared" si="129"/>
        <v>0</v>
      </c>
      <c r="W249" s="12">
        <f t="shared" si="114"/>
        <v>367200</v>
      </c>
      <c r="X249" s="12">
        <f t="shared" si="105"/>
        <v>0</v>
      </c>
      <c r="Y249" s="12">
        <f t="shared" si="130"/>
        <v>0</v>
      </c>
      <c r="Z249" s="12">
        <f t="shared" si="131"/>
        <v>0</v>
      </c>
      <c r="AA249" s="12">
        <f t="shared" si="132"/>
        <v>0</v>
      </c>
      <c r="AB249" s="12">
        <f t="shared" si="127"/>
        <v>0</v>
      </c>
      <c r="AC249" s="12">
        <v>80000000</v>
      </c>
      <c r="AD249" s="12">
        <v>100000000</v>
      </c>
      <c r="AE249" s="12">
        <f>SUMIFS('[1]TIẾN ĐỘ %'!$M$6:$M$1034,'[1]TIẾN ĐỘ %'!$G$6:$G$1034,$A249,'[1]TIẾN ĐỘ %'!$F$6:$F$1034,$E249)</f>
        <v>0</v>
      </c>
      <c r="AF249" s="12">
        <f t="shared" si="106"/>
        <v>180000000</v>
      </c>
      <c r="AG249" s="12">
        <v>10510000</v>
      </c>
      <c r="AH249" s="12">
        <v>0</v>
      </c>
      <c r="AI249" s="12">
        <v>10510000</v>
      </c>
      <c r="AJ249" s="12">
        <v>36720000</v>
      </c>
      <c r="AK249" s="12">
        <v>26544000</v>
      </c>
      <c r="AL249" s="12">
        <v>36720000</v>
      </c>
      <c r="AM249" s="12">
        <v>63264000</v>
      </c>
      <c r="AN249" s="12">
        <f>SUMIFS('[1]DATA THÔ IN'!$P$4:$P$12031,'[1]DATA THÔ IN'!$H$4:$H$12031,$A249,'[1]DATA THÔ IN'!$AC$4:$AC$12031,$E249,'[1]DATA THÔ IN'!$AH$4:$AH$12031,"Tiến độ 1")</f>
        <v>4680000</v>
      </c>
      <c r="AO249" s="12">
        <f>SUMIFS('[1]DATA THÔ IN'!$P$4:$P$12031,'[1]DATA THÔ IN'!$H$4:$H$12031,$A249,'[1]DATA THÔ IN'!$AC$4:$AC$12031,$E249,'[1]DATA THÔ IN'!$AH$4:$AH$12031,"Tiến độ 2")</f>
        <v>0</v>
      </c>
      <c r="AP249" s="12">
        <f>SUMIFS('[1]TIẾN ĐỘ %'!$N$6:$N$1034,'[1]TIẾN ĐỘ %'!$G$6:$G$1034,A249,'[1]TIẾN ĐỘ %'!$F$6:$F$1034,$E249)</f>
        <v>4680000</v>
      </c>
      <c r="AQ249" s="12">
        <f t="shared" si="107"/>
        <v>78454000</v>
      </c>
      <c r="AR249" s="15">
        <f t="shared" si="108"/>
        <v>0.13137499999999999</v>
      </c>
      <c r="AS249" s="15">
        <f t="shared" si="109"/>
        <v>0</v>
      </c>
      <c r="AT249" s="15">
        <f t="shared" si="110"/>
        <v>0.13137499999999999</v>
      </c>
      <c r="AU249" s="16">
        <f t="shared" si="111"/>
        <v>0.36720000000000003</v>
      </c>
      <c r="AV249" s="16">
        <f t="shared" si="112"/>
        <v>0.26544000000000001</v>
      </c>
      <c r="AW249" s="16">
        <f t="shared" si="113"/>
        <v>0.63263999999999998</v>
      </c>
      <c r="AX249" s="16">
        <f t="shared" si="115"/>
        <v>0</v>
      </c>
      <c r="AY249" s="16">
        <f t="shared" si="116"/>
        <v>0</v>
      </c>
      <c r="AZ249" s="16">
        <f t="shared" si="117"/>
        <v>0</v>
      </c>
      <c r="BA249" s="16">
        <f t="shared" si="118"/>
        <v>0.43585555555555555</v>
      </c>
    </row>
    <row r="250" spans="1:53" x14ac:dyDescent="0.25">
      <c r="A250" s="8" t="s">
        <v>1299</v>
      </c>
      <c r="B250" s="9" t="s">
        <v>557</v>
      </c>
      <c r="C250" s="9" t="s">
        <v>558</v>
      </c>
      <c r="D250" s="10" t="s">
        <v>478</v>
      </c>
      <c r="E250" s="9" t="s">
        <v>102</v>
      </c>
      <c r="F250" s="9" t="s">
        <v>491</v>
      </c>
      <c r="G250" s="9" t="s">
        <v>480</v>
      </c>
      <c r="H250" s="11">
        <v>3.5000000000000003E-2</v>
      </c>
      <c r="I250" s="11">
        <v>0.02</v>
      </c>
      <c r="J250" s="11">
        <v>0.01</v>
      </c>
      <c r="K250" s="11">
        <v>0.01</v>
      </c>
      <c r="L250" s="11">
        <v>5.0000000000000001E-3</v>
      </c>
      <c r="M250" s="11">
        <v>5.0000000000000001E-3</v>
      </c>
      <c r="N250" s="11"/>
      <c r="O250" s="12">
        <f t="shared" si="101"/>
        <v>4114320</v>
      </c>
      <c r="P250" s="12">
        <f t="shared" si="125"/>
        <v>0</v>
      </c>
      <c r="Q250" s="12">
        <f t="shared" si="102"/>
        <v>0</v>
      </c>
      <c r="R250" s="12">
        <f t="shared" si="126"/>
        <v>1985159.4000000001</v>
      </c>
      <c r="S250" s="12">
        <f t="shared" si="103"/>
        <v>2892360</v>
      </c>
      <c r="T250" s="12">
        <f t="shared" si="128"/>
        <v>807531</v>
      </c>
      <c r="U250" s="12">
        <f t="shared" si="104"/>
        <v>0</v>
      </c>
      <c r="V250" s="12">
        <f t="shared" si="129"/>
        <v>0</v>
      </c>
      <c r="W250" s="12">
        <f t="shared" si="114"/>
        <v>836820</v>
      </c>
      <c r="X250" s="12">
        <f t="shared" si="105"/>
        <v>4229640</v>
      </c>
      <c r="Y250" s="12">
        <f t="shared" si="130"/>
        <v>1176701.7</v>
      </c>
      <c r="Z250" s="12">
        <f t="shared" si="131"/>
        <v>0</v>
      </c>
      <c r="AA250" s="12">
        <f t="shared" si="132"/>
        <v>0</v>
      </c>
      <c r="AB250" s="12">
        <f t="shared" si="127"/>
        <v>0</v>
      </c>
      <c r="AC250" s="12">
        <v>200000000</v>
      </c>
      <c r="AD250" s="12">
        <v>200000000</v>
      </c>
      <c r="AE250" s="12">
        <f>SUMIFS('[1]TIẾN ĐỘ %'!$M$6:$M$1034,'[1]TIẾN ĐỘ %'!$G$6:$G$1034,$A250,'[1]TIẾN ĐỘ %'!$F$6:$F$1034,$E250)</f>
        <v>300000000</v>
      </c>
      <c r="AF250" s="12">
        <f t="shared" si="106"/>
        <v>700000000</v>
      </c>
      <c r="AG250" s="12">
        <v>62322000</v>
      </c>
      <c r="AH250" s="12">
        <v>22200000</v>
      </c>
      <c r="AI250" s="12">
        <v>205716000</v>
      </c>
      <c r="AJ250" s="12">
        <v>83682000</v>
      </c>
      <c r="AK250" s="12">
        <v>60936000</v>
      </c>
      <c r="AL250" s="12">
        <v>83682000</v>
      </c>
      <c r="AM250" s="12">
        <v>144618000</v>
      </c>
      <c r="AN250" s="12">
        <f>SUMIFS('[1]DATA THÔ IN'!$P$4:$P$12031,'[1]DATA THÔ IN'!$H$4:$H$12031,$A250,'[1]DATA THÔ IN'!$AC$4:$AC$12031,$E250,'[1]DATA THÔ IN'!$AH$4:$AH$12031,"Tiến độ 1")</f>
        <v>121938000</v>
      </c>
      <c r="AO250" s="12">
        <f>SUMIFS('[1]DATA THÔ IN'!$P$4:$P$12031,'[1]DATA THÔ IN'!$H$4:$H$12031,$A250,'[1]DATA THÔ IN'!$AC$4:$AC$12031,$E250,'[1]DATA THÔ IN'!$AH$4:$AH$12031,"Tiến độ 2")</f>
        <v>0</v>
      </c>
      <c r="AP250" s="12">
        <f>SUMIFS('[1]TIẾN ĐỘ %'!$N$6:$N$1034,'[1]TIẾN ĐỘ %'!$G$6:$G$1034,A250,'[1]TIẾN ĐỘ %'!$F$6:$F$1034,$E250)</f>
        <v>211482000</v>
      </c>
      <c r="AQ250" s="12">
        <f t="shared" si="107"/>
        <v>561816000</v>
      </c>
      <c r="AR250" s="15">
        <f t="shared" si="108"/>
        <v>0.31161</v>
      </c>
      <c r="AS250" s="15">
        <f t="shared" si="109"/>
        <v>0.111</v>
      </c>
      <c r="AT250" s="15">
        <f t="shared" si="110"/>
        <v>1.02858</v>
      </c>
      <c r="AU250" s="16">
        <f t="shared" si="111"/>
        <v>0.41841</v>
      </c>
      <c r="AV250" s="16">
        <f t="shared" si="112"/>
        <v>0.30468000000000001</v>
      </c>
      <c r="AW250" s="16">
        <f t="shared" si="113"/>
        <v>0.72309000000000001</v>
      </c>
      <c r="AX250" s="16">
        <f t="shared" si="115"/>
        <v>0.40645999999999999</v>
      </c>
      <c r="AY250" s="16">
        <f t="shared" si="116"/>
        <v>0</v>
      </c>
      <c r="AZ250" s="16">
        <f t="shared" si="117"/>
        <v>0.70494000000000001</v>
      </c>
      <c r="BA250" s="16">
        <f t="shared" si="118"/>
        <v>0.8025942857142857</v>
      </c>
    </row>
    <row r="251" spans="1:53" x14ac:dyDescent="0.25">
      <c r="A251" s="8" t="s">
        <v>1325</v>
      </c>
      <c r="B251" s="20" t="s">
        <v>563</v>
      </c>
      <c r="C251" s="9" t="s">
        <v>564</v>
      </c>
      <c r="D251" s="10" t="s">
        <v>483</v>
      </c>
      <c r="E251" s="9" t="s">
        <v>102</v>
      </c>
      <c r="F251" s="9" t="s">
        <v>516</v>
      </c>
      <c r="G251" s="9" t="s">
        <v>480</v>
      </c>
      <c r="H251" s="11">
        <v>3.5000000000000003E-2</v>
      </c>
      <c r="I251" s="11"/>
      <c r="J251" s="11">
        <v>0.01</v>
      </c>
      <c r="K251" s="11">
        <v>0.01</v>
      </c>
      <c r="L251" s="11">
        <v>5.0000000000000001E-3</v>
      </c>
      <c r="M251" s="11">
        <v>5.0000000000000001E-3</v>
      </c>
      <c r="N251" s="11"/>
      <c r="O251" s="12">
        <f t="shared" si="101"/>
        <v>0</v>
      </c>
      <c r="P251" s="12">
        <f t="shared" si="125"/>
        <v>0</v>
      </c>
      <c r="Q251" s="12">
        <f t="shared" si="102"/>
        <v>0</v>
      </c>
      <c r="R251" s="12">
        <f t="shared" si="126"/>
        <v>0</v>
      </c>
      <c r="S251" s="12">
        <f t="shared" si="103"/>
        <v>0</v>
      </c>
      <c r="T251" s="12">
        <f t="shared" si="128"/>
        <v>0</v>
      </c>
      <c r="U251" s="12">
        <f t="shared" si="104"/>
        <v>0</v>
      </c>
      <c r="V251" s="12">
        <f t="shared" si="129"/>
        <v>0</v>
      </c>
      <c r="W251" s="12">
        <f t="shared" si="114"/>
        <v>0</v>
      </c>
      <c r="X251" s="12">
        <f t="shared" si="105"/>
        <v>0</v>
      </c>
      <c r="Y251" s="12">
        <f t="shared" si="130"/>
        <v>0</v>
      </c>
      <c r="Z251" s="12">
        <f t="shared" si="131"/>
        <v>0</v>
      </c>
      <c r="AA251" s="12">
        <f t="shared" si="132"/>
        <v>0</v>
      </c>
      <c r="AB251" s="12">
        <f t="shared" si="127"/>
        <v>295232.09999999998</v>
      </c>
      <c r="AC251" s="12">
        <v>10000000</v>
      </c>
      <c r="AD251" s="12">
        <v>0</v>
      </c>
      <c r="AE251" s="12">
        <f>SUMIFS('[1]TIẾN ĐỘ %'!$M$6:$M$1034,'[1]TIẾN ĐỘ %'!$G$6:$G$1034,$A251,'[1]TIẾN ĐỘ %'!$F$6:$F$1034,$E251)</f>
        <v>0</v>
      </c>
      <c r="AF251" s="12">
        <f t="shared" si="106"/>
        <v>10000000</v>
      </c>
      <c r="AG251" s="12">
        <v>0</v>
      </c>
      <c r="AH251" s="12">
        <v>0</v>
      </c>
      <c r="AI251" s="12">
        <v>0</v>
      </c>
      <c r="AJ251" s="12">
        <v>0</v>
      </c>
      <c r="AK251" s="12">
        <v>61188000</v>
      </c>
      <c r="AL251" s="12">
        <v>0</v>
      </c>
      <c r="AM251" s="12">
        <v>61188000</v>
      </c>
      <c r="AN251" s="12">
        <f>SUMIFS('[1]DATA THÔ IN'!$P$4:$P$12031,'[1]DATA THÔ IN'!$H$4:$H$12031,$A251,'[1]DATA THÔ IN'!$AC$4:$AC$12031,$E251,'[1]DATA THÔ IN'!$AH$4:$AH$12031,"Tiến độ 1")</f>
        <v>0</v>
      </c>
      <c r="AO251" s="12">
        <f>SUMIFS('[1]DATA THÔ IN'!$P$4:$P$12031,'[1]DATA THÔ IN'!$H$4:$H$12031,$A251,'[1]DATA THÔ IN'!$AC$4:$AC$12031,$E251,'[1]DATA THÔ IN'!$AH$4:$AH$12031,"Tiến độ 2")</f>
        <v>0</v>
      </c>
      <c r="AP251" s="12">
        <f>SUMIFS('[1]TIẾN ĐỘ %'!$N$6:$N$1034,'[1]TIẾN ĐỘ %'!$G$6:$G$1034,A251,'[1]TIẾN ĐỘ %'!$F$6:$F$1034,$E251)</f>
        <v>0</v>
      </c>
      <c r="AQ251" s="12">
        <f t="shared" si="107"/>
        <v>61188000</v>
      </c>
      <c r="AR251" s="15">
        <f t="shared" si="108"/>
        <v>0</v>
      </c>
      <c r="AS251" s="15">
        <f t="shared" si="109"/>
        <v>0</v>
      </c>
      <c r="AT251" s="15">
        <f t="shared" si="110"/>
        <v>0</v>
      </c>
      <c r="AU251" s="16">
        <f t="shared" si="111"/>
        <v>0</v>
      </c>
      <c r="AV251" s="16">
        <f t="shared" si="112"/>
        <v>0</v>
      </c>
      <c r="AW251" s="16">
        <f t="shared" si="113"/>
        <v>0</v>
      </c>
      <c r="AX251" s="16">
        <f t="shared" si="115"/>
        <v>0</v>
      </c>
      <c r="AY251" s="16">
        <f t="shared" si="116"/>
        <v>0</v>
      </c>
      <c r="AZ251" s="16">
        <f t="shared" si="117"/>
        <v>0</v>
      </c>
      <c r="BA251" s="16">
        <f t="shared" si="118"/>
        <v>6.1188000000000002</v>
      </c>
    </row>
    <row r="252" spans="1:53" x14ac:dyDescent="0.25">
      <c r="A252" s="8" t="s">
        <v>1310</v>
      </c>
      <c r="B252" s="9" t="s">
        <v>579</v>
      </c>
      <c r="C252" s="9" t="s">
        <v>580</v>
      </c>
      <c r="D252" s="10" t="s">
        <v>483</v>
      </c>
      <c r="E252" s="9" t="s">
        <v>102</v>
      </c>
      <c r="F252" s="9" t="s">
        <v>516</v>
      </c>
      <c r="G252" s="9" t="s">
        <v>480</v>
      </c>
      <c r="H252" s="11">
        <v>3.5000000000000003E-2</v>
      </c>
      <c r="I252" s="11"/>
      <c r="J252" s="11">
        <v>0.01</v>
      </c>
      <c r="K252" s="11">
        <v>0.01</v>
      </c>
      <c r="L252" s="11">
        <v>5.0000000000000001E-3</v>
      </c>
      <c r="M252" s="11">
        <v>5.0000000000000001E-3</v>
      </c>
      <c r="N252" s="11"/>
      <c r="O252" s="12">
        <f t="shared" si="101"/>
        <v>0</v>
      </c>
      <c r="P252" s="12">
        <f t="shared" si="125"/>
        <v>0</v>
      </c>
      <c r="Q252" s="12">
        <f t="shared" si="102"/>
        <v>0</v>
      </c>
      <c r="R252" s="12">
        <f t="shared" si="126"/>
        <v>0</v>
      </c>
      <c r="S252" s="12">
        <f t="shared" si="103"/>
        <v>0</v>
      </c>
      <c r="T252" s="12">
        <f t="shared" si="128"/>
        <v>0</v>
      </c>
      <c r="U252" s="12">
        <f t="shared" si="104"/>
        <v>0</v>
      </c>
      <c r="V252" s="12">
        <f t="shared" si="129"/>
        <v>0</v>
      </c>
      <c r="W252" s="12">
        <f t="shared" si="114"/>
        <v>0</v>
      </c>
      <c r="X252" s="12">
        <f t="shared" si="105"/>
        <v>0</v>
      </c>
      <c r="Y252" s="12">
        <f t="shared" si="130"/>
        <v>0</v>
      </c>
      <c r="Z252" s="12">
        <f t="shared" si="131"/>
        <v>0</v>
      </c>
      <c r="AA252" s="12">
        <f t="shared" si="132"/>
        <v>0</v>
      </c>
      <c r="AB252" s="12">
        <f t="shared" si="127"/>
        <v>0</v>
      </c>
      <c r="AC252" s="12">
        <v>20000000</v>
      </c>
      <c r="AD252" s="12">
        <v>40000000</v>
      </c>
      <c r="AE252" s="12">
        <f>SUMIFS('[1]TIẾN ĐỘ %'!$M$6:$M$1034,'[1]TIẾN ĐỘ %'!$G$6:$G$1034,$A252,'[1]TIẾN ĐỘ %'!$F$6:$F$1034,$E252)</f>
        <v>50000000</v>
      </c>
      <c r="AF252" s="12">
        <f t="shared" si="106"/>
        <v>110000000</v>
      </c>
      <c r="AG252" s="12">
        <v>0</v>
      </c>
      <c r="AH252" s="12">
        <v>0</v>
      </c>
      <c r="AI252" s="12">
        <v>11376000</v>
      </c>
      <c r="AJ252" s="12">
        <v>0</v>
      </c>
      <c r="AK252" s="12">
        <v>0</v>
      </c>
      <c r="AL252" s="12">
        <v>0</v>
      </c>
      <c r="AM252" s="12">
        <v>0</v>
      </c>
      <c r="AN252" s="12">
        <f>SUMIFS('[1]DATA THÔ IN'!$P$4:$P$12031,'[1]DATA THÔ IN'!$H$4:$H$12031,$A252,'[1]DATA THÔ IN'!$AC$4:$AC$12031,$E252,'[1]DATA THÔ IN'!$AH$4:$AH$12031,"Tiến độ 1")</f>
        <v>0</v>
      </c>
      <c r="AO252" s="12">
        <f>SUMIFS('[1]DATA THÔ IN'!$P$4:$P$12031,'[1]DATA THÔ IN'!$H$4:$H$12031,$A252,'[1]DATA THÔ IN'!$AC$4:$AC$12031,$E252,'[1]DATA THÔ IN'!$AH$4:$AH$12031,"Tiến độ 2")</f>
        <v>0</v>
      </c>
      <c r="AP252" s="12">
        <f>SUMIFS('[1]TIẾN ĐỘ %'!$N$6:$N$1034,'[1]TIẾN ĐỘ %'!$G$6:$G$1034,A252,'[1]TIẾN ĐỘ %'!$F$6:$F$1034,$E252)</f>
        <v>0</v>
      </c>
      <c r="AQ252" s="12">
        <f t="shared" si="107"/>
        <v>11376000</v>
      </c>
      <c r="AR252" s="15">
        <f t="shared" si="108"/>
        <v>0</v>
      </c>
      <c r="AS252" s="15">
        <f t="shared" si="109"/>
        <v>0</v>
      </c>
      <c r="AT252" s="15">
        <f t="shared" si="110"/>
        <v>0.56879999999999997</v>
      </c>
      <c r="AU252" s="16">
        <f t="shared" si="111"/>
        <v>0</v>
      </c>
      <c r="AV252" s="16">
        <f t="shared" si="112"/>
        <v>0</v>
      </c>
      <c r="AW252" s="16">
        <f t="shared" si="113"/>
        <v>0</v>
      </c>
      <c r="AX252" s="16">
        <f t="shared" si="115"/>
        <v>0</v>
      </c>
      <c r="AY252" s="16">
        <f t="shared" si="116"/>
        <v>0</v>
      </c>
      <c r="AZ252" s="16">
        <f t="shared" si="117"/>
        <v>0</v>
      </c>
      <c r="BA252" s="16">
        <f t="shared" si="118"/>
        <v>0.10341818181818181</v>
      </c>
    </row>
    <row r="253" spans="1:53" x14ac:dyDescent="0.25">
      <c r="A253" s="8" t="s">
        <v>1313</v>
      </c>
      <c r="B253" s="9" t="s">
        <v>585</v>
      </c>
      <c r="C253" s="9" t="s">
        <v>586</v>
      </c>
      <c r="D253" s="10" t="s">
        <v>478</v>
      </c>
      <c r="E253" s="9" t="s">
        <v>102</v>
      </c>
      <c r="F253" s="9" t="s">
        <v>494</v>
      </c>
      <c r="G253" s="9" t="s">
        <v>480</v>
      </c>
      <c r="H253" s="11">
        <v>3.5000000000000003E-2</v>
      </c>
      <c r="I253" s="11"/>
      <c r="J253" s="11">
        <v>0.01</v>
      </c>
      <c r="K253" s="11">
        <v>0.01</v>
      </c>
      <c r="L253" s="11">
        <v>5.0000000000000001E-3</v>
      </c>
      <c r="M253" s="11">
        <v>5.0000000000000001E-3</v>
      </c>
      <c r="N253" s="11"/>
      <c r="O253" s="12">
        <f t="shared" si="101"/>
        <v>0</v>
      </c>
      <c r="P253" s="12">
        <f t="shared" ref="P253:P284" si="133">IF(AR253&gt;=40%,AG253*J253*(100%-H253),0)</f>
        <v>0</v>
      </c>
      <c r="Q253" s="12">
        <f t="shared" si="102"/>
        <v>0</v>
      </c>
      <c r="R253" s="12">
        <f t="shared" si="126"/>
        <v>0</v>
      </c>
      <c r="S253" s="12">
        <f t="shared" si="103"/>
        <v>0</v>
      </c>
      <c r="T253" s="12">
        <f t="shared" si="128"/>
        <v>0</v>
      </c>
      <c r="U253" s="12">
        <f t="shared" si="104"/>
        <v>0</v>
      </c>
      <c r="V253" s="12">
        <f t="shared" si="129"/>
        <v>0</v>
      </c>
      <c r="W253" s="12">
        <f t="shared" si="114"/>
        <v>0</v>
      </c>
      <c r="X253" s="12">
        <f t="shared" si="105"/>
        <v>0</v>
      </c>
      <c r="Y253" s="12">
        <f t="shared" si="130"/>
        <v>0</v>
      </c>
      <c r="Z253" s="12">
        <f t="shared" si="131"/>
        <v>0</v>
      </c>
      <c r="AA253" s="12">
        <f t="shared" si="132"/>
        <v>0</v>
      </c>
      <c r="AB253" s="12">
        <f t="shared" si="127"/>
        <v>0</v>
      </c>
      <c r="AC253" s="12">
        <v>30000000</v>
      </c>
      <c r="AD253" s="12">
        <v>30000000</v>
      </c>
      <c r="AE253" s="12">
        <f>SUMIFS('[1]TIẾN ĐỘ %'!$M$6:$M$1034,'[1]TIẾN ĐỘ %'!$G$6:$G$1034,$A253,'[1]TIẾN ĐỘ %'!$F$6:$F$1034,$E253)</f>
        <v>40000000</v>
      </c>
      <c r="AF253" s="12">
        <f t="shared" si="106"/>
        <v>100000000</v>
      </c>
      <c r="AG253" s="12">
        <v>0</v>
      </c>
      <c r="AH253" s="12">
        <v>0</v>
      </c>
      <c r="AI253" s="12">
        <v>8554000</v>
      </c>
      <c r="AJ253" s="12">
        <v>0</v>
      </c>
      <c r="AK253" s="12">
        <v>0</v>
      </c>
      <c r="AL253" s="12">
        <v>0</v>
      </c>
      <c r="AM253" s="12">
        <v>0</v>
      </c>
      <c r="AN253" s="12">
        <f>SUMIFS('[1]DATA THÔ IN'!$P$4:$P$12031,'[1]DATA THÔ IN'!$H$4:$H$12031,$A253,'[1]DATA THÔ IN'!$AC$4:$AC$12031,$E253,'[1]DATA THÔ IN'!$AH$4:$AH$12031,"Tiến độ 1")</f>
        <v>0</v>
      </c>
      <c r="AO253" s="12">
        <f>SUMIFS('[1]DATA THÔ IN'!$P$4:$P$12031,'[1]DATA THÔ IN'!$H$4:$H$12031,$A253,'[1]DATA THÔ IN'!$AC$4:$AC$12031,$E253,'[1]DATA THÔ IN'!$AH$4:$AH$12031,"Tiến độ 2")</f>
        <v>0</v>
      </c>
      <c r="AP253" s="12">
        <f>SUMIFS('[1]TIẾN ĐỘ %'!$N$6:$N$1034,'[1]TIẾN ĐỘ %'!$G$6:$G$1034,A253,'[1]TIẾN ĐỘ %'!$F$6:$F$1034,$E253)</f>
        <v>0</v>
      </c>
      <c r="AQ253" s="12">
        <f t="shared" si="107"/>
        <v>8554000</v>
      </c>
      <c r="AR253" s="15">
        <f t="shared" si="108"/>
        <v>0</v>
      </c>
      <c r="AS253" s="15">
        <f t="shared" si="109"/>
        <v>0</v>
      </c>
      <c r="AT253" s="15">
        <f t="shared" si="110"/>
        <v>0.28513333333333335</v>
      </c>
      <c r="AU253" s="16">
        <f t="shared" si="111"/>
        <v>0</v>
      </c>
      <c r="AV253" s="16">
        <f t="shared" si="112"/>
        <v>0</v>
      </c>
      <c r="AW253" s="16">
        <f t="shared" si="113"/>
        <v>0</v>
      </c>
      <c r="AX253" s="16">
        <f t="shared" si="115"/>
        <v>0</v>
      </c>
      <c r="AY253" s="16">
        <f t="shared" si="116"/>
        <v>0</v>
      </c>
      <c r="AZ253" s="16">
        <f t="shared" si="117"/>
        <v>0</v>
      </c>
      <c r="BA253" s="16">
        <f t="shared" si="118"/>
        <v>8.5540000000000005E-2</v>
      </c>
    </row>
    <row r="254" spans="1:53" x14ac:dyDescent="0.25">
      <c r="A254" s="8" t="s">
        <v>1324</v>
      </c>
      <c r="B254" s="9" t="s">
        <v>603</v>
      </c>
      <c r="C254" s="9" t="s">
        <v>604</v>
      </c>
      <c r="D254" s="10" t="s">
        <v>478</v>
      </c>
      <c r="E254" s="9" t="s">
        <v>102</v>
      </c>
      <c r="F254" s="9" t="s">
        <v>479</v>
      </c>
      <c r="G254" s="9" t="s">
        <v>480</v>
      </c>
      <c r="H254" s="11">
        <v>3.5000000000000003E-2</v>
      </c>
      <c r="I254" s="11"/>
      <c r="J254" s="11">
        <v>0.01</v>
      </c>
      <c r="K254" s="11">
        <v>0.01</v>
      </c>
      <c r="L254" s="11">
        <v>5.0000000000000001E-3</v>
      </c>
      <c r="M254" s="11">
        <v>5.0000000000000001E-3</v>
      </c>
      <c r="N254" s="11"/>
      <c r="O254" s="12">
        <f t="shared" si="101"/>
        <v>0</v>
      </c>
      <c r="P254" s="12">
        <f t="shared" si="133"/>
        <v>200218.19999999998</v>
      </c>
      <c r="Q254" s="12">
        <f t="shared" si="102"/>
        <v>291584.39999999997</v>
      </c>
      <c r="R254" s="12">
        <f t="shared" si="126"/>
        <v>491802.60000000003</v>
      </c>
      <c r="S254" s="12">
        <f t="shared" si="103"/>
        <v>0</v>
      </c>
      <c r="T254" s="12">
        <f t="shared" si="128"/>
        <v>0</v>
      </c>
      <c r="U254" s="12">
        <f t="shared" si="104"/>
        <v>0</v>
      </c>
      <c r="V254" s="12">
        <f t="shared" si="129"/>
        <v>0</v>
      </c>
      <c r="W254" s="12">
        <f t="shared" si="114"/>
        <v>0</v>
      </c>
      <c r="X254" s="12">
        <f t="shared" si="105"/>
        <v>0</v>
      </c>
      <c r="Y254" s="12">
        <f t="shared" si="130"/>
        <v>0</v>
      </c>
      <c r="Z254" s="12">
        <f t="shared" si="131"/>
        <v>0</v>
      </c>
      <c r="AA254" s="12">
        <f t="shared" si="132"/>
        <v>488097</v>
      </c>
      <c r="AB254" s="12">
        <f t="shared" si="127"/>
        <v>0</v>
      </c>
      <c r="AC254" s="12">
        <v>50000000</v>
      </c>
      <c r="AD254" s="12">
        <v>50000000</v>
      </c>
      <c r="AE254" s="12">
        <f>SUMIFS('[1]TIẾN ĐỘ %'!$M$6:$M$1034,'[1]TIẾN ĐỘ %'!$G$6:$G$1034,$A254,'[1]TIẾN ĐỘ %'!$F$6:$F$1034,$E254)</f>
        <v>50000000</v>
      </c>
      <c r="AF254" s="12">
        <f t="shared" si="106"/>
        <v>150000000</v>
      </c>
      <c r="AG254" s="12">
        <v>20748000</v>
      </c>
      <c r="AH254" s="12">
        <v>30216000</v>
      </c>
      <c r="AI254" s="12">
        <v>50964000</v>
      </c>
      <c r="AJ254" s="12">
        <v>0</v>
      </c>
      <c r="AK254" s="12">
        <v>0</v>
      </c>
      <c r="AL254" s="12">
        <v>0</v>
      </c>
      <c r="AM254" s="12">
        <v>0</v>
      </c>
      <c r="AN254" s="12">
        <f>SUMIFS('[1]DATA THÔ IN'!$P$4:$P$12031,'[1]DATA THÔ IN'!$H$4:$H$12031,$A254,'[1]DATA THÔ IN'!$AC$4:$AC$12031,$E254,'[1]DATA THÔ IN'!$AH$4:$AH$12031,"Tiến độ 1")</f>
        <v>7896000</v>
      </c>
      <c r="AO254" s="12">
        <f>SUMIFS('[1]DATA THÔ IN'!$P$4:$P$12031,'[1]DATA THÔ IN'!$H$4:$H$12031,$A254,'[1]DATA THÔ IN'!$AC$4:$AC$12031,$E254,'[1]DATA THÔ IN'!$AH$4:$AH$12031,"Tiến độ 2")</f>
        <v>0</v>
      </c>
      <c r="AP254" s="12">
        <f>SUMIFS('[1]TIẾN ĐỘ %'!$N$6:$N$1034,'[1]TIẾN ĐỘ %'!$G$6:$G$1034,A254,'[1]TIẾN ĐỘ %'!$F$6:$F$1034,$E254)</f>
        <v>50580000</v>
      </c>
      <c r="AQ254" s="12">
        <f t="shared" si="107"/>
        <v>101544000</v>
      </c>
      <c r="AR254" s="15">
        <f t="shared" si="108"/>
        <v>0.41496</v>
      </c>
      <c r="AS254" s="15">
        <f t="shared" si="109"/>
        <v>0.60431999999999997</v>
      </c>
      <c r="AT254" s="15">
        <f t="shared" si="110"/>
        <v>1.01928</v>
      </c>
      <c r="AU254" s="16">
        <f t="shared" si="111"/>
        <v>0</v>
      </c>
      <c r="AV254" s="16">
        <f t="shared" si="112"/>
        <v>0</v>
      </c>
      <c r="AW254" s="16">
        <f t="shared" si="113"/>
        <v>0</v>
      </c>
      <c r="AX254" s="16">
        <f t="shared" si="115"/>
        <v>0.15792</v>
      </c>
      <c r="AY254" s="16">
        <f t="shared" si="116"/>
        <v>0</v>
      </c>
      <c r="AZ254" s="16">
        <f t="shared" si="117"/>
        <v>1.0116000000000001</v>
      </c>
      <c r="BA254" s="16">
        <f t="shared" si="118"/>
        <v>0.67696000000000001</v>
      </c>
    </row>
    <row r="255" spans="1:53" x14ac:dyDescent="0.25">
      <c r="A255" s="8" t="s">
        <v>1267</v>
      </c>
      <c r="B255" s="9" t="s">
        <v>100</v>
      </c>
      <c r="C255" s="9" t="s">
        <v>101</v>
      </c>
      <c r="D255" s="10" t="s">
        <v>1391</v>
      </c>
      <c r="E255" s="9" t="s">
        <v>102</v>
      </c>
      <c r="F255" s="9" t="s">
        <v>67</v>
      </c>
      <c r="G255" s="9" t="s">
        <v>57</v>
      </c>
      <c r="H255" s="11">
        <v>3.5000000000000003E-2</v>
      </c>
      <c r="I255" s="11"/>
      <c r="J255" s="11">
        <v>0.01</v>
      </c>
      <c r="K255" s="11">
        <v>0.01</v>
      </c>
      <c r="L255" s="11">
        <v>5.0000000000000001E-3</v>
      </c>
      <c r="M255" s="11">
        <v>5.0000000000000001E-3</v>
      </c>
      <c r="N255" s="11"/>
      <c r="O255" s="12">
        <f t="shared" si="101"/>
        <v>0</v>
      </c>
      <c r="P255" s="12">
        <f t="shared" si="133"/>
        <v>0</v>
      </c>
      <c r="Q255" s="12">
        <f t="shared" si="102"/>
        <v>0</v>
      </c>
      <c r="R255" s="12">
        <f t="shared" si="126"/>
        <v>589074.6</v>
      </c>
      <c r="S255" s="12">
        <f t="shared" si="103"/>
        <v>0</v>
      </c>
      <c r="T255" s="12">
        <f t="shared" si="128"/>
        <v>574947</v>
      </c>
      <c r="U255" s="12">
        <f t="shared" si="104"/>
        <v>575830</v>
      </c>
      <c r="V255" s="12">
        <f t="shared" si="129"/>
        <v>1537202</v>
      </c>
      <c r="W255" s="12">
        <f t="shared" si="114"/>
        <v>595800</v>
      </c>
      <c r="X255" s="12">
        <f t="shared" si="105"/>
        <v>0</v>
      </c>
      <c r="Y255" s="12">
        <f t="shared" si="130"/>
        <v>419080.2</v>
      </c>
      <c r="Z255" s="12">
        <f t="shared" si="131"/>
        <v>0</v>
      </c>
      <c r="AA255" s="12">
        <f t="shared" si="132"/>
        <v>965636.9</v>
      </c>
      <c r="AB255" s="12">
        <f t="shared" si="127"/>
        <v>1545956.5374999999</v>
      </c>
      <c r="AC255" s="12">
        <v>60000000</v>
      </c>
      <c r="AD255" s="12">
        <v>50000000</v>
      </c>
      <c r="AE255" s="12">
        <f>SUMIFS('[1]TIẾN ĐỘ %'!$M$6:$M$1034,'[1]TIẾN ĐỘ %'!$G$6:$G$1034,$A255,'[1]TIẾN ĐỘ %'!$F$6:$F$1034,$E255)</f>
        <v>100000000</v>
      </c>
      <c r="AF255" s="12">
        <f t="shared" si="106"/>
        <v>210000000</v>
      </c>
      <c r="AG255" s="12">
        <v>0</v>
      </c>
      <c r="AH255" s="12">
        <v>0</v>
      </c>
      <c r="AI255" s="12">
        <v>61044000</v>
      </c>
      <c r="AJ255" s="12">
        <v>59580000</v>
      </c>
      <c r="AK255" s="12">
        <v>59671500</v>
      </c>
      <c r="AL255" s="12">
        <v>59580000</v>
      </c>
      <c r="AM255" s="12">
        <v>159295500</v>
      </c>
      <c r="AN255" s="12">
        <f>SUMIFS('[1]DATA THÔ IN'!$P$4:$P$12031,'[1]DATA THÔ IN'!$H$4:$H$12031,$A255,'[1]DATA THÔ IN'!$AC$4:$AC$12031,$E255,'[1]DATA THÔ IN'!$AH$4:$AH$12031,"Tiến độ 1")</f>
        <v>43428000</v>
      </c>
      <c r="AO255" s="12">
        <f>SUMIFS('[1]DATA THÔ IN'!$P$4:$P$12031,'[1]DATA THÔ IN'!$H$4:$H$12031,$A255,'[1]DATA THÔ IN'!$AC$4:$AC$12031,$E255,'[1]DATA THÔ IN'!$AH$4:$AH$12031,"Tiến độ 2")</f>
        <v>0</v>
      </c>
      <c r="AP255" s="12">
        <f>SUMIFS('[1]TIẾN ĐỘ %'!$N$6:$N$1034,'[1]TIẾN ĐỘ %'!$G$6:$G$1034,A255,'[1]TIẾN ĐỘ %'!$F$6:$F$1034,$E255)</f>
        <v>100066000</v>
      </c>
      <c r="AQ255" s="12">
        <f t="shared" si="107"/>
        <v>320405500</v>
      </c>
      <c r="AR255" s="15">
        <f t="shared" si="108"/>
        <v>0</v>
      </c>
      <c r="AS255" s="15">
        <f t="shared" si="109"/>
        <v>0</v>
      </c>
      <c r="AT255" s="15">
        <f t="shared" si="110"/>
        <v>1.0174000000000001</v>
      </c>
      <c r="AU255" s="16">
        <f t="shared" si="111"/>
        <v>1.1916</v>
      </c>
      <c r="AV255" s="16">
        <f t="shared" si="112"/>
        <v>1.19343</v>
      </c>
      <c r="AW255" s="16">
        <f t="shared" si="113"/>
        <v>3.1859099999999998</v>
      </c>
      <c r="AX255" s="16">
        <f t="shared" si="115"/>
        <v>0.43428</v>
      </c>
      <c r="AY255" s="16">
        <f t="shared" si="116"/>
        <v>0</v>
      </c>
      <c r="AZ255" s="16">
        <f t="shared" si="117"/>
        <v>1.0006600000000001</v>
      </c>
      <c r="BA255" s="16">
        <f t="shared" si="118"/>
        <v>1.5257404761904763</v>
      </c>
    </row>
    <row r="256" spans="1:53" x14ac:dyDescent="0.25">
      <c r="A256" s="8" t="s">
        <v>1270</v>
      </c>
      <c r="B256" s="20" t="s">
        <v>103</v>
      </c>
      <c r="C256" s="9" t="s">
        <v>104</v>
      </c>
      <c r="D256" s="10" t="s">
        <v>76</v>
      </c>
      <c r="E256" s="9" t="s">
        <v>102</v>
      </c>
      <c r="F256" s="9" t="s">
        <v>77</v>
      </c>
      <c r="G256" s="9" t="s">
        <v>57</v>
      </c>
      <c r="H256" s="11">
        <v>3.5000000000000003E-2</v>
      </c>
      <c r="I256" s="11"/>
      <c r="J256" s="11">
        <v>0.01</v>
      </c>
      <c r="K256" s="11">
        <v>0.01</v>
      </c>
      <c r="L256" s="11">
        <v>5.0000000000000001E-3</v>
      </c>
      <c r="M256" s="11">
        <v>5.0000000000000001E-3</v>
      </c>
      <c r="N256" s="11"/>
      <c r="O256" s="12">
        <f t="shared" si="101"/>
        <v>0</v>
      </c>
      <c r="P256" s="12">
        <f t="shared" si="133"/>
        <v>1278547.8</v>
      </c>
      <c r="Q256" s="12">
        <f t="shared" si="102"/>
        <v>2610016.1999999997</v>
      </c>
      <c r="R256" s="12">
        <f t="shared" si="126"/>
        <v>4480302</v>
      </c>
      <c r="S256" s="12">
        <f t="shared" si="103"/>
        <v>0</v>
      </c>
      <c r="T256" s="12">
        <f t="shared" si="128"/>
        <v>3299374</v>
      </c>
      <c r="U256" s="12">
        <f t="shared" si="104"/>
        <v>2667106</v>
      </c>
      <c r="V256" s="12">
        <f t="shared" si="129"/>
        <v>5966479</v>
      </c>
      <c r="W256" s="12">
        <f t="shared" si="114"/>
        <v>3419040</v>
      </c>
      <c r="X256" s="12">
        <f t="shared" si="105"/>
        <v>0</v>
      </c>
      <c r="Y256" s="12">
        <f t="shared" si="130"/>
        <v>0</v>
      </c>
      <c r="Z256" s="12">
        <f t="shared" si="131"/>
        <v>2610363.6</v>
      </c>
      <c r="AA256" s="12">
        <f t="shared" si="132"/>
        <v>4375097.7</v>
      </c>
      <c r="AB256" s="12">
        <f t="shared" si="127"/>
        <v>7410939.4500000002</v>
      </c>
      <c r="AC256" s="12">
        <v>250000000</v>
      </c>
      <c r="AD256" s="12">
        <v>250000000</v>
      </c>
      <c r="AE256" s="12">
        <f>SUMIFS('[1]TIẾN ĐỘ %'!$M$6:$M$1034,'[1]TIẾN ĐỘ %'!$G$6:$G$1034,$A256,'[1]TIẾN ĐỘ %'!$F$6:$F$1034,$E256)</f>
        <v>450000000</v>
      </c>
      <c r="AF256" s="12">
        <f t="shared" si="106"/>
        <v>950000000</v>
      </c>
      <c r="AG256" s="12">
        <v>132492000</v>
      </c>
      <c r="AH256" s="12">
        <v>270468000</v>
      </c>
      <c r="AI256" s="12">
        <v>464280000</v>
      </c>
      <c r="AJ256" s="12">
        <v>341904000</v>
      </c>
      <c r="AK256" s="12">
        <v>276384000</v>
      </c>
      <c r="AL256" s="12">
        <v>341904000</v>
      </c>
      <c r="AM256" s="12">
        <v>618288000</v>
      </c>
      <c r="AN256" s="12">
        <f>SUMIFS('[1]DATA THÔ IN'!$P$4:$P$12031,'[1]DATA THÔ IN'!$H$4:$H$12031,$A256,'[1]DATA THÔ IN'!$AC$4:$AC$12031,$E256,'[1]DATA THÔ IN'!$AH$4:$AH$12031,"Tiến độ 1")</f>
        <v>0</v>
      </c>
      <c r="AO256" s="12">
        <f>SUMIFS('[1]DATA THÔ IN'!$P$4:$P$12031,'[1]DATA THÔ IN'!$H$4:$H$12031,$A256,'[1]DATA THÔ IN'!$AC$4:$AC$12031,$E256,'[1]DATA THÔ IN'!$AH$4:$AH$12031,"Tiến độ 2")</f>
        <v>270504000</v>
      </c>
      <c r="AP256" s="12">
        <f>SUMIFS('[1]TIẾN ĐỘ %'!$N$6:$N$1034,'[1]TIẾN ĐỘ %'!$G$6:$G$1034,A256,'[1]TIẾN ĐỘ %'!$F$6:$F$1034,$E256)</f>
        <v>453378000</v>
      </c>
      <c r="AQ256" s="12">
        <f t="shared" si="107"/>
        <v>1535946000</v>
      </c>
      <c r="AR256" s="15">
        <f t="shared" si="108"/>
        <v>0.52996799999999999</v>
      </c>
      <c r="AS256" s="15">
        <f t="shared" si="109"/>
        <v>1.0818719999999999</v>
      </c>
      <c r="AT256" s="15">
        <f t="shared" si="110"/>
        <v>1.8571200000000001</v>
      </c>
      <c r="AU256" s="16">
        <f t="shared" si="111"/>
        <v>1.3676159999999999</v>
      </c>
      <c r="AV256" s="16">
        <f t="shared" si="112"/>
        <v>1.1055360000000001</v>
      </c>
      <c r="AW256" s="16">
        <f t="shared" si="113"/>
        <v>2.4731519999999998</v>
      </c>
      <c r="AX256" s="16">
        <f t="shared" si="115"/>
        <v>0</v>
      </c>
      <c r="AY256" s="16">
        <f t="shared" si="116"/>
        <v>0.60111999999999999</v>
      </c>
      <c r="AZ256" s="16">
        <f t="shared" si="117"/>
        <v>1.0075066666666668</v>
      </c>
      <c r="BA256" s="16">
        <f t="shared" si="118"/>
        <v>1.6167852631578947</v>
      </c>
    </row>
    <row r="257" spans="1:53" x14ac:dyDescent="0.25">
      <c r="A257" s="8" t="s">
        <v>1271</v>
      </c>
      <c r="B257" s="20" t="s">
        <v>105</v>
      </c>
      <c r="C257" s="9" t="s">
        <v>106</v>
      </c>
      <c r="D257" s="10" t="s">
        <v>1392</v>
      </c>
      <c r="E257" s="9" t="s">
        <v>102</v>
      </c>
      <c r="F257" s="9" t="s">
        <v>80</v>
      </c>
      <c r="G257" s="9" t="s">
        <v>57</v>
      </c>
      <c r="H257" s="11">
        <v>3.5000000000000003E-2</v>
      </c>
      <c r="I257" s="11"/>
      <c r="J257" s="26">
        <v>0.01</v>
      </c>
      <c r="K257" s="11">
        <v>0.01</v>
      </c>
      <c r="L257" s="11">
        <v>5.0000000000000001E-3</v>
      </c>
      <c r="M257" s="11">
        <v>5.0000000000000001E-3</v>
      </c>
      <c r="N257" s="11"/>
      <c r="O257" s="12">
        <f t="shared" si="101"/>
        <v>0</v>
      </c>
      <c r="P257" s="12">
        <f t="shared" si="133"/>
        <v>742577.15</v>
      </c>
      <c r="Q257" s="12">
        <f t="shared" si="102"/>
        <v>266687.39999999997</v>
      </c>
      <c r="R257" s="12">
        <f t="shared" si="126"/>
        <v>1014707.15</v>
      </c>
      <c r="S257" s="12">
        <f t="shared" si="103"/>
        <v>0</v>
      </c>
      <c r="T257" s="12">
        <f t="shared" si="128"/>
        <v>1464581</v>
      </c>
      <c r="U257" s="12">
        <f t="shared" si="104"/>
        <v>0</v>
      </c>
      <c r="V257" s="12">
        <f t="shared" si="129"/>
        <v>1464581</v>
      </c>
      <c r="W257" s="12">
        <f t="shared" si="114"/>
        <v>1517700</v>
      </c>
      <c r="X257" s="12">
        <f t="shared" si="105"/>
        <v>0</v>
      </c>
      <c r="Y257" s="12">
        <f t="shared" si="130"/>
        <v>1055864.3999999999</v>
      </c>
      <c r="Z257" s="12">
        <f t="shared" si="131"/>
        <v>1391916</v>
      </c>
      <c r="AA257" s="12">
        <f t="shared" si="132"/>
        <v>2447780.4</v>
      </c>
      <c r="AB257" s="12">
        <f t="shared" si="127"/>
        <v>2463534.0249999999</v>
      </c>
      <c r="AC257" s="12">
        <v>100000000</v>
      </c>
      <c r="AD257" s="12">
        <v>150000000</v>
      </c>
      <c r="AE257" s="12">
        <f>SUMIFS('[1]TIẾN ĐỘ %'!$M$6:$M$1034,'[1]TIẾN ĐỘ %'!$G$6:$G$1034,$A257,'[1]TIẾN ĐỘ %'!$F$6:$F$1034,$E257)</f>
        <v>250000000</v>
      </c>
      <c r="AF257" s="12">
        <f t="shared" si="106"/>
        <v>500000000</v>
      </c>
      <c r="AG257" s="12">
        <v>76951000</v>
      </c>
      <c r="AH257" s="12">
        <v>27636000</v>
      </c>
      <c r="AI257" s="12">
        <v>105151000</v>
      </c>
      <c r="AJ257" s="12">
        <v>151770000</v>
      </c>
      <c r="AK257" s="12">
        <v>0</v>
      </c>
      <c r="AL257" s="12">
        <v>151770000</v>
      </c>
      <c r="AM257" s="12">
        <v>151770000</v>
      </c>
      <c r="AN257" s="12">
        <f>SUMIFS('[1]DATA THÔ IN'!$P$4:$P$12031,'[1]DATA THÔ IN'!$H$4:$H$12031,$A257,'[1]DATA THÔ IN'!$AC$4:$AC$12031,$E257,'[1]DATA THÔ IN'!$AH$4:$AH$12031,"Tiến độ 1")</f>
        <v>109416000</v>
      </c>
      <c r="AO257" s="12">
        <f>SUMIFS('[1]DATA THÔ IN'!$P$4:$P$12031,'[1]DATA THÔ IN'!$H$4:$H$12031,$A257,'[1]DATA THÔ IN'!$AC$4:$AC$12031,$E257,'[1]DATA THÔ IN'!$AH$4:$AH$12031,"Tiến độ 2")</f>
        <v>144240000</v>
      </c>
      <c r="AP257" s="12">
        <f>SUMIFS('[1]TIẾN ĐỘ %'!$N$6:$N$1034,'[1]TIẾN ĐỘ %'!$G$6:$G$1034,A257,'[1]TIẾN ĐỘ %'!$F$6:$F$1034,$E257)</f>
        <v>253656000</v>
      </c>
      <c r="AQ257" s="12">
        <f t="shared" si="107"/>
        <v>510577000</v>
      </c>
      <c r="AR257" s="15">
        <f t="shared" si="108"/>
        <v>0.76951000000000003</v>
      </c>
      <c r="AS257" s="15">
        <f t="shared" si="109"/>
        <v>0.27635999999999999</v>
      </c>
      <c r="AT257" s="15">
        <f t="shared" si="110"/>
        <v>1.0515099999999999</v>
      </c>
      <c r="AU257" s="16">
        <f t="shared" si="111"/>
        <v>1.0118</v>
      </c>
      <c r="AV257" s="16">
        <f t="shared" si="112"/>
        <v>0</v>
      </c>
      <c r="AW257" s="16">
        <f t="shared" si="113"/>
        <v>1.0118</v>
      </c>
      <c r="AX257" s="16">
        <f t="shared" si="115"/>
        <v>0.437664</v>
      </c>
      <c r="AY257" s="16">
        <f t="shared" si="116"/>
        <v>0.57696000000000003</v>
      </c>
      <c r="AZ257" s="16">
        <f t="shared" si="117"/>
        <v>1.014624</v>
      </c>
      <c r="BA257" s="16">
        <f t="shared" si="118"/>
        <v>1.0211539999999999</v>
      </c>
    </row>
    <row r="258" spans="1:53" x14ac:dyDescent="0.25">
      <c r="A258" s="8" t="s">
        <v>1272</v>
      </c>
      <c r="B258" s="20" t="s">
        <v>111</v>
      </c>
      <c r="C258" s="9" t="s">
        <v>112</v>
      </c>
      <c r="D258" s="10" t="s">
        <v>1391</v>
      </c>
      <c r="E258" s="9" t="s">
        <v>102</v>
      </c>
      <c r="F258" s="9" t="s">
        <v>67</v>
      </c>
      <c r="G258" s="9" t="s">
        <v>57</v>
      </c>
      <c r="H258" s="11">
        <v>3.5000000000000003E-2</v>
      </c>
      <c r="I258" s="11"/>
      <c r="J258" s="26">
        <v>0.01</v>
      </c>
      <c r="K258" s="11">
        <v>0.01</v>
      </c>
      <c r="L258" s="11">
        <v>5.0000000000000001E-3</v>
      </c>
      <c r="M258" s="11">
        <v>5.0000000000000001E-3</v>
      </c>
      <c r="N258" s="11"/>
      <c r="O258" s="12">
        <f t="shared" si="101"/>
        <v>0</v>
      </c>
      <c r="P258" s="12">
        <f t="shared" si="133"/>
        <v>0</v>
      </c>
      <c r="Q258" s="12">
        <f t="shared" si="102"/>
        <v>0</v>
      </c>
      <c r="R258" s="12">
        <f t="shared" si="126"/>
        <v>988932</v>
      </c>
      <c r="S258" s="12">
        <f t="shared" si="103"/>
        <v>0</v>
      </c>
      <c r="T258" s="12">
        <f t="shared" si="128"/>
        <v>0</v>
      </c>
      <c r="U258" s="12">
        <f t="shared" si="104"/>
        <v>0</v>
      </c>
      <c r="V258" s="12">
        <f t="shared" si="129"/>
        <v>0</v>
      </c>
      <c r="W258" s="12">
        <f t="shared" si="114"/>
        <v>0</v>
      </c>
      <c r="X258" s="12">
        <f t="shared" si="105"/>
        <v>0</v>
      </c>
      <c r="Y258" s="12">
        <f t="shared" si="130"/>
        <v>0</v>
      </c>
      <c r="Z258" s="12">
        <f t="shared" si="131"/>
        <v>0</v>
      </c>
      <c r="AA258" s="12">
        <f t="shared" si="132"/>
        <v>0</v>
      </c>
      <c r="AB258" s="12">
        <f t="shared" si="127"/>
        <v>0</v>
      </c>
      <c r="AC258" s="12">
        <v>100000000</v>
      </c>
      <c r="AD258" s="12">
        <v>140000000</v>
      </c>
      <c r="AE258" s="12">
        <f>SUMIFS('[1]TIẾN ĐỘ %'!$M$6:$M$1034,'[1]TIẾN ĐỘ %'!$G$6:$G$1034,$A258,'[1]TIẾN ĐỘ %'!$F$6:$F$1034,$E258)</f>
        <v>100000000</v>
      </c>
      <c r="AF258" s="12">
        <f t="shared" si="106"/>
        <v>340000000</v>
      </c>
      <c r="AG258" s="12">
        <v>16608000</v>
      </c>
      <c r="AH258" s="12">
        <v>0</v>
      </c>
      <c r="AI258" s="12">
        <v>102480000</v>
      </c>
      <c r="AJ258" s="12">
        <v>0</v>
      </c>
      <c r="AK258" s="12">
        <v>0</v>
      </c>
      <c r="AL258" s="12">
        <v>0</v>
      </c>
      <c r="AM258" s="12">
        <v>76296000</v>
      </c>
      <c r="AN258" s="12">
        <f>SUMIFS('[1]DATA THÔ IN'!$P$4:$P$12031,'[1]DATA THÔ IN'!$H$4:$H$12031,$A258,'[1]DATA THÔ IN'!$AC$4:$AC$12031,$E258,'[1]DATA THÔ IN'!$AH$4:$AH$12031,"Tiến độ 1")</f>
        <v>0</v>
      </c>
      <c r="AO258" s="12">
        <f>SUMIFS('[1]DATA THÔ IN'!$P$4:$P$12031,'[1]DATA THÔ IN'!$H$4:$H$12031,$A258,'[1]DATA THÔ IN'!$AC$4:$AC$12031,$E258,'[1]DATA THÔ IN'!$AH$4:$AH$12031,"Tiến độ 2")</f>
        <v>0</v>
      </c>
      <c r="AP258" s="12">
        <f>SUMIFS('[1]TIẾN ĐỘ %'!$N$6:$N$1034,'[1]TIẾN ĐỘ %'!$G$6:$G$1034,A258,'[1]TIẾN ĐỘ %'!$F$6:$F$1034,$E258)</f>
        <v>0</v>
      </c>
      <c r="AQ258" s="12">
        <f t="shared" si="107"/>
        <v>178776000</v>
      </c>
      <c r="AR258" s="15">
        <f t="shared" si="108"/>
        <v>0.16608000000000001</v>
      </c>
      <c r="AS258" s="15">
        <f t="shared" si="109"/>
        <v>0</v>
      </c>
      <c r="AT258" s="15">
        <f t="shared" si="110"/>
        <v>1.0247999999999999</v>
      </c>
      <c r="AU258" s="16">
        <f t="shared" si="111"/>
        <v>0</v>
      </c>
      <c r="AV258" s="16">
        <f t="shared" si="112"/>
        <v>0</v>
      </c>
      <c r="AW258" s="16">
        <f t="shared" si="113"/>
        <v>0.54497142857142855</v>
      </c>
      <c r="AX258" s="16">
        <f t="shared" si="115"/>
        <v>0</v>
      </c>
      <c r="AY258" s="16">
        <f t="shared" si="116"/>
        <v>0</v>
      </c>
      <c r="AZ258" s="16">
        <f t="shared" si="117"/>
        <v>0</v>
      </c>
      <c r="BA258" s="16">
        <f t="shared" si="118"/>
        <v>0.52581176470588231</v>
      </c>
    </row>
    <row r="259" spans="1:53" x14ac:dyDescent="0.25">
      <c r="A259" s="8" t="s">
        <v>1268</v>
      </c>
      <c r="B259" s="20" t="s">
        <v>119</v>
      </c>
      <c r="C259" s="9" t="s">
        <v>120</v>
      </c>
      <c r="D259" s="10" t="s">
        <v>55</v>
      </c>
      <c r="E259" s="9" t="s">
        <v>102</v>
      </c>
      <c r="F259" s="9" t="s">
        <v>70</v>
      </c>
      <c r="G259" s="9" t="s">
        <v>57</v>
      </c>
      <c r="H259" s="11">
        <v>3.5000000000000003E-2</v>
      </c>
      <c r="I259" s="11"/>
      <c r="J259" s="11">
        <v>0.01</v>
      </c>
      <c r="K259" s="11">
        <v>0.01</v>
      </c>
      <c r="L259" s="11">
        <v>5.0000000000000001E-3</v>
      </c>
      <c r="M259" s="11">
        <v>5.0000000000000001E-3</v>
      </c>
      <c r="N259" s="11"/>
      <c r="O259" s="12">
        <f t="shared" si="101"/>
        <v>0</v>
      </c>
      <c r="P259" s="12">
        <f t="shared" si="133"/>
        <v>0</v>
      </c>
      <c r="Q259" s="12">
        <f t="shared" si="102"/>
        <v>0</v>
      </c>
      <c r="R259" s="12">
        <f t="shared" si="126"/>
        <v>0</v>
      </c>
      <c r="S259" s="12">
        <f t="shared" si="103"/>
        <v>0</v>
      </c>
      <c r="T259" s="12">
        <f t="shared" si="128"/>
        <v>0</v>
      </c>
      <c r="U259" s="12">
        <f t="shared" si="104"/>
        <v>0</v>
      </c>
      <c r="V259" s="12">
        <f t="shared" si="129"/>
        <v>0</v>
      </c>
      <c r="W259" s="12">
        <f t="shared" si="114"/>
        <v>0</v>
      </c>
      <c r="X259" s="12">
        <f t="shared" si="105"/>
        <v>0</v>
      </c>
      <c r="Y259" s="12">
        <f t="shared" si="130"/>
        <v>0</v>
      </c>
      <c r="Z259" s="12">
        <f t="shared" si="131"/>
        <v>0</v>
      </c>
      <c r="AA259" s="12">
        <f t="shared" si="132"/>
        <v>0</v>
      </c>
      <c r="AB259" s="12">
        <f t="shared" si="127"/>
        <v>0</v>
      </c>
      <c r="AC259" s="12">
        <v>0</v>
      </c>
      <c r="AD259" s="12">
        <v>0</v>
      </c>
      <c r="AE259" s="12">
        <f>SUMIFS('[1]TIẾN ĐỘ %'!$M$6:$M$1034,'[1]TIẾN ĐỘ %'!$G$6:$G$1034,$A259,'[1]TIẾN ĐỘ %'!$F$6:$F$1034,$E259)</f>
        <v>0</v>
      </c>
      <c r="AF259" s="12">
        <f t="shared" si="106"/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f>SUMIFS('[1]DATA THÔ IN'!$P$4:$P$12031,'[1]DATA THÔ IN'!$H$4:$H$12031,$A259,'[1]DATA THÔ IN'!$AC$4:$AC$12031,$E259,'[1]DATA THÔ IN'!$AH$4:$AH$12031,"Tiến độ 1")</f>
        <v>0</v>
      </c>
      <c r="AO259" s="12">
        <f>SUMIFS('[1]DATA THÔ IN'!$P$4:$P$12031,'[1]DATA THÔ IN'!$H$4:$H$12031,$A259,'[1]DATA THÔ IN'!$AC$4:$AC$12031,$E259,'[1]DATA THÔ IN'!$AH$4:$AH$12031,"Tiến độ 2")</f>
        <v>0</v>
      </c>
      <c r="AP259" s="12">
        <f>SUMIFS('[1]TIẾN ĐỘ %'!$N$6:$N$1034,'[1]TIẾN ĐỘ %'!$G$6:$G$1034,A259,'[1]TIẾN ĐỘ %'!$F$6:$F$1034,$E259)</f>
        <v>0</v>
      </c>
      <c r="AQ259" s="12">
        <f t="shared" si="107"/>
        <v>0</v>
      </c>
      <c r="AR259" s="15">
        <f t="shared" si="108"/>
        <v>0</v>
      </c>
      <c r="AS259" s="15">
        <f t="shared" si="109"/>
        <v>0</v>
      </c>
      <c r="AT259" s="15">
        <f t="shared" si="110"/>
        <v>0</v>
      </c>
      <c r="AU259" s="16">
        <f t="shared" si="111"/>
        <v>0</v>
      </c>
      <c r="AV259" s="16">
        <f t="shared" si="112"/>
        <v>0</v>
      </c>
      <c r="AW259" s="16">
        <f t="shared" si="113"/>
        <v>0</v>
      </c>
      <c r="AX259" s="16">
        <f t="shared" si="115"/>
        <v>0</v>
      </c>
      <c r="AY259" s="16">
        <f t="shared" si="116"/>
        <v>0</v>
      </c>
      <c r="AZ259" s="16">
        <f t="shared" si="117"/>
        <v>0</v>
      </c>
      <c r="BA259" s="16">
        <f t="shared" si="118"/>
        <v>0</v>
      </c>
    </row>
    <row r="260" spans="1:53" x14ac:dyDescent="0.25">
      <c r="A260" s="8" t="s">
        <v>1283</v>
      </c>
      <c r="B260" s="28" t="s">
        <v>241</v>
      </c>
      <c r="C260" s="28" t="s">
        <v>242</v>
      </c>
      <c r="D260" s="28" t="s">
        <v>55</v>
      </c>
      <c r="E260" s="9" t="s">
        <v>102</v>
      </c>
      <c r="F260" s="28" t="s">
        <v>67</v>
      </c>
      <c r="G260" s="28" t="s">
        <v>57</v>
      </c>
      <c r="H260" s="11">
        <v>3.5000000000000003E-2</v>
      </c>
      <c r="I260" s="11"/>
      <c r="J260" s="11">
        <v>0.01</v>
      </c>
      <c r="K260" s="11">
        <v>0.01</v>
      </c>
      <c r="L260" s="11">
        <v>5.0000000000000001E-3</v>
      </c>
      <c r="M260" s="11">
        <v>5.0000000000000001E-3</v>
      </c>
      <c r="N260" s="11"/>
      <c r="O260" s="12">
        <f t="shared" si="101"/>
        <v>0</v>
      </c>
      <c r="P260" s="12">
        <f t="shared" si="133"/>
        <v>0</v>
      </c>
      <c r="Q260" s="12">
        <f t="shared" si="102"/>
        <v>0</v>
      </c>
      <c r="R260" s="12">
        <f t="shared" si="126"/>
        <v>146004.5</v>
      </c>
      <c r="S260" s="12">
        <f t="shared" si="103"/>
        <v>0</v>
      </c>
      <c r="T260" s="12">
        <f t="shared" si="128"/>
        <v>0</v>
      </c>
      <c r="U260" s="12">
        <f t="shared" si="104"/>
        <v>0</v>
      </c>
      <c r="V260" s="12">
        <f t="shared" si="129"/>
        <v>0</v>
      </c>
      <c r="W260" s="12">
        <f t="shared" si="114"/>
        <v>0</v>
      </c>
      <c r="X260" s="12">
        <f t="shared" si="105"/>
        <v>0</v>
      </c>
      <c r="Y260" s="12">
        <f t="shared" si="130"/>
        <v>0</v>
      </c>
      <c r="Z260" s="12">
        <f t="shared" si="131"/>
        <v>0</v>
      </c>
      <c r="AA260" s="12">
        <f t="shared" si="132"/>
        <v>0</v>
      </c>
      <c r="AB260" s="12">
        <f t="shared" si="127"/>
        <v>0</v>
      </c>
      <c r="AC260" s="12">
        <v>15130000</v>
      </c>
      <c r="AD260" s="12">
        <v>0</v>
      </c>
      <c r="AE260" s="12">
        <f>SUMIFS('[1]TIẾN ĐỘ %'!$M$6:$M$1034,'[1]TIẾN ĐỘ %'!$G$6:$G$1034,$A260,'[1]TIẾN ĐỘ %'!$F$6:$F$1034,$E260)</f>
        <v>0</v>
      </c>
      <c r="AF260" s="12">
        <f t="shared" si="106"/>
        <v>15130000</v>
      </c>
      <c r="AG260" s="12">
        <v>0</v>
      </c>
      <c r="AH260" s="12">
        <v>0</v>
      </c>
      <c r="AI260" s="12">
        <v>15130000</v>
      </c>
      <c r="AJ260" s="12">
        <v>0</v>
      </c>
      <c r="AK260" s="12">
        <v>-56021500</v>
      </c>
      <c r="AL260" s="12">
        <v>0</v>
      </c>
      <c r="AM260" s="12">
        <v>-56021500</v>
      </c>
      <c r="AN260" s="12">
        <f>SUMIFS('[1]DATA THÔ IN'!$P$4:$P$12031,'[1]DATA THÔ IN'!$H$4:$H$12031,$A260,'[1]DATA THÔ IN'!$AC$4:$AC$12031,$E260,'[1]DATA THÔ IN'!$AH$4:$AH$12031,"Tiến độ 1")</f>
        <v>0</v>
      </c>
      <c r="AO260" s="12">
        <f>SUMIFS('[1]DATA THÔ IN'!$P$4:$P$12031,'[1]DATA THÔ IN'!$H$4:$H$12031,$A260,'[1]DATA THÔ IN'!$AC$4:$AC$12031,$E260,'[1]DATA THÔ IN'!$AH$4:$AH$12031,"Tiến độ 2")</f>
        <v>0</v>
      </c>
      <c r="AP260" s="12">
        <f>SUMIFS('[1]TIẾN ĐỘ %'!$N$6:$N$1034,'[1]TIẾN ĐỘ %'!$G$6:$G$1034,A260,'[1]TIẾN ĐỘ %'!$F$6:$F$1034,$E260)</f>
        <v>0</v>
      </c>
      <c r="AQ260" s="12">
        <f t="shared" si="107"/>
        <v>-40891500</v>
      </c>
      <c r="AR260" s="15">
        <f t="shared" si="108"/>
        <v>0</v>
      </c>
      <c r="AS260" s="15">
        <f t="shared" si="109"/>
        <v>0</v>
      </c>
      <c r="AT260" s="15">
        <f t="shared" si="110"/>
        <v>1</v>
      </c>
      <c r="AU260" s="16">
        <f t="shared" si="111"/>
        <v>0</v>
      </c>
      <c r="AV260" s="16">
        <f t="shared" si="112"/>
        <v>0</v>
      </c>
      <c r="AW260" s="16">
        <f t="shared" si="113"/>
        <v>0</v>
      </c>
      <c r="AX260" s="16">
        <f t="shared" si="115"/>
        <v>0</v>
      </c>
      <c r="AY260" s="16">
        <f t="shared" si="116"/>
        <v>0</v>
      </c>
      <c r="AZ260" s="16">
        <f t="shared" si="117"/>
        <v>0</v>
      </c>
      <c r="BA260" s="16">
        <f t="shared" si="118"/>
        <v>-2.7026768010575015</v>
      </c>
    </row>
    <row r="261" spans="1:53" x14ac:dyDescent="0.25">
      <c r="A261" s="8" t="s">
        <v>1284</v>
      </c>
      <c r="B261" s="28" t="s">
        <v>275</v>
      </c>
      <c r="C261" s="28" t="s">
        <v>276</v>
      </c>
      <c r="D261" s="28" t="s">
        <v>76</v>
      </c>
      <c r="E261" s="9" t="s">
        <v>102</v>
      </c>
      <c r="F261" s="28" t="s">
        <v>96</v>
      </c>
      <c r="G261" s="28" t="s">
        <v>57</v>
      </c>
      <c r="H261" s="11">
        <v>3.5000000000000003E-2</v>
      </c>
      <c r="I261" s="11"/>
      <c r="J261" s="11">
        <v>0.01</v>
      </c>
      <c r="K261" s="11">
        <v>0.01</v>
      </c>
      <c r="L261" s="11">
        <v>5.0000000000000001E-3</v>
      </c>
      <c r="M261" s="11">
        <v>5.0000000000000001E-3</v>
      </c>
      <c r="N261" s="11"/>
      <c r="O261" s="12">
        <f t="shared" si="101"/>
        <v>0</v>
      </c>
      <c r="P261" s="12">
        <f t="shared" si="133"/>
        <v>0</v>
      </c>
      <c r="Q261" s="12">
        <f t="shared" si="102"/>
        <v>0</v>
      </c>
      <c r="R261" s="12">
        <f t="shared" si="126"/>
        <v>1484857.659</v>
      </c>
      <c r="S261" s="12">
        <f t="shared" si="103"/>
        <v>0</v>
      </c>
      <c r="T261" s="12">
        <f t="shared" si="128"/>
        <v>0</v>
      </c>
      <c r="U261" s="12">
        <f t="shared" si="104"/>
        <v>0</v>
      </c>
      <c r="V261" s="12">
        <f t="shared" si="129"/>
        <v>0</v>
      </c>
      <c r="W261" s="12">
        <f t="shared" si="114"/>
        <v>0</v>
      </c>
      <c r="X261" s="12">
        <f t="shared" si="105"/>
        <v>0</v>
      </c>
      <c r="Y261" s="12">
        <f t="shared" si="130"/>
        <v>0</v>
      </c>
      <c r="Z261" s="12">
        <f t="shared" si="131"/>
        <v>0</v>
      </c>
      <c r="AA261" s="12">
        <f t="shared" si="132"/>
        <v>0</v>
      </c>
      <c r="AB261" s="12">
        <f t="shared" si="127"/>
        <v>0</v>
      </c>
      <c r="AC261" s="12">
        <v>150000000</v>
      </c>
      <c r="AD261" s="12">
        <v>150000000</v>
      </c>
      <c r="AE261" s="12">
        <f>SUMIFS('[1]TIẾN ĐỘ %'!$M$6:$M$1034,'[1]TIẾN ĐỘ %'!$G$6:$G$1034,$A261,'[1]TIẾN ĐỘ %'!$F$6:$F$1034,$E261)</f>
        <v>200000000</v>
      </c>
      <c r="AF261" s="12">
        <f t="shared" si="106"/>
        <v>500000000</v>
      </c>
      <c r="AG261" s="12">
        <v>12852000</v>
      </c>
      <c r="AH261" s="12">
        <v>40183260</v>
      </c>
      <c r="AI261" s="12">
        <v>153871260</v>
      </c>
      <c r="AJ261" s="12">
        <v>0</v>
      </c>
      <c r="AK261" s="12">
        <v>0</v>
      </c>
      <c r="AL261" s="12">
        <v>0</v>
      </c>
      <c r="AM261" s="12">
        <v>0</v>
      </c>
      <c r="AN261" s="12">
        <f>SUMIFS('[1]DATA THÔ IN'!$P$4:$P$12031,'[1]DATA THÔ IN'!$H$4:$H$12031,$A261,'[1]DATA THÔ IN'!$AC$4:$AC$12031,$E261,'[1]DATA THÔ IN'!$AH$4:$AH$12031,"Tiến độ 1")</f>
        <v>32820000</v>
      </c>
      <c r="AO261" s="12">
        <f>SUMIFS('[1]DATA THÔ IN'!$P$4:$P$12031,'[1]DATA THÔ IN'!$H$4:$H$12031,$A261,'[1]DATA THÔ IN'!$AC$4:$AC$12031,$E261,'[1]DATA THÔ IN'!$AH$4:$AH$12031,"Tiến độ 2")</f>
        <v>44877000</v>
      </c>
      <c r="AP261" s="12">
        <f>SUMIFS('[1]TIẾN ĐỘ %'!$N$6:$N$1034,'[1]TIẾN ĐỘ %'!$G$6:$G$1034,A261,'[1]TIẾN ĐỘ %'!$F$6:$F$1034,$E261)</f>
        <v>95727000</v>
      </c>
      <c r="AQ261" s="12">
        <f t="shared" si="107"/>
        <v>249598260</v>
      </c>
      <c r="AR261" s="15">
        <f t="shared" si="108"/>
        <v>8.5680000000000006E-2</v>
      </c>
      <c r="AS261" s="15">
        <f t="shared" si="109"/>
        <v>0.26788840000000003</v>
      </c>
      <c r="AT261" s="15">
        <f t="shared" si="110"/>
        <v>1.0258084000000001</v>
      </c>
      <c r="AU261" s="16">
        <f t="shared" si="111"/>
        <v>0</v>
      </c>
      <c r="AV261" s="16">
        <f t="shared" si="112"/>
        <v>0</v>
      </c>
      <c r="AW261" s="16">
        <f t="shared" si="113"/>
        <v>0</v>
      </c>
      <c r="AX261" s="16">
        <f t="shared" si="115"/>
        <v>0.1641</v>
      </c>
      <c r="AY261" s="16">
        <f t="shared" si="116"/>
        <v>0.224385</v>
      </c>
      <c r="AZ261" s="16">
        <f t="shared" si="117"/>
        <v>0.47863499999999998</v>
      </c>
      <c r="BA261" s="16">
        <f t="shared" si="118"/>
        <v>0.49919651999999998</v>
      </c>
    </row>
    <row r="262" spans="1:53" x14ac:dyDescent="0.25">
      <c r="A262" s="8" t="s">
        <v>1264</v>
      </c>
      <c r="B262" s="28" t="s">
        <v>281</v>
      </c>
      <c r="C262" s="28" t="s">
        <v>282</v>
      </c>
      <c r="D262" s="28" t="s">
        <v>55</v>
      </c>
      <c r="E262" s="9" t="s">
        <v>102</v>
      </c>
      <c r="F262" s="28" t="s">
        <v>56</v>
      </c>
      <c r="G262" s="28" t="s">
        <v>57</v>
      </c>
      <c r="H262" s="11">
        <v>3.5000000000000003E-2</v>
      </c>
      <c r="I262" s="11"/>
      <c r="J262" s="11">
        <v>0.01</v>
      </c>
      <c r="K262" s="11">
        <v>0.01</v>
      </c>
      <c r="L262" s="11">
        <v>5.0000000000000001E-3</v>
      </c>
      <c r="M262" s="11">
        <v>5.0000000000000001E-3</v>
      </c>
      <c r="N262" s="11"/>
      <c r="O262" s="12">
        <f t="shared" ref="O262:O325" si="134">$AI262*I262</f>
        <v>0</v>
      </c>
      <c r="P262" s="12">
        <f t="shared" si="133"/>
        <v>0</v>
      </c>
      <c r="Q262" s="12">
        <f t="shared" ref="Q262:Q325" si="135">IF(OR(AS262&gt;=60%,(AR262+AS262)&gt;=100%),AH262*J262*(100%-H262),0)</f>
        <v>0</v>
      </c>
      <c r="R262" s="12">
        <f t="shared" si="126"/>
        <v>0</v>
      </c>
      <c r="S262" s="12">
        <f t="shared" ref="S262:S325" si="136">ROUND(AM262*I262,0)</f>
        <v>0</v>
      </c>
      <c r="T262" s="12">
        <f t="shared" si="128"/>
        <v>0</v>
      </c>
      <c r="U262" s="12">
        <f t="shared" ref="U262:U325" si="137">ROUND(IF(OR(AV262&gt;=60%,(AU262+AV262)&gt;=100%),AK262*J262*(100%-H262),0),0)</f>
        <v>0</v>
      </c>
      <c r="V262" s="12">
        <f t="shared" si="129"/>
        <v>0</v>
      </c>
      <c r="W262" s="12">
        <f t="shared" si="114"/>
        <v>0</v>
      </c>
      <c r="X262" s="12">
        <f t="shared" ref="X262:X325" si="138">AP262*I262</f>
        <v>0</v>
      </c>
      <c r="Y262" s="12">
        <f t="shared" si="130"/>
        <v>0</v>
      </c>
      <c r="Z262" s="12">
        <f t="shared" si="131"/>
        <v>0</v>
      </c>
      <c r="AA262" s="12">
        <f t="shared" si="132"/>
        <v>0</v>
      </c>
      <c r="AB262" s="12">
        <f t="shared" si="127"/>
        <v>0</v>
      </c>
      <c r="AC262" s="12">
        <v>0</v>
      </c>
      <c r="AD262" s="12">
        <v>0</v>
      </c>
      <c r="AE262" s="12">
        <f>SUMIFS('[1]TIẾN ĐỘ %'!$M$6:$M$1034,'[1]TIẾN ĐỘ %'!$G$6:$G$1034,$A262,'[1]TIẾN ĐỘ %'!$F$6:$F$1034,$E262)</f>
        <v>0</v>
      </c>
      <c r="AF262" s="12">
        <f t="shared" ref="AF262:AF325" si="139">+SUM(AC262:AE262)</f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f>SUMIFS('[1]DATA THÔ IN'!$P$4:$P$12031,'[1]DATA THÔ IN'!$H$4:$H$12031,$A262,'[1]DATA THÔ IN'!$AC$4:$AC$12031,$E262,'[1]DATA THÔ IN'!$AH$4:$AH$12031,"Tiến độ 1")</f>
        <v>0</v>
      </c>
      <c r="AO262" s="12">
        <f>SUMIFS('[1]DATA THÔ IN'!$P$4:$P$12031,'[1]DATA THÔ IN'!$H$4:$H$12031,$A262,'[1]DATA THÔ IN'!$AC$4:$AC$12031,$E262,'[1]DATA THÔ IN'!$AH$4:$AH$12031,"Tiến độ 2")</f>
        <v>0</v>
      </c>
      <c r="AP262" s="12">
        <f>SUMIFS('[1]TIẾN ĐỘ %'!$N$6:$N$1034,'[1]TIẾN ĐỘ %'!$G$6:$G$1034,A262,'[1]TIẾN ĐỘ %'!$F$6:$F$1034,$E262)</f>
        <v>0</v>
      </c>
      <c r="AQ262" s="12">
        <f t="shared" ref="AQ262:AQ325" si="140">+AP262+AM262+AI262</f>
        <v>0</v>
      </c>
      <c r="AR262" s="15">
        <f t="shared" ref="AR262:AR325" si="141">IFERROR(AG262/AC262,0)</f>
        <v>0</v>
      </c>
      <c r="AS262" s="15">
        <f t="shared" ref="AS262:AS325" si="142">+IFERROR(AH262/AC262,0)</f>
        <v>0</v>
      </c>
      <c r="AT262" s="15">
        <f t="shared" ref="AT262:AT325" si="143">+IFERROR(AI262/AC262,0)</f>
        <v>0</v>
      </c>
      <c r="AU262" s="16">
        <f t="shared" ref="AU262:AU325" si="144">IFERROR(AJ262/AD262,0)</f>
        <v>0</v>
      </c>
      <c r="AV262" s="16">
        <f t="shared" ref="AV262:AV325" si="145">IFERROR(AK262/AD262,0)</f>
        <v>0</v>
      </c>
      <c r="AW262" s="16">
        <f t="shared" ref="AW262:AW325" si="146">IFERROR(AM262/AD262,0)</f>
        <v>0</v>
      </c>
      <c r="AX262" s="16">
        <f t="shared" si="115"/>
        <v>0</v>
      </c>
      <c r="AY262" s="16">
        <f t="shared" si="116"/>
        <v>0</v>
      </c>
      <c r="AZ262" s="16">
        <f t="shared" si="117"/>
        <v>0</v>
      </c>
      <c r="BA262" s="16">
        <f t="shared" si="118"/>
        <v>0</v>
      </c>
    </row>
    <row r="263" spans="1:53" x14ac:dyDescent="0.25">
      <c r="A263" s="8" t="s">
        <v>1285</v>
      </c>
      <c r="B263" s="28" t="s">
        <v>283</v>
      </c>
      <c r="C263" s="28" t="s">
        <v>284</v>
      </c>
      <c r="D263" s="28" t="s">
        <v>76</v>
      </c>
      <c r="E263" s="9" t="s">
        <v>102</v>
      </c>
      <c r="F263" s="28" t="s">
        <v>89</v>
      </c>
      <c r="G263" s="28" t="s">
        <v>57</v>
      </c>
      <c r="H263" s="11">
        <v>3.5000000000000003E-2</v>
      </c>
      <c r="I263" s="11"/>
      <c r="J263" s="11">
        <v>0.01</v>
      </c>
      <c r="K263" s="11">
        <v>0.01</v>
      </c>
      <c r="L263" s="11">
        <v>5.0000000000000001E-3</v>
      </c>
      <c r="M263" s="11">
        <v>5.0000000000000001E-3</v>
      </c>
      <c r="N263" s="11"/>
      <c r="O263" s="12">
        <f t="shared" si="134"/>
        <v>0</v>
      </c>
      <c r="P263" s="12">
        <f t="shared" si="133"/>
        <v>0</v>
      </c>
      <c r="Q263" s="12">
        <f t="shared" si="135"/>
        <v>0</v>
      </c>
      <c r="R263" s="12">
        <f t="shared" si="126"/>
        <v>0</v>
      </c>
      <c r="S263" s="12">
        <f t="shared" si="136"/>
        <v>0</v>
      </c>
      <c r="T263" s="12">
        <f t="shared" si="128"/>
        <v>0</v>
      </c>
      <c r="U263" s="12">
        <f t="shared" si="137"/>
        <v>0</v>
      </c>
      <c r="V263" s="12">
        <f t="shared" si="129"/>
        <v>0</v>
      </c>
      <c r="W263" s="12">
        <f t="shared" ref="W263:W326" si="147">ROUND(AL263*1%,0)</f>
        <v>0</v>
      </c>
      <c r="X263" s="12">
        <f t="shared" si="138"/>
        <v>0</v>
      </c>
      <c r="Y263" s="12">
        <f t="shared" si="130"/>
        <v>0</v>
      </c>
      <c r="Z263" s="12">
        <f t="shared" si="131"/>
        <v>0</v>
      </c>
      <c r="AA263" s="12">
        <f t="shared" si="132"/>
        <v>0</v>
      </c>
      <c r="AB263" s="12">
        <f t="shared" si="127"/>
        <v>0</v>
      </c>
      <c r="AC263" s="12">
        <v>0</v>
      </c>
      <c r="AD263" s="12">
        <v>0</v>
      </c>
      <c r="AE263" s="12">
        <f>SUMIFS('[1]TIẾN ĐỘ %'!$M$6:$M$1034,'[1]TIẾN ĐỘ %'!$G$6:$G$1034,$A263,'[1]TIẾN ĐỘ %'!$F$6:$F$1034,$E263)</f>
        <v>0</v>
      </c>
      <c r="AF263" s="12">
        <f t="shared" si="139"/>
        <v>0</v>
      </c>
      <c r="AG263" s="12">
        <v>-60522000</v>
      </c>
      <c r="AH263" s="12">
        <v>0</v>
      </c>
      <c r="AI263" s="12">
        <v>-60522000</v>
      </c>
      <c r="AJ263" s="12">
        <v>0</v>
      </c>
      <c r="AK263" s="12">
        <v>0</v>
      </c>
      <c r="AL263" s="12">
        <v>0</v>
      </c>
      <c r="AM263" s="12">
        <v>0</v>
      </c>
      <c r="AN263" s="12">
        <f>SUMIFS('[1]DATA THÔ IN'!$P$4:$P$12031,'[1]DATA THÔ IN'!$H$4:$H$12031,$A263,'[1]DATA THÔ IN'!$AC$4:$AC$12031,$E263,'[1]DATA THÔ IN'!$AH$4:$AH$12031,"Tiến độ 1")</f>
        <v>0</v>
      </c>
      <c r="AO263" s="12">
        <f>SUMIFS('[1]DATA THÔ IN'!$P$4:$P$12031,'[1]DATA THÔ IN'!$H$4:$H$12031,$A263,'[1]DATA THÔ IN'!$AC$4:$AC$12031,$E263,'[1]DATA THÔ IN'!$AH$4:$AH$12031,"Tiến độ 2")</f>
        <v>0</v>
      </c>
      <c r="AP263" s="12">
        <f>SUMIFS('[1]TIẾN ĐỘ %'!$N$6:$N$1034,'[1]TIẾN ĐỘ %'!$G$6:$G$1034,A263,'[1]TIẾN ĐỘ %'!$F$6:$F$1034,$E263)</f>
        <v>0</v>
      </c>
      <c r="AQ263" s="12">
        <f t="shared" si="140"/>
        <v>-60522000</v>
      </c>
      <c r="AR263" s="15">
        <f t="shared" si="141"/>
        <v>0</v>
      </c>
      <c r="AS263" s="15">
        <f t="shared" si="142"/>
        <v>0</v>
      </c>
      <c r="AT263" s="15">
        <f t="shared" si="143"/>
        <v>0</v>
      </c>
      <c r="AU263" s="16">
        <f t="shared" si="144"/>
        <v>0</v>
      </c>
      <c r="AV263" s="16">
        <f t="shared" si="145"/>
        <v>0</v>
      </c>
      <c r="AW263" s="16">
        <f t="shared" si="146"/>
        <v>0</v>
      </c>
      <c r="AX263" s="16">
        <f t="shared" ref="AX263:AX326" si="148">IFERROR(AN263/$AE263,0)</f>
        <v>0</v>
      </c>
      <c r="AY263" s="16">
        <f t="shared" ref="AY263:AY326" si="149">IFERROR(AO263/$AE263,0)</f>
        <v>0</v>
      </c>
      <c r="AZ263" s="16">
        <f t="shared" ref="AZ263:AZ326" si="150">IFERROR(AP263/$AE263,0)</f>
        <v>0</v>
      </c>
      <c r="BA263" s="16">
        <f t="shared" ref="BA263:BA326" si="151">IFERROR(AQ263/AF263,0)</f>
        <v>0</v>
      </c>
    </row>
    <row r="264" spans="1:53" x14ac:dyDescent="0.25">
      <c r="A264" s="8" t="s">
        <v>1286</v>
      </c>
      <c r="B264" s="28" t="s">
        <v>301</v>
      </c>
      <c r="C264" s="28" t="s">
        <v>302</v>
      </c>
      <c r="D264" s="28" t="s">
        <v>55</v>
      </c>
      <c r="E264" s="9" t="s">
        <v>102</v>
      </c>
      <c r="F264" s="28" t="s">
        <v>56</v>
      </c>
      <c r="G264" s="28" t="s">
        <v>57</v>
      </c>
      <c r="H264" s="11">
        <v>3.5000000000000003E-2</v>
      </c>
      <c r="I264" s="11"/>
      <c r="J264" s="11">
        <v>0.01</v>
      </c>
      <c r="K264" s="11">
        <v>0.01</v>
      </c>
      <c r="L264" s="11">
        <v>5.0000000000000001E-3</v>
      </c>
      <c r="M264" s="11">
        <v>5.0000000000000001E-3</v>
      </c>
      <c r="N264" s="11"/>
      <c r="O264" s="12">
        <f t="shared" si="134"/>
        <v>0</v>
      </c>
      <c r="P264" s="12">
        <f t="shared" si="133"/>
        <v>129600.92820000001</v>
      </c>
      <c r="Q264" s="12">
        <f t="shared" si="135"/>
        <v>0</v>
      </c>
      <c r="R264" s="12">
        <f t="shared" si="126"/>
        <v>524884.22820000001</v>
      </c>
      <c r="S264" s="12">
        <f t="shared" si="136"/>
        <v>0</v>
      </c>
      <c r="T264" s="12">
        <f t="shared" si="128"/>
        <v>0</v>
      </c>
      <c r="U264" s="12">
        <f t="shared" si="137"/>
        <v>0</v>
      </c>
      <c r="V264" s="12">
        <f t="shared" si="129"/>
        <v>0</v>
      </c>
      <c r="W264" s="12">
        <f t="shared" si="147"/>
        <v>0</v>
      </c>
      <c r="X264" s="12">
        <f t="shared" si="138"/>
        <v>0</v>
      </c>
      <c r="Y264" s="12">
        <f t="shared" si="130"/>
        <v>241790.4</v>
      </c>
      <c r="Z264" s="12">
        <f t="shared" si="131"/>
        <v>0</v>
      </c>
      <c r="AA264" s="12">
        <f t="shared" si="132"/>
        <v>0</v>
      </c>
      <c r="AB264" s="12">
        <f t="shared" si="127"/>
        <v>455886.01409999997</v>
      </c>
      <c r="AC264" s="12">
        <v>20000000</v>
      </c>
      <c r="AD264" s="12">
        <v>0</v>
      </c>
      <c r="AE264" s="12">
        <f>SUMIFS('[1]TIẾN ĐỘ %'!$M$6:$M$1034,'[1]TIẾN ĐỘ %'!$G$6:$G$1034,$A264,'[1]TIẾN ĐỘ %'!$F$6:$F$1034,$E264)</f>
        <v>50000000</v>
      </c>
      <c r="AF264" s="12">
        <f t="shared" si="139"/>
        <v>70000000</v>
      </c>
      <c r="AG264" s="12">
        <v>13430148</v>
      </c>
      <c r="AH264" s="12">
        <v>0</v>
      </c>
      <c r="AI264" s="12">
        <v>54392148</v>
      </c>
      <c r="AJ264" s="12">
        <v>0</v>
      </c>
      <c r="AK264" s="12">
        <v>0</v>
      </c>
      <c r="AL264" s="12">
        <v>0</v>
      </c>
      <c r="AM264" s="12">
        <v>0</v>
      </c>
      <c r="AN264" s="12">
        <f>SUMIFS('[1]DATA THÔ IN'!$P$4:$P$12031,'[1]DATA THÔ IN'!$H$4:$H$12031,$A264,'[1]DATA THÔ IN'!$AC$4:$AC$12031,$E264,'[1]DATA THÔ IN'!$AH$4:$AH$12031,"Tiến độ 1")</f>
        <v>25056000</v>
      </c>
      <c r="AO264" s="12">
        <f>SUMIFS('[1]DATA THÔ IN'!$P$4:$P$12031,'[1]DATA THÔ IN'!$H$4:$H$12031,$A264,'[1]DATA THÔ IN'!$AC$4:$AC$12031,$E264,'[1]DATA THÔ IN'!$AH$4:$AH$12031,"Tiến độ 2")</f>
        <v>15036000</v>
      </c>
      <c r="AP264" s="12">
        <f>SUMIFS('[1]TIẾN ĐỘ %'!$N$6:$N$1034,'[1]TIẾN ĐỘ %'!$G$6:$G$1034,A264,'[1]TIẾN ĐỘ %'!$F$6:$F$1034,$E264)</f>
        <v>40092000</v>
      </c>
      <c r="AQ264" s="12">
        <f t="shared" si="140"/>
        <v>94484148</v>
      </c>
      <c r="AR264" s="15">
        <f t="shared" si="141"/>
        <v>0.67150739999999998</v>
      </c>
      <c r="AS264" s="15">
        <f t="shared" si="142"/>
        <v>0</v>
      </c>
      <c r="AT264" s="15">
        <f t="shared" si="143"/>
        <v>2.7196074000000001</v>
      </c>
      <c r="AU264" s="16">
        <f t="shared" si="144"/>
        <v>0</v>
      </c>
      <c r="AV264" s="16">
        <f t="shared" si="145"/>
        <v>0</v>
      </c>
      <c r="AW264" s="16">
        <f t="shared" si="146"/>
        <v>0</v>
      </c>
      <c r="AX264" s="16">
        <f t="shared" si="148"/>
        <v>0.50112000000000001</v>
      </c>
      <c r="AY264" s="16">
        <f t="shared" si="149"/>
        <v>0.30071999999999999</v>
      </c>
      <c r="AZ264" s="16">
        <f t="shared" si="150"/>
        <v>0.80184</v>
      </c>
      <c r="BA264" s="16">
        <f t="shared" si="151"/>
        <v>1.3497735428571429</v>
      </c>
    </row>
    <row r="265" spans="1:53" x14ac:dyDescent="0.25">
      <c r="A265" s="8" t="s">
        <v>1293</v>
      </c>
      <c r="B265" s="28" t="s">
        <v>454</v>
      </c>
      <c r="C265" s="28" t="s">
        <v>455</v>
      </c>
      <c r="D265" s="28" t="s">
        <v>55</v>
      </c>
      <c r="E265" s="9" t="s">
        <v>102</v>
      </c>
      <c r="F265" s="28" t="s">
        <v>56</v>
      </c>
      <c r="G265" s="28" t="s">
        <v>57</v>
      </c>
      <c r="H265" s="11">
        <v>3.5000000000000003E-2</v>
      </c>
      <c r="I265" s="11"/>
      <c r="J265" s="11">
        <v>0.01</v>
      </c>
      <c r="K265" s="11">
        <v>0.01</v>
      </c>
      <c r="L265" s="11">
        <v>5.0000000000000001E-3</v>
      </c>
      <c r="M265" s="11">
        <v>5.0000000000000001E-3</v>
      </c>
      <c r="N265" s="11"/>
      <c r="O265" s="12">
        <f t="shared" si="134"/>
        <v>0</v>
      </c>
      <c r="P265" s="12">
        <f t="shared" si="133"/>
        <v>0</v>
      </c>
      <c r="Q265" s="12">
        <f t="shared" si="135"/>
        <v>0</v>
      </c>
      <c r="R265" s="12">
        <f t="shared" si="126"/>
        <v>0</v>
      </c>
      <c r="S265" s="12">
        <f t="shared" si="136"/>
        <v>0</v>
      </c>
      <c r="T265" s="12">
        <f t="shared" si="128"/>
        <v>0</v>
      </c>
      <c r="U265" s="12">
        <f t="shared" si="137"/>
        <v>0</v>
      </c>
      <c r="V265" s="12">
        <f t="shared" si="129"/>
        <v>0</v>
      </c>
      <c r="W265" s="12">
        <f t="shared" si="147"/>
        <v>0</v>
      </c>
      <c r="X265" s="12">
        <f t="shared" si="138"/>
        <v>0</v>
      </c>
      <c r="Y265" s="12">
        <f t="shared" si="130"/>
        <v>0</v>
      </c>
      <c r="Z265" s="12">
        <f t="shared" si="131"/>
        <v>0</v>
      </c>
      <c r="AA265" s="12">
        <f t="shared" si="132"/>
        <v>0</v>
      </c>
      <c r="AB265" s="12">
        <f t="shared" si="127"/>
        <v>0</v>
      </c>
      <c r="AC265" s="12">
        <v>0</v>
      </c>
      <c r="AD265" s="12">
        <v>0</v>
      </c>
      <c r="AE265" s="12">
        <f>SUMIFS('[1]TIẾN ĐỘ %'!$M$6:$M$1034,'[1]TIẾN ĐỘ %'!$G$6:$G$1034,$A265,'[1]TIẾN ĐỘ %'!$F$6:$F$1034,$E265)</f>
        <v>0</v>
      </c>
      <c r="AF265" s="12">
        <f t="shared" si="139"/>
        <v>0</v>
      </c>
      <c r="AG265" s="12">
        <v>0</v>
      </c>
      <c r="AH265" s="12">
        <v>0</v>
      </c>
      <c r="AI265" s="12">
        <v>-40962000</v>
      </c>
      <c r="AJ265" s="12">
        <v>0</v>
      </c>
      <c r="AK265" s="12">
        <v>0</v>
      </c>
      <c r="AL265" s="12">
        <v>0</v>
      </c>
      <c r="AM265" s="12">
        <v>0</v>
      </c>
      <c r="AN265" s="12">
        <f>SUMIFS('[1]DATA THÔ IN'!$P$4:$P$12031,'[1]DATA THÔ IN'!$H$4:$H$12031,$A265,'[1]DATA THÔ IN'!$AC$4:$AC$12031,$E265,'[1]DATA THÔ IN'!$AH$4:$AH$12031,"Tiến độ 1")</f>
        <v>0</v>
      </c>
      <c r="AO265" s="12">
        <f>SUMIFS('[1]DATA THÔ IN'!$P$4:$P$12031,'[1]DATA THÔ IN'!$H$4:$H$12031,$A265,'[1]DATA THÔ IN'!$AC$4:$AC$12031,$E265,'[1]DATA THÔ IN'!$AH$4:$AH$12031,"Tiến độ 2")</f>
        <v>0</v>
      </c>
      <c r="AP265" s="12">
        <f>SUMIFS('[1]TIẾN ĐỘ %'!$N$6:$N$1034,'[1]TIẾN ĐỘ %'!$G$6:$G$1034,A265,'[1]TIẾN ĐỘ %'!$F$6:$F$1034,$E265)</f>
        <v>0</v>
      </c>
      <c r="AQ265" s="12">
        <f t="shared" si="140"/>
        <v>-40962000</v>
      </c>
      <c r="AR265" s="15">
        <f t="shared" si="141"/>
        <v>0</v>
      </c>
      <c r="AS265" s="15">
        <f t="shared" si="142"/>
        <v>0</v>
      </c>
      <c r="AT265" s="15">
        <f t="shared" si="143"/>
        <v>0</v>
      </c>
      <c r="AU265" s="16">
        <f t="shared" si="144"/>
        <v>0</v>
      </c>
      <c r="AV265" s="16">
        <f t="shared" si="145"/>
        <v>0</v>
      </c>
      <c r="AW265" s="16">
        <f t="shared" si="146"/>
        <v>0</v>
      </c>
      <c r="AX265" s="16">
        <f t="shared" si="148"/>
        <v>0</v>
      </c>
      <c r="AY265" s="16">
        <f t="shared" si="149"/>
        <v>0</v>
      </c>
      <c r="AZ265" s="16">
        <f t="shared" si="150"/>
        <v>0</v>
      </c>
      <c r="BA265" s="16">
        <f t="shared" si="151"/>
        <v>0</v>
      </c>
    </row>
    <row r="266" spans="1:53" x14ac:dyDescent="0.25">
      <c r="A266" s="8" t="s">
        <v>1294</v>
      </c>
      <c r="B266" s="28" t="s">
        <v>1231</v>
      </c>
      <c r="C266" s="28" t="s">
        <v>1232</v>
      </c>
      <c r="D266" s="28" t="s">
        <v>76</v>
      </c>
      <c r="E266" s="9" t="s">
        <v>102</v>
      </c>
      <c r="F266" s="28" t="s">
        <v>89</v>
      </c>
      <c r="G266" s="28" t="s">
        <v>57</v>
      </c>
      <c r="H266" s="11">
        <v>3.5000000000000003E-2</v>
      </c>
      <c r="I266" s="11"/>
      <c r="J266" s="11">
        <v>0.01</v>
      </c>
      <c r="K266" s="11">
        <v>0.01</v>
      </c>
      <c r="L266" s="11">
        <v>5.0000000000000001E-3</v>
      </c>
      <c r="M266" s="11">
        <v>5.0000000000000001E-3</v>
      </c>
      <c r="N266" s="11"/>
      <c r="O266" s="12">
        <f t="shared" si="134"/>
        <v>0</v>
      </c>
      <c r="P266" s="12">
        <f t="shared" si="133"/>
        <v>622608.35</v>
      </c>
      <c r="Q266" s="12">
        <f t="shared" si="135"/>
        <v>0</v>
      </c>
      <c r="R266" s="12">
        <f t="shared" si="126"/>
        <v>622608.35</v>
      </c>
      <c r="S266" s="12">
        <f t="shared" si="136"/>
        <v>0</v>
      </c>
      <c r="T266" s="12">
        <f t="shared" si="128"/>
        <v>0</v>
      </c>
      <c r="U266" s="12">
        <f t="shared" si="137"/>
        <v>0</v>
      </c>
      <c r="V266" s="12">
        <f t="shared" si="129"/>
        <v>0</v>
      </c>
      <c r="W266" s="12">
        <f t="shared" si="147"/>
        <v>0</v>
      </c>
      <c r="X266" s="12">
        <f t="shared" si="138"/>
        <v>0</v>
      </c>
      <c r="Y266" s="12">
        <f t="shared" si="130"/>
        <v>0</v>
      </c>
      <c r="Z266" s="12">
        <f t="shared" si="131"/>
        <v>0</v>
      </c>
      <c r="AA266" s="12">
        <f t="shared" si="132"/>
        <v>0</v>
      </c>
      <c r="AB266" s="12">
        <f t="shared" si="127"/>
        <v>0</v>
      </c>
      <c r="AC266" s="12">
        <v>30000000</v>
      </c>
      <c r="AD266" s="12">
        <v>20000000</v>
      </c>
      <c r="AE266" s="12">
        <f>SUMIFS('[1]TIẾN ĐỘ %'!$M$6:$M$1034,'[1]TIẾN ĐỘ %'!$G$6:$G$1034,$A266,'[1]TIẾN ĐỘ %'!$F$6:$F$1034,$E266)</f>
        <v>30000000</v>
      </c>
      <c r="AF266" s="12">
        <f t="shared" si="139"/>
        <v>80000000</v>
      </c>
      <c r="AG266" s="12">
        <v>64519000</v>
      </c>
      <c r="AH266" s="12">
        <v>0</v>
      </c>
      <c r="AI266" s="12">
        <v>64519000</v>
      </c>
      <c r="AJ266" s="12">
        <v>0</v>
      </c>
      <c r="AK266" s="12">
        <v>0</v>
      </c>
      <c r="AL266" s="12">
        <v>0</v>
      </c>
      <c r="AM266" s="12">
        <v>0</v>
      </c>
      <c r="AN266" s="12">
        <f>SUMIFS('[1]DATA THÔ IN'!$P$4:$P$12031,'[1]DATA THÔ IN'!$H$4:$H$12031,$A266,'[1]DATA THÔ IN'!$AC$4:$AC$12031,$E266,'[1]DATA THÔ IN'!$AH$4:$AH$12031,"Tiến độ 1")</f>
        <v>0</v>
      </c>
      <c r="AO266" s="12">
        <f>SUMIFS('[1]DATA THÔ IN'!$P$4:$P$12031,'[1]DATA THÔ IN'!$H$4:$H$12031,$A266,'[1]DATA THÔ IN'!$AC$4:$AC$12031,$E266,'[1]DATA THÔ IN'!$AH$4:$AH$12031,"Tiến độ 2")</f>
        <v>0</v>
      </c>
      <c r="AP266" s="12">
        <f>SUMIFS('[1]TIẾN ĐỘ %'!$N$6:$N$1034,'[1]TIẾN ĐỘ %'!$G$6:$G$1034,A266,'[1]TIẾN ĐỘ %'!$F$6:$F$1034,$E266)</f>
        <v>0</v>
      </c>
      <c r="AQ266" s="12">
        <f t="shared" si="140"/>
        <v>64519000</v>
      </c>
      <c r="AR266" s="15">
        <f t="shared" si="141"/>
        <v>2.1506333333333334</v>
      </c>
      <c r="AS266" s="15">
        <f t="shared" si="142"/>
        <v>0</v>
      </c>
      <c r="AT266" s="15">
        <f t="shared" si="143"/>
        <v>2.1506333333333334</v>
      </c>
      <c r="AU266" s="16">
        <f t="shared" si="144"/>
        <v>0</v>
      </c>
      <c r="AV266" s="16">
        <f t="shared" si="145"/>
        <v>0</v>
      </c>
      <c r="AW266" s="16">
        <f t="shared" si="146"/>
        <v>0</v>
      </c>
      <c r="AX266" s="16">
        <f t="shared" si="148"/>
        <v>0</v>
      </c>
      <c r="AY266" s="16">
        <f t="shared" si="149"/>
        <v>0</v>
      </c>
      <c r="AZ266" s="16">
        <f t="shared" si="150"/>
        <v>0</v>
      </c>
      <c r="BA266" s="16">
        <f t="shared" si="151"/>
        <v>0.80648750000000002</v>
      </c>
    </row>
    <row r="267" spans="1:53" x14ac:dyDescent="0.25">
      <c r="A267" s="8" t="s">
        <v>1266</v>
      </c>
      <c r="B267" s="28" t="s">
        <v>221</v>
      </c>
      <c r="C267" s="28" t="s">
        <v>222</v>
      </c>
      <c r="D267" s="28" t="s">
        <v>49</v>
      </c>
      <c r="E267" s="9" t="s">
        <v>216</v>
      </c>
      <c r="F267" s="28" t="s">
        <v>64</v>
      </c>
      <c r="G267" s="28" t="s">
        <v>51</v>
      </c>
      <c r="H267" s="11">
        <v>7.0000000000000007E-2</v>
      </c>
      <c r="I267" s="11"/>
      <c r="J267" s="11">
        <v>0</v>
      </c>
      <c r="K267" s="11">
        <v>0.01</v>
      </c>
      <c r="L267" s="11">
        <v>5.0000000000000001E-3</v>
      </c>
      <c r="M267" s="11"/>
      <c r="N267" s="11">
        <v>5.0000000000000001E-3</v>
      </c>
      <c r="O267" s="12">
        <f t="shared" si="134"/>
        <v>0</v>
      </c>
      <c r="P267" s="12">
        <f t="shared" si="133"/>
        <v>0</v>
      </c>
      <c r="Q267" s="12">
        <f t="shared" si="135"/>
        <v>0</v>
      </c>
      <c r="R267" s="12">
        <f t="shared" si="126"/>
        <v>0</v>
      </c>
      <c r="S267" s="12">
        <f t="shared" si="136"/>
        <v>0</v>
      </c>
      <c r="T267" s="12">
        <f t="shared" si="128"/>
        <v>0</v>
      </c>
      <c r="U267" s="12">
        <f t="shared" si="137"/>
        <v>0</v>
      </c>
      <c r="V267" s="12">
        <f t="shared" si="129"/>
        <v>0</v>
      </c>
      <c r="W267" s="12">
        <f t="shared" si="147"/>
        <v>0</v>
      </c>
      <c r="X267" s="12">
        <f t="shared" si="138"/>
        <v>0</v>
      </c>
      <c r="Y267" s="12">
        <f t="shared" si="130"/>
        <v>0</v>
      </c>
      <c r="Z267" s="12">
        <f t="shared" si="131"/>
        <v>0</v>
      </c>
      <c r="AA267" s="12">
        <f t="shared" si="132"/>
        <v>0</v>
      </c>
      <c r="AB267" s="12">
        <f t="shared" si="127"/>
        <v>0</v>
      </c>
      <c r="AC267" s="12">
        <v>0</v>
      </c>
      <c r="AD267" s="12">
        <v>0</v>
      </c>
      <c r="AE267" s="12">
        <f>SUMIFS('[1]TIẾN ĐỘ %'!$M$6:$M$1034,'[1]TIẾN ĐỘ %'!$G$6:$G$1034,$A267,'[1]TIẾN ĐỘ %'!$F$6:$F$1034,$E267)</f>
        <v>0</v>
      </c>
      <c r="AF267" s="12">
        <f t="shared" si="139"/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f>SUMIFS('[1]DATA THÔ IN'!$P$4:$P$12031,'[1]DATA THÔ IN'!$H$4:$H$12031,$A267,'[1]DATA THÔ IN'!$AC$4:$AC$12031,$E267,'[1]DATA THÔ IN'!$AH$4:$AH$12031,"Tiến độ 1")</f>
        <v>0</v>
      </c>
      <c r="AO267" s="12">
        <f>SUMIFS('[1]DATA THÔ IN'!$P$4:$P$12031,'[1]DATA THÔ IN'!$H$4:$H$12031,$A267,'[1]DATA THÔ IN'!$AC$4:$AC$12031,$E267,'[1]DATA THÔ IN'!$AH$4:$AH$12031,"Tiến độ 2")</f>
        <v>0</v>
      </c>
      <c r="AP267" s="12">
        <f>SUMIFS('[1]TIẾN ĐỘ %'!$N$6:$N$1034,'[1]TIẾN ĐỘ %'!$G$6:$G$1034,A267,'[1]TIẾN ĐỘ %'!$F$6:$F$1034,$E267)</f>
        <v>0</v>
      </c>
      <c r="AQ267" s="12">
        <f t="shared" si="140"/>
        <v>0</v>
      </c>
      <c r="AR267" s="15">
        <f t="shared" si="141"/>
        <v>0</v>
      </c>
      <c r="AS267" s="15">
        <f t="shared" si="142"/>
        <v>0</v>
      </c>
      <c r="AT267" s="15">
        <f t="shared" si="143"/>
        <v>0</v>
      </c>
      <c r="AU267" s="16">
        <f t="shared" si="144"/>
        <v>0</v>
      </c>
      <c r="AV267" s="16">
        <f t="shared" si="145"/>
        <v>0</v>
      </c>
      <c r="AW267" s="16">
        <f t="shared" si="146"/>
        <v>0</v>
      </c>
      <c r="AX267" s="16">
        <f t="shared" si="148"/>
        <v>0</v>
      </c>
      <c r="AY267" s="16">
        <f t="shared" si="149"/>
        <v>0</v>
      </c>
      <c r="AZ267" s="16">
        <f t="shared" si="150"/>
        <v>0</v>
      </c>
      <c r="BA267" s="16">
        <f t="shared" si="151"/>
        <v>0</v>
      </c>
    </row>
    <row r="268" spans="1:53" x14ac:dyDescent="0.25">
      <c r="A268" s="8" t="s">
        <v>1263</v>
      </c>
      <c r="B268" s="28" t="s">
        <v>223</v>
      </c>
      <c r="C268" s="28" t="s">
        <v>224</v>
      </c>
      <c r="D268" s="28" t="s">
        <v>49</v>
      </c>
      <c r="E268" s="9" t="s">
        <v>216</v>
      </c>
      <c r="F268" s="28" t="s">
        <v>50</v>
      </c>
      <c r="G268" s="28" t="s">
        <v>51</v>
      </c>
      <c r="H268" s="11">
        <v>7.0000000000000007E-2</v>
      </c>
      <c r="I268" s="11"/>
      <c r="J268" s="11">
        <v>0</v>
      </c>
      <c r="K268" s="11">
        <v>0.01</v>
      </c>
      <c r="L268" s="11">
        <v>5.0000000000000001E-3</v>
      </c>
      <c r="M268" s="11"/>
      <c r="N268" s="11">
        <v>5.0000000000000001E-3</v>
      </c>
      <c r="O268" s="12">
        <f t="shared" si="134"/>
        <v>0</v>
      </c>
      <c r="P268" s="12">
        <f t="shared" si="133"/>
        <v>0</v>
      </c>
      <c r="Q268" s="12">
        <f t="shared" si="135"/>
        <v>0</v>
      </c>
      <c r="R268" s="12">
        <f t="shared" si="126"/>
        <v>193514.4</v>
      </c>
      <c r="S268" s="12">
        <f t="shared" si="136"/>
        <v>0</v>
      </c>
      <c r="T268" s="12">
        <f t="shared" si="128"/>
        <v>0</v>
      </c>
      <c r="U268" s="12">
        <f t="shared" si="137"/>
        <v>0</v>
      </c>
      <c r="V268" s="12">
        <f t="shared" si="129"/>
        <v>134478</v>
      </c>
      <c r="W268" s="12">
        <f t="shared" si="147"/>
        <v>0</v>
      </c>
      <c r="X268" s="12">
        <f t="shared" si="138"/>
        <v>0</v>
      </c>
      <c r="Y268" s="12">
        <f t="shared" si="130"/>
        <v>0</v>
      </c>
      <c r="Z268" s="12">
        <f t="shared" si="131"/>
        <v>0</v>
      </c>
      <c r="AA268" s="12">
        <f t="shared" si="132"/>
        <v>0</v>
      </c>
      <c r="AB268" s="12">
        <f t="shared" si="127"/>
        <v>0</v>
      </c>
      <c r="AC268" s="12">
        <v>20000000</v>
      </c>
      <c r="AD268" s="12">
        <v>14000000</v>
      </c>
      <c r="AE268" s="12">
        <f>SUMIFS('[1]TIẾN ĐỘ %'!$M$6:$M$1034,'[1]TIẾN ĐỘ %'!$G$6:$G$1034,$A268,'[1]TIẾN ĐỘ %'!$F$6:$F$1034,$E268)</f>
        <v>20000000</v>
      </c>
      <c r="AF268" s="12">
        <f t="shared" si="139"/>
        <v>54000000</v>
      </c>
      <c r="AG268" s="12">
        <v>0</v>
      </c>
      <c r="AH268" s="12">
        <v>0</v>
      </c>
      <c r="AI268" s="12">
        <v>20808000</v>
      </c>
      <c r="AJ268" s="12">
        <v>0</v>
      </c>
      <c r="AK268" s="12">
        <v>0</v>
      </c>
      <c r="AL268" s="12">
        <v>0</v>
      </c>
      <c r="AM268" s="12">
        <v>14460000</v>
      </c>
      <c r="AN268" s="12">
        <f>SUMIFS('[1]DATA THÔ IN'!$P$4:$P$12031,'[1]DATA THÔ IN'!$H$4:$H$12031,$A268,'[1]DATA THÔ IN'!$AC$4:$AC$12031,$E268,'[1]DATA THÔ IN'!$AH$4:$AH$12031,"Tiến độ 1")</f>
        <v>0</v>
      </c>
      <c r="AO268" s="12">
        <f>SUMIFS('[1]DATA THÔ IN'!$P$4:$P$12031,'[1]DATA THÔ IN'!$H$4:$H$12031,$A268,'[1]DATA THÔ IN'!$AC$4:$AC$12031,$E268,'[1]DATA THÔ IN'!$AH$4:$AH$12031,"Tiến độ 2")</f>
        <v>0</v>
      </c>
      <c r="AP268" s="12">
        <f>SUMIFS('[1]TIẾN ĐỘ %'!$N$6:$N$1034,'[1]TIẾN ĐỘ %'!$G$6:$G$1034,A268,'[1]TIẾN ĐỘ %'!$F$6:$F$1034,$E268)</f>
        <v>0</v>
      </c>
      <c r="AQ268" s="12">
        <f t="shared" si="140"/>
        <v>35268000</v>
      </c>
      <c r="AR268" s="15">
        <f t="shared" si="141"/>
        <v>0</v>
      </c>
      <c r="AS268" s="15">
        <f t="shared" si="142"/>
        <v>0</v>
      </c>
      <c r="AT268" s="15">
        <f t="shared" si="143"/>
        <v>1.0404</v>
      </c>
      <c r="AU268" s="16">
        <f t="shared" si="144"/>
        <v>0</v>
      </c>
      <c r="AV268" s="16">
        <f t="shared" si="145"/>
        <v>0</v>
      </c>
      <c r="AW268" s="16">
        <f t="shared" si="146"/>
        <v>1.0328571428571429</v>
      </c>
      <c r="AX268" s="16">
        <f t="shared" si="148"/>
        <v>0</v>
      </c>
      <c r="AY268" s="16">
        <f t="shared" si="149"/>
        <v>0</v>
      </c>
      <c r="AZ268" s="16">
        <f t="shared" si="150"/>
        <v>0</v>
      </c>
      <c r="BA268" s="16">
        <f t="shared" si="151"/>
        <v>0.65311111111111109</v>
      </c>
    </row>
    <row r="269" spans="1:53" x14ac:dyDescent="0.25">
      <c r="A269" s="8" t="s">
        <v>1280</v>
      </c>
      <c r="B269" s="28" t="s">
        <v>225</v>
      </c>
      <c r="C269" s="28" t="s">
        <v>226</v>
      </c>
      <c r="D269" s="28" t="s">
        <v>60</v>
      </c>
      <c r="E269" s="9" t="s">
        <v>216</v>
      </c>
      <c r="F269" s="28" t="s">
        <v>73</v>
      </c>
      <c r="G269" s="28" t="s">
        <v>51</v>
      </c>
      <c r="H269" s="11">
        <v>7.0000000000000007E-2</v>
      </c>
      <c r="I269" s="11"/>
      <c r="J269" s="11">
        <v>0</v>
      </c>
      <c r="K269" s="11">
        <v>0.01</v>
      </c>
      <c r="L269" s="11">
        <v>5.0000000000000001E-3</v>
      </c>
      <c r="M269" s="11"/>
      <c r="N269" s="11">
        <v>5.0000000000000001E-3</v>
      </c>
      <c r="O269" s="12">
        <f t="shared" si="134"/>
        <v>0</v>
      </c>
      <c r="P269" s="12">
        <f t="shared" si="133"/>
        <v>0</v>
      </c>
      <c r="Q269" s="12">
        <f t="shared" si="135"/>
        <v>0</v>
      </c>
      <c r="R269" s="12">
        <f t="shared" si="126"/>
        <v>0</v>
      </c>
      <c r="S269" s="12">
        <f t="shared" si="136"/>
        <v>0</v>
      </c>
      <c r="T269" s="12">
        <f t="shared" ref="T269:T300" si="152">ROUND(IF(AU269&gt;=40%,AJ269*J269*(100%-H269),0),0)</f>
        <v>0</v>
      </c>
      <c r="U269" s="12">
        <f t="shared" si="137"/>
        <v>0</v>
      </c>
      <c r="V269" s="12">
        <f t="shared" ref="V269:V300" si="153">ROUND(IF(AW269&gt;=100%,AM269*(100%-H269)*K269,0),0)</f>
        <v>737788</v>
      </c>
      <c r="W269" s="12">
        <f t="shared" si="147"/>
        <v>522360</v>
      </c>
      <c r="X269" s="12">
        <f t="shared" si="138"/>
        <v>0</v>
      </c>
      <c r="Y269" s="12">
        <f t="shared" ref="Y269:Y300" si="154">IF(AX269&gt;=40%,AN269*J269*(100%-H269),0)</f>
        <v>0</v>
      </c>
      <c r="Z269" s="12">
        <f t="shared" ref="Z269:Z300" si="155">IF(OR(AY269&gt;=60%,(AX269+AY269)&gt;=100%),AO269*J269*(100%-H269),0)</f>
        <v>0</v>
      </c>
      <c r="AA269" s="12">
        <f t="shared" ref="AA269:AA300" si="156">IF(AZ269&gt;=100%,AP269*K269*(100%-H269),0)</f>
        <v>953677.79999999993</v>
      </c>
      <c r="AB269" s="12">
        <f t="shared" si="127"/>
        <v>0</v>
      </c>
      <c r="AC269" s="12">
        <v>100000000</v>
      </c>
      <c r="AD269" s="12">
        <v>50000000</v>
      </c>
      <c r="AE269" s="12">
        <f>SUMIFS('[1]TIẾN ĐỘ %'!$M$6:$M$1034,'[1]TIẾN ĐỘ %'!$G$6:$G$1034,$A269,'[1]TIẾN ĐỘ %'!$F$6:$F$1034,$E269)</f>
        <v>50000000</v>
      </c>
      <c r="AF269" s="12">
        <f t="shared" si="139"/>
        <v>200000000</v>
      </c>
      <c r="AG269" s="12">
        <v>0</v>
      </c>
      <c r="AH269" s="12">
        <v>0</v>
      </c>
      <c r="AI269" s="12">
        <v>14622000</v>
      </c>
      <c r="AJ269" s="12">
        <v>52236000</v>
      </c>
      <c r="AK269" s="12">
        <v>27096000</v>
      </c>
      <c r="AL269" s="12">
        <v>52236000</v>
      </c>
      <c r="AM269" s="12">
        <v>79332000</v>
      </c>
      <c r="AN269" s="12">
        <f>SUMIFS('[1]DATA THÔ IN'!$P$4:$P$12031,'[1]DATA THÔ IN'!$H$4:$H$12031,$A269,'[1]DATA THÔ IN'!$AC$4:$AC$12031,$E269,'[1]DATA THÔ IN'!$AH$4:$AH$12031,"Tiến độ 1")</f>
        <v>79230000</v>
      </c>
      <c r="AO269" s="12">
        <f>SUMIFS('[1]DATA THÔ IN'!$P$4:$P$12031,'[1]DATA THÔ IN'!$H$4:$H$12031,$A269,'[1]DATA THÔ IN'!$AC$4:$AC$12031,$E269,'[1]DATA THÔ IN'!$AH$4:$AH$12031,"Tiến độ 2")</f>
        <v>23316000</v>
      </c>
      <c r="AP269" s="12">
        <f>SUMIFS('[1]TIẾN ĐỘ %'!$N$6:$N$1034,'[1]TIẾN ĐỘ %'!$G$6:$G$1034,A269,'[1]TIẾN ĐỘ %'!$F$6:$F$1034,$E269)</f>
        <v>102546000</v>
      </c>
      <c r="AQ269" s="12">
        <f t="shared" si="140"/>
        <v>196500000</v>
      </c>
      <c r="AR269" s="15">
        <f t="shared" si="141"/>
        <v>0</v>
      </c>
      <c r="AS269" s="15">
        <f t="shared" si="142"/>
        <v>0</v>
      </c>
      <c r="AT269" s="15">
        <f t="shared" si="143"/>
        <v>0.14621999999999999</v>
      </c>
      <c r="AU269" s="16">
        <f t="shared" si="144"/>
        <v>1.0447200000000001</v>
      </c>
      <c r="AV269" s="16">
        <f t="shared" si="145"/>
        <v>0.54191999999999996</v>
      </c>
      <c r="AW269" s="16">
        <f t="shared" si="146"/>
        <v>1.5866400000000001</v>
      </c>
      <c r="AX269" s="16">
        <f t="shared" si="148"/>
        <v>1.5846</v>
      </c>
      <c r="AY269" s="16">
        <f t="shared" si="149"/>
        <v>0.46632000000000001</v>
      </c>
      <c r="AZ269" s="16">
        <f t="shared" si="150"/>
        <v>2.0509200000000001</v>
      </c>
      <c r="BA269" s="16">
        <f t="shared" si="151"/>
        <v>0.98250000000000004</v>
      </c>
    </row>
    <row r="270" spans="1:53" x14ac:dyDescent="0.25">
      <c r="A270" s="8" t="s">
        <v>1275</v>
      </c>
      <c r="B270" s="28" t="s">
        <v>227</v>
      </c>
      <c r="C270" s="28" t="s">
        <v>228</v>
      </c>
      <c r="D270" s="28" t="s">
        <v>60</v>
      </c>
      <c r="E270" s="9" t="s">
        <v>216</v>
      </c>
      <c r="F270" s="28" t="s">
        <v>61</v>
      </c>
      <c r="G270" s="28" t="s">
        <v>51</v>
      </c>
      <c r="H270" s="11">
        <v>7.0000000000000007E-2</v>
      </c>
      <c r="I270" s="11"/>
      <c r="J270" s="11">
        <v>0</v>
      </c>
      <c r="K270" s="11">
        <v>0.01</v>
      </c>
      <c r="L270" s="11">
        <v>5.0000000000000001E-3</v>
      </c>
      <c r="M270" s="11"/>
      <c r="N270" s="11">
        <v>5.0000000000000001E-3</v>
      </c>
      <c r="O270" s="12">
        <f t="shared" si="134"/>
        <v>0</v>
      </c>
      <c r="P270" s="12">
        <f t="shared" si="133"/>
        <v>0</v>
      </c>
      <c r="Q270" s="12">
        <f t="shared" si="135"/>
        <v>0</v>
      </c>
      <c r="R270" s="12">
        <f t="shared" si="126"/>
        <v>0</v>
      </c>
      <c r="S270" s="12">
        <f t="shared" si="136"/>
        <v>0</v>
      </c>
      <c r="T270" s="12">
        <f t="shared" si="152"/>
        <v>0</v>
      </c>
      <c r="U270" s="12">
        <f t="shared" si="137"/>
        <v>0</v>
      </c>
      <c r="V270" s="12">
        <f t="shared" si="153"/>
        <v>0</v>
      </c>
      <c r="W270" s="12">
        <f t="shared" si="147"/>
        <v>6600</v>
      </c>
      <c r="X270" s="12">
        <f t="shared" si="138"/>
        <v>0</v>
      </c>
      <c r="Y270" s="12">
        <f t="shared" si="154"/>
        <v>0</v>
      </c>
      <c r="Z270" s="12">
        <f t="shared" si="155"/>
        <v>0</v>
      </c>
      <c r="AA270" s="12">
        <f t="shared" si="156"/>
        <v>100495.79999999999</v>
      </c>
      <c r="AB270" s="12">
        <f t="shared" si="127"/>
        <v>0</v>
      </c>
      <c r="AC270" s="12">
        <v>15000000</v>
      </c>
      <c r="AD270" s="12">
        <v>10000000</v>
      </c>
      <c r="AE270" s="12">
        <f>SUMIFS('[1]TIẾN ĐỘ %'!$M$6:$M$1034,'[1]TIẾN ĐỘ %'!$G$6:$G$1034,$A270,'[1]TIẾN ĐỘ %'!$F$6:$F$1034,$E270)</f>
        <v>10000000</v>
      </c>
      <c r="AF270" s="12">
        <f t="shared" si="139"/>
        <v>35000000</v>
      </c>
      <c r="AG270" s="12">
        <v>2970000</v>
      </c>
      <c r="AH270" s="12">
        <v>0</v>
      </c>
      <c r="AI270" s="12">
        <v>2970000</v>
      </c>
      <c r="AJ270" s="12">
        <v>660000</v>
      </c>
      <c r="AK270" s="12">
        <v>0</v>
      </c>
      <c r="AL270" s="12">
        <v>660000</v>
      </c>
      <c r="AM270" s="12">
        <v>660000</v>
      </c>
      <c r="AN270" s="12">
        <f>SUMIFS('[1]DATA THÔ IN'!$P$4:$P$12031,'[1]DATA THÔ IN'!$H$4:$H$12031,$A270,'[1]DATA THÔ IN'!$AC$4:$AC$12031,$E270,'[1]DATA THÔ IN'!$AH$4:$AH$12031,"Tiến độ 1")</f>
        <v>8580000</v>
      </c>
      <c r="AO270" s="12">
        <f>SUMIFS('[1]DATA THÔ IN'!$P$4:$P$12031,'[1]DATA THÔ IN'!$H$4:$H$12031,$A270,'[1]DATA THÔ IN'!$AC$4:$AC$12031,$E270,'[1]DATA THÔ IN'!$AH$4:$AH$12031,"Tiến độ 2")</f>
        <v>2226000</v>
      </c>
      <c r="AP270" s="12">
        <f>SUMIFS('[1]TIẾN ĐỘ %'!$N$6:$N$1034,'[1]TIẾN ĐỘ %'!$G$6:$G$1034,A270,'[1]TIẾN ĐỘ %'!$F$6:$F$1034,$E270)</f>
        <v>10806000</v>
      </c>
      <c r="AQ270" s="12">
        <f t="shared" si="140"/>
        <v>14436000</v>
      </c>
      <c r="AR270" s="15">
        <f t="shared" si="141"/>
        <v>0.19800000000000001</v>
      </c>
      <c r="AS270" s="15">
        <f t="shared" si="142"/>
        <v>0</v>
      </c>
      <c r="AT270" s="15">
        <f t="shared" si="143"/>
        <v>0.19800000000000001</v>
      </c>
      <c r="AU270" s="16">
        <f t="shared" si="144"/>
        <v>6.6000000000000003E-2</v>
      </c>
      <c r="AV270" s="16">
        <f t="shared" si="145"/>
        <v>0</v>
      </c>
      <c r="AW270" s="16">
        <f t="shared" si="146"/>
        <v>6.6000000000000003E-2</v>
      </c>
      <c r="AX270" s="16">
        <f t="shared" si="148"/>
        <v>0.85799999999999998</v>
      </c>
      <c r="AY270" s="16">
        <f t="shared" si="149"/>
        <v>0.22259999999999999</v>
      </c>
      <c r="AZ270" s="16">
        <f t="shared" si="150"/>
        <v>1.0806</v>
      </c>
      <c r="BA270" s="16">
        <f t="shared" si="151"/>
        <v>0.41245714285714286</v>
      </c>
    </row>
    <row r="271" spans="1:53" x14ac:dyDescent="0.25">
      <c r="A271" s="8" t="s">
        <v>1282</v>
      </c>
      <c r="B271" s="28" t="s">
        <v>229</v>
      </c>
      <c r="C271" s="28" t="s">
        <v>230</v>
      </c>
      <c r="D271" s="28" t="s">
        <v>60</v>
      </c>
      <c r="E271" s="9" t="s">
        <v>216</v>
      </c>
      <c r="F271" s="28" t="s">
        <v>61</v>
      </c>
      <c r="G271" s="28" t="s">
        <v>51</v>
      </c>
      <c r="H271" s="11">
        <v>7.0000000000000007E-2</v>
      </c>
      <c r="I271" s="11"/>
      <c r="J271" s="11">
        <v>0</v>
      </c>
      <c r="K271" s="11">
        <v>0.01</v>
      </c>
      <c r="L271" s="11">
        <v>5.0000000000000001E-3</v>
      </c>
      <c r="M271" s="11"/>
      <c r="N271" s="11">
        <v>5.0000000000000001E-3</v>
      </c>
      <c r="O271" s="12">
        <f t="shared" si="134"/>
        <v>0</v>
      </c>
      <c r="P271" s="12">
        <f t="shared" si="133"/>
        <v>0</v>
      </c>
      <c r="Q271" s="12">
        <f t="shared" si="135"/>
        <v>0</v>
      </c>
      <c r="R271" s="12">
        <f t="shared" si="126"/>
        <v>0</v>
      </c>
      <c r="S271" s="12">
        <f t="shared" si="136"/>
        <v>0</v>
      </c>
      <c r="T271" s="12">
        <f t="shared" si="152"/>
        <v>0</v>
      </c>
      <c r="U271" s="12">
        <f t="shared" si="137"/>
        <v>0</v>
      </c>
      <c r="V271" s="12">
        <f t="shared" si="153"/>
        <v>0</v>
      </c>
      <c r="W271" s="12">
        <f t="shared" si="147"/>
        <v>0</v>
      </c>
      <c r="X271" s="12">
        <f t="shared" si="138"/>
        <v>0</v>
      </c>
      <c r="Y271" s="12">
        <f t="shared" si="154"/>
        <v>0</v>
      </c>
      <c r="Z271" s="12">
        <f t="shared" si="155"/>
        <v>0</v>
      </c>
      <c r="AA271" s="12">
        <f t="shared" si="156"/>
        <v>139946.4</v>
      </c>
      <c r="AB271" s="12">
        <f t="shared" si="127"/>
        <v>0</v>
      </c>
      <c r="AC271" s="12">
        <v>15000000</v>
      </c>
      <c r="AD271" s="12">
        <v>15000000</v>
      </c>
      <c r="AE271" s="12">
        <f>SUMIFS('[1]TIẾN ĐỘ %'!$M$6:$M$1034,'[1]TIẾN ĐỘ %'!$G$6:$G$1034,$A271,'[1]TIẾN ĐỘ %'!$F$6:$F$1034,$E271)</f>
        <v>15000000</v>
      </c>
      <c r="AF271" s="12">
        <f t="shared" si="139"/>
        <v>45000000</v>
      </c>
      <c r="AG271" s="12">
        <v>0</v>
      </c>
      <c r="AH271" s="12">
        <v>1506000</v>
      </c>
      <c r="AI271" s="12">
        <v>1506000</v>
      </c>
      <c r="AJ271" s="12">
        <v>0</v>
      </c>
      <c r="AK271" s="12">
        <v>5457000</v>
      </c>
      <c r="AL271" s="12">
        <v>0</v>
      </c>
      <c r="AM271" s="12">
        <v>5457000</v>
      </c>
      <c r="AN271" s="12">
        <f>SUMIFS('[1]DATA THÔ IN'!$P$4:$P$12031,'[1]DATA THÔ IN'!$H$4:$H$12031,$A271,'[1]DATA THÔ IN'!$AC$4:$AC$12031,$E271,'[1]DATA THÔ IN'!$AH$4:$AH$12031,"Tiến độ 1")</f>
        <v>10524000</v>
      </c>
      <c r="AO271" s="12">
        <f>SUMIFS('[1]DATA THÔ IN'!$P$4:$P$12031,'[1]DATA THÔ IN'!$H$4:$H$12031,$A271,'[1]DATA THÔ IN'!$AC$4:$AC$12031,$E271,'[1]DATA THÔ IN'!$AH$4:$AH$12031,"Tiến độ 2")</f>
        <v>4524000</v>
      </c>
      <c r="AP271" s="12">
        <f>SUMIFS('[1]TIẾN ĐỘ %'!$N$6:$N$1034,'[1]TIẾN ĐỘ %'!$G$6:$G$1034,A271,'[1]TIẾN ĐỘ %'!$F$6:$F$1034,$E271)</f>
        <v>15048000</v>
      </c>
      <c r="AQ271" s="12">
        <f t="shared" si="140"/>
        <v>22011000</v>
      </c>
      <c r="AR271" s="15">
        <f t="shared" si="141"/>
        <v>0</v>
      </c>
      <c r="AS271" s="15">
        <f t="shared" si="142"/>
        <v>0.1004</v>
      </c>
      <c r="AT271" s="15">
        <f t="shared" si="143"/>
        <v>0.1004</v>
      </c>
      <c r="AU271" s="16">
        <f t="shared" si="144"/>
        <v>0</v>
      </c>
      <c r="AV271" s="16">
        <f t="shared" si="145"/>
        <v>0.36380000000000001</v>
      </c>
      <c r="AW271" s="16">
        <f t="shared" si="146"/>
        <v>0.36380000000000001</v>
      </c>
      <c r="AX271" s="16">
        <f t="shared" si="148"/>
        <v>0.7016</v>
      </c>
      <c r="AY271" s="16">
        <f t="shared" si="149"/>
        <v>0.30159999999999998</v>
      </c>
      <c r="AZ271" s="16">
        <f t="shared" si="150"/>
        <v>1.0032000000000001</v>
      </c>
      <c r="BA271" s="16">
        <f t="shared" si="151"/>
        <v>0.48913333333333331</v>
      </c>
    </row>
    <row r="272" spans="1:53" x14ac:dyDescent="0.25">
      <c r="A272" s="8" t="s">
        <v>1274</v>
      </c>
      <c r="B272" s="28" t="s">
        <v>231</v>
      </c>
      <c r="C272" s="28" t="s">
        <v>232</v>
      </c>
      <c r="D272" s="28" t="s">
        <v>60</v>
      </c>
      <c r="E272" s="9" t="s">
        <v>216</v>
      </c>
      <c r="F272" s="28" t="s">
        <v>88</v>
      </c>
      <c r="G272" s="28" t="s">
        <v>51</v>
      </c>
      <c r="H272" s="11">
        <v>7.0000000000000007E-2</v>
      </c>
      <c r="I272" s="11"/>
      <c r="J272" s="11">
        <v>0</v>
      </c>
      <c r="K272" s="11">
        <v>0.01</v>
      </c>
      <c r="L272" s="11">
        <v>5.0000000000000001E-3</v>
      </c>
      <c r="M272" s="11"/>
      <c r="N272" s="11">
        <v>5.0000000000000001E-3</v>
      </c>
      <c r="O272" s="12">
        <f t="shared" si="134"/>
        <v>0</v>
      </c>
      <c r="P272" s="12">
        <f t="shared" si="133"/>
        <v>0</v>
      </c>
      <c r="Q272" s="12">
        <f t="shared" si="135"/>
        <v>0</v>
      </c>
      <c r="R272" s="12">
        <f t="shared" si="126"/>
        <v>0</v>
      </c>
      <c r="S272" s="12">
        <f t="shared" si="136"/>
        <v>0</v>
      </c>
      <c r="T272" s="12">
        <f t="shared" si="152"/>
        <v>0</v>
      </c>
      <c r="U272" s="12">
        <f t="shared" si="137"/>
        <v>0</v>
      </c>
      <c r="V272" s="12">
        <f t="shared" si="153"/>
        <v>0</v>
      </c>
      <c r="W272" s="12">
        <f t="shared" si="147"/>
        <v>0</v>
      </c>
      <c r="X272" s="12">
        <f t="shared" si="138"/>
        <v>0</v>
      </c>
      <c r="Y272" s="12">
        <f t="shared" si="154"/>
        <v>0</v>
      </c>
      <c r="Z272" s="12">
        <f t="shared" si="155"/>
        <v>0</v>
      </c>
      <c r="AA272" s="12">
        <f t="shared" si="156"/>
        <v>0</v>
      </c>
      <c r="AB272" s="12">
        <f t="shared" si="127"/>
        <v>0</v>
      </c>
      <c r="AC272" s="12">
        <v>30000000</v>
      </c>
      <c r="AD272" s="12">
        <v>30000000</v>
      </c>
      <c r="AE272" s="12">
        <f>SUMIFS('[1]TIẾN ĐỘ %'!$M$6:$M$1034,'[1]TIẾN ĐỘ %'!$G$6:$G$1034,$A272,'[1]TIẾN ĐỘ %'!$F$6:$F$1034,$E272)</f>
        <v>30000000</v>
      </c>
      <c r="AF272" s="12">
        <f t="shared" si="139"/>
        <v>90000000</v>
      </c>
      <c r="AG272" s="12">
        <v>0</v>
      </c>
      <c r="AH272" s="12">
        <v>0</v>
      </c>
      <c r="AI272" s="12">
        <v>0</v>
      </c>
      <c r="AJ272" s="12">
        <v>0</v>
      </c>
      <c r="AK272" s="12">
        <v>9060000</v>
      </c>
      <c r="AL272" s="12">
        <v>0</v>
      </c>
      <c r="AM272" s="12">
        <v>9060000</v>
      </c>
      <c r="AN272" s="12">
        <f>SUMIFS('[1]DATA THÔ IN'!$P$4:$P$12031,'[1]DATA THÔ IN'!$H$4:$H$12031,$A272,'[1]DATA THÔ IN'!$AC$4:$AC$12031,$E272,'[1]DATA THÔ IN'!$AH$4:$AH$12031,"Tiến độ 1")</f>
        <v>9720000</v>
      </c>
      <c r="AO272" s="12">
        <f>SUMIFS('[1]DATA THÔ IN'!$P$4:$P$12031,'[1]DATA THÔ IN'!$H$4:$H$12031,$A272,'[1]DATA THÔ IN'!$AC$4:$AC$12031,$E272,'[1]DATA THÔ IN'!$AH$4:$AH$12031,"Tiến độ 2")</f>
        <v>0</v>
      </c>
      <c r="AP272" s="12">
        <f>SUMIFS('[1]TIẾN ĐỘ %'!$N$6:$N$1034,'[1]TIẾN ĐỘ %'!$G$6:$G$1034,A272,'[1]TIẾN ĐỘ %'!$F$6:$F$1034,$E272)</f>
        <v>9720000</v>
      </c>
      <c r="AQ272" s="12">
        <f t="shared" si="140"/>
        <v>18780000</v>
      </c>
      <c r="AR272" s="15">
        <f t="shared" si="141"/>
        <v>0</v>
      </c>
      <c r="AS272" s="15">
        <f t="shared" si="142"/>
        <v>0</v>
      </c>
      <c r="AT272" s="15">
        <f t="shared" si="143"/>
        <v>0</v>
      </c>
      <c r="AU272" s="16">
        <f t="shared" si="144"/>
        <v>0</v>
      </c>
      <c r="AV272" s="16">
        <f t="shared" si="145"/>
        <v>0.30199999999999999</v>
      </c>
      <c r="AW272" s="16">
        <f t="shared" si="146"/>
        <v>0.30199999999999999</v>
      </c>
      <c r="AX272" s="16">
        <f t="shared" si="148"/>
        <v>0.32400000000000001</v>
      </c>
      <c r="AY272" s="16">
        <f t="shared" si="149"/>
        <v>0</v>
      </c>
      <c r="AZ272" s="16">
        <f t="shared" si="150"/>
        <v>0.32400000000000001</v>
      </c>
      <c r="BA272" s="16">
        <f t="shared" si="151"/>
        <v>0.20866666666666667</v>
      </c>
    </row>
    <row r="273" spans="1:53" x14ac:dyDescent="0.25">
      <c r="A273" s="8" t="s">
        <v>1281</v>
      </c>
      <c r="B273" s="28" t="s">
        <v>233</v>
      </c>
      <c r="C273" s="28" t="s">
        <v>234</v>
      </c>
      <c r="D273" s="28" t="s">
        <v>49</v>
      </c>
      <c r="E273" s="9" t="s">
        <v>216</v>
      </c>
      <c r="F273" s="28" t="s">
        <v>64</v>
      </c>
      <c r="G273" s="28" t="s">
        <v>51</v>
      </c>
      <c r="H273" s="11">
        <v>7.0000000000000007E-2</v>
      </c>
      <c r="I273" s="11"/>
      <c r="J273" s="11">
        <v>0</v>
      </c>
      <c r="K273" s="11">
        <v>0.01</v>
      </c>
      <c r="L273" s="11">
        <v>5.0000000000000001E-3</v>
      </c>
      <c r="M273" s="11"/>
      <c r="N273" s="11">
        <v>5.0000000000000001E-3</v>
      </c>
      <c r="O273" s="12">
        <f t="shared" si="134"/>
        <v>0</v>
      </c>
      <c r="P273" s="12">
        <f t="shared" si="133"/>
        <v>0</v>
      </c>
      <c r="Q273" s="12">
        <f t="shared" si="135"/>
        <v>0</v>
      </c>
      <c r="R273" s="12">
        <f t="shared" si="126"/>
        <v>0</v>
      </c>
      <c r="S273" s="12">
        <f t="shared" si="136"/>
        <v>0</v>
      </c>
      <c r="T273" s="12">
        <f t="shared" si="152"/>
        <v>0</v>
      </c>
      <c r="U273" s="12">
        <f t="shared" si="137"/>
        <v>0</v>
      </c>
      <c r="V273" s="12">
        <f t="shared" si="153"/>
        <v>163829</v>
      </c>
      <c r="W273" s="12">
        <f t="shared" si="147"/>
        <v>0</v>
      </c>
      <c r="X273" s="12">
        <f t="shared" si="138"/>
        <v>0</v>
      </c>
      <c r="Y273" s="12">
        <f t="shared" si="154"/>
        <v>0</v>
      </c>
      <c r="Z273" s="12">
        <f t="shared" si="155"/>
        <v>0</v>
      </c>
      <c r="AA273" s="12">
        <f t="shared" si="156"/>
        <v>186930</v>
      </c>
      <c r="AB273" s="12">
        <f t="shared" si="127"/>
        <v>0</v>
      </c>
      <c r="AC273" s="12">
        <v>20000000</v>
      </c>
      <c r="AD273" s="12">
        <v>10000000</v>
      </c>
      <c r="AE273" s="12">
        <f>SUMIFS('[1]TIẾN ĐỘ %'!$M$6:$M$1034,'[1]TIẾN ĐỘ %'!$G$6:$G$1034,$A273,'[1]TIẾN ĐỘ %'!$F$6:$F$1034,$E273)</f>
        <v>20000000</v>
      </c>
      <c r="AF273" s="12">
        <f t="shared" si="139"/>
        <v>50000000</v>
      </c>
      <c r="AG273" s="12">
        <v>0</v>
      </c>
      <c r="AH273" s="12">
        <v>0</v>
      </c>
      <c r="AI273" s="12">
        <v>0</v>
      </c>
      <c r="AJ273" s="12">
        <v>0</v>
      </c>
      <c r="AK273" s="12">
        <v>17616000</v>
      </c>
      <c r="AL273" s="12">
        <v>0</v>
      </c>
      <c r="AM273" s="12">
        <v>17616000</v>
      </c>
      <c r="AN273" s="12">
        <f>SUMIFS('[1]DATA THÔ IN'!$P$4:$P$12031,'[1]DATA THÔ IN'!$H$4:$H$12031,$A273,'[1]DATA THÔ IN'!$AC$4:$AC$12031,$E273,'[1]DATA THÔ IN'!$AH$4:$AH$12031,"Tiến độ 1")</f>
        <v>16860000</v>
      </c>
      <c r="AO273" s="12">
        <f>SUMIFS('[1]DATA THÔ IN'!$P$4:$P$12031,'[1]DATA THÔ IN'!$H$4:$H$12031,$A273,'[1]DATA THÔ IN'!$AC$4:$AC$12031,$E273,'[1]DATA THÔ IN'!$AH$4:$AH$12031,"Tiến độ 2")</f>
        <v>0</v>
      </c>
      <c r="AP273" s="12">
        <f>SUMIFS('[1]TIẾN ĐỘ %'!$N$6:$N$1034,'[1]TIẾN ĐỘ %'!$G$6:$G$1034,A273,'[1]TIẾN ĐỘ %'!$F$6:$F$1034,$E273)</f>
        <v>20100000</v>
      </c>
      <c r="AQ273" s="12">
        <f t="shared" si="140"/>
        <v>37716000</v>
      </c>
      <c r="AR273" s="15">
        <f t="shared" si="141"/>
        <v>0</v>
      </c>
      <c r="AS273" s="15">
        <f t="shared" si="142"/>
        <v>0</v>
      </c>
      <c r="AT273" s="15">
        <f t="shared" si="143"/>
        <v>0</v>
      </c>
      <c r="AU273" s="16">
        <f t="shared" si="144"/>
        <v>0</v>
      </c>
      <c r="AV273" s="16">
        <f t="shared" si="145"/>
        <v>1.7616000000000001</v>
      </c>
      <c r="AW273" s="16">
        <f t="shared" si="146"/>
        <v>1.7616000000000001</v>
      </c>
      <c r="AX273" s="16">
        <f t="shared" si="148"/>
        <v>0.84299999999999997</v>
      </c>
      <c r="AY273" s="16">
        <f t="shared" si="149"/>
        <v>0</v>
      </c>
      <c r="AZ273" s="16">
        <f t="shared" si="150"/>
        <v>1.0049999999999999</v>
      </c>
      <c r="BA273" s="16">
        <f t="shared" si="151"/>
        <v>0.75431999999999999</v>
      </c>
    </row>
    <row r="274" spans="1:53" x14ac:dyDescent="0.25">
      <c r="A274" s="8" t="s">
        <v>1289</v>
      </c>
      <c r="B274" s="28" t="s">
        <v>365</v>
      </c>
      <c r="C274" s="28" t="s">
        <v>366</v>
      </c>
      <c r="D274" s="28" t="s">
        <v>49</v>
      </c>
      <c r="E274" s="9" t="s">
        <v>216</v>
      </c>
      <c r="F274" s="28" t="s">
        <v>85</v>
      </c>
      <c r="G274" s="28" t="s">
        <v>51</v>
      </c>
      <c r="H274" s="11">
        <v>7.0000000000000007E-2</v>
      </c>
      <c r="I274" s="11"/>
      <c r="J274" s="11">
        <v>0</v>
      </c>
      <c r="K274" s="11">
        <v>0.01</v>
      </c>
      <c r="L274" s="11">
        <v>5.0000000000000001E-3</v>
      </c>
      <c r="M274" s="11"/>
      <c r="N274" s="11">
        <v>5.0000000000000001E-3</v>
      </c>
      <c r="O274" s="12">
        <f t="shared" si="134"/>
        <v>0</v>
      </c>
      <c r="P274" s="12">
        <f t="shared" si="133"/>
        <v>0</v>
      </c>
      <c r="Q274" s="12">
        <f t="shared" si="135"/>
        <v>0</v>
      </c>
      <c r="R274" s="12">
        <f t="shared" si="126"/>
        <v>0</v>
      </c>
      <c r="S274" s="12">
        <f t="shared" si="136"/>
        <v>0</v>
      </c>
      <c r="T274" s="12">
        <f t="shared" si="152"/>
        <v>0</v>
      </c>
      <c r="U274" s="12">
        <f t="shared" si="137"/>
        <v>0</v>
      </c>
      <c r="V274" s="12">
        <f t="shared" si="153"/>
        <v>0</v>
      </c>
      <c r="W274" s="12">
        <f t="shared" si="147"/>
        <v>0</v>
      </c>
      <c r="X274" s="12">
        <f t="shared" si="138"/>
        <v>0</v>
      </c>
      <c r="Y274" s="12">
        <f t="shared" si="154"/>
        <v>0</v>
      </c>
      <c r="Z274" s="12">
        <f t="shared" si="155"/>
        <v>0</v>
      </c>
      <c r="AA274" s="12">
        <f t="shared" si="156"/>
        <v>0</v>
      </c>
      <c r="AB274" s="12">
        <f t="shared" si="127"/>
        <v>0</v>
      </c>
      <c r="AC274" s="12">
        <v>20000000</v>
      </c>
      <c r="AD274" s="12">
        <v>14000000</v>
      </c>
      <c r="AE274" s="12">
        <f>SUMIFS('[1]TIẾN ĐỘ %'!$M$6:$M$1034,'[1]TIẾN ĐỘ %'!$G$6:$G$1034,$A274,'[1]TIẾN ĐỘ %'!$F$6:$F$1034,$E274)</f>
        <v>20000000</v>
      </c>
      <c r="AF274" s="12">
        <f t="shared" si="139"/>
        <v>54000000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f>SUMIFS('[1]DATA THÔ IN'!$P$4:$P$12031,'[1]DATA THÔ IN'!$H$4:$H$12031,$A274,'[1]DATA THÔ IN'!$AC$4:$AC$12031,$E274,'[1]DATA THÔ IN'!$AH$4:$AH$12031,"Tiến độ 1")</f>
        <v>0</v>
      </c>
      <c r="AO274" s="12">
        <f>SUMIFS('[1]DATA THÔ IN'!$P$4:$P$12031,'[1]DATA THÔ IN'!$H$4:$H$12031,$A274,'[1]DATA THÔ IN'!$AC$4:$AC$12031,$E274,'[1]DATA THÔ IN'!$AH$4:$AH$12031,"Tiến độ 2")</f>
        <v>0</v>
      </c>
      <c r="AP274" s="12">
        <f>SUMIFS('[1]TIẾN ĐỘ %'!$N$6:$N$1034,'[1]TIẾN ĐỘ %'!$G$6:$G$1034,A274,'[1]TIẾN ĐỘ %'!$F$6:$F$1034,$E274)</f>
        <v>0</v>
      </c>
      <c r="AQ274" s="12">
        <f t="shared" si="140"/>
        <v>0</v>
      </c>
      <c r="AR274" s="15">
        <f t="shared" si="141"/>
        <v>0</v>
      </c>
      <c r="AS274" s="15">
        <f t="shared" si="142"/>
        <v>0</v>
      </c>
      <c r="AT274" s="15">
        <f t="shared" si="143"/>
        <v>0</v>
      </c>
      <c r="AU274" s="16">
        <f t="shared" si="144"/>
        <v>0</v>
      </c>
      <c r="AV274" s="16">
        <f t="shared" si="145"/>
        <v>0</v>
      </c>
      <c r="AW274" s="16">
        <f t="shared" si="146"/>
        <v>0</v>
      </c>
      <c r="AX274" s="16">
        <f t="shared" si="148"/>
        <v>0</v>
      </c>
      <c r="AY274" s="16">
        <f t="shared" si="149"/>
        <v>0</v>
      </c>
      <c r="AZ274" s="16">
        <f t="shared" si="150"/>
        <v>0</v>
      </c>
      <c r="BA274" s="16">
        <f t="shared" si="151"/>
        <v>0</v>
      </c>
    </row>
    <row r="275" spans="1:53" x14ac:dyDescent="0.25">
      <c r="A275" s="8" t="s">
        <v>1290</v>
      </c>
      <c r="B275" s="28" t="s">
        <v>417</v>
      </c>
      <c r="C275" s="28" t="s">
        <v>418</v>
      </c>
      <c r="D275" s="28" t="s">
        <v>49</v>
      </c>
      <c r="E275" s="9" t="s">
        <v>216</v>
      </c>
      <c r="F275" s="28" t="s">
        <v>64</v>
      </c>
      <c r="G275" s="28" t="s">
        <v>51</v>
      </c>
      <c r="H275" s="11"/>
      <c r="I275" s="11"/>
      <c r="J275" s="11">
        <v>0</v>
      </c>
      <c r="K275" s="11">
        <v>0.03</v>
      </c>
      <c r="L275" s="11">
        <v>0</v>
      </c>
      <c r="M275" s="11">
        <v>0</v>
      </c>
      <c r="N275" s="11"/>
      <c r="O275" s="12">
        <f t="shared" si="134"/>
        <v>0</v>
      </c>
      <c r="P275" s="12">
        <f t="shared" si="133"/>
        <v>0</v>
      </c>
      <c r="Q275" s="12">
        <f t="shared" si="135"/>
        <v>0</v>
      </c>
      <c r="R275" s="12">
        <f t="shared" si="126"/>
        <v>0</v>
      </c>
      <c r="S275" s="12">
        <f t="shared" si="136"/>
        <v>0</v>
      </c>
      <c r="T275" s="12">
        <f t="shared" si="152"/>
        <v>0</v>
      </c>
      <c r="U275" s="12">
        <f t="shared" si="137"/>
        <v>0</v>
      </c>
      <c r="V275" s="12">
        <f t="shared" si="153"/>
        <v>0</v>
      </c>
      <c r="W275" s="12">
        <f t="shared" si="147"/>
        <v>0</v>
      </c>
      <c r="X275" s="12">
        <f t="shared" si="138"/>
        <v>0</v>
      </c>
      <c r="Y275" s="12">
        <f t="shared" si="154"/>
        <v>0</v>
      </c>
      <c r="Z275" s="12">
        <f t="shared" si="155"/>
        <v>0</v>
      </c>
      <c r="AA275" s="12">
        <f t="shared" si="156"/>
        <v>0</v>
      </c>
      <c r="AB275" s="12">
        <f t="shared" si="127"/>
        <v>0</v>
      </c>
      <c r="AC275" s="12">
        <v>0</v>
      </c>
      <c r="AD275" s="12">
        <v>0</v>
      </c>
      <c r="AE275" s="12">
        <f>SUMIFS('[1]TIẾN ĐỘ %'!$M$6:$M$1034,'[1]TIẾN ĐỘ %'!$G$6:$G$1034,$A275,'[1]TIẾN ĐỘ %'!$F$6:$F$1034,$E275)</f>
        <v>0</v>
      </c>
      <c r="AF275" s="12">
        <f t="shared" si="139"/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f>SUMIFS('[1]DATA THÔ IN'!$P$4:$P$12031,'[1]DATA THÔ IN'!$H$4:$H$12031,$A275,'[1]DATA THÔ IN'!$AC$4:$AC$12031,$E275,'[1]DATA THÔ IN'!$AH$4:$AH$12031,"Tiến độ 1")</f>
        <v>0</v>
      </c>
      <c r="AO275" s="12">
        <f>SUMIFS('[1]DATA THÔ IN'!$P$4:$P$12031,'[1]DATA THÔ IN'!$H$4:$H$12031,$A275,'[1]DATA THÔ IN'!$AC$4:$AC$12031,$E275,'[1]DATA THÔ IN'!$AH$4:$AH$12031,"Tiến độ 2")</f>
        <v>0</v>
      </c>
      <c r="AP275" s="12">
        <f>SUMIFS('[1]TIẾN ĐỘ %'!$N$6:$N$1034,'[1]TIẾN ĐỘ %'!$G$6:$G$1034,A275,'[1]TIẾN ĐỘ %'!$F$6:$F$1034,$E275)</f>
        <v>0</v>
      </c>
      <c r="AQ275" s="12">
        <f t="shared" si="140"/>
        <v>0</v>
      </c>
      <c r="AR275" s="15">
        <f t="shared" si="141"/>
        <v>0</v>
      </c>
      <c r="AS275" s="15">
        <f t="shared" si="142"/>
        <v>0</v>
      </c>
      <c r="AT275" s="15">
        <f t="shared" si="143"/>
        <v>0</v>
      </c>
      <c r="AU275" s="16">
        <f t="shared" si="144"/>
        <v>0</v>
      </c>
      <c r="AV275" s="16">
        <f t="shared" si="145"/>
        <v>0</v>
      </c>
      <c r="AW275" s="16">
        <f t="shared" si="146"/>
        <v>0</v>
      </c>
      <c r="AX275" s="16">
        <f t="shared" si="148"/>
        <v>0</v>
      </c>
      <c r="AY275" s="16">
        <f t="shared" si="149"/>
        <v>0</v>
      </c>
      <c r="AZ275" s="16">
        <f t="shared" si="150"/>
        <v>0</v>
      </c>
      <c r="BA275" s="16">
        <f t="shared" si="151"/>
        <v>0</v>
      </c>
    </row>
    <row r="276" spans="1:53" x14ac:dyDescent="0.25">
      <c r="A276" s="8" t="s">
        <v>1302</v>
      </c>
      <c r="B276" s="32" t="s">
        <v>1233</v>
      </c>
      <c r="C276" s="32" t="s">
        <v>1234</v>
      </c>
      <c r="D276" s="32" t="s">
        <v>483</v>
      </c>
      <c r="E276" s="9" t="s">
        <v>216</v>
      </c>
      <c r="F276" s="28" t="s">
        <v>484</v>
      </c>
      <c r="G276" s="28" t="s">
        <v>1235</v>
      </c>
      <c r="H276" s="11">
        <v>7.0000000000000007E-2</v>
      </c>
      <c r="I276" s="17"/>
      <c r="J276" s="11">
        <v>0</v>
      </c>
      <c r="K276" s="11">
        <v>0.01</v>
      </c>
      <c r="L276" s="11">
        <v>5.0000000000000001E-3</v>
      </c>
      <c r="M276" s="11"/>
      <c r="N276" s="11">
        <v>5.0000000000000001E-3</v>
      </c>
      <c r="O276" s="12">
        <f t="shared" si="134"/>
        <v>0</v>
      </c>
      <c r="P276" s="12">
        <f t="shared" si="133"/>
        <v>0</v>
      </c>
      <c r="Q276" s="12">
        <f t="shared" si="135"/>
        <v>0</v>
      </c>
      <c r="R276" s="12">
        <f t="shared" si="126"/>
        <v>189943.2</v>
      </c>
      <c r="S276" s="12">
        <f t="shared" si="136"/>
        <v>0</v>
      </c>
      <c r="T276" s="12">
        <f t="shared" si="152"/>
        <v>0</v>
      </c>
      <c r="U276" s="12">
        <f t="shared" si="137"/>
        <v>0</v>
      </c>
      <c r="V276" s="12">
        <f t="shared" si="153"/>
        <v>0</v>
      </c>
      <c r="W276" s="12">
        <f t="shared" si="147"/>
        <v>0</v>
      </c>
      <c r="X276" s="12">
        <f t="shared" si="138"/>
        <v>0</v>
      </c>
      <c r="Y276" s="12">
        <f t="shared" si="154"/>
        <v>0</v>
      </c>
      <c r="Z276" s="12">
        <f t="shared" si="155"/>
        <v>0</v>
      </c>
      <c r="AA276" s="12">
        <f t="shared" si="156"/>
        <v>0</v>
      </c>
      <c r="AB276" s="12">
        <f t="shared" si="127"/>
        <v>0</v>
      </c>
      <c r="AC276" s="12">
        <v>20000000</v>
      </c>
      <c r="AD276" s="12">
        <v>20000000</v>
      </c>
      <c r="AE276" s="12">
        <f>SUMIFS('[1]TIẾN ĐỘ %'!$M$6:$M$1034,'[1]TIẾN ĐỘ %'!$G$6:$G$1034,$A276,'[1]TIẾN ĐỘ %'!$F$6:$F$1034,$E276)</f>
        <v>20000000</v>
      </c>
      <c r="AF276" s="12">
        <f t="shared" si="139"/>
        <v>60000000</v>
      </c>
      <c r="AG276" s="12">
        <v>12318000</v>
      </c>
      <c r="AH276" s="12">
        <v>6066000</v>
      </c>
      <c r="AI276" s="12">
        <v>20424000</v>
      </c>
      <c r="AJ276" s="12">
        <v>0</v>
      </c>
      <c r="AK276" s="12">
        <v>9900000</v>
      </c>
      <c r="AL276" s="12">
        <v>0</v>
      </c>
      <c r="AM276" s="12">
        <v>9900000</v>
      </c>
      <c r="AN276" s="12">
        <f>SUMIFS('[1]DATA THÔ IN'!$P$4:$P$12031,'[1]DATA THÔ IN'!$H$4:$H$12031,$A276,'[1]DATA THÔ IN'!$AC$4:$AC$12031,$E276,'[1]DATA THÔ IN'!$AH$4:$AH$12031,"Tiến độ 1")</f>
        <v>5112000</v>
      </c>
      <c r="AO276" s="12">
        <f>SUMIFS('[1]DATA THÔ IN'!$P$4:$P$12031,'[1]DATA THÔ IN'!$H$4:$H$12031,$A276,'[1]DATA THÔ IN'!$AC$4:$AC$12031,$E276,'[1]DATA THÔ IN'!$AH$4:$AH$12031,"Tiến độ 2")</f>
        <v>0</v>
      </c>
      <c r="AP276" s="12">
        <f>SUMIFS('[1]TIẾN ĐỘ %'!$N$6:$N$1034,'[1]TIẾN ĐỘ %'!$G$6:$G$1034,A276,'[1]TIẾN ĐỘ %'!$F$6:$F$1034,$E276)</f>
        <v>13032000</v>
      </c>
      <c r="AQ276" s="12">
        <f t="shared" si="140"/>
        <v>43356000</v>
      </c>
      <c r="AR276" s="15">
        <f t="shared" si="141"/>
        <v>0.6159</v>
      </c>
      <c r="AS276" s="15">
        <f t="shared" si="142"/>
        <v>0.30330000000000001</v>
      </c>
      <c r="AT276" s="15">
        <f t="shared" si="143"/>
        <v>1.0212000000000001</v>
      </c>
      <c r="AU276" s="16">
        <f t="shared" si="144"/>
        <v>0</v>
      </c>
      <c r="AV276" s="16">
        <f t="shared" si="145"/>
        <v>0.495</v>
      </c>
      <c r="AW276" s="16">
        <f t="shared" si="146"/>
        <v>0.495</v>
      </c>
      <c r="AX276" s="16">
        <f t="shared" si="148"/>
        <v>0.25559999999999999</v>
      </c>
      <c r="AY276" s="16">
        <f t="shared" si="149"/>
        <v>0</v>
      </c>
      <c r="AZ276" s="16">
        <f t="shared" si="150"/>
        <v>0.65159999999999996</v>
      </c>
      <c r="BA276" s="16">
        <f t="shared" si="151"/>
        <v>0.72260000000000002</v>
      </c>
    </row>
    <row r="277" spans="1:53" x14ac:dyDescent="0.25">
      <c r="A277" s="8" t="s">
        <v>1298</v>
      </c>
      <c r="B277" s="28" t="s">
        <v>605</v>
      </c>
      <c r="C277" s="28" t="s">
        <v>606</v>
      </c>
      <c r="D277" s="28" t="s">
        <v>1459</v>
      </c>
      <c r="E277" s="9" t="s">
        <v>216</v>
      </c>
      <c r="F277" s="28" t="s">
        <v>488</v>
      </c>
      <c r="G277" s="28" t="s">
        <v>475</v>
      </c>
      <c r="H277" s="11">
        <v>7.0000000000000007E-2</v>
      </c>
      <c r="I277" s="11"/>
      <c r="J277" s="11">
        <v>0</v>
      </c>
      <c r="K277" s="11">
        <v>0.01</v>
      </c>
      <c r="L277" s="11">
        <v>5.0000000000000001E-3</v>
      </c>
      <c r="M277" s="11"/>
      <c r="N277" s="11">
        <v>5.0000000000000001E-3</v>
      </c>
      <c r="O277" s="12">
        <f t="shared" si="134"/>
        <v>0</v>
      </c>
      <c r="P277" s="12">
        <f t="shared" si="133"/>
        <v>0</v>
      </c>
      <c r="Q277" s="12">
        <f t="shared" si="135"/>
        <v>0</v>
      </c>
      <c r="R277" s="12">
        <f t="shared" si="126"/>
        <v>0</v>
      </c>
      <c r="S277" s="12">
        <f t="shared" si="136"/>
        <v>0</v>
      </c>
      <c r="T277" s="12">
        <f t="shared" si="152"/>
        <v>0</v>
      </c>
      <c r="U277" s="12">
        <f t="shared" si="137"/>
        <v>0</v>
      </c>
      <c r="V277" s="12">
        <f t="shared" si="153"/>
        <v>0</v>
      </c>
      <c r="W277" s="12">
        <f t="shared" si="147"/>
        <v>0</v>
      </c>
      <c r="X277" s="12">
        <f t="shared" si="138"/>
        <v>0</v>
      </c>
      <c r="Y277" s="12">
        <f t="shared" si="154"/>
        <v>0</v>
      </c>
      <c r="Z277" s="12">
        <f t="shared" si="155"/>
        <v>0</v>
      </c>
      <c r="AA277" s="12">
        <f t="shared" si="156"/>
        <v>0</v>
      </c>
      <c r="AB277" s="12">
        <f t="shared" si="127"/>
        <v>0</v>
      </c>
      <c r="AC277" s="12">
        <v>0</v>
      </c>
      <c r="AD277" s="12">
        <v>0</v>
      </c>
      <c r="AE277" s="12">
        <f>SUMIFS('[1]TIẾN ĐỘ %'!$M$6:$M$1034,'[1]TIẾN ĐỘ %'!$G$6:$G$1034,$A277,'[1]TIẾN ĐỘ %'!$F$6:$F$1034,$E277)</f>
        <v>0</v>
      </c>
      <c r="AF277" s="12">
        <f t="shared" si="139"/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f>SUMIFS('[1]DATA THÔ IN'!$P$4:$P$12031,'[1]DATA THÔ IN'!$H$4:$H$12031,$A277,'[1]DATA THÔ IN'!$AC$4:$AC$12031,$E277,'[1]DATA THÔ IN'!$AH$4:$AH$12031,"Tiến độ 1")</f>
        <v>0</v>
      </c>
      <c r="AO277" s="12">
        <f>SUMIFS('[1]DATA THÔ IN'!$P$4:$P$12031,'[1]DATA THÔ IN'!$H$4:$H$12031,$A277,'[1]DATA THÔ IN'!$AC$4:$AC$12031,$E277,'[1]DATA THÔ IN'!$AH$4:$AH$12031,"Tiến độ 2")</f>
        <v>0</v>
      </c>
      <c r="AP277" s="12">
        <f>SUMIFS('[1]TIẾN ĐỘ %'!$N$6:$N$1034,'[1]TIẾN ĐỘ %'!$G$6:$G$1034,A277,'[1]TIẾN ĐỘ %'!$F$6:$F$1034,$E277)</f>
        <v>0</v>
      </c>
      <c r="AQ277" s="12">
        <f t="shared" si="140"/>
        <v>0</v>
      </c>
      <c r="AR277" s="15">
        <f t="shared" si="141"/>
        <v>0</v>
      </c>
      <c r="AS277" s="15">
        <f t="shared" si="142"/>
        <v>0</v>
      </c>
      <c r="AT277" s="15">
        <f t="shared" si="143"/>
        <v>0</v>
      </c>
      <c r="AU277" s="16">
        <f t="shared" si="144"/>
        <v>0</v>
      </c>
      <c r="AV277" s="16">
        <f t="shared" si="145"/>
        <v>0</v>
      </c>
      <c r="AW277" s="16">
        <f t="shared" si="146"/>
        <v>0</v>
      </c>
      <c r="AX277" s="16">
        <f t="shared" si="148"/>
        <v>0</v>
      </c>
      <c r="AY277" s="16">
        <f t="shared" si="149"/>
        <v>0</v>
      </c>
      <c r="AZ277" s="16">
        <f t="shared" si="150"/>
        <v>0</v>
      </c>
      <c r="BA277" s="16">
        <f t="shared" si="151"/>
        <v>0</v>
      </c>
    </row>
    <row r="278" spans="1:53" x14ac:dyDescent="0.25">
      <c r="A278" s="8" t="s">
        <v>1304</v>
      </c>
      <c r="B278" s="28" t="s">
        <v>619</v>
      </c>
      <c r="C278" s="28" t="s">
        <v>620</v>
      </c>
      <c r="D278" s="28" t="s">
        <v>1390</v>
      </c>
      <c r="E278" s="9" t="s">
        <v>216</v>
      </c>
      <c r="F278" s="28" t="s">
        <v>505</v>
      </c>
      <c r="G278" s="28" t="s">
        <v>475</v>
      </c>
      <c r="H278" s="11">
        <v>7.0000000000000007E-2</v>
      </c>
      <c r="I278" s="11"/>
      <c r="J278" s="11">
        <v>0</v>
      </c>
      <c r="K278" s="11">
        <v>0.01</v>
      </c>
      <c r="L278" s="11">
        <v>5.0000000000000001E-3</v>
      </c>
      <c r="M278" s="11"/>
      <c r="N278" s="11">
        <v>5.0000000000000001E-3</v>
      </c>
      <c r="O278" s="12">
        <f t="shared" si="134"/>
        <v>0</v>
      </c>
      <c r="P278" s="12">
        <f t="shared" si="133"/>
        <v>0</v>
      </c>
      <c r="Q278" s="12">
        <f t="shared" si="135"/>
        <v>0</v>
      </c>
      <c r="R278" s="12">
        <f t="shared" si="126"/>
        <v>0</v>
      </c>
      <c r="S278" s="12">
        <f t="shared" si="136"/>
        <v>0</v>
      </c>
      <c r="T278" s="12">
        <f t="shared" si="152"/>
        <v>0</v>
      </c>
      <c r="U278" s="12">
        <f t="shared" si="137"/>
        <v>0</v>
      </c>
      <c r="V278" s="12">
        <f t="shared" si="153"/>
        <v>0</v>
      </c>
      <c r="W278" s="12">
        <f t="shared" si="147"/>
        <v>0</v>
      </c>
      <c r="X278" s="12">
        <f t="shared" si="138"/>
        <v>0</v>
      </c>
      <c r="Y278" s="12">
        <f t="shared" si="154"/>
        <v>0</v>
      </c>
      <c r="Z278" s="12">
        <f t="shared" si="155"/>
        <v>0</v>
      </c>
      <c r="AA278" s="12">
        <f t="shared" si="156"/>
        <v>0</v>
      </c>
      <c r="AB278" s="12">
        <f t="shared" si="127"/>
        <v>0</v>
      </c>
      <c r="AC278" s="12">
        <v>100000000</v>
      </c>
      <c r="AD278" s="12">
        <v>100000000</v>
      </c>
      <c r="AE278" s="12">
        <f>SUMIFS('[1]TIẾN ĐỘ %'!$M$6:$M$1034,'[1]TIẾN ĐỘ %'!$G$6:$G$1034,$A278,'[1]TIẾN ĐỘ %'!$F$6:$F$1034,$E278)</f>
        <v>100000000</v>
      </c>
      <c r="AF278" s="12">
        <f t="shared" si="139"/>
        <v>300000000</v>
      </c>
      <c r="AG278" s="12">
        <v>0</v>
      </c>
      <c r="AH278" s="12">
        <v>0</v>
      </c>
      <c r="AI278" s="12">
        <v>0</v>
      </c>
      <c r="AJ278" s="12">
        <v>0</v>
      </c>
      <c r="AK278" s="12">
        <v>72408000</v>
      </c>
      <c r="AL278" s="12">
        <v>0</v>
      </c>
      <c r="AM278" s="12">
        <v>72408000</v>
      </c>
      <c r="AN278" s="12">
        <f>SUMIFS('[1]DATA THÔ IN'!$P$4:$P$12031,'[1]DATA THÔ IN'!$H$4:$H$12031,$A278,'[1]DATA THÔ IN'!$AC$4:$AC$12031,$E278,'[1]DATA THÔ IN'!$AH$4:$AH$12031,"Tiến độ 1")</f>
        <v>0</v>
      </c>
      <c r="AO278" s="12">
        <f>SUMIFS('[1]DATA THÔ IN'!$P$4:$P$12031,'[1]DATA THÔ IN'!$H$4:$H$12031,$A278,'[1]DATA THÔ IN'!$AC$4:$AC$12031,$E278,'[1]DATA THÔ IN'!$AH$4:$AH$12031,"Tiến độ 2")</f>
        <v>0</v>
      </c>
      <c r="AP278" s="12">
        <f>SUMIFS('[1]TIẾN ĐỘ %'!$N$6:$N$1034,'[1]TIẾN ĐỘ %'!$G$6:$G$1034,A278,'[1]TIẾN ĐỘ %'!$F$6:$F$1034,$E278)</f>
        <v>0</v>
      </c>
      <c r="AQ278" s="12">
        <f t="shared" si="140"/>
        <v>72408000</v>
      </c>
      <c r="AR278" s="15">
        <f t="shared" si="141"/>
        <v>0</v>
      </c>
      <c r="AS278" s="15">
        <f t="shared" si="142"/>
        <v>0</v>
      </c>
      <c r="AT278" s="15">
        <f t="shared" si="143"/>
        <v>0</v>
      </c>
      <c r="AU278" s="16">
        <f t="shared" si="144"/>
        <v>0</v>
      </c>
      <c r="AV278" s="16">
        <f t="shared" si="145"/>
        <v>0.72407999999999995</v>
      </c>
      <c r="AW278" s="16">
        <f t="shared" si="146"/>
        <v>0.72407999999999995</v>
      </c>
      <c r="AX278" s="16">
        <f t="shared" si="148"/>
        <v>0</v>
      </c>
      <c r="AY278" s="16">
        <f t="shared" si="149"/>
        <v>0</v>
      </c>
      <c r="AZ278" s="16">
        <f t="shared" si="150"/>
        <v>0</v>
      </c>
      <c r="BA278" s="16">
        <f t="shared" si="151"/>
        <v>0.24135999999999999</v>
      </c>
    </row>
    <row r="279" spans="1:53" x14ac:dyDescent="0.25">
      <c r="A279" s="8" t="s">
        <v>1327</v>
      </c>
      <c r="B279" s="28" t="s">
        <v>625</v>
      </c>
      <c r="C279" s="28" t="s">
        <v>626</v>
      </c>
      <c r="D279" s="28" t="s">
        <v>1459</v>
      </c>
      <c r="E279" s="9" t="s">
        <v>216</v>
      </c>
      <c r="F279" s="28" t="s">
        <v>488</v>
      </c>
      <c r="G279" s="28" t="s">
        <v>475</v>
      </c>
      <c r="H279" s="11">
        <v>7.0000000000000007E-2</v>
      </c>
      <c r="I279" s="11"/>
      <c r="J279" s="11">
        <v>0</v>
      </c>
      <c r="K279" s="11">
        <v>0.01</v>
      </c>
      <c r="L279" s="11">
        <v>5.0000000000000001E-3</v>
      </c>
      <c r="M279" s="11"/>
      <c r="N279" s="11">
        <v>5.0000000000000001E-3</v>
      </c>
      <c r="O279" s="12">
        <f t="shared" si="134"/>
        <v>0</v>
      </c>
      <c r="P279" s="12">
        <f t="shared" si="133"/>
        <v>0</v>
      </c>
      <c r="Q279" s="12">
        <f t="shared" si="135"/>
        <v>0</v>
      </c>
      <c r="R279" s="12">
        <f t="shared" si="126"/>
        <v>0</v>
      </c>
      <c r="S279" s="12">
        <f t="shared" si="136"/>
        <v>0</v>
      </c>
      <c r="T279" s="12">
        <f t="shared" si="152"/>
        <v>0</v>
      </c>
      <c r="U279" s="12">
        <f t="shared" si="137"/>
        <v>0</v>
      </c>
      <c r="V279" s="12">
        <f t="shared" si="153"/>
        <v>0</v>
      </c>
      <c r="W279" s="12">
        <f t="shared" si="147"/>
        <v>0</v>
      </c>
      <c r="X279" s="12">
        <f t="shared" si="138"/>
        <v>0</v>
      </c>
      <c r="Y279" s="12">
        <f t="shared" si="154"/>
        <v>0</v>
      </c>
      <c r="Z279" s="12">
        <f t="shared" si="155"/>
        <v>0</v>
      </c>
      <c r="AA279" s="12">
        <f t="shared" si="156"/>
        <v>0</v>
      </c>
      <c r="AB279" s="12">
        <f t="shared" si="127"/>
        <v>0</v>
      </c>
      <c r="AC279" s="12">
        <v>30000000</v>
      </c>
      <c r="AD279" s="12">
        <v>30000000</v>
      </c>
      <c r="AE279" s="12">
        <f>SUMIFS('[1]TIẾN ĐỘ %'!$M$6:$M$1034,'[1]TIẾN ĐỘ %'!$G$6:$G$1034,$A279,'[1]TIẾN ĐỘ %'!$F$6:$F$1034,$E279)</f>
        <v>30000000</v>
      </c>
      <c r="AF279" s="12">
        <f t="shared" si="139"/>
        <v>90000000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f>SUMIFS('[1]DATA THÔ IN'!$P$4:$P$12031,'[1]DATA THÔ IN'!$H$4:$H$12031,$A279,'[1]DATA THÔ IN'!$AC$4:$AC$12031,$E279,'[1]DATA THÔ IN'!$AH$4:$AH$12031,"Tiến độ 1")</f>
        <v>0</v>
      </c>
      <c r="AO279" s="12">
        <f>SUMIFS('[1]DATA THÔ IN'!$P$4:$P$12031,'[1]DATA THÔ IN'!$H$4:$H$12031,$A279,'[1]DATA THÔ IN'!$AC$4:$AC$12031,$E279,'[1]DATA THÔ IN'!$AH$4:$AH$12031,"Tiến độ 2")</f>
        <v>0</v>
      </c>
      <c r="AP279" s="12">
        <f>SUMIFS('[1]TIẾN ĐỘ %'!$N$6:$N$1034,'[1]TIẾN ĐỘ %'!$G$6:$G$1034,A279,'[1]TIẾN ĐỘ %'!$F$6:$F$1034,$E279)</f>
        <v>0</v>
      </c>
      <c r="AQ279" s="12">
        <f t="shared" si="140"/>
        <v>0</v>
      </c>
      <c r="AR279" s="15">
        <f t="shared" si="141"/>
        <v>0</v>
      </c>
      <c r="AS279" s="15">
        <f t="shared" si="142"/>
        <v>0</v>
      </c>
      <c r="AT279" s="15">
        <f t="shared" si="143"/>
        <v>0</v>
      </c>
      <c r="AU279" s="16">
        <f t="shared" si="144"/>
        <v>0</v>
      </c>
      <c r="AV279" s="16">
        <f t="shared" si="145"/>
        <v>0</v>
      </c>
      <c r="AW279" s="16">
        <f t="shared" si="146"/>
        <v>0</v>
      </c>
      <c r="AX279" s="16">
        <f t="shared" si="148"/>
        <v>0</v>
      </c>
      <c r="AY279" s="16">
        <f t="shared" si="149"/>
        <v>0</v>
      </c>
      <c r="AZ279" s="16">
        <f t="shared" si="150"/>
        <v>0</v>
      </c>
      <c r="BA279" s="16">
        <f t="shared" si="151"/>
        <v>0</v>
      </c>
    </row>
    <row r="280" spans="1:53" x14ac:dyDescent="0.25">
      <c r="A280" s="8" t="s">
        <v>1308</v>
      </c>
      <c r="B280" s="28" t="s">
        <v>627</v>
      </c>
      <c r="C280" s="28" t="s">
        <v>628</v>
      </c>
      <c r="D280" s="28" t="s">
        <v>515</v>
      </c>
      <c r="E280" s="9" t="s">
        <v>216</v>
      </c>
      <c r="F280" s="28" t="s">
        <v>506</v>
      </c>
      <c r="G280" s="28" t="s">
        <v>475</v>
      </c>
      <c r="H280" s="11">
        <v>7.0000000000000007E-2</v>
      </c>
      <c r="I280" s="11"/>
      <c r="J280" s="11">
        <v>0</v>
      </c>
      <c r="K280" s="11">
        <v>0.01</v>
      </c>
      <c r="L280" s="11">
        <v>5.0000000000000001E-3</v>
      </c>
      <c r="M280" s="11"/>
      <c r="N280" s="11">
        <v>5.0000000000000001E-3</v>
      </c>
      <c r="O280" s="12">
        <f t="shared" si="134"/>
        <v>0</v>
      </c>
      <c r="P280" s="12">
        <f t="shared" si="133"/>
        <v>0</v>
      </c>
      <c r="Q280" s="12">
        <f t="shared" si="135"/>
        <v>0</v>
      </c>
      <c r="R280" s="12">
        <f t="shared" si="126"/>
        <v>0</v>
      </c>
      <c r="S280" s="12">
        <f t="shared" si="136"/>
        <v>0</v>
      </c>
      <c r="T280" s="12">
        <f t="shared" si="152"/>
        <v>0</v>
      </c>
      <c r="U280" s="12">
        <f t="shared" si="137"/>
        <v>0</v>
      </c>
      <c r="V280" s="12">
        <f t="shared" si="153"/>
        <v>0</v>
      </c>
      <c r="W280" s="12">
        <f t="shared" si="147"/>
        <v>70260</v>
      </c>
      <c r="X280" s="12">
        <f t="shared" si="138"/>
        <v>0</v>
      </c>
      <c r="Y280" s="12">
        <f t="shared" si="154"/>
        <v>0</v>
      </c>
      <c r="Z280" s="12">
        <f t="shared" si="155"/>
        <v>0</v>
      </c>
      <c r="AA280" s="12">
        <f t="shared" si="156"/>
        <v>0</v>
      </c>
      <c r="AB280" s="12">
        <f t="shared" si="127"/>
        <v>0</v>
      </c>
      <c r="AC280" s="12">
        <v>40000000</v>
      </c>
      <c r="AD280" s="12">
        <v>30000000</v>
      </c>
      <c r="AE280" s="12">
        <f>SUMIFS('[1]TIẾN ĐỘ %'!$M$6:$M$1034,'[1]TIẾN ĐỘ %'!$G$6:$G$1034,$A280,'[1]TIẾN ĐỘ %'!$F$6:$F$1034,$E280)</f>
        <v>30000000</v>
      </c>
      <c r="AF280" s="12">
        <f t="shared" si="139"/>
        <v>100000000</v>
      </c>
      <c r="AG280" s="12">
        <v>22074000</v>
      </c>
      <c r="AH280" s="12">
        <v>0</v>
      </c>
      <c r="AI280" s="12">
        <v>22074000</v>
      </c>
      <c r="AJ280" s="12">
        <v>7026000</v>
      </c>
      <c r="AK280" s="12">
        <v>0</v>
      </c>
      <c r="AL280" s="12">
        <v>7026000</v>
      </c>
      <c r="AM280" s="12">
        <v>7026000</v>
      </c>
      <c r="AN280" s="12">
        <f>SUMIFS('[1]DATA THÔ IN'!$P$4:$P$12031,'[1]DATA THÔ IN'!$H$4:$H$12031,$A280,'[1]DATA THÔ IN'!$AC$4:$AC$12031,$E280,'[1]DATA THÔ IN'!$AH$4:$AH$12031,"Tiến độ 1")</f>
        <v>13524000</v>
      </c>
      <c r="AO280" s="12">
        <f>SUMIFS('[1]DATA THÔ IN'!$P$4:$P$12031,'[1]DATA THÔ IN'!$H$4:$H$12031,$A280,'[1]DATA THÔ IN'!$AC$4:$AC$12031,$E280,'[1]DATA THÔ IN'!$AH$4:$AH$12031,"Tiến độ 2")</f>
        <v>10242000</v>
      </c>
      <c r="AP280" s="12">
        <f>SUMIFS('[1]TIẾN ĐỘ %'!$N$6:$N$1034,'[1]TIẾN ĐỘ %'!$G$6:$G$1034,A280,'[1]TIẾN ĐỘ %'!$F$6:$F$1034,$E280)</f>
        <v>23766000</v>
      </c>
      <c r="AQ280" s="12">
        <f t="shared" si="140"/>
        <v>52866000</v>
      </c>
      <c r="AR280" s="15">
        <f t="shared" si="141"/>
        <v>0.55184999999999995</v>
      </c>
      <c r="AS280" s="15">
        <f t="shared" si="142"/>
        <v>0</v>
      </c>
      <c r="AT280" s="15">
        <f t="shared" si="143"/>
        <v>0.55184999999999995</v>
      </c>
      <c r="AU280" s="16">
        <f t="shared" si="144"/>
        <v>0.23419999999999999</v>
      </c>
      <c r="AV280" s="16">
        <f t="shared" si="145"/>
        <v>0</v>
      </c>
      <c r="AW280" s="16">
        <f t="shared" si="146"/>
        <v>0.23419999999999999</v>
      </c>
      <c r="AX280" s="16">
        <f t="shared" si="148"/>
        <v>0.45079999999999998</v>
      </c>
      <c r="AY280" s="16">
        <f t="shared" si="149"/>
        <v>0.34139999999999998</v>
      </c>
      <c r="AZ280" s="16">
        <f t="shared" si="150"/>
        <v>0.79220000000000002</v>
      </c>
      <c r="BA280" s="16">
        <f t="shared" si="151"/>
        <v>0.52866000000000002</v>
      </c>
    </row>
    <row r="281" spans="1:53" x14ac:dyDescent="0.25">
      <c r="A281" s="8" t="s">
        <v>1307</v>
      </c>
      <c r="B281" s="28" t="s">
        <v>633</v>
      </c>
      <c r="C281" s="28" t="s">
        <v>634</v>
      </c>
      <c r="D281" s="28" t="s">
        <v>1390</v>
      </c>
      <c r="E281" s="9" t="s">
        <v>216</v>
      </c>
      <c r="F281" s="28" t="s">
        <v>505</v>
      </c>
      <c r="G281" s="28" t="s">
        <v>475</v>
      </c>
      <c r="H281" s="11">
        <v>7.0000000000000007E-2</v>
      </c>
      <c r="I281" s="11"/>
      <c r="J281" s="11">
        <v>0</v>
      </c>
      <c r="K281" s="11">
        <v>0.01</v>
      </c>
      <c r="L281" s="11">
        <v>5.0000000000000001E-3</v>
      </c>
      <c r="M281" s="11"/>
      <c r="N281" s="11">
        <v>5.0000000000000001E-3</v>
      </c>
      <c r="O281" s="12">
        <f t="shared" si="134"/>
        <v>0</v>
      </c>
      <c r="P281" s="12">
        <f t="shared" si="133"/>
        <v>0</v>
      </c>
      <c r="Q281" s="12">
        <f t="shared" si="135"/>
        <v>0</v>
      </c>
      <c r="R281" s="12">
        <f t="shared" si="126"/>
        <v>0</v>
      </c>
      <c r="S281" s="12">
        <f t="shared" si="136"/>
        <v>0</v>
      </c>
      <c r="T281" s="12">
        <f t="shared" si="152"/>
        <v>0</v>
      </c>
      <c r="U281" s="12">
        <f t="shared" si="137"/>
        <v>0</v>
      </c>
      <c r="V281" s="12">
        <f t="shared" si="153"/>
        <v>0</v>
      </c>
      <c r="W281" s="12">
        <f t="shared" si="147"/>
        <v>0</v>
      </c>
      <c r="X281" s="12">
        <f t="shared" si="138"/>
        <v>0</v>
      </c>
      <c r="Y281" s="12">
        <f t="shared" si="154"/>
        <v>0</v>
      </c>
      <c r="Z281" s="12">
        <f t="shared" si="155"/>
        <v>0</v>
      </c>
      <c r="AA281" s="12">
        <f t="shared" si="156"/>
        <v>0</v>
      </c>
      <c r="AB281" s="12">
        <f t="shared" si="127"/>
        <v>0</v>
      </c>
      <c r="AC281" s="12">
        <v>0</v>
      </c>
      <c r="AD281" s="12">
        <v>0</v>
      </c>
      <c r="AE281" s="12">
        <f>SUMIFS('[1]TIẾN ĐỘ %'!$M$6:$M$1034,'[1]TIẾN ĐỘ %'!$G$6:$G$1034,$A281,'[1]TIẾN ĐỘ %'!$F$6:$F$1034,$E281)</f>
        <v>0</v>
      </c>
      <c r="AF281" s="12">
        <f t="shared" si="139"/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f>SUMIFS('[1]DATA THÔ IN'!$P$4:$P$12031,'[1]DATA THÔ IN'!$H$4:$H$12031,$A281,'[1]DATA THÔ IN'!$AC$4:$AC$12031,$E281,'[1]DATA THÔ IN'!$AH$4:$AH$12031,"Tiến độ 1")</f>
        <v>0</v>
      </c>
      <c r="AO281" s="12">
        <f>SUMIFS('[1]DATA THÔ IN'!$P$4:$P$12031,'[1]DATA THÔ IN'!$H$4:$H$12031,$A281,'[1]DATA THÔ IN'!$AC$4:$AC$12031,$E281,'[1]DATA THÔ IN'!$AH$4:$AH$12031,"Tiến độ 2")</f>
        <v>0</v>
      </c>
      <c r="AP281" s="12">
        <f>SUMIFS('[1]TIẾN ĐỘ %'!$N$6:$N$1034,'[1]TIẾN ĐỘ %'!$G$6:$G$1034,A281,'[1]TIẾN ĐỘ %'!$F$6:$F$1034,$E281)</f>
        <v>0</v>
      </c>
      <c r="AQ281" s="12">
        <f t="shared" si="140"/>
        <v>0</v>
      </c>
      <c r="AR281" s="15">
        <f t="shared" si="141"/>
        <v>0</v>
      </c>
      <c r="AS281" s="11">
        <f t="shared" si="142"/>
        <v>0</v>
      </c>
      <c r="AT281" s="15">
        <f t="shared" si="143"/>
        <v>0</v>
      </c>
      <c r="AU281" s="16">
        <f t="shared" si="144"/>
        <v>0</v>
      </c>
      <c r="AV281" s="16">
        <f t="shared" si="145"/>
        <v>0</v>
      </c>
      <c r="AW281" s="16">
        <f t="shared" si="146"/>
        <v>0</v>
      </c>
      <c r="AX281" s="16">
        <f t="shared" si="148"/>
        <v>0</v>
      </c>
      <c r="AY281" s="16">
        <f t="shared" si="149"/>
        <v>0</v>
      </c>
      <c r="AZ281" s="16">
        <f t="shared" si="150"/>
        <v>0</v>
      </c>
      <c r="BA281" s="16">
        <f t="shared" si="151"/>
        <v>0</v>
      </c>
    </row>
    <row r="282" spans="1:53" x14ac:dyDescent="0.25">
      <c r="A282" s="8" t="s">
        <v>1311</v>
      </c>
      <c r="B282" s="28" t="s">
        <v>639</v>
      </c>
      <c r="C282" s="28" t="s">
        <v>640</v>
      </c>
      <c r="D282" s="28" t="s">
        <v>515</v>
      </c>
      <c r="E282" s="9" t="s">
        <v>216</v>
      </c>
      <c r="F282" s="28" t="s">
        <v>506</v>
      </c>
      <c r="G282" s="28" t="s">
        <v>475</v>
      </c>
      <c r="H282" s="11">
        <v>7.0000000000000007E-2</v>
      </c>
      <c r="I282" s="11"/>
      <c r="J282" s="11">
        <v>0</v>
      </c>
      <c r="K282" s="11">
        <v>0.01</v>
      </c>
      <c r="L282" s="11">
        <v>5.0000000000000001E-3</v>
      </c>
      <c r="M282" s="11"/>
      <c r="N282" s="11">
        <v>5.0000000000000001E-3</v>
      </c>
      <c r="O282" s="12">
        <f t="shared" si="134"/>
        <v>0</v>
      </c>
      <c r="P282" s="12">
        <f t="shared" si="133"/>
        <v>0</v>
      </c>
      <c r="Q282" s="12">
        <f t="shared" si="135"/>
        <v>0</v>
      </c>
      <c r="R282" s="12">
        <f t="shared" si="126"/>
        <v>0</v>
      </c>
      <c r="S282" s="12">
        <f t="shared" si="136"/>
        <v>0</v>
      </c>
      <c r="T282" s="12">
        <f t="shared" si="152"/>
        <v>0</v>
      </c>
      <c r="U282" s="12">
        <f t="shared" si="137"/>
        <v>0</v>
      </c>
      <c r="V282" s="12">
        <f t="shared" si="153"/>
        <v>0</v>
      </c>
      <c r="W282" s="12">
        <f t="shared" si="147"/>
        <v>0</v>
      </c>
      <c r="X282" s="12">
        <f t="shared" si="138"/>
        <v>0</v>
      </c>
      <c r="Y282" s="12">
        <f t="shared" si="154"/>
        <v>0</v>
      </c>
      <c r="Z282" s="12">
        <f t="shared" si="155"/>
        <v>0</v>
      </c>
      <c r="AA282" s="12">
        <f t="shared" si="156"/>
        <v>0</v>
      </c>
      <c r="AB282" s="12">
        <f t="shared" si="127"/>
        <v>0</v>
      </c>
      <c r="AC282" s="12">
        <v>20000000</v>
      </c>
      <c r="AD282" s="12">
        <v>20000000</v>
      </c>
      <c r="AE282" s="12">
        <f>SUMIFS('[1]TIẾN ĐỘ %'!$M$6:$M$1034,'[1]TIẾN ĐỘ %'!$G$6:$G$1034,$A282,'[1]TIẾN ĐỘ %'!$F$6:$F$1034,$E282)</f>
        <v>5000000</v>
      </c>
      <c r="AF282" s="12">
        <f t="shared" si="139"/>
        <v>45000000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f>SUMIFS('[1]DATA THÔ IN'!$P$4:$P$12031,'[1]DATA THÔ IN'!$H$4:$H$12031,$A282,'[1]DATA THÔ IN'!$AC$4:$AC$12031,$E282,'[1]DATA THÔ IN'!$AH$4:$AH$12031,"Tiến độ 1")</f>
        <v>0</v>
      </c>
      <c r="AO282" s="12">
        <f>SUMIFS('[1]DATA THÔ IN'!$P$4:$P$12031,'[1]DATA THÔ IN'!$H$4:$H$12031,$A282,'[1]DATA THÔ IN'!$AC$4:$AC$12031,$E282,'[1]DATA THÔ IN'!$AH$4:$AH$12031,"Tiến độ 2")</f>
        <v>0</v>
      </c>
      <c r="AP282" s="12">
        <f>SUMIFS('[1]TIẾN ĐỘ %'!$N$6:$N$1034,'[1]TIẾN ĐỘ %'!$G$6:$G$1034,A282,'[1]TIẾN ĐỘ %'!$F$6:$F$1034,$E282)</f>
        <v>0</v>
      </c>
      <c r="AQ282" s="12">
        <f t="shared" si="140"/>
        <v>0</v>
      </c>
      <c r="AR282" s="15">
        <f t="shared" si="141"/>
        <v>0</v>
      </c>
      <c r="AS282" s="15">
        <f t="shared" si="142"/>
        <v>0</v>
      </c>
      <c r="AT282" s="15">
        <f t="shared" si="143"/>
        <v>0</v>
      </c>
      <c r="AU282" s="16">
        <f t="shared" si="144"/>
        <v>0</v>
      </c>
      <c r="AV282" s="16">
        <f t="shared" si="145"/>
        <v>0</v>
      </c>
      <c r="AW282" s="16">
        <f t="shared" si="146"/>
        <v>0</v>
      </c>
      <c r="AX282" s="16">
        <f t="shared" si="148"/>
        <v>0</v>
      </c>
      <c r="AY282" s="16">
        <f t="shared" si="149"/>
        <v>0</v>
      </c>
      <c r="AZ282" s="16">
        <f t="shared" si="150"/>
        <v>0</v>
      </c>
      <c r="BA282" s="16">
        <f t="shared" si="151"/>
        <v>0</v>
      </c>
    </row>
    <row r="283" spans="1:53" x14ac:dyDescent="0.25">
      <c r="A283" s="8" t="s">
        <v>1312</v>
      </c>
      <c r="B283" s="28" t="s">
        <v>641</v>
      </c>
      <c r="C283" s="28" t="s">
        <v>642</v>
      </c>
      <c r="D283" s="28" t="s">
        <v>1390</v>
      </c>
      <c r="E283" s="9" t="s">
        <v>216</v>
      </c>
      <c r="F283" s="28" t="s">
        <v>505</v>
      </c>
      <c r="G283" s="28" t="s">
        <v>475</v>
      </c>
      <c r="H283" s="11">
        <v>7.0000000000000007E-2</v>
      </c>
      <c r="I283" s="11"/>
      <c r="J283" s="11">
        <v>0</v>
      </c>
      <c r="K283" s="11">
        <v>0.01</v>
      </c>
      <c r="L283" s="11">
        <v>5.0000000000000001E-3</v>
      </c>
      <c r="M283" s="11"/>
      <c r="N283" s="11">
        <v>5.0000000000000001E-3</v>
      </c>
      <c r="O283" s="12">
        <f t="shared" si="134"/>
        <v>0</v>
      </c>
      <c r="P283" s="12">
        <f t="shared" si="133"/>
        <v>0</v>
      </c>
      <c r="Q283" s="12">
        <f t="shared" si="135"/>
        <v>0</v>
      </c>
      <c r="R283" s="12">
        <f t="shared" si="126"/>
        <v>0</v>
      </c>
      <c r="S283" s="12">
        <f t="shared" si="136"/>
        <v>0</v>
      </c>
      <c r="T283" s="12">
        <f t="shared" si="152"/>
        <v>0</v>
      </c>
      <c r="U283" s="12">
        <f t="shared" si="137"/>
        <v>0</v>
      </c>
      <c r="V283" s="12">
        <f t="shared" si="153"/>
        <v>0</v>
      </c>
      <c r="W283" s="12">
        <f t="shared" si="147"/>
        <v>0</v>
      </c>
      <c r="X283" s="12">
        <f t="shared" si="138"/>
        <v>0</v>
      </c>
      <c r="Y283" s="12">
        <f t="shared" si="154"/>
        <v>0</v>
      </c>
      <c r="Z283" s="12">
        <f t="shared" si="155"/>
        <v>0</v>
      </c>
      <c r="AA283" s="12">
        <f t="shared" si="156"/>
        <v>0</v>
      </c>
      <c r="AB283" s="12">
        <f t="shared" si="127"/>
        <v>0</v>
      </c>
      <c r="AC283" s="12">
        <v>100000000</v>
      </c>
      <c r="AD283" s="12">
        <v>100000000</v>
      </c>
      <c r="AE283" s="12">
        <f>SUMIFS('[1]TIẾN ĐỘ %'!$M$6:$M$1034,'[1]TIẾN ĐỘ %'!$G$6:$G$1034,$A283,'[1]TIẾN ĐỘ %'!$F$6:$F$1034,$E283)</f>
        <v>100000000</v>
      </c>
      <c r="AF283" s="12">
        <f t="shared" si="139"/>
        <v>300000000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f>SUMIFS('[1]DATA THÔ IN'!$P$4:$P$12031,'[1]DATA THÔ IN'!$H$4:$H$12031,$A283,'[1]DATA THÔ IN'!$AC$4:$AC$12031,$E283,'[1]DATA THÔ IN'!$AH$4:$AH$12031,"Tiến độ 1")</f>
        <v>0</v>
      </c>
      <c r="AO283" s="12">
        <f>SUMIFS('[1]DATA THÔ IN'!$P$4:$P$12031,'[1]DATA THÔ IN'!$H$4:$H$12031,$A283,'[1]DATA THÔ IN'!$AC$4:$AC$12031,$E283,'[1]DATA THÔ IN'!$AH$4:$AH$12031,"Tiến độ 2")</f>
        <v>0</v>
      </c>
      <c r="AP283" s="12">
        <f>SUMIFS('[1]TIẾN ĐỘ %'!$N$6:$N$1034,'[1]TIẾN ĐỘ %'!$G$6:$G$1034,A283,'[1]TIẾN ĐỘ %'!$F$6:$F$1034,$E283)</f>
        <v>0</v>
      </c>
      <c r="AQ283" s="12">
        <f t="shared" si="140"/>
        <v>0</v>
      </c>
      <c r="AR283" s="15">
        <f t="shared" si="141"/>
        <v>0</v>
      </c>
      <c r="AS283" s="15">
        <f t="shared" si="142"/>
        <v>0</v>
      </c>
      <c r="AT283" s="15">
        <f t="shared" si="143"/>
        <v>0</v>
      </c>
      <c r="AU283" s="16">
        <f t="shared" si="144"/>
        <v>0</v>
      </c>
      <c r="AV283" s="16">
        <f t="shared" si="145"/>
        <v>0</v>
      </c>
      <c r="AW283" s="16">
        <f t="shared" si="146"/>
        <v>0</v>
      </c>
      <c r="AX283" s="16">
        <f t="shared" si="148"/>
        <v>0</v>
      </c>
      <c r="AY283" s="16">
        <f t="shared" si="149"/>
        <v>0</v>
      </c>
      <c r="AZ283" s="16">
        <f t="shared" si="150"/>
        <v>0</v>
      </c>
      <c r="BA283" s="16">
        <f t="shared" si="151"/>
        <v>0</v>
      </c>
    </row>
    <row r="284" spans="1:53" x14ac:dyDescent="0.25">
      <c r="A284" s="8" t="s">
        <v>1314</v>
      </c>
      <c r="B284" s="28" t="s">
        <v>645</v>
      </c>
      <c r="C284" s="28" t="s">
        <v>646</v>
      </c>
      <c r="D284" s="28" t="s">
        <v>1459</v>
      </c>
      <c r="E284" s="9" t="s">
        <v>216</v>
      </c>
      <c r="F284" s="28" t="s">
        <v>474</v>
      </c>
      <c r="G284" s="28" t="s">
        <v>475</v>
      </c>
      <c r="H284" s="11">
        <v>7.0000000000000007E-2</v>
      </c>
      <c r="I284" s="11"/>
      <c r="J284" s="11">
        <v>0</v>
      </c>
      <c r="K284" s="11">
        <v>0.01</v>
      </c>
      <c r="L284" s="11">
        <v>5.0000000000000001E-3</v>
      </c>
      <c r="M284" s="11"/>
      <c r="N284" s="11">
        <v>5.0000000000000001E-3</v>
      </c>
      <c r="O284" s="12">
        <f t="shared" si="134"/>
        <v>0</v>
      </c>
      <c r="P284" s="12">
        <f t="shared" si="133"/>
        <v>0</v>
      </c>
      <c r="Q284" s="12">
        <f t="shared" si="135"/>
        <v>0</v>
      </c>
      <c r="R284" s="12">
        <f t="shared" si="126"/>
        <v>166562.99999999997</v>
      </c>
      <c r="S284" s="12">
        <f t="shared" si="136"/>
        <v>0</v>
      </c>
      <c r="T284" s="12">
        <f t="shared" si="152"/>
        <v>0</v>
      </c>
      <c r="U284" s="12">
        <f t="shared" si="137"/>
        <v>0</v>
      </c>
      <c r="V284" s="12">
        <f t="shared" si="153"/>
        <v>0</v>
      </c>
      <c r="W284" s="12">
        <f t="shared" si="147"/>
        <v>47280</v>
      </c>
      <c r="X284" s="12">
        <f t="shared" si="138"/>
        <v>0</v>
      </c>
      <c r="Y284" s="12">
        <f t="shared" si="154"/>
        <v>0</v>
      </c>
      <c r="Z284" s="12">
        <f t="shared" si="155"/>
        <v>0</v>
      </c>
      <c r="AA284" s="12">
        <f t="shared" si="156"/>
        <v>0</v>
      </c>
      <c r="AB284" s="12">
        <f t="shared" si="127"/>
        <v>0</v>
      </c>
      <c r="AC284" s="12">
        <v>10000000</v>
      </c>
      <c r="AD284" s="12">
        <v>10000000</v>
      </c>
      <c r="AE284" s="12">
        <f>SUMIFS('[1]TIẾN ĐỘ %'!$M$6:$M$1034,'[1]TIẾN ĐỘ %'!$G$6:$G$1034,$A284,'[1]TIẾN ĐỘ %'!$F$6:$F$1034,$E284)</f>
        <v>10000000</v>
      </c>
      <c r="AF284" s="12">
        <f t="shared" si="139"/>
        <v>30000000</v>
      </c>
      <c r="AG284" s="12">
        <v>15522000</v>
      </c>
      <c r="AH284" s="12">
        <v>2388000</v>
      </c>
      <c r="AI284" s="12">
        <v>17910000</v>
      </c>
      <c r="AJ284" s="12">
        <v>4728000</v>
      </c>
      <c r="AK284" s="12">
        <v>0</v>
      </c>
      <c r="AL284" s="12">
        <v>4728000</v>
      </c>
      <c r="AM284" s="12">
        <v>4728000</v>
      </c>
      <c r="AN284" s="12">
        <f>SUMIFS('[1]DATA THÔ IN'!$P$4:$P$12031,'[1]DATA THÔ IN'!$H$4:$H$12031,$A284,'[1]DATA THÔ IN'!$AC$4:$AC$12031,$E284,'[1]DATA THÔ IN'!$AH$4:$AH$12031,"Tiến độ 1")</f>
        <v>0</v>
      </c>
      <c r="AO284" s="12">
        <f>SUMIFS('[1]DATA THÔ IN'!$P$4:$P$12031,'[1]DATA THÔ IN'!$H$4:$H$12031,$A284,'[1]DATA THÔ IN'!$AC$4:$AC$12031,$E284,'[1]DATA THÔ IN'!$AH$4:$AH$12031,"Tiến độ 2")</f>
        <v>0</v>
      </c>
      <c r="AP284" s="12">
        <f>SUMIFS('[1]TIẾN ĐỘ %'!$N$6:$N$1034,'[1]TIẾN ĐỘ %'!$G$6:$G$1034,A284,'[1]TIẾN ĐỘ %'!$F$6:$F$1034,$E284)</f>
        <v>0</v>
      </c>
      <c r="AQ284" s="12">
        <f t="shared" si="140"/>
        <v>22638000</v>
      </c>
      <c r="AR284" s="15">
        <f t="shared" si="141"/>
        <v>1.5522</v>
      </c>
      <c r="AS284" s="15">
        <f t="shared" si="142"/>
        <v>0.23880000000000001</v>
      </c>
      <c r="AT284" s="15">
        <f t="shared" si="143"/>
        <v>1.7909999999999999</v>
      </c>
      <c r="AU284" s="16">
        <f t="shared" si="144"/>
        <v>0.4728</v>
      </c>
      <c r="AV284" s="16">
        <f t="shared" si="145"/>
        <v>0</v>
      </c>
      <c r="AW284" s="16">
        <f t="shared" si="146"/>
        <v>0.4728</v>
      </c>
      <c r="AX284" s="16">
        <f t="shared" si="148"/>
        <v>0</v>
      </c>
      <c r="AY284" s="16">
        <f t="shared" si="149"/>
        <v>0</v>
      </c>
      <c r="AZ284" s="16">
        <f t="shared" si="150"/>
        <v>0</v>
      </c>
      <c r="BA284" s="16">
        <f t="shared" si="151"/>
        <v>0.75460000000000005</v>
      </c>
    </row>
    <row r="285" spans="1:53" x14ac:dyDescent="0.25">
      <c r="A285" s="8" t="s">
        <v>1318</v>
      </c>
      <c r="B285" s="28" t="s">
        <v>651</v>
      </c>
      <c r="C285" s="28" t="s">
        <v>652</v>
      </c>
      <c r="D285" s="28" t="s">
        <v>1390</v>
      </c>
      <c r="E285" s="9" t="s">
        <v>216</v>
      </c>
      <c r="F285" s="28" t="s">
        <v>505</v>
      </c>
      <c r="G285" s="28" t="s">
        <v>475</v>
      </c>
      <c r="H285" s="11">
        <v>7.0000000000000007E-2</v>
      </c>
      <c r="I285" s="11"/>
      <c r="J285" s="11">
        <v>0</v>
      </c>
      <c r="K285" s="11">
        <v>0.01</v>
      </c>
      <c r="L285" s="11">
        <v>5.0000000000000001E-3</v>
      </c>
      <c r="M285" s="11"/>
      <c r="N285" s="11">
        <v>5.0000000000000001E-3</v>
      </c>
      <c r="O285" s="12">
        <f t="shared" si="134"/>
        <v>0</v>
      </c>
      <c r="P285" s="12">
        <f t="shared" ref="P285:P316" si="157">IF(AR285&gt;=40%,AG285*J285*(100%-H285),0)</f>
        <v>0</v>
      </c>
      <c r="Q285" s="12">
        <f t="shared" si="135"/>
        <v>0</v>
      </c>
      <c r="R285" s="12">
        <f t="shared" si="126"/>
        <v>0</v>
      </c>
      <c r="S285" s="12">
        <f t="shared" si="136"/>
        <v>0</v>
      </c>
      <c r="T285" s="12">
        <f t="shared" si="152"/>
        <v>0</v>
      </c>
      <c r="U285" s="12">
        <f t="shared" si="137"/>
        <v>0</v>
      </c>
      <c r="V285" s="12">
        <f t="shared" si="153"/>
        <v>0</v>
      </c>
      <c r="W285" s="12">
        <f t="shared" si="147"/>
        <v>25860</v>
      </c>
      <c r="X285" s="12">
        <f t="shared" si="138"/>
        <v>0</v>
      </c>
      <c r="Y285" s="12">
        <f t="shared" si="154"/>
        <v>0</v>
      </c>
      <c r="Z285" s="12">
        <f t="shared" si="155"/>
        <v>0</v>
      </c>
      <c r="AA285" s="12">
        <f t="shared" si="156"/>
        <v>0</v>
      </c>
      <c r="AB285" s="12">
        <f t="shared" si="127"/>
        <v>0</v>
      </c>
      <c r="AC285" s="12">
        <v>100000000</v>
      </c>
      <c r="AD285" s="12">
        <v>100000000</v>
      </c>
      <c r="AE285" s="12">
        <f>SUMIFS('[1]TIẾN ĐỘ %'!$M$6:$M$1034,'[1]TIẾN ĐỘ %'!$G$6:$G$1034,$A285,'[1]TIẾN ĐỘ %'!$F$6:$F$1034,$E285)</f>
        <v>100000000</v>
      </c>
      <c r="AF285" s="12">
        <f t="shared" si="139"/>
        <v>300000000</v>
      </c>
      <c r="AG285" s="12">
        <v>8256000</v>
      </c>
      <c r="AH285" s="12">
        <v>0</v>
      </c>
      <c r="AI285" s="12">
        <v>8256000</v>
      </c>
      <c r="AJ285" s="12">
        <v>2586000</v>
      </c>
      <c r="AK285" s="12">
        <v>18768000</v>
      </c>
      <c r="AL285" s="12">
        <v>2586000</v>
      </c>
      <c r="AM285" s="12">
        <v>23154000</v>
      </c>
      <c r="AN285" s="12">
        <f>SUMIFS('[1]DATA THÔ IN'!$P$4:$P$12031,'[1]DATA THÔ IN'!$H$4:$H$12031,$A285,'[1]DATA THÔ IN'!$AC$4:$AC$12031,$E285,'[1]DATA THÔ IN'!$AH$4:$AH$12031,"Tiến độ 1")</f>
        <v>18156000</v>
      </c>
      <c r="AO285" s="12">
        <f>SUMIFS('[1]DATA THÔ IN'!$P$4:$P$12031,'[1]DATA THÔ IN'!$H$4:$H$12031,$A285,'[1]DATA THÔ IN'!$AC$4:$AC$12031,$E285,'[1]DATA THÔ IN'!$AH$4:$AH$12031,"Tiến độ 2")</f>
        <v>20934000</v>
      </c>
      <c r="AP285" s="12">
        <f>SUMIFS('[1]TIẾN ĐỘ %'!$N$6:$N$1034,'[1]TIẾN ĐỘ %'!$G$6:$G$1034,A285,'[1]TIẾN ĐỘ %'!$F$6:$F$1034,$E285)</f>
        <v>39090000</v>
      </c>
      <c r="AQ285" s="12">
        <f t="shared" si="140"/>
        <v>70500000</v>
      </c>
      <c r="AR285" s="15">
        <f t="shared" si="141"/>
        <v>8.2559999999999995E-2</v>
      </c>
      <c r="AS285" s="15">
        <f t="shared" si="142"/>
        <v>0</v>
      </c>
      <c r="AT285" s="15">
        <f t="shared" si="143"/>
        <v>8.2559999999999995E-2</v>
      </c>
      <c r="AU285" s="16">
        <f t="shared" si="144"/>
        <v>2.5860000000000001E-2</v>
      </c>
      <c r="AV285" s="16">
        <f t="shared" si="145"/>
        <v>0.18768000000000001</v>
      </c>
      <c r="AW285" s="16">
        <f t="shared" si="146"/>
        <v>0.23154</v>
      </c>
      <c r="AX285" s="16">
        <f t="shared" si="148"/>
        <v>0.18156</v>
      </c>
      <c r="AY285" s="16">
        <f t="shared" si="149"/>
        <v>0.20934</v>
      </c>
      <c r="AZ285" s="16">
        <f t="shared" si="150"/>
        <v>0.39090000000000003</v>
      </c>
      <c r="BA285" s="16">
        <f t="shared" si="151"/>
        <v>0.23499999999999999</v>
      </c>
    </row>
    <row r="286" spans="1:53" x14ac:dyDescent="0.25">
      <c r="A286" s="8" t="s">
        <v>1319</v>
      </c>
      <c r="B286" s="28" t="s">
        <v>653</v>
      </c>
      <c r="C286" s="28" t="s">
        <v>654</v>
      </c>
      <c r="D286" s="28" t="s">
        <v>1390</v>
      </c>
      <c r="E286" s="9" t="s">
        <v>216</v>
      </c>
      <c r="F286" s="28" t="s">
        <v>505</v>
      </c>
      <c r="G286" s="28" t="s">
        <v>475</v>
      </c>
      <c r="H286" s="11">
        <v>7.0000000000000007E-2</v>
      </c>
      <c r="I286" s="11"/>
      <c r="J286" s="11">
        <v>0</v>
      </c>
      <c r="K286" s="11">
        <v>0.01</v>
      </c>
      <c r="L286" s="11">
        <v>5.0000000000000001E-3</v>
      </c>
      <c r="M286" s="11"/>
      <c r="N286" s="11">
        <v>5.0000000000000001E-3</v>
      </c>
      <c r="O286" s="12">
        <f t="shared" si="134"/>
        <v>0</v>
      </c>
      <c r="P286" s="12">
        <f t="shared" si="157"/>
        <v>0</v>
      </c>
      <c r="Q286" s="12">
        <f t="shared" si="135"/>
        <v>0</v>
      </c>
      <c r="R286" s="12">
        <f t="shared" si="126"/>
        <v>0</v>
      </c>
      <c r="S286" s="12">
        <f t="shared" si="136"/>
        <v>0</v>
      </c>
      <c r="T286" s="12">
        <f t="shared" si="152"/>
        <v>0</v>
      </c>
      <c r="U286" s="12">
        <f t="shared" si="137"/>
        <v>0</v>
      </c>
      <c r="V286" s="12">
        <f t="shared" si="153"/>
        <v>0</v>
      </c>
      <c r="W286" s="12">
        <f t="shared" si="147"/>
        <v>0</v>
      </c>
      <c r="X286" s="12">
        <f t="shared" si="138"/>
        <v>0</v>
      </c>
      <c r="Y286" s="12">
        <f t="shared" si="154"/>
        <v>0</v>
      </c>
      <c r="Z286" s="12">
        <f t="shared" si="155"/>
        <v>0</v>
      </c>
      <c r="AA286" s="12">
        <f t="shared" si="156"/>
        <v>0</v>
      </c>
      <c r="AB286" s="12">
        <f t="shared" si="127"/>
        <v>0</v>
      </c>
      <c r="AC286" s="12">
        <v>0</v>
      </c>
      <c r="AD286" s="12">
        <v>0</v>
      </c>
      <c r="AE286" s="12">
        <f>SUMIFS('[1]TIẾN ĐỘ %'!$M$6:$M$1034,'[1]TIẾN ĐỘ %'!$G$6:$G$1034,$A286,'[1]TIẾN ĐỘ %'!$F$6:$F$1034,$E286)</f>
        <v>0</v>
      </c>
      <c r="AF286" s="12">
        <f t="shared" si="139"/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f>SUMIFS('[1]DATA THÔ IN'!$P$4:$P$12031,'[1]DATA THÔ IN'!$H$4:$H$12031,$A286,'[1]DATA THÔ IN'!$AC$4:$AC$12031,$E286,'[1]DATA THÔ IN'!$AH$4:$AH$12031,"Tiến độ 1")</f>
        <v>0</v>
      </c>
      <c r="AO286" s="12">
        <f>SUMIFS('[1]DATA THÔ IN'!$P$4:$P$12031,'[1]DATA THÔ IN'!$H$4:$H$12031,$A286,'[1]DATA THÔ IN'!$AC$4:$AC$12031,$E286,'[1]DATA THÔ IN'!$AH$4:$AH$12031,"Tiến độ 2")</f>
        <v>0</v>
      </c>
      <c r="AP286" s="12">
        <f>SUMIFS('[1]TIẾN ĐỘ %'!$N$6:$N$1034,'[1]TIẾN ĐỘ %'!$G$6:$G$1034,A286,'[1]TIẾN ĐỘ %'!$F$6:$F$1034,$E286)</f>
        <v>0</v>
      </c>
      <c r="AQ286" s="12">
        <f t="shared" si="140"/>
        <v>0</v>
      </c>
      <c r="AR286" s="15">
        <f t="shared" si="141"/>
        <v>0</v>
      </c>
      <c r="AS286" s="15">
        <f t="shared" si="142"/>
        <v>0</v>
      </c>
      <c r="AT286" s="15">
        <f t="shared" si="143"/>
        <v>0</v>
      </c>
      <c r="AU286" s="16">
        <f t="shared" si="144"/>
        <v>0</v>
      </c>
      <c r="AV286" s="16">
        <f t="shared" si="145"/>
        <v>0</v>
      </c>
      <c r="AW286" s="16">
        <f t="shared" si="146"/>
        <v>0</v>
      </c>
      <c r="AX286" s="16">
        <f t="shared" si="148"/>
        <v>0</v>
      </c>
      <c r="AY286" s="16">
        <f t="shared" si="149"/>
        <v>0</v>
      </c>
      <c r="AZ286" s="16">
        <f t="shared" si="150"/>
        <v>0</v>
      </c>
      <c r="BA286" s="16">
        <f t="shared" si="151"/>
        <v>0</v>
      </c>
    </row>
    <row r="287" spans="1:53" x14ac:dyDescent="0.25">
      <c r="A287" s="8" t="s">
        <v>1297</v>
      </c>
      <c r="B287" s="30" t="s">
        <v>611</v>
      </c>
      <c r="C287" s="9" t="s">
        <v>612</v>
      </c>
      <c r="D287" s="9" t="s">
        <v>483</v>
      </c>
      <c r="E287" s="9" t="s">
        <v>216</v>
      </c>
      <c r="F287" s="9" t="s">
        <v>484</v>
      </c>
      <c r="G287" s="9" t="s">
        <v>485</v>
      </c>
      <c r="H287" s="11">
        <v>7.0000000000000007E-2</v>
      </c>
      <c r="I287" s="11"/>
      <c r="J287" s="11">
        <v>0</v>
      </c>
      <c r="K287" s="11">
        <v>0.01</v>
      </c>
      <c r="L287" s="11">
        <v>5.0000000000000001E-3</v>
      </c>
      <c r="M287" s="11"/>
      <c r="N287" s="11">
        <v>5.0000000000000001E-3</v>
      </c>
      <c r="O287" s="12">
        <f t="shared" si="134"/>
        <v>0</v>
      </c>
      <c r="P287" s="12">
        <f t="shared" si="157"/>
        <v>0</v>
      </c>
      <c r="Q287" s="12">
        <f t="shared" si="135"/>
        <v>0</v>
      </c>
      <c r="R287" s="12">
        <f t="shared" si="126"/>
        <v>0</v>
      </c>
      <c r="S287" s="12">
        <f t="shared" si="136"/>
        <v>0</v>
      </c>
      <c r="T287" s="12">
        <f t="shared" si="152"/>
        <v>0</v>
      </c>
      <c r="U287" s="12">
        <f t="shared" si="137"/>
        <v>0</v>
      </c>
      <c r="V287" s="12">
        <f t="shared" si="153"/>
        <v>0</v>
      </c>
      <c r="W287" s="12">
        <f t="shared" si="147"/>
        <v>0</v>
      </c>
      <c r="X287" s="12">
        <f t="shared" si="138"/>
        <v>0</v>
      </c>
      <c r="Y287" s="12">
        <f t="shared" si="154"/>
        <v>0</v>
      </c>
      <c r="Z287" s="12">
        <f t="shared" si="155"/>
        <v>0</v>
      </c>
      <c r="AA287" s="12">
        <f t="shared" si="156"/>
        <v>0</v>
      </c>
      <c r="AB287" s="12">
        <f t="shared" si="127"/>
        <v>0</v>
      </c>
      <c r="AC287" s="12">
        <v>10000000</v>
      </c>
      <c r="AD287" s="12">
        <v>50000000</v>
      </c>
      <c r="AE287" s="12">
        <f>SUMIFS('[1]TIẾN ĐỘ %'!$M$6:$M$1034,'[1]TIẾN ĐỘ %'!$G$6:$G$1034,$A287,'[1]TIẾN ĐỘ %'!$F$6:$F$1034,$E287)</f>
        <v>20000000</v>
      </c>
      <c r="AF287" s="12">
        <f t="shared" si="139"/>
        <v>80000000</v>
      </c>
      <c r="AG287" s="12">
        <v>7470000</v>
      </c>
      <c r="AH287" s="12">
        <v>0</v>
      </c>
      <c r="AI287" s="12">
        <v>7470000</v>
      </c>
      <c r="AJ287" s="12">
        <v>0</v>
      </c>
      <c r="AK287" s="12">
        <v>0</v>
      </c>
      <c r="AL287" s="12">
        <v>0</v>
      </c>
      <c r="AM287" s="12">
        <v>0</v>
      </c>
      <c r="AN287" s="12">
        <f>SUMIFS('[1]DATA THÔ IN'!$P$4:$P$12031,'[1]DATA THÔ IN'!$H$4:$H$12031,$A287,'[1]DATA THÔ IN'!$AC$4:$AC$12031,$E287,'[1]DATA THÔ IN'!$AH$4:$AH$12031,"Tiến độ 1")</f>
        <v>8430000</v>
      </c>
      <c r="AO287" s="12">
        <f>SUMIFS('[1]DATA THÔ IN'!$P$4:$P$12031,'[1]DATA THÔ IN'!$H$4:$H$12031,$A287,'[1]DATA THÔ IN'!$AC$4:$AC$12031,$E287,'[1]DATA THÔ IN'!$AH$4:$AH$12031,"Tiến độ 2")</f>
        <v>0</v>
      </c>
      <c r="AP287" s="12">
        <f>SUMIFS('[1]TIẾN ĐỘ %'!$N$6:$N$1034,'[1]TIẾN ĐỘ %'!$G$6:$G$1034,A287,'[1]TIẾN ĐỘ %'!$F$6:$F$1034,$E287)</f>
        <v>8430000</v>
      </c>
      <c r="AQ287" s="12">
        <f t="shared" si="140"/>
        <v>15900000</v>
      </c>
      <c r="AR287" s="15">
        <f t="shared" si="141"/>
        <v>0.747</v>
      </c>
      <c r="AS287" s="15">
        <f t="shared" si="142"/>
        <v>0</v>
      </c>
      <c r="AT287" s="15">
        <f t="shared" si="143"/>
        <v>0.747</v>
      </c>
      <c r="AU287" s="16">
        <f t="shared" si="144"/>
        <v>0</v>
      </c>
      <c r="AV287" s="16">
        <f t="shared" si="145"/>
        <v>0</v>
      </c>
      <c r="AW287" s="16">
        <f t="shared" si="146"/>
        <v>0</v>
      </c>
      <c r="AX287" s="16">
        <f t="shared" si="148"/>
        <v>0.42149999999999999</v>
      </c>
      <c r="AY287" s="16">
        <f t="shared" si="149"/>
        <v>0</v>
      </c>
      <c r="AZ287" s="16">
        <f t="shared" si="150"/>
        <v>0.42149999999999999</v>
      </c>
      <c r="BA287" s="16">
        <f t="shared" si="151"/>
        <v>0.19875000000000001</v>
      </c>
    </row>
    <row r="288" spans="1:53" x14ac:dyDescent="0.25">
      <c r="A288" s="8" t="s">
        <v>1303</v>
      </c>
      <c r="B288" s="30" t="s">
        <v>615</v>
      </c>
      <c r="C288" s="9" t="s">
        <v>616</v>
      </c>
      <c r="D288" s="9" t="s">
        <v>492</v>
      </c>
      <c r="E288" s="9" t="s">
        <v>216</v>
      </c>
      <c r="F288" s="9" t="s">
        <v>484</v>
      </c>
      <c r="G288" s="9" t="s">
        <v>485</v>
      </c>
      <c r="H288" s="11">
        <v>7.0000000000000007E-2</v>
      </c>
      <c r="I288" s="11"/>
      <c r="J288" s="11">
        <v>0</v>
      </c>
      <c r="K288" s="11">
        <v>0.01</v>
      </c>
      <c r="L288" s="11">
        <v>5.0000000000000001E-3</v>
      </c>
      <c r="M288" s="11"/>
      <c r="N288" s="11">
        <v>5.0000000000000001E-3</v>
      </c>
      <c r="O288" s="12">
        <f t="shared" si="134"/>
        <v>0</v>
      </c>
      <c r="P288" s="12">
        <f t="shared" si="157"/>
        <v>0</v>
      </c>
      <c r="Q288" s="12">
        <f t="shared" si="135"/>
        <v>0</v>
      </c>
      <c r="R288" s="12">
        <f t="shared" si="126"/>
        <v>0</v>
      </c>
      <c r="S288" s="12">
        <f t="shared" si="136"/>
        <v>0</v>
      </c>
      <c r="T288" s="12">
        <f t="shared" si="152"/>
        <v>0</v>
      </c>
      <c r="U288" s="12">
        <f t="shared" si="137"/>
        <v>0</v>
      </c>
      <c r="V288" s="12">
        <f t="shared" si="153"/>
        <v>0</v>
      </c>
      <c r="W288" s="12">
        <f t="shared" si="147"/>
        <v>0</v>
      </c>
      <c r="X288" s="12">
        <f t="shared" si="138"/>
        <v>0</v>
      </c>
      <c r="Y288" s="12">
        <f t="shared" si="154"/>
        <v>0</v>
      </c>
      <c r="Z288" s="12">
        <f t="shared" si="155"/>
        <v>0</v>
      </c>
      <c r="AA288" s="12">
        <f t="shared" si="156"/>
        <v>0</v>
      </c>
      <c r="AB288" s="12">
        <f t="shared" si="127"/>
        <v>0</v>
      </c>
      <c r="AC288" s="12">
        <v>20000000</v>
      </c>
      <c r="AD288" s="12">
        <v>20000000</v>
      </c>
      <c r="AE288" s="12">
        <f>SUMIFS('[1]TIẾN ĐỘ %'!$M$6:$M$1034,'[1]TIẾN ĐỘ %'!$G$6:$G$1034,$A288,'[1]TIẾN ĐỘ %'!$F$6:$F$1034,$E288)</f>
        <v>10000000</v>
      </c>
      <c r="AF288" s="12">
        <f t="shared" si="139"/>
        <v>50000000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f>SUMIFS('[1]DATA THÔ IN'!$P$4:$P$12031,'[1]DATA THÔ IN'!$H$4:$H$12031,$A288,'[1]DATA THÔ IN'!$AC$4:$AC$12031,$E288,'[1]DATA THÔ IN'!$AH$4:$AH$12031,"Tiến độ 1")</f>
        <v>0</v>
      </c>
      <c r="AO288" s="12">
        <f>SUMIFS('[1]DATA THÔ IN'!$P$4:$P$12031,'[1]DATA THÔ IN'!$H$4:$H$12031,$A288,'[1]DATA THÔ IN'!$AC$4:$AC$12031,$E288,'[1]DATA THÔ IN'!$AH$4:$AH$12031,"Tiến độ 2")</f>
        <v>0</v>
      </c>
      <c r="AP288" s="12">
        <f>SUMIFS('[1]TIẾN ĐỘ %'!$N$6:$N$1034,'[1]TIẾN ĐỘ %'!$G$6:$G$1034,A288,'[1]TIẾN ĐỘ %'!$F$6:$F$1034,$E288)</f>
        <v>0</v>
      </c>
      <c r="AQ288" s="12">
        <f t="shared" si="140"/>
        <v>0</v>
      </c>
      <c r="AR288" s="15">
        <f t="shared" si="141"/>
        <v>0</v>
      </c>
      <c r="AS288" s="15">
        <f t="shared" si="142"/>
        <v>0</v>
      </c>
      <c r="AT288" s="15">
        <f t="shared" si="143"/>
        <v>0</v>
      </c>
      <c r="AU288" s="16">
        <f t="shared" si="144"/>
        <v>0</v>
      </c>
      <c r="AV288" s="16">
        <f t="shared" si="145"/>
        <v>0</v>
      </c>
      <c r="AW288" s="16">
        <f t="shared" si="146"/>
        <v>0</v>
      </c>
      <c r="AX288" s="16">
        <f t="shared" si="148"/>
        <v>0</v>
      </c>
      <c r="AY288" s="16">
        <f t="shared" si="149"/>
        <v>0</v>
      </c>
      <c r="AZ288" s="16">
        <f t="shared" si="150"/>
        <v>0</v>
      </c>
      <c r="BA288" s="16">
        <f t="shared" si="151"/>
        <v>0</v>
      </c>
    </row>
    <row r="289" spans="1:53" x14ac:dyDescent="0.25">
      <c r="A289" s="8" t="s">
        <v>1301</v>
      </c>
      <c r="B289" s="30" t="s">
        <v>617</v>
      </c>
      <c r="C289" s="9" t="s">
        <v>618</v>
      </c>
      <c r="D289" s="9" t="s">
        <v>497</v>
      </c>
      <c r="E289" s="9" t="s">
        <v>216</v>
      </c>
      <c r="F289" s="9" t="s">
        <v>498</v>
      </c>
      <c r="G289" s="9" t="s">
        <v>485</v>
      </c>
      <c r="H289" s="11">
        <v>7.0000000000000007E-2</v>
      </c>
      <c r="I289" s="11"/>
      <c r="J289" s="11">
        <v>0</v>
      </c>
      <c r="K289" s="11">
        <v>0.01</v>
      </c>
      <c r="L289" s="11">
        <v>5.0000000000000001E-3</v>
      </c>
      <c r="M289" s="11"/>
      <c r="N289" s="11">
        <v>5.0000000000000001E-3</v>
      </c>
      <c r="O289" s="12">
        <f t="shared" si="134"/>
        <v>0</v>
      </c>
      <c r="P289" s="12">
        <f t="shared" si="157"/>
        <v>0</v>
      </c>
      <c r="Q289" s="12">
        <f t="shared" si="135"/>
        <v>0</v>
      </c>
      <c r="R289" s="12">
        <f t="shared" si="126"/>
        <v>0</v>
      </c>
      <c r="S289" s="12">
        <f t="shared" si="136"/>
        <v>0</v>
      </c>
      <c r="T289" s="12">
        <f t="shared" si="152"/>
        <v>0</v>
      </c>
      <c r="U289" s="12">
        <f t="shared" si="137"/>
        <v>0</v>
      </c>
      <c r="V289" s="12">
        <f t="shared" si="153"/>
        <v>0</v>
      </c>
      <c r="W289" s="12">
        <f t="shared" si="147"/>
        <v>0</v>
      </c>
      <c r="X289" s="12">
        <f t="shared" si="138"/>
        <v>0</v>
      </c>
      <c r="Y289" s="12">
        <f t="shared" si="154"/>
        <v>0</v>
      </c>
      <c r="Z289" s="12">
        <f t="shared" si="155"/>
        <v>0</v>
      </c>
      <c r="AA289" s="12">
        <f t="shared" si="156"/>
        <v>0</v>
      </c>
      <c r="AB289" s="12">
        <f t="shared" si="127"/>
        <v>0</v>
      </c>
      <c r="AC289" s="12">
        <v>0</v>
      </c>
      <c r="AD289" s="12">
        <v>0</v>
      </c>
      <c r="AE289" s="12">
        <f>SUMIFS('[1]TIẾN ĐỘ %'!$M$6:$M$1034,'[1]TIẾN ĐỘ %'!$G$6:$G$1034,$A289,'[1]TIẾN ĐỘ %'!$F$6:$F$1034,$E289)</f>
        <v>0</v>
      </c>
      <c r="AF289" s="12">
        <f t="shared" si="139"/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f>SUMIFS('[1]DATA THÔ IN'!$P$4:$P$12031,'[1]DATA THÔ IN'!$H$4:$H$12031,$A289,'[1]DATA THÔ IN'!$AC$4:$AC$12031,$E289,'[1]DATA THÔ IN'!$AH$4:$AH$12031,"Tiến độ 1")</f>
        <v>0</v>
      </c>
      <c r="AO289" s="12">
        <f>SUMIFS('[1]DATA THÔ IN'!$P$4:$P$12031,'[1]DATA THÔ IN'!$H$4:$H$12031,$A289,'[1]DATA THÔ IN'!$AC$4:$AC$12031,$E289,'[1]DATA THÔ IN'!$AH$4:$AH$12031,"Tiến độ 2")</f>
        <v>0</v>
      </c>
      <c r="AP289" s="12">
        <f>SUMIFS('[1]TIẾN ĐỘ %'!$N$6:$N$1034,'[1]TIẾN ĐỘ %'!$G$6:$G$1034,A289,'[1]TIẾN ĐỘ %'!$F$6:$F$1034,$E289)</f>
        <v>0</v>
      </c>
      <c r="AQ289" s="12">
        <f t="shared" si="140"/>
        <v>0</v>
      </c>
      <c r="AR289" s="15">
        <f t="shared" si="141"/>
        <v>0</v>
      </c>
      <c r="AS289" s="15">
        <f t="shared" si="142"/>
        <v>0</v>
      </c>
      <c r="AT289" s="15">
        <f t="shared" si="143"/>
        <v>0</v>
      </c>
      <c r="AU289" s="16">
        <f t="shared" si="144"/>
        <v>0</v>
      </c>
      <c r="AV289" s="16">
        <f t="shared" si="145"/>
        <v>0</v>
      </c>
      <c r="AW289" s="16">
        <f t="shared" si="146"/>
        <v>0</v>
      </c>
      <c r="AX289" s="16">
        <f t="shared" si="148"/>
        <v>0</v>
      </c>
      <c r="AY289" s="16">
        <f t="shared" si="149"/>
        <v>0</v>
      </c>
      <c r="AZ289" s="16">
        <f t="shared" si="150"/>
        <v>0</v>
      </c>
      <c r="BA289" s="16">
        <f t="shared" si="151"/>
        <v>0</v>
      </c>
    </row>
    <row r="290" spans="1:53" x14ac:dyDescent="0.25">
      <c r="A290" s="8" t="s">
        <v>1306</v>
      </c>
      <c r="B290" s="30" t="s">
        <v>629</v>
      </c>
      <c r="C290" s="9" t="s">
        <v>630</v>
      </c>
      <c r="D290" s="9" t="s">
        <v>497</v>
      </c>
      <c r="E290" s="9" t="s">
        <v>216</v>
      </c>
      <c r="F290" s="9" t="s">
        <v>498</v>
      </c>
      <c r="G290" s="9" t="s">
        <v>485</v>
      </c>
      <c r="H290" s="11">
        <v>7.0000000000000007E-2</v>
      </c>
      <c r="I290" s="11"/>
      <c r="J290" s="11">
        <v>0</v>
      </c>
      <c r="K290" s="11">
        <v>0.01</v>
      </c>
      <c r="L290" s="11">
        <v>5.0000000000000001E-3</v>
      </c>
      <c r="M290" s="11"/>
      <c r="N290" s="11">
        <v>5.0000000000000001E-3</v>
      </c>
      <c r="O290" s="12">
        <f t="shared" si="134"/>
        <v>0</v>
      </c>
      <c r="P290" s="12">
        <f t="shared" si="157"/>
        <v>0</v>
      </c>
      <c r="Q290" s="12">
        <f t="shared" si="135"/>
        <v>0</v>
      </c>
      <c r="R290" s="12">
        <f t="shared" si="126"/>
        <v>0</v>
      </c>
      <c r="S290" s="12">
        <f t="shared" si="136"/>
        <v>0</v>
      </c>
      <c r="T290" s="12">
        <f t="shared" si="152"/>
        <v>0</v>
      </c>
      <c r="U290" s="12">
        <f t="shared" si="137"/>
        <v>0</v>
      </c>
      <c r="V290" s="12">
        <f t="shared" si="153"/>
        <v>0</v>
      </c>
      <c r="W290" s="12">
        <f t="shared" si="147"/>
        <v>0</v>
      </c>
      <c r="X290" s="12">
        <f t="shared" si="138"/>
        <v>0</v>
      </c>
      <c r="Y290" s="12">
        <f t="shared" si="154"/>
        <v>0</v>
      </c>
      <c r="Z290" s="12">
        <f t="shared" si="155"/>
        <v>0</v>
      </c>
      <c r="AA290" s="12">
        <f t="shared" si="156"/>
        <v>0</v>
      </c>
      <c r="AB290" s="12">
        <f t="shared" si="127"/>
        <v>0</v>
      </c>
      <c r="AC290" s="12">
        <v>0</v>
      </c>
      <c r="AD290" s="12">
        <v>0</v>
      </c>
      <c r="AE290" s="12">
        <f>SUMIFS('[1]TIẾN ĐỘ %'!$M$6:$M$1034,'[1]TIẾN ĐỘ %'!$G$6:$G$1034,$A290,'[1]TIẾN ĐỘ %'!$F$6:$F$1034,$E290)</f>
        <v>0</v>
      </c>
      <c r="AF290" s="12">
        <f t="shared" si="139"/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f>SUMIFS('[1]DATA THÔ IN'!$P$4:$P$12031,'[1]DATA THÔ IN'!$H$4:$H$12031,$A290,'[1]DATA THÔ IN'!$AC$4:$AC$12031,$E290,'[1]DATA THÔ IN'!$AH$4:$AH$12031,"Tiến độ 1")</f>
        <v>0</v>
      </c>
      <c r="AO290" s="12">
        <f>SUMIFS('[1]DATA THÔ IN'!$P$4:$P$12031,'[1]DATA THÔ IN'!$H$4:$H$12031,$A290,'[1]DATA THÔ IN'!$AC$4:$AC$12031,$E290,'[1]DATA THÔ IN'!$AH$4:$AH$12031,"Tiến độ 2")</f>
        <v>0</v>
      </c>
      <c r="AP290" s="12">
        <f>SUMIFS('[1]TIẾN ĐỘ %'!$N$6:$N$1034,'[1]TIẾN ĐỘ %'!$G$6:$G$1034,A290,'[1]TIẾN ĐỘ %'!$F$6:$F$1034,$E290)</f>
        <v>0</v>
      </c>
      <c r="AQ290" s="12">
        <f t="shared" si="140"/>
        <v>0</v>
      </c>
      <c r="AR290" s="15">
        <f t="shared" si="141"/>
        <v>0</v>
      </c>
      <c r="AS290" s="15">
        <f t="shared" si="142"/>
        <v>0</v>
      </c>
      <c r="AT290" s="15">
        <f t="shared" si="143"/>
        <v>0</v>
      </c>
      <c r="AU290" s="16">
        <f t="shared" si="144"/>
        <v>0</v>
      </c>
      <c r="AV290" s="16">
        <f t="shared" si="145"/>
        <v>0</v>
      </c>
      <c r="AW290" s="16">
        <f t="shared" si="146"/>
        <v>0</v>
      </c>
      <c r="AX290" s="16">
        <f t="shared" si="148"/>
        <v>0</v>
      </c>
      <c r="AY290" s="16">
        <f t="shared" si="149"/>
        <v>0</v>
      </c>
      <c r="AZ290" s="16">
        <f t="shared" si="150"/>
        <v>0</v>
      </c>
      <c r="BA290" s="16">
        <f t="shared" si="151"/>
        <v>0</v>
      </c>
    </row>
    <row r="291" spans="1:53" x14ac:dyDescent="0.25">
      <c r="A291" s="8" t="s">
        <v>1326</v>
      </c>
      <c r="B291" s="30" t="s">
        <v>631</v>
      </c>
      <c r="C291" s="9" t="s">
        <v>632</v>
      </c>
      <c r="D291" s="9" t="s">
        <v>483</v>
      </c>
      <c r="E291" s="9" t="s">
        <v>216</v>
      </c>
      <c r="F291" s="9" t="s">
        <v>484</v>
      </c>
      <c r="G291" s="9" t="s">
        <v>485</v>
      </c>
      <c r="H291" s="11">
        <v>7.0000000000000007E-2</v>
      </c>
      <c r="I291" s="11"/>
      <c r="J291" s="11">
        <v>0</v>
      </c>
      <c r="K291" s="11">
        <v>0.01</v>
      </c>
      <c r="L291" s="11">
        <v>5.0000000000000001E-3</v>
      </c>
      <c r="M291" s="11"/>
      <c r="N291" s="11">
        <v>5.0000000000000001E-3</v>
      </c>
      <c r="O291" s="12">
        <f t="shared" si="134"/>
        <v>0</v>
      </c>
      <c r="P291" s="12">
        <f t="shared" si="157"/>
        <v>0</v>
      </c>
      <c r="Q291" s="12">
        <f t="shared" si="135"/>
        <v>0</v>
      </c>
      <c r="R291" s="12">
        <f t="shared" si="126"/>
        <v>0</v>
      </c>
      <c r="S291" s="12">
        <f t="shared" si="136"/>
        <v>0</v>
      </c>
      <c r="T291" s="12">
        <f t="shared" si="152"/>
        <v>0</v>
      </c>
      <c r="U291" s="12">
        <f t="shared" si="137"/>
        <v>0</v>
      </c>
      <c r="V291" s="12">
        <f t="shared" si="153"/>
        <v>0</v>
      </c>
      <c r="W291" s="12">
        <f t="shared" si="147"/>
        <v>0</v>
      </c>
      <c r="X291" s="12">
        <f t="shared" si="138"/>
        <v>0</v>
      </c>
      <c r="Y291" s="12">
        <f t="shared" si="154"/>
        <v>0</v>
      </c>
      <c r="Z291" s="12">
        <f t="shared" si="155"/>
        <v>0</v>
      </c>
      <c r="AA291" s="12">
        <f t="shared" si="156"/>
        <v>0</v>
      </c>
      <c r="AB291" s="12">
        <f t="shared" si="127"/>
        <v>0</v>
      </c>
      <c r="AC291" s="12">
        <v>0</v>
      </c>
      <c r="AD291" s="12">
        <v>0</v>
      </c>
      <c r="AE291" s="12">
        <f>SUMIFS('[1]TIẾN ĐỘ %'!$M$6:$M$1034,'[1]TIẾN ĐỘ %'!$G$6:$G$1034,$A291,'[1]TIẾN ĐỘ %'!$F$6:$F$1034,$E291)</f>
        <v>0</v>
      </c>
      <c r="AF291" s="12">
        <f t="shared" si="139"/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f>SUMIFS('[1]DATA THÔ IN'!$P$4:$P$12031,'[1]DATA THÔ IN'!$H$4:$H$12031,$A291,'[1]DATA THÔ IN'!$AC$4:$AC$12031,$E291,'[1]DATA THÔ IN'!$AH$4:$AH$12031,"Tiến độ 1")</f>
        <v>0</v>
      </c>
      <c r="AO291" s="12">
        <f>SUMIFS('[1]DATA THÔ IN'!$P$4:$P$12031,'[1]DATA THÔ IN'!$H$4:$H$12031,$A291,'[1]DATA THÔ IN'!$AC$4:$AC$12031,$E291,'[1]DATA THÔ IN'!$AH$4:$AH$12031,"Tiến độ 2")</f>
        <v>0</v>
      </c>
      <c r="AP291" s="12">
        <f>SUMIFS('[1]TIẾN ĐỘ %'!$N$6:$N$1034,'[1]TIẾN ĐỘ %'!$G$6:$G$1034,A291,'[1]TIẾN ĐỘ %'!$F$6:$F$1034,$E291)</f>
        <v>0</v>
      </c>
      <c r="AQ291" s="12">
        <f t="shared" si="140"/>
        <v>0</v>
      </c>
      <c r="AR291" s="15">
        <f t="shared" si="141"/>
        <v>0</v>
      </c>
      <c r="AS291" s="15">
        <f t="shared" si="142"/>
        <v>0</v>
      </c>
      <c r="AT291" s="15">
        <f t="shared" si="143"/>
        <v>0</v>
      </c>
      <c r="AU291" s="16">
        <f t="shared" si="144"/>
        <v>0</v>
      </c>
      <c r="AV291" s="16">
        <f t="shared" si="145"/>
        <v>0</v>
      </c>
      <c r="AW291" s="16">
        <f t="shared" si="146"/>
        <v>0</v>
      </c>
      <c r="AX291" s="16">
        <f t="shared" si="148"/>
        <v>0</v>
      </c>
      <c r="AY291" s="16">
        <f t="shared" si="149"/>
        <v>0</v>
      </c>
      <c r="AZ291" s="16">
        <f t="shared" si="150"/>
        <v>0</v>
      </c>
      <c r="BA291" s="16">
        <f t="shared" si="151"/>
        <v>0</v>
      </c>
    </row>
    <row r="292" spans="1:53" x14ac:dyDescent="0.25">
      <c r="A292" s="8" t="s">
        <v>1315</v>
      </c>
      <c r="B292" s="30" t="s">
        <v>647</v>
      </c>
      <c r="C292" s="9" t="s">
        <v>648</v>
      </c>
      <c r="D292" s="9" t="s">
        <v>492</v>
      </c>
      <c r="E292" s="9" t="s">
        <v>216</v>
      </c>
      <c r="F292" s="9" t="s">
        <v>493</v>
      </c>
      <c r="G292" s="9" t="s">
        <v>485</v>
      </c>
      <c r="H292" s="11">
        <v>7.0000000000000007E-2</v>
      </c>
      <c r="I292" s="11"/>
      <c r="J292" s="11">
        <v>0</v>
      </c>
      <c r="K292" s="11">
        <v>0.01</v>
      </c>
      <c r="L292" s="11">
        <v>5.0000000000000001E-3</v>
      </c>
      <c r="M292" s="11"/>
      <c r="N292" s="11">
        <v>5.0000000000000001E-3</v>
      </c>
      <c r="O292" s="12">
        <f t="shared" si="134"/>
        <v>0</v>
      </c>
      <c r="P292" s="12">
        <f t="shared" si="157"/>
        <v>0</v>
      </c>
      <c r="Q292" s="12">
        <f t="shared" si="135"/>
        <v>0</v>
      </c>
      <c r="R292" s="12">
        <f t="shared" si="126"/>
        <v>0</v>
      </c>
      <c r="S292" s="12">
        <f t="shared" si="136"/>
        <v>0</v>
      </c>
      <c r="T292" s="12">
        <f t="shared" si="152"/>
        <v>0</v>
      </c>
      <c r="U292" s="12">
        <f t="shared" si="137"/>
        <v>0</v>
      </c>
      <c r="V292" s="12">
        <f t="shared" si="153"/>
        <v>0</v>
      </c>
      <c r="W292" s="12">
        <f t="shared" si="147"/>
        <v>0</v>
      </c>
      <c r="X292" s="12">
        <f t="shared" si="138"/>
        <v>0</v>
      </c>
      <c r="Y292" s="12">
        <f t="shared" si="154"/>
        <v>0</v>
      </c>
      <c r="Z292" s="12">
        <f t="shared" si="155"/>
        <v>0</v>
      </c>
      <c r="AA292" s="12">
        <f t="shared" si="156"/>
        <v>0</v>
      </c>
      <c r="AB292" s="12">
        <f t="shared" si="127"/>
        <v>0</v>
      </c>
      <c r="AC292" s="12">
        <v>10000000</v>
      </c>
      <c r="AD292" s="12">
        <v>10000000</v>
      </c>
      <c r="AE292" s="12">
        <f>SUMIFS('[1]TIẾN ĐỘ %'!$M$6:$M$1034,'[1]TIẾN ĐỘ %'!$G$6:$G$1034,$A292,'[1]TIẾN ĐỘ %'!$F$6:$F$1034,$E292)</f>
        <v>5000000</v>
      </c>
      <c r="AF292" s="12">
        <f t="shared" si="139"/>
        <v>25000000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f>SUMIFS('[1]DATA THÔ IN'!$P$4:$P$12031,'[1]DATA THÔ IN'!$H$4:$H$12031,$A292,'[1]DATA THÔ IN'!$AC$4:$AC$12031,$E292,'[1]DATA THÔ IN'!$AH$4:$AH$12031,"Tiến độ 1")</f>
        <v>0</v>
      </c>
      <c r="AO292" s="12">
        <f>SUMIFS('[1]DATA THÔ IN'!$P$4:$P$12031,'[1]DATA THÔ IN'!$H$4:$H$12031,$A292,'[1]DATA THÔ IN'!$AC$4:$AC$12031,$E292,'[1]DATA THÔ IN'!$AH$4:$AH$12031,"Tiến độ 2")</f>
        <v>0</v>
      </c>
      <c r="AP292" s="12">
        <f>SUMIFS('[1]TIẾN ĐỘ %'!$N$6:$N$1034,'[1]TIẾN ĐỘ %'!$G$6:$G$1034,A292,'[1]TIẾN ĐỘ %'!$F$6:$F$1034,$E292)</f>
        <v>0</v>
      </c>
      <c r="AQ292" s="12">
        <f t="shared" si="140"/>
        <v>0</v>
      </c>
      <c r="AR292" s="15">
        <f t="shared" si="141"/>
        <v>0</v>
      </c>
      <c r="AS292" s="15">
        <f t="shared" si="142"/>
        <v>0</v>
      </c>
      <c r="AT292" s="15">
        <f t="shared" si="143"/>
        <v>0</v>
      </c>
      <c r="AU292" s="16">
        <f t="shared" si="144"/>
        <v>0</v>
      </c>
      <c r="AV292" s="16">
        <f t="shared" si="145"/>
        <v>0</v>
      </c>
      <c r="AW292" s="16">
        <f t="shared" si="146"/>
        <v>0</v>
      </c>
      <c r="AX292" s="16">
        <f t="shared" si="148"/>
        <v>0</v>
      </c>
      <c r="AY292" s="16">
        <f t="shared" si="149"/>
        <v>0</v>
      </c>
      <c r="AZ292" s="16">
        <f t="shared" si="150"/>
        <v>0</v>
      </c>
      <c r="BA292" s="16">
        <f t="shared" si="151"/>
        <v>0</v>
      </c>
    </row>
    <row r="293" spans="1:53" x14ac:dyDescent="0.25">
      <c r="A293" s="8" t="s">
        <v>1317</v>
      </c>
      <c r="B293" s="30" t="s">
        <v>649</v>
      </c>
      <c r="C293" s="9" t="s">
        <v>650</v>
      </c>
      <c r="D293" s="9" t="s">
        <v>483</v>
      </c>
      <c r="E293" s="9" t="s">
        <v>216</v>
      </c>
      <c r="F293" s="9" t="s">
        <v>484</v>
      </c>
      <c r="G293" s="9" t="s">
        <v>485</v>
      </c>
      <c r="H293" s="11">
        <v>7.0000000000000007E-2</v>
      </c>
      <c r="I293" s="11"/>
      <c r="J293" s="11">
        <v>0</v>
      </c>
      <c r="K293" s="11">
        <v>0.01</v>
      </c>
      <c r="L293" s="11">
        <v>5.0000000000000001E-3</v>
      </c>
      <c r="M293" s="11"/>
      <c r="N293" s="11">
        <v>5.0000000000000001E-3</v>
      </c>
      <c r="O293" s="12">
        <f t="shared" si="134"/>
        <v>0</v>
      </c>
      <c r="P293" s="12">
        <f t="shared" si="157"/>
        <v>0</v>
      </c>
      <c r="Q293" s="12">
        <f t="shared" si="135"/>
        <v>0</v>
      </c>
      <c r="R293" s="12">
        <f t="shared" si="126"/>
        <v>0</v>
      </c>
      <c r="S293" s="12">
        <f t="shared" si="136"/>
        <v>0</v>
      </c>
      <c r="T293" s="12">
        <f t="shared" si="152"/>
        <v>0</v>
      </c>
      <c r="U293" s="12">
        <f t="shared" si="137"/>
        <v>0</v>
      </c>
      <c r="V293" s="12">
        <f t="shared" si="153"/>
        <v>0</v>
      </c>
      <c r="W293" s="12">
        <f t="shared" si="147"/>
        <v>0</v>
      </c>
      <c r="X293" s="12">
        <f t="shared" si="138"/>
        <v>0</v>
      </c>
      <c r="Y293" s="12">
        <f t="shared" si="154"/>
        <v>0</v>
      </c>
      <c r="Z293" s="12">
        <f t="shared" si="155"/>
        <v>0</v>
      </c>
      <c r="AA293" s="12">
        <f t="shared" si="156"/>
        <v>0</v>
      </c>
      <c r="AB293" s="12">
        <f t="shared" si="127"/>
        <v>0</v>
      </c>
      <c r="AC293" s="12">
        <v>0</v>
      </c>
      <c r="AD293" s="12">
        <v>0</v>
      </c>
      <c r="AE293" s="12">
        <f>SUMIFS('[1]TIẾN ĐỘ %'!$M$6:$M$1034,'[1]TIẾN ĐỘ %'!$G$6:$G$1034,$A293,'[1]TIẾN ĐỘ %'!$F$6:$F$1034,$E293)</f>
        <v>0</v>
      </c>
      <c r="AF293" s="12">
        <f t="shared" si="139"/>
        <v>0</v>
      </c>
      <c r="AG293" s="12">
        <v>-9274500</v>
      </c>
      <c r="AH293" s="12">
        <v>0</v>
      </c>
      <c r="AI293" s="12">
        <v>-9274500</v>
      </c>
      <c r="AJ293" s="12">
        <v>0</v>
      </c>
      <c r="AK293" s="12">
        <v>0</v>
      </c>
      <c r="AL293" s="12">
        <v>0</v>
      </c>
      <c r="AM293" s="12">
        <v>0</v>
      </c>
      <c r="AN293" s="12">
        <f>SUMIFS('[1]DATA THÔ IN'!$P$4:$P$12031,'[1]DATA THÔ IN'!$H$4:$H$12031,$A293,'[1]DATA THÔ IN'!$AC$4:$AC$12031,$E293,'[1]DATA THÔ IN'!$AH$4:$AH$12031,"Tiến độ 1")</f>
        <v>0</v>
      </c>
      <c r="AO293" s="12">
        <f>SUMIFS('[1]DATA THÔ IN'!$P$4:$P$12031,'[1]DATA THÔ IN'!$H$4:$H$12031,$A293,'[1]DATA THÔ IN'!$AC$4:$AC$12031,$E293,'[1]DATA THÔ IN'!$AH$4:$AH$12031,"Tiến độ 2")</f>
        <v>0</v>
      </c>
      <c r="AP293" s="12">
        <f>SUMIFS('[1]TIẾN ĐỘ %'!$N$6:$N$1034,'[1]TIẾN ĐỘ %'!$G$6:$G$1034,A293,'[1]TIẾN ĐỘ %'!$F$6:$F$1034,$E293)</f>
        <v>0</v>
      </c>
      <c r="AQ293" s="12">
        <f t="shared" si="140"/>
        <v>-9274500</v>
      </c>
      <c r="AR293" s="15">
        <f t="shared" si="141"/>
        <v>0</v>
      </c>
      <c r="AS293" s="15">
        <f t="shared" si="142"/>
        <v>0</v>
      </c>
      <c r="AT293" s="15">
        <f t="shared" si="143"/>
        <v>0</v>
      </c>
      <c r="AU293" s="16">
        <f t="shared" si="144"/>
        <v>0</v>
      </c>
      <c r="AV293" s="16">
        <f t="shared" si="145"/>
        <v>0</v>
      </c>
      <c r="AW293" s="16">
        <f t="shared" si="146"/>
        <v>0</v>
      </c>
      <c r="AX293" s="16">
        <f t="shared" si="148"/>
        <v>0</v>
      </c>
      <c r="AY293" s="16">
        <f t="shared" si="149"/>
        <v>0</v>
      </c>
      <c r="AZ293" s="16">
        <f t="shared" si="150"/>
        <v>0</v>
      </c>
      <c r="BA293" s="16">
        <f t="shared" si="151"/>
        <v>0</v>
      </c>
    </row>
    <row r="294" spans="1:53" x14ac:dyDescent="0.25">
      <c r="A294" s="8" t="s">
        <v>1320</v>
      </c>
      <c r="B294" s="30" t="s">
        <v>655</v>
      </c>
      <c r="C294" s="9" t="s">
        <v>656</v>
      </c>
      <c r="D294" s="9" t="s">
        <v>492</v>
      </c>
      <c r="E294" s="9" t="s">
        <v>216</v>
      </c>
      <c r="F294" s="9" t="s">
        <v>493</v>
      </c>
      <c r="G294" s="9" t="s">
        <v>485</v>
      </c>
      <c r="H294" s="11">
        <v>7.0000000000000007E-2</v>
      </c>
      <c r="I294" s="11"/>
      <c r="J294" s="11">
        <v>0</v>
      </c>
      <c r="K294" s="11">
        <v>0.01</v>
      </c>
      <c r="L294" s="11">
        <v>5.0000000000000001E-3</v>
      </c>
      <c r="M294" s="11"/>
      <c r="N294" s="11">
        <v>5.0000000000000001E-3</v>
      </c>
      <c r="O294" s="12">
        <f t="shared" si="134"/>
        <v>0</v>
      </c>
      <c r="P294" s="12">
        <f t="shared" si="157"/>
        <v>0</v>
      </c>
      <c r="Q294" s="12">
        <f t="shared" si="135"/>
        <v>0</v>
      </c>
      <c r="R294" s="12">
        <f t="shared" si="126"/>
        <v>0</v>
      </c>
      <c r="S294" s="12">
        <f t="shared" si="136"/>
        <v>0</v>
      </c>
      <c r="T294" s="12">
        <f t="shared" si="152"/>
        <v>0</v>
      </c>
      <c r="U294" s="12">
        <f t="shared" si="137"/>
        <v>0</v>
      </c>
      <c r="V294" s="12">
        <f t="shared" si="153"/>
        <v>0</v>
      </c>
      <c r="W294" s="12">
        <f t="shared" si="147"/>
        <v>0</v>
      </c>
      <c r="X294" s="12">
        <f t="shared" si="138"/>
        <v>0</v>
      </c>
      <c r="Y294" s="12">
        <f t="shared" si="154"/>
        <v>0</v>
      </c>
      <c r="Z294" s="12">
        <f t="shared" si="155"/>
        <v>0</v>
      </c>
      <c r="AA294" s="12">
        <f t="shared" si="156"/>
        <v>0</v>
      </c>
      <c r="AB294" s="12">
        <f t="shared" si="127"/>
        <v>0</v>
      </c>
      <c r="AC294" s="12">
        <v>5000000</v>
      </c>
      <c r="AD294" s="12">
        <v>5000000</v>
      </c>
      <c r="AE294" s="12">
        <f>SUMIFS('[1]TIẾN ĐỘ %'!$M$6:$M$1034,'[1]TIẾN ĐỘ %'!$G$6:$G$1034,$A294,'[1]TIẾN ĐỘ %'!$F$6:$F$1034,$E294)</f>
        <v>10000000</v>
      </c>
      <c r="AF294" s="12">
        <f t="shared" si="139"/>
        <v>20000000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f>SUMIFS('[1]DATA THÔ IN'!$P$4:$P$12031,'[1]DATA THÔ IN'!$H$4:$H$12031,$A294,'[1]DATA THÔ IN'!$AC$4:$AC$12031,$E294,'[1]DATA THÔ IN'!$AH$4:$AH$12031,"Tiến độ 1")</f>
        <v>0</v>
      </c>
      <c r="AO294" s="12">
        <f>SUMIFS('[1]DATA THÔ IN'!$P$4:$P$12031,'[1]DATA THÔ IN'!$H$4:$H$12031,$A294,'[1]DATA THÔ IN'!$AC$4:$AC$12031,$E294,'[1]DATA THÔ IN'!$AH$4:$AH$12031,"Tiến độ 2")</f>
        <v>0</v>
      </c>
      <c r="AP294" s="12">
        <f>SUMIFS('[1]TIẾN ĐỘ %'!$N$6:$N$1034,'[1]TIẾN ĐỘ %'!$G$6:$G$1034,A294,'[1]TIẾN ĐỘ %'!$F$6:$F$1034,$E294)</f>
        <v>0</v>
      </c>
      <c r="AQ294" s="12">
        <f t="shared" si="140"/>
        <v>0</v>
      </c>
      <c r="AR294" s="15">
        <f t="shared" si="141"/>
        <v>0</v>
      </c>
      <c r="AS294" s="15">
        <f t="shared" si="142"/>
        <v>0</v>
      </c>
      <c r="AT294" s="15">
        <f t="shared" si="143"/>
        <v>0</v>
      </c>
      <c r="AU294" s="16">
        <f t="shared" si="144"/>
        <v>0</v>
      </c>
      <c r="AV294" s="16">
        <f t="shared" si="145"/>
        <v>0</v>
      </c>
      <c r="AW294" s="16">
        <f t="shared" si="146"/>
        <v>0</v>
      </c>
      <c r="AX294" s="16">
        <f t="shared" si="148"/>
        <v>0</v>
      </c>
      <c r="AY294" s="16">
        <f t="shared" si="149"/>
        <v>0</v>
      </c>
      <c r="AZ294" s="16">
        <f t="shared" si="150"/>
        <v>0</v>
      </c>
      <c r="BA294" s="16">
        <f t="shared" si="151"/>
        <v>0</v>
      </c>
    </row>
    <row r="295" spans="1:53" x14ac:dyDescent="0.25">
      <c r="A295" s="8" t="s">
        <v>1332</v>
      </c>
      <c r="B295" s="30" t="s">
        <v>1108</v>
      </c>
      <c r="C295" s="9" t="s">
        <v>1109</v>
      </c>
      <c r="D295" s="9" t="s">
        <v>1005</v>
      </c>
      <c r="E295" s="9" t="s">
        <v>216</v>
      </c>
      <c r="F295" s="9" t="s">
        <v>1006</v>
      </c>
      <c r="G295" s="9" t="s">
        <v>998</v>
      </c>
      <c r="H295" s="11">
        <v>7.0000000000000007E-2</v>
      </c>
      <c r="I295" s="11"/>
      <c r="J295" s="11">
        <v>0</v>
      </c>
      <c r="K295" s="11">
        <v>0.01</v>
      </c>
      <c r="L295" s="11">
        <v>5.0000000000000001E-3</v>
      </c>
      <c r="M295" s="11"/>
      <c r="N295" s="11">
        <v>5.0000000000000001E-3</v>
      </c>
      <c r="O295" s="12">
        <f t="shared" si="134"/>
        <v>0</v>
      </c>
      <c r="P295" s="12">
        <f t="shared" si="157"/>
        <v>0</v>
      </c>
      <c r="Q295" s="12">
        <f t="shared" si="135"/>
        <v>0</v>
      </c>
      <c r="R295" s="12">
        <f t="shared" si="126"/>
        <v>0</v>
      </c>
      <c r="S295" s="12">
        <f t="shared" si="136"/>
        <v>0</v>
      </c>
      <c r="T295" s="12">
        <f t="shared" si="152"/>
        <v>0</v>
      </c>
      <c r="U295" s="12">
        <f t="shared" si="137"/>
        <v>0</v>
      </c>
      <c r="V295" s="12">
        <f t="shared" si="153"/>
        <v>0</v>
      </c>
      <c r="W295" s="12">
        <f t="shared" si="147"/>
        <v>0</v>
      </c>
      <c r="X295" s="12">
        <f t="shared" si="138"/>
        <v>0</v>
      </c>
      <c r="Y295" s="12">
        <f t="shared" si="154"/>
        <v>0</v>
      </c>
      <c r="Z295" s="12">
        <f t="shared" si="155"/>
        <v>0</v>
      </c>
      <c r="AA295" s="12">
        <f t="shared" si="156"/>
        <v>0</v>
      </c>
      <c r="AB295" s="12">
        <f t="shared" si="127"/>
        <v>0</v>
      </c>
      <c r="AC295" s="12">
        <v>0</v>
      </c>
      <c r="AD295" s="12">
        <v>0</v>
      </c>
      <c r="AE295" s="12">
        <f>SUMIFS('[1]TIẾN ĐỘ %'!$M$6:$M$1034,'[1]TIẾN ĐỘ %'!$G$6:$G$1034,$A295,'[1]TIẾN ĐỘ %'!$F$6:$F$1034,$E295)</f>
        <v>0</v>
      </c>
      <c r="AF295" s="12">
        <f t="shared" si="139"/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f>SUMIFS('[1]DATA THÔ IN'!$P$4:$P$12031,'[1]DATA THÔ IN'!$H$4:$H$12031,$A295,'[1]DATA THÔ IN'!$AC$4:$AC$12031,$E295,'[1]DATA THÔ IN'!$AH$4:$AH$12031,"Tiến độ 1")</f>
        <v>0</v>
      </c>
      <c r="AO295" s="12">
        <f>SUMIFS('[1]DATA THÔ IN'!$P$4:$P$12031,'[1]DATA THÔ IN'!$H$4:$H$12031,$A295,'[1]DATA THÔ IN'!$AC$4:$AC$12031,$E295,'[1]DATA THÔ IN'!$AH$4:$AH$12031,"Tiến độ 2")</f>
        <v>0</v>
      </c>
      <c r="AP295" s="12">
        <f>SUMIFS('[1]TIẾN ĐỘ %'!$N$6:$N$1034,'[1]TIẾN ĐỘ %'!$G$6:$G$1034,A295,'[1]TIẾN ĐỘ %'!$F$6:$F$1034,$E295)</f>
        <v>0</v>
      </c>
      <c r="AQ295" s="12">
        <f t="shared" si="140"/>
        <v>0</v>
      </c>
      <c r="AR295" s="15">
        <f t="shared" si="141"/>
        <v>0</v>
      </c>
      <c r="AS295" s="15">
        <f t="shared" si="142"/>
        <v>0</v>
      </c>
      <c r="AT295" s="15">
        <f t="shared" si="143"/>
        <v>0</v>
      </c>
      <c r="AU295" s="16">
        <f t="shared" si="144"/>
        <v>0</v>
      </c>
      <c r="AV295" s="16">
        <f t="shared" si="145"/>
        <v>0</v>
      </c>
      <c r="AW295" s="16">
        <f t="shared" si="146"/>
        <v>0</v>
      </c>
      <c r="AX295" s="16">
        <f t="shared" si="148"/>
        <v>0</v>
      </c>
      <c r="AY295" s="16">
        <f t="shared" si="149"/>
        <v>0</v>
      </c>
      <c r="AZ295" s="16">
        <f t="shared" si="150"/>
        <v>0</v>
      </c>
      <c r="BA295" s="16">
        <f t="shared" si="151"/>
        <v>0</v>
      </c>
    </row>
    <row r="296" spans="1:53" x14ac:dyDescent="0.25">
      <c r="A296" s="8" t="s">
        <v>1333</v>
      </c>
      <c r="B296" s="30" t="s">
        <v>1110</v>
      </c>
      <c r="C296" s="9" t="s">
        <v>1111</v>
      </c>
      <c r="D296" s="9" t="s">
        <v>996</v>
      </c>
      <c r="E296" s="9" t="s">
        <v>216</v>
      </c>
      <c r="F296" s="9" t="s">
        <v>1009</v>
      </c>
      <c r="G296" s="9" t="s">
        <v>998</v>
      </c>
      <c r="H296" s="11">
        <v>7.0000000000000007E-2</v>
      </c>
      <c r="I296" s="11"/>
      <c r="J296" s="11">
        <v>0</v>
      </c>
      <c r="K296" s="11">
        <v>0.01</v>
      </c>
      <c r="L296" s="11">
        <v>5.0000000000000001E-3</v>
      </c>
      <c r="M296" s="11"/>
      <c r="N296" s="11">
        <v>5.0000000000000001E-3</v>
      </c>
      <c r="O296" s="12">
        <f t="shared" si="134"/>
        <v>0</v>
      </c>
      <c r="P296" s="12">
        <f t="shared" si="157"/>
        <v>0</v>
      </c>
      <c r="Q296" s="12">
        <f t="shared" si="135"/>
        <v>0</v>
      </c>
      <c r="R296" s="12">
        <f t="shared" si="126"/>
        <v>0</v>
      </c>
      <c r="S296" s="12">
        <f t="shared" si="136"/>
        <v>0</v>
      </c>
      <c r="T296" s="12">
        <f t="shared" si="152"/>
        <v>0</v>
      </c>
      <c r="U296" s="12">
        <f t="shared" si="137"/>
        <v>0</v>
      </c>
      <c r="V296" s="12">
        <f t="shared" si="153"/>
        <v>0</v>
      </c>
      <c r="W296" s="12">
        <f t="shared" si="147"/>
        <v>0</v>
      </c>
      <c r="X296" s="12">
        <f t="shared" si="138"/>
        <v>0</v>
      </c>
      <c r="Y296" s="12">
        <f t="shared" si="154"/>
        <v>0</v>
      </c>
      <c r="Z296" s="12">
        <f t="shared" si="155"/>
        <v>0</v>
      </c>
      <c r="AA296" s="12">
        <f t="shared" si="156"/>
        <v>0</v>
      </c>
      <c r="AB296" s="12">
        <f t="shared" si="127"/>
        <v>0</v>
      </c>
      <c r="AC296" s="12">
        <v>0</v>
      </c>
      <c r="AD296" s="12">
        <v>0</v>
      </c>
      <c r="AE296" s="12">
        <f>SUMIFS('[1]TIẾN ĐỘ %'!$M$6:$M$1034,'[1]TIẾN ĐỘ %'!$G$6:$G$1034,$A296,'[1]TIẾN ĐỘ %'!$F$6:$F$1034,$E296)</f>
        <v>0</v>
      </c>
      <c r="AF296" s="12">
        <f t="shared" si="139"/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f>SUMIFS('[1]DATA THÔ IN'!$P$4:$P$12031,'[1]DATA THÔ IN'!$H$4:$H$12031,$A296,'[1]DATA THÔ IN'!$AC$4:$AC$12031,$E296,'[1]DATA THÔ IN'!$AH$4:$AH$12031,"Tiến độ 1")</f>
        <v>0</v>
      </c>
      <c r="AO296" s="12">
        <f>SUMIFS('[1]DATA THÔ IN'!$P$4:$P$12031,'[1]DATA THÔ IN'!$H$4:$H$12031,$A296,'[1]DATA THÔ IN'!$AC$4:$AC$12031,$E296,'[1]DATA THÔ IN'!$AH$4:$AH$12031,"Tiến độ 2")</f>
        <v>0</v>
      </c>
      <c r="AP296" s="12">
        <f>SUMIFS('[1]TIẾN ĐỘ %'!$N$6:$N$1034,'[1]TIẾN ĐỘ %'!$G$6:$G$1034,A296,'[1]TIẾN ĐỘ %'!$F$6:$F$1034,$E296)</f>
        <v>0</v>
      </c>
      <c r="AQ296" s="12">
        <f t="shared" si="140"/>
        <v>0</v>
      </c>
      <c r="AR296" s="15">
        <f t="shared" si="141"/>
        <v>0</v>
      </c>
      <c r="AS296" s="15">
        <f t="shared" si="142"/>
        <v>0</v>
      </c>
      <c r="AT296" s="15">
        <f t="shared" si="143"/>
        <v>0</v>
      </c>
      <c r="AU296" s="16">
        <f t="shared" si="144"/>
        <v>0</v>
      </c>
      <c r="AV296" s="16">
        <f t="shared" si="145"/>
        <v>0</v>
      </c>
      <c r="AW296" s="16">
        <f t="shared" si="146"/>
        <v>0</v>
      </c>
      <c r="AX296" s="16">
        <f t="shared" si="148"/>
        <v>0</v>
      </c>
      <c r="AY296" s="16">
        <f t="shared" si="149"/>
        <v>0</v>
      </c>
      <c r="AZ296" s="16">
        <f t="shared" si="150"/>
        <v>0</v>
      </c>
      <c r="BA296" s="16">
        <f t="shared" si="151"/>
        <v>0</v>
      </c>
    </row>
    <row r="297" spans="1:53" x14ac:dyDescent="0.25">
      <c r="A297" s="8" t="s">
        <v>1335</v>
      </c>
      <c r="B297" s="32" t="s">
        <v>1112</v>
      </c>
      <c r="C297" s="9" t="s">
        <v>1113</v>
      </c>
      <c r="D297" s="9" t="s">
        <v>1001</v>
      </c>
      <c r="E297" s="9" t="s">
        <v>216</v>
      </c>
      <c r="F297" s="9" t="s">
        <v>1015</v>
      </c>
      <c r="G297" s="9" t="s">
        <v>998</v>
      </c>
      <c r="H297" s="11">
        <v>7.0000000000000007E-2</v>
      </c>
      <c r="I297" s="11"/>
      <c r="J297" s="11">
        <v>0</v>
      </c>
      <c r="K297" s="11">
        <v>0.01</v>
      </c>
      <c r="L297" s="11">
        <v>5.0000000000000001E-3</v>
      </c>
      <c r="M297" s="11"/>
      <c r="N297" s="11">
        <v>5.0000000000000001E-3</v>
      </c>
      <c r="O297" s="12">
        <f t="shared" si="134"/>
        <v>0</v>
      </c>
      <c r="P297" s="12">
        <f t="shared" si="157"/>
        <v>0</v>
      </c>
      <c r="Q297" s="12">
        <f t="shared" si="135"/>
        <v>0</v>
      </c>
      <c r="R297" s="12">
        <f t="shared" si="126"/>
        <v>0</v>
      </c>
      <c r="S297" s="12">
        <f t="shared" si="136"/>
        <v>0</v>
      </c>
      <c r="T297" s="12">
        <f t="shared" si="152"/>
        <v>0</v>
      </c>
      <c r="U297" s="12">
        <f t="shared" si="137"/>
        <v>0</v>
      </c>
      <c r="V297" s="12">
        <f t="shared" si="153"/>
        <v>0</v>
      </c>
      <c r="W297" s="12">
        <f t="shared" si="147"/>
        <v>0</v>
      </c>
      <c r="X297" s="12">
        <f t="shared" si="138"/>
        <v>0</v>
      </c>
      <c r="Y297" s="12">
        <f t="shared" si="154"/>
        <v>0</v>
      </c>
      <c r="Z297" s="12">
        <f t="shared" si="155"/>
        <v>0</v>
      </c>
      <c r="AA297" s="12">
        <f t="shared" si="156"/>
        <v>0</v>
      </c>
      <c r="AB297" s="12">
        <f t="shared" si="127"/>
        <v>0</v>
      </c>
      <c r="AC297" s="12">
        <v>0</v>
      </c>
      <c r="AD297" s="12">
        <v>0</v>
      </c>
      <c r="AE297" s="12">
        <f>SUMIFS('[1]TIẾN ĐỘ %'!$M$6:$M$1034,'[1]TIẾN ĐỘ %'!$G$6:$G$1034,$A297,'[1]TIẾN ĐỘ %'!$F$6:$F$1034,$E297)</f>
        <v>0</v>
      </c>
      <c r="AF297" s="12">
        <f t="shared" si="139"/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f>SUMIFS('[1]DATA THÔ IN'!$P$4:$P$12031,'[1]DATA THÔ IN'!$H$4:$H$12031,$A297,'[1]DATA THÔ IN'!$AC$4:$AC$12031,$E297,'[1]DATA THÔ IN'!$AH$4:$AH$12031,"Tiến độ 1")</f>
        <v>0</v>
      </c>
      <c r="AO297" s="12">
        <f>SUMIFS('[1]DATA THÔ IN'!$P$4:$P$12031,'[1]DATA THÔ IN'!$H$4:$H$12031,$A297,'[1]DATA THÔ IN'!$AC$4:$AC$12031,$E297,'[1]DATA THÔ IN'!$AH$4:$AH$12031,"Tiến độ 2")</f>
        <v>0</v>
      </c>
      <c r="AP297" s="12">
        <f>SUMIFS('[1]TIẾN ĐỘ %'!$N$6:$N$1034,'[1]TIẾN ĐỘ %'!$G$6:$G$1034,A297,'[1]TIẾN ĐỘ %'!$F$6:$F$1034,$E297)</f>
        <v>0</v>
      </c>
      <c r="AQ297" s="12">
        <f t="shared" si="140"/>
        <v>0</v>
      </c>
      <c r="AR297" s="15">
        <f t="shared" si="141"/>
        <v>0</v>
      </c>
      <c r="AS297" s="15">
        <f t="shared" si="142"/>
        <v>0</v>
      </c>
      <c r="AT297" s="15">
        <f t="shared" si="143"/>
        <v>0</v>
      </c>
      <c r="AU297" s="16">
        <f t="shared" si="144"/>
        <v>0</v>
      </c>
      <c r="AV297" s="16">
        <f t="shared" si="145"/>
        <v>0</v>
      </c>
      <c r="AW297" s="16">
        <f t="shared" si="146"/>
        <v>0</v>
      </c>
      <c r="AX297" s="16">
        <f t="shared" si="148"/>
        <v>0</v>
      </c>
      <c r="AY297" s="16">
        <f t="shared" si="149"/>
        <v>0</v>
      </c>
      <c r="AZ297" s="16">
        <f t="shared" si="150"/>
        <v>0</v>
      </c>
      <c r="BA297" s="16">
        <f t="shared" si="151"/>
        <v>0</v>
      </c>
    </row>
    <row r="298" spans="1:53" x14ac:dyDescent="0.25">
      <c r="A298" s="8" t="s">
        <v>1337</v>
      </c>
      <c r="B298" s="28" t="s">
        <v>1139</v>
      </c>
      <c r="C298" s="28" t="s">
        <v>1140</v>
      </c>
      <c r="D298" s="9" t="s">
        <v>1001</v>
      </c>
      <c r="E298" s="9" t="s">
        <v>216</v>
      </c>
      <c r="F298" s="28" t="s">
        <v>1022</v>
      </c>
      <c r="G298" s="9" t="s">
        <v>998</v>
      </c>
      <c r="H298" s="11">
        <v>7.0000000000000007E-2</v>
      </c>
      <c r="I298" s="11"/>
      <c r="J298" s="11">
        <v>0</v>
      </c>
      <c r="K298" s="11">
        <v>0.01</v>
      </c>
      <c r="L298" s="11">
        <v>5.0000000000000001E-3</v>
      </c>
      <c r="M298" s="11"/>
      <c r="N298" s="11">
        <v>5.0000000000000001E-3</v>
      </c>
      <c r="O298" s="12">
        <f t="shared" si="134"/>
        <v>0</v>
      </c>
      <c r="P298" s="12">
        <f t="shared" si="157"/>
        <v>0</v>
      </c>
      <c r="Q298" s="12">
        <f t="shared" si="135"/>
        <v>0</v>
      </c>
      <c r="R298" s="12">
        <f t="shared" ref="R298:R356" si="158">IF(AT298&gt;=100%,AI298*(100%-H298)*K298,0)</f>
        <v>0</v>
      </c>
      <c r="S298" s="12">
        <f t="shared" si="136"/>
        <v>0</v>
      </c>
      <c r="T298" s="12">
        <f t="shared" si="152"/>
        <v>0</v>
      </c>
      <c r="U298" s="12">
        <f t="shared" si="137"/>
        <v>0</v>
      </c>
      <c r="V298" s="12">
        <f t="shared" si="153"/>
        <v>0</v>
      </c>
      <c r="W298" s="12">
        <f t="shared" si="147"/>
        <v>0</v>
      </c>
      <c r="X298" s="12">
        <f t="shared" si="138"/>
        <v>0</v>
      </c>
      <c r="Y298" s="12">
        <f t="shared" si="154"/>
        <v>0</v>
      </c>
      <c r="Z298" s="12">
        <f t="shared" si="155"/>
        <v>0</v>
      </c>
      <c r="AA298" s="12">
        <f t="shared" si="156"/>
        <v>0</v>
      </c>
      <c r="AB298" s="12">
        <f t="shared" ref="AB298:AB361" si="159">IF(AF298=0,0,IF(AQ298&gt;=AF298,AQ298*L298*(100%-H298),0))</f>
        <v>0</v>
      </c>
      <c r="AC298" s="12">
        <v>0</v>
      </c>
      <c r="AD298" s="12">
        <v>0</v>
      </c>
      <c r="AE298" s="12">
        <f>SUMIFS('[1]TIẾN ĐỘ %'!$M$6:$M$1034,'[1]TIẾN ĐỘ %'!$G$6:$G$1034,$A298,'[1]TIẾN ĐỘ %'!$F$6:$F$1034,$E298)</f>
        <v>0</v>
      </c>
      <c r="AF298" s="12">
        <f t="shared" si="139"/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f>SUMIFS('[1]DATA THÔ IN'!$P$4:$P$12031,'[1]DATA THÔ IN'!$H$4:$H$12031,$A298,'[1]DATA THÔ IN'!$AC$4:$AC$12031,$E298,'[1]DATA THÔ IN'!$AH$4:$AH$12031,"Tiến độ 1")</f>
        <v>0</v>
      </c>
      <c r="AO298" s="12">
        <f>SUMIFS('[1]DATA THÔ IN'!$P$4:$P$12031,'[1]DATA THÔ IN'!$H$4:$H$12031,$A298,'[1]DATA THÔ IN'!$AC$4:$AC$12031,$E298,'[1]DATA THÔ IN'!$AH$4:$AH$12031,"Tiến độ 2")</f>
        <v>0</v>
      </c>
      <c r="AP298" s="12">
        <f>SUMIFS('[1]TIẾN ĐỘ %'!$N$6:$N$1034,'[1]TIẾN ĐỘ %'!$G$6:$G$1034,A298,'[1]TIẾN ĐỘ %'!$F$6:$F$1034,$E298)</f>
        <v>0</v>
      </c>
      <c r="AQ298" s="12">
        <f t="shared" si="140"/>
        <v>0</v>
      </c>
      <c r="AR298" s="15">
        <f t="shared" si="141"/>
        <v>0</v>
      </c>
      <c r="AS298" s="15">
        <f t="shared" si="142"/>
        <v>0</v>
      </c>
      <c r="AT298" s="15">
        <f t="shared" si="143"/>
        <v>0</v>
      </c>
      <c r="AU298" s="16">
        <f t="shared" si="144"/>
        <v>0</v>
      </c>
      <c r="AV298" s="16">
        <f t="shared" si="145"/>
        <v>0</v>
      </c>
      <c r="AW298" s="16">
        <f t="shared" si="146"/>
        <v>0</v>
      </c>
      <c r="AX298" s="16">
        <f t="shared" si="148"/>
        <v>0</v>
      </c>
      <c r="AY298" s="16">
        <f t="shared" si="149"/>
        <v>0</v>
      </c>
      <c r="AZ298" s="16">
        <f t="shared" si="150"/>
        <v>0</v>
      </c>
      <c r="BA298" s="16">
        <f t="shared" si="151"/>
        <v>0</v>
      </c>
    </row>
    <row r="299" spans="1:53" x14ac:dyDescent="0.25">
      <c r="A299" s="8" t="s">
        <v>1339</v>
      </c>
      <c r="B299" s="28" t="s">
        <v>1141</v>
      </c>
      <c r="C299" s="28" t="s">
        <v>1142</v>
      </c>
      <c r="D299" s="9" t="s">
        <v>996</v>
      </c>
      <c r="E299" s="9" t="s">
        <v>216</v>
      </c>
      <c r="F299" s="28" t="s">
        <v>1012</v>
      </c>
      <c r="G299" s="9" t="s">
        <v>998</v>
      </c>
      <c r="H299" s="11">
        <v>7.0000000000000007E-2</v>
      </c>
      <c r="I299" s="11"/>
      <c r="J299" s="11">
        <v>0</v>
      </c>
      <c r="K299" s="11">
        <v>0.01</v>
      </c>
      <c r="L299" s="11">
        <v>5.0000000000000001E-3</v>
      </c>
      <c r="M299" s="11"/>
      <c r="N299" s="11">
        <v>5.0000000000000001E-3</v>
      </c>
      <c r="O299" s="12">
        <f t="shared" si="134"/>
        <v>0</v>
      </c>
      <c r="P299" s="12">
        <f t="shared" si="157"/>
        <v>0</v>
      </c>
      <c r="Q299" s="12">
        <f t="shared" si="135"/>
        <v>0</v>
      </c>
      <c r="R299" s="12">
        <f t="shared" si="158"/>
        <v>0</v>
      </c>
      <c r="S299" s="12">
        <f t="shared" si="136"/>
        <v>0</v>
      </c>
      <c r="T299" s="12">
        <f t="shared" si="152"/>
        <v>0</v>
      </c>
      <c r="U299" s="12">
        <f t="shared" si="137"/>
        <v>0</v>
      </c>
      <c r="V299" s="12">
        <f t="shared" si="153"/>
        <v>0</v>
      </c>
      <c r="W299" s="12">
        <f t="shared" si="147"/>
        <v>0</v>
      </c>
      <c r="X299" s="12">
        <f t="shared" si="138"/>
        <v>0</v>
      </c>
      <c r="Y299" s="12">
        <f t="shared" si="154"/>
        <v>0</v>
      </c>
      <c r="Z299" s="12">
        <f t="shared" si="155"/>
        <v>0</v>
      </c>
      <c r="AA299" s="12">
        <f t="shared" si="156"/>
        <v>0</v>
      </c>
      <c r="AB299" s="12">
        <f t="shared" si="159"/>
        <v>0</v>
      </c>
      <c r="AC299" s="12">
        <v>0</v>
      </c>
      <c r="AD299" s="12">
        <v>0</v>
      </c>
      <c r="AE299" s="12">
        <f>SUMIFS('[1]TIẾN ĐỘ %'!$M$6:$M$1034,'[1]TIẾN ĐỘ %'!$G$6:$G$1034,$A299,'[1]TIẾN ĐỘ %'!$F$6:$F$1034,$E299)</f>
        <v>0</v>
      </c>
      <c r="AF299" s="12">
        <f t="shared" si="139"/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f>SUMIFS('[1]DATA THÔ IN'!$P$4:$P$12031,'[1]DATA THÔ IN'!$H$4:$H$12031,$A299,'[1]DATA THÔ IN'!$AC$4:$AC$12031,$E299,'[1]DATA THÔ IN'!$AH$4:$AH$12031,"Tiến độ 1")</f>
        <v>0</v>
      </c>
      <c r="AO299" s="12">
        <f>SUMIFS('[1]DATA THÔ IN'!$P$4:$P$12031,'[1]DATA THÔ IN'!$H$4:$H$12031,$A299,'[1]DATA THÔ IN'!$AC$4:$AC$12031,$E299,'[1]DATA THÔ IN'!$AH$4:$AH$12031,"Tiến độ 2")</f>
        <v>0</v>
      </c>
      <c r="AP299" s="12">
        <f>SUMIFS('[1]TIẾN ĐỘ %'!$N$6:$N$1034,'[1]TIẾN ĐỘ %'!$G$6:$G$1034,A299,'[1]TIẾN ĐỘ %'!$F$6:$F$1034,$E299)</f>
        <v>0</v>
      </c>
      <c r="AQ299" s="12">
        <f t="shared" si="140"/>
        <v>0</v>
      </c>
      <c r="AR299" s="15">
        <f t="shared" si="141"/>
        <v>0</v>
      </c>
      <c r="AS299" s="15">
        <f t="shared" si="142"/>
        <v>0</v>
      </c>
      <c r="AT299" s="15">
        <f t="shared" si="143"/>
        <v>0</v>
      </c>
      <c r="AU299" s="16">
        <f t="shared" si="144"/>
        <v>0</v>
      </c>
      <c r="AV299" s="16">
        <f t="shared" si="145"/>
        <v>0</v>
      </c>
      <c r="AW299" s="16">
        <f t="shared" si="146"/>
        <v>0</v>
      </c>
      <c r="AX299" s="16">
        <f t="shared" si="148"/>
        <v>0</v>
      </c>
      <c r="AY299" s="16">
        <f t="shared" si="149"/>
        <v>0</v>
      </c>
      <c r="AZ299" s="16">
        <f t="shared" si="150"/>
        <v>0</v>
      </c>
      <c r="BA299" s="16">
        <f t="shared" si="151"/>
        <v>0</v>
      </c>
    </row>
    <row r="300" spans="1:53" x14ac:dyDescent="0.25">
      <c r="A300" s="8" t="s">
        <v>1334</v>
      </c>
      <c r="B300" s="32" t="s">
        <v>1143</v>
      </c>
      <c r="C300" s="32" t="s">
        <v>1144</v>
      </c>
      <c r="D300" s="9" t="s">
        <v>996</v>
      </c>
      <c r="E300" s="9" t="s">
        <v>216</v>
      </c>
      <c r="F300" s="28" t="s">
        <v>1012</v>
      </c>
      <c r="G300" s="32" t="s">
        <v>998</v>
      </c>
      <c r="H300" s="11">
        <v>3.5000000000000003E-2</v>
      </c>
      <c r="I300" s="11"/>
      <c r="J300" s="11">
        <v>0</v>
      </c>
      <c r="K300" s="11">
        <v>0.01</v>
      </c>
      <c r="L300" s="11">
        <v>5.0000000000000001E-3</v>
      </c>
      <c r="M300" s="11"/>
      <c r="N300" s="11">
        <v>5.0000000000000001E-3</v>
      </c>
      <c r="O300" s="12">
        <f t="shared" si="134"/>
        <v>0</v>
      </c>
      <c r="P300" s="12">
        <f t="shared" si="157"/>
        <v>0</v>
      </c>
      <c r="Q300" s="12">
        <f t="shared" si="135"/>
        <v>0</v>
      </c>
      <c r="R300" s="12">
        <f t="shared" si="158"/>
        <v>0</v>
      </c>
      <c r="S300" s="12">
        <f t="shared" si="136"/>
        <v>0</v>
      </c>
      <c r="T300" s="12">
        <f t="shared" si="152"/>
        <v>0</v>
      </c>
      <c r="U300" s="12">
        <f t="shared" si="137"/>
        <v>0</v>
      </c>
      <c r="V300" s="12">
        <f t="shared" si="153"/>
        <v>0</v>
      </c>
      <c r="W300" s="12">
        <f t="shared" si="147"/>
        <v>0</v>
      </c>
      <c r="X300" s="12">
        <f t="shared" si="138"/>
        <v>0</v>
      </c>
      <c r="Y300" s="12">
        <f t="shared" si="154"/>
        <v>0</v>
      </c>
      <c r="Z300" s="12">
        <f t="shared" si="155"/>
        <v>0</v>
      </c>
      <c r="AA300" s="12">
        <f t="shared" si="156"/>
        <v>0</v>
      </c>
      <c r="AB300" s="12">
        <f t="shared" si="159"/>
        <v>0</v>
      </c>
      <c r="AC300" s="12">
        <v>0</v>
      </c>
      <c r="AD300" s="12">
        <v>0</v>
      </c>
      <c r="AE300" s="12">
        <f>SUMIFS('[1]TIẾN ĐỘ %'!$M$6:$M$1034,'[1]TIẾN ĐỘ %'!$G$6:$G$1034,$A300,'[1]TIẾN ĐỘ %'!$F$6:$F$1034,$E300)</f>
        <v>0</v>
      </c>
      <c r="AF300" s="12">
        <f t="shared" si="139"/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f>SUMIFS('[1]DATA THÔ IN'!$P$4:$P$12031,'[1]DATA THÔ IN'!$H$4:$H$12031,$A300,'[1]DATA THÔ IN'!$AC$4:$AC$12031,$E300,'[1]DATA THÔ IN'!$AH$4:$AH$12031,"Tiến độ 1")</f>
        <v>0</v>
      </c>
      <c r="AO300" s="12">
        <f>SUMIFS('[1]DATA THÔ IN'!$P$4:$P$12031,'[1]DATA THÔ IN'!$H$4:$H$12031,$A300,'[1]DATA THÔ IN'!$AC$4:$AC$12031,$E300,'[1]DATA THÔ IN'!$AH$4:$AH$12031,"Tiến độ 2")</f>
        <v>0</v>
      </c>
      <c r="AP300" s="12">
        <f>SUMIFS('[1]TIẾN ĐỘ %'!$N$6:$N$1034,'[1]TIẾN ĐỘ %'!$G$6:$G$1034,A300,'[1]TIẾN ĐỘ %'!$F$6:$F$1034,$E300)</f>
        <v>0</v>
      </c>
      <c r="AQ300" s="12">
        <f t="shared" si="140"/>
        <v>0</v>
      </c>
      <c r="AR300" s="15">
        <f t="shared" si="141"/>
        <v>0</v>
      </c>
      <c r="AS300" s="15">
        <f t="shared" si="142"/>
        <v>0</v>
      </c>
      <c r="AT300" s="15">
        <f t="shared" si="143"/>
        <v>0</v>
      </c>
      <c r="AU300" s="16">
        <f t="shared" si="144"/>
        <v>0</v>
      </c>
      <c r="AV300" s="16">
        <f t="shared" si="145"/>
        <v>0</v>
      </c>
      <c r="AW300" s="16">
        <f t="shared" si="146"/>
        <v>0</v>
      </c>
      <c r="AX300" s="16">
        <f t="shared" si="148"/>
        <v>0</v>
      </c>
      <c r="AY300" s="16">
        <f t="shared" si="149"/>
        <v>0</v>
      </c>
      <c r="AZ300" s="16">
        <f t="shared" si="150"/>
        <v>0</v>
      </c>
      <c r="BA300" s="16">
        <f t="shared" si="151"/>
        <v>0</v>
      </c>
    </row>
    <row r="301" spans="1:53" x14ac:dyDescent="0.25">
      <c r="A301" s="8" t="s">
        <v>1342</v>
      </c>
      <c r="B301" s="28" t="s">
        <v>1188</v>
      </c>
      <c r="C301" s="28" t="s">
        <v>1189</v>
      </c>
      <c r="D301" s="28" t="s">
        <v>996</v>
      </c>
      <c r="E301" s="9" t="s">
        <v>216</v>
      </c>
      <c r="F301" s="28" t="s">
        <v>1185</v>
      </c>
      <c r="G301" s="28" t="s">
        <v>998</v>
      </c>
      <c r="H301" s="11">
        <v>3.5000000000000003E-2</v>
      </c>
      <c r="I301" s="11"/>
      <c r="J301" s="11">
        <v>0</v>
      </c>
      <c r="K301" s="11">
        <v>0.01</v>
      </c>
      <c r="L301" s="11">
        <v>5.0000000000000001E-3</v>
      </c>
      <c r="M301" s="11"/>
      <c r="N301" s="11">
        <v>5.0000000000000001E-3</v>
      </c>
      <c r="O301" s="12">
        <f t="shared" si="134"/>
        <v>0</v>
      </c>
      <c r="P301" s="12">
        <f t="shared" si="157"/>
        <v>0</v>
      </c>
      <c r="Q301" s="12">
        <f t="shared" si="135"/>
        <v>0</v>
      </c>
      <c r="R301" s="12">
        <f t="shared" si="158"/>
        <v>0</v>
      </c>
      <c r="S301" s="12">
        <f t="shared" si="136"/>
        <v>0</v>
      </c>
      <c r="T301" s="12">
        <f t="shared" ref="T301:T325" si="160">ROUND(IF(AU301&gt;=40%,AJ301*J301*(100%-H301),0),0)</f>
        <v>0</v>
      </c>
      <c r="U301" s="12">
        <f t="shared" si="137"/>
        <v>0</v>
      </c>
      <c r="V301" s="12">
        <f t="shared" ref="V301:V325" si="161">ROUND(IF(AW301&gt;=100%,AM301*(100%-H301)*K301,0),0)</f>
        <v>0</v>
      </c>
      <c r="W301" s="12">
        <f t="shared" si="147"/>
        <v>0</v>
      </c>
      <c r="X301" s="12">
        <f t="shared" si="138"/>
        <v>0</v>
      </c>
      <c r="Y301" s="12">
        <f t="shared" ref="Y301:Y332" si="162">IF(AX301&gt;=40%,AN301*J301*(100%-H301),0)</f>
        <v>0</v>
      </c>
      <c r="Z301" s="12">
        <f t="shared" ref="Z301:Z332" si="163">IF(OR(AY301&gt;=60%,(AX301+AY301)&gt;=100%),AO301*J301*(100%-H301),0)</f>
        <v>0</v>
      </c>
      <c r="AA301" s="12">
        <f t="shared" ref="AA301:AA332" si="164">IF(AZ301&gt;=100%,AP301*K301*(100%-H301),0)</f>
        <v>0</v>
      </c>
      <c r="AB301" s="12">
        <f t="shared" si="159"/>
        <v>0</v>
      </c>
      <c r="AC301" s="12">
        <v>0</v>
      </c>
      <c r="AD301" s="12">
        <v>0</v>
      </c>
      <c r="AE301" s="12">
        <f>SUMIFS('[1]TIẾN ĐỘ %'!$M$6:$M$1034,'[1]TIẾN ĐỘ %'!$G$6:$G$1034,$A301,'[1]TIẾN ĐỘ %'!$F$6:$F$1034,$E301)</f>
        <v>0</v>
      </c>
      <c r="AF301" s="12">
        <f t="shared" si="139"/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f>SUMIFS('[1]DATA THÔ IN'!$P$4:$P$12031,'[1]DATA THÔ IN'!$H$4:$H$12031,$A301,'[1]DATA THÔ IN'!$AC$4:$AC$12031,$E301,'[1]DATA THÔ IN'!$AH$4:$AH$12031,"Tiến độ 1")</f>
        <v>0</v>
      </c>
      <c r="AO301" s="12">
        <f>SUMIFS('[1]DATA THÔ IN'!$P$4:$P$12031,'[1]DATA THÔ IN'!$H$4:$H$12031,$A301,'[1]DATA THÔ IN'!$AC$4:$AC$12031,$E301,'[1]DATA THÔ IN'!$AH$4:$AH$12031,"Tiến độ 2")</f>
        <v>0</v>
      </c>
      <c r="AP301" s="12">
        <f>SUMIFS('[1]TIẾN ĐỘ %'!$N$6:$N$1034,'[1]TIẾN ĐỘ %'!$G$6:$G$1034,A301,'[1]TIẾN ĐỘ %'!$F$6:$F$1034,$E301)</f>
        <v>0</v>
      </c>
      <c r="AQ301" s="12">
        <f t="shared" si="140"/>
        <v>0</v>
      </c>
      <c r="AR301" s="15">
        <f t="shared" si="141"/>
        <v>0</v>
      </c>
      <c r="AS301" s="15">
        <f t="shared" si="142"/>
        <v>0</v>
      </c>
      <c r="AT301" s="15">
        <f t="shared" si="143"/>
        <v>0</v>
      </c>
      <c r="AU301" s="16">
        <f t="shared" si="144"/>
        <v>0</v>
      </c>
      <c r="AV301" s="16">
        <f t="shared" si="145"/>
        <v>0</v>
      </c>
      <c r="AW301" s="16">
        <f t="shared" si="146"/>
        <v>0</v>
      </c>
      <c r="AX301" s="16">
        <f t="shared" si="148"/>
        <v>0</v>
      </c>
      <c r="AY301" s="16">
        <f t="shared" si="149"/>
        <v>0</v>
      </c>
      <c r="AZ301" s="16">
        <f t="shared" si="150"/>
        <v>0</v>
      </c>
      <c r="BA301" s="16">
        <f t="shared" si="151"/>
        <v>0</v>
      </c>
    </row>
    <row r="302" spans="1:53" x14ac:dyDescent="0.25">
      <c r="A302" s="8" t="s">
        <v>1343</v>
      </c>
      <c r="B302" s="28" t="s">
        <v>1207</v>
      </c>
      <c r="C302" s="28" t="s">
        <v>1208</v>
      </c>
      <c r="D302" s="28" t="s">
        <v>996</v>
      </c>
      <c r="E302" s="9" t="s">
        <v>216</v>
      </c>
      <c r="F302" s="28" t="s">
        <v>1204</v>
      </c>
      <c r="G302" s="28" t="s">
        <v>998</v>
      </c>
      <c r="H302" s="11">
        <v>3.5000000000000003E-2</v>
      </c>
      <c r="I302" s="11"/>
      <c r="J302" s="11">
        <v>0</v>
      </c>
      <c r="K302" s="11">
        <v>0.01</v>
      </c>
      <c r="L302" s="11">
        <v>5.0000000000000001E-3</v>
      </c>
      <c r="M302" s="11"/>
      <c r="N302" s="11">
        <v>5.0000000000000001E-3</v>
      </c>
      <c r="O302" s="12">
        <f t="shared" si="134"/>
        <v>0</v>
      </c>
      <c r="P302" s="12">
        <f t="shared" si="157"/>
        <v>0</v>
      </c>
      <c r="Q302" s="12">
        <f t="shared" si="135"/>
        <v>0</v>
      </c>
      <c r="R302" s="12">
        <f t="shared" si="158"/>
        <v>0</v>
      </c>
      <c r="S302" s="12">
        <f t="shared" si="136"/>
        <v>0</v>
      </c>
      <c r="T302" s="12">
        <f t="shared" si="160"/>
        <v>0</v>
      </c>
      <c r="U302" s="12">
        <f t="shared" si="137"/>
        <v>0</v>
      </c>
      <c r="V302" s="12">
        <f t="shared" si="161"/>
        <v>0</v>
      </c>
      <c r="W302" s="12">
        <f t="shared" si="147"/>
        <v>0</v>
      </c>
      <c r="X302" s="12">
        <f t="shared" si="138"/>
        <v>0</v>
      </c>
      <c r="Y302" s="12">
        <f t="shared" si="162"/>
        <v>0</v>
      </c>
      <c r="Z302" s="12">
        <f t="shared" si="163"/>
        <v>0</v>
      </c>
      <c r="AA302" s="12">
        <f t="shared" si="164"/>
        <v>0</v>
      </c>
      <c r="AB302" s="12">
        <f t="shared" si="159"/>
        <v>0</v>
      </c>
      <c r="AC302" s="12">
        <v>0</v>
      </c>
      <c r="AD302" s="12">
        <v>0</v>
      </c>
      <c r="AE302" s="12">
        <f>SUMIFS('[1]TIẾN ĐỘ %'!$M$6:$M$1034,'[1]TIẾN ĐỘ %'!$G$6:$G$1034,$A302,'[1]TIẾN ĐỘ %'!$F$6:$F$1034,$E302)</f>
        <v>0</v>
      </c>
      <c r="AF302" s="12">
        <f t="shared" si="139"/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f>SUMIFS('[1]DATA THÔ IN'!$P$4:$P$12031,'[1]DATA THÔ IN'!$H$4:$H$12031,$A302,'[1]DATA THÔ IN'!$AC$4:$AC$12031,$E302,'[1]DATA THÔ IN'!$AH$4:$AH$12031,"Tiến độ 1")</f>
        <v>0</v>
      </c>
      <c r="AO302" s="12">
        <f>SUMIFS('[1]DATA THÔ IN'!$P$4:$P$12031,'[1]DATA THÔ IN'!$H$4:$H$12031,$A302,'[1]DATA THÔ IN'!$AC$4:$AC$12031,$E302,'[1]DATA THÔ IN'!$AH$4:$AH$12031,"Tiến độ 2")</f>
        <v>0</v>
      </c>
      <c r="AP302" s="12">
        <f>SUMIFS('[1]TIẾN ĐỘ %'!$N$6:$N$1034,'[1]TIẾN ĐỘ %'!$G$6:$G$1034,A302,'[1]TIẾN ĐỘ %'!$F$6:$F$1034,$E302)</f>
        <v>0</v>
      </c>
      <c r="AQ302" s="12">
        <f t="shared" si="140"/>
        <v>0</v>
      </c>
      <c r="AR302" s="15">
        <f t="shared" si="141"/>
        <v>0</v>
      </c>
      <c r="AS302" s="15">
        <f t="shared" si="142"/>
        <v>0</v>
      </c>
      <c r="AT302" s="15">
        <f t="shared" si="143"/>
        <v>0</v>
      </c>
      <c r="AU302" s="16">
        <f t="shared" si="144"/>
        <v>0</v>
      </c>
      <c r="AV302" s="16">
        <f t="shared" si="145"/>
        <v>0</v>
      </c>
      <c r="AW302" s="16">
        <f t="shared" si="146"/>
        <v>0</v>
      </c>
      <c r="AX302" s="16">
        <f t="shared" si="148"/>
        <v>0</v>
      </c>
      <c r="AY302" s="16">
        <f t="shared" si="149"/>
        <v>0</v>
      </c>
      <c r="AZ302" s="16">
        <f t="shared" si="150"/>
        <v>0</v>
      </c>
      <c r="BA302" s="16">
        <f t="shared" si="151"/>
        <v>0</v>
      </c>
    </row>
    <row r="303" spans="1:53" x14ac:dyDescent="0.25">
      <c r="A303" s="8" t="s">
        <v>1344</v>
      </c>
      <c r="B303" s="28" t="s">
        <v>1221</v>
      </c>
      <c r="C303" s="28" t="s">
        <v>1222</v>
      </c>
      <c r="D303" s="28" t="s">
        <v>996</v>
      </c>
      <c r="E303" s="9" t="s">
        <v>216</v>
      </c>
      <c r="F303" s="28" t="s">
        <v>997</v>
      </c>
      <c r="G303" s="28" t="s">
        <v>998</v>
      </c>
      <c r="H303" s="11">
        <v>3.5000000000000003E-2</v>
      </c>
      <c r="I303" s="11"/>
      <c r="J303" s="11">
        <v>0</v>
      </c>
      <c r="K303" s="11">
        <v>0.01</v>
      </c>
      <c r="L303" s="11">
        <v>5.0000000000000001E-3</v>
      </c>
      <c r="M303" s="11"/>
      <c r="N303" s="11">
        <v>5.0000000000000001E-3</v>
      </c>
      <c r="O303" s="12">
        <f t="shared" si="134"/>
        <v>0</v>
      </c>
      <c r="P303" s="12">
        <f t="shared" si="157"/>
        <v>0</v>
      </c>
      <c r="Q303" s="12">
        <f t="shared" si="135"/>
        <v>0</v>
      </c>
      <c r="R303" s="12">
        <f t="shared" si="158"/>
        <v>0</v>
      </c>
      <c r="S303" s="12">
        <f t="shared" si="136"/>
        <v>0</v>
      </c>
      <c r="T303" s="12">
        <f t="shared" si="160"/>
        <v>0</v>
      </c>
      <c r="U303" s="12">
        <f t="shared" si="137"/>
        <v>0</v>
      </c>
      <c r="V303" s="12">
        <f t="shared" si="161"/>
        <v>0</v>
      </c>
      <c r="W303" s="12">
        <f t="shared" si="147"/>
        <v>0</v>
      </c>
      <c r="X303" s="12">
        <f t="shared" si="138"/>
        <v>0</v>
      </c>
      <c r="Y303" s="12">
        <f t="shared" si="162"/>
        <v>0</v>
      </c>
      <c r="Z303" s="12">
        <f t="shared" si="163"/>
        <v>0</v>
      </c>
      <c r="AA303" s="12">
        <f t="shared" si="164"/>
        <v>0</v>
      </c>
      <c r="AB303" s="12">
        <f t="shared" si="159"/>
        <v>0</v>
      </c>
      <c r="AC303" s="12">
        <v>0</v>
      </c>
      <c r="AD303" s="12">
        <v>0</v>
      </c>
      <c r="AE303" s="12">
        <f>SUMIFS('[1]TIẾN ĐỘ %'!$M$6:$M$1034,'[1]TIẾN ĐỘ %'!$G$6:$G$1034,$A303,'[1]TIẾN ĐỘ %'!$F$6:$F$1034,$E303)</f>
        <v>0</v>
      </c>
      <c r="AF303" s="12">
        <f t="shared" si="139"/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f>SUMIFS('[1]DATA THÔ IN'!$P$4:$P$12031,'[1]DATA THÔ IN'!$H$4:$H$12031,$A303,'[1]DATA THÔ IN'!$AC$4:$AC$12031,$E303,'[1]DATA THÔ IN'!$AH$4:$AH$12031,"Tiến độ 1")</f>
        <v>0</v>
      </c>
      <c r="AO303" s="12">
        <f>SUMIFS('[1]DATA THÔ IN'!$P$4:$P$12031,'[1]DATA THÔ IN'!$H$4:$H$12031,$A303,'[1]DATA THÔ IN'!$AC$4:$AC$12031,$E303,'[1]DATA THÔ IN'!$AH$4:$AH$12031,"Tiến độ 2")</f>
        <v>0</v>
      </c>
      <c r="AP303" s="12">
        <f>SUMIFS('[1]TIẾN ĐỘ %'!$N$6:$N$1034,'[1]TIẾN ĐỘ %'!$G$6:$G$1034,A303,'[1]TIẾN ĐỘ %'!$F$6:$F$1034,$E303)</f>
        <v>0</v>
      </c>
      <c r="AQ303" s="12">
        <f t="shared" si="140"/>
        <v>0</v>
      </c>
      <c r="AR303" s="15">
        <f t="shared" si="141"/>
        <v>0</v>
      </c>
      <c r="AS303" s="15">
        <f t="shared" si="142"/>
        <v>0</v>
      </c>
      <c r="AT303" s="15">
        <f t="shared" si="143"/>
        <v>0</v>
      </c>
      <c r="AU303" s="16">
        <f t="shared" si="144"/>
        <v>0</v>
      </c>
      <c r="AV303" s="16">
        <f t="shared" si="145"/>
        <v>0</v>
      </c>
      <c r="AW303" s="16">
        <f t="shared" si="146"/>
        <v>0</v>
      </c>
      <c r="AX303" s="16">
        <f t="shared" si="148"/>
        <v>0</v>
      </c>
      <c r="AY303" s="16">
        <f t="shared" si="149"/>
        <v>0</v>
      </c>
      <c r="AZ303" s="16">
        <f t="shared" si="150"/>
        <v>0</v>
      </c>
      <c r="BA303" s="16">
        <f t="shared" si="151"/>
        <v>0</v>
      </c>
    </row>
    <row r="304" spans="1:53" x14ac:dyDescent="0.25">
      <c r="A304" s="8" t="s">
        <v>1300</v>
      </c>
      <c r="B304" s="28" t="s">
        <v>607</v>
      </c>
      <c r="C304" s="28" t="s">
        <v>608</v>
      </c>
      <c r="D304" s="28" t="s">
        <v>478</v>
      </c>
      <c r="E304" s="9" t="s">
        <v>216</v>
      </c>
      <c r="F304" s="28" t="s">
        <v>479</v>
      </c>
      <c r="G304" s="28" t="s">
        <v>480</v>
      </c>
      <c r="H304" s="11">
        <v>7.0000000000000007E-2</v>
      </c>
      <c r="I304" s="11"/>
      <c r="J304" s="11">
        <v>0</v>
      </c>
      <c r="K304" s="11">
        <v>0.01</v>
      </c>
      <c r="L304" s="11">
        <v>5.0000000000000001E-3</v>
      </c>
      <c r="M304" s="11"/>
      <c r="N304" s="11">
        <v>5.0000000000000001E-3</v>
      </c>
      <c r="O304" s="12">
        <f t="shared" si="134"/>
        <v>0</v>
      </c>
      <c r="P304" s="12">
        <f t="shared" si="157"/>
        <v>0</v>
      </c>
      <c r="Q304" s="12">
        <f t="shared" si="135"/>
        <v>0</v>
      </c>
      <c r="R304" s="12">
        <f t="shared" si="158"/>
        <v>0</v>
      </c>
      <c r="S304" s="12">
        <f t="shared" si="136"/>
        <v>0</v>
      </c>
      <c r="T304" s="12">
        <f t="shared" si="160"/>
        <v>0</v>
      </c>
      <c r="U304" s="12">
        <f t="shared" si="137"/>
        <v>0</v>
      </c>
      <c r="V304" s="12">
        <f t="shared" si="161"/>
        <v>142904</v>
      </c>
      <c r="W304" s="12">
        <f t="shared" si="147"/>
        <v>0</v>
      </c>
      <c r="X304" s="12">
        <f t="shared" si="138"/>
        <v>0</v>
      </c>
      <c r="Y304" s="12">
        <f t="shared" si="162"/>
        <v>0</v>
      </c>
      <c r="Z304" s="12">
        <f t="shared" si="163"/>
        <v>0</v>
      </c>
      <c r="AA304" s="12">
        <f t="shared" si="164"/>
        <v>0</v>
      </c>
      <c r="AB304" s="12">
        <f t="shared" si="159"/>
        <v>0</v>
      </c>
      <c r="AC304" s="12">
        <v>15000000</v>
      </c>
      <c r="AD304" s="12">
        <v>15000000</v>
      </c>
      <c r="AE304" s="12">
        <f>SUMIFS('[1]TIẾN ĐỘ %'!$M$6:$M$1034,'[1]TIẾN ĐỘ %'!$G$6:$G$1034,$A304,'[1]TIẾN ĐỘ %'!$F$6:$F$1034,$E304)</f>
        <v>0</v>
      </c>
      <c r="AF304" s="12">
        <f t="shared" si="139"/>
        <v>30000000</v>
      </c>
      <c r="AG304" s="12">
        <v>0</v>
      </c>
      <c r="AH304" s="12">
        <v>0</v>
      </c>
      <c r="AI304" s="12">
        <v>0</v>
      </c>
      <c r="AJ304" s="12">
        <v>0</v>
      </c>
      <c r="AK304" s="12">
        <v>10086000</v>
      </c>
      <c r="AL304" s="12">
        <v>0</v>
      </c>
      <c r="AM304" s="12">
        <v>15366000</v>
      </c>
      <c r="AN304" s="12">
        <f>SUMIFS('[1]DATA THÔ IN'!$P$4:$P$12031,'[1]DATA THÔ IN'!$H$4:$H$12031,$A304,'[1]DATA THÔ IN'!$AC$4:$AC$12031,$E304,'[1]DATA THÔ IN'!$AH$4:$AH$12031,"Tiến độ 1")</f>
        <v>0</v>
      </c>
      <c r="AO304" s="12">
        <f>SUMIFS('[1]DATA THÔ IN'!$P$4:$P$12031,'[1]DATA THÔ IN'!$H$4:$H$12031,$A304,'[1]DATA THÔ IN'!$AC$4:$AC$12031,$E304,'[1]DATA THÔ IN'!$AH$4:$AH$12031,"Tiến độ 2")</f>
        <v>0</v>
      </c>
      <c r="AP304" s="12">
        <f>SUMIFS('[1]TIẾN ĐỘ %'!$N$6:$N$1034,'[1]TIẾN ĐỘ %'!$G$6:$G$1034,A304,'[1]TIẾN ĐỘ %'!$F$6:$F$1034,$E304)</f>
        <v>0</v>
      </c>
      <c r="AQ304" s="12">
        <f t="shared" si="140"/>
        <v>15366000</v>
      </c>
      <c r="AR304" s="15">
        <f t="shared" si="141"/>
        <v>0</v>
      </c>
      <c r="AS304" s="15">
        <f t="shared" si="142"/>
        <v>0</v>
      </c>
      <c r="AT304" s="15">
        <f t="shared" si="143"/>
        <v>0</v>
      </c>
      <c r="AU304" s="16">
        <f t="shared" si="144"/>
        <v>0</v>
      </c>
      <c r="AV304" s="16">
        <f t="shared" si="145"/>
        <v>0.6724</v>
      </c>
      <c r="AW304" s="16">
        <f t="shared" si="146"/>
        <v>1.0244</v>
      </c>
      <c r="AX304" s="16">
        <f t="shared" si="148"/>
        <v>0</v>
      </c>
      <c r="AY304" s="16">
        <f t="shared" si="149"/>
        <v>0</v>
      </c>
      <c r="AZ304" s="16">
        <f t="shared" si="150"/>
        <v>0</v>
      </c>
      <c r="BA304" s="16">
        <f t="shared" si="151"/>
        <v>0.51219999999999999</v>
      </c>
    </row>
    <row r="305" spans="1:53" x14ac:dyDescent="0.25">
      <c r="A305" s="8" t="s">
        <v>1296</v>
      </c>
      <c r="B305" s="28" t="s">
        <v>609</v>
      </c>
      <c r="C305" s="28" t="s">
        <v>610</v>
      </c>
      <c r="D305" s="28" t="s">
        <v>478</v>
      </c>
      <c r="E305" s="9" t="s">
        <v>216</v>
      </c>
      <c r="F305" s="28" t="s">
        <v>479</v>
      </c>
      <c r="G305" s="28" t="s">
        <v>480</v>
      </c>
      <c r="H305" s="11">
        <v>7.0000000000000007E-2</v>
      </c>
      <c r="I305" s="11"/>
      <c r="J305" s="11">
        <v>0</v>
      </c>
      <c r="K305" s="11">
        <v>0.01</v>
      </c>
      <c r="L305" s="11">
        <v>5.0000000000000001E-3</v>
      </c>
      <c r="M305" s="11"/>
      <c r="N305" s="11">
        <v>5.0000000000000001E-3</v>
      </c>
      <c r="O305" s="12">
        <f t="shared" si="134"/>
        <v>0</v>
      </c>
      <c r="P305" s="12">
        <f t="shared" si="157"/>
        <v>0</v>
      </c>
      <c r="Q305" s="12">
        <f t="shared" si="135"/>
        <v>0</v>
      </c>
      <c r="R305" s="12">
        <f t="shared" si="158"/>
        <v>0</v>
      </c>
      <c r="S305" s="12">
        <f t="shared" si="136"/>
        <v>0</v>
      </c>
      <c r="T305" s="12">
        <f t="shared" si="160"/>
        <v>0</v>
      </c>
      <c r="U305" s="12">
        <f t="shared" si="137"/>
        <v>0</v>
      </c>
      <c r="V305" s="12">
        <f t="shared" si="161"/>
        <v>0</v>
      </c>
      <c r="W305" s="12">
        <f t="shared" si="147"/>
        <v>0</v>
      </c>
      <c r="X305" s="12">
        <f t="shared" si="138"/>
        <v>0</v>
      </c>
      <c r="Y305" s="12">
        <f t="shared" si="162"/>
        <v>0</v>
      </c>
      <c r="Z305" s="12">
        <f t="shared" si="163"/>
        <v>0</v>
      </c>
      <c r="AA305" s="12">
        <f t="shared" si="164"/>
        <v>0</v>
      </c>
      <c r="AB305" s="12">
        <f t="shared" si="159"/>
        <v>0</v>
      </c>
      <c r="AC305" s="12">
        <v>15000000</v>
      </c>
      <c r="AD305" s="12">
        <v>15000000</v>
      </c>
      <c r="AE305" s="12">
        <f>SUMIFS('[1]TIẾN ĐỘ %'!$M$6:$M$1034,'[1]TIẾN ĐỘ %'!$G$6:$G$1034,$A305,'[1]TIẾN ĐỘ %'!$F$6:$F$1034,$E305)</f>
        <v>10000000</v>
      </c>
      <c r="AF305" s="12">
        <f t="shared" si="139"/>
        <v>40000000</v>
      </c>
      <c r="AG305" s="12">
        <v>9126000</v>
      </c>
      <c r="AH305" s="12">
        <v>0</v>
      </c>
      <c r="AI305" s="12">
        <v>10950000</v>
      </c>
      <c r="AJ305" s="12">
        <v>0</v>
      </c>
      <c r="AK305" s="12">
        <v>0</v>
      </c>
      <c r="AL305" s="12">
        <v>0</v>
      </c>
      <c r="AM305" s="12">
        <v>0</v>
      </c>
      <c r="AN305" s="12">
        <f>SUMIFS('[1]DATA THÔ IN'!$P$4:$P$12031,'[1]DATA THÔ IN'!$H$4:$H$12031,$A305,'[1]DATA THÔ IN'!$AC$4:$AC$12031,$E305,'[1]DATA THÔ IN'!$AH$4:$AH$12031,"Tiến độ 1")</f>
        <v>2580000</v>
      </c>
      <c r="AO305" s="12">
        <f>SUMIFS('[1]DATA THÔ IN'!$P$4:$P$12031,'[1]DATA THÔ IN'!$H$4:$H$12031,$A305,'[1]DATA THÔ IN'!$AC$4:$AC$12031,$E305,'[1]DATA THÔ IN'!$AH$4:$AH$12031,"Tiến độ 2")</f>
        <v>0</v>
      </c>
      <c r="AP305" s="12">
        <f>SUMIFS('[1]TIẾN ĐỘ %'!$N$6:$N$1034,'[1]TIẾN ĐỘ %'!$G$6:$G$1034,A305,'[1]TIẾN ĐỘ %'!$F$6:$F$1034,$E305)</f>
        <v>6480000</v>
      </c>
      <c r="AQ305" s="12">
        <f t="shared" si="140"/>
        <v>17430000</v>
      </c>
      <c r="AR305" s="15">
        <f t="shared" si="141"/>
        <v>0.60840000000000005</v>
      </c>
      <c r="AS305" s="15">
        <f t="shared" si="142"/>
        <v>0</v>
      </c>
      <c r="AT305" s="15">
        <f t="shared" si="143"/>
        <v>0.73</v>
      </c>
      <c r="AU305" s="16">
        <f t="shared" si="144"/>
        <v>0</v>
      </c>
      <c r="AV305" s="16">
        <f t="shared" si="145"/>
        <v>0</v>
      </c>
      <c r="AW305" s="16">
        <f t="shared" si="146"/>
        <v>0</v>
      </c>
      <c r="AX305" s="16">
        <f t="shared" si="148"/>
        <v>0.25800000000000001</v>
      </c>
      <c r="AY305" s="16">
        <f t="shared" si="149"/>
        <v>0</v>
      </c>
      <c r="AZ305" s="16">
        <f t="shared" si="150"/>
        <v>0.64800000000000002</v>
      </c>
      <c r="BA305" s="16">
        <f t="shared" si="151"/>
        <v>0.43575000000000003</v>
      </c>
    </row>
    <row r="306" spans="1:53" x14ac:dyDescent="0.25">
      <c r="A306" s="8" t="s">
        <v>1299</v>
      </c>
      <c r="B306" s="28" t="s">
        <v>613</v>
      </c>
      <c r="C306" s="28" t="s">
        <v>614</v>
      </c>
      <c r="D306" s="9" t="s">
        <v>478</v>
      </c>
      <c r="E306" s="9" t="s">
        <v>216</v>
      </c>
      <c r="F306" s="28" t="s">
        <v>491</v>
      </c>
      <c r="G306" s="28" t="s">
        <v>480</v>
      </c>
      <c r="H306" s="11">
        <v>7.0000000000000007E-2</v>
      </c>
      <c r="I306" s="11"/>
      <c r="J306" s="11">
        <v>0</v>
      </c>
      <c r="K306" s="11">
        <v>0.01</v>
      </c>
      <c r="L306" s="11">
        <v>5.0000000000000001E-3</v>
      </c>
      <c r="M306" s="11"/>
      <c r="N306" s="11">
        <v>5.0000000000000001E-3</v>
      </c>
      <c r="O306" s="12">
        <f t="shared" si="134"/>
        <v>0</v>
      </c>
      <c r="P306" s="12">
        <f t="shared" si="157"/>
        <v>0</v>
      </c>
      <c r="Q306" s="12">
        <f t="shared" si="135"/>
        <v>0</v>
      </c>
      <c r="R306" s="12">
        <f t="shared" si="158"/>
        <v>0</v>
      </c>
      <c r="S306" s="12">
        <f t="shared" si="136"/>
        <v>0</v>
      </c>
      <c r="T306" s="12">
        <f t="shared" si="160"/>
        <v>0</v>
      </c>
      <c r="U306" s="12">
        <f t="shared" si="137"/>
        <v>0</v>
      </c>
      <c r="V306" s="12">
        <f t="shared" si="161"/>
        <v>0</v>
      </c>
      <c r="W306" s="12">
        <f t="shared" si="147"/>
        <v>0</v>
      </c>
      <c r="X306" s="12">
        <f t="shared" si="138"/>
        <v>0</v>
      </c>
      <c r="Y306" s="12">
        <f t="shared" si="162"/>
        <v>0</v>
      </c>
      <c r="Z306" s="12">
        <f t="shared" si="163"/>
        <v>0</v>
      </c>
      <c r="AA306" s="12">
        <f t="shared" si="164"/>
        <v>0</v>
      </c>
      <c r="AB306" s="12">
        <f t="shared" si="159"/>
        <v>0</v>
      </c>
      <c r="AC306" s="12">
        <v>0</v>
      </c>
      <c r="AD306" s="12">
        <v>0</v>
      </c>
      <c r="AE306" s="12">
        <f>SUMIFS('[1]TIẾN ĐỘ %'!$M$6:$M$1034,'[1]TIẾN ĐỘ %'!$G$6:$G$1034,$A306,'[1]TIẾN ĐỘ %'!$F$6:$F$1034,$E306)</f>
        <v>0</v>
      </c>
      <c r="AF306" s="12">
        <f t="shared" si="139"/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f>SUMIFS('[1]DATA THÔ IN'!$P$4:$P$12031,'[1]DATA THÔ IN'!$H$4:$H$12031,$A306,'[1]DATA THÔ IN'!$AC$4:$AC$12031,$E306,'[1]DATA THÔ IN'!$AH$4:$AH$12031,"Tiến độ 1")</f>
        <v>0</v>
      </c>
      <c r="AO306" s="12">
        <f>SUMIFS('[1]DATA THÔ IN'!$P$4:$P$12031,'[1]DATA THÔ IN'!$H$4:$H$12031,$A306,'[1]DATA THÔ IN'!$AC$4:$AC$12031,$E306,'[1]DATA THÔ IN'!$AH$4:$AH$12031,"Tiến độ 2")</f>
        <v>0</v>
      </c>
      <c r="AP306" s="12">
        <f>SUMIFS('[1]TIẾN ĐỘ %'!$N$6:$N$1034,'[1]TIẾN ĐỘ %'!$G$6:$G$1034,A306,'[1]TIẾN ĐỘ %'!$F$6:$F$1034,$E306)</f>
        <v>0</v>
      </c>
      <c r="AQ306" s="12">
        <f t="shared" si="140"/>
        <v>0</v>
      </c>
      <c r="AR306" s="15">
        <f t="shared" si="141"/>
        <v>0</v>
      </c>
      <c r="AS306" s="15">
        <f t="shared" si="142"/>
        <v>0</v>
      </c>
      <c r="AT306" s="15">
        <f t="shared" si="143"/>
        <v>0</v>
      </c>
      <c r="AU306" s="16">
        <f t="shared" si="144"/>
        <v>0</v>
      </c>
      <c r="AV306" s="16">
        <f t="shared" si="145"/>
        <v>0</v>
      </c>
      <c r="AW306" s="16">
        <f t="shared" si="146"/>
        <v>0</v>
      </c>
      <c r="AX306" s="16">
        <f t="shared" si="148"/>
        <v>0</v>
      </c>
      <c r="AY306" s="16">
        <f t="shared" si="149"/>
        <v>0</v>
      </c>
      <c r="AZ306" s="16">
        <f t="shared" si="150"/>
        <v>0</v>
      </c>
      <c r="BA306" s="16">
        <f t="shared" si="151"/>
        <v>0</v>
      </c>
    </row>
    <row r="307" spans="1:53" x14ac:dyDescent="0.25">
      <c r="A307" s="8" t="s">
        <v>1328</v>
      </c>
      <c r="B307" s="28" t="s">
        <v>621</v>
      </c>
      <c r="C307" s="28" t="s">
        <v>622</v>
      </c>
      <c r="D307" s="28" t="s">
        <v>483</v>
      </c>
      <c r="E307" s="9" t="s">
        <v>216</v>
      </c>
      <c r="F307" s="28" t="s">
        <v>516</v>
      </c>
      <c r="G307" s="28" t="s">
        <v>480</v>
      </c>
      <c r="H307" s="11">
        <v>7.0000000000000007E-2</v>
      </c>
      <c r="I307" s="11"/>
      <c r="J307" s="11">
        <v>0</v>
      </c>
      <c r="K307" s="11">
        <v>0.01</v>
      </c>
      <c r="L307" s="11">
        <v>5.0000000000000001E-3</v>
      </c>
      <c r="M307" s="11"/>
      <c r="N307" s="11">
        <v>5.0000000000000001E-3</v>
      </c>
      <c r="O307" s="12">
        <f t="shared" si="134"/>
        <v>0</v>
      </c>
      <c r="P307" s="12">
        <f t="shared" si="157"/>
        <v>0</v>
      </c>
      <c r="Q307" s="12">
        <f t="shared" si="135"/>
        <v>0</v>
      </c>
      <c r="R307" s="12">
        <f t="shared" si="158"/>
        <v>0</v>
      </c>
      <c r="S307" s="12">
        <f t="shared" si="136"/>
        <v>0</v>
      </c>
      <c r="T307" s="12">
        <f t="shared" si="160"/>
        <v>0</v>
      </c>
      <c r="U307" s="12">
        <f t="shared" si="137"/>
        <v>0</v>
      </c>
      <c r="V307" s="12">
        <f t="shared" si="161"/>
        <v>0</v>
      </c>
      <c r="W307" s="12">
        <f t="shared" si="147"/>
        <v>0</v>
      </c>
      <c r="X307" s="12">
        <f t="shared" si="138"/>
        <v>0</v>
      </c>
      <c r="Y307" s="12">
        <f t="shared" si="162"/>
        <v>0</v>
      </c>
      <c r="Z307" s="12">
        <f t="shared" si="163"/>
        <v>0</v>
      </c>
      <c r="AA307" s="12">
        <f t="shared" si="164"/>
        <v>0</v>
      </c>
      <c r="AB307" s="12">
        <f t="shared" si="159"/>
        <v>0</v>
      </c>
      <c r="AC307" s="12">
        <v>0</v>
      </c>
      <c r="AD307" s="12">
        <v>0</v>
      </c>
      <c r="AE307" s="12">
        <f>SUMIFS('[1]TIẾN ĐỘ %'!$M$6:$M$1034,'[1]TIẾN ĐỘ %'!$G$6:$G$1034,$A307,'[1]TIẾN ĐỘ %'!$F$6:$F$1034,$E307)</f>
        <v>0</v>
      </c>
      <c r="AF307" s="12">
        <f t="shared" si="139"/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f>SUMIFS('[1]DATA THÔ IN'!$P$4:$P$12031,'[1]DATA THÔ IN'!$H$4:$H$12031,$A307,'[1]DATA THÔ IN'!$AC$4:$AC$12031,$E307,'[1]DATA THÔ IN'!$AH$4:$AH$12031,"Tiến độ 1")</f>
        <v>0</v>
      </c>
      <c r="AO307" s="12">
        <f>SUMIFS('[1]DATA THÔ IN'!$P$4:$P$12031,'[1]DATA THÔ IN'!$H$4:$H$12031,$A307,'[1]DATA THÔ IN'!$AC$4:$AC$12031,$E307,'[1]DATA THÔ IN'!$AH$4:$AH$12031,"Tiến độ 2")</f>
        <v>0</v>
      </c>
      <c r="AP307" s="12">
        <f>SUMIFS('[1]TIẾN ĐỘ %'!$N$6:$N$1034,'[1]TIẾN ĐỘ %'!$G$6:$G$1034,A307,'[1]TIẾN ĐỘ %'!$F$6:$F$1034,$E307)</f>
        <v>0</v>
      </c>
      <c r="AQ307" s="12">
        <f t="shared" si="140"/>
        <v>0</v>
      </c>
      <c r="AR307" s="15">
        <f t="shared" si="141"/>
        <v>0</v>
      </c>
      <c r="AS307" s="15">
        <f t="shared" si="142"/>
        <v>0</v>
      </c>
      <c r="AT307" s="15">
        <f t="shared" si="143"/>
        <v>0</v>
      </c>
      <c r="AU307" s="16">
        <f t="shared" si="144"/>
        <v>0</v>
      </c>
      <c r="AV307" s="16">
        <f t="shared" si="145"/>
        <v>0</v>
      </c>
      <c r="AW307" s="16">
        <f t="shared" si="146"/>
        <v>0</v>
      </c>
      <c r="AX307" s="16">
        <f t="shared" si="148"/>
        <v>0</v>
      </c>
      <c r="AY307" s="16">
        <f t="shared" si="149"/>
        <v>0</v>
      </c>
      <c r="AZ307" s="16">
        <f t="shared" si="150"/>
        <v>0</v>
      </c>
      <c r="BA307" s="16">
        <f t="shared" si="151"/>
        <v>0</v>
      </c>
    </row>
    <row r="308" spans="1:53" x14ac:dyDescent="0.25">
      <c r="A308" s="8" t="s">
        <v>1299</v>
      </c>
      <c r="B308" s="28" t="s">
        <v>623</v>
      </c>
      <c r="C308" s="28" t="s">
        <v>624</v>
      </c>
      <c r="D308" s="28" t="s">
        <v>478</v>
      </c>
      <c r="E308" s="9" t="s">
        <v>216</v>
      </c>
      <c r="F308" s="28" t="s">
        <v>491</v>
      </c>
      <c r="G308" s="28" t="s">
        <v>480</v>
      </c>
      <c r="H308" s="11">
        <v>7.0000000000000007E-2</v>
      </c>
      <c r="I308" s="11"/>
      <c r="J308" s="11">
        <v>0</v>
      </c>
      <c r="K308" s="11">
        <v>0.01</v>
      </c>
      <c r="L308" s="11">
        <v>5.0000000000000001E-3</v>
      </c>
      <c r="M308" s="11"/>
      <c r="N308" s="11">
        <v>5.0000000000000001E-3</v>
      </c>
      <c r="O308" s="12">
        <f t="shared" si="134"/>
        <v>0</v>
      </c>
      <c r="P308" s="12">
        <f t="shared" si="157"/>
        <v>0</v>
      </c>
      <c r="Q308" s="12">
        <f t="shared" si="135"/>
        <v>0</v>
      </c>
      <c r="R308" s="12">
        <f t="shared" si="158"/>
        <v>0</v>
      </c>
      <c r="S308" s="12">
        <f t="shared" si="136"/>
        <v>0</v>
      </c>
      <c r="T308" s="12">
        <f t="shared" si="160"/>
        <v>0</v>
      </c>
      <c r="U308" s="12">
        <f t="shared" si="137"/>
        <v>0</v>
      </c>
      <c r="V308" s="12">
        <f t="shared" si="161"/>
        <v>0</v>
      </c>
      <c r="W308" s="12">
        <f t="shared" si="147"/>
        <v>0</v>
      </c>
      <c r="X308" s="12">
        <f t="shared" si="138"/>
        <v>0</v>
      </c>
      <c r="Y308" s="12">
        <f t="shared" si="162"/>
        <v>0</v>
      </c>
      <c r="Z308" s="12">
        <f t="shared" si="163"/>
        <v>0</v>
      </c>
      <c r="AA308" s="12">
        <f t="shared" si="164"/>
        <v>0</v>
      </c>
      <c r="AB308" s="12">
        <f t="shared" si="159"/>
        <v>0</v>
      </c>
      <c r="AC308" s="12">
        <v>0</v>
      </c>
      <c r="AD308" s="12">
        <v>0</v>
      </c>
      <c r="AE308" s="12">
        <f>SUMIFS('[1]TIẾN ĐỘ %'!$M$6:$M$1034,'[1]TIẾN ĐỘ %'!$G$6:$G$1034,$A308,'[1]TIẾN ĐỘ %'!$F$6:$F$1034,$E308)</f>
        <v>0</v>
      </c>
      <c r="AF308" s="12">
        <f t="shared" si="139"/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f>SUMIFS('[1]DATA THÔ IN'!$P$4:$P$12031,'[1]DATA THÔ IN'!$H$4:$H$12031,$A308,'[1]DATA THÔ IN'!$AC$4:$AC$12031,$E308,'[1]DATA THÔ IN'!$AH$4:$AH$12031,"Tiến độ 1")</f>
        <v>0</v>
      </c>
      <c r="AO308" s="12">
        <f>SUMIFS('[1]DATA THÔ IN'!$P$4:$P$12031,'[1]DATA THÔ IN'!$H$4:$H$12031,$A308,'[1]DATA THÔ IN'!$AC$4:$AC$12031,$E308,'[1]DATA THÔ IN'!$AH$4:$AH$12031,"Tiến độ 2")</f>
        <v>0</v>
      </c>
      <c r="AP308" s="12">
        <f>SUMIFS('[1]TIẾN ĐỘ %'!$N$6:$N$1034,'[1]TIẾN ĐỘ %'!$G$6:$G$1034,A308,'[1]TIẾN ĐỘ %'!$F$6:$F$1034,$E308)</f>
        <v>0</v>
      </c>
      <c r="AQ308" s="12">
        <f t="shared" si="140"/>
        <v>0</v>
      </c>
      <c r="AR308" s="15">
        <f t="shared" si="141"/>
        <v>0</v>
      </c>
      <c r="AS308" s="15">
        <f t="shared" si="142"/>
        <v>0</v>
      </c>
      <c r="AT308" s="15">
        <f t="shared" si="143"/>
        <v>0</v>
      </c>
      <c r="AU308" s="16">
        <f t="shared" si="144"/>
        <v>0</v>
      </c>
      <c r="AV308" s="16">
        <f t="shared" si="145"/>
        <v>0</v>
      </c>
      <c r="AW308" s="16">
        <f t="shared" si="146"/>
        <v>0</v>
      </c>
      <c r="AX308" s="16">
        <f t="shared" si="148"/>
        <v>0</v>
      </c>
      <c r="AY308" s="16">
        <f t="shared" si="149"/>
        <v>0</v>
      </c>
      <c r="AZ308" s="16">
        <f t="shared" si="150"/>
        <v>0</v>
      </c>
      <c r="BA308" s="16">
        <f t="shared" si="151"/>
        <v>0</v>
      </c>
    </row>
    <row r="309" spans="1:53" x14ac:dyDescent="0.25">
      <c r="A309" s="8" t="s">
        <v>1309</v>
      </c>
      <c r="B309" s="28" t="s">
        <v>635</v>
      </c>
      <c r="C309" s="28" t="s">
        <v>636</v>
      </c>
      <c r="D309" s="28" t="s">
        <v>483</v>
      </c>
      <c r="E309" s="9" t="s">
        <v>216</v>
      </c>
      <c r="F309" s="28" t="s">
        <v>516</v>
      </c>
      <c r="G309" s="28" t="s">
        <v>480</v>
      </c>
      <c r="H309" s="11">
        <v>7.0000000000000007E-2</v>
      </c>
      <c r="I309" s="11"/>
      <c r="J309" s="11">
        <v>0</v>
      </c>
      <c r="K309" s="11">
        <v>0.01</v>
      </c>
      <c r="L309" s="11">
        <v>5.0000000000000001E-3</v>
      </c>
      <c r="M309" s="11"/>
      <c r="N309" s="11">
        <v>5.0000000000000001E-3</v>
      </c>
      <c r="O309" s="12">
        <f t="shared" si="134"/>
        <v>0</v>
      </c>
      <c r="P309" s="12">
        <f t="shared" si="157"/>
        <v>0</v>
      </c>
      <c r="Q309" s="12">
        <f t="shared" si="135"/>
        <v>0</v>
      </c>
      <c r="R309" s="12">
        <f t="shared" si="158"/>
        <v>0</v>
      </c>
      <c r="S309" s="12">
        <f t="shared" si="136"/>
        <v>0</v>
      </c>
      <c r="T309" s="12">
        <f t="shared" si="160"/>
        <v>0</v>
      </c>
      <c r="U309" s="12">
        <f t="shared" si="137"/>
        <v>0</v>
      </c>
      <c r="V309" s="12">
        <f t="shared" si="161"/>
        <v>0</v>
      </c>
      <c r="W309" s="12">
        <f t="shared" si="147"/>
        <v>0</v>
      </c>
      <c r="X309" s="12">
        <f t="shared" si="138"/>
        <v>0</v>
      </c>
      <c r="Y309" s="12">
        <f t="shared" si="162"/>
        <v>0</v>
      </c>
      <c r="Z309" s="12">
        <f t="shared" si="163"/>
        <v>0</v>
      </c>
      <c r="AA309" s="12">
        <f t="shared" si="164"/>
        <v>0</v>
      </c>
      <c r="AB309" s="12">
        <f t="shared" si="159"/>
        <v>0</v>
      </c>
      <c r="AC309" s="12">
        <v>0</v>
      </c>
      <c r="AD309" s="12">
        <v>0</v>
      </c>
      <c r="AE309" s="12">
        <f>SUMIFS('[1]TIẾN ĐỘ %'!$M$6:$M$1034,'[1]TIẾN ĐỘ %'!$G$6:$G$1034,$A309,'[1]TIẾN ĐỘ %'!$F$6:$F$1034,$E309)</f>
        <v>0</v>
      </c>
      <c r="AF309" s="12">
        <f t="shared" si="139"/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f>SUMIFS('[1]DATA THÔ IN'!$P$4:$P$12031,'[1]DATA THÔ IN'!$H$4:$H$12031,$A309,'[1]DATA THÔ IN'!$AC$4:$AC$12031,$E309,'[1]DATA THÔ IN'!$AH$4:$AH$12031,"Tiến độ 1")</f>
        <v>0</v>
      </c>
      <c r="AO309" s="12">
        <f>SUMIFS('[1]DATA THÔ IN'!$P$4:$P$12031,'[1]DATA THÔ IN'!$H$4:$H$12031,$A309,'[1]DATA THÔ IN'!$AC$4:$AC$12031,$E309,'[1]DATA THÔ IN'!$AH$4:$AH$12031,"Tiến độ 2")</f>
        <v>0</v>
      </c>
      <c r="AP309" s="12">
        <f>SUMIFS('[1]TIẾN ĐỘ %'!$N$6:$N$1034,'[1]TIẾN ĐỘ %'!$G$6:$G$1034,A309,'[1]TIẾN ĐỘ %'!$F$6:$F$1034,$E309)</f>
        <v>0</v>
      </c>
      <c r="AQ309" s="12">
        <f t="shared" si="140"/>
        <v>0</v>
      </c>
      <c r="AR309" s="15">
        <f t="shared" si="141"/>
        <v>0</v>
      </c>
      <c r="AS309" s="15">
        <f t="shared" si="142"/>
        <v>0</v>
      </c>
      <c r="AT309" s="15">
        <f t="shared" si="143"/>
        <v>0</v>
      </c>
      <c r="AU309" s="16">
        <f t="shared" si="144"/>
        <v>0</v>
      </c>
      <c r="AV309" s="16">
        <f t="shared" si="145"/>
        <v>0</v>
      </c>
      <c r="AW309" s="16">
        <f t="shared" si="146"/>
        <v>0</v>
      </c>
      <c r="AX309" s="16">
        <f t="shared" si="148"/>
        <v>0</v>
      </c>
      <c r="AY309" s="16">
        <f t="shared" si="149"/>
        <v>0</v>
      </c>
      <c r="AZ309" s="16">
        <f t="shared" si="150"/>
        <v>0</v>
      </c>
      <c r="BA309" s="16">
        <f t="shared" si="151"/>
        <v>0</v>
      </c>
    </row>
    <row r="310" spans="1:53" x14ac:dyDescent="0.25">
      <c r="A310" s="8" t="s">
        <v>1310</v>
      </c>
      <c r="B310" s="28" t="s">
        <v>637</v>
      </c>
      <c r="C310" s="28" t="s">
        <v>638</v>
      </c>
      <c r="D310" s="28" t="s">
        <v>483</v>
      </c>
      <c r="E310" s="9" t="s">
        <v>216</v>
      </c>
      <c r="F310" s="28" t="s">
        <v>516</v>
      </c>
      <c r="G310" s="28" t="s">
        <v>480</v>
      </c>
      <c r="H310" s="11">
        <v>7.0000000000000007E-2</v>
      </c>
      <c r="I310" s="11"/>
      <c r="J310" s="11">
        <v>0</v>
      </c>
      <c r="K310" s="11">
        <v>0.01</v>
      </c>
      <c r="L310" s="11">
        <v>5.0000000000000001E-3</v>
      </c>
      <c r="M310" s="11"/>
      <c r="N310" s="11">
        <v>5.0000000000000001E-3</v>
      </c>
      <c r="O310" s="12">
        <f t="shared" si="134"/>
        <v>0</v>
      </c>
      <c r="P310" s="12">
        <f t="shared" si="157"/>
        <v>0</v>
      </c>
      <c r="Q310" s="12">
        <f t="shared" si="135"/>
        <v>0</v>
      </c>
      <c r="R310" s="12">
        <f t="shared" si="158"/>
        <v>0</v>
      </c>
      <c r="S310" s="12">
        <f t="shared" si="136"/>
        <v>0</v>
      </c>
      <c r="T310" s="12">
        <f t="shared" si="160"/>
        <v>0</v>
      </c>
      <c r="U310" s="12">
        <f t="shared" si="137"/>
        <v>0</v>
      </c>
      <c r="V310" s="12">
        <f t="shared" si="161"/>
        <v>0</v>
      </c>
      <c r="W310" s="12">
        <f t="shared" si="147"/>
        <v>0</v>
      </c>
      <c r="X310" s="12">
        <f t="shared" si="138"/>
        <v>0</v>
      </c>
      <c r="Y310" s="12">
        <f t="shared" si="162"/>
        <v>0</v>
      </c>
      <c r="Z310" s="12">
        <f t="shared" si="163"/>
        <v>0</v>
      </c>
      <c r="AA310" s="12">
        <f t="shared" si="164"/>
        <v>0</v>
      </c>
      <c r="AB310" s="12">
        <f t="shared" si="159"/>
        <v>0</v>
      </c>
      <c r="AC310" s="12">
        <v>0</v>
      </c>
      <c r="AD310" s="12">
        <v>0</v>
      </c>
      <c r="AE310" s="12">
        <f>SUMIFS('[1]TIẾN ĐỘ %'!$M$6:$M$1034,'[1]TIẾN ĐỘ %'!$G$6:$G$1034,$A310,'[1]TIẾN ĐỘ %'!$F$6:$F$1034,$E310)</f>
        <v>0</v>
      </c>
      <c r="AF310" s="12">
        <f t="shared" si="139"/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f>SUMIFS('[1]DATA THÔ IN'!$P$4:$P$12031,'[1]DATA THÔ IN'!$H$4:$H$12031,$A310,'[1]DATA THÔ IN'!$AC$4:$AC$12031,$E310,'[1]DATA THÔ IN'!$AH$4:$AH$12031,"Tiến độ 1")</f>
        <v>0</v>
      </c>
      <c r="AO310" s="12">
        <f>SUMIFS('[1]DATA THÔ IN'!$P$4:$P$12031,'[1]DATA THÔ IN'!$H$4:$H$12031,$A310,'[1]DATA THÔ IN'!$AC$4:$AC$12031,$E310,'[1]DATA THÔ IN'!$AH$4:$AH$12031,"Tiến độ 2")</f>
        <v>0</v>
      </c>
      <c r="AP310" s="12">
        <f>SUMIFS('[1]TIẾN ĐỘ %'!$N$6:$N$1034,'[1]TIẾN ĐỘ %'!$G$6:$G$1034,A310,'[1]TIẾN ĐỘ %'!$F$6:$F$1034,$E310)</f>
        <v>0</v>
      </c>
      <c r="AQ310" s="12">
        <f t="shared" si="140"/>
        <v>0</v>
      </c>
      <c r="AR310" s="15">
        <f t="shared" si="141"/>
        <v>0</v>
      </c>
      <c r="AS310" s="15">
        <f t="shared" si="142"/>
        <v>0</v>
      </c>
      <c r="AT310" s="15">
        <f t="shared" si="143"/>
        <v>0</v>
      </c>
      <c r="AU310" s="16">
        <f t="shared" si="144"/>
        <v>0</v>
      </c>
      <c r="AV310" s="16">
        <f t="shared" si="145"/>
        <v>0</v>
      </c>
      <c r="AW310" s="16">
        <f t="shared" si="146"/>
        <v>0</v>
      </c>
      <c r="AX310" s="16">
        <f t="shared" si="148"/>
        <v>0</v>
      </c>
      <c r="AY310" s="16">
        <f t="shared" si="149"/>
        <v>0</v>
      </c>
      <c r="AZ310" s="16">
        <f t="shared" si="150"/>
        <v>0</v>
      </c>
      <c r="BA310" s="16">
        <f t="shared" si="151"/>
        <v>0</v>
      </c>
    </row>
    <row r="311" spans="1:53" x14ac:dyDescent="0.25">
      <c r="A311" s="8" t="s">
        <v>1313</v>
      </c>
      <c r="B311" s="28" t="s">
        <v>643</v>
      </c>
      <c r="C311" s="28" t="s">
        <v>644</v>
      </c>
      <c r="D311" s="28" t="s">
        <v>478</v>
      </c>
      <c r="E311" s="9" t="s">
        <v>216</v>
      </c>
      <c r="F311" s="28" t="s">
        <v>494</v>
      </c>
      <c r="G311" s="28" t="s">
        <v>480</v>
      </c>
      <c r="H311" s="11">
        <v>7.0000000000000007E-2</v>
      </c>
      <c r="I311" s="11"/>
      <c r="J311" s="11">
        <v>0</v>
      </c>
      <c r="K311" s="11">
        <v>0.01</v>
      </c>
      <c r="L311" s="11">
        <v>5.0000000000000001E-3</v>
      </c>
      <c r="M311" s="11"/>
      <c r="N311" s="11">
        <v>5.0000000000000001E-3</v>
      </c>
      <c r="O311" s="12">
        <f t="shared" si="134"/>
        <v>0</v>
      </c>
      <c r="P311" s="12">
        <f t="shared" si="157"/>
        <v>0</v>
      </c>
      <c r="Q311" s="12">
        <f t="shared" si="135"/>
        <v>0</v>
      </c>
      <c r="R311" s="12">
        <f t="shared" si="158"/>
        <v>0</v>
      </c>
      <c r="S311" s="12">
        <f t="shared" si="136"/>
        <v>0</v>
      </c>
      <c r="T311" s="12">
        <f t="shared" si="160"/>
        <v>0</v>
      </c>
      <c r="U311" s="12">
        <f t="shared" si="137"/>
        <v>0</v>
      </c>
      <c r="V311" s="12">
        <f t="shared" si="161"/>
        <v>0</v>
      </c>
      <c r="W311" s="12">
        <f t="shared" si="147"/>
        <v>0</v>
      </c>
      <c r="X311" s="12">
        <f t="shared" si="138"/>
        <v>0</v>
      </c>
      <c r="Y311" s="12">
        <f t="shared" si="162"/>
        <v>0</v>
      </c>
      <c r="Z311" s="12">
        <f t="shared" si="163"/>
        <v>0</v>
      </c>
      <c r="AA311" s="12">
        <f t="shared" si="164"/>
        <v>0</v>
      </c>
      <c r="AB311" s="12">
        <f t="shared" si="159"/>
        <v>0</v>
      </c>
      <c r="AC311" s="12">
        <v>20000000</v>
      </c>
      <c r="AD311" s="12">
        <v>20000000</v>
      </c>
      <c r="AE311" s="12">
        <f>SUMIFS('[1]TIẾN ĐỘ %'!$M$6:$M$1034,'[1]TIẾN ĐỘ %'!$G$6:$G$1034,$A311,'[1]TIẾN ĐỘ %'!$F$6:$F$1034,$E311)</f>
        <v>20000000</v>
      </c>
      <c r="AF311" s="12">
        <f t="shared" si="139"/>
        <v>60000000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f>SUMIFS('[1]DATA THÔ IN'!$P$4:$P$12031,'[1]DATA THÔ IN'!$H$4:$H$12031,$A311,'[1]DATA THÔ IN'!$AC$4:$AC$12031,$E311,'[1]DATA THÔ IN'!$AH$4:$AH$12031,"Tiến độ 1")</f>
        <v>0</v>
      </c>
      <c r="AO311" s="12">
        <f>SUMIFS('[1]DATA THÔ IN'!$P$4:$P$12031,'[1]DATA THÔ IN'!$H$4:$H$12031,$A311,'[1]DATA THÔ IN'!$AC$4:$AC$12031,$E311,'[1]DATA THÔ IN'!$AH$4:$AH$12031,"Tiến độ 2")</f>
        <v>0</v>
      </c>
      <c r="AP311" s="12">
        <f>SUMIFS('[1]TIẾN ĐỘ %'!$N$6:$N$1034,'[1]TIẾN ĐỘ %'!$G$6:$G$1034,A311,'[1]TIẾN ĐỘ %'!$F$6:$F$1034,$E311)</f>
        <v>0</v>
      </c>
      <c r="AQ311" s="12">
        <f t="shared" si="140"/>
        <v>0</v>
      </c>
      <c r="AR311" s="15">
        <f t="shared" si="141"/>
        <v>0</v>
      </c>
      <c r="AS311" s="11">
        <f t="shared" si="142"/>
        <v>0</v>
      </c>
      <c r="AT311" s="15">
        <f t="shared" si="143"/>
        <v>0</v>
      </c>
      <c r="AU311" s="16">
        <f t="shared" si="144"/>
        <v>0</v>
      </c>
      <c r="AV311" s="16">
        <f t="shared" si="145"/>
        <v>0</v>
      </c>
      <c r="AW311" s="16">
        <f t="shared" si="146"/>
        <v>0</v>
      </c>
      <c r="AX311" s="16">
        <f t="shared" si="148"/>
        <v>0</v>
      </c>
      <c r="AY311" s="16">
        <f t="shared" si="149"/>
        <v>0</v>
      </c>
      <c r="AZ311" s="16">
        <f t="shared" si="150"/>
        <v>0</v>
      </c>
      <c r="BA311" s="16">
        <f t="shared" si="151"/>
        <v>0</v>
      </c>
    </row>
    <row r="312" spans="1:53" x14ac:dyDescent="0.25">
      <c r="A312" s="8" t="s">
        <v>1321</v>
      </c>
      <c r="B312" s="9" t="s">
        <v>657</v>
      </c>
      <c r="C312" s="9" t="s">
        <v>658</v>
      </c>
      <c r="D312" s="10" t="s">
        <v>478</v>
      </c>
      <c r="E312" s="9" t="s">
        <v>216</v>
      </c>
      <c r="F312" s="9" t="s">
        <v>494</v>
      </c>
      <c r="G312" s="9" t="s">
        <v>480</v>
      </c>
      <c r="H312" s="11">
        <v>7.0000000000000007E-2</v>
      </c>
      <c r="I312" s="11"/>
      <c r="J312" s="11">
        <v>0</v>
      </c>
      <c r="K312" s="11">
        <v>0.01</v>
      </c>
      <c r="L312" s="11">
        <v>5.0000000000000001E-3</v>
      </c>
      <c r="M312" s="11"/>
      <c r="N312" s="11">
        <v>5.0000000000000001E-3</v>
      </c>
      <c r="O312" s="12">
        <f t="shared" si="134"/>
        <v>0</v>
      </c>
      <c r="P312" s="12">
        <f t="shared" si="157"/>
        <v>0</v>
      </c>
      <c r="Q312" s="12">
        <f t="shared" si="135"/>
        <v>0</v>
      </c>
      <c r="R312" s="12">
        <f t="shared" si="158"/>
        <v>0</v>
      </c>
      <c r="S312" s="12">
        <f t="shared" si="136"/>
        <v>0</v>
      </c>
      <c r="T312" s="12">
        <f t="shared" si="160"/>
        <v>0</v>
      </c>
      <c r="U312" s="12">
        <f t="shared" si="137"/>
        <v>0</v>
      </c>
      <c r="V312" s="12">
        <f t="shared" si="161"/>
        <v>0</v>
      </c>
      <c r="W312" s="12">
        <f t="shared" si="147"/>
        <v>0</v>
      </c>
      <c r="X312" s="12">
        <f t="shared" si="138"/>
        <v>0</v>
      </c>
      <c r="Y312" s="12">
        <f t="shared" si="162"/>
        <v>0</v>
      </c>
      <c r="Z312" s="12">
        <f t="shared" si="163"/>
        <v>0</v>
      </c>
      <c r="AA312" s="12">
        <f t="shared" si="164"/>
        <v>0</v>
      </c>
      <c r="AB312" s="12">
        <f t="shared" si="159"/>
        <v>0</v>
      </c>
      <c r="AC312" s="12">
        <v>20000000</v>
      </c>
      <c r="AD312" s="12">
        <v>20000000</v>
      </c>
      <c r="AE312" s="12">
        <f>SUMIFS('[1]TIẾN ĐỘ %'!$M$6:$M$1034,'[1]TIẾN ĐỘ %'!$G$6:$G$1034,$A312,'[1]TIẾN ĐỘ %'!$F$6:$F$1034,$E312)</f>
        <v>20000000</v>
      </c>
      <c r="AF312" s="12">
        <f t="shared" si="139"/>
        <v>60000000</v>
      </c>
      <c r="AG312" s="12">
        <v>0</v>
      </c>
      <c r="AH312" s="12">
        <v>0</v>
      </c>
      <c r="AI312" s="12">
        <v>4224000</v>
      </c>
      <c r="AJ312" s="12">
        <v>0</v>
      </c>
      <c r="AK312" s="12">
        <v>0</v>
      </c>
      <c r="AL312" s="12">
        <v>0</v>
      </c>
      <c r="AM312" s="12">
        <v>0</v>
      </c>
      <c r="AN312" s="12">
        <f>SUMIFS('[1]DATA THÔ IN'!$P$4:$P$12031,'[1]DATA THÔ IN'!$H$4:$H$12031,$A312,'[1]DATA THÔ IN'!$AC$4:$AC$12031,$E312,'[1]DATA THÔ IN'!$AH$4:$AH$12031,"Tiến độ 1")</f>
        <v>10554000</v>
      </c>
      <c r="AO312" s="12">
        <f>SUMIFS('[1]DATA THÔ IN'!$P$4:$P$12031,'[1]DATA THÔ IN'!$H$4:$H$12031,$A312,'[1]DATA THÔ IN'!$AC$4:$AC$12031,$E312,'[1]DATA THÔ IN'!$AH$4:$AH$12031,"Tiến độ 2")</f>
        <v>0</v>
      </c>
      <c r="AP312" s="12">
        <f>SUMIFS('[1]TIẾN ĐỘ %'!$N$6:$N$1034,'[1]TIẾN ĐỘ %'!$G$6:$G$1034,A312,'[1]TIẾN ĐỘ %'!$F$6:$F$1034,$E312)</f>
        <v>10554000</v>
      </c>
      <c r="AQ312" s="12">
        <f t="shared" si="140"/>
        <v>14778000</v>
      </c>
      <c r="AR312" s="15">
        <f t="shared" si="141"/>
        <v>0</v>
      </c>
      <c r="AS312" s="15">
        <f t="shared" si="142"/>
        <v>0</v>
      </c>
      <c r="AT312" s="15">
        <f t="shared" si="143"/>
        <v>0.2112</v>
      </c>
      <c r="AU312" s="16">
        <f t="shared" si="144"/>
        <v>0</v>
      </c>
      <c r="AV312" s="16">
        <f t="shared" si="145"/>
        <v>0</v>
      </c>
      <c r="AW312" s="16">
        <f t="shared" si="146"/>
        <v>0</v>
      </c>
      <c r="AX312" s="16">
        <f t="shared" si="148"/>
        <v>0.52769999999999995</v>
      </c>
      <c r="AY312" s="16">
        <f t="shared" si="149"/>
        <v>0</v>
      </c>
      <c r="AZ312" s="16">
        <f t="shared" si="150"/>
        <v>0.52769999999999995</v>
      </c>
      <c r="BA312" s="16">
        <f t="shared" si="151"/>
        <v>0.24629999999999999</v>
      </c>
    </row>
    <row r="313" spans="1:53" x14ac:dyDescent="0.25">
      <c r="A313" s="8" t="s">
        <v>1271</v>
      </c>
      <c r="B313" s="9" t="s">
        <v>214</v>
      </c>
      <c r="C313" s="9" t="s">
        <v>215</v>
      </c>
      <c r="D313" s="10" t="s">
        <v>1392</v>
      </c>
      <c r="E313" s="9" t="s">
        <v>216</v>
      </c>
      <c r="F313" s="9" t="s">
        <v>80</v>
      </c>
      <c r="G313" s="9" t="s">
        <v>57</v>
      </c>
      <c r="H313" s="11">
        <v>7.0000000000000007E-2</v>
      </c>
      <c r="I313" s="11"/>
      <c r="J313" s="11">
        <v>0</v>
      </c>
      <c r="K313" s="11">
        <v>0.01</v>
      </c>
      <c r="L313" s="11">
        <v>5.0000000000000001E-3</v>
      </c>
      <c r="M313" s="11"/>
      <c r="N313" s="11">
        <v>5.0000000000000001E-3</v>
      </c>
      <c r="O313" s="12">
        <f t="shared" si="134"/>
        <v>0</v>
      </c>
      <c r="P313" s="12">
        <f t="shared" si="157"/>
        <v>0</v>
      </c>
      <c r="Q313" s="12">
        <f t="shared" si="135"/>
        <v>0</v>
      </c>
      <c r="R313" s="12">
        <f t="shared" si="158"/>
        <v>188492.4</v>
      </c>
      <c r="S313" s="12">
        <f t="shared" si="136"/>
        <v>0</v>
      </c>
      <c r="T313" s="12">
        <f t="shared" si="160"/>
        <v>0</v>
      </c>
      <c r="U313" s="12">
        <f t="shared" si="137"/>
        <v>0</v>
      </c>
      <c r="V313" s="12">
        <f t="shared" si="161"/>
        <v>186930</v>
      </c>
      <c r="W313" s="12">
        <f t="shared" si="147"/>
        <v>201000</v>
      </c>
      <c r="X313" s="12">
        <f t="shared" si="138"/>
        <v>0</v>
      </c>
      <c r="Y313" s="12">
        <f t="shared" si="162"/>
        <v>0</v>
      </c>
      <c r="Z313" s="12">
        <f t="shared" si="163"/>
        <v>0</v>
      </c>
      <c r="AA313" s="12">
        <f t="shared" si="164"/>
        <v>0</v>
      </c>
      <c r="AB313" s="12">
        <f t="shared" si="159"/>
        <v>0</v>
      </c>
      <c r="AC313" s="12">
        <v>20000000</v>
      </c>
      <c r="AD313" s="12">
        <v>20000000</v>
      </c>
      <c r="AE313" s="12">
        <f>SUMIFS('[1]TIẾN ĐỘ %'!$M$6:$M$1034,'[1]TIẾN ĐỘ %'!$G$6:$G$1034,$A313,'[1]TIẾN ĐỘ %'!$F$6:$F$1034,$E313)</f>
        <v>30000000</v>
      </c>
      <c r="AF313" s="12">
        <f t="shared" si="139"/>
        <v>70000000</v>
      </c>
      <c r="AG313" s="12">
        <v>0</v>
      </c>
      <c r="AH313" s="12">
        <v>0</v>
      </c>
      <c r="AI313" s="12">
        <v>20268000</v>
      </c>
      <c r="AJ313" s="12">
        <v>20100000</v>
      </c>
      <c r="AK313" s="12">
        <v>0</v>
      </c>
      <c r="AL313" s="12">
        <v>20100000</v>
      </c>
      <c r="AM313" s="12">
        <v>20100000</v>
      </c>
      <c r="AN313" s="12">
        <f>SUMIFS('[1]DATA THÔ IN'!$P$4:$P$12031,'[1]DATA THÔ IN'!$H$4:$H$12031,$A313,'[1]DATA THÔ IN'!$AC$4:$AC$12031,$E313,'[1]DATA THÔ IN'!$AH$4:$AH$12031,"Tiến độ 1")</f>
        <v>0</v>
      </c>
      <c r="AO313" s="12">
        <f>SUMIFS('[1]DATA THÔ IN'!$P$4:$P$12031,'[1]DATA THÔ IN'!$H$4:$H$12031,$A313,'[1]DATA THÔ IN'!$AC$4:$AC$12031,$E313,'[1]DATA THÔ IN'!$AH$4:$AH$12031,"Tiến độ 2")</f>
        <v>0</v>
      </c>
      <c r="AP313" s="12">
        <f>SUMIFS('[1]TIẾN ĐỘ %'!$N$6:$N$1034,'[1]TIẾN ĐỘ %'!$G$6:$G$1034,A313,'[1]TIẾN ĐỘ %'!$F$6:$F$1034,$E313)</f>
        <v>0</v>
      </c>
      <c r="AQ313" s="12">
        <f t="shared" si="140"/>
        <v>40368000</v>
      </c>
      <c r="AR313" s="15">
        <f t="shared" si="141"/>
        <v>0</v>
      </c>
      <c r="AS313" s="15">
        <f t="shared" si="142"/>
        <v>0</v>
      </c>
      <c r="AT313" s="15">
        <f t="shared" si="143"/>
        <v>1.0134000000000001</v>
      </c>
      <c r="AU313" s="16">
        <f t="shared" si="144"/>
        <v>1.0049999999999999</v>
      </c>
      <c r="AV313" s="16">
        <f t="shared" si="145"/>
        <v>0</v>
      </c>
      <c r="AW313" s="16">
        <f t="shared" si="146"/>
        <v>1.0049999999999999</v>
      </c>
      <c r="AX313" s="16">
        <f t="shared" si="148"/>
        <v>0</v>
      </c>
      <c r="AY313" s="16">
        <f t="shared" si="149"/>
        <v>0</v>
      </c>
      <c r="AZ313" s="16">
        <f t="shared" si="150"/>
        <v>0</v>
      </c>
      <c r="BA313" s="16">
        <f t="shared" si="151"/>
        <v>0.57668571428571425</v>
      </c>
    </row>
    <row r="314" spans="1:53" x14ac:dyDescent="0.25">
      <c r="A314" s="8" t="s">
        <v>1270</v>
      </c>
      <c r="B314" s="23" t="s">
        <v>217</v>
      </c>
      <c r="C314" s="9" t="s">
        <v>218</v>
      </c>
      <c r="D314" s="10" t="s">
        <v>76</v>
      </c>
      <c r="E314" s="9" t="s">
        <v>216</v>
      </c>
      <c r="F314" s="9" t="s">
        <v>77</v>
      </c>
      <c r="G314" s="9" t="s">
        <v>57</v>
      </c>
      <c r="H314" s="11">
        <v>7.0000000000000007E-2</v>
      </c>
      <c r="I314" s="11"/>
      <c r="J314" s="11">
        <v>0</v>
      </c>
      <c r="K314" s="11">
        <v>0.01</v>
      </c>
      <c r="L314" s="11">
        <v>5.0000000000000001E-3</v>
      </c>
      <c r="M314" s="11"/>
      <c r="N314" s="11">
        <v>5.0000000000000001E-3</v>
      </c>
      <c r="O314" s="12">
        <f t="shared" si="134"/>
        <v>0</v>
      </c>
      <c r="P314" s="12">
        <f t="shared" si="157"/>
        <v>0</v>
      </c>
      <c r="Q314" s="12">
        <f t="shared" si="135"/>
        <v>0</v>
      </c>
      <c r="R314" s="12">
        <f t="shared" si="158"/>
        <v>0</v>
      </c>
      <c r="S314" s="12">
        <f t="shared" si="136"/>
        <v>0</v>
      </c>
      <c r="T314" s="12">
        <f t="shared" si="160"/>
        <v>0</v>
      </c>
      <c r="U314" s="12">
        <f t="shared" si="137"/>
        <v>0</v>
      </c>
      <c r="V314" s="12">
        <f t="shared" si="161"/>
        <v>0</v>
      </c>
      <c r="W314" s="12">
        <f t="shared" si="147"/>
        <v>0</v>
      </c>
      <c r="X314" s="12">
        <f t="shared" si="138"/>
        <v>0</v>
      </c>
      <c r="Y314" s="12">
        <f t="shared" si="162"/>
        <v>0</v>
      </c>
      <c r="Z314" s="12">
        <f t="shared" si="163"/>
        <v>0</v>
      </c>
      <c r="AA314" s="12">
        <f t="shared" si="164"/>
        <v>0</v>
      </c>
      <c r="AB314" s="12">
        <f t="shared" si="159"/>
        <v>0</v>
      </c>
      <c r="AC314" s="12">
        <v>0</v>
      </c>
      <c r="AD314" s="12">
        <v>20000000</v>
      </c>
      <c r="AE314" s="12">
        <f>SUMIFS('[1]TIẾN ĐỘ %'!$M$6:$M$1034,'[1]TIẾN ĐỘ %'!$G$6:$G$1034,$A314,'[1]TIẾN ĐỘ %'!$F$6:$F$1034,$E314)</f>
        <v>20000000</v>
      </c>
      <c r="AF314" s="12">
        <f t="shared" si="139"/>
        <v>40000000</v>
      </c>
      <c r="AG314" s="12">
        <v>7392000</v>
      </c>
      <c r="AH314" s="12">
        <v>0</v>
      </c>
      <c r="AI314" s="12">
        <v>7392000</v>
      </c>
      <c r="AJ314" s="12">
        <v>0</v>
      </c>
      <c r="AK314" s="12">
        <v>0</v>
      </c>
      <c r="AL314" s="12">
        <v>0</v>
      </c>
      <c r="AM314" s="12">
        <v>5712000</v>
      </c>
      <c r="AN314" s="12">
        <f>SUMIFS('[1]DATA THÔ IN'!$P$4:$P$12031,'[1]DATA THÔ IN'!$H$4:$H$12031,$A314,'[1]DATA THÔ IN'!$AC$4:$AC$12031,$E314,'[1]DATA THÔ IN'!$AH$4:$AH$12031,"Tiến độ 1")</f>
        <v>3156000</v>
      </c>
      <c r="AO314" s="12">
        <f>SUMIFS('[1]DATA THÔ IN'!$P$4:$P$12031,'[1]DATA THÔ IN'!$H$4:$H$12031,$A314,'[1]DATA THÔ IN'!$AC$4:$AC$12031,$E314,'[1]DATA THÔ IN'!$AH$4:$AH$12031,"Tiến độ 2")</f>
        <v>0</v>
      </c>
      <c r="AP314" s="12">
        <f>SUMIFS('[1]TIẾN ĐỘ %'!$N$6:$N$1034,'[1]TIẾN ĐỘ %'!$G$6:$G$1034,A314,'[1]TIẾN ĐỘ %'!$F$6:$F$1034,$E314)</f>
        <v>3156000</v>
      </c>
      <c r="AQ314" s="12">
        <f t="shared" si="140"/>
        <v>16260000</v>
      </c>
      <c r="AR314" s="15">
        <f t="shared" si="141"/>
        <v>0</v>
      </c>
      <c r="AS314" s="15">
        <f t="shared" si="142"/>
        <v>0</v>
      </c>
      <c r="AT314" s="15">
        <f t="shared" si="143"/>
        <v>0</v>
      </c>
      <c r="AU314" s="16">
        <f t="shared" si="144"/>
        <v>0</v>
      </c>
      <c r="AV314" s="16">
        <f t="shared" si="145"/>
        <v>0</v>
      </c>
      <c r="AW314" s="16">
        <f t="shared" si="146"/>
        <v>0.28560000000000002</v>
      </c>
      <c r="AX314" s="16">
        <f t="shared" si="148"/>
        <v>0.1578</v>
      </c>
      <c r="AY314" s="16">
        <f t="shared" si="149"/>
        <v>0</v>
      </c>
      <c r="AZ314" s="16">
        <f t="shared" si="150"/>
        <v>0.1578</v>
      </c>
      <c r="BA314" s="16">
        <f t="shared" si="151"/>
        <v>0.40649999999999997</v>
      </c>
    </row>
    <row r="315" spans="1:53" x14ac:dyDescent="0.25">
      <c r="A315" s="8" t="s">
        <v>1267</v>
      </c>
      <c r="B315" s="23" t="s">
        <v>219</v>
      </c>
      <c r="C315" s="9" t="s">
        <v>220</v>
      </c>
      <c r="D315" s="10" t="s">
        <v>55</v>
      </c>
      <c r="E315" s="9" t="s">
        <v>216</v>
      </c>
      <c r="F315" s="9" t="s">
        <v>67</v>
      </c>
      <c r="G315" s="9" t="s">
        <v>57</v>
      </c>
      <c r="H315" s="11">
        <v>7.0000000000000007E-2</v>
      </c>
      <c r="I315" s="11"/>
      <c r="J315" s="11">
        <v>0</v>
      </c>
      <c r="K315" s="11">
        <v>0.01</v>
      </c>
      <c r="L315" s="11">
        <v>5.0000000000000001E-3</v>
      </c>
      <c r="M315" s="11"/>
      <c r="N315" s="11">
        <v>5.0000000000000001E-3</v>
      </c>
      <c r="O315" s="12">
        <f t="shared" si="134"/>
        <v>0</v>
      </c>
      <c r="P315" s="12">
        <f t="shared" si="157"/>
        <v>0</v>
      </c>
      <c r="Q315" s="12">
        <f t="shared" si="135"/>
        <v>0</v>
      </c>
      <c r="R315" s="12">
        <f t="shared" si="158"/>
        <v>0</v>
      </c>
      <c r="S315" s="12">
        <f t="shared" si="136"/>
        <v>0</v>
      </c>
      <c r="T315" s="12">
        <f t="shared" si="160"/>
        <v>0</v>
      </c>
      <c r="U315" s="12">
        <f t="shared" si="137"/>
        <v>0</v>
      </c>
      <c r="V315" s="12">
        <f t="shared" si="161"/>
        <v>0</v>
      </c>
      <c r="W315" s="12">
        <f t="shared" si="147"/>
        <v>0</v>
      </c>
      <c r="X315" s="12">
        <f t="shared" si="138"/>
        <v>0</v>
      </c>
      <c r="Y315" s="12">
        <f t="shared" si="162"/>
        <v>0</v>
      </c>
      <c r="Z315" s="12">
        <f t="shared" si="163"/>
        <v>0</v>
      </c>
      <c r="AA315" s="12">
        <f t="shared" si="164"/>
        <v>0</v>
      </c>
      <c r="AB315" s="12">
        <f t="shared" si="159"/>
        <v>0</v>
      </c>
      <c r="AC315" s="12">
        <v>0</v>
      </c>
      <c r="AD315" s="12">
        <v>0</v>
      </c>
      <c r="AE315" s="12">
        <f>SUMIFS('[1]TIẾN ĐỘ %'!$M$6:$M$1034,'[1]TIẾN ĐỘ %'!$G$6:$G$1034,$A315,'[1]TIẾN ĐỘ %'!$F$6:$F$1034,$E315)</f>
        <v>0</v>
      </c>
      <c r="AF315" s="12">
        <f t="shared" si="139"/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27719000</v>
      </c>
      <c r="AL315" s="12">
        <v>0</v>
      </c>
      <c r="AM315" s="12">
        <v>27719000</v>
      </c>
      <c r="AN315" s="12">
        <f>SUMIFS('[1]DATA THÔ IN'!$P$4:$P$12031,'[1]DATA THÔ IN'!$H$4:$H$12031,$A315,'[1]DATA THÔ IN'!$AC$4:$AC$12031,$E315,'[1]DATA THÔ IN'!$AH$4:$AH$12031,"Tiến độ 1")</f>
        <v>0</v>
      </c>
      <c r="AO315" s="12">
        <f>SUMIFS('[1]DATA THÔ IN'!$P$4:$P$12031,'[1]DATA THÔ IN'!$H$4:$H$12031,$A315,'[1]DATA THÔ IN'!$AC$4:$AC$12031,$E315,'[1]DATA THÔ IN'!$AH$4:$AH$12031,"Tiến độ 2")</f>
        <v>0</v>
      </c>
      <c r="AP315" s="12">
        <f>SUMIFS('[1]TIẾN ĐỘ %'!$N$6:$N$1034,'[1]TIẾN ĐỘ %'!$G$6:$G$1034,A315,'[1]TIẾN ĐỘ %'!$F$6:$F$1034,$E315)</f>
        <v>0</v>
      </c>
      <c r="AQ315" s="12">
        <f t="shared" si="140"/>
        <v>27719000</v>
      </c>
      <c r="AR315" s="15">
        <f t="shared" si="141"/>
        <v>0</v>
      </c>
      <c r="AS315" s="15">
        <f t="shared" si="142"/>
        <v>0</v>
      </c>
      <c r="AT315" s="15">
        <f t="shared" si="143"/>
        <v>0</v>
      </c>
      <c r="AU315" s="16">
        <f t="shared" si="144"/>
        <v>0</v>
      </c>
      <c r="AV315" s="16">
        <f t="shared" si="145"/>
        <v>0</v>
      </c>
      <c r="AW315" s="16">
        <f t="shared" si="146"/>
        <v>0</v>
      </c>
      <c r="AX315" s="16">
        <f t="shared" si="148"/>
        <v>0</v>
      </c>
      <c r="AY315" s="16">
        <f t="shared" si="149"/>
        <v>0</v>
      </c>
      <c r="AZ315" s="16">
        <f t="shared" si="150"/>
        <v>0</v>
      </c>
      <c r="BA315" s="16">
        <f t="shared" si="151"/>
        <v>0</v>
      </c>
    </row>
    <row r="316" spans="1:53" x14ac:dyDescent="0.25">
      <c r="A316" s="8" t="s">
        <v>1272</v>
      </c>
      <c r="B316" s="9" t="s">
        <v>235</v>
      </c>
      <c r="C316" s="9" t="s">
        <v>236</v>
      </c>
      <c r="D316" s="10" t="s">
        <v>1391</v>
      </c>
      <c r="E316" s="9" t="s">
        <v>216</v>
      </c>
      <c r="F316" s="9" t="s">
        <v>67</v>
      </c>
      <c r="G316" s="9" t="s">
        <v>57</v>
      </c>
      <c r="H316" s="11">
        <v>7.0000000000000007E-2</v>
      </c>
      <c r="I316" s="11"/>
      <c r="J316" s="11">
        <v>0</v>
      </c>
      <c r="K316" s="11">
        <v>0.01</v>
      </c>
      <c r="L316" s="11">
        <v>5.0000000000000001E-3</v>
      </c>
      <c r="M316" s="11"/>
      <c r="N316" s="11">
        <v>5.0000000000000001E-3</v>
      </c>
      <c r="O316" s="12">
        <f t="shared" si="134"/>
        <v>0</v>
      </c>
      <c r="P316" s="12">
        <f t="shared" si="157"/>
        <v>0</v>
      </c>
      <c r="Q316" s="12">
        <f t="shared" si="135"/>
        <v>0</v>
      </c>
      <c r="R316" s="12">
        <f t="shared" si="158"/>
        <v>0</v>
      </c>
      <c r="S316" s="12">
        <f t="shared" si="136"/>
        <v>0</v>
      </c>
      <c r="T316" s="12">
        <f t="shared" si="160"/>
        <v>0</v>
      </c>
      <c r="U316" s="12">
        <f t="shared" si="137"/>
        <v>0</v>
      </c>
      <c r="V316" s="12">
        <f t="shared" si="161"/>
        <v>0</v>
      </c>
      <c r="W316" s="12">
        <f t="shared" si="147"/>
        <v>0</v>
      </c>
      <c r="X316" s="12">
        <f t="shared" si="138"/>
        <v>0</v>
      </c>
      <c r="Y316" s="12">
        <f t="shared" si="162"/>
        <v>0</v>
      </c>
      <c r="Z316" s="12">
        <f t="shared" si="163"/>
        <v>0</v>
      </c>
      <c r="AA316" s="12">
        <f t="shared" si="164"/>
        <v>0</v>
      </c>
      <c r="AB316" s="12">
        <f t="shared" si="159"/>
        <v>0</v>
      </c>
      <c r="AC316" s="12">
        <v>0</v>
      </c>
      <c r="AD316" s="12">
        <v>0</v>
      </c>
      <c r="AE316" s="12">
        <f>SUMIFS('[1]TIẾN ĐỘ %'!$M$6:$M$1034,'[1]TIẾN ĐỘ %'!$G$6:$G$1034,$A316,'[1]TIẾN ĐỘ %'!$F$6:$F$1034,$E316)</f>
        <v>0</v>
      </c>
      <c r="AF316" s="12">
        <f t="shared" si="139"/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f>SUMIFS('[1]DATA THÔ IN'!$P$4:$P$12031,'[1]DATA THÔ IN'!$H$4:$H$12031,$A316,'[1]DATA THÔ IN'!$AC$4:$AC$12031,$E316,'[1]DATA THÔ IN'!$AH$4:$AH$12031,"Tiến độ 1")</f>
        <v>0</v>
      </c>
      <c r="AO316" s="12">
        <f>SUMIFS('[1]DATA THÔ IN'!$P$4:$P$12031,'[1]DATA THÔ IN'!$H$4:$H$12031,$A316,'[1]DATA THÔ IN'!$AC$4:$AC$12031,$E316,'[1]DATA THÔ IN'!$AH$4:$AH$12031,"Tiến độ 2")</f>
        <v>0</v>
      </c>
      <c r="AP316" s="12">
        <f>SUMIFS('[1]TIẾN ĐỘ %'!$N$6:$N$1034,'[1]TIẾN ĐỘ %'!$G$6:$G$1034,A316,'[1]TIẾN ĐỘ %'!$F$6:$F$1034,$E316)</f>
        <v>0</v>
      </c>
      <c r="AQ316" s="12">
        <f t="shared" si="140"/>
        <v>0</v>
      </c>
      <c r="AR316" s="15">
        <f t="shared" si="141"/>
        <v>0</v>
      </c>
      <c r="AS316" s="15">
        <f t="shared" si="142"/>
        <v>0</v>
      </c>
      <c r="AT316" s="15">
        <f t="shared" si="143"/>
        <v>0</v>
      </c>
      <c r="AU316" s="16">
        <f t="shared" si="144"/>
        <v>0</v>
      </c>
      <c r="AV316" s="16">
        <f t="shared" si="145"/>
        <v>0</v>
      </c>
      <c r="AW316" s="16">
        <f t="shared" si="146"/>
        <v>0</v>
      </c>
      <c r="AX316" s="16">
        <f t="shared" si="148"/>
        <v>0</v>
      </c>
      <c r="AY316" s="16">
        <f t="shared" si="149"/>
        <v>0</v>
      </c>
      <c r="AZ316" s="16">
        <f t="shared" si="150"/>
        <v>0</v>
      </c>
      <c r="BA316" s="16">
        <f t="shared" si="151"/>
        <v>0</v>
      </c>
    </row>
    <row r="317" spans="1:53" x14ac:dyDescent="0.25">
      <c r="A317" s="8" t="s">
        <v>1283</v>
      </c>
      <c r="B317" s="9" t="s">
        <v>245</v>
      </c>
      <c r="C317" s="9" t="s">
        <v>246</v>
      </c>
      <c r="D317" s="10" t="s">
        <v>55</v>
      </c>
      <c r="E317" s="9" t="s">
        <v>216</v>
      </c>
      <c r="F317" s="9" t="s">
        <v>67</v>
      </c>
      <c r="G317" s="9" t="s">
        <v>57</v>
      </c>
      <c r="H317" s="11">
        <v>7.0000000000000007E-2</v>
      </c>
      <c r="I317" s="11"/>
      <c r="J317" s="11">
        <v>0</v>
      </c>
      <c r="K317" s="11">
        <v>0.01</v>
      </c>
      <c r="L317" s="11">
        <v>5.0000000000000001E-3</v>
      </c>
      <c r="M317" s="11"/>
      <c r="N317" s="11">
        <v>5.0000000000000001E-3</v>
      </c>
      <c r="O317" s="12">
        <f t="shared" si="134"/>
        <v>0</v>
      </c>
      <c r="P317" s="12">
        <f t="shared" ref="P317:P348" si="165">IF(AR317&gt;=40%,AG317*J317*(100%-H317),0)</f>
        <v>0</v>
      </c>
      <c r="Q317" s="12">
        <f t="shared" si="135"/>
        <v>0</v>
      </c>
      <c r="R317" s="12">
        <f t="shared" si="158"/>
        <v>0</v>
      </c>
      <c r="S317" s="12">
        <f t="shared" si="136"/>
        <v>0</v>
      </c>
      <c r="T317" s="12">
        <f t="shared" si="160"/>
        <v>0</v>
      </c>
      <c r="U317" s="12">
        <f t="shared" si="137"/>
        <v>0</v>
      </c>
      <c r="V317" s="12">
        <f t="shared" si="161"/>
        <v>0</v>
      </c>
      <c r="W317" s="12">
        <f t="shared" si="147"/>
        <v>0</v>
      </c>
      <c r="X317" s="12">
        <f t="shared" si="138"/>
        <v>0</v>
      </c>
      <c r="Y317" s="12">
        <f t="shared" si="162"/>
        <v>0</v>
      </c>
      <c r="Z317" s="12">
        <f t="shared" si="163"/>
        <v>0</v>
      </c>
      <c r="AA317" s="12">
        <f t="shared" si="164"/>
        <v>0</v>
      </c>
      <c r="AB317" s="12">
        <f t="shared" si="159"/>
        <v>0</v>
      </c>
      <c r="AC317" s="12">
        <v>0</v>
      </c>
      <c r="AD317" s="12">
        <v>0</v>
      </c>
      <c r="AE317" s="12">
        <f>SUMIFS('[1]TIẾN ĐỘ %'!$M$6:$M$1034,'[1]TIẾN ĐỘ %'!$G$6:$G$1034,$A317,'[1]TIẾN ĐỘ %'!$F$6:$F$1034,$E317)</f>
        <v>0</v>
      </c>
      <c r="AF317" s="12">
        <f t="shared" si="139"/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-27719000</v>
      </c>
      <c r="AL317" s="12">
        <v>0</v>
      </c>
      <c r="AM317" s="12">
        <v>-27719000</v>
      </c>
      <c r="AN317" s="12">
        <f>SUMIFS('[1]DATA THÔ IN'!$P$4:$P$12031,'[1]DATA THÔ IN'!$H$4:$H$12031,$A317,'[1]DATA THÔ IN'!$AC$4:$AC$12031,$E317,'[1]DATA THÔ IN'!$AH$4:$AH$12031,"Tiến độ 1")</f>
        <v>0</v>
      </c>
      <c r="AO317" s="12">
        <f>SUMIFS('[1]DATA THÔ IN'!$P$4:$P$12031,'[1]DATA THÔ IN'!$H$4:$H$12031,$A317,'[1]DATA THÔ IN'!$AC$4:$AC$12031,$E317,'[1]DATA THÔ IN'!$AH$4:$AH$12031,"Tiến độ 2")</f>
        <v>0</v>
      </c>
      <c r="AP317" s="12">
        <f>SUMIFS('[1]TIẾN ĐỘ %'!$N$6:$N$1034,'[1]TIẾN ĐỘ %'!$G$6:$G$1034,A317,'[1]TIẾN ĐỘ %'!$F$6:$F$1034,$E317)</f>
        <v>0</v>
      </c>
      <c r="AQ317" s="12">
        <f t="shared" si="140"/>
        <v>-27719000</v>
      </c>
      <c r="AR317" s="15">
        <f t="shared" si="141"/>
        <v>0</v>
      </c>
      <c r="AS317" s="15">
        <f t="shared" si="142"/>
        <v>0</v>
      </c>
      <c r="AT317" s="15">
        <f t="shared" si="143"/>
        <v>0</v>
      </c>
      <c r="AU317" s="16">
        <f t="shared" si="144"/>
        <v>0</v>
      </c>
      <c r="AV317" s="16">
        <f t="shared" si="145"/>
        <v>0</v>
      </c>
      <c r="AW317" s="16">
        <f t="shared" si="146"/>
        <v>0</v>
      </c>
      <c r="AX317" s="16">
        <f t="shared" si="148"/>
        <v>0</v>
      </c>
      <c r="AY317" s="16">
        <f t="shared" si="149"/>
        <v>0</v>
      </c>
      <c r="AZ317" s="16">
        <f t="shared" si="150"/>
        <v>0</v>
      </c>
      <c r="BA317" s="16">
        <f t="shared" si="151"/>
        <v>0</v>
      </c>
    </row>
    <row r="318" spans="1:53" x14ac:dyDescent="0.25">
      <c r="A318" s="8" t="s">
        <v>1277</v>
      </c>
      <c r="B318" s="20" t="s">
        <v>273</v>
      </c>
      <c r="C318" s="9" t="s">
        <v>274</v>
      </c>
      <c r="D318" s="10" t="s">
        <v>76</v>
      </c>
      <c r="E318" s="9" t="s">
        <v>216</v>
      </c>
      <c r="F318" s="9" t="s">
        <v>96</v>
      </c>
      <c r="G318" s="9" t="s">
        <v>57</v>
      </c>
      <c r="H318" s="11">
        <v>7.0000000000000007E-2</v>
      </c>
      <c r="I318" s="11"/>
      <c r="J318" s="11">
        <v>0</v>
      </c>
      <c r="K318" s="11">
        <v>0.01</v>
      </c>
      <c r="L318" s="11">
        <v>5.0000000000000001E-3</v>
      </c>
      <c r="M318" s="11"/>
      <c r="N318" s="11">
        <v>5.0000000000000001E-3</v>
      </c>
      <c r="O318" s="12">
        <f t="shared" si="134"/>
        <v>0</v>
      </c>
      <c r="P318" s="12">
        <f t="shared" si="165"/>
        <v>0</v>
      </c>
      <c r="Q318" s="12">
        <f t="shared" si="135"/>
        <v>0</v>
      </c>
      <c r="R318" s="12">
        <f t="shared" si="158"/>
        <v>0</v>
      </c>
      <c r="S318" s="12">
        <f t="shared" si="136"/>
        <v>0</v>
      </c>
      <c r="T318" s="12">
        <f t="shared" si="160"/>
        <v>0</v>
      </c>
      <c r="U318" s="12">
        <f t="shared" si="137"/>
        <v>0</v>
      </c>
      <c r="V318" s="12">
        <f t="shared" si="161"/>
        <v>197644</v>
      </c>
      <c r="W318" s="12">
        <f t="shared" si="147"/>
        <v>0</v>
      </c>
      <c r="X318" s="12">
        <f t="shared" si="138"/>
        <v>0</v>
      </c>
      <c r="Y318" s="12">
        <f t="shared" si="162"/>
        <v>0</v>
      </c>
      <c r="Z318" s="12">
        <f t="shared" si="163"/>
        <v>0</v>
      </c>
      <c r="AA318" s="12">
        <f t="shared" si="164"/>
        <v>194351.4</v>
      </c>
      <c r="AB318" s="12">
        <f t="shared" si="159"/>
        <v>0</v>
      </c>
      <c r="AC318" s="12">
        <v>20000000</v>
      </c>
      <c r="AD318" s="12">
        <v>20000000</v>
      </c>
      <c r="AE318" s="12">
        <f>SUMIFS('[1]TIẾN ĐỘ %'!$M$6:$M$1034,'[1]TIẾN ĐỘ %'!$G$6:$G$1034,$A318,'[1]TIẾN ĐỘ %'!$F$6:$F$1034,$E318)</f>
        <v>20000000</v>
      </c>
      <c r="AF318" s="12">
        <f t="shared" si="139"/>
        <v>60000000</v>
      </c>
      <c r="AG318" s="12">
        <v>0</v>
      </c>
      <c r="AH318" s="12">
        <v>0</v>
      </c>
      <c r="AI318" s="12">
        <v>0</v>
      </c>
      <c r="AJ318" s="12">
        <v>21252000</v>
      </c>
      <c r="AK318" s="12">
        <v>0</v>
      </c>
      <c r="AL318" s="12">
        <v>0</v>
      </c>
      <c r="AM318" s="12">
        <v>21252000</v>
      </c>
      <c r="AN318" s="12">
        <f>SUMIFS('[1]DATA THÔ IN'!$P$4:$P$12031,'[1]DATA THÔ IN'!$H$4:$H$12031,$A318,'[1]DATA THÔ IN'!$AC$4:$AC$12031,$E318,'[1]DATA THÔ IN'!$AH$4:$AH$12031,"Tiến độ 1")</f>
        <v>20898000</v>
      </c>
      <c r="AO318" s="12">
        <f>SUMIFS('[1]DATA THÔ IN'!$P$4:$P$12031,'[1]DATA THÔ IN'!$H$4:$H$12031,$A318,'[1]DATA THÔ IN'!$AC$4:$AC$12031,$E318,'[1]DATA THÔ IN'!$AH$4:$AH$12031,"Tiến độ 2")</f>
        <v>0</v>
      </c>
      <c r="AP318" s="12">
        <f>SUMIFS('[1]TIẾN ĐỘ %'!$N$6:$N$1034,'[1]TIẾN ĐỘ %'!$G$6:$G$1034,A318,'[1]TIẾN ĐỘ %'!$F$6:$F$1034,$E318)</f>
        <v>20898000</v>
      </c>
      <c r="AQ318" s="12">
        <f t="shared" si="140"/>
        <v>42150000</v>
      </c>
      <c r="AR318" s="15">
        <f t="shared" si="141"/>
        <v>0</v>
      </c>
      <c r="AS318" s="15">
        <f t="shared" si="142"/>
        <v>0</v>
      </c>
      <c r="AT318" s="15">
        <f t="shared" si="143"/>
        <v>0</v>
      </c>
      <c r="AU318" s="16">
        <f t="shared" si="144"/>
        <v>1.0626</v>
      </c>
      <c r="AV318" s="16">
        <f t="shared" si="145"/>
        <v>0</v>
      </c>
      <c r="AW318" s="16">
        <f t="shared" si="146"/>
        <v>1.0626</v>
      </c>
      <c r="AX318" s="16">
        <f t="shared" si="148"/>
        <v>1.0448999999999999</v>
      </c>
      <c r="AY318" s="16">
        <f t="shared" si="149"/>
        <v>0</v>
      </c>
      <c r="AZ318" s="16">
        <f t="shared" si="150"/>
        <v>1.0448999999999999</v>
      </c>
      <c r="BA318" s="16">
        <f t="shared" si="151"/>
        <v>0.70250000000000001</v>
      </c>
    </row>
    <row r="319" spans="1:53" x14ac:dyDescent="0.25">
      <c r="A319" s="8" t="s">
        <v>1285</v>
      </c>
      <c r="B319" s="9" t="s">
        <v>285</v>
      </c>
      <c r="C319" s="9" t="s">
        <v>286</v>
      </c>
      <c r="D319" s="10" t="s">
        <v>76</v>
      </c>
      <c r="E319" s="9" t="s">
        <v>216</v>
      </c>
      <c r="F319" s="9" t="s">
        <v>89</v>
      </c>
      <c r="G319" s="9" t="s">
        <v>57</v>
      </c>
      <c r="H319" s="11">
        <v>7.0000000000000007E-2</v>
      </c>
      <c r="I319" s="11"/>
      <c r="J319" s="11">
        <v>0</v>
      </c>
      <c r="K319" s="11">
        <v>0.01</v>
      </c>
      <c r="L319" s="11">
        <v>5.0000000000000001E-3</v>
      </c>
      <c r="M319" s="11"/>
      <c r="N319" s="11">
        <v>5.0000000000000001E-3</v>
      </c>
      <c r="O319" s="12">
        <f t="shared" si="134"/>
        <v>0</v>
      </c>
      <c r="P319" s="12">
        <f t="shared" si="165"/>
        <v>0</v>
      </c>
      <c r="Q319" s="12">
        <f t="shared" si="135"/>
        <v>0</v>
      </c>
      <c r="R319" s="12">
        <f t="shared" si="158"/>
        <v>0</v>
      </c>
      <c r="S319" s="12">
        <f t="shared" si="136"/>
        <v>0</v>
      </c>
      <c r="T319" s="12">
        <f t="shared" si="160"/>
        <v>0</v>
      </c>
      <c r="U319" s="12">
        <f t="shared" si="137"/>
        <v>0</v>
      </c>
      <c r="V319" s="12">
        <f t="shared" si="161"/>
        <v>0</v>
      </c>
      <c r="W319" s="12">
        <f t="shared" si="147"/>
        <v>0</v>
      </c>
      <c r="X319" s="12">
        <f t="shared" si="138"/>
        <v>0</v>
      </c>
      <c r="Y319" s="12">
        <f t="shared" si="162"/>
        <v>0</v>
      </c>
      <c r="Z319" s="12">
        <f t="shared" si="163"/>
        <v>0</v>
      </c>
      <c r="AA319" s="12">
        <f t="shared" si="164"/>
        <v>0</v>
      </c>
      <c r="AB319" s="12">
        <f t="shared" si="159"/>
        <v>0</v>
      </c>
      <c r="AC319" s="12">
        <v>0</v>
      </c>
      <c r="AD319" s="12">
        <v>0</v>
      </c>
      <c r="AE319" s="12">
        <f>SUMIFS('[1]TIẾN ĐỘ %'!$M$6:$M$1034,'[1]TIẾN ĐỘ %'!$G$6:$G$1034,$A319,'[1]TIẾN ĐỘ %'!$F$6:$F$1034,$E319)</f>
        <v>0</v>
      </c>
      <c r="AF319" s="12">
        <f t="shared" si="139"/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f>SUMIFS('[1]DATA THÔ IN'!$P$4:$P$12031,'[1]DATA THÔ IN'!$H$4:$H$12031,$A319,'[1]DATA THÔ IN'!$AC$4:$AC$12031,$E319,'[1]DATA THÔ IN'!$AH$4:$AH$12031,"Tiến độ 1")</f>
        <v>0</v>
      </c>
      <c r="AO319" s="12">
        <f>SUMIFS('[1]DATA THÔ IN'!$P$4:$P$12031,'[1]DATA THÔ IN'!$H$4:$H$12031,$A319,'[1]DATA THÔ IN'!$AC$4:$AC$12031,$E319,'[1]DATA THÔ IN'!$AH$4:$AH$12031,"Tiến độ 2")</f>
        <v>0</v>
      </c>
      <c r="AP319" s="12">
        <f>SUMIFS('[1]TIẾN ĐỘ %'!$N$6:$N$1034,'[1]TIẾN ĐỘ %'!$G$6:$G$1034,A319,'[1]TIẾN ĐỘ %'!$F$6:$F$1034,$E319)</f>
        <v>0</v>
      </c>
      <c r="AQ319" s="12">
        <f t="shared" si="140"/>
        <v>0</v>
      </c>
      <c r="AR319" s="15">
        <f t="shared" si="141"/>
        <v>0</v>
      </c>
      <c r="AS319" s="15">
        <f t="shared" si="142"/>
        <v>0</v>
      </c>
      <c r="AT319" s="15">
        <f t="shared" si="143"/>
        <v>0</v>
      </c>
      <c r="AU319" s="16">
        <f t="shared" si="144"/>
        <v>0</v>
      </c>
      <c r="AV319" s="16">
        <f t="shared" si="145"/>
        <v>0</v>
      </c>
      <c r="AW319" s="16">
        <f t="shared" si="146"/>
        <v>0</v>
      </c>
      <c r="AX319" s="16">
        <f t="shared" si="148"/>
        <v>0</v>
      </c>
      <c r="AY319" s="16">
        <f t="shared" si="149"/>
        <v>0</v>
      </c>
      <c r="AZ319" s="16">
        <f t="shared" si="150"/>
        <v>0</v>
      </c>
      <c r="BA319" s="16">
        <f t="shared" si="151"/>
        <v>0</v>
      </c>
    </row>
    <row r="320" spans="1:53" x14ac:dyDescent="0.25">
      <c r="A320" s="8" t="s">
        <v>1286</v>
      </c>
      <c r="B320" s="20" t="s">
        <v>299</v>
      </c>
      <c r="C320" s="9" t="s">
        <v>300</v>
      </c>
      <c r="D320" s="10" t="s">
        <v>55</v>
      </c>
      <c r="E320" s="9" t="s">
        <v>216</v>
      </c>
      <c r="F320" s="9" t="s">
        <v>56</v>
      </c>
      <c r="G320" s="9" t="s">
        <v>57</v>
      </c>
      <c r="H320" s="11">
        <v>7.0000000000000007E-2</v>
      </c>
      <c r="I320" s="11"/>
      <c r="J320" s="11">
        <v>0</v>
      </c>
      <c r="K320" s="11">
        <v>0.01</v>
      </c>
      <c r="L320" s="11">
        <v>5.0000000000000001E-3</v>
      </c>
      <c r="M320" s="11"/>
      <c r="N320" s="11">
        <v>5.0000000000000001E-3</v>
      </c>
      <c r="O320" s="12">
        <f t="shared" si="134"/>
        <v>0</v>
      </c>
      <c r="P320" s="12">
        <f t="shared" si="165"/>
        <v>0</v>
      </c>
      <c r="Q320" s="12">
        <f t="shared" si="135"/>
        <v>0</v>
      </c>
      <c r="R320" s="12">
        <f t="shared" si="158"/>
        <v>0</v>
      </c>
      <c r="S320" s="12">
        <f t="shared" si="136"/>
        <v>0</v>
      </c>
      <c r="T320" s="12">
        <f t="shared" si="160"/>
        <v>0</v>
      </c>
      <c r="U320" s="12">
        <f t="shared" si="137"/>
        <v>0</v>
      </c>
      <c r="V320" s="12">
        <f t="shared" si="161"/>
        <v>0</v>
      </c>
      <c r="W320" s="12">
        <f t="shared" si="147"/>
        <v>0</v>
      </c>
      <c r="X320" s="12">
        <f t="shared" si="138"/>
        <v>0</v>
      </c>
      <c r="Y320" s="12">
        <f t="shared" si="162"/>
        <v>0</v>
      </c>
      <c r="Z320" s="12">
        <f t="shared" si="163"/>
        <v>0</v>
      </c>
      <c r="AA320" s="12">
        <f t="shared" si="164"/>
        <v>108568.2</v>
      </c>
      <c r="AB320" s="12">
        <f t="shared" si="159"/>
        <v>0</v>
      </c>
      <c r="AC320" s="12">
        <v>20000000</v>
      </c>
      <c r="AD320" s="12">
        <v>10000000</v>
      </c>
      <c r="AE320" s="12">
        <f>SUMIFS('[1]TIẾN ĐỘ %'!$M$6:$M$1034,'[1]TIẾN ĐỘ %'!$G$6:$G$1034,$A320,'[1]TIẾN ĐỘ %'!$F$6:$F$1034,$E320)</f>
        <v>10000000</v>
      </c>
      <c r="AF320" s="12">
        <f t="shared" si="139"/>
        <v>40000000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f>SUMIFS('[1]DATA THÔ IN'!$P$4:$P$12031,'[1]DATA THÔ IN'!$H$4:$H$12031,$A320,'[1]DATA THÔ IN'!$AC$4:$AC$12031,$E320,'[1]DATA THÔ IN'!$AH$4:$AH$12031,"Tiến độ 1")</f>
        <v>0</v>
      </c>
      <c r="AO320" s="12">
        <f>SUMIFS('[1]DATA THÔ IN'!$P$4:$P$12031,'[1]DATA THÔ IN'!$H$4:$H$12031,$A320,'[1]DATA THÔ IN'!$AC$4:$AC$12031,$E320,'[1]DATA THÔ IN'!$AH$4:$AH$12031,"Tiến độ 2")</f>
        <v>11674000</v>
      </c>
      <c r="AP320" s="12">
        <f>SUMIFS('[1]TIẾN ĐỘ %'!$N$6:$N$1034,'[1]TIẾN ĐỘ %'!$G$6:$G$1034,A320,'[1]TIẾN ĐỘ %'!$F$6:$F$1034,$E320)</f>
        <v>11674000</v>
      </c>
      <c r="AQ320" s="12">
        <f t="shared" si="140"/>
        <v>11674000</v>
      </c>
      <c r="AR320" s="15">
        <f t="shared" si="141"/>
        <v>0</v>
      </c>
      <c r="AS320" s="15">
        <f t="shared" si="142"/>
        <v>0</v>
      </c>
      <c r="AT320" s="15">
        <f t="shared" si="143"/>
        <v>0</v>
      </c>
      <c r="AU320" s="16">
        <f t="shared" si="144"/>
        <v>0</v>
      </c>
      <c r="AV320" s="16">
        <f t="shared" si="145"/>
        <v>0</v>
      </c>
      <c r="AW320" s="16">
        <f t="shared" si="146"/>
        <v>0</v>
      </c>
      <c r="AX320" s="16">
        <f t="shared" si="148"/>
        <v>0</v>
      </c>
      <c r="AY320" s="16">
        <f t="shared" si="149"/>
        <v>1.1674</v>
      </c>
      <c r="AZ320" s="16">
        <f t="shared" si="150"/>
        <v>1.1674</v>
      </c>
      <c r="BA320" s="16">
        <f t="shared" si="151"/>
        <v>0.29185</v>
      </c>
    </row>
    <row r="321" spans="1:53" x14ac:dyDescent="0.25">
      <c r="A321" s="8" t="s">
        <v>1288</v>
      </c>
      <c r="B321" s="20" t="s">
        <v>361</v>
      </c>
      <c r="C321" s="9" t="s">
        <v>362</v>
      </c>
      <c r="D321" s="10" t="s">
        <v>55</v>
      </c>
      <c r="E321" s="9" t="s">
        <v>216</v>
      </c>
      <c r="F321" s="9" t="s">
        <v>70</v>
      </c>
      <c r="G321" s="9" t="s">
        <v>57</v>
      </c>
      <c r="H321" s="11">
        <v>7.0000000000000007E-2</v>
      </c>
      <c r="I321" s="11"/>
      <c r="J321" s="11">
        <v>0</v>
      </c>
      <c r="K321" s="11">
        <v>0.01</v>
      </c>
      <c r="L321" s="11">
        <v>5.0000000000000001E-3</v>
      </c>
      <c r="M321" s="11"/>
      <c r="N321" s="11">
        <v>5.0000000000000001E-3</v>
      </c>
      <c r="O321" s="12">
        <f t="shared" si="134"/>
        <v>0</v>
      </c>
      <c r="P321" s="12">
        <f t="shared" si="165"/>
        <v>0</v>
      </c>
      <c r="Q321" s="12">
        <f t="shared" si="135"/>
        <v>0</v>
      </c>
      <c r="R321" s="12">
        <f t="shared" si="158"/>
        <v>0</v>
      </c>
      <c r="S321" s="12">
        <f t="shared" si="136"/>
        <v>0</v>
      </c>
      <c r="T321" s="12">
        <f t="shared" si="160"/>
        <v>0</v>
      </c>
      <c r="U321" s="12">
        <f t="shared" si="137"/>
        <v>0</v>
      </c>
      <c r="V321" s="12">
        <f t="shared" si="161"/>
        <v>0</v>
      </c>
      <c r="W321" s="12">
        <v>0</v>
      </c>
      <c r="X321" s="12">
        <f t="shared" si="138"/>
        <v>0</v>
      </c>
      <c r="Y321" s="12">
        <f t="shared" si="162"/>
        <v>0</v>
      </c>
      <c r="Z321" s="12">
        <f t="shared" si="163"/>
        <v>0</v>
      </c>
      <c r="AA321" s="12">
        <f t="shared" si="164"/>
        <v>0</v>
      </c>
      <c r="AB321" s="12">
        <f t="shared" si="159"/>
        <v>0</v>
      </c>
      <c r="AC321" s="12">
        <v>10000000</v>
      </c>
      <c r="AD321" s="12">
        <v>0</v>
      </c>
      <c r="AE321" s="12">
        <f>SUMIFS('[1]TIẾN ĐỘ %'!$M$6:$M$1034,'[1]TIẾN ĐỘ %'!$G$6:$G$1034,$A321,'[1]TIẾN ĐỘ %'!$F$6:$F$1034,$E321)</f>
        <v>0</v>
      </c>
      <c r="AF321" s="12">
        <f t="shared" si="139"/>
        <v>10000000</v>
      </c>
      <c r="AG321" s="12">
        <v>0</v>
      </c>
      <c r="AH321" s="12">
        <v>0</v>
      </c>
      <c r="AI321" s="12">
        <v>0</v>
      </c>
      <c r="AJ321" s="12">
        <v>-12104000</v>
      </c>
      <c r="AK321" s="12">
        <v>0</v>
      </c>
      <c r="AL321" s="12">
        <v>-12104000</v>
      </c>
      <c r="AM321" s="12">
        <v>-12104000</v>
      </c>
      <c r="AN321" s="12">
        <f>SUMIFS('[1]DATA THÔ IN'!$P$4:$P$12031,'[1]DATA THÔ IN'!$H$4:$H$12031,$A321,'[1]DATA THÔ IN'!$AC$4:$AC$12031,$E321,'[1]DATA THÔ IN'!$AH$4:$AH$12031,"Tiến độ 1")</f>
        <v>0</v>
      </c>
      <c r="AO321" s="12">
        <f>SUMIFS('[1]DATA THÔ IN'!$P$4:$P$12031,'[1]DATA THÔ IN'!$H$4:$H$12031,$A321,'[1]DATA THÔ IN'!$AC$4:$AC$12031,$E321,'[1]DATA THÔ IN'!$AH$4:$AH$12031,"Tiến độ 2")</f>
        <v>0</v>
      </c>
      <c r="AP321" s="12">
        <f>SUMIFS('[1]TIẾN ĐỘ %'!$N$6:$N$1034,'[1]TIẾN ĐỘ %'!$G$6:$G$1034,A321,'[1]TIẾN ĐỘ %'!$F$6:$F$1034,$E321)</f>
        <v>0</v>
      </c>
      <c r="AQ321" s="12">
        <f t="shared" si="140"/>
        <v>-12104000</v>
      </c>
      <c r="AR321" s="15">
        <f t="shared" si="141"/>
        <v>0</v>
      </c>
      <c r="AS321" s="15">
        <f t="shared" si="142"/>
        <v>0</v>
      </c>
      <c r="AT321" s="15">
        <f t="shared" si="143"/>
        <v>0</v>
      </c>
      <c r="AU321" s="16">
        <f t="shared" si="144"/>
        <v>0</v>
      </c>
      <c r="AV321" s="16">
        <f t="shared" si="145"/>
        <v>0</v>
      </c>
      <c r="AW321" s="16">
        <f t="shared" si="146"/>
        <v>0</v>
      </c>
      <c r="AX321" s="16">
        <f t="shared" si="148"/>
        <v>0</v>
      </c>
      <c r="AY321" s="16">
        <f t="shared" si="149"/>
        <v>0</v>
      </c>
      <c r="AZ321" s="16">
        <f t="shared" si="150"/>
        <v>0</v>
      </c>
      <c r="BA321" s="16">
        <f t="shared" si="151"/>
        <v>-1.2103999999999999</v>
      </c>
    </row>
    <row r="322" spans="1:53" x14ac:dyDescent="0.25">
      <c r="A322" s="8" t="s">
        <v>1265</v>
      </c>
      <c r="B322" s="20" t="s">
        <v>383</v>
      </c>
      <c r="C322" s="9" t="s">
        <v>384</v>
      </c>
      <c r="D322" s="10" t="s">
        <v>60</v>
      </c>
      <c r="E322" s="9" t="s">
        <v>318</v>
      </c>
      <c r="F322" s="9" t="s">
        <v>61</v>
      </c>
      <c r="G322" s="9" t="s">
        <v>51</v>
      </c>
      <c r="H322" s="11">
        <v>3.5000000000000003E-2</v>
      </c>
      <c r="I322" s="11"/>
      <c r="J322" s="11">
        <v>0.01</v>
      </c>
      <c r="K322" s="11">
        <v>0.01</v>
      </c>
      <c r="L322" s="11">
        <v>5.0000000000000001E-3</v>
      </c>
      <c r="M322" s="11">
        <v>5.0000000000000001E-3</v>
      </c>
      <c r="N322" s="11"/>
      <c r="O322" s="12">
        <f t="shared" si="134"/>
        <v>0</v>
      </c>
      <c r="P322" s="12">
        <f t="shared" si="165"/>
        <v>0</v>
      </c>
      <c r="Q322" s="12">
        <f t="shared" si="135"/>
        <v>0</v>
      </c>
      <c r="R322" s="12">
        <f t="shared" si="158"/>
        <v>210756</v>
      </c>
      <c r="S322" s="12">
        <f t="shared" si="136"/>
        <v>0</v>
      </c>
      <c r="T322" s="12">
        <f t="shared" si="160"/>
        <v>0</v>
      </c>
      <c r="U322" s="12">
        <f t="shared" si="137"/>
        <v>0</v>
      </c>
      <c r="V322" s="12">
        <f t="shared" si="161"/>
        <v>0</v>
      </c>
      <c r="W322" s="12">
        <f t="shared" si="147"/>
        <v>0</v>
      </c>
      <c r="X322" s="12">
        <f t="shared" si="138"/>
        <v>0</v>
      </c>
      <c r="Y322" s="12">
        <f t="shared" si="162"/>
        <v>0</v>
      </c>
      <c r="Z322" s="12">
        <f t="shared" si="163"/>
        <v>0</v>
      </c>
      <c r="AA322" s="12">
        <f t="shared" si="164"/>
        <v>0</v>
      </c>
      <c r="AB322" s="12">
        <f t="shared" si="159"/>
        <v>0</v>
      </c>
      <c r="AC322" s="12">
        <v>20000000</v>
      </c>
      <c r="AD322" s="12">
        <v>20000000</v>
      </c>
      <c r="AE322" s="12">
        <f>SUMIFS('[1]TIẾN ĐỘ %'!$M$6:$M$1034,'[1]TIẾN ĐỘ %'!$G$6:$G$1034,$A322,'[1]TIẾN ĐỘ %'!$F$6:$F$1034,$E322)</f>
        <v>20000000</v>
      </c>
      <c r="AF322" s="12">
        <f t="shared" si="139"/>
        <v>60000000</v>
      </c>
      <c r="AG322" s="12">
        <v>0</v>
      </c>
      <c r="AH322" s="12">
        <v>0</v>
      </c>
      <c r="AI322" s="12">
        <v>21840000</v>
      </c>
      <c r="AJ322" s="12">
        <v>0</v>
      </c>
      <c r="AK322" s="12">
        <v>0</v>
      </c>
      <c r="AL322" s="12">
        <v>0</v>
      </c>
      <c r="AM322" s="12">
        <v>0</v>
      </c>
      <c r="AN322" s="12">
        <f>SUMIFS('[1]DATA THÔ IN'!$P$4:$P$12031,'[1]DATA THÔ IN'!$H$4:$H$12031,$A322,'[1]DATA THÔ IN'!$AC$4:$AC$12031,$E322,'[1]DATA THÔ IN'!$AH$4:$AH$12031,"Tiến độ 1")</f>
        <v>0</v>
      </c>
      <c r="AO322" s="12">
        <f>SUMIFS('[1]DATA THÔ IN'!$P$4:$P$12031,'[1]DATA THÔ IN'!$H$4:$H$12031,$A322,'[1]DATA THÔ IN'!$AC$4:$AC$12031,$E322,'[1]DATA THÔ IN'!$AH$4:$AH$12031,"Tiến độ 2")</f>
        <v>0</v>
      </c>
      <c r="AP322" s="12">
        <f>SUMIFS('[1]TIẾN ĐỘ %'!$N$6:$N$1034,'[1]TIẾN ĐỘ %'!$G$6:$G$1034,A322,'[1]TIẾN ĐỘ %'!$F$6:$F$1034,$E322)</f>
        <v>0</v>
      </c>
      <c r="AQ322" s="12">
        <f t="shared" si="140"/>
        <v>21840000</v>
      </c>
      <c r="AR322" s="15">
        <f t="shared" si="141"/>
        <v>0</v>
      </c>
      <c r="AS322" s="15">
        <f t="shared" si="142"/>
        <v>0</v>
      </c>
      <c r="AT322" s="15">
        <f t="shared" si="143"/>
        <v>1.0920000000000001</v>
      </c>
      <c r="AU322" s="16">
        <f t="shared" si="144"/>
        <v>0</v>
      </c>
      <c r="AV322" s="16">
        <f t="shared" si="145"/>
        <v>0</v>
      </c>
      <c r="AW322" s="16">
        <f t="shared" si="146"/>
        <v>0</v>
      </c>
      <c r="AX322" s="16">
        <f t="shared" si="148"/>
        <v>0</v>
      </c>
      <c r="AY322" s="16">
        <f t="shared" si="149"/>
        <v>0</v>
      </c>
      <c r="AZ322" s="16">
        <f t="shared" si="150"/>
        <v>0</v>
      </c>
      <c r="BA322" s="16">
        <f t="shared" si="151"/>
        <v>0.36399999999999999</v>
      </c>
    </row>
    <row r="323" spans="1:53" x14ac:dyDescent="0.25">
      <c r="A323" s="8" t="s">
        <v>1273</v>
      </c>
      <c r="B323" s="20" t="s">
        <v>385</v>
      </c>
      <c r="C323" s="9" t="s">
        <v>386</v>
      </c>
      <c r="D323" s="10" t="s">
        <v>60</v>
      </c>
      <c r="E323" s="9" t="s">
        <v>318</v>
      </c>
      <c r="F323" s="9" t="s">
        <v>61</v>
      </c>
      <c r="G323" s="9" t="s">
        <v>51</v>
      </c>
      <c r="H323" s="11">
        <v>3.5000000000000003E-2</v>
      </c>
      <c r="I323" s="11"/>
      <c r="J323" s="11">
        <v>0.01</v>
      </c>
      <c r="K323" s="11">
        <v>0.01</v>
      </c>
      <c r="L323" s="11">
        <v>5.0000000000000001E-3</v>
      </c>
      <c r="M323" s="11">
        <v>5.0000000000000001E-3</v>
      </c>
      <c r="N323" s="11"/>
      <c r="O323" s="12">
        <f t="shared" si="134"/>
        <v>0</v>
      </c>
      <c r="P323" s="12">
        <f t="shared" si="165"/>
        <v>92640</v>
      </c>
      <c r="Q323" s="12">
        <f t="shared" si="135"/>
        <v>0</v>
      </c>
      <c r="R323" s="12">
        <f t="shared" si="158"/>
        <v>185280</v>
      </c>
      <c r="S323" s="12">
        <f t="shared" si="136"/>
        <v>0</v>
      </c>
      <c r="T323" s="12">
        <f t="shared" si="160"/>
        <v>120432</v>
      </c>
      <c r="U323" s="12">
        <f t="shared" si="137"/>
        <v>61374</v>
      </c>
      <c r="V323" s="12">
        <f t="shared" si="161"/>
        <v>181806</v>
      </c>
      <c r="W323" s="12">
        <f t="shared" si="147"/>
        <v>124800</v>
      </c>
      <c r="X323" s="12">
        <f t="shared" si="138"/>
        <v>0</v>
      </c>
      <c r="Y323" s="12">
        <f t="shared" si="162"/>
        <v>120432</v>
      </c>
      <c r="Z323" s="12">
        <f t="shared" si="163"/>
        <v>59058</v>
      </c>
      <c r="AA323" s="12">
        <f t="shared" si="164"/>
        <v>179490</v>
      </c>
      <c r="AB323" s="12">
        <f t="shared" si="159"/>
        <v>273288</v>
      </c>
      <c r="AC323" s="12">
        <v>15000000</v>
      </c>
      <c r="AD323" s="12">
        <v>15000000</v>
      </c>
      <c r="AE323" s="12">
        <f>SUMIFS('[1]TIẾN ĐỘ %'!$M$6:$M$1034,'[1]TIẾN ĐỘ %'!$G$6:$G$1034,$A323,'[1]TIẾN ĐỘ %'!$F$6:$F$1034,$E323)</f>
        <v>15000000</v>
      </c>
      <c r="AF323" s="12">
        <f t="shared" si="139"/>
        <v>45000000</v>
      </c>
      <c r="AG323" s="12">
        <v>9600000</v>
      </c>
      <c r="AH323" s="12">
        <v>0</v>
      </c>
      <c r="AI323" s="12">
        <v>19200000</v>
      </c>
      <c r="AJ323" s="12">
        <v>12480000</v>
      </c>
      <c r="AK323" s="12">
        <v>6360000</v>
      </c>
      <c r="AL323" s="12">
        <v>12480000</v>
      </c>
      <c r="AM323" s="12">
        <v>18840000</v>
      </c>
      <c r="AN323" s="12">
        <f>SUMIFS('[1]DATA THÔ IN'!$P$4:$P$12031,'[1]DATA THÔ IN'!$H$4:$H$12031,$A323,'[1]DATA THÔ IN'!$AC$4:$AC$12031,$E323,'[1]DATA THÔ IN'!$AH$4:$AH$12031,"Tiến độ 1")</f>
        <v>12480000</v>
      </c>
      <c r="AO323" s="12">
        <f>SUMIFS('[1]DATA THÔ IN'!$P$4:$P$12031,'[1]DATA THÔ IN'!$H$4:$H$12031,$A323,'[1]DATA THÔ IN'!$AC$4:$AC$12031,$E323,'[1]DATA THÔ IN'!$AH$4:$AH$12031,"Tiến độ 2")</f>
        <v>6120000</v>
      </c>
      <c r="AP323" s="12">
        <f>SUMIFS('[1]TIẾN ĐỘ %'!$N$6:$N$1034,'[1]TIẾN ĐỘ %'!$G$6:$G$1034,A323,'[1]TIẾN ĐỘ %'!$F$6:$F$1034,$E323)</f>
        <v>18600000</v>
      </c>
      <c r="AQ323" s="12">
        <f t="shared" si="140"/>
        <v>56640000</v>
      </c>
      <c r="AR323" s="15">
        <f t="shared" si="141"/>
        <v>0.64</v>
      </c>
      <c r="AS323" s="15">
        <f t="shared" si="142"/>
        <v>0</v>
      </c>
      <c r="AT323" s="15">
        <f t="shared" si="143"/>
        <v>1.28</v>
      </c>
      <c r="AU323" s="16">
        <f t="shared" si="144"/>
        <v>0.83199999999999996</v>
      </c>
      <c r="AV323" s="16">
        <f t="shared" si="145"/>
        <v>0.42399999999999999</v>
      </c>
      <c r="AW323" s="16">
        <f t="shared" si="146"/>
        <v>1.256</v>
      </c>
      <c r="AX323" s="16">
        <f t="shared" si="148"/>
        <v>0.83199999999999996</v>
      </c>
      <c r="AY323" s="16">
        <f t="shared" si="149"/>
        <v>0.40799999999999997</v>
      </c>
      <c r="AZ323" s="16">
        <f t="shared" si="150"/>
        <v>1.24</v>
      </c>
      <c r="BA323" s="16">
        <f t="shared" si="151"/>
        <v>1.2586666666666666</v>
      </c>
    </row>
    <row r="324" spans="1:53" x14ac:dyDescent="0.25">
      <c r="A324" s="8" t="s">
        <v>1275</v>
      </c>
      <c r="B324" s="20" t="s">
        <v>387</v>
      </c>
      <c r="C324" s="9" t="s">
        <v>388</v>
      </c>
      <c r="D324" s="10" t="s">
        <v>60</v>
      </c>
      <c r="E324" s="9" t="s">
        <v>318</v>
      </c>
      <c r="F324" s="9" t="s">
        <v>61</v>
      </c>
      <c r="G324" s="9" t="s">
        <v>51</v>
      </c>
      <c r="H324" s="11">
        <v>3.5000000000000003E-2</v>
      </c>
      <c r="I324" s="11"/>
      <c r="J324" s="11">
        <v>0.01</v>
      </c>
      <c r="K324" s="11">
        <v>0.01</v>
      </c>
      <c r="L324" s="11">
        <v>5.0000000000000001E-3</v>
      </c>
      <c r="M324" s="11">
        <v>5.0000000000000001E-3</v>
      </c>
      <c r="N324" s="11"/>
      <c r="O324" s="12">
        <f t="shared" si="134"/>
        <v>0</v>
      </c>
      <c r="P324" s="12">
        <f t="shared" si="165"/>
        <v>365928</v>
      </c>
      <c r="Q324" s="12">
        <f t="shared" si="135"/>
        <v>0</v>
      </c>
      <c r="R324" s="12">
        <f t="shared" si="158"/>
        <v>612582</v>
      </c>
      <c r="S324" s="12">
        <f t="shared" si="136"/>
        <v>0</v>
      </c>
      <c r="T324" s="12">
        <f t="shared" si="160"/>
        <v>246654</v>
      </c>
      <c r="U324" s="12">
        <f t="shared" si="137"/>
        <v>215388</v>
      </c>
      <c r="V324" s="12">
        <f t="shared" si="161"/>
        <v>462042</v>
      </c>
      <c r="W324" s="12">
        <f t="shared" si="147"/>
        <v>255600</v>
      </c>
      <c r="X324" s="12">
        <f t="shared" si="138"/>
        <v>0</v>
      </c>
      <c r="Y324" s="12">
        <f t="shared" si="162"/>
        <v>0</v>
      </c>
      <c r="Z324" s="12">
        <f t="shared" si="163"/>
        <v>0</v>
      </c>
      <c r="AA324" s="12">
        <f t="shared" si="164"/>
        <v>243180</v>
      </c>
      <c r="AB324" s="12">
        <f t="shared" si="159"/>
        <v>658902</v>
      </c>
      <c r="AC324" s="12">
        <v>20000000</v>
      </c>
      <c r="AD324" s="12">
        <v>25000000</v>
      </c>
      <c r="AE324" s="12">
        <f>SUMIFS('[1]TIẾN ĐỘ %'!$M$6:$M$1034,'[1]TIẾN ĐỘ %'!$G$6:$G$1034,$A324,'[1]TIẾN ĐỘ %'!$F$6:$F$1034,$E324)</f>
        <v>25000000</v>
      </c>
      <c r="AF324" s="12">
        <f t="shared" si="139"/>
        <v>70000000</v>
      </c>
      <c r="AG324" s="12">
        <v>37920000</v>
      </c>
      <c r="AH324" s="12">
        <v>0</v>
      </c>
      <c r="AI324" s="12">
        <v>63480000</v>
      </c>
      <c r="AJ324" s="12">
        <v>25560000</v>
      </c>
      <c r="AK324" s="12">
        <v>22320000</v>
      </c>
      <c r="AL324" s="12">
        <v>25560000</v>
      </c>
      <c r="AM324" s="12">
        <v>47880000</v>
      </c>
      <c r="AN324" s="12">
        <f>SUMIFS('[1]DATA THÔ IN'!$P$4:$P$12031,'[1]DATA THÔ IN'!$H$4:$H$12031,$A324,'[1]DATA THÔ IN'!$AC$4:$AC$12031,$E324,'[1]DATA THÔ IN'!$AH$4:$AH$12031,"Tiến độ 1")</f>
        <v>0</v>
      </c>
      <c r="AO324" s="12">
        <f>SUMIFS('[1]DATA THÔ IN'!$P$4:$P$12031,'[1]DATA THÔ IN'!$H$4:$H$12031,$A324,'[1]DATA THÔ IN'!$AC$4:$AC$12031,$E324,'[1]DATA THÔ IN'!$AH$4:$AH$12031,"Tiến độ 2")</f>
        <v>0</v>
      </c>
      <c r="AP324" s="12">
        <f>SUMIFS('[1]TIẾN ĐỘ %'!$N$6:$N$1034,'[1]TIẾN ĐỘ %'!$G$6:$G$1034,A324,'[1]TIẾN ĐỘ %'!$F$6:$F$1034,$E324)</f>
        <v>25200000</v>
      </c>
      <c r="AQ324" s="12">
        <f t="shared" si="140"/>
        <v>136560000</v>
      </c>
      <c r="AR324" s="15">
        <f t="shared" si="141"/>
        <v>1.8959999999999999</v>
      </c>
      <c r="AS324" s="15">
        <f t="shared" si="142"/>
        <v>0</v>
      </c>
      <c r="AT324" s="15">
        <f t="shared" si="143"/>
        <v>3.1739999999999999</v>
      </c>
      <c r="AU324" s="16">
        <f t="shared" si="144"/>
        <v>1.0224</v>
      </c>
      <c r="AV324" s="16">
        <f t="shared" si="145"/>
        <v>0.89280000000000004</v>
      </c>
      <c r="AW324" s="16">
        <f t="shared" si="146"/>
        <v>1.9152</v>
      </c>
      <c r="AX324" s="16">
        <f t="shared" si="148"/>
        <v>0</v>
      </c>
      <c r="AY324" s="16">
        <f t="shared" si="149"/>
        <v>0</v>
      </c>
      <c r="AZ324" s="16">
        <f t="shared" si="150"/>
        <v>1.008</v>
      </c>
      <c r="BA324" s="16">
        <f t="shared" si="151"/>
        <v>1.9508571428571428</v>
      </c>
    </row>
    <row r="325" spans="1:53" x14ac:dyDescent="0.25">
      <c r="A325" s="8" t="s">
        <v>1274</v>
      </c>
      <c r="B325" s="20" t="s">
        <v>391</v>
      </c>
      <c r="C325" s="9" t="s">
        <v>392</v>
      </c>
      <c r="D325" s="10" t="s">
        <v>60</v>
      </c>
      <c r="E325" s="9" t="s">
        <v>318</v>
      </c>
      <c r="F325" s="9" t="s">
        <v>88</v>
      </c>
      <c r="G325" s="9" t="s">
        <v>51</v>
      </c>
      <c r="H325" s="11">
        <v>3.5000000000000003E-2</v>
      </c>
      <c r="I325" s="11"/>
      <c r="J325" s="11">
        <v>0.01</v>
      </c>
      <c r="K325" s="11">
        <v>0.01</v>
      </c>
      <c r="L325" s="11">
        <v>5.0000000000000001E-3</v>
      </c>
      <c r="M325" s="11">
        <v>5.0000000000000001E-3</v>
      </c>
      <c r="N325" s="11"/>
      <c r="O325" s="12">
        <f t="shared" si="134"/>
        <v>0</v>
      </c>
      <c r="P325" s="12">
        <f t="shared" si="165"/>
        <v>0</v>
      </c>
      <c r="Q325" s="12">
        <f t="shared" si="135"/>
        <v>0</v>
      </c>
      <c r="R325" s="12">
        <f t="shared" si="158"/>
        <v>0</v>
      </c>
      <c r="S325" s="12">
        <f t="shared" si="136"/>
        <v>0</v>
      </c>
      <c r="T325" s="12">
        <f t="shared" si="160"/>
        <v>0</v>
      </c>
      <c r="U325" s="12">
        <f t="shared" si="137"/>
        <v>453936</v>
      </c>
      <c r="V325" s="12">
        <f t="shared" si="161"/>
        <v>453936</v>
      </c>
      <c r="W325" s="12">
        <f t="shared" si="147"/>
        <v>0</v>
      </c>
      <c r="X325" s="12">
        <f t="shared" si="138"/>
        <v>0</v>
      </c>
      <c r="Y325" s="12">
        <f t="shared" si="162"/>
        <v>213072</v>
      </c>
      <c r="Z325" s="12">
        <f t="shared" si="163"/>
        <v>92640</v>
      </c>
      <c r="AA325" s="12">
        <f t="shared" si="164"/>
        <v>482886</v>
      </c>
      <c r="AB325" s="12">
        <f t="shared" si="159"/>
        <v>0</v>
      </c>
      <c r="AC325" s="12">
        <v>60000000</v>
      </c>
      <c r="AD325" s="12">
        <v>45000000</v>
      </c>
      <c r="AE325" s="12">
        <f>SUMIFS('[1]TIẾN ĐỘ %'!$M$6:$M$1034,'[1]TIẾN ĐỘ %'!$G$6:$G$1034,$A325,'[1]TIẾN ĐỘ %'!$F$6:$F$1034,$E325)</f>
        <v>30000000</v>
      </c>
      <c r="AF325" s="12">
        <f t="shared" si="139"/>
        <v>135000000</v>
      </c>
      <c r="AG325" s="12">
        <v>0</v>
      </c>
      <c r="AH325" s="12">
        <v>15360000</v>
      </c>
      <c r="AI325" s="12">
        <v>15360000</v>
      </c>
      <c r="AJ325" s="12">
        <v>0</v>
      </c>
      <c r="AK325" s="12">
        <v>47040000</v>
      </c>
      <c r="AL325" s="12">
        <v>0</v>
      </c>
      <c r="AM325" s="12">
        <v>47040000</v>
      </c>
      <c r="AN325" s="12">
        <f>SUMIFS('[1]DATA THÔ IN'!$P$4:$P$12031,'[1]DATA THÔ IN'!$H$4:$H$12031,$A325,'[1]DATA THÔ IN'!$AC$4:$AC$12031,$E325,'[1]DATA THÔ IN'!$AH$4:$AH$12031,"Tiến độ 1")</f>
        <v>22080000</v>
      </c>
      <c r="AO325" s="12">
        <f>SUMIFS('[1]DATA THÔ IN'!$P$4:$P$12031,'[1]DATA THÔ IN'!$H$4:$H$12031,$A325,'[1]DATA THÔ IN'!$AC$4:$AC$12031,$E325,'[1]DATA THÔ IN'!$AH$4:$AH$12031,"Tiến độ 2")</f>
        <v>9600000</v>
      </c>
      <c r="AP325" s="12">
        <f>SUMIFS('[1]TIẾN ĐỘ %'!$N$6:$N$1034,'[1]TIẾN ĐỘ %'!$G$6:$G$1034,A325,'[1]TIẾN ĐỘ %'!$F$6:$F$1034,$E325)</f>
        <v>50040000</v>
      </c>
      <c r="AQ325" s="12">
        <f t="shared" si="140"/>
        <v>112440000</v>
      </c>
      <c r="AR325" s="15">
        <f t="shared" si="141"/>
        <v>0</v>
      </c>
      <c r="AS325" s="15">
        <f t="shared" si="142"/>
        <v>0.25600000000000001</v>
      </c>
      <c r="AT325" s="15">
        <f t="shared" si="143"/>
        <v>0.25600000000000001</v>
      </c>
      <c r="AU325" s="16">
        <f t="shared" si="144"/>
        <v>0</v>
      </c>
      <c r="AV325" s="16">
        <f t="shared" si="145"/>
        <v>1.0453333333333332</v>
      </c>
      <c r="AW325" s="16">
        <f t="shared" si="146"/>
        <v>1.0453333333333332</v>
      </c>
      <c r="AX325" s="16">
        <f t="shared" si="148"/>
        <v>0.73599999999999999</v>
      </c>
      <c r="AY325" s="16">
        <f t="shared" si="149"/>
        <v>0.32</v>
      </c>
      <c r="AZ325" s="16">
        <f t="shared" si="150"/>
        <v>1.6679999999999999</v>
      </c>
      <c r="BA325" s="16">
        <f t="shared" si="151"/>
        <v>0.8328888888888889</v>
      </c>
    </row>
    <row r="326" spans="1:53" x14ac:dyDescent="0.25">
      <c r="A326" s="8" t="s">
        <v>1269</v>
      </c>
      <c r="B326" s="32" t="s">
        <v>397</v>
      </c>
      <c r="C326" s="32" t="s">
        <v>398</v>
      </c>
      <c r="D326" s="32" t="s">
        <v>60</v>
      </c>
      <c r="E326" s="9" t="s">
        <v>318</v>
      </c>
      <c r="F326" s="28" t="s">
        <v>73</v>
      </c>
      <c r="G326" s="32" t="s">
        <v>51</v>
      </c>
      <c r="H326" s="11">
        <v>3.5000000000000003E-2</v>
      </c>
      <c r="I326" s="11"/>
      <c r="J326" s="11">
        <v>0.01</v>
      </c>
      <c r="K326" s="11">
        <v>0.01</v>
      </c>
      <c r="L326" s="11">
        <v>5.0000000000000001E-3</v>
      </c>
      <c r="M326" s="11">
        <v>5.0000000000000001E-3</v>
      </c>
      <c r="N326" s="11"/>
      <c r="O326" s="12">
        <f t="shared" ref="O326:O389" si="166">$AI326*I326</f>
        <v>0</v>
      </c>
      <c r="P326" s="12">
        <f t="shared" si="165"/>
        <v>59058</v>
      </c>
      <c r="Q326" s="12">
        <f t="shared" ref="Q326:Q356" si="167">IF(OR(AS326&gt;=60%,(AR326+AS326)&gt;=100%),AH326*J326*(100%-H326),0)</f>
        <v>120432</v>
      </c>
      <c r="R326" s="12">
        <f t="shared" si="158"/>
        <v>179490</v>
      </c>
      <c r="S326" s="12">
        <f t="shared" ref="S326:S356" si="168">ROUND(AM326*I326,0)</f>
        <v>0</v>
      </c>
      <c r="T326" s="12">
        <f>ROUND(IF(AU326&gt;=40%,AJ326*J326*(100%-H326),0),0)+59058</f>
        <v>179490</v>
      </c>
      <c r="U326" s="12">
        <f>ROUND(IF(OR(AV326&gt;=60%,(AU326+AV326)&gt;=100%),AK326*J326*(100%-H326),0),0)+120432</f>
        <v>120432</v>
      </c>
      <c r="V326" s="12">
        <f>ROUND(IF(AW326&gt;=100%,AM326*(100%-H326)*K326,0),0)+179490</f>
        <v>299922</v>
      </c>
      <c r="W326" s="12">
        <f t="shared" si="147"/>
        <v>124800</v>
      </c>
      <c r="X326" s="12">
        <f t="shared" ref="X326:X389" si="169">AP326*I326</f>
        <v>0</v>
      </c>
      <c r="Y326" s="12">
        <f t="shared" si="162"/>
        <v>0</v>
      </c>
      <c r="Z326" s="12">
        <f t="shared" si="163"/>
        <v>0</v>
      </c>
      <c r="AA326" s="12">
        <f t="shared" si="164"/>
        <v>0</v>
      </c>
      <c r="AB326" s="12">
        <f t="shared" si="159"/>
        <v>96837.75</v>
      </c>
      <c r="AC326" s="12">
        <v>10000000</v>
      </c>
      <c r="AD326" s="12">
        <v>10000000</v>
      </c>
      <c r="AE326" s="12">
        <f>SUMIFS('[1]TIẾN ĐỘ %'!$M$6:$M$1034,'[1]TIẾN ĐỘ %'!$G$6:$G$1034,$A326,'[1]TIẾN ĐỘ %'!$F$6:$F$1034,$E326)</f>
        <v>0</v>
      </c>
      <c r="AF326" s="12">
        <f t="shared" ref="AF326:AF389" si="170">+SUM(AC326:AE326)</f>
        <v>20000000</v>
      </c>
      <c r="AG326" s="12">
        <v>6120000</v>
      </c>
      <c r="AH326" s="12">
        <v>12480000</v>
      </c>
      <c r="AI326" s="12">
        <v>18600000</v>
      </c>
      <c r="AJ326" s="12">
        <v>12480000</v>
      </c>
      <c r="AK326" s="12">
        <v>0</v>
      </c>
      <c r="AL326" s="12">
        <v>12480000</v>
      </c>
      <c r="AM326" s="12">
        <v>12480000</v>
      </c>
      <c r="AN326" s="12">
        <f>SUMIFS('[1]DATA THÔ IN'!$P$4:$P$12031,'[1]DATA THÔ IN'!$H$4:$H$12031,$A326,'[1]DATA THÔ IN'!$AC$4:$AC$12031,$E326,'[1]DATA THÔ IN'!$AH$4:$AH$12031,"Tiến độ 1")</f>
        <v>0</v>
      </c>
      <c r="AO326" s="12">
        <f>SUMIFS('[1]DATA THÔ IN'!$P$4:$P$12031,'[1]DATA THÔ IN'!$H$4:$H$12031,$A326,'[1]DATA THÔ IN'!$AC$4:$AC$12031,$E326,'[1]DATA THÔ IN'!$AH$4:$AH$12031,"Tiến độ 2")</f>
        <v>-11010000</v>
      </c>
      <c r="AP326" s="12">
        <f>SUMIFS('[1]TIẾN ĐỘ %'!$N$6:$N$1034,'[1]TIẾN ĐỘ %'!$G$6:$G$1034,A326,'[1]TIẾN ĐỘ %'!$F$6:$F$1034,$E326)</f>
        <v>-11010000</v>
      </c>
      <c r="AQ326" s="12">
        <f t="shared" ref="AQ326:AQ389" si="171">+AP326+AM326+AI326</f>
        <v>20070000</v>
      </c>
      <c r="AR326" s="15">
        <f t="shared" ref="AR326:AR389" si="172">IFERROR(AG326/AC326,0)</f>
        <v>0.61199999999999999</v>
      </c>
      <c r="AS326" s="15">
        <f t="shared" ref="AS326:AS389" si="173">+IFERROR(AH326/AC326,0)</f>
        <v>1.248</v>
      </c>
      <c r="AT326" s="15">
        <f t="shared" ref="AT326:AT389" si="174">+IFERROR(AI326/AC326,0)</f>
        <v>1.86</v>
      </c>
      <c r="AU326" s="16">
        <f t="shared" ref="AU326:AU389" si="175">IFERROR(AJ326/AD326,0)</f>
        <v>1.248</v>
      </c>
      <c r="AV326" s="16">
        <f t="shared" ref="AV326:AV389" si="176">IFERROR(AK326/AD326,0)</f>
        <v>0</v>
      </c>
      <c r="AW326" s="16">
        <f t="shared" ref="AW326:AW389" si="177">IFERROR(AM326/AD326,0)</f>
        <v>1.248</v>
      </c>
      <c r="AX326" s="16">
        <f t="shared" si="148"/>
        <v>0</v>
      </c>
      <c r="AY326" s="16">
        <f t="shared" si="149"/>
        <v>0</v>
      </c>
      <c r="AZ326" s="16">
        <f t="shared" si="150"/>
        <v>0</v>
      </c>
      <c r="BA326" s="16">
        <f t="shared" si="151"/>
        <v>1.0035000000000001</v>
      </c>
    </row>
    <row r="327" spans="1:53" x14ac:dyDescent="0.25">
      <c r="A327" s="8" t="s">
        <v>1276</v>
      </c>
      <c r="B327" s="9" t="s">
        <v>399</v>
      </c>
      <c r="C327" s="9" t="s">
        <v>400</v>
      </c>
      <c r="D327" s="10" t="s">
        <v>60</v>
      </c>
      <c r="E327" s="9" t="s">
        <v>318</v>
      </c>
      <c r="F327" s="9" t="s">
        <v>73</v>
      </c>
      <c r="G327" s="9" t="s">
        <v>51</v>
      </c>
      <c r="H327" s="11">
        <v>3.5000000000000003E-2</v>
      </c>
      <c r="I327" s="11"/>
      <c r="J327" s="26">
        <v>0.01</v>
      </c>
      <c r="K327" s="11">
        <v>0.01</v>
      </c>
      <c r="L327" s="11">
        <v>5.0000000000000001E-3</v>
      </c>
      <c r="M327" s="11">
        <v>5.0000000000000001E-3</v>
      </c>
      <c r="N327" s="11"/>
      <c r="O327" s="12">
        <f t="shared" si="166"/>
        <v>0</v>
      </c>
      <c r="P327" s="12">
        <f t="shared" si="165"/>
        <v>840708</v>
      </c>
      <c r="Q327" s="12">
        <f t="shared" si="167"/>
        <v>0</v>
      </c>
      <c r="R327" s="12">
        <f t="shared" si="158"/>
        <v>840708</v>
      </c>
      <c r="S327" s="12">
        <f t="shared" si="168"/>
        <v>0</v>
      </c>
      <c r="T327" s="12">
        <f>ROUND(IF(AU327&gt;=40%,AJ327*J327*(100%-H327),0),0)+840708</f>
        <v>1081572</v>
      </c>
      <c r="U327" s="12">
        <f t="shared" ref="U327:U356" si="178">ROUND(IF(OR(AV327&gt;=60%,(AU327+AV327)&gt;=100%),AK327*J327*(100%-H327),0),0)</f>
        <v>61374</v>
      </c>
      <c r="V327" s="12">
        <f>ROUND(IF(AW327&gt;=100%,AM327*(100%-H327)*K327,0),0)+840708</f>
        <v>1142946</v>
      </c>
      <c r="W327" s="12">
        <f t="shared" ref="W327:W390" si="179">ROUND(AL327*1%,0)</f>
        <v>249600</v>
      </c>
      <c r="X327" s="12">
        <f t="shared" si="169"/>
        <v>0</v>
      </c>
      <c r="Y327" s="12">
        <f t="shared" si="162"/>
        <v>0</v>
      </c>
      <c r="Z327" s="12">
        <f t="shared" si="163"/>
        <v>0</v>
      </c>
      <c r="AA327" s="12">
        <f t="shared" si="164"/>
        <v>0</v>
      </c>
      <c r="AB327" s="12">
        <f t="shared" si="159"/>
        <v>0</v>
      </c>
      <c r="AC327" s="12">
        <v>50000000</v>
      </c>
      <c r="AD327" s="12">
        <v>30000000</v>
      </c>
      <c r="AE327" s="12">
        <f>SUMIFS('[1]TIẾN ĐỘ %'!$M$6:$M$1034,'[1]TIẾN ĐỘ %'!$G$6:$G$1034,$A327,'[1]TIẾN ĐỘ %'!$F$6:$F$1034,$E327)</f>
        <v>0</v>
      </c>
      <c r="AF327" s="12">
        <f t="shared" si="170"/>
        <v>80000000</v>
      </c>
      <c r="AG327" s="12">
        <v>87120000</v>
      </c>
      <c r="AH327" s="12">
        <v>0</v>
      </c>
      <c r="AI327" s="12">
        <v>87120000</v>
      </c>
      <c r="AJ327" s="12">
        <v>24960000</v>
      </c>
      <c r="AK327" s="12">
        <v>6360000</v>
      </c>
      <c r="AL327" s="12">
        <v>24960000</v>
      </c>
      <c r="AM327" s="12">
        <v>31320000</v>
      </c>
      <c r="AN327" s="12">
        <f>SUMIFS('[1]DATA THÔ IN'!$P$4:$P$12031,'[1]DATA THÔ IN'!$H$4:$H$12031,$A327,'[1]DATA THÔ IN'!$AC$4:$AC$12031,$E327,'[1]DATA THÔ IN'!$AH$4:$AH$12031,"Tiến độ 1")</f>
        <v>0</v>
      </c>
      <c r="AO327" s="12">
        <f>SUMIFS('[1]DATA THÔ IN'!$P$4:$P$12031,'[1]DATA THÔ IN'!$H$4:$H$12031,$A327,'[1]DATA THÔ IN'!$AC$4:$AC$12031,$E327,'[1]DATA THÔ IN'!$AH$4:$AH$12031,"Tiến độ 2")</f>
        <v>-76090000</v>
      </c>
      <c r="AP327" s="12">
        <f>SUMIFS('[1]TIẾN ĐỘ %'!$N$6:$N$1034,'[1]TIẾN ĐỘ %'!$G$6:$G$1034,A327,'[1]TIẾN ĐỘ %'!$F$6:$F$1034,$E327)</f>
        <v>-76090000</v>
      </c>
      <c r="AQ327" s="12">
        <f t="shared" si="171"/>
        <v>42350000</v>
      </c>
      <c r="AR327" s="15">
        <f t="shared" si="172"/>
        <v>1.7423999999999999</v>
      </c>
      <c r="AS327" s="15">
        <f t="shared" si="173"/>
        <v>0</v>
      </c>
      <c r="AT327" s="15">
        <f t="shared" si="174"/>
        <v>1.7423999999999999</v>
      </c>
      <c r="AU327" s="16">
        <f t="shared" si="175"/>
        <v>0.83199999999999996</v>
      </c>
      <c r="AV327" s="16">
        <f t="shared" si="176"/>
        <v>0.21199999999999999</v>
      </c>
      <c r="AW327" s="16">
        <f t="shared" si="177"/>
        <v>1.044</v>
      </c>
      <c r="AX327" s="16">
        <f t="shared" ref="AX327:AX390" si="180">IFERROR(AN327/$AE327,0)</f>
        <v>0</v>
      </c>
      <c r="AY327" s="16">
        <f t="shared" ref="AY327:AY390" si="181">IFERROR(AO327/$AE327,0)</f>
        <v>0</v>
      </c>
      <c r="AZ327" s="16">
        <f t="shared" ref="AZ327:AZ390" si="182">IFERROR(AP327/$AE327,0)</f>
        <v>0</v>
      </c>
      <c r="BA327" s="16">
        <f t="shared" ref="BA327:BA390" si="183">IFERROR(AQ327/AF327,0)</f>
        <v>0.52937500000000004</v>
      </c>
    </row>
    <row r="328" spans="1:53" x14ac:dyDescent="0.25">
      <c r="A328" s="8" t="s">
        <v>1287</v>
      </c>
      <c r="B328" s="9" t="s">
        <v>403</v>
      </c>
      <c r="C328" s="9" t="s">
        <v>404</v>
      </c>
      <c r="D328" s="10" t="s">
        <v>49</v>
      </c>
      <c r="E328" s="9" t="s">
        <v>318</v>
      </c>
      <c r="F328" s="9" t="s">
        <v>85</v>
      </c>
      <c r="G328" s="9" t="s">
        <v>51</v>
      </c>
      <c r="H328" s="11">
        <v>3.5000000000000003E-2</v>
      </c>
      <c r="I328" s="11"/>
      <c r="J328" s="26">
        <v>0.01</v>
      </c>
      <c r="K328" s="11">
        <v>0.01</v>
      </c>
      <c r="L328" s="11">
        <v>5.0000000000000001E-3</v>
      </c>
      <c r="M328" s="11">
        <v>5.0000000000000001E-3</v>
      </c>
      <c r="N328" s="11"/>
      <c r="O328" s="12">
        <f t="shared" si="166"/>
        <v>0</v>
      </c>
      <c r="P328" s="12">
        <f t="shared" si="165"/>
        <v>0</v>
      </c>
      <c r="Q328" s="12">
        <f t="shared" si="167"/>
        <v>0</v>
      </c>
      <c r="R328" s="12">
        <f t="shared" si="158"/>
        <v>0</v>
      </c>
      <c r="S328" s="12">
        <f t="shared" si="168"/>
        <v>0</v>
      </c>
      <c r="T328" s="12">
        <f t="shared" ref="T328:T356" si="184">ROUND(IF(AU328&gt;=40%,AJ328*J328*(100%-H328),0),0)</f>
        <v>240864</v>
      </c>
      <c r="U328" s="12">
        <f t="shared" si="178"/>
        <v>243180</v>
      </c>
      <c r="V328" s="12">
        <f t="shared" ref="V328:V356" si="185">ROUND(IF(AW328&gt;=100%,AM328*(100%-H328)*K328,0),0)</f>
        <v>484044</v>
      </c>
      <c r="W328" s="12">
        <f t="shared" si="179"/>
        <v>249600</v>
      </c>
      <c r="X328" s="12">
        <f t="shared" si="169"/>
        <v>0</v>
      </c>
      <c r="Y328" s="12">
        <f t="shared" si="162"/>
        <v>0</v>
      </c>
      <c r="Z328" s="12">
        <f t="shared" si="163"/>
        <v>0</v>
      </c>
      <c r="AA328" s="12">
        <f t="shared" si="164"/>
        <v>0</v>
      </c>
      <c r="AB328" s="12">
        <f t="shared" si="159"/>
        <v>0</v>
      </c>
      <c r="AC328" s="12">
        <v>40000000</v>
      </c>
      <c r="AD328" s="12">
        <v>28000000</v>
      </c>
      <c r="AE328" s="12">
        <f>SUMIFS('[1]TIẾN ĐỘ %'!$M$6:$M$1034,'[1]TIẾN ĐỘ %'!$G$6:$G$1034,$A328,'[1]TIẾN ĐỘ %'!$F$6:$F$1034,$E328)</f>
        <v>60000000</v>
      </c>
      <c r="AF328" s="12">
        <f t="shared" si="170"/>
        <v>128000000</v>
      </c>
      <c r="AG328" s="12">
        <v>0</v>
      </c>
      <c r="AH328" s="12">
        <v>0</v>
      </c>
      <c r="AI328" s="12">
        <v>0</v>
      </c>
      <c r="AJ328" s="12">
        <v>24960000</v>
      </c>
      <c r="AK328" s="12">
        <v>25200000</v>
      </c>
      <c r="AL328" s="12">
        <v>24960000</v>
      </c>
      <c r="AM328" s="12">
        <v>50160000</v>
      </c>
      <c r="AN328" s="12">
        <f>SUMIFS('[1]DATA THÔ IN'!$P$4:$P$12031,'[1]DATA THÔ IN'!$H$4:$H$12031,$A328,'[1]DATA THÔ IN'!$AC$4:$AC$12031,$E328,'[1]DATA THÔ IN'!$AH$4:$AH$12031,"Tiến độ 1")</f>
        <v>0</v>
      </c>
      <c r="AO328" s="12">
        <f>SUMIFS('[1]DATA THÔ IN'!$P$4:$P$12031,'[1]DATA THÔ IN'!$H$4:$H$12031,$A328,'[1]DATA THÔ IN'!$AC$4:$AC$12031,$E328,'[1]DATA THÔ IN'!$AH$4:$AH$12031,"Tiến độ 2")</f>
        <v>18960000</v>
      </c>
      <c r="AP328" s="12">
        <f>SUMIFS('[1]TIẾN ĐỘ %'!$N$6:$N$1034,'[1]TIẾN ĐỘ %'!$G$6:$G$1034,A328,'[1]TIẾN ĐỘ %'!$F$6:$F$1034,$E328)</f>
        <v>25080000</v>
      </c>
      <c r="AQ328" s="12">
        <f t="shared" si="171"/>
        <v>75240000</v>
      </c>
      <c r="AR328" s="15">
        <f t="shared" si="172"/>
        <v>0</v>
      </c>
      <c r="AS328" s="15">
        <f t="shared" si="173"/>
        <v>0</v>
      </c>
      <c r="AT328" s="15">
        <f t="shared" si="174"/>
        <v>0</v>
      </c>
      <c r="AU328" s="16">
        <f t="shared" si="175"/>
        <v>0.89142857142857146</v>
      </c>
      <c r="AV328" s="16">
        <f t="shared" si="176"/>
        <v>0.9</v>
      </c>
      <c r="AW328" s="16">
        <f t="shared" si="177"/>
        <v>1.7914285714285714</v>
      </c>
      <c r="AX328" s="16">
        <f t="shared" si="180"/>
        <v>0</v>
      </c>
      <c r="AY328" s="16">
        <f t="shared" si="181"/>
        <v>0.316</v>
      </c>
      <c r="AZ328" s="16">
        <f t="shared" si="182"/>
        <v>0.41799999999999998</v>
      </c>
      <c r="BA328" s="16">
        <f t="shared" si="183"/>
        <v>0.58781249999999996</v>
      </c>
    </row>
    <row r="329" spans="1:53" x14ac:dyDescent="0.25">
      <c r="A329" s="8" t="s">
        <v>1263</v>
      </c>
      <c r="B329" s="9" t="s">
        <v>407</v>
      </c>
      <c r="C329" s="9" t="s">
        <v>408</v>
      </c>
      <c r="D329" s="10" t="s">
        <v>49</v>
      </c>
      <c r="E329" s="9" t="s">
        <v>318</v>
      </c>
      <c r="F329" s="9" t="s">
        <v>50</v>
      </c>
      <c r="G329" s="9" t="s">
        <v>51</v>
      </c>
      <c r="H329" s="11">
        <v>3.5000000000000003E-2</v>
      </c>
      <c r="I329" s="11"/>
      <c r="J329" s="26">
        <v>0.01</v>
      </c>
      <c r="K329" s="11">
        <v>0.01</v>
      </c>
      <c r="L329" s="11">
        <v>5.0000000000000001E-3</v>
      </c>
      <c r="M329" s="11">
        <v>5.0000000000000001E-3</v>
      </c>
      <c r="N329" s="11"/>
      <c r="O329" s="12">
        <f t="shared" si="166"/>
        <v>0</v>
      </c>
      <c r="P329" s="12">
        <f t="shared" si="165"/>
        <v>0</v>
      </c>
      <c r="Q329" s="12">
        <f t="shared" si="167"/>
        <v>0</v>
      </c>
      <c r="R329" s="12">
        <f t="shared" si="158"/>
        <v>1658256</v>
      </c>
      <c r="S329" s="12">
        <f t="shared" si="168"/>
        <v>0</v>
      </c>
      <c r="T329" s="12">
        <f t="shared" si="184"/>
        <v>0</v>
      </c>
      <c r="U329" s="12">
        <f t="shared" si="178"/>
        <v>0</v>
      </c>
      <c r="V329" s="12">
        <f t="shared" si="185"/>
        <v>1091994</v>
      </c>
      <c r="W329" s="12">
        <f t="shared" si="179"/>
        <v>0</v>
      </c>
      <c r="X329" s="12">
        <f t="shared" si="169"/>
        <v>0</v>
      </c>
      <c r="Y329" s="12">
        <f t="shared" si="162"/>
        <v>0</v>
      </c>
      <c r="Z329" s="12">
        <f t="shared" si="163"/>
        <v>0</v>
      </c>
      <c r="AA329" s="12">
        <f t="shared" si="164"/>
        <v>0</v>
      </c>
      <c r="AB329" s="12">
        <f t="shared" si="159"/>
        <v>0</v>
      </c>
      <c r="AC329" s="12">
        <v>170000000</v>
      </c>
      <c r="AD329" s="12">
        <v>110000000</v>
      </c>
      <c r="AE329" s="12">
        <f>SUMIFS('[1]TIẾN ĐỘ %'!$M$6:$M$1034,'[1]TIẾN ĐỘ %'!$G$6:$G$1034,$A329,'[1]TIẾN ĐỘ %'!$F$6:$F$1034,$E329)</f>
        <v>200000000</v>
      </c>
      <c r="AF329" s="12">
        <f t="shared" si="170"/>
        <v>480000000</v>
      </c>
      <c r="AG329" s="12">
        <v>0</v>
      </c>
      <c r="AH329" s="12">
        <v>0</v>
      </c>
      <c r="AI329" s="12">
        <v>171840000</v>
      </c>
      <c r="AJ329" s="12">
        <v>0</v>
      </c>
      <c r="AK329" s="12">
        <v>0</v>
      </c>
      <c r="AL329" s="12">
        <v>0</v>
      </c>
      <c r="AM329" s="12">
        <v>113160000</v>
      </c>
      <c r="AN329" s="12">
        <f>SUMIFS('[1]DATA THÔ IN'!$P$4:$P$12031,'[1]DATA THÔ IN'!$H$4:$H$12031,$A329,'[1]DATA THÔ IN'!$AC$4:$AC$12031,$E329,'[1]DATA THÔ IN'!$AH$4:$AH$12031,"Tiến độ 1")</f>
        <v>0</v>
      </c>
      <c r="AO329" s="12">
        <f>SUMIFS('[1]DATA THÔ IN'!$P$4:$P$12031,'[1]DATA THÔ IN'!$H$4:$H$12031,$A329,'[1]DATA THÔ IN'!$AC$4:$AC$12031,$E329,'[1]DATA THÔ IN'!$AH$4:$AH$12031,"Tiến độ 2")</f>
        <v>0</v>
      </c>
      <c r="AP329" s="12">
        <f>SUMIFS('[1]TIẾN ĐỘ %'!$N$6:$N$1034,'[1]TIẾN ĐỘ %'!$G$6:$G$1034,A329,'[1]TIẾN ĐỘ %'!$F$6:$F$1034,$E329)</f>
        <v>31680000</v>
      </c>
      <c r="AQ329" s="12">
        <f t="shared" si="171"/>
        <v>316680000</v>
      </c>
      <c r="AR329" s="15">
        <f t="shared" si="172"/>
        <v>0</v>
      </c>
      <c r="AS329" s="15">
        <f t="shared" si="173"/>
        <v>0</v>
      </c>
      <c r="AT329" s="15">
        <f t="shared" si="174"/>
        <v>1.0108235294117647</v>
      </c>
      <c r="AU329" s="16">
        <f t="shared" si="175"/>
        <v>0</v>
      </c>
      <c r="AV329" s="16">
        <f t="shared" si="176"/>
        <v>0</v>
      </c>
      <c r="AW329" s="16">
        <f t="shared" si="177"/>
        <v>1.0287272727272727</v>
      </c>
      <c r="AX329" s="16">
        <f t="shared" si="180"/>
        <v>0</v>
      </c>
      <c r="AY329" s="16">
        <f t="shared" si="181"/>
        <v>0</v>
      </c>
      <c r="AZ329" s="16">
        <f t="shared" si="182"/>
        <v>0.15840000000000001</v>
      </c>
      <c r="BA329" s="16">
        <f t="shared" si="183"/>
        <v>0.65974999999999995</v>
      </c>
    </row>
    <row r="330" spans="1:53" x14ac:dyDescent="0.25">
      <c r="A330" s="8" t="s">
        <v>1266</v>
      </c>
      <c r="B330" s="9" t="s">
        <v>411</v>
      </c>
      <c r="C330" s="9" t="s">
        <v>412</v>
      </c>
      <c r="D330" s="10" t="s">
        <v>49</v>
      </c>
      <c r="E330" s="9" t="s">
        <v>318</v>
      </c>
      <c r="F330" s="9" t="s">
        <v>64</v>
      </c>
      <c r="G330" s="9" t="s">
        <v>51</v>
      </c>
      <c r="H330" s="11">
        <v>3.5000000000000003E-2</v>
      </c>
      <c r="I330" s="11"/>
      <c r="J330" s="26">
        <v>0.01</v>
      </c>
      <c r="K330" s="11">
        <v>0.01</v>
      </c>
      <c r="L330" s="11">
        <v>5.0000000000000001E-3</v>
      </c>
      <c r="M330" s="11">
        <v>5.0000000000000001E-3</v>
      </c>
      <c r="N330" s="11"/>
      <c r="O330" s="12">
        <f t="shared" si="166"/>
        <v>0</v>
      </c>
      <c r="P330" s="12">
        <f t="shared" si="165"/>
        <v>0</v>
      </c>
      <c r="Q330" s="12">
        <f t="shared" si="167"/>
        <v>0</v>
      </c>
      <c r="R330" s="12">
        <f t="shared" si="158"/>
        <v>0</v>
      </c>
      <c r="S330" s="12">
        <f t="shared" si="168"/>
        <v>0</v>
      </c>
      <c r="T330" s="12">
        <f t="shared" si="184"/>
        <v>0</v>
      </c>
      <c r="U330" s="12">
        <f t="shared" si="178"/>
        <v>0</v>
      </c>
      <c r="V330" s="12">
        <f t="shared" si="185"/>
        <v>0</v>
      </c>
      <c r="W330" s="12">
        <f t="shared" si="179"/>
        <v>0</v>
      </c>
      <c r="X330" s="12">
        <f t="shared" si="169"/>
        <v>0</v>
      </c>
      <c r="Y330" s="12">
        <f t="shared" si="162"/>
        <v>0</v>
      </c>
      <c r="Z330" s="12">
        <f t="shared" si="163"/>
        <v>0</v>
      </c>
      <c r="AA330" s="12">
        <f t="shared" si="164"/>
        <v>0</v>
      </c>
      <c r="AB330" s="12">
        <f t="shared" si="159"/>
        <v>0</v>
      </c>
      <c r="AC330" s="12">
        <v>0</v>
      </c>
      <c r="AD330" s="12">
        <v>0</v>
      </c>
      <c r="AE330" s="12">
        <f>SUMIFS('[1]TIẾN ĐỘ %'!$M$6:$M$1034,'[1]TIẾN ĐỘ %'!$G$6:$G$1034,$A330,'[1]TIẾN ĐỘ %'!$F$6:$F$1034,$E330)</f>
        <v>0</v>
      </c>
      <c r="AF330" s="12">
        <f t="shared" si="170"/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f>SUMIFS('[1]DATA THÔ IN'!$P$4:$P$12031,'[1]DATA THÔ IN'!$H$4:$H$12031,$A330,'[1]DATA THÔ IN'!$AC$4:$AC$12031,$E330,'[1]DATA THÔ IN'!$AH$4:$AH$12031,"Tiến độ 1")</f>
        <v>0</v>
      </c>
      <c r="AO330" s="12">
        <f>SUMIFS('[1]DATA THÔ IN'!$P$4:$P$12031,'[1]DATA THÔ IN'!$H$4:$H$12031,$A330,'[1]DATA THÔ IN'!$AC$4:$AC$12031,$E330,'[1]DATA THÔ IN'!$AH$4:$AH$12031,"Tiến độ 2")</f>
        <v>0</v>
      </c>
      <c r="AP330" s="12">
        <f>SUMIFS('[1]TIẾN ĐỘ %'!$N$6:$N$1034,'[1]TIẾN ĐỘ %'!$G$6:$G$1034,A330,'[1]TIẾN ĐỘ %'!$F$6:$F$1034,$E330)</f>
        <v>0</v>
      </c>
      <c r="AQ330" s="12">
        <f t="shared" si="171"/>
        <v>0</v>
      </c>
      <c r="AR330" s="15">
        <f t="shared" si="172"/>
        <v>0</v>
      </c>
      <c r="AS330" s="15">
        <f t="shared" si="173"/>
        <v>0</v>
      </c>
      <c r="AT330" s="15">
        <f t="shared" si="174"/>
        <v>0</v>
      </c>
      <c r="AU330" s="16">
        <f t="shared" si="175"/>
        <v>0</v>
      </c>
      <c r="AV330" s="16">
        <f t="shared" si="176"/>
        <v>0</v>
      </c>
      <c r="AW330" s="16">
        <f t="shared" si="177"/>
        <v>0</v>
      </c>
      <c r="AX330" s="16">
        <f t="shared" si="180"/>
        <v>0</v>
      </c>
      <c r="AY330" s="16">
        <f t="shared" si="181"/>
        <v>0</v>
      </c>
      <c r="AZ330" s="16">
        <f t="shared" si="182"/>
        <v>0</v>
      </c>
      <c r="BA330" s="16">
        <f t="shared" si="183"/>
        <v>0</v>
      </c>
    </row>
    <row r="331" spans="1:53" x14ac:dyDescent="0.25">
      <c r="A331" s="8" t="s">
        <v>1290</v>
      </c>
      <c r="B331" s="9" t="s">
        <v>429</v>
      </c>
      <c r="C331" s="9" t="s">
        <v>430</v>
      </c>
      <c r="D331" s="10" t="s">
        <v>49</v>
      </c>
      <c r="E331" s="9" t="s">
        <v>318</v>
      </c>
      <c r="F331" s="9" t="s">
        <v>64</v>
      </c>
      <c r="G331" s="9" t="s">
        <v>51</v>
      </c>
      <c r="H331" s="11"/>
      <c r="I331" s="11"/>
      <c r="J331" s="11">
        <v>0</v>
      </c>
      <c r="K331" s="11">
        <v>0.03</v>
      </c>
      <c r="L331" s="11">
        <v>0</v>
      </c>
      <c r="M331" s="11">
        <v>0</v>
      </c>
      <c r="N331" s="11"/>
      <c r="O331" s="12">
        <f t="shared" si="166"/>
        <v>0</v>
      </c>
      <c r="P331" s="12">
        <f t="shared" si="165"/>
        <v>0</v>
      </c>
      <c r="Q331" s="12">
        <f t="shared" si="167"/>
        <v>0</v>
      </c>
      <c r="R331" s="12">
        <f t="shared" si="158"/>
        <v>0</v>
      </c>
      <c r="S331" s="12">
        <f t="shared" si="168"/>
        <v>0</v>
      </c>
      <c r="T331" s="12">
        <f t="shared" si="184"/>
        <v>0</v>
      </c>
      <c r="U331" s="12">
        <f t="shared" si="178"/>
        <v>0</v>
      </c>
      <c r="V331" s="12">
        <f t="shared" si="185"/>
        <v>0</v>
      </c>
      <c r="W331" s="12">
        <f t="shared" si="179"/>
        <v>0</v>
      </c>
      <c r="X331" s="12">
        <f t="shared" si="169"/>
        <v>0</v>
      </c>
      <c r="Y331" s="12">
        <f t="shared" si="162"/>
        <v>0</v>
      </c>
      <c r="Z331" s="12">
        <f t="shared" si="163"/>
        <v>0</v>
      </c>
      <c r="AA331" s="12">
        <f t="shared" si="164"/>
        <v>855000</v>
      </c>
      <c r="AB331" s="12">
        <f t="shared" si="159"/>
        <v>0</v>
      </c>
      <c r="AC331" s="12">
        <v>20000000</v>
      </c>
      <c r="AD331" s="12">
        <v>14000000</v>
      </c>
      <c r="AE331" s="12">
        <f>SUMIFS('[1]TIẾN ĐỘ %'!$M$6:$M$1034,'[1]TIẾN ĐỘ %'!$G$6:$G$1034,$A331,'[1]TIẾN ĐỘ %'!$F$6:$F$1034,$E331)</f>
        <v>20000000</v>
      </c>
      <c r="AF331" s="12">
        <f t="shared" si="170"/>
        <v>54000000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f>SUMIFS('[1]DATA THÔ IN'!$P$4:$P$12031,'[1]DATA THÔ IN'!$H$4:$H$12031,$A331,'[1]DATA THÔ IN'!$AC$4:$AC$12031,$E331,'[1]DATA THÔ IN'!$AH$4:$AH$12031,"Tiến độ 1")</f>
        <v>18900000</v>
      </c>
      <c r="AO331" s="12">
        <f>SUMIFS('[1]DATA THÔ IN'!$P$4:$P$12031,'[1]DATA THÔ IN'!$H$4:$H$12031,$A331,'[1]DATA THÔ IN'!$AC$4:$AC$12031,$E331,'[1]DATA THÔ IN'!$AH$4:$AH$12031,"Tiến độ 2")</f>
        <v>0</v>
      </c>
      <c r="AP331" s="12">
        <f>SUMIFS('[1]TIẾN ĐỘ %'!$N$6:$N$1034,'[1]TIẾN ĐỘ %'!$G$6:$G$1034,A331,'[1]TIẾN ĐỘ %'!$F$6:$F$1034,$E331)</f>
        <v>28500000</v>
      </c>
      <c r="AQ331" s="12">
        <f t="shared" si="171"/>
        <v>28500000</v>
      </c>
      <c r="AR331" s="15">
        <f t="shared" si="172"/>
        <v>0</v>
      </c>
      <c r="AS331" s="15">
        <f t="shared" si="173"/>
        <v>0</v>
      </c>
      <c r="AT331" s="15">
        <f t="shared" si="174"/>
        <v>0</v>
      </c>
      <c r="AU331" s="16">
        <f t="shared" si="175"/>
        <v>0</v>
      </c>
      <c r="AV331" s="16">
        <f t="shared" si="176"/>
        <v>0</v>
      </c>
      <c r="AW331" s="16">
        <f t="shared" si="177"/>
        <v>0</v>
      </c>
      <c r="AX331" s="16">
        <f t="shared" si="180"/>
        <v>0.94499999999999995</v>
      </c>
      <c r="AY331" s="16">
        <f t="shared" si="181"/>
        <v>0</v>
      </c>
      <c r="AZ331" s="16">
        <f t="shared" si="182"/>
        <v>1.425</v>
      </c>
      <c r="BA331" s="16">
        <f t="shared" si="183"/>
        <v>0.52777777777777779</v>
      </c>
    </row>
    <row r="332" spans="1:53" x14ac:dyDescent="0.25">
      <c r="A332" s="8" t="s">
        <v>1281</v>
      </c>
      <c r="B332" s="9" t="s">
        <v>1236</v>
      </c>
      <c r="C332" s="9" t="s">
        <v>1237</v>
      </c>
      <c r="D332" s="10" t="s">
        <v>49</v>
      </c>
      <c r="E332" s="9" t="s">
        <v>318</v>
      </c>
      <c r="F332" s="9" t="s">
        <v>64</v>
      </c>
      <c r="G332" s="9" t="s">
        <v>51</v>
      </c>
      <c r="H332" s="11">
        <v>3.5000000000000003E-2</v>
      </c>
      <c r="I332" s="11"/>
      <c r="J332" s="26">
        <v>0.01</v>
      </c>
      <c r="K332" s="11">
        <v>0.01</v>
      </c>
      <c r="L332" s="11">
        <v>5.0000000000000001E-3</v>
      </c>
      <c r="M332" s="11">
        <v>5.0000000000000001E-3</v>
      </c>
      <c r="N332" s="11"/>
      <c r="O332" s="12">
        <f t="shared" si="166"/>
        <v>0</v>
      </c>
      <c r="P332" s="12">
        <f t="shared" si="165"/>
        <v>0</v>
      </c>
      <c r="Q332" s="12">
        <f t="shared" si="167"/>
        <v>0</v>
      </c>
      <c r="R332" s="12">
        <f t="shared" si="158"/>
        <v>0</v>
      </c>
      <c r="S332" s="12">
        <f t="shared" si="168"/>
        <v>0</v>
      </c>
      <c r="T332" s="12">
        <f t="shared" si="184"/>
        <v>299922</v>
      </c>
      <c r="U332" s="12">
        <f t="shared" si="178"/>
        <v>182385</v>
      </c>
      <c r="V332" s="12">
        <f t="shared" si="185"/>
        <v>482307</v>
      </c>
      <c r="W332" s="12">
        <f t="shared" si="179"/>
        <v>310800</v>
      </c>
      <c r="X332" s="12">
        <f t="shared" si="169"/>
        <v>0</v>
      </c>
      <c r="Y332" s="12">
        <f t="shared" si="162"/>
        <v>0</v>
      </c>
      <c r="Z332" s="12">
        <f t="shared" si="163"/>
        <v>0</v>
      </c>
      <c r="AA332" s="12">
        <f t="shared" si="164"/>
        <v>0</v>
      </c>
      <c r="AB332" s="12">
        <f t="shared" si="159"/>
        <v>0</v>
      </c>
      <c r="AC332" s="12">
        <v>70000000</v>
      </c>
      <c r="AD332" s="12">
        <v>13300000</v>
      </c>
      <c r="AE332" s="12">
        <f>SUMIFS('[1]TIẾN ĐỘ %'!$M$6:$M$1034,'[1]TIẾN ĐỘ %'!$G$6:$G$1034,$A332,'[1]TIẾN ĐỘ %'!$F$6:$F$1034,$E332)</f>
        <v>70000000</v>
      </c>
      <c r="AF332" s="12">
        <f t="shared" si="170"/>
        <v>153300000</v>
      </c>
      <c r="AG332" s="12">
        <v>0</v>
      </c>
      <c r="AH332" s="12">
        <v>0</v>
      </c>
      <c r="AI332" s="12">
        <v>19080000</v>
      </c>
      <c r="AJ332" s="12">
        <v>31080000</v>
      </c>
      <c r="AK332" s="12">
        <v>18900000</v>
      </c>
      <c r="AL332" s="12">
        <v>31080000</v>
      </c>
      <c r="AM332" s="12">
        <v>49980000</v>
      </c>
      <c r="AN332" s="12">
        <f>SUMIFS('[1]DATA THÔ IN'!$P$4:$P$12031,'[1]DATA THÔ IN'!$H$4:$H$12031,$A332,'[1]DATA THÔ IN'!$AC$4:$AC$12031,$E332,'[1]DATA THÔ IN'!$AH$4:$AH$12031,"Tiến độ 1")</f>
        <v>0</v>
      </c>
      <c r="AO332" s="12">
        <f>SUMIFS('[1]DATA THÔ IN'!$P$4:$P$12031,'[1]DATA THÔ IN'!$H$4:$H$12031,$A332,'[1]DATA THÔ IN'!$AC$4:$AC$12031,$E332,'[1]DATA THÔ IN'!$AH$4:$AH$12031,"Tiến độ 2")</f>
        <v>12480000</v>
      </c>
      <c r="AP332" s="12">
        <f>SUMIFS('[1]TIẾN ĐỘ %'!$N$6:$N$1034,'[1]TIẾN ĐỘ %'!$G$6:$G$1034,A332,'[1]TIẾN ĐỘ %'!$F$6:$F$1034,$E332)</f>
        <v>12480000</v>
      </c>
      <c r="AQ332" s="12">
        <f t="shared" si="171"/>
        <v>81540000</v>
      </c>
      <c r="AR332" s="15">
        <f t="shared" si="172"/>
        <v>0</v>
      </c>
      <c r="AS332" s="15">
        <f t="shared" si="173"/>
        <v>0</v>
      </c>
      <c r="AT332" s="15">
        <f t="shared" si="174"/>
        <v>0.27257142857142858</v>
      </c>
      <c r="AU332" s="16">
        <f t="shared" si="175"/>
        <v>2.3368421052631581</v>
      </c>
      <c r="AV332" s="16">
        <f t="shared" si="176"/>
        <v>1.4210526315789473</v>
      </c>
      <c r="AW332" s="16">
        <f t="shared" si="177"/>
        <v>3.7578947368421054</v>
      </c>
      <c r="AX332" s="16">
        <f t="shared" si="180"/>
        <v>0</v>
      </c>
      <c r="AY332" s="16">
        <f t="shared" si="181"/>
        <v>0.1782857142857143</v>
      </c>
      <c r="AZ332" s="16">
        <f t="shared" si="182"/>
        <v>0.1782857142857143</v>
      </c>
      <c r="BA332" s="16">
        <f t="shared" si="183"/>
        <v>0.53189823874755382</v>
      </c>
    </row>
    <row r="333" spans="1:53" x14ac:dyDescent="0.25">
      <c r="A333" s="8" t="s">
        <v>1298</v>
      </c>
      <c r="B333" s="9" t="s">
        <v>942</v>
      </c>
      <c r="C333" s="9" t="s">
        <v>943</v>
      </c>
      <c r="D333" s="28" t="s">
        <v>1459</v>
      </c>
      <c r="E333" s="9" t="s">
        <v>318</v>
      </c>
      <c r="F333" s="9" t="s">
        <v>488</v>
      </c>
      <c r="G333" s="9" t="s">
        <v>475</v>
      </c>
      <c r="H333" s="11">
        <v>3.5000000000000003E-2</v>
      </c>
      <c r="I333" s="11"/>
      <c r="J333" s="26">
        <v>0.01</v>
      </c>
      <c r="K333" s="11">
        <v>0.01</v>
      </c>
      <c r="L333" s="11">
        <v>5.0000000000000001E-3</v>
      </c>
      <c r="M333" s="11">
        <v>5.0000000000000001E-3</v>
      </c>
      <c r="N333" s="11"/>
      <c r="O333" s="12">
        <f t="shared" si="166"/>
        <v>0</v>
      </c>
      <c r="P333" s="12">
        <f t="shared" si="165"/>
        <v>0</v>
      </c>
      <c r="Q333" s="12">
        <f t="shared" si="167"/>
        <v>0</v>
      </c>
      <c r="R333" s="12">
        <f t="shared" si="158"/>
        <v>0</v>
      </c>
      <c r="S333" s="12">
        <f t="shared" si="168"/>
        <v>0</v>
      </c>
      <c r="T333" s="12">
        <f t="shared" si="184"/>
        <v>0</v>
      </c>
      <c r="U333" s="12">
        <f t="shared" si="178"/>
        <v>0</v>
      </c>
      <c r="V333" s="12">
        <f t="shared" si="185"/>
        <v>0</v>
      </c>
      <c r="W333" s="12">
        <f t="shared" si="179"/>
        <v>0</v>
      </c>
      <c r="X333" s="12">
        <f t="shared" si="169"/>
        <v>0</v>
      </c>
      <c r="Y333" s="12">
        <f t="shared" ref="Y333:Y358" si="186">IF(AX333&gt;=40%,AN333*J333*(100%-H333),0)</f>
        <v>0</v>
      </c>
      <c r="Z333" s="12">
        <f t="shared" ref="Z333:Z358" si="187">IF(OR(AY333&gt;=60%,(AX333+AY333)&gt;=100%),AO333*J333*(100%-H333),0)</f>
        <v>0</v>
      </c>
      <c r="AA333" s="12">
        <f t="shared" ref="AA333:AA358" si="188">IF(AZ333&gt;=100%,AP333*K333*(100%-H333),0)</f>
        <v>0</v>
      </c>
      <c r="AB333" s="12">
        <f t="shared" si="159"/>
        <v>0</v>
      </c>
      <c r="AC333" s="12">
        <v>0</v>
      </c>
      <c r="AD333" s="12">
        <v>0</v>
      </c>
      <c r="AE333" s="12">
        <f>SUMIFS('[1]TIẾN ĐỘ %'!$M$6:$M$1034,'[1]TIẾN ĐỘ %'!$G$6:$G$1034,$A333,'[1]TIẾN ĐỘ %'!$F$6:$F$1034,$E333)</f>
        <v>0</v>
      </c>
      <c r="AF333" s="12">
        <f t="shared" si="170"/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f>SUMIFS('[1]DATA THÔ IN'!$P$4:$P$12031,'[1]DATA THÔ IN'!$H$4:$H$12031,$A333,'[1]DATA THÔ IN'!$AC$4:$AC$12031,$E333,'[1]DATA THÔ IN'!$AH$4:$AH$12031,"Tiến độ 1")</f>
        <v>0</v>
      </c>
      <c r="AO333" s="12">
        <f>SUMIFS('[1]DATA THÔ IN'!$P$4:$P$12031,'[1]DATA THÔ IN'!$H$4:$H$12031,$A333,'[1]DATA THÔ IN'!$AC$4:$AC$12031,$E333,'[1]DATA THÔ IN'!$AH$4:$AH$12031,"Tiến độ 2")</f>
        <v>0</v>
      </c>
      <c r="AP333" s="12">
        <f>SUMIFS('[1]TIẾN ĐỘ %'!$N$6:$N$1034,'[1]TIẾN ĐỘ %'!$G$6:$G$1034,A333,'[1]TIẾN ĐỘ %'!$F$6:$F$1034,$E333)</f>
        <v>0</v>
      </c>
      <c r="AQ333" s="12">
        <f t="shared" si="171"/>
        <v>0</v>
      </c>
      <c r="AR333" s="15">
        <f t="shared" si="172"/>
        <v>0</v>
      </c>
      <c r="AS333" s="15">
        <f t="shared" si="173"/>
        <v>0</v>
      </c>
      <c r="AT333" s="15">
        <f t="shared" si="174"/>
        <v>0</v>
      </c>
      <c r="AU333" s="16">
        <f t="shared" si="175"/>
        <v>0</v>
      </c>
      <c r="AV333" s="16">
        <f t="shared" si="176"/>
        <v>0</v>
      </c>
      <c r="AW333" s="16">
        <f t="shared" si="177"/>
        <v>0</v>
      </c>
      <c r="AX333" s="16">
        <f t="shared" si="180"/>
        <v>0</v>
      </c>
      <c r="AY333" s="16">
        <f t="shared" si="181"/>
        <v>0</v>
      </c>
      <c r="AZ333" s="16">
        <f t="shared" si="182"/>
        <v>0</v>
      </c>
      <c r="BA333" s="16">
        <f t="shared" si="183"/>
        <v>0</v>
      </c>
    </row>
    <row r="334" spans="1:53" x14ac:dyDescent="0.25">
      <c r="A334" s="8" t="s">
        <v>1304</v>
      </c>
      <c r="B334" s="9" t="s">
        <v>952</v>
      </c>
      <c r="C334" s="9" t="s">
        <v>953</v>
      </c>
      <c r="D334" s="10" t="s">
        <v>1390</v>
      </c>
      <c r="E334" s="9" t="s">
        <v>318</v>
      </c>
      <c r="F334" s="9" t="s">
        <v>505</v>
      </c>
      <c r="G334" s="9" t="s">
        <v>475</v>
      </c>
      <c r="H334" s="11">
        <v>3.5000000000000003E-2</v>
      </c>
      <c r="I334" s="11"/>
      <c r="J334" s="26">
        <v>0.01</v>
      </c>
      <c r="K334" s="11">
        <v>0.01</v>
      </c>
      <c r="L334" s="11">
        <v>5.0000000000000001E-3</v>
      </c>
      <c r="M334" s="11">
        <v>5.0000000000000001E-3</v>
      </c>
      <c r="N334" s="11"/>
      <c r="O334" s="12">
        <f t="shared" si="166"/>
        <v>0</v>
      </c>
      <c r="P334" s="12">
        <f t="shared" si="165"/>
        <v>0</v>
      </c>
      <c r="Q334" s="12">
        <f t="shared" si="167"/>
        <v>753858</v>
      </c>
      <c r="R334" s="12">
        <f t="shared" si="158"/>
        <v>994722</v>
      </c>
      <c r="S334" s="12">
        <f t="shared" si="168"/>
        <v>0</v>
      </c>
      <c r="T334" s="12">
        <f t="shared" si="184"/>
        <v>450462</v>
      </c>
      <c r="U334" s="12">
        <f t="shared" si="178"/>
        <v>181806</v>
      </c>
      <c r="V334" s="12">
        <f t="shared" si="185"/>
        <v>632268</v>
      </c>
      <c r="W334" s="12">
        <f t="shared" si="179"/>
        <v>466800</v>
      </c>
      <c r="X334" s="12">
        <f t="shared" si="169"/>
        <v>0</v>
      </c>
      <c r="Y334" s="12">
        <f t="shared" si="186"/>
        <v>0</v>
      </c>
      <c r="Z334" s="12">
        <f t="shared" si="187"/>
        <v>884712</v>
      </c>
      <c r="AA334" s="12">
        <f t="shared" si="188"/>
        <v>1192740</v>
      </c>
      <c r="AB334" s="12">
        <f t="shared" si="159"/>
        <v>1409865</v>
      </c>
      <c r="AC334" s="12">
        <v>100000000</v>
      </c>
      <c r="AD334" s="12">
        <v>60000000</v>
      </c>
      <c r="AE334" s="12">
        <f>SUMIFS('[1]TIẾN ĐỘ %'!$M$6:$M$1034,'[1]TIẾN ĐỘ %'!$G$6:$G$1034,$A334,'[1]TIẾN ĐỘ %'!$F$6:$F$1034,$E334)</f>
        <v>120000000</v>
      </c>
      <c r="AF334" s="12">
        <f t="shared" si="170"/>
        <v>280000000</v>
      </c>
      <c r="AG334" s="12">
        <v>24960000</v>
      </c>
      <c r="AH334" s="12">
        <v>78120000</v>
      </c>
      <c r="AI334" s="12">
        <v>103080000</v>
      </c>
      <c r="AJ334" s="12">
        <v>46680000</v>
      </c>
      <c r="AK334" s="12">
        <v>18840000</v>
      </c>
      <c r="AL334" s="12">
        <v>46680000</v>
      </c>
      <c r="AM334" s="12">
        <v>65520000</v>
      </c>
      <c r="AN334" s="12">
        <f>SUMIFS('[1]DATA THÔ IN'!$P$4:$P$12031,'[1]DATA THÔ IN'!$H$4:$H$12031,$A334,'[1]DATA THÔ IN'!$AC$4:$AC$12031,$E334,'[1]DATA THÔ IN'!$AH$4:$AH$12031,"Tiến độ 1")</f>
        <v>31920000</v>
      </c>
      <c r="AO334" s="12">
        <f>SUMIFS('[1]DATA THÔ IN'!$P$4:$P$12031,'[1]DATA THÔ IN'!$H$4:$H$12031,$A334,'[1]DATA THÔ IN'!$AC$4:$AC$12031,$E334,'[1]DATA THÔ IN'!$AH$4:$AH$12031,"Tiến độ 2")</f>
        <v>91680000</v>
      </c>
      <c r="AP334" s="12">
        <f>SUMIFS('[1]TIẾN ĐỘ %'!$N$6:$N$1034,'[1]TIẾN ĐỘ %'!$G$6:$G$1034,A334,'[1]TIẾN ĐỘ %'!$F$6:$F$1034,$E334)</f>
        <v>123600000</v>
      </c>
      <c r="AQ334" s="12">
        <f t="shared" si="171"/>
        <v>292200000</v>
      </c>
      <c r="AR334" s="15">
        <f t="shared" si="172"/>
        <v>0.24959999999999999</v>
      </c>
      <c r="AS334" s="15">
        <f t="shared" si="173"/>
        <v>0.78120000000000001</v>
      </c>
      <c r="AT334" s="15">
        <f t="shared" si="174"/>
        <v>1.0307999999999999</v>
      </c>
      <c r="AU334" s="16">
        <f t="shared" si="175"/>
        <v>0.77800000000000002</v>
      </c>
      <c r="AV334" s="16">
        <f t="shared" si="176"/>
        <v>0.314</v>
      </c>
      <c r="AW334" s="16">
        <f t="shared" si="177"/>
        <v>1.0920000000000001</v>
      </c>
      <c r="AX334" s="16">
        <f t="shared" si="180"/>
        <v>0.26600000000000001</v>
      </c>
      <c r="AY334" s="16">
        <f t="shared" si="181"/>
        <v>0.76400000000000001</v>
      </c>
      <c r="AZ334" s="16">
        <f t="shared" si="182"/>
        <v>1.03</v>
      </c>
      <c r="BA334" s="16">
        <f t="shared" si="183"/>
        <v>1.0435714285714286</v>
      </c>
    </row>
    <row r="335" spans="1:53" x14ac:dyDescent="0.25">
      <c r="A335" s="8" t="s">
        <v>1307</v>
      </c>
      <c r="B335" s="20" t="s">
        <v>958</v>
      </c>
      <c r="C335" s="9" t="s">
        <v>959</v>
      </c>
      <c r="D335" s="10" t="s">
        <v>1390</v>
      </c>
      <c r="E335" s="9" t="s">
        <v>318</v>
      </c>
      <c r="F335" s="9" t="s">
        <v>505</v>
      </c>
      <c r="G335" s="9" t="s">
        <v>475</v>
      </c>
      <c r="H335" s="11">
        <v>3.5000000000000003E-2</v>
      </c>
      <c r="I335" s="11"/>
      <c r="J335" s="26">
        <v>0.01</v>
      </c>
      <c r="K335" s="11">
        <v>0.01</v>
      </c>
      <c r="L335" s="11">
        <v>5.0000000000000001E-3</v>
      </c>
      <c r="M335" s="11">
        <v>5.0000000000000001E-3</v>
      </c>
      <c r="N335" s="11"/>
      <c r="O335" s="12">
        <f t="shared" si="166"/>
        <v>0</v>
      </c>
      <c r="P335" s="12">
        <f t="shared" si="165"/>
        <v>0</v>
      </c>
      <c r="Q335" s="12">
        <f t="shared" si="167"/>
        <v>0</v>
      </c>
      <c r="R335" s="12">
        <f t="shared" si="158"/>
        <v>0</v>
      </c>
      <c r="S335" s="12">
        <f t="shared" si="168"/>
        <v>0</v>
      </c>
      <c r="T335" s="12">
        <f t="shared" si="184"/>
        <v>0</v>
      </c>
      <c r="U335" s="12">
        <f t="shared" si="178"/>
        <v>0</v>
      </c>
      <c r="V335" s="12">
        <f t="shared" si="185"/>
        <v>0</v>
      </c>
      <c r="W335" s="12">
        <f t="shared" si="179"/>
        <v>0</v>
      </c>
      <c r="X335" s="12">
        <f t="shared" si="169"/>
        <v>0</v>
      </c>
      <c r="Y335" s="12">
        <f t="shared" si="186"/>
        <v>0</v>
      </c>
      <c r="Z335" s="12">
        <f t="shared" si="187"/>
        <v>0</v>
      </c>
      <c r="AA335" s="12">
        <f t="shared" si="188"/>
        <v>0</v>
      </c>
      <c r="AB335" s="12">
        <f t="shared" si="159"/>
        <v>0</v>
      </c>
      <c r="AC335" s="12">
        <v>0</v>
      </c>
      <c r="AD335" s="12">
        <v>0</v>
      </c>
      <c r="AE335" s="12">
        <f>SUMIFS('[1]TIẾN ĐỘ %'!$M$6:$M$1034,'[1]TIẾN ĐỘ %'!$G$6:$G$1034,$A335,'[1]TIẾN ĐỘ %'!$F$6:$F$1034,$E335)</f>
        <v>0</v>
      </c>
      <c r="AF335" s="12">
        <f t="shared" si="170"/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f>SUMIFS('[1]DATA THÔ IN'!$P$4:$P$12031,'[1]DATA THÔ IN'!$H$4:$H$12031,$A335,'[1]DATA THÔ IN'!$AC$4:$AC$12031,$E335,'[1]DATA THÔ IN'!$AH$4:$AH$12031,"Tiến độ 1")</f>
        <v>0</v>
      </c>
      <c r="AO335" s="12">
        <f>SUMIFS('[1]DATA THÔ IN'!$P$4:$P$12031,'[1]DATA THÔ IN'!$H$4:$H$12031,$A335,'[1]DATA THÔ IN'!$AC$4:$AC$12031,$E335,'[1]DATA THÔ IN'!$AH$4:$AH$12031,"Tiến độ 2")</f>
        <v>0</v>
      </c>
      <c r="AP335" s="12">
        <f>SUMIFS('[1]TIẾN ĐỘ %'!$N$6:$N$1034,'[1]TIẾN ĐỘ %'!$G$6:$G$1034,A335,'[1]TIẾN ĐỘ %'!$F$6:$F$1034,$E335)</f>
        <v>0</v>
      </c>
      <c r="AQ335" s="12">
        <f t="shared" si="171"/>
        <v>0</v>
      </c>
      <c r="AR335" s="15">
        <f t="shared" si="172"/>
        <v>0</v>
      </c>
      <c r="AS335" s="15">
        <f t="shared" si="173"/>
        <v>0</v>
      </c>
      <c r="AT335" s="15">
        <f t="shared" si="174"/>
        <v>0</v>
      </c>
      <c r="AU335" s="16">
        <f t="shared" si="175"/>
        <v>0</v>
      </c>
      <c r="AV335" s="16">
        <f t="shared" si="176"/>
        <v>0</v>
      </c>
      <c r="AW335" s="16">
        <f t="shared" si="177"/>
        <v>0</v>
      </c>
      <c r="AX335" s="16">
        <f t="shared" si="180"/>
        <v>0</v>
      </c>
      <c r="AY335" s="16">
        <f t="shared" si="181"/>
        <v>0</v>
      </c>
      <c r="AZ335" s="16">
        <f t="shared" si="182"/>
        <v>0</v>
      </c>
      <c r="BA335" s="16">
        <f t="shared" si="183"/>
        <v>0</v>
      </c>
    </row>
    <row r="336" spans="1:53" x14ac:dyDescent="0.25">
      <c r="A336" s="8" t="s">
        <v>1308</v>
      </c>
      <c r="B336" s="20" t="s">
        <v>960</v>
      </c>
      <c r="C336" s="9" t="s">
        <v>961</v>
      </c>
      <c r="D336" s="10" t="s">
        <v>515</v>
      </c>
      <c r="E336" s="9" t="s">
        <v>318</v>
      </c>
      <c r="F336" s="9" t="s">
        <v>506</v>
      </c>
      <c r="G336" s="9" t="s">
        <v>475</v>
      </c>
      <c r="H336" s="11">
        <v>3.5000000000000003E-2</v>
      </c>
      <c r="I336" s="11"/>
      <c r="J336" s="26">
        <v>0.01</v>
      </c>
      <c r="K336" s="11">
        <v>0.01</v>
      </c>
      <c r="L336" s="11">
        <v>5.0000000000000001E-3</v>
      </c>
      <c r="M336" s="11">
        <v>5.0000000000000001E-3</v>
      </c>
      <c r="N336" s="11"/>
      <c r="O336" s="12">
        <f t="shared" si="166"/>
        <v>0</v>
      </c>
      <c r="P336" s="12">
        <f t="shared" si="165"/>
        <v>0</v>
      </c>
      <c r="Q336" s="12">
        <f t="shared" si="167"/>
        <v>1451842.5</v>
      </c>
      <c r="R336" s="12">
        <f t="shared" si="158"/>
        <v>1451842.5</v>
      </c>
      <c r="S336" s="12">
        <f t="shared" si="168"/>
        <v>0</v>
      </c>
      <c r="T336" s="12">
        <f t="shared" si="184"/>
        <v>1266273</v>
      </c>
      <c r="U336" s="12">
        <f t="shared" si="178"/>
        <v>0</v>
      </c>
      <c r="V336" s="12">
        <f t="shared" si="185"/>
        <v>1266273</v>
      </c>
      <c r="W336" s="12">
        <f t="shared" si="179"/>
        <v>1312200</v>
      </c>
      <c r="X336" s="12">
        <f t="shared" si="169"/>
        <v>0</v>
      </c>
      <c r="Y336" s="12">
        <f t="shared" si="186"/>
        <v>0</v>
      </c>
      <c r="Z336" s="12">
        <f t="shared" si="187"/>
        <v>0</v>
      </c>
      <c r="AA336" s="12">
        <f t="shared" si="188"/>
        <v>0</v>
      </c>
      <c r="AB336" s="12">
        <f t="shared" si="159"/>
        <v>0</v>
      </c>
      <c r="AC336" s="12">
        <v>150000000</v>
      </c>
      <c r="AD336" s="12">
        <v>130000000</v>
      </c>
      <c r="AE336" s="12">
        <f>SUMIFS('[1]TIẾN ĐỘ %'!$M$6:$M$1034,'[1]TIẾN ĐỘ %'!$G$6:$G$1034,$A336,'[1]TIẾN ĐỘ %'!$F$6:$F$1034,$E336)</f>
        <v>140000000</v>
      </c>
      <c r="AF336" s="12">
        <f t="shared" si="170"/>
        <v>420000000</v>
      </c>
      <c r="AG336" s="12">
        <v>0</v>
      </c>
      <c r="AH336" s="12">
        <v>150450000</v>
      </c>
      <c r="AI336" s="12">
        <v>150450000</v>
      </c>
      <c r="AJ336" s="12">
        <v>131220000</v>
      </c>
      <c r="AK336" s="12">
        <v>0</v>
      </c>
      <c r="AL336" s="12">
        <v>131220000</v>
      </c>
      <c r="AM336" s="12">
        <v>131220000</v>
      </c>
      <c r="AN336" s="12">
        <f>SUMIFS('[1]DATA THÔ IN'!$P$4:$P$12031,'[1]DATA THÔ IN'!$H$4:$H$12031,$A336,'[1]DATA THÔ IN'!$AC$4:$AC$12031,$E336,'[1]DATA THÔ IN'!$AH$4:$AH$12031,"Tiến độ 1")</f>
        <v>52500000</v>
      </c>
      <c r="AO336" s="12">
        <f>SUMIFS('[1]DATA THÔ IN'!$P$4:$P$12031,'[1]DATA THÔ IN'!$H$4:$H$12031,$A336,'[1]DATA THÔ IN'!$AC$4:$AC$12031,$E336,'[1]DATA THÔ IN'!$AH$4:$AH$12031,"Tiến độ 2")</f>
        <v>77520000</v>
      </c>
      <c r="AP336" s="12">
        <f>SUMIFS('[1]TIẾN ĐỘ %'!$N$6:$N$1034,'[1]TIẾN ĐỘ %'!$G$6:$G$1034,A336,'[1]TIẾN ĐỘ %'!$F$6:$F$1034,$E336)</f>
        <v>130020000</v>
      </c>
      <c r="AQ336" s="12">
        <f t="shared" si="171"/>
        <v>411690000</v>
      </c>
      <c r="AR336" s="15">
        <f t="shared" si="172"/>
        <v>0</v>
      </c>
      <c r="AS336" s="15">
        <f t="shared" si="173"/>
        <v>1.0029999999999999</v>
      </c>
      <c r="AT336" s="15">
        <f t="shared" si="174"/>
        <v>1.0029999999999999</v>
      </c>
      <c r="AU336" s="16">
        <f t="shared" si="175"/>
        <v>1.0093846153846153</v>
      </c>
      <c r="AV336" s="16">
        <f t="shared" si="176"/>
        <v>0</v>
      </c>
      <c r="AW336" s="16">
        <f t="shared" si="177"/>
        <v>1.0093846153846153</v>
      </c>
      <c r="AX336" s="16">
        <f t="shared" si="180"/>
        <v>0.375</v>
      </c>
      <c r="AY336" s="16">
        <f t="shared" si="181"/>
        <v>0.55371428571428571</v>
      </c>
      <c r="AZ336" s="16">
        <f t="shared" si="182"/>
        <v>0.92871428571428571</v>
      </c>
      <c r="BA336" s="16">
        <f t="shared" si="183"/>
        <v>0.9802142857142857</v>
      </c>
    </row>
    <row r="337" spans="1:53" x14ac:dyDescent="0.25">
      <c r="A337" s="8" t="s">
        <v>1309</v>
      </c>
      <c r="B337" s="20" t="s">
        <v>962</v>
      </c>
      <c r="C337" s="9" t="s">
        <v>963</v>
      </c>
      <c r="D337" s="10" t="s">
        <v>483</v>
      </c>
      <c r="E337" s="9" t="s">
        <v>318</v>
      </c>
      <c r="F337" s="9" t="s">
        <v>516</v>
      </c>
      <c r="G337" s="9" t="s">
        <v>475</v>
      </c>
      <c r="H337" s="11">
        <v>3.5000000000000003E-2</v>
      </c>
      <c r="I337" s="11"/>
      <c r="J337" s="26">
        <v>0.01</v>
      </c>
      <c r="K337" s="11">
        <v>0.01</v>
      </c>
      <c r="L337" s="11">
        <v>5.0000000000000001E-3</v>
      </c>
      <c r="M337" s="11">
        <v>5.0000000000000001E-3</v>
      </c>
      <c r="N337" s="11"/>
      <c r="O337" s="12">
        <f t="shared" si="166"/>
        <v>0</v>
      </c>
      <c r="P337" s="12">
        <f t="shared" si="165"/>
        <v>0</v>
      </c>
      <c r="Q337" s="12">
        <f t="shared" si="167"/>
        <v>0</v>
      </c>
      <c r="R337" s="12">
        <f t="shared" si="158"/>
        <v>0</v>
      </c>
      <c r="S337" s="12">
        <f t="shared" si="168"/>
        <v>0</v>
      </c>
      <c r="T337" s="12">
        <f t="shared" si="184"/>
        <v>0</v>
      </c>
      <c r="U337" s="12">
        <f t="shared" si="178"/>
        <v>0</v>
      </c>
      <c r="V337" s="12">
        <f t="shared" si="185"/>
        <v>0</v>
      </c>
      <c r="W337" s="12">
        <f t="shared" si="179"/>
        <v>0</v>
      </c>
      <c r="X337" s="12">
        <f t="shared" si="169"/>
        <v>0</v>
      </c>
      <c r="Y337" s="12">
        <f t="shared" si="186"/>
        <v>0</v>
      </c>
      <c r="Z337" s="12">
        <f t="shared" si="187"/>
        <v>0</v>
      </c>
      <c r="AA337" s="12">
        <f t="shared" si="188"/>
        <v>0</v>
      </c>
      <c r="AB337" s="12">
        <f t="shared" si="159"/>
        <v>0</v>
      </c>
      <c r="AC337" s="12">
        <v>0</v>
      </c>
      <c r="AD337" s="12">
        <v>0</v>
      </c>
      <c r="AE337" s="12">
        <f>SUMIFS('[1]TIẾN ĐỘ %'!$M$6:$M$1034,'[1]TIẾN ĐỘ %'!$G$6:$G$1034,$A337,'[1]TIẾN ĐỘ %'!$F$6:$F$1034,$E337)</f>
        <v>0</v>
      </c>
      <c r="AF337" s="12">
        <f t="shared" si="170"/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f>SUMIFS('[1]DATA THÔ IN'!$P$4:$P$12031,'[1]DATA THÔ IN'!$H$4:$H$12031,$A337,'[1]DATA THÔ IN'!$AC$4:$AC$12031,$E337,'[1]DATA THÔ IN'!$AH$4:$AH$12031,"Tiến độ 1")</f>
        <v>0</v>
      </c>
      <c r="AO337" s="12">
        <f>SUMIFS('[1]DATA THÔ IN'!$P$4:$P$12031,'[1]DATA THÔ IN'!$H$4:$H$12031,$A337,'[1]DATA THÔ IN'!$AC$4:$AC$12031,$E337,'[1]DATA THÔ IN'!$AH$4:$AH$12031,"Tiến độ 2")</f>
        <v>0</v>
      </c>
      <c r="AP337" s="12">
        <f>SUMIFS('[1]TIẾN ĐỘ %'!$N$6:$N$1034,'[1]TIẾN ĐỘ %'!$G$6:$G$1034,A337,'[1]TIẾN ĐỘ %'!$F$6:$F$1034,$E337)</f>
        <v>0</v>
      </c>
      <c r="AQ337" s="12">
        <f t="shared" si="171"/>
        <v>0</v>
      </c>
      <c r="AR337" s="15">
        <f t="shared" si="172"/>
        <v>0</v>
      </c>
      <c r="AS337" s="15">
        <f t="shared" si="173"/>
        <v>0</v>
      </c>
      <c r="AT337" s="15">
        <f t="shared" si="174"/>
        <v>0</v>
      </c>
      <c r="AU337" s="16">
        <f t="shared" si="175"/>
        <v>0</v>
      </c>
      <c r="AV337" s="16">
        <f t="shared" si="176"/>
        <v>0</v>
      </c>
      <c r="AW337" s="16">
        <f t="shared" si="177"/>
        <v>0</v>
      </c>
      <c r="AX337" s="16">
        <f t="shared" si="180"/>
        <v>0</v>
      </c>
      <c r="AY337" s="16">
        <f t="shared" si="181"/>
        <v>0</v>
      </c>
      <c r="AZ337" s="16">
        <f t="shared" si="182"/>
        <v>0</v>
      </c>
      <c r="BA337" s="16">
        <f t="shared" si="183"/>
        <v>0</v>
      </c>
    </row>
    <row r="338" spans="1:53" x14ac:dyDescent="0.25">
      <c r="A338" s="8" t="s">
        <v>1310</v>
      </c>
      <c r="B338" s="32" t="s">
        <v>964</v>
      </c>
      <c r="C338" s="32" t="s">
        <v>965</v>
      </c>
      <c r="D338" s="28" t="s">
        <v>483</v>
      </c>
      <c r="E338" s="9" t="s">
        <v>318</v>
      </c>
      <c r="F338" s="28" t="s">
        <v>516</v>
      </c>
      <c r="G338" s="32" t="s">
        <v>475</v>
      </c>
      <c r="H338" s="11">
        <v>3.5000000000000003E-2</v>
      </c>
      <c r="I338" s="11"/>
      <c r="J338" s="26">
        <v>0.01</v>
      </c>
      <c r="K338" s="11">
        <v>0.01</v>
      </c>
      <c r="L338" s="11">
        <v>5.0000000000000001E-3</v>
      </c>
      <c r="M338" s="11">
        <v>5.0000000000000001E-3</v>
      </c>
      <c r="N338" s="11"/>
      <c r="O338" s="12">
        <f t="shared" si="166"/>
        <v>0</v>
      </c>
      <c r="P338" s="12">
        <f t="shared" si="165"/>
        <v>0</v>
      </c>
      <c r="Q338" s="12">
        <f t="shared" si="167"/>
        <v>0</v>
      </c>
      <c r="R338" s="12">
        <f t="shared" si="158"/>
        <v>0</v>
      </c>
      <c r="S338" s="12">
        <f t="shared" si="168"/>
        <v>0</v>
      </c>
      <c r="T338" s="12">
        <f t="shared" si="184"/>
        <v>0</v>
      </c>
      <c r="U338" s="12">
        <f t="shared" si="178"/>
        <v>0</v>
      </c>
      <c r="V338" s="12">
        <f t="shared" si="185"/>
        <v>0</v>
      </c>
      <c r="W338" s="12">
        <f t="shared" si="179"/>
        <v>0</v>
      </c>
      <c r="X338" s="12">
        <f t="shared" si="169"/>
        <v>0</v>
      </c>
      <c r="Y338" s="12">
        <f t="shared" si="186"/>
        <v>0</v>
      </c>
      <c r="Z338" s="12">
        <f t="shared" si="187"/>
        <v>0</v>
      </c>
      <c r="AA338" s="12">
        <f t="shared" si="188"/>
        <v>0</v>
      </c>
      <c r="AB338" s="12">
        <f t="shared" si="159"/>
        <v>0</v>
      </c>
      <c r="AC338" s="12">
        <v>20000000</v>
      </c>
      <c r="AD338" s="12">
        <v>20000000</v>
      </c>
      <c r="AE338" s="12">
        <f>SUMIFS('[1]TIẾN ĐỘ %'!$M$6:$M$1034,'[1]TIẾN ĐỘ %'!$G$6:$G$1034,$A338,'[1]TIẾN ĐỘ %'!$F$6:$F$1034,$E338)</f>
        <v>50000000</v>
      </c>
      <c r="AF338" s="12">
        <f t="shared" si="170"/>
        <v>90000000</v>
      </c>
      <c r="AG338" s="12">
        <v>0</v>
      </c>
      <c r="AH338" s="12">
        <v>9720000</v>
      </c>
      <c r="AI338" s="12">
        <v>19200000</v>
      </c>
      <c r="AJ338" s="12">
        <v>0</v>
      </c>
      <c r="AK338" s="12">
        <v>9360000</v>
      </c>
      <c r="AL338" s="12">
        <v>0</v>
      </c>
      <c r="AM338" s="12">
        <v>9360000</v>
      </c>
      <c r="AN338" s="12">
        <f>SUMIFS('[1]DATA THÔ IN'!$P$4:$P$12031,'[1]DATA THÔ IN'!$H$4:$H$12031,$A338,'[1]DATA THÔ IN'!$AC$4:$AC$12031,$E338,'[1]DATA THÔ IN'!$AH$4:$AH$12031,"Tiến độ 1")</f>
        <v>0</v>
      </c>
      <c r="AO338" s="12">
        <f>SUMIFS('[1]DATA THÔ IN'!$P$4:$P$12031,'[1]DATA THÔ IN'!$H$4:$H$12031,$A338,'[1]DATA THÔ IN'!$AC$4:$AC$12031,$E338,'[1]DATA THÔ IN'!$AH$4:$AH$12031,"Tiến độ 2")</f>
        <v>0</v>
      </c>
      <c r="AP338" s="12">
        <f>SUMIFS('[1]TIẾN ĐỘ %'!$N$6:$N$1034,'[1]TIẾN ĐỘ %'!$G$6:$G$1034,A338,'[1]TIẾN ĐỘ %'!$F$6:$F$1034,$E338)</f>
        <v>0</v>
      </c>
      <c r="AQ338" s="12">
        <f t="shared" si="171"/>
        <v>28560000</v>
      </c>
      <c r="AR338" s="15">
        <f t="shared" si="172"/>
        <v>0</v>
      </c>
      <c r="AS338" s="15">
        <f t="shared" si="173"/>
        <v>0.48599999999999999</v>
      </c>
      <c r="AT338" s="15">
        <f t="shared" si="174"/>
        <v>0.96</v>
      </c>
      <c r="AU338" s="16">
        <f t="shared" si="175"/>
        <v>0</v>
      </c>
      <c r="AV338" s="16">
        <f t="shared" si="176"/>
        <v>0.46800000000000003</v>
      </c>
      <c r="AW338" s="16">
        <f t="shared" si="177"/>
        <v>0.46800000000000003</v>
      </c>
      <c r="AX338" s="16">
        <f t="shared" si="180"/>
        <v>0</v>
      </c>
      <c r="AY338" s="16">
        <f t="shared" si="181"/>
        <v>0</v>
      </c>
      <c r="AZ338" s="16">
        <f t="shared" si="182"/>
        <v>0</v>
      </c>
      <c r="BA338" s="16">
        <f t="shared" si="183"/>
        <v>0.31733333333333336</v>
      </c>
    </row>
    <row r="339" spans="1:53" x14ac:dyDescent="0.25">
      <c r="A339" s="8" t="s">
        <v>1311</v>
      </c>
      <c r="B339" s="28" t="s">
        <v>966</v>
      </c>
      <c r="C339" s="28" t="s">
        <v>967</v>
      </c>
      <c r="D339" s="28" t="s">
        <v>515</v>
      </c>
      <c r="E339" s="9" t="s">
        <v>318</v>
      </c>
      <c r="F339" s="28" t="s">
        <v>506</v>
      </c>
      <c r="G339" s="28" t="s">
        <v>475</v>
      </c>
      <c r="H339" s="11">
        <v>3.5000000000000003E-2</v>
      </c>
      <c r="I339" s="11"/>
      <c r="J339" s="26">
        <v>0.01</v>
      </c>
      <c r="K339" s="11">
        <v>0.01</v>
      </c>
      <c r="L339" s="11">
        <v>5.0000000000000001E-3</v>
      </c>
      <c r="M339" s="11">
        <v>5.0000000000000001E-3</v>
      </c>
      <c r="N339" s="11"/>
      <c r="O339" s="12">
        <f t="shared" si="166"/>
        <v>0</v>
      </c>
      <c r="P339" s="12">
        <f t="shared" si="165"/>
        <v>0</v>
      </c>
      <c r="Q339" s="12">
        <f t="shared" si="167"/>
        <v>274446</v>
      </c>
      <c r="R339" s="12">
        <f t="shared" si="158"/>
        <v>274446</v>
      </c>
      <c r="S339" s="12">
        <f t="shared" si="168"/>
        <v>0</v>
      </c>
      <c r="T339" s="12">
        <f t="shared" si="184"/>
        <v>486360</v>
      </c>
      <c r="U339" s="12">
        <f t="shared" si="178"/>
        <v>0</v>
      </c>
      <c r="V339" s="12">
        <f t="shared" si="185"/>
        <v>607950</v>
      </c>
      <c r="W339" s="12">
        <f t="shared" si="179"/>
        <v>504000</v>
      </c>
      <c r="X339" s="12">
        <f t="shared" si="169"/>
        <v>0</v>
      </c>
      <c r="Y339" s="12">
        <f t="shared" si="186"/>
        <v>0</v>
      </c>
      <c r="Z339" s="12">
        <f t="shared" si="187"/>
        <v>0</v>
      </c>
      <c r="AA339" s="12">
        <f t="shared" si="188"/>
        <v>0</v>
      </c>
      <c r="AB339" s="12">
        <f t="shared" si="159"/>
        <v>0</v>
      </c>
      <c r="AC339" s="12">
        <v>20000000</v>
      </c>
      <c r="AD339" s="12">
        <v>50000000</v>
      </c>
      <c r="AE339" s="12">
        <f>SUMIFS('[1]TIẾN ĐỘ %'!$M$6:$M$1034,'[1]TIẾN ĐỘ %'!$G$6:$G$1034,$A339,'[1]TIẾN ĐỘ %'!$F$6:$F$1034,$E339)</f>
        <v>50000000</v>
      </c>
      <c r="AF339" s="12">
        <f t="shared" si="170"/>
        <v>120000000</v>
      </c>
      <c r="AG339" s="12">
        <v>0</v>
      </c>
      <c r="AH339" s="12">
        <v>28440000</v>
      </c>
      <c r="AI339" s="12">
        <v>28440000</v>
      </c>
      <c r="AJ339" s="12">
        <v>50400000</v>
      </c>
      <c r="AK339" s="12">
        <v>0</v>
      </c>
      <c r="AL339" s="12">
        <v>50400000</v>
      </c>
      <c r="AM339" s="12">
        <v>63000000</v>
      </c>
      <c r="AN339" s="12">
        <f>SUMIFS('[1]DATA THÔ IN'!$P$4:$P$12031,'[1]DATA THÔ IN'!$H$4:$H$12031,$A339,'[1]DATA THÔ IN'!$AC$4:$AC$12031,$E339,'[1]DATA THÔ IN'!$AH$4:$AH$12031,"Tiến độ 1")</f>
        <v>0</v>
      </c>
      <c r="AO339" s="12">
        <f>SUMIFS('[1]DATA THÔ IN'!$P$4:$P$12031,'[1]DATA THÔ IN'!$H$4:$H$12031,$A339,'[1]DATA THÔ IN'!$AC$4:$AC$12031,$E339,'[1]DATA THÔ IN'!$AH$4:$AH$12031,"Tiến độ 2")</f>
        <v>0</v>
      </c>
      <c r="AP339" s="12">
        <f>SUMIFS('[1]TIẾN ĐỘ %'!$N$6:$N$1034,'[1]TIẾN ĐỘ %'!$G$6:$G$1034,A339,'[1]TIẾN ĐỘ %'!$F$6:$F$1034,$E339)</f>
        <v>0</v>
      </c>
      <c r="AQ339" s="12">
        <f t="shared" si="171"/>
        <v>91440000</v>
      </c>
      <c r="AR339" s="15">
        <f t="shared" si="172"/>
        <v>0</v>
      </c>
      <c r="AS339" s="15">
        <f t="shared" si="173"/>
        <v>1.4219999999999999</v>
      </c>
      <c r="AT339" s="15">
        <f t="shared" si="174"/>
        <v>1.4219999999999999</v>
      </c>
      <c r="AU339" s="16">
        <f t="shared" si="175"/>
        <v>1.008</v>
      </c>
      <c r="AV339" s="16">
        <f t="shared" si="176"/>
        <v>0</v>
      </c>
      <c r="AW339" s="16">
        <f t="shared" si="177"/>
        <v>1.26</v>
      </c>
      <c r="AX339" s="16">
        <f t="shared" si="180"/>
        <v>0</v>
      </c>
      <c r="AY339" s="16">
        <f t="shared" si="181"/>
        <v>0</v>
      </c>
      <c r="AZ339" s="16">
        <f t="shared" si="182"/>
        <v>0</v>
      </c>
      <c r="BA339" s="16">
        <f t="shared" si="183"/>
        <v>0.76200000000000001</v>
      </c>
    </row>
    <row r="340" spans="1:53" x14ac:dyDescent="0.25">
      <c r="A340" s="8" t="s">
        <v>1312</v>
      </c>
      <c r="B340" s="28" t="s">
        <v>968</v>
      </c>
      <c r="C340" s="28" t="s">
        <v>969</v>
      </c>
      <c r="D340" s="28" t="s">
        <v>1390</v>
      </c>
      <c r="E340" s="9" t="s">
        <v>318</v>
      </c>
      <c r="F340" s="28" t="s">
        <v>505</v>
      </c>
      <c r="G340" s="28" t="s">
        <v>475</v>
      </c>
      <c r="H340" s="11">
        <v>3.5000000000000003E-2</v>
      </c>
      <c r="I340" s="11"/>
      <c r="J340" s="26">
        <v>0.01</v>
      </c>
      <c r="K340" s="11">
        <v>0.01</v>
      </c>
      <c r="L340" s="11">
        <v>5.0000000000000001E-3</v>
      </c>
      <c r="M340" s="11">
        <v>5.0000000000000001E-3</v>
      </c>
      <c r="N340" s="11"/>
      <c r="O340" s="12">
        <f t="shared" si="166"/>
        <v>0</v>
      </c>
      <c r="P340" s="12">
        <f t="shared" si="165"/>
        <v>208440</v>
      </c>
      <c r="Q340" s="12">
        <f t="shared" si="167"/>
        <v>275893.5</v>
      </c>
      <c r="R340" s="12">
        <f t="shared" si="158"/>
        <v>484333.5</v>
      </c>
      <c r="S340" s="12">
        <f t="shared" si="168"/>
        <v>0</v>
      </c>
      <c r="T340" s="12">
        <f t="shared" si="184"/>
        <v>270972</v>
      </c>
      <c r="U340" s="12">
        <f t="shared" si="178"/>
        <v>68901</v>
      </c>
      <c r="V340" s="12">
        <f t="shared" si="185"/>
        <v>339873</v>
      </c>
      <c r="W340" s="12">
        <f t="shared" si="179"/>
        <v>280800</v>
      </c>
      <c r="X340" s="12">
        <f t="shared" si="169"/>
        <v>0</v>
      </c>
      <c r="Y340" s="12">
        <f t="shared" si="186"/>
        <v>303396</v>
      </c>
      <c r="Z340" s="12">
        <f t="shared" si="187"/>
        <v>88587</v>
      </c>
      <c r="AA340" s="12">
        <f t="shared" si="188"/>
        <v>482307</v>
      </c>
      <c r="AB340" s="12">
        <f t="shared" si="159"/>
        <v>653256.75</v>
      </c>
      <c r="AC340" s="12">
        <v>50000000</v>
      </c>
      <c r="AD340" s="12">
        <v>35000000</v>
      </c>
      <c r="AE340" s="12">
        <f>SUMIFS('[1]TIẾN ĐỘ %'!$M$6:$M$1034,'[1]TIẾN ĐỘ %'!$G$6:$G$1034,$A340,'[1]TIẾN ĐỘ %'!$F$6:$F$1034,$E340)</f>
        <v>40000000</v>
      </c>
      <c r="AF340" s="12">
        <f t="shared" si="170"/>
        <v>125000000</v>
      </c>
      <c r="AG340" s="12">
        <v>21600000</v>
      </c>
      <c r="AH340" s="12">
        <v>28590000</v>
      </c>
      <c r="AI340" s="12">
        <v>50190000</v>
      </c>
      <c r="AJ340" s="12">
        <v>28080000</v>
      </c>
      <c r="AK340" s="12">
        <v>7140000</v>
      </c>
      <c r="AL340" s="12">
        <v>28080000</v>
      </c>
      <c r="AM340" s="12">
        <v>35220000</v>
      </c>
      <c r="AN340" s="12">
        <f>SUMIFS('[1]DATA THÔ IN'!$P$4:$P$12031,'[1]DATA THÔ IN'!$H$4:$H$12031,$A340,'[1]DATA THÔ IN'!$AC$4:$AC$12031,$E340,'[1]DATA THÔ IN'!$AH$4:$AH$12031,"Tiến độ 1")</f>
        <v>31440000</v>
      </c>
      <c r="AO340" s="12">
        <f>SUMIFS('[1]DATA THÔ IN'!$P$4:$P$12031,'[1]DATA THÔ IN'!$H$4:$H$12031,$A340,'[1]DATA THÔ IN'!$AC$4:$AC$12031,$E340,'[1]DATA THÔ IN'!$AH$4:$AH$12031,"Tiến độ 2")</f>
        <v>9180000</v>
      </c>
      <c r="AP340" s="12">
        <f>SUMIFS('[1]TIẾN ĐỘ %'!$N$6:$N$1034,'[1]TIẾN ĐỘ %'!$G$6:$G$1034,A340,'[1]TIẾN ĐỘ %'!$F$6:$F$1034,$E340)</f>
        <v>49980000</v>
      </c>
      <c r="AQ340" s="12">
        <f t="shared" si="171"/>
        <v>135390000</v>
      </c>
      <c r="AR340" s="15">
        <f t="shared" si="172"/>
        <v>0.432</v>
      </c>
      <c r="AS340" s="15">
        <f t="shared" si="173"/>
        <v>0.57179999999999997</v>
      </c>
      <c r="AT340" s="15">
        <f t="shared" si="174"/>
        <v>1.0038</v>
      </c>
      <c r="AU340" s="16">
        <f t="shared" si="175"/>
        <v>0.80228571428571427</v>
      </c>
      <c r="AV340" s="16">
        <f t="shared" si="176"/>
        <v>0.20399999999999999</v>
      </c>
      <c r="AW340" s="16">
        <f t="shared" si="177"/>
        <v>1.0062857142857142</v>
      </c>
      <c r="AX340" s="16">
        <f t="shared" si="180"/>
        <v>0.78600000000000003</v>
      </c>
      <c r="AY340" s="16">
        <f t="shared" si="181"/>
        <v>0.22950000000000001</v>
      </c>
      <c r="AZ340" s="16">
        <f t="shared" si="182"/>
        <v>1.2495000000000001</v>
      </c>
      <c r="BA340" s="16">
        <f t="shared" si="183"/>
        <v>1.0831200000000001</v>
      </c>
    </row>
    <row r="341" spans="1:53" x14ac:dyDescent="0.25">
      <c r="A341" s="8" t="s">
        <v>1314</v>
      </c>
      <c r="B341" s="28" t="s">
        <v>972</v>
      </c>
      <c r="C341" s="28" t="s">
        <v>973</v>
      </c>
      <c r="D341" s="28" t="s">
        <v>1459</v>
      </c>
      <c r="E341" s="9" t="s">
        <v>318</v>
      </c>
      <c r="F341" s="28" t="s">
        <v>474</v>
      </c>
      <c r="G341" s="28" t="s">
        <v>475</v>
      </c>
      <c r="H341" s="11">
        <v>3.5000000000000003E-2</v>
      </c>
      <c r="I341" s="11"/>
      <c r="J341" s="26">
        <v>0.01</v>
      </c>
      <c r="K341" s="11">
        <v>0.01</v>
      </c>
      <c r="L341" s="11">
        <v>5.0000000000000001E-3</v>
      </c>
      <c r="M341" s="11">
        <v>5.0000000000000001E-3</v>
      </c>
      <c r="N341" s="11"/>
      <c r="O341" s="12">
        <f t="shared" si="166"/>
        <v>0</v>
      </c>
      <c r="P341" s="12">
        <f t="shared" si="165"/>
        <v>627636</v>
      </c>
      <c r="Q341" s="12">
        <f t="shared" si="167"/>
        <v>304554</v>
      </c>
      <c r="R341" s="12">
        <f t="shared" si="158"/>
        <v>932190</v>
      </c>
      <c r="S341" s="12">
        <f t="shared" si="168"/>
        <v>0</v>
      </c>
      <c r="T341" s="12">
        <f t="shared" si="184"/>
        <v>881335</v>
      </c>
      <c r="U341" s="12">
        <f t="shared" si="178"/>
        <v>302238</v>
      </c>
      <c r="V341" s="12">
        <f t="shared" si="185"/>
        <v>1544869</v>
      </c>
      <c r="W341" s="12">
        <f t="shared" si="179"/>
        <v>913300</v>
      </c>
      <c r="X341" s="12">
        <f t="shared" si="169"/>
        <v>0</v>
      </c>
      <c r="Y341" s="12">
        <f t="shared" si="186"/>
        <v>1146420</v>
      </c>
      <c r="Z341" s="12">
        <f t="shared" si="187"/>
        <v>0</v>
      </c>
      <c r="AA341" s="12">
        <f t="shared" si="188"/>
        <v>1327068</v>
      </c>
      <c r="AB341" s="12">
        <f t="shared" si="159"/>
        <v>1902063.25</v>
      </c>
      <c r="AC341" s="12">
        <v>80240000</v>
      </c>
      <c r="AD341" s="12">
        <v>80240000</v>
      </c>
      <c r="AE341" s="12">
        <f>SUMIFS('[1]TIẾN ĐỘ %'!$M$6:$M$1034,'[1]TIẾN ĐỘ %'!$G$6:$G$1034,$A341,'[1]TIẾN ĐỘ %'!$F$6:$F$1034,$E341)</f>
        <v>100000000</v>
      </c>
      <c r="AF341" s="12">
        <f t="shared" si="170"/>
        <v>260480000</v>
      </c>
      <c r="AG341" s="12">
        <v>65040000</v>
      </c>
      <c r="AH341" s="12">
        <v>31560000</v>
      </c>
      <c r="AI341" s="12">
        <v>96600000</v>
      </c>
      <c r="AJ341" s="12">
        <v>91330000</v>
      </c>
      <c r="AK341" s="12">
        <v>31320000</v>
      </c>
      <c r="AL341" s="12">
        <v>91330000</v>
      </c>
      <c r="AM341" s="12">
        <v>160090000</v>
      </c>
      <c r="AN341" s="12">
        <f>SUMIFS('[1]DATA THÔ IN'!$P$4:$P$12031,'[1]DATA THÔ IN'!$H$4:$H$12031,$A341,'[1]DATA THÔ IN'!$AC$4:$AC$12031,$E341,'[1]DATA THÔ IN'!$AH$4:$AH$12031,"Tiến độ 1")</f>
        <v>118800000</v>
      </c>
      <c r="AO341" s="12">
        <f>SUMIFS('[1]DATA THÔ IN'!$P$4:$P$12031,'[1]DATA THÔ IN'!$H$4:$H$12031,$A341,'[1]DATA THÔ IN'!$AC$4:$AC$12031,$E341,'[1]DATA THÔ IN'!$AH$4:$AH$12031,"Tiến độ 2")</f>
        <v>0</v>
      </c>
      <c r="AP341" s="12">
        <f>SUMIFS('[1]TIẾN ĐỘ %'!$N$6:$N$1034,'[1]TIẾN ĐỘ %'!$G$6:$G$1034,A341,'[1]TIẾN ĐỘ %'!$F$6:$F$1034,$E341)</f>
        <v>137520000</v>
      </c>
      <c r="AQ341" s="12">
        <f t="shared" si="171"/>
        <v>394210000</v>
      </c>
      <c r="AR341" s="15">
        <f t="shared" si="172"/>
        <v>0.810568295114656</v>
      </c>
      <c r="AS341" s="15">
        <f t="shared" si="173"/>
        <v>0.39332003988035891</v>
      </c>
      <c r="AT341" s="15">
        <f t="shared" si="174"/>
        <v>1.2038883349950149</v>
      </c>
      <c r="AU341" s="16">
        <f t="shared" si="175"/>
        <v>1.1382103688933201</v>
      </c>
      <c r="AV341" s="16">
        <f t="shared" si="176"/>
        <v>0.39032901296111666</v>
      </c>
      <c r="AW341" s="16">
        <f t="shared" si="177"/>
        <v>1.9951395812562314</v>
      </c>
      <c r="AX341" s="16">
        <f t="shared" si="180"/>
        <v>1.1879999999999999</v>
      </c>
      <c r="AY341" s="16">
        <f t="shared" si="181"/>
        <v>0</v>
      </c>
      <c r="AZ341" s="16">
        <f t="shared" si="182"/>
        <v>1.3752</v>
      </c>
      <c r="BA341" s="16">
        <f t="shared" si="183"/>
        <v>1.5133983415233416</v>
      </c>
    </row>
    <row r="342" spans="1:53" x14ac:dyDescent="0.25">
      <c r="A342" s="8" t="s">
        <v>1318</v>
      </c>
      <c r="B342" s="28" t="s">
        <v>980</v>
      </c>
      <c r="C342" s="28" t="s">
        <v>981</v>
      </c>
      <c r="D342" s="28" t="s">
        <v>1390</v>
      </c>
      <c r="E342" s="9" t="s">
        <v>318</v>
      </c>
      <c r="F342" s="28" t="s">
        <v>505</v>
      </c>
      <c r="G342" s="28" t="s">
        <v>475</v>
      </c>
      <c r="H342" s="11">
        <v>3.5000000000000003E-2</v>
      </c>
      <c r="I342" s="11"/>
      <c r="J342" s="26">
        <v>0.01</v>
      </c>
      <c r="K342" s="11">
        <v>0.01</v>
      </c>
      <c r="L342" s="11">
        <v>5.0000000000000001E-3</v>
      </c>
      <c r="M342" s="11">
        <v>5.0000000000000001E-3</v>
      </c>
      <c r="N342" s="11"/>
      <c r="O342" s="12">
        <f t="shared" si="166"/>
        <v>0</v>
      </c>
      <c r="P342" s="12">
        <f t="shared" si="165"/>
        <v>761578</v>
      </c>
      <c r="Q342" s="12">
        <f t="shared" si="167"/>
        <v>302238</v>
      </c>
      <c r="R342" s="12">
        <f t="shared" si="158"/>
        <v>1063816</v>
      </c>
      <c r="S342" s="12">
        <f t="shared" si="168"/>
        <v>0</v>
      </c>
      <c r="T342" s="12">
        <f t="shared" si="184"/>
        <v>548892</v>
      </c>
      <c r="U342" s="12">
        <f t="shared" si="178"/>
        <v>334662</v>
      </c>
      <c r="V342" s="12">
        <f t="shared" si="185"/>
        <v>883554</v>
      </c>
      <c r="W342" s="12">
        <f t="shared" si="179"/>
        <v>568800</v>
      </c>
      <c r="X342" s="12">
        <f t="shared" si="169"/>
        <v>0</v>
      </c>
      <c r="Y342" s="12">
        <f t="shared" si="186"/>
        <v>681483</v>
      </c>
      <c r="Z342" s="12">
        <f t="shared" si="187"/>
        <v>487518</v>
      </c>
      <c r="AA342" s="12">
        <f t="shared" si="188"/>
        <v>1169001</v>
      </c>
      <c r="AB342" s="12">
        <f t="shared" si="159"/>
        <v>1558185.5</v>
      </c>
      <c r="AC342" s="12">
        <v>110000000</v>
      </c>
      <c r="AD342" s="12">
        <v>80000000</v>
      </c>
      <c r="AE342" s="12">
        <f>SUMIFS('[1]TIẾN ĐỘ %'!$M$6:$M$1034,'[1]TIẾN ĐỘ %'!$G$6:$G$1034,$A342,'[1]TIẾN ĐỘ %'!$F$6:$F$1034,$E342)</f>
        <v>120000000</v>
      </c>
      <c r="AF342" s="12">
        <f t="shared" si="170"/>
        <v>310000000</v>
      </c>
      <c r="AG342" s="12">
        <v>78920000</v>
      </c>
      <c r="AH342" s="12">
        <v>31320000</v>
      </c>
      <c r="AI342" s="12">
        <v>110240000</v>
      </c>
      <c r="AJ342" s="12">
        <v>56880000</v>
      </c>
      <c r="AK342" s="12">
        <v>34680000</v>
      </c>
      <c r="AL342" s="12">
        <v>56880000</v>
      </c>
      <c r="AM342" s="12">
        <v>91560000</v>
      </c>
      <c r="AN342" s="12">
        <f>SUMIFS('[1]DATA THÔ IN'!$P$4:$P$12031,'[1]DATA THÔ IN'!$H$4:$H$12031,$A342,'[1]DATA THÔ IN'!$AC$4:$AC$12031,$E342,'[1]DATA THÔ IN'!$AH$4:$AH$12031,"Tiến độ 1")</f>
        <v>70620000</v>
      </c>
      <c r="AO342" s="12">
        <f>SUMIFS('[1]DATA THÔ IN'!$P$4:$P$12031,'[1]DATA THÔ IN'!$H$4:$H$12031,$A342,'[1]DATA THÔ IN'!$AC$4:$AC$12031,$E342,'[1]DATA THÔ IN'!$AH$4:$AH$12031,"Tiến độ 2")</f>
        <v>50520000</v>
      </c>
      <c r="AP342" s="12">
        <f>SUMIFS('[1]TIẾN ĐỘ %'!$N$6:$N$1034,'[1]TIẾN ĐỘ %'!$G$6:$G$1034,A342,'[1]TIẾN ĐỘ %'!$F$6:$F$1034,$E342)</f>
        <v>121140000</v>
      </c>
      <c r="AQ342" s="12">
        <f t="shared" si="171"/>
        <v>322940000</v>
      </c>
      <c r="AR342" s="15">
        <f t="shared" si="172"/>
        <v>0.71745454545454546</v>
      </c>
      <c r="AS342" s="15">
        <f t="shared" si="173"/>
        <v>0.28472727272727272</v>
      </c>
      <c r="AT342" s="15">
        <f t="shared" si="174"/>
        <v>1.0021818181818183</v>
      </c>
      <c r="AU342" s="16">
        <f t="shared" si="175"/>
        <v>0.71099999999999997</v>
      </c>
      <c r="AV342" s="16">
        <f t="shared" si="176"/>
        <v>0.4335</v>
      </c>
      <c r="AW342" s="16">
        <f t="shared" si="177"/>
        <v>1.1445000000000001</v>
      </c>
      <c r="AX342" s="16">
        <f t="shared" si="180"/>
        <v>0.58850000000000002</v>
      </c>
      <c r="AY342" s="16">
        <f t="shared" si="181"/>
        <v>0.42099999999999999</v>
      </c>
      <c r="AZ342" s="16">
        <f t="shared" si="182"/>
        <v>1.0095000000000001</v>
      </c>
      <c r="BA342" s="16">
        <f t="shared" si="183"/>
        <v>1.0417419354838711</v>
      </c>
    </row>
    <row r="343" spans="1:53" x14ac:dyDescent="0.25">
      <c r="A343" s="8" t="s">
        <v>1319</v>
      </c>
      <c r="B343" s="28" t="s">
        <v>982</v>
      </c>
      <c r="C343" s="28" t="s">
        <v>983</v>
      </c>
      <c r="D343" s="28" t="s">
        <v>1390</v>
      </c>
      <c r="E343" s="9" t="s">
        <v>318</v>
      </c>
      <c r="F343" s="28" t="s">
        <v>505</v>
      </c>
      <c r="G343" s="28" t="s">
        <v>475</v>
      </c>
      <c r="H343" s="11">
        <v>3.5000000000000003E-2</v>
      </c>
      <c r="I343" s="11"/>
      <c r="J343" s="26">
        <v>0.01</v>
      </c>
      <c r="K343" s="11">
        <v>0.01</v>
      </c>
      <c r="L343" s="11">
        <v>5.0000000000000001E-3</v>
      </c>
      <c r="M343" s="11">
        <v>5.0000000000000001E-3</v>
      </c>
      <c r="N343" s="11"/>
      <c r="O343" s="12">
        <f t="shared" si="166"/>
        <v>0</v>
      </c>
      <c r="P343" s="12">
        <f t="shared" si="165"/>
        <v>0</v>
      </c>
      <c r="Q343" s="12">
        <f t="shared" si="167"/>
        <v>0</v>
      </c>
      <c r="R343" s="12">
        <f t="shared" si="158"/>
        <v>506046</v>
      </c>
      <c r="S343" s="12">
        <f t="shared" si="168"/>
        <v>0</v>
      </c>
      <c r="T343" s="12">
        <f t="shared" si="184"/>
        <v>179490</v>
      </c>
      <c r="U343" s="12">
        <f t="shared" si="178"/>
        <v>0</v>
      </c>
      <c r="V343" s="12">
        <f t="shared" si="185"/>
        <v>0</v>
      </c>
      <c r="W343" s="12">
        <f t="shared" si="179"/>
        <v>186000</v>
      </c>
      <c r="X343" s="12">
        <f t="shared" si="169"/>
        <v>0</v>
      </c>
      <c r="Y343" s="12">
        <f t="shared" si="186"/>
        <v>0</v>
      </c>
      <c r="Z343" s="12">
        <f t="shared" si="187"/>
        <v>0</v>
      </c>
      <c r="AA343" s="12">
        <f t="shared" si="188"/>
        <v>0</v>
      </c>
      <c r="AB343" s="12">
        <f t="shared" si="159"/>
        <v>0</v>
      </c>
      <c r="AC343" s="12">
        <v>50000000</v>
      </c>
      <c r="AD343" s="12">
        <v>40000000</v>
      </c>
      <c r="AE343" s="12">
        <f>SUMIFS('[1]TIẾN ĐỘ %'!$M$6:$M$1034,'[1]TIẾN ĐỘ %'!$G$6:$G$1034,$A343,'[1]TIẾN ĐỘ %'!$F$6:$F$1034,$E343)</f>
        <v>50000000</v>
      </c>
      <c r="AF343" s="12">
        <f t="shared" si="170"/>
        <v>140000000</v>
      </c>
      <c r="AG343" s="12">
        <v>8640000</v>
      </c>
      <c r="AH343" s="12">
        <v>0</v>
      </c>
      <c r="AI343" s="12">
        <v>52440000</v>
      </c>
      <c r="AJ343" s="12">
        <v>18600000</v>
      </c>
      <c r="AK343" s="12">
        <v>0</v>
      </c>
      <c r="AL343" s="12">
        <v>18600000</v>
      </c>
      <c r="AM343" s="12">
        <v>18600000</v>
      </c>
      <c r="AN343" s="12">
        <f>SUMIFS('[1]DATA THÔ IN'!$P$4:$P$12031,'[1]DATA THÔ IN'!$H$4:$H$12031,$A343,'[1]DATA THÔ IN'!$AC$4:$AC$12031,$E343,'[1]DATA THÔ IN'!$AH$4:$AH$12031,"Tiến độ 1")</f>
        <v>0</v>
      </c>
      <c r="AO343" s="12">
        <f>SUMIFS('[1]DATA THÔ IN'!$P$4:$P$12031,'[1]DATA THÔ IN'!$H$4:$H$12031,$A343,'[1]DATA THÔ IN'!$AC$4:$AC$12031,$E343,'[1]DATA THÔ IN'!$AH$4:$AH$12031,"Tiến độ 2")</f>
        <v>12720000</v>
      </c>
      <c r="AP343" s="12">
        <f>SUMIFS('[1]TIẾN ĐỘ %'!$N$6:$N$1034,'[1]TIẾN ĐỘ %'!$G$6:$G$1034,A343,'[1]TIẾN ĐỘ %'!$F$6:$F$1034,$E343)</f>
        <v>12720000</v>
      </c>
      <c r="AQ343" s="12">
        <f t="shared" si="171"/>
        <v>83760000</v>
      </c>
      <c r="AR343" s="15">
        <f t="shared" si="172"/>
        <v>0.17280000000000001</v>
      </c>
      <c r="AS343" s="15">
        <f t="shared" si="173"/>
        <v>0</v>
      </c>
      <c r="AT343" s="15">
        <f t="shared" si="174"/>
        <v>1.0488</v>
      </c>
      <c r="AU343" s="16">
        <f t="shared" si="175"/>
        <v>0.46500000000000002</v>
      </c>
      <c r="AV343" s="16">
        <f t="shared" si="176"/>
        <v>0</v>
      </c>
      <c r="AW343" s="16">
        <f t="shared" si="177"/>
        <v>0.46500000000000002</v>
      </c>
      <c r="AX343" s="16">
        <f t="shared" si="180"/>
        <v>0</v>
      </c>
      <c r="AY343" s="16">
        <f t="shared" si="181"/>
        <v>0.25440000000000002</v>
      </c>
      <c r="AZ343" s="16">
        <f t="shared" si="182"/>
        <v>0.25440000000000002</v>
      </c>
      <c r="BA343" s="16">
        <f t="shared" si="183"/>
        <v>0.59828571428571431</v>
      </c>
    </row>
    <row r="344" spans="1:53" x14ac:dyDescent="0.25">
      <c r="A344" s="8" t="s">
        <v>1322</v>
      </c>
      <c r="B344" s="28" t="s">
        <v>988</v>
      </c>
      <c r="C344" s="28" t="s">
        <v>989</v>
      </c>
      <c r="D344" s="28" t="s">
        <v>1459</v>
      </c>
      <c r="E344" s="9" t="s">
        <v>318</v>
      </c>
      <c r="F344" s="28" t="s">
        <v>488</v>
      </c>
      <c r="G344" s="28" t="s">
        <v>475</v>
      </c>
      <c r="H344" s="11">
        <v>3.5000000000000003E-2</v>
      </c>
      <c r="I344" s="11"/>
      <c r="J344" s="26">
        <v>0.01</v>
      </c>
      <c r="K344" s="11">
        <v>0.01</v>
      </c>
      <c r="L344" s="11">
        <v>5.0000000000000001E-3</v>
      </c>
      <c r="M344" s="11">
        <v>5.0000000000000001E-3</v>
      </c>
      <c r="N344" s="11"/>
      <c r="O344" s="12">
        <f t="shared" si="166"/>
        <v>0</v>
      </c>
      <c r="P344" s="12">
        <f t="shared" si="165"/>
        <v>0</v>
      </c>
      <c r="Q344" s="12">
        <f t="shared" si="167"/>
        <v>0</v>
      </c>
      <c r="R344" s="12">
        <f t="shared" si="158"/>
        <v>0</v>
      </c>
      <c r="S344" s="12">
        <f t="shared" si="168"/>
        <v>0</v>
      </c>
      <c r="T344" s="12">
        <f t="shared" si="184"/>
        <v>0</v>
      </c>
      <c r="U344" s="12">
        <f t="shared" si="178"/>
        <v>0</v>
      </c>
      <c r="V344" s="12">
        <f t="shared" si="185"/>
        <v>0</v>
      </c>
      <c r="W344" s="12">
        <f t="shared" si="179"/>
        <v>0</v>
      </c>
      <c r="X344" s="12">
        <f t="shared" si="169"/>
        <v>0</v>
      </c>
      <c r="Y344" s="12">
        <f t="shared" si="186"/>
        <v>0</v>
      </c>
      <c r="Z344" s="12">
        <f t="shared" si="187"/>
        <v>0</v>
      </c>
      <c r="AA344" s="12">
        <f t="shared" si="188"/>
        <v>0</v>
      </c>
      <c r="AB344" s="12">
        <f t="shared" si="159"/>
        <v>0</v>
      </c>
      <c r="AC344" s="12">
        <v>0</v>
      </c>
      <c r="AD344" s="12">
        <v>0</v>
      </c>
      <c r="AE344" s="12">
        <f>SUMIFS('[1]TIẾN ĐỘ %'!$M$6:$M$1034,'[1]TIẾN ĐỘ %'!$G$6:$G$1034,$A344,'[1]TIẾN ĐỘ %'!$F$6:$F$1034,$E344)</f>
        <v>0</v>
      </c>
      <c r="AF344" s="12">
        <f t="shared" si="170"/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f>SUMIFS('[1]DATA THÔ IN'!$P$4:$P$12031,'[1]DATA THÔ IN'!$H$4:$H$12031,$A344,'[1]DATA THÔ IN'!$AC$4:$AC$12031,$E344,'[1]DATA THÔ IN'!$AH$4:$AH$12031,"Tiến độ 1")</f>
        <v>0</v>
      </c>
      <c r="AO344" s="12">
        <f>SUMIFS('[1]DATA THÔ IN'!$P$4:$P$12031,'[1]DATA THÔ IN'!$H$4:$H$12031,$A344,'[1]DATA THÔ IN'!$AC$4:$AC$12031,$E344,'[1]DATA THÔ IN'!$AH$4:$AH$12031,"Tiến độ 2")</f>
        <v>0</v>
      </c>
      <c r="AP344" s="12">
        <f>SUMIFS('[1]TIẾN ĐỘ %'!$N$6:$N$1034,'[1]TIẾN ĐỘ %'!$G$6:$G$1034,A344,'[1]TIẾN ĐỘ %'!$F$6:$F$1034,$E344)</f>
        <v>0</v>
      </c>
      <c r="AQ344" s="12">
        <f t="shared" si="171"/>
        <v>0</v>
      </c>
      <c r="AR344" s="15">
        <f t="shared" si="172"/>
        <v>0</v>
      </c>
      <c r="AS344" s="15">
        <f t="shared" si="173"/>
        <v>0</v>
      </c>
      <c r="AT344" s="15">
        <f t="shared" si="174"/>
        <v>0</v>
      </c>
      <c r="AU344" s="16">
        <f t="shared" si="175"/>
        <v>0</v>
      </c>
      <c r="AV344" s="16">
        <f t="shared" si="176"/>
        <v>0</v>
      </c>
      <c r="AW344" s="16">
        <f t="shared" si="177"/>
        <v>0</v>
      </c>
      <c r="AX344" s="16">
        <f t="shared" si="180"/>
        <v>0</v>
      </c>
      <c r="AY344" s="16">
        <f t="shared" si="181"/>
        <v>0</v>
      </c>
      <c r="AZ344" s="16">
        <f t="shared" si="182"/>
        <v>0</v>
      </c>
      <c r="BA344" s="16">
        <f t="shared" si="183"/>
        <v>0</v>
      </c>
    </row>
    <row r="345" spans="1:53" x14ac:dyDescent="0.25">
      <c r="A345" s="8" t="s">
        <v>1323</v>
      </c>
      <c r="B345" s="28" t="s">
        <v>990</v>
      </c>
      <c r="C345" s="28" t="s">
        <v>991</v>
      </c>
      <c r="D345" s="28" t="s">
        <v>1459</v>
      </c>
      <c r="E345" s="9" t="s">
        <v>318</v>
      </c>
      <c r="F345" s="28" t="s">
        <v>488</v>
      </c>
      <c r="G345" s="28" t="s">
        <v>475</v>
      </c>
      <c r="H345" s="11">
        <v>3.5000000000000003E-2</v>
      </c>
      <c r="I345" s="11"/>
      <c r="J345" s="26">
        <v>0.01</v>
      </c>
      <c r="K345" s="11">
        <v>0.01</v>
      </c>
      <c r="L345" s="11">
        <v>5.0000000000000001E-3</v>
      </c>
      <c r="M345" s="11">
        <v>5.0000000000000001E-3</v>
      </c>
      <c r="N345" s="11"/>
      <c r="O345" s="12">
        <f t="shared" si="166"/>
        <v>0</v>
      </c>
      <c r="P345" s="12">
        <f t="shared" si="165"/>
        <v>796704</v>
      </c>
      <c r="Q345" s="12">
        <f t="shared" si="167"/>
        <v>1072308</v>
      </c>
      <c r="R345" s="12">
        <f t="shared" si="158"/>
        <v>1869012</v>
      </c>
      <c r="S345" s="12">
        <f t="shared" si="168"/>
        <v>0</v>
      </c>
      <c r="T345" s="12">
        <f t="shared" si="184"/>
        <v>0</v>
      </c>
      <c r="U345" s="12">
        <f t="shared" si="178"/>
        <v>1856564</v>
      </c>
      <c r="V345" s="12">
        <f t="shared" si="185"/>
        <v>1856564</v>
      </c>
      <c r="W345" s="12">
        <f t="shared" si="179"/>
        <v>0</v>
      </c>
      <c r="X345" s="12">
        <f t="shared" si="169"/>
        <v>0</v>
      </c>
      <c r="Y345" s="12">
        <f t="shared" si="186"/>
        <v>0</v>
      </c>
      <c r="Z345" s="12">
        <f t="shared" si="187"/>
        <v>0</v>
      </c>
      <c r="AA345" s="12">
        <f t="shared" si="188"/>
        <v>0</v>
      </c>
      <c r="AB345" s="12">
        <f t="shared" si="159"/>
        <v>0</v>
      </c>
      <c r="AC345" s="12">
        <v>192000000</v>
      </c>
      <c r="AD345" s="12">
        <v>192000000</v>
      </c>
      <c r="AE345" s="12">
        <f>SUMIFS('[1]TIẾN ĐỘ %'!$M$6:$M$1034,'[1]TIẾN ĐỘ %'!$G$6:$G$1034,$A345,'[1]TIẾN ĐỘ %'!$F$6:$F$1034,$E345)</f>
        <v>190000000</v>
      </c>
      <c r="AF345" s="12">
        <f t="shared" si="170"/>
        <v>574000000</v>
      </c>
      <c r="AG345" s="12">
        <v>82560000</v>
      </c>
      <c r="AH345" s="12">
        <v>111120000</v>
      </c>
      <c r="AI345" s="12">
        <v>193680000</v>
      </c>
      <c r="AJ345" s="12">
        <v>0</v>
      </c>
      <c r="AK345" s="12">
        <v>192390000</v>
      </c>
      <c r="AL345" s="12">
        <v>0</v>
      </c>
      <c r="AM345" s="12">
        <v>192390000</v>
      </c>
      <c r="AN345" s="12">
        <f>SUMIFS('[1]DATA THÔ IN'!$P$4:$P$12031,'[1]DATA THÔ IN'!$H$4:$H$12031,$A345,'[1]DATA THÔ IN'!$AC$4:$AC$12031,$E345,'[1]DATA THÔ IN'!$AH$4:$AH$12031,"Tiến độ 1")</f>
        <v>0</v>
      </c>
      <c r="AO345" s="12">
        <f>SUMIFS('[1]DATA THÔ IN'!$P$4:$P$12031,'[1]DATA THÔ IN'!$H$4:$H$12031,$A345,'[1]DATA THÔ IN'!$AC$4:$AC$12031,$E345,'[1]DATA THÔ IN'!$AH$4:$AH$12031,"Tiến độ 2")</f>
        <v>0</v>
      </c>
      <c r="AP345" s="12">
        <f>SUMIFS('[1]TIẾN ĐỘ %'!$N$6:$N$1034,'[1]TIẾN ĐỘ %'!$G$6:$G$1034,A345,'[1]TIẾN ĐỘ %'!$F$6:$F$1034,$E345)</f>
        <v>0</v>
      </c>
      <c r="AQ345" s="12">
        <f t="shared" si="171"/>
        <v>386070000</v>
      </c>
      <c r="AR345" s="15">
        <f t="shared" si="172"/>
        <v>0.43</v>
      </c>
      <c r="AS345" s="15">
        <f t="shared" si="173"/>
        <v>0.57874999999999999</v>
      </c>
      <c r="AT345" s="15">
        <f t="shared" si="174"/>
        <v>1.00875</v>
      </c>
      <c r="AU345" s="16">
        <f t="shared" si="175"/>
        <v>0</v>
      </c>
      <c r="AV345" s="16">
        <f t="shared" si="176"/>
        <v>1.0020312499999999</v>
      </c>
      <c r="AW345" s="16">
        <f t="shared" si="177"/>
        <v>1.0020312499999999</v>
      </c>
      <c r="AX345" s="16">
        <f t="shared" si="180"/>
        <v>0</v>
      </c>
      <c r="AY345" s="16">
        <f t="shared" si="181"/>
        <v>0</v>
      </c>
      <c r="AZ345" s="16">
        <f t="shared" si="182"/>
        <v>0</v>
      </c>
      <c r="BA345" s="16">
        <f t="shared" si="183"/>
        <v>0.67259581881533104</v>
      </c>
    </row>
    <row r="346" spans="1:53" x14ac:dyDescent="0.25">
      <c r="A346" s="8" t="s">
        <v>1346</v>
      </c>
      <c r="B346" s="28" t="s">
        <v>1260</v>
      </c>
      <c r="C346" s="28" t="s">
        <v>1261</v>
      </c>
      <c r="D346" s="28" t="s">
        <v>483</v>
      </c>
      <c r="E346" s="9" t="s">
        <v>318</v>
      </c>
      <c r="F346" s="28" t="s">
        <v>516</v>
      </c>
      <c r="G346" s="28" t="s">
        <v>475</v>
      </c>
      <c r="H346" s="11">
        <v>3.5000000000000003E-2</v>
      </c>
      <c r="I346" s="11"/>
      <c r="J346" s="26">
        <v>0.01</v>
      </c>
      <c r="K346" s="11">
        <v>0.01</v>
      </c>
      <c r="L346" s="11">
        <v>5.0000000000000001E-3</v>
      </c>
      <c r="M346" s="11">
        <v>5.0000000000000001E-3</v>
      </c>
      <c r="N346" s="11"/>
      <c r="O346" s="12">
        <f t="shared" si="166"/>
        <v>0</v>
      </c>
      <c r="P346" s="12">
        <f t="shared" si="165"/>
        <v>0</v>
      </c>
      <c r="Q346" s="12">
        <f t="shared" si="167"/>
        <v>0</v>
      </c>
      <c r="R346" s="12">
        <f t="shared" si="158"/>
        <v>0</v>
      </c>
      <c r="S346" s="12">
        <f t="shared" si="168"/>
        <v>0</v>
      </c>
      <c r="T346" s="12">
        <f t="shared" si="184"/>
        <v>0</v>
      </c>
      <c r="U346" s="12">
        <f t="shared" si="178"/>
        <v>0</v>
      </c>
      <c r="V346" s="12">
        <f t="shared" si="185"/>
        <v>0</v>
      </c>
      <c r="W346" s="12">
        <f t="shared" si="179"/>
        <v>0</v>
      </c>
      <c r="X346" s="12">
        <f t="shared" si="169"/>
        <v>0</v>
      </c>
      <c r="Y346" s="12">
        <f t="shared" si="186"/>
        <v>838392</v>
      </c>
      <c r="Z346" s="12">
        <f t="shared" si="187"/>
        <v>0</v>
      </c>
      <c r="AA346" s="12">
        <f t="shared" si="188"/>
        <v>1138314</v>
      </c>
      <c r="AB346" s="12">
        <f t="shared" si="159"/>
        <v>0</v>
      </c>
      <c r="AC346" s="12">
        <v>70000000</v>
      </c>
      <c r="AD346" s="12">
        <v>80000000</v>
      </c>
      <c r="AE346" s="12">
        <f>SUMIFS('[1]TIẾN ĐỘ %'!$M$6:$M$1034,'[1]TIẾN ĐỘ %'!$G$6:$G$1034,$A346,'[1]TIẾN ĐỘ %'!$F$6:$F$1034,$E346)</f>
        <v>100000000</v>
      </c>
      <c r="AF346" s="12">
        <f t="shared" si="170"/>
        <v>250000000</v>
      </c>
      <c r="AG346" s="12">
        <v>0</v>
      </c>
      <c r="AH346" s="12">
        <v>0</v>
      </c>
      <c r="AI346" s="12">
        <v>49680000</v>
      </c>
      <c r="AJ346" s="12">
        <v>0</v>
      </c>
      <c r="AK346" s="12">
        <v>18960000</v>
      </c>
      <c r="AL346" s="12">
        <v>0</v>
      </c>
      <c r="AM346" s="12">
        <v>18960000</v>
      </c>
      <c r="AN346" s="12">
        <f>SUMIFS('[1]DATA THÔ IN'!$P$4:$P$12031,'[1]DATA THÔ IN'!$H$4:$H$12031,$A346,'[1]DATA THÔ IN'!$AC$4:$AC$12031,$E346,'[1]DATA THÔ IN'!$AH$4:$AH$12031,"Tiến độ 1")</f>
        <v>86880000</v>
      </c>
      <c r="AO346" s="12">
        <f>SUMIFS('[1]DATA THÔ IN'!$P$4:$P$12031,'[1]DATA THÔ IN'!$H$4:$H$12031,$A346,'[1]DATA THÔ IN'!$AC$4:$AC$12031,$E346,'[1]DATA THÔ IN'!$AH$4:$AH$12031,"Tiến độ 2")</f>
        <v>0</v>
      </c>
      <c r="AP346" s="12">
        <f>SUMIFS('[1]TIẾN ĐỘ %'!$N$6:$N$1034,'[1]TIẾN ĐỘ %'!$G$6:$G$1034,A346,'[1]TIẾN ĐỘ %'!$F$6:$F$1034,$E346)</f>
        <v>117960000</v>
      </c>
      <c r="AQ346" s="12">
        <f t="shared" si="171"/>
        <v>186600000</v>
      </c>
      <c r="AR346" s="15">
        <f t="shared" si="172"/>
        <v>0</v>
      </c>
      <c r="AS346" s="15">
        <f t="shared" si="173"/>
        <v>0</v>
      </c>
      <c r="AT346" s="15">
        <f t="shared" si="174"/>
        <v>0.70971428571428574</v>
      </c>
      <c r="AU346" s="16">
        <f t="shared" si="175"/>
        <v>0</v>
      </c>
      <c r="AV346" s="16">
        <f t="shared" si="176"/>
        <v>0.23699999999999999</v>
      </c>
      <c r="AW346" s="16">
        <f t="shared" si="177"/>
        <v>0.23699999999999999</v>
      </c>
      <c r="AX346" s="16">
        <f t="shared" si="180"/>
        <v>0.86880000000000002</v>
      </c>
      <c r="AY346" s="16">
        <f t="shared" si="181"/>
        <v>0</v>
      </c>
      <c r="AZ346" s="16">
        <f t="shared" si="182"/>
        <v>1.1796</v>
      </c>
      <c r="BA346" s="16">
        <f t="shared" si="183"/>
        <v>0.74639999999999995</v>
      </c>
    </row>
    <row r="347" spans="1:53" x14ac:dyDescent="0.25">
      <c r="A347" s="8" t="s">
        <v>1297</v>
      </c>
      <c r="B347" s="28" t="s">
        <v>940</v>
      </c>
      <c r="C347" s="28" t="s">
        <v>941</v>
      </c>
      <c r="D347" s="28" t="s">
        <v>483</v>
      </c>
      <c r="E347" s="9" t="s">
        <v>318</v>
      </c>
      <c r="F347" s="28" t="s">
        <v>484</v>
      </c>
      <c r="G347" s="28" t="s">
        <v>485</v>
      </c>
      <c r="H347" s="11">
        <v>3.5000000000000003E-2</v>
      </c>
      <c r="I347" s="11"/>
      <c r="J347" s="26">
        <v>0.01</v>
      </c>
      <c r="K347" s="11">
        <v>0.01</v>
      </c>
      <c r="L347" s="11">
        <v>5.0000000000000001E-3</v>
      </c>
      <c r="M347" s="11">
        <v>5.0000000000000001E-3</v>
      </c>
      <c r="N347" s="11"/>
      <c r="O347" s="12">
        <f t="shared" si="166"/>
        <v>0</v>
      </c>
      <c r="P347" s="12">
        <f t="shared" si="165"/>
        <v>669903</v>
      </c>
      <c r="Q347" s="12">
        <f t="shared" si="167"/>
        <v>799599</v>
      </c>
      <c r="R347" s="12">
        <f t="shared" si="158"/>
        <v>1469502</v>
      </c>
      <c r="S347" s="12">
        <f t="shared" si="168"/>
        <v>0</v>
      </c>
      <c r="T347" s="12">
        <f t="shared" si="184"/>
        <v>1001670</v>
      </c>
      <c r="U347" s="12">
        <f t="shared" si="178"/>
        <v>62532</v>
      </c>
      <c r="V347" s="12">
        <f t="shared" si="185"/>
        <v>1064202</v>
      </c>
      <c r="W347" s="12">
        <f t="shared" si="179"/>
        <v>1038000</v>
      </c>
      <c r="X347" s="12">
        <f t="shared" si="169"/>
        <v>0</v>
      </c>
      <c r="Y347" s="12">
        <f t="shared" si="186"/>
        <v>843024</v>
      </c>
      <c r="Z347" s="12">
        <f t="shared" si="187"/>
        <v>728382</v>
      </c>
      <c r="AA347" s="12">
        <f t="shared" si="188"/>
        <v>1571406</v>
      </c>
      <c r="AB347" s="12">
        <f t="shared" si="159"/>
        <v>2052555</v>
      </c>
      <c r="AC347" s="12">
        <v>150000000</v>
      </c>
      <c r="AD347" s="12">
        <v>100000000</v>
      </c>
      <c r="AE347" s="12">
        <f>SUMIFS('[1]TIẾN ĐỘ %'!$M$6:$M$1034,'[1]TIẾN ĐỘ %'!$G$6:$G$1034,$A347,'[1]TIẾN ĐỘ %'!$F$6:$F$1034,$E347)</f>
        <v>160000000</v>
      </c>
      <c r="AF347" s="12">
        <f t="shared" si="170"/>
        <v>410000000</v>
      </c>
      <c r="AG347" s="12">
        <v>69420000</v>
      </c>
      <c r="AH347" s="12">
        <v>82860000</v>
      </c>
      <c r="AI347" s="12">
        <v>152280000</v>
      </c>
      <c r="AJ347" s="12">
        <v>103800000</v>
      </c>
      <c r="AK347" s="12">
        <v>6480000</v>
      </c>
      <c r="AL347" s="12">
        <v>103800000</v>
      </c>
      <c r="AM347" s="12">
        <v>110280000</v>
      </c>
      <c r="AN347" s="12">
        <f>SUMIFS('[1]DATA THÔ IN'!$P$4:$P$12031,'[1]DATA THÔ IN'!$H$4:$H$12031,$A347,'[1]DATA THÔ IN'!$AC$4:$AC$12031,$E347,'[1]DATA THÔ IN'!$AH$4:$AH$12031,"Tiến độ 1")</f>
        <v>87360000</v>
      </c>
      <c r="AO347" s="12">
        <f>SUMIFS('[1]DATA THÔ IN'!$P$4:$P$12031,'[1]DATA THÔ IN'!$H$4:$H$12031,$A347,'[1]DATA THÔ IN'!$AC$4:$AC$12031,$E347,'[1]DATA THÔ IN'!$AH$4:$AH$12031,"Tiến độ 2")</f>
        <v>75480000</v>
      </c>
      <c r="AP347" s="12">
        <f>SUMIFS('[1]TIẾN ĐỘ %'!$N$6:$N$1034,'[1]TIẾN ĐỘ %'!$G$6:$G$1034,A347,'[1]TIẾN ĐỘ %'!$F$6:$F$1034,$E347)</f>
        <v>162840000</v>
      </c>
      <c r="AQ347" s="12">
        <f t="shared" si="171"/>
        <v>425400000</v>
      </c>
      <c r="AR347" s="15">
        <f t="shared" si="172"/>
        <v>0.46279999999999999</v>
      </c>
      <c r="AS347" s="15">
        <f t="shared" si="173"/>
        <v>0.5524</v>
      </c>
      <c r="AT347" s="15">
        <f t="shared" si="174"/>
        <v>1.0152000000000001</v>
      </c>
      <c r="AU347" s="16">
        <f t="shared" si="175"/>
        <v>1.038</v>
      </c>
      <c r="AV347" s="16">
        <f t="shared" si="176"/>
        <v>6.4799999999999996E-2</v>
      </c>
      <c r="AW347" s="16">
        <f t="shared" si="177"/>
        <v>1.1028</v>
      </c>
      <c r="AX347" s="16">
        <f t="shared" si="180"/>
        <v>0.54600000000000004</v>
      </c>
      <c r="AY347" s="16">
        <f t="shared" si="181"/>
        <v>0.47175</v>
      </c>
      <c r="AZ347" s="16">
        <f t="shared" si="182"/>
        <v>1.0177499999999999</v>
      </c>
      <c r="BA347" s="16">
        <f t="shared" si="183"/>
        <v>1.0375609756097561</v>
      </c>
    </row>
    <row r="348" spans="1:53" x14ac:dyDescent="0.25">
      <c r="A348" s="8" t="s">
        <v>1301</v>
      </c>
      <c r="B348" s="28" t="s">
        <v>946</v>
      </c>
      <c r="C348" s="28" t="s">
        <v>947</v>
      </c>
      <c r="D348" s="28" t="s">
        <v>497</v>
      </c>
      <c r="E348" s="9" t="s">
        <v>318</v>
      </c>
      <c r="F348" s="28" t="s">
        <v>498</v>
      </c>
      <c r="G348" s="28" t="s">
        <v>485</v>
      </c>
      <c r="H348" s="11">
        <v>3.5000000000000003E-2</v>
      </c>
      <c r="I348" s="11"/>
      <c r="J348" s="26">
        <v>0.01</v>
      </c>
      <c r="K348" s="11">
        <v>0.01</v>
      </c>
      <c r="L348" s="11">
        <v>5.0000000000000001E-3</v>
      </c>
      <c r="M348" s="11">
        <v>5.0000000000000001E-3</v>
      </c>
      <c r="N348" s="11"/>
      <c r="O348" s="12">
        <f t="shared" si="166"/>
        <v>0</v>
      </c>
      <c r="P348" s="12">
        <f t="shared" si="165"/>
        <v>395457</v>
      </c>
      <c r="Q348" s="12">
        <f t="shared" si="167"/>
        <v>0</v>
      </c>
      <c r="R348" s="12">
        <f t="shared" si="158"/>
        <v>1060149</v>
      </c>
      <c r="S348" s="12">
        <f t="shared" si="168"/>
        <v>0</v>
      </c>
      <c r="T348" s="12">
        <f t="shared" si="184"/>
        <v>453936</v>
      </c>
      <c r="U348" s="12">
        <f t="shared" si="178"/>
        <v>334083</v>
      </c>
      <c r="V348" s="12">
        <f t="shared" si="185"/>
        <v>1032357</v>
      </c>
      <c r="W348" s="12">
        <f t="shared" si="179"/>
        <v>470400</v>
      </c>
      <c r="X348" s="12">
        <f t="shared" si="169"/>
        <v>0</v>
      </c>
      <c r="Y348" s="12">
        <f t="shared" si="186"/>
        <v>574368</v>
      </c>
      <c r="Z348" s="12">
        <f t="shared" si="187"/>
        <v>612003</v>
      </c>
      <c r="AA348" s="12">
        <f t="shared" si="188"/>
        <v>1397706</v>
      </c>
      <c r="AB348" s="12">
        <f t="shared" si="159"/>
        <v>1745106</v>
      </c>
      <c r="AC348" s="12">
        <v>100000000</v>
      </c>
      <c r="AD348" s="12">
        <v>80000000</v>
      </c>
      <c r="AE348" s="12">
        <f>SUMIFS('[1]TIẾN ĐỘ %'!$M$6:$M$1034,'[1]TIẾN ĐỘ %'!$G$6:$G$1034,$A348,'[1]TIẾN ĐỘ %'!$F$6:$F$1034,$E348)</f>
        <v>120000000</v>
      </c>
      <c r="AF348" s="12">
        <f t="shared" si="170"/>
        <v>300000000</v>
      </c>
      <c r="AG348" s="12">
        <v>40980000</v>
      </c>
      <c r="AH348" s="12">
        <v>12480000</v>
      </c>
      <c r="AI348" s="12">
        <v>109860000</v>
      </c>
      <c r="AJ348" s="12">
        <v>47040000</v>
      </c>
      <c r="AK348" s="12">
        <v>34620000</v>
      </c>
      <c r="AL348" s="12">
        <v>47040000</v>
      </c>
      <c r="AM348" s="12">
        <v>106980000</v>
      </c>
      <c r="AN348" s="12">
        <f>SUMIFS('[1]DATA THÔ IN'!$P$4:$P$12031,'[1]DATA THÔ IN'!$H$4:$H$12031,$A348,'[1]DATA THÔ IN'!$AC$4:$AC$12031,$E348,'[1]DATA THÔ IN'!$AH$4:$AH$12031,"Tiến độ 1")</f>
        <v>59520000</v>
      </c>
      <c r="AO348" s="12">
        <f>SUMIFS('[1]DATA THÔ IN'!$P$4:$P$12031,'[1]DATA THÔ IN'!$H$4:$H$12031,$A348,'[1]DATA THÔ IN'!$AC$4:$AC$12031,$E348,'[1]DATA THÔ IN'!$AH$4:$AH$12031,"Tiến độ 2")</f>
        <v>63420000</v>
      </c>
      <c r="AP348" s="12">
        <f>SUMIFS('[1]TIẾN ĐỘ %'!$N$6:$N$1034,'[1]TIẾN ĐỘ %'!$G$6:$G$1034,A348,'[1]TIẾN ĐỘ %'!$F$6:$F$1034,$E348)</f>
        <v>144840000</v>
      </c>
      <c r="AQ348" s="12">
        <f t="shared" si="171"/>
        <v>361680000</v>
      </c>
      <c r="AR348" s="15">
        <f t="shared" si="172"/>
        <v>0.4098</v>
      </c>
      <c r="AS348" s="15">
        <f t="shared" si="173"/>
        <v>0.12479999999999999</v>
      </c>
      <c r="AT348" s="15">
        <f t="shared" si="174"/>
        <v>1.0986</v>
      </c>
      <c r="AU348" s="16">
        <f t="shared" si="175"/>
        <v>0.58799999999999997</v>
      </c>
      <c r="AV348" s="16">
        <f t="shared" si="176"/>
        <v>0.43275000000000002</v>
      </c>
      <c r="AW348" s="16">
        <f t="shared" si="177"/>
        <v>1.33725</v>
      </c>
      <c r="AX348" s="16">
        <f t="shared" si="180"/>
        <v>0.496</v>
      </c>
      <c r="AY348" s="16">
        <f t="shared" si="181"/>
        <v>0.52849999999999997</v>
      </c>
      <c r="AZ348" s="16">
        <f t="shared" si="182"/>
        <v>1.2070000000000001</v>
      </c>
      <c r="BA348" s="16">
        <f t="shared" si="183"/>
        <v>1.2056</v>
      </c>
    </row>
    <row r="349" spans="1:53" x14ac:dyDescent="0.25">
      <c r="A349" s="8" t="s">
        <v>1302</v>
      </c>
      <c r="B349" s="28" t="s">
        <v>948</v>
      </c>
      <c r="C349" s="28" t="s">
        <v>949</v>
      </c>
      <c r="D349" s="28" t="s">
        <v>483</v>
      </c>
      <c r="E349" s="9" t="s">
        <v>318</v>
      </c>
      <c r="F349" s="28" t="s">
        <v>484</v>
      </c>
      <c r="G349" s="28" t="s">
        <v>485</v>
      </c>
      <c r="H349" s="11">
        <v>3.5000000000000003E-2</v>
      </c>
      <c r="I349" s="11"/>
      <c r="J349" s="26">
        <v>0.01</v>
      </c>
      <c r="K349" s="11">
        <v>0.01</v>
      </c>
      <c r="L349" s="11">
        <v>5.0000000000000001E-3</v>
      </c>
      <c r="M349" s="11">
        <v>5.0000000000000001E-3</v>
      </c>
      <c r="N349" s="11"/>
      <c r="O349" s="12">
        <f t="shared" si="166"/>
        <v>0</v>
      </c>
      <c r="P349" s="12">
        <f t="shared" ref="P349:P356" si="189">IF(AR349&gt;=40%,AG349*J349*(100%-H349),0)</f>
        <v>1723104</v>
      </c>
      <c r="Q349" s="12">
        <f t="shared" si="167"/>
        <v>698274</v>
      </c>
      <c r="R349" s="12">
        <f t="shared" si="158"/>
        <v>2421378</v>
      </c>
      <c r="S349" s="12">
        <f t="shared" si="168"/>
        <v>0</v>
      </c>
      <c r="T349" s="12">
        <f t="shared" si="184"/>
        <v>2207148</v>
      </c>
      <c r="U349" s="12">
        <f t="shared" si="178"/>
        <v>1211268</v>
      </c>
      <c r="V349" s="12">
        <f t="shared" si="185"/>
        <v>3418416</v>
      </c>
      <c r="W349" s="12">
        <f t="shared" si="179"/>
        <v>2287200</v>
      </c>
      <c r="X349" s="12">
        <f t="shared" si="169"/>
        <v>0</v>
      </c>
      <c r="Y349" s="12">
        <f t="shared" si="186"/>
        <v>2057766</v>
      </c>
      <c r="Z349" s="12">
        <f t="shared" si="187"/>
        <v>934506</v>
      </c>
      <c r="AA349" s="12">
        <f t="shared" si="188"/>
        <v>3115020</v>
      </c>
      <c r="AB349" s="12">
        <f t="shared" si="159"/>
        <v>4477407</v>
      </c>
      <c r="AC349" s="12">
        <v>250000000</v>
      </c>
      <c r="AD349" s="12">
        <v>300000000</v>
      </c>
      <c r="AE349" s="12">
        <f>SUMIFS('[1]TIẾN ĐỘ %'!$M$6:$M$1034,'[1]TIẾN ĐỘ %'!$G$6:$G$1034,$A349,'[1]TIẾN ĐỘ %'!$F$6:$F$1034,$E349)</f>
        <v>310000000</v>
      </c>
      <c r="AF349" s="12">
        <f t="shared" si="170"/>
        <v>860000000</v>
      </c>
      <c r="AG349" s="12">
        <v>178560000</v>
      </c>
      <c r="AH349" s="12">
        <v>72360000</v>
      </c>
      <c r="AI349" s="12">
        <v>250920000</v>
      </c>
      <c r="AJ349" s="12">
        <v>228720000</v>
      </c>
      <c r="AK349" s="12">
        <v>125520000</v>
      </c>
      <c r="AL349" s="12">
        <v>228720000</v>
      </c>
      <c r="AM349" s="12">
        <v>354240000</v>
      </c>
      <c r="AN349" s="12">
        <f>SUMIFS('[1]DATA THÔ IN'!$P$4:$P$12031,'[1]DATA THÔ IN'!$H$4:$H$12031,$A349,'[1]DATA THÔ IN'!$AC$4:$AC$12031,$E349,'[1]DATA THÔ IN'!$AH$4:$AH$12031,"Tiến độ 1")</f>
        <v>213240000</v>
      </c>
      <c r="AO349" s="12">
        <f>SUMIFS('[1]DATA THÔ IN'!$P$4:$P$12031,'[1]DATA THÔ IN'!$H$4:$H$12031,$A349,'[1]DATA THÔ IN'!$AC$4:$AC$12031,$E349,'[1]DATA THÔ IN'!$AH$4:$AH$12031,"Tiến độ 2")</f>
        <v>96840000</v>
      </c>
      <c r="AP349" s="12">
        <f>SUMIFS('[1]TIẾN ĐỘ %'!$N$6:$N$1034,'[1]TIẾN ĐỘ %'!$G$6:$G$1034,A349,'[1]TIẾN ĐỘ %'!$F$6:$F$1034,$E349)</f>
        <v>322800000</v>
      </c>
      <c r="AQ349" s="12">
        <f t="shared" si="171"/>
        <v>927960000</v>
      </c>
      <c r="AR349" s="15">
        <f t="shared" si="172"/>
        <v>0.71423999999999999</v>
      </c>
      <c r="AS349" s="15">
        <f t="shared" si="173"/>
        <v>0.28943999999999998</v>
      </c>
      <c r="AT349" s="15">
        <f t="shared" si="174"/>
        <v>1.0036799999999999</v>
      </c>
      <c r="AU349" s="16">
        <f t="shared" si="175"/>
        <v>0.76239999999999997</v>
      </c>
      <c r="AV349" s="16">
        <f t="shared" si="176"/>
        <v>0.41839999999999999</v>
      </c>
      <c r="AW349" s="16">
        <f t="shared" si="177"/>
        <v>1.1808000000000001</v>
      </c>
      <c r="AX349" s="16">
        <f t="shared" si="180"/>
        <v>0.68787096774193546</v>
      </c>
      <c r="AY349" s="16">
        <f t="shared" si="181"/>
        <v>0.31238709677419357</v>
      </c>
      <c r="AZ349" s="16">
        <f t="shared" si="182"/>
        <v>1.0412903225806451</v>
      </c>
      <c r="BA349" s="16">
        <f t="shared" si="183"/>
        <v>1.0790232558139534</v>
      </c>
    </row>
    <row r="350" spans="1:53" x14ac:dyDescent="0.25">
      <c r="A350" s="8" t="s">
        <v>1303</v>
      </c>
      <c r="B350" s="28" t="s">
        <v>950</v>
      </c>
      <c r="C350" s="28" t="s">
        <v>951</v>
      </c>
      <c r="D350" s="28" t="s">
        <v>492</v>
      </c>
      <c r="E350" s="9" t="s">
        <v>318</v>
      </c>
      <c r="F350" s="28" t="s">
        <v>484</v>
      </c>
      <c r="G350" s="28" t="s">
        <v>485</v>
      </c>
      <c r="H350" s="11">
        <v>3.5000000000000003E-2</v>
      </c>
      <c r="I350" s="11"/>
      <c r="J350" s="26">
        <v>0.01</v>
      </c>
      <c r="K350" s="11">
        <v>0.01</v>
      </c>
      <c r="L350" s="11">
        <v>5.0000000000000001E-3</v>
      </c>
      <c r="M350" s="11">
        <v>5.0000000000000001E-3</v>
      </c>
      <c r="N350" s="11"/>
      <c r="O350" s="12">
        <f t="shared" si="166"/>
        <v>0</v>
      </c>
      <c r="P350" s="12">
        <f t="shared" si="189"/>
        <v>831251</v>
      </c>
      <c r="Q350" s="12">
        <f t="shared" si="167"/>
        <v>817741</v>
      </c>
      <c r="R350" s="12">
        <f t="shared" si="158"/>
        <v>1834272</v>
      </c>
      <c r="S350" s="12">
        <f t="shared" si="168"/>
        <v>0</v>
      </c>
      <c r="T350" s="12">
        <f t="shared" si="184"/>
        <v>1214742</v>
      </c>
      <c r="U350" s="12">
        <f t="shared" si="178"/>
        <v>725487</v>
      </c>
      <c r="V350" s="12">
        <f t="shared" si="185"/>
        <v>1940229</v>
      </c>
      <c r="W350" s="12">
        <f t="shared" si="179"/>
        <v>1068000</v>
      </c>
      <c r="X350" s="12">
        <f t="shared" si="169"/>
        <v>0</v>
      </c>
      <c r="Y350" s="12">
        <f t="shared" si="186"/>
        <v>1086204</v>
      </c>
      <c r="Z350" s="12">
        <f t="shared" si="187"/>
        <v>756174</v>
      </c>
      <c r="AA350" s="12">
        <f t="shared" si="188"/>
        <v>2174145</v>
      </c>
      <c r="AB350" s="12">
        <f t="shared" si="159"/>
        <v>2974323</v>
      </c>
      <c r="AC350" s="12">
        <v>170000000</v>
      </c>
      <c r="AD350" s="12">
        <v>170000000</v>
      </c>
      <c r="AE350" s="12">
        <f>SUMIFS('[1]TIẾN ĐỘ %'!$M$6:$M$1034,'[1]TIẾN ĐỘ %'!$G$6:$G$1034,$A350,'[1]TIẾN ĐỘ %'!$F$6:$F$1034,$E350)</f>
        <v>190000000</v>
      </c>
      <c r="AF350" s="12">
        <f t="shared" si="170"/>
        <v>530000000</v>
      </c>
      <c r="AG350" s="12">
        <v>86140000</v>
      </c>
      <c r="AH350" s="12">
        <v>84740000</v>
      </c>
      <c r="AI350" s="12">
        <v>190080000</v>
      </c>
      <c r="AJ350" s="12">
        <v>125880000</v>
      </c>
      <c r="AK350" s="12">
        <v>75180000</v>
      </c>
      <c r="AL350" s="12">
        <v>106800000</v>
      </c>
      <c r="AM350" s="12">
        <v>201060000</v>
      </c>
      <c r="AN350" s="12">
        <f>SUMIFS('[1]DATA THÔ IN'!$P$4:$P$12031,'[1]DATA THÔ IN'!$H$4:$H$12031,$A350,'[1]DATA THÔ IN'!$AC$4:$AC$12031,$E350,'[1]DATA THÔ IN'!$AH$4:$AH$12031,"Tiến độ 1")</f>
        <v>112560000</v>
      </c>
      <c r="AO350" s="12">
        <f>SUMIFS('[1]DATA THÔ IN'!$P$4:$P$12031,'[1]DATA THÔ IN'!$H$4:$H$12031,$A350,'[1]DATA THÔ IN'!$AC$4:$AC$12031,$E350,'[1]DATA THÔ IN'!$AH$4:$AH$12031,"Tiến độ 2")</f>
        <v>78360000</v>
      </c>
      <c r="AP350" s="12">
        <f>SUMIFS('[1]TIẾN ĐỘ %'!$N$6:$N$1034,'[1]TIẾN ĐỘ %'!$G$6:$G$1034,A350,'[1]TIẾN ĐỘ %'!$F$6:$F$1034,$E350)</f>
        <v>225300000</v>
      </c>
      <c r="AQ350" s="12">
        <f t="shared" si="171"/>
        <v>616440000</v>
      </c>
      <c r="AR350" s="15">
        <f t="shared" si="172"/>
        <v>0.50670588235294123</v>
      </c>
      <c r="AS350" s="15">
        <f t="shared" si="173"/>
        <v>0.49847058823529411</v>
      </c>
      <c r="AT350" s="15">
        <f t="shared" si="174"/>
        <v>1.1181176470588234</v>
      </c>
      <c r="AU350" s="16">
        <f t="shared" si="175"/>
        <v>0.7404705882352941</v>
      </c>
      <c r="AV350" s="16">
        <f t="shared" si="176"/>
        <v>0.44223529411764706</v>
      </c>
      <c r="AW350" s="16">
        <f t="shared" si="177"/>
        <v>1.1827058823529413</v>
      </c>
      <c r="AX350" s="16">
        <f t="shared" si="180"/>
        <v>0.59242105263157896</v>
      </c>
      <c r="AY350" s="16">
        <f t="shared" si="181"/>
        <v>0.41242105263157897</v>
      </c>
      <c r="AZ350" s="16">
        <f t="shared" si="182"/>
        <v>1.1857894736842105</v>
      </c>
      <c r="BA350" s="16">
        <f t="shared" si="183"/>
        <v>1.1630943396226414</v>
      </c>
    </row>
    <row r="351" spans="1:53" x14ac:dyDescent="0.25">
      <c r="A351" s="8" t="s">
        <v>1305</v>
      </c>
      <c r="B351" s="28" t="s">
        <v>954</v>
      </c>
      <c r="C351" s="28" t="s">
        <v>955</v>
      </c>
      <c r="D351" s="28" t="s">
        <v>497</v>
      </c>
      <c r="E351" s="9" t="s">
        <v>318</v>
      </c>
      <c r="F351" s="28" t="s">
        <v>498</v>
      </c>
      <c r="G351" s="28" t="s">
        <v>485</v>
      </c>
      <c r="H351" s="11">
        <v>3.5000000000000003E-2</v>
      </c>
      <c r="I351" s="11"/>
      <c r="J351" s="26">
        <v>0.01</v>
      </c>
      <c r="K351" s="11">
        <v>0.01</v>
      </c>
      <c r="L351" s="11">
        <v>5.0000000000000001E-3</v>
      </c>
      <c r="M351" s="11">
        <v>5.0000000000000001E-3</v>
      </c>
      <c r="N351" s="11"/>
      <c r="O351" s="12">
        <f t="shared" si="166"/>
        <v>0</v>
      </c>
      <c r="P351" s="12">
        <f t="shared" si="189"/>
        <v>361875</v>
      </c>
      <c r="Q351" s="12">
        <f t="shared" si="167"/>
        <v>0</v>
      </c>
      <c r="R351" s="12">
        <f t="shared" si="158"/>
        <v>812916</v>
      </c>
      <c r="S351" s="12">
        <f t="shared" si="168"/>
        <v>0</v>
      </c>
      <c r="T351" s="12">
        <f t="shared" si="184"/>
        <v>423249</v>
      </c>
      <c r="U351" s="12">
        <f t="shared" si="178"/>
        <v>364191</v>
      </c>
      <c r="V351" s="12">
        <f t="shared" si="185"/>
        <v>787440</v>
      </c>
      <c r="W351" s="12">
        <f t="shared" si="179"/>
        <v>438600</v>
      </c>
      <c r="X351" s="12">
        <f t="shared" si="169"/>
        <v>0</v>
      </c>
      <c r="Y351" s="12">
        <f t="shared" si="186"/>
        <v>0</v>
      </c>
      <c r="Z351" s="12">
        <f t="shared" si="187"/>
        <v>0</v>
      </c>
      <c r="AA351" s="12">
        <f t="shared" si="188"/>
        <v>0</v>
      </c>
      <c r="AB351" s="12">
        <f t="shared" si="159"/>
        <v>0</v>
      </c>
      <c r="AC351" s="12">
        <v>80000000</v>
      </c>
      <c r="AD351" s="12">
        <v>80000000</v>
      </c>
      <c r="AE351" s="12">
        <f>SUMIFS('[1]TIẾN ĐỘ %'!$M$6:$M$1034,'[1]TIẾN ĐỘ %'!$G$6:$G$1034,$A351,'[1]TIẾN ĐỘ %'!$F$6:$F$1034,$E351)</f>
        <v>130000000</v>
      </c>
      <c r="AF351" s="12">
        <f t="shared" si="170"/>
        <v>290000000</v>
      </c>
      <c r="AG351" s="12">
        <v>37500000</v>
      </c>
      <c r="AH351" s="12">
        <v>12600000</v>
      </c>
      <c r="AI351" s="12">
        <v>84240000</v>
      </c>
      <c r="AJ351" s="12">
        <v>43860000</v>
      </c>
      <c r="AK351" s="12">
        <v>37740000</v>
      </c>
      <c r="AL351" s="12">
        <v>43860000</v>
      </c>
      <c r="AM351" s="12">
        <v>81600000</v>
      </c>
      <c r="AN351" s="12">
        <f>SUMIFS('[1]DATA THÔ IN'!$P$4:$P$12031,'[1]DATA THÔ IN'!$H$4:$H$12031,$A351,'[1]DATA THÔ IN'!$AC$4:$AC$12031,$E351,'[1]DATA THÔ IN'!$AH$4:$AH$12031,"Tiến độ 1")</f>
        <v>40320000</v>
      </c>
      <c r="AO351" s="12">
        <f>SUMIFS('[1]DATA THÔ IN'!$P$4:$P$12031,'[1]DATA THÔ IN'!$H$4:$H$12031,$A351,'[1]DATA THÔ IN'!$AC$4:$AC$12031,$E351,'[1]DATA THÔ IN'!$AH$4:$AH$12031,"Tiến độ 2")</f>
        <v>12780000</v>
      </c>
      <c r="AP351" s="12">
        <f>SUMIFS('[1]TIẾN ĐỘ %'!$N$6:$N$1034,'[1]TIẾN ĐỘ %'!$G$6:$G$1034,A351,'[1]TIẾN ĐỘ %'!$F$6:$F$1034,$E351)</f>
        <v>62520000</v>
      </c>
      <c r="AQ351" s="12">
        <f t="shared" si="171"/>
        <v>228360000</v>
      </c>
      <c r="AR351" s="15">
        <f t="shared" si="172"/>
        <v>0.46875</v>
      </c>
      <c r="AS351" s="15">
        <f t="shared" si="173"/>
        <v>0.1575</v>
      </c>
      <c r="AT351" s="15">
        <f t="shared" si="174"/>
        <v>1.0529999999999999</v>
      </c>
      <c r="AU351" s="16">
        <f t="shared" si="175"/>
        <v>0.54825000000000002</v>
      </c>
      <c r="AV351" s="16">
        <f t="shared" si="176"/>
        <v>0.47175</v>
      </c>
      <c r="AW351" s="16">
        <f t="shared" si="177"/>
        <v>1.02</v>
      </c>
      <c r="AX351" s="16">
        <f t="shared" si="180"/>
        <v>0.31015384615384617</v>
      </c>
      <c r="AY351" s="16">
        <f t="shared" si="181"/>
        <v>9.8307692307692304E-2</v>
      </c>
      <c r="AZ351" s="16">
        <f t="shared" si="182"/>
        <v>0.4809230769230769</v>
      </c>
      <c r="BA351" s="16">
        <f t="shared" si="183"/>
        <v>0.787448275862069</v>
      </c>
    </row>
    <row r="352" spans="1:53" x14ac:dyDescent="0.25">
      <c r="A352" s="8" t="s">
        <v>1306</v>
      </c>
      <c r="B352" s="28" t="s">
        <v>956</v>
      </c>
      <c r="C352" s="28" t="s">
        <v>957</v>
      </c>
      <c r="D352" s="28" t="s">
        <v>497</v>
      </c>
      <c r="E352" s="9" t="s">
        <v>318</v>
      </c>
      <c r="F352" s="28" t="s">
        <v>498</v>
      </c>
      <c r="G352" s="28" t="s">
        <v>485</v>
      </c>
      <c r="H352" s="11">
        <v>3.5000000000000003E-2</v>
      </c>
      <c r="I352" s="11"/>
      <c r="J352" s="26">
        <v>0.01</v>
      </c>
      <c r="K352" s="11">
        <v>0.01</v>
      </c>
      <c r="L352" s="11">
        <v>5.0000000000000001E-3</v>
      </c>
      <c r="M352" s="11">
        <v>5.0000000000000001E-3</v>
      </c>
      <c r="N352" s="11"/>
      <c r="O352" s="12">
        <f t="shared" si="166"/>
        <v>0</v>
      </c>
      <c r="P352" s="12">
        <f t="shared" si="189"/>
        <v>0</v>
      </c>
      <c r="Q352" s="12">
        <f t="shared" si="167"/>
        <v>0</v>
      </c>
      <c r="R352" s="12">
        <f t="shared" si="158"/>
        <v>0</v>
      </c>
      <c r="S352" s="12">
        <f t="shared" si="168"/>
        <v>0</v>
      </c>
      <c r="T352" s="12">
        <f t="shared" si="184"/>
        <v>0</v>
      </c>
      <c r="U352" s="12">
        <f t="shared" si="178"/>
        <v>511836</v>
      </c>
      <c r="V352" s="12">
        <f t="shared" si="185"/>
        <v>511836</v>
      </c>
      <c r="W352" s="12">
        <f t="shared" si="179"/>
        <v>0</v>
      </c>
      <c r="X352" s="12">
        <f t="shared" si="169"/>
        <v>0</v>
      </c>
      <c r="Y352" s="12">
        <f t="shared" si="186"/>
        <v>151698</v>
      </c>
      <c r="Z352" s="12">
        <f t="shared" si="187"/>
        <v>149961</v>
      </c>
      <c r="AA352" s="12">
        <f t="shared" si="188"/>
        <v>301659</v>
      </c>
      <c r="AB352" s="12">
        <f t="shared" si="159"/>
        <v>0</v>
      </c>
      <c r="AC352" s="12">
        <v>70000000</v>
      </c>
      <c r="AD352" s="12">
        <v>50000000</v>
      </c>
      <c r="AE352" s="12">
        <f>SUMIFS('[1]TIẾN ĐỘ %'!$M$6:$M$1034,'[1]TIẾN ĐỘ %'!$G$6:$G$1034,$A352,'[1]TIẾN ĐỘ %'!$F$6:$F$1034,$E352)</f>
        <v>30000000</v>
      </c>
      <c r="AF352" s="12">
        <f t="shared" si="170"/>
        <v>150000000</v>
      </c>
      <c r="AG352" s="12">
        <v>6120000</v>
      </c>
      <c r="AH352" s="12">
        <v>0</v>
      </c>
      <c r="AI352" s="12">
        <v>6120000</v>
      </c>
      <c r="AJ352" s="12">
        <v>0</v>
      </c>
      <c r="AK352" s="12">
        <v>53040000</v>
      </c>
      <c r="AL352" s="12">
        <v>0</v>
      </c>
      <c r="AM352" s="12">
        <v>53040000</v>
      </c>
      <c r="AN352" s="12">
        <f>SUMIFS('[1]DATA THÔ IN'!$P$4:$P$12031,'[1]DATA THÔ IN'!$H$4:$H$12031,$A352,'[1]DATA THÔ IN'!$AC$4:$AC$12031,$E352,'[1]DATA THÔ IN'!$AH$4:$AH$12031,"Tiến độ 1")</f>
        <v>15720000</v>
      </c>
      <c r="AO352" s="12">
        <f>SUMIFS('[1]DATA THÔ IN'!$P$4:$P$12031,'[1]DATA THÔ IN'!$H$4:$H$12031,$A352,'[1]DATA THÔ IN'!$AC$4:$AC$12031,$E352,'[1]DATA THÔ IN'!$AH$4:$AH$12031,"Tiến độ 2")</f>
        <v>15540000</v>
      </c>
      <c r="AP352" s="12">
        <f>SUMIFS('[1]TIẾN ĐỘ %'!$N$6:$N$1034,'[1]TIẾN ĐỘ %'!$G$6:$G$1034,A352,'[1]TIẾN ĐỘ %'!$F$6:$F$1034,$E352)</f>
        <v>31260000</v>
      </c>
      <c r="AQ352" s="12">
        <f t="shared" si="171"/>
        <v>90420000</v>
      </c>
      <c r="AR352" s="15">
        <f t="shared" si="172"/>
        <v>8.7428571428571425E-2</v>
      </c>
      <c r="AS352" s="15">
        <f t="shared" si="173"/>
        <v>0</v>
      </c>
      <c r="AT352" s="15">
        <f t="shared" si="174"/>
        <v>8.7428571428571425E-2</v>
      </c>
      <c r="AU352" s="16">
        <f t="shared" si="175"/>
        <v>0</v>
      </c>
      <c r="AV352" s="16">
        <f t="shared" si="176"/>
        <v>1.0608</v>
      </c>
      <c r="AW352" s="16">
        <f t="shared" si="177"/>
        <v>1.0608</v>
      </c>
      <c r="AX352" s="16">
        <f t="shared" si="180"/>
        <v>0.52400000000000002</v>
      </c>
      <c r="AY352" s="16">
        <f t="shared" si="181"/>
        <v>0.51800000000000002</v>
      </c>
      <c r="AZ352" s="16">
        <f t="shared" si="182"/>
        <v>1.042</v>
      </c>
      <c r="BA352" s="16">
        <f t="shared" si="183"/>
        <v>0.6028</v>
      </c>
    </row>
    <row r="353" spans="1:53" x14ac:dyDescent="0.25">
      <c r="A353" s="8" t="s">
        <v>1315</v>
      </c>
      <c r="B353" s="28" t="s">
        <v>974</v>
      </c>
      <c r="C353" s="28" t="s">
        <v>975</v>
      </c>
      <c r="D353" s="28" t="s">
        <v>492</v>
      </c>
      <c r="E353" s="9" t="s">
        <v>318</v>
      </c>
      <c r="F353" s="28" t="s">
        <v>493</v>
      </c>
      <c r="G353" s="28" t="s">
        <v>485</v>
      </c>
      <c r="H353" s="11">
        <v>3.5000000000000003E-2</v>
      </c>
      <c r="I353" s="11"/>
      <c r="J353" s="26">
        <v>0.01</v>
      </c>
      <c r="K353" s="11">
        <v>0.01</v>
      </c>
      <c r="L353" s="11">
        <v>5.0000000000000001E-3</v>
      </c>
      <c r="M353" s="11">
        <v>5.0000000000000001E-3</v>
      </c>
      <c r="N353" s="11"/>
      <c r="O353" s="12">
        <f t="shared" si="166"/>
        <v>0</v>
      </c>
      <c r="P353" s="12">
        <f t="shared" si="189"/>
        <v>0</v>
      </c>
      <c r="Q353" s="12">
        <f t="shared" si="167"/>
        <v>0</v>
      </c>
      <c r="R353" s="12">
        <f t="shared" si="158"/>
        <v>0</v>
      </c>
      <c r="S353" s="12">
        <f t="shared" si="168"/>
        <v>0</v>
      </c>
      <c r="T353" s="12">
        <f t="shared" si="184"/>
        <v>0</v>
      </c>
      <c r="U353" s="12">
        <f t="shared" si="178"/>
        <v>0</v>
      </c>
      <c r="V353" s="12">
        <f t="shared" si="185"/>
        <v>0</v>
      </c>
      <c r="W353" s="12">
        <f t="shared" si="179"/>
        <v>0</v>
      </c>
      <c r="X353" s="12">
        <f t="shared" si="169"/>
        <v>0</v>
      </c>
      <c r="Y353" s="12">
        <f t="shared" si="186"/>
        <v>389088</v>
      </c>
      <c r="Z353" s="12">
        <f t="shared" si="187"/>
        <v>506625</v>
      </c>
      <c r="AA353" s="12">
        <f t="shared" si="188"/>
        <v>1134261</v>
      </c>
      <c r="AB353" s="12">
        <f t="shared" si="159"/>
        <v>0</v>
      </c>
      <c r="AC353" s="12">
        <v>90000000</v>
      </c>
      <c r="AD353" s="12">
        <v>80000000</v>
      </c>
      <c r="AE353" s="12">
        <f>SUMIFS('[1]TIẾN ĐỘ %'!$M$6:$M$1034,'[1]TIẾN ĐỘ %'!$G$6:$G$1034,$A353,'[1]TIẾN ĐỘ %'!$F$6:$F$1034,$E353)</f>
        <v>90000000</v>
      </c>
      <c r="AF353" s="12">
        <f t="shared" si="170"/>
        <v>260000000</v>
      </c>
      <c r="AG353" s="12">
        <v>0</v>
      </c>
      <c r="AH353" s="12">
        <v>0</v>
      </c>
      <c r="AI353" s="12">
        <v>86760000</v>
      </c>
      <c r="AJ353" s="12">
        <v>0</v>
      </c>
      <c r="AK353" s="12">
        <v>0</v>
      </c>
      <c r="AL353" s="12">
        <v>0</v>
      </c>
      <c r="AM353" s="12">
        <v>0</v>
      </c>
      <c r="AN353" s="12">
        <f>SUMIFS('[1]DATA THÔ IN'!$P$4:$P$12031,'[1]DATA THÔ IN'!$H$4:$H$12031,$A353,'[1]DATA THÔ IN'!$AC$4:$AC$12031,$E353,'[1]DATA THÔ IN'!$AH$4:$AH$12031,"Tiến độ 1")</f>
        <v>40320000</v>
      </c>
      <c r="AO353" s="12">
        <f>SUMIFS('[1]DATA THÔ IN'!$P$4:$P$12031,'[1]DATA THÔ IN'!$H$4:$H$12031,$A353,'[1]DATA THÔ IN'!$AC$4:$AC$12031,$E353,'[1]DATA THÔ IN'!$AH$4:$AH$12031,"Tiến độ 2")</f>
        <v>52500000</v>
      </c>
      <c r="AP353" s="12">
        <f>SUMIFS('[1]TIẾN ĐỘ %'!$N$6:$N$1034,'[1]TIẾN ĐỘ %'!$G$6:$G$1034,A353,'[1]TIẾN ĐỘ %'!$F$6:$F$1034,$E353)</f>
        <v>117540000</v>
      </c>
      <c r="AQ353" s="12">
        <f t="shared" si="171"/>
        <v>204300000</v>
      </c>
      <c r="AR353" s="15">
        <f t="shared" si="172"/>
        <v>0</v>
      </c>
      <c r="AS353" s="15">
        <f t="shared" si="173"/>
        <v>0</v>
      </c>
      <c r="AT353" s="15">
        <f t="shared" si="174"/>
        <v>0.96399999999999997</v>
      </c>
      <c r="AU353" s="16">
        <f t="shared" si="175"/>
        <v>0</v>
      </c>
      <c r="AV353" s="16">
        <f t="shared" si="176"/>
        <v>0</v>
      </c>
      <c r="AW353" s="16">
        <f t="shared" si="177"/>
        <v>0</v>
      </c>
      <c r="AX353" s="16">
        <f t="shared" si="180"/>
        <v>0.44800000000000001</v>
      </c>
      <c r="AY353" s="16">
        <f t="shared" si="181"/>
        <v>0.58333333333333337</v>
      </c>
      <c r="AZ353" s="16">
        <f t="shared" si="182"/>
        <v>1.306</v>
      </c>
      <c r="BA353" s="16">
        <f t="shared" si="183"/>
        <v>0.78576923076923078</v>
      </c>
    </row>
    <row r="354" spans="1:53" x14ac:dyDescent="0.25">
      <c r="A354" s="8" t="s">
        <v>1316</v>
      </c>
      <c r="B354" s="28" t="s">
        <v>976</v>
      </c>
      <c r="C354" s="28" t="s">
        <v>977</v>
      </c>
      <c r="D354" s="28" t="s">
        <v>497</v>
      </c>
      <c r="E354" s="9" t="s">
        <v>318</v>
      </c>
      <c r="F354" s="28" t="s">
        <v>498</v>
      </c>
      <c r="G354" s="28" t="s">
        <v>485</v>
      </c>
      <c r="H354" s="11">
        <v>3.5000000000000003E-2</v>
      </c>
      <c r="I354" s="11"/>
      <c r="J354" s="26">
        <v>0.01</v>
      </c>
      <c r="K354" s="11">
        <v>0.01</v>
      </c>
      <c r="L354" s="11">
        <v>5.0000000000000001E-3</v>
      </c>
      <c r="M354" s="11">
        <v>5.0000000000000001E-3</v>
      </c>
      <c r="N354" s="11"/>
      <c r="O354" s="12">
        <f t="shared" si="166"/>
        <v>0</v>
      </c>
      <c r="P354" s="12">
        <f t="shared" si="189"/>
        <v>396036</v>
      </c>
      <c r="Q354" s="12">
        <f t="shared" si="167"/>
        <v>243180</v>
      </c>
      <c r="R354" s="12">
        <f t="shared" si="158"/>
        <v>639216</v>
      </c>
      <c r="S354" s="12">
        <f t="shared" si="168"/>
        <v>0</v>
      </c>
      <c r="T354" s="12">
        <f t="shared" si="184"/>
        <v>426144</v>
      </c>
      <c r="U354" s="12">
        <f t="shared" si="178"/>
        <v>0</v>
      </c>
      <c r="V354" s="12">
        <f t="shared" si="185"/>
        <v>775860</v>
      </c>
      <c r="W354" s="12">
        <f t="shared" si="179"/>
        <v>441600</v>
      </c>
      <c r="X354" s="12">
        <f t="shared" si="169"/>
        <v>0</v>
      </c>
      <c r="Y354" s="12">
        <f t="shared" si="186"/>
        <v>0</v>
      </c>
      <c r="Z354" s="12">
        <f t="shared" si="187"/>
        <v>0</v>
      </c>
      <c r="AA354" s="12">
        <f t="shared" si="188"/>
        <v>0</v>
      </c>
      <c r="AB354" s="12">
        <f t="shared" si="159"/>
        <v>0</v>
      </c>
      <c r="AC354" s="12">
        <v>60000000</v>
      </c>
      <c r="AD354" s="12">
        <v>80000000</v>
      </c>
      <c r="AE354" s="12">
        <f>SUMIFS('[1]TIẾN ĐỘ %'!$M$6:$M$1034,'[1]TIẾN ĐỘ %'!$G$6:$G$1034,$A354,'[1]TIẾN ĐỘ %'!$F$6:$F$1034,$E354)</f>
        <v>120000000</v>
      </c>
      <c r="AF354" s="12">
        <f t="shared" si="170"/>
        <v>260000000</v>
      </c>
      <c r="AG354" s="12">
        <v>41040000</v>
      </c>
      <c r="AH354" s="12">
        <v>25200000</v>
      </c>
      <c r="AI354" s="12">
        <v>66240000</v>
      </c>
      <c r="AJ354" s="12">
        <v>44160000</v>
      </c>
      <c r="AK354" s="12">
        <v>21720000</v>
      </c>
      <c r="AL354" s="12">
        <v>44160000</v>
      </c>
      <c r="AM354" s="12">
        <v>80400000</v>
      </c>
      <c r="AN354" s="12">
        <f>SUMIFS('[1]DATA THÔ IN'!$P$4:$P$12031,'[1]DATA THÔ IN'!$H$4:$H$12031,$A354,'[1]DATA THÔ IN'!$AC$4:$AC$12031,$E354,'[1]DATA THÔ IN'!$AH$4:$AH$12031,"Tiến độ 1")</f>
        <v>6480000</v>
      </c>
      <c r="AO354" s="12">
        <f>SUMIFS('[1]DATA THÔ IN'!$P$4:$P$12031,'[1]DATA THÔ IN'!$H$4:$H$12031,$A354,'[1]DATA THÔ IN'!$AC$4:$AC$12031,$E354,'[1]DATA THÔ IN'!$AH$4:$AH$12031,"Tiến độ 2")</f>
        <v>18840000</v>
      </c>
      <c r="AP354" s="12">
        <f>SUMIFS('[1]TIẾN ĐỘ %'!$N$6:$N$1034,'[1]TIẾN ĐỘ %'!$G$6:$G$1034,A354,'[1]TIẾN ĐỘ %'!$F$6:$F$1034,$E354)</f>
        <v>66360000</v>
      </c>
      <c r="AQ354" s="12">
        <f t="shared" si="171"/>
        <v>213000000</v>
      </c>
      <c r="AR354" s="15">
        <f t="shared" si="172"/>
        <v>0.68400000000000005</v>
      </c>
      <c r="AS354" s="15">
        <f t="shared" si="173"/>
        <v>0.42</v>
      </c>
      <c r="AT354" s="15">
        <f t="shared" si="174"/>
        <v>1.1040000000000001</v>
      </c>
      <c r="AU354" s="16">
        <f t="shared" si="175"/>
        <v>0.55200000000000005</v>
      </c>
      <c r="AV354" s="16">
        <f t="shared" si="176"/>
        <v>0.27150000000000002</v>
      </c>
      <c r="AW354" s="16">
        <f t="shared" si="177"/>
        <v>1.0049999999999999</v>
      </c>
      <c r="AX354" s="16">
        <f t="shared" si="180"/>
        <v>5.3999999999999999E-2</v>
      </c>
      <c r="AY354" s="16">
        <f t="shared" si="181"/>
        <v>0.157</v>
      </c>
      <c r="AZ354" s="16">
        <f t="shared" si="182"/>
        <v>0.55300000000000005</v>
      </c>
      <c r="BA354" s="16">
        <f t="shared" si="183"/>
        <v>0.81923076923076921</v>
      </c>
    </row>
    <row r="355" spans="1:53" x14ac:dyDescent="0.25">
      <c r="A355" s="8" t="s">
        <v>1317</v>
      </c>
      <c r="B355" s="28" t="s">
        <v>978</v>
      </c>
      <c r="C355" s="28" t="s">
        <v>979</v>
      </c>
      <c r="D355" s="28" t="s">
        <v>483</v>
      </c>
      <c r="E355" s="9" t="s">
        <v>318</v>
      </c>
      <c r="F355" s="28" t="s">
        <v>484</v>
      </c>
      <c r="G355" s="28" t="s">
        <v>485</v>
      </c>
      <c r="H355" s="11">
        <v>3.5000000000000003E-2</v>
      </c>
      <c r="I355" s="11"/>
      <c r="J355" s="26">
        <v>0.01</v>
      </c>
      <c r="K355" s="11">
        <v>0.01</v>
      </c>
      <c r="L355" s="11">
        <v>5.0000000000000001E-3</v>
      </c>
      <c r="M355" s="11">
        <v>5.0000000000000001E-3</v>
      </c>
      <c r="N355" s="11"/>
      <c r="O355" s="12">
        <f t="shared" si="166"/>
        <v>0</v>
      </c>
      <c r="P355" s="12">
        <f t="shared" si="189"/>
        <v>0</v>
      </c>
      <c r="Q355" s="12">
        <f t="shared" si="167"/>
        <v>0</v>
      </c>
      <c r="R355" s="12">
        <f t="shared" si="158"/>
        <v>0</v>
      </c>
      <c r="S355" s="12">
        <f t="shared" si="168"/>
        <v>0</v>
      </c>
      <c r="T355" s="12">
        <f t="shared" si="184"/>
        <v>0</v>
      </c>
      <c r="U355" s="12">
        <f t="shared" si="178"/>
        <v>0</v>
      </c>
      <c r="V355" s="12">
        <f t="shared" si="185"/>
        <v>0</v>
      </c>
      <c r="W355" s="12">
        <f t="shared" si="179"/>
        <v>0</v>
      </c>
      <c r="X355" s="12">
        <f t="shared" si="169"/>
        <v>0</v>
      </c>
      <c r="Y355" s="12">
        <f t="shared" si="186"/>
        <v>0</v>
      </c>
      <c r="Z355" s="12">
        <f t="shared" si="187"/>
        <v>0</v>
      </c>
      <c r="AA355" s="12">
        <f t="shared" si="188"/>
        <v>0</v>
      </c>
      <c r="AB355" s="12">
        <f t="shared" si="159"/>
        <v>0</v>
      </c>
      <c r="AC355" s="12">
        <v>0</v>
      </c>
      <c r="AD355" s="12">
        <v>0</v>
      </c>
      <c r="AE355" s="12">
        <f>SUMIFS('[1]TIẾN ĐỘ %'!$M$6:$M$1034,'[1]TIẾN ĐỘ %'!$G$6:$G$1034,$A355,'[1]TIẾN ĐỘ %'!$F$6:$F$1034,$E355)</f>
        <v>0</v>
      </c>
      <c r="AF355" s="12">
        <f t="shared" si="170"/>
        <v>0</v>
      </c>
      <c r="AG355" s="12">
        <v>-11600000</v>
      </c>
      <c r="AH355" s="12">
        <v>0</v>
      </c>
      <c r="AI355" s="12">
        <v>-11600000</v>
      </c>
      <c r="AJ355" s="12">
        <v>0</v>
      </c>
      <c r="AK355" s="12">
        <v>0</v>
      </c>
      <c r="AL355" s="12">
        <v>0</v>
      </c>
      <c r="AM355" s="12">
        <v>0</v>
      </c>
      <c r="AN355" s="12">
        <f>SUMIFS('[1]DATA THÔ IN'!$P$4:$P$12031,'[1]DATA THÔ IN'!$H$4:$H$12031,$A355,'[1]DATA THÔ IN'!$AC$4:$AC$12031,$E355,'[1]DATA THÔ IN'!$AH$4:$AH$12031,"Tiến độ 1")</f>
        <v>0</v>
      </c>
      <c r="AO355" s="12">
        <f>SUMIFS('[1]DATA THÔ IN'!$P$4:$P$12031,'[1]DATA THÔ IN'!$H$4:$H$12031,$A355,'[1]DATA THÔ IN'!$AC$4:$AC$12031,$E355,'[1]DATA THÔ IN'!$AH$4:$AH$12031,"Tiến độ 2")</f>
        <v>0</v>
      </c>
      <c r="AP355" s="12">
        <f>SUMIFS('[1]TIẾN ĐỘ %'!$N$6:$N$1034,'[1]TIẾN ĐỘ %'!$G$6:$G$1034,A355,'[1]TIẾN ĐỘ %'!$F$6:$F$1034,$E355)</f>
        <v>0</v>
      </c>
      <c r="AQ355" s="12">
        <f t="shared" si="171"/>
        <v>-11600000</v>
      </c>
      <c r="AR355" s="15">
        <f t="shared" si="172"/>
        <v>0</v>
      </c>
      <c r="AS355" s="15">
        <f t="shared" si="173"/>
        <v>0</v>
      </c>
      <c r="AT355" s="15">
        <f t="shared" si="174"/>
        <v>0</v>
      </c>
      <c r="AU355" s="16">
        <f t="shared" si="175"/>
        <v>0</v>
      </c>
      <c r="AV355" s="16">
        <f t="shared" si="176"/>
        <v>0</v>
      </c>
      <c r="AW355" s="16">
        <f t="shared" si="177"/>
        <v>0</v>
      </c>
      <c r="AX355" s="16">
        <f t="shared" si="180"/>
        <v>0</v>
      </c>
      <c r="AY355" s="16">
        <f t="shared" si="181"/>
        <v>0</v>
      </c>
      <c r="AZ355" s="16">
        <f t="shared" si="182"/>
        <v>0</v>
      </c>
      <c r="BA355" s="16">
        <f t="shared" si="183"/>
        <v>0</v>
      </c>
    </row>
    <row r="356" spans="1:53" x14ac:dyDescent="0.25">
      <c r="A356" s="8" t="s">
        <v>1320</v>
      </c>
      <c r="B356" s="28" t="s">
        <v>984</v>
      </c>
      <c r="C356" s="28" t="s">
        <v>985</v>
      </c>
      <c r="D356" s="28" t="s">
        <v>492</v>
      </c>
      <c r="E356" s="9" t="s">
        <v>318</v>
      </c>
      <c r="F356" s="28" t="s">
        <v>493</v>
      </c>
      <c r="G356" s="28" t="s">
        <v>485</v>
      </c>
      <c r="H356" s="11">
        <v>3.5000000000000003E-2</v>
      </c>
      <c r="I356" s="11"/>
      <c r="J356" s="26">
        <v>0.01</v>
      </c>
      <c r="K356" s="11">
        <v>0.01</v>
      </c>
      <c r="L356" s="11">
        <v>5.0000000000000001E-3</v>
      </c>
      <c r="M356" s="11">
        <v>5.0000000000000001E-3</v>
      </c>
      <c r="N356" s="11"/>
      <c r="O356" s="12">
        <f t="shared" si="166"/>
        <v>0</v>
      </c>
      <c r="P356" s="12">
        <f t="shared" si="189"/>
        <v>845340</v>
      </c>
      <c r="Q356" s="12">
        <f t="shared" si="167"/>
        <v>0</v>
      </c>
      <c r="R356" s="12">
        <f t="shared" si="158"/>
        <v>1027146</v>
      </c>
      <c r="S356" s="12">
        <f t="shared" si="168"/>
        <v>0</v>
      </c>
      <c r="T356" s="12">
        <f t="shared" si="184"/>
        <v>485202</v>
      </c>
      <c r="U356" s="12">
        <f t="shared" si="178"/>
        <v>299922</v>
      </c>
      <c r="V356" s="12">
        <f t="shared" si="185"/>
        <v>1388442</v>
      </c>
      <c r="W356" s="12">
        <f t="shared" si="179"/>
        <v>502800</v>
      </c>
      <c r="X356" s="12">
        <f t="shared" si="169"/>
        <v>0</v>
      </c>
      <c r="Y356" s="12">
        <f t="shared" si="186"/>
        <v>602160</v>
      </c>
      <c r="Z356" s="12">
        <f t="shared" si="187"/>
        <v>1364124</v>
      </c>
      <c r="AA356" s="12">
        <f t="shared" si="188"/>
        <v>1966284</v>
      </c>
      <c r="AB356" s="12">
        <f t="shared" si="159"/>
        <v>2190936</v>
      </c>
      <c r="AC356" s="12">
        <v>100000000</v>
      </c>
      <c r="AD356" s="12">
        <v>80000000</v>
      </c>
      <c r="AE356" s="12">
        <f>SUMIFS('[1]TIẾN ĐỘ %'!$M$6:$M$1034,'[1]TIẾN ĐỘ %'!$G$6:$G$1034,$A356,'[1]TIẾN ĐỘ %'!$F$6:$F$1034,$E356)</f>
        <v>150000000</v>
      </c>
      <c r="AF356" s="12">
        <f t="shared" si="170"/>
        <v>330000000</v>
      </c>
      <c r="AG356" s="12">
        <v>87600000</v>
      </c>
      <c r="AH356" s="12">
        <v>0</v>
      </c>
      <c r="AI356" s="12">
        <v>106440000</v>
      </c>
      <c r="AJ356" s="12">
        <v>50280000</v>
      </c>
      <c r="AK356" s="12">
        <v>31080000</v>
      </c>
      <c r="AL356" s="12">
        <v>50280000</v>
      </c>
      <c r="AM356" s="12">
        <v>143880000</v>
      </c>
      <c r="AN356" s="12">
        <f>SUMIFS('[1]DATA THÔ IN'!$P$4:$P$12031,'[1]DATA THÔ IN'!$H$4:$H$12031,$A356,'[1]DATA THÔ IN'!$AC$4:$AC$12031,$E356,'[1]DATA THÔ IN'!$AH$4:$AH$12031,"Tiến độ 1")</f>
        <v>62400000</v>
      </c>
      <c r="AO356" s="12">
        <f>SUMIFS('[1]DATA THÔ IN'!$P$4:$P$12031,'[1]DATA THÔ IN'!$H$4:$H$12031,$A356,'[1]DATA THÔ IN'!$AC$4:$AC$12031,$E356,'[1]DATA THÔ IN'!$AH$4:$AH$12031,"Tiến độ 2")</f>
        <v>141360000</v>
      </c>
      <c r="AP356" s="12">
        <f>SUMIFS('[1]TIẾN ĐỘ %'!$N$6:$N$1034,'[1]TIẾN ĐỘ %'!$G$6:$G$1034,A356,'[1]TIẾN ĐỘ %'!$F$6:$F$1034,$E356)</f>
        <v>203760000</v>
      </c>
      <c r="AQ356" s="12">
        <f t="shared" si="171"/>
        <v>454080000</v>
      </c>
      <c r="AR356" s="15">
        <f t="shared" si="172"/>
        <v>0.876</v>
      </c>
      <c r="AS356" s="15">
        <f t="shared" si="173"/>
        <v>0</v>
      </c>
      <c r="AT356" s="15">
        <f t="shared" si="174"/>
        <v>1.0644</v>
      </c>
      <c r="AU356" s="16">
        <f t="shared" si="175"/>
        <v>0.62849999999999995</v>
      </c>
      <c r="AV356" s="16">
        <f t="shared" si="176"/>
        <v>0.38850000000000001</v>
      </c>
      <c r="AW356" s="16">
        <f t="shared" si="177"/>
        <v>1.7985</v>
      </c>
      <c r="AX356" s="16">
        <f t="shared" si="180"/>
        <v>0.41599999999999998</v>
      </c>
      <c r="AY356" s="16">
        <f t="shared" si="181"/>
        <v>0.94240000000000002</v>
      </c>
      <c r="AZ356" s="16">
        <f t="shared" si="182"/>
        <v>1.3584000000000001</v>
      </c>
      <c r="BA356" s="16">
        <f t="shared" si="183"/>
        <v>1.3759999999999999</v>
      </c>
    </row>
    <row r="357" spans="1:53" x14ac:dyDescent="0.25">
      <c r="A357" s="8" t="s">
        <v>1338</v>
      </c>
      <c r="B357" s="28" t="s">
        <v>1146</v>
      </c>
      <c r="C357" s="28" t="s">
        <v>1393</v>
      </c>
      <c r="D357" s="28" t="s">
        <v>1018</v>
      </c>
      <c r="E357" s="9" t="s">
        <v>318</v>
      </c>
      <c r="F357" s="28" t="s">
        <v>1025</v>
      </c>
      <c r="G357" s="28" t="s">
        <v>998</v>
      </c>
      <c r="H357" s="11">
        <v>3.5000000000000003E-2</v>
      </c>
      <c r="I357" s="11"/>
      <c r="J357" s="11">
        <v>0.01</v>
      </c>
      <c r="K357" s="11">
        <v>0.01</v>
      </c>
      <c r="L357" s="11">
        <v>5.0000000000000001E-3</v>
      </c>
      <c r="M357" s="11">
        <v>5.0000000000000001E-3</v>
      </c>
      <c r="N357" s="11"/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f t="shared" si="169"/>
        <v>0</v>
      </c>
      <c r="Y357" s="12">
        <f t="shared" si="186"/>
        <v>1332858</v>
      </c>
      <c r="Z357" s="12">
        <f t="shared" si="187"/>
        <v>1873644</v>
      </c>
      <c r="AA357" s="12">
        <f t="shared" si="188"/>
        <v>3206502</v>
      </c>
      <c r="AB357" s="12">
        <f t="shared" si="159"/>
        <v>4032156</v>
      </c>
      <c r="AC357" s="12">
        <v>250000000</v>
      </c>
      <c r="AD357" s="12">
        <v>220000000</v>
      </c>
      <c r="AE357" s="12">
        <f>SUMIFS('[1]TIẾN ĐỘ %'!$M$6:$M$1034,'[1]TIẾN ĐỘ %'!$G$6:$G$1034,$A357,'[1]TIẾN ĐỘ %'!$F$6:$F$1034,$E357)</f>
        <v>330000000</v>
      </c>
      <c r="AF357" s="12">
        <f t="shared" si="170"/>
        <v>800000000</v>
      </c>
      <c r="AG357" s="12">
        <v>123480000</v>
      </c>
      <c r="AH357" s="12">
        <v>122040000</v>
      </c>
      <c r="AI357" s="12">
        <v>263880000</v>
      </c>
      <c r="AJ357" s="12">
        <v>226800000</v>
      </c>
      <c r="AK357" s="12">
        <v>12720000</v>
      </c>
      <c r="AL357" s="12">
        <v>226800000</v>
      </c>
      <c r="AM357" s="12">
        <v>239520000</v>
      </c>
      <c r="AN357" s="12">
        <f>SUMIFS('[1]DATA THÔ IN'!$P$4:$P$12031,'[1]DATA THÔ IN'!$H$4:$H$12031,$A357,'[1]DATA THÔ IN'!$AC$4:$AC$12031,$E357,'[1]DATA THÔ IN'!$AH$4:$AH$12031,"Tiến độ 1")</f>
        <v>138120000</v>
      </c>
      <c r="AO357" s="12">
        <f>SUMIFS('[1]DATA THÔ IN'!$P$4:$P$12031,'[1]DATA THÔ IN'!$H$4:$H$12031,$A357,'[1]DATA THÔ IN'!$AC$4:$AC$12031,$E357,'[1]DATA THÔ IN'!$AH$4:$AH$12031,"Tiến độ 2")</f>
        <v>194160000</v>
      </c>
      <c r="AP357" s="12">
        <f>SUMIFS('[1]TIẾN ĐỘ %'!$N$6:$N$1034,'[1]TIẾN ĐỘ %'!$G$6:$G$1034,A357,'[1]TIẾN ĐỘ %'!$F$6:$F$1034,$E357)</f>
        <v>332280000</v>
      </c>
      <c r="AQ357" s="12">
        <f t="shared" si="171"/>
        <v>835680000</v>
      </c>
      <c r="AR357" s="15">
        <f t="shared" si="172"/>
        <v>0.49392000000000003</v>
      </c>
      <c r="AS357" s="15">
        <f t="shared" si="173"/>
        <v>0.48815999999999998</v>
      </c>
      <c r="AT357" s="15">
        <f t="shared" si="174"/>
        <v>1.05552</v>
      </c>
      <c r="AU357" s="16">
        <f t="shared" si="175"/>
        <v>1.030909090909091</v>
      </c>
      <c r="AV357" s="16">
        <f t="shared" si="176"/>
        <v>5.7818181818181817E-2</v>
      </c>
      <c r="AW357" s="16">
        <f t="shared" si="177"/>
        <v>1.0887272727272728</v>
      </c>
      <c r="AX357" s="16">
        <f t="shared" si="180"/>
        <v>0.41854545454545455</v>
      </c>
      <c r="AY357" s="16">
        <f t="shared" si="181"/>
        <v>0.58836363636363631</v>
      </c>
      <c r="AZ357" s="16">
        <f t="shared" si="182"/>
        <v>1.006909090909091</v>
      </c>
      <c r="BA357" s="16">
        <f t="shared" si="183"/>
        <v>1.0446</v>
      </c>
    </row>
    <row r="358" spans="1:53" x14ac:dyDescent="0.25">
      <c r="A358" s="8" t="s">
        <v>1336</v>
      </c>
      <c r="B358" s="28" t="s">
        <v>1149</v>
      </c>
      <c r="C358" s="28" t="s">
        <v>1150</v>
      </c>
      <c r="D358" s="28" t="s">
        <v>1018</v>
      </c>
      <c r="E358" s="9" t="s">
        <v>318</v>
      </c>
      <c r="F358" s="28" t="s">
        <v>1025</v>
      </c>
      <c r="G358" s="28" t="s">
        <v>998</v>
      </c>
      <c r="H358" s="11">
        <v>3.5000000000000003E-2</v>
      </c>
      <c r="I358" s="11"/>
      <c r="J358" s="11">
        <v>0.01</v>
      </c>
      <c r="K358" s="11">
        <v>0.01</v>
      </c>
      <c r="L358" s="11">
        <v>5.0000000000000001E-3</v>
      </c>
      <c r="M358" s="11">
        <v>5.0000000000000001E-3</v>
      </c>
      <c r="N358" s="11"/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f t="shared" si="169"/>
        <v>0</v>
      </c>
      <c r="Y358" s="12">
        <f t="shared" si="186"/>
        <v>0</v>
      </c>
      <c r="Z358" s="12">
        <f t="shared" si="187"/>
        <v>0</v>
      </c>
      <c r="AA358" s="12">
        <f t="shared" si="188"/>
        <v>0</v>
      </c>
      <c r="AB358" s="12">
        <f t="shared" si="159"/>
        <v>0</v>
      </c>
      <c r="AC358" s="12">
        <v>290000000</v>
      </c>
      <c r="AD358" s="12">
        <v>320000000</v>
      </c>
      <c r="AE358" s="12">
        <f>SUMIFS('[1]TIẾN ĐỘ %'!$M$6:$M$1034,'[1]TIẾN ĐỘ %'!$G$6:$G$1034,$A358,'[1]TIẾN ĐỘ %'!$F$6:$F$1034,$E358)</f>
        <v>320000000</v>
      </c>
      <c r="AF358" s="12">
        <f t="shared" si="170"/>
        <v>930000000</v>
      </c>
      <c r="AG358" s="12">
        <v>0</v>
      </c>
      <c r="AH358" s="12">
        <v>0</v>
      </c>
      <c r="AI358" s="12">
        <v>242760000</v>
      </c>
      <c r="AJ358" s="12">
        <v>126600000</v>
      </c>
      <c r="AK358" s="12">
        <v>18360000</v>
      </c>
      <c r="AL358" s="12">
        <v>126600000</v>
      </c>
      <c r="AM358" s="12">
        <v>225600000</v>
      </c>
      <c r="AN358" s="12">
        <f>SUMIFS('[1]DATA THÔ IN'!$P$4:$P$12031,'[1]DATA THÔ IN'!$H$4:$H$12031,$A358,'[1]DATA THÔ IN'!$AC$4:$AC$12031,$E358,'[1]DATA THÔ IN'!$AH$4:$AH$12031,"Tiến độ 1")</f>
        <v>0</v>
      </c>
      <c r="AO358" s="12">
        <f>SUMIFS('[1]DATA THÔ IN'!$P$4:$P$12031,'[1]DATA THÔ IN'!$H$4:$H$12031,$A358,'[1]DATA THÔ IN'!$AC$4:$AC$12031,$E358,'[1]DATA THÔ IN'!$AH$4:$AH$12031,"Tiến độ 2")</f>
        <v>51240000</v>
      </c>
      <c r="AP358" s="12">
        <f>SUMIFS('[1]TIẾN ĐỘ %'!$N$6:$N$1034,'[1]TIẾN ĐỘ %'!$G$6:$G$1034,A358,'[1]TIẾN ĐỘ %'!$F$6:$F$1034,$E358)</f>
        <v>151680000</v>
      </c>
      <c r="AQ358" s="12">
        <f t="shared" si="171"/>
        <v>620040000</v>
      </c>
      <c r="AR358" s="15">
        <f t="shared" si="172"/>
        <v>0</v>
      </c>
      <c r="AS358" s="15">
        <f t="shared" si="173"/>
        <v>0</v>
      </c>
      <c r="AT358" s="15">
        <f t="shared" si="174"/>
        <v>0.83710344827586203</v>
      </c>
      <c r="AU358" s="16">
        <f t="shared" si="175"/>
        <v>0.395625</v>
      </c>
      <c r="AV358" s="16">
        <f t="shared" si="176"/>
        <v>5.7375000000000002E-2</v>
      </c>
      <c r="AW358" s="16">
        <f t="shared" si="177"/>
        <v>0.70499999999999996</v>
      </c>
      <c r="AX358" s="16">
        <f t="shared" si="180"/>
        <v>0</v>
      </c>
      <c r="AY358" s="16">
        <f t="shared" si="181"/>
        <v>0.16012499999999999</v>
      </c>
      <c r="AZ358" s="16">
        <f t="shared" si="182"/>
        <v>0.47399999999999998</v>
      </c>
      <c r="BA358" s="16">
        <f t="shared" si="183"/>
        <v>0.66670967741935483</v>
      </c>
    </row>
    <row r="359" spans="1:53" x14ac:dyDescent="0.25">
      <c r="A359" s="8" t="s">
        <v>1332</v>
      </c>
      <c r="B359" s="30" t="s">
        <v>1153</v>
      </c>
      <c r="C359" s="9" t="s">
        <v>1154</v>
      </c>
      <c r="D359" s="9" t="s">
        <v>1005</v>
      </c>
      <c r="E359" s="9" t="s">
        <v>318</v>
      </c>
      <c r="F359" s="9" t="s">
        <v>1006</v>
      </c>
      <c r="G359" s="9" t="s">
        <v>998</v>
      </c>
      <c r="H359" s="11">
        <v>3.5000000000000003E-2</v>
      </c>
      <c r="I359" s="11"/>
      <c r="J359" s="11">
        <v>0.01</v>
      </c>
      <c r="K359" s="11">
        <v>0.01</v>
      </c>
      <c r="L359" s="11">
        <v>5.0000000000000001E-3</v>
      </c>
      <c r="M359" s="11">
        <v>5.0000000000000001E-3</v>
      </c>
      <c r="N359" s="11"/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f t="shared" si="169"/>
        <v>0</v>
      </c>
      <c r="Y359" s="12">
        <f>IF(AX359&gt;=40%,(AN359-AN590)*J359*(100%-H359),0)</f>
        <v>2908896</v>
      </c>
      <c r="Z359" s="12">
        <f>IF(OR(AY359&gt;=60%,(AX359+AY359)&gt;=100%),(AO359-AO590)*J359*(100%-H359),0)</f>
        <v>2942478</v>
      </c>
      <c r="AA359" s="12">
        <f>IF(AZ359&gt;=100%,(AP359-AP590)*K359*(100%-H359),0)</f>
        <v>5851374</v>
      </c>
      <c r="AB359" s="12">
        <f t="shared" si="159"/>
        <v>3289299</v>
      </c>
      <c r="AC359" s="12">
        <v>650000000</v>
      </c>
      <c r="AD359" s="12">
        <v>424000000</v>
      </c>
      <c r="AE359" s="12">
        <f>SUMIFS('[1]TIẾN ĐỘ %'!$M$6:$M$1034,'[1]TIẾN ĐỘ %'!$G$6:$G$1034,$A359,'[1]TIẾN ĐỘ %'!$F$6:$F$1034,$E359)</f>
        <v>680000000</v>
      </c>
      <c r="AF359" s="12">
        <f>AE359</f>
        <v>680000000</v>
      </c>
      <c r="AG359" s="12">
        <v>387600000</v>
      </c>
      <c r="AH359" s="12">
        <v>0</v>
      </c>
      <c r="AI359" s="12">
        <v>643920000</v>
      </c>
      <c r="AJ359" s="12">
        <v>426240000</v>
      </c>
      <c r="AK359" s="12">
        <v>0</v>
      </c>
      <c r="AL359" s="12">
        <v>426240000</v>
      </c>
      <c r="AM359" s="12">
        <v>426240000</v>
      </c>
      <c r="AN359" s="12">
        <f>SUMIFS('[1]DATA THÔ IN'!$P$4:$P$12031,'[1]DATA THÔ IN'!$H$4:$H$12031,$A359,'[1]DATA THÔ IN'!$AC$4:$AC$12031,$E359,'[1]DATA THÔ IN'!$AH$4:$AH$12031,"Tiến độ 1")+AN590</f>
        <v>339120000</v>
      </c>
      <c r="AO359" s="12">
        <f>SUMIFS('[1]DATA THÔ IN'!$P$4:$P$12031,'[1]DATA THÔ IN'!$H$4:$H$12031,$A359,'[1]DATA THÔ IN'!$AC$4:$AC$12031,$E359,'[1]DATA THÔ IN'!$AH$4:$AH$12031,"Tiến độ 2")+AO590</f>
        <v>342600000</v>
      </c>
      <c r="AP359" s="12">
        <f>SUMIFS('[1]TIẾN ĐỘ %'!$N$6:$N$1034,'[1]TIẾN ĐỘ %'!$G$6:$G$1034,A359,'[1]TIẾN ĐỘ %'!$F$6:$F$1034,$E359)+AP590</f>
        <v>681720000</v>
      </c>
      <c r="AQ359" s="12">
        <f>AP359</f>
        <v>681720000</v>
      </c>
      <c r="AR359" s="15">
        <f t="shared" si="172"/>
        <v>0.59630769230769232</v>
      </c>
      <c r="AS359" s="15">
        <f t="shared" si="173"/>
        <v>0</v>
      </c>
      <c r="AT359" s="15">
        <f t="shared" si="174"/>
        <v>0.99064615384615384</v>
      </c>
      <c r="AU359" s="16">
        <f t="shared" si="175"/>
        <v>1.0052830188679245</v>
      </c>
      <c r="AV359" s="16">
        <f t="shared" si="176"/>
        <v>0</v>
      </c>
      <c r="AW359" s="16">
        <f t="shared" si="177"/>
        <v>1.0052830188679245</v>
      </c>
      <c r="AX359" s="16">
        <f t="shared" si="180"/>
        <v>0.49870588235294117</v>
      </c>
      <c r="AY359" s="16">
        <f t="shared" si="181"/>
        <v>0.50382352941176467</v>
      </c>
      <c r="AZ359" s="16">
        <f t="shared" si="182"/>
        <v>1.0025294117647059</v>
      </c>
      <c r="BA359" s="16">
        <f t="shared" si="183"/>
        <v>1.0025294117647059</v>
      </c>
    </row>
    <row r="360" spans="1:53" x14ac:dyDescent="0.25">
      <c r="A360" s="8" t="s">
        <v>1339</v>
      </c>
      <c r="B360" s="30" t="s">
        <v>1155</v>
      </c>
      <c r="C360" s="9" t="s">
        <v>1156</v>
      </c>
      <c r="D360" s="9" t="s">
        <v>996</v>
      </c>
      <c r="E360" s="9" t="s">
        <v>318</v>
      </c>
      <c r="F360" s="9" t="s">
        <v>1012</v>
      </c>
      <c r="G360" s="9" t="s">
        <v>998</v>
      </c>
      <c r="H360" s="11">
        <v>3.5000000000000003E-2</v>
      </c>
      <c r="I360" s="11"/>
      <c r="J360" s="11">
        <v>0.01</v>
      </c>
      <c r="K360" s="11">
        <v>0.01</v>
      </c>
      <c r="L360" s="11">
        <v>5.0000000000000001E-3</v>
      </c>
      <c r="M360" s="11">
        <v>5.0000000000000001E-3</v>
      </c>
      <c r="N360" s="11"/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f t="shared" si="169"/>
        <v>0</v>
      </c>
      <c r="Y360" s="12">
        <f t="shared" ref="Y360:Y391" si="190">IF(AX360&gt;=40%,AN360*J360*(100%-H360),0)</f>
        <v>609108</v>
      </c>
      <c r="Z360" s="12">
        <f t="shared" ref="Z360:Z391" si="191">IF(OR(AY360&gt;=60%,(AX360+AY360)&gt;=100%),AO360*J360*(100%-H360),0)</f>
        <v>181806</v>
      </c>
      <c r="AA360" s="12">
        <f t="shared" ref="AA360:AA391" si="192">IF(AZ360&gt;=100%,AP360*K360*(100%-H360),0)</f>
        <v>790914</v>
      </c>
      <c r="AB360" s="12">
        <f t="shared" si="159"/>
        <v>395457</v>
      </c>
      <c r="AC360" s="12">
        <v>80000000</v>
      </c>
      <c r="AD360" s="12">
        <v>40000000</v>
      </c>
      <c r="AE360" s="12">
        <f>SUMIFS('[1]TIẾN ĐỘ %'!$M$6:$M$1034,'[1]TIẾN ĐỘ %'!$G$6:$G$1034,$A360,'[1]TIẾN ĐỘ %'!$F$6:$F$1034,$E360)</f>
        <v>75000000</v>
      </c>
      <c r="AF360" s="12">
        <f>AE360</f>
        <v>75000000</v>
      </c>
      <c r="AG360" s="12">
        <v>0</v>
      </c>
      <c r="AH360" s="12">
        <v>0</v>
      </c>
      <c r="AI360" s="12">
        <v>24840000</v>
      </c>
      <c r="AJ360" s="12">
        <v>37920000</v>
      </c>
      <c r="AK360" s="12">
        <v>0</v>
      </c>
      <c r="AL360" s="12">
        <v>37920000</v>
      </c>
      <c r="AM360" s="12">
        <v>37920000</v>
      </c>
      <c r="AN360" s="12">
        <f>SUMIFS('[1]DATA THÔ IN'!$P$4:$P$12031,'[1]DATA THÔ IN'!$H$4:$H$12031,$A360,'[1]DATA THÔ IN'!$AC$4:$AC$12031,$E360,'[1]DATA THÔ IN'!$AH$4:$AH$12031,"Tiến độ 1")</f>
        <v>63120000</v>
      </c>
      <c r="AO360" s="12">
        <f>SUMIFS('[1]DATA THÔ IN'!$P$4:$P$12031,'[1]DATA THÔ IN'!$H$4:$H$12031,$A360,'[1]DATA THÔ IN'!$AC$4:$AC$12031,$E360,'[1]DATA THÔ IN'!$AH$4:$AH$12031,"Tiến độ 2")</f>
        <v>18840000</v>
      </c>
      <c r="AP360" s="12">
        <f>SUMIFS('[1]TIẾN ĐỘ %'!$N$6:$N$1034,'[1]TIẾN ĐỘ %'!$G$6:$G$1034,A360,'[1]TIẾN ĐỘ %'!$F$6:$F$1034,$E360)</f>
        <v>81960000</v>
      </c>
      <c r="AQ360" s="12">
        <f>AP360</f>
        <v>81960000</v>
      </c>
      <c r="AR360" s="15">
        <f t="shared" si="172"/>
        <v>0</v>
      </c>
      <c r="AS360" s="15">
        <f t="shared" si="173"/>
        <v>0</v>
      </c>
      <c r="AT360" s="15">
        <f t="shared" si="174"/>
        <v>0.3105</v>
      </c>
      <c r="AU360" s="16">
        <f t="shared" si="175"/>
        <v>0.94799999999999995</v>
      </c>
      <c r="AV360" s="16">
        <f t="shared" si="176"/>
        <v>0</v>
      </c>
      <c r="AW360" s="16">
        <f t="shared" si="177"/>
        <v>0.94799999999999995</v>
      </c>
      <c r="AX360" s="16">
        <f t="shared" si="180"/>
        <v>0.84160000000000001</v>
      </c>
      <c r="AY360" s="16">
        <f t="shared" si="181"/>
        <v>0.25119999999999998</v>
      </c>
      <c r="AZ360" s="16">
        <f t="shared" si="182"/>
        <v>1.0928</v>
      </c>
      <c r="BA360" s="16">
        <f t="shared" si="183"/>
        <v>1.0928</v>
      </c>
    </row>
    <row r="361" spans="1:53" x14ac:dyDescent="0.25">
      <c r="A361" s="8" t="s">
        <v>1334</v>
      </c>
      <c r="B361" s="30" t="s">
        <v>1159</v>
      </c>
      <c r="C361" s="9" t="s">
        <v>1160</v>
      </c>
      <c r="D361" s="9" t="s">
        <v>996</v>
      </c>
      <c r="E361" s="9" t="s">
        <v>318</v>
      </c>
      <c r="F361" s="9" t="s">
        <v>1012</v>
      </c>
      <c r="G361" s="9" t="s">
        <v>998</v>
      </c>
      <c r="H361" s="11">
        <v>3.5000000000000003E-2</v>
      </c>
      <c r="I361" s="11"/>
      <c r="J361" s="11">
        <v>0.01</v>
      </c>
      <c r="K361" s="11">
        <v>0.01</v>
      </c>
      <c r="L361" s="11">
        <v>5.0000000000000001E-3</v>
      </c>
      <c r="M361" s="11">
        <v>5.0000000000000001E-3</v>
      </c>
      <c r="N361" s="11"/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f t="shared" si="169"/>
        <v>0</v>
      </c>
      <c r="Y361" s="12">
        <f t="shared" si="190"/>
        <v>246654</v>
      </c>
      <c r="Z361" s="12">
        <f t="shared" si="191"/>
        <v>0</v>
      </c>
      <c r="AA361" s="12">
        <f t="shared" si="192"/>
        <v>0</v>
      </c>
      <c r="AB361" s="12">
        <f t="shared" si="159"/>
        <v>0</v>
      </c>
      <c r="AC361" s="12">
        <v>60000000</v>
      </c>
      <c r="AD361" s="12">
        <v>40000000</v>
      </c>
      <c r="AE361" s="12">
        <f>SUMIFS('[1]TIẾN ĐỘ %'!$M$6:$M$1034,'[1]TIẾN ĐỘ %'!$G$6:$G$1034,$A361,'[1]TIẾN ĐỘ %'!$F$6:$F$1034,$E361)</f>
        <v>60000000</v>
      </c>
      <c r="AF361" s="12">
        <f t="shared" si="170"/>
        <v>160000000</v>
      </c>
      <c r="AG361" s="12">
        <v>6360000</v>
      </c>
      <c r="AH361" s="12">
        <v>0</v>
      </c>
      <c r="AI361" s="12">
        <v>38040000</v>
      </c>
      <c r="AJ361" s="12">
        <v>12720000</v>
      </c>
      <c r="AK361" s="12">
        <v>0</v>
      </c>
      <c r="AL361" s="12">
        <v>0</v>
      </c>
      <c r="AM361" s="12">
        <v>12720000</v>
      </c>
      <c r="AN361" s="12">
        <f>SUMIFS('[1]DATA THÔ IN'!$P$4:$P$12031,'[1]DATA THÔ IN'!$H$4:$H$12031,$A361,'[1]DATA THÔ IN'!$AC$4:$AC$12031,$E361,'[1]DATA THÔ IN'!$AH$4:$AH$12031,"Tiến độ 1")</f>
        <v>25560000</v>
      </c>
      <c r="AO361" s="12">
        <f>SUMIFS('[1]DATA THÔ IN'!$P$4:$P$12031,'[1]DATA THÔ IN'!$H$4:$H$12031,$A361,'[1]DATA THÔ IN'!$AC$4:$AC$12031,$E361,'[1]DATA THÔ IN'!$AH$4:$AH$12031,"Tiến độ 2")</f>
        <v>0</v>
      </c>
      <c r="AP361" s="12">
        <f>SUMIFS('[1]TIẾN ĐỘ %'!$N$6:$N$1034,'[1]TIẾN ĐỘ %'!$G$6:$G$1034,A361,'[1]TIẾN ĐỘ %'!$F$6:$F$1034,$E361)</f>
        <v>25560000</v>
      </c>
      <c r="AQ361" s="12">
        <f t="shared" si="171"/>
        <v>76320000</v>
      </c>
      <c r="AR361" s="15">
        <f t="shared" si="172"/>
        <v>0.106</v>
      </c>
      <c r="AS361" s="15">
        <f t="shared" si="173"/>
        <v>0</v>
      </c>
      <c r="AT361" s="15">
        <f t="shared" si="174"/>
        <v>0.63400000000000001</v>
      </c>
      <c r="AU361" s="16">
        <f t="shared" si="175"/>
        <v>0.318</v>
      </c>
      <c r="AV361" s="16">
        <f t="shared" si="176"/>
        <v>0</v>
      </c>
      <c r="AW361" s="16">
        <f t="shared" si="177"/>
        <v>0.318</v>
      </c>
      <c r="AX361" s="16">
        <f t="shared" si="180"/>
        <v>0.42599999999999999</v>
      </c>
      <c r="AY361" s="16">
        <f t="shared" si="181"/>
        <v>0</v>
      </c>
      <c r="AZ361" s="16">
        <f t="shared" si="182"/>
        <v>0.42599999999999999</v>
      </c>
      <c r="BA361" s="16">
        <f t="shared" si="183"/>
        <v>0.47699999999999998</v>
      </c>
    </row>
    <row r="362" spans="1:53" x14ac:dyDescent="0.25">
      <c r="A362" s="8" t="s">
        <v>1333</v>
      </c>
      <c r="B362" s="30" t="s">
        <v>1163</v>
      </c>
      <c r="C362" s="9" t="s">
        <v>1164</v>
      </c>
      <c r="D362" s="9" t="s">
        <v>996</v>
      </c>
      <c r="E362" s="9" t="s">
        <v>318</v>
      </c>
      <c r="F362" s="9" t="s">
        <v>1009</v>
      </c>
      <c r="G362" s="9" t="s">
        <v>998</v>
      </c>
      <c r="H362" s="11">
        <v>3.5000000000000003E-2</v>
      </c>
      <c r="I362" s="11"/>
      <c r="J362" s="11">
        <v>0.01</v>
      </c>
      <c r="K362" s="11">
        <v>0.01</v>
      </c>
      <c r="L362" s="11">
        <v>5.0000000000000001E-3</v>
      </c>
      <c r="M362" s="11">
        <v>5.0000000000000001E-3</v>
      </c>
      <c r="N362" s="11"/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f t="shared" si="169"/>
        <v>0</v>
      </c>
      <c r="Y362" s="12">
        <f t="shared" si="190"/>
        <v>0</v>
      </c>
      <c r="Z362" s="12">
        <f t="shared" si="191"/>
        <v>0</v>
      </c>
      <c r="AA362" s="12">
        <f t="shared" si="192"/>
        <v>679746</v>
      </c>
      <c r="AB362" s="12">
        <f t="shared" ref="AB362:AB425" si="193">IF(AF362=0,0,IF(AQ362&gt;=AF362,AQ362*L362*(100%-H362),0))</f>
        <v>0</v>
      </c>
      <c r="AC362" s="12">
        <v>70000000</v>
      </c>
      <c r="AD362" s="12">
        <v>40000000</v>
      </c>
      <c r="AE362" s="12">
        <f>SUMIFS('[1]TIẾN ĐỘ %'!$M$6:$M$1034,'[1]TIẾN ĐỘ %'!$G$6:$G$1034,$A362,'[1]TIẾN ĐỘ %'!$F$6:$F$1034,$E362)</f>
        <v>70000000</v>
      </c>
      <c r="AF362" s="12">
        <f t="shared" si="170"/>
        <v>180000000</v>
      </c>
      <c r="AG362" s="12">
        <v>0</v>
      </c>
      <c r="AH362" s="12">
        <v>0</v>
      </c>
      <c r="AI362" s="12">
        <v>28200000</v>
      </c>
      <c r="AJ362" s="12">
        <v>0</v>
      </c>
      <c r="AK362" s="12">
        <v>31200000</v>
      </c>
      <c r="AL362" s="12">
        <v>0</v>
      </c>
      <c r="AM362" s="12">
        <v>31200000</v>
      </c>
      <c r="AN362" s="12">
        <f>SUMIFS('[1]DATA THÔ IN'!$P$4:$P$12031,'[1]DATA THÔ IN'!$H$4:$H$12031,$A362,'[1]DATA THÔ IN'!$AC$4:$AC$12031,$E362,'[1]DATA THÔ IN'!$AH$4:$AH$12031,"Tiến độ 1")</f>
        <v>0</v>
      </c>
      <c r="AO362" s="12">
        <f>SUMIFS('[1]DATA THÔ IN'!$P$4:$P$12031,'[1]DATA THÔ IN'!$H$4:$H$12031,$A362,'[1]DATA THÔ IN'!$AC$4:$AC$12031,$E362,'[1]DATA THÔ IN'!$AH$4:$AH$12031,"Tiến độ 2")</f>
        <v>6480000</v>
      </c>
      <c r="AP362" s="12">
        <f>SUMIFS('[1]TIẾN ĐỘ %'!$N$6:$N$1034,'[1]TIẾN ĐỘ %'!$G$6:$G$1034,A362,'[1]TIẾN ĐỘ %'!$F$6:$F$1034,$E362)</f>
        <v>70440000</v>
      </c>
      <c r="AQ362" s="12">
        <f t="shared" si="171"/>
        <v>129840000</v>
      </c>
      <c r="AR362" s="15">
        <f t="shared" si="172"/>
        <v>0</v>
      </c>
      <c r="AS362" s="15">
        <f t="shared" si="173"/>
        <v>0</v>
      </c>
      <c r="AT362" s="15">
        <f t="shared" si="174"/>
        <v>0.40285714285714286</v>
      </c>
      <c r="AU362" s="16">
        <f t="shared" si="175"/>
        <v>0</v>
      </c>
      <c r="AV362" s="16">
        <f t="shared" si="176"/>
        <v>0.78</v>
      </c>
      <c r="AW362" s="16">
        <f t="shared" si="177"/>
        <v>0.78</v>
      </c>
      <c r="AX362" s="16">
        <f t="shared" si="180"/>
        <v>0</v>
      </c>
      <c r="AY362" s="16">
        <f t="shared" si="181"/>
        <v>9.2571428571428568E-2</v>
      </c>
      <c r="AZ362" s="16">
        <f t="shared" si="182"/>
        <v>1.0062857142857142</v>
      </c>
      <c r="BA362" s="16">
        <f t="shared" si="183"/>
        <v>0.72133333333333338</v>
      </c>
    </row>
    <row r="363" spans="1:53" x14ac:dyDescent="0.25">
      <c r="A363" s="8" t="s">
        <v>1330</v>
      </c>
      <c r="B363" s="30" t="s">
        <v>1165</v>
      </c>
      <c r="C363" s="9" t="s">
        <v>1166</v>
      </c>
      <c r="D363" s="9" t="s">
        <v>996</v>
      </c>
      <c r="E363" s="9" t="s">
        <v>318</v>
      </c>
      <c r="F363" s="9" t="s">
        <v>997</v>
      </c>
      <c r="G363" s="9" t="s">
        <v>998</v>
      </c>
      <c r="H363" s="11">
        <v>3.5000000000000003E-2</v>
      </c>
      <c r="I363" s="11"/>
      <c r="J363" s="11">
        <v>0.01</v>
      </c>
      <c r="K363" s="11">
        <v>0.01</v>
      </c>
      <c r="L363" s="11">
        <v>5.0000000000000001E-3</v>
      </c>
      <c r="M363" s="11">
        <v>5.0000000000000001E-3</v>
      </c>
      <c r="N363" s="11"/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f t="shared" si="169"/>
        <v>0</v>
      </c>
      <c r="Y363" s="12">
        <f t="shared" si="190"/>
        <v>1440552</v>
      </c>
      <c r="Z363" s="12">
        <f t="shared" si="191"/>
        <v>1984812</v>
      </c>
      <c r="AA363" s="12">
        <f t="shared" si="192"/>
        <v>3425364</v>
      </c>
      <c r="AB363" s="12">
        <f t="shared" si="193"/>
        <v>4893129</v>
      </c>
      <c r="AC363" s="12">
        <v>350000000</v>
      </c>
      <c r="AD363" s="12">
        <v>300000000</v>
      </c>
      <c r="AE363" s="12">
        <f>SUMIFS('[1]TIẾN ĐỘ %'!$M$6:$M$1034,'[1]TIẾN ĐỘ %'!$G$6:$G$1034,$A363,'[1]TIẾN ĐỘ %'!$F$6:$F$1034,$E363)</f>
        <v>350000000</v>
      </c>
      <c r="AF363" s="12">
        <f t="shared" si="170"/>
        <v>1000000000</v>
      </c>
      <c r="AG363" s="12">
        <v>145440000</v>
      </c>
      <c r="AH363" s="12">
        <v>212640000</v>
      </c>
      <c r="AI363" s="12">
        <v>358080000</v>
      </c>
      <c r="AJ363" s="12">
        <v>301080000</v>
      </c>
      <c r="AK363" s="12">
        <v>0</v>
      </c>
      <c r="AL363" s="12">
        <v>301080000</v>
      </c>
      <c r="AM363" s="12">
        <v>301080000</v>
      </c>
      <c r="AN363" s="12">
        <f>SUMIFS('[1]DATA THÔ IN'!$P$4:$P$12031,'[1]DATA THÔ IN'!$H$4:$H$12031,$A363,'[1]DATA THÔ IN'!$AC$4:$AC$12031,$E363,'[1]DATA THÔ IN'!$AH$4:$AH$12031,"Tiến độ 1")</f>
        <v>149280000</v>
      </c>
      <c r="AO363" s="12">
        <f>SUMIFS('[1]DATA THÔ IN'!$P$4:$P$12031,'[1]DATA THÔ IN'!$H$4:$H$12031,$A363,'[1]DATA THÔ IN'!$AC$4:$AC$12031,$E363,'[1]DATA THÔ IN'!$AH$4:$AH$12031,"Tiến độ 2")</f>
        <v>205680000</v>
      </c>
      <c r="AP363" s="12">
        <f>SUMIFS('[1]TIẾN ĐỘ %'!$N$6:$N$1034,'[1]TIẾN ĐỘ %'!$G$6:$G$1034,A363,'[1]TIẾN ĐỘ %'!$F$6:$F$1034,$E363)</f>
        <v>354960000</v>
      </c>
      <c r="AQ363" s="12">
        <f t="shared" si="171"/>
        <v>1014120000</v>
      </c>
      <c r="AR363" s="15">
        <f t="shared" si="172"/>
        <v>0.41554285714285716</v>
      </c>
      <c r="AS363" s="15">
        <f t="shared" si="173"/>
        <v>0.60754285714285716</v>
      </c>
      <c r="AT363" s="15">
        <f t="shared" si="174"/>
        <v>1.0230857142857144</v>
      </c>
      <c r="AU363" s="16">
        <f t="shared" si="175"/>
        <v>1.0036</v>
      </c>
      <c r="AV363" s="16">
        <f t="shared" si="176"/>
        <v>0</v>
      </c>
      <c r="AW363" s="16">
        <f t="shared" si="177"/>
        <v>1.0036</v>
      </c>
      <c r="AX363" s="16">
        <f t="shared" si="180"/>
        <v>0.42651428571428573</v>
      </c>
      <c r="AY363" s="16">
        <f t="shared" si="181"/>
        <v>0.58765714285714288</v>
      </c>
      <c r="AZ363" s="16">
        <f t="shared" si="182"/>
        <v>1.0141714285714285</v>
      </c>
      <c r="BA363" s="16">
        <f t="shared" si="183"/>
        <v>1.0141199999999999</v>
      </c>
    </row>
    <row r="364" spans="1:53" x14ac:dyDescent="0.25">
      <c r="A364" s="8" t="s">
        <v>1331</v>
      </c>
      <c r="B364" s="30" t="s">
        <v>1173</v>
      </c>
      <c r="C364" s="30" t="s">
        <v>1174</v>
      </c>
      <c r="D364" s="9" t="s">
        <v>1001</v>
      </c>
      <c r="E364" s="9" t="s">
        <v>318</v>
      </c>
      <c r="F364" s="9" t="s">
        <v>1002</v>
      </c>
      <c r="G364" s="9" t="s">
        <v>998</v>
      </c>
      <c r="H364" s="11">
        <v>3.5000000000000003E-2</v>
      </c>
      <c r="I364" s="11"/>
      <c r="J364" s="11">
        <v>0.01</v>
      </c>
      <c r="K364" s="11">
        <v>0.01</v>
      </c>
      <c r="L364" s="11">
        <v>5.0000000000000001E-3</v>
      </c>
      <c r="M364" s="11">
        <v>5.0000000000000001E-3</v>
      </c>
      <c r="N364" s="11"/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f t="shared" si="169"/>
        <v>0</v>
      </c>
      <c r="Y364" s="12">
        <f t="shared" si="190"/>
        <v>1082730</v>
      </c>
      <c r="Z364" s="12">
        <f t="shared" si="191"/>
        <v>177174</v>
      </c>
      <c r="AA364" s="12">
        <f t="shared" si="192"/>
        <v>1439394</v>
      </c>
      <c r="AB364" s="12">
        <f t="shared" si="193"/>
        <v>1840062</v>
      </c>
      <c r="AC364" s="12">
        <v>120000000</v>
      </c>
      <c r="AD364" s="12">
        <v>100000000</v>
      </c>
      <c r="AE364" s="12">
        <f>SUMIFS('[1]TIẾN ĐỘ %'!$M$6:$M$1034,'[1]TIẾN ĐỘ %'!$G$6:$G$1034,$A364,'[1]TIẾN ĐỘ %'!$F$6:$F$1034,$E364)</f>
        <v>130000000</v>
      </c>
      <c r="AF364" s="12">
        <f t="shared" si="170"/>
        <v>350000000</v>
      </c>
      <c r="AG364" s="12">
        <v>88320000</v>
      </c>
      <c r="AH364" s="12">
        <v>43680000</v>
      </c>
      <c r="AI364" s="12">
        <v>132000000</v>
      </c>
      <c r="AJ364" s="12">
        <v>100200000</v>
      </c>
      <c r="AK364" s="12">
        <v>0</v>
      </c>
      <c r="AL364" s="12">
        <v>100200000</v>
      </c>
      <c r="AM364" s="12">
        <v>100200000</v>
      </c>
      <c r="AN364" s="12">
        <f>SUMIFS('[1]DATA THÔ IN'!$P$4:$P$12031,'[1]DATA THÔ IN'!$H$4:$H$12031,$A364,'[1]DATA THÔ IN'!$AC$4:$AC$12031,$E364,'[1]DATA THÔ IN'!$AH$4:$AH$12031,"Tiến độ 1")</f>
        <v>112200000</v>
      </c>
      <c r="AO364" s="12">
        <f>SUMIFS('[1]DATA THÔ IN'!$P$4:$P$12031,'[1]DATA THÔ IN'!$H$4:$H$12031,$A364,'[1]DATA THÔ IN'!$AC$4:$AC$12031,$E364,'[1]DATA THÔ IN'!$AH$4:$AH$12031,"Tiến độ 2")</f>
        <v>18360000</v>
      </c>
      <c r="AP364" s="12">
        <f>SUMIFS('[1]TIẾN ĐỘ %'!$N$6:$N$1034,'[1]TIẾN ĐỘ %'!$G$6:$G$1034,A364,'[1]TIẾN ĐỘ %'!$F$6:$F$1034,$E364)</f>
        <v>149160000</v>
      </c>
      <c r="AQ364" s="12">
        <f t="shared" si="171"/>
        <v>381360000</v>
      </c>
      <c r="AR364" s="15">
        <f t="shared" si="172"/>
        <v>0.73599999999999999</v>
      </c>
      <c r="AS364" s="15">
        <f t="shared" si="173"/>
        <v>0.36399999999999999</v>
      </c>
      <c r="AT364" s="15">
        <f t="shared" si="174"/>
        <v>1.1000000000000001</v>
      </c>
      <c r="AU364" s="16">
        <f t="shared" si="175"/>
        <v>1.002</v>
      </c>
      <c r="AV364" s="16">
        <f t="shared" si="176"/>
        <v>0</v>
      </c>
      <c r="AW364" s="16">
        <f t="shared" si="177"/>
        <v>1.002</v>
      </c>
      <c r="AX364" s="16">
        <f t="shared" si="180"/>
        <v>0.86307692307692307</v>
      </c>
      <c r="AY364" s="16">
        <f t="shared" si="181"/>
        <v>0.14123076923076924</v>
      </c>
      <c r="AZ364" s="16">
        <f t="shared" si="182"/>
        <v>1.1473846153846154</v>
      </c>
      <c r="BA364" s="16">
        <f t="shared" si="183"/>
        <v>1.0895999999999999</v>
      </c>
    </row>
    <row r="365" spans="1:53" x14ac:dyDescent="0.25">
      <c r="A365" s="8" t="s">
        <v>1337</v>
      </c>
      <c r="B365" s="28" t="s">
        <v>1177</v>
      </c>
      <c r="C365" s="28" t="s">
        <v>1178</v>
      </c>
      <c r="D365" s="9" t="s">
        <v>1001</v>
      </c>
      <c r="E365" s="9" t="s">
        <v>318</v>
      </c>
      <c r="F365" s="28" t="s">
        <v>1022</v>
      </c>
      <c r="G365" s="9" t="s">
        <v>998</v>
      </c>
      <c r="H365" s="11">
        <v>3.5000000000000003E-2</v>
      </c>
      <c r="I365" s="11"/>
      <c r="J365" s="11">
        <v>0.01</v>
      </c>
      <c r="K365" s="11">
        <v>0.01</v>
      </c>
      <c r="L365" s="11">
        <v>5.0000000000000001E-3</v>
      </c>
      <c r="M365" s="11">
        <v>5.0000000000000001E-3</v>
      </c>
      <c r="N365" s="11"/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f t="shared" si="179"/>
        <v>817200</v>
      </c>
      <c r="X365" s="12">
        <f t="shared" si="169"/>
        <v>0</v>
      </c>
      <c r="Y365" s="12">
        <f t="shared" si="190"/>
        <v>1331700</v>
      </c>
      <c r="Z365" s="12">
        <f t="shared" si="191"/>
        <v>0</v>
      </c>
      <c r="AA365" s="12">
        <f t="shared" si="192"/>
        <v>1331700</v>
      </c>
      <c r="AB365" s="12">
        <f t="shared" si="193"/>
        <v>1633938</v>
      </c>
      <c r="AC365" s="12">
        <v>100000000</v>
      </c>
      <c r="AD365" s="12">
        <v>70000000</v>
      </c>
      <c r="AE365" s="12">
        <f>SUMIFS('[1]TIẾN ĐỘ %'!$M$6:$M$1034,'[1]TIẾN ĐỘ %'!$G$6:$G$1034,$A365,'[1]TIẾN ĐỘ %'!$F$6:$F$1034,$E365)</f>
        <v>130000000</v>
      </c>
      <c r="AF365" s="12">
        <f t="shared" si="170"/>
        <v>300000000</v>
      </c>
      <c r="AG365" s="12">
        <v>62280000</v>
      </c>
      <c r="AH365" s="12">
        <v>43800000</v>
      </c>
      <c r="AI365" s="12">
        <v>118920000</v>
      </c>
      <c r="AJ365" s="12">
        <v>81720000</v>
      </c>
      <c r="AK365" s="12">
        <v>0</v>
      </c>
      <c r="AL365" s="12">
        <v>81720000</v>
      </c>
      <c r="AM365" s="12">
        <v>81720000</v>
      </c>
      <c r="AN365" s="12">
        <f>SUMIFS('[1]DATA THÔ IN'!$P$4:$P$12031,'[1]DATA THÔ IN'!$H$4:$H$12031,$A365,'[1]DATA THÔ IN'!$AC$4:$AC$12031,$E365,'[1]DATA THÔ IN'!$AH$4:$AH$12031,"Tiến độ 1")</f>
        <v>138000000</v>
      </c>
      <c r="AO365" s="12">
        <f>SUMIFS('[1]DATA THÔ IN'!$P$4:$P$12031,'[1]DATA THÔ IN'!$H$4:$H$12031,$A365,'[1]DATA THÔ IN'!$AC$4:$AC$12031,$E365,'[1]DATA THÔ IN'!$AH$4:$AH$12031,"Tiến độ 2")</f>
        <v>0</v>
      </c>
      <c r="AP365" s="12">
        <f>SUMIFS('[1]TIẾN ĐỘ %'!$N$6:$N$1034,'[1]TIẾN ĐỘ %'!$G$6:$G$1034,A365,'[1]TIẾN ĐỘ %'!$F$6:$F$1034,$E365)</f>
        <v>138000000</v>
      </c>
      <c r="AQ365" s="12">
        <f t="shared" si="171"/>
        <v>338640000</v>
      </c>
      <c r="AR365" s="15">
        <f t="shared" si="172"/>
        <v>0.62280000000000002</v>
      </c>
      <c r="AS365" s="15">
        <f t="shared" si="173"/>
        <v>0.438</v>
      </c>
      <c r="AT365" s="15">
        <f t="shared" si="174"/>
        <v>1.1892</v>
      </c>
      <c r="AU365" s="16">
        <f t="shared" si="175"/>
        <v>1.1674285714285715</v>
      </c>
      <c r="AV365" s="16">
        <f t="shared" si="176"/>
        <v>0</v>
      </c>
      <c r="AW365" s="16">
        <f t="shared" si="177"/>
        <v>1.1674285714285715</v>
      </c>
      <c r="AX365" s="16">
        <f t="shared" si="180"/>
        <v>1.0615384615384615</v>
      </c>
      <c r="AY365" s="16">
        <f t="shared" si="181"/>
        <v>0</v>
      </c>
      <c r="AZ365" s="16">
        <f t="shared" si="182"/>
        <v>1.0615384615384615</v>
      </c>
      <c r="BA365" s="16">
        <f t="shared" si="183"/>
        <v>1.1288</v>
      </c>
    </row>
    <row r="366" spans="1:53" x14ac:dyDescent="0.25">
      <c r="A366" s="8" t="s">
        <v>1335</v>
      </c>
      <c r="B366" s="28" t="s">
        <v>1181</v>
      </c>
      <c r="C366" s="28" t="s">
        <v>1182</v>
      </c>
      <c r="D366" s="9" t="s">
        <v>1001</v>
      </c>
      <c r="E366" s="9" t="s">
        <v>318</v>
      </c>
      <c r="F366" s="28" t="s">
        <v>1015</v>
      </c>
      <c r="G366" s="9" t="s">
        <v>998</v>
      </c>
      <c r="H366" s="11">
        <v>3.5000000000000003E-2</v>
      </c>
      <c r="I366" s="11"/>
      <c r="J366" s="11">
        <v>0.01</v>
      </c>
      <c r="K366" s="11">
        <v>0.01</v>
      </c>
      <c r="L366" s="11">
        <v>5.0000000000000001E-3</v>
      </c>
      <c r="M366" s="11">
        <v>5.0000000000000001E-3</v>
      </c>
      <c r="N366" s="11"/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f t="shared" si="169"/>
        <v>0</v>
      </c>
      <c r="Y366" s="12">
        <f t="shared" si="190"/>
        <v>0</v>
      </c>
      <c r="Z366" s="12">
        <f t="shared" si="191"/>
        <v>0</v>
      </c>
      <c r="AA366" s="12">
        <f t="shared" si="192"/>
        <v>0</v>
      </c>
      <c r="AB366" s="12">
        <f t="shared" si="193"/>
        <v>0</v>
      </c>
      <c r="AC366" s="12">
        <v>10000000</v>
      </c>
      <c r="AD366" s="12">
        <v>0</v>
      </c>
      <c r="AE366" s="12">
        <f>SUMIFS('[1]TIẾN ĐỘ %'!$M$6:$M$1034,'[1]TIẾN ĐỘ %'!$G$6:$G$1034,$A366,'[1]TIẾN ĐỘ %'!$F$6:$F$1034,$E366)</f>
        <v>0</v>
      </c>
      <c r="AF366" s="12">
        <f t="shared" si="170"/>
        <v>10000000</v>
      </c>
      <c r="AG366" s="12">
        <v>12240000</v>
      </c>
      <c r="AH366" s="12">
        <v>0</v>
      </c>
      <c r="AI366" s="12">
        <v>12240000</v>
      </c>
      <c r="AJ366" s="12">
        <v>0</v>
      </c>
      <c r="AK366" s="12">
        <v>-76180000</v>
      </c>
      <c r="AL366" s="12">
        <v>0</v>
      </c>
      <c r="AM366" s="12">
        <v>-76180000</v>
      </c>
      <c r="AN366" s="12">
        <f>SUMIFS('[1]DATA THÔ IN'!$P$4:$P$12031,'[1]DATA THÔ IN'!$H$4:$H$12031,$A366,'[1]DATA THÔ IN'!$AC$4:$AC$12031,$E366,'[1]DATA THÔ IN'!$AH$4:$AH$12031,"Tiến độ 1")</f>
        <v>0</v>
      </c>
      <c r="AO366" s="12">
        <f>SUMIFS('[1]DATA THÔ IN'!$P$4:$P$12031,'[1]DATA THÔ IN'!$H$4:$H$12031,$A366,'[1]DATA THÔ IN'!$AC$4:$AC$12031,$E366,'[1]DATA THÔ IN'!$AH$4:$AH$12031,"Tiến độ 2")</f>
        <v>0</v>
      </c>
      <c r="AP366" s="12">
        <f>SUMIFS('[1]TIẾN ĐỘ %'!$N$6:$N$1034,'[1]TIẾN ĐỘ %'!$G$6:$G$1034,A366,'[1]TIẾN ĐỘ %'!$F$6:$F$1034,$E366)</f>
        <v>0</v>
      </c>
      <c r="AQ366" s="12">
        <f t="shared" si="171"/>
        <v>-63940000</v>
      </c>
      <c r="AR366" s="15">
        <f t="shared" si="172"/>
        <v>1.224</v>
      </c>
      <c r="AS366" s="15">
        <f t="shared" si="173"/>
        <v>0</v>
      </c>
      <c r="AT366" s="15">
        <f t="shared" si="174"/>
        <v>1.224</v>
      </c>
      <c r="AU366" s="16">
        <f t="shared" si="175"/>
        <v>0</v>
      </c>
      <c r="AV366" s="16">
        <f t="shared" si="176"/>
        <v>0</v>
      </c>
      <c r="AW366" s="16">
        <f t="shared" si="177"/>
        <v>0</v>
      </c>
      <c r="AX366" s="16">
        <f t="shared" si="180"/>
        <v>0</v>
      </c>
      <c r="AY366" s="16">
        <f t="shared" si="181"/>
        <v>0</v>
      </c>
      <c r="AZ366" s="16">
        <f t="shared" si="182"/>
        <v>0</v>
      </c>
      <c r="BA366" s="16">
        <f t="shared" si="183"/>
        <v>-6.3940000000000001</v>
      </c>
    </row>
    <row r="367" spans="1:53" x14ac:dyDescent="0.25">
      <c r="A367" s="8" t="s">
        <v>1342</v>
      </c>
      <c r="B367" s="32" t="s">
        <v>1200</v>
      </c>
      <c r="C367" s="32" t="s">
        <v>1201</v>
      </c>
      <c r="D367" s="32" t="s">
        <v>996</v>
      </c>
      <c r="E367" s="9" t="s">
        <v>318</v>
      </c>
      <c r="F367" s="32" t="s">
        <v>1185</v>
      </c>
      <c r="G367" s="32" t="s">
        <v>998</v>
      </c>
      <c r="H367" s="11">
        <v>3.5000000000000003E-2</v>
      </c>
      <c r="I367" s="11"/>
      <c r="J367" s="11">
        <v>0.01</v>
      </c>
      <c r="K367" s="11">
        <v>0.01</v>
      </c>
      <c r="L367" s="11">
        <v>5.0000000000000001E-3</v>
      </c>
      <c r="M367" s="11">
        <v>5.0000000000000001E-3</v>
      </c>
      <c r="N367" s="11"/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f t="shared" si="169"/>
        <v>0</v>
      </c>
      <c r="Y367" s="12">
        <f t="shared" si="190"/>
        <v>0</v>
      </c>
      <c r="Z367" s="12">
        <f t="shared" si="191"/>
        <v>0</v>
      </c>
      <c r="AA367" s="12">
        <f t="shared" si="192"/>
        <v>0</v>
      </c>
      <c r="AB367" s="12">
        <f t="shared" si="193"/>
        <v>0</v>
      </c>
      <c r="AC367" s="12">
        <v>0</v>
      </c>
      <c r="AD367" s="12">
        <v>0</v>
      </c>
      <c r="AE367" s="12">
        <f>SUMIFS('[1]TIẾN ĐỘ %'!$M$6:$M$1034,'[1]TIẾN ĐỘ %'!$G$6:$G$1034,$A367,'[1]TIẾN ĐỘ %'!$F$6:$F$1034,$E367)</f>
        <v>0</v>
      </c>
      <c r="AF367" s="12">
        <f t="shared" si="170"/>
        <v>0</v>
      </c>
      <c r="AG367" s="12">
        <v>0</v>
      </c>
      <c r="AH367" s="12">
        <v>-11220000</v>
      </c>
      <c r="AI367" s="12">
        <v>-11220000</v>
      </c>
      <c r="AJ367" s="12">
        <v>0</v>
      </c>
      <c r="AK367" s="12">
        <v>0</v>
      </c>
      <c r="AL367" s="12">
        <v>0</v>
      </c>
      <c r="AM367" s="12">
        <v>0</v>
      </c>
      <c r="AN367" s="12">
        <f>SUMIFS('[1]DATA THÔ IN'!$P$4:$P$12031,'[1]DATA THÔ IN'!$H$4:$H$12031,$A367,'[1]DATA THÔ IN'!$AC$4:$AC$12031,$E367,'[1]DATA THÔ IN'!$AH$4:$AH$12031,"Tiến độ 1")</f>
        <v>0</v>
      </c>
      <c r="AO367" s="12">
        <f>SUMIFS('[1]DATA THÔ IN'!$P$4:$P$12031,'[1]DATA THÔ IN'!$H$4:$H$12031,$A367,'[1]DATA THÔ IN'!$AC$4:$AC$12031,$E367,'[1]DATA THÔ IN'!$AH$4:$AH$12031,"Tiến độ 2")</f>
        <v>0</v>
      </c>
      <c r="AP367" s="12">
        <f>SUMIFS('[1]TIẾN ĐỘ %'!$N$6:$N$1034,'[1]TIẾN ĐỘ %'!$G$6:$G$1034,A367,'[1]TIẾN ĐỘ %'!$F$6:$F$1034,$E367)</f>
        <v>0</v>
      </c>
      <c r="AQ367" s="12">
        <f t="shared" si="171"/>
        <v>-11220000</v>
      </c>
      <c r="AR367" s="15">
        <f t="shared" si="172"/>
        <v>0</v>
      </c>
      <c r="AS367" s="15">
        <f t="shared" si="173"/>
        <v>0</v>
      </c>
      <c r="AT367" s="15">
        <f t="shared" si="174"/>
        <v>0</v>
      </c>
      <c r="AU367" s="16">
        <f t="shared" si="175"/>
        <v>0</v>
      </c>
      <c r="AV367" s="16">
        <f t="shared" si="176"/>
        <v>0</v>
      </c>
      <c r="AW367" s="16">
        <f t="shared" si="177"/>
        <v>0</v>
      </c>
      <c r="AX367" s="16">
        <f t="shared" si="180"/>
        <v>0</v>
      </c>
      <c r="AY367" s="16">
        <f t="shared" si="181"/>
        <v>0</v>
      </c>
      <c r="AZ367" s="16">
        <f t="shared" si="182"/>
        <v>0</v>
      </c>
      <c r="BA367" s="16">
        <f t="shared" si="183"/>
        <v>0</v>
      </c>
    </row>
    <row r="368" spans="1:53" x14ac:dyDescent="0.25">
      <c r="A368" s="8" t="s">
        <v>1343</v>
      </c>
      <c r="B368" s="28" t="s">
        <v>1219</v>
      </c>
      <c r="C368" s="28" t="s">
        <v>1220</v>
      </c>
      <c r="D368" s="28" t="s">
        <v>996</v>
      </c>
      <c r="E368" s="9" t="s">
        <v>318</v>
      </c>
      <c r="F368" s="28" t="s">
        <v>1204</v>
      </c>
      <c r="G368" s="28" t="s">
        <v>998</v>
      </c>
      <c r="H368" s="11">
        <v>3.5000000000000003E-2</v>
      </c>
      <c r="I368" s="11">
        <v>0.02</v>
      </c>
      <c r="J368" s="11">
        <v>0.01</v>
      </c>
      <c r="K368" s="11">
        <v>0.01</v>
      </c>
      <c r="L368" s="11">
        <v>5.0000000000000001E-3</v>
      </c>
      <c r="M368" s="11">
        <v>5.0000000000000001E-3</v>
      </c>
      <c r="N368" s="11"/>
      <c r="O368" s="12">
        <f t="shared" si="166"/>
        <v>122400</v>
      </c>
      <c r="P368" s="12">
        <f t="shared" ref="P368:P391" si="194">IF(AR368&gt;=40%,AG368*J368*(100%-H368),0)</f>
        <v>0</v>
      </c>
      <c r="Q368" s="12">
        <f t="shared" ref="Q368:Q391" si="195">IF(OR(AS368&gt;=60%,(AR368+AS368)&gt;=100%),AH368*J368*(100%-H368),0)</f>
        <v>0</v>
      </c>
      <c r="R368" s="12">
        <f t="shared" ref="R368:R391" si="196">IF(AT368&gt;=100%,AI368*(100%-H368)*K368,0)</f>
        <v>0</v>
      </c>
      <c r="S368" s="12">
        <f t="shared" ref="S368:S391" si="197">ROUND(AM368*I368,0)</f>
        <v>638400</v>
      </c>
      <c r="T368" s="12">
        <f t="shared" ref="T368:T391" si="198">ROUND(IF(AU368&gt;=40%,AJ368*J368*(100%-H368),0),0)</f>
        <v>0</v>
      </c>
      <c r="U368" s="12">
        <f t="shared" ref="U368:U391" si="199">ROUND(IF(OR(AV368&gt;=60%,(AU368+AV368)&gt;=100%),AK368*J368*(100%-H368),0),0)</f>
        <v>184122</v>
      </c>
      <c r="V368" s="12">
        <f t="shared" ref="V368:V391" si="200">ROUND(IF(AW368&gt;=100%,AM368*(100%-H368)*K368,0),0)</f>
        <v>308028</v>
      </c>
      <c r="W368" s="12">
        <f t="shared" si="179"/>
        <v>63600</v>
      </c>
      <c r="X368" s="12">
        <f t="shared" si="169"/>
        <v>640800</v>
      </c>
      <c r="Y368" s="12">
        <f t="shared" si="190"/>
        <v>0</v>
      </c>
      <c r="Z368" s="12">
        <f t="shared" si="191"/>
        <v>0</v>
      </c>
      <c r="AA368" s="12">
        <f t="shared" si="192"/>
        <v>0</v>
      </c>
      <c r="AB368" s="12">
        <f t="shared" si="193"/>
        <v>0</v>
      </c>
      <c r="AC368" s="12">
        <v>30000000</v>
      </c>
      <c r="AD368" s="12">
        <v>30000000</v>
      </c>
      <c r="AE368" s="12">
        <f>SUMIFS('[1]TIẾN ĐỘ %'!$M$6:$M$1034,'[1]TIẾN ĐỘ %'!$G$6:$G$1034,$A368,'[1]TIẾN ĐỘ %'!$F$6:$F$1034,$E368)</f>
        <v>50000000</v>
      </c>
      <c r="AF368" s="12">
        <f t="shared" si="170"/>
        <v>110000000</v>
      </c>
      <c r="AG368" s="12">
        <v>6120000</v>
      </c>
      <c r="AH368" s="12">
        <v>0</v>
      </c>
      <c r="AI368" s="12">
        <v>6120000</v>
      </c>
      <c r="AJ368" s="12">
        <v>6360000</v>
      </c>
      <c r="AK368" s="12">
        <v>19080000</v>
      </c>
      <c r="AL368" s="12">
        <v>6360000</v>
      </c>
      <c r="AM368" s="12">
        <v>31920000</v>
      </c>
      <c r="AN368" s="12">
        <f>SUMIFS('[1]DATA THÔ IN'!$P$4:$P$12031,'[1]DATA THÔ IN'!$H$4:$H$12031,$A368,'[1]DATA THÔ IN'!$AC$4:$AC$12031,$E368,'[1]DATA THÔ IN'!$AH$4:$AH$12031,"Tiến độ 1")</f>
        <v>12840000</v>
      </c>
      <c r="AO368" s="12">
        <f>SUMIFS('[1]DATA THÔ IN'!$P$4:$P$12031,'[1]DATA THÔ IN'!$H$4:$H$12031,$A368,'[1]DATA THÔ IN'!$AC$4:$AC$12031,$E368,'[1]DATA THÔ IN'!$AH$4:$AH$12031,"Tiến độ 2")</f>
        <v>19200000</v>
      </c>
      <c r="AP368" s="12">
        <f>SUMIFS('[1]TIẾN ĐỘ %'!$N$6:$N$1034,'[1]TIẾN ĐỘ %'!$G$6:$G$1034,A368,'[1]TIẾN ĐỘ %'!$F$6:$F$1034,$E368)</f>
        <v>32040000</v>
      </c>
      <c r="AQ368" s="12">
        <f t="shared" si="171"/>
        <v>70080000</v>
      </c>
      <c r="AR368" s="15">
        <f t="shared" si="172"/>
        <v>0.20399999999999999</v>
      </c>
      <c r="AS368" s="15">
        <f t="shared" si="173"/>
        <v>0</v>
      </c>
      <c r="AT368" s="15">
        <f t="shared" si="174"/>
        <v>0.20399999999999999</v>
      </c>
      <c r="AU368" s="16">
        <f t="shared" si="175"/>
        <v>0.21199999999999999</v>
      </c>
      <c r="AV368" s="16">
        <f t="shared" si="176"/>
        <v>0.63600000000000001</v>
      </c>
      <c r="AW368" s="16">
        <f t="shared" si="177"/>
        <v>1.0640000000000001</v>
      </c>
      <c r="AX368" s="16">
        <f t="shared" si="180"/>
        <v>0.25679999999999997</v>
      </c>
      <c r="AY368" s="16">
        <f t="shared" si="181"/>
        <v>0.38400000000000001</v>
      </c>
      <c r="AZ368" s="16">
        <f t="shared" si="182"/>
        <v>0.64080000000000004</v>
      </c>
      <c r="BA368" s="16">
        <f t="shared" si="183"/>
        <v>0.63709090909090904</v>
      </c>
    </row>
    <row r="369" spans="1:53" x14ac:dyDescent="0.25">
      <c r="A369" s="8" t="s">
        <v>1296</v>
      </c>
      <c r="B369" s="28" t="s">
        <v>938</v>
      </c>
      <c r="C369" s="28" t="s">
        <v>939</v>
      </c>
      <c r="D369" s="28" t="s">
        <v>478</v>
      </c>
      <c r="E369" s="9" t="s">
        <v>318</v>
      </c>
      <c r="F369" s="28" t="s">
        <v>479</v>
      </c>
      <c r="G369" s="28" t="s">
        <v>480</v>
      </c>
      <c r="H369" s="11">
        <v>3.5000000000000003E-2</v>
      </c>
      <c r="I369" s="11"/>
      <c r="J369" s="26">
        <v>0.01</v>
      </c>
      <c r="K369" s="11">
        <v>0.01</v>
      </c>
      <c r="L369" s="11">
        <v>5.0000000000000001E-3</v>
      </c>
      <c r="M369" s="11">
        <v>5.0000000000000001E-3</v>
      </c>
      <c r="N369" s="11"/>
      <c r="O369" s="12">
        <f t="shared" si="166"/>
        <v>0</v>
      </c>
      <c r="P369" s="12">
        <f t="shared" si="194"/>
        <v>0</v>
      </c>
      <c r="Q369" s="12">
        <f t="shared" si="195"/>
        <v>0</v>
      </c>
      <c r="R369" s="12">
        <f t="shared" si="196"/>
        <v>0</v>
      </c>
      <c r="S369" s="12">
        <f t="shared" si="197"/>
        <v>0</v>
      </c>
      <c r="T369" s="12">
        <f t="shared" si="198"/>
        <v>0</v>
      </c>
      <c r="U369" s="12">
        <f t="shared" si="199"/>
        <v>0</v>
      </c>
      <c r="V369" s="12">
        <f t="shared" si="200"/>
        <v>0</v>
      </c>
      <c r="W369" s="12">
        <f t="shared" si="179"/>
        <v>0</v>
      </c>
      <c r="X369" s="12">
        <f t="shared" si="169"/>
        <v>0</v>
      </c>
      <c r="Y369" s="12">
        <f t="shared" si="190"/>
        <v>0</v>
      </c>
      <c r="Z369" s="12">
        <f t="shared" si="191"/>
        <v>0</v>
      </c>
      <c r="AA369" s="12">
        <f t="shared" si="192"/>
        <v>0</v>
      </c>
      <c r="AB369" s="12">
        <f t="shared" si="193"/>
        <v>0</v>
      </c>
      <c r="AC369" s="12">
        <v>250000000</v>
      </c>
      <c r="AD369" s="12">
        <v>250000000</v>
      </c>
      <c r="AE369" s="12">
        <f>SUMIFS('[1]TIẾN ĐỘ %'!$M$6:$M$1034,'[1]TIẾN ĐỘ %'!$G$6:$G$1034,$A369,'[1]TIẾN ĐỘ %'!$F$6:$F$1034,$E369)</f>
        <v>250000000</v>
      </c>
      <c r="AF369" s="12">
        <f t="shared" si="170"/>
        <v>750000000</v>
      </c>
      <c r="AG369" s="12">
        <v>0</v>
      </c>
      <c r="AH369" s="12">
        <v>142680000</v>
      </c>
      <c r="AI369" s="12">
        <v>242400000</v>
      </c>
      <c r="AJ369" s="12">
        <v>0</v>
      </c>
      <c r="AK369" s="12">
        <v>75120000</v>
      </c>
      <c r="AL369" s="12">
        <v>0</v>
      </c>
      <c r="AM369" s="12">
        <v>119040000</v>
      </c>
      <c r="AN369" s="12">
        <f>SUMIFS('[1]DATA THÔ IN'!$P$4:$P$12031,'[1]DATA THÔ IN'!$H$4:$H$12031,$A369,'[1]DATA THÔ IN'!$AC$4:$AC$12031,$E369,'[1]DATA THÔ IN'!$AH$4:$AH$12031,"Tiến độ 1")</f>
        <v>86880000</v>
      </c>
      <c r="AO369" s="12">
        <f>SUMIFS('[1]DATA THÔ IN'!$P$4:$P$12031,'[1]DATA THÔ IN'!$H$4:$H$12031,$A369,'[1]DATA THÔ IN'!$AC$4:$AC$12031,$E369,'[1]DATA THÔ IN'!$AH$4:$AH$12031,"Tiến độ 2")</f>
        <v>0</v>
      </c>
      <c r="AP369" s="12">
        <f>SUMIFS('[1]TIẾN ĐỘ %'!$N$6:$N$1034,'[1]TIẾN ĐỘ %'!$G$6:$G$1034,A369,'[1]TIẾN ĐỘ %'!$F$6:$F$1034,$E369)</f>
        <v>118080000</v>
      </c>
      <c r="AQ369" s="12">
        <f t="shared" si="171"/>
        <v>479520000</v>
      </c>
      <c r="AR369" s="15">
        <f t="shared" si="172"/>
        <v>0</v>
      </c>
      <c r="AS369" s="15">
        <f t="shared" si="173"/>
        <v>0.57072000000000001</v>
      </c>
      <c r="AT369" s="15">
        <f t="shared" si="174"/>
        <v>0.96960000000000002</v>
      </c>
      <c r="AU369" s="16">
        <f t="shared" si="175"/>
        <v>0</v>
      </c>
      <c r="AV369" s="16">
        <f t="shared" si="176"/>
        <v>0.30048000000000002</v>
      </c>
      <c r="AW369" s="16">
        <f t="shared" si="177"/>
        <v>0.47616000000000003</v>
      </c>
      <c r="AX369" s="16">
        <f t="shared" si="180"/>
        <v>0.34752</v>
      </c>
      <c r="AY369" s="16">
        <f t="shared" si="181"/>
        <v>0</v>
      </c>
      <c r="AZ369" s="16">
        <f t="shared" si="182"/>
        <v>0.47232000000000002</v>
      </c>
      <c r="BA369" s="16">
        <f t="shared" si="183"/>
        <v>0.63936000000000004</v>
      </c>
    </row>
    <row r="370" spans="1:53" x14ac:dyDescent="0.25">
      <c r="A370" s="8" t="s">
        <v>1299</v>
      </c>
      <c r="B370" s="28" t="s">
        <v>944</v>
      </c>
      <c r="C370" s="28" t="s">
        <v>945</v>
      </c>
      <c r="D370" s="28" t="s">
        <v>478</v>
      </c>
      <c r="E370" s="9" t="s">
        <v>318</v>
      </c>
      <c r="F370" s="28" t="s">
        <v>491</v>
      </c>
      <c r="G370" s="28" t="s">
        <v>480</v>
      </c>
      <c r="H370" s="11">
        <v>3.5000000000000003E-2</v>
      </c>
      <c r="I370" s="11">
        <v>0.02</v>
      </c>
      <c r="J370" s="26">
        <v>0.01</v>
      </c>
      <c r="K370" s="11">
        <v>0.01</v>
      </c>
      <c r="L370" s="11">
        <v>5.0000000000000001E-3</v>
      </c>
      <c r="M370" s="11">
        <v>5.0000000000000001E-3</v>
      </c>
      <c r="N370" s="11"/>
      <c r="O370" s="12">
        <f t="shared" si="166"/>
        <v>0</v>
      </c>
      <c r="P370" s="12">
        <f t="shared" si="194"/>
        <v>0</v>
      </c>
      <c r="Q370" s="12">
        <f t="shared" si="195"/>
        <v>0</v>
      </c>
      <c r="R370" s="12">
        <f t="shared" si="196"/>
        <v>0</v>
      </c>
      <c r="S370" s="12">
        <f t="shared" si="197"/>
        <v>0</v>
      </c>
      <c r="T370" s="12">
        <f t="shared" si="198"/>
        <v>0</v>
      </c>
      <c r="U370" s="12">
        <f t="shared" si="199"/>
        <v>0</v>
      </c>
      <c r="V370" s="12">
        <f t="shared" si="200"/>
        <v>0</v>
      </c>
      <c r="W370" s="12">
        <f t="shared" si="179"/>
        <v>0</v>
      </c>
      <c r="X370" s="12">
        <f t="shared" si="169"/>
        <v>0</v>
      </c>
      <c r="Y370" s="12">
        <f t="shared" si="190"/>
        <v>0</v>
      </c>
      <c r="Z370" s="12">
        <f t="shared" si="191"/>
        <v>0</v>
      </c>
      <c r="AA370" s="12">
        <f t="shared" si="192"/>
        <v>0</v>
      </c>
      <c r="AB370" s="12">
        <f t="shared" si="193"/>
        <v>0</v>
      </c>
      <c r="AC370" s="12">
        <v>0</v>
      </c>
      <c r="AD370" s="12">
        <v>0</v>
      </c>
      <c r="AE370" s="12">
        <f>SUMIFS('[1]TIẾN ĐỘ %'!$M$6:$M$1034,'[1]TIẾN ĐỘ %'!$G$6:$G$1034,$A370,'[1]TIẾN ĐỘ %'!$F$6:$F$1034,$E370)</f>
        <v>0</v>
      </c>
      <c r="AF370" s="12">
        <f t="shared" si="170"/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f>SUMIFS('[1]DATA THÔ IN'!$P$4:$P$12031,'[1]DATA THÔ IN'!$H$4:$H$12031,$A370,'[1]DATA THÔ IN'!$AC$4:$AC$12031,$E370,'[1]DATA THÔ IN'!$AH$4:$AH$12031,"Tiến độ 1")</f>
        <v>0</v>
      </c>
      <c r="AO370" s="12">
        <f>SUMIFS('[1]DATA THÔ IN'!$P$4:$P$12031,'[1]DATA THÔ IN'!$H$4:$H$12031,$A370,'[1]DATA THÔ IN'!$AC$4:$AC$12031,$E370,'[1]DATA THÔ IN'!$AH$4:$AH$12031,"Tiến độ 2")</f>
        <v>0</v>
      </c>
      <c r="AP370" s="12">
        <f>SUMIFS('[1]TIẾN ĐỘ %'!$N$6:$N$1034,'[1]TIẾN ĐỘ %'!$G$6:$G$1034,A370,'[1]TIẾN ĐỘ %'!$F$6:$F$1034,$E370)</f>
        <v>0</v>
      </c>
      <c r="AQ370" s="12">
        <f t="shared" si="171"/>
        <v>0</v>
      </c>
      <c r="AR370" s="15">
        <f t="shared" si="172"/>
        <v>0</v>
      </c>
      <c r="AS370" s="15">
        <f t="shared" si="173"/>
        <v>0</v>
      </c>
      <c r="AT370" s="15">
        <f t="shared" si="174"/>
        <v>0</v>
      </c>
      <c r="AU370" s="16">
        <f t="shared" si="175"/>
        <v>0</v>
      </c>
      <c r="AV370" s="16">
        <f t="shared" si="176"/>
        <v>0</v>
      </c>
      <c r="AW370" s="16">
        <f t="shared" si="177"/>
        <v>0</v>
      </c>
      <c r="AX370" s="16">
        <f t="shared" si="180"/>
        <v>0</v>
      </c>
      <c r="AY370" s="16">
        <f t="shared" si="181"/>
        <v>0</v>
      </c>
      <c r="AZ370" s="16">
        <f t="shared" si="182"/>
        <v>0</v>
      </c>
      <c r="BA370" s="16">
        <f t="shared" si="183"/>
        <v>0</v>
      </c>
    </row>
    <row r="371" spans="1:53" x14ac:dyDescent="0.25">
      <c r="A371" s="8" t="s">
        <v>1329</v>
      </c>
      <c r="B371" s="28" t="s">
        <v>986</v>
      </c>
      <c r="C371" s="28" t="s">
        <v>987</v>
      </c>
      <c r="D371" s="28" t="s">
        <v>478</v>
      </c>
      <c r="E371" s="9" t="s">
        <v>318</v>
      </c>
      <c r="F371" s="28" t="s">
        <v>491</v>
      </c>
      <c r="G371" s="28" t="s">
        <v>480</v>
      </c>
      <c r="H371" s="11">
        <v>3.5000000000000003E-2</v>
      </c>
      <c r="I371" s="11"/>
      <c r="J371" s="26">
        <v>0.01</v>
      </c>
      <c r="K371" s="11">
        <v>0.01</v>
      </c>
      <c r="L371" s="11">
        <v>5.0000000000000001E-3</v>
      </c>
      <c r="M371" s="11">
        <v>5.0000000000000001E-3</v>
      </c>
      <c r="N371" s="11"/>
      <c r="O371" s="12">
        <f t="shared" si="166"/>
        <v>0</v>
      </c>
      <c r="P371" s="12">
        <f t="shared" si="194"/>
        <v>2223360</v>
      </c>
      <c r="Q371" s="12">
        <f t="shared" si="195"/>
        <v>4432245</v>
      </c>
      <c r="R371" s="12">
        <f t="shared" si="196"/>
        <v>6655605</v>
      </c>
      <c r="S371" s="12">
        <f t="shared" si="197"/>
        <v>0</v>
      </c>
      <c r="T371" s="12">
        <f t="shared" si="198"/>
        <v>2888052</v>
      </c>
      <c r="U371" s="12">
        <f t="shared" si="199"/>
        <v>3146286</v>
      </c>
      <c r="V371" s="12">
        <f t="shared" si="200"/>
        <v>6034338</v>
      </c>
      <c r="W371" s="12">
        <f t="shared" si="179"/>
        <v>2992800</v>
      </c>
      <c r="X371" s="12">
        <f t="shared" si="169"/>
        <v>0</v>
      </c>
      <c r="Y371" s="12">
        <f t="shared" si="190"/>
        <v>2716668</v>
      </c>
      <c r="Z371" s="12">
        <f t="shared" si="191"/>
        <v>0</v>
      </c>
      <c r="AA371" s="12">
        <f t="shared" si="192"/>
        <v>0</v>
      </c>
      <c r="AB371" s="12">
        <f t="shared" si="193"/>
        <v>8599597.5</v>
      </c>
      <c r="AC371" s="12">
        <v>530000000</v>
      </c>
      <c r="AD371" s="12">
        <v>530000000</v>
      </c>
      <c r="AE371" s="12">
        <f>SUMIFS('[1]TIẾN ĐỘ %'!$M$6:$M$1034,'[1]TIẾN ĐỘ %'!$G$6:$G$1034,$A371,'[1]TIẾN ĐỘ %'!$F$6:$F$1034,$E371)</f>
        <v>700000000</v>
      </c>
      <c r="AF371" s="12">
        <f t="shared" si="170"/>
        <v>1760000000</v>
      </c>
      <c r="AG371" s="12">
        <v>230400000</v>
      </c>
      <c r="AH371" s="12">
        <v>459300000</v>
      </c>
      <c r="AI371" s="12">
        <v>689700000</v>
      </c>
      <c r="AJ371" s="12">
        <v>299280000</v>
      </c>
      <c r="AK371" s="12">
        <v>326040000</v>
      </c>
      <c r="AL371" s="12">
        <v>299280000</v>
      </c>
      <c r="AM371" s="12">
        <v>625320000</v>
      </c>
      <c r="AN371" s="12">
        <f>SUMIFS('[1]DATA THÔ IN'!$P$4:$P$12031,'[1]DATA THÔ IN'!$H$4:$H$12031,$A371,'[1]DATA THÔ IN'!$AC$4:$AC$12031,$E371,'[1]DATA THÔ IN'!$AH$4:$AH$12031,"Tiến độ 1")</f>
        <v>281520000</v>
      </c>
      <c r="AO371" s="12">
        <f>SUMIFS('[1]DATA THÔ IN'!$P$4:$P$12031,'[1]DATA THÔ IN'!$H$4:$H$12031,$A371,'[1]DATA THÔ IN'!$AC$4:$AC$12031,$E371,'[1]DATA THÔ IN'!$AH$4:$AH$12031,"Tiến độ 2")</f>
        <v>0</v>
      </c>
      <c r="AP371" s="12">
        <f>SUMIFS('[1]TIẾN ĐỘ %'!$N$6:$N$1034,'[1]TIẾN ĐỘ %'!$G$6:$G$1034,A371,'[1]TIẾN ĐỘ %'!$F$6:$F$1034,$E371)</f>
        <v>467280000</v>
      </c>
      <c r="AQ371" s="12">
        <f t="shared" si="171"/>
        <v>1782300000</v>
      </c>
      <c r="AR371" s="15">
        <f t="shared" si="172"/>
        <v>0.43471698113207546</v>
      </c>
      <c r="AS371" s="15">
        <f t="shared" si="173"/>
        <v>0.8666037735849057</v>
      </c>
      <c r="AT371" s="15">
        <f t="shared" si="174"/>
        <v>1.3013207547169812</v>
      </c>
      <c r="AU371" s="16">
        <f t="shared" si="175"/>
        <v>0.56467924528301883</v>
      </c>
      <c r="AV371" s="16">
        <f t="shared" si="176"/>
        <v>0.61516981132075477</v>
      </c>
      <c r="AW371" s="16">
        <f t="shared" si="177"/>
        <v>1.1798490566037736</v>
      </c>
      <c r="AX371" s="16">
        <f t="shared" si="180"/>
        <v>0.40217142857142857</v>
      </c>
      <c r="AY371" s="16">
        <f t="shared" si="181"/>
        <v>0</v>
      </c>
      <c r="AZ371" s="16">
        <f t="shared" si="182"/>
        <v>0.6675428571428571</v>
      </c>
      <c r="BA371" s="16">
        <f t="shared" si="183"/>
        <v>1.0126704545454546</v>
      </c>
    </row>
    <row r="372" spans="1:53" x14ac:dyDescent="0.25">
      <c r="A372" s="8" t="s">
        <v>1324</v>
      </c>
      <c r="B372" s="28" t="s">
        <v>992</v>
      </c>
      <c r="C372" s="28" t="s">
        <v>993</v>
      </c>
      <c r="D372" s="28" t="s">
        <v>478</v>
      </c>
      <c r="E372" s="9" t="s">
        <v>318</v>
      </c>
      <c r="F372" s="28" t="s">
        <v>479</v>
      </c>
      <c r="G372" s="28" t="s">
        <v>480</v>
      </c>
      <c r="H372" s="11">
        <v>3.5000000000000003E-2</v>
      </c>
      <c r="I372" s="11"/>
      <c r="J372" s="26">
        <v>0.01</v>
      </c>
      <c r="K372" s="11">
        <v>0.01</v>
      </c>
      <c r="L372" s="11">
        <v>5.0000000000000001E-3</v>
      </c>
      <c r="M372" s="11">
        <v>5.0000000000000001E-3</v>
      </c>
      <c r="N372" s="11"/>
      <c r="O372" s="12">
        <f t="shared" si="166"/>
        <v>0</v>
      </c>
      <c r="P372" s="12">
        <f t="shared" si="194"/>
        <v>365928</v>
      </c>
      <c r="Q372" s="12">
        <f t="shared" si="195"/>
        <v>544260</v>
      </c>
      <c r="R372" s="12">
        <f t="shared" si="196"/>
        <v>910188</v>
      </c>
      <c r="S372" s="12">
        <f t="shared" si="197"/>
        <v>0</v>
      </c>
      <c r="T372" s="12">
        <f t="shared" si="198"/>
        <v>0</v>
      </c>
      <c r="U372" s="12">
        <f t="shared" si="199"/>
        <v>0</v>
      </c>
      <c r="V372" s="12">
        <f t="shared" si="200"/>
        <v>0</v>
      </c>
      <c r="W372" s="12">
        <f t="shared" si="179"/>
        <v>0</v>
      </c>
      <c r="X372" s="12">
        <f t="shared" si="169"/>
        <v>0</v>
      </c>
      <c r="Y372" s="12">
        <f t="shared" si="190"/>
        <v>494466</v>
      </c>
      <c r="Z372" s="12">
        <f t="shared" si="191"/>
        <v>0</v>
      </c>
      <c r="AA372" s="12">
        <f t="shared" si="192"/>
        <v>899187</v>
      </c>
      <c r="AB372" s="12">
        <f t="shared" si="193"/>
        <v>0</v>
      </c>
      <c r="AC372" s="12">
        <v>90000000</v>
      </c>
      <c r="AD372" s="12">
        <v>90000000</v>
      </c>
      <c r="AE372" s="12">
        <f>SUMIFS('[1]TIẾN ĐỘ %'!$M$6:$M$1034,'[1]TIẾN ĐỘ %'!$G$6:$G$1034,$A372,'[1]TIẾN ĐỘ %'!$F$6:$F$1034,$E372)</f>
        <v>90000000</v>
      </c>
      <c r="AF372" s="12">
        <f t="shared" si="170"/>
        <v>270000000</v>
      </c>
      <c r="AG372" s="12">
        <v>37920000</v>
      </c>
      <c r="AH372" s="12">
        <v>56400000</v>
      </c>
      <c r="AI372" s="12">
        <v>94320000</v>
      </c>
      <c r="AJ372" s="12">
        <v>0</v>
      </c>
      <c r="AK372" s="12">
        <v>0</v>
      </c>
      <c r="AL372" s="12">
        <v>0</v>
      </c>
      <c r="AM372" s="12">
        <v>0</v>
      </c>
      <c r="AN372" s="12">
        <f>SUMIFS('[1]DATA THÔ IN'!$P$4:$P$12031,'[1]DATA THÔ IN'!$H$4:$H$12031,$A372,'[1]DATA THÔ IN'!$AC$4:$AC$12031,$E372,'[1]DATA THÔ IN'!$AH$4:$AH$12031,"Tiến độ 1")</f>
        <v>51240000</v>
      </c>
      <c r="AO372" s="12">
        <f>SUMIFS('[1]DATA THÔ IN'!$P$4:$P$12031,'[1]DATA THÔ IN'!$H$4:$H$12031,$A372,'[1]DATA THÔ IN'!$AC$4:$AC$12031,$E372,'[1]DATA THÔ IN'!$AH$4:$AH$12031,"Tiến độ 2")</f>
        <v>0</v>
      </c>
      <c r="AP372" s="12">
        <f>SUMIFS('[1]TIẾN ĐỘ %'!$N$6:$N$1034,'[1]TIẾN ĐỘ %'!$G$6:$G$1034,A372,'[1]TIẾN ĐỘ %'!$F$6:$F$1034,$E372)</f>
        <v>93180000</v>
      </c>
      <c r="AQ372" s="12">
        <f t="shared" si="171"/>
        <v>187500000</v>
      </c>
      <c r="AR372" s="15">
        <f t="shared" si="172"/>
        <v>0.42133333333333334</v>
      </c>
      <c r="AS372" s="15">
        <f t="shared" si="173"/>
        <v>0.62666666666666671</v>
      </c>
      <c r="AT372" s="15">
        <f t="shared" si="174"/>
        <v>1.048</v>
      </c>
      <c r="AU372" s="16">
        <f t="shared" si="175"/>
        <v>0</v>
      </c>
      <c r="AV372" s="16">
        <f t="shared" si="176"/>
        <v>0</v>
      </c>
      <c r="AW372" s="16">
        <f t="shared" si="177"/>
        <v>0</v>
      </c>
      <c r="AX372" s="16">
        <f t="shared" si="180"/>
        <v>0.56933333333333336</v>
      </c>
      <c r="AY372" s="16">
        <f t="shared" si="181"/>
        <v>0</v>
      </c>
      <c r="AZ372" s="16">
        <f t="shared" si="182"/>
        <v>1.0353333333333334</v>
      </c>
      <c r="BA372" s="16">
        <f t="shared" si="183"/>
        <v>0.69444444444444442</v>
      </c>
    </row>
    <row r="373" spans="1:53" x14ac:dyDescent="0.25">
      <c r="A373" s="8" t="s">
        <v>1278</v>
      </c>
      <c r="B373" s="28" t="s">
        <v>316</v>
      </c>
      <c r="C373" s="28" t="s">
        <v>317</v>
      </c>
      <c r="D373" s="28" t="s">
        <v>55</v>
      </c>
      <c r="E373" s="9" t="s">
        <v>318</v>
      </c>
      <c r="F373" s="28" t="s">
        <v>70</v>
      </c>
      <c r="G373" s="28" t="s">
        <v>57</v>
      </c>
      <c r="H373" s="11">
        <v>3.5000000000000003E-2</v>
      </c>
      <c r="I373" s="11"/>
      <c r="J373" s="26">
        <v>0.01</v>
      </c>
      <c r="K373" s="11">
        <v>0.01</v>
      </c>
      <c r="L373" s="11">
        <v>5.0000000000000001E-3</v>
      </c>
      <c r="M373" s="11">
        <v>5.0000000000000001E-3</v>
      </c>
      <c r="N373" s="11"/>
      <c r="O373" s="12">
        <f t="shared" si="166"/>
        <v>0</v>
      </c>
      <c r="P373" s="12">
        <f t="shared" si="194"/>
        <v>367086</v>
      </c>
      <c r="Q373" s="12">
        <f t="shared" si="195"/>
        <v>0</v>
      </c>
      <c r="R373" s="12">
        <f t="shared" si="196"/>
        <v>1468344</v>
      </c>
      <c r="S373" s="12">
        <f t="shared" si="197"/>
        <v>0</v>
      </c>
      <c r="T373" s="12">
        <f t="shared" si="198"/>
        <v>0</v>
      </c>
      <c r="U373" s="12">
        <f t="shared" si="199"/>
        <v>971562</v>
      </c>
      <c r="V373" s="12">
        <f t="shared" si="200"/>
        <v>1301592</v>
      </c>
      <c r="W373" s="12">
        <f t="shared" si="179"/>
        <v>0</v>
      </c>
      <c r="X373" s="12">
        <f t="shared" si="169"/>
        <v>0</v>
      </c>
      <c r="Y373" s="12">
        <f t="shared" si="190"/>
        <v>0</v>
      </c>
      <c r="Z373" s="12">
        <f t="shared" si="191"/>
        <v>0</v>
      </c>
      <c r="AA373" s="12">
        <f t="shared" si="192"/>
        <v>1661730</v>
      </c>
      <c r="AB373" s="12">
        <f t="shared" si="193"/>
        <v>2215833</v>
      </c>
      <c r="AC373" s="12">
        <v>80000000</v>
      </c>
      <c r="AD373" s="12">
        <v>80000000</v>
      </c>
      <c r="AE373" s="12">
        <f>SUMIFS('[1]TIẾN ĐỘ %'!$M$6:$M$1034,'[1]TIẾN ĐỘ %'!$G$6:$G$1034,$A373,'[1]TIẾN ĐỘ %'!$F$6:$F$1034,$E373)</f>
        <v>170000000</v>
      </c>
      <c r="AF373" s="12">
        <f t="shared" si="170"/>
        <v>330000000</v>
      </c>
      <c r="AG373" s="12">
        <v>38040000</v>
      </c>
      <c r="AH373" s="12">
        <v>19200000</v>
      </c>
      <c r="AI373" s="12">
        <v>152160000</v>
      </c>
      <c r="AJ373" s="12">
        <v>0</v>
      </c>
      <c r="AK373" s="12">
        <v>100680000</v>
      </c>
      <c r="AL373" s="12">
        <v>0</v>
      </c>
      <c r="AM373" s="12">
        <v>134880000</v>
      </c>
      <c r="AN373" s="12">
        <f>SUMIFS('[1]DATA THÔ IN'!$P$4:$P$12031,'[1]DATA THÔ IN'!$H$4:$H$12031,$A373,'[1]DATA THÔ IN'!$AC$4:$AC$12031,$E373,'[1]DATA THÔ IN'!$AH$4:$AH$12031,"Tiến độ 1")</f>
        <v>44040000</v>
      </c>
      <c r="AO373" s="12">
        <f>SUMIFS('[1]DATA THÔ IN'!$P$4:$P$12031,'[1]DATA THÔ IN'!$H$4:$H$12031,$A373,'[1]DATA THÔ IN'!$AC$4:$AC$12031,$E373,'[1]DATA THÔ IN'!$AH$4:$AH$12031,"Tiến độ 2")</f>
        <v>84240000</v>
      </c>
      <c r="AP373" s="12">
        <f>SUMIFS('[1]TIẾN ĐỘ %'!$N$6:$N$1034,'[1]TIẾN ĐỘ %'!$G$6:$G$1034,A373,'[1]TIẾN ĐỘ %'!$F$6:$F$1034,$E373)</f>
        <v>172200000</v>
      </c>
      <c r="AQ373" s="12">
        <f t="shared" si="171"/>
        <v>459240000</v>
      </c>
      <c r="AR373" s="15">
        <f t="shared" si="172"/>
        <v>0.47549999999999998</v>
      </c>
      <c r="AS373" s="15">
        <f t="shared" si="173"/>
        <v>0.24</v>
      </c>
      <c r="AT373" s="15">
        <f t="shared" si="174"/>
        <v>1.9019999999999999</v>
      </c>
      <c r="AU373" s="16">
        <f t="shared" si="175"/>
        <v>0</v>
      </c>
      <c r="AV373" s="16">
        <f t="shared" si="176"/>
        <v>1.2585</v>
      </c>
      <c r="AW373" s="16">
        <f t="shared" si="177"/>
        <v>1.6859999999999999</v>
      </c>
      <c r="AX373" s="16">
        <f t="shared" si="180"/>
        <v>0.25905882352941179</v>
      </c>
      <c r="AY373" s="16">
        <f t="shared" si="181"/>
        <v>0.49552941176470588</v>
      </c>
      <c r="AZ373" s="16">
        <f t="shared" si="182"/>
        <v>1.0129411764705882</v>
      </c>
      <c r="BA373" s="16">
        <f t="shared" si="183"/>
        <v>1.3916363636363636</v>
      </c>
    </row>
    <row r="374" spans="1:53" x14ac:dyDescent="0.25">
      <c r="A374" s="8" t="s">
        <v>1268</v>
      </c>
      <c r="B374" s="28" t="s">
        <v>321</v>
      </c>
      <c r="C374" s="28" t="s">
        <v>322</v>
      </c>
      <c r="D374" s="28" t="s">
        <v>55</v>
      </c>
      <c r="E374" s="9" t="s">
        <v>318</v>
      </c>
      <c r="F374" s="28" t="s">
        <v>70</v>
      </c>
      <c r="G374" s="28" t="s">
        <v>57</v>
      </c>
      <c r="H374" s="11">
        <v>3.5000000000000003E-2</v>
      </c>
      <c r="I374" s="11"/>
      <c r="J374" s="26">
        <v>0.01</v>
      </c>
      <c r="K374" s="11">
        <v>0.01</v>
      </c>
      <c r="L374" s="11">
        <v>5.0000000000000001E-3</v>
      </c>
      <c r="M374" s="11">
        <v>5.0000000000000001E-3</v>
      </c>
      <c r="N374" s="11"/>
      <c r="O374" s="12">
        <f t="shared" si="166"/>
        <v>0</v>
      </c>
      <c r="P374" s="12">
        <f t="shared" si="194"/>
        <v>0</v>
      </c>
      <c r="Q374" s="12">
        <f t="shared" si="195"/>
        <v>0</v>
      </c>
      <c r="R374" s="12">
        <f t="shared" si="196"/>
        <v>1007460</v>
      </c>
      <c r="S374" s="12">
        <f t="shared" si="197"/>
        <v>0</v>
      </c>
      <c r="T374" s="12">
        <f t="shared" si="198"/>
        <v>965772</v>
      </c>
      <c r="U374" s="12">
        <f t="shared" si="199"/>
        <v>1383810</v>
      </c>
      <c r="V374" s="12">
        <f t="shared" si="200"/>
        <v>2349582</v>
      </c>
      <c r="W374" s="12">
        <f t="shared" si="179"/>
        <v>1000800</v>
      </c>
      <c r="X374" s="12">
        <f t="shared" si="169"/>
        <v>0</v>
      </c>
      <c r="Y374" s="12">
        <f t="shared" si="190"/>
        <v>738804</v>
      </c>
      <c r="Z374" s="12">
        <f t="shared" si="191"/>
        <v>0</v>
      </c>
      <c r="AA374" s="12">
        <f t="shared" si="192"/>
        <v>1375704</v>
      </c>
      <c r="AB374" s="12">
        <f t="shared" si="193"/>
        <v>2366373</v>
      </c>
      <c r="AC374" s="12">
        <v>100000000</v>
      </c>
      <c r="AD374" s="12">
        <v>100000000</v>
      </c>
      <c r="AE374" s="12">
        <f>SUMIFS('[1]TIẾN ĐỘ %'!$M$6:$M$1034,'[1]TIẾN ĐỘ %'!$G$6:$G$1034,$A374,'[1]TIẾN ĐỘ %'!$F$6:$F$1034,$E374)</f>
        <v>140000000</v>
      </c>
      <c r="AF374" s="12">
        <f t="shared" si="170"/>
        <v>340000000</v>
      </c>
      <c r="AG374" s="12">
        <v>19200000</v>
      </c>
      <c r="AH374" s="12">
        <v>0</v>
      </c>
      <c r="AI374" s="12">
        <v>104400000</v>
      </c>
      <c r="AJ374" s="12">
        <v>100080000</v>
      </c>
      <c r="AK374" s="12">
        <v>143400000</v>
      </c>
      <c r="AL374" s="12">
        <v>100080000</v>
      </c>
      <c r="AM374" s="12">
        <v>243480000</v>
      </c>
      <c r="AN374" s="12">
        <f>SUMIFS('[1]DATA THÔ IN'!$P$4:$P$12031,'[1]DATA THÔ IN'!$H$4:$H$12031,$A374,'[1]DATA THÔ IN'!$AC$4:$AC$12031,$E374,'[1]DATA THÔ IN'!$AH$4:$AH$12031,"Tiến độ 1")</f>
        <v>76560000</v>
      </c>
      <c r="AO374" s="12">
        <f>SUMIFS('[1]DATA THÔ IN'!$P$4:$P$12031,'[1]DATA THÔ IN'!$H$4:$H$12031,$A374,'[1]DATA THÔ IN'!$AC$4:$AC$12031,$E374,'[1]DATA THÔ IN'!$AH$4:$AH$12031,"Tiến độ 2")</f>
        <v>0</v>
      </c>
      <c r="AP374" s="12">
        <f>SUMIFS('[1]TIẾN ĐỘ %'!$N$6:$N$1034,'[1]TIẾN ĐỘ %'!$G$6:$G$1034,A374,'[1]TIẾN ĐỘ %'!$F$6:$F$1034,$E374)</f>
        <v>142560000</v>
      </c>
      <c r="AQ374" s="12">
        <f t="shared" si="171"/>
        <v>490440000</v>
      </c>
      <c r="AR374" s="15">
        <f t="shared" si="172"/>
        <v>0.192</v>
      </c>
      <c r="AS374" s="15">
        <f t="shared" si="173"/>
        <v>0</v>
      </c>
      <c r="AT374" s="15">
        <f t="shared" si="174"/>
        <v>1.044</v>
      </c>
      <c r="AU374" s="16">
        <f t="shared" si="175"/>
        <v>1.0007999999999999</v>
      </c>
      <c r="AV374" s="16">
        <f t="shared" si="176"/>
        <v>1.4339999999999999</v>
      </c>
      <c r="AW374" s="16">
        <f t="shared" si="177"/>
        <v>2.4348000000000001</v>
      </c>
      <c r="AX374" s="16">
        <f t="shared" si="180"/>
        <v>0.54685714285714282</v>
      </c>
      <c r="AY374" s="16">
        <f t="shared" si="181"/>
        <v>0</v>
      </c>
      <c r="AZ374" s="16">
        <f t="shared" si="182"/>
        <v>1.0182857142857142</v>
      </c>
      <c r="BA374" s="16">
        <f t="shared" si="183"/>
        <v>1.4424705882352942</v>
      </c>
    </row>
    <row r="375" spans="1:53" x14ac:dyDescent="0.25">
      <c r="A375" s="8" t="s">
        <v>1285</v>
      </c>
      <c r="B375" s="28" t="s">
        <v>325</v>
      </c>
      <c r="C375" s="28" t="s">
        <v>326</v>
      </c>
      <c r="D375" s="9" t="s">
        <v>76</v>
      </c>
      <c r="E375" s="9" t="s">
        <v>318</v>
      </c>
      <c r="F375" s="28" t="s">
        <v>89</v>
      </c>
      <c r="G375" s="28" t="s">
        <v>57</v>
      </c>
      <c r="H375" s="11">
        <v>3.5000000000000003E-2</v>
      </c>
      <c r="I375" s="11"/>
      <c r="J375" s="26">
        <v>0.01</v>
      </c>
      <c r="K375" s="11">
        <v>0.01</v>
      </c>
      <c r="L375" s="11">
        <v>5.0000000000000001E-3</v>
      </c>
      <c r="M375" s="11">
        <v>5.0000000000000001E-3</v>
      </c>
      <c r="N375" s="11"/>
      <c r="O375" s="12">
        <f t="shared" si="166"/>
        <v>0</v>
      </c>
      <c r="P375" s="12">
        <f t="shared" si="194"/>
        <v>0</v>
      </c>
      <c r="Q375" s="12">
        <f t="shared" si="195"/>
        <v>0</v>
      </c>
      <c r="R375" s="12">
        <f t="shared" si="196"/>
        <v>0</v>
      </c>
      <c r="S375" s="12">
        <f t="shared" si="197"/>
        <v>0</v>
      </c>
      <c r="T375" s="12">
        <f t="shared" si="198"/>
        <v>0</v>
      </c>
      <c r="U375" s="12">
        <f t="shared" si="199"/>
        <v>0</v>
      </c>
      <c r="V375" s="12">
        <f t="shared" si="200"/>
        <v>0</v>
      </c>
      <c r="W375" s="12">
        <f t="shared" si="179"/>
        <v>0</v>
      </c>
      <c r="X375" s="12">
        <f t="shared" si="169"/>
        <v>0</v>
      </c>
      <c r="Y375" s="12">
        <f t="shared" si="190"/>
        <v>0</v>
      </c>
      <c r="Z375" s="12">
        <f t="shared" si="191"/>
        <v>0</v>
      </c>
      <c r="AA375" s="12">
        <f t="shared" si="192"/>
        <v>0</v>
      </c>
      <c r="AB375" s="12">
        <f t="shared" si="193"/>
        <v>0</v>
      </c>
      <c r="AC375" s="12">
        <v>0</v>
      </c>
      <c r="AD375" s="12">
        <v>0</v>
      </c>
      <c r="AE375" s="12">
        <f>SUMIFS('[1]TIẾN ĐỘ %'!$M$6:$M$1034,'[1]TIẾN ĐỘ %'!$G$6:$G$1034,$A375,'[1]TIẾN ĐỘ %'!$F$6:$F$1034,$E375)</f>
        <v>0</v>
      </c>
      <c r="AF375" s="12">
        <f t="shared" si="170"/>
        <v>0</v>
      </c>
      <c r="AG375" s="12">
        <v>-8500000</v>
      </c>
      <c r="AH375" s="12">
        <v>0</v>
      </c>
      <c r="AI375" s="12">
        <v>-8500000</v>
      </c>
      <c r="AJ375" s="12">
        <v>0</v>
      </c>
      <c r="AK375" s="12">
        <v>0</v>
      </c>
      <c r="AL375" s="12">
        <v>0</v>
      </c>
      <c r="AM375" s="12">
        <v>0</v>
      </c>
      <c r="AN375" s="12">
        <f>SUMIFS('[1]DATA THÔ IN'!$P$4:$P$12031,'[1]DATA THÔ IN'!$H$4:$H$12031,$A375,'[1]DATA THÔ IN'!$AC$4:$AC$12031,$E375,'[1]DATA THÔ IN'!$AH$4:$AH$12031,"Tiến độ 1")</f>
        <v>0</v>
      </c>
      <c r="AO375" s="12">
        <f>SUMIFS('[1]DATA THÔ IN'!$P$4:$P$12031,'[1]DATA THÔ IN'!$H$4:$H$12031,$A375,'[1]DATA THÔ IN'!$AC$4:$AC$12031,$E375,'[1]DATA THÔ IN'!$AH$4:$AH$12031,"Tiến độ 2")</f>
        <v>0</v>
      </c>
      <c r="AP375" s="12">
        <f>SUMIFS('[1]TIẾN ĐỘ %'!$N$6:$N$1034,'[1]TIẾN ĐỘ %'!$G$6:$G$1034,A375,'[1]TIẾN ĐỘ %'!$F$6:$F$1034,$E375)</f>
        <v>0</v>
      </c>
      <c r="AQ375" s="12">
        <f t="shared" si="171"/>
        <v>-8500000</v>
      </c>
      <c r="AR375" s="15">
        <f t="shared" si="172"/>
        <v>0</v>
      </c>
      <c r="AS375" s="15">
        <f t="shared" si="173"/>
        <v>0</v>
      </c>
      <c r="AT375" s="15">
        <f t="shared" si="174"/>
        <v>0</v>
      </c>
      <c r="AU375" s="16">
        <f t="shared" si="175"/>
        <v>0</v>
      </c>
      <c r="AV375" s="16">
        <f t="shared" si="176"/>
        <v>0</v>
      </c>
      <c r="AW375" s="16">
        <f t="shared" si="177"/>
        <v>0</v>
      </c>
      <c r="AX375" s="16">
        <f t="shared" si="180"/>
        <v>0</v>
      </c>
      <c r="AY375" s="16">
        <f t="shared" si="181"/>
        <v>0</v>
      </c>
      <c r="AZ375" s="16">
        <f t="shared" si="182"/>
        <v>0</v>
      </c>
      <c r="BA375" s="16">
        <f t="shared" si="183"/>
        <v>0</v>
      </c>
    </row>
    <row r="376" spans="1:53" x14ac:dyDescent="0.25">
      <c r="A376" s="8" t="s">
        <v>1270</v>
      </c>
      <c r="B376" s="28" t="s">
        <v>329</v>
      </c>
      <c r="C376" s="28" t="s">
        <v>330</v>
      </c>
      <c r="D376" s="28" t="s">
        <v>76</v>
      </c>
      <c r="E376" s="9" t="s">
        <v>318</v>
      </c>
      <c r="F376" s="28" t="s">
        <v>77</v>
      </c>
      <c r="G376" s="28" t="s">
        <v>57</v>
      </c>
      <c r="H376" s="11">
        <v>3.5000000000000003E-2</v>
      </c>
      <c r="I376" s="11"/>
      <c r="J376" s="26">
        <v>0.01</v>
      </c>
      <c r="K376" s="11">
        <v>0.01</v>
      </c>
      <c r="L376" s="11">
        <v>5.0000000000000001E-3</v>
      </c>
      <c r="M376" s="11">
        <v>5.0000000000000001E-3</v>
      </c>
      <c r="N376" s="11"/>
      <c r="O376" s="12">
        <f t="shared" si="166"/>
        <v>0</v>
      </c>
      <c r="P376" s="12">
        <f t="shared" si="194"/>
        <v>860394</v>
      </c>
      <c r="Q376" s="12">
        <f t="shared" si="195"/>
        <v>1836588</v>
      </c>
      <c r="R376" s="12">
        <f t="shared" si="196"/>
        <v>2696982</v>
      </c>
      <c r="S376" s="12">
        <f t="shared" si="197"/>
        <v>0</v>
      </c>
      <c r="T376" s="12">
        <f t="shared" si="198"/>
        <v>0</v>
      </c>
      <c r="U376" s="12">
        <f t="shared" si="199"/>
        <v>3064068</v>
      </c>
      <c r="V376" s="12">
        <f t="shared" si="200"/>
        <v>3064068</v>
      </c>
      <c r="W376" s="12">
        <f t="shared" si="179"/>
        <v>0</v>
      </c>
      <c r="X376" s="12">
        <f t="shared" si="169"/>
        <v>0</v>
      </c>
      <c r="Y376" s="12">
        <f t="shared" si="190"/>
        <v>1448658</v>
      </c>
      <c r="Z376" s="12">
        <f t="shared" si="191"/>
        <v>1380336</v>
      </c>
      <c r="AA376" s="12">
        <f t="shared" si="192"/>
        <v>2828994</v>
      </c>
      <c r="AB376" s="12">
        <f t="shared" si="193"/>
        <v>4295022</v>
      </c>
      <c r="AC376" s="12">
        <v>200000000</v>
      </c>
      <c r="AD376" s="12">
        <v>200000000</v>
      </c>
      <c r="AE376" s="12">
        <f>SUMIFS('[1]TIẾN ĐỘ %'!$M$6:$M$1034,'[1]TIẾN ĐỘ %'!$G$6:$G$1034,$A376,'[1]TIẾN ĐỘ %'!$F$6:$F$1034,$E376)</f>
        <v>250000000</v>
      </c>
      <c r="AF376" s="12">
        <f t="shared" si="170"/>
        <v>650000000</v>
      </c>
      <c r="AG376" s="12">
        <v>89160000</v>
      </c>
      <c r="AH376" s="12">
        <v>190320000</v>
      </c>
      <c r="AI376" s="12">
        <v>279480000</v>
      </c>
      <c r="AJ376" s="12">
        <v>0</v>
      </c>
      <c r="AK376" s="12">
        <v>317520000</v>
      </c>
      <c r="AL376" s="12">
        <v>0</v>
      </c>
      <c r="AM376" s="12">
        <v>317520000</v>
      </c>
      <c r="AN376" s="12">
        <f>SUMIFS('[1]DATA THÔ IN'!$P$4:$P$12031,'[1]DATA THÔ IN'!$H$4:$H$12031,$A376,'[1]DATA THÔ IN'!$AC$4:$AC$12031,$E376,'[1]DATA THÔ IN'!$AH$4:$AH$12031,"Tiến độ 1")</f>
        <v>150120000</v>
      </c>
      <c r="AO376" s="12">
        <f>SUMIFS('[1]DATA THÔ IN'!$P$4:$P$12031,'[1]DATA THÔ IN'!$H$4:$H$12031,$A376,'[1]DATA THÔ IN'!$AC$4:$AC$12031,$E376,'[1]DATA THÔ IN'!$AH$4:$AH$12031,"Tiến độ 2")</f>
        <v>143040000</v>
      </c>
      <c r="AP376" s="12">
        <f>SUMIFS('[1]TIẾN ĐỘ %'!$N$6:$N$1034,'[1]TIẾN ĐỘ %'!$G$6:$G$1034,A376,'[1]TIẾN ĐỘ %'!$F$6:$F$1034,$E376)</f>
        <v>293160000</v>
      </c>
      <c r="AQ376" s="12">
        <f t="shared" si="171"/>
        <v>890160000</v>
      </c>
      <c r="AR376" s="15">
        <f t="shared" si="172"/>
        <v>0.44579999999999997</v>
      </c>
      <c r="AS376" s="15">
        <f t="shared" si="173"/>
        <v>0.9516</v>
      </c>
      <c r="AT376" s="15">
        <f t="shared" si="174"/>
        <v>1.3974</v>
      </c>
      <c r="AU376" s="16">
        <f t="shared" si="175"/>
        <v>0</v>
      </c>
      <c r="AV376" s="16">
        <f t="shared" si="176"/>
        <v>1.5875999999999999</v>
      </c>
      <c r="AW376" s="16">
        <f t="shared" si="177"/>
        <v>1.5875999999999999</v>
      </c>
      <c r="AX376" s="16">
        <f t="shared" si="180"/>
        <v>0.60048000000000001</v>
      </c>
      <c r="AY376" s="16">
        <f t="shared" si="181"/>
        <v>0.57216</v>
      </c>
      <c r="AZ376" s="16">
        <f t="shared" si="182"/>
        <v>1.1726399999999999</v>
      </c>
      <c r="BA376" s="16">
        <f t="shared" si="183"/>
        <v>1.369476923076923</v>
      </c>
    </row>
    <row r="377" spans="1:53" x14ac:dyDescent="0.25">
      <c r="A377" s="8" t="s">
        <v>1277</v>
      </c>
      <c r="B377" s="28" t="s">
        <v>333</v>
      </c>
      <c r="C377" s="28" t="s">
        <v>334</v>
      </c>
      <c r="D377" s="28" t="s">
        <v>76</v>
      </c>
      <c r="E377" s="9" t="s">
        <v>318</v>
      </c>
      <c r="F377" s="28" t="s">
        <v>96</v>
      </c>
      <c r="G377" s="28" t="s">
        <v>57</v>
      </c>
      <c r="H377" s="11">
        <v>3.5000000000000003E-2</v>
      </c>
      <c r="I377" s="11"/>
      <c r="J377" s="26">
        <v>0.01</v>
      </c>
      <c r="K377" s="11">
        <v>0.01</v>
      </c>
      <c r="L377" s="11">
        <v>5.0000000000000001E-3</v>
      </c>
      <c r="M377" s="11">
        <v>5.0000000000000001E-3</v>
      </c>
      <c r="N377" s="11"/>
      <c r="O377" s="12">
        <f t="shared" si="166"/>
        <v>0</v>
      </c>
      <c r="P377" s="12">
        <f t="shared" si="194"/>
        <v>1073466</v>
      </c>
      <c r="Q377" s="12">
        <f t="shared" si="195"/>
        <v>722592</v>
      </c>
      <c r="R377" s="12">
        <f t="shared" si="196"/>
        <v>1796058</v>
      </c>
      <c r="S377" s="12">
        <f t="shared" si="197"/>
        <v>0</v>
      </c>
      <c r="T377" s="12">
        <f t="shared" si="198"/>
        <v>1757844</v>
      </c>
      <c r="U377" s="12">
        <f t="shared" si="199"/>
        <v>0</v>
      </c>
      <c r="V377" s="12">
        <f t="shared" si="200"/>
        <v>1757844</v>
      </c>
      <c r="W377" s="12">
        <f t="shared" si="179"/>
        <v>1821600</v>
      </c>
      <c r="X377" s="12">
        <f t="shared" si="169"/>
        <v>0</v>
      </c>
      <c r="Y377" s="12">
        <f t="shared" si="190"/>
        <v>1146420</v>
      </c>
      <c r="Z377" s="12">
        <f t="shared" si="191"/>
        <v>1176528</v>
      </c>
      <c r="AA377" s="12">
        <f t="shared" si="192"/>
        <v>2322948</v>
      </c>
      <c r="AB377" s="12">
        <f t="shared" si="193"/>
        <v>2938425</v>
      </c>
      <c r="AC377" s="12">
        <v>180000000</v>
      </c>
      <c r="AD377" s="12">
        <v>180000000</v>
      </c>
      <c r="AE377" s="12">
        <f>SUMIFS('[1]TIẾN ĐỘ %'!$M$6:$M$1034,'[1]TIẾN ĐỘ %'!$G$6:$G$1034,$A377,'[1]TIẾN ĐỘ %'!$F$6:$F$1034,$E377)</f>
        <v>240000000</v>
      </c>
      <c r="AF377" s="12">
        <f t="shared" si="170"/>
        <v>600000000</v>
      </c>
      <c r="AG377" s="12">
        <v>111240000</v>
      </c>
      <c r="AH377" s="12">
        <v>74880000</v>
      </c>
      <c r="AI377" s="12">
        <v>186120000</v>
      </c>
      <c r="AJ377" s="12">
        <v>182160000</v>
      </c>
      <c r="AK377" s="12">
        <v>0</v>
      </c>
      <c r="AL377" s="12">
        <v>182160000</v>
      </c>
      <c r="AM377" s="12">
        <v>182160000</v>
      </c>
      <c r="AN377" s="12">
        <f>SUMIFS('[1]DATA THÔ IN'!$P$4:$P$12031,'[1]DATA THÔ IN'!$H$4:$H$12031,$A377,'[1]DATA THÔ IN'!$AC$4:$AC$12031,$E377,'[1]DATA THÔ IN'!$AH$4:$AH$12031,"Tiến độ 1")</f>
        <v>118800000</v>
      </c>
      <c r="AO377" s="12">
        <f>SUMIFS('[1]DATA THÔ IN'!$P$4:$P$12031,'[1]DATA THÔ IN'!$H$4:$H$12031,$A377,'[1]DATA THÔ IN'!$AC$4:$AC$12031,$E377,'[1]DATA THÔ IN'!$AH$4:$AH$12031,"Tiến độ 2")</f>
        <v>121920000</v>
      </c>
      <c r="AP377" s="12">
        <f>SUMIFS('[1]TIẾN ĐỘ %'!$N$6:$N$1034,'[1]TIẾN ĐỘ %'!$G$6:$G$1034,A377,'[1]TIẾN ĐỘ %'!$F$6:$F$1034,$E377)</f>
        <v>240720000</v>
      </c>
      <c r="AQ377" s="12">
        <f t="shared" si="171"/>
        <v>609000000</v>
      </c>
      <c r="AR377" s="15">
        <f t="shared" si="172"/>
        <v>0.61799999999999999</v>
      </c>
      <c r="AS377" s="15">
        <f t="shared" si="173"/>
        <v>0.41599999999999998</v>
      </c>
      <c r="AT377" s="15">
        <f t="shared" si="174"/>
        <v>1.034</v>
      </c>
      <c r="AU377" s="16">
        <f t="shared" si="175"/>
        <v>1.012</v>
      </c>
      <c r="AV377" s="16">
        <f t="shared" si="176"/>
        <v>0</v>
      </c>
      <c r="AW377" s="16">
        <f t="shared" si="177"/>
        <v>1.012</v>
      </c>
      <c r="AX377" s="16">
        <f t="shared" si="180"/>
        <v>0.495</v>
      </c>
      <c r="AY377" s="16">
        <f t="shared" si="181"/>
        <v>0.50800000000000001</v>
      </c>
      <c r="AZ377" s="16">
        <f t="shared" si="182"/>
        <v>1.0029999999999999</v>
      </c>
      <c r="BA377" s="16">
        <f t="shared" si="183"/>
        <v>1.0149999999999999</v>
      </c>
    </row>
    <row r="378" spans="1:53" x14ac:dyDescent="0.25">
      <c r="A378" s="8" t="s">
        <v>1271</v>
      </c>
      <c r="B378" s="28" t="s">
        <v>337</v>
      </c>
      <c r="C378" s="28" t="s">
        <v>338</v>
      </c>
      <c r="D378" s="28" t="s">
        <v>1392</v>
      </c>
      <c r="E378" s="9" t="s">
        <v>318</v>
      </c>
      <c r="F378" s="28" t="s">
        <v>80</v>
      </c>
      <c r="G378" s="28" t="s">
        <v>57</v>
      </c>
      <c r="H378" s="11">
        <v>3.5000000000000003E-2</v>
      </c>
      <c r="I378" s="11"/>
      <c r="J378" s="26">
        <v>0.01</v>
      </c>
      <c r="K378" s="11">
        <v>0.01</v>
      </c>
      <c r="L378" s="11">
        <v>5.0000000000000001E-3</v>
      </c>
      <c r="M378" s="11">
        <v>5.0000000000000001E-3</v>
      </c>
      <c r="N378" s="11"/>
      <c r="O378" s="12">
        <f t="shared" si="166"/>
        <v>0</v>
      </c>
      <c r="P378" s="12">
        <f t="shared" si="194"/>
        <v>610266</v>
      </c>
      <c r="Q378" s="12">
        <f t="shared" si="195"/>
        <v>845340</v>
      </c>
      <c r="R378" s="12">
        <f t="shared" si="196"/>
        <v>1455606</v>
      </c>
      <c r="S378" s="12">
        <f t="shared" si="197"/>
        <v>0</v>
      </c>
      <c r="T378" s="12">
        <f t="shared" si="198"/>
        <v>1661730</v>
      </c>
      <c r="U378" s="12">
        <f t="shared" si="199"/>
        <v>0</v>
      </c>
      <c r="V378" s="12">
        <f t="shared" si="200"/>
        <v>1661730</v>
      </c>
      <c r="W378" s="12">
        <f t="shared" si="179"/>
        <v>1722000</v>
      </c>
      <c r="X378" s="12">
        <f t="shared" si="169"/>
        <v>0</v>
      </c>
      <c r="Y378" s="12">
        <f t="shared" si="190"/>
        <v>0</v>
      </c>
      <c r="Z378" s="12">
        <f t="shared" si="191"/>
        <v>2605500</v>
      </c>
      <c r="AA378" s="12">
        <f t="shared" si="192"/>
        <v>2605500</v>
      </c>
      <c r="AB378" s="12">
        <f t="shared" si="193"/>
        <v>2861418</v>
      </c>
      <c r="AC378" s="12">
        <v>150000000</v>
      </c>
      <c r="AD378" s="12">
        <v>170000000</v>
      </c>
      <c r="AE378" s="12">
        <f>SUMIFS('[1]TIẾN ĐỘ %'!$M$6:$M$1034,'[1]TIẾN ĐỘ %'!$G$6:$G$1034,$A378,'[1]TIẾN ĐỘ %'!$F$6:$F$1034,$E378)</f>
        <v>270000000</v>
      </c>
      <c r="AF378" s="12">
        <f t="shared" si="170"/>
        <v>590000000</v>
      </c>
      <c r="AG378" s="12">
        <v>63240000</v>
      </c>
      <c r="AH378" s="12">
        <v>87600000</v>
      </c>
      <c r="AI378" s="12">
        <v>150840000</v>
      </c>
      <c r="AJ378" s="12">
        <v>172200000</v>
      </c>
      <c r="AK378" s="12">
        <v>0</v>
      </c>
      <c r="AL378" s="12">
        <v>172200000</v>
      </c>
      <c r="AM378" s="12">
        <v>172200000</v>
      </c>
      <c r="AN378" s="12">
        <f>SUMIFS('[1]DATA THÔ IN'!$P$4:$P$12031,'[1]DATA THÔ IN'!$H$4:$H$12031,$A378,'[1]DATA THÔ IN'!$AC$4:$AC$12031,$E378,'[1]DATA THÔ IN'!$AH$4:$AH$12031,"Tiến độ 1")</f>
        <v>0</v>
      </c>
      <c r="AO378" s="12">
        <f>SUMIFS('[1]DATA THÔ IN'!$P$4:$P$12031,'[1]DATA THÔ IN'!$H$4:$H$12031,$A378,'[1]DATA THÔ IN'!$AC$4:$AC$12031,$E378,'[1]DATA THÔ IN'!$AH$4:$AH$12031,"Tiến độ 2")</f>
        <v>270000000</v>
      </c>
      <c r="AP378" s="12">
        <f>SUMIFS('[1]TIẾN ĐỘ %'!$N$6:$N$1034,'[1]TIẾN ĐỘ %'!$G$6:$G$1034,A378,'[1]TIẾN ĐỘ %'!$F$6:$F$1034,$E378)</f>
        <v>270000000</v>
      </c>
      <c r="AQ378" s="12">
        <f t="shared" si="171"/>
        <v>593040000</v>
      </c>
      <c r="AR378" s="15">
        <f t="shared" si="172"/>
        <v>0.42159999999999997</v>
      </c>
      <c r="AS378" s="15">
        <f t="shared" si="173"/>
        <v>0.58399999999999996</v>
      </c>
      <c r="AT378" s="15">
        <f t="shared" si="174"/>
        <v>1.0056</v>
      </c>
      <c r="AU378" s="16">
        <f t="shared" si="175"/>
        <v>1.0129411764705882</v>
      </c>
      <c r="AV378" s="16">
        <f t="shared" si="176"/>
        <v>0</v>
      </c>
      <c r="AW378" s="16">
        <f t="shared" si="177"/>
        <v>1.0129411764705882</v>
      </c>
      <c r="AX378" s="16">
        <f t="shared" si="180"/>
        <v>0</v>
      </c>
      <c r="AY378" s="16">
        <f t="shared" si="181"/>
        <v>1</v>
      </c>
      <c r="AZ378" s="16">
        <f t="shared" si="182"/>
        <v>1</v>
      </c>
      <c r="BA378" s="16">
        <f t="shared" si="183"/>
        <v>1.0051525423728813</v>
      </c>
    </row>
    <row r="379" spans="1:53" x14ac:dyDescent="0.25">
      <c r="A379" s="8" t="s">
        <v>1267</v>
      </c>
      <c r="B379" s="28" t="s">
        <v>341</v>
      </c>
      <c r="C379" s="28" t="s">
        <v>342</v>
      </c>
      <c r="D379" s="28" t="s">
        <v>1391</v>
      </c>
      <c r="E379" s="9" t="s">
        <v>318</v>
      </c>
      <c r="F379" s="28" t="s">
        <v>67</v>
      </c>
      <c r="G379" s="28" t="s">
        <v>57</v>
      </c>
      <c r="H379" s="11">
        <v>3.5000000000000003E-2</v>
      </c>
      <c r="I379" s="11"/>
      <c r="J379" s="26">
        <v>0.01</v>
      </c>
      <c r="K379" s="11">
        <v>0.01</v>
      </c>
      <c r="L379" s="11">
        <v>5.0000000000000001E-3</v>
      </c>
      <c r="M379" s="11">
        <v>5.0000000000000001E-3</v>
      </c>
      <c r="N379" s="11"/>
      <c r="O379" s="12">
        <f t="shared" si="166"/>
        <v>0</v>
      </c>
      <c r="P379" s="12">
        <f t="shared" si="194"/>
        <v>1866696</v>
      </c>
      <c r="Q379" s="12">
        <f t="shared" si="195"/>
        <v>0</v>
      </c>
      <c r="R379" s="12">
        <f t="shared" si="196"/>
        <v>4300812</v>
      </c>
      <c r="S379" s="12">
        <f t="shared" si="197"/>
        <v>0</v>
      </c>
      <c r="T379" s="12">
        <f t="shared" si="198"/>
        <v>2915844</v>
      </c>
      <c r="U379" s="12">
        <f t="shared" si="199"/>
        <v>0</v>
      </c>
      <c r="V379" s="12">
        <f t="shared" si="200"/>
        <v>3587484</v>
      </c>
      <c r="W379" s="12">
        <f t="shared" si="179"/>
        <v>3021600</v>
      </c>
      <c r="X379" s="12">
        <f t="shared" si="169"/>
        <v>0</v>
      </c>
      <c r="Y379" s="12">
        <f t="shared" si="190"/>
        <v>0</v>
      </c>
      <c r="Z379" s="12">
        <f t="shared" si="191"/>
        <v>2897316</v>
      </c>
      <c r="AA379" s="12">
        <f t="shared" si="192"/>
        <v>3868878</v>
      </c>
      <c r="AB379" s="12">
        <f t="shared" si="193"/>
        <v>5878587</v>
      </c>
      <c r="AC379" s="12">
        <v>300000000</v>
      </c>
      <c r="AD379" s="12">
        <v>250000000</v>
      </c>
      <c r="AE379" s="12">
        <f>SUMIFS('[1]TIẾN ĐỘ %'!$M$6:$M$1034,'[1]TIẾN ĐỘ %'!$G$6:$G$1034,$A379,'[1]TIẾN ĐỘ %'!$F$6:$F$1034,$E379)</f>
        <v>300000000</v>
      </c>
      <c r="AF379" s="12">
        <f t="shared" si="170"/>
        <v>850000000</v>
      </c>
      <c r="AG379" s="12">
        <v>193440000</v>
      </c>
      <c r="AH379" s="12">
        <v>0</v>
      </c>
      <c r="AI379" s="12">
        <v>445680000</v>
      </c>
      <c r="AJ379" s="12">
        <v>302160000</v>
      </c>
      <c r="AK379" s="12">
        <v>0</v>
      </c>
      <c r="AL379" s="12">
        <v>302160000</v>
      </c>
      <c r="AM379" s="12">
        <v>371760000</v>
      </c>
      <c r="AN379" s="12">
        <f>SUMIFS('[1]DATA THÔ IN'!$P$4:$P$12031,'[1]DATA THÔ IN'!$H$4:$H$12031,$A379,'[1]DATA THÔ IN'!$AC$4:$AC$12031,$E379,'[1]DATA THÔ IN'!$AH$4:$AH$12031,"Tiến độ 1")</f>
        <v>0</v>
      </c>
      <c r="AO379" s="12">
        <f>SUMIFS('[1]DATA THÔ IN'!$P$4:$P$12031,'[1]DATA THÔ IN'!$H$4:$H$12031,$A379,'[1]DATA THÔ IN'!$AC$4:$AC$12031,$E379,'[1]DATA THÔ IN'!$AH$4:$AH$12031,"Tiến độ 2")</f>
        <v>300240000</v>
      </c>
      <c r="AP379" s="12">
        <f>SUMIFS('[1]TIẾN ĐỘ %'!$N$6:$N$1034,'[1]TIẾN ĐỘ %'!$G$6:$G$1034,A379,'[1]TIẾN ĐỘ %'!$F$6:$F$1034,$E379)</f>
        <v>400920000</v>
      </c>
      <c r="AQ379" s="12">
        <f t="shared" si="171"/>
        <v>1218360000</v>
      </c>
      <c r="AR379" s="15">
        <f t="shared" si="172"/>
        <v>0.64480000000000004</v>
      </c>
      <c r="AS379" s="15">
        <f t="shared" si="173"/>
        <v>0</v>
      </c>
      <c r="AT379" s="15">
        <f t="shared" si="174"/>
        <v>1.4856</v>
      </c>
      <c r="AU379" s="16">
        <f t="shared" si="175"/>
        <v>1.2086399999999999</v>
      </c>
      <c r="AV379" s="16">
        <f t="shared" si="176"/>
        <v>0</v>
      </c>
      <c r="AW379" s="16">
        <f t="shared" si="177"/>
        <v>1.4870399999999999</v>
      </c>
      <c r="AX379" s="16">
        <f t="shared" si="180"/>
        <v>0</v>
      </c>
      <c r="AY379" s="16">
        <f t="shared" si="181"/>
        <v>1.0007999999999999</v>
      </c>
      <c r="AZ379" s="16">
        <f t="shared" si="182"/>
        <v>1.3364</v>
      </c>
      <c r="BA379" s="16">
        <f t="shared" si="183"/>
        <v>1.4333647058823529</v>
      </c>
    </row>
    <row r="380" spans="1:53" x14ac:dyDescent="0.25">
      <c r="A380" s="8" t="s">
        <v>1272</v>
      </c>
      <c r="B380" s="20" t="s">
        <v>345</v>
      </c>
      <c r="C380" s="9" t="s">
        <v>346</v>
      </c>
      <c r="D380" s="10" t="s">
        <v>1391</v>
      </c>
      <c r="E380" s="9" t="s">
        <v>318</v>
      </c>
      <c r="F380" s="9" t="s">
        <v>67</v>
      </c>
      <c r="G380" s="9" t="s">
        <v>57</v>
      </c>
      <c r="H380" s="11">
        <v>3.5000000000000003E-2</v>
      </c>
      <c r="I380" s="11"/>
      <c r="J380" s="26">
        <v>0.01</v>
      </c>
      <c r="K380" s="11">
        <v>0.01</v>
      </c>
      <c r="L380" s="11">
        <v>5.0000000000000001E-3</v>
      </c>
      <c r="M380" s="11">
        <v>5.0000000000000001E-3</v>
      </c>
      <c r="N380" s="11"/>
      <c r="O380" s="12">
        <f t="shared" si="166"/>
        <v>0</v>
      </c>
      <c r="P380" s="12">
        <f t="shared" si="194"/>
        <v>0</v>
      </c>
      <c r="Q380" s="12">
        <f t="shared" si="195"/>
        <v>0</v>
      </c>
      <c r="R380" s="12">
        <f t="shared" si="196"/>
        <v>972720</v>
      </c>
      <c r="S380" s="12">
        <f t="shared" si="197"/>
        <v>0</v>
      </c>
      <c r="T380" s="12">
        <f t="shared" si="198"/>
        <v>0</v>
      </c>
      <c r="U380" s="12">
        <f t="shared" si="199"/>
        <v>0</v>
      </c>
      <c r="V380" s="12">
        <f t="shared" si="200"/>
        <v>0</v>
      </c>
      <c r="W380" s="12">
        <f t="shared" si="179"/>
        <v>0</v>
      </c>
      <c r="X380" s="12">
        <f t="shared" si="169"/>
        <v>0</v>
      </c>
      <c r="Y380" s="12">
        <f t="shared" si="190"/>
        <v>0</v>
      </c>
      <c r="Z380" s="12">
        <f t="shared" si="191"/>
        <v>0</v>
      </c>
      <c r="AA380" s="12">
        <f t="shared" si="192"/>
        <v>0</v>
      </c>
      <c r="AB380" s="12">
        <f t="shared" si="193"/>
        <v>0</v>
      </c>
      <c r="AC380" s="12">
        <v>100000000</v>
      </c>
      <c r="AD380" s="12">
        <v>80000000</v>
      </c>
      <c r="AE380" s="12">
        <f>SUMIFS('[1]TIẾN ĐỘ %'!$M$6:$M$1034,'[1]TIẾN ĐỘ %'!$G$6:$G$1034,$A380,'[1]TIẾN ĐỘ %'!$F$6:$F$1034,$E380)</f>
        <v>70000000</v>
      </c>
      <c r="AF380" s="12">
        <f t="shared" si="170"/>
        <v>250000000</v>
      </c>
      <c r="AG380" s="12">
        <v>0</v>
      </c>
      <c r="AH380" s="12">
        <v>0</v>
      </c>
      <c r="AI380" s="12">
        <v>100800000</v>
      </c>
      <c r="AJ380" s="12">
        <v>0</v>
      </c>
      <c r="AK380" s="12">
        <v>0</v>
      </c>
      <c r="AL380" s="12">
        <v>0</v>
      </c>
      <c r="AM380" s="12">
        <v>0</v>
      </c>
      <c r="AN380" s="12">
        <f>SUMIFS('[1]DATA THÔ IN'!$P$4:$P$12031,'[1]DATA THÔ IN'!$H$4:$H$12031,$A380,'[1]DATA THÔ IN'!$AC$4:$AC$12031,$E380,'[1]DATA THÔ IN'!$AH$4:$AH$12031,"Tiến độ 1")</f>
        <v>0</v>
      </c>
      <c r="AO380" s="12">
        <f>SUMIFS('[1]DATA THÔ IN'!$P$4:$P$12031,'[1]DATA THÔ IN'!$H$4:$H$12031,$A380,'[1]DATA THÔ IN'!$AC$4:$AC$12031,$E380,'[1]DATA THÔ IN'!$AH$4:$AH$12031,"Tiến độ 2")</f>
        <v>0</v>
      </c>
      <c r="AP380" s="12">
        <f>SUMIFS('[1]TIẾN ĐỘ %'!$N$6:$N$1034,'[1]TIẾN ĐỘ %'!$G$6:$G$1034,A380,'[1]TIẾN ĐỘ %'!$F$6:$F$1034,$E380)</f>
        <v>0</v>
      </c>
      <c r="AQ380" s="12">
        <f t="shared" si="171"/>
        <v>100800000</v>
      </c>
      <c r="AR380" s="15">
        <f t="shared" si="172"/>
        <v>0</v>
      </c>
      <c r="AS380" s="15">
        <f t="shared" si="173"/>
        <v>0</v>
      </c>
      <c r="AT380" s="15">
        <f t="shared" si="174"/>
        <v>1.008</v>
      </c>
      <c r="AU380" s="16">
        <f t="shared" si="175"/>
        <v>0</v>
      </c>
      <c r="AV380" s="16">
        <f t="shared" si="176"/>
        <v>0</v>
      </c>
      <c r="AW380" s="16">
        <f t="shared" si="177"/>
        <v>0</v>
      </c>
      <c r="AX380" s="16">
        <f t="shared" si="180"/>
        <v>0</v>
      </c>
      <c r="AY380" s="16">
        <f t="shared" si="181"/>
        <v>0</v>
      </c>
      <c r="AZ380" s="16">
        <f t="shared" si="182"/>
        <v>0</v>
      </c>
      <c r="BA380" s="16">
        <f t="shared" si="183"/>
        <v>0.4032</v>
      </c>
    </row>
    <row r="381" spans="1:53" x14ac:dyDescent="0.25">
      <c r="A381" s="8" t="s">
        <v>1286</v>
      </c>
      <c r="B381" s="20" t="s">
        <v>349</v>
      </c>
      <c r="C381" s="9" t="s">
        <v>350</v>
      </c>
      <c r="D381" s="10" t="s">
        <v>55</v>
      </c>
      <c r="E381" s="9" t="s">
        <v>318</v>
      </c>
      <c r="F381" s="9" t="s">
        <v>56</v>
      </c>
      <c r="G381" s="9" t="s">
        <v>57</v>
      </c>
      <c r="H381" s="11">
        <v>3.5000000000000003E-2</v>
      </c>
      <c r="I381" s="11"/>
      <c r="J381" s="26">
        <v>0.01</v>
      </c>
      <c r="K381" s="11">
        <v>0.01</v>
      </c>
      <c r="L381" s="11">
        <v>5.0000000000000001E-3</v>
      </c>
      <c r="M381" s="11">
        <v>5.0000000000000001E-3</v>
      </c>
      <c r="N381" s="11"/>
      <c r="O381" s="12">
        <f t="shared" si="166"/>
        <v>0</v>
      </c>
      <c r="P381" s="12">
        <f t="shared" si="194"/>
        <v>375192</v>
      </c>
      <c r="Q381" s="12">
        <f t="shared" si="195"/>
        <v>0</v>
      </c>
      <c r="R381" s="12">
        <f t="shared" si="196"/>
        <v>1578064.5</v>
      </c>
      <c r="S381" s="12">
        <f t="shared" si="197"/>
        <v>0</v>
      </c>
      <c r="T381" s="12">
        <f t="shared" si="198"/>
        <v>610266</v>
      </c>
      <c r="U381" s="12">
        <f t="shared" si="199"/>
        <v>678588</v>
      </c>
      <c r="V381" s="12">
        <f t="shared" si="200"/>
        <v>1288854</v>
      </c>
      <c r="W381" s="12">
        <f t="shared" si="179"/>
        <v>632400</v>
      </c>
      <c r="X381" s="12">
        <f t="shared" si="169"/>
        <v>0</v>
      </c>
      <c r="Y381" s="12">
        <f t="shared" si="190"/>
        <v>1156842</v>
      </c>
      <c r="Z381" s="12">
        <f t="shared" si="191"/>
        <v>305712</v>
      </c>
      <c r="AA381" s="12">
        <f t="shared" si="192"/>
        <v>1462554</v>
      </c>
      <c r="AB381" s="12">
        <f t="shared" si="193"/>
        <v>2164736.25</v>
      </c>
      <c r="AC381" s="12">
        <v>80000000</v>
      </c>
      <c r="AD381" s="12">
        <v>130000000</v>
      </c>
      <c r="AE381" s="12">
        <f>SUMIFS('[1]TIẾN ĐỘ %'!$M$6:$M$1034,'[1]TIẾN ĐỘ %'!$G$6:$G$1034,$A381,'[1]TIẾN ĐỘ %'!$F$6:$F$1034,$E381)</f>
        <v>130000000</v>
      </c>
      <c r="AF381" s="12">
        <f t="shared" si="170"/>
        <v>340000000</v>
      </c>
      <c r="AG381" s="12">
        <v>38880000</v>
      </c>
      <c r="AH381" s="12">
        <v>0</v>
      </c>
      <c r="AI381" s="12">
        <v>163530000</v>
      </c>
      <c r="AJ381" s="12">
        <v>63240000</v>
      </c>
      <c r="AK381" s="12">
        <v>70320000</v>
      </c>
      <c r="AL381" s="12">
        <v>63240000</v>
      </c>
      <c r="AM381" s="12">
        <v>133560000</v>
      </c>
      <c r="AN381" s="12">
        <f>SUMIFS('[1]DATA THÔ IN'!$P$4:$P$12031,'[1]DATA THÔ IN'!$H$4:$H$12031,$A381,'[1]DATA THÔ IN'!$AC$4:$AC$12031,$E381,'[1]DATA THÔ IN'!$AH$4:$AH$12031,"Tiến độ 1")</f>
        <v>119880000</v>
      </c>
      <c r="AO381" s="12">
        <f>SUMIFS('[1]DATA THÔ IN'!$P$4:$P$12031,'[1]DATA THÔ IN'!$H$4:$H$12031,$A381,'[1]DATA THÔ IN'!$AC$4:$AC$12031,$E381,'[1]DATA THÔ IN'!$AH$4:$AH$12031,"Tiến độ 2")</f>
        <v>31680000</v>
      </c>
      <c r="AP381" s="12">
        <f>SUMIFS('[1]TIẾN ĐỘ %'!$N$6:$N$1034,'[1]TIẾN ĐỘ %'!$G$6:$G$1034,A381,'[1]TIẾN ĐỘ %'!$F$6:$F$1034,$E381)</f>
        <v>151560000</v>
      </c>
      <c r="AQ381" s="12">
        <f t="shared" si="171"/>
        <v>448650000</v>
      </c>
      <c r="AR381" s="15">
        <f t="shared" si="172"/>
        <v>0.48599999999999999</v>
      </c>
      <c r="AS381" s="15">
        <f t="shared" si="173"/>
        <v>0</v>
      </c>
      <c r="AT381" s="15">
        <f t="shared" si="174"/>
        <v>2.0441250000000002</v>
      </c>
      <c r="AU381" s="16">
        <f t="shared" si="175"/>
        <v>0.48646153846153845</v>
      </c>
      <c r="AV381" s="16">
        <f t="shared" si="176"/>
        <v>0.54092307692307695</v>
      </c>
      <c r="AW381" s="16">
        <f t="shared" si="177"/>
        <v>1.0273846153846153</v>
      </c>
      <c r="AX381" s="16">
        <f t="shared" si="180"/>
        <v>0.9221538461538461</v>
      </c>
      <c r="AY381" s="16">
        <f t="shared" si="181"/>
        <v>0.24369230769230768</v>
      </c>
      <c r="AZ381" s="16">
        <f t="shared" si="182"/>
        <v>1.1658461538461538</v>
      </c>
      <c r="BA381" s="16">
        <f t="shared" si="183"/>
        <v>1.3195588235294118</v>
      </c>
    </row>
    <row r="382" spans="1:53" x14ac:dyDescent="0.25">
      <c r="A382" s="8" t="s">
        <v>1264</v>
      </c>
      <c r="B382" s="20" t="s">
        <v>353</v>
      </c>
      <c r="C382" s="9" t="s">
        <v>354</v>
      </c>
      <c r="D382" s="10" t="s">
        <v>55</v>
      </c>
      <c r="E382" s="9" t="s">
        <v>318</v>
      </c>
      <c r="F382" s="9" t="s">
        <v>56</v>
      </c>
      <c r="G382" s="9" t="s">
        <v>57</v>
      </c>
      <c r="H382" s="11">
        <v>3.5000000000000003E-2</v>
      </c>
      <c r="I382" s="11"/>
      <c r="J382" s="26">
        <v>0.01</v>
      </c>
      <c r="K382" s="11">
        <v>0.01</v>
      </c>
      <c r="L382" s="11">
        <v>5.0000000000000001E-3</v>
      </c>
      <c r="M382" s="11">
        <v>5.0000000000000001E-3</v>
      </c>
      <c r="N382" s="11"/>
      <c r="O382" s="12">
        <f t="shared" si="166"/>
        <v>0</v>
      </c>
      <c r="P382" s="12">
        <f t="shared" si="194"/>
        <v>0</v>
      </c>
      <c r="Q382" s="12">
        <f t="shared" si="195"/>
        <v>0</v>
      </c>
      <c r="R382" s="12">
        <f t="shared" si="196"/>
        <v>0</v>
      </c>
      <c r="S382" s="12">
        <f t="shared" si="197"/>
        <v>0</v>
      </c>
      <c r="T382" s="12">
        <f t="shared" si="198"/>
        <v>0</v>
      </c>
      <c r="U382" s="12">
        <f t="shared" si="199"/>
        <v>0</v>
      </c>
      <c r="V382" s="12">
        <f t="shared" si="200"/>
        <v>0</v>
      </c>
      <c r="W382" s="12">
        <f t="shared" si="179"/>
        <v>0</v>
      </c>
      <c r="X382" s="12">
        <f t="shared" si="169"/>
        <v>0</v>
      </c>
      <c r="Y382" s="12">
        <f t="shared" si="190"/>
        <v>0</v>
      </c>
      <c r="Z382" s="12">
        <f t="shared" si="191"/>
        <v>0</v>
      </c>
      <c r="AA382" s="12">
        <f t="shared" si="192"/>
        <v>0</v>
      </c>
      <c r="AB382" s="12">
        <f t="shared" si="193"/>
        <v>0</v>
      </c>
      <c r="AC382" s="12">
        <v>0</v>
      </c>
      <c r="AD382" s="12">
        <v>0</v>
      </c>
      <c r="AE382" s="12">
        <f>SUMIFS('[1]TIẾN ĐỘ %'!$M$6:$M$1034,'[1]TIẾN ĐỘ %'!$G$6:$G$1034,$A382,'[1]TIẾN ĐỘ %'!$F$6:$F$1034,$E382)</f>
        <v>0</v>
      </c>
      <c r="AF382" s="12">
        <f t="shared" si="170"/>
        <v>0</v>
      </c>
      <c r="AG382" s="12">
        <v>-93090000</v>
      </c>
      <c r="AH382" s="12">
        <v>0</v>
      </c>
      <c r="AI382" s="12">
        <v>-93090000</v>
      </c>
      <c r="AJ382" s="12">
        <v>0</v>
      </c>
      <c r="AK382" s="12">
        <v>0</v>
      </c>
      <c r="AL382" s="12">
        <v>0</v>
      </c>
      <c r="AM382" s="12">
        <v>0</v>
      </c>
      <c r="AN382" s="12">
        <f>SUMIFS('[1]DATA THÔ IN'!$P$4:$P$12031,'[1]DATA THÔ IN'!$H$4:$H$12031,$A382,'[1]DATA THÔ IN'!$AC$4:$AC$12031,$E382,'[1]DATA THÔ IN'!$AH$4:$AH$12031,"Tiến độ 1")</f>
        <v>0</v>
      </c>
      <c r="AO382" s="12">
        <f>SUMIFS('[1]DATA THÔ IN'!$P$4:$P$12031,'[1]DATA THÔ IN'!$H$4:$H$12031,$A382,'[1]DATA THÔ IN'!$AC$4:$AC$12031,$E382,'[1]DATA THÔ IN'!$AH$4:$AH$12031,"Tiến độ 2")</f>
        <v>0</v>
      </c>
      <c r="AP382" s="12">
        <f>SUMIFS('[1]TIẾN ĐỘ %'!$N$6:$N$1034,'[1]TIẾN ĐỘ %'!$G$6:$G$1034,A382,'[1]TIẾN ĐỘ %'!$F$6:$F$1034,$E382)</f>
        <v>0</v>
      </c>
      <c r="AQ382" s="12">
        <f t="shared" si="171"/>
        <v>-93090000</v>
      </c>
      <c r="AR382" s="15">
        <f t="shared" si="172"/>
        <v>0</v>
      </c>
      <c r="AS382" s="15">
        <f t="shared" si="173"/>
        <v>0</v>
      </c>
      <c r="AT382" s="15">
        <f t="shared" si="174"/>
        <v>0</v>
      </c>
      <c r="AU382" s="16">
        <f t="shared" si="175"/>
        <v>0</v>
      </c>
      <c r="AV382" s="16">
        <f t="shared" si="176"/>
        <v>0</v>
      </c>
      <c r="AW382" s="16">
        <f t="shared" si="177"/>
        <v>0</v>
      </c>
      <c r="AX382" s="16">
        <f t="shared" si="180"/>
        <v>0</v>
      </c>
      <c r="AY382" s="16">
        <f t="shared" si="181"/>
        <v>0</v>
      </c>
      <c r="AZ382" s="16">
        <f t="shared" si="182"/>
        <v>0</v>
      </c>
      <c r="BA382" s="16">
        <f t="shared" si="183"/>
        <v>0</v>
      </c>
    </row>
    <row r="383" spans="1:53" x14ac:dyDescent="0.25">
      <c r="A383" s="8" t="s">
        <v>1283</v>
      </c>
      <c r="B383" s="9" t="s">
        <v>371</v>
      </c>
      <c r="C383" s="9" t="s">
        <v>372</v>
      </c>
      <c r="D383" s="10" t="s">
        <v>55</v>
      </c>
      <c r="E383" s="9" t="s">
        <v>318</v>
      </c>
      <c r="F383" s="9" t="s">
        <v>67</v>
      </c>
      <c r="G383" s="9" t="s">
        <v>57</v>
      </c>
      <c r="H383" s="11">
        <v>3.5000000000000003E-2</v>
      </c>
      <c r="I383" s="11"/>
      <c r="J383" s="26">
        <v>0.01</v>
      </c>
      <c r="K383" s="11">
        <v>0.01</v>
      </c>
      <c r="L383" s="11">
        <v>5.0000000000000001E-3</v>
      </c>
      <c r="M383" s="11">
        <v>5.0000000000000001E-3</v>
      </c>
      <c r="N383" s="11"/>
      <c r="O383" s="12">
        <f t="shared" si="166"/>
        <v>0</v>
      </c>
      <c r="P383" s="12">
        <f t="shared" si="194"/>
        <v>0</v>
      </c>
      <c r="Q383" s="12">
        <f t="shared" si="195"/>
        <v>0</v>
      </c>
      <c r="R383" s="12">
        <f t="shared" si="196"/>
        <v>0</v>
      </c>
      <c r="S383" s="12">
        <f t="shared" si="197"/>
        <v>0</v>
      </c>
      <c r="T383" s="12">
        <f t="shared" si="198"/>
        <v>0</v>
      </c>
      <c r="U383" s="12">
        <f t="shared" si="199"/>
        <v>0</v>
      </c>
      <c r="V383" s="12">
        <f t="shared" si="200"/>
        <v>0</v>
      </c>
      <c r="W383" s="12">
        <f t="shared" si="179"/>
        <v>0</v>
      </c>
      <c r="X383" s="12">
        <f t="shared" si="169"/>
        <v>0</v>
      </c>
      <c r="Y383" s="12">
        <f t="shared" si="190"/>
        <v>0</v>
      </c>
      <c r="Z383" s="12">
        <f t="shared" si="191"/>
        <v>0</v>
      </c>
      <c r="AA383" s="12">
        <f t="shared" si="192"/>
        <v>0</v>
      </c>
      <c r="AB383" s="12">
        <f t="shared" si="193"/>
        <v>0</v>
      </c>
      <c r="AC383" s="12">
        <v>0</v>
      </c>
      <c r="AD383" s="12">
        <v>0</v>
      </c>
      <c r="AE383" s="12">
        <f>SUMIFS('[1]TIẾN ĐỘ %'!$M$6:$M$1034,'[1]TIẾN ĐỘ %'!$G$6:$G$1034,$A383,'[1]TIẾN ĐỘ %'!$F$6:$F$1034,$E383)</f>
        <v>0</v>
      </c>
      <c r="AF383" s="12">
        <f t="shared" si="170"/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f>SUMIFS('[1]DATA THÔ IN'!$P$4:$P$12031,'[1]DATA THÔ IN'!$H$4:$H$12031,$A383,'[1]DATA THÔ IN'!$AC$4:$AC$12031,$E383,'[1]DATA THÔ IN'!$AH$4:$AH$12031,"Tiến độ 1")</f>
        <v>0</v>
      </c>
      <c r="AO383" s="12">
        <f>SUMIFS('[1]DATA THÔ IN'!$P$4:$P$12031,'[1]DATA THÔ IN'!$H$4:$H$12031,$A383,'[1]DATA THÔ IN'!$AC$4:$AC$12031,$E383,'[1]DATA THÔ IN'!$AH$4:$AH$12031,"Tiến độ 2")</f>
        <v>0</v>
      </c>
      <c r="AP383" s="12">
        <f>SUMIFS('[1]TIẾN ĐỘ %'!$N$6:$N$1034,'[1]TIẾN ĐỘ %'!$G$6:$G$1034,A383,'[1]TIẾN ĐỘ %'!$F$6:$F$1034,$E383)</f>
        <v>0</v>
      </c>
      <c r="AQ383" s="12">
        <f t="shared" si="171"/>
        <v>0</v>
      </c>
      <c r="AR383" s="15">
        <f t="shared" si="172"/>
        <v>0</v>
      </c>
      <c r="AS383" s="15">
        <f t="shared" si="173"/>
        <v>0</v>
      </c>
      <c r="AT383" s="15">
        <f t="shared" si="174"/>
        <v>0</v>
      </c>
      <c r="AU383" s="16">
        <f t="shared" si="175"/>
        <v>0</v>
      </c>
      <c r="AV383" s="16">
        <f t="shared" si="176"/>
        <v>0</v>
      </c>
      <c r="AW383" s="16">
        <f t="shared" si="177"/>
        <v>0</v>
      </c>
      <c r="AX383" s="16">
        <f t="shared" si="180"/>
        <v>0</v>
      </c>
      <c r="AY383" s="16">
        <f t="shared" si="181"/>
        <v>0</v>
      </c>
      <c r="AZ383" s="16">
        <f t="shared" si="182"/>
        <v>0</v>
      </c>
      <c r="BA383" s="16">
        <f t="shared" si="183"/>
        <v>0</v>
      </c>
    </row>
    <row r="384" spans="1:53" x14ac:dyDescent="0.25">
      <c r="A384" s="8" t="s">
        <v>1294</v>
      </c>
      <c r="B384" s="20" t="s">
        <v>470</v>
      </c>
      <c r="C384" s="9" t="s">
        <v>471</v>
      </c>
      <c r="D384" s="10" t="s">
        <v>76</v>
      </c>
      <c r="E384" s="9" t="s">
        <v>318</v>
      </c>
      <c r="F384" s="9" t="s">
        <v>89</v>
      </c>
      <c r="G384" s="9" t="s">
        <v>57</v>
      </c>
      <c r="H384" s="11">
        <v>3.5000000000000003E-2</v>
      </c>
      <c r="I384" s="11"/>
      <c r="J384" s="26">
        <v>0.01</v>
      </c>
      <c r="K384" s="11">
        <v>0.01</v>
      </c>
      <c r="L384" s="11">
        <v>5.0000000000000001E-3</v>
      </c>
      <c r="M384" s="11">
        <v>5.0000000000000001E-3</v>
      </c>
      <c r="N384" s="11"/>
      <c r="O384" s="12">
        <f t="shared" si="166"/>
        <v>0</v>
      </c>
      <c r="P384" s="12">
        <f t="shared" si="194"/>
        <v>325205</v>
      </c>
      <c r="Q384" s="12">
        <f t="shared" si="195"/>
        <v>481728</v>
      </c>
      <c r="R384" s="12">
        <f t="shared" si="196"/>
        <v>806933</v>
      </c>
      <c r="S384" s="12">
        <f t="shared" si="197"/>
        <v>0</v>
      </c>
      <c r="T384" s="12">
        <f t="shared" si="198"/>
        <v>334662</v>
      </c>
      <c r="U384" s="12">
        <f t="shared" si="199"/>
        <v>0</v>
      </c>
      <c r="V384" s="12">
        <f t="shared" si="200"/>
        <v>0</v>
      </c>
      <c r="W384" s="12">
        <f t="shared" si="179"/>
        <v>346800</v>
      </c>
      <c r="X384" s="12">
        <f t="shared" si="169"/>
        <v>0</v>
      </c>
      <c r="Y384" s="12">
        <f t="shared" si="190"/>
        <v>0</v>
      </c>
      <c r="Z384" s="12">
        <f t="shared" si="191"/>
        <v>368244</v>
      </c>
      <c r="AA384" s="12">
        <f t="shared" si="192"/>
        <v>0</v>
      </c>
      <c r="AB384" s="12">
        <f t="shared" si="193"/>
        <v>0</v>
      </c>
      <c r="AC384" s="12">
        <v>80000000</v>
      </c>
      <c r="AD384" s="12">
        <v>50000000</v>
      </c>
      <c r="AE384" s="12">
        <f>SUMIFS('[1]TIẾN ĐỘ %'!$M$6:$M$1034,'[1]TIẾN ĐỘ %'!$G$6:$G$1034,$A384,'[1]TIẾN ĐỘ %'!$F$6:$F$1034,$E384)</f>
        <v>50000000</v>
      </c>
      <c r="AF384" s="12">
        <f t="shared" si="170"/>
        <v>180000000</v>
      </c>
      <c r="AG384" s="12">
        <v>33700000</v>
      </c>
      <c r="AH384" s="12">
        <v>49920000</v>
      </c>
      <c r="AI384" s="12">
        <v>83620000</v>
      </c>
      <c r="AJ384" s="12">
        <v>34680000</v>
      </c>
      <c r="AK384" s="12">
        <v>0</v>
      </c>
      <c r="AL384" s="12">
        <v>34680000</v>
      </c>
      <c r="AM384" s="12">
        <v>34680000</v>
      </c>
      <c r="AN384" s="12">
        <f>SUMIFS('[1]DATA THÔ IN'!$P$4:$P$12031,'[1]DATA THÔ IN'!$H$4:$H$12031,$A384,'[1]DATA THÔ IN'!$AC$4:$AC$12031,$E384,'[1]DATA THÔ IN'!$AH$4:$AH$12031,"Tiến độ 1")</f>
        <v>0</v>
      </c>
      <c r="AO384" s="12">
        <f>SUMIFS('[1]DATA THÔ IN'!$P$4:$P$12031,'[1]DATA THÔ IN'!$H$4:$H$12031,$A384,'[1]DATA THÔ IN'!$AC$4:$AC$12031,$E384,'[1]DATA THÔ IN'!$AH$4:$AH$12031,"Tiến độ 2")</f>
        <v>38160000</v>
      </c>
      <c r="AP384" s="12">
        <f>SUMIFS('[1]TIẾN ĐỘ %'!$N$6:$N$1034,'[1]TIẾN ĐỘ %'!$G$6:$G$1034,A384,'[1]TIẾN ĐỘ %'!$F$6:$F$1034,$E384)</f>
        <v>38160000</v>
      </c>
      <c r="AQ384" s="12">
        <f t="shared" si="171"/>
        <v>156460000</v>
      </c>
      <c r="AR384" s="15">
        <f t="shared" si="172"/>
        <v>0.42125000000000001</v>
      </c>
      <c r="AS384" s="15">
        <f t="shared" si="173"/>
        <v>0.624</v>
      </c>
      <c r="AT384" s="15">
        <f t="shared" si="174"/>
        <v>1.04525</v>
      </c>
      <c r="AU384" s="16">
        <f t="shared" si="175"/>
        <v>0.69359999999999999</v>
      </c>
      <c r="AV384" s="16">
        <f t="shared" si="176"/>
        <v>0</v>
      </c>
      <c r="AW384" s="16">
        <f t="shared" si="177"/>
        <v>0.69359999999999999</v>
      </c>
      <c r="AX384" s="16">
        <f t="shared" si="180"/>
        <v>0</v>
      </c>
      <c r="AY384" s="16">
        <f t="shared" si="181"/>
        <v>0.76319999999999999</v>
      </c>
      <c r="AZ384" s="16">
        <f t="shared" si="182"/>
        <v>0.76319999999999999</v>
      </c>
      <c r="BA384" s="16">
        <f t="shared" si="183"/>
        <v>0.86922222222222223</v>
      </c>
    </row>
    <row r="385" spans="1:53" x14ac:dyDescent="0.25">
      <c r="A385" s="8" t="s">
        <v>1265</v>
      </c>
      <c r="B385" s="9" t="s">
        <v>377</v>
      </c>
      <c r="C385" s="9" t="s">
        <v>378</v>
      </c>
      <c r="D385" s="10" t="s">
        <v>60</v>
      </c>
      <c r="E385" s="9" t="s">
        <v>315</v>
      </c>
      <c r="F385" s="9" t="s">
        <v>61</v>
      </c>
      <c r="G385" s="9" t="s">
        <v>51</v>
      </c>
      <c r="H385" s="11">
        <v>3.5000000000000003E-2</v>
      </c>
      <c r="I385" s="11"/>
      <c r="J385" s="26">
        <v>0.01</v>
      </c>
      <c r="K385" s="11">
        <v>0.01</v>
      </c>
      <c r="L385" s="11">
        <v>5.0000000000000001E-3</v>
      </c>
      <c r="M385" s="11">
        <v>5.0000000000000001E-3</v>
      </c>
      <c r="N385" s="11"/>
      <c r="O385" s="12">
        <f t="shared" si="166"/>
        <v>0</v>
      </c>
      <c r="P385" s="12">
        <f t="shared" si="194"/>
        <v>0</v>
      </c>
      <c r="Q385" s="12">
        <f t="shared" si="195"/>
        <v>0</v>
      </c>
      <c r="R385" s="12">
        <f t="shared" si="196"/>
        <v>0</v>
      </c>
      <c r="S385" s="12">
        <f t="shared" si="197"/>
        <v>0</v>
      </c>
      <c r="T385" s="12">
        <f t="shared" si="198"/>
        <v>0</v>
      </c>
      <c r="U385" s="12">
        <f t="shared" si="199"/>
        <v>0</v>
      </c>
      <c r="V385" s="12">
        <f t="shared" si="200"/>
        <v>0</v>
      </c>
      <c r="W385" s="12">
        <f t="shared" si="179"/>
        <v>0</v>
      </c>
      <c r="X385" s="12">
        <f t="shared" si="169"/>
        <v>0</v>
      </c>
      <c r="Y385" s="12">
        <f t="shared" si="190"/>
        <v>0</v>
      </c>
      <c r="Z385" s="12">
        <f t="shared" si="191"/>
        <v>0</v>
      </c>
      <c r="AA385" s="12">
        <f t="shared" si="192"/>
        <v>0</v>
      </c>
      <c r="AB385" s="12">
        <f t="shared" si="193"/>
        <v>0</v>
      </c>
      <c r="AC385" s="12">
        <v>5000000</v>
      </c>
      <c r="AD385" s="12">
        <v>5000000</v>
      </c>
      <c r="AE385" s="12">
        <f>SUMIFS('[1]TIẾN ĐỘ %'!$M$6:$M$1034,'[1]TIẾN ĐỘ %'!$G$6:$G$1034,$A385,'[1]TIẾN ĐỘ %'!$F$6:$F$1034,$E385)</f>
        <v>5000000</v>
      </c>
      <c r="AF385" s="12">
        <f t="shared" si="170"/>
        <v>15000000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f>SUMIFS('[1]DATA THÔ IN'!$P$4:$P$12031,'[1]DATA THÔ IN'!$H$4:$H$12031,$A385,'[1]DATA THÔ IN'!$AC$4:$AC$12031,$E385,'[1]DATA THÔ IN'!$AH$4:$AH$12031,"Tiến độ 1")</f>
        <v>0</v>
      </c>
      <c r="AO385" s="12">
        <f>SUMIFS('[1]DATA THÔ IN'!$P$4:$P$12031,'[1]DATA THÔ IN'!$H$4:$H$12031,$A385,'[1]DATA THÔ IN'!$AC$4:$AC$12031,$E385,'[1]DATA THÔ IN'!$AH$4:$AH$12031,"Tiến độ 2")</f>
        <v>0</v>
      </c>
      <c r="AP385" s="12">
        <f>SUMIFS('[1]TIẾN ĐỘ %'!$N$6:$N$1034,'[1]TIẾN ĐỘ %'!$G$6:$G$1034,A385,'[1]TIẾN ĐỘ %'!$F$6:$F$1034,$E385)</f>
        <v>0</v>
      </c>
      <c r="AQ385" s="12">
        <f t="shared" si="171"/>
        <v>0</v>
      </c>
      <c r="AR385" s="15">
        <f t="shared" si="172"/>
        <v>0</v>
      </c>
      <c r="AS385" s="15">
        <f t="shared" si="173"/>
        <v>0</v>
      </c>
      <c r="AT385" s="15">
        <f t="shared" si="174"/>
        <v>0</v>
      </c>
      <c r="AU385" s="16">
        <f t="shared" si="175"/>
        <v>0</v>
      </c>
      <c r="AV385" s="16">
        <f t="shared" si="176"/>
        <v>0</v>
      </c>
      <c r="AW385" s="16">
        <f t="shared" si="177"/>
        <v>0</v>
      </c>
      <c r="AX385" s="16">
        <f t="shared" si="180"/>
        <v>0</v>
      </c>
      <c r="AY385" s="16">
        <f t="shared" si="181"/>
        <v>0</v>
      </c>
      <c r="AZ385" s="16">
        <f t="shared" si="182"/>
        <v>0</v>
      </c>
      <c r="BA385" s="16">
        <f t="shared" si="183"/>
        <v>0</v>
      </c>
    </row>
    <row r="386" spans="1:53" x14ac:dyDescent="0.25">
      <c r="A386" s="8" t="s">
        <v>1273</v>
      </c>
      <c r="B386" s="20" t="s">
        <v>379</v>
      </c>
      <c r="C386" s="9" t="s">
        <v>380</v>
      </c>
      <c r="D386" s="10" t="s">
        <v>60</v>
      </c>
      <c r="E386" s="9" t="s">
        <v>315</v>
      </c>
      <c r="F386" s="9" t="s">
        <v>61</v>
      </c>
      <c r="G386" s="9" t="s">
        <v>51</v>
      </c>
      <c r="H386" s="11">
        <v>3.5000000000000003E-2</v>
      </c>
      <c r="I386" s="11"/>
      <c r="J386" s="26">
        <v>0.01</v>
      </c>
      <c r="K386" s="11">
        <v>0.01</v>
      </c>
      <c r="L386" s="11">
        <v>5.0000000000000001E-3</v>
      </c>
      <c r="M386" s="11">
        <v>5.0000000000000001E-3</v>
      </c>
      <c r="N386" s="11"/>
      <c r="O386" s="12">
        <f t="shared" si="166"/>
        <v>0</v>
      </c>
      <c r="P386" s="12">
        <f t="shared" si="194"/>
        <v>0</v>
      </c>
      <c r="Q386" s="12">
        <f t="shared" si="195"/>
        <v>0</v>
      </c>
      <c r="R386" s="12">
        <f t="shared" si="196"/>
        <v>0</v>
      </c>
      <c r="S386" s="12">
        <f t="shared" si="197"/>
        <v>0</v>
      </c>
      <c r="T386" s="12">
        <f t="shared" si="198"/>
        <v>0</v>
      </c>
      <c r="U386" s="12">
        <f t="shared" si="199"/>
        <v>0</v>
      </c>
      <c r="V386" s="12">
        <f t="shared" si="200"/>
        <v>0</v>
      </c>
      <c r="W386" s="12">
        <f t="shared" si="179"/>
        <v>0</v>
      </c>
      <c r="X386" s="12">
        <f t="shared" si="169"/>
        <v>0</v>
      </c>
      <c r="Y386" s="12">
        <f t="shared" si="190"/>
        <v>0</v>
      </c>
      <c r="Z386" s="12">
        <f t="shared" si="191"/>
        <v>0</v>
      </c>
      <c r="AA386" s="12">
        <f t="shared" si="192"/>
        <v>0</v>
      </c>
      <c r="AB386" s="12">
        <f t="shared" si="193"/>
        <v>0</v>
      </c>
      <c r="AC386" s="12">
        <v>5000000</v>
      </c>
      <c r="AD386" s="12">
        <v>5000000</v>
      </c>
      <c r="AE386" s="12">
        <f>SUMIFS('[1]TIẾN ĐỘ %'!$M$6:$M$1034,'[1]TIẾN ĐỘ %'!$G$6:$G$1034,$A386,'[1]TIẾN ĐỘ %'!$F$6:$F$1034,$E386)</f>
        <v>5000000</v>
      </c>
      <c r="AF386" s="12">
        <f t="shared" si="170"/>
        <v>15000000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f>SUMIFS('[1]DATA THÔ IN'!$P$4:$P$12031,'[1]DATA THÔ IN'!$H$4:$H$12031,$A386,'[1]DATA THÔ IN'!$AC$4:$AC$12031,$E386,'[1]DATA THÔ IN'!$AH$4:$AH$12031,"Tiến độ 1")</f>
        <v>0</v>
      </c>
      <c r="AO386" s="12">
        <f>SUMIFS('[1]DATA THÔ IN'!$P$4:$P$12031,'[1]DATA THÔ IN'!$H$4:$H$12031,$A386,'[1]DATA THÔ IN'!$AC$4:$AC$12031,$E386,'[1]DATA THÔ IN'!$AH$4:$AH$12031,"Tiến độ 2")</f>
        <v>0</v>
      </c>
      <c r="AP386" s="12">
        <f>SUMIFS('[1]TIẾN ĐỘ %'!$N$6:$N$1034,'[1]TIẾN ĐỘ %'!$G$6:$G$1034,A386,'[1]TIẾN ĐỘ %'!$F$6:$F$1034,$E386)</f>
        <v>0</v>
      </c>
      <c r="AQ386" s="12">
        <f t="shared" si="171"/>
        <v>0</v>
      </c>
      <c r="AR386" s="15">
        <f t="shared" si="172"/>
        <v>0</v>
      </c>
      <c r="AS386" s="15">
        <f t="shared" si="173"/>
        <v>0</v>
      </c>
      <c r="AT386" s="15">
        <f t="shared" si="174"/>
        <v>0</v>
      </c>
      <c r="AU386" s="16">
        <f t="shared" si="175"/>
        <v>0</v>
      </c>
      <c r="AV386" s="16">
        <f t="shared" si="176"/>
        <v>0</v>
      </c>
      <c r="AW386" s="16">
        <f t="shared" si="177"/>
        <v>0</v>
      </c>
      <c r="AX386" s="16">
        <f t="shared" si="180"/>
        <v>0</v>
      </c>
      <c r="AY386" s="16">
        <f t="shared" si="181"/>
        <v>0</v>
      </c>
      <c r="AZ386" s="16">
        <f t="shared" si="182"/>
        <v>0</v>
      </c>
      <c r="BA386" s="16">
        <f t="shared" si="183"/>
        <v>0</v>
      </c>
    </row>
    <row r="387" spans="1:53" x14ac:dyDescent="0.25">
      <c r="A387" s="8" t="s">
        <v>1275</v>
      </c>
      <c r="B387" s="20" t="s">
        <v>381</v>
      </c>
      <c r="C387" s="9" t="s">
        <v>382</v>
      </c>
      <c r="D387" s="10" t="s">
        <v>60</v>
      </c>
      <c r="E387" s="9" t="s">
        <v>315</v>
      </c>
      <c r="F387" s="9" t="s">
        <v>61</v>
      </c>
      <c r="G387" s="9" t="s">
        <v>51</v>
      </c>
      <c r="H387" s="11">
        <v>3.5000000000000003E-2</v>
      </c>
      <c r="I387" s="11"/>
      <c r="J387" s="26">
        <v>0.01</v>
      </c>
      <c r="K387" s="11">
        <v>0.01</v>
      </c>
      <c r="L387" s="11">
        <v>5.0000000000000001E-3</v>
      </c>
      <c r="M387" s="11">
        <v>5.0000000000000001E-3</v>
      </c>
      <c r="N387" s="11"/>
      <c r="O387" s="12">
        <f t="shared" si="166"/>
        <v>0</v>
      </c>
      <c r="P387" s="12">
        <f t="shared" si="194"/>
        <v>28162.559999999998</v>
      </c>
      <c r="Q387" s="12">
        <f t="shared" si="195"/>
        <v>0</v>
      </c>
      <c r="R387" s="12">
        <f t="shared" si="196"/>
        <v>0</v>
      </c>
      <c r="S387" s="12">
        <f t="shared" si="197"/>
        <v>0</v>
      </c>
      <c r="T387" s="12">
        <f t="shared" si="198"/>
        <v>0</v>
      </c>
      <c r="U387" s="12">
        <f t="shared" si="199"/>
        <v>0</v>
      </c>
      <c r="V387" s="12">
        <f t="shared" si="200"/>
        <v>0</v>
      </c>
      <c r="W387" s="12">
        <f t="shared" si="179"/>
        <v>0</v>
      </c>
      <c r="X387" s="12">
        <f t="shared" si="169"/>
        <v>0</v>
      </c>
      <c r="Y387" s="12">
        <f t="shared" si="190"/>
        <v>51971.040000000001</v>
      </c>
      <c r="Z387" s="12">
        <f t="shared" si="191"/>
        <v>0</v>
      </c>
      <c r="AA387" s="12">
        <f t="shared" si="192"/>
        <v>51971.040000000001</v>
      </c>
      <c r="AB387" s="12">
        <f t="shared" si="193"/>
        <v>0</v>
      </c>
      <c r="AC387" s="12">
        <v>5000000</v>
      </c>
      <c r="AD387" s="12">
        <v>5000000</v>
      </c>
      <c r="AE387" s="12">
        <f>SUMIFS('[1]TIẾN ĐỘ %'!$M$6:$M$1034,'[1]TIẾN ĐỘ %'!$G$6:$G$1034,$A387,'[1]TIẾN ĐỘ %'!$F$6:$F$1034,$E387)</f>
        <v>5000000</v>
      </c>
      <c r="AF387" s="12">
        <f t="shared" si="170"/>
        <v>15000000</v>
      </c>
      <c r="AG387" s="12">
        <v>2918400</v>
      </c>
      <c r="AH387" s="12">
        <v>0</v>
      </c>
      <c r="AI387" s="12">
        <v>2918400</v>
      </c>
      <c r="AJ387" s="12">
        <v>0</v>
      </c>
      <c r="AK387" s="12">
        <v>0</v>
      </c>
      <c r="AL387" s="12">
        <v>0</v>
      </c>
      <c r="AM387" s="12">
        <v>0</v>
      </c>
      <c r="AN387" s="12">
        <f>SUMIFS('[1]DATA THÔ IN'!$P$4:$P$12031,'[1]DATA THÔ IN'!$H$4:$H$12031,$A387,'[1]DATA THÔ IN'!$AC$4:$AC$12031,$E387,'[1]DATA THÔ IN'!$AH$4:$AH$12031,"Tiến độ 1")</f>
        <v>5385600</v>
      </c>
      <c r="AO387" s="12">
        <f>SUMIFS('[1]DATA THÔ IN'!$P$4:$P$12031,'[1]DATA THÔ IN'!$H$4:$H$12031,$A387,'[1]DATA THÔ IN'!$AC$4:$AC$12031,$E387,'[1]DATA THÔ IN'!$AH$4:$AH$12031,"Tiến độ 2")</f>
        <v>0</v>
      </c>
      <c r="AP387" s="12">
        <f>SUMIFS('[1]TIẾN ĐỘ %'!$N$6:$N$1034,'[1]TIẾN ĐỘ %'!$G$6:$G$1034,A387,'[1]TIẾN ĐỘ %'!$F$6:$F$1034,$E387)</f>
        <v>5385600</v>
      </c>
      <c r="AQ387" s="12">
        <f t="shared" si="171"/>
        <v>8304000</v>
      </c>
      <c r="AR387" s="15">
        <f t="shared" si="172"/>
        <v>0.58367999999999998</v>
      </c>
      <c r="AS387" s="15">
        <f t="shared" si="173"/>
        <v>0</v>
      </c>
      <c r="AT387" s="15">
        <f t="shared" si="174"/>
        <v>0.58367999999999998</v>
      </c>
      <c r="AU387" s="16">
        <f t="shared" si="175"/>
        <v>0</v>
      </c>
      <c r="AV387" s="16">
        <f t="shared" si="176"/>
        <v>0</v>
      </c>
      <c r="AW387" s="16">
        <f t="shared" si="177"/>
        <v>0</v>
      </c>
      <c r="AX387" s="16">
        <f t="shared" si="180"/>
        <v>1.0771200000000001</v>
      </c>
      <c r="AY387" s="16">
        <f t="shared" si="181"/>
        <v>0</v>
      </c>
      <c r="AZ387" s="16">
        <f t="shared" si="182"/>
        <v>1.0771200000000001</v>
      </c>
      <c r="BA387" s="16">
        <f t="shared" si="183"/>
        <v>0.55359999999999998</v>
      </c>
    </row>
    <row r="388" spans="1:53" x14ac:dyDescent="0.25">
      <c r="A388" s="8" t="s">
        <v>1274</v>
      </c>
      <c r="B388" s="20" t="s">
        <v>389</v>
      </c>
      <c r="C388" s="9" t="s">
        <v>390</v>
      </c>
      <c r="D388" s="10" t="s">
        <v>60</v>
      </c>
      <c r="E388" s="9" t="s">
        <v>315</v>
      </c>
      <c r="F388" s="9" t="s">
        <v>88</v>
      </c>
      <c r="G388" s="9" t="s">
        <v>51</v>
      </c>
      <c r="H388" s="11">
        <v>3.5000000000000003E-2</v>
      </c>
      <c r="I388" s="11"/>
      <c r="J388" s="26">
        <v>0.01</v>
      </c>
      <c r="K388" s="11">
        <v>0.01</v>
      </c>
      <c r="L388" s="11">
        <v>5.0000000000000001E-3</v>
      </c>
      <c r="M388" s="11">
        <v>5.0000000000000001E-3</v>
      </c>
      <c r="N388" s="11"/>
      <c r="O388" s="12">
        <f t="shared" si="166"/>
        <v>0</v>
      </c>
      <c r="P388" s="12">
        <f t="shared" si="194"/>
        <v>0</v>
      </c>
      <c r="Q388" s="12">
        <f t="shared" si="195"/>
        <v>0</v>
      </c>
      <c r="R388" s="12">
        <f t="shared" si="196"/>
        <v>0</v>
      </c>
      <c r="S388" s="12">
        <f t="shared" si="197"/>
        <v>0</v>
      </c>
      <c r="T388" s="12">
        <f t="shared" si="198"/>
        <v>66145</v>
      </c>
      <c r="U388" s="12">
        <f t="shared" si="199"/>
        <v>170087</v>
      </c>
      <c r="V388" s="12">
        <f t="shared" si="200"/>
        <v>236232</v>
      </c>
      <c r="W388" s="12">
        <f t="shared" si="179"/>
        <v>68544</v>
      </c>
      <c r="X388" s="12">
        <f t="shared" si="169"/>
        <v>0</v>
      </c>
      <c r="Y388" s="12">
        <f t="shared" si="190"/>
        <v>0</v>
      </c>
      <c r="Z388" s="12">
        <f t="shared" si="191"/>
        <v>0</v>
      </c>
      <c r="AA388" s="12">
        <f t="shared" si="192"/>
        <v>0</v>
      </c>
      <c r="AB388" s="12">
        <f t="shared" si="193"/>
        <v>0</v>
      </c>
      <c r="AC388" s="12">
        <v>20000000</v>
      </c>
      <c r="AD388" s="12">
        <v>10000000</v>
      </c>
      <c r="AE388" s="12">
        <f>SUMIFS('[1]TIẾN ĐỘ %'!$M$6:$M$1034,'[1]TIẾN ĐỘ %'!$G$6:$G$1034,$A388,'[1]TIẾN ĐỘ %'!$F$6:$F$1034,$E388)</f>
        <v>35000000</v>
      </c>
      <c r="AF388" s="12">
        <f t="shared" si="170"/>
        <v>65000000</v>
      </c>
      <c r="AG388" s="12">
        <v>0</v>
      </c>
      <c r="AH388" s="12">
        <v>0</v>
      </c>
      <c r="AI388" s="12">
        <v>0</v>
      </c>
      <c r="AJ388" s="12">
        <v>6854400</v>
      </c>
      <c r="AK388" s="12">
        <v>17625600</v>
      </c>
      <c r="AL388" s="12">
        <v>6854400</v>
      </c>
      <c r="AM388" s="12">
        <v>24480000</v>
      </c>
      <c r="AN388" s="12">
        <f>SUMIFS('[1]DATA THÔ IN'!$P$4:$P$12031,'[1]DATA THÔ IN'!$H$4:$H$12031,$A388,'[1]DATA THÔ IN'!$AC$4:$AC$12031,$E388,'[1]DATA THÔ IN'!$AH$4:$AH$12031,"Tiến độ 1")</f>
        <v>8812800</v>
      </c>
      <c r="AO388" s="12">
        <f>SUMIFS('[1]DATA THÔ IN'!$P$4:$P$12031,'[1]DATA THÔ IN'!$H$4:$H$12031,$A388,'[1]DATA THÔ IN'!$AC$4:$AC$12031,$E388,'[1]DATA THÔ IN'!$AH$4:$AH$12031,"Tiến độ 2")</f>
        <v>0</v>
      </c>
      <c r="AP388" s="12">
        <f>SUMIFS('[1]TIẾN ĐỘ %'!$N$6:$N$1034,'[1]TIẾN ĐỘ %'!$G$6:$G$1034,A388,'[1]TIẾN ĐỘ %'!$F$6:$F$1034,$E388)</f>
        <v>8812800</v>
      </c>
      <c r="AQ388" s="12">
        <f t="shared" si="171"/>
        <v>33292800</v>
      </c>
      <c r="AR388" s="15">
        <f t="shared" si="172"/>
        <v>0</v>
      </c>
      <c r="AS388" s="15">
        <f t="shared" si="173"/>
        <v>0</v>
      </c>
      <c r="AT388" s="15">
        <f t="shared" si="174"/>
        <v>0</v>
      </c>
      <c r="AU388" s="16">
        <f t="shared" si="175"/>
        <v>0.68544000000000005</v>
      </c>
      <c r="AV388" s="16">
        <f t="shared" si="176"/>
        <v>1.7625599999999999</v>
      </c>
      <c r="AW388" s="16">
        <f t="shared" si="177"/>
        <v>2.448</v>
      </c>
      <c r="AX388" s="16">
        <f t="shared" si="180"/>
        <v>0.25179428571428569</v>
      </c>
      <c r="AY388" s="16">
        <f t="shared" si="181"/>
        <v>0</v>
      </c>
      <c r="AZ388" s="16">
        <f t="shared" si="182"/>
        <v>0.25179428571428569</v>
      </c>
      <c r="BA388" s="16">
        <f t="shared" si="183"/>
        <v>0.51219692307692311</v>
      </c>
    </row>
    <row r="389" spans="1:53" x14ac:dyDescent="0.25">
      <c r="A389" s="8" t="s">
        <v>1269</v>
      </c>
      <c r="B389" s="20" t="s">
        <v>393</v>
      </c>
      <c r="C389" s="9" t="s">
        <v>394</v>
      </c>
      <c r="D389" s="10" t="s">
        <v>60</v>
      </c>
      <c r="E389" s="9" t="s">
        <v>315</v>
      </c>
      <c r="F389" s="9" t="s">
        <v>73</v>
      </c>
      <c r="G389" s="9" t="s">
        <v>51</v>
      </c>
      <c r="H389" s="11">
        <v>3.5000000000000003E-2</v>
      </c>
      <c r="I389" s="11"/>
      <c r="J389" s="26">
        <v>0.01</v>
      </c>
      <c r="K389" s="11">
        <v>0.01</v>
      </c>
      <c r="L389" s="11">
        <v>5.0000000000000001E-3</v>
      </c>
      <c r="M389" s="11">
        <v>5.0000000000000001E-3</v>
      </c>
      <c r="N389" s="11"/>
      <c r="O389" s="12">
        <f t="shared" si="166"/>
        <v>0</v>
      </c>
      <c r="P389" s="12">
        <f t="shared" si="194"/>
        <v>0</v>
      </c>
      <c r="Q389" s="12">
        <f t="shared" si="195"/>
        <v>0</v>
      </c>
      <c r="R389" s="12">
        <f t="shared" si="196"/>
        <v>0</v>
      </c>
      <c r="S389" s="12">
        <f t="shared" si="197"/>
        <v>0</v>
      </c>
      <c r="T389" s="12">
        <f t="shared" si="198"/>
        <v>245681</v>
      </c>
      <c r="U389" s="12">
        <f t="shared" si="199"/>
        <v>0</v>
      </c>
      <c r="V389" s="12">
        <f t="shared" si="200"/>
        <v>245681</v>
      </c>
      <c r="W389" s="12">
        <f t="shared" si="179"/>
        <v>254592</v>
      </c>
      <c r="X389" s="12">
        <f t="shared" si="169"/>
        <v>0</v>
      </c>
      <c r="Y389" s="12">
        <f t="shared" si="190"/>
        <v>0</v>
      </c>
      <c r="Z389" s="12">
        <f t="shared" si="191"/>
        <v>0</v>
      </c>
      <c r="AA389" s="12">
        <f t="shared" si="192"/>
        <v>0</v>
      </c>
      <c r="AB389" s="12">
        <f t="shared" si="193"/>
        <v>141264.41999999998</v>
      </c>
      <c r="AC389" s="12">
        <v>0</v>
      </c>
      <c r="AD389" s="12">
        <v>20000000</v>
      </c>
      <c r="AE389" s="12">
        <f>SUMIFS('[1]TIẾN ĐỘ %'!$M$6:$M$1034,'[1]TIẾN ĐỘ %'!$G$6:$G$1034,$A389,'[1]TIẾN ĐỘ %'!$F$6:$F$1034,$E389)</f>
        <v>0</v>
      </c>
      <c r="AF389" s="12">
        <f t="shared" si="170"/>
        <v>20000000</v>
      </c>
      <c r="AG389" s="12">
        <v>0</v>
      </c>
      <c r="AH389" s="12">
        <v>0</v>
      </c>
      <c r="AI389" s="12">
        <v>0</v>
      </c>
      <c r="AJ389" s="12">
        <v>25459200</v>
      </c>
      <c r="AK389" s="12">
        <v>0</v>
      </c>
      <c r="AL389" s="12">
        <v>25459200</v>
      </c>
      <c r="AM389" s="12">
        <v>25459200</v>
      </c>
      <c r="AN389" s="12">
        <f>SUMIFS('[1]DATA THÔ IN'!$P$4:$P$12031,'[1]DATA THÔ IN'!$H$4:$H$12031,$A389,'[1]DATA THÔ IN'!$AC$4:$AC$12031,$E389,'[1]DATA THÔ IN'!$AH$4:$AH$12031,"Tiến độ 1")</f>
        <v>17136000</v>
      </c>
      <c r="AO389" s="12">
        <f>SUMIFS('[1]DATA THÔ IN'!$P$4:$P$12031,'[1]DATA THÔ IN'!$H$4:$H$12031,$A389,'[1]DATA THÔ IN'!$AC$4:$AC$12031,$E389,'[1]DATA THÔ IN'!$AH$4:$AH$12031,"Tiến độ 2")</f>
        <v>-13317600</v>
      </c>
      <c r="AP389" s="12">
        <f>SUMIFS('[1]TIẾN ĐỘ %'!$N$6:$N$1034,'[1]TIẾN ĐỘ %'!$G$6:$G$1034,A389,'[1]TIẾN ĐỘ %'!$F$6:$F$1034,$E389)</f>
        <v>3818400</v>
      </c>
      <c r="AQ389" s="12">
        <f t="shared" si="171"/>
        <v>29277600</v>
      </c>
      <c r="AR389" s="15">
        <f t="shared" si="172"/>
        <v>0</v>
      </c>
      <c r="AS389" s="15">
        <f t="shared" si="173"/>
        <v>0</v>
      </c>
      <c r="AT389" s="15">
        <f t="shared" si="174"/>
        <v>0</v>
      </c>
      <c r="AU389" s="16">
        <f t="shared" si="175"/>
        <v>1.2729600000000001</v>
      </c>
      <c r="AV389" s="16">
        <f t="shared" si="176"/>
        <v>0</v>
      </c>
      <c r="AW389" s="16">
        <f t="shared" si="177"/>
        <v>1.2729600000000001</v>
      </c>
      <c r="AX389" s="16">
        <f t="shared" si="180"/>
        <v>0</v>
      </c>
      <c r="AY389" s="16">
        <f t="shared" si="181"/>
        <v>0</v>
      </c>
      <c r="AZ389" s="16">
        <f t="shared" si="182"/>
        <v>0</v>
      </c>
      <c r="BA389" s="16">
        <f t="shared" si="183"/>
        <v>1.4638800000000001</v>
      </c>
    </row>
    <row r="390" spans="1:53" x14ac:dyDescent="0.25">
      <c r="A390" s="8" t="s">
        <v>1276</v>
      </c>
      <c r="B390" s="20" t="s">
        <v>395</v>
      </c>
      <c r="C390" s="9" t="s">
        <v>396</v>
      </c>
      <c r="D390" s="10" t="s">
        <v>60</v>
      </c>
      <c r="E390" s="9" t="s">
        <v>315</v>
      </c>
      <c r="F390" s="9" t="s">
        <v>73</v>
      </c>
      <c r="G390" s="9" t="s">
        <v>51</v>
      </c>
      <c r="H390" s="11">
        <v>3.5000000000000003E-2</v>
      </c>
      <c r="I390" s="11"/>
      <c r="J390" s="26">
        <v>0.01</v>
      </c>
      <c r="K390" s="11">
        <v>0.01</v>
      </c>
      <c r="L390" s="11">
        <v>5.0000000000000001E-3</v>
      </c>
      <c r="M390" s="11">
        <v>5.0000000000000001E-3</v>
      </c>
      <c r="N390" s="11"/>
      <c r="O390" s="12">
        <f t="shared" ref="O390:O448" si="201">$AI390*I390</f>
        <v>0</v>
      </c>
      <c r="P390" s="12">
        <f t="shared" si="194"/>
        <v>0</v>
      </c>
      <c r="Q390" s="12">
        <f t="shared" si="195"/>
        <v>0</v>
      </c>
      <c r="R390" s="12">
        <f t="shared" si="196"/>
        <v>0</v>
      </c>
      <c r="S390" s="12">
        <f t="shared" si="197"/>
        <v>0</v>
      </c>
      <c r="T390" s="12">
        <f t="shared" si="198"/>
        <v>0</v>
      </c>
      <c r="U390" s="12">
        <f t="shared" si="199"/>
        <v>0</v>
      </c>
      <c r="V390" s="12">
        <f t="shared" si="200"/>
        <v>0</v>
      </c>
      <c r="W390" s="12">
        <f t="shared" si="179"/>
        <v>0</v>
      </c>
      <c r="X390" s="12">
        <f t="shared" ref="X390:X448" si="202">AP390*I390</f>
        <v>0</v>
      </c>
      <c r="Y390" s="12">
        <f t="shared" si="190"/>
        <v>0</v>
      </c>
      <c r="Z390" s="12">
        <f t="shared" si="191"/>
        <v>0</v>
      </c>
      <c r="AA390" s="12">
        <f t="shared" si="192"/>
        <v>0</v>
      </c>
      <c r="AB390" s="12">
        <f t="shared" si="193"/>
        <v>0</v>
      </c>
      <c r="AC390" s="12">
        <v>0</v>
      </c>
      <c r="AD390" s="12">
        <v>20000000</v>
      </c>
      <c r="AE390" s="12">
        <f>SUMIFS('[1]TIẾN ĐỘ %'!$M$6:$M$1034,'[1]TIẾN ĐỘ %'!$G$6:$G$1034,$A390,'[1]TIẾN ĐỘ %'!$F$6:$F$1034,$E390)</f>
        <v>0</v>
      </c>
      <c r="AF390" s="12">
        <f t="shared" ref="AF390:AF453" si="203">+SUM(AC390:AE390)</f>
        <v>20000000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f>SUMIFS('[1]DATA THÔ IN'!$P$4:$P$12031,'[1]DATA THÔ IN'!$H$4:$H$12031,$A390,'[1]DATA THÔ IN'!$AC$4:$AC$12031,$E390,'[1]DATA THÔ IN'!$AH$4:$AH$12031,"Tiến độ 1")</f>
        <v>0</v>
      </c>
      <c r="AO390" s="12">
        <f>SUMIFS('[1]DATA THÔ IN'!$P$4:$P$12031,'[1]DATA THÔ IN'!$H$4:$H$12031,$A390,'[1]DATA THÔ IN'!$AC$4:$AC$12031,$E390,'[1]DATA THÔ IN'!$AH$4:$AH$12031,"Tiến độ 2")</f>
        <v>-2013600</v>
      </c>
      <c r="AP390" s="12">
        <f>SUMIFS('[1]TIẾN ĐỘ %'!$N$6:$N$1034,'[1]TIẾN ĐỘ %'!$G$6:$G$1034,A390,'[1]TIẾN ĐỘ %'!$F$6:$F$1034,$E390)</f>
        <v>-2013600</v>
      </c>
      <c r="AQ390" s="12">
        <f t="shared" ref="AQ390:AQ453" si="204">+AP390+AM390+AI390</f>
        <v>-2013600</v>
      </c>
      <c r="AR390" s="15">
        <f t="shared" ref="AR390:AR448" si="205">IFERROR(AG390/AC390,0)</f>
        <v>0</v>
      </c>
      <c r="AS390" s="15">
        <f t="shared" ref="AS390:AS448" si="206">+IFERROR(AH390/AC390,0)</f>
        <v>0</v>
      </c>
      <c r="AT390" s="15">
        <f t="shared" ref="AT390:AT448" si="207">+IFERROR(AI390/AC390,0)</f>
        <v>0</v>
      </c>
      <c r="AU390" s="16">
        <f t="shared" ref="AU390:AU448" si="208">IFERROR(AJ390/AD390,0)</f>
        <v>0</v>
      </c>
      <c r="AV390" s="16">
        <f t="shared" ref="AV390:AV448" si="209">IFERROR(AK390/AD390,0)</f>
        <v>0</v>
      </c>
      <c r="AW390" s="16">
        <f t="shared" ref="AW390:AW448" si="210">IFERROR(AM390/AD390,0)</f>
        <v>0</v>
      </c>
      <c r="AX390" s="16">
        <f t="shared" si="180"/>
        <v>0</v>
      </c>
      <c r="AY390" s="16">
        <f t="shared" si="181"/>
        <v>0</v>
      </c>
      <c r="AZ390" s="16">
        <f t="shared" si="182"/>
        <v>0</v>
      </c>
      <c r="BA390" s="16">
        <f t="shared" si="183"/>
        <v>-0.10068000000000001</v>
      </c>
    </row>
    <row r="391" spans="1:53" x14ac:dyDescent="0.25">
      <c r="A391" s="8" t="s">
        <v>1287</v>
      </c>
      <c r="B391" s="20" t="s">
        <v>401</v>
      </c>
      <c r="C391" s="9" t="s">
        <v>402</v>
      </c>
      <c r="D391" s="10" t="s">
        <v>49</v>
      </c>
      <c r="E391" s="9" t="s">
        <v>315</v>
      </c>
      <c r="F391" s="9" t="s">
        <v>85</v>
      </c>
      <c r="G391" s="9" t="s">
        <v>51</v>
      </c>
      <c r="H391" s="11">
        <v>3.5000000000000003E-2</v>
      </c>
      <c r="I391" s="11"/>
      <c r="J391" s="26">
        <v>0.01</v>
      </c>
      <c r="K391" s="11">
        <v>0.01</v>
      </c>
      <c r="L391" s="11">
        <v>5.0000000000000001E-3</v>
      </c>
      <c r="M391" s="11">
        <v>5.0000000000000001E-3</v>
      </c>
      <c r="N391" s="11"/>
      <c r="O391" s="12">
        <f t="shared" si="201"/>
        <v>0</v>
      </c>
      <c r="P391" s="12">
        <f t="shared" si="194"/>
        <v>0</v>
      </c>
      <c r="Q391" s="12">
        <f t="shared" si="195"/>
        <v>0</v>
      </c>
      <c r="R391" s="12">
        <f t="shared" si="196"/>
        <v>0</v>
      </c>
      <c r="S391" s="12">
        <f t="shared" si="197"/>
        <v>0</v>
      </c>
      <c r="T391" s="12">
        <f t="shared" si="198"/>
        <v>122841</v>
      </c>
      <c r="U391" s="12">
        <f t="shared" si="199"/>
        <v>0</v>
      </c>
      <c r="V391" s="12">
        <f t="shared" si="200"/>
        <v>122841</v>
      </c>
      <c r="W391" s="12">
        <f t="shared" ref="W391:W454" si="211">ROUND(AL391*1%,0)</f>
        <v>127296</v>
      </c>
      <c r="X391" s="12">
        <f t="shared" si="202"/>
        <v>0</v>
      </c>
      <c r="Y391" s="12">
        <f t="shared" si="190"/>
        <v>0</v>
      </c>
      <c r="Z391" s="12">
        <f t="shared" si="191"/>
        <v>0</v>
      </c>
      <c r="AA391" s="12">
        <f t="shared" si="192"/>
        <v>0</v>
      </c>
      <c r="AB391" s="12">
        <f t="shared" si="193"/>
        <v>0</v>
      </c>
      <c r="AC391" s="12">
        <v>15000000</v>
      </c>
      <c r="AD391" s="12">
        <v>10500000</v>
      </c>
      <c r="AE391" s="12">
        <f>SUMIFS('[1]TIẾN ĐỘ %'!$M$6:$M$1034,'[1]TIẾN ĐỘ %'!$G$6:$G$1034,$A391,'[1]TIẾN ĐỘ %'!$F$6:$F$1034,$E391)</f>
        <v>15000000</v>
      </c>
      <c r="AF391" s="12">
        <f t="shared" si="203"/>
        <v>40500000</v>
      </c>
      <c r="AG391" s="12">
        <v>0</v>
      </c>
      <c r="AH391" s="12">
        <v>0</v>
      </c>
      <c r="AI391" s="12">
        <v>0</v>
      </c>
      <c r="AJ391" s="12">
        <v>12729600</v>
      </c>
      <c r="AK391" s="12">
        <v>0</v>
      </c>
      <c r="AL391" s="12">
        <v>12729600</v>
      </c>
      <c r="AM391" s="12">
        <v>12729600</v>
      </c>
      <c r="AN391" s="12">
        <f>SUMIFS('[1]DATA THÔ IN'!$P$4:$P$12031,'[1]DATA THÔ IN'!$H$4:$H$12031,$A391,'[1]DATA THÔ IN'!$AC$4:$AC$12031,$E391,'[1]DATA THÔ IN'!$AH$4:$AH$12031,"Tiến độ 1")</f>
        <v>0</v>
      </c>
      <c r="AO391" s="12">
        <f>SUMIFS('[1]DATA THÔ IN'!$P$4:$P$12031,'[1]DATA THÔ IN'!$H$4:$H$12031,$A391,'[1]DATA THÔ IN'!$AC$4:$AC$12031,$E391,'[1]DATA THÔ IN'!$AH$4:$AH$12031,"Tiến độ 2")</f>
        <v>3916800</v>
      </c>
      <c r="AP391" s="12">
        <f>SUMIFS('[1]TIẾN ĐỘ %'!$N$6:$N$1034,'[1]TIẾN ĐỘ %'!$G$6:$G$1034,A391,'[1]TIẾN ĐỘ %'!$F$6:$F$1034,$E391)</f>
        <v>7344000</v>
      </c>
      <c r="AQ391" s="12">
        <f t="shared" si="204"/>
        <v>20073600</v>
      </c>
      <c r="AR391" s="15">
        <f t="shared" si="205"/>
        <v>0</v>
      </c>
      <c r="AS391" s="15">
        <f t="shared" si="206"/>
        <v>0</v>
      </c>
      <c r="AT391" s="15">
        <f t="shared" si="207"/>
        <v>0</v>
      </c>
      <c r="AU391" s="16">
        <f t="shared" si="208"/>
        <v>1.2123428571428572</v>
      </c>
      <c r="AV391" s="16">
        <f t="shared" si="209"/>
        <v>0</v>
      </c>
      <c r="AW391" s="16">
        <f t="shared" si="210"/>
        <v>1.2123428571428572</v>
      </c>
      <c r="AX391" s="16">
        <f t="shared" ref="AX391:AX454" si="212">IFERROR(AN391/$AE391,0)</f>
        <v>0</v>
      </c>
      <c r="AY391" s="16">
        <f t="shared" ref="AY391:AY454" si="213">IFERROR(AO391/$AE391,0)</f>
        <v>0.26112000000000002</v>
      </c>
      <c r="AZ391" s="16">
        <f t="shared" ref="AZ391:AZ454" si="214">IFERROR(AP391/$AE391,0)</f>
        <v>0.48959999999999998</v>
      </c>
      <c r="BA391" s="16">
        <f t="shared" ref="BA391:BA454" si="215">IFERROR(AQ391/AF391,0)</f>
        <v>0.49564444444444444</v>
      </c>
    </row>
    <row r="392" spans="1:53" x14ac:dyDescent="0.25">
      <c r="A392" s="8" t="s">
        <v>1263</v>
      </c>
      <c r="B392" s="20" t="s">
        <v>405</v>
      </c>
      <c r="C392" s="9" t="s">
        <v>406</v>
      </c>
      <c r="D392" s="10" t="s">
        <v>49</v>
      </c>
      <c r="E392" s="9" t="s">
        <v>315</v>
      </c>
      <c r="F392" s="9" t="s">
        <v>50</v>
      </c>
      <c r="G392" s="9" t="s">
        <v>51</v>
      </c>
      <c r="H392" s="11">
        <v>3.5000000000000003E-2</v>
      </c>
      <c r="I392" s="11"/>
      <c r="J392" s="11">
        <v>0.01</v>
      </c>
      <c r="K392" s="11">
        <v>0.01</v>
      </c>
      <c r="L392" s="11">
        <v>5.0000000000000001E-3</v>
      </c>
      <c r="M392" s="11">
        <v>5.0000000000000001E-3</v>
      </c>
      <c r="N392" s="11"/>
      <c r="O392" s="12">
        <f t="shared" si="201"/>
        <v>0</v>
      </c>
      <c r="P392" s="12">
        <f t="shared" ref="P392:P418" si="216">IF(AR392&gt;=40%,AG392*J392*(100%-H392),0)</f>
        <v>0</v>
      </c>
      <c r="Q392" s="12">
        <f t="shared" ref="Q392:Q418" si="217">IF(OR(AS392&gt;=60%,(AR392+AS392)&gt;=100%),AH392*J392*(100%-H392),0)</f>
        <v>0</v>
      </c>
      <c r="R392" s="12">
        <f t="shared" ref="R392:R418" si="218">IF(AT392&gt;=100%,AI392*(100%-H392)*K392,0)</f>
        <v>198434.88</v>
      </c>
      <c r="S392" s="12">
        <f t="shared" ref="S392:S418" si="219">ROUND(AM392*I392,0)</f>
        <v>0</v>
      </c>
      <c r="T392" s="12">
        <f t="shared" ref="T392:T418" si="220">ROUND(IF(AU392&gt;=40%,AJ392*J392*(100%-H392),0),0)</f>
        <v>0</v>
      </c>
      <c r="U392" s="12">
        <f t="shared" ref="U392:U418" si="221">ROUND(IF(OR(AV392&gt;=60%,(AU392+AV392)&gt;=100%),AK392*J392*(100%-H392),0),0)</f>
        <v>0</v>
      </c>
      <c r="V392" s="12">
        <f t="shared" ref="V392:V418" si="222">ROUND(IF(AW392&gt;=100%,AM392*(100%-H392)*K392,0),0)</f>
        <v>141739</v>
      </c>
      <c r="W392" s="12">
        <f t="shared" si="211"/>
        <v>0</v>
      </c>
      <c r="X392" s="12">
        <f t="shared" si="202"/>
        <v>0</v>
      </c>
      <c r="Y392" s="12">
        <f t="shared" ref="Y392:Y423" si="223">IF(AX392&gt;=40%,AN392*J392*(100%-H392),0)</f>
        <v>0</v>
      </c>
      <c r="Z392" s="12">
        <f t="shared" ref="Z392:Z423" si="224">IF(OR(AY392&gt;=60%,(AX392+AY392)&gt;=100%),AO392*J392*(100%-H392),0)</f>
        <v>168975.35999999999</v>
      </c>
      <c r="AA392" s="12">
        <f t="shared" ref="AA392:AA423" si="225">IF(AZ392&gt;=100%,AP392*K392*(100%-H392),0)</f>
        <v>225671.03999999998</v>
      </c>
      <c r="AB392" s="12">
        <f t="shared" si="193"/>
        <v>282922.56</v>
      </c>
      <c r="AC392" s="12">
        <v>20000000</v>
      </c>
      <c r="AD392" s="12">
        <v>14000000</v>
      </c>
      <c r="AE392" s="12">
        <f>SUMIFS('[1]TIẾN ĐỘ %'!$M$6:$M$1034,'[1]TIẾN ĐỘ %'!$G$6:$G$1034,$A392,'[1]TIẾN ĐỘ %'!$F$6:$F$1034,$E392)</f>
        <v>20000000</v>
      </c>
      <c r="AF392" s="12">
        <f t="shared" si="203"/>
        <v>54000000</v>
      </c>
      <c r="AG392" s="12">
        <v>0</v>
      </c>
      <c r="AH392" s="12">
        <v>0</v>
      </c>
      <c r="AI392" s="12">
        <v>20563200</v>
      </c>
      <c r="AJ392" s="12">
        <v>0</v>
      </c>
      <c r="AK392" s="12">
        <v>0</v>
      </c>
      <c r="AL392" s="12">
        <v>0</v>
      </c>
      <c r="AM392" s="12">
        <v>14688000</v>
      </c>
      <c r="AN392" s="12">
        <f>SUMIFS('[1]DATA THÔ IN'!$P$4:$P$12031,'[1]DATA THÔ IN'!$H$4:$H$12031,$A392,'[1]DATA THÔ IN'!$AC$4:$AC$12031,$E392,'[1]DATA THÔ IN'!$AH$4:$AH$12031,"Tiến độ 1")</f>
        <v>0</v>
      </c>
      <c r="AO392" s="12">
        <f>SUMIFS('[1]DATA THÔ IN'!$P$4:$P$12031,'[1]DATA THÔ IN'!$H$4:$H$12031,$A392,'[1]DATA THÔ IN'!$AC$4:$AC$12031,$E392,'[1]DATA THÔ IN'!$AH$4:$AH$12031,"Tiến độ 2")</f>
        <v>17510400</v>
      </c>
      <c r="AP392" s="12">
        <f>SUMIFS('[1]TIẾN ĐỘ %'!$N$6:$N$1034,'[1]TIẾN ĐỘ %'!$G$6:$G$1034,A392,'[1]TIẾN ĐỘ %'!$F$6:$F$1034,$E392)</f>
        <v>23385600</v>
      </c>
      <c r="AQ392" s="12">
        <f t="shared" si="204"/>
        <v>58636800</v>
      </c>
      <c r="AR392" s="15">
        <f t="shared" si="205"/>
        <v>0</v>
      </c>
      <c r="AS392" s="15">
        <f t="shared" si="206"/>
        <v>0</v>
      </c>
      <c r="AT392" s="15">
        <f t="shared" si="207"/>
        <v>1.02816</v>
      </c>
      <c r="AU392" s="16">
        <f t="shared" si="208"/>
        <v>0</v>
      </c>
      <c r="AV392" s="16">
        <f t="shared" si="209"/>
        <v>0</v>
      </c>
      <c r="AW392" s="16">
        <f t="shared" si="210"/>
        <v>1.0491428571428572</v>
      </c>
      <c r="AX392" s="16">
        <f t="shared" si="212"/>
        <v>0</v>
      </c>
      <c r="AY392" s="16">
        <f t="shared" si="213"/>
        <v>0.87551999999999996</v>
      </c>
      <c r="AZ392" s="16">
        <f t="shared" si="214"/>
        <v>1.1692800000000001</v>
      </c>
      <c r="BA392" s="16">
        <f t="shared" si="215"/>
        <v>1.0858666666666668</v>
      </c>
    </row>
    <row r="393" spans="1:53" x14ac:dyDescent="0.25">
      <c r="A393" s="8" t="s">
        <v>1266</v>
      </c>
      <c r="B393" s="20" t="s">
        <v>409</v>
      </c>
      <c r="C393" s="9" t="s">
        <v>410</v>
      </c>
      <c r="D393" s="10" t="s">
        <v>49</v>
      </c>
      <c r="E393" s="9" t="s">
        <v>315</v>
      </c>
      <c r="F393" s="9" t="s">
        <v>64</v>
      </c>
      <c r="G393" s="9" t="s">
        <v>51</v>
      </c>
      <c r="H393" s="11">
        <v>3.5000000000000003E-2</v>
      </c>
      <c r="I393" s="11"/>
      <c r="J393" s="11">
        <v>0.01</v>
      </c>
      <c r="K393" s="11">
        <v>0.01</v>
      </c>
      <c r="L393" s="11">
        <v>5.0000000000000001E-3</v>
      </c>
      <c r="M393" s="11">
        <v>5.0000000000000001E-3</v>
      </c>
      <c r="N393" s="11"/>
      <c r="O393" s="12">
        <f t="shared" si="201"/>
        <v>0</v>
      </c>
      <c r="P393" s="12">
        <f t="shared" si="216"/>
        <v>0</v>
      </c>
      <c r="Q393" s="12">
        <f t="shared" si="217"/>
        <v>0</v>
      </c>
      <c r="R393" s="12">
        <f t="shared" si="218"/>
        <v>0</v>
      </c>
      <c r="S393" s="12">
        <f t="shared" si="219"/>
        <v>0</v>
      </c>
      <c r="T393" s="12">
        <f t="shared" si="220"/>
        <v>0</v>
      </c>
      <c r="U393" s="12">
        <f t="shared" si="221"/>
        <v>0</v>
      </c>
      <c r="V393" s="12">
        <f t="shared" si="222"/>
        <v>0</v>
      </c>
      <c r="W393" s="12">
        <f t="shared" si="211"/>
        <v>0</v>
      </c>
      <c r="X393" s="12">
        <f t="shared" si="202"/>
        <v>0</v>
      </c>
      <c r="Y393" s="12">
        <f t="shared" si="223"/>
        <v>0</v>
      </c>
      <c r="Z393" s="12">
        <f t="shared" si="224"/>
        <v>0</v>
      </c>
      <c r="AA393" s="12">
        <f t="shared" si="225"/>
        <v>0</v>
      </c>
      <c r="AB393" s="12">
        <f t="shared" si="193"/>
        <v>0</v>
      </c>
      <c r="AC393" s="12">
        <v>0</v>
      </c>
      <c r="AD393" s="12">
        <v>0</v>
      </c>
      <c r="AE393" s="12">
        <f>SUMIFS('[1]TIẾN ĐỘ %'!$M$6:$M$1034,'[1]TIẾN ĐỘ %'!$G$6:$G$1034,$A393,'[1]TIẾN ĐỘ %'!$F$6:$F$1034,$E393)</f>
        <v>0</v>
      </c>
      <c r="AF393" s="12">
        <f t="shared" si="203"/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f>SUMIFS('[1]DATA THÔ IN'!$P$4:$P$12031,'[1]DATA THÔ IN'!$H$4:$H$12031,$A393,'[1]DATA THÔ IN'!$AC$4:$AC$12031,$E393,'[1]DATA THÔ IN'!$AH$4:$AH$12031,"Tiến độ 1")</f>
        <v>0</v>
      </c>
      <c r="AO393" s="12">
        <f>SUMIFS('[1]DATA THÔ IN'!$P$4:$P$12031,'[1]DATA THÔ IN'!$H$4:$H$12031,$A393,'[1]DATA THÔ IN'!$AC$4:$AC$12031,$E393,'[1]DATA THÔ IN'!$AH$4:$AH$12031,"Tiến độ 2")</f>
        <v>0</v>
      </c>
      <c r="AP393" s="12">
        <f>SUMIFS('[1]TIẾN ĐỘ %'!$N$6:$N$1034,'[1]TIẾN ĐỘ %'!$G$6:$G$1034,A393,'[1]TIẾN ĐỘ %'!$F$6:$F$1034,$E393)</f>
        <v>0</v>
      </c>
      <c r="AQ393" s="12">
        <f t="shared" si="204"/>
        <v>0</v>
      </c>
      <c r="AR393" s="15">
        <f t="shared" si="205"/>
        <v>0</v>
      </c>
      <c r="AS393" s="15">
        <f t="shared" si="206"/>
        <v>0</v>
      </c>
      <c r="AT393" s="15">
        <f t="shared" si="207"/>
        <v>0</v>
      </c>
      <c r="AU393" s="16">
        <f t="shared" si="208"/>
        <v>0</v>
      </c>
      <c r="AV393" s="16">
        <f t="shared" si="209"/>
        <v>0</v>
      </c>
      <c r="AW393" s="16">
        <f t="shared" si="210"/>
        <v>0</v>
      </c>
      <c r="AX393" s="16">
        <f t="shared" si="212"/>
        <v>0</v>
      </c>
      <c r="AY393" s="16">
        <f t="shared" si="213"/>
        <v>0</v>
      </c>
      <c r="AZ393" s="16">
        <f t="shared" si="214"/>
        <v>0</v>
      </c>
      <c r="BA393" s="16">
        <f t="shared" si="215"/>
        <v>0</v>
      </c>
    </row>
    <row r="394" spans="1:53" x14ac:dyDescent="0.25">
      <c r="A394" s="8" t="s">
        <v>1290</v>
      </c>
      <c r="B394" s="20" t="s">
        <v>425</v>
      </c>
      <c r="C394" s="9" t="s">
        <v>426</v>
      </c>
      <c r="D394" s="10" t="s">
        <v>49</v>
      </c>
      <c r="E394" s="9" t="s">
        <v>315</v>
      </c>
      <c r="F394" s="9" t="s">
        <v>64</v>
      </c>
      <c r="G394" s="9" t="s">
        <v>51</v>
      </c>
      <c r="H394" s="11"/>
      <c r="I394" s="11"/>
      <c r="J394" s="11">
        <v>0</v>
      </c>
      <c r="K394" s="11">
        <v>0.03</v>
      </c>
      <c r="L394" s="11">
        <v>0</v>
      </c>
      <c r="M394" s="11">
        <v>0</v>
      </c>
      <c r="N394" s="11"/>
      <c r="O394" s="12">
        <f t="shared" si="201"/>
        <v>0</v>
      </c>
      <c r="P394" s="12">
        <f t="shared" si="216"/>
        <v>0</v>
      </c>
      <c r="Q394" s="12">
        <f t="shared" si="217"/>
        <v>0</v>
      </c>
      <c r="R394" s="12">
        <f t="shared" si="218"/>
        <v>0</v>
      </c>
      <c r="S394" s="12">
        <f t="shared" si="219"/>
        <v>0</v>
      </c>
      <c r="T394" s="12">
        <f t="shared" si="220"/>
        <v>0</v>
      </c>
      <c r="U394" s="12">
        <f t="shared" si="221"/>
        <v>0</v>
      </c>
      <c r="V394" s="12">
        <f t="shared" si="222"/>
        <v>0</v>
      </c>
      <c r="W394" s="12">
        <f t="shared" si="211"/>
        <v>0</v>
      </c>
      <c r="X394" s="12">
        <f t="shared" si="202"/>
        <v>0</v>
      </c>
      <c r="Y394" s="12">
        <f t="shared" si="223"/>
        <v>0</v>
      </c>
      <c r="Z394" s="12">
        <f t="shared" si="224"/>
        <v>0</v>
      </c>
      <c r="AA394" s="12">
        <f t="shared" si="225"/>
        <v>0</v>
      </c>
      <c r="AB394" s="12">
        <f t="shared" si="193"/>
        <v>0</v>
      </c>
      <c r="AC394" s="12">
        <v>0</v>
      </c>
      <c r="AD394" s="12">
        <v>0</v>
      </c>
      <c r="AE394" s="12">
        <f>SUMIFS('[1]TIẾN ĐỘ %'!$M$6:$M$1034,'[1]TIẾN ĐỘ %'!$G$6:$G$1034,$A394,'[1]TIẾN ĐỘ %'!$F$6:$F$1034,$E394)</f>
        <v>0</v>
      </c>
      <c r="AF394" s="12">
        <f t="shared" si="203"/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f>SUMIFS('[1]DATA THÔ IN'!$P$4:$P$12031,'[1]DATA THÔ IN'!$H$4:$H$12031,$A394,'[1]DATA THÔ IN'!$AC$4:$AC$12031,$E394,'[1]DATA THÔ IN'!$AH$4:$AH$12031,"Tiến độ 1")</f>
        <v>5385600</v>
      </c>
      <c r="AO394" s="12">
        <f>SUMIFS('[1]DATA THÔ IN'!$P$4:$P$12031,'[1]DATA THÔ IN'!$H$4:$H$12031,$A394,'[1]DATA THÔ IN'!$AC$4:$AC$12031,$E394,'[1]DATA THÔ IN'!$AH$4:$AH$12031,"Tiến độ 2")</f>
        <v>0</v>
      </c>
      <c r="AP394" s="12">
        <f>SUMIFS('[1]TIẾN ĐỘ %'!$N$6:$N$1034,'[1]TIẾN ĐỘ %'!$G$6:$G$1034,A394,'[1]TIẾN ĐỘ %'!$F$6:$F$1034,$E394)</f>
        <v>5385600</v>
      </c>
      <c r="AQ394" s="12">
        <f t="shared" si="204"/>
        <v>5385600</v>
      </c>
      <c r="AR394" s="15">
        <f t="shared" si="205"/>
        <v>0</v>
      </c>
      <c r="AS394" s="15">
        <f t="shared" si="206"/>
        <v>0</v>
      </c>
      <c r="AT394" s="15">
        <f t="shared" si="207"/>
        <v>0</v>
      </c>
      <c r="AU394" s="16">
        <f t="shared" si="208"/>
        <v>0</v>
      </c>
      <c r="AV394" s="16">
        <f t="shared" si="209"/>
        <v>0</v>
      </c>
      <c r="AW394" s="16">
        <f t="shared" si="210"/>
        <v>0</v>
      </c>
      <c r="AX394" s="16">
        <f t="shared" si="212"/>
        <v>0</v>
      </c>
      <c r="AY394" s="16">
        <f t="shared" si="213"/>
        <v>0</v>
      </c>
      <c r="AZ394" s="16">
        <f t="shared" si="214"/>
        <v>0</v>
      </c>
      <c r="BA394" s="16">
        <f t="shared" si="215"/>
        <v>0</v>
      </c>
    </row>
    <row r="395" spans="1:53" x14ac:dyDescent="0.25">
      <c r="A395" s="8" t="s">
        <v>1281</v>
      </c>
      <c r="B395" s="20" t="s">
        <v>1242</v>
      </c>
      <c r="C395" s="9" t="s">
        <v>1243</v>
      </c>
      <c r="D395" s="10" t="s">
        <v>49</v>
      </c>
      <c r="E395" s="9" t="s">
        <v>315</v>
      </c>
      <c r="F395" s="9" t="s">
        <v>64</v>
      </c>
      <c r="G395" s="9" t="s">
        <v>51</v>
      </c>
      <c r="H395" s="11">
        <v>3.5000000000000003E-2</v>
      </c>
      <c r="I395" s="11"/>
      <c r="J395" s="11">
        <v>0.01</v>
      </c>
      <c r="K395" s="11">
        <v>0.01</v>
      </c>
      <c r="L395" s="11">
        <v>5.0000000000000001E-3</v>
      </c>
      <c r="M395" s="11">
        <v>5.0000000000000001E-3</v>
      </c>
      <c r="N395" s="11"/>
      <c r="O395" s="12">
        <f t="shared" si="201"/>
        <v>0</v>
      </c>
      <c r="P395" s="12">
        <f t="shared" si="216"/>
        <v>0</v>
      </c>
      <c r="Q395" s="12">
        <f t="shared" si="217"/>
        <v>0</v>
      </c>
      <c r="R395" s="12">
        <f t="shared" si="218"/>
        <v>0</v>
      </c>
      <c r="S395" s="12">
        <f t="shared" si="219"/>
        <v>0</v>
      </c>
      <c r="T395" s="12">
        <f t="shared" si="220"/>
        <v>0</v>
      </c>
      <c r="U395" s="12">
        <f t="shared" si="221"/>
        <v>0</v>
      </c>
      <c r="V395" s="12">
        <f t="shared" si="222"/>
        <v>0</v>
      </c>
      <c r="W395" s="12">
        <f t="shared" si="211"/>
        <v>53856</v>
      </c>
      <c r="X395" s="12">
        <f t="shared" si="202"/>
        <v>0</v>
      </c>
      <c r="Y395" s="12">
        <f t="shared" si="223"/>
        <v>0</v>
      </c>
      <c r="Z395" s="12">
        <f t="shared" si="224"/>
        <v>0</v>
      </c>
      <c r="AA395" s="12">
        <f t="shared" si="225"/>
        <v>0</v>
      </c>
      <c r="AB395" s="12">
        <f t="shared" si="193"/>
        <v>0</v>
      </c>
      <c r="AC395" s="12">
        <v>19000000</v>
      </c>
      <c r="AD395" s="12">
        <v>49000000</v>
      </c>
      <c r="AE395" s="12">
        <f>SUMIFS('[1]TIẾN ĐỘ %'!$M$6:$M$1034,'[1]TIẾN ĐỘ %'!$G$6:$G$1034,$A395,'[1]TIẾN ĐỘ %'!$F$6:$F$1034,$E395)</f>
        <v>18000000</v>
      </c>
      <c r="AF395" s="12">
        <f t="shared" si="203"/>
        <v>86000000</v>
      </c>
      <c r="AG395" s="12">
        <v>0</v>
      </c>
      <c r="AH395" s="12">
        <v>5385600</v>
      </c>
      <c r="AI395" s="12">
        <v>5385600</v>
      </c>
      <c r="AJ395" s="12">
        <v>5385600</v>
      </c>
      <c r="AK395" s="12">
        <v>0</v>
      </c>
      <c r="AL395" s="12">
        <v>5385600</v>
      </c>
      <c r="AM395" s="12">
        <v>5385600</v>
      </c>
      <c r="AN395" s="12">
        <f>SUMIFS('[1]DATA THÔ IN'!$P$4:$P$12031,'[1]DATA THÔ IN'!$H$4:$H$12031,$A395,'[1]DATA THÔ IN'!$AC$4:$AC$12031,$E395,'[1]DATA THÔ IN'!$AH$4:$AH$12031,"Tiến độ 1")</f>
        <v>0</v>
      </c>
      <c r="AO395" s="12">
        <f>SUMIFS('[1]DATA THÔ IN'!$P$4:$P$12031,'[1]DATA THÔ IN'!$H$4:$H$12031,$A395,'[1]DATA THÔ IN'!$AC$4:$AC$12031,$E395,'[1]DATA THÔ IN'!$AH$4:$AH$12031,"Tiến độ 2")</f>
        <v>0</v>
      </c>
      <c r="AP395" s="12">
        <f>SUMIFS('[1]TIẾN ĐỘ %'!$N$6:$N$1034,'[1]TIẾN ĐỘ %'!$G$6:$G$1034,A395,'[1]TIẾN ĐỘ %'!$F$6:$F$1034,$E395)</f>
        <v>8313600</v>
      </c>
      <c r="AQ395" s="12">
        <f t="shared" si="204"/>
        <v>19084800</v>
      </c>
      <c r="AR395" s="15">
        <f t="shared" si="205"/>
        <v>0</v>
      </c>
      <c r="AS395" s="15">
        <f t="shared" si="206"/>
        <v>0.28345263157894734</v>
      </c>
      <c r="AT395" s="15">
        <f t="shared" si="207"/>
        <v>0.28345263157894734</v>
      </c>
      <c r="AU395" s="16">
        <f t="shared" si="208"/>
        <v>0.10991020408163266</v>
      </c>
      <c r="AV395" s="16">
        <f t="shared" si="209"/>
        <v>0</v>
      </c>
      <c r="AW395" s="16">
        <f t="shared" si="210"/>
        <v>0.10991020408163266</v>
      </c>
      <c r="AX395" s="16">
        <f t="shared" si="212"/>
        <v>0</v>
      </c>
      <c r="AY395" s="16">
        <f t="shared" si="213"/>
        <v>0</v>
      </c>
      <c r="AZ395" s="16">
        <f t="shared" si="214"/>
        <v>0.46186666666666665</v>
      </c>
      <c r="BA395" s="16">
        <f t="shared" si="215"/>
        <v>0.22191627906976744</v>
      </c>
    </row>
    <row r="396" spans="1:53" x14ac:dyDescent="0.25">
      <c r="A396" s="8" t="s">
        <v>1298</v>
      </c>
      <c r="B396" s="20" t="s">
        <v>829</v>
      </c>
      <c r="C396" s="9" t="s">
        <v>830</v>
      </c>
      <c r="D396" s="28" t="s">
        <v>1459</v>
      </c>
      <c r="E396" s="9" t="s">
        <v>315</v>
      </c>
      <c r="F396" s="9" t="s">
        <v>488</v>
      </c>
      <c r="G396" s="9" t="s">
        <v>475</v>
      </c>
      <c r="H396" s="11">
        <v>3.5000000000000003E-2</v>
      </c>
      <c r="I396" s="11"/>
      <c r="J396" s="11">
        <v>0.01</v>
      </c>
      <c r="K396" s="11">
        <v>0.01</v>
      </c>
      <c r="L396" s="11">
        <v>5.0000000000000001E-3</v>
      </c>
      <c r="M396" s="11">
        <v>5.0000000000000001E-3</v>
      </c>
      <c r="N396" s="11"/>
      <c r="O396" s="12">
        <f t="shared" si="201"/>
        <v>0</v>
      </c>
      <c r="P396" s="12">
        <f t="shared" si="216"/>
        <v>0</v>
      </c>
      <c r="Q396" s="12">
        <f t="shared" si="217"/>
        <v>0</v>
      </c>
      <c r="R396" s="12">
        <f t="shared" si="218"/>
        <v>0</v>
      </c>
      <c r="S396" s="12">
        <f t="shared" si="219"/>
        <v>0</v>
      </c>
      <c r="T396" s="12">
        <f t="shared" si="220"/>
        <v>0</v>
      </c>
      <c r="U396" s="12">
        <f t="shared" si="221"/>
        <v>0</v>
      </c>
      <c r="V396" s="12">
        <f t="shared" si="222"/>
        <v>0</v>
      </c>
      <c r="W396" s="12">
        <f t="shared" si="211"/>
        <v>0</v>
      </c>
      <c r="X396" s="12">
        <f t="shared" si="202"/>
        <v>0</v>
      </c>
      <c r="Y396" s="12">
        <f t="shared" si="223"/>
        <v>0</v>
      </c>
      <c r="Z396" s="12">
        <f t="shared" si="224"/>
        <v>0</v>
      </c>
      <c r="AA396" s="12">
        <f t="shared" si="225"/>
        <v>0</v>
      </c>
      <c r="AB396" s="12">
        <f t="shared" si="193"/>
        <v>0</v>
      </c>
      <c r="AC396" s="12">
        <v>0</v>
      </c>
      <c r="AD396" s="12">
        <v>0</v>
      </c>
      <c r="AE396" s="12">
        <f>SUMIFS('[1]TIẾN ĐỘ %'!$M$6:$M$1034,'[1]TIẾN ĐỘ %'!$G$6:$G$1034,$A396,'[1]TIẾN ĐỘ %'!$F$6:$F$1034,$E396)</f>
        <v>0</v>
      </c>
      <c r="AF396" s="12">
        <f t="shared" si="203"/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f>SUMIFS('[1]DATA THÔ IN'!$P$4:$P$12031,'[1]DATA THÔ IN'!$H$4:$H$12031,$A396,'[1]DATA THÔ IN'!$AC$4:$AC$12031,$E396,'[1]DATA THÔ IN'!$AH$4:$AH$12031,"Tiến độ 1")</f>
        <v>0</v>
      </c>
      <c r="AO396" s="12">
        <f>SUMIFS('[1]DATA THÔ IN'!$P$4:$P$12031,'[1]DATA THÔ IN'!$H$4:$H$12031,$A396,'[1]DATA THÔ IN'!$AC$4:$AC$12031,$E396,'[1]DATA THÔ IN'!$AH$4:$AH$12031,"Tiến độ 2")</f>
        <v>0</v>
      </c>
      <c r="AP396" s="12">
        <f>SUMIFS('[1]TIẾN ĐỘ %'!$N$6:$N$1034,'[1]TIẾN ĐỘ %'!$G$6:$G$1034,A396,'[1]TIẾN ĐỘ %'!$F$6:$F$1034,$E396)</f>
        <v>0</v>
      </c>
      <c r="AQ396" s="12">
        <f t="shared" si="204"/>
        <v>0</v>
      </c>
      <c r="AR396" s="15">
        <f t="shared" si="205"/>
        <v>0</v>
      </c>
      <c r="AS396" s="15">
        <f t="shared" si="206"/>
        <v>0</v>
      </c>
      <c r="AT396" s="15">
        <f t="shared" si="207"/>
        <v>0</v>
      </c>
      <c r="AU396" s="16">
        <f t="shared" si="208"/>
        <v>0</v>
      </c>
      <c r="AV396" s="16">
        <f t="shared" si="209"/>
        <v>0</v>
      </c>
      <c r="AW396" s="16">
        <f t="shared" si="210"/>
        <v>0</v>
      </c>
      <c r="AX396" s="16">
        <f t="shared" si="212"/>
        <v>0</v>
      </c>
      <c r="AY396" s="16">
        <f t="shared" si="213"/>
        <v>0</v>
      </c>
      <c r="AZ396" s="16">
        <f t="shared" si="214"/>
        <v>0</v>
      </c>
      <c r="BA396" s="16">
        <f t="shared" si="215"/>
        <v>0</v>
      </c>
    </row>
    <row r="397" spans="1:53" x14ac:dyDescent="0.25">
      <c r="A397" s="8" t="s">
        <v>1304</v>
      </c>
      <c r="B397" s="20" t="s">
        <v>839</v>
      </c>
      <c r="C397" s="9" t="s">
        <v>840</v>
      </c>
      <c r="D397" s="10" t="s">
        <v>1390</v>
      </c>
      <c r="E397" s="9" t="s">
        <v>315</v>
      </c>
      <c r="F397" s="9" t="s">
        <v>505</v>
      </c>
      <c r="G397" s="9" t="s">
        <v>475</v>
      </c>
      <c r="H397" s="11">
        <v>3.5000000000000003E-2</v>
      </c>
      <c r="I397" s="11"/>
      <c r="J397" s="11">
        <v>0.01</v>
      </c>
      <c r="K397" s="11">
        <v>0.01</v>
      </c>
      <c r="L397" s="11">
        <v>5.0000000000000001E-3</v>
      </c>
      <c r="M397" s="11">
        <v>5.0000000000000001E-3</v>
      </c>
      <c r="N397" s="11"/>
      <c r="O397" s="12">
        <f t="shared" si="201"/>
        <v>0</v>
      </c>
      <c r="P397" s="12">
        <f t="shared" si="216"/>
        <v>0</v>
      </c>
      <c r="Q397" s="12">
        <f t="shared" si="217"/>
        <v>0</v>
      </c>
      <c r="R397" s="12">
        <f t="shared" si="218"/>
        <v>0</v>
      </c>
      <c r="S397" s="12">
        <f t="shared" si="219"/>
        <v>0</v>
      </c>
      <c r="T397" s="12">
        <f t="shared" si="220"/>
        <v>363797</v>
      </c>
      <c r="U397" s="12">
        <f t="shared" si="221"/>
        <v>141739</v>
      </c>
      <c r="V397" s="12">
        <f t="shared" si="222"/>
        <v>505536</v>
      </c>
      <c r="W397" s="12">
        <f t="shared" si="211"/>
        <v>376992</v>
      </c>
      <c r="X397" s="12">
        <f t="shared" si="202"/>
        <v>0</v>
      </c>
      <c r="Y397" s="12">
        <f t="shared" si="223"/>
        <v>377971.20000000001</v>
      </c>
      <c r="Z397" s="12">
        <f t="shared" si="224"/>
        <v>413174.39999999997</v>
      </c>
      <c r="AA397" s="12">
        <f t="shared" si="225"/>
        <v>1339203.8399999999</v>
      </c>
      <c r="AB397" s="12">
        <f t="shared" si="193"/>
        <v>1111355.76</v>
      </c>
      <c r="AC397" s="12">
        <v>80000000</v>
      </c>
      <c r="AD397" s="12">
        <v>50000000</v>
      </c>
      <c r="AE397" s="12">
        <f>SUMIFS('[1]TIẾN ĐỘ %'!$M$6:$M$1034,'[1]TIẾN ĐỘ %'!$G$6:$G$1034,$A397,'[1]TIẾN ĐỘ %'!$F$6:$F$1034,$E397)</f>
        <v>80000000</v>
      </c>
      <c r="AF397" s="12">
        <f t="shared" si="203"/>
        <v>210000000</v>
      </c>
      <c r="AG397" s="12">
        <v>4896000</v>
      </c>
      <c r="AH397" s="12">
        <v>19584000</v>
      </c>
      <c r="AI397" s="12">
        <v>39168000</v>
      </c>
      <c r="AJ397" s="12">
        <v>37699200</v>
      </c>
      <c r="AK397" s="12">
        <v>14688000</v>
      </c>
      <c r="AL397" s="12">
        <v>37699200</v>
      </c>
      <c r="AM397" s="12">
        <v>52387200</v>
      </c>
      <c r="AN397" s="12">
        <f>SUMIFS('[1]DATA THÔ IN'!$P$4:$P$12031,'[1]DATA THÔ IN'!$H$4:$H$12031,$A397,'[1]DATA THÔ IN'!$AC$4:$AC$12031,$E397,'[1]DATA THÔ IN'!$AH$4:$AH$12031,"Tiến độ 1")</f>
        <v>39168000</v>
      </c>
      <c r="AO397" s="12">
        <f>SUMIFS('[1]DATA THÔ IN'!$P$4:$P$12031,'[1]DATA THÔ IN'!$H$4:$H$12031,$A397,'[1]DATA THÔ IN'!$AC$4:$AC$12031,$E397,'[1]DATA THÔ IN'!$AH$4:$AH$12031,"Tiến độ 2")</f>
        <v>42816000</v>
      </c>
      <c r="AP397" s="12">
        <f>SUMIFS('[1]TIẾN ĐỘ %'!$N$6:$N$1034,'[1]TIẾN ĐỘ %'!$G$6:$G$1034,A397,'[1]TIẾN ĐỘ %'!$F$6:$F$1034,$E397)</f>
        <v>138777600</v>
      </c>
      <c r="AQ397" s="12">
        <f t="shared" si="204"/>
        <v>230332800</v>
      </c>
      <c r="AR397" s="15">
        <f t="shared" si="205"/>
        <v>6.1199999999999997E-2</v>
      </c>
      <c r="AS397" s="15">
        <f t="shared" si="206"/>
        <v>0.24479999999999999</v>
      </c>
      <c r="AT397" s="15">
        <f t="shared" si="207"/>
        <v>0.48959999999999998</v>
      </c>
      <c r="AU397" s="16">
        <f t="shared" si="208"/>
        <v>0.75398399999999999</v>
      </c>
      <c r="AV397" s="16">
        <f t="shared" si="209"/>
        <v>0.29376000000000002</v>
      </c>
      <c r="AW397" s="16">
        <f t="shared" si="210"/>
        <v>1.047744</v>
      </c>
      <c r="AX397" s="16">
        <f t="shared" si="212"/>
        <v>0.48959999999999998</v>
      </c>
      <c r="AY397" s="16">
        <f t="shared" si="213"/>
        <v>0.53520000000000001</v>
      </c>
      <c r="AZ397" s="16">
        <f t="shared" si="214"/>
        <v>1.73472</v>
      </c>
      <c r="BA397" s="16">
        <f t="shared" si="215"/>
        <v>1.0968228571428571</v>
      </c>
    </row>
    <row r="398" spans="1:53" x14ac:dyDescent="0.25">
      <c r="A398" s="8" t="s">
        <v>1307</v>
      </c>
      <c r="B398" s="20" t="s">
        <v>845</v>
      </c>
      <c r="C398" s="9" t="s">
        <v>846</v>
      </c>
      <c r="D398" s="10" t="s">
        <v>1390</v>
      </c>
      <c r="E398" s="9" t="s">
        <v>315</v>
      </c>
      <c r="F398" s="9" t="s">
        <v>505</v>
      </c>
      <c r="G398" s="9" t="s">
        <v>475</v>
      </c>
      <c r="H398" s="11">
        <v>3.5000000000000003E-2</v>
      </c>
      <c r="I398" s="11"/>
      <c r="J398" s="11">
        <v>0.01</v>
      </c>
      <c r="K398" s="11">
        <v>0.01</v>
      </c>
      <c r="L398" s="11">
        <v>5.0000000000000001E-3</v>
      </c>
      <c r="M398" s="11">
        <v>5.0000000000000001E-3</v>
      </c>
      <c r="N398" s="11"/>
      <c r="O398" s="12">
        <f t="shared" si="201"/>
        <v>0</v>
      </c>
      <c r="P398" s="12">
        <f t="shared" si="216"/>
        <v>0</v>
      </c>
      <c r="Q398" s="12">
        <f t="shared" si="217"/>
        <v>0</v>
      </c>
      <c r="R398" s="12">
        <f t="shared" si="218"/>
        <v>0</v>
      </c>
      <c r="S398" s="12">
        <f t="shared" si="219"/>
        <v>0</v>
      </c>
      <c r="T398" s="12">
        <f t="shared" si="220"/>
        <v>0</v>
      </c>
      <c r="U398" s="12">
        <f t="shared" si="221"/>
        <v>0</v>
      </c>
      <c r="V398" s="12">
        <f t="shared" si="222"/>
        <v>0</v>
      </c>
      <c r="W398" s="12">
        <f t="shared" si="211"/>
        <v>0</v>
      </c>
      <c r="X398" s="12">
        <f t="shared" si="202"/>
        <v>0</v>
      </c>
      <c r="Y398" s="12">
        <f t="shared" si="223"/>
        <v>0</v>
      </c>
      <c r="Z398" s="12">
        <f t="shared" si="224"/>
        <v>0</v>
      </c>
      <c r="AA398" s="12">
        <f t="shared" si="225"/>
        <v>0</v>
      </c>
      <c r="AB398" s="12">
        <f t="shared" si="193"/>
        <v>0</v>
      </c>
      <c r="AC398" s="12">
        <v>0</v>
      </c>
      <c r="AD398" s="12">
        <v>0</v>
      </c>
      <c r="AE398" s="12">
        <f>SUMIFS('[1]TIẾN ĐỘ %'!$M$6:$M$1034,'[1]TIẾN ĐỘ %'!$G$6:$G$1034,$A398,'[1]TIẾN ĐỘ %'!$F$6:$F$1034,$E398)</f>
        <v>0</v>
      </c>
      <c r="AF398" s="12">
        <f t="shared" si="203"/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f>SUMIFS('[1]DATA THÔ IN'!$P$4:$P$12031,'[1]DATA THÔ IN'!$H$4:$H$12031,$A398,'[1]DATA THÔ IN'!$AC$4:$AC$12031,$E398,'[1]DATA THÔ IN'!$AH$4:$AH$12031,"Tiến độ 1")</f>
        <v>0</v>
      </c>
      <c r="AO398" s="12">
        <f>SUMIFS('[1]DATA THÔ IN'!$P$4:$P$12031,'[1]DATA THÔ IN'!$H$4:$H$12031,$A398,'[1]DATA THÔ IN'!$AC$4:$AC$12031,$E398,'[1]DATA THÔ IN'!$AH$4:$AH$12031,"Tiến độ 2")</f>
        <v>0</v>
      </c>
      <c r="AP398" s="12">
        <f>SUMIFS('[1]TIẾN ĐỘ %'!$N$6:$N$1034,'[1]TIẾN ĐỘ %'!$G$6:$G$1034,A398,'[1]TIẾN ĐỘ %'!$F$6:$F$1034,$E398)</f>
        <v>0</v>
      </c>
      <c r="AQ398" s="12">
        <f t="shared" si="204"/>
        <v>0</v>
      </c>
      <c r="AR398" s="15">
        <f t="shared" si="205"/>
        <v>0</v>
      </c>
      <c r="AS398" s="15">
        <f t="shared" si="206"/>
        <v>0</v>
      </c>
      <c r="AT398" s="15">
        <f t="shared" si="207"/>
        <v>0</v>
      </c>
      <c r="AU398" s="16">
        <f t="shared" si="208"/>
        <v>0</v>
      </c>
      <c r="AV398" s="16">
        <f t="shared" si="209"/>
        <v>0</v>
      </c>
      <c r="AW398" s="16">
        <f t="shared" si="210"/>
        <v>0</v>
      </c>
      <c r="AX398" s="16">
        <f t="shared" si="212"/>
        <v>0</v>
      </c>
      <c r="AY398" s="16">
        <f t="shared" si="213"/>
        <v>0</v>
      </c>
      <c r="AZ398" s="16">
        <f t="shared" si="214"/>
        <v>0</v>
      </c>
      <c r="BA398" s="16">
        <f t="shared" si="215"/>
        <v>0</v>
      </c>
    </row>
    <row r="399" spans="1:53" x14ac:dyDescent="0.25">
      <c r="A399" s="8" t="s">
        <v>1308</v>
      </c>
      <c r="B399" s="20" t="s">
        <v>847</v>
      </c>
      <c r="C399" s="9" t="s">
        <v>848</v>
      </c>
      <c r="D399" s="10" t="s">
        <v>515</v>
      </c>
      <c r="E399" s="9" t="s">
        <v>315</v>
      </c>
      <c r="F399" s="9" t="s">
        <v>506</v>
      </c>
      <c r="G399" s="9" t="s">
        <v>475</v>
      </c>
      <c r="H399" s="11">
        <v>3.5000000000000003E-2</v>
      </c>
      <c r="I399" s="11"/>
      <c r="J399" s="11">
        <v>0.01</v>
      </c>
      <c r="K399" s="11">
        <v>0.01</v>
      </c>
      <c r="L399" s="11">
        <v>5.0000000000000001E-3</v>
      </c>
      <c r="M399" s="11">
        <v>5.0000000000000001E-3</v>
      </c>
      <c r="N399" s="11"/>
      <c r="O399" s="12">
        <f t="shared" si="201"/>
        <v>0</v>
      </c>
      <c r="P399" s="12">
        <f t="shared" si="216"/>
        <v>0</v>
      </c>
      <c r="Q399" s="12">
        <f t="shared" si="217"/>
        <v>678958.55999999994</v>
      </c>
      <c r="R399" s="12">
        <f t="shared" si="218"/>
        <v>678958.56</v>
      </c>
      <c r="S399" s="12">
        <f t="shared" si="219"/>
        <v>0</v>
      </c>
      <c r="T399" s="12">
        <f t="shared" si="220"/>
        <v>967162</v>
      </c>
      <c r="U399" s="12">
        <f t="shared" si="221"/>
        <v>0</v>
      </c>
      <c r="V399" s="12">
        <f t="shared" si="222"/>
        <v>967162</v>
      </c>
      <c r="W399" s="12">
        <f t="shared" si="211"/>
        <v>1002240</v>
      </c>
      <c r="X399" s="12">
        <f t="shared" si="202"/>
        <v>0</v>
      </c>
      <c r="Y399" s="12">
        <f t="shared" si="223"/>
        <v>590580</v>
      </c>
      <c r="Z399" s="12">
        <f t="shared" si="224"/>
        <v>377971.20000000001</v>
      </c>
      <c r="AA399" s="12">
        <f t="shared" si="225"/>
        <v>1148087.52</v>
      </c>
      <c r="AB399" s="12">
        <f t="shared" si="193"/>
        <v>1397103.8399999999</v>
      </c>
      <c r="AC399" s="12">
        <v>70000000</v>
      </c>
      <c r="AD399" s="12">
        <v>100000000</v>
      </c>
      <c r="AE399" s="12">
        <f>SUMIFS('[1]TIẾN ĐỘ %'!$M$6:$M$1034,'[1]TIẾN ĐỘ %'!$G$6:$G$1034,$A399,'[1]TIẾN ĐỘ %'!$F$6:$F$1034,$E399)</f>
        <v>90000000</v>
      </c>
      <c r="AF399" s="12">
        <f t="shared" si="203"/>
        <v>260000000</v>
      </c>
      <c r="AG399" s="12">
        <v>0</v>
      </c>
      <c r="AH399" s="12">
        <v>70358400</v>
      </c>
      <c r="AI399" s="12">
        <v>70358400</v>
      </c>
      <c r="AJ399" s="12">
        <v>100224000</v>
      </c>
      <c r="AK399" s="12">
        <v>0</v>
      </c>
      <c r="AL399" s="12">
        <v>100224000</v>
      </c>
      <c r="AM399" s="12">
        <v>100224000</v>
      </c>
      <c r="AN399" s="12">
        <f>SUMIFS('[1]DATA THÔ IN'!$P$4:$P$12031,'[1]DATA THÔ IN'!$H$4:$H$12031,$A399,'[1]DATA THÔ IN'!$AC$4:$AC$12031,$E399,'[1]DATA THÔ IN'!$AH$4:$AH$12031,"Tiến độ 1")</f>
        <v>61200000</v>
      </c>
      <c r="AO399" s="12">
        <f>SUMIFS('[1]DATA THÔ IN'!$P$4:$P$12031,'[1]DATA THÔ IN'!$H$4:$H$12031,$A399,'[1]DATA THÔ IN'!$AC$4:$AC$12031,$E399,'[1]DATA THÔ IN'!$AH$4:$AH$12031,"Tiến độ 2")</f>
        <v>39168000</v>
      </c>
      <c r="AP399" s="12">
        <f>SUMIFS('[1]TIẾN ĐỘ %'!$N$6:$N$1034,'[1]TIẾN ĐỘ %'!$G$6:$G$1034,A399,'[1]TIẾN ĐỘ %'!$F$6:$F$1034,$E399)</f>
        <v>118972800</v>
      </c>
      <c r="AQ399" s="12">
        <f t="shared" si="204"/>
        <v>289555200</v>
      </c>
      <c r="AR399" s="15">
        <f t="shared" si="205"/>
        <v>0</v>
      </c>
      <c r="AS399" s="15">
        <f t="shared" si="206"/>
        <v>1.00512</v>
      </c>
      <c r="AT399" s="15">
        <f t="shared" si="207"/>
        <v>1.00512</v>
      </c>
      <c r="AU399" s="16">
        <f t="shared" si="208"/>
        <v>1.00224</v>
      </c>
      <c r="AV399" s="16">
        <f t="shared" si="209"/>
        <v>0</v>
      </c>
      <c r="AW399" s="16">
        <f t="shared" si="210"/>
        <v>1.00224</v>
      </c>
      <c r="AX399" s="16">
        <f t="shared" si="212"/>
        <v>0.68</v>
      </c>
      <c r="AY399" s="16">
        <f t="shared" si="213"/>
        <v>0.43519999999999998</v>
      </c>
      <c r="AZ399" s="16">
        <f t="shared" si="214"/>
        <v>1.32192</v>
      </c>
      <c r="BA399" s="16">
        <f t="shared" si="215"/>
        <v>1.1136738461538462</v>
      </c>
    </row>
    <row r="400" spans="1:53" x14ac:dyDescent="0.25">
      <c r="A400" s="8" t="s">
        <v>1309</v>
      </c>
      <c r="B400" s="20" t="s">
        <v>849</v>
      </c>
      <c r="C400" s="9" t="s">
        <v>850</v>
      </c>
      <c r="D400" s="10" t="s">
        <v>483</v>
      </c>
      <c r="E400" s="9" t="s">
        <v>315</v>
      </c>
      <c r="F400" s="9" t="s">
        <v>516</v>
      </c>
      <c r="G400" s="9" t="s">
        <v>475</v>
      </c>
      <c r="H400" s="11">
        <v>3.5000000000000003E-2</v>
      </c>
      <c r="I400" s="11"/>
      <c r="J400" s="11">
        <v>0.01</v>
      </c>
      <c r="K400" s="11">
        <v>0.01</v>
      </c>
      <c r="L400" s="11">
        <v>5.0000000000000001E-3</v>
      </c>
      <c r="M400" s="11">
        <v>5.0000000000000001E-3</v>
      </c>
      <c r="N400" s="11"/>
      <c r="O400" s="12">
        <f t="shared" si="201"/>
        <v>0</v>
      </c>
      <c r="P400" s="12">
        <f t="shared" si="216"/>
        <v>0</v>
      </c>
      <c r="Q400" s="12">
        <f t="shared" si="217"/>
        <v>0</v>
      </c>
      <c r="R400" s="12">
        <f t="shared" si="218"/>
        <v>0</v>
      </c>
      <c r="S400" s="12">
        <f t="shared" si="219"/>
        <v>0</v>
      </c>
      <c r="T400" s="12">
        <f t="shared" si="220"/>
        <v>0</v>
      </c>
      <c r="U400" s="12">
        <f t="shared" si="221"/>
        <v>0</v>
      </c>
      <c r="V400" s="12">
        <f t="shared" si="222"/>
        <v>0</v>
      </c>
      <c r="W400" s="12">
        <f t="shared" si="211"/>
        <v>0</v>
      </c>
      <c r="X400" s="12">
        <f t="shared" si="202"/>
        <v>0</v>
      </c>
      <c r="Y400" s="12">
        <f t="shared" si="223"/>
        <v>0</v>
      </c>
      <c r="Z400" s="12">
        <f t="shared" si="224"/>
        <v>0</v>
      </c>
      <c r="AA400" s="12">
        <f t="shared" si="225"/>
        <v>0</v>
      </c>
      <c r="AB400" s="12">
        <f t="shared" si="193"/>
        <v>0</v>
      </c>
      <c r="AC400" s="12">
        <v>0</v>
      </c>
      <c r="AD400" s="12">
        <v>0</v>
      </c>
      <c r="AE400" s="12">
        <f>SUMIFS('[1]TIẾN ĐỘ %'!$M$6:$M$1034,'[1]TIẾN ĐỘ %'!$G$6:$G$1034,$A400,'[1]TIẾN ĐỘ %'!$F$6:$F$1034,$E400)</f>
        <v>0</v>
      </c>
      <c r="AF400" s="12">
        <f t="shared" si="203"/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f>SUMIFS('[1]DATA THÔ IN'!$P$4:$P$12031,'[1]DATA THÔ IN'!$H$4:$H$12031,$A400,'[1]DATA THÔ IN'!$AC$4:$AC$12031,$E400,'[1]DATA THÔ IN'!$AH$4:$AH$12031,"Tiến độ 1")</f>
        <v>0</v>
      </c>
      <c r="AO400" s="12">
        <f>SUMIFS('[1]DATA THÔ IN'!$P$4:$P$12031,'[1]DATA THÔ IN'!$H$4:$H$12031,$A400,'[1]DATA THÔ IN'!$AC$4:$AC$12031,$E400,'[1]DATA THÔ IN'!$AH$4:$AH$12031,"Tiến độ 2")</f>
        <v>0</v>
      </c>
      <c r="AP400" s="12">
        <f>SUMIFS('[1]TIẾN ĐỘ %'!$N$6:$N$1034,'[1]TIẾN ĐỘ %'!$G$6:$G$1034,A400,'[1]TIẾN ĐỘ %'!$F$6:$F$1034,$E400)</f>
        <v>0</v>
      </c>
      <c r="AQ400" s="12">
        <f t="shared" si="204"/>
        <v>0</v>
      </c>
      <c r="AR400" s="15">
        <f t="shared" si="205"/>
        <v>0</v>
      </c>
      <c r="AS400" s="15">
        <f t="shared" si="206"/>
        <v>0</v>
      </c>
      <c r="AT400" s="15">
        <f t="shared" si="207"/>
        <v>0</v>
      </c>
      <c r="AU400" s="16">
        <f t="shared" si="208"/>
        <v>0</v>
      </c>
      <c r="AV400" s="16">
        <f t="shared" si="209"/>
        <v>0</v>
      </c>
      <c r="AW400" s="16">
        <f t="shared" si="210"/>
        <v>0</v>
      </c>
      <c r="AX400" s="16">
        <f t="shared" si="212"/>
        <v>0</v>
      </c>
      <c r="AY400" s="16">
        <f t="shared" si="213"/>
        <v>0</v>
      </c>
      <c r="AZ400" s="16">
        <f t="shared" si="214"/>
        <v>0</v>
      </c>
      <c r="BA400" s="16">
        <f t="shared" si="215"/>
        <v>0</v>
      </c>
    </row>
    <row r="401" spans="1:53" x14ac:dyDescent="0.25">
      <c r="A401" s="8" t="s">
        <v>1310</v>
      </c>
      <c r="B401" s="20" t="s">
        <v>851</v>
      </c>
      <c r="C401" s="9" t="s">
        <v>852</v>
      </c>
      <c r="D401" s="10" t="s">
        <v>483</v>
      </c>
      <c r="E401" s="9" t="s">
        <v>315</v>
      </c>
      <c r="F401" s="9" t="s">
        <v>516</v>
      </c>
      <c r="G401" s="9" t="s">
        <v>475</v>
      </c>
      <c r="H401" s="11">
        <v>3.5000000000000003E-2</v>
      </c>
      <c r="I401" s="11"/>
      <c r="J401" s="26">
        <v>0.01</v>
      </c>
      <c r="K401" s="11">
        <v>0.01</v>
      </c>
      <c r="L401" s="11">
        <v>5.0000000000000001E-3</v>
      </c>
      <c r="M401" s="11">
        <v>5.0000000000000001E-3</v>
      </c>
      <c r="N401" s="11"/>
      <c r="O401" s="12">
        <f t="shared" si="201"/>
        <v>0</v>
      </c>
      <c r="P401" s="12">
        <f t="shared" si="216"/>
        <v>0</v>
      </c>
      <c r="Q401" s="12">
        <f t="shared" si="217"/>
        <v>0</v>
      </c>
      <c r="R401" s="12">
        <f t="shared" si="218"/>
        <v>0</v>
      </c>
      <c r="S401" s="12">
        <f t="shared" si="219"/>
        <v>0</v>
      </c>
      <c r="T401" s="12">
        <f t="shared" si="220"/>
        <v>0</v>
      </c>
      <c r="U401" s="12">
        <f t="shared" si="221"/>
        <v>0</v>
      </c>
      <c r="V401" s="12">
        <f t="shared" si="222"/>
        <v>0</v>
      </c>
      <c r="W401" s="12">
        <f t="shared" si="211"/>
        <v>0</v>
      </c>
      <c r="X401" s="12">
        <f t="shared" si="202"/>
        <v>0</v>
      </c>
      <c r="Y401" s="12">
        <f t="shared" si="223"/>
        <v>0</v>
      </c>
      <c r="Z401" s="12">
        <f t="shared" si="224"/>
        <v>0</v>
      </c>
      <c r="AA401" s="12">
        <f t="shared" si="225"/>
        <v>0</v>
      </c>
      <c r="AB401" s="12">
        <f t="shared" si="193"/>
        <v>0</v>
      </c>
      <c r="AC401" s="12">
        <v>20000000</v>
      </c>
      <c r="AD401" s="12">
        <v>20000000</v>
      </c>
      <c r="AE401" s="12">
        <f>SUMIFS('[1]TIẾN ĐỘ %'!$M$6:$M$1034,'[1]TIẾN ĐỘ %'!$G$6:$G$1034,$A401,'[1]TIẾN ĐỘ %'!$F$6:$F$1034,$E401)</f>
        <v>20000000</v>
      </c>
      <c r="AF401" s="12">
        <f t="shared" si="203"/>
        <v>60000000</v>
      </c>
      <c r="AG401" s="12">
        <v>0</v>
      </c>
      <c r="AH401" s="12">
        <v>11750400</v>
      </c>
      <c r="AI401" s="12">
        <v>11750400</v>
      </c>
      <c r="AJ401" s="12">
        <v>0</v>
      </c>
      <c r="AK401" s="12">
        <v>4377600</v>
      </c>
      <c r="AL401" s="12">
        <v>0</v>
      </c>
      <c r="AM401" s="12">
        <v>4377600</v>
      </c>
      <c r="AN401" s="12">
        <f>SUMIFS('[1]DATA THÔ IN'!$P$4:$P$12031,'[1]DATA THÔ IN'!$H$4:$H$12031,$A401,'[1]DATA THÔ IN'!$AC$4:$AC$12031,$E401,'[1]DATA THÔ IN'!$AH$4:$AH$12031,"Tiến độ 1")</f>
        <v>0</v>
      </c>
      <c r="AO401" s="12">
        <f>SUMIFS('[1]DATA THÔ IN'!$P$4:$P$12031,'[1]DATA THÔ IN'!$H$4:$H$12031,$A401,'[1]DATA THÔ IN'!$AC$4:$AC$12031,$E401,'[1]DATA THÔ IN'!$AH$4:$AH$12031,"Tiến độ 2")</f>
        <v>0</v>
      </c>
      <c r="AP401" s="12">
        <f>SUMIFS('[1]TIẾN ĐỘ %'!$N$6:$N$1034,'[1]TIẾN ĐỘ %'!$G$6:$G$1034,A401,'[1]TIẾN ĐỘ %'!$F$6:$F$1034,$E401)</f>
        <v>0</v>
      </c>
      <c r="AQ401" s="12">
        <f t="shared" si="204"/>
        <v>16128000</v>
      </c>
      <c r="AR401" s="15">
        <f t="shared" si="205"/>
        <v>0</v>
      </c>
      <c r="AS401" s="15">
        <f t="shared" si="206"/>
        <v>0.58752000000000004</v>
      </c>
      <c r="AT401" s="15">
        <f t="shared" si="207"/>
        <v>0.58752000000000004</v>
      </c>
      <c r="AU401" s="16">
        <f t="shared" si="208"/>
        <v>0</v>
      </c>
      <c r="AV401" s="16">
        <f t="shared" si="209"/>
        <v>0.21887999999999999</v>
      </c>
      <c r="AW401" s="16">
        <f t="shared" si="210"/>
        <v>0.21887999999999999</v>
      </c>
      <c r="AX401" s="16">
        <f t="shared" si="212"/>
        <v>0</v>
      </c>
      <c r="AY401" s="16">
        <f t="shared" si="213"/>
        <v>0</v>
      </c>
      <c r="AZ401" s="16">
        <f t="shared" si="214"/>
        <v>0</v>
      </c>
      <c r="BA401" s="16">
        <f t="shared" si="215"/>
        <v>0.26879999999999998</v>
      </c>
    </row>
    <row r="402" spans="1:53" x14ac:dyDescent="0.25">
      <c r="A402" s="8" t="s">
        <v>1311</v>
      </c>
      <c r="B402" s="32" t="s">
        <v>853</v>
      </c>
      <c r="C402" s="32" t="s">
        <v>854</v>
      </c>
      <c r="D402" s="32" t="s">
        <v>515</v>
      </c>
      <c r="E402" s="9" t="s">
        <v>315</v>
      </c>
      <c r="F402" s="28" t="s">
        <v>506</v>
      </c>
      <c r="G402" s="32" t="s">
        <v>475</v>
      </c>
      <c r="H402" s="11">
        <v>3.5000000000000003E-2</v>
      </c>
      <c r="I402" s="11"/>
      <c r="J402" s="11">
        <v>0.01</v>
      </c>
      <c r="K402" s="11">
        <v>0.01</v>
      </c>
      <c r="L402" s="11">
        <v>5.0000000000000001E-3</v>
      </c>
      <c r="M402" s="11">
        <v>5.0000000000000001E-3</v>
      </c>
      <c r="N402" s="11"/>
      <c r="O402" s="12">
        <f t="shared" si="201"/>
        <v>0</v>
      </c>
      <c r="P402" s="12">
        <f t="shared" si="216"/>
        <v>0</v>
      </c>
      <c r="Q402" s="12">
        <f t="shared" si="217"/>
        <v>0</v>
      </c>
      <c r="R402" s="12">
        <f t="shared" si="218"/>
        <v>0</v>
      </c>
      <c r="S402" s="12">
        <f t="shared" si="219"/>
        <v>0</v>
      </c>
      <c r="T402" s="12">
        <f t="shared" si="220"/>
        <v>0</v>
      </c>
      <c r="U402" s="12">
        <f t="shared" si="221"/>
        <v>198435</v>
      </c>
      <c r="V402" s="12">
        <f t="shared" si="222"/>
        <v>198435</v>
      </c>
      <c r="W402" s="12">
        <f t="shared" si="211"/>
        <v>0</v>
      </c>
      <c r="X402" s="12">
        <f t="shared" si="202"/>
        <v>0</v>
      </c>
      <c r="Y402" s="12">
        <f t="shared" si="223"/>
        <v>0</v>
      </c>
      <c r="Z402" s="12">
        <f t="shared" si="224"/>
        <v>0</v>
      </c>
      <c r="AA402" s="12">
        <f t="shared" si="225"/>
        <v>0</v>
      </c>
      <c r="AB402" s="12">
        <f t="shared" si="193"/>
        <v>0</v>
      </c>
      <c r="AC402" s="12">
        <v>40000000</v>
      </c>
      <c r="AD402" s="12">
        <v>20000000</v>
      </c>
      <c r="AE402" s="12">
        <f>SUMIFS('[1]TIẾN ĐỘ %'!$M$6:$M$1034,'[1]TIẾN ĐỘ %'!$G$6:$G$1034,$A402,'[1]TIẾN ĐỘ %'!$F$6:$F$1034,$E402)</f>
        <v>10000000</v>
      </c>
      <c r="AF402" s="12">
        <f t="shared" si="203"/>
        <v>70000000</v>
      </c>
      <c r="AG402" s="12">
        <v>0</v>
      </c>
      <c r="AH402" s="12">
        <v>0</v>
      </c>
      <c r="AI402" s="12">
        <v>0</v>
      </c>
      <c r="AJ402" s="12">
        <v>0</v>
      </c>
      <c r="AK402" s="12">
        <v>20563200</v>
      </c>
      <c r="AL402" s="12">
        <v>0</v>
      </c>
      <c r="AM402" s="12">
        <v>20563200</v>
      </c>
      <c r="AN402" s="12">
        <f>SUMIFS('[1]DATA THÔ IN'!$P$4:$P$12031,'[1]DATA THÔ IN'!$H$4:$H$12031,$A402,'[1]DATA THÔ IN'!$AC$4:$AC$12031,$E402,'[1]DATA THÔ IN'!$AH$4:$AH$12031,"Tiến độ 1")</f>
        <v>0</v>
      </c>
      <c r="AO402" s="12">
        <f>SUMIFS('[1]DATA THÔ IN'!$P$4:$P$12031,'[1]DATA THÔ IN'!$H$4:$H$12031,$A402,'[1]DATA THÔ IN'!$AC$4:$AC$12031,$E402,'[1]DATA THÔ IN'!$AH$4:$AH$12031,"Tiến độ 2")</f>
        <v>0</v>
      </c>
      <c r="AP402" s="12">
        <f>SUMIFS('[1]TIẾN ĐỘ %'!$N$6:$N$1034,'[1]TIẾN ĐỘ %'!$G$6:$G$1034,A402,'[1]TIẾN ĐỘ %'!$F$6:$F$1034,$E402)</f>
        <v>0</v>
      </c>
      <c r="AQ402" s="12">
        <f t="shared" si="204"/>
        <v>20563200</v>
      </c>
      <c r="AR402" s="15">
        <f t="shared" si="205"/>
        <v>0</v>
      </c>
      <c r="AS402" s="15">
        <f t="shared" si="206"/>
        <v>0</v>
      </c>
      <c r="AT402" s="15">
        <f t="shared" si="207"/>
        <v>0</v>
      </c>
      <c r="AU402" s="16">
        <f t="shared" si="208"/>
        <v>0</v>
      </c>
      <c r="AV402" s="16">
        <f t="shared" si="209"/>
        <v>1.02816</v>
      </c>
      <c r="AW402" s="16">
        <f t="shared" si="210"/>
        <v>1.02816</v>
      </c>
      <c r="AX402" s="16">
        <f t="shared" si="212"/>
        <v>0</v>
      </c>
      <c r="AY402" s="16">
        <f t="shared" si="213"/>
        <v>0</v>
      </c>
      <c r="AZ402" s="16">
        <f t="shared" si="214"/>
        <v>0</v>
      </c>
      <c r="BA402" s="16">
        <f t="shared" si="215"/>
        <v>0.29376000000000002</v>
      </c>
    </row>
    <row r="403" spans="1:53" x14ac:dyDescent="0.25">
      <c r="A403" s="8" t="s">
        <v>1312</v>
      </c>
      <c r="B403" s="32" t="s">
        <v>855</v>
      </c>
      <c r="C403" s="32" t="s">
        <v>856</v>
      </c>
      <c r="D403" s="32" t="s">
        <v>1390</v>
      </c>
      <c r="E403" s="9" t="s">
        <v>315</v>
      </c>
      <c r="F403" s="28" t="s">
        <v>505</v>
      </c>
      <c r="G403" s="32" t="s">
        <v>475</v>
      </c>
      <c r="H403" s="11">
        <v>3.5000000000000003E-2</v>
      </c>
      <c r="I403" s="11"/>
      <c r="J403" s="11">
        <v>0.01</v>
      </c>
      <c r="K403" s="11">
        <v>0.01</v>
      </c>
      <c r="L403" s="11">
        <v>5.0000000000000001E-3</v>
      </c>
      <c r="M403" s="11">
        <v>5.0000000000000001E-3</v>
      </c>
      <c r="N403" s="11"/>
      <c r="O403" s="12">
        <f t="shared" si="201"/>
        <v>0</v>
      </c>
      <c r="P403" s="12">
        <f t="shared" si="216"/>
        <v>0</v>
      </c>
      <c r="Q403" s="12">
        <f t="shared" si="217"/>
        <v>0</v>
      </c>
      <c r="R403" s="12">
        <f t="shared" si="218"/>
        <v>0</v>
      </c>
      <c r="S403" s="12">
        <f t="shared" si="219"/>
        <v>0</v>
      </c>
      <c r="T403" s="12">
        <f t="shared" si="220"/>
        <v>99217</v>
      </c>
      <c r="U403" s="12">
        <f t="shared" si="221"/>
        <v>155635</v>
      </c>
      <c r="V403" s="12">
        <f t="shared" si="222"/>
        <v>254853</v>
      </c>
      <c r="W403" s="12">
        <f t="shared" si="211"/>
        <v>102816</v>
      </c>
      <c r="X403" s="12">
        <f t="shared" si="202"/>
        <v>0</v>
      </c>
      <c r="Y403" s="12">
        <f t="shared" si="223"/>
        <v>118116</v>
      </c>
      <c r="Z403" s="12">
        <f t="shared" si="224"/>
        <v>0</v>
      </c>
      <c r="AA403" s="12">
        <f t="shared" si="225"/>
        <v>0</v>
      </c>
      <c r="AB403" s="12">
        <f t="shared" si="193"/>
        <v>0</v>
      </c>
      <c r="AC403" s="12">
        <v>40000000</v>
      </c>
      <c r="AD403" s="12">
        <v>25000000</v>
      </c>
      <c r="AE403" s="12">
        <f>SUMIFS('[1]TIẾN ĐỘ %'!$M$6:$M$1034,'[1]TIẾN ĐỘ %'!$G$6:$G$1034,$A403,'[1]TIẾN ĐỘ %'!$F$6:$F$1034,$E403)</f>
        <v>30000000</v>
      </c>
      <c r="AF403" s="12">
        <f t="shared" si="203"/>
        <v>95000000</v>
      </c>
      <c r="AG403" s="12">
        <v>0</v>
      </c>
      <c r="AH403" s="12">
        <v>0</v>
      </c>
      <c r="AI403" s="12">
        <v>0</v>
      </c>
      <c r="AJ403" s="12">
        <v>10281600</v>
      </c>
      <c r="AK403" s="12">
        <v>16128000</v>
      </c>
      <c r="AL403" s="12">
        <v>10281600</v>
      </c>
      <c r="AM403" s="12">
        <v>26409600</v>
      </c>
      <c r="AN403" s="12">
        <f>SUMIFS('[1]DATA THÔ IN'!$P$4:$P$12031,'[1]DATA THÔ IN'!$H$4:$H$12031,$A403,'[1]DATA THÔ IN'!$AC$4:$AC$12031,$E403,'[1]DATA THÔ IN'!$AH$4:$AH$12031,"Tiến độ 1")</f>
        <v>12240000</v>
      </c>
      <c r="AO403" s="12">
        <f>SUMIFS('[1]DATA THÔ IN'!$P$4:$P$12031,'[1]DATA THÔ IN'!$H$4:$H$12031,$A403,'[1]DATA THÔ IN'!$AC$4:$AC$12031,$E403,'[1]DATA THÔ IN'!$AH$4:$AH$12031,"Tiến độ 2")</f>
        <v>11260800</v>
      </c>
      <c r="AP403" s="12">
        <f>SUMIFS('[1]TIẾN ĐỘ %'!$N$6:$N$1034,'[1]TIẾN ĐỘ %'!$G$6:$G$1034,A403,'[1]TIẾN ĐỘ %'!$F$6:$F$1034,$E403)</f>
        <v>23500800</v>
      </c>
      <c r="AQ403" s="12">
        <f t="shared" si="204"/>
        <v>49910400</v>
      </c>
      <c r="AR403" s="15">
        <f t="shared" si="205"/>
        <v>0</v>
      </c>
      <c r="AS403" s="15">
        <f t="shared" si="206"/>
        <v>0</v>
      </c>
      <c r="AT403" s="15">
        <f t="shared" si="207"/>
        <v>0</v>
      </c>
      <c r="AU403" s="16">
        <f t="shared" si="208"/>
        <v>0.41126400000000002</v>
      </c>
      <c r="AV403" s="16">
        <f t="shared" si="209"/>
        <v>0.64512000000000003</v>
      </c>
      <c r="AW403" s="16">
        <f t="shared" si="210"/>
        <v>1.056384</v>
      </c>
      <c r="AX403" s="16">
        <f t="shared" si="212"/>
        <v>0.40799999999999997</v>
      </c>
      <c r="AY403" s="16">
        <f t="shared" si="213"/>
        <v>0.37536000000000003</v>
      </c>
      <c r="AZ403" s="16">
        <f t="shared" si="214"/>
        <v>0.78335999999999995</v>
      </c>
      <c r="BA403" s="16">
        <f t="shared" si="215"/>
        <v>0.52537263157894731</v>
      </c>
    </row>
    <row r="404" spans="1:53" x14ac:dyDescent="0.25">
      <c r="A404" s="8" t="s">
        <v>1314</v>
      </c>
      <c r="B404" s="28" t="s">
        <v>859</v>
      </c>
      <c r="C404" s="28" t="s">
        <v>860</v>
      </c>
      <c r="D404" s="28" t="s">
        <v>1459</v>
      </c>
      <c r="E404" s="9" t="s">
        <v>315</v>
      </c>
      <c r="F404" s="28" t="s">
        <v>474</v>
      </c>
      <c r="G404" s="28" t="s">
        <v>475</v>
      </c>
      <c r="H404" s="11">
        <v>3.5000000000000003E-2</v>
      </c>
      <c r="I404" s="11"/>
      <c r="J404" s="11">
        <v>0.01</v>
      </c>
      <c r="K404" s="11">
        <v>0.01</v>
      </c>
      <c r="L404" s="11">
        <v>5.0000000000000001E-3</v>
      </c>
      <c r="M404" s="11">
        <v>5.0000000000000001E-3</v>
      </c>
      <c r="N404" s="11"/>
      <c r="O404" s="12">
        <f t="shared" si="201"/>
        <v>0</v>
      </c>
      <c r="P404" s="12">
        <f t="shared" si="216"/>
        <v>188985.60000000001</v>
      </c>
      <c r="Q404" s="12">
        <f t="shared" si="217"/>
        <v>0</v>
      </c>
      <c r="R404" s="12">
        <f t="shared" si="218"/>
        <v>0</v>
      </c>
      <c r="S404" s="12">
        <f t="shared" si="219"/>
        <v>0</v>
      </c>
      <c r="T404" s="12">
        <f t="shared" si="220"/>
        <v>282552</v>
      </c>
      <c r="U404" s="12">
        <f t="shared" si="221"/>
        <v>103942</v>
      </c>
      <c r="V404" s="12">
        <f t="shared" si="222"/>
        <v>386494</v>
      </c>
      <c r="W404" s="12">
        <f t="shared" si="211"/>
        <v>292800</v>
      </c>
      <c r="X404" s="12">
        <f t="shared" si="202"/>
        <v>0</v>
      </c>
      <c r="Y404" s="12">
        <f t="shared" si="223"/>
        <v>0</v>
      </c>
      <c r="Z404" s="12">
        <f t="shared" si="224"/>
        <v>0</v>
      </c>
      <c r="AA404" s="12">
        <f t="shared" si="225"/>
        <v>0</v>
      </c>
      <c r="AB404" s="12">
        <f t="shared" si="193"/>
        <v>0</v>
      </c>
      <c r="AC404" s="12">
        <v>40000000</v>
      </c>
      <c r="AD404" s="12">
        <v>40000000</v>
      </c>
      <c r="AE404" s="12">
        <f>SUMIFS('[1]TIẾN ĐỘ %'!$M$6:$M$1034,'[1]TIẾN ĐỘ %'!$G$6:$G$1034,$A404,'[1]TIẾN ĐỘ %'!$F$6:$F$1034,$E404)</f>
        <v>50000000</v>
      </c>
      <c r="AF404" s="12">
        <f t="shared" si="203"/>
        <v>130000000</v>
      </c>
      <c r="AG404" s="12">
        <v>19584000</v>
      </c>
      <c r="AH404" s="12">
        <v>4896000</v>
      </c>
      <c r="AI404" s="12">
        <v>24480000</v>
      </c>
      <c r="AJ404" s="12">
        <v>29280000</v>
      </c>
      <c r="AK404" s="12">
        <v>10771200</v>
      </c>
      <c r="AL404" s="12">
        <v>29280000</v>
      </c>
      <c r="AM404" s="12">
        <v>40051200</v>
      </c>
      <c r="AN404" s="12">
        <f>SUMIFS('[1]DATA THÔ IN'!$P$4:$P$12031,'[1]DATA THÔ IN'!$H$4:$H$12031,$A404,'[1]DATA THÔ IN'!$AC$4:$AC$12031,$E404,'[1]DATA THÔ IN'!$AH$4:$AH$12031,"Tiến độ 1")</f>
        <v>12240000</v>
      </c>
      <c r="AO404" s="12">
        <f>SUMIFS('[1]DATA THÔ IN'!$P$4:$P$12031,'[1]DATA THÔ IN'!$H$4:$H$12031,$A404,'[1]DATA THÔ IN'!$AC$4:$AC$12031,$E404,'[1]DATA THÔ IN'!$AH$4:$AH$12031,"Tiến độ 2")</f>
        <v>7296000</v>
      </c>
      <c r="AP404" s="12">
        <f>SUMIFS('[1]TIẾN ĐỘ %'!$N$6:$N$1034,'[1]TIẾN ĐỘ %'!$G$6:$G$1034,A404,'[1]TIẾN ĐỘ %'!$F$6:$F$1034,$E404)</f>
        <v>31776000</v>
      </c>
      <c r="AQ404" s="12">
        <f t="shared" si="204"/>
        <v>96307200</v>
      </c>
      <c r="AR404" s="15">
        <f t="shared" si="205"/>
        <v>0.48959999999999998</v>
      </c>
      <c r="AS404" s="15">
        <f t="shared" si="206"/>
        <v>0.12239999999999999</v>
      </c>
      <c r="AT404" s="15">
        <f t="shared" si="207"/>
        <v>0.61199999999999999</v>
      </c>
      <c r="AU404" s="16">
        <f t="shared" si="208"/>
        <v>0.73199999999999998</v>
      </c>
      <c r="AV404" s="16">
        <f t="shared" si="209"/>
        <v>0.26928000000000002</v>
      </c>
      <c r="AW404" s="16">
        <f t="shared" si="210"/>
        <v>1.0012799999999999</v>
      </c>
      <c r="AX404" s="16">
        <f t="shared" si="212"/>
        <v>0.24479999999999999</v>
      </c>
      <c r="AY404" s="16">
        <f t="shared" si="213"/>
        <v>0.14591999999999999</v>
      </c>
      <c r="AZ404" s="16">
        <f t="shared" si="214"/>
        <v>0.63551999999999997</v>
      </c>
      <c r="BA404" s="16">
        <f t="shared" si="215"/>
        <v>0.74082461538461541</v>
      </c>
    </row>
    <row r="405" spans="1:53" x14ac:dyDescent="0.25">
      <c r="A405" s="8" t="s">
        <v>1318</v>
      </c>
      <c r="B405" s="28" t="s">
        <v>867</v>
      </c>
      <c r="C405" s="28" t="s">
        <v>868</v>
      </c>
      <c r="D405" s="28" t="s">
        <v>1390</v>
      </c>
      <c r="E405" s="9" t="s">
        <v>315</v>
      </c>
      <c r="F405" s="28" t="s">
        <v>505</v>
      </c>
      <c r="G405" s="28" t="s">
        <v>475</v>
      </c>
      <c r="H405" s="11">
        <v>3.5000000000000003E-2</v>
      </c>
      <c r="I405" s="11"/>
      <c r="J405" s="11">
        <v>0.01</v>
      </c>
      <c r="K405" s="11">
        <v>0.01</v>
      </c>
      <c r="L405" s="11">
        <v>5.0000000000000001E-3</v>
      </c>
      <c r="M405" s="11">
        <v>5.0000000000000001E-3</v>
      </c>
      <c r="N405" s="11"/>
      <c r="O405" s="12">
        <f t="shared" si="201"/>
        <v>0</v>
      </c>
      <c r="P405" s="12">
        <f t="shared" si="216"/>
        <v>236232</v>
      </c>
      <c r="Q405" s="12">
        <f t="shared" si="217"/>
        <v>344620.79999999999</v>
      </c>
      <c r="R405" s="12">
        <f t="shared" si="218"/>
        <v>580852.80000000005</v>
      </c>
      <c r="S405" s="12">
        <f t="shared" si="219"/>
        <v>0</v>
      </c>
      <c r="T405" s="12">
        <f t="shared" si="220"/>
        <v>214554</v>
      </c>
      <c r="U405" s="12">
        <f t="shared" si="221"/>
        <v>268841</v>
      </c>
      <c r="V405" s="12">
        <f t="shared" si="222"/>
        <v>483396</v>
      </c>
      <c r="W405" s="12">
        <f t="shared" si="211"/>
        <v>222336</v>
      </c>
      <c r="X405" s="12">
        <f t="shared" si="202"/>
        <v>0</v>
      </c>
      <c r="Y405" s="12">
        <f t="shared" si="223"/>
        <v>377971.20000000001</v>
      </c>
      <c r="Z405" s="12">
        <f t="shared" si="224"/>
        <v>226041.60000000001</v>
      </c>
      <c r="AA405" s="12">
        <f t="shared" si="225"/>
        <v>887491.2</v>
      </c>
      <c r="AB405" s="12">
        <f t="shared" si="193"/>
        <v>975869.76</v>
      </c>
      <c r="AC405" s="12">
        <v>60000000</v>
      </c>
      <c r="AD405" s="12">
        <v>50000000</v>
      </c>
      <c r="AE405" s="12">
        <f>SUMIFS('[1]TIẾN ĐỘ %'!$M$6:$M$1034,'[1]TIẾN ĐỘ %'!$G$6:$G$1034,$A405,'[1]TIẾN ĐỘ %'!$F$6:$F$1034,$E405)</f>
        <v>55000000</v>
      </c>
      <c r="AF405" s="12">
        <f t="shared" si="203"/>
        <v>165000000</v>
      </c>
      <c r="AG405" s="12">
        <v>24480000</v>
      </c>
      <c r="AH405" s="12">
        <v>35712000</v>
      </c>
      <c r="AI405" s="12">
        <v>60192000</v>
      </c>
      <c r="AJ405" s="12">
        <v>22233600</v>
      </c>
      <c r="AK405" s="12">
        <v>27859200</v>
      </c>
      <c r="AL405" s="12">
        <v>22233600</v>
      </c>
      <c r="AM405" s="12">
        <v>50092800</v>
      </c>
      <c r="AN405" s="12">
        <f>SUMIFS('[1]DATA THÔ IN'!$P$4:$P$12031,'[1]DATA THÔ IN'!$H$4:$H$12031,$A405,'[1]DATA THÔ IN'!$AC$4:$AC$12031,$E405,'[1]DATA THÔ IN'!$AH$4:$AH$12031,"Tiến độ 1")</f>
        <v>39168000</v>
      </c>
      <c r="AO405" s="12">
        <f>SUMIFS('[1]DATA THÔ IN'!$P$4:$P$12031,'[1]DATA THÔ IN'!$H$4:$H$12031,$A405,'[1]DATA THÔ IN'!$AC$4:$AC$12031,$E405,'[1]DATA THÔ IN'!$AH$4:$AH$12031,"Tiến độ 2")</f>
        <v>23424000</v>
      </c>
      <c r="AP405" s="12">
        <f>SUMIFS('[1]TIẾN ĐỘ %'!$N$6:$N$1034,'[1]TIẾN ĐỘ %'!$G$6:$G$1034,A405,'[1]TIẾN ĐỘ %'!$F$6:$F$1034,$E405)</f>
        <v>91968000</v>
      </c>
      <c r="AQ405" s="12">
        <f t="shared" si="204"/>
        <v>202252800</v>
      </c>
      <c r="AR405" s="15">
        <f t="shared" si="205"/>
        <v>0.40799999999999997</v>
      </c>
      <c r="AS405" s="15">
        <f t="shared" si="206"/>
        <v>0.59519999999999995</v>
      </c>
      <c r="AT405" s="15">
        <f t="shared" si="207"/>
        <v>1.0032000000000001</v>
      </c>
      <c r="AU405" s="16">
        <f t="shared" si="208"/>
        <v>0.44467200000000001</v>
      </c>
      <c r="AV405" s="16">
        <f t="shared" si="209"/>
        <v>0.55718400000000001</v>
      </c>
      <c r="AW405" s="16">
        <f t="shared" si="210"/>
        <v>1.0018560000000001</v>
      </c>
      <c r="AX405" s="16">
        <f t="shared" si="212"/>
        <v>0.71214545454545453</v>
      </c>
      <c r="AY405" s="16">
        <f t="shared" si="213"/>
        <v>0.4258909090909091</v>
      </c>
      <c r="AZ405" s="16">
        <f t="shared" si="214"/>
        <v>1.6721454545454546</v>
      </c>
      <c r="BA405" s="16">
        <f t="shared" si="215"/>
        <v>1.2257745454545454</v>
      </c>
    </row>
    <row r="406" spans="1:53" x14ac:dyDescent="0.25">
      <c r="A406" s="8" t="s">
        <v>1319</v>
      </c>
      <c r="B406" s="28" t="s">
        <v>869</v>
      </c>
      <c r="C406" s="28" t="s">
        <v>870</v>
      </c>
      <c r="D406" s="28" t="s">
        <v>1390</v>
      </c>
      <c r="E406" s="9" t="s">
        <v>315</v>
      </c>
      <c r="F406" s="28" t="s">
        <v>505</v>
      </c>
      <c r="G406" s="28" t="s">
        <v>475</v>
      </c>
      <c r="H406" s="11">
        <v>3.5000000000000003E-2</v>
      </c>
      <c r="I406" s="11"/>
      <c r="J406" s="11">
        <v>0.01</v>
      </c>
      <c r="K406" s="11">
        <v>0.01</v>
      </c>
      <c r="L406" s="11">
        <v>5.0000000000000001E-3</v>
      </c>
      <c r="M406" s="11">
        <v>5.0000000000000001E-3</v>
      </c>
      <c r="N406" s="11"/>
      <c r="O406" s="12">
        <f t="shared" si="201"/>
        <v>0</v>
      </c>
      <c r="P406" s="12">
        <f t="shared" si="216"/>
        <v>155913.12</v>
      </c>
      <c r="Q406" s="12">
        <f t="shared" si="217"/>
        <v>141739.19999999998</v>
      </c>
      <c r="R406" s="12">
        <f t="shared" si="218"/>
        <v>346936.8</v>
      </c>
      <c r="S406" s="12">
        <f t="shared" si="219"/>
        <v>0</v>
      </c>
      <c r="T406" s="12">
        <f t="shared" si="220"/>
        <v>0</v>
      </c>
      <c r="U406" s="12">
        <f t="shared" si="221"/>
        <v>0</v>
      </c>
      <c r="V406" s="12">
        <f t="shared" si="222"/>
        <v>0</v>
      </c>
      <c r="W406" s="12">
        <f t="shared" si="211"/>
        <v>0</v>
      </c>
      <c r="X406" s="12">
        <f t="shared" si="202"/>
        <v>0</v>
      </c>
      <c r="Y406" s="12">
        <f t="shared" si="223"/>
        <v>0</v>
      </c>
      <c r="Z406" s="12">
        <f t="shared" si="224"/>
        <v>0</v>
      </c>
      <c r="AA406" s="12">
        <f t="shared" si="225"/>
        <v>0</v>
      </c>
      <c r="AB406" s="12">
        <f t="shared" si="193"/>
        <v>0</v>
      </c>
      <c r="AC406" s="12">
        <v>30000000</v>
      </c>
      <c r="AD406" s="12">
        <v>20000000</v>
      </c>
      <c r="AE406" s="12">
        <f>SUMIFS('[1]TIẾN ĐỘ %'!$M$6:$M$1034,'[1]TIẾN ĐỘ %'!$G$6:$G$1034,$A406,'[1]TIẾN ĐỘ %'!$F$6:$F$1034,$E406)</f>
        <v>30000000</v>
      </c>
      <c r="AF406" s="12">
        <f t="shared" si="203"/>
        <v>80000000</v>
      </c>
      <c r="AG406" s="12">
        <v>16156800</v>
      </c>
      <c r="AH406" s="12">
        <v>14688000</v>
      </c>
      <c r="AI406" s="12">
        <v>35952000</v>
      </c>
      <c r="AJ406" s="12">
        <v>0</v>
      </c>
      <c r="AK406" s="12">
        <v>0</v>
      </c>
      <c r="AL406" s="12">
        <v>0</v>
      </c>
      <c r="AM406" s="12">
        <v>0</v>
      </c>
      <c r="AN406" s="12">
        <f>SUMIFS('[1]DATA THÔ IN'!$P$4:$P$12031,'[1]DATA THÔ IN'!$H$4:$H$12031,$A406,'[1]DATA THÔ IN'!$AC$4:$AC$12031,$E406,'[1]DATA THÔ IN'!$AH$4:$AH$12031,"Tiến độ 1")</f>
        <v>0</v>
      </c>
      <c r="AO406" s="12">
        <f>SUMIFS('[1]DATA THÔ IN'!$P$4:$P$12031,'[1]DATA THÔ IN'!$H$4:$H$12031,$A406,'[1]DATA THÔ IN'!$AC$4:$AC$12031,$E406,'[1]DATA THÔ IN'!$AH$4:$AH$12031,"Tiến độ 2")</f>
        <v>8755200</v>
      </c>
      <c r="AP406" s="12">
        <f>SUMIFS('[1]TIẾN ĐỘ %'!$N$6:$N$1034,'[1]TIẾN ĐỘ %'!$G$6:$G$1034,A406,'[1]TIẾN ĐỘ %'!$F$6:$F$1034,$E406)</f>
        <v>8755200</v>
      </c>
      <c r="AQ406" s="12">
        <f t="shared" si="204"/>
        <v>44707200</v>
      </c>
      <c r="AR406" s="15">
        <f t="shared" si="205"/>
        <v>0.53856000000000004</v>
      </c>
      <c r="AS406" s="15">
        <f t="shared" si="206"/>
        <v>0.48959999999999998</v>
      </c>
      <c r="AT406" s="15">
        <f t="shared" si="207"/>
        <v>1.1983999999999999</v>
      </c>
      <c r="AU406" s="16">
        <f t="shared" si="208"/>
        <v>0</v>
      </c>
      <c r="AV406" s="16">
        <f t="shared" si="209"/>
        <v>0</v>
      </c>
      <c r="AW406" s="16">
        <f t="shared" si="210"/>
        <v>0</v>
      </c>
      <c r="AX406" s="16">
        <f t="shared" si="212"/>
        <v>0</v>
      </c>
      <c r="AY406" s="16">
        <f t="shared" si="213"/>
        <v>0.29183999999999999</v>
      </c>
      <c r="AZ406" s="16">
        <f t="shared" si="214"/>
        <v>0.29183999999999999</v>
      </c>
      <c r="BA406" s="16">
        <f t="shared" si="215"/>
        <v>0.55884</v>
      </c>
    </row>
    <row r="407" spans="1:53" x14ac:dyDescent="0.25">
      <c r="A407" s="8" t="s">
        <v>1322</v>
      </c>
      <c r="B407" s="28" t="s">
        <v>875</v>
      </c>
      <c r="C407" s="28" t="s">
        <v>876</v>
      </c>
      <c r="D407" s="28" t="s">
        <v>1459</v>
      </c>
      <c r="E407" s="9" t="s">
        <v>315</v>
      </c>
      <c r="F407" s="28" t="s">
        <v>488</v>
      </c>
      <c r="G407" s="28" t="s">
        <v>475</v>
      </c>
      <c r="H407" s="11">
        <v>3.5000000000000003E-2</v>
      </c>
      <c r="I407" s="11"/>
      <c r="J407" s="11">
        <v>0.01</v>
      </c>
      <c r="K407" s="11">
        <v>0.01</v>
      </c>
      <c r="L407" s="11">
        <v>5.0000000000000001E-3</v>
      </c>
      <c r="M407" s="11">
        <v>5.0000000000000001E-3</v>
      </c>
      <c r="N407" s="11"/>
      <c r="O407" s="12">
        <f t="shared" si="201"/>
        <v>0</v>
      </c>
      <c r="P407" s="12">
        <f t="shared" si="216"/>
        <v>0</v>
      </c>
      <c r="Q407" s="12">
        <f t="shared" si="217"/>
        <v>0</v>
      </c>
      <c r="R407" s="12">
        <f t="shared" si="218"/>
        <v>0</v>
      </c>
      <c r="S407" s="12">
        <f t="shared" si="219"/>
        <v>0</v>
      </c>
      <c r="T407" s="12">
        <f t="shared" si="220"/>
        <v>0</v>
      </c>
      <c r="U407" s="12">
        <f t="shared" si="221"/>
        <v>0</v>
      </c>
      <c r="V407" s="12">
        <f t="shared" si="222"/>
        <v>0</v>
      </c>
      <c r="W407" s="12">
        <f t="shared" si="211"/>
        <v>0</v>
      </c>
      <c r="X407" s="12">
        <f t="shared" si="202"/>
        <v>0</v>
      </c>
      <c r="Y407" s="12">
        <f t="shared" si="223"/>
        <v>0</v>
      </c>
      <c r="Z407" s="12">
        <f t="shared" si="224"/>
        <v>0</v>
      </c>
      <c r="AA407" s="12">
        <f t="shared" si="225"/>
        <v>0</v>
      </c>
      <c r="AB407" s="12">
        <f t="shared" si="193"/>
        <v>0</v>
      </c>
      <c r="AC407" s="12">
        <v>0</v>
      </c>
      <c r="AD407" s="12">
        <v>0</v>
      </c>
      <c r="AE407" s="12">
        <f>SUMIFS('[1]TIẾN ĐỘ %'!$M$6:$M$1034,'[1]TIẾN ĐỘ %'!$G$6:$G$1034,$A407,'[1]TIẾN ĐỘ %'!$F$6:$F$1034,$E407)</f>
        <v>0</v>
      </c>
      <c r="AF407" s="12">
        <f t="shared" si="203"/>
        <v>0</v>
      </c>
      <c r="AG407" s="12">
        <v>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f>SUMIFS('[1]DATA THÔ IN'!$P$4:$P$12031,'[1]DATA THÔ IN'!$H$4:$H$12031,$A407,'[1]DATA THÔ IN'!$AC$4:$AC$12031,$E407,'[1]DATA THÔ IN'!$AH$4:$AH$12031,"Tiến độ 1")</f>
        <v>0</v>
      </c>
      <c r="AO407" s="12">
        <f>SUMIFS('[1]DATA THÔ IN'!$P$4:$P$12031,'[1]DATA THÔ IN'!$H$4:$H$12031,$A407,'[1]DATA THÔ IN'!$AC$4:$AC$12031,$E407,'[1]DATA THÔ IN'!$AH$4:$AH$12031,"Tiến độ 2")</f>
        <v>0</v>
      </c>
      <c r="AP407" s="12">
        <f>SUMIFS('[1]TIẾN ĐỘ %'!$N$6:$N$1034,'[1]TIẾN ĐỘ %'!$G$6:$G$1034,A407,'[1]TIẾN ĐỘ %'!$F$6:$F$1034,$E407)</f>
        <v>0</v>
      </c>
      <c r="AQ407" s="12">
        <f t="shared" si="204"/>
        <v>0</v>
      </c>
      <c r="AR407" s="15">
        <f t="shared" si="205"/>
        <v>0</v>
      </c>
      <c r="AS407" s="15">
        <f t="shared" si="206"/>
        <v>0</v>
      </c>
      <c r="AT407" s="15">
        <f t="shared" si="207"/>
        <v>0</v>
      </c>
      <c r="AU407" s="16">
        <f t="shared" si="208"/>
        <v>0</v>
      </c>
      <c r="AV407" s="16">
        <f t="shared" si="209"/>
        <v>0</v>
      </c>
      <c r="AW407" s="16">
        <f t="shared" si="210"/>
        <v>0</v>
      </c>
      <c r="AX407" s="16">
        <f t="shared" si="212"/>
        <v>0</v>
      </c>
      <c r="AY407" s="16">
        <f t="shared" si="213"/>
        <v>0</v>
      </c>
      <c r="AZ407" s="16">
        <f t="shared" si="214"/>
        <v>0</v>
      </c>
      <c r="BA407" s="16">
        <f t="shared" si="215"/>
        <v>0</v>
      </c>
    </row>
    <row r="408" spans="1:53" x14ac:dyDescent="0.25">
      <c r="A408" s="8" t="s">
        <v>1323</v>
      </c>
      <c r="B408" s="28" t="s">
        <v>877</v>
      </c>
      <c r="C408" s="28" t="s">
        <v>878</v>
      </c>
      <c r="D408" s="28" t="s">
        <v>1459</v>
      </c>
      <c r="E408" s="9" t="s">
        <v>315</v>
      </c>
      <c r="F408" s="28" t="s">
        <v>488</v>
      </c>
      <c r="G408" s="28" t="s">
        <v>475</v>
      </c>
      <c r="H408" s="11">
        <v>3.5000000000000003E-2</v>
      </c>
      <c r="I408" s="11"/>
      <c r="J408" s="11">
        <v>0.01</v>
      </c>
      <c r="K408" s="11">
        <v>0.01</v>
      </c>
      <c r="L408" s="11">
        <v>5.0000000000000001E-3</v>
      </c>
      <c r="M408" s="11">
        <v>5.0000000000000001E-3</v>
      </c>
      <c r="N408" s="11"/>
      <c r="O408" s="12">
        <f t="shared" si="201"/>
        <v>0</v>
      </c>
      <c r="P408" s="12">
        <f t="shared" si="216"/>
        <v>0</v>
      </c>
      <c r="Q408" s="12">
        <f t="shared" si="217"/>
        <v>0</v>
      </c>
      <c r="R408" s="12">
        <f t="shared" si="218"/>
        <v>0</v>
      </c>
      <c r="S408" s="12">
        <f t="shared" si="219"/>
        <v>0</v>
      </c>
      <c r="T408" s="12">
        <f t="shared" si="220"/>
        <v>0</v>
      </c>
      <c r="U408" s="12">
        <f t="shared" si="221"/>
        <v>0</v>
      </c>
      <c r="V408" s="12">
        <f t="shared" si="222"/>
        <v>0</v>
      </c>
      <c r="W408" s="12">
        <f t="shared" si="211"/>
        <v>0</v>
      </c>
      <c r="X408" s="12">
        <f t="shared" si="202"/>
        <v>0</v>
      </c>
      <c r="Y408" s="12">
        <f t="shared" si="223"/>
        <v>0</v>
      </c>
      <c r="Z408" s="12">
        <f t="shared" si="224"/>
        <v>0</v>
      </c>
      <c r="AA408" s="12">
        <f t="shared" si="225"/>
        <v>0</v>
      </c>
      <c r="AB408" s="12">
        <f t="shared" si="193"/>
        <v>0</v>
      </c>
      <c r="AC408" s="12">
        <v>28000000</v>
      </c>
      <c r="AD408" s="12">
        <v>28000000</v>
      </c>
      <c r="AE408" s="12">
        <f>SUMIFS('[1]TIẾN ĐỘ %'!$M$6:$M$1034,'[1]TIẾN ĐỘ %'!$G$6:$G$1034,$A408,'[1]TIẾN ĐỘ %'!$F$6:$F$1034,$E408)</f>
        <v>30000000</v>
      </c>
      <c r="AF408" s="12">
        <f t="shared" si="203"/>
        <v>86000000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f>SUMIFS('[1]DATA THÔ IN'!$P$4:$P$12031,'[1]DATA THÔ IN'!$H$4:$H$12031,$A408,'[1]DATA THÔ IN'!$AC$4:$AC$12031,$E408,'[1]DATA THÔ IN'!$AH$4:$AH$12031,"Tiến độ 1")</f>
        <v>9792000</v>
      </c>
      <c r="AO408" s="12">
        <f>SUMIFS('[1]DATA THÔ IN'!$P$4:$P$12031,'[1]DATA THÔ IN'!$H$4:$H$12031,$A408,'[1]DATA THÔ IN'!$AC$4:$AC$12031,$E408,'[1]DATA THÔ IN'!$AH$4:$AH$12031,"Tiến độ 2")</f>
        <v>10281600</v>
      </c>
      <c r="AP408" s="12">
        <f>SUMIFS('[1]TIẾN ĐỘ %'!$N$6:$N$1034,'[1]TIẾN ĐỘ %'!$G$6:$G$1034,A408,'[1]TIẾN ĐỘ %'!$F$6:$F$1034,$E408)</f>
        <v>20073600</v>
      </c>
      <c r="AQ408" s="12">
        <f t="shared" si="204"/>
        <v>20073600</v>
      </c>
      <c r="AR408" s="15">
        <f t="shared" si="205"/>
        <v>0</v>
      </c>
      <c r="AS408" s="15">
        <f t="shared" si="206"/>
        <v>0</v>
      </c>
      <c r="AT408" s="15">
        <f t="shared" si="207"/>
        <v>0</v>
      </c>
      <c r="AU408" s="16">
        <f t="shared" si="208"/>
        <v>0</v>
      </c>
      <c r="AV408" s="16">
        <f t="shared" si="209"/>
        <v>0</v>
      </c>
      <c r="AW408" s="16">
        <f t="shared" si="210"/>
        <v>0</v>
      </c>
      <c r="AX408" s="16">
        <f t="shared" si="212"/>
        <v>0.32640000000000002</v>
      </c>
      <c r="AY408" s="16">
        <f t="shared" si="213"/>
        <v>0.34272000000000002</v>
      </c>
      <c r="AZ408" s="16">
        <f t="shared" si="214"/>
        <v>0.66912000000000005</v>
      </c>
      <c r="BA408" s="16">
        <f t="shared" si="215"/>
        <v>0.2334139534883721</v>
      </c>
    </row>
    <row r="409" spans="1:53" x14ac:dyDescent="0.25">
      <c r="A409" s="8" t="s">
        <v>1297</v>
      </c>
      <c r="B409" s="28" t="s">
        <v>827</v>
      </c>
      <c r="C409" s="28" t="s">
        <v>828</v>
      </c>
      <c r="D409" s="28" t="s">
        <v>483</v>
      </c>
      <c r="E409" s="9" t="s">
        <v>315</v>
      </c>
      <c r="F409" s="28" t="s">
        <v>484</v>
      </c>
      <c r="G409" s="28" t="s">
        <v>485</v>
      </c>
      <c r="H409" s="11">
        <v>3.5000000000000003E-2</v>
      </c>
      <c r="I409" s="11"/>
      <c r="J409" s="11">
        <v>0.01</v>
      </c>
      <c r="K409" s="11">
        <v>0.01</v>
      </c>
      <c r="L409" s="11">
        <v>5.0000000000000001E-3</v>
      </c>
      <c r="M409" s="11">
        <v>5.0000000000000001E-3</v>
      </c>
      <c r="N409" s="11"/>
      <c r="O409" s="12">
        <f t="shared" si="201"/>
        <v>0</v>
      </c>
      <c r="P409" s="12">
        <f t="shared" si="216"/>
        <v>193710.24</v>
      </c>
      <c r="Q409" s="12">
        <f t="shared" si="217"/>
        <v>0</v>
      </c>
      <c r="R409" s="12">
        <f t="shared" si="218"/>
        <v>613369.44000000006</v>
      </c>
      <c r="S409" s="12">
        <f t="shared" si="219"/>
        <v>0</v>
      </c>
      <c r="T409" s="12">
        <f t="shared" si="220"/>
        <v>0</v>
      </c>
      <c r="U409" s="12">
        <f t="shared" si="221"/>
        <v>0</v>
      </c>
      <c r="V409" s="12">
        <f t="shared" si="222"/>
        <v>0</v>
      </c>
      <c r="W409" s="12">
        <f t="shared" si="211"/>
        <v>0</v>
      </c>
      <c r="X409" s="12">
        <f t="shared" si="202"/>
        <v>0</v>
      </c>
      <c r="Y409" s="12">
        <f t="shared" si="223"/>
        <v>387420.48</v>
      </c>
      <c r="Z409" s="12">
        <f t="shared" si="224"/>
        <v>446524.8</v>
      </c>
      <c r="AA409" s="12">
        <f t="shared" si="225"/>
        <v>1299924.48</v>
      </c>
      <c r="AB409" s="12">
        <f t="shared" si="193"/>
        <v>1130717.52</v>
      </c>
      <c r="AC409" s="12">
        <v>50000000</v>
      </c>
      <c r="AD409" s="12">
        <v>50000000</v>
      </c>
      <c r="AE409" s="12">
        <f>SUMIFS('[1]TIẾN ĐỘ %'!$M$6:$M$1034,'[1]TIẾN ĐỘ %'!$G$6:$G$1034,$A409,'[1]TIẾN ĐỘ %'!$F$6:$F$1034,$E409)</f>
        <v>70000000</v>
      </c>
      <c r="AF409" s="12">
        <f t="shared" si="203"/>
        <v>170000000</v>
      </c>
      <c r="AG409" s="12">
        <v>20073600</v>
      </c>
      <c r="AH409" s="12">
        <v>4896000</v>
      </c>
      <c r="AI409" s="12">
        <v>63561600</v>
      </c>
      <c r="AJ409" s="12">
        <v>0</v>
      </c>
      <c r="AK409" s="12">
        <v>23347200</v>
      </c>
      <c r="AL409" s="12">
        <v>0</v>
      </c>
      <c r="AM409" s="12">
        <v>36076800</v>
      </c>
      <c r="AN409" s="12">
        <f>SUMIFS('[1]DATA THÔ IN'!$P$4:$P$12031,'[1]DATA THÔ IN'!$H$4:$H$12031,$A409,'[1]DATA THÔ IN'!$AC$4:$AC$12031,$E409,'[1]DATA THÔ IN'!$AH$4:$AH$12031,"Tiến độ 1")</f>
        <v>40147200</v>
      </c>
      <c r="AO409" s="12">
        <f>SUMIFS('[1]DATA THÔ IN'!$P$4:$P$12031,'[1]DATA THÔ IN'!$H$4:$H$12031,$A409,'[1]DATA THÔ IN'!$AC$4:$AC$12031,$E409,'[1]DATA THÔ IN'!$AH$4:$AH$12031,"Tiến độ 2")</f>
        <v>46272000</v>
      </c>
      <c r="AP409" s="12">
        <f>SUMIFS('[1]TIẾN ĐỘ %'!$N$6:$N$1034,'[1]TIẾN ĐỘ %'!$G$6:$G$1034,A409,'[1]TIẾN ĐỘ %'!$F$6:$F$1034,$E409)</f>
        <v>134707200</v>
      </c>
      <c r="AQ409" s="12">
        <f t="shared" si="204"/>
        <v>234345600</v>
      </c>
      <c r="AR409" s="15">
        <f t="shared" si="205"/>
        <v>0.401472</v>
      </c>
      <c r="AS409" s="15">
        <f t="shared" si="206"/>
        <v>9.7919999999999993E-2</v>
      </c>
      <c r="AT409" s="15">
        <f t="shared" si="207"/>
        <v>1.2712319999999999</v>
      </c>
      <c r="AU409" s="16">
        <f t="shared" si="208"/>
        <v>0</v>
      </c>
      <c r="AV409" s="16">
        <f t="shared" si="209"/>
        <v>0.46694400000000003</v>
      </c>
      <c r="AW409" s="16">
        <f t="shared" si="210"/>
        <v>0.72153599999999996</v>
      </c>
      <c r="AX409" s="16">
        <f t="shared" si="212"/>
        <v>0.57353142857142858</v>
      </c>
      <c r="AY409" s="16">
        <f t="shared" si="213"/>
        <v>0.66102857142857141</v>
      </c>
      <c r="AZ409" s="16">
        <f t="shared" si="214"/>
        <v>1.9243885714285713</v>
      </c>
      <c r="BA409" s="16">
        <f t="shared" si="215"/>
        <v>1.3785035294117647</v>
      </c>
    </row>
    <row r="410" spans="1:53" x14ac:dyDescent="0.25">
      <c r="A410" s="8" t="s">
        <v>1301</v>
      </c>
      <c r="B410" s="28" t="s">
        <v>833</v>
      </c>
      <c r="C410" s="28" t="s">
        <v>834</v>
      </c>
      <c r="D410" s="28" t="s">
        <v>497</v>
      </c>
      <c r="E410" s="9" t="s">
        <v>315</v>
      </c>
      <c r="F410" s="28" t="s">
        <v>498</v>
      </c>
      <c r="G410" s="28" t="s">
        <v>485</v>
      </c>
      <c r="H410" s="11">
        <v>3.5000000000000003E-2</v>
      </c>
      <c r="I410" s="11"/>
      <c r="J410" s="11">
        <v>0.01</v>
      </c>
      <c r="K410" s="11">
        <v>0.01</v>
      </c>
      <c r="L410" s="11">
        <v>5.0000000000000001E-3</v>
      </c>
      <c r="M410" s="11">
        <v>5.0000000000000001E-3</v>
      </c>
      <c r="N410" s="11"/>
      <c r="O410" s="12">
        <f t="shared" si="201"/>
        <v>0</v>
      </c>
      <c r="P410" s="12">
        <f t="shared" si="216"/>
        <v>0</v>
      </c>
      <c r="Q410" s="12">
        <f t="shared" si="217"/>
        <v>0</v>
      </c>
      <c r="R410" s="12">
        <f t="shared" si="218"/>
        <v>193710.24</v>
      </c>
      <c r="S410" s="12">
        <f t="shared" si="219"/>
        <v>0</v>
      </c>
      <c r="T410" s="12">
        <f t="shared" si="220"/>
        <v>200566</v>
      </c>
      <c r="U410" s="12">
        <f t="shared" si="221"/>
        <v>70870</v>
      </c>
      <c r="V410" s="12">
        <f t="shared" si="222"/>
        <v>271435</v>
      </c>
      <c r="W410" s="12">
        <f t="shared" si="211"/>
        <v>207840</v>
      </c>
      <c r="X410" s="12">
        <f t="shared" si="202"/>
        <v>0</v>
      </c>
      <c r="Y410" s="12">
        <f t="shared" si="223"/>
        <v>188985.60000000001</v>
      </c>
      <c r="Z410" s="12">
        <f t="shared" si="224"/>
        <v>198064.32</v>
      </c>
      <c r="AA410" s="12">
        <f t="shared" si="225"/>
        <v>387049.92</v>
      </c>
      <c r="AB410" s="12">
        <f t="shared" si="193"/>
        <v>426097.68</v>
      </c>
      <c r="AC410" s="12">
        <v>20000000</v>
      </c>
      <c r="AD410" s="12">
        <v>20000000</v>
      </c>
      <c r="AE410" s="12">
        <f>SUMIFS('[1]TIẾN ĐỘ %'!$M$6:$M$1034,'[1]TIẾN ĐỘ %'!$G$6:$G$1034,$A410,'[1]TIẾN ĐỘ %'!$F$6:$F$1034,$E410)</f>
        <v>40000000</v>
      </c>
      <c r="AF410" s="12">
        <f t="shared" si="203"/>
        <v>80000000</v>
      </c>
      <c r="AG410" s="12">
        <v>0</v>
      </c>
      <c r="AH410" s="12">
        <v>0</v>
      </c>
      <c r="AI410" s="12">
        <v>20073600</v>
      </c>
      <c r="AJ410" s="12">
        <v>20784000</v>
      </c>
      <c r="AK410" s="12">
        <v>7344000</v>
      </c>
      <c r="AL410" s="12">
        <v>20784000</v>
      </c>
      <c r="AM410" s="12">
        <v>28128000</v>
      </c>
      <c r="AN410" s="12">
        <f>SUMIFS('[1]DATA THÔ IN'!$P$4:$P$12031,'[1]DATA THÔ IN'!$H$4:$H$12031,$A410,'[1]DATA THÔ IN'!$AC$4:$AC$12031,$E410,'[1]DATA THÔ IN'!$AH$4:$AH$12031,"Tiến độ 1")</f>
        <v>19584000</v>
      </c>
      <c r="AO410" s="12">
        <f>SUMIFS('[1]DATA THÔ IN'!$P$4:$P$12031,'[1]DATA THÔ IN'!$H$4:$H$12031,$A410,'[1]DATA THÔ IN'!$AC$4:$AC$12031,$E410,'[1]DATA THÔ IN'!$AH$4:$AH$12031,"Tiến độ 2")</f>
        <v>20524800</v>
      </c>
      <c r="AP410" s="12">
        <f>SUMIFS('[1]TIẾN ĐỘ %'!$N$6:$N$1034,'[1]TIẾN ĐỘ %'!$G$6:$G$1034,A410,'[1]TIẾN ĐỘ %'!$F$6:$F$1034,$E410)</f>
        <v>40108800</v>
      </c>
      <c r="AQ410" s="12">
        <f t="shared" si="204"/>
        <v>88310400</v>
      </c>
      <c r="AR410" s="15">
        <f t="shared" si="205"/>
        <v>0</v>
      </c>
      <c r="AS410" s="15">
        <f t="shared" si="206"/>
        <v>0</v>
      </c>
      <c r="AT410" s="15">
        <f t="shared" si="207"/>
        <v>1.0036799999999999</v>
      </c>
      <c r="AU410" s="16">
        <f t="shared" si="208"/>
        <v>1.0391999999999999</v>
      </c>
      <c r="AV410" s="16">
        <f t="shared" si="209"/>
        <v>0.36720000000000003</v>
      </c>
      <c r="AW410" s="16">
        <f t="shared" si="210"/>
        <v>1.4064000000000001</v>
      </c>
      <c r="AX410" s="16">
        <f t="shared" si="212"/>
        <v>0.48959999999999998</v>
      </c>
      <c r="AY410" s="16">
        <f t="shared" si="213"/>
        <v>0.51312000000000002</v>
      </c>
      <c r="AZ410" s="16">
        <f t="shared" si="214"/>
        <v>1.0027200000000001</v>
      </c>
      <c r="BA410" s="16">
        <f t="shared" si="215"/>
        <v>1.10388</v>
      </c>
    </row>
    <row r="411" spans="1:53" x14ac:dyDescent="0.25">
      <c r="A411" s="8" t="s">
        <v>1302</v>
      </c>
      <c r="B411" s="28" t="s">
        <v>835</v>
      </c>
      <c r="C411" s="28" t="s">
        <v>836</v>
      </c>
      <c r="D411" s="28" t="s">
        <v>483</v>
      </c>
      <c r="E411" s="9" t="s">
        <v>315</v>
      </c>
      <c r="F411" s="28" t="s">
        <v>484</v>
      </c>
      <c r="G411" s="28" t="s">
        <v>485</v>
      </c>
      <c r="H411" s="11">
        <v>3.5000000000000003E-2</v>
      </c>
      <c r="I411" s="11"/>
      <c r="J411" s="11">
        <v>0.01</v>
      </c>
      <c r="K411" s="11">
        <v>0.01</v>
      </c>
      <c r="L411" s="11">
        <v>5.0000000000000001E-3</v>
      </c>
      <c r="M411" s="11">
        <v>5.0000000000000001E-3</v>
      </c>
      <c r="N411" s="11"/>
      <c r="O411" s="12">
        <f t="shared" si="201"/>
        <v>0</v>
      </c>
      <c r="P411" s="12">
        <f t="shared" si="216"/>
        <v>453380.16</v>
      </c>
      <c r="Q411" s="12">
        <f t="shared" si="217"/>
        <v>127102.08</v>
      </c>
      <c r="R411" s="12">
        <f t="shared" si="218"/>
        <v>622911.36</v>
      </c>
      <c r="S411" s="12">
        <f t="shared" si="219"/>
        <v>0</v>
      </c>
      <c r="T411" s="12">
        <f t="shared" si="220"/>
        <v>942149</v>
      </c>
      <c r="U411" s="12">
        <f t="shared" si="221"/>
        <v>559916</v>
      </c>
      <c r="V411" s="12">
        <f t="shared" si="222"/>
        <v>1502065</v>
      </c>
      <c r="W411" s="12">
        <f t="shared" si="211"/>
        <v>976320</v>
      </c>
      <c r="X411" s="12">
        <f t="shared" si="202"/>
        <v>0</v>
      </c>
      <c r="Y411" s="12">
        <f t="shared" si="223"/>
        <v>850435.2</v>
      </c>
      <c r="Z411" s="12">
        <f t="shared" si="224"/>
        <v>494697.6</v>
      </c>
      <c r="AA411" s="12">
        <f t="shared" si="225"/>
        <v>1392379.2</v>
      </c>
      <c r="AB411" s="12">
        <f t="shared" si="193"/>
        <v>1758677.76</v>
      </c>
      <c r="AC411" s="12">
        <v>60000000</v>
      </c>
      <c r="AD411" s="12">
        <v>130000000</v>
      </c>
      <c r="AE411" s="12">
        <f>SUMIFS('[1]TIẾN ĐỘ %'!$M$6:$M$1034,'[1]TIẾN ĐỘ %'!$G$6:$G$1034,$A411,'[1]TIẾN ĐỘ %'!$F$6:$F$1034,$E411)</f>
        <v>100000000</v>
      </c>
      <c r="AF411" s="12">
        <f t="shared" si="203"/>
        <v>290000000</v>
      </c>
      <c r="AG411" s="12">
        <v>46982400</v>
      </c>
      <c r="AH411" s="12">
        <v>13171200</v>
      </c>
      <c r="AI411" s="12">
        <v>64550400</v>
      </c>
      <c r="AJ411" s="12">
        <v>97632000</v>
      </c>
      <c r="AK411" s="12">
        <v>58022400</v>
      </c>
      <c r="AL411" s="12">
        <v>97632000</v>
      </c>
      <c r="AM411" s="12">
        <v>155654400</v>
      </c>
      <c r="AN411" s="12">
        <f>SUMIFS('[1]DATA THÔ IN'!$P$4:$P$12031,'[1]DATA THÔ IN'!$H$4:$H$12031,$A411,'[1]DATA THÔ IN'!$AC$4:$AC$12031,$E411,'[1]DATA THÔ IN'!$AH$4:$AH$12031,"Tiến độ 1")</f>
        <v>88128000</v>
      </c>
      <c r="AO411" s="12">
        <f>SUMIFS('[1]DATA THÔ IN'!$P$4:$P$12031,'[1]DATA THÔ IN'!$H$4:$H$12031,$A411,'[1]DATA THÔ IN'!$AC$4:$AC$12031,$E411,'[1]DATA THÔ IN'!$AH$4:$AH$12031,"Tiến độ 2")</f>
        <v>51264000</v>
      </c>
      <c r="AP411" s="12">
        <f>SUMIFS('[1]TIẾN ĐỘ %'!$N$6:$N$1034,'[1]TIẾN ĐỘ %'!$G$6:$G$1034,A411,'[1]TIẾN ĐỘ %'!$F$6:$F$1034,$E411)</f>
        <v>144288000</v>
      </c>
      <c r="AQ411" s="12">
        <f t="shared" si="204"/>
        <v>364492800</v>
      </c>
      <c r="AR411" s="15">
        <f t="shared" si="205"/>
        <v>0.78303999999999996</v>
      </c>
      <c r="AS411" s="15">
        <f t="shared" si="206"/>
        <v>0.21951999999999999</v>
      </c>
      <c r="AT411" s="15">
        <f t="shared" si="207"/>
        <v>1.0758399999999999</v>
      </c>
      <c r="AU411" s="16">
        <f t="shared" si="208"/>
        <v>0.75101538461538464</v>
      </c>
      <c r="AV411" s="16">
        <f t="shared" si="209"/>
        <v>0.44632615384615387</v>
      </c>
      <c r="AW411" s="16">
        <f t="shared" si="210"/>
        <v>1.1973415384615385</v>
      </c>
      <c r="AX411" s="16">
        <f t="shared" si="212"/>
        <v>0.88127999999999995</v>
      </c>
      <c r="AY411" s="16">
        <f t="shared" si="213"/>
        <v>0.51263999999999998</v>
      </c>
      <c r="AZ411" s="16">
        <f t="shared" si="214"/>
        <v>1.4428799999999999</v>
      </c>
      <c r="BA411" s="16">
        <f t="shared" si="215"/>
        <v>1.256871724137931</v>
      </c>
    </row>
    <row r="412" spans="1:53" x14ac:dyDescent="0.25">
      <c r="A412" s="8" t="s">
        <v>1303</v>
      </c>
      <c r="B412" s="28" t="s">
        <v>837</v>
      </c>
      <c r="C412" s="28" t="s">
        <v>838</v>
      </c>
      <c r="D412" s="28" t="s">
        <v>492</v>
      </c>
      <c r="E412" s="9" t="s">
        <v>315</v>
      </c>
      <c r="F412" s="28" t="s">
        <v>484</v>
      </c>
      <c r="G412" s="28" t="s">
        <v>485</v>
      </c>
      <c r="H412" s="11">
        <v>3.5000000000000003E-2</v>
      </c>
      <c r="I412" s="11"/>
      <c r="J412" s="11">
        <v>0.01</v>
      </c>
      <c r="K412" s="11">
        <v>0.01</v>
      </c>
      <c r="L412" s="11">
        <v>5.0000000000000001E-3</v>
      </c>
      <c r="M412" s="11">
        <v>5.0000000000000001E-3</v>
      </c>
      <c r="N412" s="11"/>
      <c r="O412" s="12">
        <f t="shared" si="201"/>
        <v>0</v>
      </c>
      <c r="P412" s="12">
        <f t="shared" si="216"/>
        <v>0</v>
      </c>
      <c r="Q412" s="12">
        <f t="shared" si="217"/>
        <v>0</v>
      </c>
      <c r="R412" s="12">
        <f t="shared" si="218"/>
        <v>486637.92</v>
      </c>
      <c r="S412" s="12">
        <f t="shared" si="219"/>
        <v>0</v>
      </c>
      <c r="T412" s="12">
        <f t="shared" si="220"/>
        <v>198064</v>
      </c>
      <c r="U412" s="12">
        <f t="shared" si="221"/>
        <v>288203</v>
      </c>
      <c r="V412" s="12">
        <f t="shared" si="222"/>
        <v>486267</v>
      </c>
      <c r="W412" s="12">
        <f t="shared" si="211"/>
        <v>205248</v>
      </c>
      <c r="X412" s="12">
        <f t="shared" si="202"/>
        <v>0</v>
      </c>
      <c r="Y412" s="12">
        <f t="shared" si="223"/>
        <v>236232</v>
      </c>
      <c r="Z412" s="12">
        <f t="shared" si="224"/>
        <v>352495.2</v>
      </c>
      <c r="AA412" s="12">
        <f t="shared" si="225"/>
        <v>588727.19999999995</v>
      </c>
      <c r="AB412" s="12">
        <f t="shared" si="193"/>
        <v>780816.24</v>
      </c>
      <c r="AC412" s="12">
        <v>50000000</v>
      </c>
      <c r="AD412" s="12">
        <v>50000000</v>
      </c>
      <c r="AE412" s="12">
        <f>SUMIFS('[1]TIẾN ĐỘ %'!$M$6:$M$1034,'[1]TIẾN ĐỘ %'!$G$6:$G$1034,$A412,'[1]TIẾN ĐỘ %'!$F$6:$F$1034,$E412)</f>
        <v>60000000</v>
      </c>
      <c r="AF412" s="12">
        <f t="shared" si="203"/>
        <v>160000000</v>
      </c>
      <c r="AG412" s="12">
        <v>0</v>
      </c>
      <c r="AH412" s="12">
        <v>14688000</v>
      </c>
      <c r="AI412" s="12">
        <v>50428800</v>
      </c>
      <c r="AJ412" s="12">
        <v>20524800</v>
      </c>
      <c r="AK412" s="12">
        <v>29865600</v>
      </c>
      <c r="AL412" s="12">
        <v>20524800</v>
      </c>
      <c r="AM412" s="12">
        <v>50390400</v>
      </c>
      <c r="AN412" s="12">
        <f>SUMIFS('[1]DATA THÔ IN'!$P$4:$P$12031,'[1]DATA THÔ IN'!$H$4:$H$12031,$A412,'[1]DATA THÔ IN'!$AC$4:$AC$12031,$E412,'[1]DATA THÔ IN'!$AH$4:$AH$12031,"Tiến độ 1")</f>
        <v>24480000</v>
      </c>
      <c r="AO412" s="12">
        <f>SUMIFS('[1]DATA THÔ IN'!$P$4:$P$12031,'[1]DATA THÔ IN'!$H$4:$H$12031,$A412,'[1]DATA THÔ IN'!$AC$4:$AC$12031,$E412,'[1]DATA THÔ IN'!$AH$4:$AH$12031,"Tiến độ 2")</f>
        <v>36528000</v>
      </c>
      <c r="AP412" s="12">
        <f>SUMIFS('[1]TIẾN ĐỘ %'!$N$6:$N$1034,'[1]TIẾN ĐỘ %'!$G$6:$G$1034,A412,'[1]TIẾN ĐỘ %'!$F$6:$F$1034,$E412)</f>
        <v>61008000</v>
      </c>
      <c r="AQ412" s="12">
        <f t="shared" si="204"/>
        <v>161827200</v>
      </c>
      <c r="AR412" s="15">
        <f t="shared" si="205"/>
        <v>0</v>
      </c>
      <c r="AS412" s="15">
        <f t="shared" si="206"/>
        <v>0.29376000000000002</v>
      </c>
      <c r="AT412" s="15">
        <f t="shared" si="207"/>
        <v>1.0085759999999999</v>
      </c>
      <c r="AU412" s="16">
        <f t="shared" si="208"/>
        <v>0.41049600000000003</v>
      </c>
      <c r="AV412" s="16">
        <f t="shared" si="209"/>
        <v>0.59731199999999995</v>
      </c>
      <c r="AW412" s="16">
        <f t="shared" si="210"/>
        <v>1.007808</v>
      </c>
      <c r="AX412" s="16">
        <f t="shared" si="212"/>
        <v>0.40799999999999997</v>
      </c>
      <c r="AY412" s="16">
        <f t="shared" si="213"/>
        <v>0.60880000000000001</v>
      </c>
      <c r="AZ412" s="16">
        <f t="shared" si="214"/>
        <v>1.0167999999999999</v>
      </c>
      <c r="BA412" s="16">
        <f t="shared" si="215"/>
        <v>1.01142</v>
      </c>
    </row>
    <row r="413" spans="1:53" x14ac:dyDescent="0.25">
      <c r="A413" s="8" t="s">
        <v>1305</v>
      </c>
      <c r="B413" s="28" t="s">
        <v>841</v>
      </c>
      <c r="C413" s="28" t="s">
        <v>842</v>
      </c>
      <c r="D413" s="28" t="s">
        <v>497</v>
      </c>
      <c r="E413" s="9" t="s">
        <v>315</v>
      </c>
      <c r="F413" s="28" t="s">
        <v>498</v>
      </c>
      <c r="G413" s="28" t="s">
        <v>485</v>
      </c>
      <c r="H413" s="11">
        <v>3.5000000000000003E-2</v>
      </c>
      <c r="I413" s="11"/>
      <c r="J413" s="11">
        <v>0.01</v>
      </c>
      <c r="K413" s="11">
        <v>0.01</v>
      </c>
      <c r="L413" s="11">
        <v>5.0000000000000001E-3</v>
      </c>
      <c r="M413" s="11">
        <v>5.0000000000000001E-3</v>
      </c>
      <c r="N413" s="11"/>
      <c r="O413" s="12">
        <f t="shared" si="201"/>
        <v>0</v>
      </c>
      <c r="P413" s="12">
        <f t="shared" si="216"/>
        <v>151188.47999999998</v>
      </c>
      <c r="Q413" s="12">
        <f t="shared" si="217"/>
        <v>87266.87999999999</v>
      </c>
      <c r="R413" s="12">
        <f t="shared" si="218"/>
        <v>313864.32000000001</v>
      </c>
      <c r="S413" s="12">
        <f t="shared" si="219"/>
        <v>0</v>
      </c>
      <c r="T413" s="12">
        <f t="shared" si="220"/>
        <v>200473</v>
      </c>
      <c r="U413" s="12">
        <f t="shared" si="221"/>
        <v>51971</v>
      </c>
      <c r="V413" s="12">
        <f t="shared" si="222"/>
        <v>252444</v>
      </c>
      <c r="W413" s="12">
        <f t="shared" si="211"/>
        <v>207744</v>
      </c>
      <c r="X413" s="12">
        <f t="shared" si="202"/>
        <v>0</v>
      </c>
      <c r="Y413" s="12">
        <f t="shared" si="223"/>
        <v>127565.28</v>
      </c>
      <c r="Z413" s="12">
        <f t="shared" si="224"/>
        <v>0</v>
      </c>
      <c r="AA413" s="12">
        <f t="shared" si="225"/>
        <v>342119.51999999996</v>
      </c>
      <c r="AB413" s="12">
        <f t="shared" si="193"/>
        <v>454213.92</v>
      </c>
      <c r="AC413" s="12">
        <v>20000000</v>
      </c>
      <c r="AD413" s="12">
        <v>20000000</v>
      </c>
      <c r="AE413" s="12">
        <f>SUMIFS('[1]TIẾN ĐỘ %'!$M$6:$M$1034,'[1]TIẾN ĐỘ %'!$G$6:$G$1034,$A413,'[1]TIẾN ĐỘ %'!$F$6:$F$1034,$E413)</f>
        <v>30000000</v>
      </c>
      <c r="AF413" s="12">
        <f t="shared" si="203"/>
        <v>70000000</v>
      </c>
      <c r="AG413" s="12">
        <v>15667200</v>
      </c>
      <c r="AH413" s="12">
        <v>9043200</v>
      </c>
      <c r="AI413" s="12">
        <v>32524800</v>
      </c>
      <c r="AJ413" s="12">
        <v>20774400</v>
      </c>
      <c r="AK413" s="12">
        <v>5385600</v>
      </c>
      <c r="AL413" s="12">
        <v>20774400</v>
      </c>
      <c r="AM413" s="12">
        <v>26160000</v>
      </c>
      <c r="AN413" s="12">
        <f>SUMIFS('[1]DATA THÔ IN'!$P$4:$P$12031,'[1]DATA THÔ IN'!$H$4:$H$12031,$A413,'[1]DATA THÔ IN'!$AC$4:$AC$12031,$E413,'[1]DATA THÔ IN'!$AH$4:$AH$12031,"Tiến độ 1")</f>
        <v>13219200</v>
      </c>
      <c r="AO413" s="12">
        <f>SUMIFS('[1]DATA THÔ IN'!$P$4:$P$12031,'[1]DATA THÔ IN'!$H$4:$H$12031,$A413,'[1]DATA THÔ IN'!$AC$4:$AC$12031,$E413,'[1]DATA THÔ IN'!$AH$4:$AH$12031,"Tiến độ 2")</f>
        <v>9273600</v>
      </c>
      <c r="AP413" s="12">
        <f>SUMIFS('[1]TIẾN ĐỘ %'!$N$6:$N$1034,'[1]TIẾN ĐỘ %'!$G$6:$G$1034,A413,'[1]TIẾN ĐỘ %'!$F$6:$F$1034,$E413)</f>
        <v>35452800</v>
      </c>
      <c r="AQ413" s="12">
        <f t="shared" si="204"/>
        <v>94137600</v>
      </c>
      <c r="AR413" s="15">
        <f t="shared" si="205"/>
        <v>0.78335999999999995</v>
      </c>
      <c r="AS413" s="15">
        <f t="shared" si="206"/>
        <v>0.45216000000000001</v>
      </c>
      <c r="AT413" s="15">
        <f t="shared" si="207"/>
        <v>1.6262399999999999</v>
      </c>
      <c r="AU413" s="16">
        <f t="shared" si="208"/>
        <v>1.0387200000000001</v>
      </c>
      <c r="AV413" s="16">
        <f t="shared" si="209"/>
        <v>0.26928000000000002</v>
      </c>
      <c r="AW413" s="16">
        <f t="shared" si="210"/>
        <v>1.3080000000000001</v>
      </c>
      <c r="AX413" s="16">
        <f t="shared" si="212"/>
        <v>0.44063999999999998</v>
      </c>
      <c r="AY413" s="16">
        <f t="shared" si="213"/>
        <v>0.30912000000000001</v>
      </c>
      <c r="AZ413" s="16">
        <f t="shared" si="214"/>
        <v>1.1817599999999999</v>
      </c>
      <c r="BA413" s="16">
        <f t="shared" si="215"/>
        <v>1.3448228571428571</v>
      </c>
    </row>
    <row r="414" spans="1:53" x14ac:dyDescent="0.25">
      <c r="A414" s="8" t="s">
        <v>1306</v>
      </c>
      <c r="B414" s="28" t="s">
        <v>843</v>
      </c>
      <c r="C414" s="28" t="s">
        <v>844</v>
      </c>
      <c r="D414" s="28" t="s">
        <v>497</v>
      </c>
      <c r="E414" s="9" t="s">
        <v>315</v>
      </c>
      <c r="F414" s="28" t="s">
        <v>498</v>
      </c>
      <c r="G414" s="28" t="s">
        <v>485</v>
      </c>
      <c r="H414" s="11">
        <v>3.5000000000000003E-2</v>
      </c>
      <c r="I414" s="11"/>
      <c r="J414" s="11">
        <v>0.01</v>
      </c>
      <c r="K414" s="11">
        <v>0.01</v>
      </c>
      <c r="L414" s="11">
        <v>5.0000000000000001E-3</v>
      </c>
      <c r="M414" s="11">
        <v>5.0000000000000001E-3</v>
      </c>
      <c r="N414" s="11"/>
      <c r="O414" s="12">
        <f t="shared" si="201"/>
        <v>0</v>
      </c>
      <c r="P414" s="12">
        <f t="shared" si="216"/>
        <v>0</v>
      </c>
      <c r="Q414" s="12">
        <f t="shared" si="217"/>
        <v>0</v>
      </c>
      <c r="R414" s="12">
        <f t="shared" si="218"/>
        <v>0</v>
      </c>
      <c r="S414" s="12">
        <f t="shared" si="219"/>
        <v>0</v>
      </c>
      <c r="T414" s="12">
        <f t="shared" si="220"/>
        <v>0</v>
      </c>
      <c r="U414" s="12">
        <f t="shared" si="221"/>
        <v>0</v>
      </c>
      <c r="V414" s="12">
        <f t="shared" si="222"/>
        <v>0</v>
      </c>
      <c r="W414" s="12">
        <f t="shared" si="211"/>
        <v>0</v>
      </c>
      <c r="X414" s="12">
        <f t="shared" si="202"/>
        <v>0</v>
      </c>
      <c r="Y414" s="12">
        <f t="shared" si="223"/>
        <v>0</v>
      </c>
      <c r="Z414" s="12">
        <f t="shared" si="224"/>
        <v>0</v>
      </c>
      <c r="AA414" s="12">
        <f t="shared" si="225"/>
        <v>0</v>
      </c>
      <c r="AB414" s="12">
        <f t="shared" si="193"/>
        <v>0</v>
      </c>
      <c r="AC414" s="12">
        <v>20000000</v>
      </c>
      <c r="AD414" s="12">
        <v>10000000</v>
      </c>
      <c r="AE414" s="12">
        <f>SUMIFS('[1]TIẾN ĐỘ %'!$M$6:$M$1034,'[1]TIẾN ĐỘ %'!$G$6:$G$1034,$A414,'[1]TIẾN ĐỘ %'!$F$6:$F$1034,$E414)</f>
        <v>10000000</v>
      </c>
      <c r="AF414" s="12">
        <f t="shared" si="203"/>
        <v>40000000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f>SUMIFS('[1]DATA THÔ IN'!$P$4:$P$12031,'[1]DATA THÔ IN'!$H$4:$H$12031,$A414,'[1]DATA THÔ IN'!$AC$4:$AC$12031,$E414,'[1]DATA THÔ IN'!$AH$4:$AH$12031,"Tiến độ 1")</f>
        <v>0</v>
      </c>
      <c r="AO414" s="12">
        <f>SUMIFS('[1]DATA THÔ IN'!$P$4:$P$12031,'[1]DATA THÔ IN'!$H$4:$H$12031,$A414,'[1]DATA THÔ IN'!$AC$4:$AC$12031,$E414,'[1]DATA THÔ IN'!$AH$4:$AH$12031,"Tiến độ 2")</f>
        <v>0</v>
      </c>
      <c r="AP414" s="12">
        <f>SUMIFS('[1]TIẾN ĐỘ %'!$N$6:$N$1034,'[1]TIẾN ĐỘ %'!$G$6:$G$1034,A414,'[1]TIẾN ĐỘ %'!$F$6:$F$1034,$E414)</f>
        <v>2937600</v>
      </c>
      <c r="AQ414" s="12">
        <f t="shared" si="204"/>
        <v>2937600</v>
      </c>
      <c r="AR414" s="15">
        <f t="shared" si="205"/>
        <v>0</v>
      </c>
      <c r="AS414" s="15">
        <f t="shared" si="206"/>
        <v>0</v>
      </c>
      <c r="AT414" s="15">
        <f t="shared" si="207"/>
        <v>0</v>
      </c>
      <c r="AU414" s="16">
        <f t="shared" si="208"/>
        <v>0</v>
      </c>
      <c r="AV414" s="16">
        <f t="shared" si="209"/>
        <v>0</v>
      </c>
      <c r="AW414" s="16">
        <f t="shared" si="210"/>
        <v>0</v>
      </c>
      <c r="AX414" s="16">
        <f t="shared" si="212"/>
        <v>0</v>
      </c>
      <c r="AY414" s="16">
        <f t="shared" si="213"/>
        <v>0</v>
      </c>
      <c r="AZ414" s="16">
        <f t="shared" si="214"/>
        <v>0.29376000000000002</v>
      </c>
      <c r="BA414" s="16">
        <f t="shared" si="215"/>
        <v>7.3440000000000005E-2</v>
      </c>
    </row>
    <row r="415" spans="1:53" x14ac:dyDescent="0.25">
      <c r="A415" s="8" t="s">
        <v>1315</v>
      </c>
      <c r="B415" s="28" t="s">
        <v>861</v>
      </c>
      <c r="C415" s="28" t="s">
        <v>862</v>
      </c>
      <c r="D415" s="28" t="s">
        <v>492</v>
      </c>
      <c r="E415" s="9" t="s">
        <v>315</v>
      </c>
      <c r="F415" s="28" t="s">
        <v>493</v>
      </c>
      <c r="G415" s="28" t="s">
        <v>485</v>
      </c>
      <c r="H415" s="11">
        <v>3.5000000000000003E-2</v>
      </c>
      <c r="I415" s="11"/>
      <c r="J415" s="11">
        <v>0.01</v>
      </c>
      <c r="K415" s="11">
        <v>0.01</v>
      </c>
      <c r="L415" s="11">
        <v>5.0000000000000001E-3</v>
      </c>
      <c r="M415" s="11">
        <v>5.0000000000000001E-3</v>
      </c>
      <c r="N415" s="11"/>
      <c r="O415" s="12">
        <f t="shared" si="201"/>
        <v>0</v>
      </c>
      <c r="P415" s="12">
        <f t="shared" si="216"/>
        <v>0</v>
      </c>
      <c r="Q415" s="12">
        <f t="shared" si="217"/>
        <v>0</v>
      </c>
      <c r="R415" s="12">
        <f t="shared" si="218"/>
        <v>0</v>
      </c>
      <c r="S415" s="12">
        <f t="shared" si="219"/>
        <v>0</v>
      </c>
      <c r="T415" s="12">
        <f t="shared" si="220"/>
        <v>0</v>
      </c>
      <c r="U415" s="12">
        <f t="shared" si="221"/>
        <v>0</v>
      </c>
      <c r="V415" s="12">
        <f t="shared" si="222"/>
        <v>0</v>
      </c>
      <c r="W415" s="12">
        <f t="shared" si="211"/>
        <v>0</v>
      </c>
      <c r="X415" s="12">
        <f t="shared" si="202"/>
        <v>0</v>
      </c>
      <c r="Y415" s="12">
        <f t="shared" si="223"/>
        <v>0</v>
      </c>
      <c r="Z415" s="12">
        <f t="shared" si="224"/>
        <v>388068.95999999996</v>
      </c>
      <c r="AA415" s="12">
        <f t="shared" si="225"/>
        <v>0</v>
      </c>
      <c r="AB415" s="12">
        <f t="shared" si="193"/>
        <v>0</v>
      </c>
      <c r="AC415" s="12">
        <v>60000000</v>
      </c>
      <c r="AD415" s="12">
        <v>50000000</v>
      </c>
      <c r="AE415" s="12">
        <f>SUMIFS('[1]TIẾN ĐỘ %'!$M$6:$M$1034,'[1]TIẾN ĐỘ %'!$G$6:$G$1034,$A415,'[1]TIẾN ĐỘ %'!$F$6:$F$1034,$E415)</f>
        <v>50000000</v>
      </c>
      <c r="AF415" s="12">
        <f t="shared" si="203"/>
        <v>160000000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f>SUMIFS('[1]DATA THÔ IN'!$P$4:$P$12031,'[1]DATA THÔ IN'!$H$4:$H$12031,$A415,'[1]DATA THÔ IN'!$AC$4:$AC$12031,$E415,'[1]DATA THÔ IN'!$AH$4:$AH$12031,"Tiến độ 1")</f>
        <v>0</v>
      </c>
      <c r="AO415" s="12">
        <f>SUMIFS('[1]DATA THÔ IN'!$P$4:$P$12031,'[1]DATA THÔ IN'!$H$4:$H$12031,$A415,'[1]DATA THÔ IN'!$AC$4:$AC$12031,$E415,'[1]DATA THÔ IN'!$AH$4:$AH$12031,"Tiến độ 2")</f>
        <v>40214400</v>
      </c>
      <c r="AP415" s="12">
        <f>SUMIFS('[1]TIẾN ĐỘ %'!$N$6:$N$1034,'[1]TIẾN ĐỘ %'!$G$6:$G$1034,A415,'[1]TIẾN ĐỘ %'!$F$6:$F$1034,$E415)</f>
        <v>40214400</v>
      </c>
      <c r="AQ415" s="12">
        <f t="shared" si="204"/>
        <v>40214400</v>
      </c>
      <c r="AR415" s="15">
        <f t="shared" si="205"/>
        <v>0</v>
      </c>
      <c r="AS415" s="15">
        <f t="shared" si="206"/>
        <v>0</v>
      </c>
      <c r="AT415" s="15">
        <f t="shared" si="207"/>
        <v>0</v>
      </c>
      <c r="AU415" s="16">
        <f t="shared" si="208"/>
        <v>0</v>
      </c>
      <c r="AV415" s="16">
        <f t="shared" si="209"/>
        <v>0</v>
      </c>
      <c r="AW415" s="16">
        <f t="shared" si="210"/>
        <v>0</v>
      </c>
      <c r="AX415" s="16">
        <f t="shared" si="212"/>
        <v>0</v>
      </c>
      <c r="AY415" s="16">
        <f t="shared" si="213"/>
        <v>0.804288</v>
      </c>
      <c r="AZ415" s="16">
        <f t="shared" si="214"/>
        <v>0.804288</v>
      </c>
      <c r="BA415" s="16">
        <f t="shared" si="215"/>
        <v>0.25134000000000001</v>
      </c>
    </row>
    <row r="416" spans="1:53" x14ac:dyDescent="0.25">
      <c r="A416" s="8" t="s">
        <v>1316</v>
      </c>
      <c r="B416" s="28" t="s">
        <v>863</v>
      </c>
      <c r="C416" s="28" t="s">
        <v>864</v>
      </c>
      <c r="D416" s="28" t="s">
        <v>497</v>
      </c>
      <c r="E416" s="9" t="s">
        <v>315</v>
      </c>
      <c r="F416" s="28" t="s">
        <v>498</v>
      </c>
      <c r="G416" s="28" t="s">
        <v>485</v>
      </c>
      <c r="H416" s="11">
        <v>3.5000000000000003E-2</v>
      </c>
      <c r="I416" s="11"/>
      <c r="J416" s="11">
        <v>0.01</v>
      </c>
      <c r="K416" s="11">
        <v>0.01</v>
      </c>
      <c r="L416" s="11">
        <v>5.0000000000000001E-3</v>
      </c>
      <c r="M416" s="11">
        <v>5.0000000000000001E-3</v>
      </c>
      <c r="N416" s="11"/>
      <c r="O416" s="12">
        <f t="shared" si="201"/>
        <v>0</v>
      </c>
      <c r="P416" s="12">
        <f t="shared" si="216"/>
        <v>136736.63999999998</v>
      </c>
      <c r="Q416" s="12">
        <f t="shared" si="217"/>
        <v>70869.599999999991</v>
      </c>
      <c r="R416" s="12">
        <f t="shared" si="218"/>
        <v>207606.24</v>
      </c>
      <c r="S416" s="12">
        <f t="shared" si="219"/>
        <v>0</v>
      </c>
      <c r="T416" s="12">
        <f t="shared" si="220"/>
        <v>365928</v>
      </c>
      <c r="U416" s="12">
        <f t="shared" si="221"/>
        <v>0</v>
      </c>
      <c r="V416" s="12">
        <f t="shared" si="222"/>
        <v>365928</v>
      </c>
      <c r="W416" s="12">
        <f t="shared" si="211"/>
        <v>379200</v>
      </c>
      <c r="X416" s="12">
        <f t="shared" si="202"/>
        <v>0</v>
      </c>
      <c r="Y416" s="12">
        <f t="shared" si="223"/>
        <v>141739.19999999998</v>
      </c>
      <c r="Z416" s="12">
        <f t="shared" si="224"/>
        <v>0</v>
      </c>
      <c r="AA416" s="12">
        <f t="shared" si="225"/>
        <v>290426.39999999997</v>
      </c>
      <c r="AB416" s="12">
        <f t="shared" si="193"/>
        <v>431980.32</v>
      </c>
      <c r="AC416" s="12">
        <v>20000000</v>
      </c>
      <c r="AD416" s="12">
        <v>20000000</v>
      </c>
      <c r="AE416" s="12">
        <f>SUMIFS('[1]TIẾN ĐỘ %'!$M$6:$M$1034,'[1]TIẾN ĐỘ %'!$G$6:$G$1034,$A416,'[1]TIẾN ĐỘ %'!$F$6:$F$1034,$E416)</f>
        <v>30000000</v>
      </c>
      <c r="AF416" s="12">
        <f t="shared" si="203"/>
        <v>70000000</v>
      </c>
      <c r="AG416" s="12">
        <v>14169600</v>
      </c>
      <c r="AH416" s="12">
        <v>7344000</v>
      </c>
      <c r="AI416" s="12">
        <v>21513600</v>
      </c>
      <c r="AJ416" s="12">
        <v>37920000</v>
      </c>
      <c r="AK416" s="12">
        <v>0</v>
      </c>
      <c r="AL416" s="12">
        <v>37920000</v>
      </c>
      <c r="AM416" s="12">
        <v>37920000</v>
      </c>
      <c r="AN416" s="12">
        <f>SUMIFS('[1]DATA THÔ IN'!$P$4:$P$12031,'[1]DATA THÔ IN'!$H$4:$H$12031,$A416,'[1]DATA THÔ IN'!$AC$4:$AC$12031,$E416,'[1]DATA THÔ IN'!$AH$4:$AH$12031,"Tiến độ 1")</f>
        <v>14688000</v>
      </c>
      <c r="AO416" s="12">
        <f>SUMIFS('[1]DATA THÔ IN'!$P$4:$P$12031,'[1]DATA THÔ IN'!$H$4:$H$12031,$A416,'[1]DATA THÔ IN'!$AC$4:$AC$12031,$E416,'[1]DATA THÔ IN'!$AH$4:$AH$12031,"Tiến độ 2")</f>
        <v>11980800</v>
      </c>
      <c r="AP416" s="12">
        <f>SUMIFS('[1]TIẾN ĐỘ %'!$N$6:$N$1034,'[1]TIẾN ĐỘ %'!$G$6:$G$1034,A416,'[1]TIẾN ĐỘ %'!$F$6:$F$1034,$E416)</f>
        <v>30096000</v>
      </c>
      <c r="AQ416" s="12">
        <f t="shared" si="204"/>
        <v>89529600</v>
      </c>
      <c r="AR416" s="15">
        <f t="shared" si="205"/>
        <v>0.70848</v>
      </c>
      <c r="AS416" s="15">
        <f t="shared" si="206"/>
        <v>0.36720000000000003</v>
      </c>
      <c r="AT416" s="15">
        <f t="shared" si="207"/>
        <v>1.07568</v>
      </c>
      <c r="AU416" s="16">
        <f t="shared" si="208"/>
        <v>1.8959999999999999</v>
      </c>
      <c r="AV416" s="16">
        <f t="shared" si="209"/>
        <v>0</v>
      </c>
      <c r="AW416" s="16">
        <f t="shared" si="210"/>
        <v>1.8959999999999999</v>
      </c>
      <c r="AX416" s="16">
        <f t="shared" si="212"/>
        <v>0.48959999999999998</v>
      </c>
      <c r="AY416" s="16">
        <f t="shared" si="213"/>
        <v>0.39935999999999999</v>
      </c>
      <c r="AZ416" s="16">
        <f t="shared" si="214"/>
        <v>1.0032000000000001</v>
      </c>
      <c r="BA416" s="16">
        <f t="shared" si="215"/>
        <v>1.2789942857142858</v>
      </c>
    </row>
    <row r="417" spans="1:53" x14ac:dyDescent="0.25">
      <c r="A417" s="8" t="s">
        <v>1317</v>
      </c>
      <c r="B417" s="28" t="s">
        <v>865</v>
      </c>
      <c r="C417" s="28" t="s">
        <v>866</v>
      </c>
      <c r="D417" s="28" t="s">
        <v>483</v>
      </c>
      <c r="E417" s="9" t="s">
        <v>315</v>
      </c>
      <c r="F417" s="28" t="s">
        <v>484</v>
      </c>
      <c r="G417" s="28" t="s">
        <v>485</v>
      </c>
      <c r="H417" s="11">
        <v>3.5000000000000003E-2</v>
      </c>
      <c r="I417" s="11"/>
      <c r="J417" s="11">
        <v>0.01</v>
      </c>
      <c r="K417" s="11">
        <v>0.01</v>
      </c>
      <c r="L417" s="11">
        <v>5.0000000000000001E-3</v>
      </c>
      <c r="M417" s="11">
        <v>5.0000000000000001E-3</v>
      </c>
      <c r="N417" s="11"/>
      <c r="O417" s="12">
        <f t="shared" si="201"/>
        <v>0</v>
      </c>
      <c r="P417" s="12">
        <f t="shared" si="216"/>
        <v>0</v>
      </c>
      <c r="Q417" s="12">
        <f t="shared" si="217"/>
        <v>0</v>
      </c>
      <c r="R417" s="12">
        <f t="shared" si="218"/>
        <v>0</v>
      </c>
      <c r="S417" s="12">
        <f t="shared" si="219"/>
        <v>0</v>
      </c>
      <c r="T417" s="12">
        <f t="shared" si="220"/>
        <v>0</v>
      </c>
      <c r="U417" s="12">
        <f t="shared" si="221"/>
        <v>0</v>
      </c>
      <c r="V417" s="12">
        <f t="shared" si="222"/>
        <v>0</v>
      </c>
      <c r="W417" s="12">
        <f t="shared" si="211"/>
        <v>0</v>
      </c>
      <c r="X417" s="12">
        <f t="shared" si="202"/>
        <v>0</v>
      </c>
      <c r="Y417" s="12">
        <f t="shared" si="223"/>
        <v>0</v>
      </c>
      <c r="Z417" s="12">
        <f t="shared" si="224"/>
        <v>0</v>
      </c>
      <c r="AA417" s="12">
        <f t="shared" si="225"/>
        <v>0</v>
      </c>
      <c r="AB417" s="12">
        <f t="shared" si="193"/>
        <v>0</v>
      </c>
      <c r="AC417" s="12">
        <v>0</v>
      </c>
      <c r="AD417" s="12">
        <v>0</v>
      </c>
      <c r="AE417" s="12">
        <f>SUMIFS('[1]TIẾN ĐỘ %'!$M$6:$M$1034,'[1]TIẾN ĐỘ %'!$G$6:$G$1034,$A417,'[1]TIẾN ĐỘ %'!$F$6:$F$1034,$E417)</f>
        <v>0</v>
      </c>
      <c r="AF417" s="12">
        <f t="shared" si="203"/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f>SUMIFS('[1]DATA THÔ IN'!$P$4:$P$12031,'[1]DATA THÔ IN'!$H$4:$H$12031,$A417,'[1]DATA THÔ IN'!$AC$4:$AC$12031,$E417,'[1]DATA THÔ IN'!$AH$4:$AH$12031,"Tiến độ 1")</f>
        <v>0</v>
      </c>
      <c r="AO417" s="12">
        <f>SUMIFS('[1]DATA THÔ IN'!$P$4:$P$12031,'[1]DATA THÔ IN'!$H$4:$H$12031,$A417,'[1]DATA THÔ IN'!$AC$4:$AC$12031,$E417,'[1]DATA THÔ IN'!$AH$4:$AH$12031,"Tiến độ 2")</f>
        <v>0</v>
      </c>
      <c r="AP417" s="12">
        <f>SUMIFS('[1]TIẾN ĐỘ %'!$N$6:$N$1034,'[1]TIẾN ĐỘ %'!$G$6:$G$1034,A417,'[1]TIẾN ĐỘ %'!$F$6:$F$1034,$E417)</f>
        <v>0</v>
      </c>
      <c r="AQ417" s="12">
        <f t="shared" si="204"/>
        <v>0</v>
      </c>
      <c r="AR417" s="15">
        <f t="shared" si="205"/>
        <v>0</v>
      </c>
      <c r="AS417" s="15">
        <f t="shared" si="206"/>
        <v>0</v>
      </c>
      <c r="AT417" s="15">
        <f t="shared" si="207"/>
        <v>0</v>
      </c>
      <c r="AU417" s="16">
        <f t="shared" si="208"/>
        <v>0</v>
      </c>
      <c r="AV417" s="16">
        <f t="shared" si="209"/>
        <v>0</v>
      </c>
      <c r="AW417" s="16">
        <f t="shared" si="210"/>
        <v>0</v>
      </c>
      <c r="AX417" s="16">
        <f t="shared" si="212"/>
        <v>0</v>
      </c>
      <c r="AY417" s="16">
        <f t="shared" si="213"/>
        <v>0</v>
      </c>
      <c r="AZ417" s="16">
        <f t="shared" si="214"/>
        <v>0</v>
      </c>
      <c r="BA417" s="16">
        <f t="shared" si="215"/>
        <v>0</v>
      </c>
    </row>
    <row r="418" spans="1:53" x14ac:dyDescent="0.25">
      <c r="A418" s="8" t="s">
        <v>1320</v>
      </c>
      <c r="B418" s="32" t="s">
        <v>871</v>
      </c>
      <c r="C418" s="32" t="s">
        <v>872</v>
      </c>
      <c r="D418" s="32" t="s">
        <v>492</v>
      </c>
      <c r="E418" s="9" t="s">
        <v>315</v>
      </c>
      <c r="F418" s="28" t="s">
        <v>493</v>
      </c>
      <c r="G418" s="28" t="s">
        <v>485</v>
      </c>
      <c r="H418" s="11">
        <v>3.5000000000000003E-2</v>
      </c>
      <c r="I418" s="17"/>
      <c r="J418" s="11">
        <v>0.01</v>
      </c>
      <c r="K418" s="11">
        <v>0.01</v>
      </c>
      <c r="L418" s="11">
        <v>5.0000000000000001E-3</v>
      </c>
      <c r="M418" s="11">
        <v>5.0000000000000001E-3</v>
      </c>
      <c r="N418" s="11"/>
      <c r="O418" s="12">
        <f t="shared" si="201"/>
        <v>0</v>
      </c>
      <c r="P418" s="12">
        <f t="shared" si="216"/>
        <v>0</v>
      </c>
      <c r="Q418" s="12">
        <f t="shared" si="217"/>
        <v>0</v>
      </c>
      <c r="R418" s="12">
        <f t="shared" si="218"/>
        <v>0</v>
      </c>
      <c r="S418" s="12">
        <f t="shared" si="219"/>
        <v>0</v>
      </c>
      <c r="T418" s="12">
        <f t="shared" si="220"/>
        <v>0</v>
      </c>
      <c r="U418" s="12">
        <f t="shared" si="221"/>
        <v>0</v>
      </c>
      <c r="V418" s="12">
        <f t="shared" si="222"/>
        <v>0</v>
      </c>
      <c r="W418" s="12">
        <f t="shared" si="211"/>
        <v>48960</v>
      </c>
      <c r="X418" s="12">
        <f t="shared" si="202"/>
        <v>0</v>
      </c>
      <c r="Y418" s="12">
        <f t="shared" si="223"/>
        <v>0</v>
      </c>
      <c r="Z418" s="12">
        <f t="shared" si="224"/>
        <v>540091.19999999995</v>
      </c>
      <c r="AA418" s="12">
        <f t="shared" si="225"/>
        <v>681830.40000000002</v>
      </c>
      <c r="AB418" s="12">
        <f t="shared" si="193"/>
        <v>0</v>
      </c>
      <c r="AC418" s="12">
        <v>60000000</v>
      </c>
      <c r="AD418" s="12">
        <v>0</v>
      </c>
      <c r="AE418" s="12">
        <f>SUMIFS('[1]TIẾN ĐỘ %'!$M$6:$M$1034,'[1]TIẾN ĐỘ %'!$G$6:$G$1034,$A418,'[1]TIẾN ĐỘ %'!$F$6:$F$1034,$E418)</f>
        <v>70000000</v>
      </c>
      <c r="AF418" s="12">
        <f t="shared" si="203"/>
        <v>130000000</v>
      </c>
      <c r="AG418" s="12">
        <v>0</v>
      </c>
      <c r="AH418" s="12">
        <v>0</v>
      </c>
      <c r="AI418" s="12">
        <v>14688000</v>
      </c>
      <c r="AJ418" s="12">
        <v>4896000</v>
      </c>
      <c r="AK418" s="12">
        <v>9792000</v>
      </c>
      <c r="AL418" s="12">
        <v>4896000</v>
      </c>
      <c r="AM418" s="12">
        <v>14688000</v>
      </c>
      <c r="AN418" s="12">
        <f>SUMIFS('[1]DATA THÔ IN'!$P$4:$P$12031,'[1]DATA THÔ IN'!$H$4:$H$12031,$A418,'[1]DATA THÔ IN'!$AC$4:$AC$12031,$E418,'[1]DATA THÔ IN'!$AH$4:$AH$12031,"Tiến độ 1")</f>
        <v>14688000</v>
      </c>
      <c r="AO418" s="12">
        <f>SUMIFS('[1]DATA THÔ IN'!$P$4:$P$12031,'[1]DATA THÔ IN'!$H$4:$H$12031,$A418,'[1]DATA THÔ IN'!$AC$4:$AC$12031,$E418,'[1]DATA THÔ IN'!$AH$4:$AH$12031,"Tiến độ 2")</f>
        <v>55968000</v>
      </c>
      <c r="AP418" s="12">
        <f>SUMIFS('[1]TIẾN ĐỘ %'!$N$6:$N$1034,'[1]TIẾN ĐỘ %'!$G$6:$G$1034,A418,'[1]TIẾN ĐỘ %'!$F$6:$F$1034,$E418)</f>
        <v>70656000</v>
      </c>
      <c r="AQ418" s="12">
        <f t="shared" si="204"/>
        <v>100032000</v>
      </c>
      <c r="AR418" s="15">
        <f t="shared" si="205"/>
        <v>0</v>
      </c>
      <c r="AS418" s="15">
        <f t="shared" si="206"/>
        <v>0</v>
      </c>
      <c r="AT418" s="15">
        <f t="shared" si="207"/>
        <v>0.24479999999999999</v>
      </c>
      <c r="AU418" s="16">
        <f t="shared" si="208"/>
        <v>0</v>
      </c>
      <c r="AV418" s="16">
        <f t="shared" si="209"/>
        <v>0</v>
      </c>
      <c r="AW418" s="16">
        <f t="shared" si="210"/>
        <v>0</v>
      </c>
      <c r="AX418" s="16">
        <f t="shared" si="212"/>
        <v>0.20982857142857142</v>
      </c>
      <c r="AY418" s="16">
        <f t="shared" si="213"/>
        <v>0.79954285714285711</v>
      </c>
      <c r="AZ418" s="16">
        <f t="shared" si="214"/>
        <v>1.0093714285714286</v>
      </c>
      <c r="BA418" s="16">
        <f t="shared" si="215"/>
        <v>0.76947692307692306</v>
      </c>
    </row>
    <row r="419" spans="1:53" x14ac:dyDescent="0.25">
      <c r="A419" s="8" t="s">
        <v>1338</v>
      </c>
      <c r="B419" s="28" t="s">
        <v>1145</v>
      </c>
      <c r="C419" s="28" t="s">
        <v>1394</v>
      </c>
      <c r="D419" s="28" t="s">
        <v>1018</v>
      </c>
      <c r="E419" s="9" t="s">
        <v>315</v>
      </c>
      <c r="F419" s="28" t="s">
        <v>1025</v>
      </c>
      <c r="G419" s="28" t="s">
        <v>998</v>
      </c>
      <c r="H419" s="11">
        <v>3.5000000000000003E-2</v>
      </c>
      <c r="I419" s="11"/>
      <c r="J419" s="11">
        <v>0.01</v>
      </c>
      <c r="K419" s="11">
        <v>0.01</v>
      </c>
      <c r="L419" s="11">
        <v>5.0000000000000001E-3</v>
      </c>
      <c r="M419" s="11">
        <v>5.0000000000000001E-3</v>
      </c>
      <c r="N419" s="11"/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f t="shared" si="202"/>
        <v>0</v>
      </c>
      <c r="Y419" s="12">
        <f t="shared" si="223"/>
        <v>671640</v>
      </c>
      <c r="Z419" s="12">
        <f t="shared" si="224"/>
        <v>882118.08</v>
      </c>
      <c r="AA419" s="12">
        <f t="shared" si="225"/>
        <v>1789990.0799999998</v>
      </c>
      <c r="AB419" s="12">
        <f t="shared" si="193"/>
        <v>0</v>
      </c>
      <c r="AC419" s="12">
        <v>140000000</v>
      </c>
      <c r="AD419" s="12">
        <v>180000000</v>
      </c>
      <c r="AE419" s="12">
        <f>SUMIFS('[1]TIẾN ĐỘ %'!$M$6:$M$1034,'[1]TIẾN ĐỘ %'!$G$6:$G$1034,$A419,'[1]TIẾN ĐỘ %'!$F$6:$F$1034,$E419)</f>
        <v>150000000</v>
      </c>
      <c r="AF419" s="12">
        <f t="shared" si="203"/>
        <v>470000000</v>
      </c>
      <c r="AG419" s="12">
        <v>0</v>
      </c>
      <c r="AH419" s="12">
        <v>0</v>
      </c>
      <c r="AI419" s="12">
        <v>39168000</v>
      </c>
      <c r="AJ419" s="12">
        <v>110160000</v>
      </c>
      <c r="AK419" s="12">
        <v>19584000</v>
      </c>
      <c r="AL419" s="12">
        <v>73440000</v>
      </c>
      <c r="AM419" s="12">
        <v>180172800</v>
      </c>
      <c r="AN419" s="12">
        <f>SUMIFS('[1]DATA THÔ IN'!$P$4:$P$12031,'[1]DATA THÔ IN'!$H$4:$H$12031,$A419,'[1]DATA THÔ IN'!$AC$4:$AC$12031,$E419,'[1]DATA THÔ IN'!$AH$4:$AH$12031,"Tiến độ 1")</f>
        <v>69600000</v>
      </c>
      <c r="AO419" s="12">
        <f>SUMIFS('[1]DATA THÔ IN'!$P$4:$P$12031,'[1]DATA THÔ IN'!$H$4:$H$12031,$A419,'[1]DATA THÔ IN'!$AC$4:$AC$12031,$E419,'[1]DATA THÔ IN'!$AH$4:$AH$12031,"Tiến độ 2")</f>
        <v>91411200</v>
      </c>
      <c r="AP419" s="12">
        <f>SUMIFS('[1]TIẾN ĐỘ %'!$N$6:$N$1034,'[1]TIẾN ĐỘ %'!$G$6:$G$1034,A419,'[1]TIẾN ĐỘ %'!$F$6:$F$1034,$E419)</f>
        <v>185491200</v>
      </c>
      <c r="AQ419" s="12">
        <f t="shared" si="204"/>
        <v>404832000</v>
      </c>
      <c r="AR419" s="15">
        <f t="shared" si="205"/>
        <v>0</v>
      </c>
      <c r="AS419" s="15">
        <f t="shared" si="206"/>
        <v>0</v>
      </c>
      <c r="AT419" s="15">
        <f t="shared" si="207"/>
        <v>0.27977142857142856</v>
      </c>
      <c r="AU419" s="16">
        <f t="shared" si="208"/>
        <v>0.61199999999999999</v>
      </c>
      <c r="AV419" s="16">
        <f t="shared" si="209"/>
        <v>0.10879999999999999</v>
      </c>
      <c r="AW419" s="16">
        <f t="shared" si="210"/>
        <v>1.0009600000000001</v>
      </c>
      <c r="AX419" s="16">
        <f t="shared" si="212"/>
        <v>0.46400000000000002</v>
      </c>
      <c r="AY419" s="16">
        <f t="shared" si="213"/>
        <v>0.60940799999999995</v>
      </c>
      <c r="AZ419" s="16">
        <f t="shared" si="214"/>
        <v>1.2366079999999999</v>
      </c>
      <c r="BA419" s="16">
        <f t="shared" si="215"/>
        <v>0.86134468085106386</v>
      </c>
    </row>
    <row r="420" spans="1:53" x14ac:dyDescent="0.25">
      <c r="A420" s="8" t="s">
        <v>1336</v>
      </c>
      <c r="B420" s="28" t="s">
        <v>1147</v>
      </c>
      <c r="C420" s="28" t="s">
        <v>1148</v>
      </c>
      <c r="D420" s="28" t="s">
        <v>1018</v>
      </c>
      <c r="E420" s="9" t="s">
        <v>315</v>
      </c>
      <c r="F420" s="28" t="s">
        <v>1019</v>
      </c>
      <c r="G420" s="28" t="s">
        <v>998</v>
      </c>
      <c r="H420" s="11">
        <v>3.5000000000000003E-2</v>
      </c>
      <c r="I420" s="11"/>
      <c r="J420" s="11">
        <v>0.01</v>
      </c>
      <c r="K420" s="11">
        <v>0.01</v>
      </c>
      <c r="L420" s="11">
        <v>5.0000000000000001E-3</v>
      </c>
      <c r="M420" s="11">
        <v>5.0000000000000001E-3</v>
      </c>
      <c r="N420" s="11"/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f t="shared" si="202"/>
        <v>0</v>
      </c>
      <c r="Y420" s="12">
        <f t="shared" si="223"/>
        <v>991248</v>
      </c>
      <c r="Z420" s="12">
        <f t="shared" si="224"/>
        <v>211219.19999999998</v>
      </c>
      <c r="AA420" s="12">
        <f t="shared" si="225"/>
        <v>2051049.5999999999</v>
      </c>
      <c r="AB420" s="12">
        <f t="shared" si="193"/>
        <v>0</v>
      </c>
      <c r="AC420" s="12">
        <v>130000000</v>
      </c>
      <c r="AD420" s="12">
        <v>190000000</v>
      </c>
      <c r="AE420" s="12">
        <f>SUMIFS('[1]TIẾN ĐỘ %'!$M$6:$M$1034,'[1]TIẾN ĐỘ %'!$G$6:$G$1034,$A420,'[1]TIẾN ĐỘ %'!$F$6:$F$1034,$E420)</f>
        <v>120000000</v>
      </c>
      <c r="AF420" s="12">
        <f t="shared" si="203"/>
        <v>440000000</v>
      </c>
      <c r="AG420" s="12">
        <v>0</v>
      </c>
      <c r="AH420" s="12">
        <v>0</v>
      </c>
      <c r="AI420" s="12">
        <v>0</v>
      </c>
      <c r="AJ420" s="12">
        <v>48960000</v>
      </c>
      <c r="AK420" s="12">
        <v>0</v>
      </c>
      <c r="AL420" s="12">
        <v>48960000</v>
      </c>
      <c r="AM420" s="12">
        <v>48960000</v>
      </c>
      <c r="AN420" s="12">
        <f>SUMIFS('[1]DATA THÔ IN'!$P$4:$P$12031,'[1]DATA THÔ IN'!$H$4:$H$12031,$A420,'[1]DATA THÔ IN'!$AC$4:$AC$12031,$E420,'[1]DATA THÔ IN'!$AH$4:$AH$12031,"Tiến độ 1")</f>
        <v>102720000</v>
      </c>
      <c r="AO420" s="12">
        <f>SUMIFS('[1]DATA THÔ IN'!$P$4:$P$12031,'[1]DATA THÔ IN'!$H$4:$H$12031,$A420,'[1]DATA THÔ IN'!$AC$4:$AC$12031,$E420,'[1]DATA THÔ IN'!$AH$4:$AH$12031,"Tiến độ 2")</f>
        <v>21888000</v>
      </c>
      <c r="AP420" s="12">
        <f>SUMIFS('[1]TIẾN ĐỘ %'!$N$6:$N$1034,'[1]TIẾN ĐỘ %'!$G$6:$G$1034,A420,'[1]TIẾN ĐỘ %'!$F$6:$F$1034,$E420)</f>
        <v>212544000</v>
      </c>
      <c r="AQ420" s="12">
        <f t="shared" si="204"/>
        <v>261504000</v>
      </c>
      <c r="AR420" s="15">
        <f t="shared" si="205"/>
        <v>0</v>
      </c>
      <c r="AS420" s="15">
        <f t="shared" si="206"/>
        <v>0</v>
      </c>
      <c r="AT420" s="15">
        <f t="shared" si="207"/>
        <v>0</v>
      </c>
      <c r="AU420" s="16">
        <f t="shared" si="208"/>
        <v>0.25768421052631579</v>
      </c>
      <c r="AV420" s="16">
        <f t="shared" si="209"/>
        <v>0</v>
      </c>
      <c r="AW420" s="16">
        <f t="shared" si="210"/>
        <v>0.25768421052631579</v>
      </c>
      <c r="AX420" s="16">
        <f t="shared" si="212"/>
        <v>0.85599999999999998</v>
      </c>
      <c r="AY420" s="16">
        <f t="shared" si="213"/>
        <v>0.18240000000000001</v>
      </c>
      <c r="AZ420" s="16">
        <f t="shared" si="214"/>
        <v>1.7712000000000001</v>
      </c>
      <c r="BA420" s="16">
        <f t="shared" si="215"/>
        <v>0.5943272727272727</v>
      </c>
    </row>
    <row r="421" spans="1:53" x14ac:dyDescent="0.25">
      <c r="A421" s="8" t="s">
        <v>1332</v>
      </c>
      <c r="B421" s="28" t="s">
        <v>1151</v>
      </c>
      <c r="C421" s="28" t="s">
        <v>1152</v>
      </c>
      <c r="D421" s="28" t="s">
        <v>1005</v>
      </c>
      <c r="E421" s="9" t="s">
        <v>315</v>
      </c>
      <c r="F421" s="28" t="s">
        <v>1006</v>
      </c>
      <c r="G421" s="28" t="s">
        <v>998</v>
      </c>
      <c r="H421" s="11">
        <v>3.5000000000000003E-2</v>
      </c>
      <c r="I421" s="11"/>
      <c r="J421" s="11">
        <v>0.01</v>
      </c>
      <c r="K421" s="11">
        <v>0.01</v>
      </c>
      <c r="L421" s="11">
        <v>5.0000000000000001E-3</v>
      </c>
      <c r="M421" s="11">
        <v>5.0000000000000001E-3</v>
      </c>
      <c r="N421" s="11"/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f t="shared" si="202"/>
        <v>0</v>
      </c>
      <c r="Y421" s="12">
        <f t="shared" si="223"/>
        <v>2285892</v>
      </c>
      <c r="Z421" s="12">
        <f t="shared" si="224"/>
        <v>422438.39999999997</v>
      </c>
      <c r="AA421" s="12">
        <f t="shared" si="225"/>
        <v>2708330.4</v>
      </c>
      <c r="AB421" s="12">
        <f t="shared" si="193"/>
        <v>1354165.2</v>
      </c>
      <c r="AC421" s="12">
        <v>150000000</v>
      </c>
      <c r="AD421" s="12">
        <v>200000000</v>
      </c>
      <c r="AE421" s="12">
        <f>SUMIFS('[1]TIẾN ĐỘ %'!$M$6:$M$1034,'[1]TIẾN ĐỘ %'!$G$6:$G$1034,$A421,'[1]TIẾN ĐỘ %'!$F$6:$F$1034,$E421)</f>
        <v>150000000</v>
      </c>
      <c r="AF421" s="12">
        <f>AE421</f>
        <v>150000000</v>
      </c>
      <c r="AG421" s="12">
        <v>29376000</v>
      </c>
      <c r="AH421" s="12">
        <v>0</v>
      </c>
      <c r="AI421" s="12">
        <v>29376000</v>
      </c>
      <c r="AJ421" s="12">
        <v>48960000</v>
      </c>
      <c r="AK421" s="12">
        <v>0</v>
      </c>
      <c r="AL421" s="12">
        <v>48960000</v>
      </c>
      <c r="AM421" s="12">
        <v>112608000</v>
      </c>
      <c r="AN421" s="12">
        <f>SUMIFS('[1]DATA THÔ IN'!$P$4:$P$12031,'[1]DATA THÔ IN'!$H$4:$H$12031,$A421,'[1]DATA THÔ IN'!$AC$4:$AC$12031,$E421,'[1]DATA THÔ IN'!$AH$4:$AH$12031,"Tiến độ 1")</f>
        <v>236880000</v>
      </c>
      <c r="AO421" s="12">
        <f>SUMIFS('[1]DATA THÔ IN'!$P$4:$P$12031,'[1]DATA THÔ IN'!$H$4:$H$12031,$A421,'[1]DATA THÔ IN'!$AC$4:$AC$12031,$E421,'[1]DATA THÔ IN'!$AH$4:$AH$12031,"Tiến độ 2")</f>
        <v>43776000</v>
      </c>
      <c r="AP421" s="12">
        <f>SUMIFS('[1]TIẾN ĐỘ %'!$N$6:$N$1034,'[1]TIẾN ĐỘ %'!$G$6:$G$1034,A421,'[1]TIẾN ĐỘ %'!$F$6:$F$1034,$E421)</f>
        <v>280656000</v>
      </c>
      <c r="AQ421" s="12">
        <f>AP421</f>
        <v>280656000</v>
      </c>
      <c r="AR421" s="15">
        <f t="shared" si="205"/>
        <v>0.19583999999999999</v>
      </c>
      <c r="AS421" s="15">
        <f t="shared" si="206"/>
        <v>0</v>
      </c>
      <c r="AT421" s="15">
        <f t="shared" si="207"/>
        <v>0.19583999999999999</v>
      </c>
      <c r="AU421" s="16">
        <f t="shared" si="208"/>
        <v>0.24479999999999999</v>
      </c>
      <c r="AV421" s="16">
        <f t="shared" si="209"/>
        <v>0</v>
      </c>
      <c r="AW421" s="16">
        <f t="shared" si="210"/>
        <v>0.56303999999999998</v>
      </c>
      <c r="AX421" s="16">
        <f t="shared" si="212"/>
        <v>1.5791999999999999</v>
      </c>
      <c r="AY421" s="16">
        <f t="shared" si="213"/>
        <v>0.29183999999999999</v>
      </c>
      <c r="AZ421" s="16">
        <f t="shared" si="214"/>
        <v>1.87104</v>
      </c>
      <c r="BA421" s="16">
        <f t="shared" si="215"/>
        <v>1.87104</v>
      </c>
    </row>
    <row r="422" spans="1:53" x14ac:dyDescent="0.25">
      <c r="A422" s="8" t="s">
        <v>1339</v>
      </c>
      <c r="B422" s="28" t="s">
        <v>1157</v>
      </c>
      <c r="C422" s="28" t="s">
        <v>1158</v>
      </c>
      <c r="D422" s="28" t="s">
        <v>996</v>
      </c>
      <c r="E422" s="9" t="s">
        <v>315</v>
      </c>
      <c r="F422" s="28" t="s">
        <v>1012</v>
      </c>
      <c r="G422" s="28" t="s">
        <v>998</v>
      </c>
      <c r="H422" s="11">
        <v>3.5000000000000003E-2</v>
      </c>
      <c r="I422" s="11"/>
      <c r="J422" s="11">
        <v>0.01</v>
      </c>
      <c r="K422" s="11">
        <v>0.01</v>
      </c>
      <c r="L422" s="11">
        <v>5.0000000000000001E-3</v>
      </c>
      <c r="M422" s="11">
        <v>5.0000000000000001E-3</v>
      </c>
      <c r="N422" s="11"/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f t="shared" si="202"/>
        <v>0</v>
      </c>
      <c r="Y422" s="12">
        <f t="shared" si="223"/>
        <v>453565.44</v>
      </c>
      <c r="Z422" s="12">
        <f t="shared" si="224"/>
        <v>0</v>
      </c>
      <c r="AA422" s="12">
        <f t="shared" si="225"/>
        <v>595304.64</v>
      </c>
      <c r="AB422" s="12">
        <f t="shared" si="193"/>
        <v>297652.32</v>
      </c>
      <c r="AC422" s="12">
        <v>60000000</v>
      </c>
      <c r="AD422" s="12">
        <v>40000000</v>
      </c>
      <c r="AE422" s="12">
        <f>SUMIFS('[1]TIẾN ĐỘ %'!$M$6:$M$1034,'[1]TIẾN ĐỘ %'!$G$6:$G$1034,$A422,'[1]TIẾN ĐỘ %'!$F$6:$F$1034,$E422)</f>
        <v>60000000</v>
      </c>
      <c r="AF422" s="12">
        <f>AE422</f>
        <v>60000000</v>
      </c>
      <c r="AG422" s="12">
        <v>24825600</v>
      </c>
      <c r="AH422" s="12">
        <v>0</v>
      </c>
      <c r="AI422" s="12">
        <v>24825600</v>
      </c>
      <c r="AJ422" s="12">
        <v>20563200</v>
      </c>
      <c r="AK422" s="12">
        <v>20563200</v>
      </c>
      <c r="AL422" s="12">
        <v>20563200</v>
      </c>
      <c r="AM422" s="12">
        <v>41126400</v>
      </c>
      <c r="AN422" s="12">
        <f>SUMIFS('[1]DATA THÔ IN'!$P$4:$P$12031,'[1]DATA THÔ IN'!$H$4:$H$12031,$A422,'[1]DATA THÔ IN'!$AC$4:$AC$12031,$E422,'[1]DATA THÔ IN'!$AH$4:$AH$12031,"Tiến độ 1")</f>
        <v>47001600</v>
      </c>
      <c r="AO422" s="12">
        <f>SUMIFS('[1]DATA THÔ IN'!$P$4:$P$12031,'[1]DATA THÔ IN'!$H$4:$H$12031,$A422,'[1]DATA THÔ IN'!$AC$4:$AC$12031,$E422,'[1]DATA THÔ IN'!$AH$4:$AH$12031,"Tiến độ 2")</f>
        <v>0</v>
      </c>
      <c r="AP422" s="12">
        <f>SUMIFS('[1]TIẾN ĐỘ %'!$N$6:$N$1034,'[1]TIẾN ĐỘ %'!$G$6:$G$1034,A422,'[1]TIẾN ĐỘ %'!$F$6:$F$1034,$E422)</f>
        <v>61689600</v>
      </c>
      <c r="AQ422" s="12">
        <f>AP422</f>
        <v>61689600</v>
      </c>
      <c r="AR422" s="15">
        <f t="shared" si="205"/>
        <v>0.41376000000000002</v>
      </c>
      <c r="AS422" s="15">
        <f t="shared" si="206"/>
        <v>0</v>
      </c>
      <c r="AT422" s="15">
        <f t="shared" si="207"/>
        <v>0.41376000000000002</v>
      </c>
      <c r="AU422" s="16">
        <f t="shared" si="208"/>
        <v>0.51407999999999998</v>
      </c>
      <c r="AV422" s="16">
        <f t="shared" si="209"/>
        <v>0.51407999999999998</v>
      </c>
      <c r="AW422" s="16">
        <f t="shared" si="210"/>
        <v>1.02816</v>
      </c>
      <c r="AX422" s="16">
        <f t="shared" si="212"/>
        <v>0.78335999999999995</v>
      </c>
      <c r="AY422" s="16">
        <f t="shared" si="213"/>
        <v>0</v>
      </c>
      <c r="AZ422" s="16">
        <f t="shared" si="214"/>
        <v>1.02816</v>
      </c>
      <c r="BA422" s="16">
        <f t="shared" si="215"/>
        <v>1.02816</v>
      </c>
    </row>
    <row r="423" spans="1:53" x14ac:dyDescent="0.25">
      <c r="A423" s="8" t="s">
        <v>1334</v>
      </c>
      <c r="B423" s="28" t="s">
        <v>1161</v>
      </c>
      <c r="C423" s="28" t="s">
        <v>1162</v>
      </c>
      <c r="D423" s="28" t="s">
        <v>996</v>
      </c>
      <c r="E423" s="9" t="s">
        <v>315</v>
      </c>
      <c r="F423" s="28" t="s">
        <v>1012</v>
      </c>
      <c r="G423" s="28" t="s">
        <v>998</v>
      </c>
      <c r="H423" s="11">
        <v>3.5000000000000003E-2</v>
      </c>
      <c r="I423" s="11"/>
      <c r="J423" s="11">
        <v>0.01</v>
      </c>
      <c r="K423" s="11">
        <v>0.01</v>
      </c>
      <c r="L423" s="11">
        <v>5.0000000000000001E-3</v>
      </c>
      <c r="M423" s="11">
        <v>5.0000000000000001E-3</v>
      </c>
      <c r="N423" s="11"/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f t="shared" si="202"/>
        <v>0</v>
      </c>
      <c r="Y423" s="12">
        <f t="shared" si="223"/>
        <v>0</v>
      </c>
      <c r="Z423" s="12">
        <f t="shared" si="224"/>
        <v>0</v>
      </c>
      <c r="AA423" s="12">
        <f t="shared" si="225"/>
        <v>0</v>
      </c>
      <c r="AB423" s="12">
        <f t="shared" si="193"/>
        <v>0</v>
      </c>
      <c r="AC423" s="12">
        <v>40000000</v>
      </c>
      <c r="AD423" s="12">
        <v>20000000</v>
      </c>
      <c r="AE423" s="12">
        <f>SUMIFS('[1]TIẾN ĐỘ %'!$M$6:$M$1034,'[1]TIẾN ĐỘ %'!$G$6:$G$1034,$A423,'[1]TIẾN ĐỘ %'!$F$6:$F$1034,$E423)</f>
        <v>40000000</v>
      </c>
      <c r="AF423" s="12">
        <f t="shared" si="203"/>
        <v>100000000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f>SUMIFS('[1]DATA THÔ IN'!$P$4:$P$12031,'[1]DATA THÔ IN'!$H$4:$H$12031,$A423,'[1]DATA THÔ IN'!$AC$4:$AC$12031,$E423,'[1]DATA THÔ IN'!$AH$4:$AH$12031,"Tiến độ 1")</f>
        <v>0</v>
      </c>
      <c r="AO423" s="12">
        <f>SUMIFS('[1]DATA THÔ IN'!$P$4:$P$12031,'[1]DATA THÔ IN'!$H$4:$H$12031,$A423,'[1]DATA THÔ IN'!$AC$4:$AC$12031,$E423,'[1]DATA THÔ IN'!$AH$4:$AH$12031,"Tiến độ 2")</f>
        <v>0</v>
      </c>
      <c r="AP423" s="12">
        <f>SUMIFS('[1]TIẾN ĐỘ %'!$N$6:$N$1034,'[1]TIẾN ĐỘ %'!$G$6:$G$1034,A423,'[1]TIẾN ĐỘ %'!$F$6:$F$1034,$E423)</f>
        <v>0</v>
      </c>
      <c r="AQ423" s="12">
        <f t="shared" si="204"/>
        <v>0</v>
      </c>
      <c r="AR423" s="15">
        <f t="shared" si="205"/>
        <v>0</v>
      </c>
      <c r="AS423" s="15">
        <f t="shared" si="206"/>
        <v>0</v>
      </c>
      <c r="AT423" s="15">
        <f t="shared" si="207"/>
        <v>0</v>
      </c>
      <c r="AU423" s="16">
        <f t="shared" si="208"/>
        <v>0</v>
      </c>
      <c r="AV423" s="16">
        <f t="shared" si="209"/>
        <v>0</v>
      </c>
      <c r="AW423" s="16">
        <f t="shared" si="210"/>
        <v>0</v>
      </c>
      <c r="AX423" s="16">
        <f t="shared" si="212"/>
        <v>0</v>
      </c>
      <c r="AY423" s="16">
        <f t="shared" si="213"/>
        <v>0</v>
      </c>
      <c r="AZ423" s="16">
        <f t="shared" si="214"/>
        <v>0</v>
      </c>
      <c r="BA423" s="16">
        <f t="shared" si="215"/>
        <v>0</v>
      </c>
    </row>
    <row r="424" spans="1:53" x14ac:dyDescent="0.25">
      <c r="A424" s="8" t="s">
        <v>1330</v>
      </c>
      <c r="B424" s="28" t="s">
        <v>1167</v>
      </c>
      <c r="C424" s="28" t="s">
        <v>1168</v>
      </c>
      <c r="D424" s="28" t="s">
        <v>996</v>
      </c>
      <c r="E424" s="9" t="s">
        <v>315</v>
      </c>
      <c r="F424" s="28" t="s">
        <v>997</v>
      </c>
      <c r="G424" s="28" t="s">
        <v>998</v>
      </c>
      <c r="H424" s="11">
        <v>3.5000000000000003E-2</v>
      </c>
      <c r="I424" s="11"/>
      <c r="J424" s="11">
        <v>0.01</v>
      </c>
      <c r="K424" s="11">
        <v>0.01</v>
      </c>
      <c r="L424" s="11">
        <v>5.0000000000000001E-3</v>
      </c>
      <c r="M424" s="11">
        <v>5.0000000000000001E-3</v>
      </c>
      <c r="N424" s="11"/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f t="shared" si="202"/>
        <v>0</v>
      </c>
      <c r="Y424" s="12">
        <f t="shared" ref="Y424:Y448" si="226">IF(AX424&gt;=40%,AN424*J424*(100%-H424),0)</f>
        <v>0</v>
      </c>
      <c r="Z424" s="12">
        <f t="shared" ref="Z424:Z448" si="227">IF(OR(AY424&gt;=60%,(AX424+AY424)&gt;=100%),AO424*J424*(100%-H424),0)</f>
        <v>968551.2</v>
      </c>
      <c r="AA424" s="12">
        <f t="shared" ref="AA424:AA448" si="228">IF(AZ424&gt;=100%,AP424*K424*(100%-H424),0)</f>
        <v>968551.2</v>
      </c>
      <c r="AB424" s="12">
        <f t="shared" si="193"/>
        <v>1070130.96</v>
      </c>
      <c r="AC424" s="12">
        <v>70000000</v>
      </c>
      <c r="AD424" s="12">
        <v>50000000</v>
      </c>
      <c r="AE424" s="12">
        <f>SUMIFS('[1]TIẾN ĐỘ %'!$M$6:$M$1034,'[1]TIẾN ĐỘ %'!$G$6:$G$1034,$A424,'[1]TIẾN ĐỘ %'!$F$6:$F$1034,$E424)</f>
        <v>100000000</v>
      </c>
      <c r="AF424" s="12">
        <f t="shared" si="203"/>
        <v>220000000</v>
      </c>
      <c r="AG424" s="12">
        <v>19584000</v>
      </c>
      <c r="AH424" s="12">
        <v>51408000</v>
      </c>
      <c r="AI424" s="12">
        <v>70992000</v>
      </c>
      <c r="AJ424" s="12">
        <v>50428800</v>
      </c>
      <c r="AK424" s="12">
        <v>0</v>
      </c>
      <c r="AL424" s="12">
        <v>50428800</v>
      </c>
      <c r="AM424" s="12">
        <v>50428800</v>
      </c>
      <c r="AN424" s="12">
        <f>SUMIFS('[1]DATA THÔ IN'!$P$4:$P$12031,'[1]DATA THÔ IN'!$H$4:$H$12031,$A424,'[1]DATA THÔ IN'!$AC$4:$AC$12031,$E424,'[1]DATA THÔ IN'!$AH$4:$AH$12031,"Tiến độ 1")</f>
        <v>0</v>
      </c>
      <c r="AO424" s="12">
        <f>SUMIFS('[1]DATA THÔ IN'!$P$4:$P$12031,'[1]DATA THÔ IN'!$H$4:$H$12031,$A424,'[1]DATA THÔ IN'!$AC$4:$AC$12031,$E424,'[1]DATA THÔ IN'!$AH$4:$AH$12031,"Tiến độ 2")</f>
        <v>100368000</v>
      </c>
      <c r="AP424" s="12">
        <f>SUMIFS('[1]TIẾN ĐỘ %'!$N$6:$N$1034,'[1]TIẾN ĐỘ %'!$G$6:$G$1034,A424,'[1]TIẾN ĐỘ %'!$F$6:$F$1034,$E424)</f>
        <v>100368000</v>
      </c>
      <c r="AQ424" s="12">
        <f t="shared" si="204"/>
        <v>221788800</v>
      </c>
      <c r="AR424" s="15">
        <f t="shared" si="205"/>
        <v>0.27977142857142856</v>
      </c>
      <c r="AS424" s="15">
        <f t="shared" si="206"/>
        <v>0.73440000000000005</v>
      </c>
      <c r="AT424" s="15">
        <f t="shared" si="207"/>
        <v>1.0141714285714285</v>
      </c>
      <c r="AU424" s="16">
        <f t="shared" si="208"/>
        <v>1.0085759999999999</v>
      </c>
      <c r="AV424" s="16">
        <f t="shared" si="209"/>
        <v>0</v>
      </c>
      <c r="AW424" s="16">
        <f t="shared" si="210"/>
        <v>1.0085759999999999</v>
      </c>
      <c r="AX424" s="16">
        <f t="shared" si="212"/>
        <v>0</v>
      </c>
      <c r="AY424" s="16">
        <f t="shared" si="213"/>
        <v>1.0036799999999999</v>
      </c>
      <c r="AZ424" s="16">
        <f t="shared" si="214"/>
        <v>1.0036799999999999</v>
      </c>
      <c r="BA424" s="16">
        <f t="shared" si="215"/>
        <v>1.0081309090909092</v>
      </c>
    </row>
    <row r="425" spans="1:53" x14ac:dyDescent="0.25">
      <c r="A425" s="8" t="s">
        <v>1333</v>
      </c>
      <c r="B425" s="28" t="s">
        <v>1169</v>
      </c>
      <c r="C425" s="28" t="s">
        <v>1170</v>
      </c>
      <c r="D425" s="28" t="s">
        <v>996</v>
      </c>
      <c r="E425" s="9" t="s">
        <v>315</v>
      </c>
      <c r="F425" s="28" t="s">
        <v>1009</v>
      </c>
      <c r="G425" s="28" t="s">
        <v>998</v>
      </c>
      <c r="H425" s="11">
        <v>3.5000000000000003E-2</v>
      </c>
      <c r="I425" s="11"/>
      <c r="J425" s="11">
        <v>0.01</v>
      </c>
      <c r="K425" s="11">
        <v>0.01</v>
      </c>
      <c r="L425" s="11">
        <v>5.0000000000000001E-3</v>
      </c>
      <c r="M425" s="11">
        <v>5.0000000000000001E-3</v>
      </c>
      <c r="N425" s="11"/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f t="shared" si="202"/>
        <v>0</v>
      </c>
      <c r="Y425" s="12">
        <f t="shared" si="226"/>
        <v>212608.8</v>
      </c>
      <c r="Z425" s="12">
        <f t="shared" si="227"/>
        <v>283478.39999999997</v>
      </c>
      <c r="AA425" s="12">
        <f t="shared" si="228"/>
        <v>826812</v>
      </c>
      <c r="AB425" s="12">
        <f t="shared" si="193"/>
        <v>731068.55999999994</v>
      </c>
      <c r="AC425" s="12">
        <v>50000000</v>
      </c>
      <c r="AD425" s="12">
        <v>30000000</v>
      </c>
      <c r="AE425" s="12">
        <f>SUMIFS('[1]TIẾN ĐỘ %'!$M$6:$M$1034,'[1]TIẾN ĐỘ %'!$G$6:$G$1034,$A425,'[1]TIẾN ĐỘ %'!$F$6:$F$1034,$E425)</f>
        <v>50000000</v>
      </c>
      <c r="AF425" s="12">
        <f t="shared" si="203"/>
        <v>130000000</v>
      </c>
      <c r="AG425" s="12">
        <v>14688000</v>
      </c>
      <c r="AH425" s="12">
        <v>0</v>
      </c>
      <c r="AI425" s="12">
        <v>29376000</v>
      </c>
      <c r="AJ425" s="12">
        <v>34272000</v>
      </c>
      <c r="AK425" s="12">
        <v>2188800</v>
      </c>
      <c r="AL425" s="12">
        <v>34272000</v>
      </c>
      <c r="AM425" s="12">
        <v>36460800</v>
      </c>
      <c r="AN425" s="12">
        <f>SUMIFS('[1]DATA THÔ IN'!$P$4:$P$12031,'[1]DATA THÔ IN'!$H$4:$H$12031,$A425,'[1]DATA THÔ IN'!$AC$4:$AC$12031,$E425,'[1]DATA THÔ IN'!$AH$4:$AH$12031,"Tiến độ 1")</f>
        <v>22032000</v>
      </c>
      <c r="AO425" s="12">
        <f>SUMIFS('[1]DATA THÔ IN'!$P$4:$P$12031,'[1]DATA THÔ IN'!$H$4:$H$12031,$A425,'[1]DATA THÔ IN'!$AC$4:$AC$12031,$E425,'[1]DATA THÔ IN'!$AH$4:$AH$12031,"Tiến độ 2")</f>
        <v>29376000</v>
      </c>
      <c r="AP425" s="12">
        <f>SUMIFS('[1]TIẾN ĐỘ %'!$N$6:$N$1034,'[1]TIẾN ĐỘ %'!$G$6:$G$1034,A425,'[1]TIẾN ĐỘ %'!$F$6:$F$1034,$E425)</f>
        <v>85680000</v>
      </c>
      <c r="AQ425" s="12">
        <f t="shared" si="204"/>
        <v>151516800</v>
      </c>
      <c r="AR425" s="15">
        <f t="shared" si="205"/>
        <v>0.29376000000000002</v>
      </c>
      <c r="AS425" s="15">
        <f t="shared" si="206"/>
        <v>0</v>
      </c>
      <c r="AT425" s="15">
        <f t="shared" si="207"/>
        <v>0.58752000000000004</v>
      </c>
      <c r="AU425" s="16">
        <f t="shared" si="208"/>
        <v>1.1424000000000001</v>
      </c>
      <c r="AV425" s="16">
        <f t="shared" si="209"/>
        <v>7.2959999999999997E-2</v>
      </c>
      <c r="AW425" s="16">
        <f t="shared" si="210"/>
        <v>1.21536</v>
      </c>
      <c r="AX425" s="16">
        <f t="shared" si="212"/>
        <v>0.44063999999999998</v>
      </c>
      <c r="AY425" s="16">
        <f t="shared" si="213"/>
        <v>0.58752000000000004</v>
      </c>
      <c r="AZ425" s="16">
        <f t="shared" si="214"/>
        <v>1.7136</v>
      </c>
      <c r="BA425" s="16">
        <f t="shared" si="215"/>
        <v>1.1655138461538461</v>
      </c>
    </row>
    <row r="426" spans="1:53" x14ac:dyDescent="0.25">
      <c r="A426" s="8" t="s">
        <v>1331</v>
      </c>
      <c r="B426" s="28" t="s">
        <v>1171</v>
      </c>
      <c r="C426" s="28" t="s">
        <v>1172</v>
      </c>
      <c r="D426" s="28" t="s">
        <v>1001</v>
      </c>
      <c r="E426" s="9" t="s">
        <v>315</v>
      </c>
      <c r="F426" s="28" t="s">
        <v>1002</v>
      </c>
      <c r="G426" s="28" t="s">
        <v>998</v>
      </c>
      <c r="H426" s="11">
        <v>3.5000000000000003E-2</v>
      </c>
      <c r="I426" s="11"/>
      <c r="J426" s="11">
        <v>0.01</v>
      </c>
      <c r="K426" s="11">
        <v>0.01</v>
      </c>
      <c r="L426" s="11">
        <v>5.0000000000000001E-3</v>
      </c>
      <c r="M426" s="11">
        <v>5.0000000000000001E-3</v>
      </c>
      <c r="N426" s="11"/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f t="shared" si="202"/>
        <v>0</v>
      </c>
      <c r="Y426" s="12">
        <f t="shared" si="226"/>
        <v>283478.39999999997</v>
      </c>
      <c r="Z426" s="12">
        <f t="shared" si="227"/>
        <v>297652.32</v>
      </c>
      <c r="AA426" s="12">
        <f t="shared" si="228"/>
        <v>817362.72</v>
      </c>
      <c r="AB426" s="12">
        <f t="shared" ref="AB426:AB448" si="229">IF(AF426=0,0,IF(AQ426&gt;=AF426,AQ426*L426*(100%-H426),0))</f>
        <v>0</v>
      </c>
      <c r="AC426" s="12">
        <v>50000000</v>
      </c>
      <c r="AD426" s="12">
        <v>40000000</v>
      </c>
      <c r="AE426" s="12">
        <f>SUMIFS('[1]TIẾN ĐỘ %'!$M$6:$M$1034,'[1]TIẾN ĐỘ %'!$G$6:$G$1034,$A426,'[1]TIẾN ĐỘ %'!$F$6:$F$1034,$E426)</f>
        <v>60000000</v>
      </c>
      <c r="AF426" s="12">
        <f t="shared" si="203"/>
        <v>150000000</v>
      </c>
      <c r="AG426" s="12">
        <v>5875200</v>
      </c>
      <c r="AH426" s="12">
        <v>0</v>
      </c>
      <c r="AI426" s="12">
        <v>20563200</v>
      </c>
      <c r="AJ426" s="12">
        <v>17136000</v>
      </c>
      <c r="AK426" s="12">
        <v>24480000</v>
      </c>
      <c r="AL426" s="12">
        <v>17136000</v>
      </c>
      <c r="AM426" s="12">
        <v>41616000</v>
      </c>
      <c r="AN426" s="12">
        <f>SUMIFS('[1]DATA THÔ IN'!$P$4:$P$12031,'[1]DATA THÔ IN'!$H$4:$H$12031,$A426,'[1]DATA THÔ IN'!$AC$4:$AC$12031,$E426,'[1]DATA THÔ IN'!$AH$4:$AH$12031,"Tiến độ 1")</f>
        <v>29376000</v>
      </c>
      <c r="AO426" s="12">
        <f>SUMIFS('[1]DATA THÔ IN'!$P$4:$P$12031,'[1]DATA THÔ IN'!$H$4:$H$12031,$A426,'[1]DATA THÔ IN'!$AC$4:$AC$12031,$E426,'[1]DATA THÔ IN'!$AH$4:$AH$12031,"Tiến độ 2")</f>
        <v>30844800</v>
      </c>
      <c r="AP426" s="12">
        <f>SUMIFS('[1]TIẾN ĐỘ %'!$N$6:$N$1034,'[1]TIẾN ĐỘ %'!$G$6:$G$1034,A426,'[1]TIẾN ĐỘ %'!$F$6:$F$1034,$E426)</f>
        <v>84700800</v>
      </c>
      <c r="AQ426" s="12">
        <f t="shared" si="204"/>
        <v>146880000</v>
      </c>
      <c r="AR426" s="15">
        <f t="shared" si="205"/>
        <v>0.117504</v>
      </c>
      <c r="AS426" s="15">
        <f t="shared" si="206"/>
        <v>0</v>
      </c>
      <c r="AT426" s="15">
        <f t="shared" si="207"/>
        <v>0.41126400000000002</v>
      </c>
      <c r="AU426" s="16">
        <f t="shared" si="208"/>
        <v>0.4284</v>
      </c>
      <c r="AV426" s="16">
        <f t="shared" si="209"/>
        <v>0.61199999999999999</v>
      </c>
      <c r="AW426" s="16">
        <f t="shared" si="210"/>
        <v>1.0404</v>
      </c>
      <c r="AX426" s="16">
        <f t="shared" si="212"/>
        <v>0.48959999999999998</v>
      </c>
      <c r="AY426" s="16">
        <f t="shared" si="213"/>
        <v>0.51407999999999998</v>
      </c>
      <c r="AZ426" s="16">
        <f t="shared" si="214"/>
        <v>1.41168</v>
      </c>
      <c r="BA426" s="16">
        <f t="shared" si="215"/>
        <v>0.97919999999999996</v>
      </c>
    </row>
    <row r="427" spans="1:53" x14ac:dyDescent="0.25">
      <c r="A427" s="8" t="s">
        <v>1337</v>
      </c>
      <c r="B427" s="28" t="s">
        <v>1175</v>
      </c>
      <c r="C427" s="28" t="s">
        <v>1176</v>
      </c>
      <c r="D427" s="28" t="s">
        <v>1001</v>
      </c>
      <c r="E427" s="9" t="s">
        <v>315</v>
      </c>
      <c r="F427" s="28" t="s">
        <v>1022</v>
      </c>
      <c r="G427" s="28" t="s">
        <v>998</v>
      </c>
      <c r="H427" s="11">
        <v>3.5000000000000003E-2</v>
      </c>
      <c r="I427" s="11"/>
      <c r="J427" s="11">
        <v>0.01</v>
      </c>
      <c r="K427" s="11">
        <v>0.01</v>
      </c>
      <c r="L427" s="11">
        <v>5.0000000000000001E-3</v>
      </c>
      <c r="M427" s="11">
        <v>5.0000000000000001E-3</v>
      </c>
      <c r="N427" s="11"/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f t="shared" si="202"/>
        <v>0</v>
      </c>
      <c r="Y427" s="12">
        <f t="shared" si="226"/>
        <v>165362.4</v>
      </c>
      <c r="Z427" s="12">
        <f t="shared" si="227"/>
        <v>236232</v>
      </c>
      <c r="AA427" s="12">
        <f t="shared" si="228"/>
        <v>401594.39999999997</v>
      </c>
      <c r="AB427" s="12">
        <f t="shared" si="229"/>
        <v>0</v>
      </c>
      <c r="AC427" s="12">
        <v>70000000</v>
      </c>
      <c r="AD427" s="12">
        <v>30000000</v>
      </c>
      <c r="AE427" s="12">
        <f>SUMIFS('[1]TIẾN ĐỘ %'!$M$6:$M$1034,'[1]TIẾN ĐỘ %'!$G$6:$G$1034,$A427,'[1]TIẾN ĐỘ %'!$F$6:$F$1034,$E427)</f>
        <v>40000000</v>
      </c>
      <c r="AF427" s="12">
        <f t="shared" si="203"/>
        <v>140000000</v>
      </c>
      <c r="AG427" s="12">
        <v>0</v>
      </c>
      <c r="AH427" s="12">
        <v>0</v>
      </c>
      <c r="AI427" s="12">
        <v>17136000</v>
      </c>
      <c r="AJ427" s="12">
        <v>30355200</v>
      </c>
      <c r="AK427" s="12">
        <v>0</v>
      </c>
      <c r="AL427" s="12">
        <v>30355200</v>
      </c>
      <c r="AM427" s="12">
        <v>30355200</v>
      </c>
      <c r="AN427" s="12">
        <f>SUMIFS('[1]DATA THÔ IN'!$P$4:$P$12031,'[1]DATA THÔ IN'!$H$4:$H$12031,$A427,'[1]DATA THÔ IN'!$AC$4:$AC$12031,$E427,'[1]DATA THÔ IN'!$AH$4:$AH$12031,"Tiến độ 1")</f>
        <v>17136000</v>
      </c>
      <c r="AO427" s="12">
        <f>SUMIFS('[1]DATA THÔ IN'!$P$4:$P$12031,'[1]DATA THÔ IN'!$H$4:$H$12031,$A427,'[1]DATA THÔ IN'!$AC$4:$AC$12031,$E427,'[1]DATA THÔ IN'!$AH$4:$AH$12031,"Tiến độ 2")</f>
        <v>24480000</v>
      </c>
      <c r="AP427" s="12">
        <f>SUMIFS('[1]TIẾN ĐỘ %'!$N$6:$N$1034,'[1]TIẾN ĐỘ %'!$G$6:$G$1034,A427,'[1]TIẾN ĐỘ %'!$F$6:$F$1034,$E427)</f>
        <v>41616000</v>
      </c>
      <c r="AQ427" s="12">
        <f t="shared" si="204"/>
        <v>89107200</v>
      </c>
      <c r="AR427" s="15">
        <f t="shared" si="205"/>
        <v>0</v>
      </c>
      <c r="AS427" s="15">
        <f t="shared" si="206"/>
        <v>0</v>
      </c>
      <c r="AT427" s="15">
        <f t="shared" si="207"/>
        <v>0.24479999999999999</v>
      </c>
      <c r="AU427" s="16">
        <f t="shared" si="208"/>
        <v>1.0118400000000001</v>
      </c>
      <c r="AV427" s="16">
        <f t="shared" si="209"/>
        <v>0</v>
      </c>
      <c r="AW427" s="16">
        <f t="shared" si="210"/>
        <v>1.0118400000000001</v>
      </c>
      <c r="AX427" s="16">
        <f t="shared" si="212"/>
        <v>0.4284</v>
      </c>
      <c r="AY427" s="16">
        <f t="shared" si="213"/>
        <v>0.61199999999999999</v>
      </c>
      <c r="AZ427" s="16">
        <f t="shared" si="214"/>
        <v>1.0404</v>
      </c>
      <c r="BA427" s="16">
        <f t="shared" si="215"/>
        <v>0.63648000000000005</v>
      </c>
    </row>
    <row r="428" spans="1:53" x14ac:dyDescent="0.25">
      <c r="A428" s="8" t="s">
        <v>1335</v>
      </c>
      <c r="B428" s="28" t="s">
        <v>1179</v>
      </c>
      <c r="C428" s="28" t="s">
        <v>1180</v>
      </c>
      <c r="D428" s="28" t="s">
        <v>1001</v>
      </c>
      <c r="E428" s="9" t="s">
        <v>315</v>
      </c>
      <c r="F428" s="28" t="s">
        <v>1015</v>
      </c>
      <c r="G428" s="28" t="s">
        <v>998</v>
      </c>
      <c r="H428" s="11">
        <v>3.5000000000000003E-2</v>
      </c>
      <c r="I428" s="11"/>
      <c r="J428" s="11">
        <v>0.01</v>
      </c>
      <c r="K428" s="11">
        <v>0.01</v>
      </c>
      <c r="L428" s="11">
        <v>5.0000000000000001E-3</v>
      </c>
      <c r="M428" s="11">
        <v>5.0000000000000001E-3</v>
      </c>
      <c r="N428" s="11"/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f t="shared" si="202"/>
        <v>0</v>
      </c>
      <c r="Y428" s="12">
        <f t="shared" si="226"/>
        <v>0</v>
      </c>
      <c r="Z428" s="12">
        <f t="shared" si="227"/>
        <v>0</v>
      </c>
      <c r="AA428" s="12">
        <f t="shared" si="228"/>
        <v>0</v>
      </c>
      <c r="AB428" s="12">
        <f t="shared" si="229"/>
        <v>0</v>
      </c>
      <c r="AC428" s="12">
        <v>20000000</v>
      </c>
      <c r="AD428" s="12">
        <v>0</v>
      </c>
      <c r="AE428" s="12">
        <f>SUMIFS('[1]TIẾN ĐỘ %'!$M$6:$M$1034,'[1]TIẾN ĐỘ %'!$G$6:$G$1034,$A428,'[1]TIẾN ĐỘ %'!$F$6:$F$1034,$E428)</f>
        <v>0</v>
      </c>
      <c r="AF428" s="12">
        <f t="shared" si="203"/>
        <v>20000000</v>
      </c>
      <c r="AG428" s="12">
        <v>0</v>
      </c>
      <c r="AH428" s="12">
        <v>0</v>
      </c>
      <c r="AI428" s="12">
        <v>0</v>
      </c>
      <c r="AJ428" s="12">
        <v>0</v>
      </c>
      <c r="AK428" s="12">
        <v>-22194400</v>
      </c>
      <c r="AL428" s="12">
        <v>0</v>
      </c>
      <c r="AM428" s="12">
        <v>-22194400</v>
      </c>
      <c r="AN428" s="12">
        <f>SUMIFS('[1]DATA THÔ IN'!$P$4:$P$12031,'[1]DATA THÔ IN'!$H$4:$H$12031,$A428,'[1]DATA THÔ IN'!$AC$4:$AC$12031,$E428,'[1]DATA THÔ IN'!$AH$4:$AH$12031,"Tiến độ 1")</f>
        <v>0</v>
      </c>
      <c r="AO428" s="12">
        <f>SUMIFS('[1]DATA THÔ IN'!$P$4:$P$12031,'[1]DATA THÔ IN'!$H$4:$H$12031,$A428,'[1]DATA THÔ IN'!$AC$4:$AC$12031,$E428,'[1]DATA THÔ IN'!$AH$4:$AH$12031,"Tiến độ 2")</f>
        <v>0</v>
      </c>
      <c r="AP428" s="12">
        <f>SUMIFS('[1]TIẾN ĐỘ %'!$N$6:$N$1034,'[1]TIẾN ĐỘ %'!$G$6:$G$1034,A428,'[1]TIẾN ĐỘ %'!$F$6:$F$1034,$E428)</f>
        <v>0</v>
      </c>
      <c r="AQ428" s="12">
        <f t="shared" si="204"/>
        <v>-22194400</v>
      </c>
      <c r="AR428" s="15">
        <f t="shared" si="205"/>
        <v>0</v>
      </c>
      <c r="AS428" s="15">
        <f t="shared" si="206"/>
        <v>0</v>
      </c>
      <c r="AT428" s="15">
        <f t="shared" si="207"/>
        <v>0</v>
      </c>
      <c r="AU428" s="16">
        <f t="shared" si="208"/>
        <v>0</v>
      </c>
      <c r="AV428" s="16">
        <f t="shared" si="209"/>
        <v>0</v>
      </c>
      <c r="AW428" s="16">
        <f t="shared" si="210"/>
        <v>0</v>
      </c>
      <c r="AX428" s="16">
        <f t="shared" si="212"/>
        <v>0</v>
      </c>
      <c r="AY428" s="16">
        <f t="shared" si="213"/>
        <v>0</v>
      </c>
      <c r="AZ428" s="16">
        <f t="shared" si="214"/>
        <v>0</v>
      </c>
      <c r="BA428" s="16">
        <f t="shared" si="215"/>
        <v>-1.10972</v>
      </c>
    </row>
    <row r="429" spans="1:53" x14ac:dyDescent="0.25">
      <c r="A429" s="8" t="s">
        <v>1342</v>
      </c>
      <c r="B429" s="30" t="s">
        <v>1196</v>
      </c>
      <c r="C429" s="9" t="s">
        <v>1197</v>
      </c>
      <c r="D429" s="9" t="s">
        <v>996</v>
      </c>
      <c r="E429" s="9" t="s">
        <v>315</v>
      </c>
      <c r="F429" s="28" t="s">
        <v>1185</v>
      </c>
      <c r="G429" s="9" t="s">
        <v>998</v>
      </c>
      <c r="H429" s="11">
        <v>3.5000000000000003E-2</v>
      </c>
      <c r="I429" s="11"/>
      <c r="J429" s="11">
        <v>0.01</v>
      </c>
      <c r="K429" s="11">
        <v>0.01</v>
      </c>
      <c r="L429" s="11">
        <v>5.0000000000000001E-3</v>
      </c>
      <c r="M429" s="11">
        <v>5.0000000000000001E-3</v>
      </c>
      <c r="N429" s="11"/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f t="shared" si="202"/>
        <v>0</v>
      </c>
      <c r="Y429" s="12">
        <f t="shared" si="226"/>
        <v>0</v>
      </c>
      <c r="Z429" s="12">
        <f t="shared" si="227"/>
        <v>0</v>
      </c>
      <c r="AA429" s="12">
        <f t="shared" si="228"/>
        <v>0</v>
      </c>
      <c r="AB429" s="12">
        <f t="shared" si="229"/>
        <v>0</v>
      </c>
      <c r="AC429" s="12">
        <v>0</v>
      </c>
      <c r="AD429" s="12">
        <v>0</v>
      </c>
      <c r="AE429" s="12">
        <f>SUMIFS('[1]TIẾN ĐỘ %'!$M$6:$M$1034,'[1]TIẾN ĐỘ %'!$G$6:$G$1034,$A429,'[1]TIẾN ĐỘ %'!$F$6:$F$1034,$E429)</f>
        <v>0</v>
      </c>
      <c r="AF429" s="12">
        <f t="shared" si="203"/>
        <v>0</v>
      </c>
      <c r="AG429" s="12">
        <v>0</v>
      </c>
      <c r="AH429" s="12">
        <v>-13075200</v>
      </c>
      <c r="AI429" s="12">
        <v>-13075200</v>
      </c>
      <c r="AJ429" s="12">
        <v>0</v>
      </c>
      <c r="AK429" s="12">
        <v>0</v>
      </c>
      <c r="AL429" s="12">
        <v>0</v>
      </c>
      <c r="AM429" s="12">
        <v>0</v>
      </c>
      <c r="AN429" s="12">
        <f>SUMIFS('[1]DATA THÔ IN'!$P$4:$P$12031,'[1]DATA THÔ IN'!$H$4:$H$12031,$A429,'[1]DATA THÔ IN'!$AC$4:$AC$12031,$E429,'[1]DATA THÔ IN'!$AH$4:$AH$12031,"Tiến độ 1")</f>
        <v>0</v>
      </c>
      <c r="AO429" s="12">
        <f>SUMIFS('[1]DATA THÔ IN'!$P$4:$P$12031,'[1]DATA THÔ IN'!$H$4:$H$12031,$A429,'[1]DATA THÔ IN'!$AC$4:$AC$12031,$E429,'[1]DATA THÔ IN'!$AH$4:$AH$12031,"Tiến độ 2")</f>
        <v>0</v>
      </c>
      <c r="AP429" s="12">
        <f>SUMIFS('[1]TIẾN ĐỘ %'!$N$6:$N$1034,'[1]TIẾN ĐỘ %'!$G$6:$G$1034,A429,'[1]TIẾN ĐỘ %'!$F$6:$F$1034,$E429)</f>
        <v>0</v>
      </c>
      <c r="AQ429" s="12">
        <f t="shared" si="204"/>
        <v>-13075200</v>
      </c>
      <c r="AR429" s="15">
        <f t="shared" si="205"/>
        <v>0</v>
      </c>
      <c r="AS429" s="15">
        <f t="shared" si="206"/>
        <v>0</v>
      </c>
      <c r="AT429" s="15">
        <f t="shared" si="207"/>
        <v>0</v>
      </c>
      <c r="AU429" s="16">
        <f t="shared" si="208"/>
        <v>0</v>
      </c>
      <c r="AV429" s="16">
        <f t="shared" si="209"/>
        <v>0</v>
      </c>
      <c r="AW429" s="16">
        <f t="shared" si="210"/>
        <v>0</v>
      </c>
      <c r="AX429" s="16">
        <f t="shared" si="212"/>
        <v>0</v>
      </c>
      <c r="AY429" s="16">
        <f t="shared" si="213"/>
        <v>0</v>
      </c>
      <c r="AZ429" s="16">
        <f t="shared" si="214"/>
        <v>0</v>
      </c>
      <c r="BA429" s="16">
        <f t="shared" si="215"/>
        <v>0</v>
      </c>
    </row>
    <row r="430" spans="1:53" x14ac:dyDescent="0.25">
      <c r="A430" s="8" t="s">
        <v>1343</v>
      </c>
      <c r="B430" s="30" t="s">
        <v>1215</v>
      </c>
      <c r="C430" s="9" t="s">
        <v>1216</v>
      </c>
      <c r="D430" s="9" t="s">
        <v>996</v>
      </c>
      <c r="E430" s="9" t="s">
        <v>315</v>
      </c>
      <c r="F430" s="28" t="s">
        <v>1204</v>
      </c>
      <c r="G430" s="9" t="s">
        <v>998</v>
      </c>
      <c r="H430" s="11">
        <v>3.5000000000000003E-2</v>
      </c>
      <c r="I430" s="11">
        <v>0.02</v>
      </c>
      <c r="J430" s="11">
        <v>0.01</v>
      </c>
      <c r="K430" s="11">
        <v>0.01</v>
      </c>
      <c r="L430" s="11">
        <v>5.0000000000000001E-3</v>
      </c>
      <c r="M430" s="11">
        <v>5.0000000000000001E-3</v>
      </c>
      <c r="N430" s="11"/>
      <c r="O430" s="12">
        <v>0</v>
      </c>
      <c r="P430" s="12">
        <v>0</v>
      </c>
      <c r="Q430" s="12">
        <v>0</v>
      </c>
      <c r="R430" s="12">
        <v>0</v>
      </c>
      <c r="S430" s="12">
        <f t="shared" ref="S430:S453" si="230">ROUND(AM430*I430,0)</f>
        <v>58752</v>
      </c>
      <c r="T430" s="12">
        <v>0</v>
      </c>
      <c r="U430" s="12">
        <v>0</v>
      </c>
      <c r="V430" s="12">
        <v>0</v>
      </c>
      <c r="W430" s="12">
        <f t="shared" si="211"/>
        <v>29376</v>
      </c>
      <c r="X430" s="12">
        <f t="shared" si="202"/>
        <v>411264</v>
      </c>
      <c r="Y430" s="12">
        <f t="shared" si="226"/>
        <v>0</v>
      </c>
      <c r="Z430" s="12">
        <f t="shared" si="227"/>
        <v>0</v>
      </c>
      <c r="AA430" s="12">
        <f t="shared" si="228"/>
        <v>0</v>
      </c>
      <c r="AB430" s="12">
        <f t="shared" si="229"/>
        <v>0</v>
      </c>
      <c r="AC430" s="12">
        <v>20000000</v>
      </c>
      <c r="AD430" s="12">
        <v>20000000</v>
      </c>
      <c r="AE430" s="12">
        <f>SUMIFS('[1]TIẾN ĐỘ %'!$M$6:$M$1034,'[1]TIẾN ĐỘ %'!$G$6:$G$1034,$A430,'[1]TIẾN ĐỘ %'!$F$6:$F$1034,$E430)</f>
        <v>40000000</v>
      </c>
      <c r="AF430" s="12">
        <f t="shared" si="203"/>
        <v>80000000</v>
      </c>
      <c r="AG430" s="12">
        <v>0</v>
      </c>
      <c r="AH430" s="12">
        <v>0</v>
      </c>
      <c r="AI430" s="12">
        <v>0</v>
      </c>
      <c r="AJ430" s="12">
        <v>2937600</v>
      </c>
      <c r="AK430" s="12">
        <v>0</v>
      </c>
      <c r="AL430" s="12">
        <v>2937600</v>
      </c>
      <c r="AM430" s="12">
        <v>2937600</v>
      </c>
      <c r="AN430" s="12">
        <f>SUMIFS('[1]DATA THÔ IN'!$P$4:$P$12031,'[1]DATA THÔ IN'!$H$4:$H$12031,$A430,'[1]DATA THÔ IN'!$AC$4:$AC$12031,$E430,'[1]DATA THÔ IN'!$AH$4:$AH$12031,"Tiến độ 1")</f>
        <v>14688000</v>
      </c>
      <c r="AO430" s="12">
        <f>SUMIFS('[1]DATA THÔ IN'!$P$4:$P$12031,'[1]DATA THÔ IN'!$H$4:$H$12031,$A430,'[1]DATA THÔ IN'!$AC$4:$AC$12031,$E430,'[1]DATA THÔ IN'!$AH$4:$AH$12031,"Tiến độ 2")</f>
        <v>0</v>
      </c>
      <c r="AP430" s="12">
        <f>SUMIFS('[1]TIẾN ĐỘ %'!$N$6:$N$1034,'[1]TIẾN ĐỘ %'!$G$6:$G$1034,A430,'[1]TIẾN ĐỘ %'!$F$6:$F$1034,$E430)</f>
        <v>20563200</v>
      </c>
      <c r="AQ430" s="12">
        <f t="shared" si="204"/>
        <v>23500800</v>
      </c>
      <c r="AR430" s="15">
        <f t="shared" si="205"/>
        <v>0</v>
      </c>
      <c r="AS430" s="15">
        <f t="shared" si="206"/>
        <v>0</v>
      </c>
      <c r="AT430" s="15">
        <f t="shared" si="207"/>
        <v>0</v>
      </c>
      <c r="AU430" s="16">
        <f t="shared" si="208"/>
        <v>0.14688000000000001</v>
      </c>
      <c r="AV430" s="16">
        <f t="shared" si="209"/>
        <v>0</v>
      </c>
      <c r="AW430" s="16">
        <f t="shared" si="210"/>
        <v>0.14688000000000001</v>
      </c>
      <c r="AX430" s="16">
        <f t="shared" si="212"/>
        <v>0.36720000000000003</v>
      </c>
      <c r="AY430" s="16">
        <f t="shared" si="213"/>
        <v>0</v>
      </c>
      <c r="AZ430" s="16">
        <f t="shared" si="214"/>
        <v>0.51407999999999998</v>
      </c>
      <c r="BA430" s="16">
        <f t="shared" si="215"/>
        <v>0.29376000000000002</v>
      </c>
    </row>
    <row r="431" spans="1:53" x14ac:dyDescent="0.25">
      <c r="A431" s="8" t="s">
        <v>1345</v>
      </c>
      <c r="B431" s="30" t="s">
        <v>1240</v>
      </c>
      <c r="C431" s="9" t="s">
        <v>1241</v>
      </c>
      <c r="D431" s="9" t="s">
        <v>996</v>
      </c>
      <c r="E431" s="9" t="s">
        <v>315</v>
      </c>
      <c r="F431" s="28" t="s">
        <v>1185</v>
      </c>
      <c r="G431" s="9" t="s">
        <v>998</v>
      </c>
      <c r="H431" s="11">
        <v>3.5000000000000003E-2</v>
      </c>
      <c r="I431" s="11"/>
      <c r="J431" s="11">
        <v>0.01</v>
      </c>
      <c r="K431" s="11">
        <v>0.01</v>
      </c>
      <c r="L431" s="11">
        <v>5.0000000000000001E-3</v>
      </c>
      <c r="M431" s="11">
        <v>5.0000000000000001E-3</v>
      </c>
      <c r="N431" s="11"/>
      <c r="O431" s="12">
        <v>0</v>
      </c>
      <c r="P431" s="12">
        <v>0</v>
      </c>
      <c r="Q431" s="12">
        <v>0</v>
      </c>
      <c r="R431" s="12">
        <v>0</v>
      </c>
      <c r="S431" s="12">
        <f t="shared" si="230"/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f t="shared" si="202"/>
        <v>0</v>
      </c>
      <c r="Y431" s="12">
        <f t="shared" si="226"/>
        <v>0</v>
      </c>
      <c r="Z431" s="12">
        <f t="shared" si="227"/>
        <v>0</v>
      </c>
      <c r="AA431" s="12">
        <f t="shared" si="228"/>
        <v>0</v>
      </c>
      <c r="AB431" s="12">
        <f t="shared" si="229"/>
        <v>0</v>
      </c>
      <c r="AC431" s="12">
        <v>10000000</v>
      </c>
      <c r="AD431" s="12">
        <v>10000000</v>
      </c>
      <c r="AE431" s="12">
        <f>SUMIFS('[1]TIẾN ĐỘ %'!$M$6:$M$1034,'[1]TIẾN ĐỘ %'!$G$6:$G$1034,$A431,'[1]TIẾN ĐỘ %'!$F$6:$F$1034,$E431)</f>
        <v>10000000</v>
      </c>
      <c r="AF431" s="12">
        <f t="shared" si="203"/>
        <v>30000000</v>
      </c>
      <c r="AG431" s="12">
        <v>0</v>
      </c>
      <c r="AH431" s="12">
        <v>0</v>
      </c>
      <c r="AI431" s="12">
        <v>17625600</v>
      </c>
      <c r="AJ431" s="12">
        <v>0</v>
      </c>
      <c r="AK431" s="12">
        <v>0</v>
      </c>
      <c r="AL431" s="12">
        <v>0</v>
      </c>
      <c r="AM431" s="12">
        <v>0</v>
      </c>
      <c r="AN431" s="12">
        <f>SUMIFS('[1]DATA THÔ IN'!$P$4:$P$12031,'[1]DATA THÔ IN'!$H$4:$H$12031,$A431,'[1]DATA THÔ IN'!$AC$4:$AC$12031,$E431,'[1]DATA THÔ IN'!$AH$4:$AH$12031,"Tiến độ 1")</f>
        <v>0</v>
      </c>
      <c r="AO431" s="12">
        <f>SUMIFS('[1]DATA THÔ IN'!$P$4:$P$12031,'[1]DATA THÔ IN'!$H$4:$H$12031,$A431,'[1]DATA THÔ IN'!$AC$4:$AC$12031,$E431,'[1]DATA THÔ IN'!$AH$4:$AH$12031,"Tiến độ 2")</f>
        <v>0</v>
      </c>
      <c r="AP431" s="12">
        <f>SUMIFS('[1]TIẾN ĐỘ %'!$N$6:$N$1034,'[1]TIẾN ĐỘ %'!$G$6:$G$1034,A431,'[1]TIẾN ĐỘ %'!$F$6:$F$1034,$E431)</f>
        <v>0</v>
      </c>
      <c r="AQ431" s="12">
        <f t="shared" si="204"/>
        <v>17625600</v>
      </c>
      <c r="AR431" s="15">
        <f t="shared" si="205"/>
        <v>0</v>
      </c>
      <c r="AS431" s="15">
        <f t="shared" si="206"/>
        <v>0</v>
      </c>
      <c r="AT431" s="15">
        <f t="shared" si="207"/>
        <v>1.7625599999999999</v>
      </c>
      <c r="AU431" s="16">
        <f t="shared" si="208"/>
        <v>0</v>
      </c>
      <c r="AV431" s="16">
        <f t="shared" si="209"/>
        <v>0</v>
      </c>
      <c r="AW431" s="16">
        <f t="shared" si="210"/>
        <v>0</v>
      </c>
      <c r="AX431" s="16">
        <f t="shared" si="212"/>
        <v>0</v>
      </c>
      <c r="AY431" s="16">
        <f t="shared" si="213"/>
        <v>0</v>
      </c>
      <c r="AZ431" s="16">
        <f t="shared" si="214"/>
        <v>0</v>
      </c>
      <c r="BA431" s="16">
        <f t="shared" si="215"/>
        <v>0.58752000000000004</v>
      </c>
    </row>
    <row r="432" spans="1:53" x14ac:dyDescent="0.25">
      <c r="A432" s="8" t="s">
        <v>1296</v>
      </c>
      <c r="B432" s="30" t="s">
        <v>825</v>
      </c>
      <c r="C432" s="9" t="s">
        <v>826</v>
      </c>
      <c r="D432" s="9" t="s">
        <v>478</v>
      </c>
      <c r="E432" s="9" t="s">
        <v>315</v>
      </c>
      <c r="F432" s="28" t="s">
        <v>479</v>
      </c>
      <c r="G432" s="9" t="s">
        <v>480</v>
      </c>
      <c r="H432" s="11">
        <v>3.5000000000000003E-2</v>
      </c>
      <c r="I432" s="11"/>
      <c r="J432" s="11">
        <v>0.01</v>
      </c>
      <c r="K432" s="11">
        <v>0.01</v>
      </c>
      <c r="L432" s="11">
        <v>5.0000000000000001E-3</v>
      </c>
      <c r="M432" s="11">
        <v>5.0000000000000001E-3</v>
      </c>
      <c r="N432" s="11"/>
      <c r="O432" s="12">
        <f t="shared" si="201"/>
        <v>0</v>
      </c>
      <c r="P432" s="12">
        <f t="shared" ref="P432:P448" si="231">IF(AR432&gt;=40%,AG432*J432*(100%-H432),0)</f>
        <v>0</v>
      </c>
      <c r="Q432" s="12">
        <f t="shared" ref="Q432:Q448" si="232">IF(OR(AS432&gt;=60%,(AR432+AS432)&gt;=100%),AH432*J432*(100%-H432),0)</f>
        <v>0</v>
      </c>
      <c r="R432" s="12">
        <f t="shared" ref="R432:R448" si="233">IF(AT432&gt;=100%,AI432*(100%-H432)*K432,0)</f>
        <v>0</v>
      </c>
      <c r="S432" s="12">
        <f t="shared" si="230"/>
        <v>0</v>
      </c>
      <c r="T432" s="12">
        <f t="shared" ref="T432:T453" si="234">ROUND(IF(AU432&gt;=40%,AJ432*J432*(100%-H432),0),0)</f>
        <v>0</v>
      </c>
      <c r="U432" s="12">
        <f t="shared" ref="U432:U453" si="235">ROUND(IF(OR(AV432&gt;=60%,(AU432+AV432)&gt;=100%),AK432*J432*(100%-H432),0),0)</f>
        <v>0</v>
      </c>
      <c r="V432" s="12">
        <f t="shared" ref="V432:V453" si="236">ROUND(IF(AW432&gt;=100%,AM432*(100%-H432)*K432,0),0)</f>
        <v>0</v>
      </c>
      <c r="W432" s="12">
        <f t="shared" si="211"/>
        <v>0</v>
      </c>
      <c r="X432" s="12">
        <f t="shared" si="202"/>
        <v>0</v>
      </c>
      <c r="Y432" s="12">
        <f t="shared" si="226"/>
        <v>0</v>
      </c>
      <c r="Z432" s="12">
        <f t="shared" si="227"/>
        <v>0</v>
      </c>
      <c r="AA432" s="12">
        <f t="shared" si="228"/>
        <v>0</v>
      </c>
      <c r="AB432" s="12">
        <f t="shared" si="229"/>
        <v>0</v>
      </c>
      <c r="AC432" s="12">
        <v>50000000</v>
      </c>
      <c r="AD432" s="12">
        <v>50000000</v>
      </c>
      <c r="AE432" s="12">
        <f>SUMIFS('[1]TIẾN ĐỘ %'!$M$6:$M$1034,'[1]TIẾN ĐỘ %'!$G$6:$G$1034,$A432,'[1]TIẾN ĐỘ %'!$F$6:$F$1034,$E432)</f>
        <v>50000000</v>
      </c>
      <c r="AF432" s="12">
        <f t="shared" si="203"/>
        <v>150000000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f>SUMIFS('[1]DATA THÔ IN'!$P$4:$P$12031,'[1]DATA THÔ IN'!$H$4:$H$12031,$A432,'[1]DATA THÔ IN'!$AC$4:$AC$12031,$E432,'[1]DATA THÔ IN'!$AH$4:$AH$12031,"Tiến độ 1")</f>
        <v>0</v>
      </c>
      <c r="AO432" s="12">
        <f>SUMIFS('[1]DATA THÔ IN'!$P$4:$P$12031,'[1]DATA THÔ IN'!$H$4:$H$12031,$A432,'[1]DATA THÔ IN'!$AC$4:$AC$12031,$E432,'[1]DATA THÔ IN'!$AH$4:$AH$12031,"Tiến độ 2")</f>
        <v>14592000</v>
      </c>
      <c r="AP432" s="12">
        <f>SUMIFS('[1]TIẾN ĐỘ %'!$N$6:$N$1034,'[1]TIẾN ĐỘ %'!$G$6:$G$1034,A432,'[1]TIẾN ĐỘ %'!$F$6:$F$1034,$E432)</f>
        <v>29280000</v>
      </c>
      <c r="AQ432" s="12">
        <f t="shared" si="204"/>
        <v>29280000</v>
      </c>
      <c r="AR432" s="15">
        <f t="shared" si="205"/>
        <v>0</v>
      </c>
      <c r="AS432" s="15">
        <f t="shared" si="206"/>
        <v>0</v>
      </c>
      <c r="AT432" s="15">
        <f t="shared" si="207"/>
        <v>0</v>
      </c>
      <c r="AU432" s="16">
        <f t="shared" si="208"/>
        <v>0</v>
      </c>
      <c r="AV432" s="16">
        <f t="shared" si="209"/>
        <v>0</v>
      </c>
      <c r="AW432" s="16">
        <f t="shared" si="210"/>
        <v>0</v>
      </c>
      <c r="AX432" s="16">
        <f t="shared" si="212"/>
        <v>0</v>
      </c>
      <c r="AY432" s="16">
        <f t="shared" si="213"/>
        <v>0.29183999999999999</v>
      </c>
      <c r="AZ432" s="16">
        <f t="shared" si="214"/>
        <v>0.58560000000000001</v>
      </c>
      <c r="BA432" s="16">
        <f t="shared" si="215"/>
        <v>0.19520000000000001</v>
      </c>
    </row>
    <row r="433" spans="1:53" x14ac:dyDescent="0.25">
      <c r="A433" s="8" t="s">
        <v>1299</v>
      </c>
      <c r="B433" s="30" t="s">
        <v>831</v>
      </c>
      <c r="C433" s="9" t="s">
        <v>832</v>
      </c>
      <c r="D433" s="9" t="s">
        <v>478</v>
      </c>
      <c r="E433" s="9" t="s">
        <v>315</v>
      </c>
      <c r="F433" s="28" t="s">
        <v>491</v>
      </c>
      <c r="G433" s="9" t="s">
        <v>480</v>
      </c>
      <c r="H433" s="11">
        <v>3.5000000000000003E-2</v>
      </c>
      <c r="I433" s="11">
        <v>0.02</v>
      </c>
      <c r="J433" s="11">
        <v>0.01</v>
      </c>
      <c r="K433" s="11">
        <v>0.01</v>
      </c>
      <c r="L433" s="11">
        <v>5.0000000000000001E-3</v>
      </c>
      <c r="M433" s="11">
        <v>5.0000000000000001E-3</v>
      </c>
      <c r="N433" s="11"/>
      <c r="O433" s="12">
        <f t="shared" si="201"/>
        <v>0</v>
      </c>
      <c r="P433" s="12">
        <f t="shared" si="231"/>
        <v>0</v>
      </c>
      <c r="Q433" s="12">
        <f t="shared" si="232"/>
        <v>0</v>
      </c>
      <c r="R433" s="12">
        <f t="shared" si="233"/>
        <v>0</v>
      </c>
      <c r="S433" s="12">
        <f t="shared" si="230"/>
        <v>0</v>
      </c>
      <c r="T433" s="12">
        <f t="shared" si="234"/>
        <v>0</v>
      </c>
      <c r="U433" s="12">
        <f t="shared" si="235"/>
        <v>0</v>
      </c>
      <c r="V433" s="12">
        <f t="shared" si="236"/>
        <v>0</v>
      </c>
      <c r="W433" s="12">
        <f t="shared" si="211"/>
        <v>0</v>
      </c>
      <c r="X433" s="12">
        <f t="shared" si="202"/>
        <v>0</v>
      </c>
      <c r="Y433" s="12">
        <f t="shared" si="226"/>
        <v>0</v>
      </c>
      <c r="Z433" s="12">
        <f t="shared" si="227"/>
        <v>0</v>
      </c>
      <c r="AA433" s="12">
        <f t="shared" si="228"/>
        <v>0</v>
      </c>
      <c r="AB433" s="12">
        <f t="shared" si="229"/>
        <v>0</v>
      </c>
      <c r="AC433" s="12">
        <v>0</v>
      </c>
      <c r="AD433" s="12">
        <v>0</v>
      </c>
      <c r="AE433" s="12">
        <f>SUMIFS('[1]TIẾN ĐỘ %'!$M$6:$M$1034,'[1]TIẾN ĐỘ %'!$G$6:$G$1034,$A433,'[1]TIẾN ĐỘ %'!$F$6:$F$1034,$E433)</f>
        <v>0</v>
      </c>
      <c r="AF433" s="12">
        <f t="shared" si="203"/>
        <v>0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f>SUMIFS('[1]DATA THÔ IN'!$P$4:$P$12031,'[1]DATA THÔ IN'!$H$4:$H$12031,$A433,'[1]DATA THÔ IN'!$AC$4:$AC$12031,$E433,'[1]DATA THÔ IN'!$AH$4:$AH$12031,"Tiến độ 1")</f>
        <v>0</v>
      </c>
      <c r="AO433" s="12">
        <f>SUMIFS('[1]DATA THÔ IN'!$P$4:$P$12031,'[1]DATA THÔ IN'!$H$4:$H$12031,$A433,'[1]DATA THÔ IN'!$AC$4:$AC$12031,$E433,'[1]DATA THÔ IN'!$AH$4:$AH$12031,"Tiến độ 2")</f>
        <v>0</v>
      </c>
      <c r="AP433" s="12">
        <f>SUMIFS('[1]TIẾN ĐỘ %'!$N$6:$N$1034,'[1]TIẾN ĐỘ %'!$G$6:$G$1034,A433,'[1]TIẾN ĐỘ %'!$F$6:$F$1034,$E433)</f>
        <v>0</v>
      </c>
      <c r="AQ433" s="12">
        <f t="shared" si="204"/>
        <v>0</v>
      </c>
      <c r="AR433" s="15">
        <f t="shared" si="205"/>
        <v>0</v>
      </c>
      <c r="AS433" s="15">
        <f t="shared" si="206"/>
        <v>0</v>
      </c>
      <c r="AT433" s="15">
        <f t="shared" si="207"/>
        <v>0</v>
      </c>
      <c r="AU433" s="16">
        <f t="shared" si="208"/>
        <v>0</v>
      </c>
      <c r="AV433" s="16">
        <f t="shared" si="209"/>
        <v>0</v>
      </c>
      <c r="AW433" s="16">
        <f t="shared" si="210"/>
        <v>0</v>
      </c>
      <c r="AX433" s="16">
        <f t="shared" si="212"/>
        <v>0</v>
      </c>
      <c r="AY433" s="16">
        <f t="shared" si="213"/>
        <v>0</v>
      </c>
      <c r="AZ433" s="16">
        <f t="shared" si="214"/>
        <v>0</v>
      </c>
      <c r="BA433" s="16">
        <f t="shared" si="215"/>
        <v>0</v>
      </c>
    </row>
    <row r="434" spans="1:53" x14ac:dyDescent="0.25">
      <c r="A434" s="8" t="s">
        <v>1313</v>
      </c>
      <c r="B434" s="30" t="s">
        <v>857</v>
      </c>
      <c r="C434" s="9" t="s">
        <v>858</v>
      </c>
      <c r="D434" s="9" t="s">
        <v>478</v>
      </c>
      <c r="E434" s="9" t="s">
        <v>315</v>
      </c>
      <c r="F434" s="28" t="s">
        <v>494</v>
      </c>
      <c r="G434" s="9" t="s">
        <v>480</v>
      </c>
      <c r="H434" s="11">
        <v>3.5000000000000003E-2</v>
      </c>
      <c r="I434" s="11"/>
      <c r="J434" s="11">
        <v>0.01</v>
      </c>
      <c r="K434" s="11">
        <v>0.01</v>
      </c>
      <c r="L434" s="11">
        <v>5.0000000000000001E-3</v>
      </c>
      <c r="M434" s="11">
        <v>5.0000000000000001E-3</v>
      </c>
      <c r="N434" s="11"/>
      <c r="O434" s="12">
        <f t="shared" si="201"/>
        <v>0</v>
      </c>
      <c r="P434" s="12">
        <f t="shared" si="231"/>
        <v>0</v>
      </c>
      <c r="Q434" s="12">
        <f t="shared" si="232"/>
        <v>0</v>
      </c>
      <c r="R434" s="12">
        <f t="shared" si="233"/>
        <v>0</v>
      </c>
      <c r="S434" s="12">
        <f t="shared" si="230"/>
        <v>0</v>
      </c>
      <c r="T434" s="12">
        <f t="shared" si="234"/>
        <v>0</v>
      </c>
      <c r="U434" s="12">
        <f t="shared" si="235"/>
        <v>0</v>
      </c>
      <c r="V434" s="12">
        <f t="shared" si="236"/>
        <v>0</v>
      </c>
      <c r="W434" s="12">
        <f t="shared" si="211"/>
        <v>0</v>
      </c>
      <c r="X434" s="12">
        <f t="shared" si="202"/>
        <v>0</v>
      </c>
      <c r="Y434" s="12">
        <f t="shared" si="226"/>
        <v>349623.36</v>
      </c>
      <c r="Z434" s="12">
        <f t="shared" si="227"/>
        <v>519710.39999999997</v>
      </c>
      <c r="AA434" s="12">
        <f t="shared" si="228"/>
        <v>869333.76</v>
      </c>
      <c r="AB434" s="12">
        <f t="shared" si="229"/>
        <v>0</v>
      </c>
      <c r="AC434" s="12">
        <v>30000000</v>
      </c>
      <c r="AD434" s="12">
        <v>30000000</v>
      </c>
      <c r="AE434" s="12">
        <f>SUMIFS('[1]TIẾN ĐỘ %'!$M$6:$M$1034,'[1]TIẾN ĐỘ %'!$G$6:$G$1034,$A434,'[1]TIẾN ĐỘ %'!$F$6:$F$1034,$E434)</f>
        <v>90000000</v>
      </c>
      <c r="AF434" s="12">
        <f t="shared" si="203"/>
        <v>150000000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f>SUMIFS('[1]DATA THÔ IN'!$P$4:$P$12031,'[1]DATA THÔ IN'!$H$4:$H$12031,$A434,'[1]DATA THÔ IN'!$AC$4:$AC$12031,$E434,'[1]DATA THÔ IN'!$AH$4:$AH$12031,"Tiến độ 1")</f>
        <v>36230400</v>
      </c>
      <c r="AO434" s="12">
        <f>SUMIFS('[1]DATA THÔ IN'!$P$4:$P$12031,'[1]DATA THÔ IN'!$H$4:$H$12031,$A434,'[1]DATA THÔ IN'!$AC$4:$AC$12031,$E434,'[1]DATA THÔ IN'!$AH$4:$AH$12031,"Tiến độ 2")</f>
        <v>53856000</v>
      </c>
      <c r="AP434" s="12">
        <f>SUMIFS('[1]TIẾN ĐỘ %'!$N$6:$N$1034,'[1]TIẾN ĐỘ %'!$G$6:$G$1034,A434,'[1]TIẾN ĐỘ %'!$F$6:$F$1034,$E434)</f>
        <v>90086400</v>
      </c>
      <c r="AQ434" s="12">
        <f t="shared" si="204"/>
        <v>90086400</v>
      </c>
      <c r="AR434" s="15">
        <f t="shared" si="205"/>
        <v>0</v>
      </c>
      <c r="AS434" s="15">
        <f t="shared" si="206"/>
        <v>0</v>
      </c>
      <c r="AT434" s="15">
        <f t="shared" si="207"/>
        <v>0</v>
      </c>
      <c r="AU434" s="16">
        <f t="shared" si="208"/>
        <v>0</v>
      </c>
      <c r="AV434" s="16">
        <f t="shared" si="209"/>
        <v>0</v>
      </c>
      <c r="AW434" s="16">
        <f t="shared" si="210"/>
        <v>0</v>
      </c>
      <c r="AX434" s="16">
        <f t="shared" si="212"/>
        <v>0.40255999999999997</v>
      </c>
      <c r="AY434" s="16">
        <f t="shared" si="213"/>
        <v>0.59840000000000004</v>
      </c>
      <c r="AZ434" s="16">
        <f t="shared" si="214"/>
        <v>1.0009600000000001</v>
      </c>
      <c r="BA434" s="16">
        <f t="shared" si="215"/>
        <v>0.600576</v>
      </c>
    </row>
    <row r="435" spans="1:53" x14ac:dyDescent="0.25">
      <c r="A435" s="8" t="s">
        <v>1329</v>
      </c>
      <c r="B435" s="30" t="s">
        <v>873</v>
      </c>
      <c r="C435" s="9" t="s">
        <v>874</v>
      </c>
      <c r="D435" s="9" t="s">
        <v>478</v>
      </c>
      <c r="E435" s="9" t="s">
        <v>315</v>
      </c>
      <c r="F435" s="28" t="s">
        <v>491</v>
      </c>
      <c r="G435" s="9" t="s">
        <v>480</v>
      </c>
      <c r="H435" s="11">
        <v>3.5000000000000003E-2</v>
      </c>
      <c r="I435" s="11"/>
      <c r="J435" s="11">
        <v>0.01</v>
      </c>
      <c r="K435" s="11">
        <v>0.01</v>
      </c>
      <c r="L435" s="11">
        <v>5.0000000000000001E-3</v>
      </c>
      <c r="M435" s="11">
        <v>5.0000000000000001E-3</v>
      </c>
      <c r="N435" s="11"/>
      <c r="O435" s="12">
        <f t="shared" si="201"/>
        <v>0</v>
      </c>
      <c r="P435" s="12">
        <f t="shared" si="231"/>
        <v>0</v>
      </c>
      <c r="Q435" s="12">
        <f t="shared" si="232"/>
        <v>0</v>
      </c>
      <c r="R435" s="12">
        <f t="shared" si="233"/>
        <v>0</v>
      </c>
      <c r="S435" s="12">
        <f t="shared" si="230"/>
        <v>0</v>
      </c>
      <c r="T435" s="12">
        <f t="shared" si="234"/>
        <v>1889856</v>
      </c>
      <c r="U435" s="12">
        <f t="shared" si="235"/>
        <v>161935</v>
      </c>
      <c r="V435" s="12">
        <f t="shared" si="236"/>
        <v>2051791</v>
      </c>
      <c r="W435" s="12">
        <f t="shared" si="211"/>
        <v>1958400</v>
      </c>
      <c r="X435" s="12">
        <f t="shared" si="202"/>
        <v>0</v>
      </c>
      <c r="Y435" s="12">
        <f t="shared" si="226"/>
        <v>2858407.1999999997</v>
      </c>
      <c r="Z435" s="12">
        <f t="shared" si="227"/>
        <v>7781760</v>
      </c>
      <c r="AA435" s="12">
        <f t="shared" si="228"/>
        <v>10640167.199999999</v>
      </c>
      <c r="AB435" s="12">
        <f t="shared" si="229"/>
        <v>6345978.96</v>
      </c>
      <c r="AC435" s="12">
        <v>150000000</v>
      </c>
      <c r="AD435" s="12">
        <v>150000000</v>
      </c>
      <c r="AE435" s="12">
        <f>SUMIFS('[1]TIẾN ĐỘ %'!$M$6:$M$1034,'[1]TIẾN ĐỘ %'!$G$6:$G$1034,$A435,'[1]TIẾN ĐỘ %'!$F$6:$F$1034,$E435)</f>
        <v>150000000</v>
      </c>
      <c r="AF435" s="12">
        <f t="shared" si="203"/>
        <v>450000000</v>
      </c>
      <c r="AG435" s="12">
        <v>0</v>
      </c>
      <c r="AH435" s="12">
        <v>0</v>
      </c>
      <c r="AI435" s="12">
        <v>0</v>
      </c>
      <c r="AJ435" s="12">
        <v>195840000</v>
      </c>
      <c r="AK435" s="12">
        <v>16780800</v>
      </c>
      <c r="AL435" s="12">
        <v>195840000</v>
      </c>
      <c r="AM435" s="12">
        <v>212620800</v>
      </c>
      <c r="AN435" s="12">
        <f>SUMIFS('[1]DATA THÔ IN'!$P$4:$P$12031,'[1]DATA THÔ IN'!$H$4:$H$12031,$A435,'[1]DATA THÔ IN'!$AC$4:$AC$12031,$E435,'[1]DATA THÔ IN'!$AH$4:$AH$12031,"Tiến độ 1")</f>
        <v>296208000</v>
      </c>
      <c r="AO435" s="12">
        <f>SUMIFS('[1]DATA THÔ IN'!$P$4:$P$12031,'[1]DATA THÔ IN'!$H$4:$H$12031,$A435,'[1]DATA THÔ IN'!$AC$4:$AC$12031,$E435,'[1]DATA THÔ IN'!$AH$4:$AH$12031,"Tiến độ 2")</f>
        <v>806400000</v>
      </c>
      <c r="AP435" s="12">
        <f>SUMIFS('[1]TIẾN ĐỘ %'!$N$6:$N$1034,'[1]TIẾN ĐỘ %'!$G$6:$G$1034,A435,'[1]TIẾN ĐỘ %'!$F$6:$F$1034,$E435)</f>
        <v>1102608000</v>
      </c>
      <c r="AQ435" s="12">
        <f t="shared" si="204"/>
        <v>1315228800</v>
      </c>
      <c r="AR435" s="15">
        <f t="shared" si="205"/>
        <v>0</v>
      </c>
      <c r="AS435" s="15">
        <f t="shared" si="206"/>
        <v>0</v>
      </c>
      <c r="AT435" s="15">
        <f t="shared" si="207"/>
        <v>0</v>
      </c>
      <c r="AU435" s="16">
        <f t="shared" si="208"/>
        <v>1.3056000000000001</v>
      </c>
      <c r="AV435" s="16">
        <f t="shared" si="209"/>
        <v>0.111872</v>
      </c>
      <c r="AW435" s="16">
        <f t="shared" si="210"/>
        <v>1.4174720000000001</v>
      </c>
      <c r="AX435" s="16">
        <f t="shared" si="212"/>
        <v>1.97472</v>
      </c>
      <c r="AY435" s="16">
        <f t="shared" si="213"/>
        <v>5.3760000000000003</v>
      </c>
      <c r="AZ435" s="16">
        <f t="shared" si="214"/>
        <v>7.3507199999999999</v>
      </c>
      <c r="BA435" s="16">
        <f t="shared" si="215"/>
        <v>2.9227306666666668</v>
      </c>
    </row>
    <row r="436" spans="1:53" x14ac:dyDescent="0.25">
      <c r="A436" s="8" t="s">
        <v>1324</v>
      </c>
      <c r="B436" s="30" t="s">
        <v>879</v>
      </c>
      <c r="C436" s="9" t="s">
        <v>880</v>
      </c>
      <c r="D436" s="9" t="s">
        <v>478</v>
      </c>
      <c r="E436" s="9" t="s">
        <v>315</v>
      </c>
      <c r="F436" s="28" t="s">
        <v>479</v>
      </c>
      <c r="G436" s="9" t="s">
        <v>480</v>
      </c>
      <c r="H436" s="11">
        <v>3.5000000000000003E-2</v>
      </c>
      <c r="I436" s="11"/>
      <c r="J436" s="11">
        <v>0.01</v>
      </c>
      <c r="K436" s="11">
        <v>0.01</v>
      </c>
      <c r="L436" s="11">
        <v>5.0000000000000001E-3</v>
      </c>
      <c r="M436" s="11">
        <v>5.0000000000000001E-3</v>
      </c>
      <c r="N436" s="11"/>
      <c r="O436" s="12">
        <f t="shared" si="201"/>
        <v>0</v>
      </c>
      <c r="P436" s="12">
        <f t="shared" si="231"/>
        <v>236232</v>
      </c>
      <c r="Q436" s="12">
        <f t="shared" si="232"/>
        <v>344898.72</v>
      </c>
      <c r="R436" s="12">
        <f t="shared" si="233"/>
        <v>581130.72</v>
      </c>
      <c r="S436" s="12">
        <f t="shared" si="230"/>
        <v>0</v>
      </c>
      <c r="T436" s="12">
        <f t="shared" si="234"/>
        <v>0</v>
      </c>
      <c r="U436" s="12">
        <f t="shared" si="235"/>
        <v>0</v>
      </c>
      <c r="V436" s="12">
        <f t="shared" si="236"/>
        <v>0</v>
      </c>
      <c r="W436" s="12">
        <f t="shared" si="211"/>
        <v>0</v>
      </c>
      <c r="X436" s="12">
        <f t="shared" si="202"/>
        <v>0</v>
      </c>
      <c r="Y436" s="12">
        <f t="shared" si="226"/>
        <v>0</v>
      </c>
      <c r="Z436" s="12">
        <f t="shared" si="227"/>
        <v>0</v>
      </c>
      <c r="AA436" s="12">
        <f t="shared" si="228"/>
        <v>600307.19999999995</v>
      </c>
      <c r="AB436" s="12">
        <f t="shared" si="229"/>
        <v>0</v>
      </c>
      <c r="AC436" s="12">
        <v>60000000</v>
      </c>
      <c r="AD436" s="12">
        <v>60000000</v>
      </c>
      <c r="AE436" s="12">
        <f>SUMIFS('[1]TIẾN ĐỘ %'!$M$6:$M$1034,'[1]TIẾN ĐỘ %'!$G$6:$G$1034,$A436,'[1]TIẾN ĐỘ %'!$F$6:$F$1034,$E436)</f>
        <v>60000000</v>
      </c>
      <c r="AF436" s="12">
        <f t="shared" si="203"/>
        <v>180000000</v>
      </c>
      <c r="AG436" s="12">
        <v>24480000</v>
      </c>
      <c r="AH436" s="12">
        <v>35740800</v>
      </c>
      <c r="AI436" s="12">
        <v>60220800</v>
      </c>
      <c r="AJ436" s="12">
        <v>0</v>
      </c>
      <c r="AK436" s="12">
        <v>0</v>
      </c>
      <c r="AL436" s="12">
        <v>0</v>
      </c>
      <c r="AM436" s="12">
        <v>0</v>
      </c>
      <c r="AN436" s="12">
        <f>SUMIFS('[1]DATA THÔ IN'!$P$4:$P$12031,'[1]DATA THÔ IN'!$H$4:$H$12031,$A436,'[1]DATA THÔ IN'!$AC$4:$AC$12031,$E436,'[1]DATA THÔ IN'!$AH$4:$AH$12031,"Tiến độ 1")</f>
        <v>0</v>
      </c>
      <c r="AO436" s="12">
        <f>SUMIFS('[1]DATA THÔ IN'!$P$4:$P$12031,'[1]DATA THÔ IN'!$H$4:$H$12031,$A436,'[1]DATA THÔ IN'!$AC$4:$AC$12031,$E436,'[1]DATA THÔ IN'!$AH$4:$AH$12031,"Tiến độ 2")</f>
        <v>0</v>
      </c>
      <c r="AP436" s="12">
        <f>SUMIFS('[1]TIẾN ĐỘ %'!$N$6:$N$1034,'[1]TIẾN ĐỘ %'!$G$6:$G$1034,A436,'[1]TIẾN ĐỘ %'!$F$6:$F$1034,$E436)</f>
        <v>62208000</v>
      </c>
      <c r="AQ436" s="12">
        <f t="shared" si="204"/>
        <v>122428800</v>
      </c>
      <c r="AR436" s="15">
        <f t="shared" si="205"/>
        <v>0.40799999999999997</v>
      </c>
      <c r="AS436" s="15">
        <f t="shared" si="206"/>
        <v>0.59567999999999999</v>
      </c>
      <c r="AT436" s="15">
        <f t="shared" si="207"/>
        <v>1.0036799999999999</v>
      </c>
      <c r="AU436" s="16">
        <f t="shared" si="208"/>
        <v>0</v>
      </c>
      <c r="AV436" s="16">
        <f t="shared" si="209"/>
        <v>0</v>
      </c>
      <c r="AW436" s="16">
        <f t="shared" si="210"/>
        <v>0</v>
      </c>
      <c r="AX436" s="16">
        <f t="shared" si="212"/>
        <v>0</v>
      </c>
      <c r="AY436" s="16">
        <f t="shared" si="213"/>
        <v>0</v>
      </c>
      <c r="AZ436" s="16">
        <f t="shared" si="214"/>
        <v>1.0367999999999999</v>
      </c>
      <c r="BA436" s="16">
        <f t="shared" si="215"/>
        <v>0.68015999999999999</v>
      </c>
    </row>
    <row r="437" spans="1:53" x14ac:dyDescent="0.25">
      <c r="A437" s="8" t="s">
        <v>1278</v>
      </c>
      <c r="B437" s="30" t="s">
        <v>313</v>
      </c>
      <c r="C437" s="9" t="s">
        <v>314</v>
      </c>
      <c r="D437" s="9" t="s">
        <v>55</v>
      </c>
      <c r="E437" s="9" t="s">
        <v>315</v>
      </c>
      <c r="F437" s="28" t="s">
        <v>70</v>
      </c>
      <c r="G437" s="9" t="s">
        <v>57</v>
      </c>
      <c r="H437" s="11">
        <v>3.5000000000000003E-2</v>
      </c>
      <c r="I437" s="11"/>
      <c r="J437" s="11">
        <v>0.01</v>
      </c>
      <c r="K437" s="11">
        <v>0.01</v>
      </c>
      <c r="L437" s="11">
        <v>5.0000000000000001E-3</v>
      </c>
      <c r="M437" s="11">
        <v>5.0000000000000001E-3</v>
      </c>
      <c r="N437" s="11"/>
      <c r="O437" s="12">
        <f t="shared" si="201"/>
        <v>0</v>
      </c>
      <c r="P437" s="12">
        <f t="shared" si="231"/>
        <v>0</v>
      </c>
      <c r="Q437" s="12">
        <f t="shared" si="232"/>
        <v>0</v>
      </c>
      <c r="R437" s="12">
        <f t="shared" si="233"/>
        <v>595304.64</v>
      </c>
      <c r="S437" s="12">
        <f t="shared" si="230"/>
        <v>0</v>
      </c>
      <c r="T437" s="12">
        <f t="shared" si="234"/>
        <v>0</v>
      </c>
      <c r="U437" s="12">
        <f t="shared" si="235"/>
        <v>0</v>
      </c>
      <c r="V437" s="12">
        <f t="shared" si="236"/>
        <v>387420</v>
      </c>
      <c r="W437" s="12">
        <f t="shared" si="211"/>
        <v>0</v>
      </c>
      <c r="X437" s="12">
        <f t="shared" si="202"/>
        <v>0</v>
      </c>
      <c r="Y437" s="12">
        <f t="shared" si="226"/>
        <v>0</v>
      </c>
      <c r="Z437" s="12">
        <f t="shared" si="227"/>
        <v>0</v>
      </c>
      <c r="AA437" s="12">
        <f t="shared" si="228"/>
        <v>485248.32</v>
      </c>
      <c r="AB437" s="12">
        <f t="shared" si="229"/>
        <v>733986.72</v>
      </c>
      <c r="AC437" s="12">
        <v>60000000</v>
      </c>
      <c r="AD437" s="12">
        <v>40000000</v>
      </c>
      <c r="AE437" s="12">
        <f>SUMIFS('[1]TIẾN ĐỘ %'!$M$6:$M$1034,'[1]TIẾN ĐỘ %'!$G$6:$G$1034,$A437,'[1]TIẾN ĐỘ %'!$F$6:$F$1034,$E437)</f>
        <v>50000000</v>
      </c>
      <c r="AF437" s="12">
        <f t="shared" si="203"/>
        <v>150000000</v>
      </c>
      <c r="AG437" s="12">
        <v>17625600</v>
      </c>
      <c r="AH437" s="12">
        <v>0</v>
      </c>
      <c r="AI437" s="12">
        <v>61689600</v>
      </c>
      <c r="AJ437" s="12">
        <v>0</v>
      </c>
      <c r="AK437" s="12">
        <v>0</v>
      </c>
      <c r="AL437" s="12">
        <v>0</v>
      </c>
      <c r="AM437" s="12">
        <v>40147200</v>
      </c>
      <c r="AN437" s="12">
        <f>SUMIFS('[1]DATA THÔ IN'!$P$4:$P$12031,'[1]DATA THÔ IN'!$H$4:$H$12031,$A437,'[1]DATA THÔ IN'!$AC$4:$AC$12031,$E437,'[1]DATA THÔ IN'!$AH$4:$AH$12031,"Tiến độ 1")</f>
        <v>0</v>
      </c>
      <c r="AO437" s="12">
        <f>SUMIFS('[1]DATA THÔ IN'!$P$4:$P$12031,'[1]DATA THÔ IN'!$H$4:$H$12031,$A437,'[1]DATA THÔ IN'!$AC$4:$AC$12031,$E437,'[1]DATA THÔ IN'!$AH$4:$AH$12031,"Tiến độ 2")</f>
        <v>0</v>
      </c>
      <c r="AP437" s="12">
        <f>SUMIFS('[1]TIẾN ĐỘ %'!$N$6:$N$1034,'[1]TIẾN ĐỘ %'!$G$6:$G$1034,A437,'[1]TIẾN ĐỘ %'!$F$6:$F$1034,$E437)</f>
        <v>50284800</v>
      </c>
      <c r="AQ437" s="12">
        <f t="shared" si="204"/>
        <v>152121600</v>
      </c>
      <c r="AR437" s="15">
        <f t="shared" si="205"/>
        <v>0.29376000000000002</v>
      </c>
      <c r="AS437" s="15">
        <f t="shared" si="206"/>
        <v>0</v>
      </c>
      <c r="AT437" s="15">
        <f t="shared" si="207"/>
        <v>1.02816</v>
      </c>
      <c r="AU437" s="16">
        <f t="shared" si="208"/>
        <v>0</v>
      </c>
      <c r="AV437" s="16">
        <f t="shared" si="209"/>
        <v>0</v>
      </c>
      <c r="AW437" s="16">
        <f t="shared" si="210"/>
        <v>1.0036799999999999</v>
      </c>
      <c r="AX437" s="16">
        <f t="shared" si="212"/>
        <v>0</v>
      </c>
      <c r="AY437" s="16">
        <f t="shared" si="213"/>
        <v>0</v>
      </c>
      <c r="AZ437" s="16">
        <f t="shared" si="214"/>
        <v>1.0056959999999999</v>
      </c>
      <c r="BA437" s="16">
        <f t="shared" si="215"/>
        <v>1.0141439999999999</v>
      </c>
    </row>
    <row r="438" spans="1:53" x14ac:dyDescent="0.25">
      <c r="A438" s="8" t="s">
        <v>1268</v>
      </c>
      <c r="B438" s="30" t="s">
        <v>319</v>
      </c>
      <c r="C438" s="9" t="s">
        <v>320</v>
      </c>
      <c r="D438" s="9" t="s">
        <v>55</v>
      </c>
      <c r="E438" s="9" t="s">
        <v>315</v>
      </c>
      <c r="F438" s="28" t="s">
        <v>70</v>
      </c>
      <c r="G438" s="9" t="s">
        <v>57</v>
      </c>
      <c r="H438" s="11">
        <v>3.5000000000000003E-2</v>
      </c>
      <c r="I438" s="11"/>
      <c r="J438" s="11">
        <v>0.01</v>
      </c>
      <c r="K438" s="11">
        <v>0.01</v>
      </c>
      <c r="L438" s="11">
        <v>5.0000000000000001E-3</v>
      </c>
      <c r="M438" s="11">
        <v>5.0000000000000001E-3</v>
      </c>
      <c r="N438" s="11"/>
      <c r="O438" s="12">
        <f t="shared" si="201"/>
        <v>0</v>
      </c>
      <c r="P438" s="12">
        <f t="shared" si="231"/>
        <v>0</v>
      </c>
      <c r="Q438" s="12">
        <f t="shared" si="232"/>
        <v>0</v>
      </c>
      <c r="R438" s="12">
        <f t="shared" si="233"/>
        <v>0</v>
      </c>
      <c r="S438" s="12">
        <f t="shared" si="230"/>
        <v>0</v>
      </c>
      <c r="T438" s="12">
        <f t="shared" si="234"/>
        <v>170087</v>
      </c>
      <c r="U438" s="12">
        <f t="shared" si="235"/>
        <v>0</v>
      </c>
      <c r="V438" s="12">
        <f t="shared" si="236"/>
        <v>0</v>
      </c>
      <c r="W438" s="12">
        <f t="shared" si="211"/>
        <v>176256</v>
      </c>
      <c r="X438" s="12">
        <f t="shared" si="202"/>
        <v>0</v>
      </c>
      <c r="Y438" s="12">
        <f t="shared" si="226"/>
        <v>0</v>
      </c>
      <c r="Z438" s="12">
        <f t="shared" si="227"/>
        <v>0</v>
      </c>
      <c r="AA438" s="12">
        <f t="shared" si="228"/>
        <v>593637.12</v>
      </c>
      <c r="AB438" s="12">
        <f t="shared" si="229"/>
        <v>0</v>
      </c>
      <c r="AC438" s="12">
        <v>40000000</v>
      </c>
      <c r="AD438" s="12">
        <v>40000000</v>
      </c>
      <c r="AE438" s="12">
        <f>SUMIFS('[1]TIẾN ĐỘ %'!$M$6:$M$1034,'[1]TIẾN ĐỘ %'!$G$6:$G$1034,$A438,'[1]TIẾN ĐỘ %'!$F$6:$F$1034,$E438)</f>
        <v>60000000</v>
      </c>
      <c r="AF438" s="12">
        <f t="shared" si="203"/>
        <v>140000000</v>
      </c>
      <c r="AG438" s="12">
        <v>0</v>
      </c>
      <c r="AH438" s="12">
        <v>0</v>
      </c>
      <c r="AI438" s="12">
        <v>0</v>
      </c>
      <c r="AJ438" s="12">
        <v>17625600</v>
      </c>
      <c r="AK438" s="12">
        <v>7296000</v>
      </c>
      <c r="AL438" s="12">
        <v>17625600</v>
      </c>
      <c r="AM438" s="12">
        <v>24921600</v>
      </c>
      <c r="AN438" s="12">
        <f>SUMIFS('[1]DATA THÔ IN'!$P$4:$P$12031,'[1]DATA THÔ IN'!$H$4:$H$12031,$A438,'[1]DATA THÔ IN'!$AC$4:$AC$12031,$E438,'[1]DATA THÔ IN'!$AH$4:$AH$12031,"Tiến độ 1")</f>
        <v>11750400</v>
      </c>
      <c r="AO438" s="12">
        <f>SUMIFS('[1]DATA THÔ IN'!$P$4:$P$12031,'[1]DATA THÔ IN'!$H$4:$H$12031,$A438,'[1]DATA THÔ IN'!$AC$4:$AC$12031,$E438,'[1]DATA THÔ IN'!$AH$4:$AH$12031,"Tiến độ 2")</f>
        <v>0</v>
      </c>
      <c r="AP438" s="12">
        <f>SUMIFS('[1]TIẾN ĐỘ %'!$N$6:$N$1034,'[1]TIẾN ĐỘ %'!$G$6:$G$1034,A438,'[1]TIẾN ĐỘ %'!$F$6:$F$1034,$E438)</f>
        <v>61516800</v>
      </c>
      <c r="AQ438" s="12">
        <f t="shared" si="204"/>
        <v>86438400</v>
      </c>
      <c r="AR438" s="15">
        <f t="shared" si="205"/>
        <v>0</v>
      </c>
      <c r="AS438" s="15">
        <f t="shared" si="206"/>
        <v>0</v>
      </c>
      <c r="AT438" s="15">
        <f t="shared" si="207"/>
        <v>0</v>
      </c>
      <c r="AU438" s="16">
        <f t="shared" si="208"/>
        <v>0.44063999999999998</v>
      </c>
      <c r="AV438" s="16">
        <f t="shared" si="209"/>
        <v>0.18240000000000001</v>
      </c>
      <c r="AW438" s="16">
        <f t="shared" si="210"/>
        <v>0.62304000000000004</v>
      </c>
      <c r="AX438" s="16">
        <f t="shared" si="212"/>
        <v>0.19583999999999999</v>
      </c>
      <c r="AY438" s="16">
        <f t="shared" si="213"/>
        <v>0</v>
      </c>
      <c r="AZ438" s="16">
        <f t="shared" si="214"/>
        <v>1.02528</v>
      </c>
      <c r="BA438" s="16">
        <f t="shared" si="215"/>
        <v>0.61741714285714289</v>
      </c>
    </row>
    <row r="439" spans="1:53" x14ac:dyDescent="0.25">
      <c r="A439" s="8" t="s">
        <v>1285</v>
      </c>
      <c r="B439" s="28" t="s">
        <v>323</v>
      </c>
      <c r="C439" s="28" t="s">
        <v>324</v>
      </c>
      <c r="D439" s="9" t="s">
        <v>76</v>
      </c>
      <c r="E439" s="9" t="s">
        <v>315</v>
      </c>
      <c r="F439" s="28" t="s">
        <v>89</v>
      </c>
      <c r="G439" s="9" t="s">
        <v>57</v>
      </c>
      <c r="H439" s="11">
        <v>3.5000000000000003E-2</v>
      </c>
      <c r="I439" s="11"/>
      <c r="J439" s="11">
        <v>0.01</v>
      </c>
      <c r="K439" s="11">
        <v>0.01</v>
      </c>
      <c r="L439" s="11">
        <v>5.0000000000000001E-3</v>
      </c>
      <c r="M439" s="11">
        <v>5.0000000000000001E-3</v>
      </c>
      <c r="N439" s="11"/>
      <c r="O439" s="12">
        <f t="shared" si="201"/>
        <v>0</v>
      </c>
      <c r="P439" s="12">
        <f t="shared" si="231"/>
        <v>0</v>
      </c>
      <c r="Q439" s="12">
        <f t="shared" si="232"/>
        <v>0</v>
      </c>
      <c r="R439" s="12">
        <f t="shared" si="233"/>
        <v>0</v>
      </c>
      <c r="S439" s="12">
        <f t="shared" si="230"/>
        <v>0</v>
      </c>
      <c r="T439" s="12">
        <f t="shared" si="234"/>
        <v>0</v>
      </c>
      <c r="U439" s="12">
        <f t="shared" si="235"/>
        <v>0</v>
      </c>
      <c r="V439" s="12">
        <f t="shared" si="236"/>
        <v>0</v>
      </c>
      <c r="W439" s="12">
        <f t="shared" si="211"/>
        <v>0</v>
      </c>
      <c r="X439" s="12">
        <f t="shared" si="202"/>
        <v>0</v>
      </c>
      <c r="Y439" s="12">
        <f t="shared" si="226"/>
        <v>0</v>
      </c>
      <c r="Z439" s="12">
        <f t="shared" si="227"/>
        <v>0</v>
      </c>
      <c r="AA439" s="12">
        <f t="shared" si="228"/>
        <v>0</v>
      </c>
      <c r="AB439" s="12">
        <f t="shared" si="229"/>
        <v>0</v>
      </c>
      <c r="AC439" s="12">
        <v>0</v>
      </c>
      <c r="AD439" s="12">
        <v>0</v>
      </c>
      <c r="AE439" s="12">
        <f>SUMIFS('[1]TIẾN ĐỘ %'!$M$6:$M$1034,'[1]TIẾN ĐỘ %'!$G$6:$G$1034,$A439,'[1]TIẾN ĐỘ %'!$F$6:$F$1034,$E439)</f>
        <v>0</v>
      </c>
      <c r="AF439" s="12">
        <f t="shared" si="203"/>
        <v>0</v>
      </c>
      <c r="AG439" s="12">
        <v>-7248000</v>
      </c>
      <c r="AH439" s="12">
        <v>0</v>
      </c>
      <c r="AI439" s="12">
        <v>-7248000</v>
      </c>
      <c r="AJ439" s="12">
        <v>0</v>
      </c>
      <c r="AK439" s="12">
        <v>0</v>
      </c>
      <c r="AL439" s="12">
        <v>0</v>
      </c>
      <c r="AM439" s="12">
        <v>0</v>
      </c>
      <c r="AN439" s="12">
        <f>SUMIFS('[1]DATA THÔ IN'!$P$4:$P$12031,'[1]DATA THÔ IN'!$H$4:$H$12031,$A439,'[1]DATA THÔ IN'!$AC$4:$AC$12031,$E439,'[1]DATA THÔ IN'!$AH$4:$AH$12031,"Tiến độ 1")</f>
        <v>0</v>
      </c>
      <c r="AO439" s="12">
        <f>SUMIFS('[1]DATA THÔ IN'!$P$4:$P$12031,'[1]DATA THÔ IN'!$H$4:$H$12031,$A439,'[1]DATA THÔ IN'!$AC$4:$AC$12031,$E439,'[1]DATA THÔ IN'!$AH$4:$AH$12031,"Tiến độ 2")</f>
        <v>0</v>
      </c>
      <c r="AP439" s="12">
        <f>SUMIFS('[1]TIẾN ĐỘ %'!$N$6:$N$1034,'[1]TIẾN ĐỘ %'!$G$6:$G$1034,A439,'[1]TIẾN ĐỘ %'!$F$6:$F$1034,$E439)</f>
        <v>0</v>
      </c>
      <c r="AQ439" s="12">
        <f t="shared" si="204"/>
        <v>-7248000</v>
      </c>
      <c r="AR439" s="15">
        <f t="shared" si="205"/>
        <v>0</v>
      </c>
      <c r="AS439" s="15">
        <f t="shared" si="206"/>
        <v>0</v>
      </c>
      <c r="AT439" s="15">
        <f t="shared" si="207"/>
        <v>0</v>
      </c>
      <c r="AU439" s="16">
        <f t="shared" si="208"/>
        <v>0</v>
      </c>
      <c r="AV439" s="16">
        <f t="shared" si="209"/>
        <v>0</v>
      </c>
      <c r="AW439" s="16">
        <f t="shared" si="210"/>
        <v>0</v>
      </c>
      <c r="AX439" s="16">
        <f t="shared" si="212"/>
        <v>0</v>
      </c>
      <c r="AY439" s="16">
        <f t="shared" si="213"/>
        <v>0</v>
      </c>
      <c r="AZ439" s="16">
        <f t="shared" si="214"/>
        <v>0</v>
      </c>
      <c r="BA439" s="16">
        <f t="shared" si="215"/>
        <v>0</v>
      </c>
    </row>
    <row r="440" spans="1:53" x14ac:dyDescent="0.25">
      <c r="A440" s="8" t="s">
        <v>1270</v>
      </c>
      <c r="B440" s="28" t="s">
        <v>327</v>
      </c>
      <c r="C440" s="28" t="s">
        <v>328</v>
      </c>
      <c r="D440" s="9" t="s">
        <v>76</v>
      </c>
      <c r="E440" s="9" t="s">
        <v>315</v>
      </c>
      <c r="F440" s="28" t="s">
        <v>77</v>
      </c>
      <c r="G440" s="9" t="s">
        <v>57</v>
      </c>
      <c r="H440" s="11">
        <v>3.5000000000000003E-2</v>
      </c>
      <c r="I440" s="11"/>
      <c r="J440" s="11">
        <v>0.01</v>
      </c>
      <c r="K440" s="11">
        <v>0.01</v>
      </c>
      <c r="L440" s="11">
        <v>5.0000000000000001E-3</v>
      </c>
      <c r="M440" s="11">
        <v>5.0000000000000001E-3</v>
      </c>
      <c r="N440" s="11"/>
      <c r="O440" s="12">
        <f t="shared" si="201"/>
        <v>0</v>
      </c>
      <c r="P440" s="12">
        <f t="shared" si="231"/>
        <v>0</v>
      </c>
      <c r="Q440" s="12">
        <f t="shared" si="232"/>
        <v>0</v>
      </c>
      <c r="R440" s="12">
        <f t="shared" si="233"/>
        <v>0</v>
      </c>
      <c r="S440" s="12">
        <f t="shared" si="230"/>
        <v>0</v>
      </c>
      <c r="T440" s="12">
        <f t="shared" si="234"/>
        <v>0</v>
      </c>
      <c r="U440" s="12">
        <f t="shared" si="235"/>
        <v>0</v>
      </c>
      <c r="V440" s="12">
        <f t="shared" si="236"/>
        <v>0</v>
      </c>
      <c r="W440" s="12">
        <f t="shared" si="211"/>
        <v>0</v>
      </c>
      <c r="X440" s="12">
        <f t="shared" si="202"/>
        <v>0</v>
      </c>
      <c r="Y440" s="12">
        <f t="shared" si="226"/>
        <v>0</v>
      </c>
      <c r="Z440" s="12">
        <f t="shared" si="227"/>
        <v>344064.95999999996</v>
      </c>
      <c r="AA440" s="12">
        <f t="shared" si="228"/>
        <v>438557.76</v>
      </c>
      <c r="AB440" s="12">
        <f t="shared" si="229"/>
        <v>0</v>
      </c>
      <c r="AC440" s="12">
        <v>60000000</v>
      </c>
      <c r="AD440" s="12">
        <v>60000000</v>
      </c>
      <c r="AE440" s="12">
        <f>SUMIFS('[1]TIẾN ĐỘ %'!$M$6:$M$1034,'[1]TIẾN ĐỘ %'!$G$6:$G$1034,$A440,'[1]TIẾN ĐỘ %'!$F$6:$F$1034,$E440)</f>
        <v>30000000</v>
      </c>
      <c r="AF440" s="12">
        <f t="shared" si="203"/>
        <v>150000000</v>
      </c>
      <c r="AG440" s="12">
        <v>0</v>
      </c>
      <c r="AH440" s="12">
        <v>0</v>
      </c>
      <c r="AI440" s="12">
        <v>0</v>
      </c>
      <c r="AJ440" s="12">
        <v>0</v>
      </c>
      <c r="AK440" s="12">
        <v>10771200</v>
      </c>
      <c r="AL440" s="12">
        <v>0</v>
      </c>
      <c r="AM440" s="12">
        <v>10771200</v>
      </c>
      <c r="AN440" s="12">
        <f>SUMIFS('[1]DATA THÔ IN'!$P$4:$P$12031,'[1]DATA THÔ IN'!$H$4:$H$12031,$A440,'[1]DATA THÔ IN'!$AC$4:$AC$12031,$E440,'[1]DATA THÔ IN'!$AH$4:$AH$12031,"Tiến độ 1")</f>
        <v>0</v>
      </c>
      <c r="AO440" s="12">
        <f>SUMIFS('[1]DATA THÔ IN'!$P$4:$P$12031,'[1]DATA THÔ IN'!$H$4:$H$12031,$A440,'[1]DATA THÔ IN'!$AC$4:$AC$12031,$E440,'[1]DATA THÔ IN'!$AH$4:$AH$12031,"Tiến độ 2")</f>
        <v>35654400</v>
      </c>
      <c r="AP440" s="12">
        <f>SUMIFS('[1]TIẾN ĐỘ %'!$N$6:$N$1034,'[1]TIẾN ĐỘ %'!$G$6:$G$1034,A440,'[1]TIẾN ĐỘ %'!$F$6:$F$1034,$E440)</f>
        <v>45446400</v>
      </c>
      <c r="AQ440" s="12">
        <f t="shared" si="204"/>
        <v>56217600</v>
      </c>
      <c r="AR440" s="15">
        <f t="shared" si="205"/>
        <v>0</v>
      </c>
      <c r="AS440" s="15">
        <f t="shared" si="206"/>
        <v>0</v>
      </c>
      <c r="AT440" s="15">
        <f t="shared" si="207"/>
        <v>0</v>
      </c>
      <c r="AU440" s="16">
        <f t="shared" si="208"/>
        <v>0</v>
      </c>
      <c r="AV440" s="16">
        <f t="shared" si="209"/>
        <v>0.17952000000000001</v>
      </c>
      <c r="AW440" s="16">
        <f t="shared" si="210"/>
        <v>0.17952000000000001</v>
      </c>
      <c r="AX440" s="16">
        <f t="shared" si="212"/>
        <v>0</v>
      </c>
      <c r="AY440" s="16">
        <f t="shared" si="213"/>
        <v>1.18848</v>
      </c>
      <c r="AZ440" s="16">
        <f t="shared" si="214"/>
        <v>1.51488</v>
      </c>
      <c r="BA440" s="16">
        <f t="shared" si="215"/>
        <v>0.37478400000000001</v>
      </c>
    </row>
    <row r="441" spans="1:53" x14ac:dyDescent="0.25">
      <c r="A441" s="8" t="s">
        <v>1277</v>
      </c>
      <c r="B441" s="28" t="s">
        <v>331</v>
      </c>
      <c r="C441" s="28" t="s">
        <v>332</v>
      </c>
      <c r="D441" s="28" t="s">
        <v>76</v>
      </c>
      <c r="E441" s="9" t="s">
        <v>315</v>
      </c>
      <c r="F441" s="28" t="s">
        <v>96</v>
      </c>
      <c r="G441" s="28" t="s">
        <v>57</v>
      </c>
      <c r="H441" s="11">
        <v>3.5000000000000003E-2</v>
      </c>
      <c r="I441" s="11"/>
      <c r="J441" s="11">
        <v>0.01</v>
      </c>
      <c r="K441" s="11">
        <v>0.01</v>
      </c>
      <c r="L441" s="11">
        <v>5.0000000000000001E-3</v>
      </c>
      <c r="M441" s="11">
        <v>5.0000000000000001E-3</v>
      </c>
      <c r="N441" s="11"/>
      <c r="O441" s="12">
        <f t="shared" si="201"/>
        <v>0</v>
      </c>
      <c r="P441" s="12">
        <f t="shared" si="231"/>
        <v>0</v>
      </c>
      <c r="Q441" s="12">
        <f t="shared" si="232"/>
        <v>0</v>
      </c>
      <c r="R441" s="12">
        <f t="shared" si="233"/>
        <v>0</v>
      </c>
      <c r="S441" s="12">
        <f t="shared" si="230"/>
        <v>0</v>
      </c>
      <c r="T441" s="12">
        <f t="shared" si="234"/>
        <v>198435</v>
      </c>
      <c r="U441" s="12">
        <f t="shared" si="235"/>
        <v>0</v>
      </c>
      <c r="V441" s="12">
        <f t="shared" si="236"/>
        <v>198435</v>
      </c>
      <c r="W441" s="12">
        <f t="shared" si="211"/>
        <v>205632</v>
      </c>
      <c r="X441" s="12">
        <f t="shared" si="202"/>
        <v>0</v>
      </c>
      <c r="Y441" s="12">
        <f t="shared" si="226"/>
        <v>363797.27999999997</v>
      </c>
      <c r="Z441" s="12">
        <f t="shared" si="227"/>
        <v>132289.91999999998</v>
      </c>
      <c r="AA441" s="12">
        <f t="shared" si="228"/>
        <v>580574.88</v>
      </c>
      <c r="AB441" s="12">
        <f t="shared" si="229"/>
        <v>389504.88</v>
      </c>
      <c r="AC441" s="12">
        <v>20000000</v>
      </c>
      <c r="AD441" s="12">
        <v>20000000</v>
      </c>
      <c r="AE441" s="12">
        <f>SUMIFS('[1]TIẾN ĐỘ %'!$M$6:$M$1034,'[1]TIẾN ĐỘ %'!$G$6:$G$1034,$A441,'[1]TIẾN ĐỘ %'!$F$6:$F$1034,$E441)</f>
        <v>30000000</v>
      </c>
      <c r="AF441" s="12">
        <f t="shared" si="203"/>
        <v>70000000</v>
      </c>
      <c r="AG441" s="12">
        <v>0</v>
      </c>
      <c r="AH441" s="12">
        <v>0</v>
      </c>
      <c r="AI441" s="12">
        <v>0</v>
      </c>
      <c r="AJ441" s="12">
        <v>20563200</v>
      </c>
      <c r="AK441" s="12">
        <v>0</v>
      </c>
      <c r="AL441" s="12">
        <v>20563200</v>
      </c>
      <c r="AM441" s="12">
        <v>20563200</v>
      </c>
      <c r="AN441" s="12">
        <f>SUMIFS('[1]DATA THÔ IN'!$P$4:$P$12031,'[1]DATA THÔ IN'!$H$4:$H$12031,$A441,'[1]DATA THÔ IN'!$AC$4:$AC$12031,$E441,'[1]DATA THÔ IN'!$AH$4:$AH$12031,"Tiến độ 1")</f>
        <v>37699200</v>
      </c>
      <c r="AO441" s="12">
        <f>SUMIFS('[1]DATA THÔ IN'!$P$4:$P$12031,'[1]DATA THÔ IN'!$H$4:$H$12031,$A441,'[1]DATA THÔ IN'!$AC$4:$AC$12031,$E441,'[1]DATA THÔ IN'!$AH$4:$AH$12031,"Tiến độ 2")</f>
        <v>13708800</v>
      </c>
      <c r="AP441" s="12">
        <f>SUMIFS('[1]TIẾN ĐỘ %'!$N$6:$N$1034,'[1]TIẾN ĐỘ %'!$G$6:$G$1034,A441,'[1]TIẾN ĐỘ %'!$F$6:$F$1034,$E441)</f>
        <v>60163200</v>
      </c>
      <c r="AQ441" s="12">
        <f t="shared" si="204"/>
        <v>80726400</v>
      </c>
      <c r="AR441" s="15">
        <f t="shared" si="205"/>
        <v>0</v>
      </c>
      <c r="AS441" s="15">
        <f t="shared" si="206"/>
        <v>0</v>
      </c>
      <c r="AT441" s="15">
        <f t="shared" si="207"/>
        <v>0</v>
      </c>
      <c r="AU441" s="16">
        <f t="shared" si="208"/>
        <v>1.02816</v>
      </c>
      <c r="AV441" s="16">
        <f t="shared" si="209"/>
        <v>0</v>
      </c>
      <c r="AW441" s="16">
        <f t="shared" si="210"/>
        <v>1.02816</v>
      </c>
      <c r="AX441" s="16">
        <f t="shared" si="212"/>
        <v>1.25664</v>
      </c>
      <c r="AY441" s="16">
        <f t="shared" si="213"/>
        <v>0.45695999999999998</v>
      </c>
      <c r="AZ441" s="16">
        <f t="shared" si="214"/>
        <v>2.0054400000000001</v>
      </c>
      <c r="BA441" s="16">
        <f t="shared" si="215"/>
        <v>1.1532342857142857</v>
      </c>
    </row>
    <row r="442" spans="1:53" x14ac:dyDescent="0.25">
      <c r="A442" s="8" t="s">
        <v>1271</v>
      </c>
      <c r="B442" s="28" t="s">
        <v>335</v>
      </c>
      <c r="C442" s="28" t="s">
        <v>336</v>
      </c>
      <c r="D442" s="28" t="s">
        <v>1392</v>
      </c>
      <c r="E442" s="9" t="s">
        <v>315</v>
      </c>
      <c r="F442" s="28" t="s">
        <v>80</v>
      </c>
      <c r="G442" s="28" t="s">
        <v>57</v>
      </c>
      <c r="H442" s="11">
        <v>3.5000000000000003E-2</v>
      </c>
      <c r="I442" s="11"/>
      <c r="J442" s="11">
        <v>0.01</v>
      </c>
      <c r="K442" s="11">
        <v>0.01</v>
      </c>
      <c r="L442" s="11">
        <v>5.0000000000000001E-3</v>
      </c>
      <c r="M442" s="11">
        <v>5.0000000000000001E-3</v>
      </c>
      <c r="N442" s="11"/>
      <c r="O442" s="12">
        <f t="shared" si="201"/>
        <v>0</v>
      </c>
      <c r="P442" s="12">
        <f t="shared" si="231"/>
        <v>0</v>
      </c>
      <c r="Q442" s="12">
        <f t="shared" si="232"/>
        <v>486637.92</v>
      </c>
      <c r="R442" s="12">
        <f t="shared" si="233"/>
        <v>486637.92</v>
      </c>
      <c r="S442" s="12">
        <f t="shared" si="230"/>
        <v>0</v>
      </c>
      <c r="T442" s="12">
        <f t="shared" si="234"/>
        <v>193710</v>
      </c>
      <c r="U442" s="12">
        <f t="shared" si="235"/>
        <v>0</v>
      </c>
      <c r="V442" s="12">
        <f t="shared" si="236"/>
        <v>193710</v>
      </c>
      <c r="W442" s="12">
        <f t="shared" si="211"/>
        <v>200736</v>
      </c>
      <c r="X442" s="12">
        <f t="shared" si="202"/>
        <v>0</v>
      </c>
      <c r="Y442" s="12">
        <f t="shared" si="226"/>
        <v>311826.24</v>
      </c>
      <c r="Z442" s="12">
        <f t="shared" si="227"/>
        <v>461625.12</v>
      </c>
      <c r="AA442" s="12">
        <f t="shared" si="228"/>
        <v>773451.36</v>
      </c>
      <c r="AB442" s="12">
        <f t="shared" si="229"/>
        <v>726899.76</v>
      </c>
      <c r="AC442" s="12">
        <v>50000000</v>
      </c>
      <c r="AD442" s="12">
        <v>20000000</v>
      </c>
      <c r="AE442" s="12">
        <f>SUMIFS('[1]TIẾN ĐỘ %'!$M$6:$M$1034,'[1]TIẾN ĐỘ %'!$G$6:$G$1034,$A442,'[1]TIẾN ĐỘ %'!$F$6:$F$1034,$E442)</f>
        <v>80000000</v>
      </c>
      <c r="AF442" s="12">
        <f t="shared" si="203"/>
        <v>150000000</v>
      </c>
      <c r="AG442" s="12">
        <v>0</v>
      </c>
      <c r="AH442" s="12">
        <v>50428800</v>
      </c>
      <c r="AI442" s="12">
        <v>50428800</v>
      </c>
      <c r="AJ442" s="12">
        <v>20073600</v>
      </c>
      <c r="AK442" s="12">
        <v>0</v>
      </c>
      <c r="AL442" s="12">
        <v>20073600</v>
      </c>
      <c r="AM442" s="12">
        <v>20073600</v>
      </c>
      <c r="AN442" s="12">
        <f>SUMIFS('[1]DATA THÔ IN'!$P$4:$P$12031,'[1]DATA THÔ IN'!$H$4:$H$12031,$A442,'[1]DATA THÔ IN'!$AC$4:$AC$12031,$E442,'[1]DATA THÔ IN'!$AH$4:$AH$12031,"Tiến độ 1")</f>
        <v>32313600</v>
      </c>
      <c r="AO442" s="12">
        <f>SUMIFS('[1]DATA THÔ IN'!$P$4:$P$12031,'[1]DATA THÔ IN'!$H$4:$H$12031,$A442,'[1]DATA THÔ IN'!$AC$4:$AC$12031,$E442,'[1]DATA THÔ IN'!$AH$4:$AH$12031,"Tiến độ 2")</f>
        <v>47836800</v>
      </c>
      <c r="AP442" s="12">
        <f>SUMIFS('[1]TIẾN ĐỘ %'!$N$6:$N$1034,'[1]TIẾN ĐỘ %'!$G$6:$G$1034,A442,'[1]TIẾN ĐỘ %'!$F$6:$F$1034,$E442)</f>
        <v>80150400</v>
      </c>
      <c r="AQ442" s="12">
        <f t="shared" si="204"/>
        <v>150652800</v>
      </c>
      <c r="AR442" s="15">
        <f t="shared" si="205"/>
        <v>0</v>
      </c>
      <c r="AS442" s="15">
        <f t="shared" si="206"/>
        <v>1.0085759999999999</v>
      </c>
      <c r="AT442" s="15">
        <f t="shared" si="207"/>
        <v>1.0085759999999999</v>
      </c>
      <c r="AU442" s="16">
        <f t="shared" si="208"/>
        <v>1.0036799999999999</v>
      </c>
      <c r="AV442" s="16">
        <f t="shared" si="209"/>
        <v>0</v>
      </c>
      <c r="AW442" s="16">
        <f t="shared" si="210"/>
        <v>1.0036799999999999</v>
      </c>
      <c r="AX442" s="16">
        <f t="shared" si="212"/>
        <v>0.40392</v>
      </c>
      <c r="AY442" s="16">
        <f t="shared" si="213"/>
        <v>0.59796000000000005</v>
      </c>
      <c r="AZ442" s="16">
        <f t="shared" si="214"/>
        <v>1.0018800000000001</v>
      </c>
      <c r="BA442" s="16">
        <f t="shared" si="215"/>
        <v>1.0043519999999999</v>
      </c>
    </row>
    <row r="443" spans="1:53" x14ac:dyDescent="0.25">
      <c r="A443" s="8" t="s">
        <v>1267</v>
      </c>
      <c r="B443" s="28" t="s">
        <v>339</v>
      </c>
      <c r="C443" s="28" t="s">
        <v>340</v>
      </c>
      <c r="D443" s="28" t="s">
        <v>1391</v>
      </c>
      <c r="E443" s="9" t="s">
        <v>315</v>
      </c>
      <c r="F443" s="28" t="s">
        <v>67</v>
      </c>
      <c r="G443" s="28" t="s">
        <v>57</v>
      </c>
      <c r="H443" s="11">
        <v>3.5000000000000003E-2</v>
      </c>
      <c r="I443" s="11"/>
      <c r="J443" s="11">
        <v>0.01</v>
      </c>
      <c r="K443" s="11">
        <v>0.01</v>
      </c>
      <c r="L443" s="11">
        <v>5.0000000000000001E-3</v>
      </c>
      <c r="M443" s="11">
        <v>5.0000000000000001E-3</v>
      </c>
      <c r="N443" s="11"/>
      <c r="O443" s="12">
        <f t="shared" si="201"/>
        <v>0</v>
      </c>
      <c r="P443" s="12">
        <f t="shared" si="231"/>
        <v>0</v>
      </c>
      <c r="Q443" s="12">
        <f t="shared" si="232"/>
        <v>779565.6</v>
      </c>
      <c r="R443" s="12">
        <f t="shared" si="233"/>
        <v>1111957.92</v>
      </c>
      <c r="S443" s="12">
        <f t="shared" si="230"/>
        <v>0</v>
      </c>
      <c r="T443" s="12">
        <f t="shared" si="234"/>
        <v>861552</v>
      </c>
      <c r="U443" s="12">
        <f t="shared" si="235"/>
        <v>0</v>
      </c>
      <c r="V443" s="12">
        <f t="shared" si="236"/>
        <v>974943</v>
      </c>
      <c r="W443" s="12">
        <f t="shared" si="211"/>
        <v>892800</v>
      </c>
      <c r="X443" s="12">
        <f t="shared" si="202"/>
        <v>0</v>
      </c>
      <c r="Y443" s="12">
        <f t="shared" si="226"/>
        <v>0</v>
      </c>
      <c r="Z443" s="12">
        <f t="shared" si="227"/>
        <v>0</v>
      </c>
      <c r="AA443" s="12">
        <f t="shared" si="228"/>
        <v>965339.67999999993</v>
      </c>
      <c r="AB443" s="12">
        <f t="shared" si="229"/>
        <v>1526120.48</v>
      </c>
      <c r="AC443" s="12">
        <v>90000000</v>
      </c>
      <c r="AD443" s="12">
        <v>100000000</v>
      </c>
      <c r="AE443" s="12">
        <f>SUMIFS('[1]TIẾN ĐỘ %'!$M$6:$M$1034,'[1]TIẾN ĐỘ %'!$G$6:$G$1034,$A443,'[1]TIẾN ĐỘ %'!$F$6:$F$1034,$E443)</f>
        <v>100000000</v>
      </c>
      <c r="AF443" s="12">
        <f t="shared" si="203"/>
        <v>290000000</v>
      </c>
      <c r="AG443" s="12">
        <v>23500800</v>
      </c>
      <c r="AH443" s="12">
        <v>80784000</v>
      </c>
      <c r="AI443" s="12">
        <v>115228800</v>
      </c>
      <c r="AJ443" s="12">
        <v>89280000</v>
      </c>
      <c r="AK443" s="12">
        <v>0</v>
      </c>
      <c r="AL443" s="12">
        <v>89280000</v>
      </c>
      <c r="AM443" s="12">
        <v>101030400</v>
      </c>
      <c r="AN443" s="12">
        <f>SUMIFS('[1]DATA THÔ IN'!$P$4:$P$12031,'[1]DATA THÔ IN'!$H$4:$H$12031,$A443,'[1]DATA THÔ IN'!$AC$4:$AC$12031,$E443,'[1]DATA THÔ IN'!$AH$4:$AH$12031,"Tiến độ 1")</f>
        <v>0</v>
      </c>
      <c r="AO443" s="12">
        <f>SUMIFS('[1]DATA THÔ IN'!$P$4:$P$12031,'[1]DATA THÔ IN'!$H$4:$H$12031,$A443,'[1]DATA THÔ IN'!$AC$4:$AC$12031,$E443,'[1]DATA THÔ IN'!$AH$4:$AH$12031,"Tiến độ 2")</f>
        <v>36358400</v>
      </c>
      <c r="AP443" s="12">
        <f>SUMIFS('[1]TIẾN ĐỘ %'!$N$6:$N$1034,'[1]TIẾN ĐỘ %'!$G$6:$G$1034,A443,'[1]TIẾN ĐỘ %'!$F$6:$F$1034,$E443)</f>
        <v>100035200</v>
      </c>
      <c r="AQ443" s="12">
        <f t="shared" si="204"/>
        <v>316294400</v>
      </c>
      <c r="AR443" s="15">
        <f t="shared" si="205"/>
        <v>0.26112000000000002</v>
      </c>
      <c r="AS443" s="15">
        <f t="shared" si="206"/>
        <v>0.89759999999999995</v>
      </c>
      <c r="AT443" s="15">
        <f t="shared" si="207"/>
        <v>1.2803199999999999</v>
      </c>
      <c r="AU443" s="16">
        <f t="shared" si="208"/>
        <v>0.89280000000000004</v>
      </c>
      <c r="AV443" s="16">
        <f t="shared" si="209"/>
        <v>0</v>
      </c>
      <c r="AW443" s="16">
        <f t="shared" si="210"/>
        <v>1.0103040000000001</v>
      </c>
      <c r="AX443" s="16">
        <f t="shared" si="212"/>
        <v>0</v>
      </c>
      <c r="AY443" s="16">
        <f t="shared" si="213"/>
        <v>0.36358400000000002</v>
      </c>
      <c r="AZ443" s="16">
        <f t="shared" si="214"/>
        <v>1.0003519999999999</v>
      </c>
      <c r="BA443" s="16">
        <f t="shared" si="215"/>
        <v>1.0906703448275863</v>
      </c>
    </row>
    <row r="444" spans="1:53" x14ac:dyDescent="0.25">
      <c r="A444" s="8" t="s">
        <v>1272</v>
      </c>
      <c r="B444" s="28" t="s">
        <v>343</v>
      </c>
      <c r="C444" s="28" t="s">
        <v>344</v>
      </c>
      <c r="D444" s="28" t="s">
        <v>1391</v>
      </c>
      <c r="E444" s="9" t="s">
        <v>315</v>
      </c>
      <c r="F444" s="28" t="s">
        <v>67</v>
      </c>
      <c r="G444" s="28" t="s">
        <v>57</v>
      </c>
      <c r="H444" s="11">
        <v>3.5000000000000003E-2</v>
      </c>
      <c r="I444" s="11"/>
      <c r="J444" s="11">
        <v>0.01</v>
      </c>
      <c r="K444" s="11">
        <v>0.01</v>
      </c>
      <c r="L444" s="11">
        <v>5.0000000000000001E-3</v>
      </c>
      <c r="M444" s="11">
        <v>5.0000000000000001E-3</v>
      </c>
      <c r="N444" s="11"/>
      <c r="O444" s="12">
        <f t="shared" si="201"/>
        <v>0</v>
      </c>
      <c r="P444" s="12">
        <f t="shared" si="231"/>
        <v>0</v>
      </c>
      <c r="Q444" s="12">
        <f t="shared" si="232"/>
        <v>0</v>
      </c>
      <c r="R444" s="12">
        <f t="shared" si="233"/>
        <v>0</v>
      </c>
      <c r="S444" s="12">
        <f t="shared" si="230"/>
        <v>0</v>
      </c>
      <c r="T444" s="12">
        <f t="shared" si="234"/>
        <v>176016</v>
      </c>
      <c r="U444" s="12">
        <f t="shared" si="235"/>
        <v>0</v>
      </c>
      <c r="V444" s="12">
        <f t="shared" si="236"/>
        <v>0</v>
      </c>
      <c r="W444" s="12">
        <f t="shared" si="211"/>
        <v>0</v>
      </c>
      <c r="X444" s="12">
        <f t="shared" si="202"/>
        <v>0</v>
      </c>
      <c r="Y444" s="12">
        <f t="shared" si="226"/>
        <v>188985.60000000001</v>
      </c>
      <c r="Z444" s="12">
        <f t="shared" si="227"/>
        <v>0</v>
      </c>
      <c r="AA444" s="12">
        <f t="shared" si="228"/>
        <v>0</v>
      </c>
      <c r="AB444" s="12">
        <f t="shared" si="229"/>
        <v>0</v>
      </c>
      <c r="AC444" s="12">
        <v>30000000</v>
      </c>
      <c r="AD444" s="12">
        <v>30000000</v>
      </c>
      <c r="AE444" s="12">
        <f>SUMIFS('[1]TIẾN ĐỘ %'!$M$6:$M$1034,'[1]TIẾN ĐỘ %'!$G$6:$G$1034,$A444,'[1]TIẾN ĐỘ %'!$F$6:$F$1034,$E444)</f>
        <v>20000000</v>
      </c>
      <c r="AF444" s="12">
        <f t="shared" si="203"/>
        <v>80000000</v>
      </c>
      <c r="AG444" s="12">
        <v>0</v>
      </c>
      <c r="AH444" s="12">
        <v>0</v>
      </c>
      <c r="AI444" s="12">
        <v>0</v>
      </c>
      <c r="AJ444" s="12">
        <v>18240000</v>
      </c>
      <c r="AK444" s="12">
        <v>0</v>
      </c>
      <c r="AL444" s="12">
        <v>0</v>
      </c>
      <c r="AM444" s="12">
        <v>0</v>
      </c>
      <c r="AN444" s="12">
        <f>SUMIFS('[1]DATA THÔ IN'!$P$4:$P$12031,'[1]DATA THÔ IN'!$H$4:$H$12031,$A444,'[1]DATA THÔ IN'!$AC$4:$AC$12031,$E444,'[1]DATA THÔ IN'!$AH$4:$AH$12031,"Tiến độ 1")</f>
        <v>19584000</v>
      </c>
      <c r="AO444" s="12">
        <f>SUMIFS('[1]DATA THÔ IN'!$P$4:$P$12031,'[1]DATA THÔ IN'!$H$4:$H$12031,$A444,'[1]DATA THÔ IN'!$AC$4:$AC$12031,$E444,'[1]DATA THÔ IN'!$AH$4:$AH$12031,"Tiến độ 2")</f>
        <v>0</v>
      </c>
      <c r="AP444" s="12">
        <f>SUMIFS('[1]TIẾN ĐỘ %'!$N$6:$N$1034,'[1]TIẾN ĐỘ %'!$G$6:$G$1034,A444,'[1]TIẾN ĐỘ %'!$F$6:$F$1034,$E444)</f>
        <v>19584000</v>
      </c>
      <c r="AQ444" s="12">
        <f t="shared" si="204"/>
        <v>19584000</v>
      </c>
      <c r="AR444" s="15">
        <f t="shared" si="205"/>
        <v>0</v>
      </c>
      <c r="AS444" s="15">
        <f t="shared" si="206"/>
        <v>0</v>
      </c>
      <c r="AT444" s="15">
        <f t="shared" si="207"/>
        <v>0</v>
      </c>
      <c r="AU444" s="16">
        <f t="shared" si="208"/>
        <v>0.60799999999999998</v>
      </c>
      <c r="AV444" s="16">
        <f t="shared" si="209"/>
        <v>0</v>
      </c>
      <c r="AW444" s="16">
        <f t="shared" si="210"/>
        <v>0</v>
      </c>
      <c r="AX444" s="16">
        <f t="shared" si="212"/>
        <v>0.97919999999999996</v>
      </c>
      <c r="AY444" s="16">
        <f t="shared" si="213"/>
        <v>0</v>
      </c>
      <c r="AZ444" s="16">
        <f t="shared" si="214"/>
        <v>0.97919999999999996</v>
      </c>
      <c r="BA444" s="16">
        <f t="shared" si="215"/>
        <v>0.24479999999999999</v>
      </c>
    </row>
    <row r="445" spans="1:53" x14ac:dyDescent="0.25">
      <c r="A445" s="8" t="s">
        <v>1286</v>
      </c>
      <c r="B445" s="28" t="s">
        <v>347</v>
      </c>
      <c r="C445" s="28" t="s">
        <v>348</v>
      </c>
      <c r="D445" s="28" t="s">
        <v>55</v>
      </c>
      <c r="E445" s="9" t="s">
        <v>315</v>
      </c>
      <c r="F445" s="28" t="s">
        <v>56</v>
      </c>
      <c r="G445" s="28" t="s">
        <v>57</v>
      </c>
      <c r="H445" s="11">
        <v>3.5000000000000003E-2</v>
      </c>
      <c r="I445" s="11"/>
      <c r="J445" s="11">
        <v>0.01</v>
      </c>
      <c r="K445" s="11">
        <v>0.01</v>
      </c>
      <c r="L445" s="11">
        <v>5.0000000000000001E-3</v>
      </c>
      <c r="M445" s="11">
        <v>5.0000000000000001E-3</v>
      </c>
      <c r="N445" s="11"/>
      <c r="O445" s="12">
        <f t="shared" si="201"/>
        <v>0</v>
      </c>
      <c r="P445" s="12">
        <f t="shared" si="231"/>
        <v>141739.19999999998</v>
      </c>
      <c r="Q445" s="12">
        <f t="shared" si="232"/>
        <v>0</v>
      </c>
      <c r="R445" s="12">
        <f t="shared" si="233"/>
        <v>1006317.4400000001</v>
      </c>
      <c r="S445" s="12">
        <f t="shared" si="230"/>
        <v>0</v>
      </c>
      <c r="T445" s="12">
        <f t="shared" si="234"/>
        <v>0</v>
      </c>
      <c r="U445" s="12">
        <f t="shared" si="235"/>
        <v>685073</v>
      </c>
      <c r="V445" s="12">
        <f t="shared" si="236"/>
        <v>968551</v>
      </c>
      <c r="W445" s="12">
        <f t="shared" si="211"/>
        <v>293760</v>
      </c>
      <c r="X445" s="12">
        <f t="shared" si="202"/>
        <v>0</v>
      </c>
      <c r="Y445" s="12">
        <f t="shared" si="226"/>
        <v>0</v>
      </c>
      <c r="Z445" s="12">
        <f t="shared" si="227"/>
        <v>683683.2</v>
      </c>
      <c r="AA445" s="12">
        <f t="shared" si="228"/>
        <v>683683.2</v>
      </c>
      <c r="AB445" s="12">
        <f t="shared" si="229"/>
        <v>1329275.92</v>
      </c>
      <c r="AC445" s="12">
        <v>30000000</v>
      </c>
      <c r="AD445" s="12">
        <v>100000000</v>
      </c>
      <c r="AE445" s="12">
        <f>SUMIFS('[1]TIẾN ĐỘ %'!$M$6:$M$1034,'[1]TIẾN ĐỘ %'!$G$6:$G$1034,$A445,'[1]TIẾN ĐỘ %'!$F$6:$F$1034,$E445)</f>
        <v>70000000</v>
      </c>
      <c r="AF445" s="12">
        <f t="shared" si="203"/>
        <v>200000000</v>
      </c>
      <c r="AG445" s="12">
        <v>14688000</v>
      </c>
      <c r="AH445" s="12">
        <v>0</v>
      </c>
      <c r="AI445" s="12">
        <v>104281600</v>
      </c>
      <c r="AJ445" s="12">
        <v>29376000</v>
      </c>
      <c r="AK445" s="12">
        <v>70992000</v>
      </c>
      <c r="AL445" s="12">
        <v>29376000</v>
      </c>
      <c r="AM445" s="12">
        <v>100368000</v>
      </c>
      <c r="AN445" s="12">
        <f>SUMIFS('[1]DATA THÔ IN'!$P$4:$P$12031,'[1]DATA THÔ IN'!$H$4:$H$12031,$A445,'[1]DATA THÔ IN'!$AC$4:$AC$12031,$E445,'[1]DATA THÔ IN'!$AH$4:$AH$12031,"Tiến độ 1")</f>
        <v>0</v>
      </c>
      <c r="AO445" s="12">
        <f>SUMIFS('[1]DATA THÔ IN'!$P$4:$P$12031,'[1]DATA THÔ IN'!$H$4:$H$12031,$A445,'[1]DATA THÔ IN'!$AC$4:$AC$12031,$E445,'[1]DATA THÔ IN'!$AH$4:$AH$12031,"Tiến độ 2")</f>
        <v>70848000</v>
      </c>
      <c r="AP445" s="12">
        <f>SUMIFS('[1]TIẾN ĐỘ %'!$N$6:$N$1034,'[1]TIẾN ĐỘ %'!$G$6:$G$1034,A445,'[1]TIẾN ĐỘ %'!$F$6:$F$1034,$E445)</f>
        <v>70848000</v>
      </c>
      <c r="AQ445" s="12">
        <f t="shared" si="204"/>
        <v>275497600</v>
      </c>
      <c r="AR445" s="15">
        <f t="shared" si="205"/>
        <v>0.48959999999999998</v>
      </c>
      <c r="AS445" s="15">
        <f t="shared" si="206"/>
        <v>0</v>
      </c>
      <c r="AT445" s="15">
        <f t="shared" si="207"/>
        <v>3.4760533333333332</v>
      </c>
      <c r="AU445" s="16">
        <f t="shared" si="208"/>
        <v>0.29376000000000002</v>
      </c>
      <c r="AV445" s="16">
        <f t="shared" si="209"/>
        <v>0.70992</v>
      </c>
      <c r="AW445" s="16">
        <f t="shared" si="210"/>
        <v>1.0036799999999999</v>
      </c>
      <c r="AX445" s="16">
        <f t="shared" si="212"/>
        <v>0</v>
      </c>
      <c r="AY445" s="16">
        <f t="shared" si="213"/>
        <v>1.0121142857142857</v>
      </c>
      <c r="AZ445" s="16">
        <f t="shared" si="214"/>
        <v>1.0121142857142857</v>
      </c>
      <c r="BA445" s="16">
        <f t="shared" si="215"/>
        <v>1.377488</v>
      </c>
    </row>
    <row r="446" spans="1:53" x14ac:dyDescent="0.25">
      <c r="A446" s="8" t="s">
        <v>1264</v>
      </c>
      <c r="B446" s="28" t="s">
        <v>351</v>
      </c>
      <c r="C446" s="28" t="s">
        <v>352</v>
      </c>
      <c r="D446" s="28" t="s">
        <v>55</v>
      </c>
      <c r="E446" s="9" t="s">
        <v>315</v>
      </c>
      <c r="F446" s="28" t="s">
        <v>56</v>
      </c>
      <c r="G446" s="28" t="s">
        <v>57</v>
      </c>
      <c r="H446" s="11">
        <v>3.5000000000000003E-2</v>
      </c>
      <c r="I446" s="11"/>
      <c r="J446" s="11">
        <v>0.01</v>
      </c>
      <c r="K446" s="11">
        <v>0.01</v>
      </c>
      <c r="L446" s="11">
        <v>5.0000000000000001E-3</v>
      </c>
      <c r="M446" s="11">
        <v>5.0000000000000001E-3</v>
      </c>
      <c r="N446" s="11"/>
      <c r="O446" s="12">
        <f t="shared" si="201"/>
        <v>0</v>
      </c>
      <c r="P446" s="12">
        <f t="shared" si="231"/>
        <v>0</v>
      </c>
      <c r="Q446" s="12">
        <f t="shared" si="232"/>
        <v>0</v>
      </c>
      <c r="R446" s="12">
        <f t="shared" si="233"/>
        <v>0</v>
      </c>
      <c r="S446" s="12">
        <f t="shared" si="230"/>
        <v>0</v>
      </c>
      <c r="T446" s="12">
        <f t="shared" si="234"/>
        <v>0</v>
      </c>
      <c r="U446" s="12">
        <f t="shared" si="235"/>
        <v>0</v>
      </c>
      <c r="V446" s="12">
        <f t="shared" si="236"/>
        <v>0</v>
      </c>
      <c r="W446" s="12">
        <f t="shared" si="211"/>
        <v>0</v>
      </c>
      <c r="X446" s="12">
        <f t="shared" si="202"/>
        <v>0</v>
      </c>
      <c r="Y446" s="12">
        <f t="shared" si="226"/>
        <v>0</v>
      </c>
      <c r="Z446" s="12">
        <f t="shared" si="227"/>
        <v>0</v>
      </c>
      <c r="AA446" s="12">
        <f t="shared" si="228"/>
        <v>0</v>
      </c>
      <c r="AB446" s="12">
        <f t="shared" si="229"/>
        <v>0</v>
      </c>
      <c r="AC446" s="12">
        <v>0</v>
      </c>
      <c r="AD446" s="12">
        <v>0</v>
      </c>
      <c r="AE446" s="12">
        <f>SUMIFS('[1]TIẾN ĐỘ %'!$M$6:$M$1034,'[1]TIẾN ĐỘ %'!$G$6:$G$1034,$A446,'[1]TIẾN ĐỘ %'!$F$6:$F$1034,$E446)</f>
        <v>0</v>
      </c>
      <c r="AF446" s="12">
        <f t="shared" si="203"/>
        <v>0</v>
      </c>
      <c r="AG446" s="12">
        <v>-40633600</v>
      </c>
      <c r="AH446" s="12">
        <v>0</v>
      </c>
      <c r="AI446" s="12">
        <v>-40633600</v>
      </c>
      <c r="AJ446" s="12">
        <v>0</v>
      </c>
      <c r="AK446" s="12">
        <v>0</v>
      </c>
      <c r="AL446" s="12">
        <v>0</v>
      </c>
      <c r="AM446" s="12">
        <v>0</v>
      </c>
      <c r="AN446" s="12">
        <f>SUMIFS('[1]DATA THÔ IN'!$P$4:$P$12031,'[1]DATA THÔ IN'!$H$4:$H$12031,$A446,'[1]DATA THÔ IN'!$AC$4:$AC$12031,$E446,'[1]DATA THÔ IN'!$AH$4:$AH$12031,"Tiến độ 1")</f>
        <v>0</v>
      </c>
      <c r="AO446" s="12">
        <f>SUMIFS('[1]DATA THÔ IN'!$P$4:$P$12031,'[1]DATA THÔ IN'!$H$4:$H$12031,$A446,'[1]DATA THÔ IN'!$AC$4:$AC$12031,$E446,'[1]DATA THÔ IN'!$AH$4:$AH$12031,"Tiến độ 2")</f>
        <v>0</v>
      </c>
      <c r="AP446" s="12">
        <f>SUMIFS('[1]TIẾN ĐỘ %'!$N$6:$N$1034,'[1]TIẾN ĐỘ %'!$G$6:$G$1034,A446,'[1]TIẾN ĐỘ %'!$F$6:$F$1034,$E446)</f>
        <v>0</v>
      </c>
      <c r="AQ446" s="12">
        <f t="shared" si="204"/>
        <v>-40633600</v>
      </c>
      <c r="AR446" s="15">
        <f t="shared" si="205"/>
        <v>0</v>
      </c>
      <c r="AS446" s="15">
        <f t="shared" si="206"/>
        <v>0</v>
      </c>
      <c r="AT446" s="15">
        <f t="shared" si="207"/>
        <v>0</v>
      </c>
      <c r="AU446" s="16">
        <f t="shared" si="208"/>
        <v>0</v>
      </c>
      <c r="AV446" s="16">
        <f t="shared" si="209"/>
        <v>0</v>
      </c>
      <c r="AW446" s="16">
        <f t="shared" si="210"/>
        <v>0</v>
      </c>
      <c r="AX446" s="16">
        <f t="shared" si="212"/>
        <v>0</v>
      </c>
      <c r="AY446" s="16">
        <f t="shared" si="213"/>
        <v>0</v>
      </c>
      <c r="AZ446" s="16">
        <f t="shared" si="214"/>
        <v>0</v>
      </c>
      <c r="BA446" s="16">
        <f t="shared" si="215"/>
        <v>0</v>
      </c>
    </row>
    <row r="447" spans="1:53" x14ac:dyDescent="0.25">
      <c r="A447" s="8" t="s">
        <v>1283</v>
      </c>
      <c r="B447" s="20" t="s">
        <v>373</v>
      </c>
      <c r="C447" s="9" t="s">
        <v>374</v>
      </c>
      <c r="D447" s="10" t="s">
        <v>55</v>
      </c>
      <c r="E447" s="9" t="s">
        <v>315</v>
      </c>
      <c r="F447" s="9" t="s">
        <v>67</v>
      </c>
      <c r="G447" s="9" t="s">
        <v>57</v>
      </c>
      <c r="H447" s="11">
        <v>3.5000000000000003E-2</v>
      </c>
      <c r="I447" s="11"/>
      <c r="J447" s="11">
        <v>0.01</v>
      </c>
      <c r="K447" s="11">
        <v>0.01</v>
      </c>
      <c r="L447" s="11">
        <v>5.0000000000000001E-3</v>
      </c>
      <c r="M447" s="11">
        <v>5.0000000000000001E-3</v>
      </c>
      <c r="N447" s="11"/>
      <c r="O447" s="12">
        <f t="shared" si="201"/>
        <v>0</v>
      </c>
      <c r="P447" s="12">
        <f t="shared" si="231"/>
        <v>0</v>
      </c>
      <c r="Q447" s="12">
        <f t="shared" si="232"/>
        <v>0</v>
      </c>
      <c r="R447" s="12">
        <f t="shared" si="233"/>
        <v>0</v>
      </c>
      <c r="S447" s="12">
        <f t="shared" si="230"/>
        <v>0</v>
      </c>
      <c r="T447" s="12">
        <f t="shared" si="234"/>
        <v>0</v>
      </c>
      <c r="U447" s="12">
        <f t="shared" si="235"/>
        <v>0</v>
      </c>
      <c r="V447" s="12">
        <f t="shared" si="236"/>
        <v>0</v>
      </c>
      <c r="W447" s="12">
        <f t="shared" si="211"/>
        <v>0</v>
      </c>
      <c r="X447" s="12">
        <f t="shared" si="202"/>
        <v>0</v>
      </c>
      <c r="Y447" s="12">
        <f t="shared" si="226"/>
        <v>0</v>
      </c>
      <c r="Z447" s="12">
        <f t="shared" si="227"/>
        <v>0</v>
      </c>
      <c r="AA447" s="12">
        <f t="shared" si="228"/>
        <v>0</v>
      </c>
      <c r="AB447" s="12">
        <f t="shared" si="229"/>
        <v>0</v>
      </c>
      <c r="AC447" s="12">
        <v>0</v>
      </c>
      <c r="AD447" s="12">
        <v>0</v>
      </c>
      <c r="AE447" s="12">
        <f>SUMIFS('[1]TIẾN ĐỘ %'!$M$6:$M$1034,'[1]TIẾN ĐỘ %'!$G$6:$G$1034,$A447,'[1]TIẾN ĐỘ %'!$F$6:$F$1034,$E447)</f>
        <v>0</v>
      </c>
      <c r="AF447" s="12">
        <f t="shared" si="203"/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f>SUMIFS('[1]DATA THÔ IN'!$P$4:$P$12031,'[1]DATA THÔ IN'!$H$4:$H$12031,$A447,'[1]DATA THÔ IN'!$AC$4:$AC$12031,$E447,'[1]DATA THÔ IN'!$AH$4:$AH$12031,"Tiến độ 1")</f>
        <v>0</v>
      </c>
      <c r="AO447" s="12">
        <f>SUMIFS('[1]DATA THÔ IN'!$P$4:$P$12031,'[1]DATA THÔ IN'!$H$4:$H$12031,$A447,'[1]DATA THÔ IN'!$AC$4:$AC$12031,$E447,'[1]DATA THÔ IN'!$AH$4:$AH$12031,"Tiến độ 2")</f>
        <v>0</v>
      </c>
      <c r="AP447" s="12">
        <f>SUMIFS('[1]TIẾN ĐỘ %'!$N$6:$N$1034,'[1]TIẾN ĐỘ %'!$G$6:$G$1034,A447,'[1]TIẾN ĐỘ %'!$F$6:$F$1034,$E447)</f>
        <v>0</v>
      </c>
      <c r="AQ447" s="12">
        <f t="shared" si="204"/>
        <v>0</v>
      </c>
      <c r="AR447" s="15">
        <f t="shared" si="205"/>
        <v>0</v>
      </c>
      <c r="AS447" s="15">
        <f t="shared" si="206"/>
        <v>0</v>
      </c>
      <c r="AT447" s="15">
        <f t="shared" si="207"/>
        <v>0</v>
      </c>
      <c r="AU447" s="16">
        <f t="shared" si="208"/>
        <v>0</v>
      </c>
      <c r="AV447" s="16">
        <f t="shared" si="209"/>
        <v>0</v>
      </c>
      <c r="AW447" s="16">
        <f t="shared" si="210"/>
        <v>0</v>
      </c>
      <c r="AX447" s="16">
        <f t="shared" si="212"/>
        <v>0</v>
      </c>
      <c r="AY447" s="16">
        <f t="shared" si="213"/>
        <v>0</v>
      </c>
      <c r="AZ447" s="16">
        <f t="shared" si="214"/>
        <v>0</v>
      </c>
      <c r="BA447" s="16">
        <f t="shared" si="215"/>
        <v>0</v>
      </c>
    </row>
    <row r="448" spans="1:53" x14ac:dyDescent="0.25">
      <c r="A448" s="8" t="s">
        <v>1294</v>
      </c>
      <c r="B448" s="20" t="s">
        <v>472</v>
      </c>
      <c r="C448" s="9" t="s">
        <v>473</v>
      </c>
      <c r="D448" s="10" t="s">
        <v>76</v>
      </c>
      <c r="E448" s="9" t="s">
        <v>315</v>
      </c>
      <c r="F448" s="9" t="s">
        <v>89</v>
      </c>
      <c r="G448" s="9" t="s">
        <v>57</v>
      </c>
      <c r="H448" s="11">
        <v>3.5000000000000003E-2</v>
      </c>
      <c r="I448" s="11"/>
      <c r="J448" s="11">
        <v>0.01</v>
      </c>
      <c r="K448" s="11">
        <v>0.01</v>
      </c>
      <c r="L448" s="11">
        <v>5.0000000000000001E-3</v>
      </c>
      <c r="M448" s="11">
        <v>5.0000000000000001E-3</v>
      </c>
      <c r="N448" s="11"/>
      <c r="O448" s="12">
        <f t="shared" si="201"/>
        <v>0</v>
      </c>
      <c r="P448" s="12">
        <f t="shared" si="231"/>
        <v>126638.87999999999</v>
      </c>
      <c r="Q448" s="12">
        <f t="shared" si="232"/>
        <v>85043.520000000004</v>
      </c>
      <c r="R448" s="12">
        <f t="shared" si="233"/>
        <v>211682.4</v>
      </c>
      <c r="S448" s="12">
        <f t="shared" si="230"/>
        <v>0</v>
      </c>
      <c r="T448" s="12">
        <f t="shared" si="234"/>
        <v>141739</v>
      </c>
      <c r="U448" s="12">
        <f t="shared" si="235"/>
        <v>0</v>
      </c>
      <c r="V448" s="12">
        <f t="shared" si="236"/>
        <v>0</v>
      </c>
      <c r="W448" s="12">
        <f t="shared" si="211"/>
        <v>146880</v>
      </c>
      <c r="X448" s="12">
        <f t="shared" si="202"/>
        <v>0</v>
      </c>
      <c r="Y448" s="12">
        <f t="shared" si="226"/>
        <v>368521.92</v>
      </c>
      <c r="Z448" s="12">
        <f t="shared" si="227"/>
        <v>126731.51999999999</v>
      </c>
      <c r="AA448" s="12">
        <f t="shared" si="228"/>
        <v>495253.44</v>
      </c>
      <c r="AB448" s="12">
        <f t="shared" si="229"/>
        <v>424337.51999999996</v>
      </c>
      <c r="AC448" s="12">
        <v>20000000</v>
      </c>
      <c r="AD448" s="12">
        <v>30000000</v>
      </c>
      <c r="AE448" s="12">
        <f>SUMIFS('[1]TIẾN ĐỘ %'!$M$6:$M$1034,'[1]TIẾN ĐỘ %'!$G$6:$G$1034,$A448,'[1]TIẾN ĐỘ %'!$F$6:$F$1034,$E448)</f>
        <v>20000000</v>
      </c>
      <c r="AF448" s="12">
        <f t="shared" si="203"/>
        <v>70000000</v>
      </c>
      <c r="AG448" s="12">
        <v>13123200</v>
      </c>
      <c r="AH448" s="12">
        <v>8812800</v>
      </c>
      <c r="AI448" s="12">
        <v>21936000</v>
      </c>
      <c r="AJ448" s="12">
        <v>14688000</v>
      </c>
      <c r="AK448" s="12">
        <v>0</v>
      </c>
      <c r="AL448" s="12">
        <v>14688000</v>
      </c>
      <c r="AM448" s="12">
        <v>14688000</v>
      </c>
      <c r="AN448" s="12">
        <f>SUMIFS('[1]DATA THÔ IN'!$P$4:$P$12031,'[1]DATA THÔ IN'!$H$4:$H$12031,$A448,'[1]DATA THÔ IN'!$AC$4:$AC$12031,$E448,'[1]DATA THÔ IN'!$AH$4:$AH$12031,"Tiến độ 1")</f>
        <v>38188800</v>
      </c>
      <c r="AO448" s="12">
        <f>SUMIFS('[1]DATA THÔ IN'!$P$4:$P$12031,'[1]DATA THÔ IN'!$H$4:$H$12031,$A448,'[1]DATA THÔ IN'!$AC$4:$AC$12031,$E448,'[1]DATA THÔ IN'!$AH$4:$AH$12031,"Tiến độ 2")</f>
        <v>13132800</v>
      </c>
      <c r="AP448" s="12">
        <f>SUMIFS('[1]TIẾN ĐỘ %'!$N$6:$N$1034,'[1]TIẾN ĐỘ %'!$G$6:$G$1034,A448,'[1]TIẾN ĐỘ %'!$F$6:$F$1034,$E448)</f>
        <v>51321600</v>
      </c>
      <c r="AQ448" s="12">
        <f t="shared" si="204"/>
        <v>87945600</v>
      </c>
      <c r="AR448" s="15">
        <f t="shared" si="205"/>
        <v>0.65615999999999997</v>
      </c>
      <c r="AS448" s="15">
        <f t="shared" si="206"/>
        <v>0.44063999999999998</v>
      </c>
      <c r="AT448" s="15">
        <f t="shared" si="207"/>
        <v>1.0968</v>
      </c>
      <c r="AU448" s="16">
        <f t="shared" si="208"/>
        <v>0.48959999999999998</v>
      </c>
      <c r="AV448" s="16">
        <f t="shared" si="209"/>
        <v>0</v>
      </c>
      <c r="AW448" s="16">
        <f t="shared" si="210"/>
        <v>0.48959999999999998</v>
      </c>
      <c r="AX448" s="16">
        <f t="shared" si="212"/>
        <v>1.90944</v>
      </c>
      <c r="AY448" s="16">
        <f t="shared" si="213"/>
        <v>0.65664</v>
      </c>
      <c r="AZ448" s="16">
        <f t="shared" si="214"/>
        <v>2.5660799999999999</v>
      </c>
      <c r="BA448" s="16">
        <f t="shared" si="215"/>
        <v>1.2563657142857143</v>
      </c>
    </row>
    <row r="449" spans="1:53" x14ac:dyDescent="0.25">
      <c r="A449" s="8" t="s">
        <v>1346</v>
      </c>
      <c r="B449" s="20" t="s">
        <v>1440</v>
      </c>
      <c r="C449" s="9" t="s">
        <v>1441</v>
      </c>
      <c r="D449" s="10" t="s">
        <v>483</v>
      </c>
      <c r="E449" s="9" t="s">
        <v>315</v>
      </c>
      <c r="F449" s="9" t="s">
        <v>516</v>
      </c>
      <c r="G449" s="9" t="s">
        <v>475</v>
      </c>
      <c r="H449" s="11">
        <v>3.5000000000000003E-2</v>
      </c>
      <c r="I449" s="11"/>
      <c r="J449" s="26">
        <v>0.01</v>
      </c>
      <c r="K449" s="11">
        <v>0.01</v>
      </c>
      <c r="L449" s="11">
        <v>5.0000000000000001E-3</v>
      </c>
      <c r="M449" s="11">
        <v>5.0000000000000001E-3</v>
      </c>
      <c r="N449" s="11"/>
      <c r="O449" s="12"/>
      <c r="P449" s="12"/>
      <c r="Q449" s="12"/>
      <c r="R449" s="12"/>
      <c r="S449" s="12">
        <f t="shared" si="230"/>
        <v>0</v>
      </c>
      <c r="T449" s="12">
        <f t="shared" si="234"/>
        <v>0</v>
      </c>
      <c r="U449" s="12">
        <f t="shared" si="235"/>
        <v>0</v>
      </c>
      <c r="V449" s="12">
        <f t="shared" si="236"/>
        <v>0</v>
      </c>
      <c r="W449" s="12">
        <f t="shared" si="211"/>
        <v>0</v>
      </c>
      <c r="X449" s="12"/>
      <c r="Y449" s="12"/>
      <c r="Z449" s="12"/>
      <c r="AA449" s="12"/>
      <c r="AB449" s="12"/>
      <c r="AC449" s="12"/>
      <c r="AD449" s="12">
        <v>30000000</v>
      </c>
      <c r="AE449" s="12">
        <f>SUMIFS('[1]TIẾN ĐỘ %'!$M$6:$M$1034,'[1]TIẾN ĐỘ %'!$G$6:$G$1034,$A449,'[1]TIẾN ĐỘ %'!$F$6:$F$1034,$E449)</f>
        <v>30000000</v>
      </c>
      <c r="AF449" s="12">
        <f t="shared" si="203"/>
        <v>60000000</v>
      </c>
      <c r="AG449" s="12"/>
      <c r="AH449" s="12"/>
      <c r="AI449" s="12"/>
      <c r="AJ449" s="12">
        <v>0</v>
      </c>
      <c r="AK449" s="12">
        <v>0</v>
      </c>
      <c r="AL449" s="12">
        <v>0</v>
      </c>
      <c r="AM449" s="12">
        <v>0</v>
      </c>
      <c r="AN449" s="12">
        <f>SUMIFS('[1]DATA THÔ IN'!$P$4:$P$12031,'[1]DATA THÔ IN'!$H$4:$H$12031,$A449,'[1]DATA THÔ IN'!$AC$4:$AC$12031,$E449,'[1]DATA THÔ IN'!$AH$4:$AH$12031,"Tiến độ 1")</f>
        <v>9792000</v>
      </c>
      <c r="AO449" s="12">
        <f>SUMIFS('[1]DATA THÔ IN'!$P$4:$P$12031,'[1]DATA THÔ IN'!$H$4:$H$12031,$A449,'[1]DATA THÔ IN'!$AC$4:$AC$12031,$E449,'[1]DATA THÔ IN'!$AH$4:$AH$12031,"Tiến độ 2")</f>
        <v>23347200</v>
      </c>
      <c r="AP449" s="12">
        <f>SUMIFS('[1]TIẾN ĐỘ %'!$N$6:$N$1034,'[1]TIẾN ĐỘ %'!$G$6:$G$1034,A449,'[1]TIẾN ĐỘ %'!$F$6:$F$1034,$E449)</f>
        <v>33139200</v>
      </c>
      <c r="AQ449" s="12">
        <f t="shared" si="204"/>
        <v>33139200</v>
      </c>
      <c r="AR449" s="15"/>
      <c r="AS449" s="15"/>
      <c r="AT449" s="15"/>
      <c r="AU449" s="16"/>
      <c r="AV449" s="16"/>
      <c r="AW449" s="16"/>
      <c r="AX449" s="16">
        <f t="shared" si="212"/>
        <v>0.32640000000000002</v>
      </c>
      <c r="AY449" s="16">
        <f t="shared" si="213"/>
        <v>0.77824000000000004</v>
      </c>
      <c r="AZ449" s="16">
        <f t="shared" si="214"/>
        <v>1.1046400000000001</v>
      </c>
      <c r="BA449" s="16">
        <f t="shared" si="215"/>
        <v>0.55232000000000003</v>
      </c>
    </row>
    <row r="450" spans="1:53" x14ac:dyDescent="0.25">
      <c r="A450" s="8" t="s">
        <v>1263</v>
      </c>
      <c r="B450" s="20" t="s">
        <v>125</v>
      </c>
      <c r="C450" s="9" t="s">
        <v>126</v>
      </c>
      <c r="D450" s="10" t="s">
        <v>49</v>
      </c>
      <c r="E450" s="9" t="s">
        <v>1466</v>
      </c>
      <c r="F450" s="9" t="s">
        <v>50</v>
      </c>
      <c r="G450" s="9" t="s">
        <v>51</v>
      </c>
      <c r="H450" s="11">
        <v>3.5000000000000003E-2</v>
      </c>
      <c r="I450" s="11"/>
      <c r="J450" s="11">
        <v>0.01</v>
      </c>
      <c r="K450" s="11">
        <v>0.01</v>
      </c>
      <c r="L450" s="11">
        <v>5.0000000000000001E-3</v>
      </c>
      <c r="M450" s="11">
        <v>5.0000000000000001E-3</v>
      </c>
      <c r="N450" s="11"/>
      <c r="O450" s="12">
        <f t="shared" ref="O450:O481" si="237">$AI450*I450</f>
        <v>0</v>
      </c>
      <c r="P450" s="12">
        <f t="shared" ref="P450:P481" si="238">IF(AR450&gt;=40%,AG450*J450*(100%-H450),0)</f>
        <v>0</v>
      </c>
      <c r="Q450" s="12">
        <f t="shared" ref="Q450:Q481" si="239">IF(OR(AS450&gt;=60%,(AR450+AS450)&gt;=100%),AH450*J450*(100%-H450),0)</f>
        <v>0</v>
      </c>
      <c r="R450" s="12">
        <f t="shared" ref="R450:R481" si="240">IF(AT450&gt;=100%,AI450*(100%-H450)*K450,0)</f>
        <v>3875772.9250000003</v>
      </c>
      <c r="S450" s="12">
        <f t="shared" si="230"/>
        <v>0</v>
      </c>
      <c r="T450" s="12">
        <f t="shared" si="234"/>
        <v>0</v>
      </c>
      <c r="U450" s="12">
        <f t="shared" si="235"/>
        <v>0</v>
      </c>
      <c r="V450" s="12">
        <f t="shared" si="236"/>
        <v>2673035</v>
      </c>
      <c r="W450" s="12">
        <f t="shared" si="211"/>
        <v>0</v>
      </c>
      <c r="X450" s="12">
        <f t="shared" ref="X450:X481" si="241">AP450*I450</f>
        <v>0</v>
      </c>
      <c r="Y450" s="12">
        <f t="shared" ref="Y450:Y481" si="242">IF(AX450&gt;=40%,AN450*J450*(100%-H450),0)</f>
        <v>1890967.68</v>
      </c>
      <c r="Z450" s="12">
        <f t="shared" ref="Z450:Z481" si="243">IF(OR(AY450&gt;=60%,(AX450+AY450)&gt;=100%),AO450*J450*(100%-H450),0)</f>
        <v>0</v>
      </c>
      <c r="AA450" s="12">
        <f t="shared" ref="AA450:AA481" si="244">IF(AZ450&gt;=100%,AP450*K450*(100%-H450),0)</f>
        <v>3970365.1199999996</v>
      </c>
      <c r="AB450" s="12">
        <f t="shared" ref="AB450:AB481" si="245">IF(AF450=0,0,IF(AQ450&gt;=AF450,AQ450*L450*(100%-H450),0))</f>
        <v>5259586.3025000002</v>
      </c>
      <c r="AC450" s="12">
        <v>400000000</v>
      </c>
      <c r="AD450" s="12">
        <v>275000000</v>
      </c>
      <c r="AE450" s="12">
        <f>SUMIFS('[1]TIẾN ĐỘ %'!$M$6:$M$1034,'[1]TIẾN ĐỘ %'!$G$6:$G$1034,$A450,'[1]TIẾN ĐỘ %'!$F$6:$F$1034,$E450)</f>
        <v>410000000</v>
      </c>
      <c r="AF450" s="12">
        <f t="shared" si="203"/>
        <v>1085000000</v>
      </c>
      <c r="AG450" s="12">
        <v>0</v>
      </c>
      <c r="AH450" s="12">
        <v>0</v>
      </c>
      <c r="AI450" s="12">
        <v>401634500</v>
      </c>
      <c r="AJ450" s="12">
        <v>0</v>
      </c>
      <c r="AK450" s="12">
        <v>0</v>
      </c>
      <c r="AL450" s="12">
        <v>0</v>
      </c>
      <c r="AM450" s="12">
        <v>276998400</v>
      </c>
      <c r="AN450" s="12">
        <f>SUMIFS('[1]DATA THÔ IN'!$P$4:$P$12031,'[1]DATA THÔ IN'!$H$4:$H$12031,$A450,'[1]DATA THÔ IN'!$AC$4:$AC$12031,$E450,'[1]DATA THÔ IN'!$AH$4:$AH$12031,"Tiến độ 1")</f>
        <v>195955200</v>
      </c>
      <c r="AO450" s="12">
        <f>SUMIFS('[1]DATA THÔ IN'!$P$4:$P$12031,'[1]DATA THÔ IN'!$H$4:$H$12031,$A450,'[1]DATA THÔ IN'!$AC$4:$AC$12031,$E450,'[1]DATA THÔ IN'!$AH$4:$AH$12031,"Tiến độ 2")</f>
        <v>51321600</v>
      </c>
      <c r="AP450" s="12">
        <f>SUMIFS('[1]TIẾN ĐỘ %'!$N$6:$N$1034,'[1]TIẾN ĐỘ %'!$G$6:$G$1034,A450,'[1]TIẾN ĐỘ %'!$F$6:$F$1034,$E450)</f>
        <v>411436800</v>
      </c>
      <c r="AQ450" s="12">
        <f t="shared" si="204"/>
        <v>1090069700</v>
      </c>
      <c r="AR450" s="15">
        <f t="shared" ref="AR450:AR481" si="246">IFERROR(AG450/AC450,0)</f>
        <v>0</v>
      </c>
      <c r="AS450" s="15">
        <f t="shared" ref="AS450:AS481" si="247">+IFERROR(AH450/AC450,0)</f>
        <v>0</v>
      </c>
      <c r="AT450" s="15">
        <f t="shared" ref="AT450:AT481" si="248">+IFERROR(AI450/AC450,0)</f>
        <v>1.0040862500000001</v>
      </c>
      <c r="AU450" s="16">
        <f t="shared" ref="AU450:AU481" si="249">IFERROR(AJ450/AD450,0)</f>
        <v>0</v>
      </c>
      <c r="AV450" s="16">
        <f t="shared" ref="AV450:AV481" si="250">IFERROR(AK450/AD450,0)</f>
        <v>0</v>
      </c>
      <c r="AW450" s="16">
        <f t="shared" ref="AW450:AW481" si="251">IFERROR(AM450/AD450,0)</f>
        <v>1.007266909090909</v>
      </c>
      <c r="AX450" s="16">
        <f t="shared" si="212"/>
        <v>0.47793951219512193</v>
      </c>
      <c r="AY450" s="16">
        <f t="shared" si="213"/>
        <v>0.12517463414634147</v>
      </c>
      <c r="AZ450" s="16">
        <f t="shared" si="214"/>
        <v>1.0035043902439025</v>
      </c>
      <c r="BA450" s="16">
        <f t="shared" si="215"/>
        <v>1.0046725345622121</v>
      </c>
    </row>
    <row r="451" spans="1:53" x14ac:dyDescent="0.25">
      <c r="A451" s="8" t="s">
        <v>1265</v>
      </c>
      <c r="B451" s="20" t="s">
        <v>130</v>
      </c>
      <c r="C451" s="9" t="s">
        <v>131</v>
      </c>
      <c r="D451" s="10" t="s">
        <v>60</v>
      </c>
      <c r="E451" s="9" t="s">
        <v>1466</v>
      </c>
      <c r="F451" s="9" t="s">
        <v>61</v>
      </c>
      <c r="G451" s="9" t="s">
        <v>51</v>
      </c>
      <c r="H451" s="11">
        <v>3.5000000000000003E-2</v>
      </c>
      <c r="I451" s="11"/>
      <c r="J451" s="11">
        <v>0.01</v>
      </c>
      <c r="K451" s="11">
        <v>0.01</v>
      </c>
      <c r="L451" s="11">
        <v>5.0000000000000001E-3</v>
      </c>
      <c r="M451" s="11">
        <v>5.0000000000000001E-3</v>
      </c>
      <c r="N451" s="11"/>
      <c r="O451" s="12">
        <f t="shared" si="237"/>
        <v>0</v>
      </c>
      <c r="P451" s="12">
        <f t="shared" si="238"/>
        <v>1838440.8</v>
      </c>
      <c r="Q451" s="12">
        <f t="shared" si="239"/>
        <v>0</v>
      </c>
      <c r="R451" s="12">
        <f t="shared" si="240"/>
        <v>2711109.6</v>
      </c>
      <c r="S451" s="12">
        <f t="shared" si="230"/>
        <v>0</v>
      </c>
      <c r="T451" s="12">
        <f t="shared" si="234"/>
        <v>1744874</v>
      </c>
      <c r="U451" s="12">
        <f t="shared" si="235"/>
        <v>1906994</v>
      </c>
      <c r="V451" s="12">
        <f t="shared" si="236"/>
        <v>3651869</v>
      </c>
      <c r="W451" s="12">
        <f t="shared" si="211"/>
        <v>1808160</v>
      </c>
      <c r="X451" s="12">
        <f t="shared" si="241"/>
        <v>0</v>
      </c>
      <c r="Y451" s="12">
        <f t="shared" si="242"/>
        <v>1832882.4</v>
      </c>
      <c r="Z451" s="12">
        <f t="shared" si="243"/>
        <v>692947.2</v>
      </c>
      <c r="AA451" s="12">
        <f t="shared" si="244"/>
        <v>2525829.6</v>
      </c>
      <c r="AB451" s="12">
        <f t="shared" si="245"/>
        <v>4444404</v>
      </c>
      <c r="AC451" s="12">
        <v>260000000</v>
      </c>
      <c r="AD451" s="12">
        <v>260000000</v>
      </c>
      <c r="AE451" s="12">
        <f>SUMIFS('[1]TIẾN ĐỘ %'!$M$6:$M$1034,'[1]TIẾN ĐỘ %'!$G$6:$G$1034,$A451,'[1]TIẾN ĐỘ %'!$F$6:$F$1034,$E451)</f>
        <v>260000000</v>
      </c>
      <c r="AF451" s="12">
        <f t="shared" si="203"/>
        <v>780000000</v>
      </c>
      <c r="AG451" s="12">
        <v>190512000</v>
      </c>
      <c r="AH451" s="12">
        <v>0</v>
      </c>
      <c r="AI451" s="12">
        <v>280944000</v>
      </c>
      <c r="AJ451" s="12">
        <v>180816000</v>
      </c>
      <c r="AK451" s="12">
        <v>197616000</v>
      </c>
      <c r="AL451" s="12">
        <v>180816000</v>
      </c>
      <c r="AM451" s="12">
        <v>378432000</v>
      </c>
      <c r="AN451" s="12">
        <f>SUMIFS('[1]DATA THÔ IN'!$P$4:$P$12031,'[1]DATA THÔ IN'!$H$4:$H$12031,$A451,'[1]DATA THÔ IN'!$AC$4:$AC$12031,$E451,'[1]DATA THÔ IN'!$AH$4:$AH$12031,"Tiến độ 1")</f>
        <v>189936000</v>
      </c>
      <c r="AO451" s="12">
        <f>SUMIFS('[1]DATA THÔ IN'!$P$4:$P$12031,'[1]DATA THÔ IN'!$H$4:$H$12031,$A451,'[1]DATA THÔ IN'!$AC$4:$AC$12031,$E451,'[1]DATA THÔ IN'!$AH$4:$AH$12031,"Tiến độ 2")</f>
        <v>71808000</v>
      </c>
      <c r="AP451" s="12">
        <f>SUMIFS('[1]TIẾN ĐỘ %'!$N$6:$N$1034,'[1]TIẾN ĐỘ %'!$G$6:$G$1034,A451,'[1]TIẾN ĐỘ %'!$F$6:$F$1034,$E451)</f>
        <v>261744000</v>
      </c>
      <c r="AQ451" s="12">
        <f t="shared" si="204"/>
        <v>921120000</v>
      </c>
      <c r="AR451" s="15">
        <f t="shared" si="246"/>
        <v>0.73273846153846156</v>
      </c>
      <c r="AS451" s="15">
        <f t="shared" si="247"/>
        <v>0</v>
      </c>
      <c r="AT451" s="15">
        <f t="shared" si="248"/>
        <v>1.0805538461538462</v>
      </c>
      <c r="AU451" s="16">
        <f t="shared" si="249"/>
        <v>0.69544615384615383</v>
      </c>
      <c r="AV451" s="16">
        <f t="shared" si="250"/>
        <v>0.76006153846153846</v>
      </c>
      <c r="AW451" s="16">
        <f t="shared" si="251"/>
        <v>1.4555076923076924</v>
      </c>
      <c r="AX451" s="16">
        <f t="shared" si="212"/>
        <v>0.73052307692307694</v>
      </c>
      <c r="AY451" s="16">
        <f t="shared" si="213"/>
        <v>0.27618461538461536</v>
      </c>
      <c r="AZ451" s="16">
        <f t="shared" si="214"/>
        <v>1.0067076923076923</v>
      </c>
      <c r="BA451" s="16">
        <f t="shared" si="215"/>
        <v>1.180923076923077</v>
      </c>
    </row>
    <row r="452" spans="1:53" x14ac:dyDescent="0.25">
      <c r="A452" s="8" t="s">
        <v>1266</v>
      </c>
      <c r="B452" s="20" t="s">
        <v>132</v>
      </c>
      <c r="C452" s="9" t="s">
        <v>133</v>
      </c>
      <c r="D452" s="10" t="s">
        <v>49</v>
      </c>
      <c r="E452" s="9" t="s">
        <v>1466</v>
      </c>
      <c r="F452" s="9" t="s">
        <v>64</v>
      </c>
      <c r="G452" s="9" t="s">
        <v>51</v>
      </c>
      <c r="H452" s="11">
        <v>3.5000000000000003E-2</v>
      </c>
      <c r="I452" s="11"/>
      <c r="J452" s="11">
        <v>0.01</v>
      </c>
      <c r="K452" s="11">
        <v>0.01</v>
      </c>
      <c r="L452" s="11">
        <v>5.0000000000000001E-3</v>
      </c>
      <c r="M452" s="11">
        <v>5.0000000000000001E-3</v>
      </c>
      <c r="N452" s="11"/>
      <c r="O452" s="12">
        <f t="shared" si="237"/>
        <v>0</v>
      </c>
      <c r="P452" s="12">
        <f t="shared" si="238"/>
        <v>0</v>
      </c>
      <c r="Q452" s="12">
        <f t="shared" si="239"/>
        <v>0</v>
      </c>
      <c r="R452" s="12">
        <f t="shared" si="240"/>
        <v>0</v>
      </c>
      <c r="S452" s="12">
        <f t="shared" si="230"/>
        <v>0</v>
      </c>
      <c r="T452" s="12">
        <f t="shared" si="234"/>
        <v>652880</v>
      </c>
      <c r="U452" s="12">
        <f t="shared" si="235"/>
        <v>160267</v>
      </c>
      <c r="V452" s="12">
        <f t="shared" si="236"/>
        <v>813148</v>
      </c>
      <c r="W452" s="12">
        <f t="shared" si="211"/>
        <v>676560</v>
      </c>
      <c r="X452" s="12">
        <f t="shared" si="241"/>
        <v>0</v>
      </c>
      <c r="Y452" s="12">
        <f t="shared" si="242"/>
        <v>644647.02</v>
      </c>
      <c r="Z452" s="12">
        <f t="shared" si="243"/>
        <v>0</v>
      </c>
      <c r="AA452" s="12">
        <f t="shared" si="244"/>
        <v>0</v>
      </c>
      <c r="AB452" s="12">
        <f t="shared" si="245"/>
        <v>0</v>
      </c>
      <c r="AC452" s="12">
        <v>90000000</v>
      </c>
      <c r="AD452" s="12">
        <v>60000000</v>
      </c>
      <c r="AE452" s="12">
        <f>SUMIFS('[1]TIẾN ĐỘ %'!$M$6:$M$1034,'[1]TIẾN ĐỘ %'!$G$6:$G$1034,$A452,'[1]TIẾN ĐỘ %'!$F$6:$F$1034,$E452)</f>
        <v>120000000</v>
      </c>
      <c r="AF452" s="12">
        <f t="shared" si="203"/>
        <v>270000000</v>
      </c>
      <c r="AG452" s="12">
        <v>1776000</v>
      </c>
      <c r="AH452" s="12">
        <v>0</v>
      </c>
      <c r="AI452" s="12">
        <v>37776000</v>
      </c>
      <c r="AJ452" s="12">
        <v>67656000</v>
      </c>
      <c r="AK452" s="12">
        <v>16608000</v>
      </c>
      <c r="AL452" s="12">
        <v>67656000</v>
      </c>
      <c r="AM452" s="12">
        <v>84264000</v>
      </c>
      <c r="AN452" s="12">
        <f>SUMIFS('[1]DATA THÔ IN'!$P$4:$P$12031,'[1]DATA THÔ IN'!$H$4:$H$12031,$A452,'[1]DATA THÔ IN'!$AC$4:$AC$12031,$E452,'[1]DATA THÔ IN'!$AH$4:$AH$12031,"Tiến độ 1")</f>
        <v>66802800</v>
      </c>
      <c r="AO452" s="12">
        <f>SUMIFS('[1]DATA THÔ IN'!$P$4:$P$12031,'[1]DATA THÔ IN'!$H$4:$H$12031,$A452,'[1]DATA THÔ IN'!$AC$4:$AC$12031,$E452,'[1]DATA THÔ IN'!$AH$4:$AH$12031,"Tiến độ 2")</f>
        <v>0</v>
      </c>
      <c r="AP452" s="12">
        <f>SUMIFS('[1]TIẾN ĐỘ %'!$N$6:$N$1034,'[1]TIẾN ĐỘ %'!$G$6:$G$1034,A452,'[1]TIẾN ĐỘ %'!$F$6:$F$1034,$E452)</f>
        <v>66802800</v>
      </c>
      <c r="AQ452" s="12">
        <f t="shared" si="204"/>
        <v>188842800</v>
      </c>
      <c r="AR452" s="15">
        <f t="shared" si="246"/>
        <v>1.9733333333333332E-2</v>
      </c>
      <c r="AS452" s="15">
        <f t="shared" si="247"/>
        <v>0</v>
      </c>
      <c r="AT452" s="15">
        <f t="shared" si="248"/>
        <v>0.41973333333333335</v>
      </c>
      <c r="AU452" s="16">
        <f t="shared" si="249"/>
        <v>1.1275999999999999</v>
      </c>
      <c r="AV452" s="16">
        <f t="shared" si="250"/>
        <v>0.27679999999999999</v>
      </c>
      <c r="AW452" s="16">
        <f t="shared" si="251"/>
        <v>1.4044000000000001</v>
      </c>
      <c r="AX452" s="16">
        <f t="shared" si="212"/>
        <v>0.55669000000000002</v>
      </c>
      <c r="AY452" s="16">
        <f t="shared" si="213"/>
        <v>0</v>
      </c>
      <c r="AZ452" s="16">
        <f t="shared" si="214"/>
        <v>0.55669000000000002</v>
      </c>
      <c r="BA452" s="16">
        <f t="shared" si="215"/>
        <v>0.6994177777777778</v>
      </c>
    </row>
    <row r="453" spans="1:53" x14ac:dyDescent="0.25">
      <c r="A453" s="8" t="s">
        <v>1269</v>
      </c>
      <c r="B453" s="20" t="s">
        <v>138</v>
      </c>
      <c r="C453" s="9" t="s">
        <v>139</v>
      </c>
      <c r="D453" s="10" t="s">
        <v>60</v>
      </c>
      <c r="E453" s="9" t="s">
        <v>1466</v>
      </c>
      <c r="F453" s="9" t="s">
        <v>73</v>
      </c>
      <c r="G453" s="9" t="s">
        <v>51</v>
      </c>
      <c r="H453" s="11">
        <v>3.5000000000000003E-2</v>
      </c>
      <c r="I453" s="11"/>
      <c r="J453" s="11">
        <v>0.01</v>
      </c>
      <c r="K453" s="11">
        <v>0.01</v>
      </c>
      <c r="L453" s="11">
        <v>5.0000000000000001E-3</v>
      </c>
      <c r="M453" s="11">
        <v>5.0000000000000001E-3</v>
      </c>
      <c r="N453" s="11"/>
      <c r="O453" s="12">
        <f t="shared" si="237"/>
        <v>0</v>
      </c>
      <c r="P453" s="12">
        <f t="shared" si="238"/>
        <v>977166.72</v>
      </c>
      <c r="Q453" s="12">
        <f t="shared" si="239"/>
        <v>0</v>
      </c>
      <c r="R453" s="12">
        <f t="shared" si="240"/>
        <v>0</v>
      </c>
      <c r="S453" s="12">
        <f t="shared" si="230"/>
        <v>0</v>
      </c>
      <c r="T453" s="12">
        <f t="shared" si="234"/>
        <v>1657052</v>
      </c>
      <c r="U453" s="12">
        <f t="shared" si="235"/>
        <v>294410</v>
      </c>
      <c r="V453" s="12">
        <f t="shared" si="236"/>
        <v>1951462</v>
      </c>
      <c r="W453" s="12">
        <f t="shared" si="211"/>
        <v>1717152</v>
      </c>
      <c r="X453" s="12">
        <f t="shared" si="241"/>
        <v>0</v>
      </c>
      <c r="Y453" s="12">
        <f t="shared" si="242"/>
        <v>3299373.6</v>
      </c>
      <c r="Z453" s="12">
        <f t="shared" si="243"/>
        <v>618649.91999999993</v>
      </c>
      <c r="AA453" s="12">
        <f t="shared" si="244"/>
        <v>4551403.2</v>
      </c>
      <c r="AB453" s="12">
        <f t="shared" si="245"/>
        <v>3778924.56</v>
      </c>
      <c r="AC453" s="12">
        <v>250000000</v>
      </c>
      <c r="AD453" s="12">
        <v>200000000</v>
      </c>
      <c r="AE453" s="12">
        <f>SUMIFS('[1]TIẾN ĐỘ %'!$M$6:$M$1034,'[1]TIẾN ĐỘ %'!$G$6:$G$1034,$A453,'[1]TIẾN ĐỘ %'!$F$6:$F$1034,$E453)</f>
        <v>230000000</v>
      </c>
      <c r="AF453" s="12">
        <f t="shared" si="203"/>
        <v>680000000</v>
      </c>
      <c r="AG453" s="12">
        <v>101260800</v>
      </c>
      <c r="AH453" s="12">
        <v>8064000</v>
      </c>
      <c r="AI453" s="12">
        <v>109324800</v>
      </c>
      <c r="AJ453" s="12">
        <v>171715200</v>
      </c>
      <c r="AK453" s="12">
        <v>30508800</v>
      </c>
      <c r="AL453" s="12">
        <v>171715200</v>
      </c>
      <c r="AM453" s="12">
        <v>202224000</v>
      </c>
      <c r="AN453" s="12">
        <f>SUMIFS('[1]DATA THÔ IN'!$P$4:$P$12031,'[1]DATA THÔ IN'!$H$4:$H$12031,$A453,'[1]DATA THÔ IN'!$AC$4:$AC$12031,$E453,'[1]DATA THÔ IN'!$AH$4:$AH$12031,"Tiến độ 1")</f>
        <v>341904000</v>
      </c>
      <c r="AO453" s="12">
        <f>SUMIFS('[1]DATA THÔ IN'!$P$4:$P$12031,'[1]DATA THÔ IN'!$H$4:$H$12031,$A453,'[1]DATA THÔ IN'!$AC$4:$AC$12031,$E453,'[1]DATA THÔ IN'!$AH$4:$AH$12031,"Tiến độ 2")</f>
        <v>64108800</v>
      </c>
      <c r="AP453" s="12">
        <f>SUMIFS('[1]TIẾN ĐỘ %'!$N$6:$N$1034,'[1]TIẾN ĐỘ %'!$G$6:$G$1034,A453,'[1]TIẾN ĐỘ %'!$F$6:$F$1034,$E453)</f>
        <v>471648000</v>
      </c>
      <c r="AQ453" s="12">
        <f t="shared" si="204"/>
        <v>783196800</v>
      </c>
      <c r="AR453" s="15">
        <f t="shared" si="246"/>
        <v>0.40504319999999999</v>
      </c>
      <c r="AS453" s="15">
        <f t="shared" si="247"/>
        <v>3.2256E-2</v>
      </c>
      <c r="AT453" s="15">
        <f t="shared" si="248"/>
        <v>0.4372992</v>
      </c>
      <c r="AU453" s="16">
        <f t="shared" si="249"/>
        <v>0.85857600000000001</v>
      </c>
      <c r="AV453" s="16">
        <f t="shared" si="250"/>
        <v>0.15254400000000001</v>
      </c>
      <c r="AW453" s="16">
        <f t="shared" si="251"/>
        <v>1.01112</v>
      </c>
      <c r="AX453" s="16">
        <f t="shared" si="212"/>
        <v>1.4865391304347826</v>
      </c>
      <c r="AY453" s="16">
        <f t="shared" si="213"/>
        <v>0.27873391304347828</v>
      </c>
      <c r="AZ453" s="16">
        <f t="shared" si="214"/>
        <v>2.0506434782608696</v>
      </c>
      <c r="BA453" s="16">
        <f t="shared" si="215"/>
        <v>1.1517599999999999</v>
      </c>
    </row>
    <row r="454" spans="1:53" x14ac:dyDescent="0.25">
      <c r="A454" s="8" t="s">
        <v>1273</v>
      </c>
      <c r="B454" s="20" t="s">
        <v>146</v>
      </c>
      <c r="C454" s="9" t="s">
        <v>147</v>
      </c>
      <c r="D454" s="10" t="s">
        <v>60</v>
      </c>
      <c r="E454" s="9" t="s">
        <v>1466</v>
      </c>
      <c r="F454" s="9" t="s">
        <v>61</v>
      </c>
      <c r="G454" s="9" t="s">
        <v>51</v>
      </c>
      <c r="H454" s="11">
        <v>3.5000000000000003E-2</v>
      </c>
      <c r="I454" s="11"/>
      <c r="J454" s="11">
        <v>0.01</v>
      </c>
      <c r="K454" s="11">
        <v>0.01</v>
      </c>
      <c r="L454" s="11">
        <v>5.0000000000000001E-3</v>
      </c>
      <c r="M454" s="11">
        <v>5.0000000000000001E-3</v>
      </c>
      <c r="N454" s="11"/>
      <c r="O454" s="12">
        <f t="shared" si="237"/>
        <v>0</v>
      </c>
      <c r="P454" s="12">
        <f t="shared" si="238"/>
        <v>236232</v>
      </c>
      <c r="Q454" s="12">
        <f t="shared" si="239"/>
        <v>0</v>
      </c>
      <c r="R454" s="12">
        <f t="shared" si="240"/>
        <v>582520.32000000007</v>
      </c>
      <c r="S454" s="12">
        <f t="shared" ref="S454:S485" si="252">ROUND(AM454*I454,0)</f>
        <v>0</v>
      </c>
      <c r="T454" s="12">
        <f t="shared" ref="T454:T485" si="253">ROUND(IF(AU454&gt;=40%,AJ454*J454*(100%-H454),0),0)</f>
        <v>304044</v>
      </c>
      <c r="U454" s="12">
        <f t="shared" ref="U454:U485" si="254">ROUND(IF(OR(AV454&gt;=60%,(AU454+AV454)&gt;=100%),AK454*J454*(100%-H454),0),0)</f>
        <v>280143</v>
      </c>
      <c r="V454" s="12">
        <f t="shared" ref="V454:V485" si="255">ROUND(IF(AW454&gt;=100%,AM454*(100%-H454)*K454,0),0)</f>
        <v>584188</v>
      </c>
      <c r="W454" s="12">
        <f t="shared" si="211"/>
        <v>315072</v>
      </c>
      <c r="X454" s="12">
        <f t="shared" si="241"/>
        <v>0</v>
      </c>
      <c r="Y454" s="12">
        <f t="shared" si="242"/>
        <v>243457.91999999998</v>
      </c>
      <c r="Z454" s="12">
        <f t="shared" si="243"/>
        <v>339062.39999999997</v>
      </c>
      <c r="AA454" s="12">
        <f t="shared" si="244"/>
        <v>582520.31999999995</v>
      </c>
      <c r="AB454" s="12">
        <f t="shared" si="245"/>
        <v>874614.24</v>
      </c>
      <c r="AC454" s="12">
        <v>60000000</v>
      </c>
      <c r="AD454" s="12">
        <v>60000000</v>
      </c>
      <c r="AE454" s="12">
        <f>SUMIFS('[1]TIẾN ĐỘ %'!$M$6:$M$1034,'[1]TIẾN ĐỘ %'!$G$6:$G$1034,$A454,'[1]TIẾN ĐỘ %'!$F$6:$F$1034,$E454)</f>
        <v>60000000</v>
      </c>
      <c r="AF454" s="12">
        <f t="shared" ref="AF454:AF517" si="256">+SUM(AC454:AE454)</f>
        <v>180000000</v>
      </c>
      <c r="AG454" s="12">
        <v>24480000</v>
      </c>
      <c r="AH454" s="12">
        <v>0</v>
      </c>
      <c r="AI454" s="12">
        <v>60364800</v>
      </c>
      <c r="AJ454" s="12">
        <v>31507200</v>
      </c>
      <c r="AK454" s="12">
        <v>29030400</v>
      </c>
      <c r="AL454" s="12">
        <v>31507200</v>
      </c>
      <c r="AM454" s="12">
        <v>60537600</v>
      </c>
      <c r="AN454" s="12">
        <f>SUMIFS('[1]DATA THÔ IN'!$P$4:$P$12031,'[1]DATA THÔ IN'!$H$4:$H$12031,$A454,'[1]DATA THÔ IN'!$AC$4:$AC$12031,$E454,'[1]DATA THÔ IN'!$AH$4:$AH$12031,"Tiến độ 1")</f>
        <v>25228800</v>
      </c>
      <c r="AO454" s="12">
        <f>SUMIFS('[1]DATA THÔ IN'!$P$4:$P$12031,'[1]DATA THÔ IN'!$H$4:$H$12031,$A454,'[1]DATA THÔ IN'!$AC$4:$AC$12031,$E454,'[1]DATA THÔ IN'!$AH$4:$AH$12031,"Tiến độ 2")</f>
        <v>35136000</v>
      </c>
      <c r="AP454" s="12">
        <f>SUMIFS('[1]TIẾN ĐỘ %'!$N$6:$N$1034,'[1]TIẾN ĐỘ %'!$G$6:$G$1034,A454,'[1]TIẾN ĐỘ %'!$F$6:$F$1034,$E454)</f>
        <v>60364800</v>
      </c>
      <c r="AQ454" s="12">
        <f t="shared" ref="AQ454:AQ517" si="257">+AP454+AM454+AI454</f>
        <v>181267200</v>
      </c>
      <c r="AR454" s="15">
        <f t="shared" si="246"/>
        <v>0.40799999999999997</v>
      </c>
      <c r="AS454" s="15">
        <f t="shared" si="247"/>
        <v>0</v>
      </c>
      <c r="AT454" s="15">
        <f t="shared" si="248"/>
        <v>1.0060800000000001</v>
      </c>
      <c r="AU454" s="16">
        <f t="shared" si="249"/>
        <v>0.52512000000000003</v>
      </c>
      <c r="AV454" s="16">
        <f t="shared" si="250"/>
        <v>0.48383999999999999</v>
      </c>
      <c r="AW454" s="16">
        <f t="shared" si="251"/>
        <v>1.0089600000000001</v>
      </c>
      <c r="AX454" s="16">
        <f t="shared" si="212"/>
        <v>0.42048000000000002</v>
      </c>
      <c r="AY454" s="16">
        <f t="shared" si="213"/>
        <v>0.58560000000000001</v>
      </c>
      <c r="AZ454" s="16">
        <f t="shared" si="214"/>
        <v>1.0060800000000001</v>
      </c>
      <c r="BA454" s="16">
        <f t="shared" si="215"/>
        <v>1.0070399999999999</v>
      </c>
    </row>
    <row r="455" spans="1:53" x14ac:dyDescent="0.25">
      <c r="A455" s="8" t="s">
        <v>1274</v>
      </c>
      <c r="B455" s="20" t="s">
        <v>148</v>
      </c>
      <c r="C455" s="9" t="s">
        <v>149</v>
      </c>
      <c r="D455" s="10" t="s">
        <v>60</v>
      </c>
      <c r="E455" s="9" t="s">
        <v>1466</v>
      </c>
      <c r="F455" s="9" t="s">
        <v>88</v>
      </c>
      <c r="G455" s="9" t="s">
        <v>51</v>
      </c>
      <c r="H455" s="11">
        <v>3.5000000000000003E-2</v>
      </c>
      <c r="I455" s="11"/>
      <c r="J455" s="11">
        <v>0.01</v>
      </c>
      <c r="K455" s="11">
        <v>0.01</v>
      </c>
      <c r="L455" s="11">
        <v>5.0000000000000001E-3</v>
      </c>
      <c r="M455" s="11">
        <v>5.0000000000000001E-3</v>
      </c>
      <c r="N455" s="11"/>
      <c r="O455" s="12">
        <f t="shared" si="237"/>
        <v>0</v>
      </c>
      <c r="P455" s="12">
        <f t="shared" si="238"/>
        <v>0</v>
      </c>
      <c r="Q455" s="12">
        <f t="shared" si="239"/>
        <v>0</v>
      </c>
      <c r="R455" s="12">
        <f t="shared" si="240"/>
        <v>2474229.12</v>
      </c>
      <c r="S455" s="12">
        <f t="shared" si="252"/>
        <v>0</v>
      </c>
      <c r="T455" s="12">
        <f t="shared" si="253"/>
        <v>1463156</v>
      </c>
      <c r="U455" s="12">
        <f t="shared" si="254"/>
        <v>497292</v>
      </c>
      <c r="V455" s="12">
        <f t="shared" si="255"/>
        <v>1960448</v>
      </c>
      <c r="W455" s="12">
        <f t="shared" ref="W455:W518" si="258">ROUND(AL455*1%,0)</f>
        <v>1516224</v>
      </c>
      <c r="X455" s="12">
        <f t="shared" si="241"/>
        <v>0</v>
      </c>
      <c r="Y455" s="12">
        <f t="shared" si="242"/>
        <v>1332163.2</v>
      </c>
      <c r="Z455" s="12">
        <f t="shared" si="243"/>
        <v>0</v>
      </c>
      <c r="AA455" s="12">
        <f t="shared" si="244"/>
        <v>3804076.32</v>
      </c>
      <c r="AB455" s="12">
        <f t="shared" si="245"/>
        <v>4119376.56</v>
      </c>
      <c r="AC455" s="12">
        <v>255000000</v>
      </c>
      <c r="AD455" s="12">
        <v>180000000</v>
      </c>
      <c r="AE455" s="12">
        <f>SUMIFS('[1]TIẾN ĐỘ %'!$M$6:$M$1034,'[1]TIẾN ĐỘ %'!$G$6:$G$1034,$A455,'[1]TIẾN ĐỘ %'!$F$6:$F$1034,$E455)</f>
        <v>280000000</v>
      </c>
      <c r="AF455" s="12">
        <f t="shared" si="256"/>
        <v>715000000</v>
      </c>
      <c r="AG455" s="12">
        <v>61344000</v>
      </c>
      <c r="AH455" s="12">
        <v>78048000</v>
      </c>
      <c r="AI455" s="12">
        <v>256396800</v>
      </c>
      <c r="AJ455" s="12">
        <v>151622400</v>
      </c>
      <c r="AK455" s="12">
        <v>51532800</v>
      </c>
      <c r="AL455" s="12">
        <v>151622400</v>
      </c>
      <c r="AM455" s="12">
        <v>203155200</v>
      </c>
      <c r="AN455" s="12">
        <f>SUMIFS('[1]DATA THÔ IN'!$P$4:$P$12031,'[1]DATA THÔ IN'!$H$4:$H$12031,$A455,'[1]DATA THÔ IN'!$AC$4:$AC$12031,$E455,'[1]DATA THÔ IN'!$AH$4:$AH$12031,"Tiến độ 1")</f>
        <v>138048000</v>
      </c>
      <c r="AO455" s="12">
        <f>SUMIFS('[1]DATA THÔ IN'!$P$4:$P$12031,'[1]DATA THÔ IN'!$H$4:$H$12031,$A455,'[1]DATA THÔ IN'!$AC$4:$AC$12031,$E455,'[1]DATA THÔ IN'!$AH$4:$AH$12031,"Tiến độ 2")</f>
        <v>99312000</v>
      </c>
      <c r="AP455" s="12">
        <f>SUMIFS('[1]TIẾN ĐỘ %'!$N$6:$N$1034,'[1]TIẾN ĐỘ %'!$G$6:$G$1034,A455,'[1]TIẾN ĐỘ %'!$F$6:$F$1034,$E455)</f>
        <v>394204800</v>
      </c>
      <c r="AQ455" s="12">
        <f t="shared" si="257"/>
        <v>853756800</v>
      </c>
      <c r="AR455" s="15">
        <f t="shared" si="246"/>
        <v>0.24056470588235293</v>
      </c>
      <c r="AS455" s="15">
        <f t="shared" si="247"/>
        <v>0.30607058823529409</v>
      </c>
      <c r="AT455" s="15">
        <f t="shared" si="248"/>
        <v>1.0054776470588236</v>
      </c>
      <c r="AU455" s="16">
        <f t="shared" si="249"/>
        <v>0.84234666666666669</v>
      </c>
      <c r="AV455" s="16">
        <f t="shared" si="250"/>
        <v>0.28629333333333334</v>
      </c>
      <c r="AW455" s="16">
        <f t="shared" si="251"/>
        <v>1.1286400000000001</v>
      </c>
      <c r="AX455" s="16">
        <f t="shared" ref="AX455:AX518" si="259">IFERROR(AN455/$AE455,0)</f>
        <v>0.49302857142857143</v>
      </c>
      <c r="AY455" s="16">
        <f t="shared" ref="AY455:AY518" si="260">IFERROR(AO455/$AE455,0)</f>
        <v>0.35468571428571427</v>
      </c>
      <c r="AZ455" s="16">
        <f t="shared" ref="AZ455:AZ518" si="261">IFERROR(AP455/$AE455,0)</f>
        <v>1.4078742857142856</v>
      </c>
      <c r="BA455" s="16">
        <f t="shared" ref="BA455:BA518" si="262">IFERROR(AQ455/AF455,0)</f>
        <v>1.1940654545454545</v>
      </c>
    </row>
    <row r="456" spans="1:53" x14ac:dyDescent="0.25">
      <c r="A456" s="8" t="s">
        <v>1275</v>
      </c>
      <c r="B456" s="20" t="s">
        <v>150</v>
      </c>
      <c r="C456" s="9" t="s">
        <v>151</v>
      </c>
      <c r="D456" s="10" t="s">
        <v>60</v>
      </c>
      <c r="E456" s="9" t="s">
        <v>1466</v>
      </c>
      <c r="F456" s="9" t="s">
        <v>61</v>
      </c>
      <c r="G456" s="9" t="s">
        <v>51</v>
      </c>
      <c r="H456" s="11">
        <v>3.5000000000000003E-2</v>
      </c>
      <c r="I456" s="11"/>
      <c r="J456" s="11">
        <v>0.01</v>
      </c>
      <c r="K456" s="11">
        <v>0.01</v>
      </c>
      <c r="L456" s="11">
        <v>5.0000000000000001E-3</v>
      </c>
      <c r="M456" s="11">
        <v>5.0000000000000001E-3</v>
      </c>
      <c r="N456" s="11"/>
      <c r="O456" s="12">
        <f t="shared" si="237"/>
        <v>0</v>
      </c>
      <c r="P456" s="12">
        <f t="shared" si="238"/>
        <v>1330403.04</v>
      </c>
      <c r="Q456" s="12">
        <f t="shared" si="239"/>
        <v>0</v>
      </c>
      <c r="R456" s="12">
        <f t="shared" si="240"/>
        <v>1330403.04</v>
      </c>
      <c r="S456" s="12">
        <f t="shared" si="252"/>
        <v>0</v>
      </c>
      <c r="T456" s="12">
        <f t="shared" si="253"/>
        <v>2089773</v>
      </c>
      <c r="U456" s="12">
        <f t="shared" si="254"/>
        <v>772757</v>
      </c>
      <c r="V456" s="12">
        <f t="shared" si="255"/>
        <v>2862530</v>
      </c>
      <c r="W456" s="12">
        <f t="shared" si="258"/>
        <v>2058720</v>
      </c>
      <c r="X456" s="12">
        <f t="shared" si="241"/>
        <v>0</v>
      </c>
      <c r="Y456" s="12">
        <f t="shared" si="242"/>
        <v>390246</v>
      </c>
      <c r="Z456" s="12">
        <f t="shared" si="243"/>
        <v>0</v>
      </c>
      <c r="AA456" s="12">
        <f t="shared" si="244"/>
        <v>1202258.76</v>
      </c>
      <c r="AB456" s="12">
        <f t="shared" si="245"/>
        <v>2697595.7399999998</v>
      </c>
      <c r="AC456" s="12">
        <v>80000000</v>
      </c>
      <c r="AD456" s="12">
        <v>100000000</v>
      </c>
      <c r="AE456" s="12">
        <f>SUMIFS('[1]TIẾN ĐỘ %'!$M$6:$M$1034,'[1]TIẾN ĐỘ %'!$G$6:$G$1034,$A456,'[1]TIẾN ĐỘ %'!$F$6:$F$1034,$E456)</f>
        <v>100000000</v>
      </c>
      <c r="AF456" s="12">
        <f t="shared" si="256"/>
        <v>280000000</v>
      </c>
      <c r="AG456" s="12">
        <v>137865600</v>
      </c>
      <c r="AH456" s="12">
        <v>0</v>
      </c>
      <c r="AI456" s="12">
        <v>137865600</v>
      </c>
      <c r="AJ456" s="12">
        <v>216556800</v>
      </c>
      <c r="AK456" s="12">
        <v>80078400</v>
      </c>
      <c r="AL456" s="12">
        <v>205872000</v>
      </c>
      <c r="AM456" s="12">
        <v>296635200</v>
      </c>
      <c r="AN456" s="12">
        <f>SUMIFS('[1]DATA THÔ IN'!$P$4:$P$12031,'[1]DATA THÔ IN'!$H$4:$H$12031,$A456,'[1]DATA THÔ IN'!$AC$4:$AC$12031,$E456,'[1]DATA THÔ IN'!$AH$4:$AH$12031,"Tiến độ 1")</f>
        <v>40440000</v>
      </c>
      <c r="AO456" s="12">
        <f>SUMIFS('[1]DATA THÔ IN'!$P$4:$P$12031,'[1]DATA THÔ IN'!$H$4:$H$12031,$A456,'[1]DATA THÔ IN'!$AC$4:$AC$12031,$E456,'[1]DATA THÔ IN'!$AH$4:$AH$12031,"Tiến độ 2")</f>
        <v>25524000</v>
      </c>
      <c r="AP456" s="12">
        <f>SUMIFS('[1]TIẾN ĐỘ %'!$N$6:$N$1034,'[1]TIẾN ĐỘ %'!$G$6:$G$1034,A456,'[1]TIẾN ĐỘ %'!$F$6:$F$1034,$E456)</f>
        <v>124586400</v>
      </c>
      <c r="AQ456" s="12">
        <f t="shared" si="257"/>
        <v>559087200</v>
      </c>
      <c r="AR456" s="15">
        <f t="shared" si="246"/>
        <v>1.72332</v>
      </c>
      <c r="AS456" s="15">
        <f t="shared" si="247"/>
        <v>0</v>
      </c>
      <c r="AT456" s="15">
        <f t="shared" si="248"/>
        <v>1.72332</v>
      </c>
      <c r="AU456" s="16">
        <f t="shared" si="249"/>
        <v>2.1655679999999999</v>
      </c>
      <c r="AV456" s="16">
        <f t="shared" si="250"/>
        <v>0.80078400000000005</v>
      </c>
      <c r="AW456" s="16">
        <f t="shared" si="251"/>
        <v>2.9663520000000001</v>
      </c>
      <c r="AX456" s="16">
        <f t="shared" si="259"/>
        <v>0.40439999999999998</v>
      </c>
      <c r="AY456" s="16">
        <f t="shared" si="260"/>
        <v>0.25524000000000002</v>
      </c>
      <c r="AZ456" s="16">
        <f t="shared" si="261"/>
        <v>1.2458640000000001</v>
      </c>
      <c r="BA456" s="16">
        <f t="shared" si="262"/>
        <v>1.99674</v>
      </c>
    </row>
    <row r="457" spans="1:53" x14ac:dyDescent="0.25">
      <c r="A457" s="8" t="s">
        <v>1276</v>
      </c>
      <c r="B457" s="20" t="s">
        <v>154</v>
      </c>
      <c r="C457" s="9" t="s">
        <v>155</v>
      </c>
      <c r="D457" s="10" t="s">
        <v>60</v>
      </c>
      <c r="E457" s="9" t="s">
        <v>1466</v>
      </c>
      <c r="F457" s="9" t="s">
        <v>73</v>
      </c>
      <c r="G457" s="9" t="s">
        <v>51</v>
      </c>
      <c r="H457" s="11">
        <v>3.5000000000000003E-2</v>
      </c>
      <c r="I457" s="11"/>
      <c r="J457" s="11">
        <v>0.01</v>
      </c>
      <c r="K457" s="11">
        <v>0.01</v>
      </c>
      <c r="L457" s="11">
        <v>5.0000000000000001E-3</v>
      </c>
      <c r="M457" s="11">
        <v>5.0000000000000001E-3</v>
      </c>
      <c r="N457" s="11"/>
      <c r="O457" s="12">
        <f t="shared" si="237"/>
        <v>0</v>
      </c>
      <c r="P457" s="12">
        <f t="shared" si="238"/>
        <v>0</v>
      </c>
      <c r="Q457" s="12">
        <f t="shared" si="239"/>
        <v>931032</v>
      </c>
      <c r="R457" s="12">
        <f t="shared" si="240"/>
        <v>1556352</v>
      </c>
      <c r="S457" s="12">
        <f t="shared" si="252"/>
        <v>0</v>
      </c>
      <c r="T457" s="12">
        <f t="shared" si="253"/>
        <v>0</v>
      </c>
      <c r="U457" s="12">
        <f t="shared" si="254"/>
        <v>1254531</v>
      </c>
      <c r="V457" s="12">
        <f t="shared" si="255"/>
        <v>1254531</v>
      </c>
      <c r="W457" s="12">
        <f t="shared" si="258"/>
        <v>0</v>
      </c>
      <c r="X457" s="12">
        <f t="shared" si="241"/>
        <v>0</v>
      </c>
      <c r="Y457" s="12">
        <f t="shared" si="242"/>
        <v>698783.52</v>
      </c>
      <c r="Z457" s="12">
        <f t="shared" si="243"/>
        <v>1042524.24</v>
      </c>
      <c r="AA457" s="12">
        <f t="shared" si="244"/>
        <v>1867205.52</v>
      </c>
      <c r="AB457" s="12">
        <f t="shared" si="245"/>
        <v>2339044.1999999997</v>
      </c>
      <c r="AC457" s="12">
        <v>160000000</v>
      </c>
      <c r="AD457" s="12">
        <v>130000000</v>
      </c>
      <c r="AE457" s="12">
        <f>SUMIFS('[1]TIẾN ĐỘ %'!$M$6:$M$1034,'[1]TIẾN ĐỘ %'!$G$6:$G$1034,$A457,'[1]TIẾN ĐỘ %'!$F$6:$F$1034,$E457)</f>
        <v>180000000</v>
      </c>
      <c r="AF457" s="12">
        <f t="shared" si="256"/>
        <v>470000000</v>
      </c>
      <c r="AG457" s="12">
        <v>16128000</v>
      </c>
      <c r="AH457" s="12">
        <v>96480000</v>
      </c>
      <c r="AI457" s="12">
        <v>161280000</v>
      </c>
      <c r="AJ457" s="12">
        <v>0</v>
      </c>
      <c r="AK457" s="12">
        <v>130003200</v>
      </c>
      <c r="AL457" s="12">
        <v>0</v>
      </c>
      <c r="AM457" s="12">
        <v>130003200</v>
      </c>
      <c r="AN457" s="12">
        <f>SUMIFS('[1]DATA THÔ IN'!$P$4:$P$12031,'[1]DATA THÔ IN'!$H$4:$H$12031,$A457,'[1]DATA THÔ IN'!$AC$4:$AC$12031,$E457,'[1]DATA THÔ IN'!$AH$4:$AH$12031,"Tiến độ 1")</f>
        <v>72412800</v>
      </c>
      <c r="AO457" s="12">
        <f>SUMIFS('[1]DATA THÔ IN'!$P$4:$P$12031,'[1]DATA THÔ IN'!$H$4:$H$12031,$A457,'[1]DATA THÔ IN'!$AC$4:$AC$12031,$E457,'[1]DATA THÔ IN'!$AH$4:$AH$12031,"Tiến độ 2")</f>
        <v>108033600</v>
      </c>
      <c r="AP457" s="12">
        <f>SUMIFS('[1]TIẾN ĐỘ %'!$N$6:$N$1034,'[1]TIẾN ĐỘ %'!$G$6:$G$1034,A457,'[1]TIẾN ĐỘ %'!$F$6:$F$1034,$E457)</f>
        <v>193492800</v>
      </c>
      <c r="AQ457" s="12">
        <f t="shared" si="257"/>
        <v>484776000</v>
      </c>
      <c r="AR457" s="15">
        <f t="shared" si="246"/>
        <v>0.1008</v>
      </c>
      <c r="AS457" s="15">
        <f t="shared" si="247"/>
        <v>0.60299999999999998</v>
      </c>
      <c r="AT457" s="15">
        <f t="shared" si="248"/>
        <v>1.008</v>
      </c>
      <c r="AU457" s="16">
        <f t="shared" si="249"/>
        <v>0</v>
      </c>
      <c r="AV457" s="16">
        <f t="shared" si="250"/>
        <v>1.0000246153846153</v>
      </c>
      <c r="AW457" s="16">
        <f t="shared" si="251"/>
        <v>1.0000246153846153</v>
      </c>
      <c r="AX457" s="16">
        <f t="shared" si="259"/>
        <v>0.40229333333333334</v>
      </c>
      <c r="AY457" s="16">
        <f t="shared" si="260"/>
        <v>0.60018666666666665</v>
      </c>
      <c r="AZ457" s="16">
        <f t="shared" si="261"/>
        <v>1.0749599999999999</v>
      </c>
      <c r="BA457" s="16">
        <f t="shared" si="262"/>
        <v>1.0314382978723404</v>
      </c>
    </row>
    <row r="458" spans="1:53" x14ac:dyDescent="0.25">
      <c r="A458" s="8" t="s">
        <v>1287</v>
      </c>
      <c r="B458" s="20" t="s">
        <v>357</v>
      </c>
      <c r="C458" s="9" t="s">
        <v>358</v>
      </c>
      <c r="D458" s="10" t="s">
        <v>49</v>
      </c>
      <c r="E458" s="9" t="s">
        <v>1466</v>
      </c>
      <c r="F458" s="9" t="s">
        <v>85</v>
      </c>
      <c r="G458" s="9" t="s">
        <v>51</v>
      </c>
      <c r="H458" s="11">
        <v>3.5000000000000003E-2</v>
      </c>
      <c r="I458" s="11"/>
      <c r="J458" s="11">
        <v>0.01</v>
      </c>
      <c r="K458" s="11">
        <v>0.01</v>
      </c>
      <c r="L458" s="11">
        <v>5.0000000000000001E-3</v>
      </c>
      <c r="M458" s="11">
        <v>5.0000000000000001E-3</v>
      </c>
      <c r="N458" s="11"/>
      <c r="O458" s="12">
        <f t="shared" si="237"/>
        <v>0</v>
      </c>
      <c r="P458" s="12">
        <f t="shared" si="238"/>
        <v>0</v>
      </c>
      <c r="Q458" s="12">
        <f t="shared" si="239"/>
        <v>0</v>
      </c>
      <c r="R458" s="12">
        <f t="shared" si="240"/>
        <v>0</v>
      </c>
      <c r="S458" s="12">
        <f t="shared" si="252"/>
        <v>0</v>
      </c>
      <c r="T458" s="12">
        <f t="shared" si="253"/>
        <v>0</v>
      </c>
      <c r="U458" s="12">
        <f t="shared" si="254"/>
        <v>0</v>
      </c>
      <c r="V458" s="12">
        <f t="shared" si="255"/>
        <v>0</v>
      </c>
      <c r="W458" s="12">
        <f t="shared" si="258"/>
        <v>40320</v>
      </c>
      <c r="X458" s="12">
        <f t="shared" si="241"/>
        <v>0</v>
      </c>
      <c r="Y458" s="12">
        <f t="shared" si="242"/>
        <v>784382.88</v>
      </c>
      <c r="Z458" s="12">
        <f t="shared" si="243"/>
        <v>0</v>
      </c>
      <c r="AA458" s="12">
        <f t="shared" si="244"/>
        <v>1465750.0799999998</v>
      </c>
      <c r="AB458" s="12">
        <f t="shared" si="245"/>
        <v>0</v>
      </c>
      <c r="AC458" s="12">
        <v>90000000</v>
      </c>
      <c r="AD458" s="12">
        <v>60000000</v>
      </c>
      <c r="AE458" s="12">
        <f>SUMIFS('[1]TIẾN ĐỘ %'!$M$6:$M$1034,'[1]TIẾN ĐỘ %'!$G$6:$G$1034,$A458,'[1]TIẾN ĐỘ %'!$F$6:$F$1034,$E458)</f>
        <v>130000000</v>
      </c>
      <c r="AF458" s="12">
        <f t="shared" si="256"/>
        <v>280000000</v>
      </c>
      <c r="AG458" s="12">
        <v>0</v>
      </c>
      <c r="AH458" s="12">
        <v>4032000</v>
      </c>
      <c r="AI458" s="12">
        <v>4032000</v>
      </c>
      <c r="AJ458" s="12">
        <v>4032000</v>
      </c>
      <c r="AK458" s="12">
        <v>26611200</v>
      </c>
      <c r="AL458" s="12">
        <v>4032000</v>
      </c>
      <c r="AM458" s="12">
        <v>30643200</v>
      </c>
      <c r="AN458" s="12">
        <f>SUMIFS('[1]DATA THÔ IN'!$P$4:$P$12031,'[1]DATA THÔ IN'!$H$4:$H$12031,$A458,'[1]DATA THÔ IN'!$AC$4:$AC$12031,$E458,'[1]DATA THÔ IN'!$AH$4:$AH$12031,"Tiến độ 1")</f>
        <v>81283200</v>
      </c>
      <c r="AO458" s="12">
        <f>SUMIFS('[1]DATA THÔ IN'!$P$4:$P$12031,'[1]DATA THÔ IN'!$H$4:$H$12031,$A458,'[1]DATA THÔ IN'!$AC$4:$AC$12031,$E458,'[1]DATA THÔ IN'!$AH$4:$AH$12031,"Tiến độ 2")</f>
        <v>48547200</v>
      </c>
      <c r="AP458" s="12">
        <f>SUMIFS('[1]TIẾN ĐỘ %'!$N$6:$N$1034,'[1]TIẾN ĐỘ %'!$G$6:$G$1034,A458,'[1]TIẾN ĐỘ %'!$F$6:$F$1034,$E458)</f>
        <v>151891200</v>
      </c>
      <c r="AQ458" s="12">
        <f t="shared" si="257"/>
        <v>186566400</v>
      </c>
      <c r="AR458" s="15">
        <f t="shared" si="246"/>
        <v>0</v>
      </c>
      <c r="AS458" s="15">
        <f t="shared" si="247"/>
        <v>4.48E-2</v>
      </c>
      <c r="AT458" s="15">
        <f t="shared" si="248"/>
        <v>4.48E-2</v>
      </c>
      <c r="AU458" s="16">
        <f t="shared" si="249"/>
        <v>6.7199999999999996E-2</v>
      </c>
      <c r="AV458" s="16">
        <f t="shared" si="250"/>
        <v>0.44352000000000003</v>
      </c>
      <c r="AW458" s="16">
        <f t="shared" si="251"/>
        <v>0.51071999999999995</v>
      </c>
      <c r="AX458" s="16">
        <f t="shared" si="259"/>
        <v>0.62525538461538466</v>
      </c>
      <c r="AY458" s="16">
        <f t="shared" si="260"/>
        <v>0.37343999999999999</v>
      </c>
      <c r="AZ458" s="16">
        <f t="shared" si="261"/>
        <v>1.1683938461538461</v>
      </c>
      <c r="BA458" s="16">
        <f t="shared" si="262"/>
        <v>0.66630857142857147</v>
      </c>
    </row>
    <row r="459" spans="1:53" x14ac:dyDescent="0.25">
      <c r="A459" s="8" t="s">
        <v>1290</v>
      </c>
      <c r="B459" s="20" t="s">
        <v>423</v>
      </c>
      <c r="C459" s="9" t="s">
        <v>424</v>
      </c>
      <c r="D459" s="10" t="s">
        <v>49</v>
      </c>
      <c r="E459" s="9" t="s">
        <v>1466</v>
      </c>
      <c r="F459" s="9" t="s">
        <v>64</v>
      </c>
      <c r="G459" s="9" t="s">
        <v>51</v>
      </c>
      <c r="H459" s="11"/>
      <c r="I459" s="11"/>
      <c r="J459" s="11">
        <v>0</v>
      </c>
      <c r="K459" s="11">
        <v>0.03</v>
      </c>
      <c r="L459" s="11">
        <v>0</v>
      </c>
      <c r="M459" s="11">
        <v>0</v>
      </c>
      <c r="N459" s="11"/>
      <c r="O459" s="12">
        <f t="shared" si="237"/>
        <v>0</v>
      </c>
      <c r="P459" s="12">
        <f t="shared" si="238"/>
        <v>0</v>
      </c>
      <c r="Q459" s="12">
        <f t="shared" si="239"/>
        <v>0</v>
      </c>
      <c r="R459" s="12">
        <f t="shared" si="240"/>
        <v>1200960</v>
      </c>
      <c r="S459" s="12">
        <f t="shared" si="252"/>
        <v>0</v>
      </c>
      <c r="T459" s="12">
        <f t="shared" si="253"/>
        <v>0</v>
      </c>
      <c r="U459" s="12">
        <f t="shared" si="254"/>
        <v>0</v>
      </c>
      <c r="V459" s="12">
        <f t="shared" si="255"/>
        <v>0</v>
      </c>
      <c r="W459" s="12">
        <f t="shared" si="258"/>
        <v>0</v>
      </c>
      <c r="X459" s="12">
        <f t="shared" si="241"/>
        <v>0</v>
      </c>
      <c r="Y459" s="12">
        <f t="shared" si="242"/>
        <v>0</v>
      </c>
      <c r="Z459" s="12">
        <f t="shared" si="243"/>
        <v>0</v>
      </c>
      <c r="AA459" s="12">
        <f t="shared" si="244"/>
        <v>2796120</v>
      </c>
      <c r="AB459" s="12">
        <f t="shared" si="245"/>
        <v>0</v>
      </c>
      <c r="AC459" s="12">
        <v>40000000</v>
      </c>
      <c r="AD459" s="12">
        <v>28000000</v>
      </c>
      <c r="AE459" s="12">
        <f>SUMIFS('[1]TIẾN ĐỘ %'!$M$6:$M$1034,'[1]TIẾN ĐỘ %'!$G$6:$G$1034,$A459,'[1]TIẾN ĐỘ %'!$F$6:$F$1034,$E459)</f>
        <v>40000000</v>
      </c>
      <c r="AF459" s="12">
        <f t="shared" si="256"/>
        <v>108000000</v>
      </c>
      <c r="AG459" s="12">
        <v>0</v>
      </c>
      <c r="AH459" s="12">
        <v>0</v>
      </c>
      <c r="AI459" s="12">
        <v>40032000</v>
      </c>
      <c r="AJ459" s="12">
        <v>0</v>
      </c>
      <c r="AK459" s="12">
        <v>0</v>
      </c>
      <c r="AL459" s="12">
        <v>0</v>
      </c>
      <c r="AM459" s="12">
        <v>0</v>
      </c>
      <c r="AN459" s="12">
        <f>SUMIFS('[1]DATA THÔ IN'!$P$4:$P$12031,'[1]DATA THÔ IN'!$H$4:$H$12031,$A459,'[1]DATA THÔ IN'!$AC$4:$AC$12031,$E459,'[1]DATA THÔ IN'!$AH$4:$AH$12031,"Tiến độ 1")</f>
        <v>54852000</v>
      </c>
      <c r="AO459" s="12">
        <f>SUMIFS('[1]DATA THÔ IN'!$P$4:$P$12031,'[1]DATA THÔ IN'!$H$4:$H$12031,$A459,'[1]DATA THÔ IN'!$AC$4:$AC$12031,$E459,'[1]DATA THÔ IN'!$AH$4:$AH$12031,"Tiến độ 2")</f>
        <v>0</v>
      </c>
      <c r="AP459" s="12">
        <f>SUMIFS('[1]TIẾN ĐỘ %'!$N$6:$N$1034,'[1]TIẾN ĐỘ %'!$G$6:$G$1034,A459,'[1]TIẾN ĐỘ %'!$F$6:$F$1034,$E459)</f>
        <v>93204000</v>
      </c>
      <c r="AQ459" s="12">
        <f t="shared" si="257"/>
        <v>133236000</v>
      </c>
      <c r="AR459" s="15">
        <f t="shared" si="246"/>
        <v>0</v>
      </c>
      <c r="AS459" s="15">
        <f t="shared" si="247"/>
        <v>0</v>
      </c>
      <c r="AT459" s="15">
        <f t="shared" si="248"/>
        <v>1.0007999999999999</v>
      </c>
      <c r="AU459" s="16">
        <f t="shared" si="249"/>
        <v>0</v>
      </c>
      <c r="AV459" s="16">
        <f t="shared" si="250"/>
        <v>0</v>
      </c>
      <c r="AW459" s="16">
        <f t="shared" si="251"/>
        <v>0</v>
      </c>
      <c r="AX459" s="16">
        <f t="shared" si="259"/>
        <v>1.3713</v>
      </c>
      <c r="AY459" s="16">
        <f t="shared" si="260"/>
        <v>0</v>
      </c>
      <c r="AZ459" s="16">
        <f t="shared" si="261"/>
        <v>2.3300999999999998</v>
      </c>
      <c r="BA459" s="16">
        <f t="shared" si="262"/>
        <v>1.2336666666666667</v>
      </c>
    </row>
    <row r="460" spans="1:53" x14ac:dyDescent="0.25">
      <c r="A460" s="8" t="s">
        <v>1291</v>
      </c>
      <c r="B460" s="20" t="s">
        <v>439</v>
      </c>
      <c r="C460" s="9" t="s">
        <v>440</v>
      </c>
      <c r="D460" s="10" t="s">
        <v>49</v>
      </c>
      <c r="E460" s="9" t="s">
        <v>1466</v>
      </c>
      <c r="F460" s="9" t="s">
        <v>64</v>
      </c>
      <c r="G460" s="9" t="s">
        <v>51</v>
      </c>
      <c r="H460" s="11"/>
      <c r="I460" s="11"/>
      <c r="J460" s="11">
        <v>0.01</v>
      </c>
      <c r="K460" s="11">
        <v>0.01</v>
      </c>
      <c r="L460" s="11">
        <v>5.0000000000000001E-3</v>
      </c>
      <c r="M460" s="11">
        <v>5.0000000000000001E-3</v>
      </c>
      <c r="N460" s="11"/>
      <c r="O460" s="12">
        <f t="shared" si="237"/>
        <v>0</v>
      </c>
      <c r="P460" s="12">
        <f t="shared" si="238"/>
        <v>0</v>
      </c>
      <c r="Q460" s="12">
        <f t="shared" si="239"/>
        <v>0</v>
      </c>
      <c r="R460" s="12">
        <f t="shared" si="240"/>
        <v>0</v>
      </c>
      <c r="S460" s="12">
        <f t="shared" si="252"/>
        <v>0</v>
      </c>
      <c r="T460" s="12">
        <f t="shared" si="253"/>
        <v>0</v>
      </c>
      <c r="U460" s="12">
        <f t="shared" si="254"/>
        <v>0</v>
      </c>
      <c r="V460" s="12">
        <f t="shared" si="255"/>
        <v>0</v>
      </c>
      <c r="W460" s="12">
        <f t="shared" si="258"/>
        <v>0</v>
      </c>
      <c r="X460" s="12">
        <f t="shared" si="241"/>
        <v>0</v>
      </c>
      <c r="Y460" s="12">
        <f t="shared" si="242"/>
        <v>0</v>
      </c>
      <c r="Z460" s="12">
        <f t="shared" si="243"/>
        <v>0</v>
      </c>
      <c r="AA460" s="12">
        <f t="shared" si="244"/>
        <v>0</v>
      </c>
      <c r="AB460" s="12">
        <f t="shared" si="245"/>
        <v>0</v>
      </c>
      <c r="AC460" s="12">
        <v>0</v>
      </c>
      <c r="AD460" s="12">
        <v>0</v>
      </c>
      <c r="AE460" s="12">
        <f>SUMIFS('[1]TIẾN ĐỘ %'!$M$6:$M$1034,'[1]TIẾN ĐỘ %'!$G$6:$G$1034,$A460,'[1]TIẾN ĐỘ %'!$F$6:$F$1034,$E460)</f>
        <v>0</v>
      </c>
      <c r="AF460" s="12">
        <f t="shared" si="256"/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f>SUMIFS('[1]DATA THÔ IN'!$P$4:$P$12031,'[1]DATA THÔ IN'!$H$4:$H$12031,$A460,'[1]DATA THÔ IN'!$AC$4:$AC$12031,$E460,'[1]DATA THÔ IN'!$AH$4:$AH$12031,"Tiến độ 1")</f>
        <v>0</v>
      </c>
      <c r="AO460" s="12">
        <f>SUMIFS('[1]DATA THÔ IN'!$P$4:$P$12031,'[1]DATA THÔ IN'!$H$4:$H$12031,$A460,'[1]DATA THÔ IN'!$AC$4:$AC$12031,$E460,'[1]DATA THÔ IN'!$AH$4:$AH$12031,"Tiến độ 2")</f>
        <v>0</v>
      </c>
      <c r="AP460" s="12">
        <f>SUMIFS('[1]TIẾN ĐỘ %'!$N$6:$N$1034,'[1]TIẾN ĐỘ %'!$G$6:$G$1034,A460,'[1]TIẾN ĐỘ %'!$F$6:$F$1034,$E460)</f>
        <v>0</v>
      </c>
      <c r="AQ460" s="12">
        <f t="shared" si="257"/>
        <v>0</v>
      </c>
      <c r="AR460" s="15">
        <f t="shared" si="246"/>
        <v>0</v>
      </c>
      <c r="AS460" s="15">
        <f t="shared" si="247"/>
        <v>0</v>
      </c>
      <c r="AT460" s="15">
        <f t="shared" si="248"/>
        <v>0</v>
      </c>
      <c r="AU460" s="16">
        <f t="shared" si="249"/>
        <v>0</v>
      </c>
      <c r="AV460" s="16">
        <f t="shared" si="250"/>
        <v>0</v>
      </c>
      <c r="AW460" s="16">
        <f t="shared" si="251"/>
        <v>0</v>
      </c>
      <c r="AX460" s="16">
        <f t="shared" si="259"/>
        <v>0</v>
      </c>
      <c r="AY460" s="16">
        <f t="shared" si="260"/>
        <v>0</v>
      </c>
      <c r="AZ460" s="16">
        <f t="shared" si="261"/>
        <v>0</v>
      </c>
      <c r="BA460" s="16">
        <f t="shared" si="262"/>
        <v>0</v>
      </c>
    </row>
    <row r="461" spans="1:53" x14ac:dyDescent="0.25">
      <c r="A461" s="8" t="s">
        <v>1298</v>
      </c>
      <c r="B461" s="20" t="s">
        <v>775</v>
      </c>
      <c r="C461" s="9" t="s">
        <v>776</v>
      </c>
      <c r="D461" s="28" t="s">
        <v>1459</v>
      </c>
      <c r="E461" s="9" t="s">
        <v>1466</v>
      </c>
      <c r="F461" s="9" t="s">
        <v>488</v>
      </c>
      <c r="G461" s="9" t="s">
        <v>475</v>
      </c>
      <c r="H461" s="11">
        <v>3.5000000000000003E-2</v>
      </c>
      <c r="I461" s="11"/>
      <c r="J461" s="11">
        <v>0.01</v>
      </c>
      <c r="K461" s="11">
        <v>0.01</v>
      </c>
      <c r="L461" s="11">
        <v>5.0000000000000001E-3</v>
      </c>
      <c r="M461" s="11">
        <v>5.0000000000000001E-3</v>
      </c>
      <c r="N461" s="11"/>
      <c r="O461" s="12">
        <f t="shared" si="237"/>
        <v>0</v>
      </c>
      <c r="P461" s="12">
        <f t="shared" si="238"/>
        <v>638104.31999999995</v>
      </c>
      <c r="Q461" s="12">
        <f t="shared" si="239"/>
        <v>814861.44</v>
      </c>
      <c r="R461" s="12">
        <f t="shared" si="240"/>
        <v>1453679.86</v>
      </c>
      <c r="S461" s="12">
        <f t="shared" si="252"/>
        <v>0</v>
      </c>
      <c r="T461" s="12">
        <f t="shared" si="253"/>
        <v>0</v>
      </c>
      <c r="U461" s="12">
        <f t="shared" si="254"/>
        <v>0</v>
      </c>
      <c r="V461" s="12">
        <f t="shared" si="255"/>
        <v>1467325</v>
      </c>
      <c r="W461" s="12">
        <f t="shared" si="258"/>
        <v>80640</v>
      </c>
      <c r="X461" s="12">
        <f t="shared" si="241"/>
        <v>0</v>
      </c>
      <c r="Y461" s="12">
        <f t="shared" si="242"/>
        <v>0</v>
      </c>
      <c r="Z461" s="12">
        <f t="shared" si="243"/>
        <v>1266203.52</v>
      </c>
      <c r="AA461" s="12">
        <f t="shared" si="244"/>
        <v>1647417.1199999999</v>
      </c>
      <c r="AB461" s="12">
        <f t="shared" si="245"/>
        <v>2284210.9699999997</v>
      </c>
      <c r="AC461" s="12">
        <v>150000000</v>
      </c>
      <c r="AD461" s="12">
        <v>150000000</v>
      </c>
      <c r="AE461" s="12">
        <f>SUMIFS('[1]TIẾN ĐỘ %'!$M$6:$M$1034,'[1]TIẾN ĐỘ %'!$G$6:$G$1034,$A461,'[1]TIẾN ĐỘ %'!$F$6:$F$1034,$E461)</f>
        <v>170000000</v>
      </c>
      <c r="AF461" s="12">
        <f t="shared" si="256"/>
        <v>470000000</v>
      </c>
      <c r="AG461" s="12">
        <v>66124800</v>
      </c>
      <c r="AH461" s="12">
        <v>84441600</v>
      </c>
      <c r="AI461" s="12">
        <v>150640400</v>
      </c>
      <c r="AJ461" s="12">
        <v>8064000</v>
      </c>
      <c r="AK461" s="12">
        <v>71145600</v>
      </c>
      <c r="AL461" s="12">
        <v>8064000</v>
      </c>
      <c r="AM461" s="12">
        <v>152054400</v>
      </c>
      <c r="AN461" s="12">
        <f>SUMIFS('[1]DATA THÔ IN'!$P$4:$P$12031,'[1]DATA THÔ IN'!$H$4:$H$12031,$A461,'[1]DATA THÔ IN'!$AC$4:$AC$12031,$E461,'[1]DATA THÔ IN'!$AH$4:$AH$12031,"Tiến độ 1")</f>
        <v>39504000</v>
      </c>
      <c r="AO461" s="12">
        <f>SUMIFS('[1]DATA THÔ IN'!$P$4:$P$12031,'[1]DATA THÔ IN'!$H$4:$H$12031,$A461,'[1]DATA THÔ IN'!$AC$4:$AC$12031,$E461,'[1]DATA THÔ IN'!$AH$4:$AH$12031,"Tiến độ 2")</f>
        <v>131212800</v>
      </c>
      <c r="AP461" s="12">
        <f>SUMIFS('[1]TIẾN ĐỘ %'!$N$6:$N$1034,'[1]TIẾN ĐỘ %'!$G$6:$G$1034,A461,'[1]TIẾN ĐỘ %'!$F$6:$F$1034,$E461)</f>
        <v>170716800</v>
      </c>
      <c r="AQ461" s="12">
        <f t="shared" si="257"/>
        <v>473411600</v>
      </c>
      <c r="AR461" s="15">
        <f t="shared" si="246"/>
        <v>0.440832</v>
      </c>
      <c r="AS461" s="15">
        <f t="shared" si="247"/>
        <v>0.562944</v>
      </c>
      <c r="AT461" s="15">
        <f t="shared" si="248"/>
        <v>1.0042693333333332</v>
      </c>
      <c r="AU461" s="16">
        <f t="shared" si="249"/>
        <v>5.3760000000000002E-2</v>
      </c>
      <c r="AV461" s="16">
        <f t="shared" si="250"/>
        <v>0.474304</v>
      </c>
      <c r="AW461" s="16">
        <f t="shared" si="251"/>
        <v>1.0136959999999999</v>
      </c>
      <c r="AX461" s="16">
        <f t="shared" si="259"/>
        <v>0.2323764705882353</v>
      </c>
      <c r="AY461" s="16">
        <f t="shared" si="260"/>
        <v>0.77183999999999997</v>
      </c>
      <c r="AZ461" s="16">
        <f t="shared" si="261"/>
        <v>1.0042164705882353</v>
      </c>
      <c r="BA461" s="16">
        <f t="shared" si="262"/>
        <v>1.0072587234042554</v>
      </c>
    </row>
    <row r="462" spans="1:53" x14ac:dyDescent="0.25">
      <c r="A462" s="8" t="s">
        <v>1304</v>
      </c>
      <c r="B462" s="20" t="s">
        <v>785</v>
      </c>
      <c r="C462" s="9" t="s">
        <v>786</v>
      </c>
      <c r="D462" s="10" t="s">
        <v>1390</v>
      </c>
      <c r="E462" s="9" t="s">
        <v>1466</v>
      </c>
      <c r="F462" s="9" t="s">
        <v>505</v>
      </c>
      <c r="G462" s="9" t="s">
        <v>475</v>
      </c>
      <c r="H462" s="11">
        <v>3.5000000000000003E-2</v>
      </c>
      <c r="I462" s="11"/>
      <c r="J462" s="11">
        <v>0.01</v>
      </c>
      <c r="K462" s="11">
        <v>0.01</v>
      </c>
      <c r="L462" s="11">
        <v>5.0000000000000001E-3</v>
      </c>
      <c r="M462" s="11">
        <v>5.0000000000000001E-3</v>
      </c>
      <c r="N462" s="11"/>
      <c r="O462" s="12">
        <f t="shared" si="237"/>
        <v>0</v>
      </c>
      <c r="P462" s="12">
        <f t="shared" si="238"/>
        <v>2274312</v>
      </c>
      <c r="Q462" s="12">
        <f t="shared" si="239"/>
        <v>1609620</v>
      </c>
      <c r="R462" s="12">
        <f t="shared" si="240"/>
        <v>3883932</v>
      </c>
      <c r="S462" s="12">
        <f t="shared" si="252"/>
        <v>0</v>
      </c>
      <c r="T462" s="12">
        <f t="shared" si="253"/>
        <v>2558748</v>
      </c>
      <c r="U462" s="12">
        <f t="shared" si="254"/>
        <v>207606</v>
      </c>
      <c r="V462" s="12">
        <f t="shared" si="255"/>
        <v>2766354</v>
      </c>
      <c r="W462" s="12">
        <f t="shared" si="258"/>
        <v>2651552</v>
      </c>
      <c r="X462" s="12">
        <f t="shared" si="241"/>
        <v>0</v>
      </c>
      <c r="Y462" s="12">
        <f t="shared" si="242"/>
        <v>2978376</v>
      </c>
      <c r="Z462" s="12">
        <f t="shared" si="243"/>
        <v>1403496</v>
      </c>
      <c r="AA462" s="12">
        <f t="shared" si="244"/>
        <v>4406884.8</v>
      </c>
      <c r="AB462" s="12">
        <f t="shared" si="245"/>
        <v>5528585.3599999994</v>
      </c>
      <c r="AC462" s="12">
        <v>400000000</v>
      </c>
      <c r="AD462" s="12">
        <v>250000000</v>
      </c>
      <c r="AE462" s="12">
        <f>SUMIFS('[1]TIẾN ĐỘ %'!$M$6:$M$1034,'[1]TIẾN ĐỘ %'!$G$6:$G$1034,$A462,'[1]TIẾN ĐỘ %'!$F$6:$F$1034,$E462)</f>
        <v>450000000</v>
      </c>
      <c r="AF462" s="12">
        <f t="shared" si="256"/>
        <v>1100000000</v>
      </c>
      <c r="AG462" s="12">
        <v>235680000</v>
      </c>
      <c r="AH462" s="12">
        <v>166800000</v>
      </c>
      <c r="AI462" s="12">
        <v>402480000</v>
      </c>
      <c r="AJ462" s="12">
        <v>265155200</v>
      </c>
      <c r="AK462" s="12">
        <v>21513600</v>
      </c>
      <c r="AL462" s="12">
        <v>265155200</v>
      </c>
      <c r="AM462" s="12">
        <v>286668800</v>
      </c>
      <c r="AN462" s="12">
        <f>SUMIFS('[1]DATA THÔ IN'!$P$4:$P$12031,'[1]DATA THÔ IN'!$H$4:$H$12031,$A462,'[1]DATA THÔ IN'!$AC$4:$AC$12031,$E462,'[1]DATA THÔ IN'!$AH$4:$AH$12031,"Tiến độ 1")</f>
        <v>308640000</v>
      </c>
      <c r="AO462" s="12">
        <f>SUMIFS('[1]DATA THÔ IN'!$P$4:$P$12031,'[1]DATA THÔ IN'!$H$4:$H$12031,$A462,'[1]DATA THÔ IN'!$AC$4:$AC$12031,$E462,'[1]DATA THÔ IN'!$AH$4:$AH$12031,"Tiến độ 2")</f>
        <v>145440000</v>
      </c>
      <c r="AP462" s="12">
        <f>SUMIFS('[1]TIẾN ĐỘ %'!$N$6:$N$1034,'[1]TIẾN ĐỘ %'!$G$6:$G$1034,A462,'[1]TIẾN ĐỘ %'!$F$6:$F$1034,$E462)</f>
        <v>456672000</v>
      </c>
      <c r="AQ462" s="12">
        <f t="shared" si="257"/>
        <v>1145820800</v>
      </c>
      <c r="AR462" s="15">
        <f t="shared" si="246"/>
        <v>0.58919999999999995</v>
      </c>
      <c r="AS462" s="15">
        <f t="shared" si="247"/>
        <v>0.41699999999999998</v>
      </c>
      <c r="AT462" s="15">
        <f t="shared" si="248"/>
        <v>1.0062</v>
      </c>
      <c r="AU462" s="16">
        <f t="shared" si="249"/>
        <v>1.0606207999999999</v>
      </c>
      <c r="AV462" s="16">
        <f t="shared" si="250"/>
        <v>8.6054400000000003E-2</v>
      </c>
      <c r="AW462" s="16">
        <f t="shared" si="251"/>
        <v>1.1466752</v>
      </c>
      <c r="AX462" s="16">
        <f t="shared" si="259"/>
        <v>0.68586666666666662</v>
      </c>
      <c r="AY462" s="16">
        <f t="shared" si="260"/>
        <v>0.32319999999999999</v>
      </c>
      <c r="AZ462" s="16">
        <f t="shared" si="261"/>
        <v>1.0148266666666668</v>
      </c>
      <c r="BA462" s="16">
        <f t="shared" si="262"/>
        <v>1.0416552727272728</v>
      </c>
    </row>
    <row r="463" spans="1:53" x14ac:dyDescent="0.25">
      <c r="A463" s="8" t="s">
        <v>1307</v>
      </c>
      <c r="B463" s="20" t="s">
        <v>791</v>
      </c>
      <c r="C463" s="9" t="s">
        <v>792</v>
      </c>
      <c r="D463" s="10" t="s">
        <v>1390</v>
      </c>
      <c r="E463" s="9" t="s">
        <v>1466</v>
      </c>
      <c r="F463" s="9" t="s">
        <v>505</v>
      </c>
      <c r="G463" s="9" t="s">
        <v>475</v>
      </c>
      <c r="H463" s="11">
        <v>3.5000000000000003E-2</v>
      </c>
      <c r="I463" s="11"/>
      <c r="J463" s="11">
        <v>0.01</v>
      </c>
      <c r="K463" s="11">
        <v>0.01</v>
      </c>
      <c r="L463" s="11">
        <v>5.0000000000000001E-3</v>
      </c>
      <c r="M463" s="11">
        <v>5.0000000000000001E-3</v>
      </c>
      <c r="N463" s="11"/>
      <c r="O463" s="12">
        <f t="shared" si="237"/>
        <v>0</v>
      </c>
      <c r="P463" s="12">
        <f t="shared" si="238"/>
        <v>0</v>
      </c>
      <c r="Q463" s="12">
        <f t="shared" si="239"/>
        <v>0</v>
      </c>
      <c r="R463" s="12">
        <f t="shared" si="240"/>
        <v>0</v>
      </c>
      <c r="S463" s="12">
        <f t="shared" si="252"/>
        <v>0</v>
      </c>
      <c r="T463" s="12">
        <f t="shared" si="253"/>
        <v>0</v>
      </c>
      <c r="U463" s="12">
        <f t="shared" si="254"/>
        <v>0</v>
      </c>
      <c r="V463" s="12">
        <f t="shared" si="255"/>
        <v>0</v>
      </c>
      <c r="W463" s="12">
        <f t="shared" si="258"/>
        <v>0</v>
      </c>
      <c r="X463" s="12">
        <f t="shared" si="241"/>
        <v>0</v>
      </c>
      <c r="Y463" s="12">
        <f t="shared" si="242"/>
        <v>0</v>
      </c>
      <c r="Z463" s="12">
        <f t="shared" si="243"/>
        <v>0</v>
      </c>
      <c r="AA463" s="12">
        <f t="shared" si="244"/>
        <v>0</v>
      </c>
      <c r="AB463" s="12">
        <f t="shared" si="245"/>
        <v>0</v>
      </c>
      <c r="AC463" s="12">
        <v>0</v>
      </c>
      <c r="AD463" s="12">
        <v>0</v>
      </c>
      <c r="AE463" s="12">
        <f>SUMIFS('[1]TIẾN ĐỘ %'!$M$6:$M$1034,'[1]TIẾN ĐỘ %'!$G$6:$G$1034,$A463,'[1]TIẾN ĐỘ %'!$F$6:$F$1034,$E463)</f>
        <v>0</v>
      </c>
      <c r="AF463" s="12">
        <f t="shared" si="256"/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f>SUMIFS('[1]DATA THÔ IN'!$P$4:$P$12031,'[1]DATA THÔ IN'!$H$4:$H$12031,$A463,'[1]DATA THÔ IN'!$AC$4:$AC$12031,$E463,'[1]DATA THÔ IN'!$AH$4:$AH$12031,"Tiến độ 1")</f>
        <v>0</v>
      </c>
      <c r="AO463" s="12">
        <f>SUMIFS('[1]DATA THÔ IN'!$P$4:$P$12031,'[1]DATA THÔ IN'!$H$4:$H$12031,$A463,'[1]DATA THÔ IN'!$AC$4:$AC$12031,$E463,'[1]DATA THÔ IN'!$AH$4:$AH$12031,"Tiến độ 2")</f>
        <v>0</v>
      </c>
      <c r="AP463" s="12">
        <f>SUMIFS('[1]TIẾN ĐỘ %'!$N$6:$N$1034,'[1]TIẾN ĐỘ %'!$G$6:$G$1034,A463,'[1]TIẾN ĐỘ %'!$F$6:$F$1034,$E463)</f>
        <v>0</v>
      </c>
      <c r="AQ463" s="12">
        <f t="shared" si="257"/>
        <v>0</v>
      </c>
      <c r="AR463" s="15">
        <f t="shared" si="246"/>
        <v>0</v>
      </c>
      <c r="AS463" s="15">
        <f t="shared" si="247"/>
        <v>0</v>
      </c>
      <c r="AT463" s="15">
        <f t="shared" si="248"/>
        <v>0</v>
      </c>
      <c r="AU463" s="16">
        <f t="shared" si="249"/>
        <v>0</v>
      </c>
      <c r="AV463" s="16">
        <f t="shared" si="250"/>
        <v>0</v>
      </c>
      <c r="AW463" s="16">
        <f t="shared" si="251"/>
        <v>0</v>
      </c>
      <c r="AX463" s="16">
        <f t="shared" si="259"/>
        <v>0</v>
      </c>
      <c r="AY463" s="16">
        <f t="shared" si="260"/>
        <v>0</v>
      </c>
      <c r="AZ463" s="16">
        <f t="shared" si="261"/>
        <v>0</v>
      </c>
      <c r="BA463" s="16">
        <f t="shared" si="262"/>
        <v>0</v>
      </c>
    </row>
    <row r="464" spans="1:53" x14ac:dyDescent="0.25">
      <c r="A464" s="8" t="s">
        <v>1308</v>
      </c>
      <c r="B464" s="20" t="s">
        <v>793</v>
      </c>
      <c r="C464" s="9" t="s">
        <v>794</v>
      </c>
      <c r="D464" s="10" t="s">
        <v>515</v>
      </c>
      <c r="E464" s="9" t="s">
        <v>1466</v>
      </c>
      <c r="F464" s="9" t="s">
        <v>506</v>
      </c>
      <c r="G464" s="9" t="s">
        <v>475</v>
      </c>
      <c r="H464" s="11">
        <v>3.5000000000000003E-2</v>
      </c>
      <c r="I464" s="11"/>
      <c r="J464" s="11">
        <v>0.01</v>
      </c>
      <c r="K464" s="11">
        <v>0.01</v>
      </c>
      <c r="L464" s="11">
        <v>5.0000000000000001E-3</v>
      </c>
      <c r="M464" s="11">
        <v>5.0000000000000001E-3</v>
      </c>
      <c r="N464" s="11"/>
      <c r="O464" s="12">
        <f t="shared" si="237"/>
        <v>0</v>
      </c>
      <c r="P464" s="12">
        <f t="shared" si="238"/>
        <v>1428508.8</v>
      </c>
      <c r="Q464" s="12">
        <f t="shared" si="239"/>
        <v>2144614.0699999998</v>
      </c>
      <c r="R464" s="12">
        <f t="shared" si="240"/>
        <v>3770494.3200000003</v>
      </c>
      <c r="S464" s="12">
        <f t="shared" si="252"/>
        <v>0</v>
      </c>
      <c r="T464" s="12">
        <f t="shared" si="253"/>
        <v>1550330</v>
      </c>
      <c r="U464" s="12">
        <f t="shared" si="254"/>
        <v>0</v>
      </c>
      <c r="V464" s="12">
        <f t="shared" si="255"/>
        <v>3870094</v>
      </c>
      <c r="W464" s="12">
        <f t="shared" si="258"/>
        <v>1606560</v>
      </c>
      <c r="X464" s="12">
        <f t="shared" si="241"/>
        <v>0</v>
      </c>
      <c r="Y464" s="12">
        <f t="shared" si="242"/>
        <v>0</v>
      </c>
      <c r="Z464" s="12">
        <f t="shared" si="243"/>
        <v>0</v>
      </c>
      <c r="AA464" s="12">
        <f t="shared" si="244"/>
        <v>0</v>
      </c>
      <c r="AB464" s="12">
        <f t="shared" si="245"/>
        <v>0</v>
      </c>
      <c r="AC464" s="12">
        <v>370000000</v>
      </c>
      <c r="AD464" s="12">
        <v>400000000</v>
      </c>
      <c r="AE464" s="12">
        <f>SUMIFS('[1]TIẾN ĐỘ %'!$M$6:$M$1034,'[1]TIẾN ĐỘ %'!$G$6:$G$1034,$A464,'[1]TIẾN ĐỘ %'!$F$6:$F$1034,$E464)</f>
        <v>470000000</v>
      </c>
      <c r="AF464" s="12">
        <f t="shared" si="256"/>
        <v>1240000000</v>
      </c>
      <c r="AG464" s="12">
        <v>148032000</v>
      </c>
      <c r="AH464" s="12">
        <v>222239800</v>
      </c>
      <c r="AI464" s="12">
        <v>390724800</v>
      </c>
      <c r="AJ464" s="12">
        <v>160656000</v>
      </c>
      <c r="AK464" s="12">
        <v>0</v>
      </c>
      <c r="AL464" s="12">
        <v>160656000</v>
      </c>
      <c r="AM464" s="12">
        <v>401046000</v>
      </c>
      <c r="AN464" s="12">
        <f>SUMIFS('[1]DATA THÔ IN'!$P$4:$P$12031,'[1]DATA THÔ IN'!$H$4:$H$12031,$A464,'[1]DATA THÔ IN'!$AC$4:$AC$12031,$E464,'[1]DATA THÔ IN'!$AH$4:$AH$12031,"Tiến độ 1")</f>
        <v>121089600</v>
      </c>
      <c r="AO464" s="12">
        <f>SUMIFS('[1]DATA THÔ IN'!$P$4:$P$12031,'[1]DATA THÔ IN'!$H$4:$H$12031,$A464,'[1]DATA THÔ IN'!$AC$4:$AC$12031,$E464,'[1]DATA THÔ IN'!$AH$4:$AH$12031,"Tiến độ 2")</f>
        <v>2700000</v>
      </c>
      <c r="AP464" s="12">
        <f>SUMIFS('[1]TIẾN ĐỘ %'!$N$6:$N$1034,'[1]TIẾN ĐỘ %'!$G$6:$G$1034,A464,'[1]TIẾN ĐỘ %'!$F$6:$F$1034,$E464)</f>
        <v>301005600</v>
      </c>
      <c r="AQ464" s="12">
        <f t="shared" si="257"/>
        <v>1092776400</v>
      </c>
      <c r="AR464" s="15">
        <f t="shared" si="246"/>
        <v>0.40008648648648648</v>
      </c>
      <c r="AS464" s="15">
        <f t="shared" si="247"/>
        <v>0.60064810810810809</v>
      </c>
      <c r="AT464" s="15">
        <f t="shared" si="248"/>
        <v>1.056012972972973</v>
      </c>
      <c r="AU464" s="16">
        <f t="shared" si="249"/>
        <v>0.40164</v>
      </c>
      <c r="AV464" s="16">
        <f t="shared" si="250"/>
        <v>0</v>
      </c>
      <c r="AW464" s="16">
        <f t="shared" si="251"/>
        <v>1.002615</v>
      </c>
      <c r="AX464" s="16">
        <f t="shared" si="259"/>
        <v>0.25763744680851064</v>
      </c>
      <c r="AY464" s="16">
        <f t="shared" si="260"/>
        <v>5.7446808510638299E-3</v>
      </c>
      <c r="AZ464" s="16">
        <f t="shared" si="261"/>
        <v>0.64043744680851067</v>
      </c>
      <c r="BA464" s="16">
        <f t="shared" si="262"/>
        <v>0.88127129032258067</v>
      </c>
    </row>
    <row r="465" spans="1:53" x14ac:dyDescent="0.25">
      <c r="A465" s="8" t="s">
        <v>1311</v>
      </c>
      <c r="B465" s="20" t="s">
        <v>799</v>
      </c>
      <c r="C465" s="9" t="s">
        <v>800</v>
      </c>
      <c r="D465" s="10" t="s">
        <v>515</v>
      </c>
      <c r="E465" s="9" t="s">
        <v>1466</v>
      </c>
      <c r="F465" s="9" t="s">
        <v>506</v>
      </c>
      <c r="G465" s="9" t="s">
        <v>475</v>
      </c>
      <c r="H465" s="11">
        <v>3.5000000000000003E-2</v>
      </c>
      <c r="I465" s="11"/>
      <c r="J465" s="11">
        <v>0.01</v>
      </c>
      <c r="K465" s="11">
        <v>0.01</v>
      </c>
      <c r="L465" s="11">
        <v>5.0000000000000001E-3</v>
      </c>
      <c r="M465" s="11">
        <v>5.0000000000000001E-3</v>
      </c>
      <c r="N465" s="11"/>
      <c r="O465" s="12">
        <f t="shared" si="237"/>
        <v>0</v>
      </c>
      <c r="P465" s="12">
        <f t="shared" si="238"/>
        <v>0</v>
      </c>
      <c r="Q465" s="12">
        <f t="shared" si="239"/>
        <v>1514849.28</v>
      </c>
      <c r="R465" s="12">
        <f t="shared" si="240"/>
        <v>1616568</v>
      </c>
      <c r="S465" s="12">
        <f t="shared" si="252"/>
        <v>0</v>
      </c>
      <c r="T465" s="12">
        <f t="shared" si="253"/>
        <v>831351</v>
      </c>
      <c r="U465" s="12">
        <f t="shared" si="254"/>
        <v>963919</v>
      </c>
      <c r="V465" s="12">
        <f t="shared" si="255"/>
        <v>1795271</v>
      </c>
      <c r="W465" s="12">
        <f t="shared" si="258"/>
        <v>861504</v>
      </c>
      <c r="X465" s="12">
        <f t="shared" si="241"/>
        <v>0</v>
      </c>
      <c r="Y465" s="12">
        <f t="shared" si="242"/>
        <v>0</v>
      </c>
      <c r="Z465" s="12">
        <f t="shared" si="243"/>
        <v>0</v>
      </c>
      <c r="AA465" s="12">
        <f t="shared" si="244"/>
        <v>0</v>
      </c>
      <c r="AB465" s="12">
        <f t="shared" si="245"/>
        <v>0</v>
      </c>
      <c r="AC465" s="12">
        <v>150000000</v>
      </c>
      <c r="AD465" s="12">
        <v>180000000</v>
      </c>
      <c r="AE465" s="12">
        <f>SUMIFS('[1]TIẾN ĐỘ %'!$M$6:$M$1034,'[1]TIẾN ĐỘ %'!$G$6:$G$1034,$A465,'[1]TIẾN ĐỘ %'!$F$6:$F$1034,$E465)</f>
        <v>140000000</v>
      </c>
      <c r="AF465" s="12">
        <f t="shared" si="256"/>
        <v>470000000</v>
      </c>
      <c r="AG465" s="12">
        <v>0</v>
      </c>
      <c r="AH465" s="12">
        <v>156979200</v>
      </c>
      <c r="AI465" s="12">
        <v>167520000</v>
      </c>
      <c r="AJ465" s="12">
        <v>86150400</v>
      </c>
      <c r="AK465" s="12">
        <v>99888000</v>
      </c>
      <c r="AL465" s="12">
        <v>86150400</v>
      </c>
      <c r="AM465" s="12">
        <v>186038400</v>
      </c>
      <c r="AN465" s="12">
        <f>SUMIFS('[1]DATA THÔ IN'!$P$4:$P$12031,'[1]DATA THÔ IN'!$H$4:$H$12031,$A465,'[1]DATA THÔ IN'!$AC$4:$AC$12031,$E465,'[1]DATA THÔ IN'!$AH$4:$AH$12031,"Tiến độ 1")</f>
        <v>0</v>
      </c>
      <c r="AO465" s="12">
        <f>SUMIFS('[1]DATA THÔ IN'!$P$4:$P$12031,'[1]DATA THÔ IN'!$H$4:$H$12031,$A465,'[1]DATA THÔ IN'!$AC$4:$AC$12031,$E465,'[1]DATA THÔ IN'!$AH$4:$AH$12031,"Tiến độ 2")</f>
        <v>0</v>
      </c>
      <c r="AP465" s="12">
        <f>SUMIFS('[1]TIẾN ĐỘ %'!$N$6:$N$1034,'[1]TIẾN ĐỘ %'!$G$6:$G$1034,A465,'[1]TIẾN ĐỘ %'!$F$6:$F$1034,$E465)</f>
        <v>0</v>
      </c>
      <c r="AQ465" s="12">
        <f t="shared" si="257"/>
        <v>353558400</v>
      </c>
      <c r="AR465" s="15">
        <f t="shared" si="246"/>
        <v>0</v>
      </c>
      <c r="AS465" s="15">
        <f t="shared" si="247"/>
        <v>1.0465279999999999</v>
      </c>
      <c r="AT465" s="15">
        <f t="shared" si="248"/>
        <v>1.1168</v>
      </c>
      <c r="AU465" s="16">
        <f t="shared" si="249"/>
        <v>0.47861333333333334</v>
      </c>
      <c r="AV465" s="16">
        <f t="shared" si="250"/>
        <v>0.55493333333333328</v>
      </c>
      <c r="AW465" s="16">
        <f t="shared" si="251"/>
        <v>1.0335466666666666</v>
      </c>
      <c r="AX465" s="16">
        <f t="shared" si="259"/>
        <v>0</v>
      </c>
      <c r="AY465" s="16">
        <f t="shared" si="260"/>
        <v>0</v>
      </c>
      <c r="AZ465" s="16">
        <f t="shared" si="261"/>
        <v>0</v>
      </c>
      <c r="BA465" s="16">
        <f t="shared" si="262"/>
        <v>0.75225191489361698</v>
      </c>
    </row>
    <row r="466" spans="1:53" x14ac:dyDescent="0.25">
      <c r="A466" s="8" t="s">
        <v>1312</v>
      </c>
      <c r="B466" s="20" t="s">
        <v>801</v>
      </c>
      <c r="C466" s="9" t="s">
        <v>802</v>
      </c>
      <c r="D466" s="10" t="s">
        <v>1390</v>
      </c>
      <c r="E466" s="9" t="s">
        <v>1466</v>
      </c>
      <c r="F466" s="9" t="s">
        <v>505</v>
      </c>
      <c r="G466" s="9" t="s">
        <v>475</v>
      </c>
      <c r="H466" s="11">
        <v>3.5000000000000003E-2</v>
      </c>
      <c r="I466" s="11"/>
      <c r="J466" s="11">
        <v>0.01</v>
      </c>
      <c r="K466" s="11">
        <v>0.01</v>
      </c>
      <c r="L466" s="11">
        <v>5.0000000000000001E-3</v>
      </c>
      <c r="M466" s="11">
        <v>5.0000000000000001E-3</v>
      </c>
      <c r="N466" s="11"/>
      <c r="O466" s="12">
        <f t="shared" si="237"/>
        <v>0</v>
      </c>
      <c r="P466" s="12">
        <f t="shared" si="238"/>
        <v>990970.08</v>
      </c>
      <c r="Q466" s="12">
        <f t="shared" si="239"/>
        <v>746678.4</v>
      </c>
      <c r="R466" s="12">
        <f t="shared" si="240"/>
        <v>1737648.48</v>
      </c>
      <c r="S466" s="12">
        <f t="shared" si="252"/>
        <v>0</v>
      </c>
      <c r="T466" s="12">
        <f t="shared" si="253"/>
        <v>1642878</v>
      </c>
      <c r="U466" s="12">
        <f t="shared" si="254"/>
        <v>216685</v>
      </c>
      <c r="V466" s="12">
        <f t="shared" si="255"/>
        <v>1859563</v>
      </c>
      <c r="W466" s="12">
        <f t="shared" si="258"/>
        <v>1702464</v>
      </c>
      <c r="X466" s="12">
        <f t="shared" si="241"/>
        <v>0</v>
      </c>
      <c r="Y466" s="12">
        <f t="shared" si="242"/>
        <v>1889485.44</v>
      </c>
      <c r="Z466" s="12">
        <f t="shared" si="243"/>
        <v>313493.76000000001</v>
      </c>
      <c r="AA466" s="12">
        <f t="shared" si="244"/>
        <v>2228918.4</v>
      </c>
      <c r="AB466" s="12">
        <f t="shared" si="245"/>
        <v>2913064.8</v>
      </c>
      <c r="AC466" s="12">
        <v>180000000</v>
      </c>
      <c r="AD466" s="12">
        <v>150000000</v>
      </c>
      <c r="AE466" s="12">
        <f>SUMIFS('[1]TIẾN ĐỘ %'!$M$6:$M$1034,'[1]TIẾN ĐỘ %'!$G$6:$G$1034,$A466,'[1]TIẾN ĐỘ %'!$F$6:$F$1034,$E466)</f>
        <v>180000000</v>
      </c>
      <c r="AF466" s="12">
        <f t="shared" si="256"/>
        <v>510000000</v>
      </c>
      <c r="AG466" s="12">
        <v>102691200</v>
      </c>
      <c r="AH466" s="12">
        <v>77376000</v>
      </c>
      <c r="AI466" s="12">
        <v>180067200</v>
      </c>
      <c r="AJ466" s="12">
        <v>170246400</v>
      </c>
      <c r="AK466" s="12">
        <v>22454400</v>
      </c>
      <c r="AL466" s="12">
        <v>170246400</v>
      </c>
      <c r="AM466" s="12">
        <v>192700800</v>
      </c>
      <c r="AN466" s="12">
        <f>SUMIFS('[1]DATA THÔ IN'!$P$4:$P$12031,'[1]DATA THÔ IN'!$H$4:$H$12031,$A466,'[1]DATA THÔ IN'!$AC$4:$AC$12031,$E466,'[1]DATA THÔ IN'!$AH$4:$AH$12031,"Tiến độ 1")</f>
        <v>195801600</v>
      </c>
      <c r="AO466" s="12">
        <f>SUMIFS('[1]DATA THÔ IN'!$P$4:$P$12031,'[1]DATA THÔ IN'!$H$4:$H$12031,$A466,'[1]DATA THÔ IN'!$AC$4:$AC$12031,$E466,'[1]DATA THÔ IN'!$AH$4:$AH$12031,"Tiến độ 2")</f>
        <v>32486400</v>
      </c>
      <c r="AP466" s="12">
        <f>SUMIFS('[1]TIẾN ĐỘ %'!$N$6:$N$1034,'[1]TIẾN ĐỘ %'!$G$6:$G$1034,A466,'[1]TIẾN ĐỘ %'!$F$6:$F$1034,$E466)</f>
        <v>230976000</v>
      </c>
      <c r="AQ466" s="12">
        <f t="shared" si="257"/>
        <v>603744000</v>
      </c>
      <c r="AR466" s="15">
        <f t="shared" si="246"/>
        <v>0.57050666666666672</v>
      </c>
      <c r="AS466" s="15">
        <f t="shared" si="247"/>
        <v>0.42986666666666667</v>
      </c>
      <c r="AT466" s="15">
        <f t="shared" si="248"/>
        <v>1.0003733333333333</v>
      </c>
      <c r="AU466" s="16">
        <f t="shared" si="249"/>
        <v>1.134976</v>
      </c>
      <c r="AV466" s="16">
        <f t="shared" si="250"/>
        <v>0.149696</v>
      </c>
      <c r="AW466" s="16">
        <f t="shared" si="251"/>
        <v>1.284672</v>
      </c>
      <c r="AX466" s="16">
        <f t="shared" si="259"/>
        <v>1.0877866666666667</v>
      </c>
      <c r="AY466" s="16">
        <f t="shared" si="260"/>
        <v>0.18048</v>
      </c>
      <c r="AZ466" s="16">
        <f t="shared" si="261"/>
        <v>1.2831999999999999</v>
      </c>
      <c r="BA466" s="16">
        <f t="shared" si="262"/>
        <v>1.1838117647058823</v>
      </c>
    </row>
    <row r="467" spans="1:53" x14ac:dyDescent="0.25">
      <c r="A467" s="8" t="s">
        <v>1314</v>
      </c>
      <c r="B467" s="20" t="s">
        <v>805</v>
      </c>
      <c r="C467" s="9" t="s">
        <v>806</v>
      </c>
      <c r="D467" s="28" t="s">
        <v>1459</v>
      </c>
      <c r="E467" s="9" t="s">
        <v>1466</v>
      </c>
      <c r="F467" s="9" t="s">
        <v>474</v>
      </c>
      <c r="G467" s="9" t="s">
        <v>475</v>
      </c>
      <c r="H467" s="11">
        <v>3.5000000000000003E-2</v>
      </c>
      <c r="I467" s="11"/>
      <c r="J467" s="11">
        <v>0.01</v>
      </c>
      <c r="K467" s="11">
        <v>0.01</v>
      </c>
      <c r="L467" s="11">
        <v>5.0000000000000001E-3</v>
      </c>
      <c r="M467" s="11">
        <v>5.0000000000000001E-3</v>
      </c>
      <c r="N467" s="11"/>
      <c r="O467" s="12">
        <f t="shared" si="237"/>
        <v>0</v>
      </c>
      <c r="P467" s="12">
        <f t="shared" si="238"/>
        <v>0</v>
      </c>
      <c r="Q467" s="12">
        <f t="shared" si="239"/>
        <v>0</v>
      </c>
      <c r="R467" s="12">
        <f t="shared" si="240"/>
        <v>0</v>
      </c>
      <c r="S467" s="12">
        <f t="shared" si="252"/>
        <v>0</v>
      </c>
      <c r="T467" s="12">
        <f t="shared" si="253"/>
        <v>814306</v>
      </c>
      <c r="U467" s="12">
        <f t="shared" si="254"/>
        <v>349901</v>
      </c>
      <c r="V467" s="12">
        <f t="shared" si="255"/>
        <v>1445832</v>
      </c>
      <c r="W467" s="12">
        <f t="shared" si="258"/>
        <v>843840</v>
      </c>
      <c r="X467" s="12">
        <f t="shared" si="241"/>
        <v>0</v>
      </c>
      <c r="Y467" s="12">
        <f t="shared" si="242"/>
        <v>752977.91999999993</v>
      </c>
      <c r="Z467" s="12">
        <f t="shared" si="243"/>
        <v>0</v>
      </c>
      <c r="AA467" s="12">
        <f t="shared" si="244"/>
        <v>1773592.8</v>
      </c>
      <c r="AB467" s="12">
        <f t="shared" si="245"/>
        <v>0</v>
      </c>
      <c r="AC467" s="12">
        <v>100000000</v>
      </c>
      <c r="AD467" s="12">
        <v>100000000</v>
      </c>
      <c r="AE467" s="12">
        <f>SUMIFS('[1]TIẾN ĐỘ %'!$M$6:$M$1034,'[1]TIẾN ĐỘ %'!$G$6:$G$1034,$A467,'[1]TIẾN ĐỘ %'!$F$6:$F$1034,$E467)</f>
        <v>150000000</v>
      </c>
      <c r="AF467" s="12">
        <f t="shared" si="256"/>
        <v>350000000</v>
      </c>
      <c r="AG467" s="12">
        <v>5760000</v>
      </c>
      <c r="AH467" s="12">
        <v>0</v>
      </c>
      <c r="AI467" s="12">
        <v>9600000</v>
      </c>
      <c r="AJ467" s="12">
        <v>84384000</v>
      </c>
      <c r="AK467" s="12">
        <v>36259200</v>
      </c>
      <c r="AL467" s="12">
        <v>84384000</v>
      </c>
      <c r="AM467" s="12">
        <v>149827200</v>
      </c>
      <c r="AN467" s="12">
        <f>SUMIFS('[1]DATA THÔ IN'!$P$4:$P$12031,'[1]DATA THÔ IN'!$H$4:$H$12031,$A467,'[1]DATA THÔ IN'!$AC$4:$AC$12031,$E467,'[1]DATA THÔ IN'!$AH$4:$AH$12031,"Tiến độ 1")</f>
        <v>78028800</v>
      </c>
      <c r="AO467" s="12">
        <f>SUMIFS('[1]DATA THÔ IN'!$P$4:$P$12031,'[1]DATA THÔ IN'!$H$4:$H$12031,$A467,'[1]DATA THÔ IN'!$AC$4:$AC$12031,$E467,'[1]DATA THÔ IN'!$AH$4:$AH$12031,"Tiến độ 2")</f>
        <v>56918400</v>
      </c>
      <c r="AP467" s="12">
        <f>SUMIFS('[1]TIẾN ĐỘ %'!$N$6:$N$1034,'[1]TIẾN ĐỘ %'!$G$6:$G$1034,A467,'[1]TIẾN ĐỘ %'!$F$6:$F$1034,$E467)</f>
        <v>183792000</v>
      </c>
      <c r="AQ467" s="12">
        <f t="shared" si="257"/>
        <v>343219200</v>
      </c>
      <c r="AR467" s="15">
        <f t="shared" si="246"/>
        <v>5.7599999999999998E-2</v>
      </c>
      <c r="AS467" s="15">
        <f t="shared" si="247"/>
        <v>0</v>
      </c>
      <c r="AT467" s="15">
        <f t="shared" si="248"/>
        <v>9.6000000000000002E-2</v>
      </c>
      <c r="AU467" s="16">
        <f t="shared" si="249"/>
        <v>0.84384000000000003</v>
      </c>
      <c r="AV467" s="16">
        <f t="shared" si="250"/>
        <v>0.36259200000000003</v>
      </c>
      <c r="AW467" s="16">
        <f t="shared" si="251"/>
        <v>1.498272</v>
      </c>
      <c r="AX467" s="16">
        <f t="shared" si="259"/>
        <v>0.52019199999999999</v>
      </c>
      <c r="AY467" s="16">
        <f t="shared" si="260"/>
        <v>0.37945600000000002</v>
      </c>
      <c r="AZ467" s="16">
        <f t="shared" si="261"/>
        <v>1.2252799999999999</v>
      </c>
      <c r="BA467" s="16">
        <f t="shared" si="262"/>
        <v>0.98062628571428567</v>
      </c>
    </row>
    <row r="468" spans="1:53" x14ac:dyDescent="0.25">
      <c r="A468" s="8" t="s">
        <v>1318</v>
      </c>
      <c r="B468" s="20" t="s">
        <v>813</v>
      </c>
      <c r="C468" s="9" t="s">
        <v>814</v>
      </c>
      <c r="D468" s="10" t="s">
        <v>1390</v>
      </c>
      <c r="E468" s="9" t="s">
        <v>1466</v>
      </c>
      <c r="F468" s="9" t="s">
        <v>505</v>
      </c>
      <c r="G468" s="9" t="s">
        <v>475</v>
      </c>
      <c r="H468" s="11">
        <v>3.5000000000000003E-2</v>
      </c>
      <c r="I468" s="11"/>
      <c r="J468" s="11">
        <v>0.01</v>
      </c>
      <c r="K468" s="11">
        <v>0.01</v>
      </c>
      <c r="L468" s="11">
        <v>5.0000000000000001E-3</v>
      </c>
      <c r="M468" s="11">
        <v>5.0000000000000001E-3</v>
      </c>
      <c r="N468" s="11"/>
      <c r="O468" s="12">
        <f t="shared" si="237"/>
        <v>0</v>
      </c>
      <c r="P468" s="12">
        <f t="shared" si="238"/>
        <v>491918.39999999997</v>
      </c>
      <c r="Q468" s="12">
        <f t="shared" si="239"/>
        <v>390107.04</v>
      </c>
      <c r="R468" s="12">
        <f t="shared" si="240"/>
        <v>882025.44000000006</v>
      </c>
      <c r="S468" s="12">
        <f t="shared" si="252"/>
        <v>0</v>
      </c>
      <c r="T468" s="12">
        <f t="shared" si="253"/>
        <v>516839</v>
      </c>
      <c r="U468" s="12">
        <f t="shared" si="254"/>
        <v>186206</v>
      </c>
      <c r="V468" s="12">
        <f t="shared" si="255"/>
        <v>703045</v>
      </c>
      <c r="W468" s="12">
        <f t="shared" si="258"/>
        <v>535584</v>
      </c>
      <c r="X468" s="12">
        <f t="shared" si="241"/>
        <v>0</v>
      </c>
      <c r="Y468" s="12">
        <f t="shared" si="242"/>
        <v>989487.84</v>
      </c>
      <c r="Z468" s="12">
        <f t="shared" si="243"/>
        <v>324888.48</v>
      </c>
      <c r="AA468" s="12">
        <f t="shared" si="244"/>
        <v>1314376.32</v>
      </c>
      <c r="AB468" s="12">
        <f t="shared" si="245"/>
        <v>1449723.3599999999</v>
      </c>
      <c r="AC468" s="12">
        <v>90000000</v>
      </c>
      <c r="AD468" s="12">
        <v>70000000</v>
      </c>
      <c r="AE468" s="12">
        <f>SUMIFS('[1]TIẾN ĐỘ %'!$M$6:$M$1034,'[1]TIẾN ĐỘ %'!$G$6:$G$1034,$A468,'[1]TIẾN ĐỘ %'!$F$6:$F$1034,$E468)</f>
        <v>90000000</v>
      </c>
      <c r="AF468" s="12">
        <f t="shared" si="256"/>
        <v>250000000</v>
      </c>
      <c r="AG468" s="12">
        <v>50976000</v>
      </c>
      <c r="AH468" s="12">
        <v>40425600</v>
      </c>
      <c r="AI468" s="12">
        <v>91401600</v>
      </c>
      <c r="AJ468" s="12">
        <v>53558400</v>
      </c>
      <c r="AK468" s="12">
        <v>19296000</v>
      </c>
      <c r="AL468" s="12">
        <v>53558400</v>
      </c>
      <c r="AM468" s="12">
        <v>72854400</v>
      </c>
      <c r="AN468" s="12">
        <f>SUMIFS('[1]DATA THÔ IN'!$P$4:$P$12031,'[1]DATA THÔ IN'!$H$4:$H$12031,$A468,'[1]DATA THÔ IN'!$AC$4:$AC$12031,$E468,'[1]DATA THÔ IN'!$AH$4:$AH$12031,"Tiến độ 1")</f>
        <v>102537600</v>
      </c>
      <c r="AO468" s="12">
        <f>SUMIFS('[1]DATA THÔ IN'!$P$4:$P$12031,'[1]DATA THÔ IN'!$H$4:$H$12031,$A468,'[1]DATA THÔ IN'!$AC$4:$AC$12031,$E468,'[1]DATA THÔ IN'!$AH$4:$AH$12031,"Tiến độ 2")</f>
        <v>33667200</v>
      </c>
      <c r="AP468" s="12">
        <f>SUMIFS('[1]TIẾN ĐỘ %'!$N$6:$N$1034,'[1]TIẾN ĐỘ %'!$G$6:$G$1034,A468,'[1]TIẾN ĐỘ %'!$F$6:$F$1034,$E468)</f>
        <v>136204800</v>
      </c>
      <c r="AQ468" s="12">
        <f t="shared" si="257"/>
        <v>300460800</v>
      </c>
      <c r="AR468" s="15">
        <f t="shared" si="246"/>
        <v>0.56640000000000001</v>
      </c>
      <c r="AS468" s="15">
        <f t="shared" si="247"/>
        <v>0.44917333333333331</v>
      </c>
      <c r="AT468" s="15">
        <f t="shared" si="248"/>
        <v>1.0155733333333334</v>
      </c>
      <c r="AU468" s="16">
        <f t="shared" si="249"/>
        <v>0.76512000000000002</v>
      </c>
      <c r="AV468" s="16">
        <f t="shared" si="250"/>
        <v>0.27565714285714288</v>
      </c>
      <c r="AW468" s="16">
        <f t="shared" si="251"/>
        <v>1.0407771428571428</v>
      </c>
      <c r="AX468" s="16">
        <f t="shared" si="259"/>
        <v>1.1393066666666667</v>
      </c>
      <c r="AY468" s="16">
        <f t="shared" si="260"/>
        <v>0.37408000000000002</v>
      </c>
      <c r="AZ468" s="16">
        <f t="shared" si="261"/>
        <v>1.5133866666666667</v>
      </c>
      <c r="BA468" s="16">
        <f t="shared" si="262"/>
        <v>1.2018431999999999</v>
      </c>
    </row>
    <row r="469" spans="1:53" x14ac:dyDescent="0.25">
      <c r="A469" s="8" t="s">
        <v>1319</v>
      </c>
      <c r="B469" s="20" t="s">
        <v>815</v>
      </c>
      <c r="C469" s="9" t="s">
        <v>816</v>
      </c>
      <c r="D469" s="10" t="s">
        <v>1390</v>
      </c>
      <c r="E469" s="9" t="s">
        <v>1466</v>
      </c>
      <c r="F469" s="9" t="s">
        <v>505</v>
      </c>
      <c r="G469" s="9" t="s">
        <v>475</v>
      </c>
      <c r="H469" s="11">
        <v>3.5000000000000003E-2</v>
      </c>
      <c r="I469" s="11"/>
      <c r="J469" s="11">
        <v>0.01</v>
      </c>
      <c r="K469" s="11">
        <v>0.01</v>
      </c>
      <c r="L469" s="11">
        <v>5.0000000000000001E-3</v>
      </c>
      <c r="M469" s="11">
        <v>5.0000000000000001E-3</v>
      </c>
      <c r="N469" s="11"/>
      <c r="O469" s="12">
        <f t="shared" si="237"/>
        <v>0</v>
      </c>
      <c r="P469" s="12">
        <f t="shared" si="238"/>
        <v>758165.76</v>
      </c>
      <c r="Q469" s="12">
        <f t="shared" si="239"/>
        <v>0</v>
      </c>
      <c r="R469" s="12">
        <f t="shared" si="240"/>
        <v>1458524.1599999999</v>
      </c>
      <c r="S469" s="12">
        <f t="shared" si="252"/>
        <v>0</v>
      </c>
      <c r="T469" s="12">
        <f t="shared" si="253"/>
        <v>1456393</v>
      </c>
      <c r="U469" s="12">
        <f t="shared" si="254"/>
        <v>0</v>
      </c>
      <c r="V469" s="12">
        <f t="shared" si="255"/>
        <v>1456393</v>
      </c>
      <c r="W469" s="12">
        <f t="shared" si="258"/>
        <v>1509216</v>
      </c>
      <c r="X469" s="12">
        <f t="shared" si="241"/>
        <v>0</v>
      </c>
      <c r="Y469" s="12">
        <f t="shared" si="242"/>
        <v>859236</v>
      </c>
      <c r="Z469" s="12">
        <f t="shared" si="243"/>
        <v>0</v>
      </c>
      <c r="AA469" s="12">
        <f t="shared" si="244"/>
        <v>1452132</v>
      </c>
      <c r="AB469" s="12">
        <f t="shared" si="245"/>
        <v>2183524.7999999998</v>
      </c>
      <c r="AC469" s="12">
        <v>150000000</v>
      </c>
      <c r="AD469" s="12">
        <v>100000000</v>
      </c>
      <c r="AE469" s="12">
        <f>SUMIFS('[1]TIẾN ĐỘ %'!$M$6:$M$1034,'[1]TIẾN ĐỘ %'!$G$6:$G$1034,$A469,'[1]TIẾN ĐỘ %'!$F$6:$F$1034,$E469)</f>
        <v>150000000</v>
      </c>
      <c r="AF469" s="12">
        <f t="shared" si="256"/>
        <v>400000000</v>
      </c>
      <c r="AG469" s="12">
        <v>78566400</v>
      </c>
      <c r="AH469" s="12">
        <v>0</v>
      </c>
      <c r="AI469" s="12">
        <v>151142400</v>
      </c>
      <c r="AJ469" s="12">
        <v>150921600</v>
      </c>
      <c r="AK469" s="12">
        <v>0</v>
      </c>
      <c r="AL469" s="12">
        <v>150921600</v>
      </c>
      <c r="AM469" s="12">
        <v>150921600</v>
      </c>
      <c r="AN469" s="12">
        <f>SUMIFS('[1]DATA THÔ IN'!$P$4:$P$12031,'[1]DATA THÔ IN'!$H$4:$H$12031,$A469,'[1]DATA THÔ IN'!$AC$4:$AC$12031,$E469,'[1]DATA THÔ IN'!$AH$4:$AH$12031,"Tiến độ 1")</f>
        <v>89040000</v>
      </c>
      <c r="AO469" s="12">
        <f>SUMIFS('[1]DATA THÔ IN'!$P$4:$P$12031,'[1]DATA THÔ IN'!$H$4:$H$12031,$A469,'[1]DATA THÔ IN'!$AC$4:$AC$12031,$E469,'[1]DATA THÔ IN'!$AH$4:$AH$12031,"Tiến độ 2")</f>
        <v>0</v>
      </c>
      <c r="AP469" s="12">
        <f>SUMIFS('[1]TIẾN ĐỘ %'!$N$6:$N$1034,'[1]TIẾN ĐỘ %'!$G$6:$G$1034,A469,'[1]TIẾN ĐỘ %'!$F$6:$F$1034,$E469)</f>
        <v>150480000</v>
      </c>
      <c r="AQ469" s="12">
        <f t="shared" si="257"/>
        <v>452544000</v>
      </c>
      <c r="AR469" s="15">
        <f t="shared" si="246"/>
        <v>0.52377600000000002</v>
      </c>
      <c r="AS469" s="15">
        <f t="shared" si="247"/>
        <v>0</v>
      </c>
      <c r="AT469" s="15">
        <f t="shared" si="248"/>
        <v>1.0076160000000001</v>
      </c>
      <c r="AU469" s="16">
        <f t="shared" si="249"/>
        <v>1.5092159999999999</v>
      </c>
      <c r="AV469" s="16">
        <f t="shared" si="250"/>
        <v>0</v>
      </c>
      <c r="AW469" s="16">
        <f t="shared" si="251"/>
        <v>1.5092159999999999</v>
      </c>
      <c r="AX469" s="16">
        <f t="shared" si="259"/>
        <v>0.59360000000000002</v>
      </c>
      <c r="AY469" s="16">
        <f t="shared" si="260"/>
        <v>0</v>
      </c>
      <c r="AZ469" s="16">
        <f t="shared" si="261"/>
        <v>1.0032000000000001</v>
      </c>
      <c r="BA469" s="16">
        <f t="shared" si="262"/>
        <v>1.1313599999999999</v>
      </c>
    </row>
    <row r="470" spans="1:53" x14ac:dyDescent="0.25">
      <c r="A470" s="8" t="s">
        <v>1322</v>
      </c>
      <c r="B470" s="20" t="s">
        <v>821</v>
      </c>
      <c r="C470" s="9" t="s">
        <v>822</v>
      </c>
      <c r="D470" s="28" t="s">
        <v>1459</v>
      </c>
      <c r="E470" s="9" t="s">
        <v>1466</v>
      </c>
      <c r="F470" s="9" t="s">
        <v>488</v>
      </c>
      <c r="G470" s="9" t="s">
        <v>475</v>
      </c>
      <c r="H470" s="11">
        <v>3.5000000000000003E-2</v>
      </c>
      <c r="I470" s="11"/>
      <c r="J470" s="11">
        <v>0.01</v>
      </c>
      <c r="K470" s="11">
        <v>0.01</v>
      </c>
      <c r="L470" s="11">
        <v>5.0000000000000001E-3</v>
      </c>
      <c r="M470" s="11">
        <v>5.0000000000000001E-3</v>
      </c>
      <c r="N470" s="11"/>
      <c r="O470" s="12">
        <f t="shared" si="237"/>
        <v>0</v>
      </c>
      <c r="P470" s="12">
        <f t="shared" si="238"/>
        <v>404651.51999999996</v>
      </c>
      <c r="Q470" s="12">
        <f t="shared" si="239"/>
        <v>0</v>
      </c>
      <c r="R470" s="12">
        <f t="shared" si="240"/>
        <v>0</v>
      </c>
      <c r="S470" s="12">
        <f t="shared" si="252"/>
        <v>0</v>
      </c>
      <c r="T470" s="12">
        <f t="shared" si="253"/>
        <v>579556</v>
      </c>
      <c r="U470" s="12">
        <f t="shared" si="254"/>
        <v>0</v>
      </c>
      <c r="V470" s="12">
        <f t="shared" si="255"/>
        <v>0</v>
      </c>
      <c r="W470" s="12">
        <f t="shared" si="258"/>
        <v>600576</v>
      </c>
      <c r="X470" s="12">
        <f t="shared" si="241"/>
        <v>0</v>
      </c>
      <c r="Y470" s="12">
        <f t="shared" si="242"/>
        <v>769931.03999999992</v>
      </c>
      <c r="Z470" s="12">
        <f t="shared" si="243"/>
        <v>232723.25999999998</v>
      </c>
      <c r="AA470" s="12">
        <f t="shared" si="244"/>
        <v>1004217.6</v>
      </c>
      <c r="AB470" s="12">
        <f t="shared" si="245"/>
        <v>0</v>
      </c>
      <c r="AC470" s="12">
        <v>103769000</v>
      </c>
      <c r="AD470" s="12">
        <v>103769000</v>
      </c>
      <c r="AE470" s="12">
        <f>SUMIFS('[1]TIẾN ĐỘ %'!$M$6:$M$1034,'[1]TIẾN ĐỘ %'!$G$6:$G$1034,$A470,'[1]TIẾN ĐỘ %'!$F$6:$F$1034,$E470)</f>
        <v>60000000</v>
      </c>
      <c r="AF470" s="12">
        <f t="shared" si="256"/>
        <v>267538000</v>
      </c>
      <c r="AG470" s="12">
        <v>41932800</v>
      </c>
      <c r="AH470" s="12">
        <v>19824000</v>
      </c>
      <c r="AI470" s="12">
        <v>61756800</v>
      </c>
      <c r="AJ470" s="12">
        <v>60057600</v>
      </c>
      <c r="AK470" s="12">
        <v>0</v>
      </c>
      <c r="AL470" s="12">
        <v>60057600</v>
      </c>
      <c r="AM470" s="12">
        <v>60057600</v>
      </c>
      <c r="AN470" s="12">
        <f>SUMIFS('[1]DATA THÔ IN'!$P$4:$P$12031,'[1]DATA THÔ IN'!$H$4:$H$12031,$A470,'[1]DATA THÔ IN'!$AC$4:$AC$12031,$E470,'[1]DATA THÔ IN'!$AH$4:$AH$12031,"Tiến độ 1")</f>
        <v>79785600</v>
      </c>
      <c r="AO470" s="12">
        <f>SUMIFS('[1]DATA THÔ IN'!$P$4:$P$12031,'[1]DATA THÔ IN'!$H$4:$H$12031,$A470,'[1]DATA THÔ IN'!$AC$4:$AC$12031,$E470,'[1]DATA THÔ IN'!$AH$4:$AH$12031,"Tiến độ 2")</f>
        <v>24116400</v>
      </c>
      <c r="AP470" s="12">
        <f>SUMIFS('[1]TIẾN ĐỘ %'!$N$6:$N$1034,'[1]TIẾN ĐỘ %'!$G$6:$G$1034,A470,'[1]TIẾN ĐỘ %'!$F$6:$F$1034,$E470)</f>
        <v>104064000</v>
      </c>
      <c r="AQ470" s="12">
        <f t="shared" si="257"/>
        <v>225878400</v>
      </c>
      <c r="AR470" s="15">
        <f t="shared" si="246"/>
        <v>0.40409756285595894</v>
      </c>
      <c r="AS470" s="15">
        <f t="shared" si="247"/>
        <v>0.19103971320914723</v>
      </c>
      <c r="AT470" s="15">
        <f t="shared" si="248"/>
        <v>0.59513727606510614</v>
      </c>
      <c r="AU470" s="16">
        <f t="shared" si="249"/>
        <v>0.57876244350432215</v>
      </c>
      <c r="AV470" s="16">
        <f t="shared" si="250"/>
        <v>0</v>
      </c>
      <c r="AW470" s="16">
        <f t="shared" si="251"/>
        <v>0.57876244350432215</v>
      </c>
      <c r="AX470" s="16">
        <f t="shared" si="259"/>
        <v>1.3297600000000001</v>
      </c>
      <c r="AY470" s="16">
        <f t="shared" si="260"/>
        <v>0.40194000000000002</v>
      </c>
      <c r="AZ470" s="16">
        <f t="shared" si="261"/>
        <v>1.7343999999999999</v>
      </c>
      <c r="BA470" s="16">
        <f t="shared" si="262"/>
        <v>0.84428529778947292</v>
      </c>
    </row>
    <row r="471" spans="1:53" x14ac:dyDescent="0.25">
      <c r="A471" s="8" t="s">
        <v>1346</v>
      </c>
      <c r="B471" s="20" t="s">
        <v>1258</v>
      </c>
      <c r="C471" s="9" t="s">
        <v>1259</v>
      </c>
      <c r="D471" s="10" t="s">
        <v>483</v>
      </c>
      <c r="E471" s="9" t="s">
        <v>1466</v>
      </c>
      <c r="F471" s="9" t="s">
        <v>516</v>
      </c>
      <c r="G471" s="9" t="s">
        <v>475</v>
      </c>
      <c r="H471" s="11">
        <v>3.5000000000000003E-2</v>
      </c>
      <c r="I471" s="11"/>
      <c r="J471" s="26">
        <v>0.01</v>
      </c>
      <c r="K471" s="11">
        <v>0.01</v>
      </c>
      <c r="L471" s="11">
        <v>5.0000000000000001E-3</v>
      </c>
      <c r="M471" s="11">
        <v>5.0000000000000001E-3</v>
      </c>
      <c r="N471" s="11"/>
      <c r="O471" s="12">
        <f t="shared" si="237"/>
        <v>0</v>
      </c>
      <c r="P471" s="12">
        <f t="shared" si="238"/>
        <v>0</v>
      </c>
      <c r="Q471" s="12">
        <f t="shared" si="239"/>
        <v>0</v>
      </c>
      <c r="R471" s="12">
        <f t="shared" si="240"/>
        <v>0</v>
      </c>
      <c r="S471" s="12">
        <f t="shared" si="252"/>
        <v>0</v>
      </c>
      <c r="T471" s="12">
        <f t="shared" si="253"/>
        <v>0</v>
      </c>
      <c r="U471" s="12">
        <f t="shared" si="254"/>
        <v>755016</v>
      </c>
      <c r="V471" s="12">
        <f t="shared" si="255"/>
        <v>755016</v>
      </c>
      <c r="W471" s="12">
        <f t="shared" si="258"/>
        <v>0</v>
      </c>
      <c r="X471" s="12">
        <f t="shared" si="241"/>
        <v>0</v>
      </c>
      <c r="Y471" s="12">
        <f t="shared" si="242"/>
        <v>331836.48</v>
      </c>
      <c r="Z471" s="12">
        <f t="shared" si="243"/>
        <v>0</v>
      </c>
      <c r="AA471" s="12">
        <f t="shared" si="244"/>
        <v>812730.72</v>
      </c>
      <c r="AB471" s="12">
        <f t="shared" si="245"/>
        <v>0</v>
      </c>
      <c r="AC471" s="12">
        <v>80000000</v>
      </c>
      <c r="AD471" s="12">
        <v>50000000</v>
      </c>
      <c r="AE471" s="12">
        <f>SUMIFS('[1]TIẾN ĐỘ %'!$M$6:$M$1034,'[1]TIẾN ĐỘ %'!$G$6:$G$1034,$A471,'[1]TIẾN ĐỘ %'!$F$6:$F$1034,$E471)</f>
        <v>80000000</v>
      </c>
      <c r="AF471" s="12">
        <f t="shared" si="256"/>
        <v>210000000</v>
      </c>
      <c r="AG471" s="12">
        <v>20640000</v>
      </c>
      <c r="AH471" s="12">
        <v>0</v>
      </c>
      <c r="AI471" s="12">
        <v>25132800</v>
      </c>
      <c r="AJ471" s="12">
        <v>0</v>
      </c>
      <c r="AK471" s="12">
        <v>78240000</v>
      </c>
      <c r="AL471" s="12">
        <v>0</v>
      </c>
      <c r="AM471" s="12">
        <v>78240000</v>
      </c>
      <c r="AN471" s="12">
        <f>SUMIFS('[1]DATA THÔ IN'!$P$4:$P$12031,'[1]DATA THÔ IN'!$H$4:$H$12031,$A471,'[1]DATA THÔ IN'!$AC$4:$AC$12031,$E471,'[1]DATA THÔ IN'!$AH$4:$AH$12031,"Tiến độ 1")</f>
        <v>34387200</v>
      </c>
      <c r="AO471" s="12">
        <f>SUMIFS('[1]DATA THÔ IN'!$P$4:$P$12031,'[1]DATA THÔ IN'!$H$4:$H$12031,$A471,'[1]DATA THÔ IN'!$AC$4:$AC$12031,$E471,'[1]DATA THÔ IN'!$AH$4:$AH$12031,"Tiến độ 2")</f>
        <v>0</v>
      </c>
      <c r="AP471" s="12">
        <f>SUMIFS('[1]TIẾN ĐỘ %'!$N$6:$N$1034,'[1]TIẾN ĐỘ %'!$G$6:$G$1034,A471,'[1]TIẾN ĐỘ %'!$F$6:$F$1034,$E471)</f>
        <v>84220800</v>
      </c>
      <c r="AQ471" s="12">
        <f t="shared" si="257"/>
        <v>187593600</v>
      </c>
      <c r="AR471" s="15">
        <f t="shared" si="246"/>
        <v>0.25800000000000001</v>
      </c>
      <c r="AS471" s="15">
        <f t="shared" si="247"/>
        <v>0</v>
      </c>
      <c r="AT471" s="15">
        <f t="shared" si="248"/>
        <v>0.31415999999999999</v>
      </c>
      <c r="AU471" s="16">
        <f t="shared" si="249"/>
        <v>0</v>
      </c>
      <c r="AV471" s="16">
        <f t="shared" si="250"/>
        <v>1.5648</v>
      </c>
      <c r="AW471" s="16">
        <f t="shared" si="251"/>
        <v>1.5648</v>
      </c>
      <c r="AX471" s="16">
        <f t="shared" si="259"/>
        <v>0.42984</v>
      </c>
      <c r="AY471" s="16">
        <f t="shared" si="260"/>
        <v>0</v>
      </c>
      <c r="AZ471" s="16">
        <f t="shared" si="261"/>
        <v>1.0527599999999999</v>
      </c>
      <c r="BA471" s="16">
        <f t="shared" si="262"/>
        <v>0.89330285714285718</v>
      </c>
    </row>
    <row r="472" spans="1:53" x14ac:dyDescent="0.25">
      <c r="A472" s="8" t="s">
        <v>1297</v>
      </c>
      <c r="B472" s="32" t="s">
        <v>773</v>
      </c>
      <c r="C472" s="32" t="s">
        <v>774</v>
      </c>
      <c r="D472" s="32" t="s">
        <v>483</v>
      </c>
      <c r="E472" s="9" t="s">
        <v>1466</v>
      </c>
      <c r="F472" s="28" t="s">
        <v>484</v>
      </c>
      <c r="G472" s="32" t="s">
        <v>485</v>
      </c>
      <c r="H472" s="11">
        <v>3.5000000000000003E-2</v>
      </c>
      <c r="I472" s="11"/>
      <c r="J472" s="11">
        <v>0.01</v>
      </c>
      <c r="K472" s="11">
        <v>0.01</v>
      </c>
      <c r="L472" s="11">
        <v>5.0000000000000001E-3</v>
      </c>
      <c r="M472" s="11">
        <v>5.0000000000000001E-3</v>
      </c>
      <c r="N472" s="11"/>
      <c r="O472" s="12">
        <f t="shared" si="237"/>
        <v>0</v>
      </c>
      <c r="P472" s="12">
        <f t="shared" si="238"/>
        <v>720893.6</v>
      </c>
      <c r="Q472" s="12">
        <f t="shared" si="239"/>
        <v>0</v>
      </c>
      <c r="R472" s="12">
        <f t="shared" si="240"/>
        <v>1746418.4000000001</v>
      </c>
      <c r="S472" s="12">
        <f t="shared" si="252"/>
        <v>0</v>
      </c>
      <c r="T472" s="12">
        <f t="shared" si="253"/>
        <v>592248</v>
      </c>
      <c r="U472" s="12">
        <f t="shared" si="254"/>
        <v>0</v>
      </c>
      <c r="V472" s="12">
        <f t="shared" si="255"/>
        <v>0</v>
      </c>
      <c r="W472" s="12">
        <f t="shared" si="258"/>
        <v>613728</v>
      </c>
      <c r="X472" s="12">
        <f t="shared" si="241"/>
        <v>0</v>
      </c>
      <c r="Y472" s="12">
        <f t="shared" si="242"/>
        <v>1363846.0799999998</v>
      </c>
      <c r="Z472" s="12">
        <f t="shared" si="243"/>
        <v>201769.91999999998</v>
      </c>
      <c r="AA472" s="12">
        <f t="shared" si="244"/>
        <v>1565616</v>
      </c>
      <c r="AB472" s="12">
        <f t="shared" si="245"/>
        <v>0</v>
      </c>
      <c r="AC472" s="12">
        <v>180000000</v>
      </c>
      <c r="AD472" s="12">
        <v>150000000</v>
      </c>
      <c r="AE472" s="12">
        <f>SUMIFS('[1]TIẾN ĐỘ %'!$M$6:$M$1034,'[1]TIẾN ĐỘ %'!$G$6:$G$1034,$A472,'[1]TIẾN ĐỘ %'!$F$6:$F$1034,$E472)</f>
        <v>160000000</v>
      </c>
      <c r="AF472" s="12">
        <f t="shared" si="256"/>
        <v>490000000</v>
      </c>
      <c r="AG472" s="12">
        <v>74704000</v>
      </c>
      <c r="AH472" s="12">
        <v>27648000</v>
      </c>
      <c r="AI472" s="12">
        <v>180976000</v>
      </c>
      <c r="AJ472" s="12">
        <v>61372800</v>
      </c>
      <c r="AK472" s="12">
        <v>0</v>
      </c>
      <c r="AL472" s="12">
        <v>61372800</v>
      </c>
      <c r="AM472" s="12">
        <v>61372800</v>
      </c>
      <c r="AN472" s="12">
        <f>SUMIFS('[1]DATA THÔ IN'!$P$4:$P$12031,'[1]DATA THÔ IN'!$H$4:$H$12031,$A472,'[1]DATA THÔ IN'!$AC$4:$AC$12031,$E472,'[1]DATA THÔ IN'!$AH$4:$AH$12031,"Tiến độ 1")</f>
        <v>141331200</v>
      </c>
      <c r="AO472" s="12">
        <f>SUMIFS('[1]DATA THÔ IN'!$P$4:$P$12031,'[1]DATA THÔ IN'!$H$4:$H$12031,$A472,'[1]DATA THÔ IN'!$AC$4:$AC$12031,$E472,'[1]DATA THÔ IN'!$AH$4:$AH$12031,"Tiến độ 2")</f>
        <v>20908800</v>
      </c>
      <c r="AP472" s="12">
        <f>SUMIFS('[1]TIẾN ĐỘ %'!$N$6:$N$1034,'[1]TIẾN ĐỘ %'!$G$6:$G$1034,A472,'[1]TIẾN ĐỘ %'!$F$6:$F$1034,$E472)</f>
        <v>162240000</v>
      </c>
      <c r="AQ472" s="12">
        <f t="shared" si="257"/>
        <v>404588800</v>
      </c>
      <c r="AR472" s="15">
        <f t="shared" si="246"/>
        <v>0.41502222222222224</v>
      </c>
      <c r="AS472" s="15">
        <f t="shared" si="247"/>
        <v>0.15359999999999999</v>
      </c>
      <c r="AT472" s="15">
        <f t="shared" si="248"/>
        <v>1.0054222222222222</v>
      </c>
      <c r="AU472" s="16">
        <f t="shared" si="249"/>
        <v>0.40915200000000002</v>
      </c>
      <c r="AV472" s="16">
        <f t="shared" si="250"/>
        <v>0</v>
      </c>
      <c r="AW472" s="16">
        <f t="shared" si="251"/>
        <v>0.40915200000000002</v>
      </c>
      <c r="AX472" s="16">
        <f t="shared" si="259"/>
        <v>0.88331999999999999</v>
      </c>
      <c r="AY472" s="16">
        <f t="shared" si="260"/>
        <v>0.13067999999999999</v>
      </c>
      <c r="AZ472" s="16">
        <f t="shared" si="261"/>
        <v>1.014</v>
      </c>
      <c r="BA472" s="16">
        <f t="shared" si="262"/>
        <v>0.82569142857142852</v>
      </c>
    </row>
    <row r="473" spans="1:53" x14ac:dyDescent="0.25">
      <c r="A473" s="8" t="s">
        <v>1301</v>
      </c>
      <c r="B473" s="28" t="s">
        <v>779</v>
      </c>
      <c r="C473" s="28" t="s">
        <v>780</v>
      </c>
      <c r="D473" s="28" t="s">
        <v>497</v>
      </c>
      <c r="E473" s="9" t="s">
        <v>1466</v>
      </c>
      <c r="F473" s="28" t="s">
        <v>498</v>
      </c>
      <c r="G473" s="28" t="s">
        <v>485</v>
      </c>
      <c r="H473" s="11">
        <v>3.5000000000000003E-2</v>
      </c>
      <c r="I473" s="11"/>
      <c r="J473" s="11">
        <v>0.01</v>
      </c>
      <c r="K473" s="11">
        <v>0.01</v>
      </c>
      <c r="L473" s="11">
        <v>5.0000000000000001E-3</v>
      </c>
      <c r="M473" s="11">
        <v>5.0000000000000001E-3</v>
      </c>
      <c r="N473" s="11"/>
      <c r="O473" s="12">
        <f t="shared" si="237"/>
        <v>0</v>
      </c>
      <c r="P473" s="12">
        <f t="shared" si="238"/>
        <v>624671.52</v>
      </c>
      <c r="Q473" s="12">
        <f t="shared" si="239"/>
        <v>0</v>
      </c>
      <c r="R473" s="12">
        <f t="shared" si="240"/>
        <v>1371720.48</v>
      </c>
      <c r="S473" s="12">
        <f t="shared" si="252"/>
        <v>0</v>
      </c>
      <c r="T473" s="12">
        <f t="shared" si="253"/>
        <v>858958</v>
      </c>
      <c r="U473" s="12">
        <f t="shared" si="254"/>
        <v>400683</v>
      </c>
      <c r="V473" s="12">
        <f t="shared" si="255"/>
        <v>1259642</v>
      </c>
      <c r="W473" s="12">
        <f t="shared" si="258"/>
        <v>890112</v>
      </c>
      <c r="X473" s="12">
        <f t="shared" si="241"/>
        <v>0</v>
      </c>
      <c r="Y473" s="12">
        <f t="shared" si="242"/>
        <v>883137.12</v>
      </c>
      <c r="Z473" s="12">
        <f t="shared" si="243"/>
        <v>567327.36</v>
      </c>
      <c r="AA473" s="12">
        <f t="shared" si="244"/>
        <v>1607026.0799999998</v>
      </c>
      <c r="AB473" s="12">
        <f t="shared" si="245"/>
        <v>2119194.04</v>
      </c>
      <c r="AC473" s="12">
        <v>140000000</v>
      </c>
      <c r="AD473" s="12">
        <v>130000000</v>
      </c>
      <c r="AE473" s="12">
        <f>SUMIFS('[1]TIẾN ĐỘ %'!$M$6:$M$1034,'[1]TIẾN ĐỘ %'!$G$6:$G$1034,$A473,'[1]TIẾN ĐỘ %'!$F$6:$F$1034,$E473)</f>
        <v>150000000</v>
      </c>
      <c r="AF473" s="12">
        <f t="shared" si="256"/>
        <v>420000000</v>
      </c>
      <c r="AG473" s="12">
        <v>64732800</v>
      </c>
      <c r="AH473" s="12">
        <v>35520000</v>
      </c>
      <c r="AI473" s="12">
        <v>142147200</v>
      </c>
      <c r="AJ473" s="12">
        <v>89011200</v>
      </c>
      <c r="AK473" s="12">
        <v>41521600</v>
      </c>
      <c r="AL473" s="12">
        <v>89011200</v>
      </c>
      <c r="AM473" s="12">
        <v>130532800</v>
      </c>
      <c r="AN473" s="12">
        <f>SUMIFS('[1]DATA THÔ IN'!$P$4:$P$12031,'[1]DATA THÔ IN'!$H$4:$H$12031,$A473,'[1]DATA THÔ IN'!$AC$4:$AC$12031,$E473,'[1]DATA THÔ IN'!$AH$4:$AH$12031,"Tiến độ 1")</f>
        <v>91516800</v>
      </c>
      <c r="AO473" s="12">
        <f>SUMIFS('[1]DATA THÔ IN'!$P$4:$P$12031,'[1]DATA THÔ IN'!$H$4:$H$12031,$A473,'[1]DATA THÔ IN'!$AC$4:$AC$12031,$E473,'[1]DATA THÔ IN'!$AH$4:$AH$12031,"Tiến độ 2")</f>
        <v>58790400</v>
      </c>
      <c r="AP473" s="12">
        <f>SUMIFS('[1]TIẾN ĐỘ %'!$N$6:$N$1034,'[1]TIẾN ĐỘ %'!$G$6:$G$1034,A473,'[1]TIẾN ĐỘ %'!$F$6:$F$1034,$E473)</f>
        <v>166531200</v>
      </c>
      <c r="AQ473" s="12">
        <f t="shared" si="257"/>
        <v>439211200</v>
      </c>
      <c r="AR473" s="15">
        <f t="shared" si="246"/>
        <v>0.46237714285714288</v>
      </c>
      <c r="AS473" s="15">
        <f t="shared" si="247"/>
        <v>0.25371428571428573</v>
      </c>
      <c r="AT473" s="15">
        <f t="shared" si="248"/>
        <v>1.0153371428571429</v>
      </c>
      <c r="AU473" s="16">
        <f t="shared" si="249"/>
        <v>0.68470153846153847</v>
      </c>
      <c r="AV473" s="16">
        <f t="shared" si="250"/>
        <v>0.31939692307692308</v>
      </c>
      <c r="AW473" s="16">
        <f t="shared" si="251"/>
        <v>1.0040984615384616</v>
      </c>
      <c r="AX473" s="16">
        <f t="shared" si="259"/>
        <v>0.61011199999999999</v>
      </c>
      <c r="AY473" s="16">
        <f t="shared" si="260"/>
        <v>0.39193600000000001</v>
      </c>
      <c r="AZ473" s="16">
        <f t="shared" si="261"/>
        <v>1.1102080000000001</v>
      </c>
      <c r="BA473" s="16">
        <f t="shared" si="262"/>
        <v>1.0457409523809524</v>
      </c>
    </row>
    <row r="474" spans="1:53" x14ac:dyDescent="0.25">
      <c r="A474" s="8" t="s">
        <v>1302</v>
      </c>
      <c r="B474" s="28" t="s">
        <v>781</v>
      </c>
      <c r="C474" s="28" t="s">
        <v>782</v>
      </c>
      <c r="D474" s="28" t="s">
        <v>483</v>
      </c>
      <c r="E474" s="9" t="s">
        <v>1466</v>
      </c>
      <c r="F474" s="28" t="s">
        <v>484</v>
      </c>
      <c r="G474" s="28" t="s">
        <v>485</v>
      </c>
      <c r="H474" s="11">
        <v>3.5000000000000003E-2</v>
      </c>
      <c r="I474" s="11"/>
      <c r="J474" s="11">
        <v>0.01</v>
      </c>
      <c r="K474" s="11">
        <v>0.01</v>
      </c>
      <c r="L474" s="11">
        <v>5.0000000000000001E-3</v>
      </c>
      <c r="M474" s="11">
        <v>5.0000000000000001E-3</v>
      </c>
      <c r="N474" s="11"/>
      <c r="O474" s="12">
        <f t="shared" si="237"/>
        <v>0</v>
      </c>
      <c r="P474" s="12">
        <f t="shared" si="238"/>
        <v>2380685.88</v>
      </c>
      <c r="Q474" s="12">
        <f t="shared" si="239"/>
        <v>328650.05</v>
      </c>
      <c r="R474" s="12">
        <f t="shared" si="240"/>
        <v>2921481.5300000003</v>
      </c>
      <c r="S474" s="12">
        <f t="shared" si="252"/>
        <v>0</v>
      </c>
      <c r="T474" s="12">
        <f t="shared" si="253"/>
        <v>2673590</v>
      </c>
      <c r="U474" s="12">
        <f t="shared" si="254"/>
        <v>1583650</v>
      </c>
      <c r="V474" s="12">
        <f t="shared" si="255"/>
        <v>4257240</v>
      </c>
      <c r="W474" s="12">
        <f t="shared" si="258"/>
        <v>2770560</v>
      </c>
      <c r="X474" s="12">
        <f t="shared" si="241"/>
        <v>0</v>
      </c>
      <c r="Y474" s="12">
        <f t="shared" si="242"/>
        <v>4164260.6399999997</v>
      </c>
      <c r="Z474" s="12">
        <f t="shared" si="243"/>
        <v>534162.24</v>
      </c>
      <c r="AA474" s="12">
        <f t="shared" si="244"/>
        <v>5471874.2400000002</v>
      </c>
      <c r="AB474" s="12">
        <f t="shared" si="245"/>
        <v>6325298.0449999999</v>
      </c>
      <c r="AC474" s="12">
        <v>280000000</v>
      </c>
      <c r="AD474" s="12">
        <v>370000000</v>
      </c>
      <c r="AE474" s="12">
        <f>SUMIFS('[1]TIẾN ĐỘ %'!$M$6:$M$1034,'[1]TIẾN ĐỘ %'!$G$6:$G$1034,$A474,'[1]TIẾN ĐỘ %'!$F$6:$F$1034,$E474)</f>
        <v>400000000</v>
      </c>
      <c r="AF474" s="12">
        <f t="shared" si="256"/>
        <v>1050000000</v>
      </c>
      <c r="AG474" s="12">
        <v>246703200</v>
      </c>
      <c r="AH474" s="12">
        <v>34057000</v>
      </c>
      <c r="AI474" s="12">
        <v>302744200</v>
      </c>
      <c r="AJ474" s="12">
        <v>277056000</v>
      </c>
      <c r="AK474" s="12">
        <v>164108800</v>
      </c>
      <c r="AL474" s="12">
        <v>277056000</v>
      </c>
      <c r="AM474" s="12">
        <v>441164800</v>
      </c>
      <c r="AN474" s="12">
        <f>SUMIFS('[1]DATA THÔ IN'!$P$4:$P$12031,'[1]DATA THÔ IN'!$H$4:$H$12031,$A474,'[1]DATA THÔ IN'!$AC$4:$AC$12031,$E474,'[1]DATA THÔ IN'!$AH$4:$AH$12031,"Tiến độ 1")</f>
        <v>431529600</v>
      </c>
      <c r="AO474" s="12">
        <f>SUMIFS('[1]DATA THÔ IN'!$P$4:$P$12031,'[1]DATA THÔ IN'!$H$4:$H$12031,$A474,'[1]DATA THÔ IN'!$AC$4:$AC$12031,$E474,'[1]DATA THÔ IN'!$AH$4:$AH$12031,"Tiến độ 2")</f>
        <v>55353600</v>
      </c>
      <c r="AP474" s="12">
        <f>SUMIFS('[1]TIẾN ĐỘ %'!$N$6:$N$1034,'[1]TIẾN ĐỘ %'!$G$6:$G$1034,A474,'[1]TIẾN ĐỘ %'!$F$6:$F$1034,$E474)</f>
        <v>567033600</v>
      </c>
      <c r="AQ474" s="12">
        <f t="shared" si="257"/>
        <v>1310942600</v>
      </c>
      <c r="AR474" s="15">
        <f t="shared" si="246"/>
        <v>0.88108285714285717</v>
      </c>
      <c r="AS474" s="15">
        <f t="shared" si="247"/>
        <v>0.12163214285714286</v>
      </c>
      <c r="AT474" s="15">
        <f t="shared" si="248"/>
        <v>1.0812292857142858</v>
      </c>
      <c r="AU474" s="16">
        <f t="shared" si="249"/>
        <v>0.74880000000000002</v>
      </c>
      <c r="AV474" s="16">
        <f t="shared" si="250"/>
        <v>0.44353729729729729</v>
      </c>
      <c r="AW474" s="16">
        <f t="shared" si="251"/>
        <v>1.1923372972972972</v>
      </c>
      <c r="AX474" s="16">
        <f t="shared" si="259"/>
        <v>1.078824</v>
      </c>
      <c r="AY474" s="16">
        <f t="shared" si="260"/>
        <v>0.13838400000000001</v>
      </c>
      <c r="AZ474" s="16">
        <f t="shared" si="261"/>
        <v>1.417584</v>
      </c>
      <c r="BA474" s="16">
        <f t="shared" si="262"/>
        <v>1.2485167619047619</v>
      </c>
    </row>
    <row r="475" spans="1:53" x14ac:dyDescent="0.25">
      <c r="A475" s="8" t="s">
        <v>1303</v>
      </c>
      <c r="B475" s="28" t="s">
        <v>783</v>
      </c>
      <c r="C475" s="28" t="s">
        <v>784</v>
      </c>
      <c r="D475" s="28" t="s">
        <v>492</v>
      </c>
      <c r="E475" s="9" t="s">
        <v>1466</v>
      </c>
      <c r="F475" s="28" t="s">
        <v>484</v>
      </c>
      <c r="G475" s="28" t="s">
        <v>485</v>
      </c>
      <c r="H475" s="11">
        <v>3.5000000000000003E-2</v>
      </c>
      <c r="I475" s="11"/>
      <c r="J475" s="11">
        <v>0.01</v>
      </c>
      <c r="K475" s="11">
        <v>0.01</v>
      </c>
      <c r="L475" s="11">
        <v>5.0000000000000001E-3</v>
      </c>
      <c r="M475" s="11">
        <v>5.0000000000000001E-3</v>
      </c>
      <c r="N475" s="11"/>
      <c r="O475" s="12">
        <f t="shared" si="237"/>
        <v>0</v>
      </c>
      <c r="P475" s="12">
        <f t="shared" si="238"/>
        <v>1967766.24</v>
      </c>
      <c r="Q475" s="12">
        <f t="shared" si="239"/>
        <v>185280</v>
      </c>
      <c r="R475" s="12">
        <f t="shared" si="240"/>
        <v>2153046.2400000002</v>
      </c>
      <c r="S475" s="12">
        <f t="shared" si="252"/>
        <v>0</v>
      </c>
      <c r="T475" s="12">
        <f t="shared" si="253"/>
        <v>842962</v>
      </c>
      <c r="U475" s="12">
        <f t="shared" si="254"/>
        <v>893050</v>
      </c>
      <c r="V475" s="12">
        <f t="shared" si="255"/>
        <v>1736012</v>
      </c>
      <c r="W475" s="12">
        <f t="shared" si="258"/>
        <v>873536</v>
      </c>
      <c r="X475" s="12">
        <f t="shared" si="241"/>
        <v>0</v>
      </c>
      <c r="Y475" s="12">
        <f t="shared" si="242"/>
        <v>1343280</v>
      </c>
      <c r="Z475" s="12">
        <f t="shared" si="243"/>
        <v>913245.12</v>
      </c>
      <c r="AA475" s="12">
        <f t="shared" si="244"/>
        <v>2256525.12</v>
      </c>
      <c r="AB475" s="12">
        <f t="shared" si="245"/>
        <v>3072791.6</v>
      </c>
      <c r="AC475" s="12">
        <v>220000000</v>
      </c>
      <c r="AD475" s="12">
        <v>170000000</v>
      </c>
      <c r="AE475" s="12">
        <f>SUMIFS('[1]TIẾN ĐỘ %'!$M$6:$M$1034,'[1]TIẾN ĐỘ %'!$G$6:$G$1034,$A475,'[1]TIẾN ĐỘ %'!$F$6:$F$1034,$E475)</f>
        <v>230000000</v>
      </c>
      <c r="AF475" s="12">
        <f t="shared" si="256"/>
        <v>620000000</v>
      </c>
      <c r="AG475" s="12">
        <v>203913600</v>
      </c>
      <c r="AH475" s="12">
        <v>19200000</v>
      </c>
      <c r="AI475" s="12">
        <v>223113600</v>
      </c>
      <c r="AJ475" s="12">
        <v>87353600</v>
      </c>
      <c r="AK475" s="12">
        <v>92544000</v>
      </c>
      <c r="AL475" s="12">
        <v>87353600</v>
      </c>
      <c r="AM475" s="12">
        <v>179897600</v>
      </c>
      <c r="AN475" s="12">
        <f>SUMIFS('[1]DATA THÔ IN'!$P$4:$P$12031,'[1]DATA THÔ IN'!$H$4:$H$12031,$A475,'[1]DATA THÔ IN'!$AC$4:$AC$12031,$E475,'[1]DATA THÔ IN'!$AH$4:$AH$12031,"Tiến độ 1")</f>
        <v>139200000</v>
      </c>
      <c r="AO475" s="12">
        <f>SUMIFS('[1]DATA THÔ IN'!$P$4:$P$12031,'[1]DATA THÔ IN'!$H$4:$H$12031,$A475,'[1]DATA THÔ IN'!$AC$4:$AC$12031,$E475,'[1]DATA THÔ IN'!$AH$4:$AH$12031,"Tiến độ 2")</f>
        <v>94636800</v>
      </c>
      <c r="AP475" s="12">
        <f>SUMIFS('[1]TIẾN ĐỘ %'!$N$6:$N$1034,'[1]TIẾN ĐỘ %'!$G$6:$G$1034,A475,'[1]TIẾN ĐỘ %'!$F$6:$F$1034,$E475)</f>
        <v>233836800</v>
      </c>
      <c r="AQ475" s="12">
        <f t="shared" si="257"/>
        <v>636848000</v>
      </c>
      <c r="AR475" s="15">
        <f t="shared" si="246"/>
        <v>0.92688000000000004</v>
      </c>
      <c r="AS475" s="15">
        <f t="shared" si="247"/>
        <v>8.727272727272728E-2</v>
      </c>
      <c r="AT475" s="15">
        <f t="shared" si="248"/>
        <v>1.0141527272727273</v>
      </c>
      <c r="AU475" s="16">
        <f t="shared" si="249"/>
        <v>0.51384470588235298</v>
      </c>
      <c r="AV475" s="16">
        <f t="shared" si="250"/>
        <v>0.54437647058823524</v>
      </c>
      <c r="AW475" s="16">
        <f t="shared" si="251"/>
        <v>1.0582211764705882</v>
      </c>
      <c r="AX475" s="16">
        <f t="shared" si="259"/>
        <v>0.60521739130434782</v>
      </c>
      <c r="AY475" s="16">
        <f t="shared" si="260"/>
        <v>0.41146434782608693</v>
      </c>
      <c r="AZ475" s="16">
        <f t="shared" si="261"/>
        <v>1.0166817391304348</v>
      </c>
      <c r="BA475" s="16">
        <f t="shared" si="262"/>
        <v>1.0271741935483871</v>
      </c>
    </row>
    <row r="476" spans="1:53" x14ac:dyDescent="0.25">
      <c r="A476" s="8" t="s">
        <v>1305</v>
      </c>
      <c r="B476" s="28" t="s">
        <v>787</v>
      </c>
      <c r="C476" s="28" t="s">
        <v>788</v>
      </c>
      <c r="D476" s="28" t="s">
        <v>497</v>
      </c>
      <c r="E476" s="9" t="s">
        <v>1466</v>
      </c>
      <c r="F476" s="28" t="s">
        <v>498</v>
      </c>
      <c r="G476" s="28" t="s">
        <v>485</v>
      </c>
      <c r="H476" s="11">
        <v>3.5000000000000003E-2</v>
      </c>
      <c r="I476" s="11"/>
      <c r="J476" s="11">
        <v>0.01</v>
      </c>
      <c r="K476" s="11">
        <v>0.01</v>
      </c>
      <c r="L476" s="11">
        <v>5.0000000000000001E-3</v>
      </c>
      <c r="M476" s="11">
        <v>5.0000000000000001E-3</v>
      </c>
      <c r="N476" s="11"/>
      <c r="O476" s="12">
        <f t="shared" si="237"/>
        <v>0</v>
      </c>
      <c r="P476" s="12">
        <f t="shared" si="238"/>
        <v>0</v>
      </c>
      <c r="Q476" s="12">
        <f t="shared" si="239"/>
        <v>0</v>
      </c>
      <c r="R476" s="12">
        <f t="shared" si="240"/>
        <v>876281.76</v>
      </c>
      <c r="S476" s="12">
        <f t="shared" si="252"/>
        <v>0</v>
      </c>
      <c r="T476" s="12">
        <f t="shared" si="253"/>
        <v>579278</v>
      </c>
      <c r="U476" s="12">
        <f t="shared" si="254"/>
        <v>309140</v>
      </c>
      <c r="V476" s="12">
        <f t="shared" si="255"/>
        <v>888418</v>
      </c>
      <c r="W476" s="12">
        <f t="shared" si="258"/>
        <v>600288</v>
      </c>
      <c r="X476" s="12">
        <f t="shared" si="241"/>
        <v>0</v>
      </c>
      <c r="Y476" s="12">
        <f t="shared" si="242"/>
        <v>1075920.96</v>
      </c>
      <c r="Z476" s="12">
        <f t="shared" si="243"/>
        <v>465052.8</v>
      </c>
      <c r="AA476" s="12">
        <f t="shared" si="244"/>
        <v>1891708.8</v>
      </c>
      <c r="AB476" s="12">
        <f t="shared" si="245"/>
        <v>1828204.0799999998</v>
      </c>
      <c r="AC476" s="12">
        <v>90000000</v>
      </c>
      <c r="AD476" s="12">
        <v>90000000</v>
      </c>
      <c r="AE476" s="12">
        <f>SUMIFS('[1]TIẾN ĐỘ %'!$M$6:$M$1034,'[1]TIẾN ĐỘ %'!$G$6:$G$1034,$A476,'[1]TIẾN ĐỘ %'!$F$6:$F$1034,$E476)</f>
        <v>130000000</v>
      </c>
      <c r="AF476" s="12">
        <f t="shared" si="256"/>
        <v>310000000</v>
      </c>
      <c r="AG476" s="12">
        <v>9504000</v>
      </c>
      <c r="AH476" s="12">
        <v>31382400</v>
      </c>
      <c r="AI476" s="12">
        <v>90806400</v>
      </c>
      <c r="AJ476" s="12">
        <v>60028800</v>
      </c>
      <c r="AK476" s="12">
        <v>32035200</v>
      </c>
      <c r="AL476" s="12">
        <v>60028800</v>
      </c>
      <c r="AM476" s="12">
        <v>92064000</v>
      </c>
      <c r="AN476" s="12">
        <f>SUMIFS('[1]DATA THÔ IN'!$P$4:$P$12031,'[1]DATA THÔ IN'!$H$4:$H$12031,$A476,'[1]DATA THÔ IN'!$AC$4:$AC$12031,$E476,'[1]DATA THÔ IN'!$AH$4:$AH$12031,"Tiến độ 1")</f>
        <v>111494400</v>
      </c>
      <c r="AO476" s="12">
        <f>SUMIFS('[1]DATA THÔ IN'!$P$4:$P$12031,'[1]DATA THÔ IN'!$H$4:$H$12031,$A476,'[1]DATA THÔ IN'!$AC$4:$AC$12031,$E476,'[1]DATA THÔ IN'!$AH$4:$AH$12031,"Tiến độ 2")</f>
        <v>48192000</v>
      </c>
      <c r="AP476" s="12">
        <f>SUMIFS('[1]TIẾN ĐỘ %'!$N$6:$N$1034,'[1]TIẾN ĐỘ %'!$G$6:$G$1034,A476,'[1]TIẾN ĐỘ %'!$F$6:$F$1034,$E476)</f>
        <v>196032000</v>
      </c>
      <c r="AQ476" s="12">
        <f t="shared" si="257"/>
        <v>378902400</v>
      </c>
      <c r="AR476" s="15">
        <f t="shared" si="246"/>
        <v>0.1056</v>
      </c>
      <c r="AS476" s="15">
        <f t="shared" si="247"/>
        <v>0.34869333333333336</v>
      </c>
      <c r="AT476" s="15">
        <f t="shared" si="248"/>
        <v>1.0089600000000001</v>
      </c>
      <c r="AU476" s="16">
        <f t="shared" si="249"/>
        <v>0.66698666666666662</v>
      </c>
      <c r="AV476" s="16">
        <f t="shared" si="250"/>
        <v>0.35594666666666669</v>
      </c>
      <c r="AW476" s="16">
        <f t="shared" si="251"/>
        <v>1.0229333333333333</v>
      </c>
      <c r="AX476" s="16">
        <f t="shared" si="259"/>
        <v>0.85764923076923072</v>
      </c>
      <c r="AY476" s="16">
        <f t="shared" si="260"/>
        <v>0.37070769230769229</v>
      </c>
      <c r="AZ476" s="16">
        <f t="shared" si="261"/>
        <v>1.5079384615384614</v>
      </c>
      <c r="BA476" s="16">
        <f t="shared" si="262"/>
        <v>1.222265806451613</v>
      </c>
    </row>
    <row r="477" spans="1:53" x14ac:dyDescent="0.25">
      <c r="A477" s="8" t="s">
        <v>1306</v>
      </c>
      <c r="B477" s="28" t="s">
        <v>789</v>
      </c>
      <c r="C477" s="28" t="s">
        <v>790</v>
      </c>
      <c r="D477" s="28" t="s">
        <v>497</v>
      </c>
      <c r="E477" s="9" t="s">
        <v>1466</v>
      </c>
      <c r="F477" s="28" t="s">
        <v>498</v>
      </c>
      <c r="G477" s="28" t="s">
        <v>485</v>
      </c>
      <c r="H477" s="11">
        <v>3.5000000000000003E-2</v>
      </c>
      <c r="I477" s="11"/>
      <c r="J477" s="11">
        <v>0.01</v>
      </c>
      <c r="K477" s="11">
        <v>0.01</v>
      </c>
      <c r="L477" s="11">
        <v>5.0000000000000001E-3</v>
      </c>
      <c r="M477" s="11">
        <v>5.0000000000000001E-3</v>
      </c>
      <c r="N477" s="11"/>
      <c r="O477" s="12">
        <f t="shared" si="237"/>
        <v>0</v>
      </c>
      <c r="P477" s="12">
        <f t="shared" si="238"/>
        <v>947151.35999999999</v>
      </c>
      <c r="Q477" s="12">
        <f t="shared" si="239"/>
        <v>893790.71999999997</v>
      </c>
      <c r="R477" s="12">
        <f t="shared" si="240"/>
        <v>1911348.48</v>
      </c>
      <c r="S477" s="12">
        <f t="shared" si="252"/>
        <v>0</v>
      </c>
      <c r="T477" s="12">
        <f t="shared" si="253"/>
        <v>1360140</v>
      </c>
      <c r="U477" s="12">
        <f t="shared" si="254"/>
        <v>442205</v>
      </c>
      <c r="V477" s="12">
        <f t="shared" si="255"/>
        <v>1802346</v>
      </c>
      <c r="W477" s="12">
        <f t="shared" si="258"/>
        <v>1409472</v>
      </c>
      <c r="X477" s="12">
        <f t="shared" si="241"/>
        <v>0</v>
      </c>
      <c r="Y477" s="12">
        <f t="shared" si="242"/>
        <v>2054662.5599999998</v>
      </c>
      <c r="Z477" s="12">
        <f t="shared" si="243"/>
        <v>155079.35999999999</v>
      </c>
      <c r="AA477" s="12">
        <f t="shared" si="244"/>
        <v>2672432.4</v>
      </c>
      <c r="AB477" s="12">
        <f t="shared" si="245"/>
        <v>3193063.4099999997</v>
      </c>
      <c r="AC477" s="12">
        <v>190000000</v>
      </c>
      <c r="AD477" s="12">
        <v>160000000</v>
      </c>
      <c r="AE477" s="12">
        <f>SUMIFS('[1]TIẾN ĐỘ %'!$M$6:$M$1034,'[1]TIẾN ĐỘ %'!$G$6:$G$1034,$A477,'[1]TIẾN ĐỘ %'!$F$6:$F$1034,$E477)</f>
        <v>200000000</v>
      </c>
      <c r="AF477" s="12">
        <f t="shared" si="256"/>
        <v>550000000</v>
      </c>
      <c r="AG477" s="12">
        <v>98150400</v>
      </c>
      <c r="AH477" s="12">
        <v>92620800</v>
      </c>
      <c r="AI477" s="12">
        <v>198067200</v>
      </c>
      <c r="AJ477" s="12">
        <v>140947200</v>
      </c>
      <c r="AK477" s="12">
        <v>45824400</v>
      </c>
      <c r="AL477" s="12">
        <v>140947200</v>
      </c>
      <c r="AM477" s="12">
        <v>186771600</v>
      </c>
      <c r="AN477" s="12">
        <f>SUMIFS('[1]DATA THÔ IN'!$P$4:$P$12031,'[1]DATA THÔ IN'!$H$4:$H$12031,$A477,'[1]DATA THÔ IN'!$AC$4:$AC$12031,$E477,'[1]DATA THÔ IN'!$AH$4:$AH$12031,"Tiến độ 1")</f>
        <v>212918400</v>
      </c>
      <c r="AO477" s="12">
        <f>SUMIFS('[1]DATA THÔ IN'!$P$4:$P$12031,'[1]DATA THÔ IN'!$H$4:$H$12031,$A477,'[1]DATA THÔ IN'!$AC$4:$AC$12031,$E477,'[1]DATA THÔ IN'!$AH$4:$AH$12031,"Tiến độ 2")</f>
        <v>16070400</v>
      </c>
      <c r="AP477" s="12">
        <f>SUMIFS('[1]TIẾN ĐỘ %'!$N$6:$N$1034,'[1]TIẾN ĐỘ %'!$G$6:$G$1034,A477,'[1]TIẾN ĐỘ %'!$F$6:$F$1034,$E477)</f>
        <v>276936000</v>
      </c>
      <c r="AQ477" s="12">
        <f t="shared" si="257"/>
        <v>661774800</v>
      </c>
      <c r="AR477" s="15">
        <f t="shared" si="246"/>
        <v>0.51658105263157894</v>
      </c>
      <c r="AS477" s="15">
        <f t="shared" si="247"/>
        <v>0.48747789473684211</v>
      </c>
      <c r="AT477" s="15">
        <f t="shared" si="248"/>
        <v>1.0424589473684212</v>
      </c>
      <c r="AU477" s="16">
        <f t="shared" si="249"/>
        <v>0.88092000000000004</v>
      </c>
      <c r="AV477" s="16">
        <f t="shared" si="250"/>
        <v>0.2864025</v>
      </c>
      <c r="AW477" s="16">
        <f t="shared" si="251"/>
        <v>1.1673225</v>
      </c>
      <c r="AX477" s="16">
        <f t="shared" si="259"/>
        <v>1.064592</v>
      </c>
      <c r="AY477" s="16">
        <f t="shared" si="260"/>
        <v>8.0352000000000007E-2</v>
      </c>
      <c r="AZ477" s="16">
        <f t="shared" si="261"/>
        <v>1.3846799999999999</v>
      </c>
      <c r="BA477" s="16">
        <f t="shared" si="262"/>
        <v>1.2032269090909091</v>
      </c>
    </row>
    <row r="478" spans="1:53" x14ac:dyDescent="0.25">
      <c r="A478" s="8" t="s">
        <v>1315</v>
      </c>
      <c r="B478" s="28" t="s">
        <v>807</v>
      </c>
      <c r="C478" s="28" t="s">
        <v>808</v>
      </c>
      <c r="D478" s="28" t="s">
        <v>492</v>
      </c>
      <c r="E478" s="9" t="s">
        <v>1466</v>
      </c>
      <c r="F478" s="28" t="s">
        <v>493</v>
      </c>
      <c r="G478" s="28" t="s">
        <v>485</v>
      </c>
      <c r="H478" s="11">
        <v>3.5000000000000003E-2</v>
      </c>
      <c r="I478" s="11"/>
      <c r="J478" s="11">
        <v>0.01</v>
      </c>
      <c r="K478" s="11">
        <v>0.01</v>
      </c>
      <c r="L478" s="11">
        <v>5.0000000000000001E-3</v>
      </c>
      <c r="M478" s="11">
        <v>5.0000000000000001E-3</v>
      </c>
      <c r="N478" s="11"/>
      <c r="O478" s="12">
        <f t="shared" si="237"/>
        <v>0</v>
      </c>
      <c r="P478" s="12">
        <f t="shared" si="238"/>
        <v>0</v>
      </c>
      <c r="Q478" s="12">
        <f t="shared" si="239"/>
        <v>0</v>
      </c>
      <c r="R478" s="12">
        <f t="shared" si="240"/>
        <v>0</v>
      </c>
      <c r="S478" s="12">
        <f t="shared" si="252"/>
        <v>0</v>
      </c>
      <c r="T478" s="12">
        <f t="shared" si="253"/>
        <v>0</v>
      </c>
      <c r="U478" s="12">
        <f t="shared" si="254"/>
        <v>0</v>
      </c>
      <c r="V478" s="12">
        <f t="shared" si="255"/>
        <v>0</v>
      </c>
      <c r="W478" s="12">
        <f t="shared" si="258"/>
        <v>0</v>
      </c>
      <c r="X478" s="12">
        <f t="shared" si="241"/>
        <v>0</v>
      </c>
      <c r="Y478" s="12">
        <f t="shared" si="242"/>
        <v>0</v>
      </c>
      <c r="Z478" s="12">
        <f t="shared" si="243"/>
        <v>0</v>
      </c>
      <c r="AA478" s="12">
        <f t="shared" si="244"/>
        <v>0</v>
      </c>
      <c r="AB478" s="12">
        <f t="shared" si="245"/>
        <v>0</v>
      </c>
      <c r="AC478" s="12">
        <v>140000000</v>
      </c>
      <c r="AD478" s="12">
        <v>110000000</v>
      </c>
      <c r="AE478" s="12">
        <f>SUMIFS('[1]TIẾN ĐỘ %'!$M$6:$M$1034,'[1]TIẾN ĐỘ %'!$G$6:$G$1034,$A478,'[1]TIẾN ĐỘ %'!$F$6:$F$1034,$E478)</f>
        <v>150000000</v>
      </c>
      <c r="AF478" s="12">
        <f t="shared" si="256"/>
        <v>400000000</v>
      </c>
      <c r="AG478" s="12">
        <v>0</v>
      </c>
      <c r="AH478" s="12">
        <v>0</v>
      </c>
      <c r="AI478" s="12">
        <v>0</v>
      </c>
      <c r="AJ478" s="12">
        <v>0</v>
      </c>
      <c r="AK478" s="12">
        <v>12153600</v>
      </c>
      <c r="AL478" s="12">
        <v>0</v>
      </c>
      <c r="AM478" s="12">
        <v>46233600</v>
      </c>
      <c r="AN478" s="12">
        <f>SUMIFS('[1]DATA THÔ IN'!$P$4:$P$12031,'[1]DATA THÔ IN'!$H$4:$H$12031,$A478,'[1]DATA THÔ IN'!$AC$4:$AC$12031,$E478,'[1]DATA THÔ IN'!$AH$4:$AH$12031,"Tiến độ 1")</f>
        <v>38592000</v>
      </c>
      <c r="AO478" s="12">
        <f>SUMIFS('[1]DATA THÔ IN'!$P$4:$P$12031,'[1]DATA THÔ IN'!$H$4:$H$12031,$A478,'[1]DATA THÔ IN'!$AC$4:$AC$12031,$E478,'[1]DATA THÔ IN'!$AH$4:$AH$12031,"Tiến độ 2")</f>
        <v>0</v>
      </c>
      <c r="AP478" s="12">
        <f>SUMIFS('[1]TIẾN ĐỘ %'!$N$6:$N$1034,'[1]TIẾN ĐỘ %'!$G$6:$G$1034,A478,'[1]TIẾN ĐỘ %'!$F$6:$F$1034,$E478)</f>
        <v>50083200</v>
      </c>
      <c r="AQ478" s="12">
        <f t="shared" si="257"/>
        <v>96316800</v>
      </c>
      <c r="AR478" s="15">
        <f t="shared" si="246"/>
        <v>0</v>
      </c>
      <c r="AS478" s="15">
        <f t="shared" si="247"/>
        <v>0</v>
      </c>
      <c r="AT478" s="15">
        <f t="shared" si="248"/>
        <v>0</v>
      </c>
      <c r="AU478" s="16">
        <f t="shared" si="249"/>
        <v>0</v>
      </c>
      <c r="AV478" s="16">
        <f t="shared" si="250"/>
        <v>0.11048727272727273</v>
      </c>
      <c r="AW478" s="16">
        <f t="shared" si="251"/>
        <v>0.42030545454545454</v>
      </c>
      <c r="AX478" s="16">
        <f t="shared" si="259"/>
        <v>0.25728000000000001</v>
      </c>
      <c r="AY478" s="16">
        <f t="shared" si="260"/>
        <v>0</v>
      </c>
      <c r="AZ478" s="16">
        <f t="shared" si="261"/>
        <v>0.33388800000000002</v>
      </c>
      <c r="BA478" s="16">
        <f t="shared" si="262"/>
        <v>0.24079200000000001</v>
      </c>
    </row>
    <row r="479" spans="1:53" x14ac:dyDescent="0.25">
      <c r="A479" s="8" t="s">
        <v>1316</v>
      </c>
      <c r="B479" s="28" t="s">
        <v>809</v>
      </c>
      <c r="C479" s="28" t="s">
        <v>810</v>
      </c>
      <c r="D479" s="28" t="s">
        <v>497</v>
      </c>
      <c r="E479" s="9" t="s">
        <v>1466</v>
      </c>
      <c r="F479" s="28" t="s">
        <v>498</v>
      </c>
      <c r="G479" s="28" t="s">
        <v>485</v>
      </c>
      <c r="H479" s="11">
        <v>3.5000000000000003E-2</v>
      </c>
      <c r="I479" s="11"/>
      <c r="J479" s="11">
        <v>0.01</v>
      </c>
      <c r="K479" s="11">
        <v>0.01</v>
      </c>
      <c r="L479" s="11">
        <v>5.0000000000000001E-3</v>
      </c>
      <c r="M479" s="11">
        <v>5.0000000000000001E-3</v>
      </c>
      <c r="N479" s="11"/>
      <c r="O479" s="12">
        <f t="shared" si="237"/>
        <v>0</v>
      </c>
      <c r="P479" s="12">
        <f t="shared" si="238"/>
        <v>0</v>
      </c>
      <c r="Q479" s="12">
        <f t="shared" si="239"/>
        <v>0</v>
      </c>
      <c r="R479" s="12">
        <f t="shared" si="240"/>
        <v>1356388.56</v>
      </c>
      <c r="S479" s="12">
        <f t="shared" si="252"/>
        <v>0</v>
      </c>
      <c r="T479" s="12">
        <f t="shared" si="253"/>
        <v>0</v>
      </c>
      <c r="U479" s="12">
        <f t="shared" si="254"/>
        <v>0</v>
      </c>
      <c r="V479" s="12">
        <f t="shared" si="255"/>
        <v>1254901</v>
      </c>
      <c r="W479" s="12">
        <f t="shared" si="258"/>
        <v>331200</v>
      </c>
      <c r="X479" s="12">
        <f t="shared" si="241"/>
        <v>0</v>
      </c>
      <c r="Y479" s="12">
        <f t="shared" si="242"/>
        <v>0</v>
      </c>
      <c r="Z479" s="12">
        <f t="shared" si="243"/>
        <v>0</v>
      </c>
      <c r="AA479" s="12">
        <f t="shared" si="244"/>
        <v>1262173.68</v>
      </c>
      <c r="AB479" s="12">
        <f t="shared" si="245"/>
        <v>1936731.8399999999</v>
      </c>
      <c r="AC479" s="12">
        <v>140000000</v>
      </c>
      <c r="AD479" s="12">
        <v>130000000</v>
      </c>
      <c r="AE479" s="12">
        <f>SUMIFS('[1]TIẾN ĐỘ %'!$M$6:$M$1034,'[1]TIẾN ĐỘ %'!$G$6:$G$1034,$A479,'[1]TIẾN ĐỘ %'!$F$6:$F$1034,$E479)</f>
        <v>130000000</v>
      </c>
      <c r="AF479" s="12">
        <f t="shared" si="256"/>
        <v>400000000</v>
      </c>
      <c r="AG479" s="12">
        <v>42134400</v>
      </c>
      <c r="AH479" s="12">
        <v>34200000</v>
      </c>
      <c r="AI479" s="12">
        <v>140558400</v>
      </c>
      <c r="AJ479" s="12">
        <v>33120000</v>
      </c>
      <c r="AK479" s="12">
        <v>48153600</v>
      </c>
      <c r="AL479" s="12">
        <v>33120000</v>
      </c>
      <c r="AM479" s="12">
        <v>130041600</v>
      </c>
      <c r="AN479" s="12">
        <f>SUMIFS('[1]DATA THÔ IN'!$P$4:$P$12031,'[1]DATA THÔ IN'!$H$4:$H$12031,$A479,'[1]DATA THÔ IN'!$AC$4:$AC$12031,$E479,'[1]DATA THÔ IN'!$AH$4:$AH$12031,"Tiến độ 1")</f>
        <v>29606400</v>
      </c>
      <c r="AO479" s="12">
        <f>SUMIFS('[1]DATA THÔ IN'!$P$4:$P$12031,'[1]DATA THÔ IN'!$H$4:$H$12031,$A479,'[1]DATA THÔ IN'!$AC$4:$AC$12031,$E479,'[1]DATA THÔ IN'!$AH$4:$AH$12031,"Tiến độ 2")</f>
        <v>47016000</v>
      </c>
      <c r="AP479" s="12">
        <f>SUMIFS('[1]TIẾN ĐỘ %'!$N$6:$N$1034,'[1]TIẾN ĐỘ %'!$G$6:$G$1034,A479,'[1]TIẾN ĐỘ %'!$F$6:$F$1034,$E479)</f>
        <v>130795200</v>
      </c>
      <c r="AQ479" s="12">
        <f t="shared" si="257"/>
        <v>401395200</v>
      </c>
      <c r="AR479" s="15">
        <f t="shared" si="246"/>
        <v>0.30096000000000001</v>
      </c>
      <c r="AS479" s="15">
        <f t="shared" si="247"/>
        <v>0.24428571428571427</v>
      </c>
      <c r="AT479" s="15">
        <f t="shared" si="248"/>
        <v>1.0039885714285715</v>
      </c>
      <c r="AU479" s="16">
        <f t="shared" si="249"/>
        <v>0.25476923076923075</v>
      </c>
      <c r="AV479" s="16">
        <f t="shared" si="250"/>
        <v>0.37041230769230771</v>
      </c>
      <c r="AW479" s="16">
        <f t="shared" si="251"/>
        <v>1.0003200000000001</v>
      </c>
      <c r="AX479" s="16">
        <f t="shared" si="259"/>
        <v>0.22774153846153847</v>
      </c>
      <c r="AY479" s="16">
        <f t="shared" si="260"/>
        <v>0.36166153846153848</v>
      </c>
      <c r="AZ479" s="16">
        <f t="shared" si="261"/>
        <v>1.0061169230769231</v>
      </c>
      <c r="BA479" s="16">
        <f t="shared" si="262"/>
        <v>1.0034879999999999</v>
      </c>
    </row>
    <row r="480" spans="1:53" x14ac:dyDescent="0.25">
      <c r="A480" s="8" t="s">
        <v>1317</v>
      </c>
      <c r="B480" s="28" t="s">
        <v>811</v>
      </c>
      <c r="C480" s="28" t="s">
        <v>812</v>
      </c>
      <c r="D480" s="28" t="s">
        <v>483</v>
      </c>
      <c r="E480" s="9" t="s">
        <v>1466</v>
      </c>
      <c r="F480" s="28" t="s">
        <v>484</v>
      </c>
      <c r="G480" s="28" t="s">
        <v>485</v>
      </c>
      <c r="H480" s="11">
        <v>3.5000000000000003E-2</v>
      </c>
      <c r="I480" s="11"/>
      <c r="J480" s="11">
        <v>0.01</v>
      </c>
      <c r="K480" s="11">
        <v>0.01</v>
      </c>
      <c r="L480" s="11">
        <v>5.0000000000000001E-3</v>
      </c>
      <c r="M480" s="11">
        <v>5.0000000000000001E-3</v>
      </c>
      <c r="N480" s="11"/>
      <c r="O480" s="12">
        <f t="shared" si="237"/>
        <v>0</v>
      </c>
      <c r="P480" s="12">
        <f t="shared" si="238"/>
        <v>0</v>
      </c>
      <c r="Q480" s="12">
        <f t="shared" si="239"/>
        <v>0</v>
      </c>
      <c r="R480" s="12">
        <f t="shared" si="240"/>
        <v>0</v>
      </c>
      <c r="S480" s="12">
        <f t="shared" si="252"/>
        <v>0</v>
      </c>
      <c r="T480" s="12">
        <f t="shared" si="253"/>
        <v>0</v>
      </c>
      <c r="U480" s="12">
        <f t="shared" si="254"/>
        <v>0</v>
      </c>
      <c r="V480" s="12">
        <f t="shared" si="255"/>
        <v>0</v>
      </c>
      <c r="W480" s="12">
        <f t="shared" si="258"/>
        <v>0</v>
      </c>
      <c r="X480" s="12">
        <f t="shared" si="241"/>
        <v>0</v>
      </c>
      <c r="Y480" s="12">
        <f t="shared" si="242"/>
        <v>0</v>
      </c>
      <c r="Z480" s="12">
        <f t="shared" si="243"/>
        <v>0</v>
      </c>
      <c r="AA480" s="12">
        <f t="shared" si="244"/>
        <v>0</v>
      </c>
      <c r="AB480" s="12">
        <f t="shared" si="245"/>
        <v>0</v>
      </c>
      <c r="AC480" s="12">
        <v>0</v>
      </c>
      <c r="AD480" s="12">
        <v>0</v>
      </c>
      <c r="AE480" s="12">
        <f>SUMIFS('[1]TIẾN ĐỘ %'!$M$6:$M$1034,'[1]TIẾN ĐỘ %'!$G$6:$G$1034,$A480,'[1]TIẾN ĐỘ %'!$F$6:$F$1034,$E480)</f>
        <v>0</v>
      </c>
      <c r="AF480" s="12">
        <f t="shared" si="256"/>
        <v>0</v>
      </c>
      <c r="AG480" s="12">
        <v>-14614400</v>
      </c>
      <c r="AH480" s="12">
        <v>0</v>
      </c>
      <c r="AI480" s="12">
        <v>-14614400</v>
      </c>
      <c r="AJ480" s="12">
        <v>0</v>
      </c>
      <c r="AK480" s="12">
        <v>0</v>
      </c>
      <c r="AL480" s="12">
        <v>0</v>
      </c>
      <c r="AM480" s="12">
        <v>0</v>
      </c>
      <c r="AN480" s="12">
        <f>SUMIFS('[1]DATA THÔ IN'!$P$4:$P$12031,'[1]DATA THÔ IN'!$H$4:$H$12031,$A480,'[1]DATA THÔ IN'!$AC$4:$AC$12031,$E480,'[1]DATA THÔ IN'!$AH$4:$AH$12031,"Tiến độ 1")</f>
        <v>0</v>
      </c>
      <c r="AO480" s="12">
        <f>SUMIFS('[1]DATA THÔ IN'!$P$4:$P$12031,'[1]DATA THÔ IN'!$H$4:$H$12031,$A480,'[1]DATA THÔ IN'!$AC$4:$AC$12031,$E480,'[1]DATA THÔ IN'!$AH$4:$AH$12031,"Tiến độ 2")</f>
        <v>0</v>
      </c>
      <c r="AP480" s="12">
        <f>SUMIFS('[1]TIẾN ĐỘ %'!$N$6:$N$1034,'[1]TIẾN ĐỘ %'!$G$6:$G$1034,A480,'[1]TIẾN ĐỘ %'!$F$6:$F$1034,$E480)</f>
        <v>0</v>
      </c>
      <c r="AQ480" s="12">
        <f t="shared" si="257"/>
        <v>-14614400</v>
      </c>
      <c r="AR480" s="15">
        <f t="shared" si="246"/>
        <v>0</v>
      </c>
      <c r="AS480" s="15">
        <f t="shared" si="247"/>
        <v>0</v>
      </c>
      <c r="AT480" s="15">
        <f t="shared" si="248"/>
        <v>0</v>
      </c>
      <c r="AU480" s="16">
        <f t="shared" si="249"/>
        <v>0</v>
      </c>
      <c r="AV480" s="16">
        <f t="shared" si="250"/>
        <v>0</v>
      </c>
      <c r="AW480" s="16">
        <f t="shared" si="251"/>
        <v>0</v>
      </c>
      <c r="AX480" s="16">
        <f t="shared" si="259"/>
        <v>0</v>
      </c>
      <c r="AY480" s="16">
        <f t="shared" si="260"/>
        <v>0</v>
      </c>
      <c r="AZ480" s="16">
        <f t="shared" si="261"/>
        <v>0</v>
      </c>
      <c r="BA480" s="16">
        <f t="shared" si="262"/>
        <v>0</v>
      </c>
    </row>
    <row r="481" spans="1:53" x14ac:dyDescent="0.25">
      <c r="A481" s="8" t="s">
        <v>1320</v>
      </c>
      <c r="B481" s="28" t="s">
        <v>817</v>
      </c>
      <c r="C481" s="28" t="s">
        <v>818</v>
      </c>
      <c r="D481" s="28" t="s">
        <v>492</v>
      </c>
      <c r="E481" s="9" t="s">
        <v>1466</v>
      </c>
      <c r="F481" s="28" t="s">
        <v>493</v>
      </c>
      <c r="G481" s="28" t="s">
        <v>485</v>
      </c>
      <c r="H481" s="11">
        <v>3.5000000000000003E-2</v>
      </c>
      <c r="I481" s="11"/>
      <c r="J481" s="11">
        <v>0.01</v>
      </c>
      <c r="K481" s="11">
        <v>0.01</v>
      </c>
      <c r="L481" s="11">
        <v>5.0000000000000001E-3</v>
      </c>
      <c r="M481" s="11">
        <v>5.0000000000000001E-3</v>
      </c>
      <c r="N481" s="11"/>
      <c r="O481" s="12">
        <f t="shared" si="237"/>
        <v>0</v>
      </c>
      <c r="P481" s="12">
        <f t="shared" si="238"/>
        <v>0</v>
      </c>
      <c r="Q481" s="12">
        <f t="shared" si="239"/>
        <v>0</v>
      </c>
      <c r="R481" s="12">
        <f t="shared" si="240"/>
        <v>0</v>
      </c>
      <c r="S481" s="12">
        <f t="shared" si="252"/>
        <v>0</v>
      </c>
      <c r="T481" s="12">
        <f t="shared" si="253"/>
        <v>795314</v>
      </c>
      <c r="U481" s="12">
        <f t="shared" si="254"/>
        <v>0</v>
      </c>
      <c r="V481" s="12">
        <f t="shared" si="255"/>
        <v>0</v>
      </c>
      <c r="W481" s="12">
        <f t="shared" si="258"/>
        <v>824160</v>
      </c>
      <c r="X481" s="12">
        <f t="shared" si="241"/>
        <v>0</v>
      </c>
      <c r="Y481" s="12">
        <f t="shared" si="242"/>
        <v>1134376.8</v>
      </c>
      <c r="Z481" s="12">
        <f t="shared" si="243"/>
        <v>0</v>
      </c>
      <c r="AA481" s="12">
        <f t="shared" si="244"/>
        <v>0</v>
      </c>
      <c r="AB481" s="12">
        <f t="shared" si="245"/>
        <v>0</v>
      </c>
      <c r="AC481" s="12">
        <v>200000000</v>
      </c>
      <c r="AD481" s="12">
        <v>200000000</v>
      </c>
      <c r="AE481" s="12">
        <f>SUMIFS('[1]TIẾN ĐỘ %'!$M$6:$M$1034,'[1]TIẾN ĐỘ %'!$G$6:$G$1034,$A481,'[1]TIẾN ĐỘ %'!$F$6:$F$1034,$E481)</f>
        <v>220000000</v>
      </c>
      <c r="AF481" s="12">
        <f t="shared" si="256"/>
        <v>620000000</v>
      </c>
      <c r="AG481" s="12">
        <v>32448000</v>
      </c>
      <c r="AH481" s="12">
        <v>0</v>
      </c>
      <c r="AI481" s="12">
        <v>72768000</v>
      </c>
      <c r="AJ481" s="12">
        <v>82416000</v>
      </c>
      <c r="AK481" s="12">
        <v>43056000</v>
      </c>
      <c r="AL481" s="12">
        <v>82416000</v>
      </c>
      <c r="AM481" s="12">
        <v>125472000</v>
      </c>
      <c r="AN481" s="12">
        <f>SUMIFS('[1]DATA THÔ IN'!$P$4:$P$12031,'[1]DATA THÔ IN'!$H$4:$H$12031,$A481,'[1]DATA THÔ IN'!$AC$4:$AC$12031,$E481,'[1]DATA THÔ IN'!$AH$4:$AH$12031,"Tiến độ 1")</f>
        <v>117552000</v>
      </c>
      <c r="AO481" s="12">
        <f>SUMIFS('[1]DATA THÔ IN'!$P$4:$P$12031,'[1]DATA THÔ IN'!$H$4:$H$12031,$A481,'[1]DATA THÔ IN'!$AC$4:$AC$12031,$E481,'[1]DATA THÔ IN'!$AH$4:$AH$12031,"Tiến độ 2")</f>
        <v>3840000</v>
      </c>
      <c r="AP481" s="12">
        <f>SUMIFS('[1]TIẾN ĐỘ %'!$N$6:$N$1034,'[1]TIẾN ĐỘ %'!$G$6:$G$1034,A481,'[1]TIẾN ĐỘ %'!$F$6:$F$1034,$E481)</f>
        <v>121392000</v>
      </c>
      <c r="AQ481" s="12">
        <f t="shared" si="257"/>
        <v>319632000</v>
      </c>
      <c r="AR481" s="15">
        <f t="shared" si="246"/>
        <v>0.16224</v>
      </c>
      <c r="AS481" s="15">
        <f t="shared" si="247"/>
        <v>0</v>
      </c>
      <c r="AT481" s="15">
        <f t="shared" si="248"/>
        <v>0.36384</v>
      </c>
      <c r="AU481" s="16">
        <f t="shared" si="249"/>
        <v>0.41208</v>
      </c>
      <c r="AV481" s="16">
        <f t="shared" si="250"/>
        <v>0.21528</v>
      </c>
      <c r="AW481" s="16">
        <f t="shared" si="251"/>
        <v>0.62736000000000003</v>
      </c>
      <c r="AX481" s="16">
        <f t="shared" si="259"/>
        <v>0.53432727272727276</v>
      </c>
      <c r="AY481" s="16">
        <f t="shared" si="260"/>
        <v>1.7454545454545455E-2</v>
      </c>
      <c r="AZ481" s="16">
        <f t="shared" si="261"/>
        <v>0.55178181818181815</v>
      </c>
      <c r="BA481" s="16">
        <f t="shared" si="262"/>
        <v>0.5155354838709677</v>
      </c>
    </row>
    <row r="482" spans="1:53" x14ac:dyDescent="0.25">
      <c r="A482" s="8" t="s">
        <v>1330</v>
      </c>
      <c r="B482" s="28" t="s">
        <v>1048</v>
      </c>
      <c r="C482" s="28" t="s">
        <v>1049</v>
      </c>
      <c r="D482" s="28" t="s">
        <v>996</v>
      </c>
      <c r="E482" s="9" t="s">
        <v>1466</v>
      </c>
      <c r="F482" s="28" t="s">
        <v>997</v>
      </c>
      <c r="G482" s="28" t="s">
        <v>998</v>
      </c>
      <c r="H482" s="11">
        <v>3.5000000000000003E-2</v>
      </c>
      <c r="I482" s="11"/>
      <c r="J482" s="11">
        <v>0.01</v>
      </c>
      <c r="K482" s="11">
        <v>0.01</v>
      </c>
      <c r="L482" s="11">
        <v>5.0000000000000001E-3</v>
      </c>
      <c r="M482" s="11">
        <v>5.0000000000000001E-3</v>
      </c>
      <c r="N482" s="11"/>
      <c r="O482" s="12">
        <f t="shared" ref="O482:O513" si="263">$AI482*I482</f>
        <v>0</v>
      </c>
      <c r="P482" s="12">
        <f t="shared" ref="P482:P513" si="264">IF(AR482&gt;=40%,AG482*J482*(100%-H482),0)</f>
        <v>2797033.1999999997</v>
      </c>
      <c r="Q482" s="12">
        <f t="shared" ref="Q482:Q513" si="265">IF(OR(AS482&gt;=60%,(AR482+AS482)&gt;=100%),AH482*J482*(100%-H482),0)</f>
        <v>3535142.4</v>
      </c>
      <c r="R482" s="12">
        <f t="shared" ref="R482:R513" si="266">IF(AT482&gt;=100%,AI482*(100%-H482)*K482,0)</f>
        <v>6333227.4500000002</v>
      </c>
      <c r="S482" s="12">
        <f t="shared" si="252"/>
        <v>0</v>
      </c>
      <c r="T482" s="12">
        <f t="shared" si="253"/>
        <v>6278491</v>
      </c>
      <c r="U482" s="12">
        <f t="shared" si="254"/>
        <v>0</v>
      </c>
      <c r="V482" s="12">
        <f t="shared" si="255"/>
        <v>6278491</v>
      </c>
      <c r="W482" s="12">
        <f t="shared" si="258"/>
        <v>6506208</v>
      </c>
      <c r="X482" s="12">
        <f t="shared" ref="X482:X513" si="267">AP482*I482</f>
        <v>0</v>
      </c>
      <c r="Y482" s="12">
        <f t="shared" ref="Y482:Y513" si="268">IF(AX482&gt;=40%,AN482*J482*(100%-H482),0)</f>
        <v>2446622.4</v>
      </c>
      <c r="Z482" s="12">
        <f t="shared" ref="Z482:Z513" si="269">IF(OR(AY482&gt;=60%,(AX482+AY482)&gt;=100%),AO482*J482*(100%-H482),0)</f>
        <v>3425827.1999999997</v>
      </c>
      <c r="AA482" s="12">
        <f t="shared" ref="AA482:AA513" si="270">IF(AZ482&gt;=100%,AP482*K482*(100%-H482),0)</f>
        <v>6007424.1499999994</v>
      </c>
      <c r="AB482" s="12">
        <f t="shared" ref="AB482:AB513" si="271">IF(AF482=0,0,IF(AQ482&gt;=AF482,AQ482*L482*(100%-H482),0))</f>
        <v>9309571.1600000001</v>
      </c>
      <c r="AC482" s="12">
        <v>650000000</v>
      </c>
      <c r="AD482" s="12">
        <v>650000000</v>
      </c>
      <c r="AE482" s="12">
        <f>SUMIFS('[1]TIẾN ĐỘ %'!$M$6:$M$1034,'[1]TIẾN ĐỘ %'!$G$6:$G$1034,$A482,'[1]TIẾN ĐỘ %'!$F$6:$F$1034,$E482)</f>
        <v>600000000</v>
      </c>
      <c r="AF482" s="12">
        <f t="shared" si="256"/>
        <v>1900000000</v>
      </c>
      <c r="AG482" s="12">
        <v>289848000</v>
      </c>
      <c r="AH482" s="12">
        <v>366336000</v>
      </c>
      <c r="AI482" s="12">
        <v>656293000</v>
      </c>
      <c r="AJ482" s="12">
        <v>650620800</v>
      </c>
      <c r="AK482" s="12">
        <v>0</v>
      </c>
      <c r="AL482" s="12">
        <v>650620800</v>
      </c>
      <c r="AM482" s="12">
        <v>650620800</v>
      </c>
      <c r="AN482" s="12">
        <f>SUMIFS('[1]DATA THÔ IN'!$P$4:$P$12031,'[1]DATA THÔ IN'!$H$4:$H$12031,$A482,'[1]DATA THÔ IN'!$AC$4:$AC$12031,$E482,'[1]DATA THÔ IN'!$AH$4:$AH$12031,"Tiến độ 1")</f>
        <v>253536000</v>
      </c>
      <c r="AO482" s="12">
        <f>SUMIFS('[1]DATA THÔ IN'!$P$4:$P$12031,'[1]DATA THÔ IN'!$H$4:$H$12031,$A482,'[1]DATA THÔ IN'!$AC$4:$AC$12031,$E482,'[1]DATA THÔ IN'!$AH$4:$AH$12031,"Tiến độ 2")</f>
        <v>355008000</v>
      </c>
      <c r="AP482" s="12">
        <f>SUMIFS('[1]TIẾN ĐỘ %'!$N$6:$N$1034,'[1]TIẾN ĐỘ %'!$G$6:$G$1034,A482,'[1]TIẾN ĐỘ %'!$F$6:$F$1034,$E482)</f>
        <v>622531000</v>
      </c>
      <c r="AQ482" s="12">
        <f t="shared" si="257"/>
        <v>1929444800</v>
      </c>
      <c r="AR482" s="15">
        <f t="shared" ref="AR482:AR513" si="272">IFERROR(AG482/AC482,0)</f>
        <v>0.44591999999999998</v>
      </c>
      <c r="AS482" s="11">
        <f t="shared" ref="AS482:AS513" si="273">+IFERROR(AH482/AC482,0)</f>
        <v>0.56359384615384611</v>
      </c>
      <c r="AT482" s="15">
        <f t="shared" ref="AT482:AT513" si="274">+IFERROR(AI482/AC482,0)</f>
        <v>1.0096815384615385</v>
      </c>
      <c r="AU482" s="16">
        <f t="shared" ref="AU482:AU513" si="275">IFERROR(AJ482/AD482,0)</f>
        <v>1.0009550769230768</v>
      </c>
      <c r="AV482" s="16">
        <f t="shared" ref="AV482:AV513" si="276">IFERROR(AK482/AD482,0)</f>
        <v>0</v>
      </c>
      <c r="AW482" s="16">
        <f t="shared" ref="AW482:AW513" si="277">IFERROR(AM482/AD482,0)</f>
        <v>1.0009550769230768</v>
      </c>
      <c r="AX482" s="16">
        <f t="shared" si="259"/>
        <v>0.42255999999999999</v>
      </c>
      <c r="AY482" s="16">
        <f t="shared" si="260"/>
        <v>0.59167999999999998</v>
      </c>
      <c r="AZ482" s="16">
        <f t="shared" si="261"/>
        <v>1.0375516666666666</v>
      </c>
      <c r="BA482" s="16">
        <f t="shared" si="262"/>
        <v>1.0154972631578947</v>
      </c>
    </row>
    <row r="483" spans="1:53" x14ac:dyDescent="0.25">
      <c r="A483" s="8" t="s">
        <v>1331</v>
      </c>
      <c r="B483" s="28" t="s">
        <v>1050</v>
      </c>
      <c r="C483" s="28" t="s">
        <v>1051</v>
      </c>
      <c r="D483" s="28" t="s">
        <v>1001</v>
      </c>
      <c r="E483" s="9" t="s">
        <v>1466</v>
      </c>
      <c r="F483" s="28" t="s">
        <v>1002</v>
      </c>
      <c r="G483" s="28" t="s">
        <v>998</v>
      </c>
      <c r="H483" s="11">
        <v>3.5000000000000003E-2</v>
      </c>
      <c r="I483" s="11"/>
      <c r="J483" s="11">
        <v>0.01</v>
      </c>
      <c r="K483" s="11">
        <v>0.01</v>
      </c>
      <c r="L483" s="11">
        <v>5.0000000000000001E-3</v>
      </c>
      <c r="M483" s="11">
        <v>5.0000000000000001E-3</v>
      </c>
      <c r="N483" s="11"/>
      <c r="O483" s="12">
        <f t="shared" si="263"/>
        <v>0</v>
      </c>
      <c r="P483" s="12">
        <f t="shared" si="264"/>
        <v>1783690.56</v>
      </c>
      <c r="Q483" s="12">
        <f t="shared" si="265"/>
        <v>0</v>
      </c>
      <c r="R483" s="12">
        <f t="shared" si="266"/>
        <v>0</v>
      </c>
      <c r="S483" s="12">
        <f t="shared" si="252"/>
        <v>0</v>
      </c>
      <c r="T483" s="12">
        <f t="shared" si="253"/>
        <v>2578634</v>
      </c>
      <c r="U483" s="12">
        <f t="shared" si="254"/>
        <v>0</v>
      </c>
      <c r="V483" s="12">
        <f t="shared" si="255"/>
        <v>2814866</v>
      </c>
      <c r="W483" s="12">
        <f t="shared" si="258"/>
        <v>2672160</v>
      </c>
      <c r="X483" s="12">
        <f t="shared" si="267"/>
        <v>0</v>
      </c>
      <c r="Y483" s="12">
        <f t="shared" si="268"/>
        <v>2505170.88</v>
      </c>
      <c r="Z483" s="12">
        <f t="shared" si="269"/>
        <v>0</v>
      </c>
      <c r="AA483" s="12">
        <f t="shared" si="270"/>
        <v>0</v>
      </c>
      <c r="AB483" s="12">
        <f t="shared" si="271"/>
        <v>0</v>
      </c>
      <c r="AC483" s="12">
        <v>460000000</v>
      </c>
      <c r="AD483" s="12">
        <v>290000000</v>
      </c>
      <c r="AE483" s="12">
        <f>SUMIFS('[1]TIẾN ĐỘ %'!$M$6:$M$1034,'[1]TIẾN ĐỘ %'!$G$6:$G$1034,$A483,'[1]TIẾN ĐỘ %'!$F$6:$F$1034,$E483)</f>
        <v>410000000</v>
      </c>
      <c r="AF483" s="12">
        <f t="shared" si="256"/>
        <v>1160000000</v>
      </c>
      <c r="AG483" s="12">
        <v>184838400</v>
      </c>
      <c r="AH483" s="12">
        <v>0</v>
      </c>
      <c r="AI483" s="12">
        <v>234566400</v>
      </c>
      <c r="AJ483" s="12">
        <v>267216000</v>
      </c>
      <c r="AK483" s="12">
        <v>0</v>
      </c>
      <c r="AL483" s="12">
        <v>267216000</v>
      </c>
      <c r="AM483" s="12">
        <v>291696000</v>
      </c>
      <c r="AN483" s="12">
        <f>SUMIFS('[1]DATA THÔ IN'!$P$4:$P$12031,'[1]DATA THÔ IN'!$H$4:$H$12031,$A483,'[1]DATA THÔ IN'!$AC$4:$AC$12031,$E483,'[1]DATA THÔ IN'!$AH$4:$AH$12031,"Tiến độ 1")</f>
        <v>259603200</v>
      </c>
      <c r="AO483" s="12">
        <f>SUMIFS('[1]DATA THÔ IN'!$P$4:$P$12031,'[1]DATA THÔ IN'!$H$4:$H$12031,$A483,'[1]DATA THÔ IN'!$AC$4:$AC$12031,$E483,'[1]DATA THÔ IN'!$AH$4:$AH$12031,"Tiến độ 2")</f>
        <v>0</v>
      </c>
      <c r="AP483" s="12">
        <f>SUMIFS('[1]TIẾN ĐỘ %'!$N$6:$N$1034,'[1]TIẾN ĐỘ %'!$G$6:$G$1034,A483,'[1]TIẾN ĐỘ %'!$F$6:$F$1034,$E483)</f>
        <v>277747200</v>
      </c>
      <c r="AQ483" s="12">
        <f t="shared" si="257"/>
        <v>804009600</v>
      </c>
      <c r="AR483" s="15">
        <f t="shared" si="272"/>
        <v>0.40182260869565217</v>
      </c>
      <c r="AS483" s="15">
        <f t="shared" si="273"/>
        <v>0</v>
      </c>
      <c r="AT483" s="15">
        <f t="shared" si="274"/>
        <v>0.50992695652173914</v>
      </c>
      <c r="AU483" s="16">
        <f t="shared" si="275"/>
        <v>0.92143448275862072</v>
      </c>
      <c r="AV483" s="16">
        <f t="shared" si="276"/>
        <v>0</v>
      </c>
      <c r="AW483" s="16">
        <f t="shared" si="277"/>
        <v>1.005848275862069</v>
      </c>
      <c r="AX483" s="16">
        <f t="shared" si="259"/>
        <v>0.63317853658536583</v>
      </c>
      <c r="AY483" s="16">
        <f t="shared" si="260"/>
        <v>0</v>
      </c>
      <c r="AZ483" s="16">
        <f t="shared" si="261"/>
        <v>0.67743219512195119</v>
      </c>
      <c r="BA483" s="16">
        <f t="shared" si="262"/>
        <v>0.69311172413793098</v>
      </c>
    </row>
    <row r="484" spans="1:53" x14ac:dyDescent="0.25">
      <c r="A484" s="8" t="s">
        <v>1332</v>
      </c>
      <c r="B484" s="28" t="s">
        <v>1052</v>
      </c>
      <c r="C484" s="28" t="s">
        <v>1053</v>
      </c>
      <c r="D484" s="28" t="s">
        <v>1005</v>
      </c>
      <c r="E484" s="9" t="s">
        <v>1466</v>
      </c>
      <c r="F484" s="28" t="s">
        <v>1006</v>
      </c>
      <c r="G484" s="28" t="s">
        <v>998</v>
      </c>
      <c r="H484" s="11">
        <v>3.5000000000000003E-2</v>
      </c>
      <c r="I484" s="11"/>
      <c r="J484" s="11">
        <v>0.01</v>
      </c>
      <c r="K484" s="11">
        <v>0.01</v>
      </c>
      <c r="L484" s="11">
        <v>5.0000000000000001E-3</v>
      </c>
      <c r="M484" s="11">
        <v>5.0000000000000001E-3</v>
      </c>
      <c r="N484" s="11"/>
      <c r="O484" s="12">
        <f t="shared" si="263"/>
        <v>0</v>
      </c>
      <c r="P484" s="12">
        <f t="shared" si="264"/>
        <v>5597494.0800000001</v>
      </c>
      <c r="Q484" s="12">
        <f t="shared" si="265"/>
        <v>0</v>
      </c>
      <c r="R484" s="12">
        <f t="shared" si="266"/>
        <v>0</v>
      </c>
      <c r="S484" s="12">
        <f t="shared" si="252"/>
        <v>0</v>
      </c>
      <c r="T484" s="12">
        <f t="shared" si="253"/>
        <v>4817280</v>
      </c>
      <c r="U484" s="12">
        <f t="shared" si="254"/>
        <v>0</v>
      </c>
      <c r="V484" s="12">
        <f t="shared" si="255"/>
        <v>12044126</v>
      </c>
      <c r="W484" s="12">
        <f t="shared" si="258"/>
        <v>4992000</v>
      </c>
      <c r="X484" s="12">
        <f t="shared" si="267"/>
        <v>0</v>
      </c>
      <c r="Y484" s="12">
        <f t="shared" si="268"/>
        <v>4640048.0999999996</v>
      </c>
      <c r="Z484" s="12">
        <f t="shared" si="269"/>
        <v>15337200.479999999</v>
      </c>
      <c r="AA484" s="12">
        <f t="shared" si="270"/>
        <v>19977248.579999998</v>
      </c>
      <c r="AB484" s="12">
        <f t="shared" si="271"/>
        <v>18809613.055</v>
      </c>
      <c r="AC484" s="12">
        <v>1300000000</v>
      </c>
      <c r="AD484" s="12">
        <v>1248000000</v>
      </c>
      <c r="AE484" s="12">
        <f>SUMIFS('[1]TIẾN ĐỘ %'!$M$6:$M$1034,'[1]TIẾN ĐỘ %'!$G$6:$G$1034,$A484,'[1]TIẾN ĐỘ %'!$F$6:$F$1034,$E484)</f>
        <v>1200000000</v>
      </c>
      <c r="AF484" s="12">
        <f t="shared" si="256"/>
        <v>3748000000</v>
      </c>
      <c r="AG484" s="12">
        <f>550675200+AG421</f>
        <v>580051200</v>
      </c>
      <c r="AH484" s="12">
        <v>0</v>
      </c>
      <c r="AI484" s="12">
        <f>550712200+AI421</f>
        <v>580088200</v>
      </c>
      <c r="AJ484" s="12">
        <v>499200000</v>
      </c>
      <c r="AK484" s="12">
        <v>0</v>
      </c>
      <c r="AL484" s="12">
        <v>499200000</v>
      </c>
      <c r="AM484" s="12">
        <v>1248096000</v>
      </c>
      <c r="AN484" s="12">
        <f>SUMIFS('[1]DATA THÔ IN'!$P$4:$P$12031,'[1]DATA THÔ IN'!$H$4:$H$12031,$A484,'[1]DATA THÔ IN'!$AC$4:$AC$12031,$E484,'[1]DATA THÔ IN'!$AH$4:$AH$12031,"Tiến độ 1")</f>
        <v>480834000</v>
      </c>
      <c r="AO484" s="12">
        <f>SUMIFS('[1]DATA THÔ IN'!$P$4:$P$12031,'[1]DATA THÔ IN'!$H$4:$H$12031,$A484,'[1]DATA THÔ IN'!$AC$4:$AC$12031,$E484,'[1]DATA THÔ IN'!$AH$4:$AH$12031,"Tiến độ 2")</f>
        <v>1589347200</v>
      </c>
      <c r="AP484" s="12">
        <f>SUMIFS('[1]TIẾN ĐỘ %'!$N$6:$N$1034,'[1]TIẾN ĐỘ %'!$G$6:$G$1034,A484,'[1]TIẾN ĐỘ %'!$F$6:$F$1034,$E484)</f>
        <v>2070181200</v>
      </c>
      <c r="AQ484" s="12">
        <f t="shared" si="257"/>
        <v>3898365400</v>
      </c>
      <c r="AR484" s="15">
        <f t="shared" si="272"/>
        <v>0.44619323076923079</v>
      </c>
      <c r="AS484" s="15">
        <f t="shared" si="273"/>
        <v>0</v>
      </c>
      <c r="AT484" s="15">
        <f t="shared" si="274"/>
        <v>0.44622169230769232</v>
      </c>
      <c r="AU484" s="16">
        <f t="shared" si="275"/>
        <v>0.4</v>
      </c>
      <c r="AV484" s="16">
        <f t="shared" si="276"/>
        <v>0</v>
      </c>
      <c r="AW484" s="16">
        <f t="shared" si="277"/>
        <v>1.0000769230769231</v>
      </c>
      <c r="AX484" s="16">
        <f t="shared" si="259"/>
        <v>0.40069500000000002</v>
      </c>
      <c r="AY484" s="16">
        <f t="shared" si="260"/>
        <v>1.3244560000000001</v>
      </c>
      <c r="AZ484" s="16">
        <f t="shared" si="261"/>
        <v>1.7251510000000001</v>
      </c>
      <c r="BA484" s="16">
        <f t="shared" si="262"/>
        <v>1.0401188367129135</v>
      </c>
    </row>
    <row r="485" spans="1:53" x14ac:dyDescent="0.25">
      <c r="A485" s="8" t="s">
        <v>1333</v>
      </c>
      <c r="B485" s="28" t="s">
        <v>1054</v>
      </c>
      <c r="C485" s="28" t="s">
        <v>1055</v>
      </c>
      <c r="D485" s="28" t="s">
        <v>996</v>
      </c>
      <c r="E485" s="9" t="s">
        <v>1466</v>
      </c>
      <c r="F485" s="28" t="s">
        <v>1009</v>
      </c>
      <c r="G485" s="28" t="s">
        <v>998</v>
      </c>
      <c r="H485" s="11">
        <v>3.5000000000000003E-2</v>
      </c>
      <c r="I485" s="11"/>
      <c r="J485" s="11">
        <v>0.01</v>
      </c>
      <c r="K485" s="11">
        <v>0.01</v>
      </c>
      <c r="L485" s="11">
        <v>5.0000000000000001E-3</v>
      </c>
      <c r="M485" s="11">
        <v>5.0000000000000001E-3</v>
      </c>
      <c r="N485" s="11"/>
      <c r="O485" s="12">
        <f t="shared" si="263"/>
        <v>0</v>
      </c>
      <c r="P485" s="12">
        <f t="shared" si="264"/>
        <v>0</v>
      </c>
      <c r="Q485" s="12">
        <f t="shared" si="265"/>
        <v>0</v>
      </c>
      <c r="R485" s="12">
        <f t="shared" si="266"/>
        <v>0</v>
      </c>
      <c r="S485" s="12">
        <f t="shared" si="252"/>
        <v>0</v>
      </c>
      <c r="T485" s="12">
        <f t="shared" si="253"/>
        <v>1343187</v>
      </c>
      <c r="U485" s="12">
        <f t="shared" si="254"/>
        <v>930847</v>
      </c>
      <c r="V485" s="12">
        <f t="shared" si="255"/>
        <v>2274034</v>
      </c>
      <c r="W485" s="12">
        <f t="shared" si="258"/>
        <v>1391904</v>
      </c>
      <c r="X485" s="12">
        <f t="shared" si="267"/>
        <v>0</v>
      </c>
      <c r="Y485" s="12">
        <f t="shared" si="268"/>
        <v>853770.23999999999</v>
      </c>
      <c r="Z485" s="12">
        <f t="shared" si="269"/>
        <v>0</v>
      </c>
      <c r="AA485" s="12">
        <f t="shared" si="270"/>
        <v>0</v>
      </c>
      <c r="AB485" s="12">
        <f t="shared" si="271"/>
        <v>0</v>
      </c>
      <c r="AC485" s="12">
        <v>200000000</v>
      </c>
      <c r="AD485" s="12">
        <v>230000000</v>
      </c>
      <c r="AE485" s="12">
        <f>SUMIFS('[1]TIẾN ĐỘ %'!$M$6:$M$1034,'[1]TIẾN ĐỘ %'!$G$6:$G$1034,$A485,'[1]TIẾN ĐỘ %'!$F$6:$F$1034,$E485)</f>
        <v>220000000</v>
      </c>
      <c r="AF485" s="12">
        <f t="shared" si="256"/>
        <v>650000000</v>
      </c>
      <c r="AG485" s="12">
        <v>8640000</v>
      </c>
      <c r="AH485" s="12">
        <v>0</v>
      </c>
      <c r="AI485" s="12">
        <v>69231000</v>
      </c>
      <c r="AJ485" s="12">
        <v>139190400</v>
      </c>
      <c r="AK485" s="12">
        <v>96460800</v>
      </c>
      <c r="AL485" s="12">
        <v>139190400</v>
      </c>
      <c r="AM485" s="12">
        <v>235651200</v>
      </c>
      <c r="AN485" s="12">
        <f>SUMIFS('[1]DATA THÔ IN'!$P$4:$P$12031,'[1]DATA THÔ IN'!$H$4:$H$12031,$A485,'[1]DATA THÔ IN'!$AC$4:$AC$12031,$E485,'[1]DATA THÔ IN'!$AH$4:$AH$12031,"Tiến độ 1")</f>
        <v>88473600</v>
      </c>
      <c r="AO485" s="12">
        <f>SUMIFS('[1]DATA THÔ IN'!$P$4:$P$12031,'[1]DATA THÔ IN'!$H$4:$H$12031,$A485,'[1]DATA THÔ IN'!$AC$4:$AC$12031,$E485,'[1]DATA THÔ IN'!$AH$4:$AH$12031,"Tiến độ 2")</f>
        <v>0</v>
      </c>
      <c r="AP485" s="12">
        <f>SUMIFS('[1]TIẾN ĐỘ %'!$N$6:$N$1034,'[1]TIẾN ĐỘ %'!$G$6:$G$1034,A485,'[1]TIẾN ĐỘ %'!$F$6:$F$1034,$E485)</f>
        <v>88473600</v>
      </c>
      <c r="AQ485" s="12">
        <f t="shared" si="257"/>
        <v>393355800</v>
      </c>
      <c r="AR485" s="15">
        <f t="shared" si="272"/>
        <v>4.3200000000000002E-2</v>
      </c>
      <c r="AS485" s="15">
        <f t="shared" si="273"/>
        <v>0</v>
      </c>
      <c r="AT485" s="15">
        <f t="shared" si="274"/>
        <v>0.34615499999999999</v>
      </c>
      <c r="AU485" s="16">
        <f t="shared" si="275"/>
        <v>0.605175652173913</v>
      </c>
      <c r="AV485" s="16">
        <f t="shared" si="276"/>
        <v>0.41939478260869567</v>
      </c>
      <c r="AW485" s="16">
        <f t="shared" si="277"/>
        <v>1.0245704347826088</v>
      </c>
      <c r="AX485" s="16">
        <f t="shared" si="259"/>
        <v>0.40215272727272727</v>
      </c>
      <c r="AY485" s="16">
        <f t="shared" si="260"/>
        <v>0</v>
      </c>
      <c r="AZ485" s="16">
        <f t="shared" si="261"/>
        <v>0.40215272727272727</v>
      </c>
      <c r="BA485" s="16">
        <f t="shared" si="262"/>
        <v>0.60516276923076928</v>
      </c>
    </row>
    <row r="486" spans="1:53" x14ac:dyDescent="0.25">
      <c r="A486" s="8" t="s">
        <v>1335</v>
      </c>
      <c r="B486" s="28" t="s">
        <v>1056</v>
      </c>
      <c r="C486" s="28" t="s">
        <v>1057</v>
      </c>
      <c r="D486" s="28" t="s">
        <v>1001</v>
      </c>
      <c r="E486" s="9" t="s">
        <v>1466</v>
      </c>
      <c r="F486" s="28" t="s">
        <v>1015</v>
      </c>
      <c r="G486" s="28" t="s">
        <v>998</v>
      </c>
      <c r="H486" s="11">
        <v>3.5000000000000003E-2</v>
      </c>
      <c r="I486" s="11"/>
      <c r="J486" s="11">
        <v>0.01</v>
      </c>
      <c r="K486" s="11">
        <v>0.01</v>
      </c>
      <c r="L486" s="11">
        <v>5.0000000000000001E-3</v>
      </c>
      <c r="M486" s="11">
        <v>5.0000000000000001E-3</v>
      </c>
      <c r="N486" s="11"/>
      <c r="O486" s="12">
        <f t="shared" si="263"/>
        <v>0</v>
      </c>
      <c r="P486" s="12">
        <f t="shared" si="264"/>
        <v>797630.4</v>
      </c>
      <c r="Q486" s="12">
        <f t="shared" si="265"/>
        <v>0</v>
      </c>
      <c r="R486" s="12">
        <f t="shared" si="266"/>
        <v>0</v>
      </c>
      <c r="S486" s="12">
        <f t="shared" ref="S486:S517" si="278">ROUND(AM486*I486,0)</f>
        <v>0</v>
      </c>
      <c r="T486" s="12">
        <f t="shared" ref="T486:T517" si="279">ROUND(IF(AU486&gt;=40%,AJ486*J486*(100%-H486),0),0)</f>
        <v>730466</v>
      </c>
      <c r="U486" s="12">
        <f t="shared" ref="U486:U517" si="280">ROUND(IF(OR(AV486&gt;=60%,(AU486+AV486)&gt;=100%),AK486*J486*(100%-H486),0),0)</f>
        <v>0</v>
      </c>
      <c r="V486" s="12">
        <f t="shared" ref="V486:V517" si="281">ROUND(IF(AW486&gt;=100%,AM486*(100%-H486)*K486,0),0)</f>
        <v>0</v>
      </c>
      <c r="W486" s="12">
        <f t="shared" si="258"/>
        <v>756960</v>
      </c>
      <c r="X486" s="12">
        <f t="shared" si="267"/>
        <v>0</v>
      </c>
      <c r="Y486" s="12">
        <f t="shared" si="268"/>
        <v>2008606.97</v>
      </c>
      <c r="Z486" s="12">
        <f t="shared" si="269"/>
        <v>667008</v>
      </c>
      <c r="AA486" s="12">
        <f t="shared" si="270"/>
        <v>2675614.9699999997</v>
      </c>
      <c r="AB486" s="12">
        <f t="shared" si="271"/>
        <v>0</v>
      </c>
      <c r="AC486" s="12">
        <v>200000000</v>
      </c>
      <c r="AD486" s="12">
        <v>150000000</v>
      </c>
      <c r="AE486" s="12">
        <f>SUMIFS('[1]TIẾN ĐỘ %'!$M$6:$M$1034,'[1]TIẾN ĐỘ %'!$G$6:$G$1034,$A486,'[1]TIẾN ĐỘ %'!$F$6:$F$1034,$E486)</f>
        <v>270000000</v>
      </c>
      <c r="AF486" s="12">
        <f t="shared" si="256"/>
        <v>620000000</v>
      </c>
      <c r="AG486" s="12">
        <v>82656000</v>
      </c>
      <c r="AH486" s="12">
        <v>0</v>
      </c>
      <c r="AI486" s="12">
        <v>82730000</v>
      </c>
      <c r="AJ486" s="12">
        <v>75696000</v>
      </c>
      <c r="AK486" s="12">
        <v>20102400</v>
      </c>
      <c r="AL486" s="12">
        <v>75696000</v>
      </c>
      <c r="AM486" s="12">
        <v>95798400</v>
      </c>
      <c r="AN486" s="12">
        <f>SUMIFS('[1]DATA THÔ IN'!$P$4:$P$12031,'[1]DATA THÔ IN'!$H$4:$H$12031,$A486,'[1]DATA THÔ IN'!$AC$4:$AC$12031,$E486,'[1]DATA THÔ IN'!$AH$4:$AH$12031,"Tiến độ 1")</f>
        <v>208145800</v>
      </c>
      <c r="AO486" s="12">
        <f>SUMIFS('[1]DATA THÔ IN'!$P$4:$P$12031,'[1]DATA THÔ IN'!$H$4:$H$12031,$A486,'[1]DATA THÔ IN'!$AC$4:$AC$12031,$E486,'[1]DATA THÔ IN'!$AH$4:$AH$12031,"Tiến độ 2")</f>
        <v>69120000</v>
      </c>
      <c r="AP486" s="12">
        <f>SUMIFS('[1]TIẾN ĐỘ %'!$N$6:$N$1034,'[1]TIẾN ĐỘ %'!$G$6:$G$1034,A486,'[1]TIẾN ĐỘ %'!$F$6:$F$1034,$E486)</f>
        <v>277265800</v>
      </c>
      <c r="AQ486" s="12">
        <f t="shared" si="257"/>
        <v>455794200</v>
      </c>
      <c r="AR486" s="15">
        <f t="shared" si="272"/>
        <v>0.41327999999999998</v>
      </c>
      <c r="AS486" s="15">
        <f t="shared" si="273"/>
        <v>0</v>
      </c>
      <c r="AT486" s="15">
        <f t="shared" si="274"/>
        <v>0.41365000000000002</v>
      </c>
      <c r="AU486" s="16">
        <f t="shared" si="275"/>
        <v>0.50463999999999998</v>
      </c>
      <c r="AV486" s="16">
        <f t="shared" si="276"/>
        <v>0.134016</v>
      </c>
      <c r="AW486" s="16">
        <f t="shared" si="277"/>
        <v>0.638656</v>
      </c>
      <c r="AX486" s="16">
        <f t="shared" si="259"/>
        <v>0.77091037037037036</v>
      </c>
      <c r="AY486" s="16">
        <f t="shared" si="260"/>
        <v>0.25600000000000001</v>
      </c>
      <c r="AZ486" s="16">
        <f t="shared" si="261"/>
        <v>1.0269103703703704</v>
      </c>
      <c r="BA486" s="16">
        <f t="shared" si="262"/>
        <v>0.73515193548387092</v>
      </c>
    </row>
    <row r="487" spans="1:53" x14ac:dyDescent="0.25">
      <c r="A487" s="8" t="s">
        <v>1336</v>
      </c>
      <c r="B487" s="28" t="s">
        <v>1058</v>
      </c>
      <c r="C487" s="28" t="s">
        <v>1059</v>
      </c>
      <c r="D487" s="28" t="s">
        <v>1018</v>
      </c>
      <c r="E487" s="9" t="s">
        <v>1466</v>
      </c>
      <c r="F487" s="28" t="s">
        <v>1019</v>
      </c>
      <c r="G487" s="28" t="s">
        <v>998</v>
      </c>
      <c r="H487" s="11">
        <v>3.5000000000000003E-2</v>
      </c>
      <c r="I487" s="11"/>
      <c r="J487" s="11">
        <v>0.01</v>
      </c>
      <c r="K487" s="11">
        <v>0.01</v>
      </c>
      <c r="L487" s="11">
        <v>5.0000000000000001E-3</v>
      </c>
      <c r="M487" s="11">
        <v>5.0000000000000001E-3</v>
      </c>
      <c r="N487" s="11"/>
      <c r="O487" s="12">
        <f t="shared" si="263"/>
        <v>0</v>
      </c>
      <c r="P487" s="12">
        <f t="shared" si="264"/>
        <v>0</v>
      </c>
      <c r="Q487" s="12">
        <f t="shared" si="265"/>
        <v>0</v>
      </c>
      <c r="R487" s="12">
        <f t="shared" si="266"/>
        <v>0</v>
      </c>
      <c r="S487" s="12">
        <f t="shared" si="278"/>
        <v>0</v>
      </c>
      <c r="T487" s="12">
        <f t="shared" si="279"/>
        <v>4206782</v>
      </c>
      <c r="U487" s="12">
        <f t="shared" si="280"/>
        <v>0</v>
      </c>
      <c r="V487" s="12">
        <f t="shared" si="281"/>
        <v>0</v>
      </c>
      <c r="W487" s="12">
        <f t="shared" si="258"/>
        <v>4359360</v>
      </c>
      <c r="X487" s="12">
        <f t="shared" si="267"/>
        <v>0</v>
      </c>
      <c r="Y487" s="12">
        <f t="shared" si="268"/>
        <v>6127209.5999999996</v>
      </c>
      <c r="Z487" s="12">
        <f t="shared" si="269"/>
        <v>1602672</v>
      </c>
      <c r="AA487" s="12">
        <f t="shared" si="270"/>
        <v>8526469.7999999989</v>
      </c>
      <c r="AB487" s="12">
        <f t="shared" si="271"/>
        <v>0</v>
      </c>
      <c r="AC487" s="12">
        <v>700000000</v>
      </c>
      <c r="AD487" s="12">
        <v>840000000</v>
      </c>
      <c r="AE487" s="12">
        <f>SUMIFS('[1]TIẾN ĐỘ %'!$M$6:$M$1034,'[1]TIẾN ĐỘ %'!$G$6:$G$1034,$A487,'[1]TIẾN ĐỘ %'!$F$6:$F$1034,$E487)</f>
        <v>800000000</v>
      </c>
      <c r="AF487" s="12">
        <f t="shared" si="256"/>
        <v>2340000000</v>
      </c>
      <c r="AG487" s="12">
        <v>0</v>
      </c>
      <c r="AH487" s="12">
        <v>67200000</v>
      </c>
      <c r="AI487" s="12">
        <v>120552000</v>
      </c>
      <c r="AJ487" s="12">
        <v>435936000</v>
      </c>
      <c r="AK487" s="12">
        <v>0</v>
      </c>
      <c r="AL487" s="12">
        <v>435936000</v>
      </c>
      <c r="AM487" s="12">
        <v>435936000</v>
      </c>
      <c r="AN487" s="12">
        <f>SUMIFS('[1]DATA THÔ IN'!$P$4:$P$12031,'[1]DATA THÔ IN'!$H$4:$H$12031,$A487,'[1]DATA THÔ IN'!$AC$4:$AC$12031,$E487,'[1]DATA THÔ IN'!$AH$4:$AH$12031,"Tiến độ 1")</f>
        <v>634944000</v>
      </c>
      <c r="AO487" s="12">
        <f>SUMIFS('[1]DATA THÔ IN'!$P$4:$P$12031,'[1]DATA THÔ IN'!$H$4:$H$12031,$A487,'[1]DATA THÔ IN'!$AC$4:$AC$12031,$E487,'[1]DATA THÔ IN'!$AH$4:$AH$12031,"Tiến độ 2")</f>
        <v>166080000</v>
      </c>
      <c r="AP487" s="12">
        <f>SUMIFS('[1]TIẾN ĐỘ %'!$N$6:$N$1034,'[1]TIẾN ĐỘ %'!$G$6:$G$1034,A487,'[1]TIẾN ĐỘ %'!$F$6:$F$1034,$E487)</f>
        <v>883572000</v>
      </c>
      <c r="AQ487" s="12">
        <f t="shared" si="257"/>
        <v>1440060000</v>
      </c>
      <c r="AR487" s="15">
        <f t="shared" si="272"/>
        <v>0</v>
      </c>
      <c r="AS487" s="15">
        <f t="shared" si="273"/>
        <v>9.6000000000000002E-2</v>
      </c>
      <c r="AT487" s="15">
        <f t="shared" si="274"/>
        <v>0.17221714285714285</v>
      </c>
      <c r="AU487" s="16">
        <f t="shared" si="275"/>
        <v>0.51897142857142853</v>
      </c>
      <c r="AV487" s="16">
        <f t="shared" si="276"/>
        <v>0</v>
      </c>
      <c r="AW487" s="16">
        <f t="shared" si="277"/>
        <v>0.51897142857142853</v>
      </c>
      <c r="AX487" s="16">
        <f t="shared" si="259"/>
        <v>0.79368000000000005</v>
      </c>
      <c r="AY487" s="16">
        <f t="shared" si="260"/>
        <v>0.20760000000000001</v>
      </c>
      <c r="AZ487" s="16">
        <f t="shared" si="261"/>
        <v>1.104465</v>
      </c>
      <c r="BA487" s="16">
        <f t="shared" si="262"/>
        <v>0.61541025641025637</v>
      </c>
    </row>
    <row r="488" spans="1:53" x14ac:dyDescent="0.25">
      <c r="A488" s="8" t="s">
        <v>1337</v>
      </c>
      <c r="B488" s="28" t="s">
        <v>1060</v>
      </c>
      <c r="C488" s="28" t="s">
        <v>1061</v>
      </c>
      <c r="D488" s="28" t="s">
        <v>1001</v>
      </c>
      <c r="E488" s="9" t="s">
        <v>1466</v>
      </c>
      <c r="F488" s="28" t="s">
        <v>1022</v>
      </c>
      <c r="G488" s="28" t="s">
        <v>998</v>
      </c>
      <c r="H488" s="11">
        <v>3.5000000000000003E-2</v>
      </c>
      <c r="I488" s="11"/>
      <c r="J488" s="11">
        <v>0.01</v>
      </c>
      <c r="K488" s="11">
        <v>0.01</v>
      </c>
      <c r="L488" s="11">
        <v>5.0000000000000001E-3</v>
      </c>
      <c r="M488" s="11">
        <v>5.0000000000000001E-3</v>
      </c>
      <c r="N488" s="11"/>
      <c r="O488" s="12">
        <f t="shared" si="263"/>
        <v>0</v>
      </c>
      <c r="P488" s="12">
        <f t="shared" si="264"/>
        <v>2172408</v>
      </c>
      <c r="Q488" s="12">
        <f t="shared" si="265"/>
        <v>0</v>
      </c>
      <c r="R488" s="12">
        <f t="shared" si="266"/>
        <v>4276725.5999999996</v>
      </c>
      <c r="S488" s="12">
        <f t="shared" si="278"/>
        <v>0</v>
      </c>
      <c r="T488" s="12">
        <f t="shared" si="279"/>
        <v>2794671</v>
      </c>
      <c r="U488" s="12">
        <f t="shared" si="280"/>
        <v>0</v>
      </c>
      <c r="V488" s="12">
        <f t="shared" si="281"/>
        <v>2794671</v>
      </c>
      <c r="W488" s="12">
        <f t="shared" si="258"/>
        <v>2842752</v>
      </c>
      <c r="X488" s="12">
        <f t="shared" si="267"/>
        <v>0</v>
      </c>
      <c r="Y488" s="12">
        <f t="shared" si="268"/>
        <v>3829737.6</v>
      </c>
      <c r="Z488" s="12">
        <f t="shared" si="269"/>
        <v>310807.2</v>
      </c>
      <c r="AA488" s="12">
        <f t="shared" si="270"/>
        <v>4557960.375</v>
      </c>
      <c r="AB488" s="12">
        <f t="shared" si="271"/>
        <v>5814678.4275000002</v>
      </c>
      <c r="AC488" s="12">
        <v>390000000</v>
      </c>
      <c r="AD488" s="12">
        <v>250000000</v>
      </c>
      <c r="AE488" s="12">
        <f>SUMIFS('[1]TIẾN ĐỘ %'!$M$6:$M$1034,'[1]TIẾN ĐỘ %'!$G$6:$G$1034,$A488,'[1]TIẾN ĐỘ %'!$F$6:$F$1034,$E488)</f>
        <v>420000000</v>
      </c>
      <c r="AF488" s="12">
        <f t="shared" si="256"/>
        <v>1060000000</v>
      </c>
      <c r="AG488" s="12">
        <v>225120000</v>
      </c>
      <c r="AH488" s="12">
        <v>0</v>
      </c>
      <c r="AI488" s="12">
        <v>443184000</v>
      </c>
      <c r="AJ488" s="12">
        <v>289603200</v>
      </c>
      <c r="AK488" s="12">
        <v>0</v>
      </c>
      <c r="AL488" s="12">
        <v>284275200</v>
      </c>
      <c r="AM488" s="12">
        <v>289603200</v>
      </c>
      <c r="AN488" s="12">
        <f>SUMIFS('[1]DATA THÔ IN'!$P$4:$P$12031,'[1]DATA THÔ IN'!$H$4:$H$12031,$A488,'[1]DATA THÔ IN'!$AC$4:$AC$12031,$E488,'[1]DATA THÔ IN'!$AH$4:$AH$12031,"Tiến độ 1")</f>
        <v>396864000</v>
      </c>
      <c r="AO488" s="12">
        <f>SUMIFS('[1]DATA THÔ IN'!$P$4:$P$12031,'[1]DATA THÔ IN'!$H$4:$H$12031,$A488,'[1]DATA THÔ IN'!$AC$4:$AC$12031,$E488,'[1]DATA THÔ IN'!$AH$4:$AH$12031,"Tiến độ 2")</f>
        <v>32208000</v>
      </c>
      <c r="AP488" s="12">
        <f>SUMIFS('[1]TIẾN ĐỘ %'!$N$6:$N$1034,'[1]TIẾN ĐỘ %'!$G$6:$G$1034,A488,'[1]TIẾN ĐỘ %'!$F$6:$F$1034,$E488)</f>
        <v>472327500</v>
      </c>
      <c r="AQ488" s="12">
        <f t="shared" si="257"/>
        <v>1205114700</v>
      </c>
      <c r="AR488" s="15">
        <f t="shared" si="272"/>
        <v>0.57723076923076921</v>
      </c>
      <c r="AS488" s="15">
        <f t="shared" si="273"/>
        <v>0</v>
      </c>
      <c r="AT488" s="15">
        <f t="shared" si="274"/>
        <v>1.1363692307692308</v>
      </c>
      <c r="AU488" s="16">
        <f t="shared" si="275"/>
        <v>1.1584128</v>
      </c>
      <c r="AV488" s="16">
        <f t="shared" si="276"/>
        <v>0</v>
      </c>
      <c r="AW488" s="16">
        <f t="shared" si="277"/>
        <v>1.1584128</v>
      </c>
      <c r="AX488" s="16">
        <f t="shared" si="259"/>
        <v>0.94491428571428571</v>
      </c>
      <c r="AY488" s="16">
        <f t="shared" si="260"/>
        <v>7.6685714285714288E-2</v>
      </c>
      <c r="AZ488" s="16">
        <f t="shared" si="261"/>
        <v>1.1245892857142856</v>
      </c>
      <c r="BA488" s="16">
        <f t="shared" si="262"/>
        <v>1.1369006603773586</v>
      </c>
    </row>
    <row r="489" spans="1:53" x14ac:dyDescent="0.25">
      <c r="A489" s="8" t="s">
        <v>1338</v>
      </c>
      <c r="B489" s="28" t="s">
        <v>1062</v>
      </c>
      <c r="C489" s="28" t="s">
        <v>1063</v>
      </c>
      <c r="D489" s="28" t="s">
        <v>1018</v>
      </c>
      <c r="E489" s="9" t="s">
        <v>1466</v>
      </c>
      <c r="F489" s="28" t="s">
        <v>1025</v>
      </c>
      <c r="G489" s="28" t="s">
        <v>998</v>
      </c>
      <c r="H489" s="11">
        <v>3.5000000000000003E-2</v>
      </c>
      <c r="I489" s="11"/>
      <c r="J489" s="11">
        <v>0.01</v>
      </c>
      <c r="K489" s="11">
        <v>0.01</v>
      </c>
      <c r="L489" s="11">
        <v>5.0000000000000001E-3</v>
      </c>
      <c r="M489" s="11">
        <v>5.0000000000000001E-3</v>
      </c>
      <c r="N489" s="11"/>
      <c r="O489" s="12">
        <f t="shared" si="263"/>
        <v>0</v>
      </c>
      <c r="P489" s="12">
        <f t="shared" si="264"/>
        <v>0</v>
      </c>
      <c r="Q489" s="12">
        <f t="shared" si="265"/>
        <v>0</v>
      </c>
      <c r="R489" s="12">
        <f t="shared" si="266"/>
        <v>0</v>
      </c>
      <c r="S489" s="12">
        <f t="shared" si="278"/>
        <v>0</v>
      </c>
      <c r="T489" s="12">
        <f t="shared" si="279"/>
        <v>5865965</v>
      </c>
      <c r="U489" s="12">
        <f t="shared" si="280"/>
        <v>0</v>
      </c>
      <c r="V489" s="12">
        <f t="shared" si="281"/>
        <v>9467437</v>
      </c>
      <c r="W489" s="12">
        <f t="shared" si="258"/>
        <v>5625120</v>
      </c>
      <c r="X489" s="12">
        <f t="shared" si="267"/>
        <v>0</v>
      </c>
      <c r="Y489" s="12">
        <f t="shared" si="268"/>
        <v>3178710</v>
      </c>
      <c r="Z489" s="12">
        <f t="shared" si="269"/>
        <v>0</v>
      </c>
      <c r="AA489" s="12">
        <f t="shared" si="270"/>
        <v>0</v>
      </c>
      <c r="AB489" s="12">
        <f t="shared" si="271"/>
        <v>0</v>
      </c>
      <c r="AC489" s="12">
        <v>800000000</v>
      </c>
      <c r="AD489" s="12">
        <v>980000000</v>
      </c>
      <c r="AE489" s="12">
        <f>SUMIFS('[1]TIẾN ĐỘ %'!$M$6:$M$1034,'[1]TIẾN ĐỘ %'!$G$6:$G$1034,$A489,'[1]TIẾN ĐỘ %'!$F$6:$F$1034,$E489)</f>
        <v>800000000</v>
      </c>
      <c r="AF489" s="12">
        <f t="shared" si="256"/>
        <v>2580000000</v>
      </c>
      <c r="AG489" s="12">
        <v>103824000</v>
      </c>
      <c r="AH489" s="12">
        <v>18720000</v>
      </c>
      <c r="AI489" s="12">
        <v>416112000</v>
      </c>
      <c r="AJ489" s="12">
        <v>607872000</v>
      </c>
      <c r="AK489" s="12">
        <v>213696000</v>
      </c>
      <c r="AL489" s="12">
        <v>562512000</v>
      </c>
      <c r="AM489" s="12">
        <v>981081600</v>
      </c>
      <c r="AN489" s="12">
        <f>SUMIFS('[1]DATA THÔ IN'!$P$4:$P$12031,'[1]DATA THÔ IN'!$H$4:$H$12031,$A489,'[1]DATA THÔ IN'!$AC$4:$AC$12031,$E489,'[1]DATA THÔ IN'!$AH$4:$AH$12031,"Tiến độ 1")</f>
        <v>329400000</v>
      </c>
      <c r="AO489" s="12">
        <f>SUMIFS('[1]DATA THÔ IN'!$P$4:$P$12031,'[1]DATA THÔ IN'!$H$4:$H$12031,$A489,'[1]DATA THÔ IN'!$AC$4:$AC$12031,$E489,'[1]DATA THÔ IN'!$AH$4:$AH$12031,"Tiến độ 2")</f>
        <v>140064000</v>
      </c>
      <c r="AP489" s="12">
        <f>SUMIFS('[1]TIẾN ĐỘ %'!$N$6:$N$1034,'[1]TIẾN ĐỘ %'!$G$6:$G$1034,A489,'[1]TIẾN ĐỘ %'!$F$6:$F$1034,$E489)</f>
        <v>625416000</v>
      </c>
      <c r="AQ489" s="12">
        <f t="shared" si="257"/>
        <v>2022609600</v>
      </c>
      <c r="AR489" s="15">
        <f t="shared" si="272"/>
        <v>0.12978000000000001</v>
      </c>
      <c r="AS489" s="15">
        <f t="shared" si="273"/>
        <v>2.3400000000000001E-2</v>
      </c>
      <c r="AT489" s="15">
        <f t="shared" si="274"/>
        <v>0.52014000000000005</v>
      </c>
      <c r="AU489" s="16">
        <f t="shared" si="275"/>
        <v>0.62027755102040816</v>
      </c>
      <c r="AV489" s="16">
        <f t="shared" si="276"/>
        <v>0.21805714285714287</v>
      </c>
      <c r="AW489" s="16">
        <f t="shared" si="277"/>
        <v>1.0011036734693877</v>
      </c>
      <c r="AX489" s="16">
        <f t="shared" si="259"/>
        <v>0.41175</v>
      </c>
      <c r="AY489" s="16">
        <f t="shared" si="260"/>
        <v>0.17508000000000001</v>
      </c>
      <c r="AZ489" s="16">
        <f t="shared" si="261"/>
        <v>0.78176999999999996</v>
      </c>
      <c r="BA489" s="16">
        <f t="shared" si="262"/>
        <v>0.7839572093023256</v>
      </c>
    </row>
    <row r="490" spans="1:53" x14ac:dyDescent="0.25">
      <c r="A490" s="8" t="s">
        <v>1339</v>
      </c>
      <c r="B490" s="28" t="s">
        <v>1064</v>
      </c>
      <c r="C490" s="28" t="s">
        <v>1065</v>
      </c>
      <c r="D490" s="28" t="s">
        <v>996</v>
      </c>
      <c r="E490" s="9" t="s">
        <v>1466</v>
      </c>
      <c r="F490" s="28" t="s">
        <v>1012</v>
      </c>
      <c r="G490" s="28" t="s">
        <v>998</v>
      </c>
      <c r="H490" s="11">
        <v>3.5000000000000003E-2</v>
      </c>
      <c r="I490" s="11"/>
      <c r="J490" s="11">
        <v>0.01</v>
      </c>
      <c r="K490" s="11">
        <v>0.01</v>
      </c>
      <c r="L490" s="11">
        <v>5.0000000000000001E-3</v>
      </c>
      <c r="M490" s="11">
        <v>5.0000000000000001E-3</v>
      </c>
      <c r="N490" s="11"/>
      <c r="O490" s="12">
        <f t="shared" si="263"/>
        <v>0</v>
      </c>
      <c r="P490" s="12">
        <f t="shared" si="264"/>
        <v>0</v>
      </c>
      <c r="Q490" s="12">
        <f t="shared" si="265"/>
        <v>0</v>
      </c>
      <c r="R490" s="12">
        <f t="shared" si="266"/>
        <v>0</v>
      </c>
      <c r="S490" s="12">
        <f t="shared" si="278"/>
        <v>0</v>
      </c>
      <c r="T490" s="12">
        <f t="shared" si="279"/>
        <v>1428648</v>
      </c>
      <c r="U490" s="12">
        <f t="shared" si="280"/>
        <v>889900</v>
      </c>
      <c r="V490" s="12">
        <f t="shared" si="281"/>
        <v>2318548</v>
      </c>
      <c r="W490" s="12">
        <f t="shared" si="258"/>
        <v>1480464</v>
      </c>
      <c r="X490" s="12">
        <f t="shared" si="267"/>
        <v>0</v>
      </c>
      <c r="Y490" s="12">
        <f t="shared" si="268"/>
        <v>1992443.22</v>
      </c>
      <c r="Z490" s="12">
        <f t="shared" si="269"/>
        <v>337672.8</v>
      </c>
      <c r="AA490" s="12">
        <f t="shared" si="270"/>
        <v>2380141.62</v>
      </c>
      <c r="AB490" s="12">
        <f t="shared" si="271"/>
        <v>0</v>
      </c>
      <c r="AC490" s="12">
        <f>300000000+AC422</f>
        <v>360000000</v>
      </c>
      <c r="AD490" s="12">
        <v>240000000</v>
      </c>
      <c r="AE490" s="12">
        <f>SUMIFS('[1]TIẾN ĐỘ %'!$M$6:$M$1034,'[1]TIẾN ĐỘ %'!$G$6:$G$1034,$A490,'[1]TIẾN ĐỘ %'!$F$6:$F$1034,$E490)</f>
        <v>235000000</v>
      </c>
      <c r="AF490" s="12">
        <f t="shared" si="256"/>
        <v>835000000</v>
      </c>
      <c r="AG490" s="12">
        <v>128900800</v>
      </c>
      <c r="AH490" s="12">
        <v>0</v>
      </c>
      <c r="AI490" s="12">
        <v>128900800</v>
      </c>
      <c r="AJ490" s="12">
        <v>148046400</v>
      </c>
      <c r="AK490" s="12">
        <v>92217600</v>
      </c>
      <c r="AL490" s="12">
        <v>148046400</v>
      </c>
      <c r="AM490" s="12">
        <v>240264000</v>
      </c>
      <c r="AN490" s="12">
        <f>SUMIFS('[1]DATA THÔ IN'!$P$4:$P$12031,'[1]DATA THÔ IN'!$H$4:$H$12031,$A490,'[1]DATA THÔ IN'!$AC$4:$AC$12031,$E490,'[1]DATA THÔ IN'!$AH$4:$AH$12031,"Tiến độ 1")</f>
        <v>206470800</v>
      </c>
      <c r="AO490" s="12">
        <f>SUMIFS('[1]DATA THÔ IN'!$P$4:$P$12031,'[1]DATA THÔ IN'!$H$4:$H$12031,$A490,'[1]DATA THÔ IN'!$AC$4:$AC$12031,$E490,'[1]DATA THÔ IN'!$AH$4:$AH$12031,"Tiến độ 2")</f>
        <v>34992000</v>
      </c>
      <c r="AP490" s="12">
        <f>SUMIFS('[1]TIẾN ĐỘ %'!$N$6:$N$1034,'[1]TIẾN ĐỘ %'!$G$6:$G$1034,A490,'[1]TIẾN ĐỘ %'!$F$6:$F$1034,$E490)</f>
        <v>246646800</v>
      </c>
      <c r="AQ490" s="12">
        <f t="shared" si="257"/>
        <v>615811600</v>
      </c>
      <c r="AR490" s="15">
        <f t="shared" si="272"/>
        <v>0.35805777777777775</v>
      </c>
      <c r="AS490" s="15">
        <f t="shared" si="273"/>
        <v>0</v>
      </c>
      <c r="AT490" s="15">
        <f t="shared" si="274"/>
        <v>0.35805777777777775</v>
      </c>
      <c r="AU490" s="16">
        <f t="shared" si="275"/>
        <v>0.61685999999999996</v>
      </c>
      <c r="AV490" s="16">
        <f t="shared" si="276"/>
        <v>0.38424000000000003</v>
      </c>
      <c r="AW490" s="16">
        <f t="shared" si="277"/>
        <v>1.0011000000000001</v>
      </c>
      <c r="AX490" s="16">
        <f t="shared" si="259"/>
        <v>0.87859914893617019</v>
      </c>
      <c r="AY490" s="16">
        <f t="shared" si="260"/>
        <v>0.14890212765957447</v>
      </c>
      <c r="AZ490" s="16">
        <f t="shared" si="261"/>
        <v>1.0495608510638297</v>
      </c>
      <c r="BA490" s="16">
        <f t="shared" si="262"/>
        <v>0.73749892215568857</v>
      </c>
    </row>
    <row r="491" spans="1:53" x14ac:dyDescent="0.25">
      <c r="A491" s="8" t="s">
        <v>1334</v>
      </c>
      <c r="B491" s="28" t="s">
        <v>1066</v>
      </c>
      <c r="C491" s="28" t="s">
        <v>1067</v>
      </c>
      <c r="D491" s="28" t="s">
        <v>996</v>
      </c>
      <c r="E491" s="9" t="s">
        <v>1466</v>
      </c>
      <c r="F491" s="28" t="s">
        <v>1012</v>
      </c>
      <c r="G491" s="28" t="s">
        <v>998</v>
      </c>
      <c r="H491" s="11">
        <v>3.5000000000000003E-2</v>
      </c>
      <c r="I491" s="11"/>
      <c r="J491" s="11">
        <v>0.01</v>
      </c>
      <c r="K491" s="11">
        <v>0.01</v>
      </c>
      <c r="L491" s="11">
        <v>5.0000000000000001E-3</v>
      </c>
      <c r="M491" s="11">
        <v>5.0000000000000001E-3</v>
      </c>
      <c r="N491" s="11"/>
      <c r="O491" s="12">
        <f t="shared" si="263"/>
        <v>0</v>
      </c>
      <c r="P491" s="12">
        <f t="shared" si="264"/>
        <v>0</v>
      </c>
      <c r="Q491" s="12">
        <f t="shared" si="265"/>
        <v>0</v>
      </c>
      <c r="R491" s="12">
        <f t="shared" si="266"/>
        <v>0</v>
      </c>
      <c r="S491" s="12">
        <f t="shared" si="278"/>
        <v>0</v>
      </c>
      <c r="T491" s="12">
        <f t="shared" si="279"/>
        <v>0</v>
      </c>
      <c r="U491" s="12">
        <f t="shared" si="280"/>
        <v>0</v>
      </c>
      <c r="V491" s="12">
        <f t="shared" si="281"/>
        <v>0</v>
      </c>
      <c r="W491" s="12">
        <f t="shared" si="258"/>
        <v>0</v>
      </c>
      <c r="X491" s="12">
        <f t="shared" si="267"/>
        <v>0</v>
      </c>
      <c r="Y491" s="12">
        <f t="shared" si="268"/>
        <v>0</v>
      </c>
      <c r="Z491" s="12">
        <f t="shared" si="269"/>
        <v>0</v>
      </c>
      <c r="AA491" s="12">
        <f t="shared" si="270"/>
        <v>0</v>
      </c>
      <c r="AB491" s="12">
        <f t="shared" si="271"/>
        <v>0</v>
      </c>
      <c r="AC491" s="12">
        <v>80000000</v>
      </c>
      <c r="AD491" s="12">
        <v>70000000</v>
      </c>
      <c r="AE491" s="12">
        <f>SUMIFS('[1]TIẾN ĐỘ %'!$M$6:$M$1034,'[1]TIẾN ĐỘ %'!$G$6:$G$1034,$A491,'[1]TIẾN ĐỘ %'!$F$6:$F$1034,$E491)</f>
        <v>100000000</v>
      </c>
      <c r="AF491" s="12">
        <f t="shared" si="256"/>
        <v>250000000</v>
      </c>
      <c r="AG491" s="12">
        <v>27878400</v>
      </c>
      <c r="AH491" s="12">
        <v>14860800</v>
      </c>
      <c r="AI491" s="12">
        <v>47059200</v>
      </c>
      <c r="AJ491" s="12">
        <v>2880000</v>
      </c>
      <c r="AK491" s="12">
        <v>0</v>
      </c>
      <c r="AL491" s="12">
        <v>0</v>
      </c>
      <c r="AM491" s="12">
        <v>8640000</v>
      </c>
      <c r="AN491" s="12">
        <f>SUMIFS('[1]DATA THÔ IN'!$P$4:$P$12031,'[1]DATA THÔ IN'!$H$4:$H$12031,$A491,'[1]DATA THÔ IN'!$AC$4:$AC$12031,$E491,'[1]DATA THÔ IN'!$AH$4:$AH$12031,"Tiến độ 1")</f>
        <v>16992000</v>
      </c>
      <c r="AO491" s="12">
        <f>SUMIFS('[1]DATA THÔ IN'!$P$4:$P$12031,'[1]DATA THÔ IN'!$H$4:$H$12031,$A491,'[1]DATA THÔ IN'!$AC$4:$AC$12031,$E491,'[1]DATA THÔ IN'!$AH$4:$AH$12031,"Tiến độ 2")</f>
        <v>7776000</v>
      </c>
      <c r="AP491" s="12">
        <f>SUMIFS('[1]TIẾN ĐỘ %'!$N$6:$N$1034,'[1]TIẾN ĐỘ %'!$G$6:$G$1034,A491,'[1]TIẾN ĐỘ %'!$F$6:$F$1034,$E491)</f>
        <v>38620800</v>
      </c>
      <c r="AQ491" s="12">
        <f t="shared" si="257"/>
        <v>94320000</v>
      </c>
      <c r="AR491" s="15">
        <f t="shared" si="272"/>
        <v>0.34848000000000001</v>
      </c>
      <c r="AS491" s="15">
        <f t="shared" si="273"/>
        <v>0.18576000000000001</v>
      </c>
      <c r="AT491" s="15">
        <f t="shared" si="274"/>
        <v>0.58823999999999999</v>
      </c>
      <c r="AU491" s="16">
        <f t="shared" si="275"/>
        <v>4.1142857142857141E-2</v>
      </c>
      <c r="AV491" s="16">
        <f t="shared" si="276"/>
        <v>0</v>
      </c>
      <c r="AW491" s="16">
        <f t="shared" si="277"/>
        <v>0.12342857142857143</v>
      </c>
      <c r="AX491" s="16">
        <f t="shared" si="259"/>
        <v>0.16991999999999999</v>
      </c>
      <c r="AY491" s="16">
        <f t="shared" si="260"/>
        <v>7.7759999999999996E-2</v>
      </c>
      <c r="AZ491" s="16">
        <f t="shared" si="261"/>
        <v>0.386208</v>
      </c>
      <c r="BA491" s="16">
        <f t="shared" si="262"/>
        <v>0.37728</v>
      </c>
    </row>
    <row r="492" spans="1:53" x14ac:dyDescent="0.25">
      <c r="A492" s="8" t="s">
        <v>1342</v>
      </c>
      <c r="B492" s="28" t="s">
        <v>1194</v>
      </c>
      <c r="C492" s="28" t="s">
        <v>1195</v>
      </c>
      <c r="D492" s="28" t="s">
        <v>996</v>
      </c>
      <c r="E492" s="9" t="s">
        <v>1466</v>
      </c>
      <c r="F492" s="28" t="s">
        <v>1185</v>
      </c>
      <c r="G492" s="28" t="s">
        <v>998</v>
      </c>
      <c r="H492" s="11">
        <v>3.5000000000000003E-2</v>
      </c>
      <c r="I492" s="11"/>
      <c r="J492" s="11">
        <v>0.01</v>
      </c>
      <c r="K492" s="11">
        <v>0.01</v>
      </c>
      <c r="L492" s="11">
        <v>5.0000000000000001E-3</v>
      </c>
      <c r="M492" s="11">
        <v>5.0000000000000001E-3</v>
      </c>
      <c r="N492" s="11"/>
      <c r="O492" s="12">
        <f t="shared" si="263"/>
        <v>0</v>
      </c>
      <c r="P492" s="12">
        <f t="shared" si="264"/>
        <v>0</v>
      </c>
      <c r="Q492" s="12">
        <f t="shared" si="265"/>
        <v>0</v>
      </c>
      <c r="R492" s="12">
        <f t="shared" si="266"/>
        <v>0</v>
      </c>
      <c r="S492" s="12">
        <f t="shared" si="278"/>
        <v>0</v>
      </c>
      <c r="T492" s="12">
        <f t="shared" si="279"/>
        <v>0</v>
      </c>
      <c r="U492" s="12">
        <f t="shared" si="280"/>
        <v>0</v>
      </c>
      <c r="V492" s="12">
        <f t="shared" si="281"/>
        <v>0</v>
      </c>
      <c r="W492" s="12">
        <f t="shared" si="258"/>
        <v>0</v>
      </c>
      <c r="X492" s="12">
        <f t="shared" si="267"/>
        <v>0</v>
      </c>
      <c r="Y492" s="12">
        <f t="shared" si="268"/>
        <v>0</v>
      </c>
      <c r="Z492" s="12">
        <f t="shared" si="269"/>
        <v>0</v>
      </c>
      <c r="AA492" s="12">
        <f t="shared" si="270"/>
        <v>0</v>
      </c>
      <c r="AB492" s="12">
        <f t="shared" si="271"/>
        <v>0</v>
      </c>
      <c r="AC492" s="12">
        <v>0</v>
      </c>
      <c r="AD492" s="12">
        <v>0</v>
      </c>
      <c r="AE492" s="12">
        <f>SUMIFS('[1]TIẾN ĐỘ %'!$M$6:$M$1034,'[1]TIẾN ĐỘ %'!$G$6:$G$1034,$A492,'[1]TIẾN ĐỘ %'!$F$6:$F$1034,$E492)</f>
        <v>0</v>
      </c>
      <c r="AF492" s="12">
        <f t="shared" si="256"/>
        <v>0</v>
      </c>
      <c r="AG492" s="12">
        <v>0</v>
      </c>
      <c r="AH492" s="12">
        <v>-58571200</v>
      </c>
      <c r="AI492" s="12">
        <v>-58571200</v>
      </c>
      <c r="AJ492" s="12">
        <v>0</v>
      </c>
      <c r="AK492" s="12">
        <v>0</v>
      </c>
      <c r="AL492" s="12">
        <v>0</v>
      </c>
      <c r="AM492" s="12">
        <v>0</v>
      </c>
      <c r="AN492" s="12">
        <f>SUMIFS('[1]DATA THÔ IN'!$P$4:$P$12031,'[1]DATA THÔ IN'!$H$4:$H$12031,$A492,'[1]DATA THÔ IN'!$AC$4:$AC$12031,$E492,'[1]DATA THÔ IN'!$AH$4:$AH$12031,"Tiến độ 1")</f>
        <v>0</v>
      </c>
      <c r="AO492" s="12">
        <f>SUMIFS('[1]DATA THÔ IN'!$P$4:$P$12031,'[1]DATA THÔ IN'!$H$4:$H$12031,$A492,'[1]DATA THÔ IN'!$AC$4:$AC$12031,$E492,'[1]DATA THÔ IN'!$AH$4:$AH$12031,"Tiến độ 2")</f>
        <v>0</v>
      </c>
      <c r="AP492" s="12">
        <f>SUMIFS('[1]TIẾN ĐỘ %'!$N$6:$N$1034,'[1]TIẾN ĐỘ %'!$G$6:$G$1034,A492,'[1]TIẾN ĐỘ %'!$F$6:$F$1034,$E492)</f>
        <v>0</v>
      </c>
      <c r="AQ492" s="12">
        <f t="shared" si="257"/>
        <v>-58571200</v>
      </c>
      <c r="AR492" s="15">
        <f t="shared" si="272"/>
        <v>0</v>
      </c>
      <c r="AS492" s="15">
        <f t="shared" si="273"/>
        <v>0</v>
      </c>
      <c r="AT492" s="15">
        <f t="shared" si="274"/>
        <v>0</v>
      </c>
      <c r="AU492" s="16">
        <f t="shared" si="275"/>
        <v>0</v>
      </c>
      <c r="AV492" s="16">
        <f t="shared" si="276"/>
        <v>0</v>
      </c>
      <c r="AW492" s="16">
        <f t="shared" si="277"/>
        <v>0</v>
      </c>
      <c r="AX492" s="16">
        <f t="shared" si="259"/>
        <v>0</v>
      </c>
      <c r="AY492" s="16">
        <f t="shared" si="260"/>
        <v>0</v>
      </c>
      <c r="AZ492" s="16">
        <f t="shared" si="261"/>
        <v>0</v>
      </c>
      <c r="BA492" s="16">
        <f t="shared" si="262"/>
        <v>0</v>
      </c>
    </row>
    <row r="493" spans="1:53" x14ac:dyDescent="0.25">
      <c r="A493" s="8" t="s">
        <v>1343</v>
      </c>
      <c r="B493" s="28" t="s">
        <v>1213</v>
      </c>
      <c r="C493" s="28" t="s">
        <v>1214</v>
      </c>
      <c r="D493" s="28" t="s">
        <v>996</v>
      </c>
      <c r="E493" s="9" t="s">
        <v>1466</v>
      </c>
      <c r="F493" s="28" t="s">
        <v>1204</v>
      </c>
      <c r="G493" s="28" t="s">
        <v>998</v>
      </c>
      <c r="H493" s="11">
        <v>3.5000000000000003E-2</v>
      </c>
      <c r="I493" s="11">
        <v>0.02</v>
      </c>
      <c r="J493" s="11">
        <v>0.01</v>
      </c>
      <c r="K493" s="11">
        <v>0.01</v>
      </c>
      <c r="L493" s="11">
        <v>5.0000000000000001E-3</v>
      </c>
      <c r="M493" s="11">
        <v>5.0000000000000001E-3</v>
      </c>
      <c r="N493" s="11"/>
      <c r="O493" s="12">
        <f t="shared" si="263"/>
        <v>1464192</v>
      </c>
      <c r="P493" s="12">
        <f t="shared" si="264"/>
        <v>444672</v>
      </c>
      <c r="Q493" s="12">
        <f t="shared" si="265"/>
        <v>0</v>
      </c>
      <c r="R493" s="12">
        <f t="shared" si="266"/>
        <v>706472.64</v>
      </c>
      <c r="S493" s="12">
        <f t="shared" si="278"/>
        <v>1396800</v>
      </c>
      <c r="T493" s="12">
        <f t="shared" si="279"/>
        <v>0</v>
      </c>
      <c r="U493" s="12">
        <f t="shared" si="280"/>
        <v>0</v>
      </c>
      <c r="V493" s="12">
        <f t="shared" si="281"/>
        <v>0</v>
      </c>
      <c r="W493" s="12">
        <f t="shared" si="258"/>
        <v>102240</v>
      </c>
      <c r="X493" s="12">
        <f t="shared" si="267"/>
        <v>1543680</v>
      </c>
      <c r="Y493" s="12">
        <f t="shared" si="268"/>
        <v>0</v>
      </c>
      <c r="Z493" s="12">
        <f t="shared" si="269"/>
        <v>0</v>
      </c>
      <c r="AA493" s="12">
        <f t="shared" si="270"/>
        <v>0</v>
      </c>
      <c r="AB493" s="12">
        <f t="shared" si="271"/>
        <v>0</v>
      </c>
      <c r="AC493" s="12">
        <v>60000000</v>
      </c>
      <c r="AD493" s="12">
        <v>70000000</v>
      </c>
      <c r="AE493" s="12">
        <f>SUMIFS('[1]TIẾN ĐỘ %'!$M$6:$M$1034,'[1]TIẾN ĐỘ %'!$G$6:$G$1034,$A493,'[1]TIẾN ĐỘ %'!$F$6:$F$1034,$E493)</f>
        <v>120000000</v>
      </c>
      <c r="AF493" s="12">
        <f t="shared" si="256"/>
        <v>250000000</v>
      </c>
      <c r="AG493" s="12">
        <v>46080000</v>
      </c>
      <c r="AH493" s="12">
        <v>0</v>
      </c>
      <c r="AI493" s="12">
        <v>73209600</v>
      </c>
      <c r="AJ493" s="12">
        <v>13161600</v>
      </c>
      <c r="AK493" s="12">
        <v>28166400</v>
      </c>
      <c r="AL493" s="12">
        <v>10224000</v>
      </c>
      <c r="AM493" s="12">
        <v>69840000</v>
      </c>
      <c r="AN493" s="12">
        <f>SUMIFS('[1]DATA THÔ IN'!$P$4:$P$12031,'[1]DATA THÔ IN'!$H$4:$H$12031,$A493,'[1]DATA THÔ IN'!$AC$4:$AC$12031,$E493,'[1]DATA THÔ IN'!$AH$4:$AH$12031,"Tiến độ 1")</f>
        <v>25920000</v>
      </c>
      <c r="AO493" s="12">
        <f>SUMIFS('[1]DATA THÔ IN'!$P$4:$P$12031,'[1]DATA THÔ IN'!$H$4:$H$12031,$A493,'[1]DATA THÔ IN'!$AC$4:$AC$12031,$E493,'[1]DATA THÔ IN'!$AH$4:$AH$12031,"Tiến độ 2")</f>
        <v>51264000</v>
      </c>
      <c r="AP493" s="12">
        <f>SUMIFS('[1]TIẾN ĐỘ %'!$N$6:$N$1034,'[1]TIẾN ĐỘ %'!$G$6:$G$1034,A493,'[1]TIẾN ĐỘ %'!$F$6:$F$1034,$E493)</f>
        <v>77184000</v>
      </c>
      <c r="AQ493" s="12">
        <f t="shared" si="257"/>
        <v>220233600</v>
      </c>
      <c r="AR493" s="15">
        <f t="shared" si="272"/>
        <v>0.76800000000000002</v>
      </c>
      <c r="AS493" s="15">
        <f t="shared" si="273"/>
        <v>0</v>
      </c>
      <c r="AT493" s="15">
        <f t="shared" si="274"/>
        <v>1.2201599999999999</v>
      </c>
      <c r="AU493" s="16">
        <f t="shared" si="275"/>
        <v>0.18802285714285713</v>
      </c>
      <c r="AV493" s="16">
        <f t="shared" si="276"/>
        <v>0.40237714285714288</v>
      </c>
      <c r="AW493" s="16">
        <f t="shared" si="277"/>
        <v>0.99771428571428566</v>
      </c>
      <c r="AX493" s="16">
        <f t="shared" si="259"/>
        <v>0.216</v>
      </c>
      <c r="AY493" s="16">
        <f t="shared" si="260"/>
        <v>0.42720000000000002</v>
      </c>
      <c r="AZ493" s="16">
        <f t="shared" si="261"/>
        <v>0.64319999999999999</v>
      </c>
      <c r="BA493" s="16">
        <f t="shared" si="262"/>
        <v>0.88093440000000001</v>
      </c>
    </row>
    <row r="494" spans="1:53" x14ac:dyDescent="0.25">
      <c r="A494" s="8" t="s">
        <v>1345</v>
      </c>
      <c r="B494" s="28" t="s">
        <v>1238</v>
      </c>
      <c r="C494" s="28" t="s">
        <v>1239</v>
      </c>
      <c r="D494" s="28" t="s">
        <v>996</v>
      </c>
      <c r="E494" s="9" t="s">
        <v>1466</v>
      </c>
      <c r="F494" s="28" t="s">
        <v>1185</v>
      </c>
      <c r="G494" s="28" t="s">
        <v>998</v>
      </c>
      <c r="H494" s="11">
        <v>3.5000000000000003E-2</v>
      </c>
      <c r="I494" s="11"/>
      <c r="J494" s="11">
        <v>0.01</v>
      </c>
      <c r="K494" s="11">
        <v>0.01</v>
      </c>
      <c r="L494" s="11">
        <v>5.0000000000000001E-3</v>
      </c>
      <c r="M494" s="11">
        <v>5.0000000000000001E-3</v>
      </c>
      <c r="N494" s="11"/>
      <c r="O494" s="12">
        <f t="shared" si="263"/>
        <v>0</v>
      </c>
      <c r="P494" s="12">
        <f t="shared" si="264"/>
        <v>0</v>
      </c>
      <c r="Q494" s="12">
        <f t="shared" si="265"/>
        <v>0</v>
      </c>
      <c r="R494" s="12">
        <f t="shared" si="266"/>
        <v>0</v>
      </c>
      <c r="S494" s="12">
        <f t="shared" si="278"/>
        <v>0</v>
      </c>
      <c r="T494" s="12">
        <f t="shared" si="279"/>
        <v>0</v>
      </c>
      <c r="U494" s="12">
        <f t="shared" si="280"/>
        <v>0</v>
      </c>
      <c r="V494" s="12">
        <f t="shared" si="281"/>
        <v>0</v>
      </c>
      <c r="W494" s="12">
        <f t="shared" si="258"/>
        <v>0</v>
      </c>
      <c r="X494" s="12">
        <f t="shared" si="267"/>
        <v>0</v>
      </c>
      <c r="Y494" s="12">
        <f t="shared" si="268"/>
        <v>360554.88</v>
      </c>
      <c r="Z494" s="12">
        <f t="shared" si="269"/>
        <v>0</v>
      </c>
      <c r="AA494" s="12">
        <f t="shared" si="270"/>
        <v>0</v>
      </c>
      <c r="AB494" s="12">
        <f t="shared" si="271"/>
        <v>0</v>
      </c>
      <c r="AC494" s="12">
        <v>60000000</v>
      </c>
      <c r="AD494" s="12">
        <v>40000000</v>
      </c>
      <c r="AE494" s="12">
        <f>SUMIFS('[1]TIẾN ĐỘ %'!$M$6:$M$1034,'[1]TIẾN ĐỘ %'!$G$6:$G$1034,$A494,'[1]TIẾN ĐỘ %'!$F$6:$F$1034,$E494)</f>
        <v>60000000</v>
      </c>
      <c r="AF494" s="12">
        <f t="shared" si="256"/>
        <v>160000000</v>
      </c>
      <c r="AG494" s="12">
        <v>0</v>
      </c>
      <c r="AH494" s="12">
        <v>0</v>
      </c>
      <c r="AI494" s="12">
        <v>44064000</v>
      </c>
      <c r="AJ494" s="12">
        <v>0</v>
      </c>
      <c r="AK494" s="12">
        <v>0</v>
      </c>
      <c r="AL494" s="12">
        <v>0</v>
      </c>
      <c r="AM494" s="12">
        <v>0</v>
      </c>
      <c r="AN494" s="12">
        <f>SUMIFS('[1]DATA THÔ IN'!$P$4:$P$12031,'[1]DATA THÔ IN'!$H$4:$H$12031,$A494,'[1]DATA THÔ IN'!$AC$4:$AC$12031,$E494,'[1]DATA THÔ IN'!$AH$4:$AH$12031,"Tiến độ 1")</f>
        <v>37363200</v>
      </c>
      <c r="AO494" s="12">
        <f>SUMIFS('[1]DATA THÔ IN'!$P$4:$P$12031,'[1]DATA THÔ IN'!$H$4:$H$12031,$A494,'[1]DATA THÔ IN'!$AC$4:$AC$12031,$E494,'[1]DATA THÔ IN'!$AH$4:$AH$12031,"Tiến độ 2")</f>
        <v>0</v>
      </c>
      <c r="AP494" s="12">
        <f>SUMIFS('[1]TIẾN ĐỘ %'!$N$6:$N$1034,'[1]TIẾN ĐỘ %'!$G$6:$G$1034,A494,'[1]TIẾN ĐỘ %'!$F$6:$F$1034,$E494)</f>
        <v>37363200</v>
      </c>
      <c r="AQ494" s="12">
        <f t="shared" si="257"/>
        <v>81427200</v>
      </c>
      <c r="AR494" s="15">
        <f t="shared" si="272"/>
        <v>0</v>
      </c>
      <c r="AS494" s="15">
        <f t="shared" si="273"/>
        <v>0</v>
      </c>
      <c r="AT494" s="15">
        <f t="shared" si="274"/>
        <v>0.73440000000000005</v>
      </c>
      <c r="AU494" s="16">
        <f t="shared" si="275"/>
        <v>0</v>
      </c>
      <c r="AV494" s="16">
        <f t="shared" si="276"/>
        <v>0</v>
      </c>
      <c r="AW494" s="16">
        <f t="shared" si="277"/>
        <v>0</v>
      </c>
      <c r="AX494" s="16">
        <f t="shared" si="259"/>
        <v>0.62272000000000005</v>
      </c>
      <c r="AY494" s="16">
        <f t="shared" si="260"/>
        <v>0</v>
      </c>
      <c r="AZ494" s="16">
        <f t="shared" si="261"/>
        <v>0.62272000000000005</v>
      </c>
      <c r="BA494" s="16">
        <f t="shared" si="262"/>
        <v>0.50892000000000004</v>
      </c>
    </row>
    <row r="495" spans="1:53" x14ac:dyDescent="0.25">
      <c r="A495" s="8" t="s">
        <v>1296</v>
      </c>
      <c r="B495" s="28" t="s">
        <v>771</v>
      </c>
      <c r="C495" s="28" t="s">
        <v>772</v>
      </c>
      <c r="D495" s="28" t="s">
        <v>478</v>
      </c>
      <c r="E495" s="9" t="s">
        <v>1466</v>
      </c>
      <c r="F495" s="28" t="s">
        <v>479</v>
      </c>
      <c r="G495" s="28" t="s">
        <v>480</v>
      </c>
      <c r="H495" s="11">
        <v>3.5000000000000003E-2</v>
      </c>
      <c r="I495" s="11"/>
      <c r="J495" s="11">
        <v>0.01</v>
      </c>
      <c r="K495" s="11">
        <v>0.01</v>
      </c>
      <c r="L495" s="11">
        <v>5.0000000000000001E-3</v>
      </c>
      <c r="M495" s="11">
        <v>5.0000000000000001E-3</v>
      </c>
      <c r="N495" s="11"/>
      <c r="O495" s="12">
        <f t="shared" si="263"/>
        <v>0</v>
      </c>
      <c r="P495" s="12">
        <f t="shared" si="264"/>
        <v>476169.6</v>
      </c>
      <c r="Q495" s="12">
        <f t="shared" si="265"/>
        <v>0</v>
      </c>
      <c r="R495" s="12">
        <f t="shared" si="266"/>
        <v>784660.8</v>
      </c>
      <c r="S495" s="12">
        <f t="shared" si="278"/>
        <v>0</v>
      </c>
      <c r="T495" s="12">
        <f t="shared" si="279"/>
        <v>0</v>
      </c>
      <c r="U495" s="12">
        <f t="shared" si="280"/>
        <v>0</v>
      </c>
      <c r="V495" s="12">
        <f t="shared" si="281"/>
        <v>0</v>
      </c>
      <c r="W495" s="12">
        <f t="shared" si="258"/>
        <v>76800</v>
      </c>
      <c r="X495" s="12">
        <f t="shared" si="267"/>
        <v>0</v>
      </c>
      <c r="Y495" s="12">
        <f t="shared" si="268"/>
        <v>0</v>
      </c>
      <c r="Z495" s="12">
        <f t="shared" si="269"/>
        <v>0</v>
      </c>
      <c r="AA495" s="12">
        <f t="shared" si="270"/>
        <v>0</v>
      </c>
      <c r="AB495" s="12">
        <f t="shared" si="271"/>
        <v>781418.4</v>
      </c>
      <c r="AC495" s="12">
        <v>80000000</v>
      </c>
      <c r="AD495" s="12">
        <v>80000000</v>
      </c>
      <c r="AE495" s="12">
        <f>SUMIFS('[1]TIẾN ĐỘ %'!$M$6:$M$1034,'[1]TIẾN ĐỘ %'!$G$6:$G$1034,$A495,'[1]TIẾN ĐỘ %'!$F$6:$F$1034,$E495)</f>
        <v>0</v>
      </c>
      <c r="AF495" s="12">
        <f t="shared" si="256"/>
        <v>160000000</v>
      </c>
      <c r="AG495" s="12">
        <v>49344000</v>
      </c>
      <c r="AH495" s="12">
        <v>0</v>
      </c>
      <c r="AI495" s="12">
        <v>81312000</v>
      </c>
      <c r="AJ495" s="12">
        <v>7680000</v>
      </c>
      <c r="AK495" s="12">
        <v>20160000</v>
      </c>
      <c r="AL495" s="12">
        <v>7680000</v>
      </c>
      <c r="AM495" s="12">
        <v>27840000</v>
      </c>
      <c r="AN495" s="12">
        <f>SUMIFS('[1]DATA THÔ IN'!$P$4:$P$12031,'[1]DATA THÔ IN'!$H$4:$H$12031,$A495,'[1]DATA THÔ IN'!$AC$4:$AC$12031,$E495,'[1]DATA THÔ IN'!$AH$4:$AH$12031,"Tiến độ 1")</f>
        <v>52800000</v>
      </c>
      <c r="AO495" s="12">
        <f>SUMIFS('[1]DATA THÔ IN'!$P$4:$P$12031,'[1]DATA THÔ IN'!$H$4:$H$12031,$A495,'[1]DATA THÔ IN'!$AC$4:$AC$12031,$E495,'[1]DATA THÔ IN'!$AH$4:$AH$12031,"Tiến độ 2")</f>
        <v>0</v>
      </c>
      <c r="AP495" s="12">
        <f>SUMIFS('[1]TIẾN ĐỘ %'!$N$6:$N$1034,'[1]TIẾN ĐỘ %'!$G$6:$G$1034,A495,'[1]TIẾN ĐỘ %'!$F$6:$F$1034,$E495)</f>
        <v>52800000</v>
      </c>
      <c r="AQ495" s="12">
        <f t="shared" si="257"/>
        <v>161952000</v>
      </c>
      <c r="AR495" s="15">
        <f t="shared" si="272"/>
        <v>0.61680000000000001</v>
      </c>
      <c r="AS495" s="15">
        <f t="shared" si="273"/>
        <v>0</v>
      </c>
      <c r="AT495" s="15">
        <f t="shared" si="274"/>
        <v>1.0164</v>
      </c>
      <c r="AU495" s="16">
        <f t="shared" si="275"/>
        <v>9.6000000000000002E-2</v>
      </c>
      <c r="AV495" s="16">
        <f t="shared" si="276"/>
        <v>0.252</v>
      </c>
      <c r="AW495" s="16">
        <f t="shared" si="277"/>
        <v>0.34799999999999998</v>
      </c>
      <c r="AX495" s="16">
        <f t="shared" si="259"/>
        <v>0</v>
      </c>
      <c r="AY495" s="16">
        <f t="shared" si="260"/>
        <v>0</v>
      </c>
      <c r="AZ495" s="16">
        <f t="shared" si="261"/>
        <v>0</v>
      </c>
      <c r="BA495" s="16">
        <f t="shared" si="262"/>
        <v>1.0122</v>
      </c>
    </row>
    <row r="496" spans="1:53" x14ac:dyDescent="0.25">
      <c r="A496" s="8" t="s">
        <v>1299</v>
      </c>
      <c r="B496" s="30" t="s">
        <v>777</v>
      </c>
      <c r="C496" s="9" t="s">
        <v>778</v>
      </c>
      <c r="D496" s="9" t="s">
        <v>478</v>
      </c>
      <c r="E496" s="9" t="s">
        <v>1466</v>
      </c>
      <c r="F496" s="28" t="s">
        <v>491</v>
      </c>
      <c r="G496" s="9" t="s">
        <v>480</v>
      </c>
      <c r="H496" s="11">
        <v>3.5000000000000003E-2</v>
      </c>
      <c r="I496" s="11">
        <v>0.02</v>
      </c>
      <c r="J496" s="11">
        <v>0.01</v>
      </c>
      <c r="K496" s="11">
        <v>0.01</v>
      </c>
      <c r="L496" s="11">
        <v>5.0000000000000001E-3</v>
      </c>
      <c r="M496" s="11">
        <v>5.0000000000000001E-3</v>
      </c>
      <c r="N496" s="11"/>
      <c r="O496" s="12">
        <f t="shared" si="263"/>
        <v>13774464</v>
      </c>
      <c r="P496" s="12">
        <f t="shared" si="264"/>
        <v>4653492.4799999995</v>
      </c>
      <c r="Q496" s="12">
        <f t="shared" si="265"/>
        <v>0</v>
      </c>
      <c r="R496" s="12">
        <f t="shared" si="266"/>
        <v>0</v>
      </c>
      <c r="S496" s="12">
        <f t="shared" si="278"/>
        <v>24046848</v>
      </c>
      <c r="T496" s="12">
        <f t="shared" si="279"/>
        <v>6574476</v>
      </c>
      <c r="U496" s="12">
        <f t="shared" si="280"/>
        <v>5028129</v>
      </c>
      <c r="V496" s="12">
        <f t="shared" si="281"/>
        <v>11602604</v>
      </c>
      <c r="W496" s="12">
        <f t="shared" si="258"/>
        <v>6812928</v>
      </c>
      <c r="X496" s="12">
        <f t="shared" si="267"/>
        <v>24615936</v>
      </c>
      <c r="Y496" s="12">
        <f t="shared" si="268"/>
        <v>4749096.96</v>
      </c>
      <c r="Z496" s="12">
        <f t="shared" si="269"/>
        <v>6844613.7599999998</v>
      </c>
      <c r="AA496" s="12">
        <f t="shared" si="270"/>
        <v>11877189.119999999</v>
      </c>
      <c r="AB496" s="12">
        <f t="shared" si="271"/>
        <v>0</v>
      </c>
      <c r="AC496" s="12">
        <v>1200000000</v>
      </c>
      <c r="AD496" s="12">
        <v>1200000000</v>
      </c>
      <c r="AE496" s="12">
        <f>SUMIFS('[1]TIẾN ĐỘ %'!$M$6:$M$1034,'[1]TIẾN ĐỘ %'!$G$6:$G$1034,$A496,'[1]TIẾN ĐỘ %'!$F$6:$F$1034,$E496)</f>
        <v>1200000000</v>
      </c>
      <c r="AF496" s="12">
        <f t="shared" si="256"/>
        <v>3600000000</v>
      </c>
      <c r="AG496" s="12">
        <v>482227200</v>
      </c>
      <c r="AH496" s="12">
        <v>0</v>
      </c>
      <c r="AI496" s="12">
        <v>688723200</v>
      </c>
      <c r="AJ496" s="12">
        <v>681292800</v>
      </c>
      <c r="AK496" s="12">
        <v>521049600</v>
      </c>
      <c r="AL496" s="12">
        <v>681292800</v>
      </c>
      <c r="AM496" s="12">
        <v>1202342400</v>
      </c>
      <c r="AN496" s="12">
        <f>SUMIFS('[1]DATA THÔ IN'!$P$4:$P$12031,'[1]DATA THÔ IN'!$H$4:$H$12031,$A496,'[1]DATA THÔ IN'!$AC$4:$AC$12031,$E496,'[1]DATA THÔ IN'!$AH$4:$AH$12031,"Tiến độ 1")</f>
        <v>492134400</v>
      </c>
      <c r="AO496" s="12">
        <f>SUMIFS('[1]DATA THÔ IN'!$P$4:$P$12031,'[1]DATA THÔ IN'!$H$4:$H$12031,$A496,'[1]DATA THÔ IN'!$AC$4:$AC$12031,$E496,'[1]DATA THÔ IN'!$AH$4:$AH$12031,"Tiến độ 2")</f>
        <v>709286400</v>
      </c>
      <c r="AP496" s="12">
        <f>SUMIFS('[1]TIẾN ĐỘ %'!$N$6:$N$1034,'[1]TIẾN ĐỘ %'!$G$6:$G$1034,A496,'[1]TIẾN ĐỘ %'!$F$6:$F$1034,$E496)</f>
        <v>1230796800</v>
      </c>
      <c r="AQ496" s="12">
        <f t="shared" si="257"/>
        <v>3121862400</v>
      </c>
      <c r="AR496" s="15">
        <f t="shared" si="272"/>
        <v>0.40185599999999999</v>
      </c>
      <c r="AS496" s="15">
        <f t="shared" si="273"/>
        <v>0</v>
      </c>
      <c r="AT496" s="15">
        <f t="shared" si="274"/>
        <v>0.573936</v>
      </c>
      <c r="AU496" s="16">
        <f t="shared" si="275"/>
        <v>0.56774400000000003</v>
      </c>
      <c r="AV496" s="16">
        <f t="shared" si="276"/>
        <v>0.43420799999999998</v>
      </c>
      <c r="AW496" s="16">
        <f t="shared" si="277"/>
        <v>1.001952</v>
      </c>
      <c r="AX496" s="16">
        <f t="shared" si="259"/>
        <v>0.41011199999999998</v>
      </c>
      <c r="AY496" s="16">
        <f t="shared" si="260"/>
        <v>0.59107200000000004</v>
      </c>
      <c r="AZ496" s="16">
        <f t="shared" si="261"/>
        <v>1.0256639999999999</v>
      </c>
      <c r="BA496" s="16">
        <f t="shared" si="262"/>
        <v>0.86718399999999995</v>
      </c>
    </row>
    <row r="497" spans="1:53" x14ac:dyDescent="0.25">
      <c r="A497" s="8" t="s">
        <v>1309</v>
      </c>
      <c r="B497" s="30" t="s">
        <v>795</v>
      </c>
      <c r="C497" s="9" t="s">
        <v>796</v>
      </c>
      <c r="D497" s="9" t="s">
        <v>483</v>
      </c>
      <c r="E497" s="9" t="s">
        <v>1466</v>
      </c>
      <c r="F497" s="28" t="s">
        <v>516</v>
      </c>
      <c r="G497" s="9" t="s">
        <v>480</v>
      </c>
      <c r="H497" s="11">
        <v>3.5000000000000003E-2</v>
      </c>
      <c r="I497" s="11"/>
      <c r="J497" s="11">
        <v>0.01</v>
      </c>
      <c r="K497" s="11">
        <v>0.01</v>
      </c>
      <c r="L497" s="11">
        <v>5.0000000000000001E-3</v>
      </c>
      <c r="M497" s="11">
        <v>5.0000000000000001E-3</v>
      </c>
      <c r="N497" s="11"/>
      <c r="O497" s="12">
        <f t="shared" si="263"/>
        <v>0</v>
      </c>
      <c r="P497" s="12">
        <f t="shared" si="264"/>
        <v>0</v>
      </c>
      <c r="Q497" s="12">
        <f t="shared" si="265"/>
        <v>0</v>
      </c>
      <c r="R497" s="12">
        <f t="shared" si="266"/>
        <v>0</v>
      </c>
      <c r="S497" s="12">
        <f t="shared" si="278"/>
        <v>0</v>
      </c>
      <c r="T497" s="12">
        <f t="shared" si="279"/>
        <v>0</v>
      </c>
      <c r="U497" s="12">
        <f t="shared" si="280"/>
        <v>0</v>
      </c>
      <c r="V497" s="12">
        <f t="shared" si="281"/>
        <v>0</v>
      </c>
      <c r="W497" s="12">
        <f t="shared" si="258"/>
        <v>0</v>
      </c>
      <c r="X497" s="12">
        <f t="shared" si="267"/>
        <v>0</v>
      </c>
      <c r="Y497" s="12">
        <f t="shared" si="268"/>
        <v>0</v>
      </c>
      <c r="Z497" s="12">
        <f t="shared" si="269"/>
        <v>0</v>
      </c>
      <c r="AA497" s="12">
        <f t="shared" si="270"/>
        <v>0</v>
      </c>
      <c r="AB497" s="12">
        <f t="shared" si="271"/>
        <v>0</v>
      </c>
      <c r="AC497" s="12">
        <v>0</v>
      </c>
      <c r="AD497" s="12">
        <v>0</v>
      </c>
      <c r="AE497" s="12">
        <f>SUMIFS('[1]TIẾN ĐỘ %'!$M$6:$M$1034,'[1]TIẾN ĐỘ %'!$G$6:$G$1034,$A497,'[1]TIẾN ĐỘ %'!$F$6:$F$1034,$E497)</f>
        <v>0</v>
      </c>
      <c r="AF497" s="12">
        <f t="shared" si="256"/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f>SUMIFS('[1]DATA THÔ IN'!$P$4:$P$12031,'[1]DATA THÔ IN'!$H$4:$H$12031,$A497,'[1]DATA THÔ IN'!$AC$4:$AC$12031,$E497,'[1]DATA THÔ IN'!$AH$4:$AH$12031,"Tiến độ 1")</f>
        <v>0</v>
      </c>
      <c r="AO497" s="12">
        <f>SUMIFS('[1]DATA THÔ IN'!$P$4:$P$12031,'[1]DATA THÔ IN'!$H$4:$H$12031,$A497,'[1]DATA THÔ IN'!$AC$4:$AC$12031,$E497,'[1]DATA THÔ IN'!$AH$4:$AH$12031,"Tiến độ 2")</f>
        <v>0</v>
      </c>
      <c r="AP497" s="12">
        <f>SUMIFS('[1]TIẾN ĐỘ %'!$N$6:$N$1034,'[1]TIẾN ĐỘ %'!$G$6:$G$1034,A497,'[1]TIẾN ĐỘ %'!$F$6:$F$1034,$E497)</f>
        <v>0</v>
      </c>
      <c r="AQ497" s="12">
        <f t="shared" si="257"/>
        <v>0</v>
      </c>
      <c r="AR497" s="15">
        <f t="shared" si="272"/>
        <v>0</v>
      </c>
      <c r="AS497" s="15">
        <f t="shared" si="273"/>
        <v>0</v>
      </c>
      <c r="AT497" s="15">
        <f t="shared" si="274"/>
        <v>0</v>
      </c>
      <c r="AU497" s="16">
        <f t="shared" si="275"/>
        <v>0</v>
      </c>
      <c r="AV497" s="16">
        <f t="shared" si="276"/>
        <v>0</v>
      </c>
      <c r="AW497" s="16">
        <f t="shared" si="277"/>
        <v>0</v>
      </c>
      <c r="AX497" s="16">
        <f t="shared" si="259"/>
        <v>0</v>
      </c>
      <c r="AY497" s="16">
        <f t="shared" si="260"/>
        <v>0</v>
      </c>
      <c r="AZ497" s="16">
        <f t="shared" si="261"/>
        <v>0</v>
      </c>
      <c r="BA497" s="16">
        <f t="shared" si="262"/>
        <v>0</v>
      </c>
    </row>
    <row r="498" spans="1:53" x14ac:dyDescent="0.25">
      <c r="A498" s="8" t="s">
        <v>1310</v>
      </c>
      <c r="B498" s="30" t="s">
        <v>797</v>
      </c>
      <c r="C498" s="9" t="s">
        <v>798</v>
      </c>
      <c r="D498" s="9" t="s">
        <v>483</v>
      </c>
      <c r="E498" s="9" t="s">
        <v>1466</v>
      </c>
      <c r="F498" s="28" t="s">
        <v>516</v>
      </c>
      <c r="G498" s="9" t="s">
        <v>480</v>
      </c>
      <c r="H498" s="11">
        <v>3.5000000000000003E-2</v>
      </c>
      <c r="I498" s="11"/>
      <c r="J498" s="11">
        <v>0.01</v>
      </c>
      <c r="K498" s="11">
        <v>0.01</v>
      </c>
      <c r="L498" s="11">
        <v>5.0000000000000001E-3</v>
      </c>
      <c r="M498" s="11">
        <v>5.0000000000000001E-3</v>
      </c>
      <c r="N498" s="11"/>
      <c r="O498" s="12">
        <f t="shared" si="263"/>
        <v>0</v>
      </c>
      <c r="P498" s="12">
        <f t="shared" si="264"/>
        <v>0</v>
      </c>
      <c r="Q498" s="12">
        <f t="shared" si="265"/>
        <v>0</v>
      </c>
      <c r="R498" s="12">
        <f t="shared" si="266"/>
        <v>0</v>
      </c>
      <c r="S498" s="12">
        <f t="shared" si="278"/>
        <v>0</v>
      </c>
      <c r="T498" s="12">
        <f t="shared" si="279"/>
        <v>0</v>
      </c>
      <c r="U498" s="12">
        <f t="shared" si="280"/>
        <v>0</v>
      </c>
      <c r="V498" s="12">
        <f t="shared" si="281"/>
        <v>0</v>
      </c>
      <c r="W498" s="12">
        <f t="shared" si="258"/>
        <v>0</v>
      </c>
      <c r="X498" s="12">
        <f t="shared" si="267"/>
        <v>0</v>
      </c>
      <c r="Y498" s="12">
        <f t="shared" si="268"/>
        <v>0</v>
      </c>
      <c r="Z498" s="12">
        <f t="shared" si="269"/>
        <v>0</v>
      </c>
      <c r="AA498" s="12">
        <f t="shared" si="270"/>
        <v>0</v>
      </c>
      <c r="AB498" s="12">
        <f t="shared" si="271"/>
        <v>0</v>
      </c>
      <c r="AC498" s="12">
        <v>50000000</v>
      </c>
      <c r="AD498" s="12">
        <v>50000000</v>
      </c>
      <c r="AE498" s="12">
        <f>SUMIFS('[1]TIẾN ĐỘ %'!$M$6:$M$1034,'[1]TIẾN ĐỘ %'!$G$6:$G$1034,$A498,'[1]TIẾN ĐỘ %'!$F$6:$F$1034,$E498)</f>
        <v>80000000</v>
      </c>
      <c r="AF498" s="12">
        <f t="shared" si="256"/>
        <v>180000000</v>
      </c>
      <c r="AG498" s="12">
        <v>19526400</v>
      </c>
      <c r="AH498" s="12">
        <v>17280000</v>
      </c>
      <c r="AI498" s="12">
        <v>38534400</v>
      </c>
      <c r="AJ498" s="12">
        <v>0</v>
      </c>
      <c r="AK498" s="12">
        <v>3840000</v>
      </c>
      <c r="AL498" s="12">
        <v>0</v>
      </c>
      <c r="AM498" s="12">
        <v>3840000</v>
      </c>
      <c r="AN498" s="12">
        <f>SUMIFS('[1]DATA THÔ IN'!$P$4:$P$12031,'[1]DATA THÔ IN'!$H$4:$H$12031,$A498,'[1]DATA THÔ IN'!$AC$4:$AC$12031,$E498,'[1]DATA THÔ IN'!$AH$4:$AH$12031,"Tiến độ 1")</f>
        <v>0</v>
      </c>
      <c r="AO498" s="12">
        <f>SUMIFS('[1]DATA THÔ IN'!$P$4:$P$12031,'[1]DATA THÔ IN'!$H$4:$H$12031,$A498,'[1]DATA THÔ IN'!$AC$4:$AC$12031,$E498,'[1]DATA THÔ IN'!$AH$4:$AH$12031,"Tiến độ 2")</f>
        <v>0</v>
      </c>
      <c r="AP498" s="12">
        <f>SUMIFS('[1]TIẾN ĐỘ %'!$N$6:$N$1034,'[1]TIẾN ĐỘ %'!$G$6:$G$1034,A498,'[1]TIẾN ĐỘ %'!$F$6:$F$1034,$E498)</f>
        <v>0</v>
      </c>
      <c r="AQ498" s="12">
        <f t="shared" si="257"/>
        <v>42374400</v>
      </c>
      <c r="AR498" s="15">
        <f t="shared" si="272"/>
        <v>0.39052799999999999</v>
      </c>
      <c r="AS498" s="15">
        <f t="shared" si="273"/>
        <v>0.34560000000000002</v>
      </c>
      <c r="AT498" s="15">
        <f t="shared" si="274"/>
        <v>0.77068800000000004</v>
      </c>
      <c r="AU498" s="16">
        <f t="shared" si="275"/>
        <v>0</v>
      </c>
      <c r="AV498" s="16">
        <f t="shared" si="276"/>
        <v>7.6799999999999993E-2</v>
      </c>
      <c r="AW498" s="16">
        <f t="shared" si="277"/>
        <v>7.6799999999999993E-2</v>
      </c>
      <c r="AX498" s="16">
        <f t="shared" si="259"/>
        <v>0</v>
      </c>
      <c r="AY498" s="16">
        <f t="shared" si="260"/>
        <v>0</v>
      </c>
      <c r="AZ498" s="16">
        <f t="shared" si="261"/>
        <v>0</v>
      </c>
      <c r="BA498" s="16">
        <f t="shared" si="262"/>
        <v>0.23541333333333334</v>
      </c>
    </row>
    <row r="499" spans="1:53" x14ac:dyDescent="0.25">
      <c r="A499" s="8" t="s">
        <v>1313</v>
      </c>
      <c r="B499" s="30" t="s">
        <v>803</v>
      </c>
      <c r="C499" s="9" t="s">
        <v>804</v>
      </c>
      <c r="D499" s="9" t="s">
        <v>478</v>
      </c>
      <c r="E499" s="9" t="s">
        <v>1466</v>
      </c>
      <c r="F499" s="28" t="s">
        <v>494</v>
      </c>
      <c r="G499" s="9" t="s">
        <v>480</v>
      </c>
      <c r="H499" s="11">
        <v>3.5000000000000003E-2</v>
      </c>
      <c r="I499" s="11"/>
      <c r="J499" s="11">
        <v>0.01</v>
      </c>
      <c r="K499" s="11">
        <v>0.01</v>
      </c>
      <c r="L499" s="11">
        <v>5.0000000000000001E-3</v>
      </c>
      <c r="M499" s="11">
        <v>5.0000000000000001E-3</v>
      </c>
      <c r="N499" s="11"/>
      <c r="O499" s="12">
        <f t="shared" si="263"/>
        <v>0</v>
      </c>
      <c r="P499" s="12">
        <f t="shared" si="264"/>
        <v>0</v>
      </c>
      <c r="Q499" s="12">
        <f t="shared" si="265"/>
        <v>0</v>
      </c>
      <c r="R499" s="12">
        <f t="shared" si="266"/>
        <v>0</v>
      </c>
      <c r="S499" s="12">
        <f t="shared" si="278"/>
        <v>0</v>
      </c>
      <c r="T499" s="12">
        <f t="shared" si="279"/>
        <v>0</v>
      </c>
      <c r="U499" s="12">
        <f t="shared" si="280"/>
        <v>0</v>
      </c>
      <c r="V499" s="12">
        <f t="shared" si="281"/>
        <v>0</v>
      </c>
      <c r="W499" s="12">
        <f t="shared" si="258"/>
        <v>0</v>
      </c>
      <c r="X499" s="12">
        <f t="shared" si="267"/>
        <v>0</v>
      </c>
      <c r="Y499" s="12">
        <f t="shared" si="268"/>
        <v>1351432.32</v>
      </c>
      <c r="Z499" s="12">
        <f t="shared" si="269"/>
        <v>0</v>
      </c>
      <c r="AA499" s="12">
        <f t="shared" si="270"/>
        <v>1351432.32</v>
      </c>
      <c r="AB499" s="12">
        <f t="shared" si="271"/>
        <v>0</v>
      </c>
      <c r="AC499" s="12">
        <v>50000000</v>
      </c>
      <c r="AD499" s="12">
        <v>100000000</v>
      </c>
      <c r="AE499" s="12">
        <f>SUMIFS('[1]TIẾN ĐỘ %'!$M$6:$M$1034,'[1]TIẾN ĐỘ %'!$G$6:$G$1034,$A499,'[1]TIẾN ĐỘ %'!$F$6:$F$1034,$E499)</f>
        <v>140000000</v>
      </c>
      <c r="AF499" s="12">
        <f t="shared" si="256"/>
        <v>290000000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f>SUMIFS('[1]DATA THÔ IN'!$P$4:$P$12031,'[1]DATA THÔ IN'!$H$4:$H$12031,$A499,'[1]DATA THÔ IN'!$AC$4:$AC$12031,$E499,'[1]DATA THÔ IN'!$AH$4:$AH$12031,"Tiến độ 1")</f>
        <v>140044800</v>
      </c>
      <c r="AO499" s="12">
        <f>SUMIFS('[1]DATA THÔ IN'!$P$4:$P$12031,'[1]DATA THÔ IN'!$H$4:$H$12031,$A499,'[1]DATA THÔ IN'!$AC$4:$AC$12031,$E499,'[1]DATA THÔ IN'!$AH$4:$AH$12031,"Tiến độ 2")</f>
        <v>0</v>
      </c>
      <c r="AP499" s="12">
        <f>SUMIFS('[1]TIẾN ĐỘ %'!$N$6:$N$1034,'[1]TIẾN ĐỘ %'!$G$6:$G$1034,A499,'[1]TIẾN ĐỘ %'!$F$6:$F$1034,$E499)</f>
        <v>140044800</v>
      </c>
      <c r="AQ499" s="12">
        <f t="shared" si="257"/>
        <v>140044800</v>
      </c>
      <c r="AR499" s="15">
        <f t="shared" si="272"/>
        <v>0</v>
      </c>
      <c r="AS499" s="15">
        <f t="shared" si="273"/>
        <v>0</v>
      </c>
      <c r="AT499" s="15">
        <f t="shared" si="274"/>
        <v>0</v>
      </c>
      <c r="AU499" s="16">
        <f t="shared" si="275"/>
        <v>0</v>
      </c>
      <c r="AV499" s="16">
        <f t="shared" si="276"/>
        <v>0</v>
      </c>
      <c r="AW499" s="16">
        <f t="shared" si="277"/>
        <v>0</v>
      </c>
      <c r="AX499" s="16">
        <f t="shared" si="259"/>
        <v>1.0003200000000001</v>
      </c>
      <c r="AY499" s="16">
        <f t="shared" si="260"/>
        <v>0</v>
      </c>
      <c r="AZ499" s="16">
        <f t="shared" si="261"/>
        <v>1.0003200000000001</v>
      </c>
      <c r="BA499" s="16">
        <f t="shared" si="262"/>
        <v>0.48291310344827587</v>
      </c>
    </row>
    <row r="500" spans="1:53" x14ac:dyDescent="0.25">
      <c r="A500" s="8" t="s">
        <v>1321</v>
      </c>
      <c r="B500" s="30" t="s">
        <v>819</v>
      </c>
      <c r="C500" s="9" t="s">
        <v>820</v>
      </c>
      <c r="D500" s="9" t="s">
        <v>478</v>
      </c>
      <c r="E500" s="9" t="s">
        <v>1466</v>
      </c>
      <c r="F500" s="28" t="s">
        <v>494</v>
      </c>
      <c r="G500" s="9" t="s">
        <v>480</v>
      </c>
      <c r="H500" s="11">
        <v>3.5000000000000003E-2</v>
      </c>
      <c r="I500" s="11"/>
      <c r="J500" s="11">
        <v>0.01</v>
      </c>
      <c r="K500" s="11">
        <v>0.01</v>
      </c>
      <c r="L500" s="11">
        <v>5.0000000000000001E-3</v>
      </c>
      <c r="M500" s="11">
        <v>5.0000000000000001E-3</v>
      </c>
      <c r="N500" s="11"/>
      <c r="O500" s="12">
        <f t="shared" si="263"/>
        <v>0</v>
      </c>
      <c r="P500" s="12">
        <f t="shared" si="264"/>
        <v>509056.8</v>
      </c>
      <c r="Q500" s="12">
        <f t="shared" si="265"/>
        <v>726482.88</v>
      </c>
      <c r="R500" s="12">
        <f t="shared" si="266"/>
        <v>1286121.1200000001</v>
      </c>
      <c r="S500" s="12">
        <f t="shared" si="278"/>
        <v>0</v>
      </c>
      <c r="T500" s="12">
        <f t="shared" si="279"/>
        <v>474031</v>
      </c>
      <c r="U500" s="12">
        <f t="shared" si="280"/>
        <v>575850</v>
      </c>
      <c r="V500" s="12">
        <f t="shared" si="281"/>
        <v>1049881</v>
      </c>
      <c r="W500" s="12">
        <f t="shared" si="258"/>
        <v>491224</v>
      </c>
      <c r="X500" s="12">
        <f t="shared" si="267"/>
        <v>0</v>
      </c>
      <c r="Y500" s="12">
        <f t="shared" si="268"/>
        <v>1499100.48</v>
      </c>
      <c r="Z500" s="12">
        <f t="shared" si="269"/>
        <v>29181.599999999999</v>
      </c>
      <c r="AA500" s="12">
        <f t="shared" si="270"/>
        <v>1557463.68</v>
      </c>
      <c r="AB500" s="12">
        <f t="shared" si="271"/>
        <v>1946733.0999999999</v>
      </c>
      <c r="AC500" s="12">
        <v>120000000</v>
      </c>
      <c r="AD500" s="12">
        <v>100000000</v>
      </c>
      <c r="AE500" s="12">
        <f>SUMIFS('[1]TIẾN ĐỘ %'!$M$6:$M$1034,'[1]TIẾN ĐỘ %'!$G$6:$G$1034,$A500,'[1]TIẾN ĐỘ %'!$F$6:$F$1034,$E500)</f>
        <v>150000000</v>
      </c>
      <c r="AF500" s="12">
        <f t="shared" si="256"/>
        <v>370000000</v>
      </c>
      <c r="AG500" s="12">
        <v>52752000</v>
      </c>
      <c r="AH500" s="12">
        <v>75283200</v>
      </c>
      <c r="AI500" s="12">
        <v>133276800</v>
      </c>
      <c r="AJ500" s="12">
        <v>49122400</v>
      </c>
      <c r="AK500" s="12">
        <v>59673600</v>
      </c>
      <c r="AL500" s="12">
        <v>49122400</v>
      </c>
      <c r="AM500" s="12">
        <v>108796000</v>
      </c>
      <c r="AN500" s="12">
        <f>SUMIFS('[1]DATA THÔ IN'!$P$4:$P$12031,'[1]DATA THÔ IN'!$H$4:$H$12031,$A500,'[1]DATA THÔ IN'!$AC$4:$AC$12031,$E500,'[1]DATA THÔ IN'!$AH$4:$AH$12031,"Tiến độ 1")</f>
        <v>155347200</v>
      </c>
      <c r="AO500" s="12">
        <f>SUMIFS('[1]DATA THÔ IN'!$P$4:$P$12031,'[1]DATA THÔ IN'!$H$4:$H$12031,$A500,'[1]DATA THÔ IN'!$AC$4:$AC$12031,$E500,'[1]DATA THÔ IN'!$AH$4:$AH$12031,"Tiến độ 2")</f>
        <v>3024000</v>
      </c>
      <c r="AP500" s="12">
        <f>SUMIFS('[1]TIẾN ĐỘ %'!$N$6:$N$1034,'[1]TIẾN ĐỘ %'!$G$6:$G$1034,A500,'[1]TIẾN ĐỘ %'!$F$6:$F$1034,$E500)</f>
        <v>161395200</v>
      </c>
      <c r="AQ500" s="12">
        <f t="shared" si="257"/>
        <v>403468000</v>
      </c>
      <c r="AR500" s="15">
        <f t="shared" si="272"/>
        <v>0.43959999999999999</v>
      </c>
      <c r="AS500" s="15">
        <f t="shared" si="273"/>
        <v>0.62736000000000003</v>
      </c>
      <c r="AT500" s="15">
        <f t="shared" si="274"/>
        <v>1.1106400000000001</v>
      </c>
      <c r="AU500" s="16">
        <f t="shared" si="275"/>
        <v>0.49122399999999999</v>
      </c>
      <c r="AV500" s="16">
        <f t="shared" si="276"/>
        <v>0.59673600000000004</v>
      </c>
      <c r="AW500" s="16">
        <f t="shared" si="277"/>
        <v>1.08796</v>
      </c>
      <c r="AX500" s="16">
        <f t="shared" si="259"/>
        <v>1.0356479999999999</v>
      </c>
      <c r="AY500" s="16">
        <f t="shared" si="260"/>
        <v>2.0160000000000001E-2</v>
      </c>
      <c r="AZ500" s="16">
        <f t="shared" si="261"/>
        <v>1.075968</v>
      </c>
      <c r="BA500" s="16">
        <f t="shared" si="262"/>
        <v>1.0904540540540542</v>
      </c>
    </row>
    <row r="501" spans="1:53" x14ac:dyDescent="0.25">
      <c r="A501" s="8" t="s">
        <v>1324</v>
      </c>
      <c r="B501" s="30" t="s">
        <v>823</v>
      </c>
      <c r="C501" s="9" t="s">
        <v>824</v>
      </c>
      <c r="D501" s="9" t="s">
        <v>478</v>
      </c>
      <c r="E501" s="9" t="s">
        <v>1466</v>
      </c>
      <c r="F501" s="28" t="s">
        <v>479</v>
      </c>
      <c r="G501" s="9" t="s">
        <v>480</v>
      </c>
      <c r="H501" s="11">
        <v>3.5000000000000003E-2</v>
      </c>
      <c r="I501" s="11"/>
      <c r="J501" s="11">
        <v>0.01</v>
      </c>
      <c r="K501" s="11">
        <v>0.01</v>
      </c>
      <c r="L501" s="11">
        <v>5.0000000000000001E-3</v>
      </c>
      <c r="M501" s="11">
        <v>5.0000000000000001E-3</v>
      </c>
      <c r="N501" s="11"/>
      <c r="O501" s="12">
        <f t="shared" si="263"/>
        <v>0</v>
      </c>
      <c r="P501" s="12">
        <f t="shared" si="264"/>
        <v>489139.20000000001</v>
      </c>
      <c r="Q501" s="12">
        <f t="shared" si="265"/>
        <v>669787.19999999995</v>
      </c>
      <c r="R501" s="12">
        <f t="shared" si="266"/>
        <v>1158926.4000000001</v>
      </c>
      <c r="S501" s="12">
        <f t="shared" si="278"/>
        <v>0</v>
      </c>
      <c r="T501" s="12">
        <f t="shared" si="279"/>
        <v>0</v>
      </c>
      <c r="U501" s="12">
        <f t="shared" si="280"/>
        <v>0</v>
      </c>
      <c r="V501" s="12">
        <f t="shared" si="281"/>
        <v>0</v>
      </c>
      <c r="W501" s="12">
        <f t="shared" si="258"/>
        <v>0</v>
      </c>
      <c r="X501" s="12">
        <f t="shared" si="267"/>
        <v>0</v>
      </c>
      <c r="Y501" s="12">
        <f t="shared" si="268"/>
        <v>690909.12</v>
      </c>
      <c r="Z501" s="12">
        <f t="shared" si="269"/>
        <v>0</v>
      </c>
      <c r="AA501" s="12">
        <f t="shared" si="270"/>
        <v>1579471.47</v>
      </c>
      <c r="AB501" s="12">
        <f t="shared" si="271"/>
        <v>0</v>
      </c>
      <c r="AC501" s="12">
        <v>80000000</v>
      </c>
      <c r="AD501" s="12">
        <v>100000000</v>
      </c>
      <c r="AE501" s="12">
        <f>SUMIFS('[1]TIẾN ĐỘ %'!$M$6:$M$1034,'[1]TIẾN ĐỘ %'!$G$6:$G$1034,$A501,'[1]TIẾN ĐỘ %'!$F$6:$F$1034,$E501)</f>
        <v>130000000</v>
      </c>
      <c r="AF501" s="12">
        <f t="shared" si="256"/>
        <v>310000000</v>
      </c>
      <c r="AG501" s="12">
        <v>50688000</v>
      </c>
      <c r="AH501" s="12">
        <v>69408000</v>
      </c>
      <c r="AI501" s="12">
        <v>120096000</v>
      </c>
      <c r="AJ501" s="12">
        <v>0</v>
      </c>
      <c r="AK501" s="12">
        <v>0</v>
      </c>
      <c r="AL501" s="12">
        <v>0</v>
      </c>
      <c r="AM501" s="12">
        <v>0</v>
      </c>
      <c r="AN501" s="12">
        <f>SUMIFS('[1]DATA THÔ IN'!$P$4:$P$12031,'[1]DATA THÔ IN'!$H$4:$H$12031,$A501,'[1]DATA THÔ IN'!$AC$4:$AC$12031,$E501,'[1]DATA THÔ IN'!$AH$4:$AH$12031,"Tiến độ 1")</f>
        <v>71596800</v>
      </c>
      <c r="AO501" s="12">
        <f>SUMIFS('[1]DATA THÔ IN'!$P$4:$P$12031,'[1]DATA THÔ IN'!$H$4:$H$12031,$A501,'[1]DATA THÔ IN'!$AC$4:$AC$12031,$E501,'[1]DATA THÔ IN'!$AH$4:$AH$12031,"Tiến độ 2")</f>
        <v>111000</v>
      </c>
      <c r="AP501" s="12">
        <f>SUMIFS('[1]TIẾN ĐỘ %'!$N$6:$N$1034,'[1]TIẾN ĐỘ %'!$G$6:$G$1034,A501,'[1]TIẾN ĐỘ %'!$F$6:$F$1034,$E501)</f>
        <v>163675800</v>
      </c>
      <c r="AQ501" s="12">
        <f t="shared" si="257"/>
        <v>283771800</v>
      </c>
      <c r="AR501" s="15">
        <f t="shared" si="272"/>
        <v>0.63360000000000005</v>
      </c>
      <c r="AS501" s="15">
        <f t="shared" si="273"/>
        <v>0.86760000000000004</v>
      </c>
      <c r="AT501" s="15">
        <f t="shared" si="274"/>
        <v>1.5012000000000001</v>
      </c>
      <c r="AU501" s="16">
        <f t="shared" si="275"/>
        <v>0</v>
      </c>
      <c r="AV501" s="16">
        <f t="shared" si="276"/>
        <v>0</v>
      </c>
      <c r="AW501" s="16">
        <f t="shared" si="277"/>
        <v>0</v>
      </c>
      <c r="AX501" s="16">
        <f t="shared" si="259"/>
        <v>0.55074461538461539</v>
      </c>
      <c r="AY501" s="16">
        <f t="shared" si="260"/>
        <v>8.5384615384615382E-4</v>
      </c>
      <c r="AZ501" s="16">
        <f t="shared" si="261"/>
        <v>1.2590446153846153</v>
      </c>
      <c r="BA501" s="16">
        <f t="shared" si="262"/>
        <v>0.91539290322580646</v>
      </c>
    </row>
    <row r="502" spans="1:53" x14ac:dyDescent="0.25">
      <c r="A502" s="8" t="s">
        <v>1264</v>
      </c>
      <c r="B502" s="30" t="s">
        <v>128</v>
      </c>
      <c r="C502" s="9" t="s">
        <v>129</v>
      </c>
      <c r="D502" s="9" t="s">
        <v>55</v>
      </c>
      <c r="E502" s="9" t="s">
        <v>1466</v>
      </c>
      <c r="F502" s="28" t="s">
        <v>56</v>
      </c>
      <c r="G502" s="9" t="s">
        <v>57</v>
      </c>
      <c r="H502" s="11">
        <v>3.5000000000000003E-2</v>
      </c>
      <c r="I502" s="11"/>
      <c r="J502" s="11">
        <v>0.01</v>
      </c>
      <c r="K502" s="11">
        <v>0.01</v>
      </c>
      <c r="L502" s="11">
        <v>5.0000000000000001E-3</v>
      </c>
      <c r="M502" s="11">
        <v>5.0000000000000001E-3</v>
      </c>
      <c r="N502" s="11"/>
      <c r="O502" s="12">
        <f t="shared" si="263"/>
        <v>0</v>
      </c>
      <c r="P502" s="12">
        <f t="shared" si="264"/>
        <v>0</v>
      </c>
      <c r="Q502" s="12">
        <f t="shared" si="265"/>
        <v>1749599.04</v>
      </c>
      <c r="R502" s="12">
        <f t="shared" si="266"/>
        <v>3097404.89</v>
      </c>
      <c r="S502" s="12">
        <f t="shared" si="278"/>
        <v>0</v>
      </c>
      <c r="T502" s="12">
        <f t="shared" si="279"/>
        <v>0</v>
      </c>
      <c r="U502" s="12">
        <f t="shared" si="280"/>
        <v>2459592</v>
      </c>
      <c r="V502" s="12">
        <f t="shared" si="281"/>
        <v>2731027</v>
      </c>
      <c r="W502" s="12">
        <f t="shared" si="258"/>
        <v>0</v>
      </c>
      <c r="X502" s="12">
        <f t="shared" si="267"/>
        <v>0</v>
      </c>
      <c r="Y502" s="12">
        <f t="shared" si="268"/>
        <v>1176157.44</v>
      </c>
      <c r="Z502" s="12">
        <f t="shared" si="269"/>
        <v>1752748.8</v>
      </c>
      <c r="AA502" s="12">
        <f t="shared" si="270"/>
        <v>2928906.2399999998</v>
      </c>
      <c r="AB502" s="12">
        <f t="shared" si="271"/>
        <v>4378669.165</v>
      </c>
      <c r="AC502" s="12">
        <v>300000000</v>
      </c>
      <c r="AD502" s="12">
        <v>280000000</v>
      </c>
      <c r="AE502" s="12">
        <f>SUMIFS('[1]TIẾN ĐỘ %'!$M$6:$M$1034,'[1]TIẾN ĐỘ %'!$G$6:$G$1034,$A502,'[1]TIẾN ĐỘ %'!$F$6:$F$1034,$E502)</f>
        <v>300000000</v>
      </c>
      <c r="AF502" s="12">
        <f t="shared" si="256"/>
        <v>880000000</v>
      </c>
      <c r="AG502" s="12">
        <v>18960000</v>
      </c>
      <c r="AH502" s="12">
        <v>181305600</v>
      </c>
      <c r="AI502" s="12">
        <v>320974600</v>
      </c>
      <c r="AJ502" s="12">
        <v>0</v>
      </c>
      <c r="AK502" s="12">
        <v>254880000</v>
      </c>
      <c r="AL502" s="12">
        <v>0</v>
      </c>
      <c r="AM502" s="12">
        <v>283008000</v>
      </c>
      <c r="AN502" s="12">
        <f>SUMIFS('[1]DATA THÔ IN'!$P$4:$P$12031,'[1]DATA THÔ IN'!$H$4:$H$12031,$A502,'[1]DATA THÔ IN'!$AC$4:$AC$12031,$E502,'[1]DATA THÔ IN'!$AH$4:$AH$12031,"Tiến độ 1")</f>
        <v>121881600</v>
      </c>
      <c r="AO502" s="12">
        <f>SUMIFS('[1]DATA THÔ IN'!$P$4:$P$12031,'[1]DATA THÔ IN'!$H$4:$H$12031,$A502,'[1]DATA THÔ IN'!$AC$4:$AC$12031,$E502,'[1]DATA THÔ IN'!$AH$4:$AH$12031,"Tiến độ 2")</f>
        <v>181632000</v>
      </c>
      <c r="AP502" s="12">
        <f>SUMIFS('[1]TIẾN ĐỘ %'!$N$6:$N$1034,'[1]TIẾN ĐỘ %'!$G$6:$G$1034,A502,'[1]TIẾN ĐỘ %'!$F$6:$F$1034,$E502)</f>
        <v>303513600</v>
      </c>
      <c r="AQ502" s="12">
        <f t="shared" si="257"/>
        <v>907496200</v>
      </c>
      <c r="AR502" s="15">
        <f t="shared" si="272"/>
        <v>6.3200000000000006E-2</v>
      </c>
      <c r="AS502" s="15">
        <f t="shared" si="273"/>
        <v>0.604352</v>
      </c>
      <c r="AT502" s="15">
        <f t="shared" si="274"/>
        <v>1.0699153333333333</v>
      </c>
      <c r="AU502" s="16">
        <f t="shared" si="275"/>
        <v>0</v>
      </c>
      <c r="AV502" s="16">
        <f t="shared" si="276"/>
        <v>0.91028571428571425</v>
      </c>
      <c r="AW502" s="16">
        <f t="shared" si="277"/>
        <v>1.0107428571428572</v>
      </c>
      <c r="AX502" s="16">
        <f t="shared" si="259"/>
        <v>0.40627200000000002</v>
      </c>
      <c r="AY502" s="16">
        <f t="shared" si="260"/>
        <v>0.60543999999999998</v>
      </c>
      <c r="AZ502" s="16">
        <f t="shared" si="261"/>
        <v>1.0117119999999999</v>
      </c>
      <c r="BA502" s="16">
        <f t="shared" si="262"/>
        <v>1.0312456818181819</v>
      </c>
    </row>
    <row r="503" spans="1:53" x14ac:dyDescent="0.25">
      <c r="A503" s="8" t="s">
        <v>1267</v>
      </c>
      <c r="B503" s="30" t="s">
        <v>134</v>
      </c>
      <c r="C503" s="9" t="s">
        <v>135</v>
      </c>
      <c r="D503" s="9" t="s">
        <v>1391</v>
      </c>
      <c r="E503" s="9" t="s">
        <v>1466</v>
      </c>
      <c r="F503" s="28" t="s">
        <v>67</v>
      </c>
      <c r="G503" s="9" t="s">
        <v>57</v>
      </c>
      <c r="H503" s="11">
        <v>3.5000000000000003E-2</v>
      </c>
      <c r="I503" s="11"/>
      <c r="J503" s="11">
        <v>0.01</v>
      </c>
      <c r="K503" s="11">
        <v>0.01</v>
      </c>
      <c r="L503" s="11">
        <v>5.0000000000000001E-3</v>
      </c>
      <c r="M503" s="11">
        <v>5.0000000000000001E-3</v>
      </c>
      <c r="N503" s="11"/>
      <c r="O503" s="12">
        <f t="shared" si="263"/>
        <v>0</v>
      </c>
      <c r="P503" s="12">
        <f t="shared" si="264"/>
        <v>0</v>
      </c>
      <c r="Q503" s="12">
        <f t="shared" si="265"/>
        <v>0</v>
      </c>
      <c r="R503" s="12">
        <f t="shared" si="266"/>
        <v>0</v>
      </c>
      <c r="S503" s="12">
        <f t="shared" si="278"/>
        <v>0</v>
      </c>
      <c r="T503" s="12">
        <f t="shared" si="279"/>
        <v>0</v>
      </c>
      <c r="U503" s="12">
        <f t="shared" si="280"/>
        <v>0</v>
      </c>
      <c r="V503" s="12">
        <f t="shared" si="281"/>
        <v>0</v>
      </c>
      <c r="W503" s="12">
        <f t="shared" si="258"/>
        <v>0</v>
      </c>
      <c r="X503" s="12">
        <f t="shared" si="267"/>
        <v>0</v>
      </c>
      <c r="Y503" s="12">
        <f t="shared" si="268"/>
        <v>0</v>
      </c>
      <c r="Z503" s="12">
        <f t="shared" si="269"/>
        <v>0</v>
      </c>
      <c r="AA503" s="12">
        <f t="shared" si="270"/>
        <v>0</v>
      </c>
      <c r="AB503" s="12">
        <f t="shared" si="271"/>
        <v>0</v>
      </c>
      <c r="AC503" s="12">
        <v>0</v>
      </c>
      <c r="AD503" s="12">
        <v>0</v>
      </c>
      <c r="AE503" s="12">
        <f>SUMIFS('[1]TIẾN ĐỘ %'!$M$6:$M$1034,'[1]TIẾN ĐỘ %'!$G$6:$G$1034,$A503,'[1]TIẾN ĐỘ %'!$F$6:$F$1034,$E503)</f>
        <v>0</v>
      </c>
      <c r="AF503" s="12">
        <f t="shared" si="256"/>
        <v>0</v>
      </c>
      <c r="AG503" s="12">
        <v>0</v>
      </c>
      <c r="AH503" s="12">
        <v>0</v>
      </c>
      <c r="AI503" s="12">
        <v>-213281600</v>
      </c>
      <c r="AJ503" s="12">
        <v>0</v>
      </c>
      <c r="AK503" s="12">
        <v>0</v>
      </c>
      <c r="AL503" s="12">
        <v>0</v>
      </c>
      <c r="AM503" s="12">
        <v>0</v>
      </c>
      <c r="AN503" s="12">
        <f>SUMIFS('[1]DATA THÔ IN'!$P$4:$P$12031,'[1]DATA THÔ IN'!$H$4:$H$12031,$A503,'[1]DATA THÔ IN'!$AC$4:$AC$12031,$E503,'[1]DATA THÔ IN'!$AH$4:$AH$12031,"Tiến độ 1")</f>
        <v>0</v>
      </c>
      <c r="AO503" s="12">
        <f>SUMIFS('[1]DATA THÔ IN'!$P$4:$P$12031,'[1]DATA THÔ IN'!$H$4:$H$12031,$A503,'[1]DATA THÔ IN'!$AC$4:$AC$12031,$E503,'[1]DATA THÔ IN'!$AH$4:$AH$12031,"Tiến độ 2")</f>
        <v>0</v>
      </c>
      <c r="AP503" s="12">
        <f>SUMIFS('[1]TIẾN ĐỘ %'!$N$6:$N$1034,'[1]TIẾN ĐỘ %'!$G$6:$G$1034,A503,'[1]TIẾN ĐỘ %'!$F$6:$F$1034,$E503)</f>
        <v>0</v>
      </c>
      <c r="AQ503" s="12">
        <f t="shared" si="257"/>
        <v>-213281600</v>
      </c>
      <c r="AR503" s="15">
        <f t="shared" si="272"/>
        <v>0</v>
      </c>
      <c r="AS503" s="15">
        <f t="shared" si="273"/>
        <v>0</v>
      </c>
      <c r="AT503" s="15">
        <f t="shared" si="274"/>
        <v>0</v>
      </c>
      <c r="AU503" s="16">
        <f t="shared" si="275"/>
        <v>0</v>
      </c>
      <c r="AV503" s="16">
        <f t="shared" si="276"/>
        <v>0</v>
      </c>
      <c r="AW503" s="16">
        <f t="shared" si="277"/>
        <v>0</v>
      </c>
      <c r="AX503" s="16">
        <f t="shared" si="259"/>
        <v>0</v>
      </c>
      <c r="AY503" s="16">
        <f t="shared" si="260"/>
        <v>0</v>
      </c>
      <c r="AZ503" s="16">
        <f t="shared" si="261"/>
        <v>0</v>
      </c>
      <c r="BA503" s="16">
        <f t="shared" si="262"/>
        <v>0</v>
      </c>
    </row>
    <row r="504" spans="1:53" x14ac:dyDescent="0.25">
      <c r="A504" s="8" t="s">
        <v>1268</v>
      </c>
      <c r="B504" s="30" t="s">
        <v>136</v>
      </c>
      <c r="C504" s="9" t="s">
        <v>137</v>
      </c>
      <c r="D504" s="9" t="s">
        <v>55</v>
      </c>
      <c r="E504" s="9" t="s">
        <v>1466</v>
      </c>
      <c r="F504" s="28" t="s">
        <v>70</v>
      </c>
      <c r="G504" s="9" t="s">
        <v>57</v>
      </c>
      <c r="H504" s="11">
        <v>3.5000000000000003E-2</v>
      </c>
      <c r="I504" s="11"/>
      <c r="J504" s="11">
        <v>0.01</v>
      </c>
      <c r="K504" s="11">
        <v>0.01</v>
      </c>
      <c r="L504" s="11">
        <v>5.0000000000000001E-3</v>
      </c>
      <c r="M504" s="11">
        <v>5.0000000000000001E-3</v>
      </c>
      <c r="N504" s="11"/>
      <c r="O504" s="12">
        <f t="shared" si="263"/>
        <v>0</v>
      </c>
      <c r="P504" s="12">
        <f t="shared" si="264"/>
        <v>0</v>
      </c>
      <c r="Q504" s="12">
        <f t="shared" si="265"/>
        <v>0</v>
      </c>
      <c r="R504" s="12">
        <f t="shared" si="266"/>
        <v>1958316.96</v>
      </c>
      <c r="S504" s="12">
        <f t="shared" si="278"/>
        <v>0</v>
      </c>
      <c r="T504" s="12">
        <f t="shared" si="279"/>
        <v>0</v>
      </c>
      <c r="U504" s="12">
        <f t="shared" si="280"/>
        <v>0</v>
      </c>
      <c r="V504" s="12">
        <f t="shared" si="281"/>
        <v>0</v>
      </c>
      <c r="W504" s="12">
        <f t="shared" si="258"/>
        <v>0</v>
      </c>
      <c r="X504" s="12">
        <f t="shared" si="267"/>
        <v>0</v>
      </c>
      <c r="Y504" s="12">
        <f t="shared" si="268"/>
        <v>0</v>
      </c>
      <c r="Z504" s="12">
        <f t="shared" si="269"/>
        <v>0</v>
      </c>
      <c r="AA504" s="12">
        <f t="shared" si="270"/>
        <v>0</v>
      </c>
      <c r="AB504" s="12">
        <f t="shared" si="271"/>
        <v>0</v>
      </c>
      <c r="AC504" s="12">
        <v>200000000</v>
      </c>
      <c r="AD504" s="12">
        <v>0</v>
      </c>
      <c r="AE504" s="12">
        <f>SUMIFS('[1]TIẾN ĐỘ %'!$M$6:$M$1034,'[1]TIẾN ĐỘ %'!$G$6:$G$1034,$A504,'[1]TIẾN ĐỘ %'!$F$6:$F$1034,$E504)</f>
        <v>0</v>
      </c>
      <c r="AF504" s="12">
        <f t="shared" si="256"/>
        <v>200000000</v>
      </c>
      <c r="AG504" s="12">
        <v>57734400</v>
      </c>
      <c r="AH504" s="12">
        <v>66336000</v>
      </c>
      <c r="AI504" s="12">
        <v>202934400</v>
      </c>
      <c r="AJ504" s="12">
        <v>0</v>
      </c>
      <c r="AK504" s="12">
        <v>0</v>
      </c>
      <c r="AL504" s="12">
        <v>0</v>
      </c>
      <c r="AM504" s="12">
        <v>0</v>
      </c>
      <c r="AN504" s="12">
        <f>SUMIFS('[1]DATA THÔ IN'!$P$4:$P$12031,'[1]DATA THÔ IN'!$H$4:$H$12031,$A504,'[1]DATA THÔ IN'!$AC$4:$AC$12031,$E504,'[1]DATA THÔ IN'!$AH$4:$AH$12031,"Tiến độ 1")</f>
        <v>0</v>
      </c>
      <c r="AO504" s="12">
        <f>SUMIFS('[1]DATA THÔ IN'!$P$4:$P$12031,'[1]DATA THÔ IN'!$H$4:$H$12031,$A504,'[1]DATA THÔ IN'!$AC$4:$AC$12031,$E504,'[1]DATA THÔ IN'!$AH$4:$AH$12031,"Tiến độ 2")</f>
        <v>-81297200</v>
      </c>
      <c r="AP504" s="12">
        <f>SUMIFS('[1]TIẾN ĐỘ %'!$N$6:$N$1034,'[1]TIẾN ĐỘ %'!$G$6:$G$1034,A504,'[1]TIẾN ĐỘ %'!$F$6:$F$1034,$E504)</f>
        <v>-81297200</v>
      </c>
      <c r="AQ504" s="12">
        <f t="shared" si="257"/>
        <v>121637200</v>
      </c>
      <c r="AR504" s="15">
        <f t="shared" si="272"/>
        <v>0.28867199999999998</v>
      </c>
      <c r="AS504" s="15">
        <f t="shared" si="273"/>
        <v>0.33167999999999997</v>
      </c>
      <c r="AT504" s="15">
        <f t="shared" si="274"/>
        <v>1.014672</v>
      </c>
      <c r="AU504" s="16">
        <f t="shared" si="275"/>
        <v>0</v>
      </c>
      <c r="AV504" s="16">
        <f t="shared" si="276"/>
        <v>0</v>
      </c>
      <c r="AW504" s="16">
        <f t="shared" si="277"/>
        <v>0</v>
      </c>
      <c r="AX504" s="16">
        <f t="shared" si="259"/>
        <v>0</v>
      </c>
      <c r="AY504" s="16">
        <f t="shared" si="260"/>
        <v>0</v>
      </c>
      <c r="AZ504" s="16">
        <f t="shared" si="261"/>
        <v>0</v>
      </c>
      <c r="BA504" s="16">
        <f t="shared" si="262"/>
        <v>0.608186</v>
      </c>
    </row>
    <row r="505" spans="1:53" x14ac:dyDescent="0.25">
      <c r="A505" s="8" t="s">
        <v>1270</v>
      </c>
      <c r="B505" s="30" t="s">
        <v>140</v>
      </c>
      <c r="C505" s="9" t="s">
        <v>141</v>
      </c>
      <c r="D505" s="9" t="s">
        <v>76</v>
      </c>
      <c r="E505" s="9" t="s">
        <v>1466</v>
      </c>
      <c r="F505" s="28" t="s">
        <v>77</v>
      </c>
      <c r="G505" s="9" t="s">
        <v>57</v>
      </c>
      <c r="H505" s="11">
        <v>3.5000000000000003E-2</v>
      </c>
      <c r="I505" s="11"/>
      <c r="J505" s="11">
        <v>0.01</v>
      </c>
      <c r="K505" s="11">
        <v>0.01</v>
      </c>
      <c r="L505" s="11">
        <v>5.0000000000000001E-3</v>
      </c>
      <c r="M505" s="11">
        <v>5.0000000000000001E-3</v>
      </c>
      <c r="N505" s="11"/>
      <c r="O505" s="12">
        <f t="shared" si="263"/>
        <v>0</v>
      </c>
      <c r="P505" s="12">
        <f t="shared" si="264"/>
        <v>2611614.2399999998</v>
      </c>
      <c r="Q505" s="12">
        <f t="shared" si="265"/>
        <v>2184451.1999999997</v>
      </c>
      <c r="R505" s="12">
        <f t="shared" si="266"/>
        <v>5176593.8899999997</v>
      </c>
      <c r="S505" s="12">
        <f t="shared" si="278"/>
        <v>0</v>
      </c>
      <c r="T505" s="12">
        <f t="shared" si="279"/>
        <v>3899588</v>
      </c>
      <c r="U505" s="12">
        <f t="shared" si="280"/>
        <v>1915703</v>
      </c>
      <c r="V505" s="12">
        <f t="shared" si="281"/>
        <v>5815291</v>
      </c>
      <c r="W505" s="12">
        <f t="shared" si="258"/>
        <v>4041024</v>
      </c>
      <c r="X505" s="12">
        <f t="shared" si="267"/>
        <v>0</v>
      </c>
      <c r="Y505" s="12">
        <f t="shared" si="268"/>
        <v>2824408.32</v>
      </c>
      <c r="Z505" s="12">
        <f t="shared" si="269"/>
        <v>0</v>
      </c>
      <c r="AA505" s="12">
        <f t="shared" si="270"/>
        <v>5804266.5599999996</v>
      </c>
      <c r="AB505" s="12">
        <f t="shared" si="271"/>
        <v>8398075.584999999</v>
      </c>
      <c r="AC505" s="12">
        <v>400000000</v>
      </c>
      <c r="AD505" s="12">
        <v>400000000</v>
      </c>
      <c r="AE505" s="12">
        <f>SUMIFS('[1]TIẾN ĐỘ %'!$M$6:$M$1034,'[1]TIẾN ĐỘ %'!$G$6:$G$1034,$A505,'[1]TIẾN ĐỘ %'!$F$6:$F$1034,$E505)</f>
        <v>600000000</v>
      </c>
      <c r="AF505" s="12">
        <f t="shared" si="256"/>
        <v>1400000000</v>
      </c>
      <c r="AG505" s="12">
        <v>270633600</v>
      </c>
      <c r="AH505" s="12">
        <v>226368000</v>
      </c>
      <c r="AI505" s="12">
        <v>536434600</v>
      </c>
      <c r="AJ505" s="12">
        <v>404102400</v>
      </c>
      <c r="AK505" s="12">
        <v>198518400</v>
      </c>
      <c r="AL505" s="12">
        <v>404102400</v>
      </c>
      <c r="AM505" s="12">
        <v>602620800</v>
      </c>
      <c r="AN505" s="12">
        <f>SUMIFS('[1]DATA THÔ IN'!$P$4:$P$12031,'[1]DATA THÔ IN'!$H$4:$H$12031,$A505,'[1]DATA THÔ IN'!$AC$4:$AC$12031,$E505,'[1]DATA THÔ IN'!$AH$4:$AH$12031,"Tiến độ 1")</f>
        <v>292684800</v>
      </c>
      <c r="AO505" s="12">
        <f>SUMIFS('[1]DATA THÔ IN'!$P$4:$P$12031,'[1]DATA THÔ IN'!$H$4:$H$12031,$A505,'[1]DATA THÔ IN'!$AC$4:$AC$12031,$E505,'[1]DATA THÔ IN'!$AH$4:$AH$12031,"Tiến độ 2")</f>
        <v>136435200</v>
      </c>
      <c r="AP505" s="12">
        <f>SUMIFS('[1]TIẾN ĐỘ %'!$N$6:$N$1034,'[1]TIẾN ĐỘ %'!$G$6:$G$1034,A505,'[1]TIẾN ĐỘ %'!$F$6:$F$1034,$E505)</f>
        <v>601478400</v>
      </c>
      <c r="AQ505" s="12">
        <f t="shared" si="257"/>
        <v>1740533800</v>
      </c>
      <c r="AR505" s="15">
        <f t="shared" si="272"/>
        <v>0.67658399999999996</v>
      </c>
      <c r="AS505" s="15">
        <f t="shared" si="273"/>
        <v>0.56591999999999998</v>
      </c>
      <c r="AT505" s="15">
        <f t="shared" si="274"/>
        <v>1.3410865000000001</v>
      </c>
      <c r="AU505" s="16">
        <f t="shared" si="275"/>
        <v>1.010256</v>
      </c>
      <c r="AV505" s="16">
        <f t="shared" si="276"/>
        <v>0.49629600000000001</v>
      </c>
      <c r="AW505" s="16">
        <f t="shared" si="277"/>
        <v>1.5065519999999999</v>
      </c>
      <c r="AX505" s="16">
        <f t="shared" si="259"/>
        <v>0.48780800000000002</v>
      </c>
      <c r="AY505" s="16">
        <f t="shared" si="260"/>
        <v>0.22739200000000001</v>
      </c>
      <c r="AZ505" s="16">
        <f t="shared" si="261"/>
        <v>1.002464</v>
      </c>
      <c r="BA505" s="16">
        <f t="shared" si="262"/>
        <v>1.2432384285714286</v>
      </c>
    </row>
    <row r="506" spans="1:53" x14ac:dyDescent="0.25">
      <c r="A506" s="8" t="s">
        <v>1271</v>
      </c>
      <c r="B506" s="28" t="s">
        <v>142</v>
      </c>
      <c r="C506" s="28" t="s">
        <v>143</v>
      </c>
      <c r="D506" s="9" t="s">
        <v>1392</v>
      </c>
      <c r="E506" s="9" t="s">
        <v>1466</v>
      </c>
      <c r="F506" s="28" t="s">
        <v>80</v>
      </c>
      <c r="G506" s="9" t="s">
        <v>57</v>
      </c>
      <c r="H506" s="11">
        <v>3.5000000000000003E-2</v>
      </c>
      <c r="I506" s="11"/>
      <c r="J506" s="11">
        <v>0.01</v>
      </c>
      <c r="K506" s="11">
        <v>0.01</v>
      </c>
      <c r="L506" s="11">
        <v>5.0000000000000001E-3</v>
      </c>
      <c r="M506" s="11">
        <v>5.0000000000000001E-3</v>
      </c>
      <c r="N506" s="11"/>
      <c r="O506" s="12">
        <f t="shared" si="263"/>
        <v>0</v>
      </c>
      <c r="P506" s="12">
        <f t="shared" si="264"/>
        <v>0</v>
      </c>
      <c r="Q506" s="12">
        <f t="shared" si="265"/>
        <v>6853507.2000000002</v>
      </c>
      <c r="R506" s="12">
        <f t="shared" si="266"/>
        <v>6853864.25</v>
      </c>
      <c r="S506" s="12">
        <f t="shared" si="278"/>
        <v>0</v>
      </c>
      <c r="T506" s="12">
        <f t="shared" si="279"/>
        <v>5010898</v>
      </c>
      <c r="U506" s="12">
        <f t="shared" si="280"/>
        <v>102830</v>
      </c>
      <c r="V506" s="12">
        <f t="shared" si="281"/>
        <v>5113728</v>
      </c>
      <c r="W506" s="12">
        <f t="shared" si="258"/>
        <v>5192640</v>
      </c>
      <c r="X506" s="12">
        <f t="shared" si="267"/>
        <v>0</v>
      </c>
      <c r="Y506" s="12">
        <f t="shared" si="268"/>
        <v>4811073.12</v>
      </c>
      <c r="Z506" s="12">
        <f t="shared" si="269"/>
        <v>3201638.3999999999</v>
      </c>
      <c r="AA506" s="12">
        <f t="shared" si="270"/>
        <v>8014125.2450000001</v>
      </c>
      <c r="AB506" s="12">
        <f t="shared" si="271"/>
        <v>9990858.7475000005</v>
      </c>
      <c r="AC506" s="12">
        <v>600000000</v>
      </c>
      <c r="AD506" s="12">
        <v>460000000</v>
      </c>
      <c r="AE506" s="12">
        <f>SUMIFS('[1]TIẾN ĐỘ %'!$M$6:$M$1034,'[1]TIẾN ĐỘ %'!$G$6:$G$1034,$A506,'[1]TIẾN ĐỘ %'!$F$6:$F$1034,$E506)</f>
        <v>750000000</v>
      </c>
      <c r="AF506" s="12">
        <f t="shared" si="256"/>
        <v>1810000000</v>
      </c>
      <c r="AG506" s="12">
        <v>0</v>
      </c>
      <c r="AH506" s="12">
        <v>710208000</v>
      </c>
      <c r="AI506" s="12">
        <v>710245000</v>
      </c>
      <c r="AJ506" s="12">
        <v>519264000</v>
      </c>
      <c r="AK506" s="12">
        <v>10656000</v>
      </c>
      <c r="AL506" s="12">
        <v>519264000</v>
      </c>
      <c r="AM506" s="12">
        <v>529920000</v>
      </c>
      <c r="AN506" s="12">
        <f>SUMIFS('[1]DATA THÔ IN'!$P$4:$P$12031,'[1]DATA THÔ IN'!$H$4:$H$12031,$A506,'[1]DATA THÔ IN'!$AC$4:$AC$12031,$E506,'[1]DATA THÔ IN'!$AH$4:$AH$12031,"Tiến độ 1")</f>
        <v>498556800</v>
      </c>
      <c r="AO506" s="12">
        <f>SUMIFS('[1]DATA THÔ IN'!$P$4:$P$12031,'[1]DATA THÔ IN'!$H$4:$H$12031,$A506,'[1]DATA THÔ IN'!$AC$4:$AC$12031,$E506,'[1]DATA THÔ IN'!$AH$4:$AH$12031,"Tiến độ 2")</f>
        <v>331776000</v>
      </c>
      <c r="AP506" s="12">
        <f>SUMIFS('[1]TIẾN ĐỘ %'!$N$6:$N$1034,'[1]TIẾN ĐỘ %'!$G$6:$G$1034,A506,'[1]TIẾN ĐỘ %'!$F$6:$F$1034,$E506)</f>
        <v>830479300</v>
      </c>
      <c r="AQ506" s="12">
        <f t="shared" si="257"/>
        <v>2070644300</v>
      </c>
      <c r="AR506" s="15">
        <f t="shared" si="272"/>
        <v>0</v>
      </c>
      <c r="AS506" s="15">
        <f t="shared" si="273"/>
        <v>1.1836800000000001</v>
      </c>
      <c r="AT506" s="15">
        <f t="shared" si="274"/>
        <v>1.1837416666666667</v>
      </c>
      <c r="AU506" s="16">
        <f t="shared" si="275"/>
        <v>1.1288347826086957</v>
      </c>
      <c r="AV506" s="16">
        <f t="shared" si="276"/>
        <v>2.3165217391304348E-2</v>
      </c>
      <c r="AW506" s="16">
        <f t="shared" si="277"/>
        <v>1.1519999999999999</v>
      </c>
      <c r="AX506" s="16">
        <f t="shared" si="259"/>
        <v>0.66474239999999996</v>
      </c>
      <c r="AY506" s="16">
        <f t="shared" si="260"/>
        <v>0.44236799999999998</v>
      </c>
      <c r="AZ506" s="16">
        <f t="shared" si="261"/>
        <v>1.1073057333333334</v>
      </c>
      <c r="BA506" s="16">
        <f t="shared" si="262"/>
        <v>1.1440023756906077</v>
      </c>
    </row>
    <row r="507" spans="1:53" x14ac:dyDescent="0.25">
      <c r="A507" s="8" t="s">
        <v>1272</v>
      </c>
      <c r="B507" s="28" t="s">
        <v>144</v>
      </c>
      <c r="C507" s="28" t="s">
        <v>145</v>
      </c>
      <c r="D507" s="9" t="s">
        <v>1391</v>
      </c>
      <c r="E507" s="9" t="s">
        <v>1466</v>
      </c>
      <c r="F507" s="28" t="s">
        <v>67</v>
      </c>
      <c r="G507" s="9" t="s">
        <v>57</v>
      </c>
      <c r="H507" s="11">
        <v>3.5000000000000003E-2</v>
      </c>
      <c r="I507" s="11"/>
      <c r="J507" s="11">
        <v>0.01</v>
      </c>
      <c r="K507" s="11">
        <v>0.01</v>
      </c>
      <c r="L507" s="11">
        <v>5.0000000000000001E-3</v>
      </c>
      <c r="M507" s="11">
        <v>5.0000000000000001E-3</v>
      </c>
      <c r="N507" s="11"/>
      <c r="O507" s="12">
        <f t="shared" si="263"/>
        <v>0</v>
      </c>
      <c r="P507" s="12">
        <f t="shared" si="264"/>
        <v>0</v>
      </c>
      <c r="Q507" s="12">
        <f t="shared" si="265"/>
        <v>0</v>
      </c>
      <c r="R507" s="12">
        <f t="shared" si="266"/>
        <v>0</v>
      </c>
      <c r="S507" s="12">
        <f t="shared" si="278"/>
        <v>0</v>
      </c>
      <c r="T507" s="12">
        <f t="shared" si="279"/>
        <v>0</v>
      </c>
      <c r="U507" s="12">
        <f t="shared" si="280"/>
        <v>0</v>
      </c>
      <c r="V507" s="12">
        <f t="shared" si="281"/>
        <v>0</v>
      </c>
      <c r="W507" s="12">
        <f t="shared" si="258"/>
        <v>0</v>
      </c>
      <c r="X507" s="12">
        <f t="shared" si="267"/>
        <v>0</v>
      </c>
      <c r="Y507" s="12">
        <f t="shared" si="268"/>
        <v>676735.2</v>
      </c>
      <c r="Z507" s="12">
        <f t="shared" si="269"/>
        <v>0</v>
      </c>
      <c r="AA507" s="12">
        <f t="shared" si="270"/>
        <v>977815.2</v>
      </c>
      <c r="AB507" s="12">
        <f t="shared" si="271"/>
        <v>0</v>
      </c>
      <c r="AC507" s="12">
        <v>100000000</v>
      </c>
      <c r="AD507" s="12">
        <v>100000000</v>
      </c>
      <c r="AE507" s="12">
        <f>SUMIFS('[1]TIẾN ĐỘ %'!$M$6:$M$1034,'[1]TIẾN ĐỘ %'!$G$6:$G$1034,$A507,'[1]TIẾN ĐỘ %'!$F$6:$F$1034,$E507)</f>
        <v>100000000</v>
      </c>
      <c r="AF507" s="12">
        <f t="shared" si="256"/>
        <v>300000000</v>
      </c>
      <c r="AG507" s="12">
        <v>7488000</v>
      </c>
      <c r="AH507" s="12">
        <v>0</v>
      </c>
      <c r="AI507" s="12">
        <v>53376000</v>
      </c>
      <c r="AJ507" s="12">
        <v>0</v>
      </c>
      <c r="AK507" s="12">
        <v>0</v>
      </c>
      <c r="AL507" s="12">
        <v>0</v>
      </c>
      <c r="AM507" s="12">
        <v>18777600</v>
      </c>
      <c r="AN507" s="12">
        <f>SUMIFS('[1]DATA THÔ IN'!$P$4:$P$12031,'[1]DATA THÔ IN'!$H$4:$H$12031,$A507,'[1]DATA THÔ IN'!$AC$4:$AC$12031,$E507,'[1]DATA THÔ IN'!$AH$4:$AH$12031,"Tiến độ 1")</f>
        <v>70128000</v>
      </c>
      <c r="AO507" s="12">
        <f>SUMIFS('[1]DATA THÔ IN'!$P$4:$P$12031,'[1]DATA THÔ IN'!$H$4:$H$12031,$A507,'[1]DATA THÔ IN'!$AC$4:$AC$12031,$E507,'[1]DATA THÔ IN'!$AH$4:$AH$12031,"Tiến độ 2")</f>
        <v>0</v>
      </c>
      <c r="AP507" s="12">
        <f>SUMIFS('[1]TIẾN ĐỘ %'!$N$6:$N$1034,'[1]TIẾN ĐỘ %'!$G$6:$G$1034,A507,'[1]TIẾN ĐỘ %'!$F$6:$F$1034,$E507)</f>
        <v>101328000</v>
      </c>
      <c r="AQ507" s="12">
        <f t="shared" si="257"/>
        <v>173481600</v>
      </c>
      <c r="AR507" s="15">
        <f t="shared" si="272"/>
        <v>7.4880000000000002E-2</v>
      </c>
      <c r="AS507" s="15">
        <f t="shared" si="273"/>
        <v>0</v>
      </c>
      <c r="AT507" s="15">
        <f t="shared" si="274"/>
        <v>0.53376000000000001</v>
      </c>
      <c r="AU507" s="16">
        <f t="shared" si="275"/>
        <v>0</v>
      </c>
      <c r="AV507" s="16">
        <f t="shared" si="276"/>
        <v>0</v>
      </c>
      <c r="AW507" s="16">
        <f t="shared" si="277"/>
        <v>0.187776</v>
      </c>
      <c r="AX507" s="16">
        <f t="shared" si="259"/>
        <v>0.70128000000000001</v>
      </c>
      <c r="AY507" s="16">
        <f t="shared" si="260"/>
        <v>0</v>
      </c>
      <c r="AZ507" s="16">
        <f t="shared" si="261"/>
        <v>1.01328</v>
      </c>
      <c r="BA507" s="16">
        <f t="shared" si="262"/>
        <v>0.57827200000000001</v>
      </c>
    </row>
    <row r="508" spans="1:53" x14ac:dyDescent="0.25">
      <c r="A508" s="8" t="s">
        <v>1277</v>
      </c>
      <c r="B508" s="32" t="s">
        <v>152</v>
      </c>
      <c r="C508" s="32" t="s">
        <v>153</v>
      </c>
      <c r="D508" s="9" t="s">
        <v>76</v>
      </c>
      <c r="E508" s="9" t="s">
        <v>1466</v>
      </c>
      <c r="F508" s="28" t="s">
        <v>96</v>
      </c>
      <c r="G508" s="32" t="s">
        <v>57</v>
      </c>
      <c r="H508" s="11">
        <v>3.5000000000000003E-2</v>
      </c>
      <c r="I508" s="11"/>
      <c r="J508" s="11">
        <v>0.01</v>
      </c>
      <c r="K508" s="11">
        <v>0.01</v>
      </c>
      <c r="L508" s="11">
        <v>5.0000000000000001E-3</v>
      </c>
      <c r="M508" s="11">
        <v>5.0000000000000001E-3</v>
      </c>
      <c r="N508" s="11"/>
      <c r="O508" s="12">
        <f t="shared" si="263"/>
        <v>0</v>
      </c>
      <c r="P508" s="12">
        <f t="shared" si="264"/>
        <v>4080977.28</v>
      </c>
      <c r="Q508" s="12">
        <f t="shared" si="265"/>
        <v>807357.6</v>
      </c>
      <c r="R508" s="12">
        <f t="shared" si="266"/>
        <v>6082649.7599999998</v>
      </c>
      <c r="S508" s="12">
        <f t="shared" si="278"/>
        <v>0</v>
      </c>
      <c r="T508" s="12">
        <f t="shared" si="279"/>
        <v>4309798</v>
      </c>
      <c r="U508" s="12">
        <f t="shared" si="280"/>
        <v>1471123</v>
      </c>
      <c r="V508" s="12">
        <f t="shared" si="281"/>
        <v>5780921</v>
      </c>
      <c r="W508" s="12">
        <f t="shared" si="258"/>
        <v>4002432</v>
      </c>
      <c r="X508" s="12">
        <f t="shared" si="267"/>
        <v>0</v>
      </c>
      <c r="Y508" s="12">
        <f t="shared" si="268"/>
        <v>2950954.56</v>
      </c>
      <c r="Z508" s="12">
        <f t="shared" si="269"/>
        <v>1875126.24</v>
      </c>
      <c r="AA508" s="12">
        <f t="shared" si="270"/>
        <v>4826080.8</v>
      </c>
      <c r="AB508" s="12">
        <f t="shared" si="271"/>
        <v>8344825.9199999999</v>
      </c>
      <c r="AC508" s="12">
        <v>500000000</v>
      </c>
      <c r="AD508" s="12">
        <v>300000000</v>
      </c>
      <c r="AE508" s="12">
        <f>SUMIFS('[1]TIẾN ĐỘ %'!$M$6:$M$1034,'[1]TIẾN ĐỘ %'!$G$6:$G$1034,$A508,'[1]TIẾN ĐỘ %'!$F$6:$F$1034,$E508)</f>
        <v>500000000</v>
      </c>
      <c r="AF508" s="12">
        <f t="shared" si="256"/>
        <v>1300000000</v>
      </c>
      <c r="AG508" s="12">
        <v>422899200</v>
      </c>
      <c r="AH508" s="12">
        <v>83664000</v>
      </c>
      <c r="AI508" s="12">
        <v>630326400</v>
      </c>
      <c r="AJ508" s="12">
        <v>446611200</v>
      </c>
      <c r="AK508" s="12">
        <v>152448000</v>
      </c>
      <c r="AL508" s="12">
        <v>400243200</v>
      </c>
      <c r="AM508" s="12">
        <v>599059200</v>
      </c>
      <c r="AN508" s="12">
        <f>SUMIFS('[1]DATA THÔ IN'!$P$4:$P$12031,'[1]DATA THÔ IN'!$H$4:$H$12031,$A508,'[1]DATA THÔ IN'!$AC$4:$AC$12031,$E508,'[1]DATA THÔ IN'!$AH$4:$AH$12031,"Tiến độ 1")</f>
        <v>305798400</v>
      </c>
      <c r="AO508" s="12">
        <f>SUMIFS('[1]DATA THÔ IN'!$P$4:$P$12031,'[1]DATA THÔ IN'!$H$4:$H$12031,$A508,'[1]DATA THÔ IN'!$AC$4:$AC$12031,$E508,'[1]DATA THÔ IN'!$AH$4:$AH$12031,"Tiến độ 2")</f>
        <v>194313600</v>
      </c>
      <c r="AP508" s="12">
        <f>SUMIFS('[1]TIẾN ĐỘ %'!$N$6:$N$1034,'[1]TIẾN ĐỘ %'!$G$6:$G$1034,A508,'[1]TIẾN ĐỘ %'!$F$6:$F$1034,$E508)</f>
        <v>500112000</v>
      </c>
      <c r="AQ508" s="12">
        <f t="shared" si="257"/>
        <v>1729497600</v>
      </c>
      <c r="AR508" s="15">
        <f t="shared" si="272"/>
        <v>0.84579839999999995</v>
      </c>
      <c r="AS508" s="15">
        <f t="shared" si="273"/>
        <v>0.167328</v>
      </c>
      <c r="AT508" s="15">
        <f t="shared" si="274"/>
        <v>1.2606527999999999</v>
      </c>
      <c r="AU508" s="16">
        <f t="shared" si="275"/>
        <v>1.488704</v>
      </c>
      <c r="AV508" s="16">
        <f t="shared" si="276"/>
        <v>0.50815999999999995</v>
      </c>
      <c r="AW508" s="16">
        <f t="shared" si="277"/>
        <v>1.996864</v>
      </c>
      <c r="AX508" s="16">
        <f t="shared" si="259"/>
        <v>0.61159680000000005</v>
      </c>
      <c r="AY508" s="16">
        <f t="shared" si="260"/>
        <v>0.38862720000000001</v>
      </c>
      <c r="AZ508" s="16">
        <f t="shared" si="261"/>
        <v>1.000224</v>
      </c>
      <c r="BA508" s="16">
        <f t="shared" si="262"/>
        <v>1.3303827692307693</v>
      </c>
    </row>
    <row r="509" spans="1:53" x14ac:dyDescent="0.25">
      <c r="A509" s="8" t="s">
        <v>1278</v>
      </c>
      <c r="B509" s="28" t="s">
        <v>156</v>
      </c>
      <c r="C509" s="28" t="s">
        <v>157</v>
      </c>
      <c r="D509" s="28" t="s">
        <v>55</v>
      </c>
      <c r="E509" s="9" t="s">
        <v>1466</v>
      </c>
      <c r="F509" s="28" t="s">
        <v>70</v>
      </c>
      <c r="G509" s="28" t="s">
        <v>57</v>
      </c>
      <c r="H509" s="11">
        <v>3.5000000000000003E-2</v>
      </c>
      <c r="I509" s="11"/>
      <c r="J509" s="11">
        <v>0.01</v>
      </c>
      <c r="K509" s="11">
        <v>0.01</v>
      </c>
      <c r="L509" s="11">
        <v>5.0000000000000001E-3</v>
      </c>
      <c r="M509" s="11">
        <v>5.0000000000000001E-3</v>
      </c>
      <c r="N509" s="11"/>
      <c r="O509" s="12">
        <f t="shared" si="263"/>
        <v>0</v>
      </c>
      <c r="P509" s="12">
        <f t="shared" si="264"/>
        <v>0</v>
      </c>
      <c r="Q509" s="12">
        <f t="shared" si="265"/>
        <v>0</v>
      </c>
      <c r="R509" s="12">
        <f t="shared" si="266"/>
        <v>1932470.4000000001</v>
      </c>
      <c r="S509" s="12">
        <f t="shared" si="278"/>
        <v>0</v>
      </c>
      <c r="T509" s="12">
        <f t="shared" si="279"/>
        <v>0</v>
      </c>
      <c r="U509" s="12">
        <f t="shared" si="280"/>
        <v>0</v>
      </c>
      <c r="V509" s="12">
        <f t="shared" si="281"/>
        <v>0</v>
      </c>
      <c r="W509" s="12">
        <f t="shared" si="258"/>
        <v>0</v>
      </c>
      <c r="X509" s="12">
        <f t="shared" si="267"/>
        <v>0</v>
      </c>
      <c r="Y509" s="12">
        <f t="shared" si="268"/>
        <v>912411.36</v>
      </c>
      <c r="Z509" s="12">
        <f t="shared" si="269"/>
        <v>1024783.6799999999</v>
      </c>
      <c r="AA509" s="12">
        <f t="shared" si="270"/>
        <v>1938078.0149999999</v>
      </c>
      <c r="AB509" s="12">
        <f t="shared" si="271"/>
        <v>0</v>
      </c>
      <c r="AC509" s="12">
        <v>200000000</v>
      </c>
      <c r="AD509" s="12">
        <v>180000000</v>
      </c>
      <c r="AE509" s="12">
        <f>SUMIFS('[1]TIẾN ĐỘ %'!$M$6:$M$1034,'[1]TIẾN ĐỘ %'!$G$6:$G$1034,$A509,'[1]TIẾN ĐỘ %'!$F$6:$F$1034,$E509)</f>
        <v>200000000</v>
      </c>
      <c r="AF509" s="12">
        <f t="shared" si="256"/>
        <v>580000000</v>
      </c>
      <c r="AG509" s="12">
        <v>6912000</v>
      </c>
      <c r="AH509" s="12">
        <v>0</v>
      </c>
      <c r="AI509" s="12">
        <v>200256000</v>
      </c>
      <c r="AJ509" s="12">
        <v>0</v>
      </c>
      <c r="AK509" s="12">
        <v>0</v>
      </c>
      <c r="AL509" s="12">
        <v>0</v>
      </c>
      <c r="AM509" s="12">
        <v>104888400</v>
      </c>
      <c r="AN509" s="12">
        <f>SUMIFS('[1]DATA THÔ IN'!$P$4:$P$12031,'[1]DATA THÔ IN'!$H$4:$H$12031,$A509,'[1]DATA THÔ IN'!$AC$4:$AC$12031,$E509,'[1]DATA THÔ IN'!$AH$4:$AH$12031,"Tiến độ 1")</f>
        <v>94550400</v>
      </c>
      <c r="AO509" s="12">
        <f>SUMIFS('[1]DATA THÔ IN'!$P$4:$P$12031,'[1]DATA THÔ IN'!$H$4:$H$12031,$A509,'[1]DATA THÔ IN'!$AC$4:$AC$12031,$E509,'[1]DATA THÔ IN'!$AH$4:$AH$12031,"Tiến độ 2")</f>
        <v>106195200</v>
      </c>
      <c r="AP509" s="12">
        <f>SUMIFS('[1]TIẾN ĐỘ %'!$N$6:$N$1034,'[1]TIẾN ĐỘ %'!$G$6:$G$1034,A509,'[1]TIẾN ĐỘ %'!$F$6:$F$1034,$E509)</f>
        <v>200837100</v>
      </c>
      <c r="AQ509" s="12">
        <f t="shared" si="257"/>
        <v>505981500</v>
      </c>
      <c r="AR509" s="15">
        <f t="shared" si="272"/>
        <v>3.456E-2</v>
      </c>
      <c r="AS509" s="15">
        <f t="shared" si="273"/>
        <v>0</v>
      </c>
      <c r="AT509" s="15">
        <f t="shared" si="274"/>
        <v>1.0012799999999999</v>
      </c>
      <c r="AU509" s="16">
        <f t="shared" si="275"/>
        <v>0</v>
      </c>
      <c r="AV509" s="16">
        <f t="shared" si="276"/>
        <v>0</v>
      </c>
      <c r="AW509" s="16">
        <f t="shared" si="277"/>
        <v>0.58271333333333331</v>
      </c>
      <c r="AX509" s="16">
        <f t="shared" si="259"/>
        <v>0.47275200000000001</v>
      </c>
      <c r="AY509" s="16">
        <f t="shared" si="260"/>
        <v>0.530976</v>
      </c>
      <c r="AZ509" s="16">
        <f t="shared" si="261"/>
        <v>1.0041855</v>
      </c>
      <c r="BA509" s="16">
        <f t="shared" si="262"/>
        <v>0.87238189655172416</v>
      </c>
    </row>
    <row r="510" spans="1:53" x14ac:dyDescent="0.25">
      <c r="A510" s="8" t="s">
        <v>1285</v>
      </c>
      <c r="B510" s="28" t="s">
        <v>289</v>
      </c>
      <c r="C510" s="28" t="s">
        <v>290</v>
      </c>
      <c r="D510" s="28" t="s">
        <v>76</v>
      </c>
      <c r="E510" s="9" t="s">
        <v>1466</v>
      </c>
      <c r="F510" s="28" t="s">
        <v>89</v>
      </c>
      <c r="G510" s="28" t="s">
        <v>57</v>
      </c>
      <c r="H510" s="11">
        <v>3.5000000000000003E-2</v>
      </c>
      <c r="I510" s="11"/>
      <c r="J510" s="11">
        <v>0.01</v>
      </c>
      <c r="K510" s="11">
        <v>0.01</v>
      </c>
      <c r="L510" s="11">
        <v>5.0000000000000001E-3</v>
      </c>
      <c r="M510" s="11">
        <v>5.0000000000000001E-3</v>
      </c>
      <c r="N510" s="11"/>
      <c r="O510" s="12">
        <f t="shared" si="263"/>
        <v>0</v>
      </c>
      <c r="P510" s="12">
        <f t="shared" si="264"/>
        <v>0</v>
      </c>
      <c r="Q510" s="12">
        <f t="shared" si="265"/>
        <v>0</v>
      </c>
      <c r="R510" s="12">
        <f t="shared" si="266"/>
        <v>0</v>
      </c>
      <c r="S510" s="12">
        <f t="shared" si="278"/>
        <v>0</v>
      </c>
      <c r="T510" s="12">
        <f t="shared" si="279"/>
        <v>0</v>
      </c>
      <c r="U510" s="12">
        <f t="shared" si="280"/>
        <v>0</v>
      </c>
      <c r="V510" s="12">
        <f t="shared" si="281"/>
        <v>0</v>
      </c>
      <c r="W510" s="12">
        <f t="shared" si="258"/>
        <v>0</v>
      </c>
      <c r="X510" s="12">
        <f t="shared" si="267"/>
        <v>0</v>
      </c>
      <c r="Y510" s="12">
        <f t="shared" si="268"/>
        <v>0</v>
      </c>
      <c r="Z510" s="12">
        <f t="shared" si="269"/>
        <v>0</v>
      </c>
      <c r="AA510" s="12">
        <f t="shared" si="270"/>
        <v>0</v>
      </c>
      <c r="AB510" s="12">
        <f t="shared" si="271"/>
        <v>0</v>
      </c>
      <c r="AC510" s="12">
        <v>0</v>
      </c>
      <c r="AD510" s="12">
        <v>0</v>
      </c>
      <c r="AE510" s="12">
        <f>SUMIFS('[1]TIẾN ĐỘ %'!$M$6:$M$1034,'[1]TIẾN ĐỘ %'!$G$6:$G$1034,$A510,'[1]TIẾN ĐỘ %'!$F$6:$F$1034,$E510)</f>
        <v>0</v>
      </c>
      <c r="AF510" s="12">
        <f t="shared" si="256"/>
        <v>0</v>
      </c>
      <c r="AG510" s="12">
        <v>-57044800</v>
      </c>
      <c r="AH510" s="12">
        <v>0</v>
      </c>
      <c r="AI510" s="12">
        <v>-57044800</v>
      </c>
      <c r="AJ510" s="12">
        <v>0</v>
      </c>
      <c r="AK510" s="12">
        <v>0</v>
      </c>
      <c r="AL510" s="12">
        <v>0</v>
      </c>
      <c r="AM510" s="12">
        <v>0</v>
      </c>
      <c r="AN510" s="12">
        <f>SUMIFS('[1]DATA THÔ IN'!$P$4:$P$12031,'[1]DATA THÔ IN'!$H$4:$H$12031,$A510,'[1]DATA THÔ IN'!$AC$4:$AC$12031,$E510,'[1]DATA THÔ IN'!$AH$4:$AH$12031,"Tiến độ 1")</f>
        <v>0</v>
      </c>
      <c r="AO510" s="12">
        <f>SUMIFS('[1]DATA THÔ IN'!$P$4:$P$12031,'[1]DATA THÔ IN'!$H$4:$H$12031,$A510,'[1]DATA THÔ IN'!$AC$4:$AC$12031,$E510,'[1]DATA THÔ IN'!$AH$4:$AH$12031,"Tiến độ 2")</f>
        <v>0</v>
      </c>
      <c r="AP510" s="12">
        <f>SUMIFS('[1]TIẾN ĐỘ %'!$N$6:$N$1034,'[1]TIẾN ĐỘ %'!$G$6:$G$1034,A510,'[1]TIẾN ĐỘ %'!$F$6:$F$1034,$E510)</f>
        <v>0</v>
      </c>
      <c r="AQ510" s="12">
        <f t="shared" si="257"/>
        <v>-57044800</v>
      </c>
      <c r="AR510" s="15">
        <f t="shared" si="272"/>
        <v>0</v>
      </c>
      <c r="AS510" s="15">
        <f t="shared" si="273"/>
        <v>0</v>
      </c>
      <c r="AT510" s="15">
        <f t="shared" si="274"/>
        <v>0</v>
      </c>
      <c r="AU510" s="16">
        <f t="shared" si="275"/>
        <v>0</v>
      </c>
      <c r="AV510" s="16">
        <f t="shared" si="276"/>
        <v>0</v>
      </c>
      <c r="AW510" s="16">
        <f t="shared" si="277"/>
        <v>0</v>
      </c>
      <c r="AX510" s="16">
        <f t="shared" si="259"/>
        <v>0</v>
      </c>
      <c r="AY510" s="16">
        <f t="shared" si="260"/>
        <v>0</v>
      </c>
      <c r="AZ510" s="16">
        <f t="shared" si="261"/>
        <v>0</v>
      </c>
      <c r="BA510" s="16">
        <f t="shared" si="262"/>
        <v>0</v>
      </c>
    </row>
    <row r="511" spans="1:53" x14ac:dyDescent="0.25">
      <c r="A511" s="8" t="s">
        <v>1286</v>
      </c>
      <c r="B511" s="28" t="s">
        <v>307</v>
      </c>
      <c r="C511" s="28" t="s">
        <v>308</v>
      </c>
      <c r="D511" s="28" t="s">
        <v>55</v>
      </c>
      <c r="E511" s="9" t="s">
        <v>1466</v>
      </c>
      <c r="F511" s="28" t="s">
        <v>56</v>
      </c>
      <c r="G511" s="28" t="s">
        <v>57</v>
      </c>
      <c r="H511" s="11">
        <v>3.5000000000000003E-2</v>
      </c>
      <c r="I511" s="11"/>
      <c r="J511" s="11">
        <v>0.01</v>
      </c>
      <c r="K511" s="11">
        <v>0.01</v>
      </c>
      <c r="L511" s="11">
        <v>5.0000000000000001E-3</v>
      </c>
      <c r="M511" s="11">
        <v>5.0000000000000001E-3</v>
      </c>
      <c r="N511" s="11"/>
      <c r="O511" s="12">
        <f t="shared" si="263"/>
        <v>0</v>
      </c>
      <c r="P511" s="12">
        <f t="shared" si="264"/>
        <v>1267315.2</v>
      </c>
      <c r="Q511" s="12">
        <f t="shared" si="265"/>
        <v>1630000.8</v>
      </c>
      <c r="R511" s="12">
        <f t="shared" si="266"/>
        <v>2897494.5249999999</v>
      </c>
      <c r="S511" s="12">
        <f t="shared" si="278"/>
        <v>0</v>
      </c>
      <c r="T511" s="12">
        <f t="shared" si="279"/>
        <v>1115015</v>
      </c>
      <c r="U511" s="12">
        <f t="shared" si="280"/>
        <v>1776835</v>
      </c>
      <c r="V511" s="12">
        <f t="shared" si="281"/>
        <v>2891850</v>
      </c>
      <c r="W511" s="12">
        <f t="shared" si="258"/>
        <v>1155456</v>
      </c>
      <c r="X511" s="12">
        <f t="shared" si="267"/>
        <v>0</v>
      </c>
      <c r="Y511" s="12">
        <f t="shared" si="268"/>
        <v>2260045.44</v>
      </c>
      <c r="Z511" s="12">
        <f t="shared" si="269"/>
        <v>1715322.24</v>
      </c>
      <c r="AA511" s="12">
        <f t="shared" si="270"/>
        <v>3975367.6799999997</v>
      </c>
      <c r="AB511" s="12">
        <f t="shared" si="271"/>
        <v>4882356.2225000001</v>
      </c>
      <c r="AC511" s="12">
        <v>300000000</v>
      </c>
      <c r="AD511" s="12">
        <v>280000000</v>
      </c>
      <c r="AE511" s="12">
        <f>SUMIFS('[1]TIẾN ĐỘ %'!$M$6:$M$1034,'[1]TIẾN ĐỘ %'!$G$6:$G$1034,$A511,'[1]TIẾN ĐỘ %'!$F$6:$F$1034,$E511)</f>
        <v>300000000</v>
      </c>
      <c r="AF511" s="12">
        <f t="shared" si="256"/>
        <v>880000000</v>
      </c>
      <c r="AG511" s="12">
        <v>131328000</v>
      </c>
      <c r="AH511" s="12">
        <v>168912000</v>
      </c>
      <c r="AI511" s="12">
        <v>300258500</v>
      </c>
      <c r="AJ511" s="12">
        <v>115545600</v>
      </c>
      <c r="AK511" s="12">
        <v>184128000</v>
      </c>
      <c r="AL511" s="12">
        <v>115545600</v>
      </c>
      <c r="AM511" s="12">
        <v>299673600</v>
      </c>
      <c r="AN511" s="12">
        <f>SUMIFS('[1]DATA THÔ IN'!$P$4:$P$12031,'[1]DATA THÔ IN'!$H$4:$H$12031,$A511,'[1]DATA THÔ IN'!$AC$4:$AC$12031,$E511,'[1]DATA THÔ IN'!$AH$4:$AH$12031,"Tiến độ 1")</f>
        <v>234201600</v>
      </c>
      <c r="AO511" s="12">
        <f>SUMIFS('[1]DATA THÔ IN'!$P$4:$P$12031,'[1]DATA THÔ IN'!$H$4:$H$12031,$A511,'[1]DATA THÔ IN'!$AC$4:$AC$12031,$E511,'[1]DATA THÔ IN'!$AH$4:$AH$12031,"Tiến độ 2")</f>
        <v>177753600</v>
      </c>
      <c r="AP511" s="12">
        <f>SUMIFS('[1]TIẾN ĐỘ %'!$N$6:$N$1034,'[1]TIẾN ĐỘ %'!$G$6:$G$1034,A511,'[1]TIẾN ĐỘ %'!$F$6:$F$1034,$E511)</f>
        <v>411955200</v>
      </c>
      <c r="AQ511" s="12">
        <f t="shared" si="257"/>
        <v>1011887300</v>
      </c>
      <c r="AR511" s="15">
        <f t="shared" si="272"/>
        <v>0.43775999999999998</v>
      </c>
      <c r="AS511" s="15">
        <f t="shared" si="273"/>
        <v>0.56303999999999998</v>
      </c>
      <c r="AT511" s="15">
        <f t="shared" si="274"/>
        <v>1.0008616666666668</v>
      </c>
      <c r="AU511" s="16">
        <f t="shared" si="275"/>
        <v>0.41266285714285716</v>
      </c>
      <c r="AV511" s="16">
        <f t="shared" si="276"/>
        <v>0.65759999999999996</v>
      </c>
      <c r="AW511" s="16">
        <f t="shared" si="277"/>
        <v>1.0702628571428572</v>
      </c>
      <c r="AX511" s="16">
        <f t="shared" si="259"/>
        <v>0.78067200000000003</v>
      </c>
      <c r="AY511" s="16">
        <f t="shared" si="260"/>
        <v>0.59251200000000004</v>
      </c>
      <c r="AZ511" s="16">
        <f t="shared" si="261"/>
        <v>1.373184</v>
      </c>
      <c r="BA511" s="16">
        <f t="shared" si="262"/>
        <v>1.1498719318181818</v>
      </c>
    </row>
    <row r="512" spans="1:53" x14ac:dyDescent="0.25">
      <c r="A512" s="8" t="s">
        <v>1283</v>
      </c>
      <c r="B512" s="28" t="s">
        <v>369</v>
      </c>
      <c r="C512" s="28" t="s">
        <v>370</v>
      </c>
      <c r="D512" s="28" t="s">
        <v>55</v>
      </c>
      <c r="E512" s="9" t="s">
        <v>1466</v>
      </c>
      <c r="F512" s="28" t="s">
        <v>67</v>
      </c>
      <c r="G512" s="28" t="s">
        <v>57</v>
      </c>
      <c r="H512" s="11">
        <v>3.5000000000000003E-2</v>
      </c>
      <c r="I512" s="11"/>
      <c r="J512" s="11">
        <v>0.01</v>
      </c>
      <c r="K512" s="11">
        <v>0.01</v>
      </c>
      <c r="L512" s="11">
        <v>5.0000000000000001E-3</v>
      </c>
      <c r="M512" s="11">
        <v>5.0000000000000001E-3</v>
      </c>
      <c r="N512" s="11"/>
      <c r="O512" s="12">
        <f t="shared" si="263"/>
        <v>0</v>
      </c>
      <c r="P512" s="12">
        <f t="shared" si="264"/>
        <v>0</v>
      </c>
      <c r="Q512" s="12">
        <f t="shared" si="265"/>
        <v>0</v>
      </c>
      <c r="R512" s="12">
        <f t="shared" si="266"/>
        <v>0</v>
      </c>
      <c r="S512" s="12">
        <f t="shared" si="278"/>
        <v>0</v>
      </c>
      <c r="T512" s="12">
        <f t="shared" si="279"/>
        <v>0</v>
      </c>
      <c r="U512" s="12">
        <f t="shared" si="280"/>
        <v>0</v>
      </c>
      <c r="V512" s="12">
        <f t="shared" si="281"/>
        <v>0</v>
      </c>
      <c r="W512" s="12">
        <f t="shared" si="258"/>
        <v>0</v>
      </c>
      <c r="X512" s="12">
        <f t="shared" si="267"/>
        <v>0</v>
      </c>
      <c r="Y512" s="12">
        <f t="shared" si="268"/>
        <v>0</v>
      </c>
      <c r="Z512" s="12">
        <f t="shared" si="269"/>
        <v>0</v>
      </c>
      <c r="AA512" s="12">
        <f t="shared" si="270"/>
        <v>0</v>
      </c>
      <c r="AB512" s="12">
        <f t="shared" si="271"/>
        <v>0</v>
      </c>
      <c r="AC512" s="12">
        <v>0</v>
      </c>
      <c r="AD512" s="12">
        <v>0</v>
      </c>
      <c r="AE512" s="12">
        <f>SUMIFS('[1]TIẾN ĐỘ %'!$M$6:$M$1034,'[1]TIẾN ĐỘ %'!$G$6:$G$1034,$A512,'[1]TIẾN ĐỘ %'!$F$6:$F$1034,$E512)</f>
        <v>0</v>
      </c>
      <c r="AF512" s="12">
        <f t="shared" si="256"/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f>SUMIFS('[1]DATA THÔ IN'!$P$4:$P$12031,'[1]DATA THÔ IN'!$H$4:$H$12031,$A512,'[1]DATA THÔ IN'!$AC$4:$AC$12031,$E512,'[1]DATA THÔ IN'!$AH$4:$AH$12031,"Tiến độ 1")</f>
        <v>0</v>
      </c>
      <c r="AO512" s="12">
        <f>SUMIFS('[1]DATA THÔ IN'!$P$4:$P$12031,'[1]DATA THÔ IN'!$H$4:$H$12031,$A512,'[1]DATA THÔ IN'!$AC$4:$AC$12031,$E512,'[1]DATA THÔ IN'!$AH$4:$AH$12031,"Tiến độ 2")</f>
        <v>0</v>
      </c>
      <c r="AP512" s="12">
        <f>SUMIFS('[1]TIẾN ĐỘ %'!$N$6:$N$1034,'[1]TIẾN ĐỘ %'!$G$6:$G$1034,A512,'[1]TIẾN ĐỘ %'!$F$6:$F$1034,$E512)</f>
        <v>0</v>
      </c>
      <c r="AQ512" s="12">
        <f t="shared" si="257"/>
        <v>0</v>
      </c>
      <c r="AR512" s="15">
        <f t="shared" si="272"/>
        <v>0</v>
      </c>
      <c r="AS512" s="15">
        <f t="shared" si="273"/>
        <v>0</v>
      </c>
      <c r="AT512" s="15">
        <f t="shared" si="274"/>
        <v>0</v>
      </c>
      <c r="AU512" s="16">
        <f t="shared" si="275"/>
        <v>0</v>
      </c>
      <c r="AV512" s="16">
        <f t="shared" si="276"/>
        <v>0</v>
      </c>
      <c r="AW512" s="16">
        <f t="shared" si="277"/>
        <v>0</v>
      </c>
      <c r="AX512" s="16">
        <f t="shared" si="259"/>
        <v>0</v>
      </c>
      <c r="AY512" s="16">
        <f t="shared" si="260"/>
        <v>0</v>
      </c>
      <c r="AZ512" s="16">
        <f t="shared" si="261"/>
        <v>0</v>
      </c>
      <c r="BA512" s="16">
        <f t="shared" si="262"/>
        <v>0</v>
      </c>
    </row>
    <row r="513" spans="1:53" x14ac:dyDescent="0.25">
      <c r="A513" s="8" t="s">
        <v>1281</v>
      </c>
      <c r="B513" s="28" t="s">
        <v>443</v>
      </c>
      <c r="C513" s="28" t="s">
        <v>444</v>
      </c>
      <c r="D513" s="28" t="s">
        <v>49</v>
      </c>
      <c r="E513" s="9" t="s">
        <v>1466</v>
      </c>
      <c r="F513" s="28" t="s">
        <v>64</v>
      </c>
      <c r="G513" s="28" t="s">
        <v>57</v>
      </c>
      <c r="H513" s="11">
        <v>3.5000000000000003E-2</v>
      </c>
      <c r="I513" s="11"/>
      <c r="J513" s="11">
        <v>0.01</v>
      </c>
      <c r="K513" s="11">
        <v>0.01</v>
      </c>
      <c r="L513" s="11">
        <v>5.0000000000000001E-3</v>
      </c>
      <c r="M513" s="11">
        <v>5.0000000000000001E-3</v>
      </c>
      <c r="N513" s="11"/>
      <c r="O513" s="12">
        <f t="shared" si="263"/>
        <v>0</v>
      </c>
      <c r="P513" s="12">
        <f t="shared" si="264"/>
        <v>0</v>
      </c>
      <c r="Q513" s="12">
        <f t="shared" si="265"/>
        <v>0</v>
      </c>
      <c r="R513" s="12">
        <f t="shared" si="266"/>
        <v>0</v>
      </c>
      <c r="S513" s="12">
        <f t="shared" si="278"/>
        <v>0</v>
      </c>
      <c r="T513" s="12">
        <f t="shared" si="279"/>
        <v>0</v>
      </c>
      <c r="U513" s="12">
        <f t="shared" si="280"/>
        <v>0</v>
      </c>
      <c r="V513" s="12">
        <f t="shared" si="281"/>
        <v>0</v>
      </c>
      <c r="W513" s="12">
        <f t="shared" si="258"/>
        <v>0</v>
      </c>
      <c r="X513" s="12">
        <f t="shared" si="267"/>
        <v>0</v>
      </c>
      <c r="Y513" s="12">
        <f t="shared" si="268"/>
        <v>0</v>
      </c>
      <c r="Z513" s="12">
        <f t="shared" si="269"/>
        <v>0</v>
      </c>
      <c r="AA513" s="12">
        <f t="shared" si="270"/>
        <v>0</v>
      </c>
      <c r="AB513" s="12">
        <f t="shared" si="271"/>
        <v>0</v>
      </c>
      <c r="AC513" s="12">
        <v>0</v>
      </c>
      <c r="AD513" s="12">
        <v>0</v>
      </c>
      <c r="AE513" s="12">
        <f>SUMIFS('[1]TIẾN ĐỘ %'!$M$6:$M$1034,'[1]TIẾN ĐỘ %'!$G$6:$G$1034,$A513,'[1]TIẾN ĐỘ %'!$F$6:$F$1034,$E513)</f>
        <v>0</v>
      </c>
      <c r="AF513" s="12">
        <f t="shared" si="256"/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f>SUMIFS('[1]DATA THÔ IN'!$P$4:$P$12031,'[1]DATA THÔ IN'!$H$4:$H$12031,$A513,'[1]DATA THÔ IN'!$AC$4:$AC$12031,$E513,'[1]DATA THÔ IN'!$AH$4:$AH$12031,"Tiến độ 1")</f>
        <v>0</v>
      </c>
      <c r="AO513" s="12">
        <f>SUMIFS('[1]DATA THÔ IN'!$P$4:$P$12031,'[1]DATA THÔ IN'!$H$4:$H$12031,$A513,'[1]DATA THÔ IN'!$AC$4:$AC$12031,$E513,'[1]DATA THÔ IN'!$AH$4:$AH$12031,"Tiến độ 2")</f>
        <v>0</v>
      </c>
      <c r="AP513" s="12">
        <f>SUMIFS('[1]TIẾN ĐỘ %'!$N$6:$N$1034,'[1]TIẾN ĐỘ %'!$G$6:$G$1034,A513,'[1]TIẾN ĐỘ %'!$F$6:$F$1034,$E513)</f>
        <v>0</v>
      </c>
      <c r="AQ513" s="12">
        <f t="shared" si="257"/>
        <v>0</v>
      </c>
      <c r="AR513" s="15">
        <f t="shared" si="272"/>
        <v>0</v>
      </c>
      <c r="AS513" s="15">
        <f t="shared" si="273"/>
        <v>0</v>
      </c>
      <c r="AT513" s="15">
        <f t="shared" si="274"/>
        <v>0</v>
      </c>
      <c r="AU513" s="16">
        <f t="shared" si="275"/>
        <v>0</v>
      </c>
      <c r="AV513" s="16">
        <f t="shared" si="276"/>
        <v>0</v>
      </c>
      <c r="AW513" s="16">
        <f t="shared" si="277"/>
        <v>0</v>
      </c>
      <c r="AX513" s="16">
        <f t="shared" si="259"/>
        <v>0</v>
      </c>
      <c r="AY513" s="16">
        <f t="shared" si="260"/>
        <v>0</v>
      </c>
      <c r="AZ513" s="16">
        <f t="shared" si="261"/>
        <v>0</v>
      </c>
      <c r="BA513" s="16">
        <f t="shared" si="262"/>
        <v>0</v>
      </c>
    </row>
    <row r="514" spans="1:53" x14ac:dyDescent="0.25">
      <c r="A514" s="8" t="s">
        <v>1294</v>
      </c>
      <c r="B514" s="28" t="s">
        <v>468</v>
      </c>
      <c r="C514" s="28" t="s">
        <v>469</v>
      </c>
      <c r="D514" s="28" t="s">
        <v>76</v>
      </c>
      <c r="E514" s="9" t="s">
        <v>1466</v>
      </c>
      <c r="F514" s="28" t="s">
        <v>89</v>
      </c>
      <c r="G514" s="28" t="s">
        <v>57</v>
      </c>
      <c r="H514" s="11">
        <v>3.5000000000000003E-2</v>
      </c>
      <c r="I514" s="11"/>
      <c r="J514" s="11">
        <v>0.01</v>
      </c>
      <c r="K514" s="11">
        <v>0.01</v>
      </c>
      <c r="L514" s="11">
        <v>5.0000000000000001E-3</v>
      </c>
      <c r="M514" s="11">
        <v>5.0000000000000001E-3</v>
      </c>
      <c r="N514" s="11"/>
      <c r="O514" s="12">
        <f t="shared" ref="O514:O545" si="282">$AI514*I514</f>
        <v>0</v>
      </c>
      <c r="P514" s="12">
        <f t="shared" ref="P514:P545" si="283">IF(AR514&gt;=40%,AG514*J514*(100%-H514),0)</f>
        <v>1442605.52</v>
      </c>
      <c r="Q514" s="12">
        <f t="shared" ref="Q514:Q545" si="284">IF(OR(AS514&gt;=60%,(AR514+AS514)&gt;=100%),AH514*J514*(100%-H514),0)</f>
        <v>565845.12</v>
      </c>
      <c r="R514" s="12">
        <f t="shared" ref="R514:R545" si="285">IF(AT514&gt;=100%,AI514*(100%-H514)*K514,0)</f>
        <v>2152969.04</v>
      </c>
      <c r="S514" s="12">
        <f t="shared" si="278"/>
        <v>0</v>
      </c>
      <c r="T514" s="12">
        <f t="shared" si="279"/>
        <v>1313172</v>
      </c>
      <c r="U514" s="12">
        <f t="shared" si="280"/>
        <v>0</v>
      </c>
      <c r="V514" s="12">
        <f t="shared" si="281"/>
        <v>0</v>
      </c>
      <c r="W514" s="12">
        <f t="shared" si="258"/>
        <v>1360800</v>
      </c>
      <c r="X514" s="12">
        <f t="shared" ref="X514:X545" si="286">AP514*I514</f>
        <v>0</v>
      </c>
      <c r="Y514" s="12">
        <f t="shared" ref="Y514:Y545" si="287">IF(AX514&gt;=40%,AN514*J514*(100%-H514),0)</f>
        <v>1639959.5999999999</v>
      </c>
      <c r="Z514" s="12">
        <f t="shared" ref="Z514:Z545" si="288">IF(OR(AY514&gt;=60%,(AX514+AY514)&gt;=100%),AO514*J514*(100%-H514),0)</f>
        <v>301450.56</v>
      </c>
      <c r="AA514" s="12">
        <f t="shared" ref="AA514:AA545" si="289">IF(AZ514&gt;=100%,AP514*K514*(100%-H514),0)</f>
        <v>1941410.16</v>
      </c>
      <c r="AB514" s="12">
        <f t="shared" ref="AB514:AB545" si="290">IF(AF514=0,0,IF(AQ514&gt;=AF514,AQ514*L514*(100%-H514),0))</f>
        <v>0</v>
      </c>
      <c r="AC514" s="12">
        <v>200000000</v>
      </c>
      <c r="AD514" s="12">
        <v>200000000</v>
      </c>
      <c r="AE514" s="12">
        <f>SUMIFS('[1]TIẾN ĐỘ %'!$M$6:$M$1034,'[1]TIẾN ĐỘ %'!$G$6:$G$1034,$A514,'[1]TIẾN ĐỘ %'!$F$6:$F$1034,$E514)</f>
        <v>200000000</v>
      </c>
      <c r="AF514" s="12">
        <f t="shared" si="256"/>
        <v>600000000</v>
      </c>
      <c r="AG514" s="12">
        <v>149492800</v>
      </c>
      <c r="AH514" s="12">
        <v>58636800</v>
      </c>
      <c r="AI514" s="12">
        <v>223105600</v>
      </c>
      <c r="AJ514" s="12">
        <v>136080000</v>
      </c>
      <c r="AK514" s="12">
        <v>0</v>
      </c>
      <c r="AL514" s="12">
        <v>136080000</v>
      </c>
      <c r="AM514" s="12">
        <v>136080000</v>
      </c>
      <c r="AN514" s="12">
        <f>SUMIFS('[1]DATA THÔ IN'!$P$4:$P$12031,'[1]DATA THÔ IN'!$H$4:$H$12031,$A514,'[1]DATA THÔ IN'!$AC$4:$AC$12031,$E514,'[1]DATA THÔ IN'!$AH$4:$AH$12031,"Tiến độ 1")</f>
        <v>169944000</v>
      </c>
      <c r="AO514" s="12">
        <f>SUMIFS('[1]DATA THÔ IN'!$P$4:$P$12031,'[1]DATA THÔ IN'!$H$4:$H$12031,$A514,'[1]DATA THÔ IN'!$AC$4:$AC$12031,$E514,'[1]DATA THÔ IN'!$AH$4:$AH$12031,"Tiến độ 2")</f>
        <v>31238400</v>
      </c>
      <c r="AP514" s="12">
        <f>SUMIFS('[1]TIẾN ĐỘ %'!$N$6:$N$1034,'[1]TIẾN ĐỘ %'!$G$6:$G$1034,A514,'[1]TIẾN ĐỘ %'!$F$6:$F$1034,$E514)</f>
        <v>201182400</v>
      </c>
      <c r="AQ514" s="12">
        <f t="shared" si="257"/>
        <v>560368000</v>
      </c>
      <c r="AR514" s="15">
        <f t="shared" ref="AR514:AR545" si="291">IFERROR(AG514/AC514,0)</f>
        <v>0.74746400000000002</v>
      </c>
      <c r="AS514" s="15">
        <f t="shared" ref="AS514:AS545" si="292">+IFERROR(AH514/AC514,0)</f>
        <v>0.293184</v>
      </c>
      <c r="AT514" s="15">
        <f t="shared" ref="AT514:AT545" si="293">+IFERROR(AI514/AC514,0)</f>
        <v>1.1155280000000001</v>
      </c>
      <c r="AU514" s="16">
        <f t="shared" ref="AU514:AU545" si="294">IFERROR(AJ514/AD514,0)</f>
        <v>0.6804</v>
      </c>
      <c r="AV514" s="16">
        <f t="shared" ref="AV514:AV545" si="295">IFERROR(AK514/AD514,0)</f>
        <v>0</v>
      </c>
      <c r="AW514" s="16">
        <f t="shared" ref="AW514:AW545" si="296">IFERROR(AM514/AD514,0)</f>
        <v>0.6804</v>
      </c>
      <c r="AX514" s="16">
        <f t="shared" si="259"/>
        <v>0.84972000000000003</v>
      </c>
      <c r="AY514" s="16">
        <f t="shared" si="260"/>
        <v>0.156192</v>
      </c>
      <c r="AZ514" s="16">
        <f t="shared" si="261"/>
        <v>1.0059119999999999</v>
      </c>
      <c r="BA514" s="16">
        <f t="shared" si="262"/>
        <v>0.9339466666666667</v>
      </c>
    </row>
    <row r="515" spans="1:53" x14ac:dyDescent="0.25">
      <c r="A515" s="8" t="s">
        <v>1263</v>
      </c>
      <c r="B515" s="28" t="s">
        <v>247</v>
      </c>
      <c r="C515" s="28" t="s">
        <v>248</v>
      </c>
      <c r="D515" s="28" t="s">
        <v>49</v>
      </c>
      <c r="E515" s="9" t="s">
        <v>249</v>
      </c>
      <c r="F515" s="28" t="s">
        <v>50</v>
      </c>
      <c r="G515" s="28" t="s">
        <v>51</v>
      </c>
      <c r="H515" s="11">
        <v>3.5000000000000003E-2</v>
      </c>
      <c r="I515" s="11"/>
      <c r="J515" s="11">
        <v>0.01</v>
      </c>
      <c r="K515" s="11">
        <v>0.01</v>
      </c>
      <c r="L515" s="11">
        <v>5.0000000000000001E-3</v>
      </c>
      <c r="M515" s="11">
        <v>5.0000000000000001E-3</v>
      </c>
      <c r="N515" s="11"/>
      <c r="O515" s="12">
        <f t="shared" si="282"/>
        <v>0</v>
      </c>
      <c r="P515" s="12">
        <f t="shared" si="283"/>
        <v>0</v>
      </c>
      <c r="Q515" s="12">
        <f t="shared" si="284"/>
        <v>0</v>
      </c>
      <c r="R515" s="12">
        <f t="shared" si="285"/>
        <v>826812</v>
      </c>
      <c r="S515" s="12">
        <f t="shared" si="278"/>
        <v>0</v>
      </c>
      <c r="T515" s="12">
        <f t="shared" si="279"/>
        <v>0</v>
      </c>
      <c r="U515" s="12">
        <f t="shared" si="280"/>
        <v>0</v>
      </c>
      <c r="V515" s="12">
        <f t="shared" si="281"/>
        <v>544723</v>
      </c>
      <c r="W515" s="12">
        <f t="shared" si="258"/>
        <v>0</v>
      </c>
      <c r="X515" s="12">
        <f t="shared" si="286"/>
        <v>0</v>
      </c>
      <c r="Y515" s="12">
        <f t="shared" si="287"/>
        <v>0</v>
      </c>
      <c r="Z515" s="12">
        <f t="shared" si="288"/>
        <v>591969.6</v>
      </c>
      <c r="AA515" s="12">
        <f t="shared" si="289"/>
        <v>1288437.1199999999</v>
      </c>
      <c r="AB515" s="12">
        <f t="shared" si="290"/>
        <v>1329986.1599999999</v>
      </c>
      <c r="AC515" s="12">
        <v>80000000</v>
      </c>
      <c r="AD515" s="12">
        <v>56000000</v>
      </c>
      <c r="AE515" s="12">
        <f>SUMIFS('[1]TIẾN ĐỘ %'!$M$6:$M$1034,'[1]TIẾN ĐỘ %'!$G$6:$G$1034,$A515,'[1]TIẾN ĐỘ %'!$F$6:$F$1034,$E515)</f>
        <v>90000000</v>
      </c>
      <c r="AF515" s="12">
        <f t="shared" si="256"/>
        <v>226000000</v>
      </c>
      <c r="AG515" s="12">
        <v>0</v>
      </c>
      <c r="AH515" s="12">
        <v>0</v>
      </c>
      <c r="AI515" s="12">
        <v>85680000</v>
      </c>
      <c r="AJ515" s="12">
        <v>0</v>
      </c>
      <c r="AK515" s="12">
        <v>0</v>
      </c>
      <c r="AL515" s="12">
        <v>0</v>
      </c>
      <c r="AM515" s="12">
        <v>56448000</v>
      </c>
      <c r="AN515" s="12">
        <f>SUMIFS('[1]DATA THÔ IN'!$P$4:$P$12031,'[1]DATA THÔ IN'!$H$4:$H$12031,$A515,'[1]DATA THÔ IN'!$AC$4:$AC$12031,$E515,'[1]DATA THÔ IN'!$AH$4:$AH$12031,"Tiến độ 1")</f>
        <v>0</v>
      </c>
      <c r="AO515" s="12">
        <f>SUMIFS('[1]DATA THÔ IN'!$P$4:$P$12031,'[1]DATA THÔ IN'!$H$4:$H$12031,$A515,'[1]DATA THÔ IN'!$AC$4:$AC$12031,$E515,'[1]DATA THÔ IN'!$AH$4:$AH$12031,"Tiến độ 2")</f>
        <v>61344000</v>
      </c>
      <c r="AP515" s="12">
        <f>SUMIFS('[1]TIẾN ĐỘ %'!$N$6:$N$1034,'[1]TIẾN ĐỘ %'!$G$6:$G$1034,A515,'[1]TIẾN ĐỘ %'!$F$6:$F$1034,$E515)</f>
        <v>133516800</v>
      </c>
      <c r="AQ515" s="12">
        <f t="shared" si="257"/>
        <v>275644800</v>
      </c>
      <c r="AR515" s="15">
        <f t="shared" si="291"/>
        <v>0</v>
      </c>
      <c r="AS515" s="11">
        <f t="shared" si="292"/>
        <v>0</v>
      </c>
      <c r="AT515" s="15">
        <f t="shared" si="293"/>
        <v>1.071</v>
      </c>
      <c r="AU515" s="16">
        <f t="shared" si="294"/>
        <v>0</v>
      </c>
      <c r="AV515" s="16">
        <f t="shared" si="295"/>
        <v>0</v>
      </c>
      <c r="AW515" s="16">
        <f t="shared" si="296"/>
        <v>1.008</v>
      </c>
      <c r="AX515" s="16">
        <f t="shared" si="259"/>
        <v>0</v>
      </c>
      <c r="AY515" s="16">
        <f t="shared" si="260"/>
        <v>0.68159999999999998</v>
      </c>
      <c r="AZ515" s="16">
        <f t="shared" si="261"/>
        <v>1.4835199999999999</v>
      </c>
      <c r="BA515" s="16">
        <f t="shared" si="262"/>
        <v>1.2196672566371682</v>
      </c>
    </row>
    <row r="516" spans="1:53" x14ac:dyDescent="0.25">
      <c r="A516" s="8" t="s">
        <v>1274</v>
      </c>
      <c r="B516" s="20" t="s">
        <v>252</v>
      </c>
      <c r="C516" s="9" t="s">
        <v>253</v>
      </c>
      <c r="D516" s="10" t="s">
        <v>60</v>
      </c>
      <c r="E516" s="9" t="s">
        <v>249</v>
      </c>
      <c r="F516" s="9" t="s">
        <v>88</v>
      </c>
      <c r="G516" s="9" t="s">
        <v>51</v>
      </c>
      <c r="H516" s="11">
        <v>3.5000000000000003E-2</v>
      </c>
      <c r="I516" s="11"/>
      <c r="J516" s="11">
        <v>0.01</v>
      </c>
      <c r="K516" s="11">
        <v>0.01</v>
      </c>
      <c r="L516" s="11">
        <v>5.0000000000000001E-3</v>
      </c>
      <c r="M516" s="11">
        <v>5.0000000000000001E-3</v>
      </c>
      <c r="N516" s="11"/>
      <c r="O516" s="12">
        <f t="shared" si="282"/>
        <v>0</v>
      </c>
      <c r="P516" s="12">
        <f t="shared" si="283"/>
        <v>0</v>
      </c>
      <c r="Q516" s="12">
        <f t="shared" si="284"/>
        <v>0</v>
      </c>
      <c r="R516" s="12">
        <f t="shared" si="285"/>
        <v>2416143.84</v>
      </c>
      <c r="S516" s="12">
        <f t="shared" si="278"/>
        <v>0</v>
      </c>
      <c r="T516" s="12">
        <f t="shared" si="279"/>
        <v>681460</v>
      </c>
      <c r="U516" s="12">
        <f t="shared" si="280"/>
        <v>880034</v>
      </c>
      <c r="V516" s="12">
        <f t="shared" si="281"/>
        <v>1561494</v>
      </c>
      <c r="W516" s="12">
        <f t="shared" si="258"/>
        <v>706176</v>
      </c>
      <c r="X516" s="12">
        <f t="shared" si="286"/>
        <v>0</v>
      </c>
      <c r="Y516" s="12">
        <f t="shared" si="287"/>
        <v>776786.4</v>
      </c>
      <c r="Z516" s="12">
        <f t="shared" si="288"/>
        <v>0</v>
      </c>
      <c r="AA516" s="12">
        <f t="shared" si="289"/>
        <v>1958131.68</v>
      </c>
      <c r="AB516" s="12">
        <f t="shared" si="290"/>
        <v>2967884.52</v>
      </c>
      <c r="AC516" s="12">
        <v>250000000</v>
      </c>
      <c r="AD516" s="12">
        <v>150000000</v>
      </c>
      <c r="AE516" s="12">
        <f>SUMIFS('[1]TIẾN ĐỘ %'!$M$6:$M$1034,'[1]TIẾN ĐỘ %'!$G$6:$G$1034,$A516,'[1]TIẾN ĐỘ %'!$F$6:$F$1034,$E516)</f>
        <v>200000000</v>
      </c>
      <c r="AF516" s="12">
        <f t="shared" si="256"/>
        <v>600000000</v>
      </c>
      <c r="AG516" s="12">
        <v>0</v>
      </c>
      <c r="AH516" s="12">
        <v>99600000</v>
      </c>
      <c r="AI516" s="12">
        <v>250377600</v>
      </c>
      <c r="AJ516" s="12">
        <v>70617600</v>
      </c>
      <c r="AK516" s="12">
        <v>91195200</v>
      </c>
      <c r="AL516" s="12">
        <v>70617600</v>
      </c>
      <c r="AM516" s="12">
        <v>161812800</v>
      </c>
      <c r="AN516" s="12">
        <f>SUMIFS('[1]DATA THÔ IN'!$P$4:$P$12031,'[1]DATA THÔ IN'!$H$4:$H$12031,$A516,'[1]DATA THÔ IN'!$AC$4:$AC$12031,$E516,'[1]DATA THÔ IN'!$AH$4:$AH$12031,"Tiến độ 1")</f>
        <v>80496000</v>
      </c>
      <c r="AO516" s="12">
        <f>SUMIFS('[1]DATA THÔ IN'!$P$4:$P$12031,'[1]DATA THÔ IN'!$H$4:$H$12031,$A516,'[1]DATA THÔ IN'!$AC$4:$AC$12031,$E516,'[1]DATA THÔ IN'!$AH$4:$AH$12031,"Tiến độ 2")</f>
        <v>10368000</v>
      </c>
      <c r="AP516" s="12">
        <f>SUMIFS('[1]TIẾN ĐỘ %'!$N$6:$N$1034,'[1]TIẾN ĐỘ %'!$G$6:$G$1034,A516,'[1]TIẾN ĐỘ %'!$F$6:$F$1034,$E516)</f>
        <v>202915200</v>
      </c>
      <c r="AQ516" s="12">
        <f t="shared" si="257"/>
        <v>615105600</v>
      </c>
      <c r="AR516" s="15">
        <f t="shared" si="291"/>
        <v>0</v>
      </c>
      <c r="AS516" s="15">
        <f t="shared" si="292"/>
        <v>0.39839999999999998</v>
      </c>
      <c r="AT516" s="15">
        <f t="shared" si="293"/>
        <v>1.0015103999999999</v>
      </c>
      <c r="AU516" s="16">
        <f t="shared" si="294"/>
        <v>0.47078399999999998</v>
      </c>
      <c r="AV516" s="16">
        <f t="shared" si="295"/>
        <v>0.60796799999999995</v>
      </c>
      <c r="AW516" s="16">
        <f t="shared" si="296"/>
        <v>1.0787519999999999</v>
      </c>
      <c r="AX516" s="16">
        <f t="shared" si="259"/>
        <v>0.40248</v>
      </c>
      <c r="AY516" s="16">
        <f t="shared" si="260"/>
        <v>5.1839999999999997E-2</v>
      </c>
      <c r="AZ516" s="16">
        <f t="shared" si="261"/>
        <v>1.0145759999999999</v>
      </c>
      <c r="BA516" s="16">
        <f t="shared" si="262"/>
        <v>1.0251760000000001</v>
      </c>
    </row>
    <row r="517" spans="1:53" x14ac:dyDescent="0.25">
      <c r="A517" s="8" t="s">
        <v>1275</v>
      </c>
      <c r="B517" s="20" t="s">
        <v>254</v>
      </c>
      <c r="C517" s="9" t="s">
        <v>255</v>
      </c>
      <c r="D517" s="10" t="s">
        <v>60</v>
      </c>
      <c r="E517" s="9" t="s">
        <v>249</v>
      </c>
      <c r="F517" s="9" t="s">
        <v>61</v>
      </c>
      <c r="G517" s="9" t="s">
        <v>51</v>
      </c>
      <c r="H517" s="11">
        <v>3.5000000000000003E-2</v>
      </c>
      <c r="I517" s="11"/>
      <c r="J517" s="11">
        <v>0.01</v>
      </c>
      <c r="K517" s="11">
        <v>0.01</v>
      </c>
      <c r="L517" s="11">
        <v>5.0000000000000001E-3</v>
      </c>
      <c r="M517" s="11">
        <v>5.0000000000000001E-3</v>
      </c>
      <c r="N517" s="11"/>
      <c r="O517" s="12">
        <f t="shared" si="282"/>
        <v>0</v>
      </c>
      <c r="P517" s="12">
        <f t="shared" si="283"/>
        <v>0</v>
      </c>
      <c r="Q517" s="12">
        <f t="shared" si="284"/>
        <v>0</v>
      </c>
      <c r="R517" s="12">
        <f t="shared" si="285"/>
        <v>0</v>
      </c>
      <c r="S517" s="12">
        <f t="shared" si="278"/>
        <v>0</v>
      </c>
      <c r="T517" s="12">
        <f t="shared" si="279"/>
        <v>0</v>
      </c>
      <c r="U517" s="12">
        <f t="shared" si="280"/>
        <v>0</v>
      </c>
      <c r="V517" s="12">
        <f t="shared" si="281"/>
        <v>0</v>
      </c>
      <c r="W517" s="12">
        <f t="shared" si="258"/>
        <v>62832</v>
      </c>
      <c r="X517" s="12">
        <f t="shared" si="286"/>
        <v>0</v>
      </c>
      <c r="Y517" s="12">
        <f t="shared" si="287"/>
        <v>0</v>
      </c>
      <c r="Z517" s="12">
        <f t="shared" si="288"/>
        <v>194080.8</v>
      </c>
      <c r="AA517" s="12">
        <f t="shared" si="289"/>
        <v>194080.8</v>
      </c>
      <c r="AB517" s="12">
        <f t="shared" si="290"/>
        <v>0</v>
      </c>
      <c r="AC517" s="12">
        <v>20000000</v>
      </c>
      <c r="AD517" s="12">
        <v>20000000</v>
      </c>
      <c r="AE517" s="12">
        <f>SUMIFS('[1]TIẾN ĐỘ %'!$M$6:$M$1034,'[1]TIẾN ĐỘ %'!$G$6:$G$1034,$A517,'[1]TIẾN ĐỘ %'!$F$6:$F$1034,$E517)</f>
        <v>20000000</v>
      </c>
      <c r="AF517" s="12">
        <f t="shared" si="256"/>
        <v>60000000</v>
      </c>
      <c r="AG517" s="12">
        <v>0</v>
      </c>
      <c r="AH517" s="12">
        <v>0</v>
      </c>
      <c r="AI517" s="12">
        <v>0</v>
      </c>
      <c r="AJ517" s="12">
        <v>6283200</v>
      </c>
      <c r="AK517" s="12">
        <v>8971200</v>
      </c>
      <c r="AL517" s="12">
        <v>6283200</v>
      </c>
      <c r="AM517" s="12">
        <v>15254400</v>
      </c>
      <c r="AN517" s="12">
        <f>SUMIFS('[1]DATA THÔ IN'!$P$4:$P$12031,'[1]DATA THÔ IN'!$H$4:$H$12031,$A517,'[1]DATA THÔ IN'!$AC$4:$AC$12031,$E517,'[1]DATA THÔ IN'!$AH$4:$AH$12031,"Tiến độ 1")</f>
        <v>0</v>
      </c>
      <c r="AO517" s="12">
        <f>SUMIFS('[1]DATA THÔ IN'!$P$4:$P$12031,'[1]DATA THÔ IN'!$H$4:$H$12031,$A517,'[1]DATA THÔ IN'!$AC$4:$AC$12031,$E517,'[1]DATA THÔ IN'!$AH$4:$AH$12031,"Tiến độ 2")</f>
        <v>20112000</v>
      </c>
      <c r="AP517" s="12">
        <f>SUMIFS('[1]TIẾN ĐỘ %'!$N$6:$N$1034,'[1]TIẾN ĐỘ %'!$G$6:$G$1034,A517,'[1]TIẾN ĐỘ %'!$F$6:$F$1034,$E517)</f>
        <v>20112000</v>
      </c>
      <c r="AQ517" s="12">
        <f t="shared" si="257"/>
        <v>35366400</v>
      </c>
      <c r="AR517" s="15">
        <f t="shared" si="291"/>
        <v>0</v>
      </c>
      <c r="AS517" s="15">
        <f t="shared" si="292"/>
        <v>0</v>
      </c>
      <c r="AT517" s="15">
        <f t="shared" si="293"/>
        <v>0</v>
      </c>
      <c r="AU517" s="16">
        <f t="shared" si="294"/>
        <v>0.31415999999999999</v>
      </c>
      <c r="AV517" s="16">
        <f t="shared" si="295"/>
        <v>0.44856000000000001</v>
      </c>
      <c r="AW517" s="16">
        <f t="shared" si="296"/>
        <v>0.76271999999999995</v>
      </c>
      <c r="AX517" s="16">
        <f t="shared" si="259"/>
        <v>0</v>
      </c>
      <c r="AY517" s="16">
        <f t="shared" si="260"/>
        <v>1.0056</v>
      </c>
      <c r="AZ517" s="16">
        <f t="shared" si="261"/>
        <v>1.0056</v>
      </c>
      <c r="BA517" s="16">
        <f t="shared" si="262"/>
        <v>0.58943999999999996</v>
      </c>
    </row>
    <row r="518" spans="1:53" x14ac:dyDescent="0.25">
      <c r="A518" s="8" t="s">
        <v>1280</v>
      </c>
      <c r="B518" s="20" t="s">
        <v>256</v>
      </c>
      <c r="C518" s="9" t="s">
        <v>257</v>
      </c>
      <c r="D518" s="10" t="s">
        <v>60</v>
      </c>
      <c r="E518" s="9" t="s">
        <v>249</v>
      </c>
      <c r="F518" s="9" t="s">
        <v>73</v>
      </c>
      <c r="G518" s="9" t="s">
        <v>51</v>
      </c>
      <c r="H518" s="11">
        <v>3.5000000000000003E-2</v>
      </c>
      <c r="I518" s="11"/>
      <c r="J518" s="11">
        <v>0.01</v>
      </c>
      <c r="K518" s="11">
        <v>0.01</v>
      </c>
      <c r="L518" s="11">
        <v>5.0000000000000001E-3</v>
      </c>
      <c r="M518" s="11">
        <v>5.0000000000000001E-3</v>
      </c>
      <c r="N518" s="11"/>
      <c r="O518" s="12">
        <f t="shared" si="282"/>
        <v>0</v>
      </c>
      <c r="P518" s="12">
        <f t="shared" si="283"/>
        <v>2824964.1599999997</v>
      </c>
      <c r="Q518" s="12">
        <f t="shared" si="284"/>
        <v>242624.16</v>
      </c>
      <c r="R518" s="12">
        <f t="shared" si="285"/>
        <v>4986070.08</v>
      </c>
      <c r="S518" s="12">
        <f t="shared" ref="S518:S549" si="297">ROUND(AM518*I518,0)</f>
        <v>0</v>
      </c>
      <c r="T518" s="12">
        <f t="shared" ref="T518:T549" si="298">ROUND(IF(AU518&gt;=40%,AJ518*J518*(100%-H518),0),0)</f>
        <v>2910911</v>
      </c>
      <c r="U518" s="12">
        <f t="shared" ref="U518:U549" si="299">ROUND(IF(OR(AV518&gt;=60%,(AU518+AV518)&gt;=100%),AK518*J518*(100%-H518),0),0)</f>
        <v>461347</v>
      </c>
      <c r="V518" s="12">
        <f t="shared" ref="V518:V549" si="300">ROUND(IF(AW518&gt;=100%,AM518*(100%-H518)*K518,0),0)</f>
        <v>3372258</v>
      </c>
      <c r="W518" s="12">
        <f t="shared" si="258"/>
        <v>3016488</v>
      </c>
      <c r="X518" s="12">
        <f t="shared" si="286"/>
        <v>0</v>
      </c>
      <c r="Y518" s="12">
        <f t="shared" si="287"/>
        <v>4155737.76</v>
      </c>
      <c r="Z518" s="12">
        <f t="shared" si="288"/>
        <v>2495721.6</v>
      </c>
      <c r="AA518" s="12">
        <f t="shared" si="289"/>
        <v>6651459.3599999994</v>
      </c>
      <c r="AB518" s="12">
        <f t="shared" si="290"/>
        <v>7504893.7799999993</v>
      </c>
      <c r="AC518" s="12">
        <v>300000000</v>
      </c>
      <c r="AD518" s="12">
        <v>300000000</v>
      </c>
      <c r="AE518" s="12">
        <f>SUMIFS('[1]TIẾN ĐỘ %'!$M$6:$M$1034,'[1]TIẾN ĐỘ %'!$G$6:$G$1034,$A518,'[1]TIẾN ĐỘ %'!$F$6:$F$1034,$E518)</f>
        <v>350000000</v>
      </c>
      <c r="AF518" s="12">
        <f t="shared" ref="AF518:AF581" si="301">+SUM(AC518:AE518)</f>
        <v>950000000</v>
      </c>
      <c r="AG518" s="12">
        <v>292742400</v>
      </c>
      <c r="AH518" s="12">
        <v>25142400</v>
      </c>
      <c r="AI518" s="12">
        <v>516691200</v>
      </c>
      <c r="AJ518" s="12">
        <v>301648800</v>
      </c>
      <c r="AK518" s="12">
        <v>47808000</v>
      </c>
      <c r="AL518" s="12">
        <v>301648800</v>
      </c>
      <c r="AM518" s="12">
        <v>349456800</v>
      </c>
      <c r="AN518" s="12">
        <f>SUMIFS('[1]DATA THÔ IN'!$P$4:$P$12031,'[1]DATA THÔ IN'!$H$4:$H$12031,$A518,'[1]DATA THÔ IN'!$AC$4:$AC$12031,$E518,'[1]DATA THÔ IN'!$AH$4:$AH$12031,"Tiến độ 1")</f>
        <v>430646400</v>
      </c>
      <c r="AO518" s="12">
        <f>SUMIFS('[1]DATA THÔ IN'!$P$4:$P$12031,'[1]DATA THÔ IN'!$H$4:$H$12031,$A518,'[1]DATA THÔ IN'!$AC$4:$AC$12031,$E518,'[1]DATA THÔ IN'!$AH$4:$AH$12031,"Tiến độ 2")</f>
        <v>258624000</v>
      </c>
      <c r="AP518" s="12">
        <f>SUMIFS('[1]TIẾN ĐỘ %'!$N$6:$N$1034,'[1]TIẾN ĐỘ %'!$G$6:$G$1034,A518,'[1]TIẾN ĐỘ %'!$F$6:$F$1034,$E518)</f>
        <v>689270400</v>
      </c>
      <c r="AQ518" s="12">
        <f t="shared" ref="AQ518:AQ581" si="302">+AP518+AM518+AI518</f>
        <v>1555418400</v>
      </c>
      <c r="AR518" s="15">
        <f t="shared" si="291"/>
        <v>0.97580800000000001</v>
      </c>
      <c r="AS518" s="15">
        <f t="shared" si="292"/>
        <v>8.3807999999999994E-2</v>
      </c>
      <c r="AT518" s="15">
        <f t="shared" si="293"/>
        <v>1.7223040000000001</v>
      </c>
      <c r="AU518" s="16">
        <f t="shared" si="294"/>
        <v>1.0054959999999999</v>
      </c>
      <c r="AV518" s="16">
        <f t="shared" si="295"/>
        <v>0.15936</v>
      </c>
      <c r="AW518" s="16">
        <f t="shared" si="296"/>
        <v>1.1648559999999999</v>
      </c>
      <c r="AX518" s="16">
        <f t="shared" si="259"/>
        <v>1.2304182857142858</v>
      </c>
      <c r="AY518" s="16">
        <f t="shared" si="260"/>
        <v>0.7389257142857143</v>
      </c>
      <c r="AZ518" s="16">
        <f t="shared" si="261"/>
        <v>1.969344</v>
      </c>
      <c r="BA518" s="16">
        <f t="shared" si="262"/>
        <v>1.6372825263157895</v>
      </c>
    </row>
    <row r="519" spans="1:53" x14ac:dyDescent="0.25">
      <c r="A519" s="8" t="s">
        <v>1282</v>
      </c>
      <c r="B519" s="20" t="s">
        <v>258</v>
      </c>
      <c r="C519" s="9" t="s">
        <v>259</v>
      </c>
      <c r="D519" s="10" t="s">
        <v>60</v>
      </c>
      <c r="E519" s="9" t="s">
        <v>249</v>
      </c>
      <c r="F519" s="9" t="s">
        <v>61</v>
      </c>
      <c r="G519" s="9" t="s">
        <v>51</v>
      </c>
      <c r="H519" s="11">
        <v>3.5000000000000003E-2</v>
      </c>
      <c r="I519" s="11"/>
      <c r="J519" s="11">
        <v>0.01</v>
      </c>
      <c r="K519" s="11">
        <v>0.01</v>
      </c>
      <c r="L519" s="11">
        <v>5.0000000000000001E-3</v>
      </c>
      <c r="M519" s="11">
        <v>5.0000000000000001E-3</v>
      </c>
      <c r="N519" s="11"/>
      <c r="O519" s="12">
        <f t="shared" si="282"/>
        <v>0</v>
      </c>
      <c r="P519" s="12">
        <f t="shared" si="283"/>
        <v>241095.6</v>
      </c>
      <c r="Q519" s="12">
        <f t="shared" si="284"/>
        <v>156191.04000000001</v>
      </c>
      <c r="R519" s="12">
        <f t="shared" si="285"/>
        <v>397286.64</v>
      </c>
      <c r="S519" s="12">
        <f t="shared" si="297"/>
        <v>0</v>
      </c>
      <c r="T519" s="12">
        <f t="shared" si="298"/>
        <v>185651</v>
      </c>
      <c r="U519" s="12">
        <f t="shared" si="299"/>
        <v>202882</v>
      </c>
      <c r="V519" s="12">
        <f t="shared" si="300"/>
        <v>388532</v>
      </c>
      <c r="W519" s="12">
        <f t="shared" ref="W519:W582" si="303">ROUND(AL519*1%,0)</f>
        <v>192384</v>
      </c>
      <c r="X519" s="12">
        <f t="shared" si="286"/>
        <v>0</v>
      </c>
      <c r="Y519" s="12">
        <f t="shared" si="287"/>
        <v>323220.95999999996</v>
      </c>
      <c r="Z519" s="12">
        <f t="shared" si="288"/>
        <v>149243.04</v>
      </c>
      <c r="AA519" s="12">
        <f t="shared" si="289"/>
        <v>472464</v>
      </c>
      <c r="AB519" s="12">
        <f t="shared" si="290"/>
        <v>629141.4</v>
      </c>
      <c r="AC519" s="12">
        <v>40000000</v>
      </c>
      <c r="AD519" s="12">
        <v>40000000</v>
      </c>
      <c r="AE519" s="12">
        <f>SUMIFS('[1]TIẾN ĐỘ %'!$M$6:$M$1034,'[1]TIẾN ĐỘ %'!$G$6:$G$1034,$A519,'[1]TIẾN ĐỘ %'!$F$6:$F$1034,$E519)</f>
        <v>40000000</v>
      </c>
      <c r="AF519" s="12">
        <f t="shared" si="301"/>
        <v>120000000</v>
      </c>
      <c r="AG519" s="12">
        <v>24984000</v>
      </c>
      <c r="AH519" s="12">
        <v>16185600</v>
      </c>
      <c r="AI519" s="12">
        <v>41169600</v>
      </c>
      <c r="AJ519" s="12">
        <v>19238400</v>
      </c>
      <c r="AK519" s="12">
        <v>21024000</v>
      </c>
      <c r="AL519" s="12">
        <v>19238400</v>
      </c>
      <c r="AM519" s="12">
        <v>40262400</v>
      </c>
      <c r="AN519" s="12">
        <f>SUMIFS('[1]DATA THÔ IN'!$P$4:$P$12031,'[1]DATA THÔ IN'!$H$4:$H$12031,$A519,'[1]DATA THÔ IN'!$AC$4:$AC$12031,$E519,'[1]DATA THÔ IN'!$AH$4:$AH$12031,"Tiến độ 1")</f>
        <v>33494400</v>
      </c>
      <c r="AO519" s="12">
        <f>SUMIFS('[1]DATA THÔ IN'!$P$4:$P$12031,'[1]DATA THÔ IN'!$H$4:$H$12031,$A519,'[1]DATA THÔ IN'!$AC$4:$AC$12031,$E519,'[1]DATA THÔ IN'!$AH$4:$AH$12031,"Tiến độ 2")</f>
        <v>15465600</v>
      </c>
      <c r="AP519" s="12">
        <f>SUMIFS('[1]TIẾN ĐỘ %'!$N$6:$N$1034,'[1]TIẾN ĐỘ %'!$G$6:$G$1034,A519,'[1]TIẾN ĐỘ %'!$F$6:$F$1034,$E519)</f>
        <v>48960000</v>
      </c>
      <c r="AQ519" s="12">
        <f t="shared" si="302"/>
        <v>130392000</v>
      </c>
      <c r="AR519" s="15">
        <f t="shared" si="291"/>
        <v>0.62460000000000004</v>
      </c>
      <c r="AS519" s="15">
        <f t="shared" si="292"/>
        <v>0.40464</v>
      </c>
      <c r="AT519" s="15">
        <f t="shared" si="293"/>
        <v>1.0292399999999999</v>
      </c>
      <c r="AU519" s="16">
        <f t="shared" si="294"/>
        <v>0.48096</v>
      </c>
      <c r="AV519" s="16">
        <f t="shared" si="295"/>
        <v>0.52559999999999996</v>
      </c>
      <c r="AW519" s="16">
        <f t="shared" si="296"/>
        <v>1.0065599999999999</v>
      </c>
      <c r="AX519" s="16">
        <f t="shared" ref="AX519:AX582" si="304">IFERROR(AN519/$AE519,0)</f>
        <v>0.83735999999999999</v>
      </c>
      <c r="AY519" s="16">
        <f t="shared" ref="AY519:AY582" si="305">IFERROR(AO519/$AE519,0)</f>
        <v>0.38663999999999998</v>
      </c>
      <c r="AZ519" s="16">
        <f t="shared" ref="AZ519:AZ582" si="306">IFERROR(AP519/$AE519,0)</f>
        <v>1.224</v>
      </c>
      <c r="BA519" s="16">
        <f t="shared" ref="BA519:BA582" si="307">IFERROR(AQ519/AF519,0)</f>
        <v>1.0866</v>
      </c>
    </row>
    <row r="520" spans="1:53" x14ac:dyDescent="0.25">
      <c r="A520" s="8" t="s">
        <v>1281</v>
      </c>
      <c r="B520" s="20" t="s">
        <v>267</v>
      </c>
      <c r="C520" s="9" t="s">
        <v>268</v>
      </c>
      <c r="D520" s="10" t="s">
        <v>49</v>
      </c>
      <c r="E520" s="9" t="s">
        <v>249</v>
      </c>
      <c r="F520" s="9" t="s">
        <v>64</v>
      </c>
      <c r="G520" s="9" t="s">
        <v>51</v>
      </c>
      <c r="H520" s="11">
        <v>3.5000000000000003E-2</v>
      </c>
      <c r="I520" s="11"/>
      <c r="J520" s="11">
        <v>0.01</v>
      </c>
      <c r="K520" s="11">
        <v>0.01</v>
      </c>
      <c r="L520" s="11">
        <v>5.0000000000000001E-3</v>
      </c>
      <c r="M520" s="11">
        <v>5.0000000000000001E-3</v>
      </c>
      <c r="N520" s="11"/>
      <c r="O520" s="12">
        <f t="shared" si="282"/>
        <v>0</v>
      </c>
      <c r="P520" s="12">
        <f t="shared" si="283"/>
        <v>0</v>
      </c>
      <c r="Q520" s="12">
        <f t="shared" si="284"/>
        <v>0</v>
      </c>
      <c r="R520" s="12">
        <f t="shared" si="285"/>
        <v>198342.24</v>
      </c>
      <c r="S520" s="12">
        <f t="shared" si="297"/>
        <v>0</v>
      </c>
      <c r="T520" s="12">
        <f t="shared" si="298"/>
        <v>422346</v>
      </c>
      <c r="U520" s="12">
        <f t="shared" si="299"/>
        <v>107740</v>
      </c>
      <c r="V520" s="12">
        <f t="shared" si="300"/>
        <v>530086</v>
      </c>
      <c r="W520" s="12">
        <f t="shared" si="303"/>
        <v>437664</v>
      </c>
      <c r="X520" s="12">
        <f t="shared" si="286"/>
        <v>0</v>
      </c>
      <c r="Y520" s="12">
        <f t="shared" si="287"/>
        <v>185326.32</v>
      </c>
      <c r="Z520" s="12">
        <f t="shared" si="288"/>
        <v>47061.119999999995</v>
      </c>
      <c r="AA520" s="12">
        <f t="shared" si="289"/>
        <v>267127.44</v>
      </c>
      <c r="AB520" s="12">
        <f t="shared" si="290"/>
        <v>497777.88</v>
      </c>
      <c r="AC520" s="12">
        <v>20000000</v>
      </c>
      <c r="AD520" s="12">
        <v>14000000</v>
      </c>
      <c r="AE520" s="12">
        <f>SUMIFS('[1]TIẾN ĐỘ %'!$M$6:$M$1034,'[1]TIẾN ĐỘ %'!$G$6:$G$1034,$A520,'[1]TIẾN ĐỘ %'!$F$6:$F$1034,$E520)</f>
        <v>20000000</v>
      </c>
      <c r="AF520" s="12">
        <f t="shared" si="301"/>
        <v>54000000</v>
      </c>
      <c r="AG520" s="12">
        <v>2649600</v>
      </c>
      <c r="AH520" s="12">
        <v>11932800</v>
      </c>
      <c r="AI520" s="12">
        <v>20553600</v>
      </c>
      <c r="AJ520" s="12">
        <v>43766400</v>
      </c>
      <c r="AK520" s="12">
        <v>11164800</v>
      </c>
      <c r="AL520" s="12">
        <v>43766400</v>
      </c>
      <c r="AM520" s="12">
        <v>54931200</v>
      </c>
      <c r="AN520" s="12">
        <f>SUMIFS('[1]DATA THÔ IN'!$P$4:$P$12031,'[1]DATA THÔ IN'!$H$4:$H$12031,$A520,'[1]DATA THÔ IN'!$AC$4:$AC$12031,$E520,'[1]DATA THÔ IN'!$AH$4:$AH$12031,"Tiến độ 1")</f>
        <v>19204800</v>
      </c>
      <c r="AO520" s="12">
        <f>SUMIFS('[1]DATA THÔ IN'!$P$4:$P$12031,'[1]DATA THÔ IN'!$H$4:$H$12031,$A520,'[1]DATA THÔ IN'!$AC$4:$AC$12031,$E520,'[1]DATA THÔ IN'!$AH$4:$AH$12031,"Tiến độ 2")</f>
        <v>4876800</v>
      </c>
      <c r="AP520" s="12">
        <f>SUMIFS('[1]TIẾN ĐỘ %'!$N$6:$N$1034,'[1]TIẾN ĐỘ %'!$G$6:$G$1034,A520,'[1]TIẾN ĐỘ %'!$F$6:$F$1034,$E520)</f>
        <v>27681600</v>
      </c>
      <c r="AQ520" s="12">
        <f t="shared" si="302"/>
        <v>103166400</v>
      </c>
      <c r="AR520" s="15">
        <f t="shared" si="291"/>
        <v>0.13247999999999999</v>
      </c>
      <c r="AS520" s="15">
        <f t="shared" si="292"/>
        <v>0.59663999999999995</v>
      </c>
      <c r="AT520" s="15">
        <f t="shared" si="293"/>
        <v>1.0276799999999999</v>
      </c>
      <c r="AU520" s="16">
        <f t="shared" si="294"/>
        <v>3.1261714285714284</v>
      </c>
      <c r="AV520" s="16">
        <f t="shared" si="295"/>
        <v>0.79748571428571424</v>
      </c>
      <c r="AW520" s="16">
        <f t="shared" si="296"/>
        <v>3.923657142857143</v>
      </c>
      <c r="AX520" s="16">
        <f t="shared" si="304"/>
        <v>0.96023999999999998</v>
      </c>
      <c r="AY520" s="16">
        <f t="shared" si="305"/>
        <v>0.24384</v>
      </c>
      <c r="AZ520" s="16">
        <f t="shared" si="306"/>
        <v>1.38408</v>
      </c>
      <c r="BA520" s="16">
        <f t="shared" si="307"/>
        <v>1.9104888888888889</v>
      </c>
    </row>
    <row r="521" spans="1:53" x14ac:dyDescent="0.25">
      <c r="A521" s="8" t="s">
        <v>1290</v>
      </c>
      <c r="B521" s="20" t="s">
        <v>427</v>
      </c>
      <c r="C521" s="9" t="s">
        <v>428</v>
      </c>
      <c r="D521" s="10" t="s">
        <v>49</v>
      </c>
      <c r="E521" s="9" t="s">
        <v>249</v>
      </c>
      <c r="F521" s="9" t="s">
        <v>64</v>
      </c>
      <c r="G521" s="9" t="s">
        <v>51</v>
      </c>
      <c r="H521" s="11"/>
      <c r="I521" s="11"/>
      <c r="J521" s="11">
        <v>0</v>
      </c>
      <c r="K521" s="11">
        <v>0.03</v>
      </c>
      <c r="L521" s="11">
        <v>0</v>
      </c>
      <c r="M521" s="11">
        <v>0</v>
      </c>
      <c r="N521" s="11"/>
      <c r="O521" s="12">
        <f t="shared" si="282"/>
        <v>0</v>
      </c>
      <c r="P521" s="12">
        <f t="shared" si="283"/>
        <v>0</v>
      </c>
      <c r="Q521" s="12">
        <f t="shared" si="284"/>
        <v>0</v>
      </c>
      <c r="R521" s="12">
        <f t="shared" si="285"/>
        <v>0</v>
      </c>
      <c r="S521" s="12">
        <f t="shared" si="297"/>
        <v>0</v>
      </c>
      <c r="T521" s="12">
        <f t="shared" si="298"/>
        <v>0</v>
      </c>
      <c r="U521" s="12">
        <f t="shared" si="299"/>
        <v>0</v>
      </c>
      <c r="V521" s="12">
        <f t="shared" si="300"/>
        <v>0</v>
      </c>
      <c r="W521" s="12">
        <f t="shared" si="303"/>
        <v>0</v>
      </c>
      <c r="X521" s="12">
        <f t="shared" si="286"/>
        <v>0</v>
      </c>
      <c r="Y521" s="12">
        <f t="shared" si="287"/>
        <v>0</v>
      </c>
      <c r="Z521" s="12">
        <f t="shared" si="288"/>
        <v>0</v>
      </c>
      <c r="AA521" s="12">
        <f t="shared" si="289"/>
        <v>0</v>
      </c>
      <c r="AB521" s="12">
        <f t="shared" si="290"/>
        <v>0</v>
      </c>
      <c r="AC521" s="12">
        <v>0</v>
      </c>
      <c r="AD521" s="12">
        <v>0</v>
      </c>
      <c r="AE521" s="12">
        <f>SUMIFS('[1]TIẾN ĐỘ %'!$M$6:$M$1034,'[1]TIẾN ĐỘ %'!$G$6:$G$1034,$A521,'[1]TIẾN ĐỘ %'!$F$6:$F$1034,$E521)</f>
        <v>0</v>
      </c>
      <c r="AF521" s="12">
        <f t="shared" si="301"/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f>SUMIFS('[1]DATA THÔ IN'!$P$4:$P$12031,'[1]DATA THÔ IN'!$H$4:$H$12031,$A521,'[1]DATA THÔ IN'!$AC$4:$AC$12031,$E521,'[1]DATA THÔ IN'!$AH$4:$AH$12031,"Tiến độ 1")</f>
        <v>0</v>
      </c>
      <c r="AO521" s="12">
        <f>SUMIFS('[1]DATA THÔ IN'!$P$4:$P$12031,'[1]DATA THÔ IN'!$H$4:$H$12031,$A521,'[1]DATA THÔ IN'!$AC$4:$AC$12031,$E521,'[1]DATA THÔ IN'!$AH$4:$AH$12031,"Tiến độ 2")</f>
        <v>0</v>
      </c>
      <c r="AP521" s="12">
        <f>SUMIFS('[1]TIẾN ĐỘ %'!$N$6:$N$1034,'[1]TIẾN ĐỘ %'!$G$6:$G$1034,A521,'[1]TIẾN ĐỘ %'!$F$6:$F$1034,$E521)</f>
        <v>0</v>
      </c>
      <c r="AQ521" s="12">
        <f t="shared" si="302"/>
        <v>0</v>
      </c>
      <c r="AR521" s="15">
        <f t="shared" si="291"/>
        <v>0</v>
      </c>
      <c r="AS521" s="15">
        <f t="shared" si="292"/>
        <v>0</v>
      </c>
      <c r="AT521" s="15">
        <f t="shared" si="293"/>
        <v>0</v>
      </c>
      <c r="AU521" s="16">
        <f t="shared" si="294"/>
        <v>0</v>
      </c>
      <c r="AV521" s="16">
        <f t="shared" si="295"/>
        <v>0</v>
      </c>
      <c r="AW521" s="16">
        <f t="shared" si="296"/>
        <v>0</v>
      </c>
      <c r="AX521" s="16">
        <f t="shared" si="304"/>
        <v>0</v>
      </c>
      <c r="AY521" s="16">
        <f t="shared" si="305"/>
        <v>0</v>
      </c>
      <c r="AZ521" s="16">
        <f t="shared" si="306"/>
        <v>0</v>
      </c>
      <c r="BA521" s="16">
        <f t="shared" si="307"/>
        <v>0</v>
      </c>
    </row>
    <row r="522" spans="1:53" x14ac:dyDescent="0.25">
      <c r="A522" s="8" t="s">
        <v>1292</v>
      </c>
      <c r="B522" s="20" t="s">
        <v>450</v>
      </c>
      <c r="C522" s="9" t="s">
        <v>451</v>
      </c>
      <c r="D522" s="10" t="s">
        <v>49</v>
      </c>
      <c r="E522" s="9" t="s">
        <v>249</v>
      </c>
      <c r="F522" s="9" t="s">
        <v>85</v>
      </c>
      <c r="G522" s="9" t="s">
        <v>51</v>
      </c>
      <c r="H522" s="11">
        <v>3.5000000000000003E-2</v>
      </c>
      <c r="I522" s="11"/>
      <c r="J522" s="11">
        <v>0.01</v>
      </c>
      <c r="K522" s="11">
        <v>0.01</v>
      </c>
      <c r="L522" s="11">
        <v>5.0000000000000001E-3</v>
      </c>
      <c r="M522" s="11">
        <v>5.0000000000000001E-3</v>
      </c>
      <c r="N522" s="11"/>
      <c r="O522" s="12">
        <f t="shared" si="282"/>
        <v>0</v>
      </c>
      <c r="P522" s="12">
        <f t="shared" si="283"/>
        <v>0</v>
      </c>
      <c r="Q522" s="12">
        <f t="shared" si="284"/>
        <v>0</v>
      </c>
      <c r="R522" s="12">
        <f t="shared" si="285"/>
        <v>0</v>
      </c>
      <c r="S522" s="12">
        <f t="shared" si="297"/>
        <v>0</v>
      </c>
      <c r="T522" s="12">
        <f t="shared" si="298"/>
        <v>0</v>
      </c>
      <c r="U522" s="12">
        <f t="shared" si="299"/>
        <v>0</v>
      </c>
      <c r="V522" s="12">
        <f t="shared" si="300"/>
        <v>0</v>
      </c>
      <c r="W522" s="12">
        <f t="shared" si="303"/>
        <v>0</v>
      </c>
      <c r="X522" s="12">
        <f t="shared" si="286"/>
        <v>0</v>
      </c>
      <c r="Y522" s="12">
        <f t="shared" si="287"/>
        <v>0</v>
      </c>
      <c r="Z522" s="12">
        <f t="shared" si="288"/>
        <v>0</v>
      </c>
      <c r="AA522" s="12">
        <f t="shared" si="289"/>
        <v>0</v>
      </c>
      <c r="AB522" s="12">
        <f t="shared" si="290"/>
        <v>0</v>
      </c>
      <c r="AC522" s="12">
        <v>0</v>
      </c>
      <c r="AD522" s="12">
        <v>0</v>
      </c>
      <c r="AE522" s="12">
        <f>SUMIFS('[1]TIẾN ĐỘ %'!$M$6:$M$1034,'[1]TIẾN ĐỘ %'!$G$6:$G$1034,$A522,'[1]TIẾN ĐỘ %'!$F$6:$F$1034,$E522)</f>
        <v>0</v>
      </c>
      <c r="AF522" s="12">
        <f t="shared" si="301"/>
        <v>0</v>
      </c>
      <c r="AG522" s="12">
        <v>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f>SUMIFS('[1]DATA THÔ IN'!$P$4:$P$12031,'[1]DATA THÔ IN'!$H$4:$H$12031,$A522,'[1]DATA THÔ IN'!$AC$4:$AC$12031,$E522,'[1]DATA THÔ IN'!$AH$4:$AH$12031,"Tiến độ 1")</f>
        <v>0</v>
      </c>
      <c r="AO522" s="12">
        <f>SUMIFS('[1]DATA THÔ IN'!$P$4:$P$12031,'[1]DATA THÔ IN'!$H$4:$H$12031,$A522,'[1]DATA THÔ IN'!$AC$4:$AC$12031,$E522,'[1]DATA THÔ IN'!$AH$4:$AH$12031,"Tiến độ 2")</f>
        <v>0</v>
      </c>
      <c r="AP522" s="12">
        <f>SUMIFS('[1]TIẾN ĐỘ %'!$N$6:$N$1034,'[1]TIẾN ĐỘ %'!$G$6:$G$1034,A522,'[1]TIẾN ĐỘ %'!$F$6:$F$1034,$E522)</f>
        <v>0</v>
      </c>
      <c r="AQ522" s="12">
        <f t="shared" si="302"/>
        <v>0</v>
      </c>
      <c r="AR522" s="15">
        <f t="shared" si="291"/>
        <v>0</v>
      </c>
      <c r="AS522" s="15">
        <f t="shared" si="292"/>
        <v>0</v>
      </c>
      <c r="AT522" s="15">
        <f t="shared" si="293"/>
        <v>0</v>
      </c>
      <c r="AU522" s="16">
        <f t="shared" si="294"/>
        <v>0</v>
      </c>
      <c r="AV522" s="16">
        <f t="shared" si="295"/>
        <v>0</v>
      </c>
      <c r="AW522" s="16">
        <f t="shared" si="296"/>
        <v>0</v>
      </c>
      <c r="AX522" s="16">
        <f t="shared" si="304"/>
        <v>0</v>
      </c>
      <c r="AY522" s="16">
        <f t="shared" si="305"/>
        <v>0</v>
      </c>
      <c r="AZ522" s="16">
        <f t="shared" si="306"/>
        <v>0</v>
      </c>
      <c r="BA522" s="16">
        <f t="shared" si="307"/>
        <v>0</v>
      </c>
    </row>
    <row r="523" spans="1:53" x14ac:dyDescent="0.25">
      <c r="A523" s="8" t="s">
        <v>1295</v>
      </c>
      <c r="B523" s="20" t="s">
        <v>1248</v>
      </c>
      <c r="C523" s="9" t="s">
        <v>1249</v>
      </c>
      <c r="D523" s="10" t="s">
        <v>49</v>
      </c>
      <c r="E523" s="9" t="s">
        <v>249</v>
      </c>
      <c r="F523" s="9" t="s">
        <v>85</v>
      </c>
      <c r="G523" s="9" t="s">
        <v>51</v>
      </c>
      <c r="H523" s="11">
        <v>3.5000000000000003E-2</v>
      </c>
      <c r="I523" s="11"/>
      <c r="J523" s="11">
        <v>0.01</v>
      </c>
      <c r="K523" s="11">
        <v>0.01</v>
      </c>
      <c r="L523" s="11">
        <v>5.0000000000000001E-3</v>
      </c>
      <c r="M523" s="11">
        <v>5.0000000000000001E-3</v>
      </c>
      <c r="N523" s="11"/>
      <c r="O523" s="12">
        <f t="shared" si="282"/>
        <v>0</v>
      </c>
      <c r="P523" s="12">
        <f t="shared" si="283"/>
        <v>0</v>
      </c>
      <c r="Q523" s="12">
        <f t="shared" si="284"/>
        <v>0</v>
      </c>
      <c r="R523" s="12">
        <f t="shared" si="285"/>
        <v>0</v>
      </c>
      <c r="S523" s="12">
        <f t="shared" si="297"/>
        <v>0</v>
      </c>
      <c r="T523" s="12">
        <f t="shared" si="298"/>
        <v>0</v>
      </c>
      <c r="U523" s="12">
        <f t="shared" si="299"/>
        <v>0</v>
      </c>
      <c r="V523" s="12">
        <f t="shared" si="300"/>
        <v>0</v>
      </c>
      <c r="W523" s="12">
        <f t="shared" si="303"/>
        <v>0</v>
      </c>
      <c r="X523" s="12">
        <f t="shared" si="286"/>
        <v>0</v>
      </c>
      <c r="Y523" s="12">
        <f t="shared" si="287"/>
        <v>0</v>
      </c>
      <c r="Z523" s="12">
        <f t="shared" si="288"/>
        <v>108110.87999999999</v>
      </c>
      <c r="AA523" s="12">
        <f t="shared" si="289"/>
        <v>108110.87999999999</v>
      </c>
      <c r="AB523" s="12">
        <f t="shared" si="290"/>
        <v>0</v>
      </c>
      <c r="AC523" s="12">
        <v>30000000</v>
      </c>
      <c r="AD523" s="12">
        <v>21000000</v>
      </c>
      <c r="AE523" s="12">
        <f>SUMIFS('[1]TIẾN ĐỘ %'!$M$6:$M$1034,'[1]TIẾN ĐỘ %'!$G$6:$G$1034,$A523,'[1]TIẾN ĐỘ %'!$F$6:$F$1034,$E523)</f>
        <v>10000000</v>
      </c>
      <c r="AF523" s="12">
        <f t="shared" si="301"/>
        <v>61000000</v>
      </c>
      <c r="AG523" s="12">
        <v>0</v>
      </c>
      <c r="AH523" s="12">
        <v>12000000</v>
      </c>
      <c r="AI523" s="12">
        <v>12000000</v>
      </c>
      <c r="AJ523" s="12">
        <v>0</v>
      </c>
      <c r="AK523" s="12">
        <v>0</v>
      </c>
      <c r="AL523" s="12">
        <v>0</v>
      </c>
      <c r="AM523" s="12">
        <v>8611200</v>
      </c>
      <c r="AN523" s="12">
        <f>SUMIFS('[1]DATA THÔ IN'!$P$4:$P$12031,'[1]DATA THÔ IN'!$H$4:$H$12031,$A523,'[1]DATA THÔ IN'!$AC$4:$AC$12031,$E523,'[1]DATA THÔ IN'!$AH$4:$AH$12031,"Tiến độ 1")</f>
        <v>0</v>
      </c>
      <c r="AO523" s="12">
        <f>SUMIFS('[1]DATA THÔ IN'!$P$4:$P$12031,'[1]DATA THÔ IN'!$H$4:$H$12031,$A523,'[1]DATA THÔ IN'!$AC$4:$AC$12031,$E523,'[1]DATA THÔ IN'!$AH$4:$AH$12031,"Tiến độ 2")</f>
        <v>11203200</v>
      </c>
      <c r="AP523" s="12">
        <f>SUMIFS('[1]TIẾN ĐỘ %'!$N$6:$N$1034,'[1]TIẾN ĐỘ %'!$G$6:$G$1034,A523,'[1]TIẾN ĐỘ %'!$F$6:$F$1034,$E523)</f>
        <v>11203200</v>
      </c>
      <c r="AQ523" s="12">
        <f t="shared" si="302"/>
        <v>31814400</v>
      </c>
      <c r="AR523" s="15">
        <f t="shared" si="291"/>
        <v>0</v>
      </c>
      <c r="AS523" s="15">
        <f t="shared" si="292"/>
        <v>0.4</v>
      </c>
      <c r="AT523" s="15">
        <f t="shared" si="293"/>
        <v>0.4</v>
      </c>
      <c r="AU523" s="16">
        <f t="shared" si="294"/>
        <v>0</v>
      </c>
      <c r="AV523" s="16">
        <f t="shared" si="295"/>
        <v>0</v>
      </c>
      <c r="AW523" s="16">
        <f t="shared" si="296"/>
        <v>0.41005714285714284</v>
      </c>
      <c r="AX523" s="16">
        <f t="shared" si="304"/>
        <v>0</v>
      </c>
      <c r="AY523" s="16">
        <f t="shared" si="305"/>
        <v>1.12032</v>
      </c>
      <c r="AZ523" s="16">
        <f t="shared" si="306"/>
        <v>1.12032</v>
      </c>
      <c r="BA523" s="16">
        <f t="shared" si="307"/>
        <v>0.52154754098360656</v>
      </c>
    </row>
    <row r="524" spans="1:53" x14ac:dyDescent="0.25">
      <c r="A524" s="8" t="s">
        <v>1298</v>
      </c>
      <c r="B524" s="20" t="s">
        <v>886</v>
      </c>
      <c r="C524" s="9" t="s">
        <v>887</v>
      </c>
      <c r="D524" s="28" t="s">
        <v>1459</v>
      </c>
      <c r="E524" s="9" t="s">
        <v>249</v>
      </c>
      <c r="F524" s="9" t="s">
        <v>488</v>
      </c>
      <c r="G524" s="9" t="s">
        <v>475</v>
      </c>
      <c r="H524" s="11">
        <v>3.5000000000000003E-2</v>
      </c>
      <c r="I524" s="11"/>
      <c r="J524" s="11">
        <v>0.01</v>
      </c>
      <c r="K524" s="11">
        <v>0.01</v>
      </c>
      <c r="L524" s="11">
        <v>5.0000000000000001E-3</v>
      </c>
      <c r="M524" s="11">
        <v>5.0000000000000001E-3</v>
      </c>
      <c r="N524" s="11"/>
      <c r="O524" s="12">
        <f t="shared" si="282"/>
        <v>0</v>
      </c>
      <c r="P524" s="12">
        <f t="shared" si="283"/>
        <v>0</v>
      </c>
      <c r="Q524" s="12">
        <f t="shared" si="284"/>
        <v>0</v>
      </c>
      <c r="R524" s="12">
        <f t="shared" si="285"/>
        <v>0</v>
      </c>
      <c r="S524" s="12">
        <f t="shared" si="297"/>
        <v>0</v>
      </c>
      <c r="T524" s="12">
        <f t="shared" si="298"/>
        <v>0</v>
      </c>
      <c r="U524" s="12">
        <f t="shared" si="299"/>
        <v>0</v>
      </c>
      <c r="V524" s="12">
        <f t="shared" si="300"/>
        <v>676411</v>
      </c>
      <c r="W524" s="12">
        <f t="shared" si="303"/>
        <v>60480</v>
      </c>
      <c r="X524" s="12">
        <f t="shared" si="286"/>
        <v>0</v>
      </c>
      <c r="Y524" s="12">
        <f t="shared" si="287"/>
        <v>0</v>
      </c>
      <c r="Z524" s="12">
        <f t="shared" si="288"/>
        <v>675623.52</v>
      </c>
      <c r="AA524" s="12">
        <f t="shared" si="289"/>
        <v>675623.52</v>
      </c>
      <c r="AB524" s="12">
        <f t="shared" si="290"/>
        <v>0</v>
      </c>
      <c r="AC524" s="12">
        <v>70000000</v>
      </c>
      <c r="AD524" s="12">
        <v>70000000</v>
      </c>
      <c r="AE524" s="12">
        <f>SUMIFS('[1]TIẾN ĐỘ %'!$M$6:$M$1034,'[1]TIẾN ĐỘ %'!$G$6:$G$1034,$A524,'[1]TIẾN ĐỘ %'!$F$6:$F$1034,$E524)</f>
        <v>70000000</v>
      </c>
      <c r="AF524" s="12">
        <f t="shared" si="301"/>
        <v>210000000</v>
      </c>
      <c r="AG524" s="12">
        <v>0</v>
      </c>
      <c r="AH524" s="12">
        <v>15120000</v>
      </c>
      <c r="AI524" s="12">
        <v>15120000</v>
      </c>
      <c r="AJ524" s="12">
        <v>6048000</v>
      </c>
      <c r="AK524" s="12">
        <v>30240000</v>
      </c>
      <c r="AL524" s="12">
        <v>6048000</v>
      </c>
      <c r="AM524" s="12">
        <v>70094400</v>
      </c>
      <c r="AN524" s="12">
        <f>SUMIFS('[1]DATA THÔ IN'!$P$4:$P$12031,'[1]DATA THÔ IN'!$H$4:$H$12031,$A524,'[1]DATA THÔ IN'!$AC$4:$AC$12031,$E524,'[1]DATA THÔ IN'!$AH$4:$AH$12031,"Tiến độ 1")</f>
        <v>0</v>
      </c>
      <c r="AO524" s="12">
        <f>SUMIFS('[1]DATA THÔ IN'!$P$4:$P$12031,'[1]DATA THÔ IN'!$H$4:$H$12031,$A524,'[1]DATA THÔ IN'!$AC$4:$AC$12031,$E524,'[1]DATA THÔ IN'!$AH$4:$AH$12031,"Tiến độ 2")</f>
        <v>70012800</v>
      </c>
      <c r="AP524" s="12">
        <f>SUMIFS('[1]TIẾN ĐỘ %'!$N$6:$N$1034,'[1]TIẾN ĐỘ %'!$G$6:$G$1034,A524,'[1]TIẾN ĐỘ %'!$F$6:$F$1034,$E524)</f>
        <v>70012800</v>
      </c>
      <c r="AQ524" s="12">
        <f t="shared" si="302"/>
        <v>155227200</v>
      </c>
      <c r="AR524" s="15">
        <f t="shared" si="291"/>
        <v>0</v>
      </c>
      <c r="AS524" s="15">
        <f t="shared" si="292"/>
        <v>0.216</v>
      </c>
      <c r="AT524" s="15">
        <f t="shared" si="293"/>
        <v>0.216</v>
      </c>
      <c r="AU524" s="16">
        <f t="shared" si="294"/>
        <v>8.6400000000000005E-2</v>
      </c>
      <c r="AV524" s="16">
        <f t="shared" si="295"/>
        <v>0.432</v>
      </c>
      <c r="AW524" s="16">
        <f t="shared" si="296"/>
        <v>1.0013485714285715</v>
      </c>
      <c r="AX524" s="16">
        <f t="shared" si="304"/>
        <v>0</v>
      </c>
      <c r="AY524" s="16">
        <f t="shared" si="305"/>
        <v>1.000182857142857</v>
      </c>
      <c r="AZ524" s="16">
        <f t="shared" si="306"/>
        <v>1.000182857142857</v>
      </c>
      <c r="BA524" s="16">
        <f t="shared" si="307"/>
        <v>0.73917714285714287</v>
      </c>
    </row>
    <row r="525" spans="1:53" x14ac:dyDescent="0.25">
      <c r="A525" s="8" t="s">
        <v>1304</v>
      </c>
      <c r="B525" s="20" t="s">
        <v>896</v>
      </c>
      <c r="C525" s="9" t="s">
        <v>897</v>
      </c>
      <c r="D525" s="10" t="s">
        <v>1390</v>
      </c>
      <c r="E525" s="9" t="s">
        <v>249</v>
      </c>
      <c r="F525" s="9" t="s">
        <v>505</v>
      </c>
      <c r="G525" s="9" t="s">
        <v>475</v>
      </c>
      <c r="H525" s="11">
        <v>3.5000000000000003E-2</v>
      </c>
      <c r="I525" s="11"/>
      <c r="J525" s="11">
        <v>0.01</v>
      </c>
      <c r="K525" s="11">
        <v>0.01</v>
      </c>
      <c r="L525" s="11">
        <v>5.0000000000000001E-3</v>
      </c>
      <c r="M525" s="11">
        <v>5.0000000000000001E-3</v>
      </c>
      <c r="N525" s="11"/>
      <c r="O525" s="12">
        <f t="shared" si="282"/>
        <v>0</v>
      </c>
      <c r="P525" s="12">
        <f t="shared" si="283"/>
        <v>867897.84</v>
      </c>
      <c r="Q525" s="12">
        <f t="shared" si="284"/>
        <v>0</v>
      </c>
      <c r="R525" s="12">
        <f t="shared" si="285"/>
        <v>1936268.6400000001</v>
      </c>
      <c r="S525" s="12">
        <f t="shared" si="297"/>
        <v>0</v>
      </c>
      <c r="T525" s="12">
        <f t="shared" si="298"/>
        <v>1505076</v>
      </c>
      <c r="U525" s="12">
        <f t="shared" si="299"/>
        <v>323128</v>
      </c>
      <c r="V525" s="12">
        <f t="shared" si="300"/>
        <v>1828204</v>
      </c>
      <c r="W525" s="12">
        <f t="shared" si="303"/>
        <v>1559664</v>
      </c>
      <c r="X525" s="12">
        <f t="shared" si="286"/>
        <v>0</v>
      </c>
      <c r="Y525" s="12">
        <f t="shared" si="287"/>
        <v>1177686</v>
      </c>
      <c r="Z525" s="12">
        <f t="shared" si="288"/>
        <v>1109364</v>
      </c>
      <c r="AA525" s="12">
        <f t="shared" si="289"/>
        <v>2474182.7999999998</v>
      </c>
      <c r="AB525" s="12">
        <f t="shared" si="290"/>
        <v>3119327.76</v>
      </c>
      <c r="AC525" s="12">
        <v>200000000</v>
      </c>
      <c r="AD525" s="12">
        <v>150000000</v>
      </c>
      <c r="AE525" s="12">
        <f>SUMIFS('[1]TIẾN ĐỘ %'!$M$6:$M$1034,'[1]TIẾN ĐỘ %'!$G$6:$G$1034,$A525,'[1]TIẾN ĐỘ %'!$F$6:$F$1034,$E525)</f>
        <v>210000000</v>
      </c>
      <c r="AF525" s="12">
        <f t="shared" si="301"/>
        <v>560000000</v>
      </c>
      <c r="AG525" s="12">
        <v>89937600</v>
      </c>
      <c r="AH525" s="12">
        <v>17856000</v>
      </c>
      <c r="AI525" s="12">
        <v>200649600</v>
      </c>
      <c r="AJ525" s="12">
        <v>155966400</v>
      </c>
      <c r="AK525" s="12">
        <v>33484800</v>
      </c>
      <c r="AL525" s="12">
        <v>155966400</v>
      </c>
      <c r="AM525" s="12">
        <v>189451200</v>
      </c>
      <c r="AN525" s="12">
        <f>SUMIFS('[1]DATA THÔ IN'!$P$4:$P$12031,'[1]DATA THÔ IN'!$H$4:$H$12031,$A525,'[1]DATA THÔ IN'!$AC$4:$AC$12031,$E525,'[1]DATA THÔ IN'!$AH$4:$AH$12031,"Tiến độ 1")</f>
        <v>122040000</v>
      </c>
      <c r="AO525" s="12">
        <f>SUMIFS('[1]DATA THÔ IN'!$P$4:$P$12031,'[1]DATA THÔ IN'!$H$4:$H$12031,$A525,'[1]DATA THÔ IN'!$AC$4:$AC$12031,$E525,'[1]DATA THÔ IN'!$AH$4:$AH$12031,"Tiến độ 2")</f>
        <v>114960000</v>
      </c>
      <c r="AP525" s="12">
        <f>SUMIFS('[1]TIẾN ĐỘ %'!$N$6:$N$1034,'[1]TIẾN ĐỘ %'!$G$6:$G$1034,A525,'[1]TIẾN ĐỘ %'!$F$6:$F$1034,$E525)</f>
        <v>256392000</v>
      </c>
      <c r="AQ525" s="12">
        <f t="shared" si="302"/>
        <v>646492800</v>
      </c>
      <c r="AR525" s="15">
        <f t="shared" si="291"/>
        <v>0.44968799999999998</v>
      </c>
      <c r="AS525" s="15">
        <f t="shared" si="292"/>
        <v>8.9279999999999998E-2</v>
      </c>
      <c r="AT525" s="15">
        <f t="shared" si="293"/>
        <v>1.0032479999999999</v>
      </c>
      <c r="AU525" s="16">
        <f t="shared" si="294"/>
        <v>1.039776</v>
      </c>
      <c r="AV525" s="16">
        <f t="shared" si="295"/>
        <v>0.22323200000000001</v>
      </c>
      <c r="AW525" s="16">
        <f t="shared" si="296"/>
        <v>1.2630079999999999</v>
      </c>
      <c r="AX525" s="16">
        <f t="shared" si="304"/>
        <v>0.58114285714285718</v>
      </c>
      <c r="AY525" s="16">
        <f t="shared" si="305"/>
        <v>0.54742857142857138</v>
      </c>
      <c r="AZ525" s="16">
        <f t="shared" si="306"/>
        <v>1.2209142857142856</v>
      </c>
      <c r="BA525" s="16">
        <f t="shared" si="307"/>
        <v>1.1544514285714285</v>
      </c>
    </row>
    <row r="526" spans="1:53" x14ac:dyDescent="0.25">
      <c r="A526" s="8" t="s">
        <v>1327</v>
      </c>
      <c r="B526" s="20" t="s">
        <v>904</v>
      </c>
      <c r="C526" s="9" t="s">
        <v>905</v>
      </c>
      <c r="D526" s="28" t="s">
        <v>1459</v>
      </c>
      <c r="E526" s="9" t="s">
        <v>249</v>
      </c>
      <c r="F526" s="9" t="s">
        <v>488</v>
      </c>
      <c r="G526" s="9" t="s">
        <v>475</v>
      </c>
      <c r="H526" s="11">
        <v>3.5000000000000003E-2</v>
      </c>
      <c r="I526" s="11"/>
      <c r="J526" s="11">
        <v>0.01</v>
      </c>
      <c r="K526" s="11">
        <v>0.01</v>
      </c>
      <c r="L526" s="11">
        <v>5.0000000000000001E-3</v>
      </c>
      <c r="M526" s="11">
        <v>5.0000000000000001E-3</v>
      </c>
      <c r="N526" s="11"/>
      <c r="O526" s="12">
        <f t="shared" si="282"/>
        <v>0</v>
      </c>
      <c r="P526" s="12">
        <f t="shared" si="283"/>
        <v>0</v>
      </c>
      <c r="Q526" s="12">
        <f t="shared" si="284"/>
        <v>0</v>
      </c>
      <c r="R526" s="12">
        <f t="shared" si="285"/>
        <v>0</v>
      </c>
      <c r="S526" s="12">
        <f t="shared" si="297"/>
        <v>0</v>
      </c>
      <c r="T526" s="12">
        <f t="shared" si="298"/>
        <v>0</v>
      </c>
      <c r="U526" s="12">
        <f t="shared" si="299"/>
        <v>0</v>
      </c>
      <c r="V526" s="12">
        <f t="shared" si="300"/>
        <v>0</v>
      </c>
      <c r="W526" s="12">
        <f t="shared" si="303"/>
        <v>0</v>
      </c>
      <c r="X526" s="12">
        <f t="shared" si="286"/>
        <v>0</v>
      </c>
      <c r="Y526" s="12">
        <f t="shared" si="287"/>
        <v>0</v>
      </c>
      <c r="Z526" s="12">
        <f t="shared" si="288"/>
        <v>0</v>
      </c>
      <c r="AA526" s="12">
        <f t="shared" si="289"/>
        <v>0</v>
      </c>
      <c r="AB526" s="12">
        <f t="shared" si="290"/>
        <v>0</v>
      </c>
      <c r="AC526" s="12">
        <v>0</v>
      </c>
      <c r="AD526" s="12">
        <v>0</v>
      </c>
      <c r="AE526" s="12">
        <f>SUMIFS('[1]TIẾN ĐỘ %'!$M$6:$M$1034,'[1]TIẾN ĐỘ %'!$G$6:$G$1034,$A526,'[1]TIẾN ĐỘ %'!$F$6:$F$1034,$E526)</f>
        <v>0</v>
      </c>
      <c r="AF526" s="12">
        <f t="shared" si="301"/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f>SUMIFS('[1]DATA THÔ IN'!$P$4:$P$12031,'[1]DATA THÔ IN'!$H$4:$H$12031,$A526,'[1]DATA THÔ IN'!$AC$4:$AC$12031,$E526,'[1]DATA THÔ IN'!$AH$4:$AH$12031,"Tiến độ 1")</f>
        <v>0</v>
      </c>
      <c r="AO526" s="12">
        <f>SUMIFS('[1]DATA THÔ IN'!$P$4:$P$12031,'[1]DATA THÔ IN'!$H$4:$H$12031,$A526,'[1]DATA THÔ IN'!$AC$4:$AC$12031,$E526,'[1]DATA THÔ IN'!$AH$4:$AH$12031,"Tiến độ 2")</f>
        <v>0</v>
      </c>
      <c r="AP526" s="12">
        <f>SUMIFS('[1]TIẾN ĐỘ %'!$N$6:$N$1034,'[1]TIẾN ĐỘ %'!$G$6:$G$1034,A526,'[1]TIẾN ĐỘ %'!$F$6:$F$1034,$E526)</f>
        <v>0</v>
      </c>
      <c r="AQ526" s="12">
        <f t="shared" si="302"/>
        <v>0</v>
      </c>
      <c r="AR526" s="15">
        <f t="shared" si="291"/>
        <v>0</v>
      </c>
      <c r="AS526" s="15">
        <f t="shared" si="292"/>
        <v>0</v>
      </c>
      <c r="AT526" s="15">
        <f t="shared" si="293"/>
        <v>0</v>
      </c>
      <c r="AU526" s="16">
        <f t="shared" si="294"/>
        <v>0</v>
      </c>
      <c r="AV526" s="16">
        <f t="shared" si="295"/>
        <v>0</v>
      </c>
      <c r="AW526" s="16">
        <f t="shared" si="296"/>
        <v>0</v>
      </c>
      <c r="AX526" s="16">
        <f t="shared" si="304"/>
        <v>0</v>
      </c>
      <c r="AY526" s="16">
        <f t="shared" si="305"/>
        <v>0</v>
      </c>
      <c r="AZ526" s="16">
        <f t="shared" si="306"/>
        <v>0</v>
      </c>
      <c r="BA526" s="16">
        <f t="shared" si="307"/>
        <v>0</v>
      </c>
    </row>
    <row r="527" spans="1:53" x14ac:dyDescent="0.25">
      <c r="A527" s="8" t="s">
        <v>1307</v>
      </c>
      <c r="B527" s="20" t="s">
        <v>906</v>
      </c>
      <c r="C527" s="9" t="s">
        <v>907</v>
      </c>
      <c r="D527" s="10" t="s">
        <v>1390</v>
      </c>
      <c r="E527" s="9" t="s">
        <v>249</v>
      </c>
      <c r="F527" s="9" t="s">
        <v>505</v>
      </c>
      <c r="G527" s="9" t="s">
        <v>475</v>
      </c>
      <c r="H527" s="11">
        <v>3.5000000000000003E-2</v>
      </c>
      <c r="I527" s="11"/>
      <c r="J527" s="11">
        <v>0.01</v>
      </c>
      <c r="K527" s="11">
        <v>0.01</v>
      </c>
      <c r="L527" s="11">
        <v>5.0000000000000001E-3</v>
      </c>
      <c r="M527" s="11">
        <v>5.0000000000000001E-3</v>
      </c>
      <c r="N527" s="11"/>
      <c r="O527" s="12">
        <f t="shared" si="282"/>
        <v>0</v>
      </c>
      <c r="P527" s="12">
        <f t="shared" si="283"/>
        <v>0</v>
      </c>
      <c r="Q527" s="12">
        <f t="shared" si="284"/>
        <v>0</v>
      </c>
      <c r="R527" s="12">
        <f t="shared" si="285"/>
        <v>0</v>
      </c>
      <c r="S527" s="12">
        <f t="shared" si="297"/>
        <v>0</v>
      </c>
      <c r="T527" s="12">
        <f t="shared" si="298"/>
        <v>0</v>
      </c>
      <c r="U527" s="12">
        <f t="shared" si="299"/>
        <v>0</v>
      </c>
      <c r="V527" s="12">
        <f t="shared" si="300"/>
        <v>0</v>
      </c>
      <c r="W527" s="12">
        <f t="shared" si="303"/>
        <v>0</v>
      </c>
      <c r="X527" s="12">
        <f t="shared" si="286"/>
        <v>0</v>
      </c>
      <c r="Y527" s="12">
        <f t="shared" si="287"/>
        <v>0</v>
      </c>
      <c r="Z527" s="12">
        <f t="shared" si="288"/>
        <v>0</v>
      </c>
      <c r="AA527" s="12">
        <f t="shared" si="289"/>
        <v>0</v>
      </c>
      <c r="AB527" s="12">
        <f t="shared" si="290"/>
        <v>0</v>
      </c>
      <c r="AC527" s="12">
        <v>0</v>
      </c>
      <c r="AD527" s="12">
        <v>0</v>
      </c>
      <c r="AE527" s="12">
        <f>SUMIFS('[1]TIẾN ĐỘ %'!$M$6:$M$1034,'[1]TIẾN ĐỘ %'!$G$6:$G$1034,$A527,'[1]TIẾN ĐỘ %'!$F$6:$F$1034,$E527)</f>
        <v>0</v>
      </c>
      <c r="AF527" s="12">
        <f t="shared" si="301"/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f>SUMIFS('[1]DATA THÔ IN'!$P$4:$P$12031,'[1]DATA THÔ IN'!$H$4:$H$12031,$A527,'[1]DATA THÔ IN'!$AC$4:$AC$12031,$E527,'[1]DATA THÔ IN'!$AH$4:$AH$12031,"Tiến độ 1")</f>
        <v>0</v>
      </c>
      <c r="AO527" s="12">
        <f>SUMIFS('[1]DATA THÔ IN'!$P$4:$P$12031,'[1]DATA THÔ IN'!$H$4:$H$12031,$A527,'[1]DATA THÔ IN'!$AC$4:$AC$12031,$E527,'[1]DATA THÔ IN'!$AH$4:$AH$12031,"Tiến độ 2")</f>
        <v>0</v>
      </c>
      <c r="AP527" s="12">
        <f>SUMIFS('[1]TIẾN ĐỘ %'!$N$6:$N$1034,'[1]TIẾN ĐỘ %'!$G$6:$G$1034,A527,'[1]TIẾN ĐỘ %'!$F$6:$F$1034,$E527)</f>
        <v>0</v>
      </c>
      <c r="AQ527" s="12">
        <f t="shared" si="302"/>
        <v>0</v>
      </c>
      <c r="AR527" s="15">
        <f t="shared" si="291"/>
        <v>0</v>
      </c>
      <c r="AS527" s="15">
        <f t="shared" si="292"/>
        <v>0</v>
      </c>
      <c r="AT527" s="15">
        <f t="shared" si="293"/>
        <v>0</v>
      </c>
      <c r="AU527" s="16">
        <f t="shared" si="294"/>
        <v>0</v>
      </c>
      <c r="AV527" s="16">
        <f t="shared" si="295"/>
        <v>0</v>
      </c>
      <c r="AW527" s="16">
        <f t="shared" si="296"/>
        <v>0</v>
      </c>
      <c r="AX527" s="16">
        <f t="shared" si="304"/>
        <v>0</v>
      </c>
      <c r="AY527" s="16">
        <f t="shared" si="305"/>
        <v>0</v>
      </c>
      <c r="AZ527" s="16">
        <f t="shared" si="306"/>
        <v>0</v>
      </c>
      <c r="BA527" s="16">
        <f t="shared" si="307"/>
        <v>0</v>
      </c>
    </row>
    <row r="528" spans="1:53" x14ac:dyDescent="0.25">
      <c r="A528" s="8" t="s">
        <v>1308</v>
      </c>
      <c r="B528" s="20" t="s">
        <v>908</v>
      </c>
      <c r="C528" s="9" t="s">
        <v>909</v>
      </c>
      <c r="D528" s="10" t="s">
        <v>515</v>
      </c>
      <c r="E528" s="9" t="s">
        <v>249</v>
      </c>
      <c r="F528" s="9" t="s">
        <v>506</v>
      </c>
      <c r="G528" s="9" t="s">
        <v>475</v>
      </c>
      <c r="H528" s="11">
        <v>3.5000000000000003E-2</v>
      </c>
      <c r="I528" s="11"/>
      <c r="J528" s="11">
        <v>0.01</v>
      </c>
      <c r="K528" s="11">
        <v>0.01</v>
      </c>
      <c r="L528" s="11">
        <v>5.0000000000000001E-3</v>
      </c>
      <c r="M528" s="11">
        <v>5.0000000000000001E-3</v>
      </c>
      <c r="N528" s="11"/>
      <c r="O528" s="12">
        <f t="shared" si="282"/>
        <v>0</v>
      </c>
      <c r="P528" s="12">
        <f t="shared" si="283"/>
        <v>984114.72</v>
      </c>
      <c r="Q528" s="12">
        <f t="shared" si="284"/>
        <v>0</v>
      </c>
      <c r="R528" s="12">
        <f t="shared" si="285"/>
        <v>0</v>
      </c>
      <c r="S528" s="12">
        <f t="shared" si="297"/>
        <v>0</v>
      </c>
      <c r="T528" s="12">
        <f t="shared" si="298"/>
        <v>2126366</v>
      </c>
      <c r="U528" s="12">
        <f t="shared" si="299"/>
        <v>0</v>
      </c>
      <c r="V528" s="12">
        <f t="shared" si="300"/>
        <v>2126366</v>
      </c>
      <c r="W528" s="12">
        <f t="shared" si="303"/>
        <v>2203488</v>
      </c>
      <c r="X528" s="12">
        <f t="shared" si="286"/>
        <v>0</v>
      </c>
      <c r="Y528" s="12">
        <f t="shared" si="287"/>
        <v>899426.32</v>
      </c>
      <c r="Z528" s="12">
        <f t="shared" si="288"/>
        <v>1232112</v>
      </c>
      <c r="AA528" s="12">
        <f t="shared" si="289"/>
        <v>2609884.96</v>
      </c>
      <c r="AB528" s="12">
        <f t="shared" si="290"/>
        <v>0</v>
      </c>
      <c r="AC528" s="12">
        <v>250000000</v>
      </c>
      <c r="AD528" s="12">
        <v>220000000</v>
      </c>
      <c r="AE528" s="12">
        <f>SUMIFS('[1]TIẾN ĐỘ %'!$M$6:$M$1034,'[1]TIẾN ĐỘ %'!$G$6:$G$1034,$A528,'[1]TIẾN ĐỘ %'!$F$6:$F$1034,$E528)</f>
        <v>220000000</v>
      </c>
      <c r="AF528" s="12">
        <f t="shared" si="301"/>
        <v>690000000</v>
      </c>
      <c r="AG528" s="12">
        <v>101980800</v>
      </c>
      <c r="AH528" s="12">
        <v>0</v>
      </c>
      <c r="AI528" s="12">
        <v>101980800</v>
      </c>
      <c r="AJ528" s="12">
        <v>220348800</v>
      </c>
      <c r="AK528" s="12">
        <v>0</v>
      </c>
      <c r="AL528" s="12">
        <v>220348800</v>
      </c>
      <c r="AM528" s="12">
        <v>220348800</v>
      </c>
      <c r="AN528" s="12">
        <f>SUMIFS('[1]DATA THÔ IN'!$P$4:$P$12031,'[1]DATA THÔ IN'!$H$4:$H$12031,$A528,'[1]DATA THÔ IN'!$AC$4:$AC$12031,$E528,'[1]DATA THÔ IN'!$AH$4:$AH$12031,"Tiến độ 1")</f>
        <v>93204800</v>
      </c>
      <c r="AO528" s="12">
        <f>SUMIFS('[1]DATA THÔ IN'!$P$4:$P$12031,'[1]DATA THÔ IN'!$H$4:$H$12031,$A528,'[1]DATA THÔ IN'!$AC$4:$AC$12031,$E528,'[1]DATA THÔ IN'!$AH$4:$AH$12031,"Tiến độ 2")</f>
        <v>127680000</v>
      </c>
      <c r="AP528" s="12">
        <f>SUMIFS('[1]TIẾN ĐỘ %'!$N$6:$N$1034,'[1]TIẾN ĐỘ %'!$G$6:$G$1034,A528,'[1]TIẾN ĐỘ %'!$F$6:$F$1034,$E528)</f>
        <v>270454400</v>
      </c>
      <c r="AQ528" s="12">
        <f t="shared" si="302"/>
        <v>592784000</v>
      </c>
      <c r="AR528" s="15">
        <f t="shared" si="291"/>
        <v>0.40792319999999999</v>
      </c>
      <c r="AS528" s="15">
        <f t="shared" si="292"/>
        <v>0</v>
      </c>
      <c r="AT528" s="15">
        <f t="shared" si="293"/>
        <v>0.40792319999999999</v>
      </c>
      <c r="AU528" s="16">
        <f t="shared" si="294"/>
        <v>1.0015854545454546</v>
      </c>
      <c r="AV528" s="16">
        <f t="shared" si="295"/>
        <v>0</v>
      </c>
      <c r="AW528" s="16">
        <f t="shared" si="296"/>
        <v>1.0015854545454546</v>
      </c>
      <c r="AX528" s="16">
        <f t="shared" si="304"/>
        <v>0.42365818181818182</v>
      </c>
      <c r="AY528" s="16">
        <f t="shared" si="305"/>
        <v>0.58036363636363641</v>
      </c>
      <c r="AZ528" s="16">
        <f t="shared" si="306"/>
        <v>1.2293381818181819</v>
      </c>
      <c r="BA528" s="16">
        <f t="shared" si="307"/>
        <v>0.85910724637681157</v>
      </c>
    </row>
    <row r="529" spans="1:53" x14ac:dyDescent="0.25">
      <c r="A529" s="8" t="s">
        <v>1310</v>
      </c>
      <c r="B529" s="20" t="s">
        <v>910</v>
      </c>
      <c r="C529" s="9" t="s">
        <v>911</v>
      </c>
      <c r="D529" s="10" t="s">
        <v>483</v>
      </c>
      <c r="E529" s="9" t="s">
        <v>249</v>
      </c>
      <c r="F529" s="9" t="s">
        <v>516</v>
      </c>
      <c r="G529" s="9" t="s">
        <v>475</v>
      </c>
      <c r="H529" s="11">
        <v>3.5000000000000003E-2</v>
      </c>
      <c r="I529" s="11"/>
      <c r="J529" s="11">
        <v>0.01</v>
      </c>
      <c r="K529" s="11">
        <v>0.01</v>
      </c>
      <c r="L529" s="11">
        <v>5.0000000000000001E-3</v>
      </c>
      <c r="M529" s="11">
        <v>5.0000000000000001E-3</v>
      </c>
      <c r="N529" s="11"/>
      <c r="O529" s="12">
        <f t="shared" si="282"/>
        <v>0</v>
      </c>
      <c r="P529" s="12">
        <f t="shared" si="283"/>
        <v>0</v>
      </c>
      <c r="Q529" s="12">
        <f t="shared" si="284"/>
        <v>0</v>
      </c>
      <c r="R529" s="12">
        <f t="shared" si="285"/>
        <v>0</v>
      </c>
      <c r="S529" s="12">
        <f t="shared" si="297"/>
        <v>0</v>
      </c>
      <c r="T529" s="12">
        <f t="shared" si="298"/>
        <v>0</v>
      </c>
      <c r="U529" s="12">
        <f t="shared" si="299"/>
        <v>0</v>
      </c>
      <c r="V529" s="12">
        <f t="shared" si="300"/>
        <v>0</v>
      </c>
      <c r="W529" s="12">
        <f t="shared" si="303"/>
        <v>0</v>
      </c>
      <c r="X529" s="12">
        <f t="shared" si="286"/>
        <v>0</v>
      </c>
      <c r="Y529" s="12">
        <f t="shared" si="287"/>
        <v>0</v>
      </c>
      <c r="Z529" s="12">
        <f t="shared" si="288"/>
        <v>0</v>
      </c>
      <c r="AA529" s="12">
        <f t="shared" si="289"/>
        <v>0</v>
      </c>
      <c r="AB529" s="12">
        <f t="shared" si="290"/>
        <v>0</v>
      </c>
      <c r="AC529" s="12">
        <v>20000000</v>
      </c>
      <c r="AD529" s="12">
        <v>20000000</v>
      </c>
      <c r="AE529" s="12">
        <f>SUMIFS('[1]TIẾN ĐỘ %'!$M$6:$M$1034,'[1]TIẾN ĐỘ %'!$G$6:$G$1034,$A529,'[1]TIẾN ĐỘ %'!$F$6:$F$1034,$E529)</f>
        <v>20000000</v>
      </c>
      <c r="AF529" s="12">
        <f t="shared" si="301"/>
        <v>60000000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f>SUMIFS('[1]DATA THÔ IN'!$P$4:$P$12031,'[1]DATA THÔ IN'!$H$4:$H$12031,$A529,'[1]DATA THÔ IN'!$AC$4:$AC$12031,$E529,'[1]DATA THÔ IN'!$AH$4:$AH$12031,"Tiến độ 1")</f>
        <v>0</v>
      </c>
      <c r="AO529" s="12">
        <f>SUMIFS('[1]DATA THÔ IN'!$P$4:$P$12031,'[1]DATA THÔ IN'!$H$4:$H$12031,$A529,'[1]DATA THÔ IN'!$AC$4:$AC$12031,$E529,'[1]DATA THÔ IN'!$AH$4:$AH$12031,"Tiến độ 2")</f>
        <v>0</v>
      </c>
      <c r="AP529" s="12">
        <f>SUMIFS('[1]TIẾN ĐỘ %'!$N$6:$N$1034,'[1]TIẾN ĐỘ %'!$G$6:$G$1034,A529,'[1]TIẾN ĐỘ %'!$F$6:$F$1034,$E529)</f>
        <v>0</v>
      </c>
      <c r="AQ529" s="12">
        <f t="shared" si="302"/>
        <v>0</v>
      </c>
      <c r="AR529" s="15">
        <f t="shared" si="291"/>
        <v>0</v>
      </c>
      <c r="AS529" s="15">
        <f t="shared" si="292"/>
        <v>0</v>
      </c>
      <c r="AT529" s="15">
        <f t="shared" si="293"/>
        <v>0</v>
      </c>
      <c r="AU529" s="16">
        <f t="shared" si="294"/>
        <v>0</v>
      </c>
      <c r="AV529" s="16">
        <f t="shared" si="295"/>
        <v>0</v>
      </c>
      <c r="AW529" s="16">
        <f t="shared" si="296"/>
        <v>0</v>
      </c>
      <c r="AX529" s="16">
        <f t="shared" si="304"/>
        <v>0</v>
      </c>
      <c r="AY529" s="16">
        <f t="shared" si="305"/>
        <v>0</v>
      </c>
      <c r="AZ529" s="16">
        <f t="shared" si="306"/>
        <v>0</v>
      </c>
      <c r="BA529" s="16">
        <f t="shared" si="307"/>
        <v>0</v>
      </c>
    </row>
    <row r="530" spans="1:53" x14ac:dyDescent="0.25">
      <c r="A530" s="8" t="s">
        <v>1311</v>
      </c>
      <c r="B530" s="20" t="s">
        <v>912</v>
      </c>
      <c r="C530" s="9" t="s">
        <v>913</v>
      </c>
      <c r="D530" s="10" t="s">
        <v>1390</v>
      </c>
      <c r="E530" s="9" t="s">
        <v>249</v>
      </c>
      <c r="F530" s="9" t="s">
        <v>505</v>
      </c>
      <c r="G530" s="9" t="s">
        <v>475</v>
      </c>
      <c r="H530" s="11">
        <v>3.5000000000000003E-2</v>
      </c>
      <c r="I530" s="11"/>
      <c r="J530" s="11">
        <v>0.01</v>
      </c>
      <c r="K530" s="11">
        <v>0.01</v>
      </c>
      <c r="L530" s="11">
        <v>5.0000000000000001E-3</v>
      </c>
      <c r="M530" s="11">
        <v>5.0000000000000001E-3</v>
      </c>
      <c r="N530" s="11"/>
      <c r="O530" s="12">
        <f t="shared" si="282"/>
        <v>0</v>
      </c>
      <c r="P530" s="12">
        <f t="shared" si="283"/>
        <v>0</v>
      </c>
      <c r="Q530" s="12">
        <f t="shared" si="284"/>
        <v>0</v>
      </c>
      <c r="R530" s="12">
        <f t="shared" si="285"/>
        <v>0</v>
      </c>
      <c r="S530" s="12">
        <f t="shared" si="297"/>
        <v>0</v>
      </c>
      <c r="T530" s="12">
        <f t="shared" si="298"/>
        <v>355274</v>
      </c>
      <c r="U530" s="12">
        <f t="shared" si="299"/>
        <v>0</v>
      </c>
      <c r="V530" s="12">
        <f t="shared" si="300"/>
        <v>355274</v>
      </c>
      <c r="W530" s="12">
        <f t="shared" si="303"/>
        <v>368160</v>
      </c>
      <c r="X530" s="12">
        <f t="shared" si="286"/>
        <v>0</v>
      </c>
      <c r="Y530" s="12">
        <f t="shared" si="287"/>
        <v>181574.39999999999</v>
      </c>
      <c r="Z530" s="12">
        <f t="shared" si="288"/>
        <v>0</v>
      </c>
      <c r="AA530" s="12">
        <f t="shared" si="289"/>
        <v>0</v>
      </c>
      <c r="AB530" s="12">
        <f t="shared" si="290"/>
        <v>0</v>
      </c>
      <c r="AC530" s="12">
        <v>60000000</v>
      </c>
      <c r="AD530" s="12">
        <v>30000000</v>
      </c>
      <c r="AE530" s="12">
        <f>SUMIFS('[1]TIẾN ĐỘ %'!$M$6:$M$1034,'[1]TIẾN ĐỘ %'!$G$6:$G$1034,$A530,'[1]TIẾN ĐỘ %'!$F$6:$F$1034,$E530)</f>
        <v>30000000</v>
      </c>
      <c r="AF530" s="12">
        <f t="shared" si="301"/>
        <v>120000000</v>
      </c>
      <c r="AG530" s="12">
        <v>0</v>
      </c>
      <c r="AH530" s="12">
        <v>0</v>
      </c>
      <c r="AI530" s="12">
        <v>10080000</v>
      </c>
      <c r="AJ530" s="12">
        <v>36816000</v>
      </c>
      <c r="AK530" s="12">
        <v>0</v>
      </c>
      <c r="AL530" s="12">
        <v>36816000</v>
      </c>
      <c r="AM530" s="12">
        <v>36816000</v>
      </c>
      <c r="AN530" s="12">
        <f>SUMIFS('[1]DATA THÔ IN'!$P$4:$P$12031,'[1]DATA THÔ IN'!$H$4:$H$12031,$A530,'[1]DATA THÔ IN'!$AC$4:$AC$12031,$E530,'[1]DATA THÔ IN'!$AH$4:$AH$12031,"Tiến độ 1")</f>
        <v>18816000</v>
      </c>
      <c r="AO530" s="12">
        <f>SUMIFS('[1]DATA THÔ IN'!$P$4:$P$12031,'[1]DATA THÔ IN'!$H$4:$H$12031,$A530,'[1]DATA THÔ IN'!$AC$4:$AC$12031,$E530,'[1]DATA THÔ IN'!$AH$4:$AH$12031,"Tiến độ 2")</f>
        <v>0</v>
      </c>
      <c r="AP530" s="12">
        <f>SUMIFS('[1]TIẾN ĐỘ %'!$N$6:$N$1034,'[1]TIẾN ĐỘ %'!$G$6:$G$1034,A530,'[1]TIẾN ĐỘ %'!$F$6:$F$1034,$E530)</f>
        <v>18816000</v>
      </c>
      <c r="AQ530" s="12">
        <f t="shared" si="302"/>
        <v>65712000</v>
      </c>
      <c r="AR530" s="15">
        <f t="shared" si="291"/>
        <v>0</v>
      </c>
      <c r="AS530" s="15">
        <f t="shared" si="292"/>
        <v>0</v>
      </c>
      <c r="AT530" s="15">
        <f t="shared" si="293"/>
        <v>0.16800000000000001</v>
      </c>
      <c r="AU530" s="16">
        <f t="shared" si="294"/>
        <v>1.2272000000000001</v>
      </c>
      <c r="AV530" s="16">
        <f t="shared" si="295"/>
        <v>0</v>
      </c>
      <c r="AW530" s="16">
        <f t="shared" si="296"/>
        <v>1.2272000000000001</v>
      </c>
      <c r="AX530" s="16">
        <f t="shared" si="304"/>
        <v>0.62719999999999998</v>
      </c>
      <c r="AY530" s="16">
        <f t="shared" si="305"/>
        <v>0</v>
      </c>
      <c r="AZ530" s="16">
        <f t="shared" si="306"/>
        <v>0.62719999999999998</v>
      </c>
      <c r="BA530" s="16">
        <f t="shared" si="307"/>
        <v>0.54759999999999998</v>
      </c>
    </row>
    <row r="531" spans="1:53" x14ac:dyDescent="0.25">
      <c r="A531" s="8" t="s">
        <v>1312</v>
      </c>
      <c r="B531" s="9" t="s">
        <v>914</v>
      </c>
      <c r="C531" s="9" t="s">
        <v>915</v>
      </c>
      <c r="D531" s="10" t="s">
        <v>1390</v>
      </c>
      <c r="E531" s="9" t="s">
        <v>249</v>
      </c>
      <c r="F531" s="9" t="s">
        <v>505</v>
      </c>
      <c r="G531" s="9" t="s">
        <v>475</v>
      </c>
      <c r="H531" s="11">
        <v>3.5000000000000003E-2</v>
      </c>
      <c r="I531" s="11"/>
      <c r="J531" s="11">
        <v>0.01</v>
      </c>
      <c r="K531" s="11">
        <v>0.01</v>
      </c>
      <c r="L531" s="11">
        <v>5.0000000000000001E-3</v>
      </c>
      <c r="M531" s="11">
        <v>5.0000000000000001E-3</v>
      </c>
      <c r="N531" s="11"/>
      <c r="O531" s="12">
        <f t="shared" si="282"/>
        <v>0</v>
      </c>
      <c r="P531" s="12">
        <f t="shared" si="283"/>
        <v>991850.15999999992</v>
      </c>
      <c r="Q531" s="12">
        <f t="shared" si="284"/>
        <v>77817.599999999991</v>
      </c>
      <c r="R531" s="12">
        <f t="shared" si="285"/>
        <v>1069667.76</v>
      </c>
      <c r="S531" s="12">
        <f t="shared" si="297"/>
        <v>0</v>
      </c>
      <c r="T531" s="12">
        <f t="shared" si="298"/>
        <v>775489</v>
      </c>
      <c r="U531" s="12">
        <f t="shared" si="299"/>
        <v>189078</v>
      </c>
      <c r="V531" s="12">
        <f t="shared" si="300"/>
        <v>964568</v>
      </c>
      <c r="W531" s="12">
        <f t="shared" si="303"/>
        <v>803616</v>
      </c>
      <c r="X531" s="12">
        <f t="shared" si="286"/>
        <v>0</v>
      </c>
      <c r="Y531" s="12">
        <f t="shared" si="287"/>
        <v>979945.91999999993</v>
      </c>
      <c r="Z531" s="12">
        <f t="shared" si="288"/>
        <v>93566.399999999994</v>
      </c>
      <c r="AA531" s="12">
        <f t="shared" si="289"/>
        <v>1089075.8399999999</v>
      </c>
      <c r="AB531" s="12">
        <f t="shared" si="290"/>
        <v>1561655.64</v>
      </c>
      <c r="AC531" s="12">
        <v>100000000</v>
      </c>
      <c r="AD531" s="12">
        <v>80000000</v>
      </c>
      <c r="AE531" s="12">
        <f>SUMIFS('[1]TIẾN ĐỘ %'!$M$6:$M$1034,'[1]TIẾN ĐỘ %'!$G$6:$G$1034,$A531,'[1]TIẾN ĐỘ %'!$F$6:$F$1034,$E531)</f>
        <v>100000000</v>
      </c>
      <c r="AF531" s="12">
        <f t="shared" si="301"/>
        <v>280000000</v>
      </c>
      <c r="AG531" s="12">
        <v>102782400</v>
      </c>
      <c r="AH531" s="12">
        <v>8064000</v>
      </c>
      <c r="AI531" s="12">
        <v>110846400</v>
      </c>
      <c r="AJ531" s="12">
        <v>80361600</v>
      </c>
      <c r="AK531" s="12">
        <v>19593600</v>
      </c>
      <c r="AL531" s="12">
        <v>80361600</v>
      </c>
      <c r="AM531" s="12">
        <v>99955200</v>
      </c>
      <c r="AN531" s="12">
        <f>SUMIFS('[1]DATA THÔ IN'!$P$4:$P$12031,'[1]DATA THÔ IN'!$H$4:$H$12031,$A531,'[1]DATA THÔ IN'!$AC$4:$AC$12031,$E531,'[1]DATA THÔ IN'!$AH$4:$AH$12031,"Tiến độ 1")</f>
        <v>101548800</v>
      </c>
      <c r="AO531" s="12">
        <f>SUMIFS('[1]DATA THÔ IN'!$P$4:$P$12031,'[1]DATA THÔ IN'!$H$4:$H$12031,$A531,'[1]DATA THÔ IN'!$AC$4:$AC$12031,$E531,'[1]DATA THÔ IN'!$AH$4:$AH$12031,"Tiến độ 2")</f>
        <v>9696000</v>
      </c>
      <c r="AP531" s="12">
        <f>SUMIFS('[1]TIẾN ĐỘ %'!$N$6:$N$1034,'[1]TIẾN ĐỘ %'!$G$6:$G$1034,A531,'[1]TIẾN ĐỘ %'!$F$6:$F$1034,$E531)</f>
        <v>112857600</v>
      </c>
      <c r="AQ531" s="12">
        <f t="shared" si="302"/>
        <v>323659200</v>
      </c>
      <c r="AR531" s="15">
        <f t="shared" si="291"/>
        <v>1.0278240000000001</v>
      </c>
      <c r="AS531" s="15">
        <f t="shared" si="292"/>
        <v>8.0640000000000003E-2</v>
      </c>
      <c r="AT531" s="15">
        <f t="shared" si="293"/>
        <v>1.1084639999999999</v>
      </c>
      <c r="AU531" s="16">
        <f t="shared" si="294"/>
        <v>1.0045200000000001</v>
      </c>
      <c r="AV531" s="16">
        <f t="shared" si="295"/>
        <v>0.24492</v>
      </c>
      <c r="AW531" s="16">
        <f t="shared" si="296"/>
        <v>1.2494400000000001</v>
      </c>
      <c r="AX531" s="16">
        <f t="shared" si="304"/>
        <v>1.0154879999999999</v>
      </c>
      <c r="AY531" s="16">
        <f t="shared" si="305"/>
        <v>9.6960000000000005E-2</v>
      </c>
      <c r="AZ531" s="16">
        <f t="shared" si="306"/>
        <v>1.128576</v>
      </c>
      <c r="BA531" s="16">
        <f t="shared" si="307"/>
        <v>1.1559257142857142</v>
      </c>
    </row>
    <row r="532" spans="1:53" x14ac:dyDescent="0.25">
      <c r="A532" s="8" t="s">
        <v>1314</v>
      </c>
      <c r="B532" s="20" t="s">
        <v>918</v>
      </c>
      <c r="C532" s="9" t="s">
        <v>919</v>
      </c>
      <c r="D532" s="28" t="s">
        <v>1459</v>
      </c>
      <c r="E532" s="9" t="s">
        <v>249</v>
      </c>
      <c r="F532" s="9" t="s">
        <v>474</v>
      </c>
      <c r="G532" s="9" t="s">
        <v>475</v>
      </c>
      <c r="H532" s="11">
        <v>3.5000000000000003E-2</v>
      </c>
      <c r="I532" s="11"/>
      <c r="J532" s="11">
        <v>0.01</v>
      </c>
      <c r="K532" s="11">
        <v>0.01</v>
      </c>
      <c r="L532" s="11">
        <v>5.0000000000000001E-3</v>
      </c>
      <c r="M532" s="11">
        <v>5.0000000000000001E-3</v>
      </c>
      <c r="N532" s="11"/>
      <c r="O532" s="12">
        <f t="shared" si="282"/>
        <v>0</v>
      </c>
      <c r="P532" s="12">
        <f t="shared" si="283"/>
        <v>334059.83999999997</v>
      </c>
      <c r="Q532" s="12">
        <f t="shared" si="284"/>
        <v>151466.4</v>
      </c>
      <c r="R532" s="12">
        <f t="shared" si="285"/>
        <v>485526.24</v>
      </c>
      <c r="S532" s="12">
        <f t="shared" si="297"/>
        <v>0</v>
      </c>
      <c r="T532" s="12">
        <f t="shared" si="298"/>
        <v>448378</v>
      </c>
      <c r="U532" s="12">
        <f t="shared" si="299"/>
        <v>182732</v>
      </c>
      <c r="V532" s="12">
        <f t="shared" si="300"/>
        <v>1027563</v>
      </c>
      <c r="W532" s="12">
        <f t="shared" si="303"/>
        <v>464640</v>
      </c>
      <c r="X532" s="12">
        <f t="shared" si="286"/>
        <v>0</v>
      </c>
      <c r="Y532" s="12">
        <f t="shared" si="287"/>
        <v>422160.48</v>
      </c>
      <c r="Z532" s="12">
        <f t="shared" si="288"/>
        <v>257956.08</v>
      </c>
      <c r="AA532" s="12">
        <f t="shared" si="289"/>
        <v>680116.55999999994</v>
      </c>
      <c r="AB532" s="12">
        <f t="shared" si="290"/>
        <v>1096602.8399999999</v>
      </c>
      <c r="AC532" s="12">
        <v>50000000</v>
      </c>
      <c r="AD532" s="12">
        <v>50000000</v>
      </c>
      <c r="AE532" s="12">
        <f>SUMIFS('[1]TIẾN ĐỘ %'!$M$6:$M$1034,'[1]TIẾN ĐỘ %'!$G$6:$G$1034,$A532,'[1]TIẾN ĐỘ %'!$F$6:$F$1034,$E532)</f>
        <v>70000000</v>
      </c>
      <c r="AF532" s="12">
        <f t="shared" si="301"/>
        <v>170000000</v>
      </c>
      <c r="AG532" s="12">
        <v>34617600</v>
      </c>
      <c r="AH532" s="12">
        <v>15696000</v>
      </c>
      <c r="AI532" s="12">
        <v>50313600</v>
      </c>
      <c r="AJ532" s="12">
        <v>46464000</v>
      </c>
      <c r="AK532" s="12">
        <v>18936000</v>
      </c>
      <c r="AL532" s="12">
        <v>46464000</v>
      </c>
      <c r="AM532" s="12">
        <v>106483200</v>
      </c>
      <c r="AN532" s="12">
        <f>SUMIFS('[1]DATA THÔ IN'!$P$4:$P$12031,'[1]DATA THÔ IN'!$H$4:$H$12031,$A532,'[1]DATA THÔ IN'!$AC$4:$AC$12031,$E532,'[1]DATA THÔ IN'!$AH$4:$AH$12031,"Tiến độ 1")</f>
        <v>43747200</v>
      </c>
      <c r="AO532" s="12">
        <f>SUMIFS('[1]DATA THÔ IN'!$P$4:$P$12031,'[1]DATA THÔ IN'!$H$4:$H$12031,$A532,'[1]DATA THÔ IN'!$AC$4:$AC$12031,$E532,'[1]DATA THÔ IN'!$AH$4:$AH$12031,"Tiến độ 2")</f>
        <v>26731200</v>
      </c>
      <c r="AP532" s="12">
        <f>SUMIFS('[1]TIẾN ĐỘ %'!$N$6:$N$1034,'[1]TIẾN ĐỘ %'!$G$6:$G$1034,A532,'[1]TIẾN ĐỘ %'!$F$6:$F$1034,$E532)</f>
        <v>70478400</v>
      </c>
      <c r="AQ532" s="12">
        <f t="shared" si="302"/>
        <v>227275200</v>
      </c>
      <c r="AR532" s="15">
        <f t="shared" si="291"/>
        <v>0.69235199999999997</v>
      </c>
      <c r="AS532" s="15">
        <f t="shared" si="292"/>
        <v>0.31391999999999998</v>
      </c>
      <c r="AT532" s="15">
        <f t="shared" si="293"/>
        <v>1.0062720000000001</v>
      </c>
      <c r="AU532" s="16">
        <f t="shared" si="294"/>
        <v>0.92927999999999999</v>
      </c>
      <c r="AV532" s="16">
        <f t="shared" si="295"/>
        <v>0.37872</v>
      </c>
      <c r="AW532" s="16">
        <f t="shared" si="296"/>
        <v>2.129664</v>
      </c>
      <c r="AX532" s="16">
        <f t="shared" si="304"/>
        <v>0.62495999999999996</v>
      </c>
      <c r="AY532" s="16">
        <f t="shared" si="305"/>
        <v>0.38187428571428572</v>
      </c>
      <c r="AZ532" s="16">
        <f t="shared" si="306"/>
        <v>1.0068342857142858</v>
      </c>
      <c r="BA532" s="16">
        <f t="shared" si="307"/>
        <v>1.3369129411764706</v>
      </c>
    </row>
    <row r="533" spans="1:53" x14ac:dyDescent="0.25">
      <c r="A533" s="8" t="s">
        <v>1318</v>
      </c>
      <c r="B533" s="23" t="s">
        <v>926</v>
      </c>
      <c r="C533" s="9" t="s">
        <v>927</v>
      </c>
      <c r="D533" s="10" t="s">
        <v>1390</v>
      </c>
      <c r="E533" s="9" t="s">
        <v>249</v>
      </c>
      <c r="F533" s="9" t="s">
        <v>505</v>
      </c>
      <c r="G533" s="9" t="s">
        <v>475</v>
      </c>
      <c r="H533" s="11">
        <v>3.5000000000000003E-2</v>
      </c>
      <c r="I533" s="11"/>
      <c r="J533" s="11">
        <v>0.01</v>
      </c>
      <c r="K533" s="11">
        <v>0.01</v>
      </c>
      <c r="L533" s="11">
        <v>5.0000000000000001E-3</v>
      </c>
      <c r="M533" s="11">
        <v>5.0000000000000001E-3</v>
      </c>
      <c r="N533" s="11"/>
      <c r="O533" s="12">
        <f t="shared" si="282"/>
        <v>0</v>
      </c>
      <c r="P533" s="12">
        <f t="shared" si="283"/>
        <v>391265.04</v>
      </c>
      <c r="Q533" s="12">
        <f t="shared" si="284"/>
        <v>294363.59999999998</v>
      </c>
      <c r="R533" s="12">
        <f t="shared" si="285"/>
        <v>685628.64</v>
      </c>
      <c r="S533" s="12">
        <f t="shared" si="297"/>
        <v>0</v>
      </c>
      <c r="T533" s="12">
        <f t="shared" si="298"/>
        <v>505490</v>
      </c>
      <c r="U533" s="12">
        <f t="shared" si="299"/>
        <v>413406</v>
      </c>
      <c r="V533" s="12">
        <f t="shared" si="300"/>
        <v>918896</v>
      </c>
      <c r="W533" s="12">
        <f t="shared" si="303"/>
        <v>523824</v>
      </c>
      <c r="X533" s="12">
        <f t="shared" si="286"/>
        <v>0</v>
      </c>
      <c r="Y533" s="12">
        <f t="shared" si="287"/>
        <v>449304</v>
      </c>
      <c r="Z533" s="12">
        <f t="shared" si="288"/>
        <v>327297.12</v>
      </c>
      <c r="AA533" s="12">
        <f t="shared" si="289"/>
        <v>776601.12</v>
      </c>
      <c r="AB533" s="12">
        <f t="shared" si="290"/>
        <v>1190562.96</v>
      </c>
      <c r="AC533" s="12">
        <v>70000000</v>
      </c>
      <c r="AD533" s="12">
        <v>70000000</v>
      </c>
      <c r="AE533" s="12">
        <f>SUMIFS('[1]TIẾN ĐỘ %'!$M$6:$M$1034,'[1]TIẾN ĐỘ %'!$G$6:$G$1034,$A533,'[1]TIẾN ĐỘ %'!$F$6:$F$1034,$E533)</f>
        <v>80000000</v>
      </c>
      <c r="AF533" s="12">
        <f t="shared" si="301"/>
        <v>220000000</v>
      </c>
      <c r="AG533" s="12">
        <v>40545600</v>
      </c>
      <c r="AH533" s="12">
        <v>30504000</v>
      </c>
      <c r="AI533" s="12">
        <v>71049600</v>
      </c>
      <c r="AJ533" s="12">
        <v>52382400</v>
      </c>
      <c r="AK533" s="12">
        <v>42840000</v>
      </c>
      <c r="AL533" s="12">
        <v>52382400</v>
      </c>
      <c r="AM533" s="12">
        <v>95222400</v>
      </c>
      <c r="AN533" s="12">
        <f>SUMIFS('[1]DATA THÔ IN'!$P$4:$P$12031,'[1]DATA THÔ IN'!$H$4:$H$12031,$A533,'[1]DATA THÔ IN'!$AC$4:$AC$12031,$E533,'[1]DATA THÔ IN'!$AH$4:$AH$12031,"Tiến độ 1")</f>
        <v>46560000</v>
      </c>
      <c r="AO533" s="12">
        <f>SUMIFS('[1]DATA THÔ IN'!$P$4:$P$12031,'[1]DATA THÔ IN'!$H$4:$H$12031,$A533,'[1]DATA THÔ IN'!$AC$4:$AC$12031,$E533,'[1]DATA THÔ IN'!$AH$4:$AH$12031,"Tiến độ 2")</f>
        <v>33916800</v>
      </c>
      <c r="AP533" s="12">
        <f>SUMIFS('[1]TIẾN ĐỘ %'!$N$6:$N$1034,'[1]TIẾN ĐỘ %'!$G$6:$G$1034,A533,'[1]TIẾN ĐỘ %'!$F$6:$F$1034,$E533)</f>
        <v>80476800</v>
      </c>
      <c r="AQ533" s="12">
        <f t="shared" si="302"/>
        <v>246748800</v>
      </c>
      <c r="AR533" s="15">
        <f t="shared" si="291"/>
        <v>0.57922285714285715</v>
      </c>
      <c r="AS533" s="15">
        <f t="shared" si="292"/>
        <v>0.43577142857142859</v>
      </c>
      <c r="AT533" s="15">
        <f t="shared" si="293"/>
        <v>1.0149942857142857</v>
      </c>
      <c r="AU533" s="16">
        <f t="shared" si="294"/>
        <v>0.74831999999999999</v>
      </c>
      <c r="AV533" s="16">
        <f t="shared" si="295"/>
        <v>0.61199999999999999</v>
      </c>
      <c r="AW533" s="16">
        <f t="shared" si="296"/>
        <v>1.36032</v>
      </c>
      <c r="AX533" s="16">
        <f t="shared" si="304"/>
        <v>0.58199999999999996</v>
      </c>
      <c r="AY533" s="16">
        <f t="shared" si="305"/>
        <v>0.42396</v>
      </c>
      <c r="AZ533" s="16">
        <f t="shared" si="306"/>
        <v>1.00596</v>
      </c>
      <c r="BA533" s="16">
        <f t="shared" si="307"/>
        <v>1.1215854545454544</v>
      </c>
    </row>
    <row r="534" spans="1:53" x14ac:dyDescent="0.25">
      <c r="A534" s="8" t="s">
        <v>1319</v>
      </c>
      <c r="B534" s="23" t="s">
        <v>928</v>
      </c>
      <c r="C534" s="9" t="s">
        <v>929</v>
      </c>
      <c r="D534" s="10" t="s">
        <v>1390</v>
      </c>
      <c r="E534" s="9" t="s">
        <v>249</v>
      </c>
      <c r="F534" s="9" t="s">
        <v>505</v>
      </c>
      <c r="G534" s="9" t="s">
        <v>475</v>
      </c>
      <c r="H534" s="11">
        <v>3.5000000000000003E-2</v>
      </c>
      <c r="I534" s="11"/>
      <c r="J534" s="11">
        <v>0.01</v>
      </c>
      <c r="K534" s="11">
        <v>0.01</v>
      </c>
      <c r="L534" s="11">
        <v>5.0000000000000001E-3</v>
      </c>
      <c r="M534" s="11">
        <v>5.0000000000000001E-3</v>
      </c>
      <c r="N534" s="11"/>
      <c r="O534" s="12">
        <f t="shared" si="282"/>
        <v>0</v>
      </c>
      <c r="P534" s="12">
        <f t="shared" si="283"/>
        <v>1503825.1199999999</v>
      </c>
      <c r="Q534" s="12">
        <f t="shared" si="284"/>
        <v>0</v>
      </c>
      <c r="R534" s="12">
        <f t="shared" si="285"/>
        <v>0</v>
      </c>
      <c r="S534" s="12">
        <f t="shared" si="297"/>
        <v>0</v>
      </c>
      <c r="T534" s="12">
        <f t="shared" si="298"/>
        <v>1846500</v>
      </c>
      <c r="U534" s="12">
        <f t="shared" si="299"/>
        <v>0</v>
      </c>
      <c r="V534" s="12">
        <f t="shared" si="300"/>
        <v>1846500</v>
      </c>
      <c r="W534" s="12">
        <f t="shared" si="303"/>
        <v>1913472</v>
      </c>
      <c r="X534" s="12">
        <f t="shared" si="286"/>
        <v>0</v>
      </c>
      <c r="Y534" s="12">
        <f t="shared" si="287"/>
        <v>0</v>
      </c>
      <c r="Z534" s="12">
        <f t="shared" si="288"/>
        <v>0</v>
      </c>
      <c r="AA534" s="12">
        <f t="shared" si="289"/>
        <v>0</v>
      </c>
      <c r="AB534" s="12">
        <f t="shared" si="290"/>
        <v>0</v>
      </c>
      <c r="AC534" s="12">
        <v>250000000</v>
      </c>
      <c r="AD534" s="12">
        <v>150000000</v>
      </c>
      <c r="AE534" s="12">
        <f>SUMIFS('[1]TIẾN ĐỘ %'!$M$6:$M$1034,'[1]TIẾN ĐỘ %'!$G$6:$G$1034,$A534,'[1]TIẾN ĐỘ %'!$F$6:$F$1034,$E534)</f>
        <v>250000000</v>
      </c>
      <c r="AF534" s="12">
        <f t="shared" si="301"/>
        <v>650000000</v>
      </c>
      <c r="AG534" s="12">
        <v>155836800</v>
      </c>
      <c r="AH534" s="12">
        <v>0</v>
      </c>
      <c r="AI534" s="12">
        <v>180168000</v>
      </c>
      <c r="AJ534" s="12">
        <v>191347200</v>
      </c>
      <c r="AK534" s="12">
        <v>0</v>
      </c>
      <c r="AL534" s="12">
        <v>191347200</v>
      </c>
      <c r="AM534" s="12">
        <v>191347200</v>
      </c>
      <c r="AN534" s="12">
        <f>SUMIFS('[1]DATA THÔ IN'!$P$4:$P$12031,'[1]DATA THÔ IN'!$H$4:$H$12031,$A534,'[1]DATA THÔ IN'!$AC$4:$AC$12031,$E534,'[1]DATA THÔ IN'!$AH$4:$AH$12031,"Tiến độ 1")</f>
        <v>50280000</v>
      </c>
      <c r="AO534" s="12">
        <f>SUMIFS('[1]DATA THÔ IN'!$P$4:$P$12031,'[1]DATA THÔ IN'!$H$4:$H$12031,$A534,'[1]DATA THÔ IN'!$AC$4:$AC$12031,$E534,'[1]DATA THÔ IN'!$AH$4:$AH$12031,"Tiến độ 2")</f>
        <v>51360000</v>
      </c>
      <c r="AP534" s="12">
        <f>SUMIFS('[1]TIẾN ĐỘ %'!$N$6:$N$1034,'[1]TIẾN ĐỘ %'!$G$6:$G$1034,A534,'[1]TIẾN ĐỘ %'!$F$6:$F$1034,$E534)</f>
        <v>173400000</v>
      </c>
      <c r="AQ534" s="12">
        <f t="shared" si="302"/>
        <v>544915200</v>
      </c>
      <c r="AR534" s="15">
        <f t="shared" si="291"/>
        <v>0.62334719999999999</v>
      </c>
      <c r="AS534" s="15">
        <f t="shared" si="292"/>
        <v>0</v>
      </c>
      <c r="AT534" s="15">
        <f t="shared" si="293"/>
        <v>0.72067199999999998</v>
      </c>
      <c r="AU534" s="16">
        <f t="shared" si="294"/>
        <v>1.2756479999999999</v>
      </c>
      <c r="AV534" s="16">
        <f t="shared" si="295"/>
        <v>0</v>
      </c>
      <c r="AW534" s="16">
        <f t="shared" si="296"/>
        <v>1.2756479999999999</v>
      </c>
      <c r="AX534" s="16">
        <f t="shared" si="304"/>
        <v>0.20111999999999999</v>
      </c>
      <c r="AY534" s="16">
        <f t="shared" si="305"/>
        <v>0.20544000000000001</v>
      </c>
      <c r="AZ534" s="16">
        <f t="shared" si="306"/>
        <v>0.69359999999999999</v>
      </c>
      <c r="BA534" s="16">
        <f t="shared" si="307"/>
        <v>0.83833107692307696</v>
      </c>
    </row>
    <row r="535" spans="1:53" x14ac:dyDescent="0.25">
      <c r="A535" s="8" t="s">
        <v>1322</v>
      </c>
      <c r="B535" s="9" t="s">
        <v>934</v>
      </c>
      <c r="C535" s="9" t="s">
        <v>935</v>
      </c>
      <c r="D535" s="28" t="s">
        <v>1459</v>
      </c>
      <c r="E535" s="9" t="s">
        <v>249</v>
      </c>
      <c r="F535" s="9" t="s">
        <v>488</v>
      </c>
      <c r="G535" s="9" t="s">
        <v>475</v>
      </c>
      <c r="H535" s="11">
        <v>3.5000000000000003E-2</v>
      </c>
      <c r="I535" s="11"/>
      <c r="J535" s="11">
        <v>0.01</v>
      </c>
      <c r="K535" s="11">
        <v>0.01</v>
      </c>
      <c r="L535" s="11">
        <v>5.0000000000000001E-3</v>
      </c>
      <c r="M535" s="11">
        <v>5.0000000000000001E-3</v>
      </c>
      <c r="N535" s="11"/>
      <c r="O535" s="12">
        <f t="shared" si="282"/>
        <v>0</v>
      </c>
      <c r="P535" s="12">
        <f t="shared" si="283"/>
        <v>245403.36</v>
      </c>
      <c r="Q535" s="12">
        <f t="shared" si="284"/>
        <v>0</v>
      </c>
      <c r="R535" s="12">
        <f t="shared" si="285"/>
        <v>0</v>
      </c>
      <c r="S535" s="12">
        <f t="shared" si="297"/>
        <v>0</v>
      </c>
      <c r="T535" s="12">
        <f t="shared" si="298"/>
        <v>356664</v>
      </c>
      <c r="U535" s="12">
        <f t="shared" si="299"/>
        <v>222058</v>
      </c>
      <c r="V535" s="12">
        <f t="shared" si="300"/>
        <v>578722</v>
      </c>
      <c r="W535" s="12">
        <f t="shared" si="303"/>
        <v>369600</v>
      </c>
      <c r="X535" s="12">
        <f t="shared" si="286"/>
        <v>0</v>
      </c>
      <c r="Y535" s="12">
        <f t="shared" si="287"/>
        <v>313401.12</v>
      </c>
      <c r="Z535" s="12">
        <f t="shared" si="288"/>
        <v>203344.8</v>
      </c>
      <c r="AA535" s="12">
        <f t="shared" si="289"/>
        <v>516745.92</v>
      </c>
      <c r="AB535" s="12">
        <f t="shared" si="290"/>
        <v>0</v>
      </c>
      <c r="AC535" s="12">
        <v>59415000</v>
      </c>
      <c r="AD535" s="12">
        <v>59415000</v>
      </c>
      <c r="AE535" s="12">
        <f>SUMIFS('[1]TIẾN ĐỘ %'!$M$6:$M$1034,'[1]TIẾN ĐỘ %'!$G$6:$G$1034,$A535,'[1]TIẾN ĐỘ %'!$F$6:$F$1034,$E535)</f>
        <v>50000000</v>
      </c>
      <c r="AF535" s="12">
        <f t="shared" si="301"/>
        <v>168830000</v>
      </c>
      <c r="AG535" s="12">
        <v>25430400</v>
      </c>
      <c r="AH535" s="12">
        <v>9676800</v>
      </c>
      <c r="AI535" s="12">
        <v>35107200</v>
      </c>
      <c r="AJ535" s="12">
        <v>36960000</v>
      </c>
      <c r="AK535" s="12">
        <v>23011200</v>
      </c>
      <c r="AL535" s="12">
        <v>36960000</v>
      </c>
      <c r="AM535" s="12">
        <v>59971200</v>
      </c>
      <c r="AN535" s="12">
        <f>SUMIFS('[1]DATA THÔ IN'!$P$4:$P$12031,'[1]DATA THÔ IN'!$H$4:$H$12031,$A535,'[1]DATA THÔ IN'!$AC$4:$AC$12031,$E535,'[1]DATA THÔ IN'!$AH$4:$AH$12031,"Tiến độ 1")</f>
        <v>32476800</v>
      </c>
      <c r="AO535" s="12">
        <f>SUMIFS('[1]DATA THÔ IN'!$P$4:$P$12031,'[1]DATA THÔ IN'!$H$4:$H$12031,$A535,'[1]DATA THÔ IN'!$AC$4:$AC$12031,$E535,'[1]DATA THÔ IN'!$AH$4:$AH$12031,"Tiến độ 2")</f>
        <v>21072000</v>
      </c>
      <c r="AP535" s="12">
        <f>SUMIFS('[1]TIẾN ĐỘ %'!$N$6:$N$1034,'[1]TIẾN ĐỘ %'!$G$6:$G$1034,A535,'[1]TIẾN ĐỘ %'!$F$6:$F$1034,$E535)</f>
        <v>53548800</v>
      </c>
      <c r="AQ535" s="12">
        <f t="shared" si="302"/>
        <v>148627200</v>
      </c>
      <c r="AR535" s="15">
        <f t="shared" si="291"/>
        <v>0.4280131279979803</v>
      </c>
      <c r="AS535" s="15">
        <f t="shared" si="292"/>
        <v>0.16286796263569805</v>
      </c>
      <c r="AT535" s="15">
        <f t="shared" si="293"/>
        <v>0.59088109063367833</v>
      </c>
      <c r="AU535" s="16">
        <f t="shared" si="294"/>
        <v>0.62206513506690231</v>
      </c>
      <c r="AV535" s="16">
        <f t="shared" si="295"/>
        <v>0.38729613733905577</v>
      </c>
      <c r="AW535" s="16">
        <f t="shared" si="296"/>
        <v>1.0093612724059582</v>
      </c>
      <c r="AX535" s="16">
        <f t="shared" si="304"/>
        <v>0.649536</v>
      </c>
      <c r="AY535" s="16">
        <f t="shared" si="305"/>
        <v>0.42143999999999998</v>
      </c>
      <c r="AZ535" s="16">
        <f t="shared" si="306"/>
        <v>1.0709759999999999</v>
      </c>
      <c r="BA535" s="16">
        <f t="shared" si="307"/>
        <v>0.88033643309838294</v>
      </c>
    </row>
    <row r="536" spans="1:53" x14ac:dyDescent="0.25">
      <c r="A536" s="8" t="s">
        <v>1297</v>
      </c>
      <c r="B536" s="9" t="s">
        <v>884</v>
      </c>
      <c r="C536" s="9" t="s">
        <v>885</v>
      </c>
      <c r="D536" s="10" t="s">
        <v>483</v>
      </c>
      <c r="E536" s="9" t="s">
        <v>249</v>
      </c>
      <c r="F536" s="9" t="s">
        <v>484</v>
      </c>
      <c r="G536" s="9" t="s">
        <v>485</v>
      </c>
      <c r="H536" s="11">
        <v>3.5000000000000003E-2</v>
      </c>
      <c r="I536" s="11"/>
      <c r="J536" s="11">
        <v>0.01</v>
      </c>
      <c r="K536" s="11">
        <v>0.01</v>
      </c>
      <c r="L536" s="11">
        <v>5.0000000000000001E-3</v>
      </c>
      <c r="M536" s="11">
        <v>5.0000000000000001E-3</v>
      </c>
      <c r="N536" s="11"/>
      <c r="O536" s="12">
        <f t="shared" si="282"/>
        <v>0</v>
      </c>
      <c r="P536" s="12">
        <f t="shared" si="283"/>
        <v>208162.08</v>
      </c>
      <c r="Q536" s="12">
        <f t="shared" si="284"/>
        <v>0</v>
      </c>
      <c r="R536" s="12">
        <f t="shared" si="285"/>
        <v>506740.8</v>
      </c>
      <c r="S536" s="12">
        <f t="shared" si="297"/>
        <v>0</v>
      </c>
      <c r="T536" s="12">
        <f t="shared" si="298"/>
        <v>0</v>
      </c>
      <c r="U536" s="12">
        <f t="shared" si="299"/>
        <v>0</v>
      </c>
      <c r="V536" s="12">
        <f t="shared" si="300"/>
        <v>0</v>
      </c>
      <c r="W536" s="12">
        <f t="shared" si="303"/>
        <v>0</v>
      </c>
      <c r="X536" s="12">
        <f t="shared" si="286"/>
        <v>0</v>
      </c>
      <c r="Y536" s="12">
        <f t="shared" si="287"/>
        <v>402057.6</v>
      </c>
      <c r="Z536" s="12">
        <f t="shared" si="288"/>
        <v>0</v>
      </c>
      <c r="AA536" s="12">
        <f t="shared" si="289"/>
        <v>0</v>
      </c>
      <c r="AB536" s="12">
        <f t="shared" si="290"/>
        <v>0</v>
      </c>
      <c r="AC536" s="12">
        <v>50000000</v>
      </c>
      <c r="AD536" s="12">
        <v>50000000</v>
      </c>
      <c r="AE536" s="12">
        <f>SUMIFS('[1]TIẾN ĐỘ %'!$M$6:$M$1034,'[1]TIẾN ĐỘ %'!$G$6:$G$1034,$A536,'[1]TIẾN ĐỘ %'!$F$6:$F$1034,$E536)</f>
        <v>80000000</v>
      </c>
      <c r="AF536" s="12">
        <f t="shared" si="301"/>
        <v>180000000</v>
      </c>
      <c r="AG536" s="12">
        <v>21571200</v>
      </c>
      <c r="AH536" s="12">
        <v>12163200</v>
      </c>
      <c r="AI536" s="12">
        <v>52512000</v>
      </c>
      <c r="AJ536" s="12">
        <v>0</v>
      </c>
      <c r="AK536" s="12">
        <v>0</v>
      </c>
      <c r="AL536" s="12">
        <v>0</v>
      </c>
      <c r="AM536" s="12">
        <v>25488000</v>
      </c>
      <c r="AN536" s="12">
        <f>SUMIFS('[1]DATA THÔ IN'!$P$4:$P$12031,'[1]DATA THÔ IN'!$H$4:$H$12031,$A536,'[1]DATA THÔ IN'!$AC$4:$AC$12031,$E536,'[1]DATA THÔ IN'!$AH$4:$AH$12031,"Tiến độ 1")</f>
        <v>41664000</v>
      </c>
      <c r="AO536" s="12">
        <f>SUMIFS('[1]DATA THÔ IN'!$P$4:$P$12031,'[1]DATA THÔ IN'!$H$4:$H$12031,$A536,'[1]DATA THÔ IN'!$AC$4:$AC$12031,$E536,'[1]DATA THÔ IN'!$AH$4:$AH$12031,"Tiến độ 2")</f>
        <v>13123200</v>
      </c>
      <c r="AP536" s="12">
        <f>SUMIFS('[1]TIẾN ĐỘ %'!$N$6:$N$1034,'[1]TIẾN ĐỘ %'!$G$6:$G$1034,A536,'[1]TIẾN ĐỘ %'!$F$6:$F$1034,$E536)</f>
        <v>65376000</v>
      </c>
      <c r="AQ536" s="12">
        <f t="shared" si="302"/>
        <v>143376000</v>
      </c>
      <c r="AR536" s="15">
        <f t="shared" si="291"/>
        <v>0.43142399999999997</v>
      </c>
      <c r="AS536" s="15">
        <f t="shared" si="292"/>
        <v>0.24326400000000001</v>
      </c>
      <c r="AT536" s="15">
        <f t="shared" si="293"/>
        <v>1.0502400000000001</v>
      </c>
      <c r="AU536" s="16">
        <f t="shared" si="294"/>
        <v>0</v>
      </c>
      <c r="AV536" s="16">
        <f t="shared" si="295"/>
        <v>0</v>
      </c>
      <c r="AW536" s="16">
        <f t="shared" si="296"/>
        <v>0.50975999999999999</v>
      </c>
      <c r="AX536" s="16">
        <f t="shared" si="304"/>
        <v>0.52080000000000004</v>
      </c>
      <c r="AY536" s="16">
        <f t="shared" si="305"/>
        <v>0.16403999999999999</v>
      </c>
      <c r="AZ536" s="16">
        <f t="shared" si="306"/>
        <v>0.81720000000000004</v>
      </c>
      <c r="BA536" s="16">
        <f t="shared" si="307"/>
        <v>0.79653333333333332</v>
      </c>
    </row>
    <row r="537" spans="1:53" x14ac:dyDescent="0.25">
      <c r="A537" s="8" t="s">
        <v>1301</v>
      </c>
      <c r="B537" s="9" t="s">
        <v>892</v>
      </c>
      <c r="C537" s="9" t="s">
        <v>893</v>
      </c>
      <c r="D537" s="10" t="s">
        <v>497</v>
      </c>
      <c r="E537" s="9" t="s">
        <v>249</v>
      </c>
      <c r="F537" s="9" t="s">
        <v>498</v>
      </c>
      <c r="G537" s="9" t="s">
        <v>485</v>
      </c>
      <c r="H537" s="11">
        <v>3.5000000000000003E-2</v>
      </c>
      <c r="I537" s="11"/>
      <c r="J537" s="11">
        <v>0.01</v>
      </c>
      <c r="K537" s="11">
        <v>0.01</v>
      </c>
      <c r="L537" s="11">
        <v>5.0000000000000001E-3</v>
      </c>
      <c r="M537" s="11">
        <v>5.0000000000000001E-3</v>
      </c>
      <c r="N537" s="11"/>
      <c r="O537" s="12">
        <f t="shared" si="282"/>
        <v>0</v>
      </c>
      <c r="P537" s="12">
        <f t="shared" si="283"/>
        <v>440317.92</v>
      </c>
      <c r="Q537" s="12">
        <f t="shared" si="284"/>
        <v>160267.19999999998</v>
      </c>
      <c r="R537" s="12">
        <f t="shared" si="285"/>
        <v>772200.72</v>
      </c>
      <c r="S537" s="12">
        <f t="shared" si="297"/>
        <v>0</v>
      </c>
      <c r="T537" s="12">
        <f t="shared" si="298"/>
        <v>581548</v>
      </c>
      <c r="U537" s="12">
        <f t="shared" si="299"/>
        <v>60679</v>
      </c>
      <c r="V537" s="12">
        <f t="shared" si="300"/>
        <v>642227</v>
      </c>
      <c r="W537" s="12">
        <f t="shared" si="303"/>
        <v>602640</v>
      </c>
      <c r="X537" s="12">
        <f t="shared" si="286"/>
        <v>0</v>
      </c>
      <c r="Y537" s="12">
        <f t="shared" si="287"/>
        <v>655798.55999999994</v>
      </c>
      <c r="Z537" s="12">
        <f t="shared" si="288"/>
        <v>41688</v>
      </c>
      <c r="AA537" s="12">
        <f t="shared" si="289"/>
        <v>924454.55999999994</v>
      </c>
      <c r="AB537" s="12">
        <f t="shared" si="290"/>
        <v>1169441.04</v>
      </c>
      <c r="AC537" s="12">
        <v>60000000</v>
      </c>
      <c r="AD537" s="12">
        <v>60000000</v>
      </c>
      <c r="AE537" s="12">
        <f>SUMIFS('[1]TIẾN ĐỘ %'!$M$6:$M$1034,'[1]TIẾN ĐỘ %'!$G$6:$G$1034,$A537,'[1]TIẾN ĐỘ %'!$F$6:$F$1034,$E537)</f>
        <v>40000000</v>
      </c>
      <c r="AF537" s="12">
        <f t="shared" si="301"/>
        <v>160000000</v>
      </c>
      <c r="AG537" s="12">
        <v>45628800</v>
      </c>
      <c r="AH537" s="12">
        <v>16608000</v>
      </c>
      <c r="AI537" s="12">
        <v>80020800</v>
      </c>
      <c r="AJ537" s="12">
        <v>60264000</v>
      </c>
      <c r="AK537" s="12">
        <v>6288000</v>
      </c>
      <c r="AL537" s="12">
        <v>60264000</v>
      </c>
      <c r="AM537" s="12">
        <v>66552000</v>
      </c>
      <c r="AN537" s="12">
        <f>SUMIFS('[1]DATA THÔ IN'!$P$4:$P$12031,'[1]DATA THÔ IN'!$H$4:$H$12031,$A537,'[1]DATA THÔ IN'!$AC$4:$AC$12031,$E537,'[1]DATA THÔ IN'!$AH$4:$AH$12031,"Tiến độ 1")</f>
        <v>67958400</v>
      </c>
      <c r="AO537" s="12">
        <f>SUMIFS('[1]DATA THÔ IN'!$P$4:$P$12031,'[1]DATA THÔ IN'!$H$4:$H$12031,$A537,'[1]DATA THÔ IN'!$AC$4:$AC$12031,$E537,'[1]DATA THÔ IN'!$AH$4:$AH$12031,"Tiến độ 2")</f>
        <v>4320000</v>
      </c>
      <c r="AP537" s="12">
        <f>SUMIFS('[1]TIẾN ĐỘ %'!$N$6:$N$1034,'[1]TIẾN ĐỘ %'!$G$6:$G$1034,A537,'[1]TIẾN ĐỘ %'!$F$6:$F$1034,$E537)</f>
        <v>95798400</v>
      </c>
      <c r="AQ537" s="12">
        <f t="shared" si="302"/>
        <v>242371200</v>
      </c>
      <c r="AR537" s="15">
        <f t="shared" si="291"/>
        <v>0.76048000000000004</v>
      </c>
      <c r="AS537" s="15">
        <f t="shared" si="292"/>
        <v>0.27679999999999999</v>
      </c>
      <c r="AT537" s="15">
        <f t="shared" si="293"/>
        <v>1.33368</v>
      </c>
      <c r="AU537" s="16">
        <f t="shared" si="294"/>
        <v>1.0044</v>
      </c>
      <c r="AV537" s="16">
        <f t="shared" si="295"/>
        <v>0.1048</v>
      </c>
      <c r="AW537" s="16">
        <f t="shared" si="296"/>
        <v>1.1092</v>
      </c>
      <c r="AX537" s="16">
        <f t="shared" si="304"/>
        <v>1.69896</v>
      </c>
      <c r="AY537" s="16">
        <f t="shared" si="305"/>
        <v>0.108</v>
      </c>
      <c r="AZ537" s="16">
        <f t="shared" si="306"/>
        <v>2.3949600000000002</v>
      </c>
      <c r="BA537" s="16">
        <f t="shared" si="307"/>
        <v>1.5148200000000001</v>
      </c>
    </row>
    <row r="538" spans="1:53" x14ac:dyDescent="0.25">
      <c r="A538" s="8" t="s">
        <v>1303</v>
      </c>
      <c r="B538" s="9" t="s">
        <v>894</v>
      </c>
      <c r="C538" s="9" t="s">
        <v>895</v>
      </c>
      <c r="D538" s="10" t="s">
        <v>492</v>
      </c>
      <c r="E538" s="9" t="s">
        <v>249</v>
      </c>
      <c r="F538" s="9" t="s">
        <v>484</v>
      </c>
      <c r="G538" s="9" t="s">
        <v>485</v>
      </c>
      <c r="H538" s="11">
        <v>3.5000000000000003E-2</v>
      </c>
      <c r="I538" s="11"/>
      <c r="J538" s="11">
        <v>0.01</v>
      </c>
      <c r="K538" s="11">
        <v>0.01</v>
      </c>
      <c r="L538" s="11">
        <v>5.0000000000000001E-3</v>
      </c>
      <c r="M538" s="11">
        <v>5.0000000000000001E-3</v>
      </c>
      <c r="N538" s="11"/>
      <c r="O538" s="12">
        <f t="shared" si="282"/>
        <v>0</v>
      </c>
      <c r="P538" s="12">
        <f t="shared" si="283"/>
        <v>883322.4</v>
      </c>
      <c r="Q538" s="12">
        <f t="shared" si="284"/>
        <v>284636.39999999997</v>
      </c>
      <c r="R538" s="12">
        <f t="shared" si="285"/>
        <v>1167958.8</v>
      </c>
      <c r="S538" s="12">
        <f t="shared" si="297"/>
        <v>0</v>
      </c>
      <c r="T538" s="12">
        <f t="shared" si="298"/>
        <v>989673</v>
      </c>
      <c r="U538" s="12">
        <f t="shared" si="299"/>
        <v>203854</v>
      </c>
      <c r="V538" s="12">
        <f t="shared" si="300"/>
        <v>1193527</v>
      </c>
      <c r="W538" s="12">
        <f t="shared" si="303"/>
        <v>1025568</v>
      </c>
      <c r="X538" s="12">
        <f t="shared" si="286"/>
        <v>0</v>
      </c>
      <c r="Y538" s="12">
        <f t="shared" si="287"/>
        <v>1604061.5999999999</v>
      </c>
      <c r="Z538" s="12">
        <f t="shared" si="288"/>
        <v>38352.959999999999</v>
      </c>
      <c r="AA538" s="12">
        <f t="shared" si="289"/>
        <v>2490533.7599999998</v>
      </c>
      <c r="AB538" s="12">
        <f t="shared" si="290"/>
        <v>2426010</v>
      </c>
      <c r="AC538" s="12">
        <v>110000000</v>
      </c>
      <c r="AD538" s="12">
        <v>100000000</v>
      </c>
      <c r="AE538" s="12">
        <f>SUMIFS('[1]TIẾN ĐỘ %'!$M$6:$M$1034,'[1]TIẾN ĐỘ %'!$G$6:$G$1034,$A538,'[1]TIẾN ĐỘ %'!$F$6:$F$1034,$E538)</f>
        <v>120000000</v>
      </c>
      <c r="AF538" s="12">
        <f t="shared" si="301"/>
        <v>330000000</v>
      </c>
      <c r="AG538" s="12">
        <v>91536000</v>
      </c>
      <c r="AH538" s="12">
        <v>29496000</v>
      </c>
      <c r="AI538" s="12">
        <v>121032000</v>
      </c>
      <c r="AJ538" s="12">
        <v>102556800</v>
      </c>
      <c r="AK538" s="12">
        <v>21124800</v>
      </c>
      <c r="AL538" s="12">
        <v>102556800</v>
      </c>
      <c r="AM538" s="12">
        <v>123681600</v>
      </c>
      <c r="AN538" s="12">
        <f>SUMIFS('[1]DATA THÔ IN'!$P$4:$P$12031,'[1]DATA THÔ IN'!$H$4:$H$12031,$A538,'[1]DATA THÔ IN'!$AC$4:$AC$12031,$E538,'[1]DATA THÔ IN'!$AH$4:$AH$12031,"Tiến độ 1")</f>
        <v>166224000</v>
      </c>
      <c r="AO538" s="12">
        <f>SUMIFS('[1]DATA THÔ IN'!$P$4:$P$12031,'[1]DATA THÔ IN'!$H$4:$H$12031,$A538,'[1]DATA THÔ IN'!$AC$4:$AC$12031,$E538,'[1]DATA THÔ IN'!$AH$4:$AH$12031,"Tiến độ 2")</f>
        <v>3974400</v>
      </c>
      <c r="AP538" s="12">
        <f>SUMIFS('[1]TIẾN ĐỘ %'!$N$6:$N$1034,'[1]TIẾN ĐỘ %'!$G$6:$G$1034,A538,'[1]TIẾN ĐỘ %'!$F$6:$F$1034,$E538)</f>
        <v>258086400</v>
      </c>
      <c r="AQ538" s="12">
        <f t="shared" si="302"/>
        <v>502800000</v>
      </c>
      <c r="AR538" s="15">
        <f t="shared" si="291"/>
        <v>0.83214545454545452</v>
      </c>
      <c r="AS538" s="11">
        <f t="shared" si="292"/>
        <v>0.26814545454545452</v>
      </c>
      <c r="AT538" s="15">
        <f t="shared" si="293"/>
        <v>1.100290909090909</v>
      </c>
      <c r="AU538" s="16">
        <f t="shared" si="294"/>
        <v>1.025568</v>
      </c>
      <c r="AV538" s="16">
        <f t="shared" si="295"/>
        <v>0.21124799999999999</v>
      </c>
      <c r="AW538" s="16">
        <f t="shared" si="296"/>
        <v>1.2368159999999999</v>
      </c>
      <c r="AX538" s="16">
        <f t="shared" si="304"/>
        <v>1.3852</v>
      </c>
      <c r="AY538" s="16">
        <f t="shared" si="305"/>
        <v>3.3119999999999997E-2</v>
      </c>
      <c r="AZ538" s="16">
        <f t="shared" si="306"/>
        <v>2.1507200000000002</v>
      </c>
      <c r="BA538" s="16">
        <f t="shared" si="307"/>
        <v>1.5236363636363637</v>
      </c>
    </row>
    <row r="539" spans="1:53" x14ac:dyDescent="0.25">
      <c r="A539" s="8" t="s">
        <v>1305</v>
      </c>
      <c r="B539" s="20" t="s">
        <v>898</v>
      </c>
      <c r="C539" s="9" t="s">
        <v>899</v>
      </c>
      <c r="D539" s="10" t="s">
        <v>497</v>
      </c>
      <c r="E539" s="9" t="s">
        <v>249</v>
      </c>
      <c r="F539" s="9" t="s">
        <v>498</v>
      </c>
      <c r="G539" s="9" t="s">
        <v>485</v>
      </c>
      <c r="H539" s="11">
        <v>3.5000000000000003E-2</v>
      </c>
      <c r="I539" s="11"/>
      <c r="J539" s="11">
        <v>0.01</v>
      </c>
      <c r="K539" s="11">
        <v>0.01</v>
      </c>
      <c r="L539" s="11">
        <v>5.0000000000000001E-3</v>
      </c>
      <c r="M539" s="11">
        <v>5.0000000000000001E-3</v>
      </c>
      <c r="N539" s="11"/>
      <c r="O539" s="12">
        <f t="shared" si="282"/>
        <v>0</v>
      </c>
      <c r="P539" s="12">
        <f t="shared" si="283"/>
        <v>290426.39999999997</v>
      </c>
      <c r="Q539" s="12">
        <f t="shared" si="284"/>
        <v>134744.88</v>
      </c>
      <c r="R539" s="12">
        <f t="shared" si="285"/>
        <v>504980.64</v>
      </c>
      <c r="S539" s="12">
        <f t="shared" si="297"/>
        <v>0</v>
      </c>
      <c r="T539" s="12">
        <f t="shared" si="298"/>
        <v>438187</v>
      </c>
      <c r="U539" s="12">
        <f t="shared" si="299"/>
        <v>129789</v>
      </c>
      <c r="V539" s="12">
        <f t="shared" si="300"/>
        <v>567976</v>
      </c>
      <c r="W539" s="12">
        <f t="shared" si="303"/>
        <v>454080</v>
      </c>
      <c r="X539" s="12">
        <f t="shared" si="286"/>
        <v>0</v>
      </c>
      <c r="Y539" s="12">
        <f t="shared" si="287"/>
        <v>560472</v>
      </c>
      <c r="Z539" s="12">
        <f t="shared" si="288"/>
        <v>89119.679999999993</v>
      </c>
      <c r="AA539" s="12">
        <f t="shared" si="289"/>
        <v>974480.15999999992</v>
      </c>
      <c r="AB539" s="12">
        <f t="shared" si="290"/>
        <v>1023718.32</v>
      </c>
      <c r="AC539" s="12">
        <v>30000000</v>
      </c>
      <c r="AD539" s="12">
        <v>30000000</v>
      </c>
      <c r="AE539" s="12">
        <f>SUMIFS('[1]TIẾN ĐỘ %'!$M$6:$M$1034,'[1]TIẾN ĐỘ %'!$G$6:$G$1034,$A539,'[1]TIẾN ĐỘ %'!$F$6:$F$1034,$E539)</f>
        <v>50000000</v>
      </c>
      <c r="AF539" s="12">
        <f t="shared" si="301"/>
        <v>110000000</v>
      </c>
      <c r="AG539" s="12">
        <v>30096000</v>
      </c>
      <c r="AH539" s="12">
        <v>13963200</v>
      </c>
      <c r="AI539" s="12">
        <v>52329600</v>
      </c>
      <c r="AJ539" s="12">
        <v>45408000</v>
      </c>
      <c r="AK539" s="12">
        <v>13449600</v>
      </c>
      <c r="AL539" s="12">
        <v>45408000</v>
      </c>
      <c r="AM539" s="12">
        <v>58857600</v>
      </c>
      <c r="AN539" s="12">
        <f>SUMIFS('[1]DATA THÔ IN'!$P$4:$P$12031,'[1]DATA THÔ IN'!$H$4:$H$12031,$A539,'[1]DATA THÔ IN'!$AC$4:$AC$12031,$E539,'[1]DATA THÔ IN'!$AH$4:$AH$12031,"Tiến độ 1")</f>
        <v>58080000</v>
      </c>
      <c r="AO539" s="12">
        <f>SUMIFS('[1]DATA THÔ IN'!$P$4:$P$12031,'[1]DATA THÔ IN'!$H$4:$H$12031,$A539,'[1]DATA THÔ IN'!$AC$4:$AC$12031,$E539,'[1]DATA THÔ IN'!$AH$4:$AH$12031,"Tiến độ 2")</f>
        <v>9235200</v>
      </c>
      <c r="AP539" s="12">
        <f>SUMIFS('[1]TIẾN ĐỘ %'!$N$6:$N$1034,'[1]TIẾN ĐỘ %'!$G$6:$G$1034,A539,'[1]TIẾN ĐỘ %'!$F$6:$F$1034,$E539)</f>
        <v>100982400</v>
      </c>
      <c r="AQ539" s="12">
        <f t="shared" si="302"/>
        <v>212169600</v>
      </c>
      <c r="AR539" s="15">
        <f t="shared" si="291"/>
        <v>1.0032000000000001</v>
      </c>
      <c r="AS539" s="15">
        <f t="shared" si="292"/>
        <v>0.46544000000000002</v>
      </c>
      <c r="AT539" s="15">
        <f t="shared" si="293"/>
        <v>1.7443200000000001</v>
      </c>
      <c r="AU539" s="16">
        <f t="shared" si="294"/>
        <v>1.5136000000000001</v>
      </c>
      <c r="AV539" s="16">
        <f t="shared" si="295"/>
        <v>0.44832</v>
      </c>
      <c r="AW539" s="16">
        <f t="shared" si="296"/>
        <v>1.9619200000000001</v>
      </c>
      <c r="AX539" s="16">
        <f t="shared" si="304"/>
        <v>1.1616</v>
      </c>
      <c r="AY539" s="16">
        <f t="shared" si="305"/>
        <v>0.18470400000000001</v>
      </c>
      <c r="AZ539" s="16">
        <f t="shared" si="306"/>
        <v>2.0196480000000001</v>
      </c>
      <c r="BA539" s="16">
        <f t="shared" si="307"/>
        <v>1.9288145454545456</v>
      </c>
    </row>
    <row r="540" spans="1:53" x14ac:dyDescent="0.25">
      <c r="A540" s="8" t="s">
        <v>1306</v>
      </c>
      <c r="B540" s="20" t="s">
        <v>900</v>
      </c>
      <c r="C540" s="9" t="s">
        <v>901</v>
      </c>
      <c r="D540" s="10" t="s">
        <v>497</v>
      </c>
      <c r="E540" s="9" t="s">
        <v>249</v>
      </c>
      <c r="F540" s="9" t="s">
        <v>498</v>
      </c>
      <c r="G540" s="9" t="s">
        <v>485</v>
      </c>
      <c r="H540" s="11">
        <v>3.5000000000000003E-2</v>
      </c>
      <c r="I540" s="11"/>
      <c r="J540" s="11">
        <v>0.01</v>
      </c>
      <c r="K540" s="11">
        <v>0.01</v>
      </c>
      <c r="L540" s="11">
        <v>5.0000000000000001E-3</v>
      </c>
      <c r="M540" s="11">
        <v>5.0000000000000001E-3</v>
      </c>
      <c r="N540" s="11"/>
      <c r="O540" s="12">
        <f t="shared" si="282"/>
        <v>0</v>
      </c>
      <c r="P540" s="12">
        <f t="shared" si="283"/>
        <v>205660.79999999999</v>
      </c>
      <c r="Q540" s="12">
        <f t="shared" si="284"/>
        <v>38075.040000000001</v>
      </c>
      <c r="R540" s="12">
        <f t="shared" si="285"/>
        <v>243735.84</v>
      </c>
      <c r="S540" s="12">
        <f t="shared" si="297"/>
        <v>0</v>
      </c>
      <c r="T540" s="12">
        <f t="shared" si="298"/>
        <v>211960</v>
      </c>
      <c r="U540" s="12">
        <f t="shared" si="299"/>
        <v>108157</v>
      </c>
      <c r="V540" s="12">
        <f t="shared" si="300"/>
        <v>320118</v>
      </c>
      <c r="W540" s="12">
        <f t="shared" si="303"/>
        <v>219648</v>
      </c>
      <c r="X540" s="12">
        <f t="shared" si="286"/>
        <v>0</v>
      </c>
      <c r="Y540" s="12">
        <f t="shared" si="287"/>
        <v>412572.24</v>
      </c>
      <c r="Z540" s="12">
        <f t="shared" si="288"/>
        <v>50025.599999999999</v>
      </c>
      <c r="AA540" s="12">
        <f t="shared" si="289"/>
        <v>615453.84</v>
      </c>
      <c r="AB540" s="12">
        <f t="shared" si="290"/>
        <v>589653.6</v>
      </c>
      <c r="AC540" s="12">
        <v>20000000</v>
      </c>
      <c r="AD540" s="12">
        <v>20000000</v>
      </c>
      <c r="AE540" s="12">
        <f>SUMIFS('[1]TIẾN ĐỘ %'!$M$6:$M$1034,'[1]TIẾN ĐỘ %'!$G$6:$G$1034,$A540,'[1]TIẾN ĐỘ %'!$F$6:$F$1034,$E540)</f>
        <v>30000000</v>
      </c>
      <c r="AF540" s="12">
        <f t="shared" si="301"/>
        <v>70000000</v>
      </c>
      <c r="AG540" s="12">
        <v>21312000</v>
      </c>
      <c r="AH540" s="12">
        <v>3945600</v>
      </c>
      <c r="AI540" s="12">
        <v>25257600</v>
      </c>
      <c r="AJ540" s="12">
        <v>21964800</v>
      </c>
      <c r="AK540" s="12">
        <v>11208000</v>
      </c>
      <c r="AL540" s="12">
        <v>21964800</v>
      </c>
      <c r="AM540" s="12">
        <v>33172800</v>
      </c>
      <c r="AN540" s="12">
        <f>SUMIFS('[1]DATA THÔ IN'!$P$4:$P$12031,'[1]DATA THÔ IN'!$H$4:$H$12031,$A540,'[1]DATA THÔ IN'!$AC$4:$AC$12031,$E540,'[1]DATA THÔ IN'!$AH$4:$AH$12031,"Tiến độ 1")</f>
        <v>42753600</v>
      </c>
      <c r="AO540" s="12">
        <f>SUMIFS('[1]DATA THÔ IN'!$P$4:$P$12031,'[1]DATA THÔ IN'!$H$4:$H$12031,$A540,'[1]DATA THÔ IN'!$AC$4:$AC$12031,$E540,'[1]DATA THÔ IN'!$AH$4:$AH$12031,"Tiến độ 2")</f>
        <v>5184000</v>
      </c>
      <c r="AP540" s="12">
        <f>SUMIFS('[1]TIẾN ĐỘ %'!$N$6:$N$1034,'[1]TIẾN ĐỘ %'!$G$6:$G$1034,A540,'[1]TIẾN ĐỘ %'!$F$6:$F$1034,$E540)</f>
        <v>63777600</v>
      </c>
      <c r="AQ540" s="12">
        <f t="shared" si="302"/>
        <v>122208000</v>
      </c>
      <c r="AR540" s="15">
        <f t="shared" si="291"/>
        <v>1.0656000000000001</v>
      </c>
      <c r="AS540" s="15">
        <f t="shared" si="292"/>
        <v>0.19728000000000001</v>
      </c>
      <c r="AT540" s="15">
        <f t="shared" si="293"/>
        <v>1.26288</v>
      </c>
      <c r="AU540" s="16">
        <f t="shared" si="294"/>
        <v>1.0982400000000001</v>
      </c>
      <c r="AV540" s="16">
        <f t="shared" si="295"/>
        <v>0.56040000000000001</v>
      </c>
      <c r="AW540" s="16">
        <f t="shared" si="296"/>
        <v>1.6586399999999999</v>
      </c>
      <c r="AX540" s="16">
        <f t="shared" si="304"/>
        <v>1.4251199999999999</v>
      </c>
      <c r="AY540" s="16">
        <f t="shared" si="305"/>
        <v>0.17280000000000001</v>
      </c>
      <c r="AZ540" s="16">
        <f t="shared" si="306"/>
        <v>2.1259199999999998</v>
      </c>
      <c r="BA540" s="16">
        <f t="shared" si="307"/>
        <v>1.7458285714285715</v>
      </c>
    </row>
    <row r="541" spans="1:53" x14ac:dyDescent="0.25">
      <c r="A541" s="8" t="s">
        <v>1326</v>
      </c>
      <c r="B541" s="20" t="s">
        <v>902</v>
      </c>
      <c r="C541" s="9" t="s">
        <v>903</v>
      </c>
      <c r="D541" s="10" t="s">
        <v>483</v>
      </c>
      <c r="E541" s="9" t="s">
        <v>249</v>
      </c>
      <c r="F541" s="9" t="s">
        <v>484</v>
      </c>
      <c r="G541" s="9" t="s">
        <v>485</v>
      </c>
      <c r="H541" s="11">
        <v>3.5000000000000003E-2</v>
      </c>
      <c r="I541" s="11"/>
      <c r="J541" s="26">
        <v>0.01</v>
      </c>
      <c r="K541" s="11">
        <v>0.01</v>
      </c>
      <c r="L541" s="11">
        <v>5.0000000000000001E-3</v>
      </c>
      <c r="M541" s="11">
        <v>5.0000000000000001E-3</v>
      </c>
      <c r="N541" s="11"/>
      <c r="O541" s="12">
        <f t="shared" si="282"/>
        <v>0</v>
      </c>
      <c r="P541" s="12">
        <f t="shared" si="283"/>
        <v>0</v>
      </c>
      <c r="Q541" s="12">
        <f t="shared" si="284"/>
        <v>0</v>
      </c>
      <c r="R541" s="12">
        <f t="shared" si="285"/>
        <v>2448784</v>
      </c>
      <c r="S541" s="12">
        <f t="shared" si="297"/>
        <v>0</v>
      </c>
      <c r="T541" s="12">
        <f t="shared" si="298"/>
        <v>0</v>
      </c>
      <c r="U541" s="12">
        <f t="shared" si="299"/>
        <v>0</v>
      </c>
      <c r="V541" s="12">
        <f t="shared" si="300"/>
        <v>2011631</v>
      </c>
      <c r="W541" s="12">
        <f t="shared" si="303"/>
        <v>0</v>
      </c>
      <c r="X541" s="12">
        <f t="shared" si="286"/>
        <v>0</v>
      </c>
      <c r="Y541" s="12">
        <f t="shared" si="287"/>
        <v>1233501.5999999999</v>
      </c>
      <c r="Z541" s="12">
        <f t="shared" si="288"/>
        <v>0</v>
      </c>
      <c r="AA541" s="12">
        <f t="shared" si="289"/>
        <v>3117336</v>
      </c>
      <c r="AB541" s="12">
        <f t="shared" si="290"/>
        <v>3788875.6399999997</v>
      </c>
      <c r="AC541" s="12">
        <v>200000000</v>
      </c>
      <c r="AD541" s="12">
        <v>200000000</v>
      </c>
      <c r="AE541" s="12">
        <f>SUMIFS('[1]TIẾN ĐỘ %'!$M$6:$M$1034,'[1]TIẾN ĐỘ %'!$G$6:$G$1034,$A541,'[1]TIẾN ĐỘ %'!$F$6:$F$1034,$E541)</f>
        <v>250000000</v>
      </c>
      <c r="AF541" s="12">
        <f t="shared" si="301"/>
        <v>650000000</v>
      </c>
      <c r="AG541" s="12">
        <v>32163200</v>
      </c>
      <c r="AH541" s="12">
        <v>34876800</v>
      </c>
      <c r="AI541" s="12">
        <v>253760000</v>
      </c>
      <c r="AJ541" s="12">
        <v>0</v>
      </c>
      <c r="AK541" s="12">
        <v>97675200</v>
      </c>
      <c r="AL541" s="12">
        <v>0</v>
      </c>
      <c r="AM541" s="12">
        <v>208459200</v>
      </c>
      <c r="AN541" s="12">
        <f>SUMIFS('[1]DATA THÔ IN'!$P$4:$P$12031,'[1]DATA THÔ IN'!$H$4:$H$12031,$A541,'[1]DATA THÔ IN'!$AC$4:$AC$12031,$E541,'[1]DATA THÔ IN'!$AH$4:$AH$12031,"Tiến độ 1")</f>
        <v>127824000</v>
      </c>
      <c r="AO541" s="12">
        <f>SUMIFS('[1]DATA THÔ IN'!$P$4:$P$12031,'[1]DATA THÔ IN'!$H$4:$H$12031,$A541,'[1]DATA THÔ IN'!$AC$4:$AC$12031,$E541,'[1]DATA THÔ IN'!$AH$4:$AH$12031,"Tiến độ 2")</f>
        <v>17452800</v>
      </c>
      <c r="AP541" s="12">
        <f>SUMIFS('[1]TIẾN ĐỘ %'!$N$6:$N$1034,'[1]TIẾN ĐỘ %'!$G$6:$G$1034,A541,'[1]TIẾN ĐỘ %'!$F$6:$F$1034,$E541)</f>
        <v>323040000</v>
      </c>
      <c r="AQ541" s="12">
        <f t="shared" si="302"/>
        <v>785259200</v>
      </c>
      <c r="AR541" s="15">
        <f t="shared" si="291"/>
        <v>0.16081599999999999</v>
      </c>
      <c r="AS541" s="15">
        <f t="shared" si="292"/>
        <v>0.17438400000000001</v>
      </c>
      <c r="AT541" s="15">
        <f t="shared" si="293"/>
        <v>1.2687999999999999</v>
      </c>
      <c r="AU541" s="16">
        <f t="shared" si="294"/>
        <v>0</v>
      </c>
      <c r="AV541" s="16">
        <f t="shared" si="295"/>
        <v>0.48837599999999998</v>
      </c>
      <c r="AW541" s="16">
        <f t="shared" si="296"/>
        <v>1.0422959999999999</v>
      </c>
      <c r="AX541" s="16">
        <f t="shared" si="304"/>
        <v>0.51129599999999997</v>
      </c>
      <c r="AY541" s="16">
        <f t="shared" si="305"/>
        <v>6.9811200000000004E-2</v>
      </c>
      <c r="AZ541" s="16">
        <f t="shared" si="306"/>
        <v>1.29216</v>
      </c>
      <c r="BA541" s="16">
        <f t="shared" si="307"/>
        <v>1.2080910769230768</v>
      </c>
    </row>
    <row r="542" spans="1:53" x14ac:dyDescent="0.25">
      <c r="A542" s="8" t="s">
        <v>1315</v>
      </c>
      <c r="B542" s="20" t="s">
        <v>920</v>
      </c>
      <c r="C542" s="9" t="s">
        <v>921</v>
      </c>
      <c r="D542" s="10" t="s">
        <v>492</v>
      </c>
      <c r="E542" s="9" t="s">
        <v>249</v>
      </c>
      <c r="F542" s="9" t="s">
        <v>493</v>
      </c>
      <c r="G542" s="9" t="s">
        <v>485</v>
      </c>
      <c r="H542" s="11">
        <v>3.5000000000000003E-2</v>
      </c>
      <c r="I542" s="11"/>
      <c r="J542" s="26">
        <v>0.01</v>
      </c>
      <c r="K542" s="11">
        <v>0.01</v>
      </c>
      <c r="L542" s="11">
        <v>5.0000000000000001E-3</v>
      </c>
      <c r="M542" s="11">
        <v>5.0000000000000001E-3</v>
      </c>
      <c r="N542" s="11"/>
      <c r="O542" s="12">
        <f t="shared" si="282"/>
        <v>0</v>
      </c>
      <c r="P542" s="12">
        <f t="shared" si="283"/>
        <v>241651.44</v>
      </c>
      <c r="Q542" s="12">
        <f t="shared" si="284"/>
        <v>0</v>
      </c>
      <c r="R542" s="12">
        <f t="shared" si="285"/>
        <v>0</v>
      </c>
      <c r="S542" s="12">
        <f t="shared" si="297"/>
        <v>0</v>
      </c>
      <c r="T542" s="12">
        <f t="shared" si="298"/>
        <v>0</v>
      </c>
      <c r="U542" s="12">
        <f t="shared" si="299"/>
        <v>0</v>
      </c>
      <c r="V542" s="12">
        <f t="shared" si="300"/>
        <v>289732</v>
      </c>
      <c r="W542" s="12">
        <f t="shared" si="303"/>
        <v>90624</v>
      </c>
      <c r="X542" s="12">
        <f t="shared" si="286"/>
        <v>0</v>
      </c>
      <c r="Y542" s="12">
        <f t="shared" si="287"/>
        <v>230488.32000000001</v>
      </c>
      <c r="Z542" s="12">
        <f t="shared" si="288"/>
        <v>163741.19999999998</v>
      </c>
      <c r="AA542" s="12">
        <f t="shared" si="289"/>
        <v>483719.76</v>
      </c>
      <c r="AB542" s="12">
        <f t="shared" si="290"/>
        <v>507551.39999999997</v>
      </c>
      <c r="AC542" s="12">
        <v>30000000</v>
      </c>
      <c r="AD542" s="12">
        <v>30000000</v>
      </c>
      <c r="AE542" s="12">
        <f>SUMIFS('[1]TIẾN ĐỘ %'!$M$6:$M$1034,'[1]TIẾN ĐỘ %'!$G$6:$G$1034,$A542,'[1]TIẾN ĐỘ %'!$F$6:$F$1034,$E542)</f>
        <v>40000000</v>
      </c>
      <c r="AF542" s="12">
        <f t="shared" si="301"/>
        <v>100000000</v>
      </c>
      <c r="AG542" s="12">
        <v>25041600</v>
      </c>
      <c r="AH542" s="12">
        <v>0</v>
      </c>
      <c r="AI542" s="12">
        <v>25041600</v>
      </c>
      <c r="AJ542" s="12">
        <v>9062400</v>
      </c>
      <c r="AK542" s="12">
        <v>15062400</v>
      </c>
      <c r="AL542" s="12">
        <v>9062400</v>
      </c>
      <c r="AM542" s="12">
        <v>30024000</v>
      </c>
      <c r="AN542" s="12">
        <f>SUMIFS('[1]DATA THÔ IN'!$P$4:$P$12031,'[1]DATA THÔ IN'!$H$4:$H$12031,$A542,'[1]DATA THÔ IN'!$AC$4:$AC$12031,$E542,'[1]DATA THÔ IN'!$AH$4:$AH$12031,"Tiến độ 1")</f>
        <v>23884800</v>
      </c>
      <c r="AO542" s="12">
        <f>SUMIFS('[1]DATA THÔ IN'!$P$4:$P$12031,'[1]DATA THÔ IN'!$H$4:$H$12031,$A542,'[1]DATA THÔ IN'!$AC$4:$AC$12031,$E542,'[1]DATA THÔ IN'!$AH$4:$AH$12031,"Tiến độ 2")</f>
        <v>16968000</v>
      </c>
      <c r="AP542" s="12">
        <f>SUMIFS('[1]TIẾN ĐỘ %'!$N$6:$N$1034,'[1]TIẾN ĐỘ %'!$G$6:$G$1034,A542,'[1]TIẾN ĐỘ %'!$F$6:$F$1034,$E542)</f>
        <v>50126400</v>
      </c>
      <c r="AQ542" s="12">
        <f t="shared" si="302"/>
        <v>105192000</v>
      </c>
      <c r="AR542" s="15">
        <f t="shared" si="291"/>
        <v>0.83472000000000002</v>
      </c>
      <c r="AS542" s="15">
        <f t="shared" si="292"/>
        <v>0</v>
      </c>
      <c r="AT542" s="15">
        <f t="shared" si="293"/>
        <v>0.83472000000000002</v>
      </c>
      <c r="AU542" s="16">
        <f t="shared" si="294"/>
        <v>0.30208000000000002</v>
      </c>
      <c r="AV542" s="16">
        <f t="shared" si="295"/>
        <v>0.50207999999999997</v>
      </c>
      <c r="AW542" s="16">
        <f t="shared" si="296"/>
        <v>1.0007999999999999</v>
      </c>
      <c r="AX542" s="16">
        <f t="shared" si="304"/>
        <v>0.59711999999999998</v>
      </c>
      <c r="AY542" s="16">
        <f t="shared" si="305"/>
        <v>0.42420000000000002</v>
      </c>
      <c r="AZ542" s="16">
        <f t="shared" si="306"/>
        <v>1.2531600000000001</v>
      </c>
      <c r="BA542" s="16">
        <f t="shared" si="307"/>
        <v>1.05192</v>
      </c>
    </row>
    <row r="543" spans="1:53" x14ac:dyDescent="0.25">
      <c r="A543" s="8" t="s">
        <v>1316</v>
      </c>
      <c r="B543" s="28" t="s">
        <v>922</v>
      </c>
      <c r="C543" s="28" t="s">
        <v>923</v>
      </c>
      <c r="D543" s="28" t="s">
        <v>497</v>
      </c>
      <c r="E543" s="9" t="s">
        <v>249</v>
      </c>
      <c r="F543" s="28" t="s">
        <v>498</v>
      </c>
      <c r="G543" s="28" t="s">
        <v>485</v>
      </c>
      <c r="H543" s="11">
        <v>3.5000000000000003E-2</v>
      </c>
      <c r="I543" s="11"/>
      <c r="J543" s="11">
        <v>0.01</v>
      </c>
      <c r="K543" s="11">
        <v>0.01</v>
      </c>
      <c r="L543" s="11">
        <v>5.0000000000000001E-3</v>
      </c>
      <c r="M543" s="11">
        <v>5.0000000000000001E-3</v>
      </c>
      <c r="N543" s="11"/>
      <c r="O543" s="12">
        <f t="shared" si="282"/>
        <v>0</v>
      </c>
      <c r="P543" s="12">
        <f t="shared" si="283"/>
        <v>13896</v>
      </c>
      <c r="Q543" s="12">
        <f t="shared" si="284"/>
        <v>0</v>
      </c>
      <c r="R543" s="12">
        <f t="shared" si="285"/>
        <v>13896</v>
      </c>
      <c r="S543" s="12">
        <f t="shared" si="297"/>
        <v>0</v>
      </c>
      <c r="T543" s="12">
        <f t="shared" si="298"/>
        <v>0</v>
      </c>
      <c r="U543" s="12">
        <f t="shared" si="299"/>
        <v>0</v>
      </c>
      <c r="V543" s="12">
        <f t="shared" si="300"/>
        <v>0</v>
      </c>
      <c r="W543" s="12">
        <f t="shared" si="303"/>
        <v>0</v>
      </c>
      <c r="X543" s="12">
        <f t="shared" si="286"/>
        <v>0</v>
      </c>
      <c r="Y543" s="12">
        <f t="shared" si="287"/>
        <v>0</v>
      </c>
      <c r="Z543" s="12">
        <f t="shared" si="288"/>
        <v>0</v>
      </c>
      <c r="AA543" s="12">
        <f t="shared" si="289"/>
        <v>0</v>
      </c>
      <c r="AB543" s="12">
        <f t="shared" si="290"/>
        <v>0</v>
      </c>
      <c r="AC543" s="12">
        <v>1440000</v>
      </c>
      <c r="AD543" s="12">
        <v>0</v>
      </c>
      <c r="AE543" s="12">
        <f>SUMIFS('[1]TIẾN ĐỘ %'!$M$6:$M$1034,'[1]TIẾN ĐỘ %'!$G$6:$G$1034,$A543,'[1]TIẾN ĐỘ %'!$F$6:$F$1034,$E543)</f>
        <v>20000000</v>
      </c>
      <c r="AF543" s="12">
        <f t="shared" si="301"/>
        <v>21440000</v>
      </c>
      <c r="AG543" s="12">
        <v>1440000</v>
      </c>
      <c r="AH543" s="12">
        <v>0</v>
      </c>
      <c r="AI543" s="12">
        <v>1440000</v>
      </c>
      <c r="AJ543" s="12">
        <v>0</v>
      </c>
      <c r="AK543" s="12">
        <v>4200000</v>
      </c>
      <c r="AL543" s="12">
        <v>0</v>
      </c>
      <c r="AM543" s="12">
        <v>4200000</v>
      </c>
      <c r="AN543" s="12">
        <f>SUMIFS('[1]DATA THÔ IN'!$P$4:$P$12031,'[1]DATA THÔ IN'!$H$4:$H$12031,$A543,'[1]DATA THÔ IN'!$AC$4:$AC$12031,$E543,'[1]DATA THÔ IN'!$AH$4:$AH$12031,"Tiến độ 1")</f>
        <v>0</v>
      </c>
      <c r="AO543" s="12">
        <f>SUMIFS('[1]DATA THÔ IN'!$P$4:$P$12031,'[1]DATA THÔ IN'!$H$4:$H$12031,$A543,'[1]DATA THÔ IN'!$AC$4:$AC$12031,$E543,'[1]DATA THÔ IN'!$AH$4:$AH$12031,"Tiến độ 2")</f>
        <v>0</v>
      </c>
      <c r="AP543" s="12">
        <f>SUMIFS('[1]TIẾN ĐỘ %'!$N$6:$N$1034,'[1]TIẾN ĐỘ %'!$G$6:$G$1034,A543,'[1]TIẾN ĐỘ %'!$F$6:$F$1034,$E543)</f>
        <v>0</v>
      </c>
      <c r="AQ543" s="12">
        <f t="shared" si="302"/>
        <v>5640000</v>
      </c>
      <c r="AR543" s="15">
        <f t="shared" si="291"/>
        <v>1</v>
      </c>
      <c r="AS543" s="15">
        <f t="shared" si="292"/>
        <v>0</v>
      </c>
      <c r="AT543" s="15">
        <f t="shared" si="293"/>
        <v>1</v>
      </c>
      <c r="AU543" s="16">
        <f t="shared" si="294"/>
        <v>0</v>
      </c>
      <c r="AV543" s="16">
        <f t="shared" si="295"/>
        <v>0</v>
      </c>
      <c r="AW543" s="16">
        <f t="shared" si="296"/>
        <v>0</v>
      </c>
      <c r="AX543" s="16">
        <f t="shared" si="304"/>
        <v>0</v>
      </c>
      <c r="AY543" s="16">
        <f t="shared" si="305"/>
        <v>0</v>
      </c>
      <c r="AZ543" s="16">
        <f t="shared" si="306"/>
        <v>0</v>
      </c>
      <c r="BA543" s="16">
        <f t="shared" si="307"/>
        <v>0.26305970149253732</v>
      </c>
    </row>
    <row r="544" spans="1:53" x14ac:dyDescent="0.25">
      <c r="A544" s="8" t="s">
        <v>1317</v>
      </c>
      <c r="B544" s="28" t="s">
        <v>924</v>
      </c>
      <c r="C544" s="28" t="s">
        <v>925</v>
      </c>
      <c r="D544" s="28" t="s">
        <v>483</v>
      </c>
      <c r="E544" s="9" t="s">
        <v>249</v>
      </c>
      <c r="F544" s="28" t="s">
        <v>484</v>
      </c>
      <c r="G544" s="28" t="s">
        <v>485</v>
      </c>
      <c r="H544" s="11">
        <v>3.5000000000000003E-2</v>
      </c>
      <c r="I544" s="11"/>
      <c r="J544" s="11">
        <v>0.01</v>
      </c>
      <c r="K544" s="11">
        <v>0.01</v>
      </c>
      <c r="L544" s="11">
        <v>5.0000000000000001E-3</v>
      </c>
      <c r="M544" s="11">
        <v>5.0000000000000001E-3</v>
      </c>
      <c r="N544" s="11"/>
      <c r="O544" s="12">
        <f t="shared" si="282"/>
        <v>0</v>
      </c>
      <c r="P544" s="12">
        <f t="shared" si="283"/>
        <v>0</v>
      </c>
      <c r="Q544" s="12">
        <f t="shared" si="284"/>
        <v>0</v>
      </c>
      <c r="R544" s="12">
        <f t="shared" si="285"/>
        <v>0</v>
      </c>
      <c r="S544" s="12">
        <f t="shared" si="297"/>
        <v>0</v>
      </c>
      <c r="T544" s="12">
        <f t="shared" si="298"/>
        <v>0</v>
      </c>
      <c r="U544" s="12">
        <f t="shared" si="299"/>
        <v>0</v>
      </c>
      <c r="V544" s="12">
        <f t="shared" si="300"/>
        <v>0</v>
      </c>
      <c r="W544" s="12">
        <f t="shared" si="303"/>
        <v>0</v>
      </c>
      <c r="X544" s="12">
        <f t="shared" si="286"/>
        <v>0</v>
      </c>
      <c r="Y544" s="12">
        <f t="shared" si="287"/>
        <v>0</v>
      </c>
      <c r="Z544" s="12">
        <f t="shared" si="288"/>
        <v>0</v>
      </c>
      <c r="AA544" s="12">
        <f t="shared" si="289"/>
        <v>0</v>
      </c>
      <c r="AB544" s="12">
        <f t="shared" si="290"/>
        <v>0</v>
      </c>
      <c r="AC544" s="12">
        <v>0</v>
      </c>
      <c r="AD544" s="12">
        <v>0</v>
      </c>
      <c r="AE544" s="12">
        <f>SUMIFS('[1]TIẾN ĐỘ %'!$M$6:$M$1034,'[1]TIẾN ĐỘ %'!$G$6:$G$1034,$A544,'[1]TIẾN ĐỘ %'!$F$6:$F$1034,$E544)</f>
        <v>0</v>
      </c>
      <c r="AF544" s="12">
        <f t="shared" si="301"/>
        <v>0</v>
      </c>
      <c r="AG544" s="12">
        <v>-4588800</v>
      </c>
      <c r="AH544" s="12">
        <v>3450000</v>
      </c>
      <c r="AI544" s="12">
        <v>-1138800</v>
      </c>
      <c r="AJ544" s="12">
        <v>0</v>
      </c>
      <c r="AK544" s="12">
        <v>0</v>
      </c>
      <c r="AL544" s="12">
        <v>0</v>
      </c>
      <c r="AM544" s="12">
        <v>0</v>
      </c>
      <c r="AN544" s="12">
        <f>SUMIFS('[1]DATA THÔ IN'!$P$4:$P$12031,'[1]DATA THÔ IN'!$H$4:$H$12031,$A544,'[1]DATA THÔ IN'!$AC$4:$AC$12031,$E544,'[1]DATA THÔ IN'!$AH$4:$AH$12031,"Tiến độ 1")</f>
        <v>0</v>
      </c>
      <c r="AO544" s="12">
        <f>SUMIFS('[1]DATA THÔ IN'!$P$4:$P$12031,'[1]DATA THÔ IN'!$H$4:$H$12031,$A544,'[1]DATA THÔ IN'!$AC$4:$AC$12031,$E544,'[1]DATA THÔ IN'!$AH$4:$AH$12031,"Tiến độ 2")</f>
        <v>0</v>
      </c>
      <c r="AP544" s="12">
        <f>SUMIFS('[1]TIẾN ĐỘ %'!$N$6:$N$1034,'[1]TIẾN ĐỘ %'!$G$6:$G$1034,A544,'[1]TIẾN ĐỘ %'!$F$6:$F$1034,$E544)</f>
        <v>0</v>
      </c>
      <c r="AQ544" s="12">
        <f t="shared" si="302"/>
        <v>-1138800</v>
      </c>
      <c r="AR544" s="15">
        <f t="shared" si="291"/>
        <v>0</v>
      </c>
      <c r="AS544" s="15">
        <f t="shared" si="292"/>
        <v>0</v>
      </c>
      <c r="AT544" s="15">
        <f t="shared" si="293"/>
        <v>0</v>
      </c>
      <c r="AU544" s="16">
        <f t="shared" si="294"/>
        <v>0</v>
      </c>
      <c r="AV544" s="16">
        <f t="shared" si="295"/>
        <v>0</v>
      </c>
      <c r="AW544" s="16">
        <f t="shared" si="296"/>
        <v>0</v>
      </c>
      <c r="AX544" s="16">
        <f t="shared" si="304"/>
        <v>0</v>
      </c>
      <c r="AY544" s="16">
        <f t="shared" si="305"/>
        <v>0</v>
      </c>
      <c r="AZ544" s="16">
        <f t="shared" si="306"/>
        <v>0</v>
      </c>
      <c r="BA544" s="16">
        <f t="shared" si="307"/>
        <v>0</v>
      </c>
    </row>
    <row r="545" spans="1:53" x14ac:dyDescent="0.25">
      <c r="A545" s="8" t="s">
        <v>1320</v>
      </c>
      <c r="B545" s="28" t="s">
        <v>930</v>
      </c>
      <c r="C545" s="28" t="s">
        <v>931</v>
      </c>
      <c r="D545" s="28" t="s">
        <v>492</v>
      </c>
      <c r="E545" s="9" t="s">
        <v>249</v>
      </c>
      <c r="F545" s="28" t="s">
        <v>493</v>
      </c>
      <c r="G545" s="28" t="s">
        <v>485</v>
      </c>
      <c r="H545" s="11">
        <v>3.5000000000000003E-2</v>
      </c>
      <c r="I545" s="11"/>
      <c r="J545" s="11">
        <v>0.01</v>
      </c>
      <c r="K545" s="11">
        <v>0.01</v>
      </c>
      <c r="L545" s="11">
        <v>5.0000000000000001E-3</v>
      </c>
      <c r="M545" s="11">
        <v>5.0000000000000001E-3</v>
      </c>
      <c r="N545" s="11"/>
      <c r="O545" s="12">
        <f t="shared" si="282"/>
        <v>0</v>
      </c>
      <c r="P545" s="12">
        <f t="shared" si="283"/>
        <v>245959.19999999998</v>
      </c>
      <c r="Q545" s="12">
        <f t="shared" si="284"/>
        <v>0</v>
      </c>
      <c r="R545" s="12">
        <f t="shared" si="285"/>
        <v>508362</v>
      </c>
      <c r="S545" s="12">
        <f t="shared" si="297"/>
        <v>0</v>
      </c>
      <c r="T545" s="12">
        <f t="shared" si="298"/>
        <v>213304</v>
      </c>
      <c r="U545" s="12">
        <f t="shared" si="299"/>
        <v>0</v>
      </c>
      <c r="V545" s="12">
        <f t="shared" si="300"/>
        <v>0</v>
      </c>
      <c r="W545" s="12">
        <f t="shared" si="303"/>
        <v>221040</v>
      </c>
      <c r="X545" s="12">
        <f t="shared" si="286"/>
        <v>0</v>
      </c>
      <c r="Y545" s="12">
        <f t="shared" si="287"/>
        <v>0</v>
      </c>
      <c r="Z545" s="12">
        <f t="shared" si="288"/>
        <v>0</v>
      </c>
      <c r="AA545" s="12">
        <f t="shared" si="289"/>
        <v>0</v>
      </c>
      <c r="AB545" s="12">
        <f t="shared" si="290"/>
        <v>0</v>
      </c>
      <c r="AC545" s="12">
        <v>50000000</v>
      </c>
      <c r="AD545" s="12">
        <v>50000000</v>
      </c>
      <c r="AE545" s="12">
        <f>SUMIFS('[1]TIẾN ĐỘ %'!$M$6:$M$1034,'[1]TIẾN ĐỘ %'!$G$6:$G$1034,$A545,'[1]TIẾN ĐỘ %'!$F$6:$F$1034,$E545)</f>
        <v>55000000</v>
      </c>
      <c r="AF545" s="12">
        <f t="shared" si="301"/>
        <v>155000000</v>
      </c>
      <c r="AG545" s="12">
        <v>25488000</v>
      </c>
      <c r="AH545" s="12">
        <v>0</v>
      </c>
      <c r="AI545" s="12">
        <v>52680000</v>
      </c>
      <c r="AJ545" s="12">
        <v>22104000</v>
      </c>
      <c r="AK545" s="12">
        <v>0</v>
      </c>
      <c r="AL545" s="12">
        <v>22104000</v>
      </c>
      <c r="AM545" s="12">
        <v>22104000</v>
      </c>
      <c r="AN545" s="12">
        <f>SUMIFS('[1]DATA THÔ IN'!$P$4:$P$12031,'[1]DATA THÔ IN'!$H$4:$H$12031,$A545,'[1]DATA THÔ IN'!$AC$4:$AC$12031,$E545,'[1]DATA THÔ IN'!$AH$4:$AH$12031,"Tiến độ 1")</f>
        <v>0</v>
      </c>
      <c r="AO545" s="12">
        <f>SUMIFS('[1]DATA THÔ IN'!$P$4:$P$12031,'[1]DATA THÔ IN'!$H$4:$H$12031,$A545,'[1]DATA THÔ IN'!$AC$4:$AC$12031,$E545,'[1]DATA THÔ IN'!$AH$4:$AH$12031,"Tiến độ 2")</f>
        <v>26304000</v>
      </c>
      <c r="AP545" s="12">
        <f>SUMIFS('[1]TIẾN ĐỘ %'!$N$6:$N$1034,'[1]TIẾN ĐỘ %'!$G$6:$G$1034,A545,'[1]TIẾN ĐỘ %'!$F$6:$F$1034,$E545)</f>
        <v>26304000</v>
      </c>
      <c r="AQ545" s="12">
        <f t="shared" si="302"/>
        <v>101088000</v>
      </c>
      <c r="AR545" s="15">
        <f t="shared" si="291"/>
        <v>0.50975999999999999</v>
      </c>
      <c r="AS545" s="15">
        <f t="shared" si="292"/>
        <v>0</v>
      </c>
      <c r="AT545" s="15">
        <f t="shared" si="293"/>
        <v>1.0536000000000001</v>
      </c>
      <c r="AU545" s="16">
        <f t="shared" si="294"/>
        <v>0.44207999999999997</v>
      </c>
      <c r="AV545" s="16">
        <f t="shared" si="295"/>
        <v>0</v>
      </c>
      <c r="AW545" s="16">
        <f t="shared" si="296"/>
        <v>0.44207999999999997</v>
      </c>
      <c r="AX545" s="16">
        <f t="shared" si="304"/>
        <v>0</v>
      </c>
      <c r="AY545" s="16">
        <f t="shared" si="305"/>
        <v>0.47825454545454543</v>
      </c>
      <c r="AZ545" s="16">
        <f t="shared" si="306"/>
        <v>0.47825454545454543</v>
      </c>
      <c r="BA545" s="16">
        <f t="shared" si="307"/>
        <v>0.65218064516129037</v>
      </c>
    </row>
    <row r="546" spans="1:53" x14ac:dyDescent="0.25">
      <c r="A546" s="8" t="s">
        <v>1331</v>
      </c>
      <c r="B546" s="28" t="s">
        <v>1118</v>
      </c>
      <c r="C546" s="28" t="s">
        <v>1119</v>
      </c>
      <c r="D546" s="28" t="s">
        <v>1001</v>
      </c>
      <c r="E546" s="9" t="s">
        <v>249</v>
      </c>
      <c r="F546" s="28" t="s">
        <v>1002</v>
      </c>
      <c r="G546" s="28" t="s">
        <v>998</v>
      </c>
      <c r="H546" s="11">
        <v>3.5000000000000003E-2</v>
      </c>
      <c r="I546" s="11"/>
      <c r="J546" s="11">
        <v>0.01</v>
      </c>
      <c r="K546" s="11">
        <v>0.01</v>
      </c>
      <c r="L546" s="11">
        <v>5.0000000000000001E-3</v>
      </c>
      <c r="M546" s="11">
        <v>5.0000000000000001E-3</v>
      </c>
      <c r="N546" s="11"/>
      <c r="O546" s="12">
        <f t="shared" ref="O546:O573" si="308">$AI546*I546</f>
        <v>0</v>
      </c>
      <c r="P546" s="12">
        <f t="shared" ref="P546:P573" si="309">IF(AR546&gt;=40%,AG546*J546*(100%-H546),0)</f>
        <v>956600.64</v>
      </c>
      <c r="Q546" s="12">
        <f t="shared" ref="Q546:Q573" si="310">IF(OR(AS546&gt;=60%,(AR546+AS546)&gt;=100%),AH546*J546*(100%-H546),0)</f>
        <v>399787.92</v>
      </c>
      <c r="R546" s="12">
        <f t="shared" ref="R546:R573" si="311">IF(AT546&gt;=100%,AI546*(100%-H546)*K546,0)</f>
        <v>1356388.56</v>
      </c>
      <c r="S546" s="12">
        <f t="shared" si="297"/>
        <v>0</v>
      </c>
      <c r="T546" s="12">
        <f t="shared" si="298"/>
        <v>932792</v>
      </c>
      <c r="U546" s="12">
        <f t="shared" si="299"/>
        <v>173700</v>
      </c>
      <c r="V546" s="12">
        <f t="shared" si="300"/>
        <v>1106492</v>
      </c>
      <c r="W546" s="12">
        <f t="shared" si="303"/>
        <v>966624</v>
      </c>
      <c r="X546" s="12">
        <f t="shared" ref="X546:X573" si="312">AP546*I546</f>
        <v>0</v>
      </c>
      <c r="Y546" s="12">
        <f t="shared" ref="Y546:Y573" si="313">IF(AX546&gt;=40%,AN546*J546*(100%-H546),0)</f>
        <v>1988239.68</v>
      </c>
      <c r="Z546" s="12">
        <f t="shared" ref="Z546:Z573" si="314">IF(OR(AY546&gt;=60%,(AX546+AY546)&gt;=100%),AO546*J546*(100%-H546),0)</f>
        <v>353792.16</v>
      </c>
      <c r="AA546" s="12">
        <f t="shared" ref="AA546:AA573" si="315">IF(AZ546&gt;=100%,AP546*K546*(100%-H546),0)</f>
        <v>2845067.04</v>
      </c>
      <c r="AB546" s="12">
        <f t="shared" ref="AB546:AB573" si="316">IF(AF546=0,0,IF(AQ546&gt;=AF546,AQ546*L546*(100%-H546),0))</f>
        <v>2653973.88</v>
      </c>
      <c r="AC546" s="12">
        <v>140000000</v>
      </c>
      <c r="AD546" s="12">
        <v>90000000</v>
      </c>
      <c r="AE546" s="12">
        <f>SUMIFS('[1]TIẾN ĐỘ %'!$M$6:$M$1034,'[1]TIẾN ĐỘ %'!$G$6:$G$1034,$A546,'[1]TIẾN ĐỘ %'!$F$6:$F$1034,$E546)</f>
        <v>140000000</v>
      </c>
      <c r="AF546" s="12">
        <f t="shared" si="301"/>
        <v>370000000</v>
      </c>
      <c r="AG546" s="12">
        <v>99129600</v>
      </c>
      <c r="AH546" s="12">
        <v>41428800</v>
      </c>
      <c r="AI546" s="12">
        <v>140558400</v>
      </c>
      <c r="AJ546" s="12">
        <v>96662400</v>
      </c>
      <c r="AK546" s="12">
        <v>18000000</v>
      </c>
      <c r="AL546" s="12">
        <v>96662400</v>
      </c>
      <c r="AM546" s="12">
        <v>114662400</v>
      </c>
      <c r="AN546" s="12">
        <f>SUMIFS('[1]DATA THÔ IN'!$P$4:$P$12031,'[1]DATA THÔ IN'!$H$4:$H$12031,$A546,'[1]DATA THÔ IN'!$AC$4:$AC$12031,$E546,'[1]DATA THÔ IN'!$AH$4:$AH$12031,"Tiến độ 1")</f>
        <v>206035200</v>
      </c>
      <c r="AO546" s="12">
        <f>SUMIFS('[1]DATA THÔ IN'!$P$4:$P$12031,'[1]DATA THÔ IN'!$H$4:$H$12031,$A546,'[1]DATA THÔ IN'!$AC$4:$AC$12031,$E546,'[1]DATA THÔ IN'!$AH$4:$AH$12031,"Tiến độ 2")</f>
        <v>36662400</v>
      </c>
      <c r="AP546" s="12">
        <f>SUMIFS('[1]TIẾN ĐỘ %'!$N$6:$N$1034,'[1]TIẾN ĐỘ %'!$G$6:$G$1034,A546,'[1]TIẾN ĐỘ %'!$F$6:$F$1034,$E546)</f>
        <v>294825600</v>
      </c>
      <c r="AQ546" s="12">
        <f t="shared" si="302"/>
        <v>550046400</v>
      </c>
      <c r="AR546" s="15">
        <f t="shared" ref="AR546:AR573" si="317">IFERROR(AG546/AC546,0)</f>
        <v>0.70806857142857138</v>
      </c>
      <c r="AS546" s="15">
        <f t="shared" ref="AS546:AS573" si="318">+IFERROR(AH546/AC546,0)</f>
        <v>0.29592000000000002</v>
      </c>
      <c r="AT546" s="15">
        <f t="shared" ref="AT546:AT573" si="319">+IFERROR(AI546/AC546,0)</f>
        <v>1.0039885714285715</v>
      </c>
      <c r="AU546" s="16">
        <f t="shared" ref="AU546:AU573" si="320">IFERROR(AJ546/AD546,0)</f>
        <v>1.0740266666666667</v>
      </c>
      <c r="AV546" s="16">
        <f t="shared" ref="AV546:AV573" si="321">IFERROR(AK546/AD546,0)</f>
        <v>0.2</v>
      </c>
      <c r="AW546" s="16">
        <f t="shared" ref="AW546:AW573" si="322">IFERROR(AM546/AD546,0)</f>
        <v>1.2740266666666666</v>
      </c>
      <c r="AX546" s="16">
        <f t="shared" si="304"/>
        <v>1.4716800000000001</v>
      </c>
      <c r="AY546" s="16">
        <f t="shared" si="305"/>
        <v>0.26187428571428573</v>
      </c>
      <c r="AZ546" s="16">
        <f t="shared" si="306"/>
        <v>2.1058971428571427</v>
      </c>
      <c r="BA546" s="16">
        <f t="shared" si="307"/>
        <v>1.4866118918918918</v>
      </c>
    </row>
    <row r="547" spans="1:53" x14ac:dyDescent="0.25">
      <c r="A547" s="8" t="s">
        <v>1333</v>
      </c>
      <c r="B547" s="28" t="s">
        <v>1120</v>
      </c>
      <c r="C547" s="28" t="s">
        <v>1121</v>
      </c>
      <c r="D547" s="28" t="s">
        <v>996</v>
      </c>
      <c r="E547" s="9" t="s">
        <v>249</v>
      </c>
      <c r="F547" s="28" t="s">
        <v>1122</v>
      </c>
      <c r="G547" s="28" t="s">
        <v>998</v>
      </c>
      <c r="H547" s="11">
        <v>3.5000000000000003E-2</v>
      </c>
      <c r="I547" s="11"/>
      <c r="J547" s="11">
        <v>0.01</v>
      </c>
      <c r="K547" s="11">
        <v>0.01</v>
      </c>
      <c r="L547" s="11">
        <v>5.0000000000000001E-3</v>
      </c>
      <c r="M547" s="11">
        <v>5.0000000000000001E-3</v>
      </c>
      <c r="N547" s="11"/>
      <c r="O547" s="12">
        <f t="shared" si="308"/>
        <v>0</v>
      </c>
      <c r="P547" s="12">
        <f t="shared" si="309"/>
        <v>0</v>
      </c>
      <c r="Q547" s="12">
        <f t="shared" si="310"/>
        <v>0</v>
      </c>
      <c r="R547" s="12">
        <f t="shared" si="311"/>
        <v>0</v>
      </c>
      <c r="S547" s="12">
        <f t="shared" si="297"/>
        <v>0</v>
      </c>
      <c r="T547" s="12">
        <f t="shared" si="298"/>
        <v>691465</v>
      </c>
      <c r="U547" s="12">
        <f t="shared" si="299"/>
        <v>0</v>
      </c>
      <c r="V547" s="12">
        <f t="shared" si="300"/>
        <v>691465</v>
      </c>
      <c r="W547" s="12">
        <f t="shared" si="303"/>
        <v>716544</v>
      </c>
      <c r="X547" s="12">
        <f t="shared" si="312"/>
        <v>0</v>
      </c>
      <c r="Y547" s="12">
        <f t="shared" si="313"/>
        <v>430637.04</v>
      </c>
      <c r="Z547" s="12">
        <f t="shared" si="314"/>
        <v>641995.19999999995</v>
      </c>
      <c r="AA547" s="12">
        <f t="shared" si="315"/>
        <v>1072632.24</v>
      </c>
      <c r="AB547" s="12">
        <f t="shared" si="316"/>
        <v>0</v>
      </c>
      <c r="AC547" s="12">
        <v>110000000</v>
      </c>
      <c r="AD547" s="12">
        <v>70000000</v>
      </c>
      <c r="AE547" s="12">
        <f>SUMIFS('[1]TIẾN ĐỘ %'!$M$6:$M$1034,'[1]TIẾN ĐỘ %'!$G$6:$G$1034,$A547,'[1]TIẾN ĐỘ %'!$F$6:$F$1034,$E547)</f>
        <v>110000000</v>
      </c>
      <c r="AF547" s="12">
        <f t="shared" si="301"/>
        <v>290000000</v>
      </c>
      <c r="AG547" s="12">
        <v>0</v>
      </c>
      <c r="AH547" s="12">
        <v>0</v>
      </c>
      <c r="AI547" s="12">
        <v>46886400</v>
      </c>
      <c r="AJ547" s="12">
        <v>71654400</v>
      </c>
      <c r="AK547" s="12">
        <v>0</v>
      </c>
      <c r="AL547" s="12">
        <v>71654400</v>
      </c>
      <c r="AM547" s="12">
        <v>71654400</v>
      </c>
      <c r="AN547" s="12">
        <f>SUMIFS('[1]DATA THÔ IN'!$P$4:$P$12031,'[1]DATA THÔ IN'!$H$4:$H$12031,$A547,'[1]DATA THÔ IN'!$AC$4:$AC$12031,$E547,'[1]DATA THÔ IN'!$AH$4:$AH$12031,"Tiến độ 1")</f>
        <v>44625600</v>
      </c>
      <c r="AO547" s="12">
        <f>SUMIFS('[1]DATA THÔ IN'!$P$4:$P$12031,'[1]DATA THÔ IN'!$H$4:$H$12031,$A547,'[1]DATA THÔ IN'!$AC$4:$AC$12031,$E547,'[1]DATA THÔ IN'!$AH$4:$AH$12031,"Tiến độ 2")</f>
        <v>66528000</v>
      </c>
      <c r="AP547" s="12">
        <f>SUMIFS('[1]TIẾN ĐỘ %'!$N$6:$N$1034,'[1]TIẾN ĐỘ %'!$G$6:$G$1034,A547,'[1]TIẾN ĐỘ %'!$F$6:$F$1034,$E547)</f>
        <v>111153600</v>
      </c>
      <c r="AQ547" s="12">
        <f t="shared" si="302"/>
        <v>229694400</v>
      </c>
      <c r="AR547" s="15">
        <f t="shared" si="317"/>
        <v>0</v>
      </c>
      <c r="AS547" s="15">
        <f t="shared" si="318"/>
        <v>0</v>
      </c>
      <c r="AT547" s="15">
        <f t="shared" si="319"/>
        <v>0.42624000000000001</v>
      </c>
      <c r="AU547" s="16">
        <f t="shared" si="320"/>
        <v>1.0236342857142857</v>
      </c>
      <c r="AV547" s="16">
        <f t="shared" si="321"/>
        <v>0</v>
      </c>
      <c r="AW547" s="16">
        <f t="shared" si="322"/>
        <v>1.0236342857142857</v>
      </c>
      <c r="AX547" s="16">
        <f t="shared" si="304"/>
        <v>0.40568727272727273</v>
      </c>
      <c r="AY547" s="16">
        <f t="shared" si="305"/>
        <v>0.6048</v>
      </c>
      <c r="AZ547" s="16">
        <f t="shared" si="306"/>
        <v>1.0104872727272727</v>
      </c>
      <c r="BA547" s="16">
        <f t="shared" si="307"/>
        <v>0.79204965517241377</v>
      </c>
    </row>
    <row r="548" spans="1:53" x14ac:dyDescent="0.25">
      <c r="A548" s="8" t="s">
        <v>1335</v>
      </c>
      <c r="B548" s="28" t="s">
        <v>1123</v>
      </c>
      <c r="C548" s="28" t="s">
        <v>1124</v>
      </c>
      <c r="D548" s="28" t="s">
        <v>1001</v>
      </c>
      <c r="E548" s="9" t="s">
        <v>249</v>
      </c>
      <c r="F548" s="28" t="s">
        <v>1015</v>
      </c>
      <c r="G548" s="28" t="s">
        <v>998</v>
      </c>
      <c r="H548" s="11">
        <v>3.5000000000000003E-2</v>
      </c>
      <c r="I548" s="11"/>
      <c r="J548" s="11">
        <v>0.01</v>
      </c>
      <c r="K548" s="11">
        <v>0.01</v>
      </c>
      <c r="L548" s="11">
        <v>5.0000000000000001E-3</v>
      </c>
      <c r="M548" s="11">
        <v>5.0000000000000001E-3</v>
      </c>
      <c r="N548" s="11"/>
      <c r="O548" s="12">
        <f t="shared" si="308"/>
        <v>0</v>
      </c>
      <c r="P548" s="12">
        <f t="shared" si="309"/>
        <v>260318.4</v>
      </c>
      <c r="Q548" s="12">
        <f t="shared" si="310"/>
        <v>0</v>
      </c>
      <c r="R548" s="12">
        <f t="shared" si="311"/>
        <v>0</v>
      </c>
      <c r="S548" s="12">
        <f t="shared" si="297"/>
        <v>0</v>
      </c>
      <c r="T548" s="12">
        <f t="shared" si="298"/>
        <v>0</v>
      </c>
      <c r="U548" s="12">
        <f t="shared" si="299"/>
        <v>0</v>
      </c>
      <c r="V548" s="12">
        <f t="shared" si="300"/>
        <v>0</v>
      </c>
      <c r="W548" s="12">
        <f t="shared" si="303"/>
        <v>0</v>
      </c>
      <c r="X548" s="12">
        <f t="shared" si="312"/>
        <v>0</v>
      </c>
      <c r="Y548" s="12">
        <f t="shared" si="313"/>
        <v>0</v>
      </c>
      <c r="Z548" s="12">
        <f t="shared" si="314"/>
        <v>0</v>
      </c>
      <c r="AA548" s="12">
        <f t="shared" si="315"/>
        <v>0</v>
      </c>
      <c r="AB548" s="12">
        <f t="shared" si="316"/>
        <v>0</v>
      </c>
      <c r="AC548" s="12">
        <v>65000000</v>
      </c>
      <c r="AD548" s="12">
        <v>0</v>
      </c>
      <c r="AE548" s="12">
        <f>SUMIFS('[1]TIẾN ĐỘ %'!$M$6:$M$1034,'[1]TIẾN ĐỘ %'!$G$6:$G$1034,$A548,'[1]TIẾN ĐỘ %'!$F$6:$F$1034,$E548)</f>
        <v>0</v>
      </c>
      <c r="AF548" s="12">
        <f t="shared" si="301"/>
        <v>65000000</v>
      </c>
      <c r="AG548" s="12">
        <v>26976000</v>
      </c>
      <c r="AH548" s="12">
        <v>0</v>
      </c>
      <c r="AI548" s="12">
        <v>28376000</v>
      </c>
      <c r="AJ548" s="12">
        <v>0</v>
      </c>
      <c r="AK548" s="12">
        <v>-55523600</v>
      </c>
      <c r="AL548" s="12">
        <v>0</v>
      </c>
      <c r="AM548" s="12">
        <v>-55523600</v>
      </c>
      <c r="AN548" s="12">
        <f>SUMIFS('[1]DATA THÔ IN'!$P$4:$P$12031,'[1]DATA THÔ IN'!$H$4:$H$12031,$A548,'[1]DATA THÔ IN'!$AC$4:$AC$12031,$E548,'[1]DATA THÔ IN'!$AH$4:$AH$12031,"Tiến độ 1")</f>
        <v>0</v>
      </c>
      <c r="AO548" s="12">
        <f>SUMIFS('[1]DATA THÔ IN'!$P$4:$P$12031,'[1]DATA THÔ IN'!$H$4:$H$12031,$A548,'[1]DATA THÔ IN'!$AC$4:$AC$12031,$E548,'[1]DATA THÔ IN'!$AH$4:$AH$12031,"Tiến độ 2")</f>
        <v>0</v>
      </c>
      <c r="AP548" s="12">
        <f>SUMIFS('[1]TIẾN ĐỘ %'!$N$6:$N$1034,'[1]TIẾN ĐỘ %'!$G$6:$G$1034,A548,'[1]TIẾN ĐỘ %'!$F$6:$F$1034,$E548)</f>
        <v>0</v>
      </c>
      <c r="AQ548" s="12">
        <f t="shared" si="302"/>
        <v>-27147600</v>
      </c>
      <c r="AR548" s="15">
        <f t="shared" si="317"/>
        <v>0.41501538461538462</v>
      </c>
      <c r="AS548" s="11">
        <f t="shared" si="318"/>
        <v>0</v>
      </c>
      <c r="AT548" s="15">
        <f t="shared" si="319"/>
        <v>0.43655384615384618</v>
      </c>
      <c r="AU548" s="16">
        <f t="shared" si="320"/>
        <v>0</v>
      </c>
      <c r="AV548" s="16">
        <f t="shared" si="321"/>
        <v>0</v>
      </c>
      <c r="AW548" s="16">
        <f t="shared" si="322"/>
        <v>0</v>
      </c>
      <c r="AX548" s="16">
        <f t="shared" si="304"/>
        <v>0</v>
      </c>
      <c r="AY548" s="16">
        <f t="shared" si="305"/>
        <v>0</v>
      </c>
      <c r="AZ548" s="16">
        <f t="shared" si="306"/>
        <v>0</v>
      </c>
      <c r="BA548" s="16">
        <f t="shared" si="307"/>
        <v>-0.4176553846153846</v>
      </c>
    </row>
    <row r="549" spans="1:53" x14ac:dyDescent="0.25">
      <c r="A549" s="8" t="s">
        <v>1336</v>
      </c>
      <c r="B549" s="28" t="s">
        <v>1125</v>
      </c>
      <c r="C549" s="28" t="s">
        <v>1126</v>
      </c>
      <c r="D549" s="28" t="s">
        <v>1018</v>
      </c>
      <c r="E549" s="9" t="s">
        <v>249</v>
      </c>
      <c r="F549" s="28" t="s">
        <v>1019</v>
      </c>
      <c r="G549" s="28" t="s">
        <v>998</v>
      </c>
      <c r="H549" s="11">
        <v>3.5000000000000003E-2</v>
      </c>
      <c r="I549" s="11"/>
      <c r="J549" s="11">
        <v>0.01</v>
      </c>
      <c r="K549" s="11">
        <v>0.01</v>
      </c>
      <c r="L549" s="11">
        <v>5.0000000000000001E-3</v>
      </c>
      <c r="M549" s="11">
        <v>5.0000000000000001E-3</v>
      </c>
      <c r="N549" s="11"/>
      <c r="O549" s="12">
        <f t="shared" si="308"/>
        <v>0</v>
      </c>
      <c r="P549" s="12">
        <f t="shared" si="309"/>
        <v>1088983.2</v>
      </c>
      <c r="Q549" s="12">
        <f t="shared" si="310"/>
        <v>0</v>
      </c>
      <c r="R549" s="12">
        <f t="shared" si="311"/>
        <v>2219654.4</v>
      </c>
      <c r="S549" s="12">
        <f t="shared" si="297"/>
        <v>0</v>
      </c>
      <c r="T549" s="12">
        <f t="shared" si="298"/>
        <v>1497526</v>
      </c>
      <c r="U549" s="12">
        <f t="shared" si="299"/>
        <v>434018</v>
      </c>
      <c r="V549" s="12">
        <f t="shared" si="300"/>
        <v>1931544</v>
      </c>
      <c r="W549" s="12">
        <f t="shared" si="303"/>
        <v>1551840</v>
      </c>
      <c r="X549" s="12">
        <f t="shared" si="312"/>
        <v>0</v>
      </c>
      <c r="Y549" s="12">
        <f t="shared" si="313"/>
        <v>3001072.8</v>
      </c>
      <c r="Z549" s="12">
        <f t="shared" si="314"/>
        <v>188985.60000000001</v>
      </c>
      <c r="AA549" s="12">
        <f t="shared" si="315"/>
        <v>3985836</v>
      </c>
      <c r="AB549" s="12">
        <f t="shared" si="316"/>
        <v>4068517.1999999997</v>
      </c>
      <c r="AC549" s="12">
        <v>230000000</v>
      </c>
      <c r="AD549" s="12">
        <v>200000000</v>
      </c>
      <c r="AE549" s="12">
        <f>SUMIFS('[1]TIẾN ĐỘ %'!$M$6:$M$1034,'[1]TIẾN ĐỘ %'!$G$6:$G$1034,$A549,'[1]TIẾN ĐỘ %'!$F$6:$F$1034,$E549)</f>
        <v>300000000</v>
      </c>
      <c r="AF549" s="12">
        <f t="shared" si="301"/>
        <v>730000000</v>
      </c>
      <c r="AG549" s="12">
        <v>112848000</v>
      </c>
      <c r="AH549" s="12">
        <v>0</v>
      </c>
      <c r="AI549" s="12">
        <v>230016000</v>
      </c>
      <c r="AJ549" s="12">
        <v>155184000</v>
      </c>
      <c r="AK549" s="12">
        <v>44976000</v>
      </c>
      <c r="AL549" s="12">
        <v>155184000</v>
      </c>
      <c r="AM549" s="12">
        <v>200160000</v>
      </c>
      <c r="AN549" s="12">
        <f>SUMIFS('[1]DATA THÔ IN'!$P$4:$P$12031,'[1]DATA THÔ IN'!$H$4:$H$12031,$A549,'[1]DATA THÔ IN'!$AC$4:$AC$12031,$E549,'[1]DATA THÔ IN'!$AH$4:$AH$12031,"Tiến độ 1")</f>
        <v>310992000</v>
      </c>
      <c r="AO549" s="12">
        <f>SUMIFS('[1]DATA THÔ IN'!$P$4:$P$12031,'[1]DATA THÔ IN'!$H$4:$H$12031,$A549,'[1]DATA THÔ IN'!$AC$4:$AC$12031,$E549,'[1]DATA THÔ IN'!$AH$4:$AH$12031,"Tiến độ 2")</f>
        <v>19584000</v>
      </c>
      <c r="AP549" s="12">
        <f>SUMIFS('[1]TIẾN ĐỘ %'!$N$6:$N$1034,'[1]TIẾN ĐỘ %'!$G$6:$G$1034,A549,'[1]TIẾN ĐỘ %'!$F$6:$F$1034,$E549)</f>
        <v>413040000</v>
      </c>
      <c r="AQ549" s="12">
        <f t="shared" si="302"/>
        <v>843216000</v>
      </c>
      <c r="AR549" s="15">
        <f t="shared" si="317"/>
        <v>0.49064347826086957</v>
      </c>
      <c r="AS549" s="15">
        <f t="shared" si="318"/>
        <v>0</v>
      </c>
      <c r="AT549" s="15">
        <f t="shared" si="319"/>
        <v>1.0000695652173912</v>
      </c>
      <c r="AU549" s="16">
        <f t="shared" si="320"/>
        <v>0.77592000000000005</v>
      </c>
      <c r="AV549" s="16">
        <f t="shared" si="321"/>
        <v>0.22488</v>
      </c>
      <c r="AW549" s="16">
        <f t="shared" si="322"/>
        <v>1.0007999999999999</v>
      </c>
      <c r="AX549" s="16">
        <f t="shared" si="304"/>
        <v>1.03664</v>
      </c>
      <c r="AY549" s="16">
        <f t="shared" si="305"/>
        <v>6.5280000000000005E-2</v>
      </c>
      <c r="AZ549" s="16">
        <f t="shared" si="306"/>
        <v>1.3768</v>
      </c>
      <c r="BA549" s="16">
        <f t="shared" si="307"/>
        <v>1.1550904109589042</v>
      </c>
    </row>
    <row r="550" spans="1:53" x14ac:dyDescent="0.25">
      <c r="A550" s="8" t="s">
        <v>1337</v>
      </c>
      <c r="B550" s="28" t="s">
        <v>1127</v>
      </c>
      <c r="C550" s="28" t="s">
        <v>1128</v>
      </c>
      <c r="D550" s="28" t="s">
        <v>1001</v>
      </c>
      <c r="E550" s="9" t="s">
        <v>249</v>
      </c>
      <c r="F550" s="28" t="s">
        <v>1022</v>
      </c>
      <c r="G550" s="28" t="s">
        <v>998</v>
      </c>
      <c r="H550" s="11">
        <v>3.5000000000000003E-2</v>
      </c>
      <c r="I550" s="11"/>
      <c r="J550" s="11">
        <v>0.01</v>
      </c>
      <c r="K550" s="11">
        <v>0.01</v>
      </c>
      <c r="L550" s="11">
        <v>5.0000000000000001E-3</v>
      </c>
      <c r="M550" s="11">
        <v>5.0000000000000001E-3</v>
      </c>
      <c r="N550" s="11"/>
      <c r="O550" s="12">
        <f t="shared" si="308"/>
        <v>0</v>
      </c>
      <c r="P550" s="12">
        <f t="shared" si="309"/>
        <v>849045.6</v>
      </c>
      <c r="Q550" s="12">
        <f t="shared" si="310"/>
        <v>796611.36</v>
      </c>
      <c r="R550" s="12">
        <f t="shared" si="311"/>
        <v>1645656.96</v>
      </c>
      <c r="S550" s="12">
        <f t="shared" ref="S550:S581" si="323">ROUND(AM550*I550,0)</f>
        <v>0</v>
      </c>
      <c r="T550" s="12">
        <f t="shared" ref="T550:T581" si="324">ROUND(IF(AU550&gt;=40%,AJ550*J550*(100%-H550),0),0)</f>
        <v>993332</v>
      </c>
      <c r="U550" s="12">
        <f t="shared" ref="U550:U581" si="325">ROUND(IF(OR(AV550&gt;=60%,(AU550+AV550)&gt;=100%),AK550*J550*(100%-H550),0),0)</f>
        <v>0</v>
      </c>
      <c r="V550" s="12">
        <f t="shared" ref="V550:V581" si="326">ROUND(IF(AW550&gt;=100%,AM550*(100%-H550)*K550,0),0)</f>
        <v>993332</v>
      </c>
      <c r="W550" s="12">
        <f t="shared" si="303"/>
        <v>1029360</v>
      </c>
      <c r="X550" s="12">
        <f t="shared" si="312"/>
        <v>0</v>
      </c>
      <c r="Y550" s="12">
        <f t="shared" si="313"/>
        <v>1402338</v>
      </c>
      <c r="Z550" s="12">
        <f t="shared" si="314"/>
        <v>152856</v>
      </c>
      <c r="AA550" s="12">
        <f t="shared" si="315"/>
        <v>1555194</v>
      </c>
      <c r="AB550" s="12">
        <f t="shared" si="316"/>
        <v>2097091.68</v>
      </c>
      <c r="AC550" s="12">
        <v>170000000</v>
      </c>
      <c r="AD550" s="12">
        <v>100000000</v>
      </c>
      <c r="AE550" s="12">
        <f>SUMIFS('[1]TIẾN ĐỘ %'!$M$6:$M$1034,'[1]TIẾN ĐỘ %'!$G$6:$G$1034,$A550,'[1]TIẾN ĐỘ %'!$F$6:$F$1034,$E550)</f>
        <v>160000000</v>
      </c>
      <c r="AF550" s="12">
        <f t="shared" si="301"/>
        <v>430000000</v>
      </c>
      <c r="AG550" s="12">
        <v>87984000</v>
      </c>
      <c r="AH550" s="12">
        <v>82550400</v>
      </c>
      <c r="AI550" s="12">
        <v>170534400</v>
      </c>
      <c r="AJ550" s="12">
        <v>102936000</v>
      </c>
      <c r="AK550" s="12">
        <v>0</v>
      </c>
      <c r="AL550" s="12">
        <v>102936000</v>
      </c>
      <c r="AM550" s="12">
        <v>102936000</v>
      </c>
      <c r="AN550" s="12">
        <f>SUMIFS('[1]DATA THÔ IN'!$P$4:$P$12031,'[1]DATA THÔ IN'!$H$4:$H$12031,$A550,'[1]DATA THÔ IN'!$AC$4:$AC$12031,$E550,'[1]DATA THÔ IN'!$AH$4:$AH$12031,"Tiến độ 1")</f>
        <v>145320000</v>
      </c>
      <c r="AO550" s="12">
        <f>SUMIFS('[1]DATA THÔ IN'!$P$4:$P$12031,'[1]DATA THÔ IN'!$H$4:$H$12031,$A550,'[1]DATA THÔ IN'!$AC$4:$AC$12031,$E550,'[1]DATA THÔ IN'!$AH$4:$AH$12031,"Tiến độ 2")</f>
        <v>15840000</v>
      </c>
      <c r="AP550" s="12">
        <f>SUMIFS('[1]TIẾN ĐỘ %'!$N$6:$N$1034,'[1]TIẾN ĐỘ %'!$G$6:$G$1034,A550,'[1]TIẾN ĐỘ %'!$F$6:$F$1034,$E550)</f>
        <v>161160000</v>
      </c>
      <c r="AQ550" s="12">
        <f t="shared" si="302"/>
        <v>434630400</v>
      </c>
      <c r="AR550" s="15">
        <f t="shared" si="317"/>
        <v>0.51755294117647055</v>
      </c>
      <c r="AS550" s="15">
        <f t="shared" si="318"/>
        <v>0.48559058823529411</v>
      </c>
      <c r="AT550" s="15">
        <f t="shared" si="319"/>
        <v>1.0031435294117648</v>
      </c>
      <c r="AU550" s="16">
        <f t="shared" si="320"/>
        <v>1.0293600000000001</v>
      </c>
      <c r="AV550" s="16">
        <f t="shared" si="321"/>
        <v>0</v>
      </c>
      <c r="AW550" s="16">
        <f t="shared" si="322"/>
        <v>1.0293600000000001</v>
      </c>
      <c r="AX550" s="16">
        <f t="shared" si="304"/>
        <v>0.90825</v>
      </c>
      <c r="AY550" s="16">
        <f t="shared" si="305"/>
        <v>9.9000000000000005E-2</v>
      </c>
      <c r="AZ550" s="16">
        <f t="shared" si="306"/>
        <v>1.00725</v>
      </c>
      <c r="BA550" s="16">
        <f t="shared" si="307"/>
        <v>1.0107683720930232</v>
      </c>
    </row>
    <row r="551" spans="1:53" x14ac:dyDescent="0.25">
      <c r="A551" s="8" t="s">
        <v>1339</v>
      </c>
      <c r="B551" s="28" t="s">
        <v>1129</v>
      </c>
      <c r="C551" s="28" t="s">
        <v>1130</v>
      </c>
      <c r="D551" s="28" t="s">
        <v>996</v>
      </c>
      <c r="E551" s="9" t="s">
        <v>249</v>
      </c>
      <c r="F551" s="28" t="s">
        <v>1012</v>
      </c>
      <c r="G551" s="28" t="s">
        <v>998</v>
      </c>
      <c r="H551" s="11">
        <v>3.5000000000000003E-2</v>
      </c>
      <c r="I551" s="11"/>
      <c r="J551" s="11">
        <v>0.01</v>
      </c>
      <c r="K551" s="11">
        <v>0.01</v>
      </c>
      <c r="L551" s="11">
        <v>5.0000000000000001E-3</v>
      </c>
      <c r="M551" s="11">
        <v>5.0000000000000001E-3</v>
      </c>
      <c r="N551" s="11"/>
      <c r="O551" s="12">
        <f t="shared" si="308"/>
        <v>0</v>
      </c>
      <c r="P551" s="12">
        <f t="shared" si="309"/>
        <v>0</v>
      </c>
      <c r="Q551" s="12">
        <f t="shared" si="310"/>
        <v>0</v>
      </c>
      <c r="R551" s="12">
        <f t="shared" si="311"/>
        <v>0</v>
      </c>
      <c r="S551" s="12">
        <f t="shared" si="323"/>
        <v>0</v>
      </c>
      <c r="T551" s="12">
        <f t="shared" si="324"/>
        <v>485526</v>
      </c>
      <c r="U551" s="12">
        <f t="shared" si="325"/>
        <v>0</v>
      </c>
      <c r="V551" s="12">
        <f t="shared" si="326"/>
        <v>485526</v>
      </c>
      <c r="W551" s="12">
        <f t="shared" si="303"/>
        <v>503136</v>
      </c>
      <c r="X551" s="12">
        <f t="shared" si="312"/>
        <v>0</v>
      </c>
      <c r="Y551" s="12">
        <f t="shared" si="313"/>
        <v>571125.6</v>
      </c>
      <c r="Z551" s="12">
        <f t="shared" si="314"/>
        <v>0</v>
      </c>
      <c r="AA551" s="12">
        <f t="shared" si="315"/>
        <v>0</v>
      </c>
      <c r="AB551" s="12">
        <f t="shared" si="316"/>
        <v>0</v>
      </c>
      <c r="AC551" s="12">
        <v>90000000</v>
      </c>
      <c r="AD551" s="12">
        <v>40000000</v>
      </c>
      <c r="AE551" s="12">
        <f>SUMIFS('[1]TIẾN ĐỘ %'!$M$6:$M$1034,'[1]TIẾN ĐỘ %'!$G$6:$G$1034,$A551,'[1]TIẾN ĐỘ %'!$F$6:$F$1034,$E551)</f>
        <v>97500000</v>
      </c>
      <c r="AF551" s="12">
        <f t="shared" si="301"/>
        <v>227500000</v>
      </c>
      <c r="AG551" s="12">
        <v>19824000</v>
      </c>
      <c r="AH551" s="12">
        <v>7545600</v>
      </c>
      <c r="AI551" s="12">
        <v>27369600</v>
      </c>
      <c r="AJ551" s="12">
        <v>50313600</v>
      </c>
      <c r="AK551" s="12">
        <v>0</v>
      </c>
      <c r="AL551" s="12">
        <v>50313600</v>
      </c>
      <c r="AM551" s="12">
        <v>50313600</v>
      </c>
      <c r="AN551" s="12">
        <f>SUMIFS('[1]DATA THÔ IN'!$P$4:$P$12031,'[1]DATA THÔ IN'!$H$4:$H$12031,$A551,'[1]DATA THÔ IN'!$AC$4:$AC$12031,$E551,'[1]DATA THÔ IN'!$AH$4:$AH$12031,"Tiến độ 1")</f>
        <v>59184000</v>
      </c>
      <c r="AO551" s="12">
        <f>SUMIFS('[1]DATA THÔ IN'!$P$4:$P$12031,'[1]DATA THÔ IN'!$H$4:$H$12031,$A551,'[1]DATA THÔ IN'!$AC$4:$AC$12031,$E551,'[1]DATA THÔ IN'!$AH$4:$AH$12031,"Tiến độ 2")</f>
        <v>0</v>
      </c>
      <c r="AP551" s="12">
        <f>SUMIFS('[1]TIẾN ĐỘ %'!$N$6:$N$1034,'[1]TIẾN ĐỘ %'!$G$6:$G$1034,A551,'[1]TIẾN ĐỘ %'!$F$6:$F$1034,$E551)</f>
        <v>59184000</v>
      </c>
      <c r="AQ551" s="12">
        <f t="shared" si="302"/>
        <v>136867200</v>
      </c>
      <c r="AR551" s="15">
        <f t="shared" si="317"/>
        <v>0.22026666666666667</v>
      </c>
      <c r="AS551" s="15">
        <f t="shared" si="318"/>
        <v>8.3839999999999998E-2</v>
      </c>
      <c r="AT551" s="15">
        <f t="shared" si="319"/>
        <v>0.30410666666666669</v>
      </c>
      <c r="AU551" s="16">
        <f t="shared" si="320"/>
        <v>1.2578400000000001</v>
      </c>
      <c r="AV551" s="16">
        <f t="shared" si="321"/>
        <v>0</v>
      </c>
      <c r="AW551" s="16">
        <f t="shared" si="322"/>
        <v>1.2578400000000001</v>
      </c>
      <c r="AX551" s="16">
        <f t="shared" si="304"/>
        <v>0.60701538461538462</v>
      </c>
      <c r="AY551" s="16">
        <f t="shared" si="305"/>
        <v>0</v>
      </c>
      <c r="AZ551" s="16">
        <f t="shared" si="306"/>
        <v>0.60701538461538462</v>
      </c>
      <c r="BA551" s="16">
        <f t="shared" si="307"/>
        <v>0.60161406593406597</v>
      </c>
    </row>
    <row r="552" spans="1:53" x14ac:dyDescent="0.25">
      <c r="A552" s="8" t="s">
        <v>1340</v>
      </c>
      <c r="B552" s="28" t="s">
        <v>1131</v>
      </c>
      <c r="C552" s="28" t="s">
        <v>1132</v>
      </c>
      <c r="D552" s="28" t="s">
        <v>996</v>
      </c>
      <c r="E552" s="9" t="s">
        <v>249</v>
      </c>
      <c r="F552" s="28" t="s">
        <v>997</v>
      </c>
      <c r="G552" s="28" t="s">
        <v>998</v>
      </c>
      <c r="H552" s="11">
        <v>3.5000000000000003E-2</v>
      </c>
      <c r="I552" s="11"/>
      <c r="J552" s="11">
        <v>0.01</v>
      </c>
      <c r="K552" s="11">
        <v>0.01</v>
      </c>
      <c r="L552" s="11">
        <v>5.0000000000000001E-3</v>
      </c>
      <c r="M552" s="11">
        <v>5.0000000000000001E-3</v>
      </c>
      <c r="N552" s="11"/>
      <c r="O552" s="12">
        <f t="shared" si="308"/>
        <v>0</v>
      </c>
      <c r="P552" s="12">
        <f t="shared" si="309"/>
        <v>3703284</v>
      </c>
      <c r="Q552" s="12">
        <f t="shared" si="310"/>
        <v>365464.8</v>
      </c>
      <c r="R552" s="12">
        <f t="shared" si="311"/>
        <v>4069110.6750000003</v>
      </c>
      <c r="S552" s="12">
        <f t="shared" si="323"/>
        <v>0</v>
      </c>
      <c r="T552" s="12">
        <f t="shared" si="324"/>
        <v>3327166</v>
      </c>
      <c r="U552" s="12">
        <f t="shared" si="325"/>
        <v>0</v>
      </c>
      <c r="V552" s="12">
        <f t="shared" si="326"/>
        <v>3327166</v>
      </c>
      <c r="W552" s="12">
        <f t="shared" si="303"/>
        <v>3447840</v>
      </c>
      <c r="X552" s="12">
        <f t="shared" si="312"/>
        <v>0</v>
      </c>
      <c r="Y552" s="12">
        <f t="shared" si="313"/>
        <v>4622736</v>
      </c>
      <c r="Z552" s="12">
        <f t="shared" si="314"/>
        <v>2327580</v>
      </c>
      <c r="AA552" s="12">
        <f t="shared" si="315"/>
        <v>6950316</v>
      </c>
      <c r="AB552" s="12">
        <f t="shared" si="316"/>
        <v>7173296.1375000002</v>
      </c>
      <c r="AC552" s="12">
        <v>340000000</v>
      </c>
      <c r="AD552" s="12">
        <v>340000000</v>
      </c>
      <c r="AE552" s="12">
        <f>SUMIFS('[1]TIẾN ĐỘ %'!$M$6:$M$1034,'[1]TIẾN ĐỘ %'!$G$6:$G$1034,$A552,'[1]TIẾN ĐỘ %'!$F$6:$F$1034,$E552)</f>
        <v>450000000</v>
      </c>
      <c r="AF552" s="12">
        <f t="shared" si="301"/>
        <v>1130000000</v>
      </c>
      <c r="AG552" s="12">
        <v>383760000</v>
      </c>
      <c r="AH552" s="12">
        <v>37872000</v>
      </c>
      <c r="AI552" s="12">
        <v>421669500</v>
      </c>
      <c r="AJ552" s="12">
        <v>344784000</v>
      </c>
      <c r="AK552" s="12">
        <v>0</v>
      </c>
      <c r="AL552" s="12">
        <v>344784000</v>
      </c>
      <c r="AM552" s="12">
        <v>344784000</v>
      </c>
      <c r="AN552" s="12">
        <f>SUMIFS('[1]DATA THÔ IN'!$P$4:$P$12031,'[1]DATA THÔ IN'!$H$4:$H$12031,$A552,'[1]DATA THÔ IN'!$AC$4:$AC$12031,$E552,'[1]DATA THÔ IN'!$AH$4:$AH$12031,"Tiến độ 1")</f>
        <v>479040000</v>
      </c>
      <c r="AO552" s="12">
        <f>SUMIFS('[1]DATA THÔ IN'!$P$4:$P$12031,'[1]DATA THÔ IN'!$H$4:$H$12031,$A552,'[1]DATA THÔ IN'!$AC$4:$AC$12031,$E552,'[1]DATA THÔ IN'!$AH$4:$AH$12031,"Tiến độ 2")</f>
        <v>241200000</v>
      </c>
      <c r="AP552" s="12">
        <f>SUMIFS('[1]TIẾN ĐỘ %'!$N$6:$N$1034,'[1]TIẾN ĐỘ %'!$G$6:$G$1034,A552,'[1]TIẾN ĐỘ %'!$F$6:$F$1034,$E552)</f>
        <v>720240000</v>
      </c>
      <c r="AQ552" s="12">
        <f t="shared" si="302"/>
        <v>1486693500</v>
      </c>
      <c r="AR552" s="15">
        <f t="shared" si="317"/>
        <v>1.1287058823529412</v>
      </c>
      <c r="AS552" s="15">
        <f t="shared" si="318"/>
        <v>0.11138823529411765</v>
      </c>
      <c r="AT552" s="15">
        <f t="shared" si="319"/>
        <v>1.240204411764706</v>
      </c>
      <c r="AU552" s="16">
        <f t="shared" si="320"/>
        <v>1.0140705882352941</v>
      </c>
      <c r="AV552" s="16">
        <f t="shared" si="321"/>
        <v>0</v>
      </c>
      <c r="AW552" s="16">
        <f t="shared" si="322"/>
        <v>1.0140705882352941</v>
      </c>
      <c r="AX552" s="16">
        <f t="shared" si="304"/>
        <v>1.0645333333333333</v>
      </c>
      <c r="AY552" s="16">
        <f t="shared" si="305"/>
        <v>0.53600000000000003</v>
      </c>
      <c r="AZ552" s="16">
        <f t="shared" si="306"/>
        <v>1.6005333333333334</v>
      </c>
      <c r="BA552" s="16">
        <f t="shared" si="307"/>
        <v>1.3156579646017699</v>
      </c>
    </row>
    <row r="553" spans="1:53" x14ac:dyDescent="0.25">
      <c r="A553" s="8" t="s">
        <v>1334</v>
      </c>
      <c r="B553" s="28" t="s">
        <v>1133</v>
      </c>
      <c r="C553" s="28" t="s">
        <v>1134</v>
      </c>
      <c r="D553" s="28" t="s">
        <v>996</v>
      </c>
      <c r="E553" s="9" t="s">
        <v>249</v>
      </c>
      <c r="F553" s="28" t="s">
        <v>1012</v>
      </c>
      <c r="G553" s="28" t="s">
        <v>998</v>
      </c>
      <c r="H553" s="11">
        <v>3.5000000000000003E-2</v>
      </c>
      <c r="I553" s="11"/>
      <c r="J553" s="11">
        <v>0.01</v>
      </c>
      <c r="K553" s="11">
        <v>0.01</v>
      </c>
      <c r="L553" s="11">
        <v>5.0000000000000001E-3</v>
      </c>
      <c r="M553" s="11">
        <v>5.0000000000000001E-3</v>
      </c>
      <c r="N553" s="11"/>
      <c r="O553" s="12">
        <f t="shared" si="308"/>
        <v>0</v>
      </c>
      <c r="P553" s="12">
        <f t="shared" si="309"/>
        <v>0</v>
      </c>
      <c r="Q553" s="12">
        <f t="shared" si="310"/>
        <v>0</v>
      </c>
      <c r="R553" s="12">
        <f t="shared" si="311"/>
        <v>0</v>
      </c>
      <c r="S553" s="12">
        <f t="shared" si="323"/>
        <v>0</v>
      </c>
      <c r="T553" s="12">
        <f t="shared" si="324"/>
        <v>0</v>
      </c>
      <c r="U553" s="12">
        <f t="shared" si="325"/>
        <v>0</v>
      </c>
      <c r="V553" s="12">
        <f t="shared" si="326"/>
        <v>0</v>
      </c>
      <c r="W553" s="12">
        <f t="shared" si="303"/>
        <v>0</v>
      </c>
      <c r="X553" s="12">
        <f t="shared" si="312"/>
        <v>0</v>
      </c>
      <c r="Y553" s="12">
        <f t="shared" si="313"/>
        <v>116726.39999999999</v>
      </c>
      <c r="Z553" s="12">
        <f t="shared" si="314"/>
        <v>0</v>
      </c>
      <c r="AA553" s="12">
        <f t="shared" si="315"/>
        <v>228589.19999999998</v>
      </c>
      <c r="AB553" s="12">
        <f t="shared" si="316"/>
        <v>0</v>
      </c>
      <c r="AC553" s="12">
        <v>20000000</v>
      </c>
      <c r="AD553" s="12">
        <v>20000000</v>
      </c>
      <c r="AE553" s="12">
        <f>SUMIFS('[1]TIẾN ĐỘ %'!$M$6:$M$1034,'[1]TIẾN ĐỘ %'!$G$6:$G$1034,$A553,'[1]TIẾN ĐỘ %'!$F$6:$F$1034,$E553)</f>
        <v>20000000</v>
      </c>
      <c r="AF553" s="12">
        <f t="shared" si="301"/>
        <v>60000000</v>
      </c>
      <c r="AG553" s="12">
        <v>7977600</v>
      </c>
      <c r="AH553" s="12">
        <v>11880000</v>
      </c>
      <c r="AI553" s="12">
        <v>19857600</v>
      </c>
      <c r="AJ553" s="12">
        <v>7200000</v>
      </c>
      <c r="AK553" s="12">
        <v>0</v>
      </c>
      <c r="AL553" s="12">
        <v>0</v>
      </c>
      <c r="AM553" s="12">
        <v>13680000</v>
      </c>
      <c r="AN553" s="12">
        <f>SUMIFS('[1]DATA THÔ IN'!$P$4:$P$12031,'[1]DATA THÔ IN'!$H$4:$H$12031,$A553,'[1]DATA THÔ IN'!$AC$4:$AC$12031,$E553,'[1]DATA THÔ IN'!$AH$4:$AH$12031,"Tiến độ 1")</f>
        <v>12096000</v>
      </c>
      <c r="AO553" s="12">
        <f>SUMIFS('[1]DATA THÔ IN'!$P$4:$P$12031,'[1]DATA THÔ IN'!$H$4:$H$12031,$A553,'[1]DATA THÔ IN'!$AC$4:$AC$12031,$E553,'[1]DATA THÔ IN'!$AH$4:$AH$12031,"Tiến độ 2")</f>
        <v>5400000</v>
      </c>
      <c r="AP553" s="12">
        <f>SUMIFS('[1]TIẾN ĐỘ %'!$N$6:$N$1034,'[1]TIẾN ĐỘ %'!$G$6:$G$1034,A553,'[1]TIẾN ĐỘ %'!$F$6:$F$1034,$E553)</f>
        <v>23688000</v>
      </c>
      <c r="AQ553" s="12">
        <f t="shared" si="302"/>
        <v>57225600</v>
      </c>
      <c r="AR553" s="15">
        <f t="shared" si="317"/>
        <v>0.39888000000000001</v>
      </c>
      <c r="AS553" s="15">
        <f t="shared" si="318"/>
        <v>0.59399999999999997</v>
      </c>
      <c r="AT553" s="15">
        <f t="shared" si="319"/>
        <v>0.99287999999999998</v>
      </c>
      <c r="AU553" s="16">
        <f t="shared" si="320"/>
        <v>0.36</v>
      </c>
      <c r="AV553" s="16">
        <f t="shared" si="321"/>
        <v>0</v>
      </c>
      <c r="AW553" s="16">
        <f t="shared" si="322"/>
        <v>0.68400000000000005</v>
      </c>
      <c r="AX553" s="16">
        <f t="shared" si="304"/>
        <v>0.6048</v>
      </c>
      <c r="AY553" s="16">
        <f t="shared" si="305"/>
        <v>0.27</v>
      </c>
      <c r="AZ553" s="16">
        <f t="shared" si="306"/>
        <v>1.1843999999999999</v>
      </c>
      <c r="BA553" s="16">
        <f t="shared" si="307"/>
        <v>0.95376000000000005</v>
      </c>
    </row>
    <row r="554" spans="1:53" x14ac:dyDescent="0.25">
      <c r="A554" s="8" t="s">
        <v>1341</v>
      </c>
      <c r="B554" s="28" t="s">
        <v>1135</v>
      </c>
      <c r="C554" s="28" t="s">
        <v>1136</v>
      </c>
      <c r="D554" s="28" t="s">
        <v>1018</v>
      </c>
      <c r="E554" s="9" t="s">
        <v>249</v>
      </c>
      <c r="F554" s="28" t="s">
        <v>1025</v>
      </c>
      <c r="G554" s="28" t="s">
        <v>998</v>
      </c>
      <c r="H554" s="11">
        <v>3.5000000000000003E-2</v>
      </c>
      <c r="I554" s="11"/>
      <c r="J554" s="11">
        <v>0.01</v>
      </c>
      <c r="K554" s="11">
        <v>0.01</v>
      </c>
      <c r="L554" s="11">
        <v>5.0000000000000001E-3</v>
      </c>
      <c r="M554" s="11">
        <v>5.0000000000000001E-3</v>
      </c>
      <c r="N554" s="11"/>
      <c r="O554" s="12">
        <f t="shared" si="308"/>
        <v>0</v>
      </c>
      <c r="P554" s="12">
        <f t="shared" si="309"/>
        <v>1882908</v>
      </c>
      <c r="Q554" s="12">
        <f t="shared" si="310"/>
        <v>820141.91999999993</v>
      </c>
      <c r="R554" s="12">
        <f t="shared" si="311"/>
        <v>2741649.92</v>
      </c>
      <c r="S554" s="12">
        <f t="shared" si="323"/>
        <v>0</v>
      </c>
      <c r="T554" s="12">
        <f t="shared" si="324"/>
        <v>2743070</v>
      </c>
      <c r="U554" s="12">
        <f t="shared" si="325"/>
        <v>445598</v>
      </c>
      <c r="V554" s="12">
        <f t="shared" si="326"/>
        <v>3536069</v>
      </c>
      <c r="W554" s="12">
        <f t="shared" si="303"/>
        <v>2842560</v>
      </c>
      <c r="X554" s="12">
        <f t="shared" si="312"/>
        <v>0</v>
      </c>
      <c r="Y554" s="12">
        <f t="shared" si="313"/>
        <v>3188205.6</v>
      </c>
      <c r="Z554" s="12">
        <f t="shared" si="314"/>
        <v>676272</v>
      </c>
      <c r="AA554" s="12">
        <f t="shared" si="315"/>
        <v>3864477.6</v>
      </c>
      <c r="AB554" s="12">
        <f t="shared" si="316"/>
        <v>5071098.16</v>
      </c>
      <c r="AC554" s="12">
        <v>280000000</v>
      </c>
      <c r="AD554" s="12">
        <v>330000000</v>
      </c>
      <c r="AE554" s="12">
        <f>SUMIFS('[1]TIẾN ĐỘ %'!$M$6:$M$1034,'[1]TIẾN ĐỘ %'!$G$6:$G$1034,$A554,'[1]TIẾN ĐỘ %'!$F$6:$F$1034,$E554)</f>
        <v>400000000</v>
      </c>
      <c r="AF554" s="12">
        <f t="shared" si="301"/>
        <v>1010000000</v>
      </c>
      <c r="AG554" s="12">
        <v>195120000</v>
      </c>
      <c r="AH554" s="12">
        <v>84988800</v>
      </c>
      <c r="AI554" s="12">
        <v>284108800</v>
      </c>
      <c r="AJ554" s="12">
        <v>284256000</v>
      </c>
      <c r="AK554" s="12">
        <v>46176000</v>
      </c>
      <c r="AL554" s="12">
        <v>284256000</v>
      </c>
      <c r="AM554" s="12">
        <v>366432000</v>
      </c>
      <c r="AN554" s="12">
        <f>SUMIFS('[1]DATA THÔ IN'!$P$4:$P$12031,'[1]DATA THÔ IN'!$H$4:$H$12031,$A554,'[1]DATA THÔ IN'!$AC$4:$AC$12031,$E554,'[1]DATA THÔ IN'!$AH$4:$AH$12031,"Tiến độ 1")</f>
        <v>330384000</v>
      </c>
      <c r="AO554" s="12">
        <f>SUMIFS('[1]DATA THÔ IN'!$P$4:$P$12031,'[1]DATA THÔ IN'!$H$4:$H$12031,$A554,'[1]DATA THÔ IN'!$AC$4:$AC$12031,$E554,'[1]DATA THÔ IN'!$AH$4:$AH$12031,"Tiến độ 2")</f>
        <v>70080000</v>
      </c>
      <c r="AP554" s="12">
        <f>SUMIFS('[1]TIẾN ĐỘ %'!$N$6:$N$1034,'[1]TIẾN ĐỘ %'!$G$6:$G$1034,A554,'[1]TIẾN ĐỘ %'!$F$6:$F$1034,$E554)</f>
        <v>400464000</v>
      </c>
      <c r="AQ554" s="12">
        <f t="shared" si="302"/>
        <v>1051004800</v>
      </c>
      <c r="AR554" s="15">
        <f t="shared" si="317"/>
        <v>0.69685714285714284</v>
      </c>
      <c r="AS554" s="15">
        <f t="shared" si="318"/>
        <v>0.30353142857142856</v>
      </c>
      <c r="AT554" s="15">
        <f t="shared" si="319"/>
        <v>1.0146742857142856</v>
      </c>
      <c r="AU554" s="16">
        <f t="shared" si="320"/>
        <v>0.86138181818181814</v>
      </c>
      <c r="AV554" s="16">
        <f t="shared" si="321"/>
        <v>0.13992727272727273</v>
      </c>
      <c r="AW554" s="16">
        <f t="shared" si="322"/>
        <v>1.1104000000000001</v>
      </c>
      <c r="AX554" s="16">
        <f t="shared" si="304"/>
        <v>0.82596000000000003</v>
      </c>
      <c r="AY554" s="16">
        <f t="shared" si="305"/>
        <v>0.17519999999999999</v>
      </c>
      <c r="AZ554" s="16">
        <f t="shared" si="306"/>
        <v>1.00116</v>
      </c>
      <c r="BA554" s="16">
        <f t="shared" si="307"/>
        <v>1.0405988118811882</v>
      </c>
    </row>
    <row r="555" spans="1:53" x14ac:dyDescent="0.25">
      <c r="A555" s="8" t="s">
        <v>1332</v>
      </c>
      <c r="B555" s="28" t="s">
        <v>1137</v>
      </c>
      <c r="C555" s="28" t="s">
        <v>1138</v>
      </c>
      <c r="D555" s="28" t="s">
        <v>1005</v>
      </c>
      <c r="E555" s="9" t="s">
        <v>249</v>
      </c>
      <c r="F555" s="28" t="s">
        <v>1006</v>
      </c>
      <c r="G555" s="28" t="s">
        <v>998</v>
      </c>
      <c r="H555" s="11">
        <v>3.5000000000000003E-2</v>
      </c>
      <c r="I555" s="11"/>
      <c r="J555" s="11">
        <v>0.01</v>
      </c>
      <c r="K555" s="11">
        <v>0.01</v>
      </c>
      <c r="L555" s="11">
        <v>5.0000000000000001E-3</v>
      </c>
      <c r="M555" s="11">
        <v>5.0000000000000001E-3</v>
      </c>
      <c r="N555" s="11"/>
      <c r="O555" s="12">
        <f t="shared" si="308"/>
        <v>0</v>
      </c>
      <c r="P555" s="12">
        <f t="shared" si="309"/>
        <v>2131183.1999999997</v>
      </c>
      <c r="Q555" s="12">
        <f t="shared" si="310"/>
        <v>3180331.1999999997</v>
      </c>
      <c r="R555" s="12">
        <f t="shared" si="311"/>
        <v>5311514.4000000004</v>
      </c>
      <c r="S555" s="12">
        <f t="shared" si="323"/>
        <v>0</v>
      </c>
      <c r="T555" s="12">
        <f t="shared" si="324"/>
        <v>1932239</v>
      </c>
      <c r="U555" s="12">
        <f t="shared" si="325"/>
        <v>2893379</v>
      </c>
      <c r="V555" s="12">
        <f t="shared" si="326"/>
        <v>4825618</v>
      </c>
      <c r="W555" s="12">
        <f t="shared" si="303"/>
        <v>2002320</v>
      </c>
      <c r="X555" s="12">
        <f t="shared" si="312"/>
        <v>0</v>
      </c>
      <c r="Y555" s="12">
        <f t="shared" si="313"/>
        <v>3057120</v>
      </c>
      <c r="Z555" s="12">
        <f t="shared" si="314"/>
        <v>1965635.52</v>
      </c>
      <c r="AA555" s="12">
        <f t="shared" si="315"/>
        <v>5958882.7199999997</v>
      </c>
      <c r="AB555" s="12">
        <f t="shared" si="316"/>
        <v>8048007.3599999994</v>
      </c>
      <c r="AC555" s="12">
        <v>550000000</v>
      </c>
      <c r="AD555" s="12">
        <v>500000000</v>
      </c>
      <c r="AE555" s="12">
        <f>SUMIFS('[1]TIẾN ĐỘ %'!$M$6:$M$1034,'[1]TIẾN ĐỘ %'!$G$6:$G$1034,$A555,'[1]TIẾN ĐỘ %'!$F$6:$F$1034,$E555)</f>
        <v>520000000</v>
      </c>
      <c r="AF555" s="12">
        <f t="shared" si="301"/>
        <v>1570000000</v>
      </c>
      <c r="AG555" s="12">
        <v>220848000</v>
      </c>
      <c r="AH555" s="12">
        <v>329568000</v>
      </c>
      <c r="AI555" s="12">
        <v>550416000</v>
      </c>
      <c r="AJ555" s="12">
        <v>200232000</v>
      </c>
      <c r="AK555" s="12">
        <v>299832000</v>
      </c>
      <c r="AL555" s="12">
        <v>200232000</v>
      </c>
      <c r="AM555" s="12">
        <v>500064000</v>
      </c>
      <c r="AN555" s="12">
        <f>SUMIFS('[1]DATA THÔ IN'!$P$4:$P$12031,'[1]DATA THÔ IN'!$H$4:$H$12031,$A555,'[1]DATA THÔ IN'!$AC$4:$AC$12031,$E555,'[1]DATA THÔ IN'!$AH$4:$AH$12031,"Tiến độ 1")</f>
        <v>316800000</v>
      </c>
      <c r="AO555" s="12">
        <f>SUMIFS('[1]DATA THÔ IN'!$P$4:$P$12031,'[1]DATA THÔ IN'!$H$4:$H$12031,$A555,'[1]DATA THÔ IN'!$AC$4:$AC$12031,$E555,'[1]DATA THÔ IN'!$AH$4:$AH$12031,"Tiến độ 2")</f>
        <v>203692800</v>
      </c>
      <c r="AP555" s="12">
        <f>SUMIFS('[1]TIẾN ĐỘ %'!$N$6:$N$1034,'[1]TIẾN ĐỘ %'!$G$6:$G$1034,A555,'[1]TIẾN ĐỘ %'!$F$6:$F$1034,$E555)</f>
        <v>617500800</v>
      </c>
      <c r="AQ555" s="12">
        <f t="shared" si="302"/>
        <v>1667980800</v>
      </c>
      <c r="AR555" s="15">
        <f t="shared" si="317"/>
        <v>0.40154181818181817</v>
      </c>
      <c r="AS555" s="15">
        <f t="shared" si="318"/>
        <v>0.59921454545454544</v>
      </c>
      <c r="AT555" s="15">
        <f t="shared" si="319"/>
        <v>1.0007563636363637</v>
      </c>
      <c r="AU555" s="16">
        <f t="shared" si="320"/>
        <v>0.40046399999999999</v>
      </c>
      <c r="AV555" s="16">
        <f t="shared" si="321"/>
        <v>0.59966399999999997</v>
      </c>
      <c r="AW555" s="16">
        <f t="shared" si="322"/>
        <v>1.0001279999999999</v>
      </c>
      <c r="AX555" s="16">
        <f t="shared" si="304"/>
        <v>0.60923076923076924</v>
      </c>
      <c r="AY555" s="16">
        <f t="shared" si="305"/>
        <v>0.39171692307692307</v>
      </c>
      <c r="AZ555" s="16">
        <f t="shared" si="306"/>
        <v>1.1875015384615384</v>
      </c>
      <c r="BA555" s="16">
        <f t="shared" si="307"/>
        <v>1.0624081528662421</v>
      </c>
    </row>
    <row r="556" spans="1:53" x14ac:dyDescent="0.25">
      <c r="A556" s="8" t="s">
        <v>1342</v>
      </c>
      <c r="B556" s="28" t="s">
        <v>1198</v>
      </c>
      <c r="C556" s="28" t="s">
        <v>1199</v>
      </c>
      <c r="D556" s="28" t="s">
        <v>996</v>
      </c>
      <c r="E556" s="9" t="s">
        <v>249</v>
      </c>
      <c r="F556" s="28" t="s">
        <v>1185</v>
      </c>
      <c r="G556" s="28" t="s">
        <v>998</v>
      </c>
      <c r="H556" s="11">
        <v>3.5000000000000003E-2</v>
      </c>
      <c r="I556" s="11"/>
      <c r="J556" s="11">
        <v>0.01</v>
      </c>
      <c r="K556" s="11">
        <v>0.01</v>
      </c>
      <c r="L556" s="11">
        <v>5.0000000000000001E-3</v>
      </c>
      <c r="M556" s="11">
        <v>5.0000000000000001E-3</v>
      </c>
      <c r="N556" s="11"/>
      <c r="O556" s="12">
        <f t="shared" si="308"/>
        <v>0</v>
      </c>
      <c r="P556" s="12">
        <f t="shared" si="309"/>
        <v>0</v>
      </c>
      <c r="Q556" s="12">
        <f t="shared" si="310"/>
        <v>0</v>
      </c>
      <c r="R556" s="12">
        <f t="shared" si="311"/>
        <v>0</v>
      </c>
      <c r="S556" s="12">
        <f t="shared" si="323"/>
        <v>0</v>
      </c>
      <c r="T556" s="12">
        <f t="shared" si="324"/>
        <v>0</v>
      </c>
      <c r="U556" s="12">
        <f t="shared" si="325"/>
        <v>0</v>
      </c>
      <c r="V556" s="12">
        <f t="shared" si="326"/>
        <v>0</v>
      </c>
      <c r="W556" s="12">
        <f t="shared" si="303"/>
        <v>0</v>
      </c>
      <c r="X556" s="12">
        <f t="shared" si="312"/>
        <v>0</v>
      </c>
      <c r="Y556" s="12">
        <f t="shared" si="313"/>
        <v>0</v>
      </c>
      <c r="Z556" s="12">
        <f t="shared" si="314"/>
        <v>0</v>
      </c>
      <c r="AA556" s="12">
        <f t="shared" si="315"/>
        <v>0</v>
      </c>
      <c r="AB556" s="12">
        <f t="shared" si="316"/>
        <v>0</v>
      </c>
      <c r="AC556" s="12">
        <v>0</v>
      </c>
      <c r="AD556" s="12">
        <v>0</v>
      </c>
      <c r="AE556" s="12">
        <f>SUMIFS('[1]TIẾN ĐỘ %'!$M$6:$M$1034,'[1]TIẾN ĐỘ %'!$G$6:$G$1034,$A556,'[1]TIẾN ĐỘ %'!$F$6:$F$1034,$E556)</f>
        <v>0</v>
      </c>
      <c r="AF556" s="12">
        <f t="shared" si="301"/>
        <v>0</v>
      </c>
      <c r="AG556" s="12">
        <v>0</v>
      </c>
      <c r="AH556" s="12">
        <v>-12144000</v>
      </c>
      <c r="AI556" s="12">
        <v>-12144000</v>
      </c>
      <c r="AJ556" s="12">
        <v>0</v>
      </c>
      <c r="AK556" s="12">
        <v>0</v>
      </c>
      <c r="AL556" s="12">
        <v>0</v>
      </c>
      <c r="AM556" s="12">
        <v>0</v>
      </c>
      <c r="AN556" s="12">
        <f>SUMIFS('[1]DATA THÔ IN'!$P$4:$P$12031,'[1]DATA THÔ IN'!$H$4:$H$12031,$A556,'[1]DATA THÔ IN'!$AC$4:$AC$12031,$E556,'[1]DATA THÔ IN'!$AH$4:$AH$12031,"Tiến độ 1")</f>
        <v>0</v>
      </c>
      <c r="AO556" s="12">
        <f>SUMIFS('[1]DATA THÔ IN'!$P$4:$P$12031,'[1]DATA THÔ IN'!$H$4:$H$12031,$A556,'[1]DATA THÔ IN'!$AC$4:$AC$12031,$E556,'[1]DATA THÔ IN'!$AH$4:$AH$12031,"Tiến độ 2")</f>
        <v>0</v>
      </c>
      <c r="AP556" s="12">
        <f>SUMIFS('[1]TIẾN ĐỘ %'!$N$6:$N$1034,'[1]TIẾN ĐỘ %'!$G$6:$G$1034,A556,'[1]TIẾN ĐỘ %'!$F$6:$F$1034,$E556)</f>
        <v>0</v>
      </c>
      <c r="AQ556" s="12">
        <f t="shared" si="302"/>
        <v>-12144000</v>
      </c>
      <c r="AR556" s="15">
        <f t="shared" si="317"/>
        <v>0</v>
      </c>
      <c r="AS556" s="15">
        <f t="shared" si="318"/>
        <v>0</v>
      </c>
      <c r="AT556" s="15">
        <f t="shared" si="319"/>
        <v>0</v>
      </c>
      <c r="AU556" s="16">
        <f t="shared" si="320"/>
        <v>0</v>
      </c>
      <c r="AV556" s="16">
        <f t="shared" si="321"/>
        <v>0</v>
      </c>
      <c r="AW556" s="16">
        <f t="shared" si="322"/>
        <v>0</v>
      </c>
      <c r="AX556" s="16">
        <f t="shared" si="304"/>
        <v>0</v>
      </c>
      <c r="AY556" s="16">
        <f t="shared" si="305"/>
        <v>0</v>
      </c>
      <c r="AZ556" s="16">
        <f t="shared" si="306"/>
        <v>0</v>
      </c>
      <c r="BA556" s="16">
        <f t="shared" si="307"/>
        <v>0</v>
      </c>
    </row>
    <row r="557" spans="1:53" x14ac:dyDescent="0.25">
      <c r="A557" s="8" t="s">
        <v>1343</v>
      </c>
      <c r="B557" s="32" t="s">
        <v>1217</v>
      </c>
      <c r="C557" s="32" t="s">
        <v>1218</v>
      </c>
      <c r="D557" s="32" t="s">
        <v>996</v>
      </c>
      <c r="E557" s="9" t="s">
        <v>249</v>
      </c>
      <c r="F557" s="28" t="s">
        <v>1204</v>
      </c>
      <c r="G557" s="28" t="s">
        <v>998</v>
      </c>
      <c r="H557" s="11">
        <v>3.5000000000000003E-2</v>
      </c>
      <c r="I557" s="17">
        <v>0.02</v>
      </c>
      <c r="J557" s="11">
        <v>0.01</v>
      </c>
      <c r="K557" s="11">
        <v>0.01</v>
      </c>
      <c r="L557" s="11">
        <v>5.0000000000000001E-3</v>
      </c>
      <c r="M557" s="11">
        <v>5.0000000000000001E-3</v>
      </c>
      <c r="N557" s="11"/>
      <c r="O557" s="12">
        <f t="shared" si="308"/>
        <v>233280</v>
      </c>
      <c r="P557" s="12">
        <f t="shared" si="309"/>
        <v>0</v>
      </c>
      <c r="Q557" s="12">
        <f t="shared" si="310"/>
        <v>0</v>
      </c>
      <c r="R557" s="12">
        <f t="shared" si="311"/>
        <v>0</v>
      </c>
      <c r="S557" s="12">
        <f t="shared" si="323"/>
        <v>259200</v>
      </c>
      <c r="T557" s="12">
        <f t="shared" si="324"/>
        <v>0</v>
      </c>
      <c r="U557" s="12">
        <f t="shared" si="325"/>
        <v>0</v>
      </c>
      <c r="V557" s="12">
        <f t="shared" si="326"/>
        <v>0</v>
      </c>
      <c r="W557" s="12">
        <f t="shared" si="303"/>
        <v>0</v>
      </c>
      <c r="X557" s="12">
        <f t="shared" si="312"/>
        <v>417024</v>
      </c>
      <c r="Y557" s="12">
        <f t="shared" si="313"/>
        <v>0</v>
      </c>
      <c r="Z557" s="12">
        <f t="shared" si="314"/>
        <v>0</v>
      </c>
      <c r="AA557" s="12">
        <f t="shared" si="315"/>
        <v>0</v>
      </c>
      <c r="AB557" s="12">
        <f t="shared" si="316"/>
        <v>0</v>
      </c>
      <c r="AC557" s="12">
        <v>30000000</v>
      </c>
      <c r="AD557" s="12">
        <v>30000000</v>
      </c>
      <c r="AE557" s="12">
        <f>SUMIFS('[1]TIẾN ĐỘ %'!$M$6:$M$1034,'[1]TIẾN ĐỘ %'!$G$6:$G$1034,$A557,'[1]TIẾN ĐỘ %'!$F$6:$F$1034,$E557)</f>
        <v>40000000</v>
      </c>
      <c r="AF557" s="12">
        <f t="shared" si="301"/>
        <v>100000000</v>
      </c>
      <c r="AG557" s="12">
        <v>8064000</v>
      </c>
      <c r="AH557" s="12">
        <v>0</v>
      </c>
      <c r="AI557" s="12">
        <v>11664000</v>
      </c>
      <c r="AJ557" s="12">
        <v>0</v>
      </c>
      <c r="AK557" s="12">
        <v>12960000</v>
      </c>
      <c r="AL557" s="12">
        <v>0</v>
      </c>
      <c r="AM557" s="12">
        <v>12960000</v>
      </c>
      <c r="AN557" s="12">
        <f>SUMIFS('[1]DATA THÔ IN'!$P$4:$P$12031,'[1]DATA THÔ IN'!$H$4:$H$12031,$A557,'[1]DATA THÔ IN'!$AC$4:$AC$12031,$E557,'[1]DATA THÔ IN'!$AH$4:$AH$12031,"Tiến độ 1")</f>
        <v>0</v>
      </c>
      <c r="AO557" s="12">
        <f>SUMIFS('[1]DATA THÔ IN'!$P$4:$P$12031,'[1]DATA THÔ IN'!$H$4:$H$12031,$A557,'[1]DATA THÔ IN'!$AC$4:$AC$12031,$E557,'[1]DATA THÔ IN'!$AH$4:$AH$12031,"Tiến độ 2")</f>
        <v>20851200</v>
      </c>
      <c r="AP557" s="12">
        <f>SUMIFS('[1]TIẾN ĐỘ %'!$N$6:$N$1034,'[1]TIẾN ĐỘ %'!$G$6:$G$1034,A557,'[1]TIẾN ĐỘ %'!$F$6:$F$1034,$E557)</f>
        <v>20851200</v>
      </c>
      <c r="AQ557" s="12">
        <f t="shared" si="302"/>
        <v>45475200</v>
      </c>
      <c r="AR557" s="15">
        <f t="shared" si="317"/>
        <v>0.26879999999999998</v>
      </c>
      <c r="AS557" s="15">
        <f t="shared" si="318"/>
        <v>0</v>
      </c>
      <c r="AT557" s="15">
        <f t="shared" si="319"/>
        <v>0.38879999999999998</v>
      </c>
      <c r="AU557" s="16">
        <f t="shared" si="320"/>
        <v>0</v>
      </c>
      <c r="AV557" s="16">
        <f t="shared" si="321"/>
        <v>0.432</v>
      </c>
      <c r="AW557" s="16">
        <f t="shared" si="322"/>
        <v>0.432</v>
      </c>
      <c r="AX557" s="16">
        <f t="shared" si="304"/>
        <v>0</v>
      </c>
      <c r="AY557" s="16">
        <f t="shared" si="305"/>
        <v>0.52127999999999997</v>
      </c>
      <c r="AZ557" s="16">
        <f t="shared" si="306"/>
        <v>0.52127999999999997</v>
      </c>
      <c r="BA557" s="16">
        <f t="shared" si="307"/>
        <v>0.45475199999999999</v>
      </c>
    </row>
    <row r="558" spans="1:53" x14ac:dyDescent="0.25">
      <c r="A558" s="8" t="s">
        <v>1345</v>
      </c>
      <c r="B558" s="28" t="s">
        <v>1244</v>
      </c>
      <c r="C558" s="28" t="s">
        <v>1245</v>
      </c>
      <c r="D558" s="28" t="s">
        <v>996</v>
      </c>
      <c r="E558" s="9" t="s">
        <v>249</v>
      </c>
      <c r="F558" s="28" t="s">
        <v>1185</v>
      </c>
      <c r="G558" s="28" t="s">
        <v>998</v>
      </c>
      <c r="H558" s="11">
        <v>3.5000000000000003E-2</v>
      </c>
      <c r="I558" s="11"/>
      <c r="J558" s="11">
        <v>0.01</v>
      </c>
      <c r="K558" s="11">
        <v>0.01</v>
      </c>
      <c r="L558" s="11">
        <v>5.0000000000000001E-3</v>
      </c>
      <c r="M558" s="11">
        <v>5.0000000000000001E-3</v>
      </c>
      <c r="N558" s="11"/>
      <c r="O558" s="12">
        <f t="shared" si="308"/>
        <v>0</v>
      </c>
      <c r="P558" s="12">
        <f t="shared" si="309"/>
        <v>0</v>
      </c>
      <c r="Q558" s="12">
        <f t="shared" si="310"/>
        <v>0</v>
      </c>
      <c r="R558" s="12">
        <f t="shared" si="311"/>
        <v>0</v>
      </c>
      <c r="S558" s="12">
        <f t="shared" si="323"/>
        <v>0</v>
      </c>
      <c r="T558" s="12">
        <f t="shared" si="324"/>
        <v>0</v>
      </c>
      <c r="U558" s="12">
        <f t="shared" si="325"/>
        <v>0</v>
      </c>
      <c r="V558" s="12">
        <f t="shared" si="326"/>
        <v>0</v>
      </c>
      <c r="W558" s="12">
        <f t="shared" si="303"/>
        <v>0</v>
      </c>
      <c r="X558" s="12">
        <f t="shared" si="312"/>
        <v>0</v>
      </c>
      <c r="Y558" s="12">
        <f t="shared" si="313"/>
        <v>0</v>
      </c>
      <c r="Z558" s="12">
        <f t="shared" si="314"/>
        <v>0</v>
      </c>
      <c r="AA558" s="12">
        <f t="shared" si="315"/>
        <v>0</v>
      </c>
      <c r="AB558" s="12">
        <f t="shared" si="316"/>
        <v>0</v>
      </c>
      <c r="AC558" s="12">
        <v>25000000</v>
      </c>
      <c r="AD558" s="12">
        <v>25000000</v>
      </c>
      <c r="AE558" s="12">
        <f>SUMIFS('[1]TIẾN ĐỘ %'!$M$6:$M$1034,'[1]TIẾN ĐỘ %'!$G$6:$G$1034,$A558,'[1]TIẾN ĐỘ %'!$F$6:$F$1034,$E558)</f>
        <v>25000000</v>
      </c>
      <c r="AF558" s="12">
        <f t="shared" si="301"/>
        <v>75000000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f>SUMIFS('[1]DATA THÔ IN'!$P$4:$P$12031,'[1]DATA THÔ IN'!$H$4:$H$12031,$A558,'[1]DATA THÔ IN'!$AC$4:$AC$12031,$E558,'[1]DATA THÔ IN'!$AH$4:$AH$12031,"Tiến độ 1")</f>
        <v>0</v>
      </c>
      <c r="AO558" s="12">
        <f>SUMIFS('[1]DATA THÔ IN'!$P$4:$P$12031,'[1]DATA THÔ IN'!$H$4:$H$12031,$A558,'[1]DATA THÔ IN'!$AC$4:$AC$12031,$E558,'[1]DATA THÔ IN'!$AH$4:$AH$12031,"Tiến độ 2")</f>
        <v>0</v>
      </c>
      <c r="AP558" s="12">
        <f>SUMIFS('[1]TIẾN ĐỘ %'!$N$6:$N$1034,'[1]TIẾN ĐỘ %'!$G$6:$G$1034,A558,'[1]TIẾN ĐỘ %'!$F$6:$F$1034,$E558)</f>
        <v>0</v>
      </c>
      <c r="AQ558" s="12">
        <f t="shared" si="302"/>
        <v>0</v>
      </c>
      <c r="AR558" s="15">
        <f t="shared" si="317"/>
        <v>0</v>
      </c>
      <c r="AS558" s="15">
        <f t="shared" si="318"/>
        <v>0</v>
      </c>
      <c r="AT558" s="15">
        <f t="shared" si="319"/>
        <v>0</v>
      </c>
      <c r="AU558" s="16">
        <f t="shared" si="320"/>
        <v>0</v>
      </c>
      <c r="AV558" s="16">
        <f t="shared" si="321"/>
        <v>0</v>
      </c>
      <c r="AW558" s="16">
        <f t="shared" si="322"/>
        <v>0</v>
      </c>
      <c r="AX558" s="16">
        <f t="shared" si="304"/>
        <v>0</v>
      </c>
      <c r="AY558" s="16">
        <f t="shared" si="305"/>
        <v>0</v>
      </c>
      <c r="AZ558" s="16">
        <f t="shared" si="306"/>
        <v>0</v>
      </c>
      <c r="BA558" s="16">
        <f t="shared" si="307"/>
        <v>0</v>
      </c>
    </row>
    <row r="559" spans="1:53" x14ac:dyDescent="0.25">
      <c r="A559" s="8" t="s">
        <v>1296</v>
      </c>
      <c r="B559" s="28" t="s">
        <v>881</v>
      </c>
      <c r="C559" s="28" t="s">
        <v>882</v>
      </c>
      <c r="D559" s="28" t="s">
        <v>478</v>
      </c>
      <c r="E559" s="9" t="s">
        <v>249</v>
      </c>
      <c r="F559" s="28" t="s">
        <v>883</v>
      </c>
      <c r="G559" s="28" t="s">
        <v>480</v>
      </c>
      <c r="H559" s="11">
        <v>3.5000000000000003E-2</v>
      </c>
      <c r="I559" s="11"/>
      <c r="J559" s="11">
        <v>0.01</v>
      </c>
      <c r="K559" s="11">
        <v>0.01</v>
      </c>
      <c r="L559" s="11">
        <v>5.0000000000000001E-3</v>
      </c>
      <c r="M559" s="11">
        <v>5.0000000000000001E-3</v>
      </c>
      <c r="N559" s="11"/>
      <c r="O559" s="12">
        <f t="shared" si="308"/>
        <v>0</v>
      </c>
      <c r="P559" s="12">
        <f t="shared" si="309"/>
        <v>382603.2</v>
      </c>
      <c r="Q559" s="12">
        <f t="shared" si="310"/>
        <v>343694.39999999997</v>
      </c>
      <c r="R559" s="12">
        <f t="shared" si="311"/>
        <v>1049148</v>
      </c>
      <c r="S559" s="12">
        <f t="shared" si="323"/>
        <v>0</v>
      </c>
      <c r="T559" s="12">
        <f t="shared" si="324"/>
        <v>0</v>
      </c>
      <c r="U559" s="12">
        <f t="shared" si="325"/>
        <v>399278</v>
      </c>
      <c r="V559" s="12">
        <f t="shared" si="326"/>
        <v>482654</v>
      </c>
      <c r="W559" s="12">
        <f t="shared" si="303"/>
        <v>86400</v>
      </c>
      <c r="X559" s="12">
        <f t="shared" si="312"/>
        <v>0</v>
      </c>
      <c r="Y559" s="12">
        <f t="shared" si="313"/>
        <v>0</v>
      </c>
      <c r="Z559" s="12">
        <f t="shared" si="314"/>
        <v>0</v>
      </c>
      <c r="AA559" s="12">
        <f t="shared" si="315"/>
        <v>0</v>
      </c>
      <c r="AB559" s="12">
        <f t="shared" si="316"/>
        <v>765901.2</v>
      </c>
      <c r="AC559" s="12">
        <v>60000000</v>
      </c>
      <c r="AD559" s="12">
        <v>50000000</v>
      </c>
      <c r="AE559" s="12">
        <f>SUMIFS('[1]TIẾN ĐỘ %'!$M$6:$M$1034,'[1]TIẾN ĐỘ %'!$G$6:$G$1034,$A559,'[1]TIẾN ĐỘ %'!$F$6:$F$1034,$E559)</f>
        <v>0</v>
      </c>
      <c r="AF559" s="12">
        <f t="shared" si="301"/>
        <v>110000000</v>
      </c>
      <c r="AG559" s="12">
        <v>39648000</v>
      </c>
      <c r="AH559" s="12">
        <v>35616000</v>
      </c>
      <c r="AI559" s="12">
        <v>108720000</v>
      </c>
      <c r="AJ559" s="12">
        <v>8640000</v>
      </c>
      <c r="AK559" s="12">
        <v>41376000</v>
      </c>
      <c r="AL559" s="12">
        <v>8640000</v>
      </c>
      <c r="AM559" s="12">
        <v>50016000</v>
      </c>
      <c r="AN559" s="12">
        <f>SUMIFS('[1]DATA THÔ IN'!$P$4:$P$12031,'[1]DATA THÔ IN'!$H$4:$H$12031,$A559,'[1]DATA THÔ IN'!$AC$4:$AC$12031,$E559,'[1]DATA THÔ IN'!$AH$4:$AH$12031,"Tiến độ 1")</f>
        <v>0</v>
      </c>
      <c r="AO559" s="12">
        <f>SUMIFS('[1]DATA THÔ IN'!$P$4:$P$12031,'[1]DATA THÔ IN'!$H$4:$H$12031,$A559,'[1]DATA THÔ IN'!$AC$4:$AC$12031,$E559,'[1]DATA THÔ IN'!$AH$4:$AH$12031,"Tiến độ 2")</f>
        <v>0</v>
      </c>
      <c r="AP559" s="12">
        <f>SUMIFS('[1]TIẾN ĐỘ %'!$N$6:$N$1034,'[1]TIẾN ĐỘ %'!$G$6:$G$1034,A559,'[1]TIẾN ĐỘ %'!$F$6:$F$1034,$E559)</f>
        <v>0</v>
      </c>
      <c r="AQ559" s="12">
        <f t="shared" si="302"/>
        <v>158736000</v>
      </c>
      <c r="AR559" s="15">
        <f t="shared" si="317"/>
        <v>0.66080000000000005</v>
      </c>
      <c r="AS559" s="15">
        <f t="shared" si="318"/>
        <v>0.59360000000000002</v>
      </c>
      <c r="AT559" s="15">
        <f t="shared" si="319"/>
        <v>1.8120000000000001</v>
      </c>
      <c r="AU559" s="16">
        <f t="shared" si="320"/>
        <v>0.17280000000000001</v>
      </c>
      <c r="AV559" s="16">
        <f t="shared" si="321"/>
        <v>0.82752000000000003</v>
      </c>
      <c r="AW559" s="16">
        <f t="shared" si="322"/>
        <v>1.0003200000000001</v>
      </c>
      <c r="AX559" s="16">
        <f t="shared" si="304"/>
        <v>0</v>
      </c>
      <c r="AY559" s="16">
        <f t="shared" si="305"/>
        <v>0</v>
      </c>
      <c r="AZ559" s="16">
        <f t="shared" si="306"/>
        <v>0</v>
      </c>
      <c r="BA559" s="16">
        <f t="shared" si="307"/>
        <v>1.4430545454545454</v>
      </c>
    </row>
    <row r="560" spans="1:53" x14ac:dyDescent="0.25">
      <c r="A560" s="8" t="s">
        <v>1299</v>
      </c>
      <c r="B560" s="28" t="s">
        <v>888</v>
      </c>
      <c r="C560" s="28" t="s">
        <v>889</v>
      </c>
      <c r="D560" s="28" t="s">
        <v>478</v>
      </c>
      <c r="E560" s="9" t="s">
        <v>249</v>
      </c>
      <c r="F560" s="28" t="s">
        <v>491</v>
      </c>
      <c r="G560" s="28" t="s">
        <v>480</v>
      </c>
      <c r="H560" s="11">
        <v>3.5000000000000003E-2</v>
      </c>
      <c r="I560" s="11">
        <v>0.02</v>
      </c>
      <c r="J560" s="11">
        <v>0.01</v>
      </c>
      <c r="K560" s="11">
        <v>0.01</v>
      </c>
      <c r="L560" s="11">
        <v>5.0000000000000001E-3</v>
      </c>
      <c r="M560" s="11">
        <v>5.0000000000000001E-3</v>
      </c>
      <c r="N560" s="11"/>
      <c r="O560" s="12">
        <f t="shared" si="308"/>
        <v>5049888</v>
      </c>
      <c r="P560" s="12">
        <f t="shared" si="309"/>
        <v>0</v>
      </c>
      <c r="Q560" s="12">
        <f t="shared" si="310"/>
        <v>0</v>
      </c>
      <c r="R560" s="12">
        <f t="shared" si="311"/>
        <v>2436570.96</v>
      </c>
      <c r="S560" s="12">
        <f t="shared" si="323"/>
        <v>3544128</v>
      </c>
      <c r="T560" s="12">
        <f t="shared" si="324"/>
        <v>973276</v>
      </c>
      <c r="U560" s="12">
        <f t="shared" si="325"/>
        <v>0</v>
      </c>
      <c r="V560" s="12">
        <f t="shared" si="326"/>
        <v>0</v>
      </c>
      <c r="W560" s="12">
        <f t="shared" si="303"/>
        <v>1008576</v>
      </c>
      <c r="X560" s="12">
        <f t="shared" si="312"/>
        <v>6848640</v>
      </c>
      <c r="Y560" s="12">
        <f t="shared" si="313"/>
        <v>2249299.1999999997</v>
      </c>
      <c r="Z560" s="12">
        <f t="shared" si="314"/>
        <v>0</v>
      </c>
      <c r="AA560" s="12">
        <f t="shared" si="315"/>
        <v>3304468.8</v>
      </c>
      <c r="AB560" s="12">
        <f t="shared" si="316"/>
        <v>3725540.76</v>
      </c>
      <c r="AC560" s="12">
        <v>250000000</v>
      </c>
      <c r="AD560" s="12">
        <v>250000000</v>
      </c>
      <c r="AE560" s="12">
        <f>SUMIFS('[1]TIẾN ĐỘ %'!$M$6:$M$1034,'[1]TIẾN ĐỘ %'!$G$6:$G$1034,$A560,'[1]TIẾN ĐỘ %'!$F$6:$F$1034,$E560)</f>
        <v>200000000</v>
      </c>
      <c r="AF560" s="12">
        <f t="shared" si="301"/>
        <v>700000000</v>
      </c>
      <c r="AG560" s="12">
        <v>51840000</v>
      </c>
      <c r="AH560" s="12">
        <v>49680000</v>
      </c>
      <c r="AI560" s="12">
        <v>252494400</v>
      </c>
      <c r="AJ560" s="12">
        <v>100857600</v>
      </c>
      <c r="AK560" s="12">
        <v>76348800</v>
      </c>
      <c r="AL560" s="12">
        <v>100857600</v>
      </c>
      <c r="AM560" s="12">
        <v>177206400</v>
      </c>
      <c r="AN560" s="12">
        <f>SUMIFS('[1]DATA THÔ IN'!$P$4:$P$12031,'[1]DATA THÔ IN'!$H$4:$H$12031,$A560,'[1]DATA THÔ IN'!$AC$4:$AC$12031,$E560,'[1]DATA THÔ IN'!$AH$4:$AH$12031,"Tiến độ 1")</f>
        <v>233088000</v>
      </c>
      <c r="AO560" s="12">
        <f>SUMIFS('[1]DATA THÔ IN'!$P$4:$P$12031,'[1]DATA THÔ IN'!$H$4:$H$12031,$A560,'[1]DATA THÔ IN'!$AC$4:$AC$12031,$E560,'[1]DATA THÔ IN'!$AH$4:$AH$12031,"Tiến độ 2")</f>
        <v>0</v>
      </c>
      <c r="AP560" s="12">
        <f>SUMIFS('[1]TIẾN ĐỘ %'!$N$6:$N$1034,'[1]TIẾN ĐỘ %'!$G$6:$G$1034,A560,'[1]TIẾN ĐỘ %'!$F$6:$F$1034,$E560)</f>
        <v>342432000</v>
      </c>
      <c r="AQ560" s="12">
        <f t="shared" si="302"/>
        <v>772132800</v>
      </c>
      <c r="AR560" s="15">
        <f t="shared" si="317"/>
        <v>0.20735999999999999</v>
      </c>
      <c r="AS560" s="15">
        <f t="shared" si="318"/>
        <v>0.19872000000000001</v>
      </c>
      <c r="AT560" s="15">
        <f t="shared" si="319"/>
        <v>1.0099776</v>
      </c>
      <c r="AU560" s="16">
        <f t="shared" si="320"/>
        <v>0.40343040000000002</v>
      </c>
      <c r="AV560" s="16">
        <f t="shared" si="321"/>
        <v>0.30539519999999998</v>
      </c>
      <c r="AW560" s="16">
        <f t="shared" si="322"/>
        <v>0.70882559999999994</v>
      </c>
      <c r="AX560" s="16">
        <f t="shared" si="304"/>
        <v>1.16544</v>
      </c>
      <c r="AY560" s="16">
        <f t="shared" si="305"/>
        <v>0</v>
      </c>
      <c r="AZ560" s="16">
        <f t="shared" si="306"/>
        <v>1.7121599999999999</v>
      </c>
      <c r="BA560" s="16">
        <f t="shared" si="307"/>
        <v>1.1030468571428571</v>
      </c>
    </row>
    <row r="561" spans="1:53" x14ac:dyDescent="0.25">
      <c r="A561" s="8" t="s">
        <v>1300</v>
      </c>
      <c r="B561" s="28" t="s">
        <v>890</v>
      </c>
      <c r="C561" s="28" t="s">
        <v>891</v>
      </c>
      <c r="D561" s="28" t="s">
        <v>478</v>
      </c>
      <c r="E561" s="9" t="s">
        <v>249</v>
      </c>
      <c r="F561" s="28" t="s">
        <v>479</v>
      </c>
      <c r="G561" s="28" t="s">
        <v>480</v>
      </c>
      <c r="H561" s="11">
        <v>3.5000000000000003E-2</v>
      </c>
      <c r="I561" s="11"/>
      <c r="J561" s="11">
        <v>0.01</v>
      </c>
      <c r="K561" s="11">
        <v>0.01</v>
      </c>
      <c r="L561" s="11">
        <v>5.0000000000000001E-3</v>
      </c>
      <c r="M561" s="11">
        <v>5.0000000000000001E-3</v>
      </c>
      <c r="N561" s="11"/>
      <c r="O561" s="12">
        <f t="shared" si="308"/>
        <v>0</v>
      </c>
      <c r="P561" s="12">
        <f t="shared" si="309"/>
        <v>0</v>
      </c>
      <c r="Q561" s="12">
        <f t="shared" si="310"/>
        <v>0</v>
      </c>
      <c r="R561" s="12">
        <f t="shared" si="311"/>
        <v>0</v>
      </c>
      <c r="S561" s="12">
        <f t="shared" si="323"/>
        <v>0</v>
      </c>
      <c r="T561" s="12">
        <f t="shared" si="324"/>
        <v>0</v>
      </c>
      <c r="U561" s="12">
        <f t="shared" si="325"/>
        <v>0</v>
      </c>
      <c r="V561" s="12">
        <f t="shared" si="326"/>
        <v>0</v>
      </c>
      <c r="W561" s="12">
        <f t="shared" si="303"/>
        <v>0</v>
      </c>
      <c r="X561" s="12">
        <f t="shared" si="312"/>
        <v>0</v>
      </c>
      <c r="Y561" s="12">
        <f t="shared" si="313"/>
        <v>0</v>
      </c>
      <c r="Z561" s="12">
        <f t="shared" si="314"/>
        <v>0</v>
      </c>
      <c r="AA561" s="12">
        <f t="shared" si="315"/>
        <v>0</v>
      </c>
      <c r="AB561" s="12">
        <f t="shared" si="316"/>
        <v>0</v>
      </c>
      <c r="AC561" s="12">
        <v>0</v>
      </c>
      <c r="AD561" s="12">
        <v>0</v>
      </c>
      <c r="AE561" s="12">
        <f>SUMIFS('[1]TIẾN ĐỘ %'!$M$6:$M$1034,'[1]TIẾN ĐỘ %'!$G$6:$G$1034,$A561,'[1]TIẾN ĐỘ %'!$F$6:$F$1034,$E561)</f>
        <v>0</v>
      </c>
      <c r="AF561" s="12">
        <f t="shared" si="301"/>
        <v>0</v>
      </c>
      <c r="AG561" s="12">
        <v>0</v>
      </c>
      <c r="AH561" s="12">
        <v>1200000</v>
      </c>
      <c r="AI561" s="12">
        <v>1200000</v>
      </c>
      <c r="AJ561" s="12">
        <v>0</v>
      </c>
      <c r="AK561" s="12">
        <v>0</v>
      </c>
      <c r="AL561" s="12">
        <v>0</v>
      </c>
      <c r="AM561" s="12">
        <v>0</v>
      </c>
      <c r="AN561" s="12">
        <f>SUMIFS('[1]DATA THÔ IN'!$P$4:$P$12031,'[1]DATA THÔ IN'!$H$4:$H$12031,$A561,'[1]DATA THÔ IN'!$AC$4:$AC$12031,$E561,'[1]DATA THÔ IN'!$AH$4:$AH$12031,"Tiến độ 1")</f>
        <v>0</v>
      </c>
      <c r="AO561" s="12">
        <f>SUMIFS('[1]DATA THÔ IN'!$P$4:$P$12031,'[1]DATA THÔ IN'!$H$4:$H$12031,$A561,'[1]DATA THÔ IN'!$AC$4:$AC$12031,$E561,'[1]DATA THÔ IN'!$AH$4:$AH$12031,"Tiến độ 2")</f>
        <v>0</v>
      </c>
      <c r="AP561" s="12">
        <f>SUMIFS('[1]TIẾN ĐỘ %'!$N$6:$N$1034,'[1]TIẾN ĐỘ %'!$G$6:$G$1034,A561,'[1]TIẾN ĐỘ %'!$F$6:$F$1034,$E561)</f>
        <v>0</v>
      </c>
      <c r="AQ561" s="12">
        <f t="shared" si="302"/>
        <v>1200000</v>
      </c>
      <c r="AR561" s="15">
        <f t="shared" si="317"/>
        <v>0</v>
      </c>
      <c r="AS561" s="15">
        <f t="shared" si="318"/>
        <v>0</v>
      </c>
      <c r="AT561" s="15">
        <f t="shared" si="319"/>
        <v>0</v>
      </c>
      <c r="AU561" s="16">
        <f t="shared" si="320"/>
        <v>0</v>
      </c>
      <c r="AV561" s="16">
        <f t="shared" si="321"/>
        <v>0</v>
      </c>
      <c r="AW561" s="16">
        <f t="shared" si="322"/>
        <v>0</v>
      </c>
      <c r="AX561" s="16">
        <f t="shared" si="304"/>
        <v>0</v>
      </c>
      <c r="AY561" s="16">
        <f t="shared" si="305"/>
        <v>0</v>
      </c>
      <c r="AZ561" s="16">
        <f t="shared" si="306"/>
        <v>0</v>
      </c>
      <c r="BA561" s="16">
        <f t="shared" si="307"/>
        <v>0</v>
      </c>
    </row>
    <row r="562" spans="1:53" x14ac:dyDescent="0.25">
      <c r="A562" s="8" t="s">
        <v>1313</v>
      </c>
      <c r="B562" s="28" t="s">
        <v>916</v>
      </c>
      <c r="C562" s="28" t="s">
        <v>917</v>
      </c>
      <c r="D562" s="28" t="s">
        <v>478</v>
      </c>
      <c r="E562" s="9" t="s">
        <v>249</v>
      </c>
      <c r="F562" s="28" t="s">
        <v>494</v>
      </c>
      <c r="G562" s="28" t="s">
        <v>480</v>
      </c>
      <c r="H562" s="11">
        <v>3.5000000000000003E-2</v>
      </c>
      <c r="I562" s="11"/>
      <c r="J562" s="11">
        <v>0.01</v>
      </c>
      <c r="K562" s="11">
        <v>0.01</v>
      </c>
      <c r="L562" s="11">
        <v>5.0000000000000001E-3</v>
      </c>
      <c r="M562" s="11">
        <v>5.0000000000000001E-3</v>
      </c>
      <c r="N562" s="11"/>
      <c r="O562" s="12">
        <f t="shared" si="308"/>
        <v>0</v>
      </c>
      <c r="P562" s="12">
        <f t="shared" si="309"/>
        <v>0</v>
      </c>
      <c r="Q562" s="12">
        <f t="shared" si="310"/>
        <v>0</v>
      </c>
      <c r="R562" s="12">
        <f t="shared" si="311"/>
        <v>0</v>
      </c>
      <c r="S562" s="12">
        <f t="shared" si="323"/>
        <v>0</v>
      </c>
      <c r="T562" s="12">
        <f t="shared" si="324"/>
        <v>0</v>
      </c>
      <c r="U562" s="12">
        <f t="shared" si="325"/>
        <v>0</v>
      </c>
      <c r="V562" s="12">
        <f t="shared" si="326"/>
        <v>0</v>
      </c>
      <c r="W562" s="12">
        <f t="shared" si="303"/>
        <v>0</v>
      </c>
      <c r="X562" s="12">
        <f t="shared" si="312"/>
        <v>0</v>
      </c>
      <c r="Y562" s="12">
        <f t="shared" si="313"/>
        <v>0</v>
      </c>
      <c r="Z562" s="12">
        <f t="shared" si="314"/>
        <v>0</v>
      </c>
      <c r="AA562" s="12">
        <f t="shared" si="315"/>
        <v>0</v>
      </c>
      <c r="AB562" s="12">
        <f t="shared" si="316"/>
        <v>0</v>
      </c>
      <c r="AC562" s="12">
        <v>30000000</v>
      </c>
      <c r="AD562" s="12">
        <v>30000000</v>
      </c>
      <c r="AE562" s="12">
        <f>SUMIFS('[1]TIẾN ĐỘ %'!$M$6:$M$1034,'[1]TIẾN ĐỘ %'!$G$6:$G$1034,$A562,'[1]TIẾN ĐỘ %'!$F$6:$F$1034,$E562)</f>
        <v>30000000</v>
      </c>
      <c r="AF562" s="12">
        <f t="shared" si="301"/>
        <v>90000000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f>SUMIFS('[1]DATA THÔ IN'!$P$4:$P$12031,'[1]DATA THÔ IN'!$H$4:$H$12031,$A562,'[1]DATA THÔ IN'!$AC$4:$AC$12031,$E562,'[1]DATA THÔ IN'!$AH$4:$AH$12031,"Tiến độ 1")</f>
        <v>0</v>
      </c>
      <c r="AO562" s="12">
        <f>SUMIFS('[1]DATA THÔ IN'!$P$4:$P$12031,'[1]DATA THÔ IN'!$H$4:$H$12031,$A562,'[1]DATA THÔ IN'!$AC$4:$AC$12031,$E562,'[1]DATA THÔ IN'!$AH$4:$AH$12031,"Tiến độ 2")</f>
        <v>0</v>
      </c>
      <c r="AP562" s="12">
        <f>SUMIFS('[1]TIẾN ĐỘ %'!$N$6:$N$1034,'[1]TIẾN ĐỘ %'!$G$6:$G$1034,A562,'[1]TIẾN ĐỘ %'!$F$6:$F$1034,$E562)</f>
        <v>0</v>
      </c>
      <c r="AQ562" s="12">
        <f t="shared" si="302"/>
        <v>0</v>
      </c>
      <c r="AR562" s="15">
        <f t="shared" si="317"/>
        <v>0</v>
      </c>
      <c r="AS562" s="15">
        <f t="shared" si="318"/>
        <v>0</v>
      </c>
      <c r="AT562" s="15">
        <f t="shared" si="319"/>
        <v>0</v>
      </c>
      <c r="AU562" s="16">
        <f t="shared" si="320"/>
        <v>0</v>
      </c>
      <c r="AV562" s="16">
        <f t="shared" si="321"/>
        <v>0</v>
      </c>
      <c r="AW562" s="16">
        <f t="shared" si="322"/>
        <v>0</v>
      </c>
      <c r="AX562" s="16">
        <f t="shared" si="304"/>
        <v>0</v>
      </c>
      <c r="AY562" s="16">
        <f t="shared" si="305"/>
        <v>0</v>
      </c>
      <c r="AZ562" s="16">
        <f t="shared" si="306"/>
        <v>0</v>
      </c>
      <c r="BA562" s="16">
        <f t="shared" si="307"/>
        <v>0</v>
      </c>
    </row>
    <row r="563" spans="1:53" x14ac:dyDescent="0.25">
      <c r="A563" s="8" t="s">
        <v>1321</v>
      </c>
      <c r="B563" s="28" t="s">
        <v>932</v>
      </c>
      <c r="C563" s="28" t="s">
        <v>933</v>
      </c>
      <c r="D563" s="28" t="s">
        <v>478</v>
      </c>
      <c r="E563" s="9" t="s">
        <v>249</v>
      </c>
      <c r="F563" s="28" t="s">
        <v>494</v>
      </c>
      <c r="G563" s="28" t="s">
        <v>480</v>
      </c>
      <c r="H563" s="11">
        <v>3.5000000000000003E-2</v>
      </c>
      <c r="I563" s="11"/>
      <c r="J563" s="11">
        <v>0.01</v>
      </c>
      <c r="K563" s="11">
        <v>0.01</v>
      </c>
      <c r="L563" s="11">
        <v>5.0000000000000001E-3</v>
      </c>
      <c r="M563" s="11">
        <v>5.0000000000000001E-3</v>
      </c>
      <c r="N563" s="11"/>
      <c r="O563" s="12">
        <f t="shared" si="308"/>
        <v>0</v>
      </c>
      <c r="P563" s="12">
        <f t="shared" si="309"/>
        <v>0</v>
      </c>
      <c r="Q563" s="12">
        <f t="shared" si="310"/>
        <v>0</v>
      </c>
      <c r="R563" s="12">
        <f t="shared" si="311"/>
        <v>0</v>
      </c>
      <c r="S563" s="12">
        <f t="shared" si="323"/>
        <v>0</v>
      </c>
      <c r="T563" s="12">
        <f t="shared" si="324"/>
        <v>0</v>
      </c>
      <c r="U563" s="12">
        <f t="shared" si="325"/>
        <v>0</v>
      </c>
      <c r="V563" s="12">
        <f t="shared" si="326"/>
        <v>0</v>
      </c>
      <c r="W563" s="12">
        <f t="shared" si="303"/>
        <v>0</v>
      </c>
      <c r="X563" s="12">
        <f t="shared" si="312"/>
        <v>0</v>
      </c>
      <c r="Y563" s="12">
        <f t="shared" si="313"/>
        <v>0</v>
      </c>
      <c r="Z563" s="12">
        <f t="shared" si="314"/>
        <v>0</v>
      </c>
      <c r="AA563" s="12">
        <f t="shared" si="315"/>
        <v>0</v>
      </c>
      <c r="AB563" s="12">
        <f t="shared" si="316"/>
        <v>0</v>
      </c>
      <c r="AC563" s="12">
        <v>0</v>
      </c>
      <c r="AD563" s="12">
        <v>0</v>
      </c>
      <c r="AE563" s="12">
        <f>SUMIFS('[1]TIẾN ĐỘ %'!$M$6:$M$1034,'[1]TIẾN ĐỘ %'!$G$6:$G$1034,$A563,'[1]TIẾN ĐỘ %'!$F$6:$F$1034,$E563)</f>
        <v>0</v>
      </c>
      <c r="AF563" s="12">
        <f t="shared" si="301"/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f>SUMIFS('[1]DATA THÔ IN'!$P$4:$P$12031,'[1]DATA THÔ IN'!$H$4:$H$12031,$A563,'[1]DATA THÔ IN'!$AC$4:$AC$12031,$E563,'[1]DATA THÔ IN'!$AH$4:$AH$12031,"Tiến độ 1")</f>
        <v>0</v>
      </c>
      <c r="AO563" s="12">
        <f>SUMIFS('[1]DATA THÔ IN'!$P$4:$P$12031,'[1]DATA THÔ IN'!$H$4:$H$12031,$A563,'[1]DATA THÔ IN'!$AC$4:$AC$12031,$E563,'[1]DATA THÔ IN'!$AH$4:$AH$12031,"Tiến độ 2")</f>
        <v>0</v>
      </c>
      <c r="AP563" s="12">
        <f>SUMIFS('[1]TIẾN ĐỘ %'!$N$6:$N$1034,'[1]TIẾN ĐỘ %'!$G$6:$G$1034,A563,'[1]TIẾN ĐỘ %'!$F$6:$F$1034,$E563)</f>
        <v>0</v>
      </c>
      <c r="AQ563" s="12">
        <f t="shared" si="302"/>
        <v>0</v>
      </c>
      <c r="AR563" s="15">
        <f t="shared" si="317"/>
        <v>0</v>
      </c>
      <c r="AS563" s="15">
        <f t="shared" si="318"/>
        <v>0</v>
      </c>
      <c r="AT563" s="15">
        <f t="shared" si="319"/>
        <v>0</v>
      </c>
      <c r="AU563" s="16">
        <f t="shared" si="320"/>
        <v>0</v>
      </c>
      <c r="AV563" s="16">
        <f t="shared" si="321"/>
        <v>0</v>
      </c>
      <c r="AW563" s="16">
        <f t="shared" si="322"/>
        <v>0</v>
      </c>
      <c r="AX563" s="16">
        <f t="shared" si="304"/>
        <v>0</v>
      </c>
      <c r="AY563" s="16">
        <f t="shared" si="305"/>
        <v>0</v>
      </c>
      <c r="AZ563" s="16">
        <f t="shared" si="306"/>
        <v>0</v>
      </c>
      <c r="BA563" s="16">
        <f t="shared" si="307"/>
        <v>0</v>
      </c>
    </row>
    <row r="564" spans="1:53" x14ac:dyDescent="0.25">
      <c r="A564" s="8" t="s">
        <v>1324</v>
      </c>
      <c r="B564" s="28" t="s">
        <v>936</v>
      </c>
      <c r="C564" s="28" t="s">
        <v>937</v>
      </c>
      <c r="D564" s="28" t="s">
        <v>478</v>
      </c>
      <c r="E564" s="9" t="s">
        <v>249</v>
      </c>
      <c r="F564" s="28" t="s">
        <v>479</v>
      </c>
      <c r="G564" s="28" t="s">
        <v>480</v>
      </c>
      <c r="H564" s="11">
        <v>3.5000000000000003E-2</v>
      </c>
      <c r="I564" s="11"/>
      <c r="J564" s="11">
        <v>0.01</v>
      </c>
      <c r="K564" s="11">
        <v>0.01</v>
      </c>
      <c r="L564" s="11">
        <v>5.0000000000000001E-3</v>
      </c>
      <c r="M564" s="11">
        <v>5.0000000000000001E-3</v>
      </c>
      <c r="N564" s="11"/>
      <c r="O564" s="12">
        <f t="shared" si="308"/>
        <v>0</v>
      </c>
      <c r="P564" s="12">
        <f t="shared" si="309"/>
        <v>204919.67999999999</v>
      </c>
      <c r="Q564" s="12">
        <f t="shared" si="310"/>
        <v>282552</v>
      </c>
      <c r="R564" s="12">
        <f t="shared" si="311"/>
        <v>487471.68</v>
      </c>
      <c r="S564" s="12">
        <f t="shared" si="323"/>
        <v>0</v>
      </c>
      <c r="T564" s="12">
        <f t="shared" si="324"/>
        <v>0</v>
      </c>
      <c r="U564" s="12">
        <f t="shared" si="325"/>
        <v>0</v>
      </c>
      <c r="V564" s="12">
        <f t="shared" si="326"/>
        <v>0</v>
      </c>
      <c r="W564" s="12">
        <f t="shared" si="303"/>
        <v>0</v>
      </c>
      <c r="X564" s="12">
        <f t="shared" si="312"/>
        <v>0</v>
      </c>
      <c r="Y564" s="12">
        <f t="shared" si="313"/>
        <v>0</v>
      </c>
      <c r="Z564" s="12">
        <f t="shared" si="314"/>
        <v>0</v>
      </c>
      <c r="AA564" s="12">
        <f t="shared" si="315"/>
        <v>485896.8</v>
      </c>
      <c r="AB564" s="12">
        <f t="shared" si="316"/>
        <v>0</v>
      </c>
      <c r="AC564" s="12">
        <v>50000000</v>
      </c>
      <c r="AD564" s="12">
        <v>50000000</v>
      </c>
      <c r="AE564" s="12">
        <f>SUMIFS('[1]TIẾN ĐỘ %'!$M$6:$M$1034,'[1]TIẾN ĐỘ %'!$G$6:$G$1034,$A564,'[1]TIẾN ĐỘ %'!$F$6:$F$1034,$E564)</f>
        <v>50000000</v>
      </c>
      <c r="AF564" s="12">
        <f t="shared" si="301"/>
        <v>150000000</v>
      </c>
      <c r="AG564" s="12">
        <v>21235200</v>
      </c>
      <c r="AH564" s="12">
        <v>29280000</v>
      </c>
      <c r="AI564" s="12">
        <v>50515200</v>
      </c>
      <c r="AJ564" s="12">
        <v>0</v>
      </c>
      <c r="AK564" s="12">
        <v>0</v>
      </c>
      <c r="AL564" s="12">
        <v>0</v>
      </c>
      <c r="AM564" s="12">
        <v>0</v>
      </c>
      <c r="AN564" s="12">
        <f>SUMIFS('[1]DATA THÔ IN'!$P$4:$P$12031,'[1]DATA THÔ IN'!$H$4:$H$12031,$A564,'[1]DATA THÔ IN'!$AC$4:$AC$12031,$E564,'[1]DATA THÔ IN'!$AH$4:$AH$12031,"Tiến độ 1")</f>
        <v>0</v>
      </c>
      <c r="AO564" s="12">
        <f>SUMIFS('[1]DATA THÔ IN'!$P$4:$P$12031,'[1]DATA THÔ IN'!$H$4:$H$12031,$A564,'[1]DATA THÔ IN'!$AC$4:$AC$12031,$E564,'[1]DATA THÔ IN'!$AH$4:$AH$12031,"Tiến độ 2")</f>
        <v>0</v>
      </c>
      <c r="AP564" s="12">
        <f>SUMIFS('[1]TIẾN ĐỘ %'!$N$6:$N$1034,'[1]TIẾN ĐỘ %'!$G$6:$G$1034,A564,'[1]TIẾN ĐỘ %'!$F$6:$F$1034,$E564)</f>
        <v>50352000</v>
      </c>
      <c r="AQ564" s="12">
        <f t="shared" si="302"/>
        <v>100867200</v>
      </c>
      <c r="AR564" s="15">
        <f t="shared" si="317"/>
        <v>0.42470400000000003</v>
      </c>
      <c r="AS564" s="15">
        <f t="shared" si="318"/>
        <v>0.58560000000000001</v>
      </c>
      <c r="AT564" s="15">
        <f t="shared" si="319"/>
        <v>1.0103040000000001</v>
      </c>
      <c r="AU564" s="16">
        <f t="shared" si="320"/>
        <v>0</v>
      </c>
      <c r="AV564" s="16">
        <f t="shared" si="321"/>
        <v>0</v>
      </c>
      <c r="AW564" s="16">
        <f t="shared" si="322"/>
        <v>0</v>
      </c>
      <c r="AX564" s="16">
        <f t="shared" si="304"/>
        <v>0</v>
      </c>
      <c r="AY564" s="16">
        <f t="shared" si="305"/>
        <v>0</v>
      </c>
      <c r="AZ564" s="16">
        <f t="shared" si="306"/>
        <v>1.0070399999999999</v>
      </c>
      <c r="BA564" s="16">
        <f t="shared" si="307"/>
        <v>0.67244800000000005</v>
      </c>
    </row>
    <row r="565" spans="1:53" x14ac:dyDescent="0.25">
      <c r="A565" s="8" t="s">
        <v>1270</v>
      </c>
      <c r="B565" s="28" t="s">
        <v>250</v>
      </c>
      <c r="C565" s="28" t="s">
        <v>251</v>
      </c>
      <c r="D565" s="28" t="s">
        <v>76</v>
      </c>
      <c r="E565" s="9" t="s">
        <v>249</v>
      </c>
      <c r="F565" s="28" t="s">
        <v>77</v>
      </c>
      <c r="G565" s="28" t="s">
        <v>57</v>
      </c>
      <c r="H565" s="11">
        <v>3.5000000000000003E-2</v>
      </c>
      <c r="I565" s="11"/>
      <c r="J565" s="11">
        <v>0.01</v>
      </c>
      <c r="K565" s="11">
        <v>0.01</v>
      </c>
      <c r="L565" s="11">
        <v>5.0000000000000001E-3</v>
      </c>
      <c r="M565" s="11">
        <v>5.0000000000000001E-3</v>
      </c>
      <c r="N565" s="11"/>
      <c r="O565" s="12">
        <f t="shared" si="308"/>
        <v>0</v>
      </c>
      <c r="P565" s="12">
        <f t="shared" si="309"/>
        <v>917599.2</v>
      </c>
      <c r="Q565" s="12">
        <f t="shared" si="310"/>
        <v>357127.2</v>
      </c>
      <c r="R565" s="12">
        <f t="shared" si="311"/>
        <v>1934971.68</v>
      </c>
      <c r="S565" s="12">
        <f t="shared" si="323"/>
        <v>0</v>
      </c>
      <c r="T565" s="12">
        <f t="shared" si="324"/>
        <v>0</v>
      </c>
      <c r="U565" s="12">
        <f t="shared" si="325"/>
        <v>1797031</v>
      </c>
      <c r="V565" s="12">
        <f t="shared" si="326"/>
        <v>1797031</v>
      </c>
      <c r="W565" s="12">
        <f t="shared" si="303"/>
        <v>0</v>
      </c>
      <c r="X565" s="12">
        <f t="shared" si="312"/>
        <v>0</v>
      </c>
      <c r="Y565" s="12">
        <f t="shared" si="313"/>
        <v>998196</v>
      </c>
      <c r="Z565" s="12">
        <f t="shared" si="314"/>
        <v>451434.72</v>
      </c>
      <c r="AA565" s="12">
        <f t="shared" si="315"/>
        <v>1449630.72</v>
      </c>
      <c r="AB565" s="12">
        <f t="shared" si="316"/>
        <v>2590816.56</v>
      </c>
      <c r="AC565" s="12">
        <v>130000000</v>
      </c>
      <c r="AD565" s="12">
        <v>150000000</v>
      </c>
      <c r="AE565" s="12">
        <f>SUMIFS('[1]TIẾN ĐỘ %'!$M$6:$M$1034,'[1]TIẾN ĐỘ %'!$G$6:$G$1034,$A565,'[1]TIẾN ĐỘ %'!$F$6:$F$1034,$E565)</f>
        <v>150000000</v>
      </c>
      <c r="AF565" s="12">
        <f t="shared" si="301"/>
        <v>430000000</v>
      </c>
      <c r="AG565" s="12">
        <v>95088000</v>
      </c>
      <c r="AH565" s="12">
        <v>37008000</v>
      </c>
      <c r="AI565" s="12">
        <v>200515200</v>
      </c>
      <c r="AJ565" s="12">
        <v>0</v>
      </c>
      <c r="AK565" s="12">
        <v>186220800</v>
      </c>
      <c r="AL565" s="12">
        <v>0</v>
      </c>
      <c r="AM565" s="12">
        <v>186220800</v>
      </c>
      <c r="AN565" s="12">
        <f>SUMIFS('[1]DATA THÔ IN'!$P$4:$P$12031,'[1]DATA THÔ IN'!$H$4:$H$12031,$A565,'[1]DATA THÔ IN'!$AC$4:$AC$12031,$E565,'[1]DATA THÔ IN'!$AH$4:$AH$12031,"Tiến độ 1")</f>
        <v>103440000</v>
      </c>
      <c r="AO565" s="12">
        <f>SUMIFS('[1]DATA THÔ IN'!$P$4:$P$12031,'[1]DATA THÔ IN'!$H$4:$H$12031,$A565,'[1]DATA THÔ IN'!$AC$4:$AC$12031,$E565,'[1]DATA THÔ IN'!$AH$4:$AH$12031,"Tiến độ 2")</f>
        <v>46780800</v>
      </c>
      <c r="AP565" s="12">
        <f>SUMIFS('[1]TIẾN ĐỘ %'!$N$6:$N$1034,'[1]TIẾN ĐỘ %'!$G$6:$G$1034,A565,'[1]TIẾN ĐỘ %'!$F$6:$F$1034,$E565)</f>
        <v>150220800</v>
      </c>
      <c r="AQ565" s="12">
        <f t="shared" si="302"/>
        <v>536956800</v>
      </c>
      <c r="AR565" s="15">
        <f t="shared" si="317"/>
        <v>0.73144615384615386</v>
      </c>
      <c r="AS565" s="15">
        <f t="shared" si="318"/>
        <v>0.28467692307692305</v>
      </c>
      <c r="AT565" s="15">
        <f t="shared" si="319"/>
        <v>1.5424246153846153</v>
      </c>
      <c r="AU565" s="16">
        <f t="shared" si="320"/>
        <v>0</v>
      </c>
      <c r="AV565" s="16">
        <f t="shared" si="321"/>
        <v>1.2414719999999999</v>
      </c>
      <c r="AW565" s="16">
        <f t="shared" si="322"/>
        <v>1.2414719999999999</v>
      </c>
      <c r="AX565" s="16">
        <f t="shared" si="304"/>
        <v>0.68959999999999999</v>
      </c>
      <c r="AY565" s="16">
        <f t="shared" si="305"/>
        <v>0.31187199999999998</v>
      </c>
      <c r="AZ565" s="16">
        <f t="shared" si="306"/>
        <v>1.0014719999999999</v>
      </c>
      <c r="BA565" s="16">
        <f t="shared" si="307"/>
        <v>1.2487367441860464</v>
      </c>
    </row>
    <row r="566" spans="1:53" x14ac:dyDescent="0.25">
      <c r="A566" s="8" t="s">
        <v>1268</v>
      </c>
      <c r="B566" s="28" t="s">
        <v>260</v>
      </c>
      <c r="C566" s="28" t="s">
        <v>261</v>
      </c>
      <c r="D566" s="28" t="s">
        <v>55</v>
      </c>
      <c r="E566" s="9" t="s">
        <v>249</v>
      </c>
      <c r="F566" s="28" t="s">
        <v>70</v>
      </c>
      <c r="G566" s="28" t="s">
        <v>57</v>
      </c>
      <c r="H566" s="11">
        <v>3.5000000000000003E-2</v>
      </c>
      <c r="I566" s="11"/>
      <c r="J566" s="11">
        <v>0.01</v>
      </c>
      <c r="K566" s="11">
        <v>0.01</v>
      </c>
      <c r="L566" s="11">
        <v>5.0000000000000001E-3</v>
      </c>
      <c r="M566" s="11">
        <v>5.0000000000000001E-3</v>
      </c>
      <c r="N566" s="11"/>
      <c r="O566" s="12">
        <f t="shared" si="308"/>
        <v>0</v>
      </c>
      <c r="P566" s="12">
        <f t="shared" si="309"/>
        <v>0</v>
      </c>
      <c r="Q566" s="12">
        <f t="shared" si="310"/>
        <v>0</v>
      </c>
      <c r="R566" s="12">
        <f t="shared" si="311"/>
        <v>0</v>
      </c>
      <c r="S566" s="12">
        <f t="shared" si="323"/>
        <v>0</v>
      </c>
      <c r="T566" s="12">
        <f t="shared" si="324"/>
        <v>0</v>
      </c>
      <c r="U566" s="12">
        <f t="shared" si="325"/>
        <v>0</v>
      </c>
      <c r="V566" s="12">
        <f t="shared" si="326"/>
        <v>0</v>
      </c>
      <c r="W566" s="12">
        <f t="shared" si="303"/>
        <v>0</v>
      </c>
      <c r="X566" s="12">
        <f t="shared" si="312"/>
        <v>0</v>
      </c>
      <c r="Y566" s="12">
        <f t="shared" si="313"/>
        <v>0</v>
      </c>
      <c r="Z566" s="12">
        <f t="shared" si="314"/>
        <v>0</v>
      </c>
      <c r="AA566" s="12">
        <f t="shared" si="315"/>
        <v>0</v>
      </c>
      <c r="AB566" s="12">
        <f t="shared" si="316"/>
        <v>0</v>
      </c>
      <c r="AC566" s="12">
        <v>0</v>
      </c>
      <c r="AD566" s="12">
        <v>0</v>
      </c>
      <c r="AE566" s="12">
        <f>SUMIFS('[1]TIẾN ĐỘ %'!$M$6:$M$1034,'[1]TIẾN ĐỘ %'!$G$6:$G$1034,$A566,'[1]TIẾN ĐỘ %'!$F$6:$F$1034,$E566)</f>
        <v>0</v>
      </c>
      <c r="AF566" s="12">
        <f t="shared" si="301"/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f>SUMIFS('[1]DATA THÔ IN'!$P$4:$P$12031,'[1]DATA THÔ IN'!$H$4:$H$12031,$A566,'[1]DATA THÔ IN'!$AC$4:$AC$12031,$E566,'[1]DATA THÔ IN'!$AH$4:$AH$12031,"Tiến độ 1")</f>
        <v>0</v>
      </c>
      <c r="AO566" s="12">
        <f>SUMIFS('[1]DATA THÔ IN'!$P$4:$P$12031,'[1]DATA THÔ IN'!$H$4:$H$12031,$A566,'[1]DATA THÔ IN'!$AC$4:$AC$12031,$E566,'[1]DATA THÔ IN'!$AH$4:$AH$12031,"Tiến độ 2")</f>
        <v>0</v>
      </c>
      <c r="AP566" s="12">
        <f>SUMIFS('[1]TIẾN ĐỘ %'!$N$6:$N$1034,'[1]TIẾN ĐỘ %'!$G$6:$G$1034,A566,'[1]TIẾN ĐỘ %'!$F$6:$F$1034,$E566)</f>
        <v>0</v>
      </c>
      <c r="AQ566" s="12">
        <f t="shared" si="302"/>
        <v>0</v>
      </c>
      <c r="AR566" s="15">
        <f t="shared" si="317"/>
        <v>0</v>
      </c>
      <c r="AS566" s="15">
        <f t="shared" si="318"/>
        <v>0</v>
      </c>
      <c r="AT566" s="15">
        <f t="shared" si="319"/>
        <v>0</v>
      </c>
      <c r="AU566" s="16">
        <f t="shared" si="320"/>
        <v>0</v>
      </c>
      <c r="AV566" s="16">
        <f t="shared" si="321"/>
        <v>0</v>
      </c>
      <c r="AW566" s="16">
        <f t="shared" si="322"/>
        <v>0</v>
      </c>
      <c r="AX566" s="16">
        <f t="shared" si="304"/>
        <v>0</v>
      </c>
      <c r="AY566" s="16">
        <f t="shared" si="305"/>
        <v>0</v>
      </c>
      <c r="AZ566" s="16">
        <f t="shared" si="306"/>
        <v>0</v>
      </c>
      <c r="BA566" s="16">
        <f t="shared" si="307"/>
        <v>0</v>
      </c>
    </row>
    <row r="567" spans="1:53" x14ac:dyDescent="0.25">
      <c r="A567" s="8" t="s">
        <v>1271</v>
      </c>
      <c r="B567" s="28" t="s">
        <v>262</v>
      </c>
      <c r="C567" s="28" t="s">
        <v>263</v>
      </c>
      <c r="D567" s="28" t="s">
        <v>1392</v>
      </c>
      <c r="E567" s="9" t="s">
        <v>249</v>
      </c>
      <c r="F567" s="28" t="s">
        <v>80</v>
      </c>
      <c r="G567" s="28" t="s">
        <v>57</v>
      </c>
      <c r="H567" s="11">
        <v>3.5000000000000003E-2</v>
      </c>
      <c r="I567" s="11"/>
      <c r="J567" s="11">
        <v>0.01</v>
      </c>
      <c r="K567" s="11">
        <v>0.01</v>
      </c>
      <c r="L567" s="11">
        <v>5.0000000000000001E-3</v>
      </c>
      <c r="M567" s="11">
        <v>5.0000000000000001E-3</v>
      </c>
      <c r="N567" s="11"/>
      <c r="O567" s="12">
        <f t="shared" si="308"/>
        <v>0</v>
      </c>
      <c r="P567" s="12">
        <f t="shared" si="309"/>
        <v>1541529.5999999999</v>
      </c>
      <c r="Q567" s="12">
        <f t="shared" si="310"/>
        <v>965077.2</v>
      </c>
      <c r="R567" s="12">
        <f t="shared" si="311"/>
        <v>2506606.8000000003</v>
      </c>
      <c r="S567" s="12">
        <f t="shared" si="323"/>
        <v>0</v>
      </c>
      <c r="T567" s="12">
        <f t="shared" si="324"/>
        <v>2903338</v>
      </c>
      <c r="U567" s="12">
        <f t="shared" si="325"/>
        <v>397426</v>
      </c>
      <c r="V567" s="12">
        <f t="shared" si="326"/>
        <v>3300763</v>
      </c>
      <c r="W567" s="12">
        <f t="shared" si="303"/>
        <v>2793600</v>
      </c>
      <c r="X567" s="12">
        <f t="shared" si="312"/>
        <v>0</v>
      </c>
      <c r="Y567" s="12">
        <f t="shared" si="313"/>
        <v>3921451.1999999997</v>
      </c>
      <c r="Z567" s="12">
        <f t="shared" si="314"/>
        <v>458568</v>
      </c>
      <c r="AA567" s="12">
        <f t="shared" si="315"/>
        <v>4380019.2</v>
      </c>
      <c r="AB567" s="12">
        <f t="shared" si="316"/>
        <v>5093694.5999999996</v>
      </c>
      <c r="AC567" s="12">
        <v>150000000</v>
      </c>
      <c r="AD567" s="12">
        <v>240000000</v>
      </c>
      <c r="AE567" s="12">
        <f>SUMIFS('[1]TIẾN ĐỘ %'!$M$6:$M$1034,'[1]TIẾN ĐỘ %'!$G$6:$G$1034,$A567,'[1]TIẾN ĐỘ %'!$F$6:$F$1034,$E567)</f>
        <v>450000000</v>
      </c>
      <c r="AF567" s="12">
        <f t="shared" si="301"/>
        <v>840000000</v>
      </c>
      <c r="AG567" s="12">
        <v>159744000</v>
      </c>
      <c r="AH567" s="12">
        <v>100008000</v>
      </c>
      <c r="AI567" s="12">
        <v>259752000</v>
      </c>
      <c r="AJ567" s="12">
        <v>300864000</v>
      </c>
      <c r="AK567" s="12">
        <v>41184000</v>
      </c>
      <c r="AL567" s="12">
        <v>279360000</v>
      </c>
      <c r="AM567" s="12">
        <v>342048000</v>
      </c>
      <c r="AN567" s="12">
        <f>SUMIFS('[1]DATA THÔ IN'!$P$4:$P$12031,'[1]DATA THÔ IN'!$H$4:$H$12031,$A567,'[1]DATA THÔ IN'!$AC$4:$AC$12031,$E567,'[1]DATA THÔ IN'!$AH$4:$AH$12031,"Tiến độ 1")</f>
        <v>406368000</v>
      </c>
      <c r="AO567" s="12">
        <f>SUMIFS('[1]DATA THÔ IN'!$P$4:$P$12031,'[1]DATA THÔ IN'!$H$4:$H$12031,$A567,'[1]DATA THÔ IN'!$AC$4:$AC$12031,$E567,'[1]DATA THÔ IN'!$AH$4:$AH$12031,"Tiến độ 2")</f>
        <v>47520000</v>
      </c>
      <c r="AP567" s="12">
        <f>SUMIFS('[1]TIẾN ĐỘ %'!$N$6:$N$1034,'[1]TIẾN ĐỘ %'!$G$6:$G$1034,A567,'[1]TIẾN ĐỘ %'!$F$6:$F$1034,$E567)</f>
        <v>453888000</v>
      </c>
      <c r="AQ567" s="12">
        <f t="shared" si="302"/>
        <v>1055688000</v>
      </c>
      <c r="AR567" s="15">
        <f t="shared" si="317"/>
        <v>1.0649599999999999</v>
      </c>
      <c r="AS567" s="15">
        <f t="shared" si="318"/>
        <v>0.66671999999999998</v>
      </c>
      <c r="AT567" s="15">
        <f t="shared" si="319"/>
        <v>1.7316800000000001</v>
      </c>
      <c r="AU567" s="16">
        <f t="shared" si="320"/>
        <v>1.2536</v>
      </c>
      <c r="AV567" s="16">
        <f t="shared" si="321"/>
        <v>0.1716</v>
      </c>
      <c r="AW567" s="16">
        <f t="shared" si="322"/>
        <v>1.4252</v>
      </c>
      <c r="AX567" s="16">
        <f t="shared" si="304"/>
        <v>0.90303999999999995</v>
      </c>
      <c r="AY567" s="16">
        <f t="shared" si="305"/>
        <v>0.1056</v>
      </c>
      <c r="AZ567" s="16">
        <f t="shared" si="306"/>
        <v>1.00864</v>
      </c>
      <c r="BA567" s="16">
        <f t="shared" si="307"/>
        <v>1.2567714285714287</v>
      </c>
    </row>
    <row r="568" spans="1:53" x14ac:dyDescent="0.25">
      <c r="A568" s="8" t="s">
        <v>1272</v>
      </c>
      <c r="B568" s="30" t="s">
        <v>264</v>
      </c>
      <c r="C568" s="9" t="s">
        <v>265</v>
      </c>
      <c r="D568" s="9" t="s">
        <v>1391</v>
      </c>
      <c r="E568" s="9" t="s">
        <v>249</v>
      </c>
      <c r="F568" s="9" t="s">
        <v>266</v>
      </c>
      <c r="G568" s="9" t="s">
        <v>57</v>
      </c>
      <c r="H568" s="11">
        <v>3.5000000000000003E-2</v>
      </c>
      <c r="I568" s="11"/>
      <c r="J568" s="11">
        <v>0.01</v>
      </c>
      <c r="K568" s="11">
        <v>0.01</v>
      </c>
      <c r="L568" s="11">
        <v>5.0000000000000001E-3</v>
      </c>
      <c r="M568" s="11">
        <v>5.0000000000000001E-3</v>
      </c>
      <c r="N568" s="11"/>
      <c r="O568" s="12">
        <f t="shared" si="308"/>
        <v>0</v>
      </c>
      <c r="P568" s="12">
        <f t="shared" si="309"/>
        <v>0</v>
      </c>
      <c r="Q568" s="12">
        <f t="shared" si="310"/>
        <v>0</v>
      </c>
      <c r="R568" s="12">
        <f t="shared" si="311"/>
        <v>388161.60000000003</v>
      </c>
      <c r="S568" s="12">
        <f t="shared" si="323"/>
        <v>0</v>
      </c>
      <c r="T568" s="12">
        <f t="shared" si="324"/>
        <v>0</v>
      </c>
      <c r="U568" s="12">
        <f t="shared" si="325"/>
        <v>0</v>
      </c>
      <c r="V568" s="12">
        <f t="shared" si="326"/>
        <v>0</v>
      </c>
      <c r="W568" s="12">
        <f t="shared" si="303"/>
        <v>0</v>
      </c>
      <c r="X568" s="12">
        <f t="shared" si="312"/>
        <v>0</v>
      </c>
      <c r="Y568" s="12">
        <f t="shared" si="313"/>
        <v>0</v>
      </c>
      <c r="Z568" s="12">
        <f t="shared" si="314"/>
        <v>0</v>
      </c>
      <c r="AA568" s="12">
        <f t="shared" si="315"/>
        <v>0</v>
      </c>
      <c r="AB568" s="12">
        <f t="shared" si="316"/>
        <v>0</v>
      </c>
      <c r="AC568" s="12">
        <v>40000000</v>
      </c>
      <c r="AD568" s="12">
        <v>40000000</v>
      </c>
      <c r="AE568" s="12">
        <f>SUMIFS('[1]TIẾN ĐỘ %'!$M$6:$M$1034,'[1]TIẾN ĐỘ %'!$G$6:$G$1034,$A568,'[1]TIẾN ĐỘ %'!$F$6:$F$1034,$E568)</f>
        <v>40000000</v>
      </c>
      <c r="AF568" s="12">
        <f t="shared" si="301"/>
        <v>120000000</v>
      </c>
      <c r="AG568" s="12">
        <v>0</v>
      </c>
      <c r="AH568" s="12">
        <v>0</v>
      </c>
      <c r="AI568" s="12">
        <v>40224000</v>
      </c>
      <c r="AJ568" s="12">
        <v>0</v>
      </c>
      <c r="AK568" s="12">
        <v>0</v>
      </c>
      <c r="AL568" s="12">
        <v>0</v>
      </c>
      <c r="AM568" s="12">
        <v>29952000</v>
      </c>
      <c r="AN568" s="12">
        <f>SUMIFS('[1]DATA THÔ IN'!$P$4:$P$12031,'[1]DATA THÔ IN'!$H$4:$H$12031,$A568,'[1]DATA THÔ IN'!$AC$4:$AC$12031,$E568,'[1]DATA THÔ IN'!$AH$4:$AH$12031,"Tiến độ 1")</f>
        <v>0</v>
      </c>
      <c r="AO568" s="12">
        <f>SUMIFS('[1]DATA THÔ IN'!$P$4:$P$12031,'[1]DATA THÔ IN'!$H$4:$H$12031,$A568,'[1]DATA THÔ IN'!$AC$4:$AC$12031,$E568,'[1]DATA THÔ IN'!$AH$4:$AH$12031,"Tiến độ 2")</f>
        <v>0</v>
      </c>
      <c r="AP568" s="12">
        <f>SUMIFS('[1]TIẾN ĐỘ %'!$N$6:$N$1034,'[1]TIẾN ĐỘ %'!$G$6:$G$1034,A568,'[1]TIẾN ĐỘ %'!$F$6:$F$1034,$E568)</f>
        <v>0</v>
      </c>
      <c r="AQ568" s="12">
        <f t="shared" si="302"/>
        <v>70176000</v>
      </c>
      <c r="AR568" s="15">
        <f t="shared" si="317"/>
        <v>0</v>
      </c>
      <c r="AS568" s="15">
        <f t="shared" si="318"/>
        <v>0</v>
      </c>
      <c r="AT568" s="15">
        <f t="shared" si="319"/>
        <v>1.0056</v>
      </c>
      <c r="AU568" s="16">
        <f t="shared" si="320"/>
        <v>0</v>
      </c>
      <c r="AV568" s="16">
        <f t="shared" si="321"/>
        <v>0</v>
      </c>
      <c r="AW568" s="16">
        <f t="shared" si="322"/>
        <v>0.74880000000000002</v>
      </c>
      <c r="AX568" s="16">
        <f t="shared" si="304"/>
        <v>0</v>
      </c>
      <c r="AY568" s="16">
        <f t="shared" si="305"/>
        <v>0</v>
      </c>
      <c r="AZ568" s="16">
        <f t="shared" si="306"/>
        <v>0</v>
      </c>
      <c r="BA568" s="16">
        <f t="shared" si="307"/>
        <v>0.58479999999999999</v>
      </c>
    </row>
    <row r="569" spans="1:53" x14ac:dyDescent="0.25">
      <c r="A569" s="8" t="s">
        <v>1283</v>
      </c>
      <c r="B569" s="30" t="s">
        <v>269</v>
      </c>
      <c r="C569" s="9" t="s">
        <v>270</v>
      </c>
      <c r="D569" s="9" t="s">
        <v>55</v>
      </c>
      <c r="E569" s="9" t="s">
        <v>249</v>
      </c>
      <c r="F569" s="9" t="s">
        <v>67</v>
      </c>
      <c r="G569" s="9" t="s">
        <v>57</v>
      </c>
      <c r="H569" s="11">
        <v>3.5000000000000003E-2</v>
      </c>
      <c r="I569" s="11"/>
      <c r="J569" s="11">
        <v>0.01</v>
      </c>
      <c r="K569" s="11">
        <v>0.01</v>
      </c>
      <c r="L569" s="11">
        <v>5.0000000000000001E-3</v>
      </c>
      <c r="M569" s="11">
        <v>5.0000000000000001E-3</v>
      </c>
      <c r="N569" s="11"/>
      <c r="O569" s="12">
        <f t="shared" si="308"/>
        <v>0</v>
      </c>
      <c r="P569" s="12">
        <f t="shared" si="309"/>
        <v>0</v>
      </c>
      <c r="Q569" s="12">
        <f t="shared" si="310"/>
        <v>0</v>
      </c>
      <c r="R569" s="12">
        <f t="shared" si="311"/>
        <v>0</v>
      </c>
      <c r="S569" s="12">
        <f t="shared" si="323"/>
        <v>0</v>
      </c>
      <c r="T569" s="12">
        <f t="shared" si="324"/>
        <v>0</v>
      </c>
      <c r="U569" s="12">
        <f t="shared" si="325"/>
        <v>0</v>
      </c>
      <c r="V569" s="12">
        <f t="shared" si="326"/>
        <v>0</v>
      </c>
      <c r="W569" s="12">
        <f t="shared" si="303"/>
        <v>0</v>
      </c>
      <c r="X569" s="12">
        <f t="shared" si="312"/>
        <v>0</v>
      </c>
      <c r="Y569" s="12">
        <f t="shared" si="313"/>
        <v>0</v>
      </c>
      <c r="Z569" s="12">
        <f t="shared" si="314"/>
        <v>0</v>
      </c>
      <c r="AA569" s="12">
        <f t="shared" si="315"/>
        <v>0</v>
      </c>
      <c r="AB569" s="12">
        <f t="shared" si="316"/>
        <v>0</v>
      </c>
      <c r="AC569" s="12">
        <v>0</v>
      </c>
      <c r="AD569" s="12">
        <v>0</v>
      </c>
      <c r="AE569" s="12">
        <f>SUMIFS('[1]TIẾN ĐỘ %'!$M$6:$M$1034,'[1]TIẾN ĐỘ %'!$G$6:$G$1034,$A569,'[1]TIẾN ĐỘ %'!$F$6:$F$1034,$E569)</f>
        <v>0</v>
      </c>
      <c r="AF569" s="12">
        <f t="shared" si="301"/>
        <v>0</v>
      </c>
      <c r="AG569" s="12">
        <v>0</v>
      </c>
      <c r="AH569" s="12">
        <v>0</v>
      </c>
      <c r="AI569" s="12">
        <v>0</v>
      </c>
      <c r="AJ569" s="12">
        <v>0</v>
      </c>
      <c r="AK569" s="12">
        <v>-26108000</v>
      </c>
      <c r="AL569" s="12">
        <v>0</v>
      </c>
      <c r="AM569" s="12">
        <v>-26108000</v>
      </c>
      <c r="AN569" s="12">
        <f>SUMIFS('[1]DATA THÔ IN'!$P$4:$P$12031,'[1]DATA THÔ IN'!$H$4:$H$12031,$A569,'[1]DATA THÔ IN'!$AC$4:$AC$12031,$E569,'[1]DATA THÔ IN'!$AH$4:$AH$12031,"Tiến độ 1")</f>
        <v>0</v>
      </c>
      <c r="AO569" s="12">
        <f>SUMIFS('[1]DATA THÔ IN'!$P$4:$P$12031,'[1]DATA THÔ IN'!$H$4:$H$12031,$A569,'[1]DATA THÔ IN'!$AC$4:$AC$12031,$E569,'[1]DATA THÔ IN'!$AH$4:$AH$12031,"Tiến độ 2")</f>
        <v>0</v>
      </c>
      <c r="AP569" s="12">
        <f>SUMIFS('[1]TIẾN ĐỘ %'!$N$6:$N$1034,'[1]TIẾN ĐỘ %'!$G$6:$G$1034,A569,'[1]TIẾN ĐỘ %'!$F$6:$F$1034,$E569)</f>
        <v>0</v>
      </c>
      <c r="AQ569" s="12">
        <f t="shared" si="302"/>
        <v>-26108000</v>
      </c>
      <c r="AR569" s="15">
        <f t="shared" si="317"/>
        <v>0</v>
      </c>
      <c r="AS569" s="15">
        <f t="shared" si="318"/>
        <v>0</v>
      </c>
      <c r="AT569" s="15">
        <f t="shared" si="319"/>
        <v>0</v>
      </c>
      <c r="AU569" s="16">
        <f t="shared" si="320"/>
        <v>0</v>
      </c>
      <c r="AV569" s="16">
        <f t="shared" si="321"/>
        <v>0</v>
      </c>
      <c r="AW569" s="16">
        <f t="shared" si="322"/>
        <v>0</v>
      </c>
      <c r="AX569" s="16">
        <f t="shared" si="304"/>
        <v>0</v>
      </c>
      <c r="AY569" s="16">
        <f t="shared" si="305"/>
        <v>0</v>
      </c>
      <c r="AZ569" s="16">
        <f t="shared" si="306"/>
        <v>0</v>
      </c>
      <c r="BA569" s="16">
        <f t="shared" si="307"/>
        <v>0</v>
      </c>
    </row>
    <row r="570" spans="1:53" x14ac:dyDescent="0.25">
      <c r="A570" s="8" t="s">
        <v>1284</v>
      </c>
      <c r="B570" s="32" t="s">
        <v>277</v>
      </c>
      <c r="C570" s="9" t="s">
        <v>278</v>
      </c>
      <c r="D570" s="9" t="s">
        <v>76</v>
      </c>
      <c r="E570" s="9" t="s">
        <v>249</v>
      </c>
      <c r="F570" s="9" t="s">
        <v>96</v>
      </c>
      <c r="G570" s="9" t="s">
        <v>57</v>
      </c>
      <c r="H570" s="11">
        <v>3.5000000000000003E-2</v>
      </c>
      <c r="I570" s="11"/>
      <c r="J570" s="11">
        <v>0.01</v>
      </c>
      <c r="K570" s="11">
        <v>0.01</v>
      </c>
      <c r="L570" s="11">
        <v>5.0000000000000001E-3</v>
      </c>
      <c r="M570" s="11">
        <v>5.0000000000000001E-3</v>
      </c>
      <c r="N570" s="11"/>
      <c r="O570" s="12">
        <f t="shared" si="308"/>
        <v>0</v>
      </c>
      <c r="P570" s="12">
        <f t="shared" si="309"/>
        <v>259855.19999999998</v>
      </c>
      <c r="Q570" s="12">
        <f t="shared" si="310"/>
        <v>305172.29480000003</v>
      </c>
      <c r="R570" s="12">
        <f t="shared" si="311"/>
        <v>723905.09480000008</v>
      </c>
      <c r="S570" s="12">
        <f t="shared" si="323"/>
        <v>0</v>
      </c>
      <c r="T570" s="12">
        <f t="shared" si="324"/>
        <v>0</v>
      </c>
      <c r="U570" s="12">
        <f t="shared" si="325"/>
        <v>0</v>
      </c>
      <c r="V570" s="12">
        <f t="shared" si="326"/>
        <v>0</v>
      </c>
      <c r="W570" s="12">
        <f t="shared" si="303"/>
        <v>0</v>
      </c>
      <c r="X570" s="12">
        <f t="shared" si="312"/>
        <v>0</v>
      </c>
      <c r="Y570" s="12">
        <f t="shared" si="313"/>
        <v>742278</v>
      </c>
      <c r="Z570" s="12">
        <f t="shared" si="314"/>
        <v>312196.8</v>
      </c>
      <c r="AA570" s="12">
        <f t="shared" si="315"/>
        <v>1366671.5999999999</v>
      </c>
      <c r="AB570" s="12">
        <f t="shared" si="316"/>
        <v>1081278.9874</v>
      </c>
      <c r="AC570" s="12">
        <v>50000000</v>
      </c>
      <c r="AD570" s="12">
        <v>50000000</v>
      </c>
      <c r="AE570" s="12">
        <f>SUMIFS('[1]TIẾN ĐỘ %'!$M$6:$M$1034,'[1]TIẾN ĐỘ %'!$G$6:$G$1034,$A570,'[1]TIẾN ĐỘ %'!$F$6:$F$1034,$E570)</f>
        <v>70000000</v>
      </c>
      <c r="AF570" s="12">
        <f t="shared" si="301"/>
        <v>170000000</v>
      </c>
      <c r="AG570" s="12">
        <v>26928000</v>
      </c>
      <c r="AH570" s="12">
        <v>31624072</v>
      </c>
      <c r="AI570" s="12">
        <v>75016072</v>
      </c>
      <c r="AJ570" s="12">
        <v>0</v>
      </c>
      <c r="AK570" s="12">
        <v>7459200</v>
      </c>
      <c r="AL570" s="12">
        <v>0</v>
      </c>
      <c r="AM570" s="12">
        <v>7459200</v>
      </c>
      <c r="AN570" s="12">
        <f>SUMIFS('[1]DATA THÔ IN'!$P$4:$P$12031,'[1]DATA THÔ IN'!$H$4:$H$12031,$A570,'[1]DATA THÔ IN'!$AC$4:$AC$12031,$E570,'[1]DATA THÔ IN'!$AH$4:$AH$12031,"Tiến độ 1")</f>
        <v>76920000</v>
      </c>
      <c r="AO570" s="12">
        <f>SUMIFS('[1]DATA THÔ IN'!$P$4:$P$12031,'[1]DATA THÔ IN'!$H$4:$H$12031,$A570,'[1]DATA THÔ IN'!$AC$4:$AC$12031,$E570,'[1]DATA THÔ IN'!$AH$4:$AH$12031,"Tiến độ 2")</f>
        <v>32352000</v>
      </c>
      <c r="AP570" s="12">
        <f>SUMIFS('[1]TIẾN ĐỘ %'!$N$6:$N$1034,'[1]TIẾN ĐỘ %'!$G$6:$G$1034,A570,'[1]TIẾN ĐỘ %'!$F$6:$F$1034,$E570)</f>
        <v>141624000</v>
      </c>
      <c r="AQ570" s="12">
        <f t="shared" si="302"/>
        <v>224099272</v>
      </c>
      <c r="AR570" s="15">
        <f t="shared" si="317"/>
        <v>0.53856000000000004</v>
      </c>
      <c r="AS570" s="15">
        <f t="shared" si="318"/>
        <v>0.63248143999999995</v>
      </c>
      <c r="AT570" s="15">
        <f t="shared" si="319"/>
        <v>1.50032144</v>
      </c>
      <c r="AU570" s="16">
        <f t="shared" si="320"/>
        <v>0</v>
      </c>
      <c r="AV570" s="16">
        <f t="shared" si="321"/>
        <v>0.14918400000000001</v>
      </c>
      <c r="AW570" s="16">
        <f t="shared" si="322"/>
        <v>0.14918400000000001</v>
      </c>
      <c r="AX570" s="16">
        <f t="shared" si="304"/>
        <v>1.0988571428571428</v>
      </c>
      <c r="AY570" s="16">
        <f t="shared" si="305"/>
        <v>0.46217142857142857</v>
      </c>
      <c r="AZ570" s="16">
        <f t="shared" si="306"/>
        <v>2.0232000000000001</v>
      </c>
      <c r="BA570" s="16">
        <f t="shared" si="307"/>
        <v>1.3182310117647058</v>
      </c>
    </row>
    <row r="571" spans="1:53" x14ac:dyDescent="0.25">
      <c r="A571" s="8" t="s">
        <v>1285</v>
      </c>
      <c r="B571" s="30" t="s">
        <v>293</v>
      </c>
      <c r="C571" s="9" t="s">
        <v>294</v>
      </c>
      <c r="D571" s="9" t="s">
        <v>76</v>
      </c>
      <c r="E571" s="9" t="s">
        <v>249</v>
      </c>
      <c r="F571" s="9" t="s">
        <v>89</v>
      </c>
      <c r="G571" s="9" t="s">
        <v>57</v>
      </c>
      <c r="H571" s="11">
        <v>3.5000000000000003E-2</v>
      </c>
      <c r="I571" s="11"/>
      <c r="J571" s="11">
        <v>0.01</v>
      </c>
      <c r="K571" s="11">
        <v>0.01</v>
      </c>
      <c r="L571" s="11">
        <v>5.0000000000000001E-3</v>
      </c>
      <c r="M571" s="11">
        <v>5.0000000000000001E-3</v>
      </c>
      <c r="N571" s="11"/>
      <c r="O571" s="12">
        <f t="shared" si="308"/>
        <v>0</v>
      </c>
      <c r="P571" s="12">
        <f t="shared" si="309"/>
        <v>0</v>
      </c>
      <c r="Q571" s="12">
        <f t="shared" si="310"/>
        <v>0</v>
      </c>
      <c r="R571" s="12">
        <f t="shared" si="311"/>
        <v>0</v>
      </c>
      <c r="S571" s="12">
        <f t="shared" si="323"/>
        <v>0</v>
      </c>
      <c r="T571" s="12">
        <f t="shared" si="324"/>
        <v>0</v>
      </c>
      <c r="U571" s="12">
        <f t="shared" si="325"/>
        <v>0</v>
      </c>
      <c r="V571" s="12">
        <f t="shared" si="326"/>
        <v>0</v>
      </c>
      <c r="W571" s="12">
        <f t="shared" si="303"/>
        <v>0</v>
      </c>
      <c r="X571" s="12">
        <f t="shared" si="312"/>
        <v>0</v>
      </c>
      <c r="Y571" s="12">
        <f t="shared" si="313"/>
        <v>0</v>
      </c>
      <c r="Z571" s="12">
        <f t="shared" si="314"/>
        <v>0</v>
      </c>
      <c r="AA571" s="12">
        <f t="shared" si="315"/>
        <v>0</v>
      </c>
      <c r="AB571" s="12">
        <f t="shared" si="316"/>
        <v>0</v>
      </c>
      <c r="AC571" s="12">
        <v>0</v>
      </c>
      <c r="AD571" s="12">
        <v>0</v>
      </c>
      <c r="AE571" s="12">
        <f>SUMIFS('[1]TIẾN ĐỘ %'!$M$6:$M$1034,'[1]TIẾN ĐỘ %'!$G$6:$G$1034,$A571,'[1]TIẾN ĐỘ %'!$F$6:$F$1034,$E571)</f>
        <v>0</v>
      </c>
      <c r="AF571" s="12">
        <f t="shared" si="301"/>
        <v>0</v>
      </c>
      <c r="AG571" s="12">
        <v>-14540200</v>
      </c>
      <c r="AH571" s="12">
        <v>0</v>
      </c>
      <c r="AI571" s="12">
        <v>-14540200</v>
      </c>
      <c r="AJ571" s="12">
        <v>0</v>
      </c>
      <c r="AK571" s="12">
        <v>0</v>
      </c>
      <c r="AL571" s="12">
        <v>0</v>
      </c>
      <c r="AM571" s="12">
        <v>0</v>
      </c>
      <c r="AN571" s="12">
        <f>SUMIFS('[1]DATA THÔ IN'!$P$4:$P$12031,'[1]DATA THÔ IN'!$H$4:$H$12031,$A571,'[1]DATA THÔ IN'!$AC$4:$AC$12031,$E571,'[1]DATA THÔ IN'!$AH$4:$AH$12031,"Tiến độ 1")</f>
        <v>0</v>
      </c>
      <c r="AO571" s="12">
        <f>SUMIFS('[1]DATA THÔ IN'!$P$4:$P$12031,'[1]DATA THÔ IN'!$H$4:$H$12031,$A571,'[1]DATA THÔ IN'!$AC$4:$AC$12031,$E571,'[1]DATA THÔ IN'!$AH$4:$AH$12031,"Tiến độ 2")</f>
        <v>0</v>
      </c>
      <c r="AP571" s="12">
        <f>SUMIFS('[1]TIẾN ĐỘ %'!$N$6:$N$1034,'[1]TIẾN ĐỘ %'!$G$6:$G$1034,A571,'[1]TIẾN ĐỘ %'!$F$6:$F$1034,$E571)</f>
        <v>0</v>
      </c>
      <c r="AQ571" s="12">
        <f t="shared" si="302"/>
        <v>-14540200</v>
      </c>
      <c r="AR571" s="15">
        <f t="shared" si="317"/>
        <v>0</v>
      </c>
      <c r="AS571" s="15">
        <f t="shared" si="318"/>
        <v>0</v>
      </c>
      <c r="AT571" s="15">
        <f t="shared" si="319"/>
        <v>0</v>
      </c>
      <c r="AU571" s="16">
        <f t="shared" si="320"/>
        <v>0</v>
      </c>
      <c r="AV571" s="16">
        <f t="shared" si="321"/>
        <v>0</v>
      </c>
      <c r="AW571" s="16">
        <f t="shared" si="322"/>
        <v>0</v>
      </c>
      <c r="AX571" s="16">
        <f t="shared" si="304"/>
        <v>0</v>
      </c>
      <c r="AY571" s="16">
        <f t="shared" si="305"/>
        <v>0</v>
      </c>
      <c r="AZ571" s="16">
        <f t="shared" si="306"/>
        <v>0</v>
      </c>
      <c r="BA571" s="16">
        <f t="shared" si="307"/>
        <v>0</v>
      </c>
    </row>
    <row r="572" spans="1:53" x14ac:dyDescent="0.25">
      <c r="A572" s="8" t="s">
        <v>1286</v>
      </c>
      <c r="B572" s="30" t="s">
        <v>303</v>
      </c>
      <c r="C572" s="9" t="s">
        <v>304</v>
      </c>
      <c r="D572" s="9" t="s">
        <v>55</v>
      </c>
      <c r="E572" s="9" t="s">
        <v>249</v>
      </c>
      <c r="F572" s="9" t="s">
        <v>56</v>
      </c>
      <c r="G572" s="9" t="s">
        <v>57</v>
      </c>
      <c r="H572" s="11">
        <v>3.5000000000000003E-2</v>
      </c>
      <c r="I572" s="11"/>
      <c r="J572" s="11">
        <v>0.01</v>
      </c>
      <c r="K572" s="11">
        <v>0.01</v>
      </c>
      <c r="L572" s="11">
        <v>5.0000000000000001E-3</v>
      </c>
      <c r="M572" s="11">
        <v>5.0000000000000001E-3</v>
      </c>
      <c r="N572" s="11"/>
      <c r="O572" s="12">
        <f t="shared" si="308"/>
        <v>0</v>
      </c>
      <c r="P572" s="12">
        <f t="shared" si="309"/>
        <v>485457.84080000001</v>
      </c>
      <c r="Q572" s="12">
        <f t="shared" si="310"/>
        <v>0</v>
      </c>
      <c r="R572" s="12">
        <f t="shared" si="311"/>
        <v>652765.68079999997</v>
      </c>
      <c r="S572" s="12">
        <f t="shared" si="323"/>
        <v>0</v>
      </c>
      <c r="T572" s="12">
        <f t="shared" si="324"/>
        <v>729679</v>
      </c>
      <c r="U572" s="12">
        <f t="shared" si="325"/>
        <v>0</v>
      </c>
      <c r="V572" s="12">
        <f t="shared" si="326"/>
        <v>729679</v>
      </c>
      <c r="W572" s="12">
        <f t="shared" si="303"/>
        <v>756144</v>
      </c>
      <c r="X572" s="12">
        <f t="shared" si="312"/>
        <v>0</v>
      </c>
      <c r="Y572" s="12">
        <f t="shared" si="313"/>
        <v>982134.53999999992</v>
      </c>
      <c r="Z572" s="12">
        <f t="shared" si="314"/>
        <v>104220</v>
      </c>
      <c r="AA572" s="12">
        <f t="shared" si="315"/>
        <v>1086354.54</v>
      </c>
      <c r="AB572" s="12">
        <f t="shared" si="316"/>
        <v>1234399.5904000001</v>
      </c>
      <c r="AC572" s="12">
        <v>60000000</v>
      </c>
      <c r="AD572" s="12">
        <v>40000000</v>
      </c>
      <c r="AE572" s="12">
        <f>SUMIFS('[1]TIẾN ĐỘ %'!$M$6:$M$1034,'[1]TIẾN ĐỘ %'!$G$6:$G$1034,$A572,'[1]TIẾN ĐỘ %'!$F$6:$F$1034,$E572)</f>
        <v>60000000</v>
      </c>
      <c r="AF572" s="12">
        <f t="shared" si="301"/>
        <v>160000000</v>
      </c>
      <c r="AG572" s="12">
        <v>50306512</v>
      </c>
      <c r="AH572" s="12">
        <v>0</v>
      </c>
      <c r="AI572" s="12">
        <v>67644112</v>
      </c>
      <c r="AJ572" s="12">
        <v>75614400</v>
      </c>
      <c r="AK572" s="12">
        <v>0</v>
      </c>
      <c r="AL572" s="12">
        <v>75614400</v>
      </c>
      <c r="AM572" s="12">
        <v>75614400</v>
      </c>
      <c r="AN572" s="12">
        <f>SUMIFS('[1]DATA THÔ IN'!$P$4:$P$12031,'[1]DATA THÔ IN'!$H$4:$H$12031,$A572,'[1]DATA THÔ IN'!$AC$4:$AC$12031,$E572,'[1]DATA THÔ IN'!$AH$4:$AH$12031,"Tiến độ 1")</f>
        <v>101775600</v>
      </c>
      <c r="AO572" s="12">
        <f>SUMIFS('[1]DATA THÔ IN'!$P$4:$P$12031,'[1]DATA THÔ IN'!$H$4:$H$12031,$A572,'[1]DATA THÔ IN'!$AC$4:$AC$12031,$E572,'[1]DATA THÔ IN'!$AH$4:$AH$12031,"Tiến độ 2")</f>
        <v>10800000</v>
      </c>
      <c r="AP572" s="12">
        <f>SUMIFS('[1]TIẾN ĐỘ %'!$N$6:$N$1034,'[1]TIẾN ĐỘ %'!$G$6:$G$1034,A572,'[1]TIẾN ĐỘ %'!$F$6:$F$1034,$E572)</f>
        <v>112575600</v>
      </c>
      <c r="AQ572" s="12">
        <f t="shared" si="302"/>
        <v>255834112</v>
      </c>
      <c r="AR572" s="15">
        <f t="shared" si="317"/>
        <v>0.83844186666666665</v>
      </c>
      <c r="AS572" s="15">
        <f t="shared" si="318"/>
        <v>0</v>
      </c>
      <c r="AT572" s="15">
        <f t="shared" si="319"/>
        <v>1.1274018666666668</v>
      </c>
      <c r="AU572" s="16">
        <f t="shared" si="320"/>
        <v>1.89036</v>
      </c>
      <c r="AV572" s="16">
        <f t="shared" si="321"/>
        <v>0</v>
      </c>
      <c r="AW572" s="16">
        <f t="shared" si="322"/>
        <v>1.89036</v>
      </c>
      <c r="AX572" s="16">
        <f t="shared" si="304"/>
        <v>1.6962600000000001</v>
      </c>
      <c r="AY572" s="16">
        <f t="shared" si="305"/>
        <v>0.18</v>
      </c>
      <c r="AZ572" s="16">
        <f t="shared" si="306"/>
        <v>1.87626</v>
      </c>
      <c r="BA572" s="16">
        <f t="shared" si="307"/>
        <v>1.5989632</v>
      </c>
    </row>
    <row r="573" spans="1:53" x14ac:dyDescent="0.25">
      <c r="A573" s="8" t="s">
        <v>1264</v>
      </c>
      <c r="B573" s="33" t="s">
        <v>311</v>
      </c>
      <c r="C573" s="9" t="s">
        <v>312</v>
      </c>
      <c r="D573" s="9" t="s">
        <v>55</v>
      </c>
      <c r="E573" s="9" t="s">
        <v>249</v>
      </c>
      <c r="F573" s="9" t="s">
        <v>56</v>
      </c>
      <c r="G573" s="9" t="s">
        <v>57</v>
      </c>
      <c r="H573" s="11">
        <v>3.5000000000000003E-2</v>
      </c>
      <c r="I573" s="11"/>
      <c r="J573" s="11">
        <v>0.01</v>
      </c>
      <c r="K573" s="11">
        <v>0.01</v>
      </c>
      <c r="L573" s="11">
        <v>5.0000000000000001E-3</v>
      </c>
      <c r="M573" s="11">
        <v>5.0000000000000001E-3</v>
      </c>
      <c r="N573" s="11"/>
      <c r="O573" s="12">
        <f t="shared" si="308"/>
        <v>0</v>
      </c>
      <c r="P573" s="12">
        <f t="shared" si="309"/>
        <v>0</v>
      </c>
      <c r="Q573" s="12">
        <f t="shared" si="310"/>
        <v>0</v>
      </c>
      <c r="R573" s="12">
        <f t="shared" si="311"/>
        <v>0</v>
      </c>
      <c r="S573" s="12">
        <f t="shared" si="323"/>
        <v>0</v>
      </c>
      <c r="T573" s="12">
        <f t="shared" si="324"/>
        <v>0</v>
      </c>
      <c r="U573" s="12">
        <f t="shared" si="325"/>
        <v>0</v>
      </c>
      <c r="V573" s="12">
        <f t="shared" si="326"/>
        <v>0</v>
      </c>
      <c r="W573" s="12">
        <f t="shared" si="303"/>
        <v>0</v>
      </c>
      <c r="X573" s="12">
        <f t="shared" si="312"/>
        <v>0</v>
      </c>
      <c r="Y573" s="12">
        <f t="shared" si="313"/>
        <v>0</v>
      </c>
      <c r="Z573" s="12">
        <f t="shared" si="314"/>
        <v>0</v>
      </c>
      <c r="AA573" s="12">
        <f t="shared" si="315"/>
        <v>0</v>
      </c>
      <c r="AB573" s="12">
        <f t="shared" si="316"/>
        <v>0</v>
      </c>
      <c r="AC573" s="12">
        <v>0</v>
      </c>
      <c r="AD573" s="12">
        <v>0</v>
      </c>
      <c r="AE573" s="12">
        <f>SUMIFS('[1]TIẾN ĐỘ %'!$M$6:$M$1034,'[1]TIẾN ĐỘ %'!$G$6:$G$1034,$A573,'[1]TIẾN ĐỘ %'!$F$6:$F$1034,$E573)</f>
        <v>0</v>
      </c>
      <c r="AF573" s="12">
        <f t="shared" si="301"/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f>SUMIFS('[1]DATA THÔ IN'!$P$4:$P$12031,'[1]DATA THÔ IN'!$H$4:$H$12031,$A573,'[1]DATA THÔ IN'!$AC$4:$AC$12031,$E573,'[1]DATA THÔ IN'!$AH$4:$AH$12031,"Tiến độ 1")</f>
        <v>0</v>
      </c>
      <c r="AO573" s="12">
        <f>SUMIFS('[1]DATA THÔ IN'!$P$4:$P$12031,'[1]DATA THÔ IN'!$H$4:$H$12031,$A573,'[1]DATA THÔ IN'!$AC$4:$AC$12031,$E573,'[1]DATA THÔ IN'!$AH$4:$AH$12031,"Tiến độ 2")</f>
        <v>0</v>
      </c>
      <c r="AP573" s="12">
        <f>SUMIFS('[1]TIẾN ĐỘ %'!$N$6:$N$1034,'[1]TIẾN ĐỘ %'!$G$6:$G$1034,A573,'[1]TIẾN ĐỘ %'!$F$6:$F$1034,$E573)</f>
        <v>0</v>
      </c>
      <c r="AQ573" s="12">
        <f t="shared" si="302"/>
        <v>0</v>
      </c>
      <c r="AR573" s="15">
        <f t="shared" si="317"/>
        <v>0</v>
      </c>
      <c r="AS573" s="15">
        <f t="shared" si="318"/>
        <v>0</v>
      </c>
      <c r="AT573" s="15">
        <f t="shared" si="319"/>
        <v>0</v>
      </c>
      <c r="AU573" s="16">
        <f t="shared" si="320"/>
        <v>0</v>
      </c>
      <c r="AV573" s="16">
        <f t="shared" si="321"/>
        <v>0</v>
      </c>
      <c r="AW573" s="16">
        <f t="shared" si="322"/>
        <v>0</v>
      </c>
      <c r="AX573" s="16">
        <f t="shared" si="304"/>
        <v>0</v>
      </c>
      <c r="AY573" s="16">
        <f t="shared" si="305"/>
        <v>0</v>
      </c>
      <c r="AZ573" s="16">
        <f t="shared" si="306"/>
        <v>0</v>
      </c>
      <c r="BA573" s="16">
        <f t="shared" si="307"/>
        <v>0</v>
      </c>
    </row>
    <row r="574" spans="1:53" x14ac:dyDescent="0.25">
      <c r="A574" s="8" t="s">
        <v>1346</v>
      </c>
      <c r="B574" s="33" t="s">
        <v>1442</v>
      </c>
      <c r="C574" s="9" t="s">
        <v>1443</v>
      </c>
      <c r="D574" s="9" t="s">
        <v>483</v>
      </c>
      <c r="E574" s="9" t="s">
        <v>249</v>
      </c>
      <c r="F574" s="9" t="s">
        <v>516</v>
      </c>
      <c r="G574" s="9" t="s">
        <v>475</v>
      </c>
      <c r="H574" s="11">
        <v>3.5000000000000003E-2</v>
      </c>
      <c r="I574" s="11"/>
      <c r="J574" s="26">
        <v>0.01</v>
      </c>
      <c r="K574" s="11">
        <v>0.01</v>
      </c>
      <c r="L574" s="11">
        <v>5.0000000000000001E-3</v>
      </c>
      <c r="M574" s="11">
        <v>5.0000000000000001E-3</v>
      </c>
      <c r="N574" s="11"/>
      <c r="O574" s="12"/>
      <c r="P574" s="12"/>
      <c r="Q574" s="12"/>
      <c r="R574" s="12"/>
      <c r="S574" s="12">
        <f t="shared" si="323"/>
        <v>0</v>
      </c>
      <c r="T574" s="12">
        <f t="shared" si="324"/>
        <v>0</v>
      </c>
      <c r="U574" s="12">
        <f t="shared" si="325"/>
        <v>0</v>
      </c>
      <c r="V574" s="12">
        <f t="shared" si="326"/>
        <v>0</v>
      </c>
      <c r="W574" s="12">
        <f t="shared" si="303"/>
        <v>0</v>
      </c>
      <c r="X574" s="12"/>
      <c r="Y574" s="12"/>
      <c r="Z574" s="12"/>
      <c r="AA574" s="12"/>
      <c r="AB574" s="12"/>
      <c r="AC574" s="12"/>
      <c r="AD574" s="12">
        <v>30000000</v>
      </c>
      <c r="AE574" s="12">
        <f>SUMIFS('[1]TIẾN ĐỘ %'!$M$6:$M$1034,'[1]TIẾN ĐỘ %'!$G$6:$G$1034,$A574,'[1]TIẾN ĐỘ %'!$F$6:$F$1034,$E574)</f>
        <v>20000000</v>
      </c>
      <c r="AF574" s="12">
        <f t="shared" si="301"/>
        <v>50000000</v>
      </c>
      <c r="AG574" s="12"/>
      <c r="AH574" s="12"/>
      <c r="AI574" s="12"/>
      <c r="AJ574" s="12">
        <v>0</v>
      </c>
      <c r="AK574" s="12">
        <v>10550400</v>
      </c>
      <c r="AL574" s="12">
        <v>0</v>
      </c>
      <c r="AM574" s="12">
        <v>10550400</v>
      </c>
      <c r="AN574" s="12">
        <f>SUMIFS('[1]DATA THÔ IN'!$P$4:$P$12031,'[1]DATA THÔ IN'!$H$4:$H$12031,$A574,'[1]DATA THÔ IN'!$AC$4:$AC$12031,$E574,'[1]DATA THÔ IN'!$AH$4:$AH$12031,"Tiến độ 1")</f>
        <v>7526400</v>
      </c>
      <c r="AO574" s="12">
        <f>SUMIFS('[1]DATA THÔ IN'!$P$4:$P$12031,'[1]DATA THÔ IN'!$H$4:$H$12031,$A574,'[1]DATA THÔ IN'!$AC$4:$AC$12031,$E574,'[1]DATA THÔ IN'!$AH$4:$AH$12031,"Tiến độ 2")</f>
        <v>0</v>
      </c>
      <c r="AP574" s="12">
        <f>SUMIFS('[1]TIẾN ĐỘ %'!$N$6:$N$1034,'[1]TIẾN ĐỘ %'!$G$6:$G$1034,A574,'[1]TIẾN ĐỘ %'!$F$6:$F$1034,$E574)</f>
        <v>7526400</v>
      </c>
      <c r="AQ574" s="12">
        <f t="shared" si="302"/>
        <v>18076800</v>
      </c>
      <c r="AR574" s="15"/>
      <c r="AS574" s="15"/>
      <c r="AT574" s="15"/>
      <c r="AU574" s="16"/>
      <c r="AV574" s="16"/>
      <c r="AW574" s="16"/>
      <c r="AX574" s="16">
        <f t="shared" si="304"/>
        <v>0.37631999999999999</v>
      </c>
      <c r="AY574" s="16">
        <f t="shared" si="305"/>
        <v>0</v>
      </c>
      <c r="AZ574" s="16">
        <f t="shared" si="306"/>
        <v>0.37631999999999999</v>
      </c>
      <c r="BA574" s="16">
        <f t="shared" si="307"/>
        <v>0.36153600000000002</v>
      </c>
    </row>
    <row r="575" spans="1:53" x14ac:dyDescent="0.25">
      <c r="A575" s="8" t="s">
        <v>1293</v>
      </c>
      <c r="B575" s="30" t="s">
        <v>458</v>
      </c>
      <c r="C575" s="9" t="s">
        <v>459</v>
      </c>
      <c r="D575" s="9" t="s">
        <v>55</v>
      </c>
      <c r="E575" s="9" t="s">
        <v>249</v>
      </c>
      <c r="F575" s="9" t="s">
        <v>56</v>
      </c>
      <c r="G575" s="9" t="s">
        <v>57</v>
      </c>
      <c r="H575" s="11">
        <v>3.5000000000000003E-2</v>
      </c>
      <c r="I575" s="11"/>
      <c r="J575" s="11">
        <v>0.01</v>
      </c>
      <c r="K575" s="11">
        <v>0.01</v>
      </c>
      <c r="L575" s="11">
        <v>5.0000000000000001E-3</v>
      </c>
      <c r="M575" s="11">
        <v>5.0000000000000001E-3</v>
      </c>
      <c r="N575" s="11"/>
      <c r="O575" s="12">
        <f t="shared" ref="O575:O594" si="327">$AI575*I575</f>
        <v>0</v>
      </c>
      <c r="P575" s="12">
        <f t="shared" ref="P575:P594" si="328">IF(AR575&gt;=40%,AG575*J575*(100%-H575),0)</f>
        <v>0</v>
      </c>
      <c r="Q575" s="12">
        <f t="shared" ref="Q575:Q594" si="329">IF(OR(AS575&gt;=60%,(AR575+AS575)&gt;=100%),AH575*J575*(100%-H575),0)</f>
        <v>0</v>
      </c>
      <c r="R575" s="12">
        <f t="shared" ref="R575:R594" si="330">IF(AT575&gt;=100%,AI575*(100%-H575)*K575,0)</f>
        <v>0</v>
      </c>
      <c r="S575" s="12">
        <f t="shared" si="323"/>
        <v>0</v>
      </c>
      <c r="T575" s="12">
        <f t="shared" si="324"/>
        <v>0</v>
      </c>
      <c r="U575" s="12">
        <f t="shared" si="325"/>
        <v>0</v>
      </c>
      <c r="V575" s="12">
        <f t="shared" si="326"/>
        <v>0</v>
      </c>
      <c r="W575" s="12">
        <f t="shared" si="303"/>
        <v>0</v>
      </c>
      <c r="X575" s="12">
        <f t="shared" ref="X575:X590" si="331">AP575*I575</f>
        <v>0</v>
      </c>
      <c r="Y575" s="12">
        <f t="shared" ref="Y575:Y590" si="332">IF(AX575&gt;=40%,AN575*J575*(100%-H575),0)</f>
        <v>0</v>
      </c>
      <c r="Z575" s="12">
        <f t="shared" ref="Z575:Z590" si="333">IF(OR(AY575&gt;=60%,(AX575+AY575)&gt;=100%),AO575*J575*(100%-H575),0)</f>
        <v>0</v>
      </c>
      <c r="AA575" s="12">
        <f t="shared" ref="AA575:AA590" si="334">IF(AZ575&gt;=100%,AP575*K575*(100%-H575),0)</f>
        <v>0</v>
      </c>
      <c r="AB575" s="12">
        <f t="shared" ref="AB575:AB590" si="335">IF(AF575=0,0,IF(AQ575&gt;=AF575,AQ575*L575*(100%-H575),0))</f>
        <v>0</v>
      </c>
      <c r="AC575" s="12">
        <v>0</v>
      </c>
      <c r="AD575" s="12">
        <v>0</v>
      </c>
      <c r="AE575" s="12">
        <f>SUMIFS('[1]TIẾN ĐỘ %'!$M$6:$M$1034,'[1]TIẾN ĐỘ %'!$G$6:$G$1034,$A575,'[1]TIẾN ĐỘ %'!$F$6:$F$1034,$E575)</f>
        <v>0</v>
      </c>
      <c r="AF575" s="12">
        <f t="shared" si="301"/>
        <v>0</v>
      </c>
      <c r="AG575" s="12">
        <v>0</v>
      </c>
      <c r="AH575" s="12">
        <v>0</v>
      </c>
      <c r="AI575" s="12">
        <v>-17337600</v>
      </c>
      <c r="AJ575" s="12">
        <v>0</v>
      </c>
      <c r="AK575" s="12">
        <v>0</v>
      </c>
      <c r="AL575" s="12">
        <v>0</v>
      </c>
      <c r="AM575" s="12">
        <v>0</v>
      </c>
      <c r="AN575" s="12">
        <f>SUMIFS('[1]DATA THÔ IN'!$P$4:$P$12031,'[1]DATA THÔ IN'!$H$4:$H$12031,$A575,'[1]DATA THÔ IN'!$AC$4:$AC$12031,$E575,'[1]DATA THÔ IN'!$AH$4:$AH$12031,"Tiến độ 1")</f>
        <v>0</v>
      </c>
      <c r="AO575" s="12">
        <f>SUMIFS('[1]DATA THÔ IN'!$P$4:$P$12031,'[1]DATA THÔ IN'!$H$4:$H$12031,$A575,'[1]DATA THÔ IN'!$AC$4:$AC$12031,$E575,'[1]DATA THÔ IN'!$AH$4:$AH$12031,"Tiến độ 2")</f>
        <v>0</v>
      </c>
      <c r="AP575" s="12">
        <f>SUMIFS('[1]TIẾN ĐỘ %'!$N$6:$N$1034,'[1]TIẾN ĐỘ %'!$G$6:$G$1034,A575,'[1]TIẾN ĐỘ %'!$F$6:$F$1034,$E575)</f>
        <v>0</v>
      </c>
      <c r="AQ575" s="12">
        <f t="shared" si="302"/>
        <v>-17337600</v>
      </c>
      <c r="AR575" s="15">
        <f t="shared" ref="AR575:AR602" si="336">IFERROR(AG575/AC575,0)</f>
        <v>0</v>
      </c>
      <c r="AS575" s="15">
        <f t="shared" ref="AS575:AS602" si="337">+IFERROR(AH575/AC575,0)</f>
        <v>0</v>
      </c>
      <c r="AT575" s="15">
        <f t="shared" ref="AT575:AT602" si="338">+IFERROR(AI575/AC575,0)</f>
        <v>0</v>
      </c>
      <c r="AU575" s="16">
        <f t="shared" ref="AU575:AU602" si="339">IFERROR(AJ575/AD575,0)</f>
        <v>0</v>
      </c>
      <c r="AV575" s="16">
        <f t="shared" ref="AV575:AV602" si="340">IFERROR(AK575/AD575,0)</f>
        <v>0</v>
      </c>
      <c r="AW575" s="16">
        <f t="shared" ref="AW575:AW602" si="341">IFERROR(AM575/AD575,0)</f>
        <v>0</v>
      </c>
      <c r="AX575" s="16">
        <f t="shared" si="304"/>
        <v>0</v>
      </c>
      <c r="AY575" s="16">
        <f t="shared" si="305"/>
        <v>0</v>
      </c>
      <c r="AZ575" s="16">
        <f t="shared" si="306"/>
        <v>0</v>
      </c>
      <c r="BA575" s="16">
        <f t="shared" si="307"/>
        <v>0</v>
      </c>
    </row>
    <row r="576" spans="1:53" x14ac:dyDescent="0.25">
      <c r="A576" s="8" t="s">
        <v>1294</v>
      </c>
      <c r="B576" s="32" t="s">
        <v>1246</v>
      </c>
      <c r="C576" s="9" t="s">
        <v>1247</v>
      </c>
      <c r="D576" s="9" t="s">
        <v>76</v>
      </c>
      <c r="E576" s="9" t="s">
        <v>249</v>
      </c>
      <c r="F576" s="9" t="s">
        <v>89</v>
      </c>
      <c r="G576" s="9" t="s">
        <v>57</v>
      </c>
      <c r="H576" s="11">
        <v>3.5000000000000003E-2</v>
      </c>
      <c r="I576" s="11"/>
      <c r="J576" s="11">
        <v>0.01</v>
      </c>
      <c r="K576" s="11">
        <v>0.01</v>
      </c>
      <c r="L576" s="11">
        <v>5.0000000000000001E-3</v>
      </c>
      <c r="M576" s="11">
        <v>5.0000000000000001E-3</v>
      </c>
      <c r="N576" s="11"/>
      <c r="O576" s="12">
        <f t="shared" si="327"/>
        <v>0</v>
      </c>
      <c r="P576" s="12">
        <f t="shared" si="328"/>
        <v>168268.97999999998</v>
      </c>
      <c r="Q576" s="12">
        <f t="shared" si="329"/>
        <v>51971.040000000001</v>
      </c>
      <c r="R576" s="12">
        <f t="shared" si="330"/>
        <v>220240.02000000002</v>
      </c>
      <c r="S576" s="12">
        <f t="shared" si="323"/>
        <v>0</v>
      </c>
      <c r="T576" s="12">
        <f t="shared" si="324"/>
        <v>0</v>
      </c>
      <c r="U576" s="12">
        <f t="shared" si="325"/>
        <v>0</v>
      </c>
      <c r="V576" s="12">
        <f t="shared" si="326"/>
        <v>0</v>
      </c>
      <c r="W576" s="12">
        <f t="shared" si="303"/>
        <v>0</v>
      </c>
      <c r="X576" s="12">
        <f t="shared" si="331"/>
        <v>0</v>
      </c>
      <c r="Y576" s="12">
        <f t="shared" si="332"/>
        <v>0</v>
      </c>
      <c r="Z576" s="12">
        <f t="shared" si="333"/>
        <v>0</v>
      </c>
      <c r="AA576" s="12">
        <f t="shared" si="334"/>
        <v>0</v>
      </c>
      <c r="AB576" s="12">
        <f t="shared" si="335"/>
        <v>0</v>
      </c>
      <c r="AC576" s="12">
        <v>20000000</v>
      </c>
      <c r="AD576" s="12">
        <v>20000000</v>
      </c>
      <c r="AE576" s="12">
        <f>SUMIFS('[1]TIẾN ĐỘ %'!$M$6:$M$1034,'[1]TIẾN ĐỘ %'!$G$6:$G$1034,$A576,'[1]TIẾN ĐỘ %'!$F$6:$F$1034,$E576)</f>
        <v>20000000</v>
      </c>
      <c r="AF576" s="12">
        <f t="shared" si="301"/>
        <v>60000000</v>
      </c>
      <c r="AG576" s="12">
        <v>17437200</v>
      </c>
      <c r="AH576" s="12">
        <v>5385600</v>
      </c>
      <c r="AI576" s="12">
        <v>22822800</v>
      </c>
      <c r="AJ576" s="12">
        <v>0</v>
      </c>
      <c r="AK576" s="12">
        <v>0</v>
      </c>
      <c r="AL576" s="12">
        <v>0</v>
      </c>
      <c r="AM576" s="12">
        <v>0</v>
      </c>
      <c r="AN576" s="12">
        <f>SUMIFS('[1]DATA THÔ IN'!$P$4:$P$12031,'[1]DATA THÔ IN'!$H$4:$H$12031,$A576,'[1]DATA THÔ IN'!$AC$4:$AC$12031,$E576,'[1]DATA THÔ IN'!$AH$4:$AH$12031,"Tiến độ 1")</f>
        <v>0</v>
      </c>
      <c r="AO576" s="12">
        <f>SUMIFS('[1]DATA THÔ IN'!$P$4:$P$12031,'[1]DATA THÔ IN'!$H$4:$H$12031,$A576,'[1]DATA THÔ IN'!$AC$4:$AC$12031,$E576,'[1]DATA THÔ IN'!$AH$4:$AH$12031,"Tiến độ 2")</f>
        <v>0</v>
      </c>
      <c r="AP576" s="12">
        <f>SUMIFS('[1]TIẾN ĐỘ %'!$N$6:$N$1034,'[1]TIẾN ĐỘ %'!$G$6:$G$1034,A576,'[1]TIẾN ĐỘ %'!$F$6:$F$1034,$E576)</f>
        <v>0</v>
      </c>
      <c r="AQ576" s="12">
        <f t="shared" si="302"/>
        <v>22822800</v>
      </c>
      <c r="AR576" s="15">
        <f t="shared" si="336"/>
        <v>0.87185999999999997</v>
      </c>
      <c r="AS576" s="15">
        <f t="shared" si="337"/>
        <v>0.26928000000000002</v>
      </c>
      <c r="AT576" s="15">
        <f t="shared" si="338"/>
        <v>1.14114</v>
      </c>
      <c r="AU576" s="16">
        <f t="shared" si="339"/>
        <v>0</v>
      </c>
      <c r="AV576" s="16">
        <f t="shared" si="340"/>
        <v>0</v>
      </c>
      <c r="AW576" s="16">
        <f t="shared" si="341"/>
        <v>0</v>
      </c>
      <c r="AX576" s="16">
        <f t="shared" si="304"/>
        <v>0</v>
      </c>
      <c r="AY576" s="16">
        <f t="shared" si="305"/>
        <v>0</v>
      </c>
      <c r="AZ576" s="16">
        <f t="shared" si="306"/>
        <v>0</v>
      </c>
      <c r="BA576" s="16">
        <f t="shared" si="307"/>
        <v>0.38038</v>
      </c>
    </row>
    <row r="577" spans="1:53" x14ac:dyDescent="0.25">
      <c r="A577" s="8" t="s">
        <v>1279</v>
      </c>
      <c r="B577" s="32" t="s">
        <v>1395</v>
      </c>
      <c r="C577" s="9" t="s">
        <v>1396</v>
      </c>
      <c r="D577" s="9" t="s">
        <v>519</v>
      </c>
      <c r="E577" s="9" t="s">
        <v>160</v>
      </c>
      <c r="F577" s="9" t="s">
        <v>99</v>
      </c>
      <c r="G577" s="9" t="s">
        <v>520</v>
      </c>
      <c r="H577" s="11">
        <v>0.04</v>
      </c>
      <c r="I577" s="11"/>
      <c r="J577" s="11">
        <v>0.01</v>
      </c>
      <c r="K577" s="11">
        <v>0.01</v>
      </c>
      <c r="L577" s="11">
        <v>5.0000000000000001E-3</v>
      </c>
      <c r="M577" s="11">
        <v>5.0000000000000001E-3</v>
      </c>
      <c r="N577" s="11"/>
      <c r="O577" s="12">
        <f t="shared" si="327"/>
        <v>0</v>
      </c>
      <c r="P577" s="12">
        <f t="shared" si="328"/>
        <v>47001.599999999999</v>
      </c>
      <c r="Q577" s="12">
        <f t="shared" si="329"/>
        <v>0</v>
      </c>
      <c r="R577" s="12">
        <f t="shared" si="330"/>
        <v>75072</v>
      </c>
      <c r="S577" s="12">
        <f t="shared" si="323"/>
        <v>0</v>
      </c>
      <c r="T577" s="12">
        <f t="shared" si="324"/>
        <v>31334</v>
      </c>
      <c r="U577" s="12">
        <f t="shared" si="325"/>
        <v>47002</v>
      </c>
      <c r="V577" s="12">
        <f t="shared" si="326"/>
        <v>78336</v>
      </c>
      <c r="W577" s="12">
        <f t="shared" si="303"/>
        <v>32640</v>
      </c>
      <c r="X577" s="12">
        <f t="shared" si="331"/>
        <v>0</v>
      </c>
      <c r="Y577" s="12">
        <f t="shared" si="332"/>
        <v>0</v>
      </c>
      <c r="Z577" s="12">
        <f t="shared" si="333"/>
        <v>0</v>
      </c>
      <c r="AA577" s="12">
        <f t="shared" si="334"/>
        <v>0</v>
      </c>
      <c r="AB577" s="12">
        <f t="shared" si="335"/>
        <v>76704</v>
      </c>
      <c r="AC577" s="12">
        <v>7820000</v>
      </c>
      <c r="AD577" s="12">
        <f>AM577</f>
        <v>8160000</v>
      </c>
      <c r="AE577" s="12">
        <f>SUMIFS('[1]TIẾN ĐỘ %'!$M$6:$M$1034,'[1]TIẾN ĐỘ %'!$G$6:$G$1034,$A577,'[1]TIẾN ĐỘ %'!$F$6:$F$1034,$E577)</f>
        <v>0</v>
      </c>
      <c r="AF577" s="12">
        <f t="shared" si="301"/>
        <v>15980000</v>
      </c>
      <c r="AG577" s="12">
        <v>4896000</v>
      </c>
      <c r="AH577" s="12">
        <v>0</v>
      </c>
      <c r="AI577" s="12">
        <v>7820000</v>
      </c>
      <c r="AJ577" s="12">
        <v>3264000</v>
      </c>
      <c r="AK577" s="12">
        <v>4896000</v>
      </c>
      <c r="AL577" s="12">
        <v>3264000</v>
      </c>
      <c r="AM577" s="12">
        <v>8160000</v>
      </c>
      <c r="AN577" s="12">
        <f>SUMIFS('[1]DATA THÔ IN'!$P$4:$P$12031,'[1]DATA THÔ IN'!$H$4:$H$12031,$A577,'[1]DATA THÔ IN'!$AC$4:$AC$12031,$E577,'[1]DATA THÔ IN'!$AH$4:$AH$12031,"Tiến độ 1")</f>
        <v>0</v>
      </c>
      <c r="AO577" s="12">
        <f>SUMIFS('[1]DATA THÔ IN'!$P$4:$P$12031,'[1]DATA THÔ IN'!$H$4:$H$12031,$A577,'[1]DATA THÔ IN'!$AC$4:$AC$12031,$E577,'[1]DATA THÔ IN'!$AH$4:$AH$12031,"Tiến độ 2")</f>
        <v>0</v>
      </c>
      <c r="AP577" s="12">
        <f>SUMIFS('[1]TIẾN ĐỘ %'!$N$6:$N$1034,'[1]TIẾN ĐỘ %'!$G$6:$G$1034,A577,'[1]TIẾN ĐỘ %'!$F$6:$F$1034,$E577)</f>
        <v>0</v>
      </c>
      <c r="AQ577" s="12">
        <f t="shared" si="302"/>
        <v>15980000</v>
      </c>
      <c r="AR577" s="15">
        <f t="shared" si="336"/>
        <v>0.62608695652173918</v>
      </c>
      <c r="AS577" s="15">
        <f t="shared" si="337"/>
        <v>0</v>
      </c>
      <c r="AT577" s="15">
        <f t="shared" si="338"/>
        <v>1</v>
      </c>
      <c r="AU577" s="16">
        <f t="shared" si="339"/>
        <v>0.4</v>
      </c>
      <c r="AV577" s="16">
        <f t="shared" si="340"/>
        <v>0.6</v>
      </c>
      <c r="AW577" s="16">
        <f t="shared" si="341"/>
        <v>1</v>
      </c>
      <c r="AX577" s="16">
        <f t="shared" si="304"/>
        <v>0</v>
      </c>
      <c r="AY577" s="16">
        <f t="shared" si="305"/>
        <v>0</v>
      </c>
      <c r="AZ577" s="16">
        <f t="shared" si="306"/>
        <v>0</v>
      </c>
      <c r="BA577" s="16">
        <f t="shared" si="307"/>
        <v>1</v>
      </c>
    </row>
    <row r="578" spans="1:53" x14ac:dyDescent="0.25">
      <c r="A578" s="8" t="s">
        <v>1279</v>
      </c>
      <c r="B578" s="28" t="s">
        <v>1397</v>
      </c>
      <c r="C578" s="28" t="s">
        <v>1398</v>
      </c>
      <c r="D578" s="9" t="s">
        <v>519</v>
      </c>
      <c r="E578" s="9" t="s">
        <v>52</v>
      </c>
      <c r="F578" s="28" t="s">
        <v>99</v>
      </c>
      <c r="G578" s="9" t="s">
        <v>520</v>
      </c>
      <c r="H578" s="11">
        <v>0.04</v>
      </c>
      <c r="I578" s="11"/>
      <c r="J578" s="11">
        <v>0.01</v>
      </c>
      <c r="K578" s="11">
        <v>0.01</v>
      </c>
      <c r="L578" s="11">
        <v>5.0000000000000001E-3</v>
      </c>
      <c r="M578" s="11">
        <v>5.0000000000000001E-3</v>
      </c>
      <c r="N578" s="11"/>
      <c r="O578" s="12">
        <f t="shared" si="327"/>
        <v>0</v>
      </c>
      <c r="P578" s="12">
        <f t="shared" si="328"/>
        <v>0</v>
      </c>
      <c r="Q578" s="12">
        <f t="shared" si="329"/>
        <v>0</v>
      </c>
      <c r="R578" s="12">
        <f t="shared" si="330"/>
        <v>0</v>
      </c>
      <c r="S578" s="12">
        <f t="shared" si="323"/>
        <v>0</v>
      </c>
      <c r="T578" s="12">
        <f t="shared" si="324"/>
        <v>3984</v>
      </c>
      <c r="U578" s="12">
        <f t="shared" si="325"/>
        <v>0</v>
      </c>
      <c r="V578" s="12">
        <f t="shared" si="326"/>
        <v>3984</v>
      </c>
      <c r="W578" s="12">
        <f t="shared" si="303"/>
        <v>4150</v>
      </c>
      <c r="X578" s="12">
        <f t="shared" si="331"/>
        <v>0</v>
      </c>
      <c r="Y578" s="12">
        <f t="shared" si="332"/>
        <v>0</v>
      </c>
      <c r="Z578" s="12">
        <f t="shared" si="333"/>
        <v>0</v>
      </c>
      <c r="AA578" s="12">
        <f t="shared" si="334"/>
        <v>0</v>
      </c>
      <c r="AB578" s="12">
        <f t="shared" si="335"/>
        <v>1992</v>
      </c>
      <c r="AC578" s="12">
        <v>0</v>
      </c>
      <c r="AD578" s="12">
        <f>AM578</f>
        <v>415000</v>
      </c>
      <c r="AE578" s="12">
        <f>SUMIFS('[1]TIẾN ĐỘ %'!$M$6:$M$1034,'[1]TIẾN ĐỘ %'!$G$6:$G$1034,$A578,'[1]TIẾN ĐỘ %'!$F$6:$F$1034,$E578)</f>
        <v>0</v>
      </c>
      <c r="AF578" s="12">
        <f t="shared" si="301"/>
        <v>415000</v>
      </c>
      <c r="AG578" s="12">
        <v>0</v>
      </c>
      <c r="AH578" s="12">
        <v>0</v>
      </c>
      <c r="AI578" s="12">
        <v>0</v>
      </c>
      <c r="AJ578" s="12">
        <v>415000</v>
      </c>
      <c r="AK578" s="12">
        <v>0</v>
      </c>
      <c r="AL578" s="12">
        <v>415000</v>
      </c>
      <c r="AM578" s="12">
        <v>415000</v>
      </c>
      <c r="AN578" s="12">
        <f>SUMIFS('[1]DATA THÔ IN'!$P$4:$P$12031,'[1]DATA THÔ IN'!$H$4:$H$12031,$A578,'[1]DATA THÔ IN'!$AC$4:$AC$12031,$E578,'[1]DATA THÔ IN'!$AH$4:$AH$12031,"Tiến độ 1")</f>
        <v>0</v>
      </c>
      <c r="AO578" s="12">
        <f>SUMIFS('[1]DATA THÔ IN'!$P$4:$P$12031,'[1]DATA THÔ IN'!$H$4:$H$12031,$A578,'[1]DATA THÔ IN'!$AC$4:$AC$12031,$E578,'[1]DATA THÔ IN'!$AH$4:$AH$12031,"Tiến độ 2")</f>
        <v>0</v>
      </c>
      <c r="AP578" s="12">
        <f>SUMIFS('[1]TIẾN ĐỘ %'!$N$6:$N$1034,'[1]TIẾN ĐỘ %'!$G$6:$G$1034,A578,'[1]TIẾN ĐỘ %'!$F$6:$F$1034,$E578)</f>
        <v>0</v>
      </c>
      <c r="AQ578" s="12">
        <f t="shared" si="302"/>
        <v>415000</v>
      </c>
      <c r="AR578" s="15">
        <f t="shared" si="336"/>
        <v>0</v>
      </c>
      <c r="AS578" s="15">
        <f t="shared" si="337"/>
        <v>0</v>
      </c>
      <c r="AT578" s="15">
        <f t="shared" si="338"/>
        <v>0</v>
      </c>
      <c r="AU578" s="16">
        <f t="shared" si="339"/>
        <v>1</v>
      </c>
      <c r="AV578" s="16">
        <f t="shared" si="340"/>
        <v>0</v>
      </c>
      <c r="AW578" s="16">
        <f t="shared" si="341"/>
        <v>1</v>
      </c>
      <c r="AX578" s="16">
        <f t="shared" si="304"/>
        <v>0</v>
      </c>
      <c r="AY578" s="16">
        <f t="shared" si="305"/>
        <v>0</v>
      </c>
      <c r="AZ578" s="16">
        <f t="shared" si="306"/>
        <v>0</v>
      </c>
      <c r="BA578" s="16">
        <f t="shared" si="307"/>
        <v>1</v>
      </c>
    </row>
    <row r="579" spans="1:53" x14ac:dyDescent="0.25">
      <c r="A579" s="8" t="s">
        <v>1279</v>
      </c>
      <c r="B579" s="28" t="s">
        <v>1401</v>
      </c>
      <c r="C579" s="28" t="s">
        <v>1402</v>
      </c>
      <c r="D579" s="9" t="s">
        <v>519</v>
      </c>
      <c r="E579" s="9" t="s">
        <v>318</v>
      </c>
      <c r="F579" s="28" t="s">
        <v>99</v>
      </c>
      <c r="G579" s="9" t="s">
        <v>520</v>
      </c>
      <c r="H579" s="11">
        <v>0.04</v>
      </c>
      <c r="I579" s="11"/>
      <c r="J579" s="11">
        <v>0.01</v>
      </c>
      <c r="K579" s="11">
        <v>0.01</v>
      </c>
      <c r="L579" s="11">
        <v>5.0000000000000001E-3</v>
      </c>
      <c r="M579" s="11">
        <v>5.0000000000000001E-3</v>
      </c>
      <c r="N579" s="11"/>
      <c r="O579" s="12">
        <f t="shared" si="327"/>
        <v>0</v>
      </c>
      <c r="P579" s="12">
        <f t="shared" si="328"/>
        <v>0</v>
      </c>
      <c r="Q579" s="12">
        <f t="shared" si="329"/>
        <v>0</v>
      </c>
      <c r="R579" s="12">
        <f t="shared" si="330"/>
        <v>145248</v>
      </c>
      <c r="S579" s="12">
        <f t="shared" si="323"/>
        <v>0</v>
      </c>
      <c r="T579" s="12">
        <f t="shared" si="324"/>
        <v>0</v>
      </c>
      <c r="U579" s="12">
        <f t="shared" si="325"/>
        <v>0</v>
      </c>
      <c r="V579" s="12">
        <f t="shared" si="326"/>
        <v>0</v>
      </c>
      <c r="W579" s="12">
        <f t="shared" si="303"/>
        <v>0</v>
      </c>
      <c r="X579" s="12">
        <f t="shared" si="331"/>
        <v>0</v>
      </c>
      <c r="Y579" s="12">
        <f t="shared" si="332"/>
        <v>0</v>
      </c>
      <c r="Z579" s="12">
        <f t="shared" si="333"/>
        <v>0</v>
      </c>
      <c r="AA579" s="12">
        <f t="shared" si="334"/>
        <v>0</v>
      </c>
      <c r="AB579" s="12">
        <f t="shared" si="335"/>
        <v>72624</v>
      </c>
      <c r="AC579" s="12">
        <v>15130000</v>
      </c>
      <c r="AD579" s="12">
        <f>AM579</f>
        <v>0</v>
      </c>
      <c r="AE579" s="12">
        <f>SUMIFS('[1]TIẾN ĐỘ %'!$M$6:$M$1034,'[1]TIẾN ĐỘ %'!$G$6:$G$1034,$A579,'[1]TIẾN ĐỘ %'!$F$6:$F$1034,$E579)</f>
        <v>0</v>
      </c>
      <c r="AF579" s="12">
        <f t="shared" si="301"/>
        <v>15130000</v>
      </c>
      <c r="AG579" s="12">
        <v>0</v>
      </c>
      <c r="AH579" s="12">
        <v>0</v>
      </c>
      <c r="AI579" s="12">
        <v>15130000</v>
      </c>
      <c r="AJ579" s="12">
        <v>0</v>
      </c>
      <c r="AK579" s="12">
        <v>0</v>
      </c>
      <c r="AL579" s="12">
        <v>0</v>
      </c>
      <c r="AM579" s="12">
        <v>0</v>
      </c>
      <c r="AN579" s="12">
        <f>SUMIFS('[1]DATA THÔ IN'!$P$4:$P$12031,'[1]DATA THÔ IN'!$H$4:$H$12031,$A579,'[1]DATA THÔ IN'!$AC$4:$AC$12031,$E579,'[1]DATA THÔ IN'!$AH$4:$AH$12031,"Tiến độ 1")</f>
        <v>0</v>
      </c>
      <c r="AO579" s="12">
        <f>SUMIFS('[1]DATA THÔ IN'!$P$4:$P$12031,'[1]DATA THÔ IN'!$H$4:$H$12031,$A579,'[1]DATA THÔ IN'!$AC$4:$AC$12031,$E579,'[1]DATA THÔ IN'!$AH$4:$AH$12031,"Tiến độ 2")</f>
        <v>0</v>
      </c>
      <c r="AP579" s="12">
        <f>SUMIFS('[1]TIẾN ĐỘ %'!$N$6:$N$1034,'[1]TIẾN ĐỘ %'!$G$6:$G$1034,A579,'[1]TIẾN ĐỘ %'!$F$6:$F$1034,$E579)</f>
        <v>0</v>
      </c>
      <c r="AQ579" s="12">
        <f t="shared" si="302"/>
        <v>15130000</v>
      </c>
      <c r="AR579" s="15">
        <f t="shared" si="336"/>
        <v>0</v>
      </c>
      <c r="AS579" s="15">
        <f t="shared" si="337"/>
        <v>0</v>
      </c>
      <c r="AT579" s="15">
        <f t="shared" si="338"/>
        <v>1</v>
      </c>
      <c r="AU579" s="16">
        <f t="shared" si="339"/>
        <v>0</v>
      </c>
      <c r="AV579" s="16">
        <f t="shared" si="340"/>
        <v>0</v>
      </c>
      <c r="AW579" s="16">
        <f t="shared" si="341"/>
        <v>0</v>
      </c>
      <c r="AX579" s="16">
        <f t="shared" si="304"/>
        <v>0</v>
      </c>
      <c r="AY579" s="16">
        <f t="shared" si="305"/>
        <v>0</v>
      </c>
      <c r="AZ579" s="16">
        <f t="shared" si="306"/>
        <v>0</v>
      </c>
      <c r="BA579" s="16">
        <f t="shared" si="307"/>
        <v>1</v>
      </c>
    </row>
    <row r="580" spans="1:53" x14ac:dyDescent="0.25">
      <c r="A580" s="8" t="s">
        <v>1279</v>
      </c>
      <c r="B580" s="32" t="s">
        <v>1399</v>
      </c>
      <c r="C580" s="32" t="s">
        <v>1400</v>
      </c>
      <c r="D580" s="9" t="s">
        <v>519</v>
      </c>
      <c r="E580" s="9" t="s">
        <v>1466</v>
      </c>
      <c r="F580" s="28" t="s">
        <v>99</v>
      </c>
      <c r="G580" s="32" t="s">
        <v>520</v>
      </c>
      <c r="H580" s="11">
        <v>0.04</v>
      </c>
      <c r="I580" s="11"/>
      <c r="J580" s="11">
        <v>0.01</v>
      </c>
      <c r="K580" s="11">
        <v>0.01</v>
      </c>
      <c r="L580" s="11">
        <v>5.0000000000000001E-3</v>
      </c>
      <c r="M580" s="11">
        <v>5.0000000000000001E-3</v>
      </c>
      <c r="N580" s="11"/>
      <c r="O580" s="12">
        <f t="shared" si="327"/>
        <v>0</v>
      </c>
      <c r="P580" s="12">
        <f t="shared" si="328"/>
        <v>13824</v>
      </c>
      <c r="Q580" s="12">
        <f t="shared" si="329"/>
        <v>0</v>
      </c>
      <c r="R580" s="12">
        <f t="shared" si="330"/>
        <v>13824</v>
      </c>
      <c r="S580" s="12">
        <f t="shared" si="323"/>
        <v>0</v>
      </c>
      <c r="T580" s="12">
        <f t="shared" si="324"/>
        <v>0</v>
      </c>
      <c r="U580" s="12">
        <f t="shared" si="325"/>
        <v>35267</v>
      </c>
      <c r="V580" s="12">
        <f t="shared" si="326"/>
        <v>48169</v>
      </c>
      <c r="W580" s="12">
        <f t="shared" si="303"/>
        <v>13440</v>
      </c>
      <c r="X580" s="12">
        <f t="shared" si="331"/>
        <v>0</v>
      </c>
      <c r="Y580" s="12">
        <f t="shared" si="332"/>
        <v>0</v>
      </c>
      <c r="Z580" s="12">
        <f t="shared" si="333"/>
        <v>0</v>
      </c>
      <c r="AA580" s="12">
        <f t="shared" si="334"/>
        <v>0</v>
      </c>
      <c r="AB580" s="12">
        <f t="shared" si="335"/>
        <v>30996.48</v>
      </c>
      <c r="AC580" s="12">
        <v>1440000</v>
      </c>
      <c r="AD580" s="12">
        <f>AM580</f>
        <v>5017600</v>
      </c>
      <c r="AE580" s="12">
        <f>SUMIFS('[1]TIẾN ĐỘ %'!$M$6:$M$1034,'[1]TIẾN ĐỘ %'!$G$6:$G$1034,$A580,'[1]TIẾN ĐỘ %'!$F$6:$F$1034,$E580)</f>
        <v>0</v>
      </c>
      <c r="AF580" s="12">
        <f t="shared" si="301"/>
        <v>6457600</v>
      </c>
      <c r="AG580" s="12">
        <v>1440000</v>
      </c>
      <c r="AH580" s="12">
        <v>0</v>
      </c>
      <c r="AI580" s="12">
        <v>1440000</v>
      </c>
      <c r="AJ580" s="12">
        <v>1344000</v>
      </c>
      <c r="AK580" s="12">
        <v>3673600</v>
      </c>
      <c r="AL580" s="12">
        <v>1344000</v>
      </c>
      <c r="AM580" s="12">
        <v>5017600</v>
      </c>
      <c r="AN580" s="12">
        <f>SUMIFS('[1]DATA THÔ IN'!$P$4:$P$12031,'[1]DATA THÔ IN'!$H$4:$H$12031,$A580,'[1]DATA THÔ IN'!$AC$4:$AC$12031,$E580,'[1]DATA THÔ IN'!$AH$4:$AH$12031,"Tiến độ 1")</f>
        <v>0</v>
      </c>
      <c r="AO580" s="12">
        <f>SUMIFS('[1]DATA THÔ IN'!$P$4:$P$12031,'[1]DATA THÔ IN'!$H$4:$H$12031,$A580,'[1]DATA THÔ IN'!$AC$4:$AC$12031,$E580,'[1]DATA THÔ IN'!$AH$4:$AH$12031,"Tiến độ 2")</f>
        <v>0</v>
      </c>
      <c r="AP580" s="12">
        <f>SUMIFS('[1]TIẾN ĐỘ %'!$N$6:$N$1034,'[1]TIẾN ĐỘ %'!$G$6:$G$1034,A580,'[1]TIẾN ĐỘ %'!$F$6:$F$1034,$E580)</f>
        <v>0</v>
      </c>
      <c r="AQ580" s="12">
        <f t="shared" si="302"/>
        <v>6457600</v>
      </c>
      <c r="AR580" s="15">
        <f t="shared" si="336"/>
        <v>1</v>
      </c>
      <c r="AS580" s="15">
        <f t="shared" si="337"/>
        <v>0</v>
      </c>
      <c r="AT580" s="15">
        <f t="shared" si="338"/>
        <v>1</v>
      </c>
      <c r="AU580" s="16">
        <f t="shared" si="339"/>
        <v>0.26785714285714285</v>
      </c>
      <c r="AV580" s="16">
        <f t="shared" si="340"/>
        <v>0.7321428571428571</v>
      </c>
      <c r="AW580" s="16">
        <f t="shared" si="341"/>
        <v>1</v>
      </c>
      <c r="AX580" s="16">
        <f t="shared" si="304"/>
        <v>0</v>
      </c>
      <c r="AY580" s="16">
        <f t="shared" si="305"/>
        <v>0</v>
      </c>
      <c r="AZ580" s="16">
        <f t="shared" si="306"/>
        <v>0</v>
      </c>
      <c r="BA580" s="16">
        <f t="shared" si="307"/>
        <v>1</v>
      </c>
    </row>
    <row r="581" spans="1:53" x14ac:dyDescent="0.25">
      <c r="A581" s="8" t="s">
        <v>1450</v>
      </c>
      <c r="B581" s="32" t="s">
        <v>1438</v>
      </c>
      <c r="C581" s="32" t="s">
        <v>1439</v>
      </c>
      <c r="D581" s="9" t="s">
        <v>55</v>
      </c>
      <c r="E581" s="9" t="s">
        <v>52</v>
      </c>
      <c r="F581" s="28" t="s">
        <v>70</v>
      </c>
      <c r="G581" s="9" t="s">
        <v>57</v>
      </c>
      <c r="H581" s="11">
        <v>3.5000000000000003E-2</v>
      </c>
      <c r="I581" s="11"/>
      <c r="J581" s="11">
        <v>0.01</v>
      </c>
      <c r="K581" s="11">
        <v>0.01</v>
      </c>
      <c r="L581" s="11">
        <v>5.0000000000000001E-3</v>
      </c>
      <c r="M581" s="11">
        <v>5.0000000000000001E-3</v>
      </c>
      <c r="N581" s="11"/>
      <c r="O581" s="12">
        <f t="shared" si="327"/>
        <v>0</v>
      </c>
      <c r="P581" s="12">
        <f t="shared" si="328"/>
        <v>0</v>
      </c>
      <c r="Q581" s="12">
        <f t="shared" si="329"/>
        <v>0</v>
      </c>
      <c r="R581" s="12">
        <f t="shared" si="330"/>
        <v>0</v>
      </c>
      <c r="S581" s="12">
        <f t="shared" si="323"/>
        <v>0</v>
      </c>
      <c r="T581" s="12">
        <f t="shared" si="324"/>
        <v>977873</v>
      </c>
      <c r="U581" s="12">
        <f t="shared" si="325"/>
        <v>2094706</v>
      </c>
      <c r="V581" s="12">
        <f t="shared" si="326"/>
        <v>3072579</v>
      </c>
      <c r="W581" s="12">
        <f t="shared" si="303"/>
        <v>1013340</v>
      </c>
      <c r="X581" s="12">
        <f t="shared" si="331"/>
        <v>0</v>
      </c>
      <c r="Y581" s="12">
        <f t="shared" si="332"/>
        <v>1458153.5999999999</v>
      </c>
      <c r="Z581" s="12">
        <f t="shared" si="333"/>
        <v>0</v>
      </c>
      <c r="AA581" s="12">
        <f t="shared" si="334"/>
        <v>3779765.0749999997</v>
      </c>
      <c r="AB581" s="12">
        <f t="shared" si="335"/>
        <v>3426172.1875</v>
      </c>
      <c r="AC581" s="12">
        <v>0</v>
      </c>
      <c r="AD581" s="12">
        <v>250000000</v>
      </c>
      <c r="AE581" s="12">
        <f>SUMIFS('[1]TIẾN ĐỘ %'!$M$6:$M$1034,'[1]TIẾN ĐỘ %'!$G$6:$G$1034,$A581,'[1]TIẾN ĐỘ %'!$F$6:$F$1034,$E581)</f>
        <v>300000000</v>
      </c>
      <c r="AF581" s="12">
        <f t="shared" si="301"/>
        <v>550000000</v>
      </c>
      <c r="AG581" s="12">
        <v>0</v>
      </c>
      <c r="AH581" s="12">
        <v>0</v>
      </c>
      <c r="AI581" s="12">
        <v>0</v>
      </c>
      <c r="AJ581" s="12">
        <v>101334000</v>
      </c>
      <c r="AK581" s="12">
        <v>217068000</v>
      </c>
      <c r="AL581" s="12">
        <v>101334000</v>
      </c>
      <c r="AM581" s="12">
        <v>318402000</v>
      </c>
      <c r="AN581" s="12">
        <f>SUMIFS('[1]DATA THÔ IN'!$P$4:$P$12031,'[1]DATA THÔ IN'!$H$4:$H$12031,$A581,'[1]DATA THÔ IN'!$AC$4:$AC$12031,$E581,'[1]DATA THÔ IN'!$AH$4:$AH$12031,"Tiến độ 1")</f>
        <v>151104000</v>
      </c>
      <c r="AO581" s="12">
        <f>SUMIFS('[1]DATA THÔ IN'!$P$4:$P$12031,'[1]DATA THÔ IN'!$H$4:$H$12031,$A581,'[1]DATA THÔ IN'!$AC$4:$AC$12031,$E581,'[1]DATA THÔ IN'!$AH$4:$AH$12031,"Tiến độ 2")</f>
        <v>41225500</v>
      </c>
      <c r="AP581" s="12">
        <f>SUMIFS('[1]TIẾN ĐỘ %'!$N$6:$N$1034,'[1]TIẾN ĐỘ %'!$G$6:$G$1034,A581,'[1]TIẾN ĐỘ %'!$F$6:$F$1034,$E581)</f>
        <v>391685500</v>
      </c>
      <c r="AQ581" s="12">
        <f t="shared" si="302"/>
        <v>710087500</v>
      </c>
      <c r="AR581" s="15">
        <f t="shared" si="336"/>
        <v>0</v>
      </c>
      <c r="AS581" s="15">
        <f t="shared" si="337"/>
        <v>0</v>
      </c>
      <c r="AT581" s="15">
        <f t="shared" si="338"/>
        <v>0</v>
      </c>
      <c r="AU581" s="16">
        <f t="shared" si="339"/>
        <v>0.40533599999999997</v>
      </c>
      <c r="AV581" s="16">
        <f t="shared" si="340"/>
        <v>0.86827200000000004</v>
      </c>
      <c r="AW581" s="16">
        <f t="shared" si="341"/>
        <v>1.2736080000000001</v>
      </c>
      <c r="AX581" s="16">
        <f t="shared" si="304"/>
        <v>0.50368000000000002</v>
      </c>
      <c r="AY581" s="16">
        <f t="shared" si="305"/>
        <v>0.13741833333333334</v>
      </c>
      <c r="AZ581" s="16">
        <f t="shared" si="306"/>
        <v>1.3056183333333333</v>
      </c>
      <c r="BA581" s="16">
        <f t="shared" si="307"/>
        <v>1.2910681818181817</v>
      </c>
    </row>
    <row r="582" spans="1:53" x14ac:dyDescent="0.25">
      <c r="A582" s="8" t="s">
        <v>1450</v>
      </c>
      <c r="B582" s="32" t="s">
        <v>1456</v>
      </c>
      <c r="C582" s="32" t="s">
        <v>1457</v>
      </c>
      <c r="D582" s="9" t="s">
        <v>55</v>
      </c>
      <c r="E582" s="9" t="s">
        <v>1466</v>
      </c>
      <c r="F582" s="28" t="s">
        <v>70</v>
      </c>
      <c r="G582" s="9" t="s">
        <v>57</v>
      </c>
      <c r="H582" s="11">
        <v>3.5000000000000003E-2</v>
      </c>
      <c r="I582" s="11"/>
      <c r="J582" s="11">
        <v>0.01</v>
      </c>
      <c r="K582" s="11">
        <v>0.01</v>
      </c>
      <c r="L582" s="11">
        <v>5.0000000000000001E-3</v>
      </c>
      <c r="M582" s="11">
        <v>5.0000000000000001E-3</v>
      </c>
      <c r="N582" s="11"/>
      <c r="O582" s="12">
        <f t="shared" si="327"/>
        <v>0</v>
      </c>
      <c r="P582" s="12">
        <f t="shared" si="328"/>
        <v>0</v>
      </c>
      <c r="Q582" s="12">
        <f t="shared" si="329"/>
        <v>0</v>
      </c>
      <c r="R582" s="12">
        <f t="shared" si="330"/>
        <v>0</v>
      </c>
      <c r="S582" s="12">
        <f t="shared" ref="S582:S602" si="342">ROUND(AM582*I582,0)</f>
        <v>0</v>
      </c>
      <c r="T582" s="12">
        <f t="shared" ref="T582:T602" si="343">ROUND(IF(AU582&gt;=40%,AJ582*J582*(100%-H582),0),0)</f>
        <v>875819</v>
      </c>
      <c r="U582" s="12">
        <f t="shared" ref="U582:U602" si="344">ROUND(IF(OR(AV582&gt;=60%,(AU582+AV582)&gt;=100%),AK582*J582*(100%-H582),0),0)</f>
        <v>1355694</v>
      </c>
      <c r="V582" s="12">
        <f t="shared" ref="V582:V602" si="345">ROUND(IF(AW582&gt;=100%,AM582*(100%-H582)*K582,0),0)</f>
        <v>2231512</v>
      </c>
      <c r="W582" s="12">
        <f t="shared" si="303"/>
        <v>907584</v>
      </c>
      <c r="X582" s="12">
        <f t="shared" si="331"/>
        <v>0</v>
      </c>
      <c r="Y582" s="12">
        <f t="shared" si="332"/>
        <v>1949886.72</v>
      </c>
      <c r="Z582" s="12">
        <f t="shared" si="333"/>
        <v>0</v>
      </c>
      <c r="AA582" s="12">
        <f t="shared" si="334"/>
        <v>3373064.86</v>
      </c>
      <c r="AB582" s="12">
        <f t="shared" si="335"/>
        <v>2802288.59</v>
      </c>
      <c r="AC582" s="12">
        <v>0</v>
      </c>
      <c r="AD582" s="12">
        <v>200000000</v>
      </c>
      <c r="AE582" s="12">
        <f>SUMIFS('[1]TIẾN ĐỘ %'!$M$6:$M$1034,'[1]TIẾN ĐỘ %'!$G$6:$G$1034,$A582,'[1]TIẾN ĐỘ %'!$F$6:$F$1034,$E582)</f>
        <v>300000000</v>
      </c>
      <c r="AF582" s="12">
        <f t="shared" ref="AF582:AF636" si="346">+SUM(AC582:AE582)</f>
        <v>500000000</v>
      </c>
      <c r="AG582" s="12">
        <v>0</v>
      </c>
      <c r="AH582" s="12">
        <v>0</v>
      </c>
      <c r="AI582" s="12">
        <v>0</v>
      </c>
      <c r="AJ582" s="12">
        <v>90758400</v>
      </c>
      <c r="AK582" s="12">
        <v>140486400</v>
      </c>
      <c r="AL582" s="12">
        <v>90758400</v>
      </c>
      <c r="AM582" s="12">
        <v>231244800</v>
      </c>
      <c r="AN582" s="12">
        <f>SUMIFS('[1]DATA THÔ IN'!$P$4:$P$12031,'[1]DATA THÔ IN'!$H$4:$H$12031,$A582,'[1]DATA THÔ IN'!$AC$4:$AC$12031,$E582,'[1]DATA THÔ IN'!$AH$4:$AH$12031,"Tiến độ 1")</f>
        <v>202060800</v>
      </c>
      <c r="AO582" s="12">
        <f>SUMIFS('[1]DATA THÔ IN'!$P$4:$P$12031,'[1]DATA THÔ IN'!$H$4:$H$12031,$A582,'[1]DATA THÔ IN'!$AC$4:$AC$12031,$E582,'[1]DATA THÔ IN'!$AH$4:$AH$12031,"Tiến độ 2")</f>
        <v>81297200</v>
      </c>
      <c r="AP582" s="12">
        <f>SUMIFS('[1]TIẾN ĐỘ %'!$N$6:$N$1034,'[1]TIẾN ĐỘ %'!$G$6:$G$1034,A582,'[1]TIẾN ĐỘ %'!$F$6:$F$1034,$E582)</f>
        <v>349540400</v>
      </c>
      <c r="AQ582" s="12">
        <f t="shared" ref="AQ582:AQ636" si="347">+AP582+AM582+AI582</f>
        <v>580785200</v>
      </c>
      <c r="AR582" s="15">
        <f t="shared" si="336"/>
        <v>0</v>
      </c>
      <c r="AS582" s="15">
        <f t="shared" si="337"/>
        <v>0</v>
      </c>
      <c r="AT582" s="15">
        <f t="shared" si="338"/>
        <v>0</v>
      </c>
      <c r="AU582" s="16">
        <f t="shared" si="339"/>
        <v>0.45379199999999997</v>
      </c>
      <c r="AV582" s="16">
        <f t="shared" si="340"/>
        <v>0.70243199999999995</v>
      </c>
      <c r="AW582" s="16">
        <f t="shared" si="341"/>
        <v>1.1562239999999999</v>
      </c>
      <c r="AX582" s="16">
        <f t="shared" si="304"/>
        <v>0.67353600000000002</v>
      </c>
      <c r="AY582" s="16">
        <f t="shared" si="305"/>
        <v>0.27099066666666666</v>
      </c>
      <c r="AZ582" s="16">
        <f t="shared" si="306"/>
        <v>1.1651346666666667</v>
      </c>
      <c r="BA582" s="16">
        <f t="shared" si="307"/>
        <v>1.1615704</v>
      </c>
    </row>
    <row r="583" spans="1:53" x14ac:dyDescent="0.25">
      <c r="A583" s="8" t="s">
        <v>1450</v>
      </c>
      <c r="B583" s="32" t="s">
        <v>1461</v>
      </c>
      <c r="C583" s="32" t="s">
        <v>1462</v>
      </c>
      <c r="D583" s="9" t="s">
        <v>55</v>
      </c>
      <c r="E583" s="9" t="s">
        <v>160</v>
      </c>
      <c r="F583" s="28" t="s">
        <v>70</v>
      </c>
      <c r="G583" s="9" t="s">
        <v>57</v>
      </c>
      <c r="H583" s="11">
        <v>3.5000000000000003E-2</v>
      </c>
      <c r="I583" s="11"/>
      <c r="J583" s="11">
        <v>0.01</v>
      </c>
      <c r="K583" s="11">
        <v>0.01</v>
      </c>
      <c r="L583" s="11">
        <v>5.0000000000000001E-3</v>
      </c>
      <c r="M583" s="11">
        <v>5.0000000000000001E-3</v>
      </c>
      <c r="N583" s="11"/>
      <c r="O583" s="12">
        <f t="shared" si="327"/>
        <v>0</v>
      </c>
      <c r="P583" s="12">
        <f t="shared" si="328"/>
        <v>0</v>
      </c>
      <c r="Q583" s="12">
        <f t="shared" si="329"/>
        <v>0</v>
      </c>
      <c r="R583" s="12">
        <f t="shared" si="330"/>
        <v>0</v>
      </c>
      <c r="S583" s="12">
        <f t="shared" si="342"/>
        <v>0</v>
      </c>
      <c r="T583" s="12">
        <f t="shared" si="343"/>
        <v>190144</v>
      </c>
      <c r="U583" s="12">
        <f t="shared" si="344"/>
        <v>221757</v>
      </c>
      <c r="V583" s="12">
        <f t="shared" si="345"/>
        <v>411901</v>
      </c>
      <c r="W583" s="12">
        <f t="shared" ref="W583:W602" si="348">ROUND(AL583*1%,0)</f>
        <v>197040</v>
      </c>
      <c r="X583" s="12">
        <f t="shared" si="331"/>
        <v>0</v>
      </c>
      <c r="Y583" s="12">
        <f t="shared" si="332"/>
        <v>343462.8</v>
      </c>
      <c r="Z583" s="12">
        <f t="shared" si="333"/>
        <v>161791.9</v>
      </c>
      <c r="AA583" s="12">
        <f t="shared" si="334"/>
        <v>1125016.3</v>
      </c>
      <c r="AB583" s="12">
        <f t="shared" si="335"/>
        <v>768458.45</v>
      </c>
      <c r="AC583" s="12">
        <v>0</v>
      </c>
      <c r="AD583" s="12">
        <v>40000000</v>
      </c>
      <c r="AE583" s="12">
        <f>SUMIFS('[1]TIẾN ĐỘ %'!$M$6:$M$1034,'[1]TIẾN ĐỘ %'!$G$6:$G$1034,$A583,'[1]TIẾN ĐỘ %'!$F$6:$F$1034,$E583)</f>
        <v>40000000</v>
      </c>
      <c r="AF583" s="12">
        <f t="shared" si="346"/>
        <v>80000000</v>
      </c>
      <c r="AG583" s="12">
        <v>0</v>
      </c>
      <c r="AH583" s="12">
        <v>0</v>
      </c>
      <c r="AI583" s="12">
        <v>0</v>
      </c>
      <c r="AJ583" s="12">
        <v>19704000</v>
      </c>
      <c r="AK583" s="12">
        <v>22980000</v>
      </c>
      <c r="AL583" s="12">
        <v>19704000</v>
      </c>
      <c r="AM583" s="12">
        <v>42684000</v>
      </c>
      <c r="AN583" s="12">
        <f>SUMIFS('[1]DATA THÔ IN'!$P$4:$P$12031,'[1]DATA THÔ IN'!$H$4:$H$12031,$A583,'[1]DATA THÔ IN'!$AC$4:$AC$12031,$E583,'[1]DATA THÔ IN'!$AH$4:$AH$12031,"Tiến độ 1")</f>
        <v>35592000</v>
      </c>
      <c r="AO583" s="12">
        <f>SUMIFS('[1]DATA THÔ IN'!$P$4:$P$12031,'[1]DATA THÔ IN'!$H$4:$H$12031,$A583,'[1]DATA THÔ IN'!$AC$4:$AC$12031,$E583,'[1]DATA THÔ IN'!$AH$4:$AH$12031,"Tiến độ 2")</f>
        <v>16766000</v>
      </c>
      <c r="AP583" s="12">
        <f>SUMIFS('[1]TIẾN ĐỘ %'!$N$6:$N$1034,'[1]TIẾN ĐỘ %'!$G$6:$G$1034,A583,'[1]TIẾN ĐỘ %'!$F$6:$F$1034,$E583)</f>
        <v>116582000</v>
      </c>
      <c r="AQ583" s="12">
        <f t="shared" si="347"/>
        <v>159266000</v>
      </c>
      <c r="AR583" s="15">
        <f t="shared" si="336"/>
        <v>0</v>
      </c>
      <c r="AS583" s="15">
        <f t="shared" si="337"/>
        <v>0</v>
      </c>
      <c r="AT583" s="15">
        <f t="shared" si="338"/>
        <v>0</v>
      </c>
      <c r="AU583" s="16">
        <f t="shared" si="339"/>
        <v>0.49259999999999998</v>
      </c>
      <c r="AV583" s="16">
        <f t="shared" si="340"/>
        <v>0.57450000000000001</v>
      </c>
      <c r="AW583" s="16">
        <f t="shared" si="341"/>
        <v>1.0670999999999999</v>
      </c>
      <c r="AX583" s="16">
        <f t="shared" ref="AX583:AX636" si="349">IFERROR(AN583/$AE583,0)</f>
        <v>0.88980000000000004</v>
      </c>
      <c r="AY583" s="16">
        <f t="shared" ref="AY583:AY636" si="350">IFERROR(AO583/$AE583,0)</f>
        <v>0.41915000000000002</v>
      </c>
      <c r="AZ583" s="16">
        <f t="shared" ref="AZ583:AZ636" si="351">IFERROR(AP583/$AE583,0)</f>
        <v>2.9145500000000002</v>
      </c>
      <c r="BA583" s="16">
        <f t="shared" ref="BA583:BA636" si="352">IFERROR(AQ583/AF583,0)</f>
        <v>1.9908250000000001</v>
      </c>
    </row>
    <row r="584" spans="1:53" x14ac:dyDescent="0.25">
      <c r="A584" s="8" t="s">
        <v>1450</v>
      </c>
      <c r="B584" s="32" t="s">
        <v>1403</v>
      </c>
      <c r="C584" s="32" t="s">
        <v>1404</v>
      </c>
      <c r="D584" s="9" t="s">
        <v>55</v>
      </c>
      <c r="E584" s="9" t="s">
        <v>102</v>
      </c>
      <c r="F584" s="28" t="s">
        <v>70</v>
      </c>
      <c r="G584" s="9" t="s">
        <v>57</v>
      </c>
      <c r="H584" s="11">
        <v>3.5000000000000003E-2</v>
      </c>
      <c r="I584" s="11"/>
      <c r="J584" s="11">
        <v>0.01</v>
      </c>
      <c r="K584" s="11">
        <v>0.01</v>
      </c>
      <c r="L584" s="11">
        <v>5.0000000000000001E-3</v>
      </c>
      <c r="M584" s="11">
        <v>5.0000000000000001E-3</v>
      </c>
      <c r="N584" s="11"/>
      <c r="O584" s="12">
        <f t="shared" si="327"/>
        <v>0</v>
      </c>
      <c r="P584" s="12">
        <f t="shared" si="328"/>
        <v>0</v>
      </c>
      <c r="Q584" s="12">
        <f t="shared" si="329"/>
        <v>0</v>
      </c>
      <c r="R584" s="12">
        <f t="shared" si="330"/>
        <v>203808</v>
      </c>
      <c r="S584" s="12">
        <f t="shared" si="342"/>
        <v>0</v>
      </c>
      <c r="T584" s="12">
        <f t="shared" si="343"/>
        <v>0</v>
      </c>
      <c r="U584" s="12">
        <f t="shared" si="344"/>
        <v>0</v>
      </c>
      <c r="V584" s="12">
        <f t="shared" si="345"/>
        <v>0</v>
      </c>
      <c r="W584" s="12">
        <f t="shared" si="348"/>
        <v>1279155</v>
      </c>
      <c r="X584" s="12">
        <f t="shared" si="331"/>
        <v>0</v>
      </c>
      <c r="Y584" s="12">
        <f t="shared" si="332"/>
        <v>370560</v>
      </c>
      <c r="Z584" s="12">
        <f t="shared" si="333"/>
        <v>0</v>
      </c>
      <c r="AA584" s="12">
        <f t="shared" si="334"/>
        <v>592780.19999999995</v>
      </c>
      <c r="AB584" s="12">
        <f t="shared" si="335"/>
        <v>1015486.3875</v>
      </c>
      <c r="AC584" s="12">
        <v>21120000</v>
      </c>
      <c r="AD584" s="12">
        <v>0</v>
      </c>
      <c r="AE584" s="12">
        <f>SUMIFS('[1]TIẾN ĐỘ %'!$M$6:$M$1034,'[1]TIẾN ĐỘ %'!$G$6:$G$1034,$A584,'[1]TIẾN ĐỘ %'!$F$6:$F$1034,$E584)</f>
        <v>30000000</v>
      </c>
      <c r="AF584" s="12">
        <f t="shared" si="346"/>
        <v>51120000</v>
      </c>
      <c r="AG584" s="12">
        <v>0</v>
      </c>
      <c r="AH584" s="12">
        <v>0</v>
      </c>
      <c r="AI584" s="12">
        <v>21120000</v>
      </c>
      <c r="AJ584" s="12">
        <v>127915500</v>
      </c>
      <c r="AK584" s="12">
        <v>0</v>
      </c>
      <c r="AL584" s="12">
        <v>127915500</v>
      </c>
      <c r="AM584" s="12">
        <v>127915500</v>
      </c>
      <c r="AN584" s="12">
        <f>SUMIFS('[1]DATA THÔ IN'!$P$4:$P$12031,'[1]DATA THÔ IN'!$H$4:$H$12031,$A584,'[1]DATA THÔ IN'!$AC$4:$AC$12031,$E584,'[1]DATA THÔ IN'!$AH$4:$AH$12031,"Tiến độ 1")</f>
        <v>38400000</v>
      </c>
      <c r="AO584" s="12">
        <f>SUMIFS('[1]DATA THÔ IN'!$P$4:$P$12031,'[1]DATA THÔ IN'!$H$4:$H$12031,$A584,'[1]DATA THÔ IN'!$AC$4:$AC$12031,$E584,'[1]DATA THÔ IN'!$AH$4:$AH$12031,"Tiến độ 2")</f>
        <v>0</v>
      </c>
      <c r="AP584" s="12">
        <f>SUMIFS('[1]TIẾN ĐỘ %'!$N$6:$N$1034,'[1]TIẾN ĐỘ %'!$G$6:$G$1034,A584,'[1]TIẾN ĐỘ %'!$F$6:$F$1034,$E584)</f>
        <v>61428000</v>
      </c>
      <c r="AQ584" s="12">
        <f t="shared" si="347"/>
        <v>210463500</v>
      </c>
      <c r="AR584" s="15">
        <f t="shared" si="336"/>
        <v>0</v>
      </c>
      <c r="AS584" s="15">
        <f t="shared" si="337"/>
        <v>0</v>
      </c>
      <c r="AT584" s="15">
        <f t="shared" si="338"/>
        <v>1</v>
      </c>
      <c r="AU584" s="16">
        <f t="shared" si="339"/>
        <v>0</v>
      </c>
      <c r="AV584" s="16">
        <f t="shared" si="340"/>
        <v>0</v>
      </c>
      <c r="AW584" s="16">
        <f t="shared" si="341"/>
        <v>0</v>
      </c>
      <c r="AX584" s="16">
        <f t="shared" si="349"/>
        <v>1.28</v>
      </c>
      <c r="AY584" s="16">
        <f t="shared" si="350"/>
        <v>0</v>
      </c>
      <c r="AZ584" s="16">
        <f t="shared" si="351"/>
        <v>2.0476000000000001</v>
      </c>
      <c r="BA584" s="16">
        <f t="shared" si="352"/>
        <v>4.1170481220657278</v>
      </c>
    </row>
    <row r="585" spans="1:53" x14ac:dyDescent="0.25">
      <c r="A585" s="8" t="s">
        <v>1450</v>
      </c>
      <c r="B585" s="32" t="s">
        <v>1405</v>
      </c>
      <c r="C585" s="32" t="s">
        <v>1406</v>
      </c>
      <c r="D585" s="9" t="s">
        <v>55</v>
      </c>
      <c r="E585" s="9" t="s">
        <v>193</v>
      </c>
      <c r="F585" s="28" t="s">
        <v>70</v>
      </c>
      <c r="G585" s="9" t="s">
        <v>57</v>
      </c>
      <c r="H585" s="11">
        <v>3.5000000000000003E-2</v>
      </c>
      <c r="I585" s="11"/>
      <c r="J585" s="11">
        <v>0.01</v>
      </c>
      <c r="K585" s="11">
        <v>0.01</v>
      </c>
      <c r="L585" s="11">
        <v>5.0000000000000001E-3</v>
      </c>
      <c r="M585" s="11">
        <v>5.0000000000000001E-3</v>
      </c>
      <c r="N585" s="11"/>
      <c r="O585" s="12">
        <f t="shared" si="327"/>
        <v>0</v>
      </c>
      <c r="P585" s="12">
        <f t="shared" si="328"/>
        <v>0</v>
      </c>
      <c r="Q585" s="12">
        <f t="shared" si="329"/>
        <v>0</v>
      </c>
      <c r="R585" s="12">
        <f t="shared" si="330"/>
        <v>942515.5</v>
      </c>
      <c r="S585" s="12">
        <f t="shared" si="342"/>
        <v>0</v>
      </c>
      <c r="T585" s="12">
        <f t="shared" si="343"/>
        <v>1055585</v>
      </c>
      <c r="U585" s="12">
        <f t="shared" si="344"/>
        <v>945459</v>
      </c>
      <c r="V585" s="12">
        <f t="shared" si="345"/>
        <v>2001043</v>
      </c>
      <c r="W585" s="12">
        <f t="shared" si="348"/>
        <v>1093870</v>
      </c>
      <c r="X585" s="12">
        <f t="shared" si="331"/>
        <v>0</v>
      </c>
      <c r="Y585" s="12">
        <f t="shared" si="332"/>
        <v>398255.5</v>
      </c>
      <c r="Z585" s="12">
        <f t="shared" si="333"/>
        <v>0</v>
      </c>
      <c r="AA585" s="12">
        <f t="shared" si="334"/>
        <v>0</v>
      </c>
      <c r="AB585" s="12">
        <f t="shared" si="335"/>
        <v>1670907.15</v>
      </c>
      <c r="AC585" s="12">
        <v>97670000</v>
      </c>
      <c r="AD585" s="12">
        <v>120000000</v>
      </c>
      <c r="AE585" s="12">
        <f>SUMIFS('[1]TIẾN ĐỘ %'!$M$6:$M$1034,'[1]TIẾN ĐỘ %'!$G$6:$G$1034,$A585,'[1]TIẾN ĐỘ %'!$F$6:$F$1034,$E585)</f>
        <v>65000000</v>
      </c>
      <c r="AF585" s="12">
        <f t="shared" si="346"/>
        <v>282670000</v>
      </c>
      <c r="AG585" s="12">
        <v>0</v>
      </c>
      <c r="AH585" s="12">
        <v>0</v>
      </c>
      <c r="AI585" s="12">
        <v>97670000</v>
      </c>
      <c r="AJ585" s="12">
        <v>109387000</v>
      </c>
      <c r="AK585" s="12">
        <v>97975000</v>
      </c>
      <c r="AL585" s="12">
        <v>109387000</v>
      </c>
      <c r="AM585" s="12">
        <v>207362000</v>
      </c>
      <c r="AN585" s="12">
        <f>SUMIFS('[1]DATA THÔ IN'!$P$4:$P$12031,'[1]DATA THÔ IN'!$H$4:$H$12031,$A585,'[1]DATA THÔ IN'!$AC$4:$AC$12031,$E585,'[1]DATA THÔ IN'!$AH$4:$AH$12031,"Tiến độ 1")</f>
        <v>41270000</v>
      </c>
      <c r="AO585" s="12">
        <f>SUMIFS('[1]DATA THÔ IN'!$P$4:$P$12031,'[1]DATA THÔ IN'!$H$4:$H$12031,$A585,'[1]DATA THÔ IN'!$AC$4:$AC$12031,$E585,'[1]DATA THÔ IN'!$AH$4:$AH$12031,"Tiến độ 2")</f>
        <v>0</v>
      </c>
      <c r="AP585" s="12">
        <f>SUMIFS('[1]TIẾN ĐỘ %'!$N$6:$N$1034,'[1]TIẾN ĐỘ %'!$G$6:$G$1034,A585,'[1]TIẾN ĐỘ %'!$F$6:$F$1034,$E585)</f>
        <v>41270000</v>
      </c>
      <c r="AQ585" s="12">
        <f t="shared" si="347"/>
        <v>346302000</v>
      </c>
      <c r="AR585" s="15">
        <f t="shared" si="336"/>
        <v>0</v>
      </c>
      <c r="AS585" s="15">
        <f t="shared" si="337"/>
        <v>0</v>
      </c>
      <c r="AT585" s="15">
        <f t="shared" si="338"/>
        <v>1</v>
      </c>
      <c r="AU585" s="16">
        <f t="shared" si="339"/>
        <v>0.91155833333333336</v>
      </c>
      <c r="AV585" s="16">
        <f t="shared" si="340"/>
        <v>0.81645833333333329</v>
      </c>
      <c r="AW585" s="16">
        <f t="shared" si="341"/>
        <v>1.7280166666666668</v>
      </c>
      <c r="AX585" s="16">
        <f t="shared" si="349"/>
        <v>0.63492307692307692</v>
      </c>
      <c r="AY585" s="16">
        <f t="shared" si="350"/>
        <v>0</v>
      </c>
      <c r="AZ585" s="16">
        <f t="shared" si="351"/>
        <v>0.63492307692307692</v>
      </c>
      <c r="BA585" s="16">
        <f t="shared" si="352"/>
        <v>1.2251105529415927</v>
      </c>
    </row>
    <row r="586" spans="1:53" x14ac:dyDescent="0.25">
      <c r="A586" s="8" t="s">
        <v>1450</v>
      </c>
      <c r="B586" s="32" t="s">
        <v>1407</v>
      </c>
      <c r="C586" s="32" t="s">
        <v>1408</v>
      </c>
      <c r="D586" s="9" t="s">
        <v>55</v>
      </c>
      <c r="E586" s="9" t="s">
        <v>249</v>
      </c>
      <c r="F586" s="28" t="s">
        <v>70</v>
      </c>
      <c r="G586" s="9" t="s">
        <v>57</v>
      </c>
      <c r="H586" s="11">
        <v>3.5000000000000003E-2</v>
      </c>
      <c r="I586" s="11"/>
      <c r="J586" s="11">
        <v>0.01</v>
      </c>
      <c r="K586" s="11">
        <v>0.01</v>
      </c>
      <c r="L586" s="11">
        <v>5.0000000000000001E-3</v>
      </c>
      <c r="M586" s="11">
        <v>5.0000000000000001E-3</v>
      </c>
      <c r="N586" s="11"/>
      <c r="O586" s="12">
        <f t="shared" si="327"/>
        <v>0</v>
      </c>
      <c r="P586" s="12">
        <f t="shared" si="328"/>
        <v>0</v>
      </c>
      <c r="Q586" s="12">
        <f t="shared" si="329"/>
        <v>0</v>
      </c>
      <c r="R586" s="12">
        <f t="shared" si="330"/>
        <v>0</v>
      </c>
      <c r="S586" s="12">
        <f t="shared" si="342"/>
        <v>0</v>
      </c>
      <c r="T586" s="12">
        <f t="shared" si="343"/>
        <v>0</v>
      </c>
      <c r="U586" s="12">
        <f t="shared" si="344"/>
        <v>0</v>
      </c>
      <c r="V586" s="12">
        <f t="shared" si="345"/>
        <v>0</v>
      </c>
      <c r="W586" s="12">
        <f t="shared" si="348"/>
        <v>129496</v>
      </c>
      <c r="X586" s="12">
        <f t="shared" si="331"/>
        <v>0</v>
      </c>
      <c r="Y586" s="12">
        <f t="shared" si="332"/>
        <v>93381.119999999995</v>
      </c>
      <c r="Z586" s="12">
        <f t="shared" si="333"/>
        <v>0</v>
      </c>
      <c r="AA586" s="12">
        <f t="shared" si="334"/>
        <v>626570.64</v>
      </c>
      <c r="AB586" s="12">
        <f t="shared" si="335"/>
        <v>375767.14</v>
      </c>
      <c r="AC586" s="12">
        <v>0</v>
      </c>
      <c r="AD586" s="12">
        <v>0</v>
      </c>
      <c r="AE586" s="12">
        <f>SUMIFS('[1]TIẾN ĐỘ %'!$M$6:$M$1034,'[1]TIẾN ĐỘ %'!$G$6:$G$1034,$A586,'[1]TIẾN ĐỘ %'!$F$6:$F$1034,$E586)</f>
        <v>20000000</v>
      </c>
      <c r="AF586" s="12">
        <f t="shared" si="346"/>
        <v>20000000</v>
      </c>
      <c r="AG586" s="12">
        <v>0</v>
      </c>
      <c r="AH586" s="12">
        <v>0</v>
      </c>
      <c r="AI586" s="12">
        <v>0</v>
      </c>
      <c r="AJ586" s="12">
        <v>12949600</v>
      </c>
      <c r="AK586" s="12">
        <v>0</v>
      </c>
      <c r="AL586" s="12">
        <v>12949600</v>
      </c>
      <c r="AM586" s="12">
        <v>12949600</v>
      </c>
      <c r="AN586" s="12">
        <f>SUMIFS('[1]DATA THÔ IN'!$P$4:$P$12031,'[1]DATA THÔ IN'!$H$4:$H$12031,$A586,'[1]DATA THÔ IN'!$AC$4:$AC$12031,$E586,'[1]DATA THÔ IN'!$AH$4:$AH$12031,"Tiến độ 1")</f>
        <v>9676800</v>
      </c>
      <c r="AO586" s="12">
        <f>SUMIFS('[1]DATA THÔ IN'!$P$4:$P$12031,'[1]DATA THÔ IN'!$H$4:$H$12031,$A586,'[1]DATA THÔ IN'!$AC$4:$AC$12031,$E586,'[1]DATA THÔ IN'!$AH$4:$AH$12031,"Tiến độ 2")</f>
        <v>0</v>
      </c>
      <c r="AP586" s="12">
        <f>SUMIFS('[1]TIẾN ĐỘ %'!$N$6:$N$1034,'[1]TIẾN ĐỘ %'!$G$6:$G$1034,A586,'[1]TIẾN ĐỘ %'!$F$6:$F$1034,$E586)</f>
        <v>64929600</v>
      </c>
      <c r="AQ586" s="12">
        <f t="shared" si="347"/>
        <v>77879200</v>
      </c>
      <c r="AR586" s="15">
        <f t="shared" si="336"/>
        <v>0</v>
      </c>
      <c r="AS586" s="15">
        <f t="shared" si="337"/>
        <v>0</v>
      </c>
      <c r="AT586" s="15">
        <f t="shared" si="338"/>
        <v>0</v>
      </c>
      <c r="AU586" s="16">
        <f t="shared" si="339"/>
        <v>0</v>
      </c>
      <c r="AV586" s="16">
        <f t="shared" si="340"/>
        <v>0</v>
      </c>
      <c r="AW586" s="16">
        <f t="shared" si="341"/>
        <v>0</v>
      </c>
      <c r="AX586" s="16">
        <f t="shared" si="349"/>
        <v>0.48383999999999999</v>
      </c>
      <c r="AY586" s="16">
        <f t="shared" si="350"/>
        <v>0</v>
      </c>
      <c r="AZ586" s="16">
        <f t="shared" si="351"/>
        <v>3.24648</v>
      </c>
      <c r="BA586" s="16">
        <f t="shared" si="352"/>
        <v>3.8939599999999999</v>
      </c>
    </row>
    <row r="587" spans="1:53" x14ac:dyDescent="0.25">
      <c r="A587" s="8" t="s">
        <v>1451</v>
      </c>
      <c r="B587" s="32" t="s">
        <v>1409</v>
      </c>
      <c r="C587" s="32" t="s">
        <v>1410</v>
      </c>
      <c r="D587" s="28" t="s">
        <v>1001</v>
      </c>
      <c r="E587" s="9" t="s">
        <v>52</v>
      </c>
      <c r="F587" s="28" t="s">
        <v>1002</v>
      </c>
      <c r="G587" s="28" t="s">
        <v>998</v>
      </c>
      <c r="H587" s="11"/>
      <c r="I587" s="11"/>
      <c r="J587" s="11"/>
      <c r="K587" s="11"/>
      <c r="L587" s="11"/>
      <c r="M587" s="11"/>
      <c r="N587" s="11"/>
      <c r="O587" s="12">
        <f t="shared" si="327"/>
        <v>0</v>
      </c>
      <c r="P587" s="12">
        <f t="shared" si="328"/>
        <v>0</v>
      </c>
      <c r="Q587" s="12">
        <f t="shared" si="329"/>
        <v>0</v>
      </c>
      <c r="R587" s="12">
        <f t="shared" si="330"/>
        <v>0</v>
      </c>
      <c r="S587" s="12">
        <f t="shared" si="342"/>
        <v>0</v>
      </c>
      <c r="T587" s="12">
        <f t="shared" si="343"/>
        <v>0</v>
      </c>
      <c r="U587" s="12">
        <f t="shared" si="344"/>
        <v>0</v>
      </c>
      <c r="V587" s="12">
        <f t="shared" si="345"/>
        <v>0</v>
      </c>
      <c r="W587" s="12">
        <f t="shared" si="348"/>
        <v>301200</v>
      </c>
      <c r="X587" s="12">
        <f t="shared" si="331"/>
        <v>0</v>
      </c>
      <c r="Y587" s="12">
        <f t="shared" si="332"/>
        <v>0</v>
      </c>
      <c r="Z587" s="12">
        <f t="shared" si="333"/>
        <v>0</v>
      </c>
      <c r="AA587" s="12">
        <f t="shared" si="334"/>
        <v>0</v>
      </c>
      <c r="AB587" s="12">
        <f t="shared" si="335"/>
        <v>0</v>
      </c>
      <c r="AC587" s="12"/>
      <c r="AD587" s="12">
        <v>0</v>
      </c>
      <c r="AE587" s="12">
        <f>SUMIFS('[1]TIẾN ĐỘ %'!$M$6:$M$1034,'[1]TIẾN ĐỘ %'!$G$6:$G$1034,$A587,'[1]TIẾN ĐỘ %'!$F$6:$F$1034,$E587)</f>
        <v>0</v>
      </c>
      <c r="AF587" s="12">
        <f t="shared" si="346"/>
        <v>0</v>
      </c>
      <c r="AG587" s="12">
        <v>30120000</v>
      </c>
      <c r="AH587" s="12"/>
      <c r="AI587" s="12">
        <v>30120000</v>
      </c>
      <c r="AJ587" s="12">
        <v>30120000</v>
      </c>
      <c r="AK587" s="12">
        <v>0</v>
      </c>
      <c r="AL587" s="12">
        <v>30120000</v>
      </c>
      <c r="AM587" s="12">
        <v>30120000</v>
      </c>
      <c r="AN587" s="12">
        <f>SUMIFS('[1]DATA THÔ IN'!$P$4:$P$12031,'[1]DATA THÔ IN'!$H$4:$H$12031,$A587,'[1]DATA THÔ IN'!$AC$4:$AC$12031,$E587,'[1]DATA THÔ IN'!$AH$4:$AH$12031,"Tiến độ 1")</f>
        <v>60240000</v>
      </c>
      <c r="AO587" s="12">
        <f>SUMIFS('[1]DATA THÔ IN'!$P$4:$P$12031,'[1]DATA THÔ IN'!$H$4:$H$12031,$A587,'[1]DATA THÔ IN'!$AC$4:$AC$12031,$E587,'[1]DATA THÔ IN'!$AH$4:$AH$12031,"Tiến độ 2")</f>
        <v>0</v>
      </c>
      <c r="AP587" s="12">
        <f>SUMIFS('[1]TIẾN ĐỘ %'!$N$6:$N$1034,'[1]TIẾN ĐỘ %'!$G$6:$G$1034,A587,'[1]TIẾN ĐỘ %'!$F$6:$F$1034,$E587)</f>
        <v>60240000</v>
      </c>
      <c r="AQ587" s="12">
        <f t="shared" si="347"/>
        <v>120480000</v>
      </c>
      <c r="AR587" s="15">
        <f t="shared" si="336"/>
        <v>0</v>
      </c>
      <c r="AS587" s="15">
        <f t="shared" si="337"/>
        <v>0</v>
      </c>
      <c r="AT587" s="15">
        <f t="shared" si="338"/>
        <v>0</v>
      </c>
      <c r="AU587" s="16">
        <f t="shared" si="339"/>
        <v>0</v>
      </c>
      <c r="AV587" s="16">
        <f t="shared" si="340"/>
        <v>0</v>
      </c>
      <c r="AW587" s="16">
        <f t="shared" si="341"/>
        <v>0</v>
      </c>
      <c r="AX587" s="16">
        <f t="shared" si="349"/>
        <v>0</v>
      </c>
      <c r="AY587" s="16">
        <f t="shared" si="350"/>
        <v>0</v>
      </c>
      <c r="AZ587" s="16">
        <f t="shared" si="351"/>
        <v>0</v>
      </c>
      <c r="BA587" s="16">
        <f t="shared" si="352"/>
        <v>0</v>
      </c>
    </row>
    <row r="588" spans="1:53" x14ac:dyDescent="0.25">
      <c r="A588" s="8" t="s">
        <v>1452</v>
      </c>
      <c r="B588" s="32" t="s">
        <v>1411</v>
      </c>
      <c r="C588" s="32" t="s">
        <v>1412</v>
      </c>
      <c r="D588" s="32" t="s">
        <v>1005</v>
      </c>
      <c r="E588" s="9" t="s">
        <v>52</v>
      </c>
      <c r="F588" s="28" t="s">
        <v>1006</v>
      </c>
      <c r="G588" s="28" t="s">
        <v>998</v>
      </c>
      <c r="H588" s="11"/>
      <c r="I588" s="11"/>
      <c r="J588" s="11"/>
      <c r="K588" s="11"/>
      <c r="L588" s="11"/>
      <c r="M588" s="11"/>
      <c r="N588" s="11"/>
      <c r="O588" s="12">
        <f t="shared" si="327"/>
        <v>0</v>
      </c>
      <c r="P588" s="12">
        <f t="shared" si="328"/>
        <v>0</v>
      </c>
      <c r="Q588" s="12">
        <f t="shared" si="329"/>
        <v>0</v>
      </c>
      <c r="R588" s="12">
        <f t="shared" si="330"/>
        <v>0</v>
      </c>
      <c r="S588" s="12">
        <f t="shared" si="342"/>
        <v>0</v>
      </c>
      <c r="T588" s="12">
        <f t="shared" si="343"/>
        <v>0</v>
      </c>
      <c r="U588" s="12">
        <f t="shared" si="344"/>
        <v>0</v>
      </c>
      <c r="V588" s="12">
        <f t="shared" si="345"/>
        <v>0</v>
      </c>
      <c r="W588" s="12">
        <v>0</v>
      </c>
      <c r="X588" s="12">
        <f t="shared" si="331"/>
        <v>0</v>
      </c>
      <c r="Y588" s="12">
        <f t="shared" si="332"/>
        <v>0</v>
      </c>
      <c r="Z588" s="12">
        <f t="shared" si="333"/>
        <v>0</v>
      </c>
      <c r="AA588" s="12">
        <f t="shared" si="334"/>
        <v>0</v>
      </c>
      <c r="AB588" s="12">
        <f t="shared" si="335"/>
        <v>0</v>
      </c>
      <c r="AC588" s="12"/>
      <c r="AD588" s="12">
        <v>0</v>
      </c>
      <c r="AE588" s="12">
        <f>SUMIFS('[1]TIẾN ĐỘ %'!$M$6:$M$1034,'[1]TIẾN ĐỘ %'!$G$6:$G$1034,$A588,'[1]TIẾN ĐỘ %'!$F$6:$F$1034,$E588)</f>
        <v>0</v>
      </c>
      <c r="AF588" s="12">
        <f t="shared" si="346"/>
        <v>0</v>
      </c>
      <c r="AG588" s="12">
        <v>34020000</v>
      </c>
      <c r="AH588" s="12"/>
      <c r="AI588" s="12">
        <v>71712000</v>
      </c>
      <c r="AJ588" s="12">
        <v>85608000</v>
      </c>
      <c r="AK588" s="12">
        <v>0</v>
      </c>
      <c r="AL588" s="12">
        <v>85608000</v>
      </c>
      <c r="AM588" s="12">
        <v>85608000</v>
      </c>
      <c r="AN588" s="12">
        <f>SUMIFS('[1]DATA THÔ IN'!$P$4:$P$12031,'[1]DATA THÔ IN'!$H$4:$H$12031,$A588,'[1]DATA THÔ IN'!$AC$4:$AC$12031,$E588,'[1]DATA THÔ IN'!$AH$4:$AH$12031,"Tiến độ 1")</f>
        <v>42264000</v>
      </c>
      <c r="AO588" s="12">
        <f>SUMIFS('[1]DATA THÔ IN'!$P$4:$P$12031,'[1]DATA THÔ IN'!$H$4:$H$12031,$A588,'[1]DATA THÔ IN'!$AC$4:$AC$12031,$E588,'[1]DATA THÔ IN'!$AH$4:$AH$12031,"Tiến độ 2")</f>
        <v>62976000</v>
      </c>
      <c r="AP588" s="12">
        <f>SUMIFS('[1]TIẾN ĐỘ %'!$N$6:$N$1034,'[1]TIẾN ĐỘ %'!$G$6:$G$1034,A588,'[1]TIẾN ĐỘ %'!$F$6:$F$1034,$E588)</f>
        <v>105240000</v>
      </c>
      <c r="AQ588" s="12">
        <f t="shared" si="347"/>
        <v>262560000</v>
      </c>
      <c r="AR588" s="15">
        <f t="shared" si="336"/>
        <v>0</v>
      </c>
      <c r="AS588" s="15">
        <f t="shared" si="337"/>
        <v>0</v>
      </c>
      <c r="AT588" s="15">
        <f t="shared" si="338"/>
        <v>0</v>
      </c>
      <c r="AU588" s="16">
        <f t="shared" si="339"/>
        <v>0</v>
      </c>
      <c r="AV588" s="16">
        <f t="shared" si="340"/>
        <v>0</v>
      </c>
      <c r="AW588" s="16">
        <f t="shared" si="341"/>
        <v>0</v>
      </c>
      <c r="AX588" s="16">
        <f t="shared" si="349"/>
        <v>0</v>
      </c>
      <c r="AY588" s="16">
        <f t="shared" si="350"/>
        <v>0</v>
      </c>
      <c r="AZ588" s="16">
        <f t="shared" si="351"/>
        <v>0</v>
      </c>
      <c r="BA588" s="16">
        <f t="shared" si="352"/>
        <v>0</v>
      </c>
    </row>
    <row r="589" spans="1:53" x14ac:dyDescent="0.25">
      <c r="A589" s="8" t="s">
        <v>1452</v>
      </c>
      <c r="B589" s="32" t="s">
        <v>1413</v>
      </c>
      <c r="C589" s="32" t="s">
        <v>1414</v>
      </c>
      <c r="D589" s="32" t="s">
        <v>1005</v>
      </c>
      <c r="E589" s="9" t="s">
        <v>102</v>
      </c>
      <c r="F589" s="28" t="s">
        <v>1006</v>
      </c>
      <c r="G589" s="28" t="s">
        <v>998</v>
      </c>
      <c r="H589" s="11"/>
      <c r="I589" s="11"/>
      <c r="J589" s="11"/>
      <c r="K589" s="11"/>
      <c r="L589" s="11"/>
      <c r="M589" s="11"/>
      <c r="N589" s="11"/>
      <c r="O589" s="12">
        <f t="shared" si="327"/>
        <v>0</v>
      </c>
      <c r="P589" s="12">
        <f t="shared" si="328"/>
        <v>0</v>
      </c>
      <c r="Q589" s="12">
        <f t="shared" si="329"/>
        <v>0</v>
      </c>
      <c r="R589" s="12">
        <f t="shared" si="330"/>
        <v>0</v>
      </c>
      <c r="S589" s="12">
        <f t="shared" si="342"/>
        <v>0</v>
      </c>
      <c r="T589" s="12">
        <f t="shared" si="343"/>
        <v>0</v>
      </c>
      <c r="U589" s="12">
        <f t="shared" si="344"/>
        <v>0</v>
      </c>
      <c r="V589" s="12">
        <f t="shared" si="345"/>
        <v>0</v>
      </c>
      <c r="W589" s="12">
        <v>0</v>
      </c>
      <c r="X589" s="12">
        <f t="shared" si="331"/>
        <v>0</v>
      </c>
      <c r="Y589" s="12">
        <f t="shared" si="332"/>
        <v>0</v>
      </c>
      <c r="Z589" s="12">
        <f t="shared" si="333"/>
        <v>0</v>
      </c>
      <c r="AA589" s="12">
        <f t="shared" si="334"/>
        <v>0</v>
      </c>
      <c r="AB589" s="12">
        <f t="shared" si="335"/>
        <v>0</v>
      </c>
      <c r="AC589" s="12"/>
      <c r="AD589" s="12">
        <v>0</v>
      </c>
      <c r="AE589" s="12">
        <f>SUMIFS('[1]TIẾN ĐỘ %'!$M$6:$M$1034,'[1]TIẾN ĐỘ %'!$G$6:$G$1034,$A589,'[1]TIẾN ĐỘ %'!$F$6:$F$1034,$E589)</f>
        <v>0</v>
      </c>
      <c r="AF589" s="12">
        <f t="shared" si="346"/>
        <v>0</v>
      </c>
      <c r="AG589" s="12">
        <v>36960000</v>
      </c>
      <c r="AH589" s="12"/>
      <c r="AI589" s="12">
        <v>72762000</v>
      </c>
      <c r="AJ589" s="12">
        <v>74616000</v>
      </c>
      <c r="AK589" s="12">
        <v>0</v>
      </c>
      <c r="AL589" s="12">
        <v>74616000</v>
      </c>
      <c r="AM589" s="12">
        <v>74616000</v>
      </c>
      <c r="AN589" s="12">
        <f>SUMIFS('[1]DATA THÔ IN'!$P$4:$P$12031,'[1]DATA THÔ IN'!$H$4:$H$12031,$A589,'[1]DATA THÔ IN'!$AC$4:$AC$12031,$E589,'[1]DATA THÔ IN'!$AH$4:$AH$12031,"Tiến độ 1")</f>
        <v>10428000</v>
      </c>
      <c r="AO589" s="12">
        <f>SUMIFS('[1]DATA THÔ IN'!$P$4:$P$12031,'[1]DATA THÔ IN'!$H$4:$H$12031,$A589,'[1]DATA THÔ IN'!$AC$4:$AC$12031,$E589,'[1]DATA THÔ IN'!$AH$4:$AH$12031,"Tiến độ 2")</f>
        <v>32400000</v>
      </c>
      <c r="AP589" s="12">
        <f>SUMIFS('[1]TIẾN ĐỘ %'!$N$6:$N$1034,'[1]TIẾN ĐỘ %'!$G$6:$G$1034,A589,'[1]TIẾN ĐỘ %'!$F$6:$F$1034,$E589)</f>
        <v>42828000</v>
      </c>
      <c r="AQ589" s="12">
        <f t="shared" si="347"/>
        <v>190206000</v>
      </c>
      <c r="AR589" s="15">
        <f t="shared" si="336"/>
        <v>0</v>
      </c>
      <c r="AS589" s="15">
        <f t="shared" si="337"/>
        <v>0</v>
      </c>
      <c r="AT589" s="15">
        <f t="shared" si="338"/>
        <v>0</v>
      </c>
      <c r="AU589" s="16">
        <f t="shared" si="339"/>
        <v>0</v>
      </c>
      <c r="AV589" s="16">
        <f t="shared" si="340"/>
        <v>0</v>
      </c>
      <c r="AW589" s="16">
        <f t="shared" si="341"/>
        <v>0</v>
      </c>
      <c r="AX589" s="16">
        <f t="shared" si="349"/>
        <v>0</v>
      </c>
      <c r="AY589" s="16">
        <f t="shared" si="350"/>
        <v>0</v>
      </c>
      <c r="AZ589" s="16">
        <f t="shared" si="351"/>
        <v>0</v>
      </c>
      <c r="BA589" s="16">
        <f t="shared" si="352"/>
        <v>0</v>
      </c>
    </row>
    <row r="590" spans="1:53" x14ac:dyDescent="0.25">
      <c r="A590" s="8" t="s">
        <v>1452</v>
      </c>
      <c r="B590" s="32" t="s">
        <v>1415</v>
      </c>
      <c r="C590" s="32" t="s">
        <v>1416</v>
      </c>
      <c r="D590" s="32" t="s">
        <v>1005</v>
      </c>
      <c r="E590" s="9" t="s">
        <v>318</v>
      </c>
      <c r="F590" s="28" t="s">
        <v>1006</v>
      </c>
      <c r="G590" s="28" t="s">
        <v>998</v>
      </c>
      <c r="H590" s="11"/>
      <c r="I590" s="11"/>
      <c r="J590" s="11"/>
      <c r="K590" s="11"/>
      <c r="L590" s="11"/>
      <c r="M590" s="11"/>
      <c r="N590" s="11"/>
      <c r="O590" s="12">
        <v>0</v>
      </c>
      <c r="P590" s="12">
        <v>0</v>
      </c>
      <c r="Q590" s="12">
        <v>0</v>
      </c>
      <c r="R590" s="12">
        <v>0</v>
      </c>
      <c r="S590" s="12">
        <f t="shared" si="342"/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f t="shared" si="331"/>
        <v>0</v>
      </c>
      <c r="Y590" s="12">
        <f t="shared" si="332"/>
        <v>0</v>
      </c>
      <c r="Z590" s="12">
        <f t="shared" si="333"/>
        <v>0</v>
      </c>
      <c r="AA590" s="12">
        <f t="shared" si="334"/>
        <v>0</v>
      </c>
      <c r="AB590" s="12">
        <f t="shared" si="335"/>
        <v>0</v>
      </c>
      <c r="AC590" s="12"/>
      <c r="AD590" s="12">
        <v>0</v>
      </c>
      <c r="AE590" s="12">
        <f>SUMIFS('[1]TIẾN ĐỘ %'!$M$6:$M$1034,'[1]TIẾN ĐỘ %'!$G$6:$G$1034,$A590,'[1]TIẾN ĐỘ %'!$F$6:$F$1034,$E590)</f>
        <v>0</v>
      </c>
      <c r="AF590" s="12">
        <f t="shared" si="346"/>
        <v>0</v>
      </c>
      <c r="AG590" s="12">
        <v>12240000</v>
      </c>
      <c r="AH590" s="12"/>
      <c r="AI590" s="12">
        <v>36960000</v>
      </c>
      <c r="AJ590" s="12">
        <v>0</v>
      </c>
      <c r="AK590" s="12">
        <v>0</v>
      </c>
      <c r="AL590" s="12">
        <v>0</v>
      </c>
      <c r="AM590" s="12">
        <v>0</v>
      </c>
      <c r="AN590" s="12">
        <f>SUMIFS('[1]DATA THÔ IN'!$P$4:$P$12031,'[1]DATA THÔ IN'!$H$4:$H$12031,$A590,'[1]DATA THÔ IN'!$AC$4:$AC$12031,$E590,'[1]DATA THÔ IN'!$AH$4:$AH$12031,"Tiến độ 1")</f>
        <v>37680000</v>
      </c>
      <c r="AO590" s="12">
        <f>SUMIFS('[1]DATA THÔ IN'!$P$4:$P$12031,'[1]DATA THÔ IN'!$H$4:$H$12031,$A590,'[1]DATA THÔ IN'!$AC$4:$AC$12031,$E590,'[1]DATA THÔ IN'!$AH$4:$AH$12031,"Tiến độ 2")</f>
        <v>37680000</v>
      </c>
      <c r="AP590" s="12">
        <f>SUMIFS('[1]TIẾN ĐỘ %'!$N$6:$N$1034,'[1]TIẾN ĐỘ %'!$G$6:$G$1034,A590,'[1]TIẾN ĐỘ %'!$F$6:$F$1034,$E590)</f>
        <v>75360000</v>
      </c>
      <c r="AQ590" s="12">
        <f t="shared" si="347"/>
        <v>112320000</v>
      </c>
      <c r="AR590" s="15">
        <f t="shared" si="336"/>
        <v>0</v>
      </c>
      <c r="AS590" s="15">
        <f t="shared" si="337"/>
        <v>0</v>
      </c>
      <c r="AT590" s="15">
        <f t="shared" si="338"/>
        <v>0</v>
      </c>
      <c r="AU590" s="16">
        <f t="shared" si="339"/>
        <v>0</v>
      </c>
      <c r="AV590" s="16">
        <f t="shared" si="340"/>
        <v>0</v>
      </c>
      <c r="AW590" s="16">
        <f t="shared" si="341"/>
        <v>0</v>
      </c>
      <c r="AX590" s="16">
        <f t="shared" si="349"/>
        <v>0</v>
      </c>
      <c r="AY590" s="16">
        <f t="shared" si="350"/>
        <v>0</v>
      </c>
      <c r="AZ590" s="16">
        <f t="shared" si="351"/>
        <v>0</v>
      </c>
      <c r="BA590" s="16">
        <f t="shared" si="352"/>
        <v>0</v>
      </c>
    </row>
    <row r="591" spans="1:53" x14ac:dyDescent="0.25">
      <c r="A591" s="8" t="s">
        <v>1453</v>
      </c>
      <c r="B591" s="32" t="s">
        <v>1417</v>
      </c>
      <c r="C591" s="32" t="s">
        <v>1418</v>
      </c>
      <c r="D591" s="10" t="s">
        <v>1391</v>
      </c>
      <c r="E591" s="9" t="s">
        <v>52</v>
      </c>
      <c r="F591" s="28" t="s">
        <v>1425</v>
      </c>
      <c r="G591" s="28" t="s">
        <v>57</v>
      </c>
      <c r="H591" s="11">
        <v>3.5000000000000003E-2</v>
      </c>
      <c r="I591" s="11"/>
      <c r="J591" s="11">
        <v>0.01</v>
      </c>
      <c r="K591" s="11">
        <v>0.01</v>
      </c>
      <c r="L591" s="11">
        <v>5.0000000000000001E-3</v>
      </c>
      <c r="M591" s="11">
        <v>5.0000000000000001E-3</v>
      </c>
      <c r="N591" s="11"/>
      <c r="O591" s="12">
        <f t="shared" si="327"/>
        <v>0</v>
      </c>
      <c r="P591" s="12">
        <f t="shared" si="328"/>
        <v>0</v>
      </c>
      <c r="Q591" s="12">
        <f t="shared" si="329"/>
        <v>6626987.9249999998</v>
      </c>
      <c r="R591" s="12">
        <f t="shared" si="330"/>
        <v>6626987.9249999998</v>
      </c>
      <c r="S591" s="12">
        <f t="shared" si="342"/>
        <v>0</v>
      </c>
      <c r="T591" s="12">
        <f t="shared" si="343"/>
        <v>3236494</v>
      </c>
      <c r="U591" s="12">
        <f t="shared" si="344"/>
        <v>3633804</v>
      </c>
      <c r="V591" s="12">
        <f t="shared" si="345"/>
        <v>7341604</v>
      </c>
      <c r="W591" s="12">
        <f t="shared" si="348"/>
        <v>3353880</v>
      </c>
      <c r="X591" s="12">
        <f t="shared" ref="X591:X636" si="353">AP591*I591</f>
        <v>0</v>
      </c>
      <c r="Y591" s="12">
        <f t="shared" ref="Y591:Y636" si="354">IF(AX591&gt;=40%,AN591*J591*(100%-H591),0)</f>
        <v>2945527.4</v>
      </c>
      <c r="Z591" s="12">
        <f t="shared" ref="Z591:Z636" si="355">IF(OR(AY591&gt;=60%,(AX591+AY591)&gt;=100%),AO591*J591*(100%-H591),0)</f>
        <v>4325709</v>
      </c>
      <c r="AA591" s="12">
        <f t="shared" ref="AA591:AA636" si="356">IF(AZ591&gt;=100%,AP591*K591*(100%-H591),0)</f>
        <v>7271236.3999999994</v>
      </c>
      <c r="AB591" s="12">
        <f t="shared" ref="AB591:AB636" si="357">IF(AF591=0,0,IF(AQ591&gt;=AF591,AQ591*L591*(100%-H591),0))</f>
        <v>10619914.262499999</v>
      </c>
      <c r="AC591" s="12">
        <v>250000000</v>
      </c>
      <c r="AD591" s="12">
        <v>500000000</v>
      </c>
      <c r="AE591" s="12">
        <f>SUMIFS('[1]TIẾN ĐỘ %'!$M$6:$M$1034,'[1]TIẾN ĐỘ %'!$G$6:$G$1034,$A591,'[1]TIẾN ĐỘ %'!$F$6:$F$1034,$E591)</f>
        <v>750000000</v>
      </c>
      <c r="AF591" s="12">
        <f t="shared" si="346"/>
        <v>1500000000</v>
      </c>
      <c r="AG591" s="12">
        <v>0</v>
      </c>
      <c r="AH591" s="12">
        <v>686734500</v>
      </c>
      <c r="AI591" s="12">
        <v>686734500</v>
      </c>
      <c r="AJ591" s="12">
        <v>335388000</v>
      </c>
      <c r="AK591" s="12">
        <v>376560000</v>
      </c>
      <c r="AL591" s="12">
        <v>335388000</v>
      </c>
      <c r="AM591" s="12">
        <v>760788000</v>
      </c>
      <c r="AN591" s="12">
        <f>SUMIFS('[1]DATA THÔ IN'!$P$4:$P$12031,'[1]DATA THÔ IN'!$H$4:$H$12031,$A591,'[1]DATA THÔ IN'!$AC$4:$AC$12031,$E591,'[1]DATA THÔ IN'!$AH$4:$AH$12031,"Tiến độ 1")</f>
        <v>305236000</v>
      </c>
      <c r="AO591" s="12">
        <f>SUMIFS('[1]DATA THÔ IN'!$P$4:$P$12031,'[1]DATA THÔ IN'!$H$4:$H$12031,$A591,'[1]DATA THÔ IN'!$AC$4:$AC$12031,$E591,'[1]DATA THÔ IN'!$AH$4:$AH$12031,"Tiến độ 2")</f>
        <v>448260000</v>
      </c>
      <c r="AP591" s="12">
        <f>SUMIFS('[1]TIẾN ĐỘ %'!$N$6:$N$1034,'[1]TIẾN ĐỘ %'!$G$6:$G$1034,A591,'[1]TIẾN ĐỘ %'!$F$6:$F$1034,$E591)</f>
        <v>753496000</v>
      </c>
      <c r="AQ591" s="12">
        <f t="shared" si="347"/>
        <v>2201018500</v>
      </c>
      <c r="AR591" s="15">
        <f t="shared" si="336"/>
        <v>0</v>
      </c>
      <c r="AS591" s="15">
        <f t="shared" si="337"/>
        <v>2.7469380000000001</v>
      </c>
      <c r="AT591" s="15">
        <f t="shared" si="338"/>
        <v>2.7469380000000001</v>
      </c>
      <c r="AU591" s="16">
        <f t="shared" si="339"/>
        <v>0.67077600000000004</v>
      </c>
      <c r="AV591" s="16">
        <f t="shared" si="340"/>
        <v>0.75312000000000001</v>
      </c>
      <c r="AW591" s="16">
        <f t="shared" si="341"/>
        <v>1.521576</v>
      </c>
      <c r="AX591" s="16">
        <f t="shared" si="349"/>
        <v>0.40698133333333331</v>
      </c>
      <c r="AY591" s="16">
        <f t="shared" si="350"/>
        <v>0.59767999999999999</v>
      </c>
      <c r="AZ591" s="16">
        <f t="shared" si="351"/>
        <v>1.0046613333333334</v>
      </c>
      <c r="BA591" s="16">
        <f t="shared" si="352"/>
        <v>1.4673456666666667</v>
      </c>
    </row>
    <row r="592" spans="1:53" x14ac:dyDescent="0.25">
      <c r="A592" s="8" t="s">
        <v>1453</v>
      </c>
      <c r="B592" s="32" t="s">
        <v>1419</v>
      </c>
      <c r="C592" s="32" t="s">
        <v>1420</v>
      </c>
      <c r="D592" s="10" t="s">
        <v>1391</v>
      </c>
      <c r="E592" s="9" t="s">
        <v>1466</v>
      </c>
      <c r="F592" s="28" t="s">
        <v>1425</v>
      </c>
      <c r="G592" s="28" t="s">
        <v>57</v>
      </c>
      <c r="H592" s="11">
        <v>3.5000000000000003E-2</v>
      </c>
      <c r="I592" s="11"/>
      <c r="J592" s="11">
        <v>0.01</v>
      </c>
      <c r="K592" s="11">
        <v>0.01</v>
      </c>
      <c r="L592" s="11">
        <v>5.0000000000000001E-3</v>
      </c>
      <c r="M592" s="11">
        <v>5.0000000000000001E-3</v>
      </c>
      <c r="N592" s="11"/>
      <c r="O592" s="12">
        <f t="shared" si="327"/>
        <v>0</v>
      </c>
      <c r="P592" s="12">
        <f t="shared" si="328"/>
        <v>1525780.8</v>
      </c>
      <c r="Q592" s="12">
        <f t="shared" si="329"/>
        <v>2058167.44</v>
      </c>
      <c r="R592" s="12">
        <f t="shared" si="330"/>
        <v>4550183.4400000004</v>
      </c>
      <c r="S592" s="12">
        <f t="shared" si="342"/>
        <v>0</v>
      </c>
      <c r="T592" s="12">
        <f t="shared" si="343"/>
        <v>3655574</v>
      </c>
      <c r="U592" s="12">
        <f t="shared" si="344"/>
        <v>1244155</v>
      </c>
      <c r="V592" s="12">
        <f t="shared" si="345"/>
        <v>5433336</v>
      </c>
      <c r="W592" s="12">
        <f t="shared" si="348"/>
        <v>3788160</v>
      </c>
      <c r="X592" s="12">
        <f t="shared" si="353"/>
        <v>0</v>
      </c>
      <c r="Y592" s="12">
        <f t="shared" si="354"/>
        <v>1984487.76</v>
      </c>
      <c r="Z592" s="12">
        <f t="shared" si="355"/>
        <v>2862576</v>
      </c>
      <c r="AA592" s="12">
        <f t="shared" si="356"/>
        <v>4847063.76</v>
      </c>
      <c r="AB592" s="12">
        <f t="shared" si="357"/>
        <v>7415291.5999999996</v>
      </c>
      <c r="AC592" s="12">
        <v>250000000</v>
      </c>
      <c r="AD592" s="12">
        <v>350000000</v>
      </c>
      <c r="AE592" s="12">
        <f>SUMIFS('[1]TIẾN ĐỘ %'!$M$6:$M$1034,'[1]TIẾN ĐỘ %'!$G$6:$G$1034,$A592,'[1]TIẾN ĐỘ %'!$F$6:$F$1034,$E592)</f>
        <v>500000000</v>
      </c>
      <c r="AF592" s="12">
        <f t="shared" si="346"/>
        <v>1100000000</v>
      </c>
      <c r="AG592" s="12">
        <v>158112000</v>
      </c>
      <c r="AH592" s="12">
        <v>213281600</v>
      </c>
      <c r="AI592" s="12">
        <v>471521600</v>
      </c>
      <c r="AJ592" s="12">
        <v>378816000</v>
      </c>
      <c r="AK592" s="12">
        <v>128928000</v>
      </c>
      <c r="AL592" s="12">
        <v>378816000</v>
      </c>
      <c r="AM592" s="12">
        <v>563040000</v>
      </c>
      <c r="AN592" s="12">
        <f>SUMIFS('[1]DATA THÔ IN'!$P$4:$P$12031,'[1]DATA THÔ IN'!$H$4:$H$12031,$A592,'[1]DATA THÔ IN'!$AC$4:$AC$12031,$E592,'[1]DATA THÔ IN'!$AH$4:$AH$12031,"Tiến độ 1")</f>
        <v>205646400</v>
      </c>
      <c r="AO592" s="12">
        <f>SUMIFS('[1]DATA THÔ IN'!$P$4:$P$12031,'[1]DATA THÔ IN'!$H$4:$H$12031,$A592,'[1]DATA THÔ IN'!$AC$4:$AC$12031,$E592,'[1]DATA THÔ IN'!$AH$4:$AH$12031,"Tiến độ 2")</f>
        <v>296640000</v>
      </c>
      <c r="AP592" s="12">
        <f>SUMIFS('[1]TIẾN ĐỘ %'!$N$6:$N$1034,'[1]TIẾN ĐỘ %'!$G$6:$G$1034,A592,'[1]TIẾN ĐỘ %'!$F$6:$F$1034,$E592)</f>
        <v>502286400</v>
      </c>
      <c r="AQ592" s="12">
        <f t="shared" si="347"/>
        <v>1536848000</v>
      </c>
      <c r="AR592" s="15">
        <f t="shared" si="336"/>
        <v>0.63244800000000001</v>
      </c>
      <c r="AS592" s="15">
        <f t="shared" si="337"/>
        <v>0.85312639999999995</v>
      </c>
      <c r="AT592" s="15">
        <f t="shared" si="338"/>
        <v>1.8860863999999999</v>
      </c>
      <c r="AU592" s="16">
        <f t="shared" si="339"/>
        <v>1.0823314285714285</v>
      </c>
      <c r="AV592" s="16">
        <f t="shared" si="340"/>
        <v>0.3683657142857143</v>
      </c>
      <c r="AW592" s="16">
        <f t="shared" si="341"/>
        <v>1.6086857142857143</v>
      </c>
      <c r="AX592" s="16">
        <f t="shared" si="349"/>
        <v>0.41129280000000001</v>
      </c>
      <c r="AY592" s="16">
        <f t="shared" si="350"/>
        <v>0.59328000000000003</v>
      </c>
      <c r="AZ592" s="16">
        <f t="shared" si="351"/>
        <v>1.0045728</v>
      </c>
      <c r="BA592" s="16">
        <f t="shared" si="352"/>
        <v>1.3971345454545454</v>
      </c>
    </row>
    <row r="593" spans="1:53" x14ac:dyDescent="0.25">
      <c r="A593" s="8" t="s">
        <v>1453</v>
      </c>
      <c r="B593" s="32" t="s">
        <v>1421</v>
      </c>
      <c r="C593" s="32" t="s">
        <v>1422</v>
      </c>
      <c r="D593" s="10" t="s">
        <v>1391</v>
      </c>
      <c r="E593" s="9" t="s">
        <v>160</v>
      </c>
      <c r="F593" s="28" t="s">
        <v>1425</v>
      </c>
      <c r="G593" s="28" t="s">
        <v>57</v>
      </c>
      <c r="H593" s="11">
        <v>3.5000000000000003E-2</v>
      </c>
      <c r="I593" s="11"/>
      <c r="J593" s="11">
        <v>0.01</v>
      </c>
      <c r="K593" s="11">
        <v>0.01</v>
      </c>
      <c r="L593" s="11">
        <v>5.0000000000000001E-3</v>
      </c>
      <c r="M593" s="11">
        <v>5.0000000000000001E-3</v>
      </c>
      <c r="N593" s="11"/>
      <c r="O593" s="12">
        <f t="shared" si="327"/>
        <v>0</v>
      </c>
      <c r="P593" s="12">
        <f t="shared" si="328"/>
        <v>0</v>
      </c>
      <c r="Q593" s="12">
        <f t="shared" si="329"/>
        <v>1155047.0999999999</v>
      </c>
      <c r="R593" s="12">
        <f t="shared" si="330"/>
        <v>1734741.9000000001</v>
      </c>
      <c r="S593" s="12">
        <f t="shared" si="342"/>
        <v>0</v>
      </c>
      <c r="T593" s="12">
        <f t="shared" si="343"/>
        <v>0</v>
      </c>
      <c r="U593" s="12">
        <f t="shared" si="344"/>
        <v>0</v>
      </c>
      <c r="V593" s="12">
        <f t="shared" si="345"/>
        <v>0</v>
      </c>
      <c r="W593" s="12">
        <f t="shared" si="348"/>
        <v>326400</v>
      </c>
      <c r="X593" s="12">
        <f t="shared" si="353"/>
        <v>0</v>
      </c>
      <c r="Y593" s="12">
        <f t="shared" si="354"/>
        <v>594517.19999999995</v>
      </c>
      <c r="Z593" s="12">
        <f t="shared" si="355"/>
        <v>685999.2</v>
      </c>
      <c r="AA593" s="12">
        <f t="shared" si="356"/>
        <v>1280516.3999999999</v>
      </c>
      <c r="AB593" s="12">
        <f t="shared" si="357"/>
        <v>1665117.15</v>
      </c>
      <c r="AC593" s="12">
        <v>60000000</v>
      </c>
      <c r="AD593" s="12">
        <v>100000000</v>
      </c>
      <c r="AE593" s="12">
        <f>SUMIFS('[1]TIẾN ĐỘ %'!$M$6:$M$1034,'[1]TIẾN ĐỘ %'!$G$6:$G$1034,$A593,'[1]TIẾN ĐỘ %'!$F$6:$F$1034,$E593)</f>
        <v>130000000</v>
      </c>
      <c r="AF593" s="12">
        <f t="shared" si="346"/>
        <v>290000000</v>
      </c>
      <c r="AG593" s="12">
        <v>0</v>
      </c>
      <c r="AH593" s="12">
        <v>119694000</v>
      </c>
      <c r="AI593" s="12">
        <v>179766000</v>
      </c>
      <c r="AJ593" s="12">
        <v>32640000</v>
      </c>
      <c r="AK593" s="12">
        <v>0</v>
      </c>
      <c r="AL593" s="12">
        <v>32640000</v>
      </c>
      <c r="AM593" s="12">
        <v>32640000</v>
      </c>
      <c r="AN593" s="12">
        <f>SUMIFS('[1]DATA THÔ IN'!$P$4:$P$12031,'[1]DATA THÔ IN'!$H$4:$H$12031,$A593,'[1]DATA THÔ IN'!$AC$4:$AC$12031,$E593,'[1]DATA THÔ IN'!$AH$4:$AH$12031,"Tiến độ 1")</f>
        <v>61608000</v>
      </c>
      <c r="AO593" s="12">
        <f>SUMIFS('[1]DATA THÔ IN'!$P$4:$P$12031,'[1]DATA THÔ IN'!$H$4:$H$12031,$A593,'[1]DATA THÔ IN'!$AC$4:$AC$12031,$E593,'[1]DATA THÔ IN'!$AH$4:$AH$12031,"Tiến độ 2")</f>
        <v>71088000</v>
      </c>
      <c r="AP593" s="12">
        <f>SUMIFS('[1]TIẾN ĐỘ %'!$N$6:$N$1034,'[1]TIẾN ĐỘ %'!$G$6:$G$1034,A593,'[1]TIẾN ĐỘ %'!$F$6:$F$1034,$E593)</f>
        <v>132696000</v>
      </c>
      <c r="AQ593" s="12">
        <f t="shared" si="347"/>
        <v>345102000</v>
      </c>
      <c r="AR593" s="15">
        <f t="shared" si="336"/>
        <v>0</v>
      </c>
      <c r="AS593" s="15">
        <f t="shared" si="337"/>
        <v>1.9948999999999999</v>
      </c>
      <c r="AT593" s="15">
        <f t="shared" si="338"/>
        <v>2.9961000000000002</v>
      </c>
      <c r="AU593" s="16">
        <f t="shared" si="339"/>
        <v>0.32640000000000002</v>
      </c>
      <c r="AV593" s="16">
        <f t="shared" si="340"/>
        <v>0</v>
      </c>
      <c r="AW593" s="16">
        <f t="shared" si="341"/>
        <v>0.32640000000000002</v>
      </c>
      <c r="AX593" s="16">
        <f t="shared" si="349"/>
        <v>0.47390769230769231</v>
      </c>
      <c r="AY593" s="16">
        <f t="shared" si="350"/>
        <v>0.54683076923076923</v>
      </c>
      <c r="AZ593" s="16">
        <f t="shared" si="351"/>
        <v>1.0207384615384616</v>
      </c>
      <c r="BA593" s="16">
        <f t="shared" si="352"/>
        <v>1.1900068965517241</v>
      </c>
    </row>
    <row r="594" spans="1:53" x14ac:dyDescent="0.25">
      <c r="A594" s="8" t="s">
        <v>1453</v>
      </c>
      <c r="B594" s="32" t="s">
        <v>1423</v>
      </c>
      <c r="C594" s="32" t="s">
        <v>1424</v>
      </c>
      <c r="D594" s="10" t="s">
        <v>1391</v>
      </c>
      <c r="E594" s="9" t="s">
        <v>193</v>
      </c>
      <c r="F594" s="28" t="s">
        <v>1425</v>
      </c>
      <c r="G594" s="28" t="s">
        <v>57</v>
      </c>
      <c r="H594" s="11">
        <v>3.5000000000000003E-2</v>
      </c>
      <c r="I594" s="11"/>
      <c r="J594" s="11">
        <v>0.01</v>
      </c>
      <c r="K594" s="11">
        <v>0.01</v>
      </c>
      <c r="L594" s="11">
        <v>5.0000000000000001E-3</v>
      </c>
      <c r="M594" s="11">
        <v>5.0000000000000001E-3</v>
      </c>
      <c r="N594" s="11"/>
      <c r="O594" s="12">
        <f t="shared" si="327"/>
        <v>0</v>
      </c>
      <c r="P594" s="12">
        <f t="shared" si="328"/>
        <v>488386.5</v>
      </c>
      <c r="Q594" s="12">
        <f t="shared" si="329"/>
        <v>990422.92499999993</v>
      </c>
      <c r="R594" s="12">
        <f t="shared" si="330"/>
        <v>1964204.425</v>
      </c>
      <c r="S594" s="12">
        <f t="shared" si="342"/>
        <v>0</v>
      </c>
      <c r="T594" s="12">
        <f t="shared" si="343"/>
        <v>586817</v>
      </c>
      <c r="U594" s="12">
        <f t="shared" si="344"/>
        <v>486071</v>
      </c>
      <c r="V594" s="12">
        <f t="shared" si="345"/>
        <v>1646676</v>
      </c>
      <c r="W594" s="12">
        <f t="shared" si="348"/>
        <v>608100</v>
      </c>
      <c r="X594" s="12">
        <f t="shared" si="353"/>
        <v>0</v>
      </c>
      <c r="Y594" s="12">
        <f t="shared" si="354"/>
        <v>0</v>
      </c>
      <c r="Z594" s="12">
        <f t="shared" si="355"/>
        <v>0</v>
      </c>
      <c r="AA594" s="12">
        <f t="shared" si="356"/>
        <v>967509</v>
      </c>
      <c r="AB594" s="12">
        <f t="shared" si="357"/>
        <v>2289194.7124999999</v>
      </c>
      <c r="AC594" s="12">
        <v>100000000</v>
      </c>
      <c r="AD594" s="12">
        <v>100000000</v>
      </c>
      <c r="AE594" s="12">
        <f>SUMIFS('[1]TIẾN ĐỘ %'!$M$6:$M$1034,'[1]TIẾN ĐỘ %'!$G$6:$G$1034,$A594,'[1]TIẾN ĐỘ %'!$F$6:$F$1034,$E594)</f>
        <v>100000000</v>
      </c>
      <c r="AF594" s="12">
        <f t="shared" si="346"/>
        <v>300000000</v>
      </c>
      <c r="AG594" s="12">
        <v>50610000</v>
      </c>
      <c r="AH594" s="12">
        <v>102634500</v>
      </c>
      <c r="AI594" s="12">
        <v>203544500</v>
      </c>
      <c r="AJ594" s="12">
        <v>60810000</v>
      </c>
      <c r="AK594" s="12">
        <v>50370000</v>
      </c>
      <c r="AL594" s="12">
        <v>60810000</v>
      </c>
      <c r="AM594" s="12">
        <v>170640000</v>
      </c>
      <c r="AN594" s="12">
        <f>SUMIFS('[1]DATA THÔ IN'!$P$4:$P$12031,'[1]DATA THÔ IN'!$H$4:$H$12031,$A594,'[1]DATA THÔ IN'!$AC$4:$AC$12031,$E594,'[1]DATA THÔ IN'!$AH$4:$AH$12031,"Tiến độ 1")</f>
        <v>0</v>
      </c>
      <c r="AO594" s="12">
        <f>SUMIFS('[1]DATA THÔ IN'!$P$4:$P$12031,'[1]DATA THÔ IN'!$H$4:$H$12031,$A594,'[1]DATA THÔ IN'!$AC$4:$AC$12031,$E594,'[1]DATA THÔ IN'!$AH$4:$AH$12031,"Tiến độ 2")</f>
        <v>0</v>
      </c>
      <c r="AP594" s="12">
        <f>SUMIFS('[1]TIẾN ĐỘ %'!$N$6:$N$1034,'[1]TIẾN ĐỘ %'!$G$6:$G$1034,A594,'[1]TIẾN ĐỘ %'!$F$6:$F$1034,$E594)</f>
        <v>100260000</v>
      </c>
      <c r="AQ594" s="12">
        <f t="shared" si="347"/>
        <v>474444500</v>
      </c>
      <c r="AR594" s="15">
        <f t="shared" si="336"/>
        <v>0.50609999999999999</v>
      </c>
      <c r="AS594" s="15">
        <f t="shared" si="337"/>
        <v>1.0263450000000001</v>
      </c>
      <c r="AT594" s="15">
        <f t="shared" si="338"/>
        <v>2.0354450000000002</v>
      </c>
      <c r="AU594" s="16">
        <f t="shared" si="339"/>
        <v>0.60809999999999997</v>
      </c>
      <c r="AV594" s="16">
        <f t="shared" si="340"/>
        <v>0.50370000000000004</v>
      </c>
      <c r="AW594" s="16">
        <f t="shared" si="341"/>
        <v>1.7063999999999999</v>
      </c>
      <c r="AX594" s="16">
        <f t="shared" si="349"/>
        <v>0</v>
      </c>
      <c r="AY594" s="16">
        <f t="shared" si="350"/>
        <v>0</v>
      </c>
      <c r="AZ594" s="16">
        <f t="shared" si="351"/>
        <v>1.0025999999999999</v>
      </c>
      <c r="BA594" s="16">
        <f t="shared" si="352"/>
        <v>1.5814816666666667</v>
      </c>
    </row>
    <row r="595" spans="1:53" x14ac:dyDescent="0.25">
      <c r="A595" s="8" t="s">
        <v>1454</v>
      </c>
      <c r="B595" s="32" t="s">
        <v>1427</v>
      </c>
      <c r="C595" s="32" t="s">
        <v>1428</v>
      </c>
      <c r="D595" s="10" t="s">
        <v>1001</v>
      </c>
      <c r="E595" s="9" t="s">
        <v>318</v>
      </c>
      <c r="F595" s="28" t="s">
        <v>1015</v>
      </c>
      <c r="G595" s="28" t="s">
        <v>998</v>
      </c>
      <c r="H595" s="11">
        <v>3.5000000000000003E-2</v>
      </c>
      <c r="I595" s="11"/>
      <c r="J595" s="11">
        <v>0.01</v>
      </c>
      <c r="K595" s="11">
        <v>0.01</v>
      </c>
      <c r="L595" s="11">
        <v>5.0000000000000001E-3</v>
      </c>
      <c r="M595" s="11">
        <v>5.0000000000000001E-3</v>
      </c>
      <c r="N595" s="11"/>
      <c r="O595" s="12"/>
      <c r="P595" s="12"/>
      <c r="Q595" s="12"/>
      <c r="R595" s="12"/>
      <c r="S595" s="12">
        <f t="shared" si="342"/>
        <v>0</v>
      </c>
      <c r="T595" s="12">
        <f t="shared" si="343"/>
        <v>299922</v>
      </c>
      <c r="U595" s="12">
        <f t="shared" si="344"/>
        <v>735137</v>
      </c>
      <c r="V595" s="12">
        <f t="shared" si="345"/>
        <v>1035059</v>
      </c>
      <c r="W595" s="12">
        <f t="shared" si="348"/>
        <v>310800</v>
      </c>
      <c r="X595" s="12">
        <f t="shared" si="353"/>
        <v>0</v>
      </c>
      <c r="Y595" s="12">
        <f t="shared" si="354"/>
        <v>310344</v>
      </c>
      <c r="Z595" s="12">
        <f t="shared" si="355"/>
        <v>121590</v>
      </c>
      <c r="AA595" s="12">
        <f t="shared" si="356"/>
        <v>431934</v>
      </c>
      <c r="AB595" s="12">
        <f t="shared" si="357"/>
        <v>733496.5</v>
      </c>
      <c r="AC595" s="12"/>
      <c r="AD595" s="12">
        <v>30000000</v>
      </c>
      <c r="AE595" s="12">
        <f>SUMIFS('[1]TIẾN ĐỘ %'!$M$6:$M$1034,'[1]TIẾN ĐỘ %'!$G$6:$G$1034,$A595,'[1]TIẾN ĐỘ %'!$F$6:$F$1034,$E595)</f>
        <v>40000000</v>
      </c>
      <c r="AF595" s="12">
        <f t="shared" si="346"/>
        <v>70000000</v>
      </c>
      <c r="AG595" s="12"/>
      <c r="AH595" s="12"/>
      <c r="AI595" s="12"/>
      <c r="AJ595" s="12">
        <v>31080000</v>
      </c>
      <c r="AK595" s="12">
        <v>76180000</v>
      </c>
      <c r="AL595" s="12">
        <v>31080000</v>
      </c>
      <c r="AM595" s="12">
        <v>107260000</v>
      </c>
      <c r="AN595" s="12">
        <f>SUMIFS('[1]DATA THÔ IN'!$P$4:$P$12031,'[1]DATA THÔ IN'!$H$4:$H$12031,$A595,'[1]DATA THÔ IN'!$AC$4:$AC$12031,$E595,'[1]DATA THÔ IN'!$AH$4:$AH$12031,"Tiến độ 1")</f>
        <v>32160000</v>
      </c>
      <c r="AO595" s="12">
        <f>SUMIFS('[1]DATA THÔ IN'!$P$4:$P$12031,'[1]DATA THÔ IN'!$H$4:$H$12031,$A595,'[1]DATA THÔ IN'!$AC$4:$AC$12031,$E595,'[1]DATA THÔ IN'!$AH$4:$AH$12031,"Tiến độ 2")</f>
        <v>12600000</v>
      </c>
      <c r="AP595" s="12">
        <f>SUMIFS('[1]TIẾN ĐỘ %'!$N$6:$N$1034,'[1]TIẾN ĐỘ %'!$G$6:$G$1034,A595,'[1]TIẾN ĐỘ %'!$F$6:$F$1034,$E595)</f>
        <v>44760000</v>
      </c>
      <c r="AQ595" s="12">
        <f t="shared" si="347"/>
        <v>152020000</v>
      </c>
      <c r="AR595" s="15">
        <f t="shared" si="336"/>
        <v>0</v>
      </c>
      <c r="AS595" s="15">
        <f t="shared" si="337"/>
        <v>0</v>
      </c>
      <c r="AT595" s="15">
        <f t="shared" si="338"/>
        <v>0</v>
      </c>
      <c r="AU595" s="16">
        <f t="shared" si="339"/>
        <v>1.036</v>
      </c>
      <c r="AV595" s="16">
        <f t="shared" si="340"/>
        <v>2.5393333333333334</v>
      </c>
      <c r="AW595" s="16">
        <f t="shared" si="341"/>
        <v>3.5753333333333335</v>
      </c>
      <c r="AX595" s="16">
        <f t="shared" si="349"/>
        <v>0.80400000000000005</v>
      </c>
      <c r="AY595" s="16">
        <f t="shared" si="350"/>
        <v>0.315</v>
      </c>
      <c r="AZ595" s="16">
        <f t="shared" si="351"/>
        <v>1.119</v>
      </c>
      <c r="BA595" s="16">
        <f t="shared" si="352"/>
        <v>2.1717142857142857</v>
      </c>
    </row>
    <row r="596" spans="1:53" x14ac:dyDescent="0.25">
      <c r="A596" s="8" t="s">
        <v>1454</v>
      </c>
      <c r="B596" s="32" t="s">
        <v>1429</v>
      </c>
      <c r="C596" s="32" t="s">
        <v>1430</v>
      </c>
      <c r="D596" s="10" t="s">
        <v>1001</v>
      </c>
      <c r="E596" s="9" t="s">
        <v>1437</v>
      </c>
      <c r="F596" s="28" t="s">
        <v>1015</v>
      </c>
      <c r="G596" s="28" t="s">
        <v>998</v>
      </c>
      <c r="H596" s="11">
        <v>3.5000000000000003E-2</v>
      </c>
      <c r="I596" s="11"/>
      <c r="J596" s="11">
        <v>0.01</v>
      </c>
      <c r="K596" s="11">
        <v>0.01</v>
      </c>
      <c r="L596" s="11">
        <v>5.0000000000000001E-3</v>
      </c>
      <c r="M596" s="11">
        <v>5.0000000000000001E-3</v>
      </c>
      <c r="N596" s="11"/>
      <c r="O596" s="12"/>
      <c r="P596" s="12"/>
      <c r="Q596" s="12"/>
      <c r="R596" s="12"/>
      <c r="S596" s="12">
        <f t="shared" si="342"/>
        <v>0</v>
      </c>
      <c r="T596" s="12">
        <f t="shared" si="343"/>
        <v>240169</v>
      </c>
      <c r="U596" s="12">
        <f t="shared" si="344"/>
        <v>214176</v>
      </c>
      <c r="V596" s="12">
        <f t="shared" si="345"/>
        <v>454345</v>
      </c>
      <c r="W596" s="12">
        <f t="shared" si="348"/>
        <v>248880</v>
      </c>
      <c r="X596" s="12">
        <f t="shared" si="353"/>
        <v>0</v>
      </c>
      <c r="Y596" s="12">
        <f t="shared" si="354"/>
        <v>944928</v>
      </c>
      <c r="Z596" s="12">
        <f t="shared" si="355"/>
        <v>137802</v>
      </c>
      <c r="AA596" s="12">
        <f t="shared" si="356"/>
        <v>1082730</v>
      </c>
      <c r="AB596" s="12">
        <f t="shared" si="357"/>
        <v>768537.58</v>
      </c>
      <c r="AC596" s="12"/>
      <c r="AD596" s="12">
        <v>30000000</v>
      </c>
      <c r="AE596" s="12">
        <f>SUMIFS('[1]TIẾN ĐỘ %'!$M$6:$M$1034,'[1]TIẾN ĐỘ %'!$G$6:$G$1034,$A596,'[1]TIẾN ĐỘ %'!$F$6:$F$1034,$E596)</f>
        <v>60000000</v>
      </c>
      <c r="AF596" s="12">
        <f t="shared" si="346"/>
        <v>90000000</v>
      </c>
      <c r="AG596" s="12"/>
      <c r="AH596" s="12"/>
      <c r="AI596" s="12"/>
      <c r="AJ596" s="12">
        <v>24888000</v>
      </c>
      <c r="AK596" s="12">
        <v>22194400</v>
      </c>
      <c r="AL596" s="12">
        <v>24888000</v>
      </c>
      <c r="AM596" s="12">
        <v>47082400</v>
      </c>
      <c r="AN596" s="12">
        <f>SUMIFS('[1]DATA THÔ IN'!$P$4:$P$12031,'[1]DATA THÔ IN'!$H$4:$H$12031,$A596,'[1]DATA THÔ IN'!$AC$4:$AC$12031,$E596,'[1]DATA THÔ IN'!$AH$4:$AH$12031,"Tiến độ 1")</f>
        <v>97920000</v>
      </c>
      <c r="AO596" s="12">
        <f>SUMIFS('[1]DATA THÔ IN'!$P$4:$P$12031,'[1]DATA THÔ IN'!$H$4:$H$12031,$A596,'[1]DATA THÔ IN'!$AC$4:$AC$12031,$E596,'[1]DATA THÔ IN'!$AH$4:$AH$12031,"Tiến độ 2")</f>
        <v>14280000</v>
      </c>
      <c r="AP596" s="12">
        <f>SUMIFS('[1]TIẾN ĐỘ %'!$N$6:$N$1034,'[1]TIẾN ĐỘ %'!$G$6:$G$1034,A596,'[1]TIẾN ĐỘ %'!$F$6:$F$1034,$E596)</f>
        <v>112200000</v>
      </c>
      <c r="AQ596" s="12">
        <f t="shared" si="347"/>
        <v>159282400</v>
      </c>
      <c r="AR596" s="15">
        <f t="shared" si="336"/>
        <v>0</v>
      </c>
      <c r="AS596" s="15">
        <f t="shared" si="337"/>
        <v>0</v>
      </c>
      <c r="AT596" s="15">
        <f t="shared" si="338"/>
        <v>0</v>
      </c>
      <c r="AU596" s="16">
        <f t="shared" si="339"/>
        <v>0.8296</v>
      </c>
      <c r="AV596" s="16">
        <f t="shared" si="340"/>
        <v>0.73981333333333332</v>
      </c>
      <c r="AW596" s="16">
        <f t="shared" si="341"/>
        <v>1.5694133333333333</v>
      </c>
      <c r="AX596" s="16">
        <f t="shared" si="349"/>
        <v>1.6319999999999999</v>
      </c>
      <c r="AY596" s="16">
        <f t="shared" si="350"/>
        <v>0.23799999999999999</v>
      </c>
      <c r="AZ596" s="16">
        <f t="shared" si="351"/>
        <v>1.87</v>
      </c>
      <c r="BA596" s="16">
        <f t="shared" si="352"/>
        <v>1.7698044444444445</v>
      </c>
    </row>
    <row r="597" spans="1:53" x14ac:dyDescent="0.25">
      <c r="A597" s="8" t="s">
        <v>1454</v>
      </c>
      <c r="B597" s="32" t="s">
        <v>1431</v>
      </c>
      <c r="C597" s="32" t="s">
        <v>1432</v>
      </c>
      <c r="D597" s="10" t="s">
        <v>1001</v>
      </c>
      <c r="E597" s="9" t="s">
        <v>102</v>
      </c>
      <c r="F597" s="28" t="s">
        <v>1015</v>
      </c>
      <c r="G597" s="28" t="s">
        <v>998</v>
      </c>
      <c r="H597" s="11">
        <v>3.5000000000000003E-2</v>
      </c>
      <c r="I597" s="11"/>
      <c r="J597" s="11">
        <v>0.01</v>
      </c>
      <c r="K597" s="11">
        <v>0.01</v>
      </c>
      <c r="L597" s="11">
        <v>5.0000000000000001E-3</v>
      </c>
      <c r="M597" s="11">
        <v>5.0000000000000001E-3</v>
      </c>
      <c r="N597" s="11"/>
      <c r="O597" s="12"/>
      <c r="P597" s="12"/>
      <c r="Q597" s="12"/>
      <c r="R597" s="12"/>
      <c r="S597" s="12">
        <f t="shared" si="342"/>
        <v>0</v>
      </c>
      <c r="T597" s="12">
        <f t="shared" si="343"/>
        <v>442124</v>
      </c>
      <c r="U597" s="12">
        <f t="shared" si="344"/>
        <v>885527</v>
      </c>
      <c r="V597" s="12">
        <f t="shared" si="345"/>
        <v>1327652</v>
      </c>
      <c r="W597" s="12">
        <f t="shared" si="348"/>
        <v>458160</v>
      </c>
      <c r="X597" s="12">
        <f t="shared" si="353"/>
        <v>0</v>
      </c>
      <c r="Y597" s="12">
        <f t="shared" si="354"/>
        <v>365464.8</v>
      </c>
      <c r="Z597" s="12">
        <f t="shared" si="355"/>
        <v>0</v>
      </c>
      <c r="AA597" s="12">
        <f t="shared" si="356"/>
        <v>0</v>
      </c>
      <c r="AB597" s="12">
        <f t="shared" si="357"/>
        <v>846558.3125</v>
      </c>
      <c r="AC597" s="12"/>
      <c r="AD597" s="12">
        <v>40000000</v>
      </c>
      <c r="AE597" s="12">
        <f>SUMIFS('[1]TIẾN ĐỘ %'!$M$6:$M$1034,'[1]TIẾN ĐỘ %'!$G$6:$G$1034,$A597,'[1]TIẾN ĐỘ %'!$F$6:$F$1034,$E597)</f>
        <v>80000000</v>
      </c>
      <c r="AF597" s="12">
        <f t="shared" si="346"/>
        <v>120000000</v>
      </c>
      <c r="AG597" s="12"/>
      <c r="AH597" s="12"/>
      <c r="AI597" s="12"/>
      <c r="AJ597" s="12">
        <v>45816000</v>
      </c>
      <c r="AK597" s="12">
        <v>91764500</v>
      </c>
      <c r="AL597" s="12">
        <v>45816000</v>
      </c>
      <c r="AM597" s="12">
        <v>137580500</v>
      </c>
      <c r="AN597" s="12">
        <f>SUMIFS('[1]DATA THÔ IN'!$P$4:$P$12031,'[1]DATA THÔ IN'!$H$4:$H$12031,$A597,'[1]DATA THÔ IN'!$AC$4:$AC$12031,$E597,'[1]DATA THÔ IN'!$AH$4:$AH$12031,"Tiến độ 1")</f>
        <v>37872000</v>
      </c>
      <c r="AO597" s="12">
        <f>SUMIFS('[1]DATA THÔ IN'!$P$4:$P$12031,'[1]DATA THÔ IN'!$H$4:$H$12031,$A597,'[1]DATA THÔ IN'!$AC$4:$AC$12031,$E597,'[1]DATA THÔ IN'!$AH$4:$AH$12031,"Tiến độ 2")</f>
        <v>0</v>
      </c>
      <c r="AP597" s="12">
        <f>SUMIFS('[1]TIẾN ĐỘ %'!$N$6:$N$1034,'[1]TIẾN ĐỘ %'!$G$6:$G$1034,A597,'[1]TIẾN ĐỘ %'!$F$6:$F$1034,$E597)</f>
        <v>37872000</v>
      </c>
      <c r="AQ597" s="12">
        <f t="shared" si="347"/>
        <v>175452500</v>
      </c>
      <c r="AR597" s="15">
        <f t="shared" si="336"/>
        <v>0</v>
      </c>
      <c r="AS597" s="15">
        <f t="shared" si="337"/>
        <v>0</v>
      </c>
      <c r="AT597" s="15">
        <f t="shared" si="338"/>
        <v>0</v>
      </c>
      <c r="AU597" s="16">
        <f t="shared" si="339"/>
        <v>1.1454</v>
      </c>
      <c r="AV597" s="16">
        <f t="shared" si="340"/>
        <v>2.2941125000000002</v>
      </c>
      <c r="AW597" s="16">
        <f t="shared" si="341"/>
        <v>3.4395125000000002</v>
      </c>
      <c r="AX597" s="16">
        <f t="shared" si="349"/>
        <v>0.47339999999999999</v>
      </c>
      <c r="AY597" s="16">
        <f t="shared" si="350"/>
        <v>0</v>
      </c>
      <c r="AZ597" s="16">
        <f t="shared" si="351"/>
        <v>0.47339999999999999</v>
      </c>
      <c r="BA597" s="16">
        <f t="shared" si="352"/>
        <v>1.4621041666666668</v>
      </c>
    </row>
    <row r="598" spans="1:53" x14ac:dyDescent="0.25">
      <c r="A598" s="8" t="s">
        <v>1454</v>
      </c>
      <c r="B598" s="32" t="s">
        <v>1433</v>
      </c>
      <c r="C598" s="32" t="s">
        <v>1434</v>
      </c>
      <c r="D598" s="10" t="s">
        <v>1001</v>
      </c>
      <c r="E598" s="9" t="s">
        <v>249</v>
      </c>
      <c r="F598" s="28" t="s">
        <v>1015</v>
      </c>
      <c r="G598" s="28" t="s">
        <v>998</v>
      </c>
      <c r="H598" s="11">
        <v>3.5000000000000003E-2</v>
      </c>
      <c r="I598" s="11"/>
      <c r="J598" s="11">
        <v>0.01</v>
      </c>
      <c r="K598" s="11">
        <v>0.01</v>
      </c>
      <c r="L598" s="11">
        <v>5.0000000000000001E-3</v>
      </c>
      <c r="M598" s="11">
        <v>5.0000000000000001E-3</v>
      </c>
      <c r="N598" s="11"/>
      <c r="O598" s="12"/>
      <c r="P598" s="12"/>
      <c r="Q598" s="12"/>
      <c r="R598" s="12"/>
      <c r="S598" s="12">
        <f t="shared" si="342"/>
        <v>0</v>
      </c>
      <c r="T598" s="12">
        <f t="shared" si="343"/>
        <v>792072</v>
      </c>
      <c r="U598" s="12">
        <f t="shared" si="344"/>
        <v>535803</v>
      </c>
      <c r="V598" s="12">
        <f t="shared" si="345"/>
        <v>1327875</v>
      </c>
      <c r="W598" s="12">
        <f t="shared" si="348"/>
        <v>820800</v>
      </c>
      <c r="X598" s="12">
        <f t="shared" si="353"/>
        <v>0</v>
      </c>
      <c r="Y598" s="12">
        <f t="shared" si="354"/>
        <v>663209.76</v>
      </c>
      <c r="Z598" s="12">
        <f t="shared" si="355"/>
        <v>503313.12</v>
      </c>
      <c r="AA598" s="12">
        <f t="shared" si="356"/>
        <v>1166522.8799999999</v>
      </c>
      <c r="AB598" s="12">
        <f t="shared" si="357"/>
        <v>1247198.81</v>
      </c>
      <c r="AC598" s="12"/>
      <c r="AD598" s="12">
        <v>80000000</v>
      </c>
      <c r="AE598" s="12">
        <f>SUMIFS('[1]TIẾN ĐỘ %'!$M$6:$M$1034,'[1]TIẾN ĐỘ %'!$G$6:$G$1034,$A598,'[1]TIẾN ĐỘ %'!$F$6:$F$1034,$E598)</f>
        <v>120000000</v>
      </c>
      <c r="AF598" s="12">
        <f t="shared" si="346"/>
        <v>200000000</v>
      </c>
      <c r="AG598" s="12"/>
      <c r="AH598" s="12"/>
      <c r="AI598" s="12"/>
      <c r="AJ598" s="12">
        <v>82080000</v>
      </c>
      <c r="AK598" s="12">
        <v>55523600</v>
      </c>
      <c r="AL598" s="12">
        <v>82080000</v>
      </c>
      <c r="AM598" s="12">
        <v>137603600</v>
      </c>
      <c r="AN598" s="12">
        <f>SUMIFS('[1]DATA THÔ IN'!$P$4:$P$12031,'[1]DATA THÔ IN'!$H$4:$H$12031,$A598,'[1]DATA THÔ IN'!$AC$4:$AC$12031,$E598,'[1]DATA THÔ IN'!$AH$4:$AH$12031,"Tiến độ 1")</f>
        <v>68726400</v>
      </c>
      <c r="AO598" s="12">
        <f>SUMIFS('[1]DATA THÔ IN'!$P$4:$P$12031,'[1]DATA THÔ IN'!$H$4:$H$12031,$A598,'[1]DATA THÔ IN'!$AC$4:$AC$12031,$E598,'[1]DATA THÔ IN'!$AH$4:$AH$12031,"Tiến độ 2")</f>
        <v>52156800</v>
      </c>
      <c r="AP598" s="12">
        <f>SUMIFS('[1]TIẾN ĐỘ %'!$N$6:$N$1034,'[1]TIẾN ĐỘ %'!$G$6:$G$1034,A598,'[1]TIẾN ĐỘ %'!$F$6:$F$1034,$E598)</f>
        <v>120883200</v>
      </c>
      <c r="AQ598" s="12">
        <f t="shared" si="347"/>
        <v>258486800</v>
      </c>
      <c r="AR598" s="15">
        <f t="shared" si="336"/>
        <v>0</v>
      </c>
      <c r="AS598" s="15">
        <f t="shared" si="337"/>
        <v>0</v>
      </c>
      <c r="AT598" s="15">
        <f t="shared" si="338"/>
        <v>0</v>
      </c>
      <c r="AU598" s="16">
        <f t="shared" si="339"/>
        <v>1.026</v>
      </c>
      <c r="AV598" s="16">
        <f t="shared" si="340"/>
        <v>0.69404500000000002</v>
      </c>
      <c r="AW598" s="16">
        <f t="shared" si="341"/>
        <v>1.720045</v>
      </c>
      <c r="AX598" s="16">
        <f t="shared" si="349"/>
        <v>0.57272000000000001</v>
      </c>
      <c r="AY598" s="16">
        <f t="shared" si="350"/>
        <v>0.43464000000000003</v>
      </c>
      <c r="AZ598" s="16">
        <f t="shared" si="351"/>
        <v>1.00736</v>
      </c>
      <c r="BA598" s="16">
        <f t="shared" si="352"/>
        <v>1.2924340000000001</v>
      </c>
    </row>
    <row r="599" spans="1:53" x14ac:dyDescent="0.25">
      <c r="A599" s="8" t="s">
        <v>1454</v>
      </c>
      <c r="B599" s="32" t="s">
        <v>1435</v>
      </c>
      <c r="C599" s="32" t="s">
        <v>1436</v>
      </c>
      <c r="D599" s="10" t="s">
        <v>1001</v>
      </c>
      <c r="E599" s="9" t="s">
        <v>193</v>
      </c>
      <c r="F599" s="28" t="s">
        <v>1015</v>
      </c>
      <c r="G599" s="28" t="s">
        <v>998</v>
      </c>
      <c r="H599" s="11">
        <v>3.5000000000000003E-2</v>
      </c>
      <c r="I599" s="11"/>
      <c r="J599" s="11">
        <v>0.01</v>
      </c>
      <c r="K599" s="11">
        <v>0.01</v>
      </c>
      <c r="L599" s="11">
        <v>5.0000000000000001E-3</v>
      </c>
      <c r="M599" s="11">
        <v>5.0000000000000001E-3</v>
      </c>
      <c r="N599" s="11"/>
      <c r="O599" s="12"/>
      <c r="P599" s="12"/>
      <c r="Q599" s="12"/>
      <c r="R599" s="12"/>
      <c r="S599" s="12">
        <f t="shared" si="342"/>
        <v>0</v>
      </c>
      <c r="T599" s="12">
        <f t="shared" si="343"/>
        <v>305809</v>
      </c>
      <c r="U599" s="12">
        <f t="shared" si="344"/>
        <v>808381</v>
      </c>
      <c r="V599" s="12">
        <f t="shared" si="345"/>
        <v>1114189</v>
      </c>
      <c r="W599" s="12">
        <f t="shared" si="348"/>
        <v>316900</v>
      </c>
      <c r="X599" s="12">
        <f t="shared" si="353"/>
        <v>0</v>
      </c>
      <c r="Y599" s="12">
        <f t="shared" si="354"/>
        <v>233916</v>
      </c>
      <c r="Z599" s="12">
        <f t="shared" si="355"/>
        <v>0</v>
      </c>
      <c r="AA599" s="12">
        <f t="shared" si="356"/>
        <v>0</v>
      </c>
      <c r="AB599" s="12">
        <f t="shared" si="357"/>
        <v>733303.5</v>
      </c>
      <c r="AC599" s="12"/>
      <c r="AD599" s="12">
        <v>30000000</v>
      </c>
      <c r="AE599" s="12">
        <f>SUMIFS('[1]TIẾN ĐỘ %'!$M$6:$M$1034,'[1]TIẾN ĐỘ %'!$G$6:$G$1034,$A599,'[1]TIẾN ĐỘ %'!$F$6:$F$1034,$E599)</f>
        <v>50000000</v>
      </c>
      <c r="AF599" s="12">
        <f t="shared" si="346"/>
        <v>80000000</v>
      </c>
      <c r="AG599" s="12"/>
      <c r="AH599" s="12"/>
      <c r="AI599" s="12"/>
      <c r="AJ599" s="12">
        <v>31690000</v>
      </c>
      <c r="AK599" s="12">
        <v>83770000</v>
      </c>
      <c r="AL599" s="12">
        <v>31690000</v>
      </c>
      <c r="AM599" s="12">
        <v>115460000</v>
      </c>
      <c r="AN599" s="12">
        <f>SUMIFS('[1]DATA THÔ IN'!$P$4:$P$12031,'[1]DATA THÔ IN'!$H$4:$H$12031,$A599,'[1]DATA THÔ IN'!$AC$4:$AC$12031,$E599,'[1]DATA THÔ IN'!$AH$4:$AH$12031,"Tiến độ 1")</f>
        <v>24240000</v>
      </c>
      <c r="AO599" s="12">
        <f>SUMIFS('[1]DATA THÔ IN'!$P$4:$P$12031,'[1]DATA THÔ IN'!$H$4:$H$12031,$A599,'[1]DATA THÔ IN'!$AC$4:$AC$12031,$E599,'[1]DATA THÔ IN'!$AH$4:$AH$12031,"Tiến độ 2")</f>
        <v>12280000</v>
      </c>
      <c r="AP599" s="12">
        <f>SUMIFS('[1]TIẾN ĐỘ %'!$N$6:$N$1034,'[1]TIẾN ĐỘ %'!$G$6:$G$1034,A599,'[1]TIẾN ĐỘ %'!$F$6:$F$1034,$E599)</f>
        <v>36520000</v>
      </c>
      <c r="AQ599" s="12">
        <f t="shared" si="347"/>
        <v>151980000</v>
      </c>
      <c r="AR599" s="15">
        <f t="shared" si="336"/>
        <v>0</v>
      </c>
      <c r="AS599" s="15">
        <f t="shared" si="337"/>
        <v>0</v>
      </c>
      <c r="AT599" s="15">
        <f t="shared" si="338"/>
        <v>0</v>
      </c>
      <c r="AU599" s="16">
        <f t="shared" si="339"/>
        <v>1.0563333333333333</v>
      </c>
      <c r="AV599" s="16">
        <f t="shared" si="340"/>
        <v>2.7923333333333331</v>
      </c>
      <c r="AW599" s="16">
        <f t="shared" si="341"/>
        <v>3.8486666666666665</v>
      </c>
      <c r="AX599" s="16">
        <f t="shared" si="349"/>
        <v>0.48480000000000001</v>
      </c>
      <c r="AY599" s="16">
        <f t="shared" si="350"/>
        <v>0.24560000000000001</v>
      </c>
      <c r="AZ599" s="16">
        <f t="shared" si="351"/>
        <v>0.73040000000000005</v>
      </c>
      <c r="BA599" s="16">
        <f t="shared" si="352"/>
        <v>1.89975</v>
      </c>
    </row>
    <row r="600" spans="1:53" x14ac:dyDescent="0.25">
      <c r="A600" s="8" t="s">
        <v>1455</v>
      </c>
      <c r="B600" s="32" t="s">
        <v>1444</v>
      </c>
      <c r="C600" s="32" t="s">
        <v>1445</v>
      </c>
      <c r="D600" s="9" t="s">
        <v>55</v>
      </c>
      <c r="E600" s="9" t="s">
        <v>102</v>
      </c>
      <c r="F600" s="28" t="s">
        <v>70</v>
      </c>
      <c r="G600" s="28" t="s">
        <v>57</v>
      </c>
      <c r="H600" s="11">
        <v>3.5000000000000003E-2</v>
      </c>
      <c r="I600" s="11"/>
      <c r="J600" s="11">
        <v>0.01</v>
      </c>
      <c r="K600" s="11">
        <v>0.01</v>
      </c>
      <c r="L600" s="11">
        <v>5.0000000000000001E-3</v>
      </c>
      <c r="M600" s="11">
        <v>5.0000000000000001E-3</v>
      </c>
      <c r="N600" s="11"/>
      <c r="O600" s="12"/>
      <c r="P600" s="12"/>
      <c r="Q600" s="12"/>
      <c r="R600" s="12"/>
      <c r="S600" s="12">
        <f t="shared" si="342"/>
        <v>0</v>
      </c>
      <c r="T600" s="12">
        <f t="shared" si="343"/>
        <v>0</v>
      </c>
      <c r="U600" s="12">
        <f t="shared" si="344"/>
        <v>0</v>
      </c>
      <c r="V600" s="12">
        <f t="shared" si="345"/>
        <v>268540</v>
      </c>
      <c r="W600" s="12">
        <f t="shared" si="348"/>
        <v>0</v>
      </c>
      <c r="X600" s="12">
        <f t="shared" si="353"/>
        <v>0</v>
      </c>
      <c r="Y600" s="12">
        <f t="shared" si="354"/>
        <v>0</v>
      </c>
      <c r="Z600" s="12">
        <f t="shared" si="355"/>
        <v>0</v>
      </c>
      <c r="AA600" s="12">
        <f t="shared" si="356"/>
        <v>685304.4</v>
      </c>
      <c r="AB600" s="12">
        <f t="shared" si="357"/>
        <v>476922.3</v>
      </c>
      <c r="AC600" s="12"/>
      <c r="AD600" s="12">
        <v>25000000</v>
      </c>
      <c r="AE600" s="12">
        <f>SUMIFS('[1]TIẾN ĐỘ %'!$M$6:$M$1034,'[1]TIẾN ĐỘ %'!$G$6:$G$1034,$A600,'[1]TIẾN ĐỘ %'!$F$6:$F$1034,$E600)</f>
        <v>30000000</v>
      </c>
      <c r="AF600" s="12">
        <f t="shared" si="346"/>
        <v>55000000</v>
      </c>
      <c r="AG600" s="12"/>
      <c r="AH600" s="12"/>
      <c r="AI600" s="12"/>
      <c r="AJ600" s="12">
        <v>0</v>
      </c>
      <c r="AK600" s="12">
        <v>0</v>
      </c>
      <c r="AL600" s="12">
        <v>0</v>
      </c>
      <c r="AM600" s="12">
        <v>27828000</v>
      </c>
      <c r="AN600" s="12">
        <f>SUMIFS('[1]DATA THÔ IN'!$P$4:$P$12031,'[1]DATA THÔ IN'!$H$4:$H$12031,$A600,'[1]DATA THÔ IN'!$AC$4:$AC$12031,$E600,'[1]DATA THÔ IN'!$AH$4:$AH$12031,"Tiến độ 1")</f>
        <v>0</v>
      </c>
      <c r="AO600" s="12">
        <f>SUMIFS('[1]DATA THÔ IN'!$P$4:$P$12031,'[1]DATA THÔ IN'!$H$4:$H$12031,$A600,'[1]DATA THÔ IN'!$AC$4:$AC$12031,$E600,'[1]DATA THÔ IN'!$AH$4:$AH$12031,"Tiến độ 2")</f>
        <v>0</v>
      </c>
      <c r="AP600" s="12">
        <f>SUMIFS('[1]TIẾN ĐỘ %'!$N$6:$N$1034,'[1]TIẾN ĐỘ %'!$G$6:$G$1034,A600,'[1]TIẾN ĐỘ %'!$F$6:$F$1034,$E600)</f>
        <v>71016000</v>
      </c>
      <c r="AQ600" s="12">
        <f t="shared" si="347"/>
        <v>98844000</v>
      </c>
      <c r="AR600" s="15">
        <f t="shared" si="336"/>
        <v>0</v>
      </c>
      <c r="AS600" s="15">
        <f t="shared" si="337"/>
        <v>0</v>
      </c>
      <c r="AT600" s="15">
        <f t="shared" si="338"/>
        <v>0</v>
      </c>
      <c r="AU600" s="16">
        <f t="shared" si="339"/>
        <v>0</v>
      </c>
      <c r="AV600" s="16">
        <f t="shared" si="340"/>
        <v>0</v>
      </c>
      <c r="AW600" s="16">
        <f t="shared" si="341"/>
        <v>1.1131200000000001</v>
      </c>
      <c r="AX600" s="16">
        <f t="shared" si="349"/>
        <v>0</v>
      </c>
      <c r="AY600" s="16">
        <f t="shared" si="350"/>
        <v>0</v>
      </c>
      <c r="AZ600" s="16">
        <f t="shared" si="351"/>
        <v>2.3672</v>
      </c>
      <c r="BA600" s="16">
        <f t="shared" si="352"/>
        <v>1.7971636363636363</v>
      </c>
    </row>
    <row r="601" spans="1:53" x14ac:dyDescent="0.25">
      <c r="A601" s="8" t="s">
        <v>1455</v>
      </c>
      <c r="B601" s="32" t="s">
        <v>1446</v>
      </c>
      <c r="C601" s="32" t="s">
        <v>1447</v>
      </c>
      <c r="D601" s="9" t="s">
        <v>55</v>
      </c>
      <c r="E601" s="9" t="s">
        <v>249</v>
      </c>
      <c r="F601" s="28" t="s">
        <v>70</v>
      </c>
      <c r="G601" s="28" t="s">
        <v>57</v>
      </c>
      <c r="H601" s="11">
        <v>3.5000000000000003E-2</v>
      </c>
      <c r="I601" s="11"/>
      <c r="J601" s="11">
        <v>0.01</v>
      </c>
      <c r="K601" s="11">
        <v>0.01</v>
      </c>
      <c r="L601" s="11">
        <v>5.0000000000000001E-3</v>
      </c>
      <c r="M601" s="11">
        <v>5.0000000000000001E-3</v>
      </c>
      <c r="N601" s="11"/>
      <c r="O601" s="12"/>
      <c r="P601" s="12"/>
      <c r="Q601" s="12"/>
      <c r="R601" s="12"/>
      <c r="S601" s="12">
        <f t="shared" si="342"/>
        <v>0</v>
      </c>
      <c r="T601" s="12">
        <f t="shared" si="343"/>
        <v>0</v>
      </c>
      <c r="U601" s="12">
        <f t="shared" si="344"/>
        <v>0</v>
      </c>
      <c r="V601" s="12">
        <f t="shared" si="345"/>
        <v>98847</v>
      </c>
      <c r="W601" s="12">
        <f t="shared" si="348"/>
        <v>0</v>
      </c>
      <c r="X601" s="12">
        <f t="shared" si="353"/>
        <v>0</v>
      </c>
      <c r="Y601" s="12">
        <f t="shared" si="354"/>
        <v>0</v>
      </c>
      <c r="Z601" s="12">
        <f t="shared" si="355"/>
        <v>0</v>
      </c>
      <c r="AA601" s="12">
        <f t="shared" si="356"/>
        <v>0</v>
      </c>
      <c r="AB601" s="12">
        <f t="shared" si="357"/>
        <v>0</v>
      </c>
      <c r="AC601" s="12"/>
      <c r="AD601" s="12">
        <v>10000000</v>
      </c>
      <c r="AE601" s="12">
        <f>SUMIFS('[1]TIẾN ĐỘ %'!$M$6:$M$1034,'[1]TIẾN ĐỘ %'!$G$6:$G$1034,$A601,'[1]TIẾN ĐỘ %'!$F$6:$F$1034,$E601)</f>
        <v>10000000</v>
      </c>
      <c r="AF601" s="12">
        <f t="shared" si="346"/>
        <v>20000000</v>
      </c>
      <c r="AG601" s="12"/>
      <c r="AH601" s="12"/>
      <c r="AI601" s="12"/>
      <c r="AJ601" s="12">
        <v>0</v>
      </c>
      <c r="AK601" s="12">
        <v>0</v>
      </c>
      <c r="AL601" s="12">
        <v>0</v>
      </c>
      <c r="AM601" s="12">
        <v>10243200</v>
      </c>
      <c r="AN601" s="12">
        <f>SUMIFS('[1]DATA THÔ IN'!$P$4:$P$12031,'[1]DATA THÔ IN'!$H$4:$H$12031,$A601,'[1]DATA THÔ IN'!$AC$4:$AC$12031,$E601,'[1]DATA THÔ IN'!$AH$4:$AH$12031,"Tiến độ 1")</f>
        <v>0</v>
      </c>
      <c r="AO601" s="12">
        <f>SUMIFS('[1]DATA THÔ IN'!$P$4:$P$12031,'[1]DATA THÔ IN'!$H$4:$H$12031,$A601,'[1]DATA THÔ IN'!$AC$4:$AC$12031,$E601,'[1]DATA THÔ IN'!$AH$4:$AH$12031,"Tiến độ 2")</f>
        <v>0</v>
      </c>
      <c r="AP601" s="12">
        <f>SUMIFS('[1]TIẾN ĐỘ %'!$N$6:$N$1034,'[1]TIẾN ĐỘ %'!$G$6:$G$1034,A601,'[1]TIẾN ĐỘ %'!$F$6:$F$1034,$E601)</f>
        <v>0</v>
      </c>
      <c r="AQ601" s="12">
        <f t="shared" si="347"/>
        <v>10243200</v>
      </c>
      <c r="AR601" s="15">
        <f t="shared" si="336"/>
        <v>0</v>
      </c>
      <c r="AS601" s="15">
        <f t="shared" si="337"/>
        <v>0</v>
      </c>
      <c r="AT601" s="15">
        <f t="shared" si="338"/>
        <v>0</v>
      </c>
      <c r="AU601" s="16">
        <f t="shared" si="339"/>
        <v>0</v>
      </c>
      <c r="AV601" s="16">
        <f t="shared" si="340"/>
        <v>0</v>
      </c>
      <c r="AW601" s="16">
        <f t="shared" si="341"/>
        <v>1.0243199999999999</v>
      </c>
      <c r="AX601" s="16">
        <f t="shared" si="349"/>
        <v>0</v>
      </c>
      <c r="AY601" s="16">
        <f t="shared" si="350"/>
        <v>0</v>
      </c>
      <c r="AZ601" s="16">
        <f t="shared" si="351"/>
        <v>0</v>
      </c>
      <c r="BA601" s="16">
        <f t="shared" si="352"/>
        <v>0.51215999999999995</v>
      </c>
    </row>
    <row r="602" spans="1:53" x14ac:dyDescent="0.25">
      <c r="A602" s="8" t="s">
        <v>1455</v>
      </c>
      <c r="B602" s="32" t="s">
        <v>1448</v>
      </c>
      <c r="C602" s="32" t="s">
        <v>1449</v>
      </c>
      <c r="D602" s="9" t="s">
        <v>55</v>
      </c>
      <c r="E602" s="9" t="s">
        <v>193</v>
      </c>
      <c r="F602" s="28" t="s">
        <v>70</v>
      </c>
      <c r="G602" s="28" t="s">
        <v>57</v>
      </c>
      <c r="H602" s="11">
        <v>3.5000000000000003E-2</v>
      </c>
      <c r="I602" s="11"/>
      <c r="J602" s="11">
        <v>0.01</v>
      </c>
      <c r="K602" s="11">
        <v>0.01</v>
      </c>
      <c r="L602" s="11">
        <v>5.0000000000000001E-3</v>
      </c>
      <c r="M602" s="11">
        <v>5.0000000000000001E-3</v>
      </c>
      <c r="N602" s="11"/>
      <c r="O602" s="12"/>
      <c r="P602" s="12"/>
      <c r="Q602" s="12"/>
      <c r="R602" s="12"/>
      <c r="S602" s="12">
        <f t="shared" si="342"/>
        <v>0</v>
      </c>
      <c r="T602" s="12">
        <f t="shared" si="343"/>
        <v>0</v>
      </c>
      <c r="U602" s="12">
        <f t="shared" si="344"/>
        <v>297510</v>
      </c>
      <c r="V602" s="12">
        <f t="shared" si="345"/>
        <v>320187</v>
      </c>
      <c r="W602" s="12">
        <f t="shared" si="348"/>
        <v>0</v>
      </c>
      <c r="X602" s="12">
        <f t="shared" si="353"/>
        <v>0</v>
      </c>
      <c r="Y602" s="12">
        <f t="shared" si="354"/>
        <v>158935.5</v>
      </c>
      <c r="Z602" s="12">
        <f t="shared" si="355"/>
        <v>0</v>
      </c>
      <c r="AA602" s="12">
        <f t="shared" si="356"/>
        <v>260550</v>
      </c>
      <c r="AB602" s="12">
        <f t="shared" si="357"/>
        <v>290368.5</v>
      </c>
      <c r="AC602" s="12"/>
      <c r="AD602" s="12">
        <v>30000000</v>
      </c>
      <c r="AE602" s="12">
        <f>SUMIFS('[1]TIẾN ĐỘ %'!$M$6:$M$1034,'[1]TIẾN ĐỘ %'!$G$6:$G$1034,$A602,'[1]TIẾN ĐỘ %'!$F$6:$F$1034,$E602)</f>
        <v>20000000</v>
      </c>
      <c r="AF602" s="12">
        <f t="shared" si="346"/>
        <v>50000000</v>
      </c>
      <c r="AG602" s="12"/>
      <c r="AH602" s="12"/>
      <c r="AI602" s="12"/>
      <c r="AJ602" s="12">
        <v>0</v>
      </c>
      <c r="AK602" s="12">
        <v>30830000</v>
      </c>
      <c r="AL602" s="12">
        <v>0</v>
      </c>
      <c r="AM602" s="12">
        <v>33180000</v>
      </c>
      <c r="AN602" s="12">
        <f>SUMIFS('[1]DATA THÔ IN'!$P$4:$P$12031,'[1]DATA THÔ IN'!$H$4:$H$12031,$A602,'[1]DATA THÔ IN'!$AC$4:$AC$12031,$E602,'[1]DATA THÔ IN'!$AH$4:$AH$12031,"Tiến độ 1")</f>
        <v>16470000</v>
      </c>
      <c r="AO602" s="12">
        <f>SUMIFS('[1]DATA THÔ IN'!$P$4:$P$12031,'[1]DATA THÔ IN'!$H$4:$H$12031,$A602,'[1]DATA THÔ IN'!$AC$4:$AC$12031,$E602,'[1]DATA THÔ IN'!$AH$4:$AH$12031,"Tiến độ 2")</f>
        <v>0</v>
      </c>
      <c r="AP602" s="12">
        <f>SUMIFS('[1]TIẾN ĐỘ %'!$N$6:$N$1034,'[1]TIẾN ĐỘ %'!$G$6:$G$1034,A602,'[1]TIẾN ĐỘ %'!$F$6:$F$1034,$E602)</f>
        <v>27000000</v>
      </c>
      <c r="AQ602" s="12">
        <f t="shared" si="347"/>
        <v>60180000</v>
      </c>
      <c r="AR602" s="15">
        <f t="shared" si="336"/>
        <v>0</v>
      </c>
      <c r="AS602" s="15">
        <f t="shared" si="337"/>
        <v>0</v>
      </c>
      <c r="AT602" s="15">
        <f t="shared" si="338"/>
        <v>0</v>
      </c>
      <c r="AU602" s="16">
        <f t="shared" si="339"/>
        <v>0</v>
      </c>
      <c r="AV602" s="16">
        <f t="shared" si="340"/>
        <v>1.0276666666666667</v>
      </c>
      <c r="AW602" s="16">
        <f t="shared" si="341"/>
        <v>1.1060000000000001</v>
      </c>
      <c r="AX602" s="16">
        <f t="shared" si="349"/>
        <v>0.82350000000000001</v>
      </c>
      <c r="AY602" s="16">
        <f t="shared" si="350"/>
        <v>0</v>
      </c>
      <c r="AZ602" s="16">
        <f t="shared" si="351"/>
        <v>1.35</v>
      </c>
      <c r="BA602" s="16">
        <f t="shared" si="352"/>
        <v>1.2036</v>
      </c>
    </row>
    <row r="603" spans="1:53" x14ac:dyDescent="0.25">
      <c r="A603" s="8" t="s">
        <v>1463</v>
      </c>
      <c r="B603" s="32" t="s">
        <v>1463</v>
      </c>
      <c r="C603" s="32" t="s">
        <v>1464</v>
      </c>
      <c r="D603" s="9" t="s">
        <v>478</v>
      </c>
      <c r="E603" s="9" t="s">
        <v>1465</v>
      </c>
      <c r="F603" s="28" t="s">
        <v>479</v>
      </c>
      <c r="G603" s="28" t="s">
        <v>480</v>
      </c>
      <c r="H603" s="11">
        <v>3.5000000000000003E-2</v>
      </c>
      <c r="I603" s="11"/>
      <c r="J603" s="11">
        <v>0.01</v>
      </c>
      <c r="K603" s="11">
        <v>0.01</v>
      </c>
      <c r="L603" s="11">
        <v>5.0000000000000001E-3</v>
      </c>
      <c r="M603" s="11">
        <v>5.0000000000000001E-3</v>
      </c>
      <c r="N603" s="11"/>
      <c r="O603" s="12"/>
      <c r="P603" s="12"/>
      <c r="Q603" s="12"/>
      <c r="R603" s="12"/>
      <c r="S603" s="12"/>
      <c r="T603" s="12"/>
      <c r="U603" s="12"/>
      <c r="V603" s="12"/>
      <c r="W603" s="12"/>
      <c r="X603" s="12">
        <f t="shared" si="353"/>
        <v>0</v>
      </c>
      <c r="Y603" s="12">
        <f t="shared" si="354"/>
        <v>804539.79999999993</v>
      </c>
      <c r="Z603" s="12">
        <f t="shared" si="355"/>
        <v>0</v>
      </c>
      <c r="AA603" s="12">
        <f t="shared" si="356"/>
        <v>2011561.8</v>
      </c>
      <c r="AB603" s="12">
        <f t="shared" si="357"/>
        <v>1005780.9</v>
      </c>
      <c r="AC603" s="12"/>
      <c r="AD603" s="12"/>
      <c r="AE603" s="12">
        <f>SUMIFS('[1]TIẾN ĐỘ %'!$M$6:$M$1034,'[1]TIẾN ĐỘ %'!$G$6:$G$1034,$A603,'[1]TIẾN ĐỘ %'!$F$6:$F$1034,$E603)</f>
        <v>150000000</v>
      </c>
      <c r="AF603" s="12">
        <f t="shared" si="346"/>
        <v>150000000</v>
      </c>
      <c r="AG603" s="12"/>
      <c r="AH603" s="12"/>
      <c r="AI603" s="12"/>
      <c r="AJ603" s="12"/>
      <c r="AK603" s="12"/>
      <c r="AL603" s="12"/>
      <c r="AM603" s="12"/>
      <c r="AN603" s="12">
        <f>SUMIFS('[1]DATA THÔ IN'!$P$4:$P$12031,'[1]DATA THÔ IN'!$H$4:$H$12031,$A603,'[1]DATA THÔ IN'!$AC$4:$AC$12031,$E603,'[1]DATA THÔ IN'!$AH$4:$AH$12031,"Tiến độ 1")</f>
        <v>83372000</v>
      </c>
      <c r="AO603" s="12">
        <f>SUMIFS('[1]DATA THÔ IN'!$P$4:$P$12031,'[1]DATA THÔ IN'!$H$4:$H$12031,$A603,'[1]DATA THÔ IN'!$AC$4:$AC$12031,$E603,'[1]DATA THÔ IN'!$AH$4:$AH$12031,"Tiến độ 2")</f>
        <v>0</v>
      </c>
      <c r="AP603" s="12">
        <f>SUMIFS('[1]TIẾN ĐỘ %'!$N$6:$N$1034,'[1]TIẾN ĐỘ %'!$G$6:$G$1034,A603,'[1]TIẾN ĐỘ %'!$F$6:$F$1034,$E603)</f>
        <v>208452000</v>
      </c>
      <c r="AQ603" s="12">
        <f t="shared" si="347"/>
        <v>208452000</v>
      </c>
      <c r="AR603" s="15"/>
      <c r="AS603" s="15"/>
      <c r="AT603" s="15"/>
      <c r="AU603" s="16"/>
      <c r="AV603" s="16"/>
      <c r="AW603" s="16"/>
      <c r="AX603" s="16">
        <f t="shared" si="349"/>
        <v>0.55581333333333338</v>
      </c>
      <c r="AY603" s="16">
        <f t="shared" si="350"/>
        <v>0</v>
      </c>
      <c r="AZ603" s="16">
        <f t="shared" si="351"/>
        <v>1.38968</v>
      </c>
      <c r="BA603" s="16">
        <f t="shared" si="352"/>
        <v>1.38968</v>
      </c>
    </row>
    <row r="604" spans="1:53" x14ac:dyDescent="0.25">
      <c r="A604" s="8" t="s">
        <v>1463</v>
      </c>
      <c r="B604" s="32" t="s">
        <v>1463</v>
      </c>
      <c r="C604" s="32" t="s">
        <v>1464</v>
      </c>
      <c r="D604" s="9" t="s">
        <v>478</v>
      </c>
      <c r="E604" s="9" t="s">
        <v>1466</v>
      </c>
      <c r="F604" s="28" t="s">
        <v>479</v>
      </c>
      <c r="G604" s="28" t="s">
        <v>480</v>
      </c>
      <c r="H604" s="11">
        <v>3.5000000000000003E-2</v>
      </c>
      <c r="I604" s="11"/>
      <c r="J604" s="11">
        <v>0.01</v>
      </c>
      <c r="K604" s="11">
        <v>0.01</v>
      </c>
      <c r="L604" s="11">
        <v>5.0000000000000001E-3</v>
      </c>
      <c r="M604" s="11">
        <v>5.0000000000000001E-3</v>
      </c>
      <c r="N604" s="11"/>
      <c r="O604" s="12"/>
      <c r="P604" s="12"/>
      <c r="Q604" s="12"/>
      <c r="R604" s="12"/>
      <c r="S604" s="12"/>
      <c r="T604" s="12"/>
      <c r="U604" s="12"/>
      <c r="V604" s="12"/>
      <c r="W604" s="12"/>
      <c r="X604" s="12">
        <f t="shared" si="353"/>
        <v>0</v>
      </c>
      <c r="Y604" s="12">
        <f t="shared" si="354"/>
        <v>820419.84</v>
      </c>
      <c r="Z604" s="12">
        <f t="shared" si="355"/>
        <v>0</v>
      </c>
      <c r="AA604" s="12">
        <f t="shared" si="356"/>
        <v>1451815.48</v>
      </c>
      <c r="AB604" s="12">
        <f t="shared" si="357"/>
        <v>725907.74</v>
      </c>
      <c r="AC604" s="12"/>
      <c r="AD604" s="12"/>
      <c r="AE604" s="12">
        <f>SUMIFS('[1]TIẾN ĐỘ %'!$M$6:$M$1034,'[1]TIẾN ĐỘ %'!$G$6:$G$1034,$A604,'[1]TIẾN ĐỘ %'!$F$6:$F$1034,$E604)</f>
        <v>150000000</v>
      </c>
      <c r="AF604" s="12">
        <f t="shared" si="346"/>
        <v>150000000</v>
      </c>
      <c r="AG604" s="12"/>
      <c r="AH604" s="12"/>
      <c r="AI604" s="12"/>
      <c r="AJ604" s="12"/>
      <c r="AK604" s="12"/>
      <c r="AL604" s="12"/>
      <c r="AM604" s="12"/>
      <c r="AN604" s="12">
        <f>SUMIFS('[1]DATA THÔ IN'!$P$4:$P$12031,'[1]DATA THÔ IN'!$H$4:$H$12031,$A604,'[1]DATA THÔ IN'!$AC$4:$AC$12031,$E604,'[1]DATA THÔ IN'!$AH$4:$AH$12031,"Tiến độ 1")</f>
        <v>85017600</v>
      </c>
      <c r="AO604" s="12">
        <f>SUMIFS('[1]DATA THÔ IN'!$P$4:$P$12031,'[1]DATA THÔ IN'!$H$4:$H$12031,$A604,'[1]DATA THÔ IN'!$AC$4:$AC$12031,$E604,'[1]DATA THÔ IN'!$AH$4:$AH$12031,"Tiến độ 2")</f>
        <v>0</v>
      </c>
      <c r="AP604" s="12">
        <f>SUMIFS('[1]TIẾN ĐỘ %'!$N$6:$N$1034,'[1]TIẾN ĐỘ %'!$G$6:$G$1034,A604,'[1]TIẾN ĐỘ %'!$F$6:$F$1034,$E604)</f>
        <v>150447200</v>
      </c>
      <c r="AQ604" s="12">
        <f t="shared" si="347"/>
        <v>150447200</v>
      </c>
      <c r="AR604" s="15"/>
      <c r="AS604" s="15"/>
      <c r="AT604" s="15"/>
      <c r="AU604" s="16"/>
      <c r="AV604" s="16"/>
      <c r="AW604" s="16"/>
      <c r="AX604" s="16">
        <f t="shared" si="349"/>
        <v>0.56678399999999995</v>
      </c>
      <c r="AY604" s="16">
        <f t="shared" si="350"/>
        <v>0</v>
      </c>
      <c r="AZ604" s="16">
        <f t="shared" si="351"/>
        <v>1.0029813333333333</v>
      </c>
      <c r="BA604" s="16">
        <f t="shared" si="352"/>
        <v>1.0029813333333333</v>
      </c>
    </row>
    <row r="605" spans="1:53" x14ac:dyDescent="0.25">
      <c r="A605" s="8" t="s">
        <v>1463</v>
      </c>
      <c r="B605" s="32" t="s">
        <v>1463</v>
      </c>
      <c r="C605" s="32" t="s">
        <v>1464</v>
      </c>
      <c r="D605" s="9" t="s">
        <v>478</v>
      </c>
      <c r="E605" s="9" t="s">
        <v>160</v>
      </c>
      <c r="F605" s="28" t="s">
        <v>479</v>
      </c>
      <c r="G605" s="28" t="s">
        <v>480</v>
      </c>
      <c r="H605" s="11">
        <v>3.5000000000000003E-2</v>
      </c>
      <c r="I605" s="11"/>
      <c r="J605" s="11">
        <v>0.01</v>
      </c>
      <c r="K605" s="11">
        <v>0.01</v>
      </c>
      <c r="L605" s="11">
        <v>5.0000000000000001E-3</v>
      </c>
      <c r="M605" s="11">
        <v>5.0000000000000001E-3</v>
      </c>
      <c r="N605" s="11"/>
      <c r="O605" s="12"/>
      <c r="P605" s="12"/>
      <c r="Q605" s="12"/>
      <c r="R605" s="12"/>
      <c r="S605" s="12"/>
      <c r="T605" s="12"/>
      <c r="U605" s="12"/>
      <c r="V605" s="12"/>
      <c r="W605" s="12"/>
      <c r="X605" s="12">
        <f t="shared" si="353"/>
        <v>0</v>
      </c>
      <c r="Y605" s="12">
        <f t="shared" si="354"/>
        <v>101904</v>
      </c>
      <c r="Z605" s="12">
        <f t="shared" si="355"/>
        <v>0</v>
      </c>
      <c r="AA605" s="12">
        <f t="shared" si="356"/>
        <v>131317.19999999998</v>
      </c>
      <c r="AB605" s="12">
        <f t="shared" si="357"/>
        <v>65658.599999999991</v>
      </c>
      <c r="AC605" s="12"/>
      <c r="AD605" s="12"/>
      <c r="AE605" s="12">
        <f>SUMIFS('[1]TIẾN ĐỘ %'!$M$6:$M$1034,'[1]TIẾN ĐỘ %'!$G$6:$G$1034,$A605,'[1]TIẾN ĐỘ %'!$F$6:$F$1034,$E605)</f>
        <v>10000000</v>
      </c>
      <c r="AF605" s="12">
        <f t="shared" si="346"/>
        <v>10000000</v>
      </c>
      <c r="AG605" s="12"/>
      <c r="AH605" s="12"/>
      <c r="AI605" s="12"/>
      <c r="AJ605" s="12"/>
      <c r="AK605" s="12"/>
      <c r="AL605" s="12"/>
      <c r="AM605" s="12"/>
      <c r="AN605" s="12">
        <f>SUMIFS('[1]DATA THÔ IN'!$P$4:$P$12031,'[1]DATA THÔ IN'!$H$4:$H$12031,$A605,'[1]DATA THÔ IN'!$AC$4:$AC$12031,$E605,'[1]DATA THÔ IN'!$AH$4:$AH$12031,"Tiến độ 1")</f>
        <v>10560000</v>
      </c>
      <c r="AO605" s="12">
        <f>SUMIFS('[1]DATA THÔ IN'!$P$4:$P$12031,'[1]DATA THÔ IN'!$H$4:$H$12031,$A605,'[1]DATA THÔ IN'!$AC$4:$AC$12031,$E605,'[1]DATA THÔ IN'!$AH$4:$AH$12031,"Tiến độ 2")</f>
        <v>0</v>
      </c>
      <c r="AP605" s="12">
        <f>SUMIFS('[1]TIẾN ĐỘ %'!$N$6:$N$1034,'[1]TIẾN ĐỘ %'!$G$6:$G$1034,A605,'[1]TIẾN ĐỘ %'!$F$6:$F$1034,$E605)</f>
        <v>13608000</v>
      </c>
      <c r="AQ605" s="12">
        <f t="shared" si="347"/>
        <v>13608000</v>
      </c>
      <c r="AR605" s="15"/>
      <c r="AS605" s="15"/>
      <c r="AT605" s="15"/>
      <c r="AU605" s="16"/>
      <c r="AV605" s="16"/>
      <c r="AW605" s="16"/>
      <c r="AX605" s="16">
        <f t="shared" si="349"/>
        <v>1.056</v>
      </c>
      <c r="AY605" s="16">
        <f t="shared" si="350"/>
        <v>0</v>
      </c>
      <c r="AZ605" s="16">
        <f t="shared" si="351"/>
        <v>1.3608</v>
      </c>
      <c r="BA605" s="16">
        <f t="shared" si="352"/>
        <v>1.3608</v>
      </c>
    </row>
    <row r="606" spans="1:53" x14ac:dyDescent="0.25">
      <c r="A606" s="8" t="s">
        <v>1463</v>
      </c>
      <c r="B606" s="32" t="s">
        <v>1463</v>
      </c>
      <c r="C606" s="32" t="s">
        <v>1464</v>
      </c>
      <c r="D606" s="9" t="s">
        <v>478</v>
      </c>
      <c r="E606" s="9" t="s">
        <v>102</v>
      </c>
      <c r="F606" s="28" t="s">
        <v>479</v>
      </c>
      <c r="G606" s="28" t="s">
        <v>480</v>
      </c>
      <c r="H606" s="11">
        <v>3.5000000000000003E-2</v>
      </c>
      <c r="I606" s="11"/>
      <c r="J606" s="11">
        <v>0.01</v>
      </c>
      <c r="K606" s="11">
        <v>0.01</v>
      </c>
      <c r="L606" s="11">
        <v>5.0000000000000001E-3</v>
      </c>
      <c r="M606" s="11">
        <v>5.0000000000000001E-3</v>
      </c>
      <c r="N606" s="11"/>
      <c r="O606" s="12"/>
      <c r="P606" s="12"/>
      <c r="Q606" s="12"/>
      <c r="R606" s="12"/>
      <c r="S606" s="12"/>
      <c r="T606" s="12"/>
      <c r="U606" s="12"/>
      <c r="V606" s="12"/>
      <c r="W606" s="12"/>
      <c r="X606" s="12">
        <f t="shared" si="353"/>
        <v>0</v>
      </c>
      <c r="Y606" s="12">
        <f t="shared" si="354"/>
        <v>0</v>
      </c>
      <c r="Z606" s="12">
        <f t="shared" si="355"/>
        <v>0</v>
      </c>
      <c r="AA606" s="12">
        <f t="shared" si="356"/>
        <v>967219.5</v>
      </c>
      <c r="AB606" s="12">
        <f t="shared" si="357"/>
        <v>483609.75</v>
      </c>
      <c r="AC606" s="12"/>
      <c r="AD606" s="12"/>
      <c r="AE606" s="12">
        <f>SUMIFS('[1]TIẾN ĐỘ %'!$M$6:$M$1034,'[1]TIẾN ĐỘ %'!$G$6:$G$1034,$A606,'[1]TIẾN ĐỘ %'!$F$6:$F$1034,$E606)</f>
        <v>100000000</v>
      </c>
      <c r="AF606" s="12">
        <f t="shared" si="346"/>
        <v>100000000</v>
      </c>
      <c r="AG606" s="12"/>
      <c r="AH606" s="12"/>
      <c r="AI606" s="12"/>
      <c r="AJ606" s="12"/>
      <c r="AK606" s="12"/>
      <c r="AL606" s="12"/>
      <c r="AM606" s="12"/>
      <c r="AN606" s="12">
        <f>SUMIFS('[1]DATA THÔ IN'!$P$4:$P$12031,'[1]DATA THÔ IN'!$H$4:$H$12031,$A606,'[1]DATA THÔ IN'!$AC$4:$AC$12031,$E606,'[1]DATA THÔ IN'!$AH$4:$AH$12031,"Tiến độ 1")</f>
        <v>0</v>
      </c>
      <c r="AO606" s="12">
        <f>SUMIFS('[1]DATA THÔ IN'!$P$4:$P$12031,'[1]DATA THÔ IN'!$H$4:$H$12031,$A606,'[1]DATA THÔ IN'!$AC$4:$AC$12031,$E606,'[1]DATA THÔ IN'!$AH$4:$AH$12031,"Tiến độ 2")</f>
        <v>0</v>
      </c>
      <c r="AP606" s="12">
        <f>SUMIFS('[1]TIẾN ĐỘ %'!$N$6:$N$1034,'[1]TIẾN ĐỘ %'!$G$6:$G$1034,A606,'[1]TIẾN ĐỘ %'!$F$6:$F$1034,$E606)</f>
        <v>100230000</v>
      </c>
      <c r="AQ606" s="12">
        <f t="shared" si="347"/>
        <v>100230000</v>
      </c>
      <c r="AR606" s="15"/>
      <c r="AS606" s="15"/>
      <c r="AT606" s="15"/>
      <c r="AU606" s="16"/>
      <c r="AV606" s="16"/>
      <c r="AW606" s="16"/>
      <c r="AX606" s="16">
        <f t="shared" si="349"/>
        <v>0</v>
      </c>
      <c r="AY606" s="16">
        <f t="shared" si="350"/>
        <v>0</v>
      </c>
      <c r="AZ606" s="16">
        <f t="shared" si="351"/>
        <v>1.0023</v>
      </c>
      <c r="BA606" s="16">
        <f t="shared" si="352"/>
        <v>1.0023</v>
      </c>
    </row>
    <row r="607" spans="1:53" x14ac:dyDescent="0.25">
      <c r="A607" s="8" t="s">
        <v>1463</v>
      </c>
      <c r="B607" s="32" t="s">
        <v>1463</v>
      </c>
      <c r="C607" s="32" t="s">
        <v>1464</v>
      </c>
      <c r="D607" s="9" t="s">
        <v>478</v>
      </c>
      <c r="E607" s="9" t="s">
        <v>1467</v>
      </c>
      <c r="F607" s="28" t="s">
        <v>479</v>
      </c>
      <c r="G607" s="28" t="s">
        <v>480</v>
      </c>
      <c r="H607" s="11">
        <v>3.5000000000000003E-2</v>
      </c>
      <c r="I607" s="11"/>
      <c r="J607" s="11">
        <v>0.01</v>
      </c>
      <c r="K607" s="11">
        <v>0.01</v>
      </c>
      <c r="L607" s="11">
        <v>5.0000000000000001E-3</v>
      </c>
      <c r="M607" s="11">
        <v>5.0000000000000001E-3</v>
      </c>
      <c r="N607" s="11"/>
      <c r="O607" s="12"/>
      <c r="P607" s="12"/>
      <c r="Q607" s="12"/>
      <c r="R607" s="12"/>
      <c r="S607" s="12"/>
      <c r="T607" s="12"/>
      <c r="U607" s="12"/>
      <c r="V607" s="12"/>
      <c r="W607" s="12"/>
      <c r="X607" s="12">
        <f t="shared" si="353"/>
        <v>0</v>
      </c>
      <c r="Y607" s="12">
        <f t="shared" si="354"/>
        <v>208162.08</v>
      </c>
      <c r="Z607" s="12">
        <f t="shared" si="355"/>
        <v>0</v>
      </c>
      <c r="AA607" s="12">
        <f t="shared" si="356"/>
        <v>0</v>
      </c>
      <c r="AB607" s="12">
        <f t="shared" si="357"/>
        <v>0</v>
      </c>
      <c r="AC607" s="12"/>
      <c r="AD607" s="12"/>
      <c r="AE607" s="12">
        <f>SUMIFS('[1]TIẾN ĐỘ %'!$M$6:$M$1034,'[1]TIẾN ĐỘ %'!$G$6:$G$1034,$A607,'[1]TIẾN ĐỘ %'!$F$6:$F$1034,$E607)</f>
        <v>50000000</v>
      </c>
      <c r="AF607" s="12">
        <f t="shared" si="346"/>
        <v>50000000</v>
      </c>
      <c r="AG607" s="12"/>
      <c r="AH607" s="12"/>
      <c r="AI607" s="12"/>
      <c r="AJ607" s="12"/>
      <c r="AK607" s="12"/>
      <c r="AL607" s="12"/>
      <c r="AM607" s="12"/>
      <c r="AN607" s="12">
        <f>SUMIFS('[1]DATA THÔ IN'!$P$4:$P$12031,'[1]DATA THÔ IN'!$H$4:$H$12031,$A607,'[1]DATA THÔ IN'!$AC$4:$AC$12031,$E607,'[1]DATA THÔ IN'!$AH$4:$AH$12031,"Tiến độ 1")</f>
        <v>21571200</v>
      </c>
      <c r="AO607" s="12">
        <f>SUMIFS('[1]DATA THÔ IN'!$P$4:$P$12031,'[1]DATA THÔ IN'!$H$4:$H$12031,$A607,'[1]DATA THÔ IN'!$AC$4:$AC$12031,$E607,'[1]DATA THÔ IN'!$AH$4:$AH$12031,"Tiến độ 2")</f>
        <v>0</v>
      </c>
      <c r="AP607" s="12">
        <f>SUMIFS('[1]TIẾN ĐỘ %'!$N$6:$N$1034,'[1]TIẾN ĐỘ %'!$G$6:$G$1034,A607,'[1]TIẾN ĐỘ %'!$F$6:$F$1034,$E607)</f>
        <v>31708800</v>
      </c>
      <c r="AQ607" s="12">
        <f t="shared" si="347"/>
        <v>31708800</v>
      </c>
      <c r="AR607" s="15"/>
      <c r="AS607" s="15"/>
      <c r="AT607" s="15"/>
      <c r="AU607" s="16"/>
      <c r="AV607" s="16"/>
      <c r="AW607" s="16"/>
      <c r="AX607" s="16">
        <f t="shared" si="349"/>
        <v>0.43142399999999997</v>
      </c>
      <c r="AY607" s="16">
        <f t="shared" si="350"/>
        <v>0</v>
      </c>
      <c r="AZ607" s="16">
        <f t="shared" si="351"/>
        <v>0.63417599999999996</v>
      </c>
      <c r="BA607" s="16">
        <f t="shared" si="352"/>
        <v>0.63417599999999996</v>
      </c>
    </row>
    <row r="608" spans="1:53" x14ac:dyDescent="0.25">
      <c r="A608" s="8" t="s">
        <v>1468</v>
      </c>
      <c r="B608" s="32" t="s">
        <v>1468</v>
      </c>
      <c r="C608" s="32" t="s">
        <v>1469</v>
      </c>
      <c r="D608" s="9" t="s">
        <v>515</v>
      </c>
      <c r="E608" s="9" t="s">
        <v>1465</v>
      </c>
      <c r="F608" s="28" t="s">
        <v>506</v>
      </c>
      <c r="G608" s="28" t="s">
        <v>475</v>
      </c>
      <c r="H608" s="11">
        <v>3.5000000000000003E-2</v>
      </c>
      <c r="I608" s="11"/>
      <c r="J608" s="11">
        <v>0.01</v>
      </c>
      <c r="K608" s="11">
        <v>0.01</v>
      </c>
      <c r="L608" s="11">
        <v>5.0000000000000001E-3</v>
      </c>
      <c r="M608" s="11">
        <v>5.0000000000000001E-3</v>
      </c>
      <c r="N608" s="11"/>
      <c r="O608" s="12"/>
      <c r="P608" s="12"/>
      <c r="Q608" s="12"/>
      <c r="R608" s="12"/>
      <c r="S608" s="12"/>
      <c r="T608" s="12"/>
      <c r="U608" s="12"/>
      <c r="V608" s="12"/>
      <c r="W608" s="12"/>
      <c r="X608" s="12">
        <f t="shared" si="353"/>
        <v>0</v>
      </c>
      <c r="Y608" s="12">
        <f t="shared" si="354"/>
        <v>0</v>
      </c>
      <c r="Z608" s="12">
        <f t="shared" si="355"/>
        <v>0</v>
      </c>
      <c r="AA608" s="12">
        <f t="shared" si="356"/>
        <v>1142646.8499999999</v>
      </c>
      <c r="AB608" s="12">
        <f t="shared" si="357"/>
        <v>571323.42499999993</v>
      </c>
      <c r="AC608" s="12"/>
      <c r="AD608" s="12"/>
      <c r="AE608" s="12">
        <f>SUMIFS('[1]TIẾN ĐỘ %'!$M$6:$M$1034,'[1]TIẾN ĐỘ %'!$G$6:$G$1034,$A608,'[1]TIẾN ĐỘ %'!$F$6:$F$1034,$E608)</f>
        <v>100000000</v>
      </c>
      <c r="AF608" s="12">
        <f t="shared" si="346"/>
        <v>100000000</v>
      </c>
      <c r="AG608" s="12"/>
      <c r="AH608" s="12"/>
      <c r="AI608" s="12"/>
      <c r="AJ608" s="12"/>
      <c r="AK608" s="12"/>
      <c r="AL608" s="12"/>
      <c r="AM608" s="12"/>
      <c r="AN608" s="12">
        <f>SUMIFS('[1]DATA THÔ IN'!$P$4:$P$12031,'[1]DATA THÔ IN'!$H$4:$H$12031,$A608,'[1]DATA THÔ IN'!$AC$4:$AC$12031,$E608,'[1]DATA THÔ IN'!$AH$4:$AH$12031,"Tiến độ 1")</f>
        <v>0</v>
      </c>
      <c r="AO608" s="12">
        <f>SUMIFS('[1]DATA THÔ IN'!$P$4:$P$12031,'[1]DATA THÔ IN'!$H$4:$H$12031,$A608,'[1]DATA THÔ IN'!$AC$4:$AC$12031,$E608,'[1]DATA THÔ IN'!$AH$4:$AH$12031,"Tiến độ 2")</f>
        <v>0</v>
      </c>
      <c r="AP608" s="12">
        <f>SUMIFS('[1]TIẾN ĐỘ %'!$N$6:$N$1034,'[1]TIẾN ĐỘ %'!$G$6:$G$1034,A608,'[1]TIẾN ĐỘ %'!$F$6:$F$1034,$E608)</f>
        <v>118409000</v>
      </c>
      <c r="AQ608" s="12">
        <f t="shared" si="347"/>
        <v>118409000</v>
      </c>
      <c r="AR608" s="15"/>
      <c r="AS608" s="15"/>
      <c r="AT608" s="15"/>
      <c r="AU608" s="16"/>
      <c r="AV608" s="16"/>
      <c r="AW608" s="16"/>
      <c r="AX608" s="16">
        <f t="shared" si="349"/>
        <v>0</v>
      </c>
      <c r="AY608" s="16">
        <f t="shared" si="350"/>
        <v>0</v>
      </c>
      <c r="AZ608" s="16">
        <f t="shared" si="351"/>
        <v>1.1840900000000001</v>
      </c>
      <c r="BA608" s="16">
        <f t="shared" si="352"/>
        <v>1.1840900000000001</v>
      </c>
    </row>
    <row r="609" spans="1:53" x14ac:dyDescent="0.25">
      <c r="A609" s="8" t="s">
        <v>1468</v>
      </c>
      <c r="B609" s="32" t="s">
        <v>1468</v>
      </c>
      <c r="C609" s="32" t="s">
        <v>1469</v>
      </c>
      <c r="D609" s="9" t="s">
        <v>515</v>
      </c>
      <c r="E609" s="9" t="s">
        <v>1466</v>
      </c>
      <c r="F609" s="28" t="s">
        <v>506</v>
      </c>
      <c r="G609" s="28" t="s">
        <v>475</v>
      </c>
      <c r="H609" s="11">
        <v>3.5000000000000003E-2</v>
      </c>
      <c r="I609" s="11"/>
      <c r="J609" s="11">
        <v>0.01</v>
      </c>
      <c r="K609" s="11">
        <v>0.01</v>
      </c>
      <c r="L609" s="11">
        <v>5.0000000000000001E-3</v>
      </c>
      <c r="M609" s="11">
        <v>5.0000000000000001E-3</v>
      </c>
      <c r="N609" s="11"/>
      <c r="O609" s="12"/>
      <c r="P609" s="12"/>
      <c r="Q609" s="12"/>
      <c r="R609" s="12"/>
      <c r="S609" s="12"/>
      <c r="T609" s="12"/>
      <c r="U609" s="12"/>
      <c r="V609" s="12"/>
      <c r="W609" s="12"/>
      <c r="X609" s="12">
        <f t="shared" si="353"/>
        <v>0</v>
      </c>
      <c r="Y609" s="12">
        <f t="shared" si="354"/>
        <v>0</v>
      </c>
      <c r="Z609" s="12">
        <f t="shared" si="355"/>
        <v>1461118.0799999998</v>
      </c>
      <c r="AA609" s="12">
        <f t="shared" si="356"/>
        <v>1642044</v>
      </c>
      <c r="AB609" s="12">
        <f t="shared" si="357"/>
        <v>821022</v>
      </c>
      <c r="AC609" s="12"/>
      <c r="AD609" s="12"/>
      <c r="AE609" s="12">
        <f>SUMIFS('[1]TIẾN ĐỘ %'!$M$6:$M$1034,'[1]TIẾN ĐỘ %'!$G$6:$G$1034,$A609,'[1]TIẾN ĐỘ %'!$F$6:$F$1034,$E609)</f>
        <v>140000000</v>
      </c>
      <c r="AF609" s="12">
        <f t="shared" si="346"/>
        <v>140000000</v>
      </c>
      <c r="AG609" s="12"/>
      <c r="AH609" s="12"/>
      <c r="AI609" s="12"/>
      <c r="AJ609" s="12"/>
      <c r="AK609" s="12"/>
      <c r="AL609" s="12"/>
      <c r="AM609" s="12"/>
      <c r="AN609" s="12">
        <f>SUMIFS('[1]DATA THÔ IN'!$P$4:$P$12031,'[1]DATA THÔ IN'!$H$4:$H$12031,$A609,'[1]DATA THÔ IN'!$AC$4:$AC$12031,$E609,'[1]DATA THÔ IN'!$AH$4:$AH$12031,"Tiến độ 1")</f>
        <v>0</v>
      </c>
      <c r="AO609" s="12">
        <f>SUMIFS('[1]DATA THÔ IN'!$P$4:$P$12031,'[1]DATA THÔ IN'!$H$4:$H$12031,$A609,'[1]DATA THÔ IN'!$AC$4:$AC$12031,$E609,'[1]DATA THÔ IN'!$AH$4:$AH$12031,"Tiến độ 2")</f>
        <v>151411200</v>
      </c>
      <c r="AP609" s="12">
        <f>SUMIFS('[1]TIẾN ĐỘ %'!$N$6:$N$1034,'[1]TIẾN ĐỘ %'!$G$6:$G$1034,A609,'[1]TIẾN ĐỘ %'!$F$6:$F$1034,$E609)</f>
        <v>170160000</v>
      </c>
      <c r="AQ609" s="12">
        <f t="shared" si="347"/>
        <v>170160000</v>
      </c>
      <c r="AR609" s="15"/>
      <c r="AS609" s="15"/>
      <c r="AT609" s="15"/>
      <c r="AU609" s="16"/>
      <c r="AV609" s="16"/>
      <c r="AW609" s="16"/>
      <c r="AX609" s="16">
        <f t="shared" si="349"/>
        <v>0</v>
      </c>
      <c r="AY609" s="16">
        <f t="shared" si="350"/>
        <v>1.0815085714285715</v>
      </c>
      <c r="AZ609" s="16">
        <f t="shared" si="351"/>
        <v>1.2154285714285715</v>
      </c>
      <c r="BA609" s="16">
        <f t="shared" si="352"/>
        <v>1.2154285714285715</v>
      </c>
    </row>
    <row r="610" spans="1:53" x14ac:dyDescent="0.25">
      <c r="A610" s="8" t="s">
        <v>1468</v>
      </c>
      <c r="B610" s="32" t="s">
        <v>1468</v>
      </c>
      <c r="C610" s="32" t="s">
        <v>1469</v>
      </c>
      <c r="D610" s="9" t="s">
        <v>515</v>
      </c>
      <c r="E610" s="9" t="s">
        <v>318</v>
      </c>
      <c r="F610" s="28" t="s">
        <v>506</v>
      </c>
      <c r="G610" s="28" t="s">
        <v>475</v>
      </c>
      <c r="H610" s="11">
        <v>3.5000000000000003E-2</v>
      </c>
      <c r="I610" s="11"/>
      <c r="J610" s="11">
        <v>0.01</v>
      </c>
      <c r="K610" s="11">
        <v>0.01</v>
      </c>
      <c r="L610" s="11">
        <v>5.0000000000000001E-3</v>
      </c>
      <c r="M610" s="11">
        <v>5.0000000000000001E-3</v>
      </c>
      <c r="N610" s="11"/>
      <c r="O610" s="12"/>
      <c r="P610" s="12"/>
      <c r="Q610" s="12"/>
      <c r="R610" s="12"/>
      <c r="S610" s="12"/>
      <c r="T610" s="12"/>
      <c r="U610" s="12"/>
      <c r="V610" s="12"/>
      <c r="W610" s="12"/>
      <c r="X610" s="12">
        <f t="shared" si="353"/>
        <v>0</v>
      </c>
      <c r="Y610" s="12">
        <f t="shared" si="354"/>
        <v>0</v>
      </c>
      <c r="Z610" s="12">
        <f t="shared" si="355"/>
        <v>0</v>
      </c>
      <c r="AA610" s="12">
        <f t="shared" si="356"/>
        <v>579193</v>
      </c>
      <c r="AB610" s="12">
        <f t="shared" si="357"/>
        <v>289596.5</v>
      </c>
      <c r="AC610" s="12"/>
      <c r="AD610" s="12"/>
      <c r="AE610" s="12">
        <f>SUMIFS('[1]TIẾN ĐỘ %'!$M$6:$M$1034,'[1]TIẾN ĐỘ %'!$G$6:$G$1034,$A610,'[1]TIẾN ĐỘ %'!$F$6:$F$1034,$E610)</f>
        <v>50000000</v>
      </c>
      <c r="AF610" s="12">
        <f t="shared" si="346"/>
        <v>50000000</v>
      </c>
      <c r="AG610" s="12"/>
      <c r="AH610" s="12"/>
      <c r="AI610" s="12"/>
      <c r="AJ610" s="12"/>
      <c r="AK610" s="12"/>
      <c r="AL610" s="12"/>
      <c r="AM610" s="12"/>
      <c r="AN610" s="12">
        <f>SUMIFS('[1]DATA THÔ IN'!$P$4:$P$12031,'[1]DATA THÔ IN'!$H$4:$H$12031,$A610,'[1]DATA THÔ IN'!$AC$4:$AC$12031,$E610,'[1]DATA THÔ IN'!$AH$4:$AH$12031,"Tiến độ 1")</f>
        <v>0</v>
      </c>
      <c r="AO610" s="12">
        <f>SUMIFS('[1]DATA THÔ IN'!$P$4:$P$12031,'[1]DATA THÔ IN'!$H$4:$H$12031,$A610,'[1]DATA THÔ IN'!$AC$4:$AC$12031,$E610,'[1]DATA THÔ IN'!$AH$4:$AH$12031,"Tiến độ 2")</f>
        <v>0</v>
      </c>
      <c r="AP610" s="12">
        <f>SUMIFS('[1]TIẾN ĐỘ %'!$N$6:$N$1034,'[1]TIẾN ĐỘ %'!$G$6:$G$1034,A610,'[1]TIẾN ĐỘ %'!$F$6:$F$1034,$E610)</f>
        <v>60020000</v>
      </c>
      <c r="AQ610" s="12">
        <f t="shared" si="347"/>
        <v>60020000</v>
      </c>
      <c r="AR610" s="15"/>
      <c r="AS610" s="15"/>
      <c r="AT610" s="15"/>
      <c r="AU610" s="16"/>
      <c r="AV610" s="16"/>
      <c r="AW610" s="16"/>
      <c r="AX610" s="16">
        <f t="shared" si="349"/>
        <v>0</v>
      </c>
      <c r="AY610" s="16">
        <f t="shared" si="350"/>
        <v>0</v>
      </c>
      <c r="AZ610" s="16">
        <f t="shared" si="351"/>
        <v>1.2003999999999999</v>
      </c>
      <c r="BA610" s="16">
        <f t="shared" si="352"/>
        <v>1.2003999999999999</v>
      </c>
    </row>
    <row r="611" spans="1:53" x14ac:dyDescent="0.25">
      <c r="A611" s="8" t="s">
        <v>1468</v>
      </c>
      <c r="B611" s="32" t="s">
        <v>1468</v>
      </c>
      <c r="C611" s="32" t="s">
        <v>1469</v>
      </c>
      <c r="D611" s="9" t="s">
        <v>515</v>
      </c>
      <c r="E611" s="9" t="s">
        <v>315</v>
      </c>
      <c r="F611" s="28" t="s">
        <v>506</v>
      </c>
      <c r="G611" s="28" t="s">
        <v>475</v>
      </c>
      <c r="H611" s="11">
        <v>3.5000000000000003E-2</v>
      </c>
      <c r="I611" s="11"/>
      <c r="J611" s="11">
        <v>0.01</v>
      </c>
      <c r="K611" s="11">
        <v>0.01</v>
      </c>
      <c r="L611" s="11">
        <v>5.0000000000000001E-3</v>
      </c>
      <c r="M611" s="11">
        <v>5.0000000000000001E-3</v>
      </c>
      <c r="N611" s="11"/>
      <c r="O611" s="12"/>
      <c r="P611" s="12"/>
      <c r="Q611" s="12"/>
      <c r="R611" s="12"/>
      <c r="S611" s="12"/>
      <c r="T611" s="12"/>
      <c r="U611" s="12"/>
      <c r="V611" s="12"/>
      <c r="W611" s="12"/>
      <c r="X611" s="12">
        <f t="shared" si="353"/>
        <v>0</v>
      </c>
      <c r="Y611" s="12">
        <f t="shared" si="354"/>
        <v>0</v>
      </c>
      <c r="Z611" s="12">
        <f t="shared" si="355"/>
        <v>565104</v>
      </c>
      <c r="AA611" s="12">
        <f t="shared" si="356"/>
        <v>565104</v>
      </c>
      <c r="AB611" s="12">
        <f t="shared" si="357"/>
        <v>282552</v>
      </c>
      <c r="AC611" s="12"/>
      <c r="AD611" s="12"/>
      <c r="AE611" s="12">
        <f>SUMIFS('[1]TIẾN ĐỘ %'!$M$6:$M$1034,'[1]TIẾN ĐỘ %'!$G$6:$G$1034,$A611,'[1]TIẾN ĐỘ %'!$F$6:$F$1034,$E611)</f>
        <v>10000000</v>
      </c>
      <c r="AF611" s="12">
        <f t="shared" si="346"/>
        <v>10000000</v>
      </c>
      <c r="AG611" s="12"/>
      <c r="AH611" s="12"/>
      <c r="AI611" s="12"/>
      <c r="AJ611" s="12"/>
      <c r="AK611" s="12"/>
      <c r="AL611" s="12"/>
      <c r="AM611" s="12"/>
      <c r="AN611" s="12">
        <f>SUMIFS('[1]DATA THÔ IN'!$P$4:$P$12031,'[1]DATA THÔ IN'!$H$4:$H$12031,$A611,'[1]DATA THÔ IN'!$AC$4:$AC$12031,$E611,'[1]DATA THÔ IN'!$AH$4:$AH$12031,"Tiến độ 1")</f>
        <v>0</v>
      </c>
      <c r="AO611" s="12">
        <f>SUMIFS('[1]DATA THÔ IN'!$P$4:$P$12031,'[1]DATA THÔ IN'!$H$4:$H$12031,$A611,'[1]DATA THÔ IN'!$AC$4:$AC$12031,$E611,'[1]DATA THÔ IN'!$AH$4:$AH$12031,"Tiến độ 2")</f>
        <v>58560000</v>
      </c>
      <c r="AP611" s="12">
        <f>SUMIFS('[1]TIẾN ĐỘ %'!$N$6:$N$1034,'[1]TIẾN ĐỘ %'!$G$6:$G$1034,A611,'[1]TIẾN ĐỘ %'!$F$6:$F$1034,$E611)</f>
        <v>58560000</v>
      </c>
      <c r="AQ611" s="12">
        <f t="shared" si="347"/>
        <v>58560000</v>
      </c>
      <c r="AR611" s="15"/>
      <c r="AS611" s="15"/>
      <c r="AT611" s="15"/>
      <c r="AU611" s="16"/>
      <c r="AV611" s="16"/>
      <c r="AW611" s="16"/>
      <c r="AX611" s="16">
        <f t="shared" si="349"/>
        <v>0</v>
      </c>
      <c r="AY611" s="16">
        <f t="shared" si="350"/>
        <v>5.8559999999999999</v>
      </c>
      <c r="AZ611" s="16">
        <f t="shared" si="351"/>
        <v>5.8559999999999999</v>
      </c>
      <c r="BA611" s="16">
        <f t="shared" si="352"/>
        <v>5.8559999999999999</v>
      </c>
    </row>
    <row r="612" spans="1:53" x14ac:dyDescent="0.25">
      <c r="A612" s="8" t="s">
        <v>1468</v>
      </c>
      <c r="B612" s="32" t="s">
        <v>1468</v>
      </c>
      <c r="C612" s="32" t="s">
        <v>1469</v>
      </c>
      <c r="D612" s="9" t="s">
        <v>515</v>
      </c>
      <c r="E612" s="9" t="s">
        <v>160</v>
      </c>
      <c r="F612" s="28" t="s">
        <v>506</v>
      </c>
      <c r="G612" s="28" t="s">
        <v>475</v>
      </c>
      <c r="H612" s="11">
        <v>3.5000000000000003E-2</v>
      </c>
      <c r="I612" s="11"/>
      <c r="J612" s="11">
        <v>0.01</v>
      </c>
      <c r="K612" s="11">
        <v>0.01</v>
      </c>
      <c r="L612" s="11">
        <v>5.0000000000000001E-3</v>
      </c>
      <c r="M612" s="11">
        <v>5.0000000000000001E-3</v>
      </c>
      <c r="N612" s="11"/>
      <c r="O612" s="12"/>
      <c r="P612" s="12"/>
      <c r="Q612" s="12"/>
      <c r="R612" s="12"/>
      <c r="S612" s="12"/>
      <c r="T612" s="12"/>
      <c r="U612" s="12"/>
      <c r="V612" s="12"/>
      <c r="W612" s="12"/>
      <c r="X612" s="12">
        <f t="shared" si="353"/>
        <v>0</v>
      </c>
      <c r="Y612" s="12">
        <f t="shared" si="354"/>
        <v>0</v>
      </c>
      <c r="Z612" s="12">
        <f t="shared" si="355"/>
        <v>405907.95</v>
      </c>
      <c r="AA612" s="12">
        <f t="shared" si="356"/>
        <v>602304.75</v>
      </c>
      <c r="AB612" s="12">
        <f t="shared" si="357"/>
        <v>301152.375</v>
      </c>
      <c r="AC612" s="12"/>
      <c r="AD612" s="12"/>
      <c r="AE612" s="12">
        <f>SUMIFS('[1]TIẾN ĐỘ %'!$M$6:$M$1034,'[1]TIẾN ĐỘ %'!$G$6:$G$1034,$A612,'[1]TIẾN ĐỘ %'!$F$6:$F$1034,$E612)</f>
        <v>20000000</v>
      </c>
      <c r="AF612" s="12">
        <f t="shared" si="346"/>
        <v>20000000</v>
      </c>
      <c r="AG612" s="12"/>
      <c r="AH612" s="12"/>
      <c r="AI612" s="12"/>
      <c r="AJ612" s="12"/>
      <c r="AK612" s="12"/>
      <c r="AL612" s="12"/>
      <c r="AM612" s="12"/>
      <c r="AN612" s="12">
        <f>SUMIFS('[1]DATA THÔ IN'!$P$4:$P$12031,'[1]DATA THÔ IN'!$H$4:$H$12031,$A612,'[1]DATA THÔ IN'!$AC$4:$AC$12031,$E612,'[1]DATA THÔ IN'!$AH$4:$AH$12031,"Tiến độ 1")</f>
        <v>0</v>
      </c>
      <c r="AO612" s="12">
        <f>SUMIFS('[1]DATA THÔ IN'!$P$4:$P$12031,'[1]DATA THÔ IN'!$H$4:$H$12031,$A612,'[1]DATA THÔ IN'!$AC$4:$AC$12031,$E612,'[1]DATA THÔ IN'!$AH$4:$AH$12031,"Tiến độ 2")</f>
        <v>42063000</v>
      </c>
      <c r="AP612" s="12">
        <f>SUMIFS('[1]TIẾN ĐỘ %'!$N$6:$N$1034,'[1]TIẾN ĐỘ %'!$G$6:$G$1034,A612,'[1]TIẾN ĐỘ %'!$F$6:$F$1034,$E612)</f>
        <v>62415000</v>
      </c>
      <c r="AQ612" s="12">
        <f t="shared" si="347"/>
        <v>62415000</v>
      </c>
      <c r="AR612" s="15"/>
      <c r="AS612" s="15"/>
      <c r="AT612" s="15"/>
      <c r="AU612" s="16"/>
      <c r="AV612" s="16"/>
      <c r="AW612" s="16"/>
      <c r="AX612" s="16">
        <f t="shared" si="349"/>
        <v>0</v>
      </c>
      <c r="AY612" s="16">
        <f t="shared" si="350"/>
        <v>2.1031499999999999</v>
      </c>
      <c r="AZ612" s="16">
        <f t="shared" si="351"/>
        <v>3.1207500000000001</v>
      </c>
      <c r="BA612" s="16">
        <f t="shared" si="352"/>
        <v>3.1207500000000001</v>
      </c>
    </row>
    <row r="613" spans="1:53" x14ac:dyDescent="0.25">
      <c r="A613" s="8" t="s">
        <v>1468</v>
      </c>
      <c r="B613" s="32" t="s">
        <v>1468</v>
      </c>
      <c r="C613" s="32" t="s">
        <v>1469</v>
      </c>
      <c r="D613" s="9" t="s">
        <v>515</v>
      </c>
      <c r="E613" s="9" t="s">
        <v>102</v>
      </c>
      <c r="F613" s="28" t="s">
        <v>506</v>
      </c>
      <c r="G613" s="28" t="s">
        <v>475</v>
      </c>
      <c r="H613" s="11">
        <v>3.5000000000000003E-2</v>
      </c>
      <c r="I613" s="11"/>
      <c r="J613" s="11">
        <v>0.01</v>
      </c>
      <c r="K613" s="11">
        <v>0.01</v>
      </c>
      <c r="L613" s="11">
        <v>5.0000000000000001E-3</v>
      </c>
      <c r="M613" s="11">
        <v>5.0000000000000001E-3</v>
      </c>
      <c r="N613" s="11"/>
      <c r="O613" s="12"/>
      <c r="P613" s="12"/>
      <c r="Q613" s="12"/>
      <c r="R613" s="12"/>
      <c r="S613" s="12"/>
      <c r="T613" s="12"/>
      <c r="U613" s="12"/>
      <c r="V613" s="12"/>
      <c r="W613" s="12"/>
      <c r="X613" s="12">
        <f t="shared" si="353"/>
        <v>0</v>
      </c>
      <c r="Y613" s="12">
        <f t="shared" si="354"/>
        <v>0</v>
      </c>
      <c r="Z613" s="12">
        <f t="shared" si="355"/>
        <v>0</v>
      </c>
      <c r="AA613" s="12">
        <f t="shared" si="356"/>
        <v>0</v>
      </c>
      <c r="AB613" s="12">
        <f t="shared" si="357"/>
        <v>0</v>
      </c>
      <c r="AC613" s="12"/>
      <c r="AD613" s="12"/>
      <c r="AE613" s="12">
        <f>SUMIFS('[1]TIẾN ĐỘ %'!$M$6:$M$1034,'[1]TIẾN ĐỘ %'!$G$6:$G$1034,$A613,'[1]TIẾN ĐỘ %'!$F$6:$F$1034,$E613)</f>
        <v>60000000</v>
      </c>
      <c r="AF613" s="12">
        <f t="shared" si="346"/>
        <v>60000000</v>
      </c>
      <c r="AG613" s="12"/>
      <c r="AH613" s="12"/>
      <c r="AI613" s="12"/>
      <c r="AJ613" s="12"/>
      <c r="AK613" s="12"/>
      <c r="AL613" s="12"/>
      <c r="AM613" s="12"/>
      <c r="AN613" s="12">
        <f>SUMIFS('[1]DATA THÔ IN'!$P$4:$P$12031,'[1]DATA THÔ IN'!$H$4:$H$12031,$A613,'[1]DATA THÔ IN'!$AC$4:$AC$12031,$E613,'[1]DATA THÔ IN'!$AH$4:$AH$12031,"Tiến độ 1")</f>
        <v>0</v>
      </c>
      <c r="AO613" s="12">
        <f>SUMIFS('[1]DATA THÔ IN'!$P$4:$P$12031,'[1]DATA THÔ IN'!$H$4:$H$12031,$A613,'[1]DATA THÔ IN'!$AC$4:$AC$12031,$E613,'[1]DATA THÔ IN'!$AH$4:$AH$12031,"Tiến độ 2")</f>
        <v>0</v>
      </c>
      <c r="AP613" s="12">
        <f>SUMIFS('[1]TIẾN ĐỘ %'!$N$6:$N$1034,'[1]TIẾN ĐỘ %'!$G$6:$G$1034,A613,'[1]TIẾN ĐỘ %'!$F$6:$F$1034,$E613)</f>
        <v>50235000</v>
      </c>
      <c r="AQ613" s="12">
        <f t="shared" si="347"/>
        <v>50235000</v>
      </c>
      <c r="AR613" s="15"/>
      <c r="AS613" s="15"/>
      <c r="AT613" s="15"/>
      <c r="AU613" s="16"/>
      <c r="AV613" s="16"/>
      <c r="AW613" s="16"/>
      <c r="AX613" s="16">
        <f t="shared" si="349"/>
        <v>0</v>
      </c>
      <c r="AY613" s="16">
        <f t="shared" si="350"/>
        <v>0</v>
      </c>
      <c r="AZ613" s="16">
        <f t="shared" si="351"/>
        <v>0.83725000000000005</v>
      </c>
      <c r="BA613" s="16">
        <f t="shared" si="352"/>
        <v>0.83725000000000005</v>
      </c>
    </row>
    <row r="614" spans="1:53" x14ac:dyDescent="0.25">
      <c r="A614" s="8" t="s">
        <v>1468</v>
      </c>
      <c r="B614" s="32" t="s">
        <v>1468</v>
      </c>
      <c r="C614" s="32" t="s">
        <v>1469</v>
      </c>
      <c r="D614" s="9" t="s">
        <v>515</v>
      </c>
      <c r="E614" s="9" t="s">
        <v>1467</v>
      </c>
      <c r="F614" s="28" t="s">
        <v>506</v>
      </c>
      <c r="G614" s="28" t="s">
        <v>475</v>
      </c>
      <c r="H614" s="11">
        <v>3.5000000000000003E-2</v>
      </c>
      <c r="I614" s="11"/>
      <c r="J614" s="11">
        <v>0.01</v>
      </c>
      <c r="K614" s="11">
        <v>0.01</v>
      </c>
      <c r="L614" s="11">
        <v>5.0000000000000001E-3</v>
      </c>
      <c r="M614" s="11">
        <v>5.0000000000000001E-3</v>
      </c>
      <c r="N614" s="11"/>
      <c r="O614" s="12"/>
      <c r="P614" s="12"/>
      <c r="Q614" s="12"/>
      <c r="R614" s="12"/>
      <c r="S614" s="12"/>
      <c r="T614" s="12"/>
      <c r="U614" s="12"/>
      <c r="V614" s="12"/>
      <c r="W614" s="12"/>
      <c r="X614" s="12">
        <f t="shared" si="353"/>
        <v>0</v>
      </c>
      <c r="Y614" s="12">
        <f t="shared" si="354"/>
        <v>0</v>
      </c>
      <c r="Z614" s="12">
        <f t="shared" si="355"/>
        <v>637733.76</v>
      </c>
      <c r="AA614" s="12">
        <f t="shared" si="356"/>
        <v>637733.76</v>
      </c>
      <c r="AB614" s="12">
        <f t="shared" si="357"/>
        <v>318866.88</v>
      </c>
      <c r="AC614" s="12"/>
      <c r="AD614" s="12"/>
      <c r="AE614" s="12">
        <f>SUMIFS('[1]TIẾN ĐỘ %'!$M$6:$M$1034,'[1]TIẾN ĐỘ %'!$G$6:$G$1034,$A614,'[1]TIẾN ĐỘ %'!$F$6:$F$1034,$E614)</f>
        <v>30000000</v>
      </c>
      <c r="AF614" s="12">
        <f t="shared" si="346"/>
        <v>30000000</v>
      </c>
      <c r="AG614" s="12"/>
      <c r="AH614" s="12"/>
      <c r="AI614" s="12"/>
      <c r="AJ614" s="12"/>
      <c r="AK614" s="12"/>
      <c r="AL614" s="12"/>
      <c r="AM614" s="12"/>
      <c r="AN614" s="12">
        <f>SUMIFS('[1]DATA THÔ IN'!$P$4:$P$12031,'[1]DATA THÔ IN'!$H$4:$H$12031,$A614,'[1]DATA THÔ IN'!$AC$4:$AC$12031,$E614,'[1]DATA THÔ IN'!$AH$4:$AH$12031,"Tiến độ 1")</f>
        <v>0</v>
      </c>
      <c r="AO614" s="12">
        <f>SUMIFS('[1]DATA THÔ IN'!$P$4:$P$12031,'[1]DATA THÔ IN'!$H$4:$H$12031,$A614,'[1]DATA THÔ IN'!$AC$4:$AC$12031,$E614,'[1]DATA THÔ IN'!$AH$4:$AH$12031,"Tiến độ 2")</f>
        <v>66086400</v>
      </c>
      <c r="AP614" s="12">
        <f>SUMIFS('[1]TIẾN ĐỘ %'!$N$6:$N$1034,'[1]TIẾN ĐỘ %'!$G$6:$G$1034,A614,'[1]TIẾN ĐỘ %'!$F$6:$F$1034,$E614)</f>
        <v>66086400</v>
      </c>
      <c r="AQ614" s="12">
        <f t="shared" si="347"/>
        <v>66086400</v>
      </c>
      <c r="AR614" s="15"/>
      <c r="AS614" s="15"/>
      <c r="AT614" s="15"/>
      <c r="AU614" s="16"/>
      <c r="AV614" s="16"/>
      <c r="AW614" s="16"/>
      <c r="AX614" s="16">
        <f t="shared" si="349"/>
        <v>0</v>
      </c>
      <c r="AY614" s="16">
        <f t="shared" si="350"/>
        <v>2.2028799999999999</v>
      </c>
      <c r="AZ614" s="16">
        <f t="shared" si="351"/>
        <v>2.2028799999999999</v>
      </c>
      <c r="BA614" s="16">
        <f t="shared" si="352"/>
        <v>2.2028799999999999</v>
      </c>
    </row>
    <row r="615" spans="1:53" x14ac:dyDescent="0.25">
      <c r="A615" s="8" t="s">
        <v>1468</v>
      </c>
      <c r="B615" s="32" t="s">
        <v>1468</v>
      </c>
      <c r="C615" s="32" t="s">
        <v>1469</v>
      </c>
      <c r="D615" s="9" t="s">
        <v>515</v>
      </c>
      <c r="E615" s="9" t="s">
        <v>193</v>
      </c>
      <c r="F615" s="28" t="s">
        <v>506</v>
      </c>
      <c r="G615" s="28" t="s">
        <v>475</v>
      </c>
      <c r="H615" s="11">
        <v>3.5000000000000003E-2</v>
      </c>
      <c r="I615" s="11"/>
      <c r="J615" s="11">
        <v>0.01</v>
      </c>
      <c r="K615" s="11">
        <v>0.01</v>
      </c>
      <c r="L615" s="11">
        <v>5.0000000000000001E-3</v>
      </c>
      <c r="M615" s="11">
        <v>5.0000000000000001E-3</v>
      </c>
      <c r="N615" s="11"/>
      <c r="O615" s="12"/>
      <c r="P615" s="12"/>
      <c r="Q615" s="12"/>
      <c r="R615" s="12"/>
      <c r="S615" s="12"/>
      <c r="T615" s="12"/>
      <c r="U615" s="12"/>
      <c r="V615" s="12"/>
      <c r="W615" s="12"/>
      <c r="X615" s="12">
        <f t="shared" si="353"/>
        <v>0</v>
      </c>
      <c r="Y615" s="12">
        <f t="shared" si="354"/>
        <v>0</v>
      </c>
      <c r="Z615" s="12">
        <f t="shared" si="355"/>
        <v>0</v>
      </c>
      <c r="AA615" s="12">
        <f t="shared" si="356"/>
        <v>0</v>
      </c>
      <c r="AB615" s="12">
        <f t="shared" si="357"/>
        <v>0</v>
      </c>
      <c r="AC615" s="12"/>
      <c r="AD615" s="12"/>
      <c r="AE615" s="12">
        <f>SUMIFS('[1]TIẾN ĐỘ %'!$M$6:$M$1034,'[1]TIẾN ĐỘ %'!$G$6:$G$1034,$A615,'[1]TIẾN ĐỘ %'!$F$6:$F$1034,$E615)</f>
        <v>40000000</v>
      </c>
      <c r="AF615" s="12">
        <f t="shared" si="346"/>
        <v>40000000</v>
      </c>
      <c r="AG615" s="12"/>
      <c r="AH615" s="12"/>
      <c r="AI615" s="12"/>
      <c r="AJ615" s="12"/>
      <c r="AK615" s="12"/>
      <c r="AL615" s="12"/>
      <c r="AM615" s="12"/>
      <c r="AN615" s="12">
        <f>SUMIFS('[1]DATA THÔ IN'!$P$4:$P$12031,'[1]DATA THÔ IN'!$H$4:$H$12031,$A615,'[1]DATA THÔ IN'!$AC$4:$AC$12031,$E615,'[1]DATA THÔ IN'!$AH$4:$AH$12031,"Tiến độ 1")</f>
        <v>0</v>
      </c>
      <c r="AO615" s="12">
        <f>SUMIFS('[1]DATA THÔ IN'!$P$4:$P$12031,'[1]DATA THÔ IN'!$H$4:$H$12031,$A615,'[1]DATA THÔ IN'!$AC$4:$AC$12031,$E615,'[1]DATA THÔ IN'!$AH$4:$AH$12031,"Tiến độ 2")</f>
        <v>0</v>
      </c>
      <c r="AP615" s="12">
        <f>SUMIFS('[1]TIẾN ĐỘ %'!$N$6:$N$1034,'[1]TIẾN ĐỘ %'!$G$6:$G$1034,A615,'[1]TIẾN ĐỘ %'!$F$6:$F$1034,$E615)</f>
        <v>30930000</v>
      </c>
      <c r="AQ615" s="12">
        <f t="shared" si="347"/>
        <v>30930000</v>
      </c>
      <c r="AR615" s="15"/>
      <c r="AS615" s="15"/>
      <c r="AT615" s="15"/>
      <c r="AU615" s="16"/>
      <c r="AV615" s="16"/>
      <c r="AW615" s="16"/>
      <c r="AX615" s="16">
        <f t="shared" si="349"/>
        <v>0</v>
      </c>
      <c r="AY615" s="16">
        <f t="shared" si="350"/>
        <v>0</v>
      </c>
      <c r="AZ615" s="16">
        <f t="shared" si="351"/>
        <v>0.77324999999999999</v>
      </c>
      <c r="BA615" s="16">
        <f t="shared" si="352"/>
        <v>0.77324999999999999</v>
      </c>
    </row>
    <row r="616" spans="1:53" x14ac:dyDescent="0.25">
      <c r="A616" s="8" t="s">
        <v>1470</v>
      </c>
      <c r="B616" s="32" t="s">
        <v>1470</v>
      </c>
      <c r="C616" s="32" t="s">
        <v>1471</v>
      </c>
      <c r="D616" s="9" t="s">
        <v>996</v>
      </c>
      <c r="E616" s="9" t="s">
        <v>1465</v>
      </c>
      <c r="F616" s="28" t="s">
        <v>1012</v>
      </c>
      <c r="G616" s="28" t="s">
        <v>998</v>
      </c>
      <c r="H616" s="11">
        <v>3.5000000000000003E-2</v>
      </c>
      <c r="I616" s="11"/>
      <c r="J616" s="11">
        <v>0.01</v>
      </c>
      <c r="K616" s="11">
        <v>0.01</v>
      </c>
      <c r="L616" s="11">
        <v>5.0000000000000001E-3</v>
      </c>
      <c r="M616" s="11">
        <v>5.0000000000000001E-3</v>
      </c>
      <c r="N616" s="11"/>
      <c r="O616" s="12"/>
      <c r="P616" s="12"/>
      <c r="Q616" s="12"/>
      <c r="R616" s="12"/>
      <c r="S616" s="12"/>
      <c r="T616" s="12"/>
      <c r="U616" s="12"/>
      <c r="V616" s="12"/>
      <c r="W616" s="12"/>
      <c r="X616" s="12">
        <f t="shared" si="353"/>
        <v>0</v>
      </c>
      <c r="Y616" s="12">
        <f t="shared" si="354"/>
        <v>0</v>
      </c>
      <c r="Z616" s="12">
        <f t="shared" si="355"/>
        <v>0</v>
      </c>
      <c r="AA616" s="12">
        <f t="shared" si="356"/>
        <v>408021.3</v>
      </c>
      <c r="AB616" s="12">
        <f t="shared" si="357"/>
        <v>204010.65</v>
      </c>
      <c r="AC616" s="12"/>
      <c r="AD616" s="12"/>
      <c r="AE616" s="12">
        <f>SUMIFS('[1]TIẾN ĐỘ %'!$M$6:$M$1034,'[1]TIẾN ĐỘ %'!$G$6:$G$1034,$A616,'[1]TIẾN ĐỘ %'!$F$6:$F$1034,$E616)</f>
        <v>40000000</v>
      </c>
      <c r="AF616" s="12">
        <f t="shared" si="346"/>
        <v>40000000</v>
      </c>
      <c r="AG616" s="12"/>
      <c r="AH616" s="12"/>
      <c r="AI616" s="12"/>
      <c r="AJ616" s="12"/>
      <c r="AK616" s="12"/>
      <c r="AL616" s="12"/>
      <c r="AM616" s="12"/>
      <c r="AN616" s="12">
        <f>SUMIFS('[1]DATA THÔ IN'!$P$4:$P$12031,'[1]DATA THÔ IN'!$H$4:$H$12031,$A616,'[1]DATA THÔ IN'!$AC$4:$AC$12031,$E616,'[1]DATA THÔ IN'!$AH$4:$AH$12031,"Tiến độ 1")</f>
        <v>0</v>
      </c>
      <c r="AO616" s="12">
        <f>SUMIFS('[1]DATA THÔ IN'!$P$4:$P$12031,'[1]DATA THÔ IN'!$H$4:$H$12031,$A616,'[1]DATA THÔ IN'!$AC$4:$AC$12031,$E616,'[1]DATA THÔ IN'!$AH$4:$AH$12031,"Tiến độ 2")</f>
        <v>0</v>
      </c>
      <c r="AP616" s="12">
        <f>SUMIFS('[1]TIẾN ĐỘ %'!$N$6:$N$1034,'[1]TIẾN ĐỘ %'!$G$6:$G$1034,A616,'[1]TIẾN ĐỘ %'!$F$6:$F$1034,$E616)</f>
        <v>42282000</v>
      </c>
      <c r="AQ616" s="12">
        <f t="shared" si="347"/>
        <v>42282000</v>
      </c>
      <c r="AR616" s="15"/>
      <c r="AS616" s="15"/>
      <c r="AT616" s="15"/>
      <c r="AU616" s="16"/>
      <c r="AV616" s="16"/>
      <c r="AW616" s="16"/>
      <c r="AX616" s="16">
        <f t="shared" si="349"/>
        <v>0</v>
      </c>
      <c r="AY616" s="16">
        <f t="shared" si="350"/>
        <v>0</v>
      </c>
      <c r="AZ616" s="16">
        <f t="shared" si="351"/>
        <v>1.05705</v>
      </c>
      <c r="BA616" s="16">
        <f t="shared" si="352"/>
        <v>1.05705</v>
      </c>
    </row>
    <row r="617" spans="1:53" x14ac:dyDescent="0.25">
      <c r="A617" s="8" t="s">
        <v>1470</v>
      </c>
      <c r="B617" s="32" t="s">
        <v>1470</v>
      </c>
      <c r="C617" s="32" t="s">
        <v>1471</v>
      </c>
      <c r="D617" s="9" t="s">
        <v>996</v>
      </c>
      <c r="E617" s="9" t="s">
        <v>1466</v>
      </c>
      <c r="F617" s="28" t="s">
        <v>1012</v>
      </c>
      <c r="G617" s="28" t="s">
        <v>998</v>
      </c>
      <c r="H617" s="11">
        <v>3.5000000000000003E-2</v>
      </c>
      <c r="I617" s="11"/>
      <c r="J617" s="11">
        <v>0.01</v>
      </c>
      <c r="K617" s="11">
        <v>0.01</v>
      </c>
      <c r="L617" s="11">
        <v>5.0000000000000001E-3</v>
      </c>
      <c r="M617" s="11">
        <v>5.0000000000000001E-3</v>
      </c>
      <c r="N617" s="11"/>
      <c r="O617" s="12"/>
      <c r="P617" s="12"/>
      <c r="Q617" s="12"/>
      <c r="R617" s="12"/>
      <c r="S617" s="12"/>
      <c r="T617" s="12"/>
      <c r="U617" s="12"/>
      <c r="V617" s="12"/>
      <c r="W617" s="12"/>
      <c r="X617" s="12">
        <f t="shared" si="353"/>
        <v>0</v>
      </c>
      <c r="Y617" s="12">
        <f t="shared" si="354"/>
        <v>0</v>
      </c>
      <c r="Z617" s="12">
        <f t="shared" si="355"/>
        <v>0</v>
      </c>
      <c r="AA617" s="12">
        <f t="shared" si="356"/>
        <v>163729.62</v>
      </c>
      <c r="AB617" s="12">
        <f t="shared" si="357"/>
        <v>81864.81</v>
      </c>
      <c r="AC617" s="12"/>
      <c r="AD617" s="12"/>
      <c r="AE617" s="12">
        <f>SUMIFS('[1]TIẾN ĐỘ %'!$M$6:$M$1034,'[1]TIẾN ĐỘ %'!$G$6:$G$1034,$A617,'[1]TIẾN ĐỘ %'!$F$6:$F$1034,$E617)</f>
        <v>15000000</v>
      </c>
      <c r="AF617" s="12">
        <f t="shared" si="346"/>
        <v>15000000</v>
      </c>
      <c r="AG617" s="12"/>
      <c r="AH617" s="12"/>
      <c r="AI617" s="12"/>
      <c r="AJ617" s="12"/>
      <c r="AK617" s="12"/>
      <c r="AL617" s="12"/>
      <c r="AM617" s="12"/>
      <c r="AN617" s="12">
        <f>SUMIFS('[1]DATA THÔ IN'!$P$4:$P$12031,'[1]DATA THÔ IN'!$H$4:$H$12031,$A617,'[1]DATA THÔ IN'!$AC$4:$AC$12031,$E617,'[1]DATA THÔ IN'!$AH$4:$AH$12031,"Tiến độ 1")</f>
        <v>0</v>
      </c>
      <c r="AO617" s="12">
        <f>SUMIFS('[1]DATA THÔ IN'!$P$4:$P$12031,'[1]DATA THÔ IN'!$H$4:$H$12031,$A617,'[1]DATA THÔ IN'!$AC$4:$AC$12031,$E617,'[1]DATA THÔ IN'!$AH$4:$AH$12031,"Tiến độ 2")</f>
        <v>0</v>
      </c>
      <c r="AP617" s="12">
        <f>SUMIFS('[1]TIẾN ĐỘ %'!$N$6:$N$1034,'[1]TIẾN ĐỘ %'!$G$6:$G$1034,A617,'[1]TIẾN ĐỘ %'!$F$6:$F$1034,$E617)</f>
        <v>16966800</v>
      </c>
      <c r="AQ617" s="12">
        <f t="shared" si="347"/>
        <v>16966800</v>
      </c>
      <c r="AR617" s="15"/>
      <c r="AS617" s="15"/>
      <c r="AT617" s="15"/>
      <c r="AU617" s="16"/>
      <c r="AV617" s="16"/>
      <c r="AW617" s="16"/>
      <c r="AX617" s="16">
        <f t="shared" si="349"/>
        <v>0</v>
      </c>
      <c r="AY617" s="16">
        <f t="shared" si="350"/>
        <v>0</v>
      </c>
      <c r="AZ617" s="16">
        <f t="shared" si="351"/>
        <v>1.1311199999999999</v>
      </c>
      <c r="BA617" s="16">
        <f t="shared" si="352"/>
        <v>1.1311199999999999</v>
      </c>
    </row>
    <row r="618" spans="1:53" x14ac:dyDescent="0.25">
      <c r="A618" s="8" t="s">
        <v>1470</v>
      </c>
      <c r="B618" s="32" t="s">
        <v>1470</v>
      </c>
      <c r="C618" s="32" t="s">
        <v>1471</v>
      </c>
      <c r="D618" s="9" t="s">
        <v>996</v>
      </c>
      <c r="E618" s="9" t="s">
        <v>318</v>
      </c>
      <c r="F618" s="28" t="s">
        <v>1012</v>
      </c>
      <c r="G618" s="28" t="s">
        <v>998</v>
      </c>
      <c r="H618" s="11">
        <v>3.5000000000000003E-2</v>
      </c>
      <c r="I618" s="11"/>
      <c r="J618" s="11">
        <v>0.01</v>
      </c>
      <c r="K618" s="11">
        <v>0.01</v>
      </c>
      <c r="L618" s="11">
        <v>5.0000000000000001E-3</v>
      </c>
      <c r="M618" s="11">
        <v>5.0000000000000001E-3</v>
      </c>
      <c r="N618" s="11"/>
      <c r="O618" s="12"/>
      <c r="P618" s="12"/>
      <c r="Q618" s="12"/>
      <c r="R618" s="12"/>
      <c r="S618" s="12"/>
      <c r="T618" s="12"/>
      <c r="U618" s="12"/>
      <c r="V618" s="12"/>
      <c r="W618" s="12"/>
      <c r="X618" s="12">
        <f t="shared" si="353"/>
        <v>0</v>
      </c>
      <c r="Y618" s="12">
        <f t="shared" si="354"/>
        <v>0</v>
      </c>
      <c r="Z618" s="12">
        <f t="shared" si="355"/>
        <v>0</v>
      </c>
      <c r="AA618" s="12">
        <f t="shared" si="356"/>
        <v>0</v>
      </c>
      <c r="AB618" s="12">
        <f t="shared" si="357"/>
        <v>0</v>
      </c>
      <c r="AC618" s="12"/>
      <c r="AD618" s="12"/>
      <c r="AE618" s="12">
        <f>SUMIFS('[1]TIẾN ĐỘ %'!$M$6:$M$1034,'[1]TIẾN ĐỘ %'!$G$6:$G$1034,$A618,'[1]TIẾN ĐỘ %'!$F$6:$F$1034,$E618)</f>
        <v>5000000</v>
      </c>
      <c r="AF618" s="12">
        <f t="shared" si="346"/>
        <v>5000000</v>
      </c>
      <c r="AG618" s="12"/>
      <c r="AH618" s="12"/>
      <c r="AI618" s="12"/>
      <c r="AJ618" s="12"/>
      <c r="AK618" s="12"/>
      <c r="AL618" s="12"/>
      <c r="AM618" s="12"/>
      <c r="AN618" s="12">
        <f>SUMIFS('[1]DATA THÔ IN'!$P$4:$P$12031,'[1]DATA THÔ IN'!$H$4:$H$12031,$A618,'[1]DATA THÔ IN'!$AC$4:$AC$12031,$E618,'[1]DATA THÔ IN'!$AH$4:$AH$12031,"Tiến độ 1")</f>
        <v>0</v>
      </c>
      <c r="AO618" s="12">
        <f>SUMIFS('[1]DATA THÔ IN'!$P$4:$P$12031,'[1]DATA THÔ IN'!$H$4:$H$12031,$A618,'[1]DATA THÔ IN'!$AC$4:$AC$12031,$E618,'[1]DATA THÔ IN'!$AH$4:$AH$12031,"Tiến độ 2")</f>
        <v>0</v>
      </c>
      <c r="AP618" s="12">
        <f>SUMIFS('[1]TIẾN ĐỘ %'!$N$6:$N$1034,'[1]TIẾN ĐỘ %'!$G$6:$G$1034,A618,'[1]TIẾN ĐỘ %'!$F$6:$F$1034,$E618)</f>
        <v>0</v>
      </c>
      <c r="AQ618" s="12">
        <f t="shared" si="347"/>
        <v>0</v>
      </c>
      <c r="AR618" s="15"/>
      <c r="AS618" s="15"/>
      <c r="AT618" s="15"/>
      <c r="AU618" s="16"/>
      <c r="AV618" s="16"/>
      <c r="AW618" s="16"/>
      <c r="AX618" s="16">
        <f t="shared" si="349"/>
        <v>0</v>
      </c>
      <c r="AY618" s="16">
        <f t="shared" si="350"/>
        <v>0</v>
      </c>
      <c r="AZ618" s="16">
        <f t="shared" si="351"/>
        <v>0</v>
      </c>
      <c r="BA618" s="16">
        <f t="shared" si="352"/>
        <v>0</v>
      </c>
    </row>
    <row r="619" spans="1:53" x14ac:dyDescent="0.25">
      <c r="A619" s="8" t="s">
        <v>1470</v>
      </c>
      <c r="B619" s="32" t="s">
        <v>1470</v>
      </c>
      <c r="C619" s="32" t="s">
        <v>1471</v>
      </c>
      <c r="D619" s="9" t="s">
        <v>996</v>
      </c>
      <c r="E619" s="9" t="s">
        <v>315</v>
      </c>
      <c r="F619" s="28" t="s">
        <v>1012</v>
      </c>
      <c r="G619" s="28" t="s">
        <v>998</v>
      </c>
      <c r="H619" s="11">
        <v>3.5000000000000003E-2</v>
      </c>
      <c r="I619" s="11"/>
      <c r="J619" s="11">
        <v>0.01</v>
      </c>
      <c r="K619" s="11">
        <v>0.01</v>
      </c>
      <c r="L619" s="11">
        <v>5.0000000000000001E-3</v>
      </c>
      <c r="M619" s="11">
        <v>5.0000000000000001E-3</v>
      </c>
      <c r="N619" s="11"/>
      <c r="O619" s="12"/>
      <c r="P619" s="12"/>
      <c r="Q619" s="12"/>
      <c r="R619" s="12"/>
      <c r="S619" s="12"/>
      <c r="T619" s="12"/>
      <c r="U619" s="12"/>
      <c r="V619" s="12"/>
      <c r="W619" s="12"/>
      <c r="X619" s="12">
        <f t="shared" si="353"/>
        <v>0</v>
      </c>
      <c r="Y619" s="12">
        <f t="shared" si="354"/>
        <v>0</v>
      </c>
      <c r="Z619" s="12">
        <f t="shared" si="355"/>
        <v>0</v>
      </c>
      <c r="AA619" s="12">
        <f t="shared" si="356"/>
        <v>226782.72</v>
      </c>
      <c r="AB619" s="12">
        <f t="shared" si="357"/>
        <v>113391.36</v>
      </c>
      <c r="AC619" s="12"/>
      <c r="AD619" s="12"/>
      <c r="AE619" s="12">
        <f>SUMIFS('[1]TIẾN ĐỘ %'!$M$6:$M$1034,'[1]TIẾN ĐỘ %'!$G$6:$G$1034,$A619,'[1]TIẾN ĐỘ %'!$F$6:$F$1034,$E619)</f>
        <v>20000000</v>
      </c>
      <c r="AF619" s="12">
        <f t="shared" si="346"/>
        <v>20000000</v>
      </c>
      <c r="AG619" s="12"/>
      <c r="AH619" s="12"/>
      <c r="AI619" s="12"/>
      <c r="AJ619" s="12"/>
      <c r="AK619" s="12"/>
      <c r="AL619" s="12"/>
      <c r="AM619" s="12"/>
      <c r="AN619" s="12">
        <f>SUMIFS('[1]DATA THÔ IN'!$P$4:$P$12031,'[1]DATA THÔ IN'!$H$4:$H$12031,$A619,'[1]DATA THÔ IN'!$AC$4:$AC$12031,$E619,'[1]DATA THÔ IN'!$AH$4:$AH$12031,"Tiến độ 1")</f>
        <v>0</v>
      </c>
      <c r="AO619" s="12">
        <f>SUMIFS('[1]DATA THÔ IN'!$P$4:$P$12031,'[1]DATA THÔ IN'!$H$4:$H$12031,$A619,'[1]DATA THÔ IN'!$AC$4:$AC$12031,$E619,'[1]DATA THÔ IN'!$AH$4:$AH$12031,"Tiến độ 2")</f>
        <v>0</v>
      </c>
      <c r="AP619" s="12">
        <f>SUMIFS('[1]TIẾN ĐỘ %'!$N$6:$N$1034,'[1]TIẾN ĐỘ %'!$G$6:$G$1034,A619,'[1]TIẾN ĐỘ %'!$F$6:$F$1034,$E619)</f>
        <v>23500800</v>
      </c>
      <c r="AQ619" s="12">
        <f t="shared" si="347"/>
        <v>23500800</v>
      </c>
      <c r="AR619" s="15"/>
      <c r="AS619" s="15"/>
      <c r="AT619" s="15"/>
      <c r="AU619" s="16"/>
      <c r="AV619" s="16"/>
      <c r="AW619" s="16"/>
      <c r="AX619" s="16">
        <f t="shared" si="349"/>
        <v>0</v>
      </c>
      <c r="AY619" s="16">
        <f t="shared" si="350"/>
        <v>0</v>
      </c>
      <c r="AZ619" s="16">
        <f t="shared" si="351"/>
        <v>1.1750400000000001</v>
      </c>
      <c r="BA619" s="16">
        <f t="shared" si="352"/>
        <v>1.1750400000000001</v>
      </c>
    </row>
    <row r="620" spans="1:53" x14ac:dyDescent="0.25">
      <c r="A620" s="8" t="s">
        <v>1470</v>
      </c>
      <c r="B620" s="32" t="s">
        <v>1470</v>
      </c>
      <c r="C620" s="32" t="s">
        <v>1471</v>
      </c>
      <c r="D620" s="9" t="s">
        <v>996</v>
      </c>
      <c r="E620" s="9" t="s">
        <v>160</v>
      </c>
      <c r="F620" s="28" t="s">
        <v>1012</v>
      </c>
      <c r="G620" s="28" t="s">
        <v>998</v>
      </c>
      <c r="H620" s="11">
        <v>3.5000000000000003E-2</v>
      </c>
      <c r="I620" s="11"/>
      <c r="J620" s="11">
        <v>0.01</v>
      </c>
      <c r="K620" s="11">
        <v>0.01</v>
      </c>
      <c r="L620" s="11">
        <v>5.0000000000000001E-3</v>
      </c>
      <c r="M620" s="11">
        <v>5.0000000000000001E-3</v>
      </c>
      <c r="N620" s="11"/>
      <c r="O620" s="12"/>
      <c r="P620" s="12"/>
      <c r="Q620" s="12"/>
      <c r="R620" s="12"/>
      <c r="S620" s="12"/>
      <c r="T620" s="12"/>
      <c r="U620" s="12"/>
      <c r="V620" s="12"/>
      <c r="W620" s="12"/>
      <c r="X620" s="12">
        <f t="shared" si="353"/>
        <v>0</v>
      </c>
      <c r="Y620" s="12">
        <f t="shared" si="354"/>
        <v>0</v>
      </c>
      <c r="Z620" s="12">
        <f t="shared" si="355"/>
        <v>0</v>
      </c>
      <c r="AA620" s="12">
        <f t="shared" si="356"/>
        <v>610478.29999999993</v>
      </c>
      <c r="AB620" s="12">
        <f t="shared" si="357"/>
        <v>305239.14999999997</v>
      </c>
      <c r="AC620" s="12"/>
      <c r="AD620" s="12"/>
      <c r="AE620" s="12">
        <f>SUMIFS('[1]TIẾN ĐỘ %'!$M$6:$M$1034,'[1]TIẾN ĐỘ %'!$G$6:$G$1034,$A620,'[1]TIẾN ĐỘ %'!$F$6:$F$1034,$E620)</f>
        <v>30000000</v>
      </c>
      <c r="AF620" s="12">
        <f t="shared" si="346"/>
        <v>30000000</v>
      </c>
      <c r="AG620" s="12"/>
      <c r="AH620" s="12"/>
      <c r="AI620" s="12"/>
      <c r="AJ620" s="12"/>
      <c r="AK620" s="12"/>
      <c r="AL620" s="12"/>
      <c r="AM620" s="12"/>
      <c r="AN620" s="12">
        <f>SUMIFS('[1]DATA THÔ IN'!$P$4:$P$12031,'[1]DATA THÔ IN'!$H$4:$H$12031,$A620,'[1]DATA THÔ IN'!$AC$4:$AC$12031,$E620,'[1]DATA THÔ IN'!$AH$4:$AH$12031,"Tiến độ 1")</f>
        <v>0</v>
      </c>
      <c r="AO620" s="12">
        <f>SUMIFS('[1]DATA THÔ IN'!$P$4:$P$12031,'[1]DATA THÔ IN'!$H$4:$H$12031,$A620,'[1]DATA THÔ IN'!$AC$4:$AC$12031,$E620,'[1]DATA THÔ IN'!$AH$4:$AH$12031,"Tiến độ 2")</f>
        <v>0</v>
      </c>
      <c r="AP620" s="12">
        <f>SUMIFS('[1]TIẾN ĐỘ %'!$N$6:$N$1034,'[1]TIẾN ĐỘ %'!$G$6:$G$1034,A620,'[1]TIẾN ĐỘ %'!$F$6:$F$1034,$E620)</f>
        <v>63262000</v>
      </c>
      <c r="AQ620" s="12">
        <f t="shared" si="347"/>
        <v>63262000</v>
      </c>
      <c r="AR620" s="15"/>
      <c r="AS620" s="15"/>
      <c r="AT620" s="15"/>
      <c r="AU620" s="16"/>
      <c r="AV620" s="16"/>
      <c r="AW620" s="16"/>
      <c r="AX620" s="16">
        <f t="shared" si="349"/>
        <v>0</v>
      </c>
      <c r="AY620" s="16">
        <f t="shared" si="350"/>
        <v>0</v>
      </c>
      <c r="AZ620" s="16">
        <f t="shared" si="351"/>
        <v>2.1087333333333333</v>
      </c>
      <c r="BA620" s="16">
        <f t="shared" si="352"/>
        <v>2.1087333333333333</v>
      </c>
    </row>
    <row r="621" spans="1:53" x14ac:dyDescent="0.25">
      <c r="A621" s="8" t="s">
        <v>1470</v>
      </c>
      <c r="B621" s="32" t="s">
        <v>1470</v>
      </c>
      <c r="C621" s="32" t="s">
        <v>1471</v>
      </c>
      <c r="D621" s="9" t="s">
        <v>996</v>
      </c>
      <c r="E621" s="9" t="s">
        <v>102</v>
      </c>
      <c r="F621" s="28" t="s">
        <v>1012</v>
      </c>
      <c r="G621" s="28" t="s">
        <v>998</v>
      </c>
      <c r="H621" s="11">
        <v>3.5000000000000003E-2</v>
      </c>
      <c r="I621" s="11"/>
      <c r="J621" s="11">
        <v>0.01</v>
      </c>
      <c r="K621" s="11">
        <v>0.01</v>
      </c>
      <c r="L621" s="11">
        <v>5.0000000000000001E-3</v>
      </c>
      <c r="M621" s="11">
        <v>5.0000000000000001E-3</v>
      </c>
      <c r="N621" s="11"/>
      <c r="O621" s="12"/>
      <c r="P621" s="12"/>
      <c r="Q621" s="12"/>
      <c r="R621" s="12"/>
      <c r="S621" s="12"/>
      <c r="T621" s="12"/>
      <c r="U621" s="12"/>
      <c r="V621" s="12"/>
      <c r="W621" s="12"/>
      <c r="X621" s="12">
        <f t="shared" si="353"/>
        <v>0</v>
      </c>
      <c r="Y621" s="12">
        <f t="shared" si="354"/>
        <v>0</v>
      </c>
      <c r="Z621" s="12">
        <f t="shared" si="355"/>
        <v>0</v>
      </c>
      <c r="AA621" s="12">
        <f t="shared" si="356"/>
        <v>0</v>
      </c>
      <c r="AB621" s="12">
        <f t="shared" si="357"/>
        <v>0</v>
      </c>
      <c r="AC621" s="12"/>
      <c r="AD621" s="12"/>
      <c r="AE621" s="12">
        <f>SUMIFS('[1]TIẾN ĐỘ %'!$M$6:$M$1034,'[1]TIẾN ĐỘ %'!$G$6:$G$1034,$A621,'[1]TIẾN ĐỘ %'!$F$6:$F$1034,$E621)</f>
        <v>0</v>
      </c>
      <c r="AF621" s="12">
        <f t="shared" si="346"/>
        <v>0</v>
      </c>
      <c r="AG621" s="12"/>
      <c r="AH621" s="12"/>
      <c r="AI621" s="12"/>
      <c r="AJ621" s="12"/>
      <c r="AK621" s="12"/>
      <c r="AL621" s="12"/>
      <c r="AM621" s="12"/>
      <c r="AN621" s="12">
        <f>SUMIFS('[1]DATA THÔ IN'!$P$4:$P$12031,'[1]DATA THÔ IN'!$H$4:$H$12031,$A621,'[1]DATA THÔ IN'!$AC$4:$AC$12031,$E621,'[1]DATA THÔ IN'!$AH$4:$AH$12031,"Tiến độ 1")</f>
        <v>0</v>
      </c>
      <c r="AO621" s="12">
        <f>SUMIFS('[1]DATA THÔ IN'!$P$4:$P$12031,'[1]DATA THÔ IN'!$H$4:$H$12031,$A621,'[1]DATA THÔ IN'!$AC$4:$AC$12031,$E621,'[1]DATA THÔ IN'!$AH$4:$AH$12031,"Tiến độ 2")</f>
        <v>0</v>
      </c>
      <c r="AP621" s="12">
        <f>SUMIFS('[1]TIẾN ĐỘ %'!$N$6:$N$1034,'[1]TIẾN ĐỘ %'!$G$6:$G$1034,A621,'[1]TIẾN ĐỘ %'!$F$6:$F$1034,$E621)</f>
        <v>0</v>
      </c>
      <c r="AQ621" s="12">
        <f t="shared" si="347"/>
        <v>0</v>
      </c>
      <c r="AR621" s="15"/>
      <c r="AS621" s="15"/>
      <c r="AT621" s="15"/>
      <c r="AU621" s="16"/>
      <c r="AV621" s="16"/>
      <c r="AW621" s="16"/>
      <c r="AX621" s="16">
        <f t="shared" si="349"/>
        <v>0</v>
      </c>
      <c r="AY621" s="16">
        <f t="shared" si="350"/>
        <v>0</v>
      </c>
      <c r="AZ621" s="16">
        <f t="shared" si="351"/>
        <v>0</v>
      </c>
      <c r="BA621" s="16">
        <f t="shared" si="352"/>
        <v>0</v>
      </c>
    </row>
    <row r="622" spans="1:53" x14ac:dyDescent="0.25">
      <c r="A622" s="8" t="s">
        <v>1470</v>
      </c>
      <c r="B622" s="32" t="s">
        <v>1470</v>
      </c>
      <c r="C622" s="32" t="s">
        <v>1471</v>
      </c>
      <c r="D622" s="9" t="s">
        <v>996</v>
      </c>
      <c r="E622" s="9" t="s">
        <v>1467</v>
      </c>
      <c r="F622" s="28" t="s">
        <v>1012</v>
      </c>
      <c r="G622" s="28" t="s">
        <v>998</v>
      </c>
      <c r="H622" s="11">
        <v>3.5000000000000003E-2</v>
      </c>
      <c r="I622" s="11"/>
      <c r="J622" s="11">
        <v>0.01</v>
      </c>
      <c r="K622" s="11">
        <v>0.01</v>
      </c>
      <c r="L622" s="11">
        <v>5.0000000000000001E-3</v>
      </c>
      <c r="M622" s="11">
        <v>5.0000000000000001E-3</v>
      </c>
      <c r="N622" s="11"/>
      <c r="O622" s="12"/>
      <c r="P622" s="12"/>
      <c r="Q622" s="12"/>
      <c r="R622" s="12"/>
      <c r="S622" s="12"/>
      <c r="T622" s="12"/>
      <c r="U622" s="12"/>
      <c r="V622" s="12"/>
      <c r="W622" s="12"/>
      <c r="X622" s="12">
        <f t="shared" si="353"/>
        <v>0</v>
      </c>
      <c r="Y622" s="12">
        <f t="shared" si="354"/>
        <v>0</v>
      </c>
      <c r="Z622" s="12">
        <f t="shared" si="355"/>
        <v>0</v>
      </c>
      <c r="AA622" s="12">
        <f t="shared" si="356"/>
        <v>24318</v>
      </c>
      <c r="AB622" s="12">
        <f t="shared" si="357"/>
        <v>12159</v>
      </c>
      <c r="AC622" s="12"/>
      <c r="AD622" s="12"/>
      <c r="AE622" s="12">
        <f>SUMIFS('[1]TIẾN ĐỘ %'!$M$6:$M$1034,'[1]TIẾN ĐỘ %'!$G$6:$G$1034,$A622,'[1]TIẾN ĐỘ %'!$F$6:$F$1034,$E622)</f>
        <v>2500000</v>
      </c>
      <c r="AF622" s="12">
        <f t="shared" si="346"/>
        <v>2500000</v>
      </c>
      <c r="AG622" s="12"/>
      <c r="AH622" s="12"/>
      <c r="AI622" s="12"/>
      <c r="AJ622" s="12"/>
      <c r="AK622" s="12"/>
      <c r="AL622" s="12"/>
      <c r="AM622" s="12"/>
      <c r="AN622" s="12">
        <f>SUMIFS('[1]DATA THÔ IN'!$P$4:$P$12031,'[1]DATA THÔ IN'!$H$4:$H$12031,$A622,'[1]DATA THÔ IN'!$AC$4:$AC$12031,$E622,'[1]DATA THÔ IN'!$AH$4:$AH$12031,"Tiến độ 1")</f>
        <v>0</v>
      </c>
      <c r="AO622" s="12">
        <f>SUMIFS('[1]DATA THÔ IN'!$P$4:$P$12031,'[1]DATA THÔ IN'!$H$4:$H$12031,$A622,'[1]DATA THÔ IN'!$AC$4:$AC$12031,$E622,'[1]DATA THÔ IN'!$AH$4:$AH$12031,"Tiến độ 2")</f>
        <v>0</v>
      </c>
      <c r="AP622" s="12">
        <f>SUMIFS('[1]TIẾN ĐỘ %'!$N$6:$N$1034,'[1]TIẾN ĐỘ %'!$G$6:$G$1034,A622,'[1]TIẾN ĐỘ %'!$F$6:$F$1034,$E622)</f>
        <v>2520000</v>
      </c>
      <c r="AQ622" s="12">
        <f t="shared" si="347"/>
        <v>2520000</v>
      </c>
      <c r="AR622" s="15"/>
      <c r="AS622" s="15"/>
      <c r="AT622" s="15"/>
      <c r="AU622" s="16"/>
      <c r="AV622" s="16"/>
      <c r="AW622" s="16"/>
      <c r="AX622" s="16">
        <f t="shared" si="349"/>
        <v>0</v>
      </c>
      <c r="AY622" s="16">
        <f t="shared" si="350"/>
        <v>0</v>
      </c>
      <c r="AZ622" s="16">
        <f t="shared" si="351"/>
        <v>1.008</v>
      </c>
      <c r="BA622" s="16">
        <f t="shared" si="352"/>
        <v>1.008</v>
      </c>
    </row>
    <row r="623" spans="1:53" x14ac:dyDescent="0.25">
      <c r="A623" s="8" t="s">
        <v>1470</v>
      </c>
      <c r="B623" s="32" t="s">
        <v>1470</v>
      </c>
      <c r="C623" s="32" t="s">
        <v>1471</v>
      </c>
      <c r="D623" s="9" t="s">
        <v>996</v>
      </c>
      <c r="E623" s="9" t="s">
        <v>193</v>
      </c>
      <c r="F623" s="28" t="s">
        <v>1012</v>
      </c>
      <c r="G623" s="28" t="s">
        <v>998</v>
      </c>
      <c r="H623" s="11">
        <v>3.5000000000000003E-2</v>
      </c>
      <c r="I623" s="11"/>
      <c r="J623" s="11">
        <v>0.01</v>
      </c>
      <c r="K623" s="11">
        <v>0.01</v>
      </c>
      <c r="L623" s="11">
        <v>5.0000000000000001E-3</v>
      </c>
      <c r="M623" s="11">
        <v>5.0000000000000001E-3</v>
      </c>
      <c r="N623" s="11"/>
      <c r="O623" s="12"/>
      <c r="P623" s="12"/>
      <c r="Q623" s="12"/>
      <c r="R623" s="12"/>
      <c r="S623" s="12"/>
      <c r="T623" s="12"/>
      <c r="U623" s="12"/>
      <c r="V623" s="12"/>
      <c r="W623" s="12"/>
      <c r="X623" s="12">
        <f t="shared" si="353"/>
        <v>0</v>
      </c>
      <c r="Y623" s="12">
        <f t="shared" si="354"/>
        <v>0</v>
      </c>
      <c r="Z623" s="12">
        <f t="shared" si="355"/>
        <v>0</v>
      </c>
      <c r="AA623" s="12">
        <f t="shared" si="356"/>
        <v>52110</v>
      </c>
      <c r="AB623" s="12">
        <f t="shared" si="357"/>
        <v>26055</v>
      </c>
      <c r="AC623" s="12"/>
      <c r="AD623" s="12"/>
      <c r="AE623" s="12">
        <f>SUMIFS('[1]TIẾN ĐỘ %'!$M$6:$M$1034,'[1]TIẾN ĐỘ %'!$G$6:$G$1034,$A623,'[1]TIẾN ĐỘ %'!$F$6:$F$1034,$E623)</f>
        <v>5000000</v>
      </c>
      <c r="AF623" s="12">
        <f t="shared" si="346"/>
        <v>5000000</v>
      </c>
      <c r="AG623" s="12"/>
      <c r="AH623" s="12"/>
      <c r="AI623" s="12"/>
      <c r="AJ623" s="12"/>
      <c r="AK623" s="12"/>
      <c r="AL623" s="12"/>
      <c r="AM623" s="12"/>
      <c r="AN623" s="12">
        <f>SUMIFS('[1]DATA THÔ IN'!$P$4:$P$12031,'[1]DATA THÔ IN'!$H$4:$H$12031,$A623,'[1]DATA THÔ IN'!$AC$4:$AC$12031,$E623,'[1]DATA THÔ IN'!$AH$4:$AH$12031,"Tiến độ 1")</f>
        <v>0</v>
      </c>
      <c r="AO623" s="12">
        <f>SUMIFS('[1]DATA THÔ IN'!$P$4:$P$12031,'[1]DATA THÔ IN'!$H$4:$H$12031,$A623,'[1]DATA THÔ IN'!$AC$4:$AC$12031,$E623,'[1]DATA THÔ IN'!$AH$4:$AH$12031,"Tiến độ 2")</f>
        <v>0</v>
      </c>
      <c r="AP623" s="12">
        <f>SUMIFS('[1]TIẾN ĐỘ %'!$N$6:$N$1034,'[1]TIẾN ĐỘ %'!$G$6:$G$1034,A623,'[1]TIẾN ĐỘ %'!$F$6:$F$1034,$E623)</f>
        <v>5400000</v>
      </c>
      <c r="AQ623" s="12">
        <f t="shared" si="347"/>
        <v>5400000</v>
      </c>
      <c r="AR623" s="15"/>
      <c r="AS623" s="15"/>
      <c r="AT623" s="15"/>
      <c r="AU623" s="16"/>
      <c r="AV623" s="16"/>
      <c r="AW623" s="16"/>
      <c r="AX623" s="16">
        <f t="shared" si="349"/>
        <v>0</v>
      </c>
      <c r="AY623" s="16">
        <f t="shared" si="350"/>
        <v>0</v>
      </c>
      <c r="AZ623" s="16">
        <f t="shared" si="351"/>
        <v>1.08</v>
      </c>
      <c r="BA623" s="16">
        <f t="shared" si="352"/>
        <v>1.08</v>
      </c>
    </row>
    <row r="624" spans="1:53" x14ac:dyDescent="0.25">
      <c r="A624" s="8" t="s">
        <v>1472</v>
      </c>
      <c r="B624" s="32" t="s">
        <v>1472</v>
      </c>
      <c r="C624" s="32" t="s">
        <v>1473</v>
      </c>
      <c r="D624" s="9" t="s">
        <v>996</v>
      </c>
      <c r="E624" s="9" t="s">
        <v>1465</v>
      </c>
      <c r="F624" s="28" t="s">
        <v>1474</v>
      </c>
      <c r="G624" s="28" t="s">
        <v>998</v>
      </c>
      <c r="H624" s="11">
        <v>3.5000000000000003E-2</v>
      </c>
      <c r="I624" s="11"/>
      <c r="J624" s="11">
        <v>0.01</v>
      </c>
      <c r="K624" s="11">
        <v>0.01</v>
      </c>
      <c r="L624" s="11">
        <v>5.0000000000000001E-3</v>
      </c>
      <c r="M624" s="11">
        <v>5.0000000000000001E-3</v>
      </c>
      <c r="N624" s="11"/>
      <c r="O624" s="12"/>
      <c r="P624" s="12"/>
      <c r="Q624" s="12"/>
      <c r="R624" s="12"/>
      <c r="S624" s="12"/>
      <c r="T624" s="12"/>
      <c r="U624" s="12"/>
      <c r="V624" s="12"/>
      <c r="W624" s="12"/>
      <c r="X624" s="12">
        <f t="shared" si="353"/>
        <v>0</v>
      </c>
      <c r="Y624" s="12">
        <f t="shared" si="354"/>
        <v>0</v>
      </c>
      <c r="Z624" s="12">
        <f t="shared" si="355"/>
        <v>0</v>
      </c>
      <c r="AA624" s="12">
        <f t="shared" si="356"/>
        <v>0</v>
      </c>
      <c r="AB624" s="12">
        <f t="shared" si="357"/>
        <v>0</v>
      </c>
      <c r="AC624" s="12"/>
      <c r="AD624" s="12"/>
      <c r="AE624" s="12">
        <f>SUMIFS('[1]TIẾN ĐỘ %'!$M$6:$M$1034,'[1]TIẾN ĐỘ %'!$G$6:$G$1034,$A624,'[1]TIẾN ĐỘ %'!$F$6:$F$1034,$E624)</f>
        <v>130000000</v>
      </c>
      <c r="AF624" s="12">
        <f t="shared" si="346"/>
        <v>130000000</v>
      </c>
      <c r="AG624" s="12"/>
      <c r="AH624" s="12"/>
      <c r="AI624" s="12"/>
      <c r="AJ624" s="12"/>
      <c r="AK624" s="12"/>
      <c r="AL624" s="12"/>
      <c r="AM624" s="12"/>
      <c r="AN624" s="12">
        <f>SUMIFS('[1]DATA THÔ IN'!$P$4:$P$12031,'[1]DATA THÔ IN'!$H$4:$H$12031,$A624,'[1]DATA THÔ IN'!$AC$4:$AC$12031,$E624,'[1]DATA THÔ IN'!$AH$4:$AH$12031,"Tiến độ 1")</f>
        <v>0</v>
      </c>
      <c r="AO624" s="12">
        <f>SUMIFS('[1]DATA THÔ IN'!$P$4:$P$12031,'[1]DATA THÔ IN'!$H$4:$H$12031,$A624,'[1]DATA THÔ IN'!$AC$4:$AC$12031,$E624,'[1]DATA THÔ IN'!$AH$4:$AH$12031,"Tiến độ 2")</f>
        <v>28512000</v>
      </c>
      <c r="AP624" s="12">
        <f>SUMIFS('[1]TIẾN ĐỘ %'!$N$6:$N$1034,'[1]TIẾN ĐỘ %'!$G$6:$G$1034,A624,'[1]TIẾN ĐỘ %'!$F$6:$F$1034,$E624)</f>
        <v>81263000</v>
      </c>
      <c r="AQ624" s="12">
        <f t="shared" si="347"/>
        <v>81263000</v>
      </c>
      <c r="AR624" s="15"/>
      <c r="AS624" s="15"/>
      <c r="AT624" s="15"/>
      <c r="AU624" s="16"/>
      <c r="AV624" s="16"/>
      <c r="AW624" s="16"/>
      <c r="AX624" s="16">
        <f t="shared" si="349"/>
        <v>0</v>
      </c>
      <c r="AY624" s="16">
        <f t="shared" si="350"/>
        <v>0.21932307692307693</v>
      </c>
      <c r="AZ624" s="16">
        <f t="shared" si="351"/>
        <v>0.62509999999999999</v>
      </c>
      <c r="BA624" s="16">
        <f t="shared" si="352"/>
        <v>0.62509999999999999</v>
      </c>
    </row>
    <row r="625" spans="1:53" x14ac:dyDescent="0.25">
      <c r="A625" s="8" t="s">
        <v>1472</v>
      </c>
      <c r="B625" s="32" t="s">
        <v>1472</v>
      </c>
      <c r="C625" s="32" t="s">
        <v>1473</v>
      </c>
      <c r="D625" s="9" t="s">
        <v>996</v>
      </c>
      <c r="E625" s="9" t="s">
        <v>1466</v>
      </c>
      <c r="F625" s="28" t="s">
        <v>1474</v>
      </c>
      <c r="G625" s="28" t="s">
        <v>998</v>
      </c>
      <c r="H625" s="11">
        <v>3.5000000000000003E-2</v>
      </c>
      <c r="I625" s="11"/>
      <c r="J625" s="11">
        <v>0.01</v>
      </c>
      <c r="K625" s="11">
        <v>0.01</v>
      </c>
      <c r="L625" s="11">
        <v>5.0000000000000001E-3</v>
      </c>
      <c r="M625" s="11">
        <v>5.0000000000000001E-3</v>
      </c>
      <c r="N625" s="11"/>
      <c r="O625" s="12"/>
      <c r="P625" s="12"/>
      <c r="Q625" s="12"/>
      <c r="R625" s="12"/>
      <c r="S625" s="12"/>
      <c r="T625" s="12"/>
      <c r="U625" s="12"/>
      <c r="V625" s="12"/>
      <c r="W625" s="12"/>
      <c r="X625" s="12">
        <f t="shared" si="353"/>
        <v>0</v>
      </c>
      <c r="Y625" s="12">
        <f t="shared" si="354"/>
        <v>0</v>
      </c>
      <c r="Z625" s="12">
        <f t="shared" si="355"/>
        <v>664784.64000000001</v>
      </c>
      <c r="AA625" s="12">
        <f t="shared" si="356"/>
        <v>1101350.6399999999</v>
      </c>
      <c r="AB625" s="12">
        <f t="shared" si="357"/>
        <v>550675.31999999995</v>
      </c>
      <c r="AC625" s="12"/>
      <c r="AD625" s="12"/>
      <c r="AE625" s="12">
        <f>SUMIFS('[1]TIẾN ĐỘ %'!$M$6:$M$1034,'[1]TIẾN ĐỘ %'!$G$6:$G$1034,$A625,'[1]TIẾN ĐỘ %'!$F$6:$F$1034,$E625)</f>
        <v>60000000</v>
      </c>
      <c r="AF625" s="12">
        <f t="shared" si="346"/>
        <v>60000000</v>
      </c>
      <c r="AG625" s="12"/>
      <c r="AH625" s="12"/>
      <c r="AI625" s="12"/>
      <c r="AJ625" s="12"/>
      <c r="AK625" s="12"/>
      <c r="AL625" s="12"/>
      <c r="AM625" s="12"/>
      <c r="AN625" s="12">
        <f>SUMIFS('[1]DATA THÔ IN'!$P$4:$P$12031,'[1]DATA THÔ IN'!$H$4:$H$12031,$A625,'[1]DATA THÔ IN'!$AC$4:$AC$12031,$E625,'[1]DATA THÔ IN'!$AH$4:$AH$12031,"Tiến độ 1")</f>
        <v>0</v>
      </c>
      <c r="AO625" s="12">
        <f>SUMIFS('[1]DATA THÔ IN'!$P$4:$P$12031,'[1]DATA THÔ IN'!$H$4:$H$12031,$A625,'[1]DATA THÔ IN'!$AC$4:$AC$12031,$E625,'[1]DATA THÔ IN'!$AH$4:$AH$12031,"Tiến độ 2")</f>
        <v>68889600</v>
      </c>
      <c r="AP625" s="12">
        <f>SUMIFS('[1]TIẾN ĐỘ %'!$N$6:$N$1034,'[1]TIẾN ĐỘ %'!$G$6:$G$1034,A625,'[1]TIẾN ĐỘ %'!$F$6:$F$1034,$E625)</f>
        <v>114129600</v>
      </c>
      <c r="AQ625" s="12">
        <f t="shared" si="347"/>
        <v>114129600</v>
      </c>
      <c r="AR625" s="15"/>
      <c r="AS625" s="15"/>
      <c r="AT625" s="15"/>
      <c r="AU625" s="16"/>
      <c r="AV625" s="16"/>
      <c r="AW625" s="16"/>
      <c r="AX625" s="16">
        <f t="shared" si="349"/>
        <v>0</v>
      </c>
      <c r="AY625" s="16">
        <f t="shared" si="350"/>
        <v>1.1481600000000001</v>
      </c>
      <c r="AZ625" s="16">
        <f t="shared" si="351"/>
        <v>1.9021600000000001</v>
      </c>
      <c r="BA625" s="16">
        <f t="shared" si="352"/>
        <v>1.9021600000000001</v>
      </c>
    </row>
    <row r="626" spans="1:53" x14ac:dyDescent="0.25">
      <c r="A626" s="8" t="s">
        <v>1472</v>
      </c>
      <c r="B626" s="32" t="s">
        <v>1472</v>
      </c>
      <c r="C626" s="32" t="s">
        <v>1473</v>
      </c>
      <c r="D626" s="9" t="s">
        <v>996</v>
      </c>
      <c r="E626" s="9" t="s">
        <v>318</v>
      </c>
      <c r="F626" s="28" t="s">
        <v>1474</v>
      </c>
      <c r="G626" s="28" t="s">
        <v>998</v>
      </c>
      <c r="H626" s="11">
        <v>3.5000000000000003E-2</v>
      </c>
      <c r="I626" s="11"/>
      <c r="J626" s="11">
        <v>0.01</v>
      </c>
      <c r="K626" s="11">
        <v>0.01</v>
      </c>
      <c r="L626" s="11">
        <v>5.0000000000000001E-3</v>
      </c>
      <c r="M626" s="11">
        <v>5.0000000000000001E-3</v>
      </c>
      <c r="N626" s="11"/>
      <c r="O626" s="12"/>
      <c r="P626" s="12"/>
      <c r="Q626" s="12"/>
      <c r="R626" s="12"/>
      <c r="S626" s="12"/>
      <c r="T626" s="12"/>
      <c r="U626" s="12"/>
      <c r="V626" s="12"/>
      <c r="W626" s="12"/>
      <c r="X626" s="12">
        <f t="shared" si="353"/>
        <v>0</v>
      </c>
      <c r="Y626" s="12">
        <f t="shared" si="354"/>
        <v>0</v>
      </c>
      <c r="Z626" s="12">
        <f t="shared" si="355"/>
        <v>184701</v>
      </c>
      <c r="AA626" s="12">
        <f t="shared" si="356"/>
        <v>308607</v>
      </c>
      <c r="AB626" s="12">
        <f t="shared" si="357"/>
        <v>154303.5</v>
      </c>
      <c r="AC626" s="12"/>
      <c r="AD626" s="12"/>
      <c r="AE626" s="12">
        <f>SUMIFS('[1]TIẾN ĐỘ %'!$M$6:$M$1034,'[1]TIẾN ĐỘ %'!$G$6:$G$1034,$A626,'[1]TIẾN ĐỘ %'!$F$6:$F$1034,$E626)</f>
        <v>20000000</v>
      </c>
      <c r="AF626" s="12">
        <f t="shared" si="346"/>
        <v>20000000</v>
      </c>
      <c r="AG626" s="12"/>
      <c r="AH626" s="12"/>
      <c r="AI626" s="12"/>
      <c r="AJ626" s="12"/>
      <c r="AK626" s="12"/>
      <c r="AL626" s="12"/>
      <c r="AM626" s="12"/>
      <c r="AN626" s="12">
        <f>SUMIFS('[1]DATA THÔ IN'!$P$4:$P$12031,'[1]DATA THÔ IN'!$H$4:$H$12031,$A626,'[1]DATA THÔ IN'!$AC$4:$AC$12031,$E626,'[1]DATA THÔ IN'!$AH$4:$AH$12031,"Tiến độ 1")</f>
        <v>0</v>
      </c>
      <c r="AO626" s="12">
        <f>SUMIFS('[1]DATA THÔ IN'!$P$4:$P$12031,'[1]DATA THÔ IN'!$H$4:$H$12031,$A626,'[1]DATA THÔ IN'!$AC$4:$AC$12031,$E626,'[1]DATA THÔ IN'!$AH$4:$AH$12031,"Tiến độ 2")</f>
        <v>19140000</v>
      </c>
      <c r="AP626" s="12">
        <f>SUMIFS('[1]TIẾN ĐỘ %'!$N$6:$N$1034,'[1]TIẾN ĐỘ %'!$G$6:$G$1034,A626,'[1]TIẾN ĐỘ %'!$F$6:$F$1034,$E626)</f>
        <v>31980000</v>
      </c>
      <c r="AQ626" s="12">
        <f t="shared" si="347"/>
        <v>31980000</v>
      </c>
      <c r="AR626" s="15"/>
      <c r="AS626" s="15"/>
      <c r="AT626" s="15"/>
      <c r="AU626" s="16"/>
      <c r="AV626" s="16"/>
      <c r="AW626" s="16"/>
      <c r="AX626" s="16">
        <f t="shared" si="349"/>
        <v>0</v>
      </c>
      <c r="AY626" s="16">
        <f t="shared" si="350"/>
        <v>0.95699999999999996</v>
      </c>
      <c r="AZ626" s="16">
        <f t="shared" si="351"/>
        <v>1.599</v>
      </c>
      <c r="BA626" s="16">
        <f t="shared" si="352"/>
        <v>1.599</v>
      </c>
    </row>
    <row r="627" spans="1:53" x14ac:dyDescent="0.25">
      <c r="A627" s="8" t="s">
        <v>1472</v>
      </c>
      <c r="B627" s="32" t="s">
        <v>1472</v>
      </c>
      <c r="C627" s="32" t="s">
        <v>1473</v>
      </c>
      <c r="D627" s="9" t="s">
        <v>996</v>
      </c>
      <c r="E627" s="9" t="s">
        <v>315</v>
      </c>
      <c r="F627" s="28" t="s">
        <v>1474</v>
      </c>
      <c r="G627" s="28" t="s">
        <v>998</v>
      </c>
      <c r="H627" s="11">
        <v>3.5000000000000003E-2</v>
      </c>
      <c r="I627" s="11"/>
      <c r="J627" s="11">
        <v>0.01</v>
      </c>
      <c r="K627" s="11">
        <v>0.01</v>
      </c>
      <c r="L627" s="11">
        <v>5.0000000000000001E-3</v>
      </c>
      <c r="M627" s="11">
        <v>5.0000000000000001E-3</v>
      </c>
      <c r="N627" s="11"/>
      <c r="O627" s="12"/>
      <c r="P627" s="12"/>
      <c r="Q627" s="12"/>
      <c r="R627" s="12"/>
      <c r="S627" s="12"/>
      <c r="T627" s="12"/>
      <c r="U627" s="12"/>
      <c r="V627" s="12"/>
      <c r="W627" s="12"/>
      <c r="X627" s="12">
        <f t="shared" si="353"/>
        <v>0</v>
      </c>
      <c r="Y627" s="12">
        <f t="shared" si="354"/>
        <v>0</v>
      </c>
      <c r="Z627" s="12">
        <f t="shared" si="355"/>
        <v>283478.39999999997</v>
      </c>
      <c r="AA627" s="12">
        <f t="shared" si="356"/>
        <v>566956.79999999993</v>
      </c>
      <c r="AB627" s="12">
        <f t="shared" si="357"/>
        <v>283478.39999999997</v>
      </c>
      <c r="AC627" s="12"/>
      <c r="AD627" s="12"/>
      <c r="AE627" s="12">
        <f>SUMIFS('[1]TIẾN ĐỘ %'!$M$6:$M$1034,'[1]TIẾN ĐỘ %'!$G$6:$G$1034,$A627,'[1]TIẾN ĐỘ %'!$F$6:$F$1034,$E627)</f>
        <v>10000000</v>
      </c>
      <c r="AF627" s="12">
        <f t="shared" si="346"/>
        <v>10000000</v>
      </c>
      <c r="AG627" s="12"/>
      <c r="AH627" s="12"/>
      <c r="AI627" s="12"/>
      <c r="AJ627" s="12"/>
      <c r="AK627" s="12"/>
      <c r="AL627" s="12"/>
      <c r="AM627" s="12"/>
      <c r="AN627" s="12">
        <f>SUMIFS('[1]DATA THÔ IN'!$P$4:$P$12031,'[1]DATA THÔ IN'!$H$4:$H$12031,$A627,'[1]DATA THÔ IN'!$AC$4:$AC$12031,$E627,'[1]DATA THÔ IN'!$AH$4:$AH$12031,"Tiến độ 1")</f>
        <v>0</v>
      </c>
      <c r="AO627" s="12">
        <f>SUMIFS('[1]DATA THÔ IN'!$P$4:$P$12031,'[1]DATA THÔ IN'!$H$4:$H$12031,$A627,'[1]DATA THÔ IN'!$AC$4:$AC$12031,$E627,'[1]DATA THÔ IN'!$AH$4:$AH$12031,"Tiến độ 2")</f>
        <v>29376000</v>
      </c>
      <c r="AP627" s="12">
        <f>SUMIFS('[1]TIẾN ĐỘ %'!$N$6:$N$1034,'[1]TIẾN ĐỘ %'!$G$6:$G$1034,A627,'[1]TIẾN ĐỘ %'!$F$6:$F$1034,$E627)</f>
        <v>58752000</v>
      </c>
      <c r="AQ627" s="12">
        <f t="shared" si="347"/>
        <v>58752000</v>
      </c>
      <c r="AR627" s="15"/>
      <c r="AS627" s="15"/>
      <c r="AT627" s="15"/>
      <c r="AU627" s="16"/>
      <c r="AV627" s="16"/>
      <c r="AW627" s="16"/>
      <c r="AX627" s="16">
        <f t="shared" si="349"/>
        <v>0</v>
      </c>
      <c r="AY627" s="16">
        <f t="shared" si="350"/>
        <v>2.9376000000000002</v>
      </c>
      <c r="AZ627" s="16">
        <f t="shared" si="351"/>
        <v>5.8752000000000004</v>
      </c>
      <c r="BA627" s="16">
        <f t="shared" si="352"/>
        <v>5.8752000000000004</v>
      </c>
    </row>
    <row r="628" spans="1:53" x14ac:dyDescent="0.25">
      <c r="A628" s="8" t="s">
        <v>1472</v>
      </c>
      <c r="B628" s="32" t="s">
        <v>1472</v>
      </c>
      <c r="C628" s="32" t="s">
        <v>1473</v>
      </c>
      <c r="D628" s="9" t="s">
        <v>996</v>
      </c>
      <c r="E628" s="9" t="s">
        <v>160</v>
      </c>
      <c r="F628" s="28" t="s">
        <v>1474</v>
      </c>
      <c r="G628" s="28" t="s">
        <v>998</v>
      </c>
      <c r="H628" s="11">
        <v>3.5000000000000003E-2</v>
      </c>
      <c r="I628" s="11"/>
      <c r="J628" s="11">
        <v>0.01</v>
      </c>
      <c r="K628" s="11">
        <v>0.01</v>
      </c>
      <c r="L628" s="11">
        <v>5.0000000000000001E-3</v>
      </c>
      <c r="M628" s="11">
        <v>5.0000000000000001E-3</v>
      </c>
      <c r="N628" s="11"/>
      <c r="O628" s="12"/>
      <c r="P628" s="12"/>
      <c r="Q628" s="12"/>
      <c r="R628" s="12"/>
      <c r="S628" s="12"/>
      <c r="T628" s="12"/>
      <c r="U628" s="12"/>
      <c r="V628" s="12"/>
      <c r="W628" s="12"/>
      <c r="X628" s="12">
        <f t="shared" si="353"/>
        <v>0</v>
      </c>
      <c r="Y628" s="12">
        <f t="shared" si="354"/>
        <v>0</v>
      </c>
      <c r="Z628" s="12">
        <f t="shared" si="355"/>
        <v>138149.4</v>
      </c>
      <c r="AA628" s="12">
        <f t="shared" si="356"/>
        <v>206471.4</v>
      </c>
      <c r="AB628" s="12">
        <f t="shared" si="357"/>
        <v>103235.7</v>
      </c>
      <c r="AC628" s="12"/>
      <c r="AD628" s="12"/>
      <c r="AE628" s="12">
        <f>SUMIFS('[1]TIẾN ĐỘ %'!$M$6:$M$1034,'[1]TIẾN ĐỘ %'!$G$6:$G$1034,$A628,'[1]TIẾN ĐỘ %'!$F$6:$F$1034,$E628)</f>
        <v>10000000</v>
      </c>
      <c r="AF628" s="12">
        <f t="shared" si="346"/>
        <v>10000000</v>
      </c>
      <c r="AG628" s="12"/>
      <c r="AH628" s="12"/>
      <c r="AI628" s="12"/>
      <c r="AJ628" s="12"/>
      <c r="AK628" s="12"/>
      <c r="AL628" s="12"/>
      <c r="AM628" s="12"/>
      <c r="AN628" s="12">
        <f>SUMIFS('[1]DATA THÔ IN'!$P$4:$P$12031,'[1]DATA THÔ IN'!$H$4:$H$12031,$A628,'[1]DATA THÔ IN'!$AC$4:$AC$12031,$E628,'[1]DATA THÔ IN'!$AH$4:$AH$12031,"Tiến độ 1")</f>
        <v>0</v>
      </c>
      <c r="AO628" s="12">
        <f>SUMIFS('[1]DATA THÔ IN'!$P$4:$P$12031,'[1]DATA THÔ IN'!$H$4:$H$12031,$A628,'[1]DATA THÔ IN'!$AC$4:$AC$12031,$E628,'[1]DATA THÔ IN'!$AH$4:$AH$12031,"Tiến độ 2")</f>
        <v>14316000</v>
      </c>
      <c r="AP628" s="12">
        <f>SUMIFS('[1]TIẾN ĐỘ %'!$N$6:$N$1034,'[1]TIẾN ĐỘ %'!$G$6:$G$1034,A628,'[1]TIẾN ĐỘ %'!$F$6:$F$1034,$E628)</f>
        <v>21396000</v>
      </c>
      <c r="AQ628" s="12">
        <f t="shared" si="347"/>
        <v>21396000</v>
      </c>
      <c r="AR628" s="15"/>
      <c r="AS628" s="15"/>
      <c r="AT628" s="15"/>
      <c r="AU628" s="16"/>
      <c r="AV628" s="16"/>
      <c r="AW628" s="16"/>
      <c r="AX628" s="16">
        <f t="shared" si="349"/>
        <v>0</v>
      </c>
      <c r="AY628" s="16">
        <f t="shared" si="350"/>
        <v>1.4316</v>
      </c>
      <c r="AZ628" s="16">
        <f t="shared" si="351"/>
        <v>2.1396000000000002</v>
      </c>
      <c r="BA628" s="16">
        <f t="shared" si="352"/>
        <v>2.1396000000000002</v>
      </c>
    </row>
    <row r="629" spans="1:53" x14ac:dyDescent="0.25">
      <c r="A629" s="8" t="s">
        <v>1472</v>
      </c>
      <c r="B629" s="32" t="s">
        <v>1472</v>
      </c>
      <c r="C629" s="32" t="s">
        <v>1473</v>
      </c>
      <c r="D629" s="9" t="s">
        <v>996</v>
      </c>
      <c r="E629" s="9" t="s">
        <v>102</v>
      </c>
      <c r="F629" s="28" t="s">
        <v>1474</v>
      </c>
      <c r="G629" s="28" t="s">
        <v>998</v>
      </c>
      <c r="H629" s="11">
        <v>3.5000000000000003E-2</v>
      </c>
      <c r="I629" s="11"/>
      <c r="J629" s="11">
        <v>0.01</v>
      </c>
      <c r="K629" s="11">
        <v>0.01</v>
      </c>
      <c r="L629" s="11">
        <v>5.0000000000000001E-3</v>
      </c>
      <c r="M629" s="11">
        <v>5.0000000000000001E-3</v>
      </c>
      <c r="N629" s="11"/>
      <c r="O629" s="12"/>
      <c r="P629" s="12"/>
      <c r="Q629" s="12"/>
      <c r="R629" s="12"/>
      <c r="S629" s="12"/>
      <c r="T629" s="12"/>
      <c r="U629" s="12"/>
      <c r="V629" s="12"/>
      <c r="W629" s="12"/>
      <c r="X629" s="12">
        <f t="shared" si="353"/>
        <v>0</v>
      </c>
      <c r="Y629" s="12">
        <f t="shared" si="354"/>
        <v>0</v>
      </c>
      <c r="Z629" s="12">
        <f t="shared" si="355"/>
        <v>0</v>
      </c>
      <c r="AA629" s="12">
        <f t="shared" si="356"/>
        <v>0</v>
      </c>
      <c r="AB629" s="12">
        <f t="shared" si="357"/>
        <v>0</v>
      </c>
      <c r="AC629" s="12"/>
      <c r="AD629" s="12"/>
      <c r="AE629" s="12">
        <f>SUMIFS('[1]TIẾN ĐỘ %'!$M$6:$M$1034,'[1]TIẾN ĐỘ %'!$G$6:$G$1034,$A629,'[1]TIẾN ĐỘ %'!$F$6:$F$1034,$E629)</f>
        <v>20000000</v>
      </c>
      <c r="AF629" s="12">
        <f t="shared" si="346"/>
        <v>20000000</v>
      </c>
      <c r="AG629" s="12"/>
      <c r="AH629" s="12"/>
      <c r="AI629" s="12"/>
      <c r="AJ629" s="12"/>
      <c r="AK629" s="12"/>
      <c r="AL629" s="12"/>
      <c r="AM629" s="12"/>
      <c r="AN629" s="12">
        <f>SUMIFS('[1]DATA THÔ IN'!$P$4:$P$12031,'[1]DATA THÔ IN'!$H$4:$H$12031,$A629,'[1]DATA THÔ IN'!$AC$4:$AC$12031,$E629,'[1]DATA THÔ IN'!$AH$4:$AH$12031,"Tiến độ 1")</f>
        <v>0</v>
      </c>
      <c r="AO629" s="12">
        <f>SUMIFS('[1]DATA THÔ IN'!$P$4:$P$12031,'[1]DATA THÔ IN'!$H$4:$H$12031,$A629,'[1]DATA THÔ IN'!$AC$4:$AC$12031,$E629,'[1]DATA THÔ IN'!$AH$4:$AH$12031,"Tiến độ 2")</f>
        <v>8400000</v>
      </c>
      <c r="AP629" s="12">
        <f>SUMIFS('[1]TIẾN ĐỘ %'!$N$6:$N$1034,'[1]TIẾN ĐỘ %'!$G$6:$G$1034,A629,'[1]TIẾN ĐỘ %'!$F$6:$F$1034,$E629)</f>
        <v>14988000</v>
      </c>
      <c r="AQ629" s="12">
        <f t="shared" si="347"/>
        <v>14988000</v>
      </c>
      <c r="AR629" s="15"/>
      <c r="AS629" s="15"/>
      <c r="AT629" s="15"/>
      <c r="AU629" s="16"/>
      <c r="AV629" s="16"/>
      <c r="AW629" s="16"/>
      <c r="AX629" s="16">
        <f t="shared" si="349"/>
        <v>0</v>
      </c>
      <c r="AY629" s="16">
        <f t="shared" si="350"/>
        <v>0.42</v>
      </c>
      <c r="AZ629" s="16">
        <f t="shared" si="351"/>
        <v>0.74939999999999996</v>
      </c>
      <c r="BA629" s="16">
        <f t="shared" si="352"/>
        <v>0.74939999999999996</v>
      </c>
    </row>
    <row r="630" spans="1:53" x14ac:dyDescent="0.25">
      <c r="A630" s="8" t="s">
        <v>1472</v>
      </c>
      <c r="B630" s="32" t="s">
        <v>1472</v>
      </c>
      <c r="C630" s="32" t="s">
        <v>1473</v>
      </c>
      <c r="D630" s="9" t="s">
        <v>996</v>
      </c>
      <c r="E630" s="9" t="s">
        <v>1467</v>
      </c>
      <c r="F630" s="28" t="s">
        <v>1474</v>
      </c>
      <c r="G630" s="28" t="s">
        <v>998</v>
      </c>
      <c r="H630" s="11">
        <v>3.5000000000000003E-2</v>
      </c>
      <c r="I630" s="11"/>
      <c r="J630" s="11">
        <v>0.01</v>
      </c>
      <c r="K630" s="11">
        <v>0.01</v>
      </c>
      <c r="L630" s="11">
        <v>5.0000000000000001E-3</v>
      </c>
      <c r="M630" s="11">
        <v>5.0000000000000001E-3</v>
      </c>
      <c r="N630" s="11"/>
      <c r="O630" s="12"/>
      <c r="P630" s="12"/>
      <c r="Q630" s="12"/>
      <c r="R630" s="12"/>
      <c r="S630" s="12"/>
      <c r="T630" s="12"/>
      <c r="U630" s="12"/>
      <c r="V630" s="12"/>
      <c r="W630" s="12"/>
      <c r="X630" s="12">
        <f t="shared" si="353"/>
        <v>0</v>
      </c>
      <c r="Y630" s="12">
        <f t="shared" si="354"/>
        <v>0</v>
      </c>
      <c r="Z630" s="12">
        <f t="shared" si="355"/>
        <v>0</v>
      </c>
      <c r="AA630" s="12">
        <f t="shared" si="356"/>
        <v>0</v>
      </c>
      <c r="AB630" s="12">
        <f t="shared" si="357"/>
        <v>0</v>
      </c>
      <c r="AC630" s="12"/>
      <c r="AD630" s="12"/>
      <c r="AE630" s="12">
        <f>SUMIFS('[1]TIẾN ĐỘ %'!$M$6:$M$1034,'[1]TIẾN ĐỘ %'!$G$6:$G$1034,$A630,'[1]TIẾN ĐỘ %'!$F$6:$F$1034,$E630)</f>
        <v>25000000</v>
      </c>
      <c r="AF630" s="12">
        <f t="shared" si="346"/>
        <v>25000000</v>
      </c>
      <c r="AG630" s="12"/>
      <c r="AH630" s="12"/>
      <c r="AI630" s="12"/>
      <c r="AJ630" s="12"/>
      <c r="AK630" s="12"/>
      <c r="AL630" s="12"/>
      <c r="AM630" s="12"/>
      <c r="AN630" s="12">
        <f>SUMIFS('[1]DATA THÔ IN'!$P$4:$P$12031,'[1]DATA THÔ IN'!$H$4:$H$12031,$A630,'[1]DATA THÔ IN'!$AC$4:$AC$12031,$E630,'[1]DATA THÔ IN'!$AH$4:$AH$12031,"Tiến độ 1")</f>
        <v>0</v>
      </c>
      <c r="AO630" s="12">
        <f>SUMIFS('[1]DATA THÔ IN'!$P$4:$P$12031,'[1]DATA THÔ IN'!$H$4:$H$12031,$A630,'[1]DATA THÔ IN'!$AC$4:$AC$12031,$E630,'[1]DATA THÔ IN'!$AH$4:$AH$12031,"Tiến độ 2")</f>
        <v>12230400</v>
      </c>
      <c r="AP630" s="12">
        <f>SUMIFS('[1]TIẾN ĐỘ %'!$N$6:$N$1034,'[1]TIẾN ĐỘ %'!$G$6:$G$1034,A630,'[1]TIẾN ĐỘ %'!$F$6:$F$1034,$E630)</f>
        <v>19430400</v>
      </c>
      <c r="AQ630" s="12">
        <f t="shared" si="347"/>
        <v>19430400</v>
      </c>
      <c r="AR630" s="15"/>
      <c r="AS630" s="15"/>
      <c r="AT630" s="15"/>
      <c r="AU630" s="16"/>
      <c r="AV630" s="16"/>
      <c r="AW630" s="16"/>
      <c r="AX630" s="16">
        <f t="shared" si="349"/>
        <v>0</v>
      </c>
      <c r="AY630" s="16">
        <f t="shared" si="350"/>
        <v>0.48921599999999998</v>
      </c>
      <c r="AZ630" s="16">
        <f t="shared" si="351"/>
        <v>0.77721600000000002</v>
      </c>
      <c r="BA630" s="16">
        <f t="shared" si="352"/>
        <v>0.77721600000000002</v>
      </c>
    </row>
    <row r="631" spans="1:53" x14ac:dyDescent="0.25">
      <c r="A631" s="8" t="s">
        <v>1472</v>
      </c>
      <c r="B631" s="32" t="s">
        <v>1472</v>
      </c>
      <c r="C631" s="32" t="s">
        <v>1473</v>
      </c>
      <c r="D631" s="9" t="s">
        <v>996</v>
      </c>
      <c r="E631" s="9" t="s">
        <v>193</v>
      </c>
      <c r="F631" s="28" t="s">
        <v>1474</v>
      </c>
      <c r="G631" s="28" t="s">
        <v>998</v>
      </c>
      <c r="H631" s="11">
        <v>3.5000000000000003E-2</v>
      </c>
      <c r="I631" s="11"/>
      <c r="J631" s="11">
        <v>0.01</v>
      </c>
      <c r="K631" s="11">
        <v>0.01</v>
      </c>
      <c r="L631" s="11">
        <v>5.0000000000000001E-3</v>
      </c>
      <c r="M631" s="11">
        <v>5.0000000000000001E-3</v>
      </c>
      <c r="N631" s="11"/>
      <c r="O631" s="12"/>
      <c r="P631" s="12"/>
      <c r="Q631" s="12"/>
      <c r="R631" s="12"/>
      <c r="S631" s="12"/>
      <c r="T631" s="12"/>
      <c r="U631" s="12"/>
      <c r="V631" s="12"/>
      <c r="W631" s="12"/>
      <c r="X631" s="12">
        <f t="shared" si="353"/>
        <v>0</v>
      </c>
      <c r="Y631" s="12">
        <f t="shared" si="354"/>
        <v>0</v>
      </c>
      <c r="Z631" s="12">
        <f t="shared" si="355"/>
        <v>0</v>
      </c>
      <c r="AA631" s="12">
        <f t="shared" si="356"/>
        <v>0</v>
      </c>
      <c r="AB631" s="12">
        <f t="shared" si="357"/>
        <v>0</v>
      </c>
      <c r="AC631" s="12"/>
      <c r="AD631" s="12"/>
      <c r="AE631" s="12">
        <f>SUMIFS('[1]TIẾN ĐỘ %'!$M$6:$M$1034,'[1]TIẾN ĐỘ %'!$G$6:$G$1034,$A631,'[1]TIẾN ĐỘ %'!$F$6:$F$1034,$E631)</f>
        <v>30000000</v>
      </c>
      <c r="AF631" s="12">
        <f t="shared" si="346"/>
        <v>30000000</v>
      </c>
      <c r="AG631" s="12"/>
      <c r="AH631" s="12"/>
      <c r="AI631" s="12"/>
      <c r="AJ631" s="12"/>
      <c r="AK631" s="12"/>
      <c r="AL631" s="12"/>
      <c r="AM631" s="12"/>
      <c r="AN631" s="12">
        <f>SUMIFS('[1]DATA THÔ IN'!$P$4:$P$12031,'[1]DATA THÔ IN'!$H$4:$H$12031,$A631,'[1]DATA THÔ IN'!$AC$4:$AC$12031,$E631,'[1]DATA THÔ IN'!$AH$4:$AH$12031,"Tiến độ 1")</f>
        <v>0</v>
      </c>
      <c r="AO631" s="12">
        <f>SUMIFS('[1]DATA THÔ IN'!$P$4:$P$12031,'[1]DATA THÔ IN'!$H$4:$H$12031,$A631,'[1]DATA THÔ IN'!$AC$4:$AC$12031,$E631,'[1]DATA THÔ IN'!$AH$4:$AH$12031,"Tiến độ 2")</f>
        <v>0</v>
      </c>
      <c r="AP631" s="12">
        <f>SUMIFS('[1]TIẾN ĐỘ %'!$N$6:$N$1034,'[1]TIẾN ĐỘ %'!$G$6:$G$1034,A631,'[1]TIẾN ĐỘ %'!$F$6:$F$1034,$E631)</f>
        <v>0</v>
      </c>
      <c r="AQ631" s="12">
        <f t="shared" si="347"/>
        <v>0</v>
      </c>
      <c r="AR631" s="15"/>
      <c r="AS631" s="15"/>
      <c r="AT631" s="15"/>
      <c r="AU631" s="16"/>
      <c r="AV631" s="16"/>
      <c r="AW631" s="16"/>
      <c r="AX631" s="16">
        <f t="shared" si="349"/>
        <v>0</v>
      </c>
      <c r="AY631" s="16">
        <f t="shared" si="350"/>
        <v>0</v>
      </c>
      <c r="AZ631" s="16">
        <f t="shared" si="351"/>
        <v>0</v>
      </c>
      <c r="BA631" s="16">
        <f t="shared" si="352"/>
        <v>0</v>
      </c>
    </row>
    <row r="632" spans="1:53" x14ac:dyDescent="0.25">
      <c r="A632" s="8" t="s">
        <v>1475</v>
      </c>
      <c r="B632" s="32" t="s">
        <v>1475</v>
      </c>
      <c r="C632" s="32" t="s">
        <v>1476</v>
      </c>
      <c r="D632" s="9" t="s">
        <v>55</v>
      </c>
      <c r="E632" s="9" t="s">
        <v>318</v>
      </c>
      <c r="F632" s="28" t="s">
        <v>56</v>
      </c>
      <c r="G632" s="28" t="s">
        <v>1477</v>
      </c>
      <c r="H632" s="11">
        <v>3.5000000000000003E-2</v>
      </c>
      <c r="I632" s="11"/>
      <c r="J632" s="11">
        <v>0.01</v>
      </c>
      <c r="K632" s="11">
        <v>0.01</v>
      </c>
      <c r="L632" s="11">
        <v>5.0000000000000001E-3</v>
      </c>
      <c r="M632" s="11">
        <v>5.0000000000000001E-3</v>
      </c>
      <c r="N632" s="11"/>
      <c r="O632" s="12"/>
      <c r="P632" s="12"/>
      <c r="Q632" s="12"/>
      <c r="R632" s="12"/>
      <c r="S632" s="12"/>
      <c r="T632" s="12"/>
      <c r="U632" s="12"/>
      <c r="V632" s="12"/>
      <c r="W632" s="12"/>
      <c r="X632" s="12">
        <f t="shared" si="353"/>
        <v>0</v>
      </c>
      <c r="Y632" s="12">
        <f t="shared" si="354"/>
        <v>393720</v>
      </c>
      <c r="Z632" s="12">
        <f t="shared" si="355"/>
        <v>363612</v>
      </c>
      <c r="AA632" s="12">
        <f t="shared" si="356"/>
        <v>757332</v>
      </c>
      <c r="AB632" s="12">
        <f t="shared" si="357"/>
        <v>378666</v>
      </c>
      <c r="AC632" s="12"/>
      <c r="AD632" s="12"/>
      <c r="AE632" s="12">
        <f>SUMIFS('[1]TIẾN ĐỘ %'!$M$6:$M$1034,'[1]TIẾN ĐỘ %'!$G$6:$G$1034,$A632,'[1]TIẾN ĐỘ %'!$F$6:$F$1034,$E632)</f>
        <v>70000000</v>
      </c>
      <c r="AF632" s="12">
        <f t="shared" si="346"/>
        <v>70000000</v>
      </c>
      <c r="AG632" s="12"/>
      <c r="AH632" s="12"/>
      <c r="AI632" s="12"/>
      <c r="AJ632" s="12"/>
      <c r="AK632" s="12"/>
      <c r="AL632" s="12"/>
      <c r="AM632" s="12"/>
      <c r="AN632" s="12">
        <f>SUMIFS('[1]DATA THÔ IN'!$P$4:$P$12031,'[1]DATA THÔ IN'!$H$4:$H$12031,$A632,'[1]DATA THÔ IN'!$AC$4:$AC$12031,$E632,'[1]DATA THÔ IN'!$AH$4:$AH$12031,"Tiến độ 1")</f>
        <v>40800000</v>
      </c>
      <c r="AO632" s="12">
        <f>SUMIFS('[1]DATA THÔ IN'!$P$4:$P$12031,'[1]DATA THÔ IN'!$H$4:$H$12031,$A632,'[1]DATA THÔ IN'!$AC$4:$AC$12031,$E632,'[1]DATA THÔ IN'!$AH$4:$AH$12031,"Tiến độ 2")</f>
        <v>37680000</v>
      </c>
      <c r="AP632" s="12">
        <f>SUMIFS('[1]TIẾN ĐỘ %'!$N$6:$N$1034,'[1]TIẾN ĐỘ %'!$G$6:$G$1034,A632,'[1]TIẾN ĐỘ %'!$F$6:$F$1034,$E632)</f>
        <v>78480000</v>
      </c>
      <c r="AQ632" s="12">
        <f t="shared" si="347"/>
        <v>78480000</v>
      </c>
      <c r="AR632" s="15"/>
      <c r="AS632" s="15"/>
      <c r="AT632" s="15"/>
      <c r="AU632" s="16"/>
      <c r="AV632" s="16"/>
      <c r="AW632" s="16"/>
      <c r="AX632" s="16">
        <f t="shared" si="349"/>
        <v>0.58285714285714285</v>
      </c>
      <c r="AY632" s="16">
        <f t="shared" si="350"/>
        <v>0.53828571428571426</v>
      </c>
      <c r="AZ632" s="16">
        <f t="shared" si="351"/>
        <v>1.1211428571428572</v>
      </c>
      <c r="BA632" s="16">
        <f t="shared" si="352"/>
        <v>1.1211428571428572</v>
      </c>
    </row>
    <row r="633" spans="1:53" x14ac:dyDescent="0.25">
      <c r="A633" s="8" t="s">
        <v>1475</v>
      </c>
      <c r="B633" s="32" t="s">
        <v>1475</v>
      </c>
      <c r="C633" s="32" t="s">
        <v>1476</v>
      </c>
      <c r="D633" s="9" t="s">
        <v>55</v>
      </c>
      <c r="E633" s="9" t="s">
        <v>315</v>
      </c>
      <c r="F633" s="28" t="s">
        <v>56</v>
      </c>
      <c r="G633" s="28" t="s">
        <v>1477</v>
      </c>
      <c r="H633" s="11">
        <v>3.5000000000000003E-2</v>
      </c>
      <c r="I633" s="11"/>
      <c r="J633" s="11">
        <v>0.01</v>
      </c>
      <c r="K633" s="11">
        <v>0.01</v>
      </c>
      <c r="L633" s="11">
        <v>5.0000000000000001E-3</v>
      </c>
      <c r="M633" s="11">
        <v>5.0000000000000001E-3</v>
      </c>
      <c r="N633" s="11"/>
      <c r="O633" s="12"/>
      <c r="P633" s="12"/>
      <c r="Q633" s="12"/>
      <c r="R633" s="12"/>
      <c r="S633" s="12"/>
      <c r="T633" s="12"/>
      <c r="U633" s="12"/>
      <c r="V633" s="12"/>
      <c r="W633" s="12"/>
      <c r="X633" s="12">
        <f t="shared" si="353"/>
        <v>0</v>
      </c>
      <c r="Y633" s="12">
        <f t="shared" si="354"/>
        <v>0</v>
      </c>
      <c r="Z633" s="12">
        <f t="shared" si="355"/>
        <v>692113.44</v>
      </c>
      <c r="AA633" s="12">
        <f t="shared" si="356"/>
        <v>975591.84</v>
      </c>
      <c r="AB633" s="12">
        <f t="shared" si="357"/>
        <v>487795.92</v>
      </c>
      <c r="AC633" s="12"/>
      <c r="AD633" s="12"/>
      <c r="AE633" s="12">
        <f>SUMIFS('[1]TIẾN ĐỘ %'!$M$6:$M$1034,'[1]TIẾN ĐỘ %'!$G$6:$G$1034,$A633,'[1]TIẾN ĐỘ %'!$F$6:$F$1034,$E633)</f>
        <v>100000000</v>
      </c>
      <c r="AF633" s="12">
        <f t="shared" si="346"/>
        <v>100000000</v>
      </c>
      <c r="AG633" s="12"/>
      <c r="AH633" s="12"/>
      <c r="AI633" s="12"/>
      <c r="AJ633" s="12"/>
      <c r="AK633" s="12"/>
      <c r="AL633" s="12"/>
      <c r="AM633" s="12"/>
      <c r="AN633" s="12">
        <f>SUMIFS('[1]DATA THÔ IN'!$P$4:$P$12031,'[1]DATA THÔ IN'!$H$4:$H$12031,$A633,'[1]DATA THÔ IN'!$AC$4:$AC$12031,$E633,'[1]DATA THÔ IN'!$AH$4:$AH$12031,"Tiến độ 1")</f>
        <v>29376000</v>
      </c>
      <c r="AO633" s="12">
        <f>SUMIFS('[1]DATA THÔ IN'!$P$4:$P$12031,'[1]DATA THÔ IN'!$H$4:$H$12031,$A633,'[1]DATA THÔ IN'!$AC$4:$AC$12031,$E633,'[1]DATA THÔ IN'!$AH$4:$AH$12031,"Tiến độ 2")</f>
        <v>71721600</v>
      </c>
      <c r="AP633" s="12">
        <f>SUMIFS('[1]TIẾN ĐỘ %'!$N$6:$N$1034,'[1]TIẾN ĐỘ %'!$G$6:$G$1034,A633,'[1]TIẾN ĐỘ %'!$F$6:$F$1034,$E633)</f>
        <v>101097600</v>
      </c>
      <c r="AQ633" s="12">
        <f t="shared" si="347"/>
        <v>101097600</v>
      </c>
      <c r="AR633" s="15"/>
      <c r="AS633" s="15"/>
      <c r="AT633" s="15"/>
      <c r="AU633" s="16"/>
      <c r="AV633" s="16"/>
      <c r="AW633" s="16"/>
      <c r="AX633" s="16">
        <f t="shared" si="349"/>
        <v>0.29376000000000002</v>
      </c>
      <c r="AY633" s="16">
        <f t="shared" si="350"/>
        <v>0.71721599999999996</v>
      </c>
      <c r="AZ633" s="16">
        <f t="shared" si="351"/>
        <v>1.0109760000000001</v>
      </c>
      <c r="BA633" s="16">
        <f t="shared" si="352"/>
        <v>1.0109760000000001</v>
      </c>
    </row>
    <row r="634" spans="1:53" x14ac:dyDescent="0.25">
      <c r="A634" s="8" t="s">
        <v>1475</v>
      </c>
      <c r="B634" s="32" t="s">
        <v>1475</v>
      </c>
      <c r="C634" s="32" t="s">
        <v>1476</v>
      </c>
      <c r="D634" s="9" t="s">
        <v>55</v>
      </c>
      <c r="E634" s="9" t="s">
        <v>102</v>
      </c>
      <c r="F634" s="28" t="s">
        <v>56</v>
      </c>
      <c r="G634" s="28" t="s">
        <v>1477</v>
      </c>
      <c r="H634" s="11">
        <v>3.5000000000000003E-2</v>
      </c>
      <c r="I634" s="11"/>
      <c r="J634" s="11">
        <v>0.01</v>
      </c>
      <c r="K634" s="11">
        <v>0.01</v>
      </c>
      <c r="L634" s="11">
        <v>5.0000000000000001E-3</v>
      </c>
      <c r="M634" s="11">
        <v>5.0000000000000001E-3</v>
      </c>
      <c r="N634" s="11"/>
      <c r="O634" s="12"/>
      <c r="P634" s="12"/>
      <c r="Q634" s="12"/>
      <c r="R634" s="12"/>
      <c r="S634" s="12"/>
      <c r="T634" s="12"/>
      <c r="U634" s="12"/>
      <c r="V634" s="12"/>
      <c r="W634" s="12"/>
      <c r="X634" s="12">
        <f t="shared" si="353"/>
        <v>0</v>
      </c>
      <c r="Y634" s="12">
        <f t="shared" si="354"/>
        <v>0</v>
      </c>
      <c r="Z634" s="12">
        <f t="shared" si="355"/>
        <v>0</v>
      </c>
      <c r="AA634" s="12">
        <f t="shared" si="356"/>
        <v>0</v>
      </c>
      <c r="AB634" s="12">
        <f t="shared" si="357"/>
        <v>0</v>
      </c>
      <c r="AC634" s="12"/>
      <c r="AD634" s="12"/>
      <c r="AE634" s="12">
        <f>SUMIFS('[1]TIẾN ĐỘ %'!$M$6:$M$1034,'[1]TIẾN ĐỘ %'!$G$6:$G$1034,$A634,'[1]TIẾN ĐỘ %'!$F$6:$F$1034,$E634)</f>
        <v>50000000</v>
      </c>
      <c r="AF634" s="12">
        <f t="shared" si="346"/>
        <v>50000000</v>
      </c>
      <c r="AG634" s="12"/>
      <c r="AH634" s="12"/>
      <c r="AI634" s="12"/>
      <c r="AJ634" s="12"/>
      <c r="AK634" s="12"/>
      <c r="AL634" s="12"/>
      <c r="AM634" s="12"/>
      <c r="AN634" s="12">
        <f>SUMIFS('[1]DATA THÔ IN'!$P$4:$P$12031,'[1]DATA THÔ IN'!$H$4:$H$12031,$A634,'[1]DATA THÔ IN'!$AC$4:$AC$12031,$E634,'[1]DATA THÔ IN'!$AH$4:$AH$12031,"Tiến độ 1")</f>
        <v>0</v>
      </c>
      <c r="AO634" s="12">
        <f>SUMIFS('[1]DATA THÔ IN'!$P$4:$P$12031,'[1]DATA THÔ IN'!$H$4:$H$12031,$A634,'[1]DATA THÔ IN'!$AC$4:$AC$12031,$E634,'[1]DATA THÔ IN'!$AH$4:$AH$12031,"Tiến độ 2")</f>
        <v>0</v>
      </c>
      <c r="AP634" s="12">
        <f>SUMIFS('[1]TIẾN ĐỘ %'!$N$6:$N$1034,'[1]TIẾN ĐỘ %'!$G$6:$G$1034,A634,'[1]TIẾN ĐỘ %'!$F$6:$F$1034,$E634)</f>
        <v>21264000</v>
      </c>
      <c r="AQ634" s="12">
        <f t="shared" si="347"/>
        <v>21264000</v>
      </c>
      <c r="AR634" s="15"/>
      <c r="AS634" s="15"/>
      <c r="AT634" s="15"/>
      <c r="AU634" s="16"/>
      <c r="AV634" s="16"/>
      <c r="AW634" s="16"/>
      <c r="AX634" s="16">
        <f t="shared" si="349"/>
        <v>0</v>
      </c>
      <c r="AY634" s="16">
        <f t="shared" si="350"/>
        <v>0</v>
      </c>
      <c r="AZ634" s="16">
        <f t="shared" si="351"/>
        <v>0.42527999999999999</v>
      </c>
      <c r="BA634" s="16">
        <f t="shared" si="352"/>
        <v>0.42527999999999999</v>
      </c>
    </row>
    <row r="635" spans="1:53" x14ac:dyDescent="0.25">
      <c r="A635" s="8" t="s">
        <v>1475</v>
      </c>
      <c r="B635" s="32" t="s">
        <v>1475</v>
      </c>
      <c r="C635" s="32" t="s">
        <v>1476</v>
      </c>
      <c r="D635" s="9" t="s">
        <v>55</v>
      </c>
      <c r="E635" s="9" t="s">
        <v>1467</v>
      </c>
      <c r="F635" s="28" t="s">
        <v>56</v>
      </c>
      <c r="G635" s="28" t="s">
        <v>1477</v>
      </c>
      <c r="H635" s="11">
        <v>3.5000000000000003E-2</v>
      </c>
      <c r="I635" s="11"/>
      <c r="J635" s="11">
        <v>0.01</v>
      </c>
      <c r="K635" s="11">
        <v>0.01</v>
      </c>
      <c r="L635" s="11">
        <v>5.0000000000000001E-3</v>
      </c>
      <c r="M635" s="11">
        <v>5.0000000000000001E-3</v>
      </c>
      <c r="N635" s="11"/>
      <c r="O635" s="12"/>
      <c r="P635" s="12"/>
      <c r="Q635" s="12"/>
      <c r="R635" s="12"/>
      <c r="S635" s="12"/>
      <c r="T635" s="12"/>
      <c r="U635" s="12"/>
      <c r="V635" s="12"/>
      <c r="W635" s="12"/>
      <c r="X635" s="12">
        <f t="shared" si="353"/>
        <v>0</v>
      </c>
      <c r="Y635" s="12">
        <f t="shared" si="354"/>
        <v>0</v>
      </c>
      <c r="Z635" s="12">
        <f t="shared" si="355"/>
        <v>0</v>
      </c>
      <c r="AA635" s="12">
        <f t="shared" si="356"/>
        <v>198712.8</v>
      </c>
      <c r="AB635" s="12">
        <f t="shared" si="357"/>
        <v>99356.4</v>
      </c>
      <c r="AC635" s="12"/>
      <c r="AD635" s="12"/>
      <c r="AE635" s="12">
        <f>SUMIFS('[1]TIẾN ĐỘ %'!$M$6:$M$1034,'[1]TIẾN ĐỘ %'!$G$6:$G$1034,$A635,'[1]TIẾN ĐỘ %'!$F$6:$F$1034,$E635)</f>
        <v>20000000</v>
      </c>
      <c r="AF635" s="12">
        <f t="shared" si="346"/>
        <v>20000000</v>
      </c>
      <c r="AG635" s="12"/>
      <c r="AH635" s="12"/>
      <c r="AI635" s="12"/>
      <c r="AJ635" s="12"/>
      <c r="AK635" s="12"/>
      <c r="AL635" s="12"/>
      <c r="AM635" s="12"/>
      <c r="AN635" s="12">
        <f>SUMIFS('[1]DATA THÔ IN'!$P$4:$P$12031,'[1]DATA THÔ IN'!$H$4:$H$12031,$A635,'[1]DATA THÔ IN'!$AC$4:$AC$12031,$E635,'[1]DATA THÔ IN'!$AH$4:$AH$12031,"Tiến độ 1")</f>
        <v>0</v>
      </c>
      <c r="AO635" s="12">
        <f>SUMIFS('[1]DATA THÔ IN'!$P$4:$P$12031,'[1]DATA THÔ IN'!$H$4:$H$12031,$A635,'[1]DATA THÔ IN'!$AC$4:$AC$12031,$E635,'[1]DATA THÔ IN'!$AH$4:$AH$12031,"Tiến độ 2")</f>
        <v>0</v>
      </c>
      <c r="AP635" s="12">
        <f>SUMIFS('[1]TIẾN ĐỘ %'!$N$6:$N$1034,'[1]TIẾN ĐỘ %'!$G$6:$G$1034,A635,'[1]TIẾN ĐỘ %'!$F$6:$F$1034,$E635)</f>
        <v>20592000</v>
      </c>
      <c r="AQ635" s="12">
        <f t="shared" si="347"/>
        <v>20592000</v>
      </c>
      <c r="AR635" s="15"/>
      <c r="AS635" s="15"/>
      <c r="AT635" s="15"/>
      <c r="AU635" s="16"/>
      <c r="AV635" s="16"/>
      <c r="AW635" s="16"/>
      <c r="AX635" s="16">
        <f t="shared" si="349"/>
        <v>0</v>
      </c>
      <c r="AY635" s="16">
        <f t="shared" si="350"/>
        <v>0</v>
      </c>
      <c r="AZ635" s="16">
        <f t="shared" si="351"/>
        <v>1.0296000000000001</v>
      </c>
      <c r="BA635" s="16">
        <f t="shared" si="352"/>
        <v>1.0296000000000001</v>
      </c>
    </row>
    <row r="636" spans="1:53" x14ac:dyDescent="0.25">
      <c r="A636" s="8" t="s">
        <v>1475</v>
      </c>
      <c r="B636" s="32" t="s">
        <v>1475</v>
      </c>
      <c r="C636" s="32" t="s">
        <v>1476</v>
      </c>
      <c r="D636" s="9" t="s">
        <v>55</v>
      </c>
      <c r="E636" s="9" t="s">
        <v>193</v>
      </c>
      <c r="F636" s="28" t="s">
        <v>56</v>
      </c>
      <c r="G636" s="28" t="s">
        <v>1477</v>
      </c>
      <c r="H636" s="11">
        <v>3.5000000000000003E-2</v>
      </c>
      <c r="I636" s="11"/>
      <c r="J636" s="11">
        <v>0.01</v>
      </c>
      <c r="K636" s="11">
        <v>0.01</v>
      </c>
      <c r="L636" s="11">
        <v>5.0000000000000001E-3</v>
      </c>
      <c r="M636" s="11">
        <v>5.0000000000000001E-3</v>
      </c>
      <c r="N636" s="11"/>
      <c r="O636" s="12"/>
      <c r="P636" s="12"/>
      <c r="Q636" s="12"/>
      <c r="R636" s="12"/>
      <c r="S636" s="12"/>
      <c r="T636" s="12"/>
      <c r="U636" s="12"/>
      <c r="V636" s="12"/>
      <c r="W636" s="12"/>
      <c r="X636" s="12">
        <f t="shared" si="353"/>
        <v>0</v>
      </c>
      <c r="Y636" s="12">
        <f t="shared" si="354"/>
        <v>0</v>
      </c>
      <c r="Z636" s="12">
        <f t="shared" si="355"/>
        <v>394188.02499999997</v>
      </c>
      <c r="AA636" s="12">
        <f t="shared" si="356"/>
        <v>394188.02499999997</v>
      </c>
      <c r="AB636" s="12">
        <f t="shared" si="357"/>
        <v>197094.01249999998</v>
      </c>
      <c r="AC636" s="12"/>
      <c r="AD636" s="12"/>
      <c r="AE636" s="12">
        <f>SUMIFS('[1]TIẾN ĐỘ %'!$M$6:$M$1034,'[1]TIẾN ĐỘ %'!$G$6:$G$1034,$A636,'[1]TIẾN ĐỘ %'!$F$6:$F$1034,$E636)</f>
        <v>40000000</v>
      </c>
      <c r="AF636" s="12">
        <f t="shared" si="346"/>
        <v>40000000</v>
      </c>
      <c r="AG636" s="12"/>
      <c r="AH636" s="12"/>
      <c r="AI636" s="12"/>
      <c r="AJ636" s="12"/>
      <c r="AK636" s="12"/>
      <c r="AL636" s="12"/>
      <c r="AM636" s="12"/>
      <c r="AN636" s="12">
        <f>SUMIFS('[1]DATA THÔ IN'!$P$4:$P$12031,'[1]DATA THÔ IN'!$H$4:$H$12031,$A636,'[1]DATA THÔ IN'!$AC$4:$AC$12031,$E636,'[1]DATA THÔ IN'!$AH$4:$AH$12031,"Tiến độ 1")</f>
        <v>0</v>
      </c>
      <c r="AO636" s="12">
        <f>SUMIFS('[1]DATA THÔ IN'!$P$4:$P$12031,'[1]DATA THÔ IN'!$H$4:$H$12031,$A636,'[1]DATA THÔ IN'!$AC$4:$AC$12031,$E636,'[1]DATA THÔ IN'!$AH$4:$AH$12031,"Tiến độ 2")</f>
        <v>40848500</v>
      </c>
      <c r="AP636" s="12">
        <f>SUMIFS('[1]TIẾN ĐỘ %'!$N$6:$N$1034,'[1]TIẾN ĐỘ %'!$G$6:$G$1034,A636,'[1]TIẾN ĐỘ %'!$F$6:$F$1034,$E636)</f>
        <v>40848500</v>
      </c>
      <c r="AQ636" s="12">
        <f t="shared" si="347"/>
        <v>40848500</v>
      </c>
      <c r="AR636" s="15"/>
      <c r="AS636" s="15"/>
      <c r="AT636" s="15"/>
      <c r="AU636" s="16"/>
      <c r="AV636" s="16"/>
      <c r="AW636" s="16"/>
      <c r="AX636" s="16">
        <f t="shared" si="349"/>
        <v>0</v>
      </c>
      <c r="AY636" s="16">
        <f t="shared" si="350"/>
        <v>1.0212125000000001</v>
      </c>
      <c r="AZ636" s="16">
        <f t="shared" si="351"/>
        <v>1.0212125000000001</v>
      </c>
      <c r="BA636" s="16">
        <f t="shared" si="352"/>
        <v>1.0212125000000001</v>
      </c>
    </row>
    <row r="637" spans="1:53" x14ac:dyDescent="0.25">
      <c r="A637" s="63" t="s">
        <v>1347</v>
      </c>
      <c r="B637" s="63" t="s">
        <v>1347</v>
      </c>
      <c r="C637" s="63" t="s">
        <v>1347</v>
      </c>
      <c r="D637" s="63" t="s">
        <v>1347</v>
      </c>
      <c r="E637" s="63" t="s">
        <v>1347</v>
      </c>
      <c r="F637" s="63" t="s">
        <v>1347</v>
      </c>
      <c r="G637" s="63" t="s">
        <v>1347</v>
      </c>
      <c r="H637" s="63" t="s">
        <v>1347</v>
      </c>
      <c r="I637" s="63" t="s">
        <v>1347</v>
      </c>
      <c r="J637" s="63" t="s">
        <v>1347</v>
      </c>
      <c r="K637" s="63" t="s">
        <v>1347</v>
      </c>
      <c r="L637" s="63" t="s">
        <v>1347</v>
      </c>
      <c r="M637" s="63" t="s">
        <v>1347</v>
      </c>
      <c r="N637" s="63" t="s">
        <v>1347</v>
      </c>
      <c r="O637" s="63" t="s">
        <v>1347</v>
      </c>
      <c r="P637" s="63" t="s">
        <v>1347</v>
      </c>
      <c r="Q637" s="63" t="s">
        <v>1347</v>
      </c>
      <c r="R637" s="63" t="s">
        <v>1347</v>
      </c>
      <c r="S637" s="63" t="s">
        <v>1347</v>
      </c>
      <c r="T637" s="63" t="s">
        <v>1347</v>
      </c>
      <c r="U637" s="63" t="s">
        <v>1347</v>
      </c>
      <c r="V637" s="63" t="s">
        <v>1347</v>
      </c>
      <c r="W637" s="63" t="s">
        <v>1347</v>
      </c>
      <c r="X637" s="63" t="s">
        <v>1347</v>
      </c>
      <c r="Y637" s="63" t="s">
        <v>1347</v>
      </c>
      <c r="Z637" s="63" t="s">
        <v>1347</v>
      </c>
      <c r="AA637" s="63" t="s">
        <v>1347</v>
      </c>
      <c r="AB637" s="63" t="s">
        <v>1347</v>
      </c>
      <c r="AC637" s="63" t="s">
        <v>1347</v>
      </c>
      <c r="AD637" s="63" t="s">
        <v>1347</v>
      </c>
      <c r="AE637" s="63" t="s">
        <v>1347</v>
      </c>
      <c r="AF637" s="63" t="s">
        <v>1347</v>
      </c>
      <c r="AG637" s="63" t="s">
        <v>1347</v>
      </c>
      <c r="AH637" s="63" t="s">
        <v>1347</v>
      </c>
      <c r="AI637" s="63" t="s">
        <v>1347</v>
      </c>
      <c r="AJ637" s="63" t="s">
        <v>1347</v>
      </c>
      <c r="AK637" s="63" t="s">
        <v>1347</v>
      </c>
      <c r="AL637" s="63" t="s">
        <v>1347</v>
      </c>
      <c r="AM637" s="63" t="s">
        <v>1347</v>
      </c>
      <c r="AN637" s="63" t="s">
        <v>1347</v>
      </c>
      <c r="AO637" s="63" t="s">
        <v>1347</v>
      </c>
      <c r="AP637" s="63" t="s">
        <v>1347</v>
      </c>
      <c r="AQ637" s="63" t="s">
        <v>1347</v>
      </c>
      <c r="AR637" s="63" t="s">
        <v>1347</v>
      </c>
      <c r="AS637" s="63" t="s">
        <v>1347</v>
      </c>
      <c r="AT637" s="63" t="s">
        <v>1347</v>
      </c>
      <c r="AU637" s="63" t="s">
        <v>1347</v>
      </c>
      <c r="AV637" s="63" t="s">
        <v>1347</v>
      </c>
      <c r="AW637" s="63" t="s">
        <v>1347</v>
      </c>
      <c r="AX637" s="63" t="s">
        <v>1347</v>
      </c>
      <c r="AY637" s="63" t="s">
        <v>1347</v>
      </c>
      <c r="AZ637" s="63" t="s">
        <v>1347</v>
      </c>
      <c r="BA637" s="63" t="s">
        <v>1347</v>
      </c>
    </row>
  </sheetData>
  <autoFilter ref="A5:BA637" xr:uid="{00000000-0009-0000-0000-000003000000}"/>
  <mergeCells count="21">
    <mergeCell ref="BA4:BA5"/>
    <mergeCell ref="AX4:AZ4"/>
    <mergeCell ref="AG4:AI4"/>
    <mergeCell ref="AJ4:AM4"/>
    <mergeCell ref="AN4:AP4"/>
    <mergeCell ref="AQ4:AQ5"/>
    <mergeCell ref="AC4:AF4"/>
    <mergeCell ref="S4:W4"/>
    <mergeCell ref="X4:AB4"/>
    <mergeCell ref="A2:AW2"/>
    <mergeCell ref="A4:A5"/>
    <mergeCell ref="B4:B5"/>
    <mergeCell ref="C4:C5"/>
    <mergeCell ref="D4:D5"/>
    <mergeCell ref="E4:E5"/>
    <mergeCell ref="F4:F5"/>
    <mergeCell ref="G4:G5"/>
    <mergeCell ref="H4:N4"/>
    <mergeCell ref="O4:R4"/>
    <mergeCell ref="AR4:AT4"/>
    <mergeCell ref="AU4:AW4"/>
  </mergeCells>
  <conditionalFormatting sqref="E4 H107:M107 H116 H117:N119 B114:C114 I122:J122 I126:J126 M122 M126 H123:M125 I163:J163 M163 H108:N115 N124 N128 N135 F135:G135 I170:J170 M170 G20 G29 G33:G34 G42 G46:G47 G55 G59 G81 G94 G136:G157 H206:M208 I214 H215:M217 K202:M203 H195:J203 J116:N116 H210:M213 G103:G105 G99:G101 C93:C113 F93:F114 G63:G66 G57 G49:G51 G26:G27 G24 B29:B33 G12:G16 G72:G77 H74:M74 O74:P74 N88 C75:C88 G87:G92 H88:M91 H531:M531 B523:C551 H92:N106 H164:M169 L171:M201 H171:K194 K247:M247 J541:M542 J496:M508 G36:G37 B553:B565 N495:N497 H495:M495 H486:M493 N482:N493 N376:N446 H204:M204 H121:N121 F116:F134 G114:G134 B6:C28 C29:C73 H7:P73 D431 D227 D375 D439 B494:D522 D411:D416 D6:D16 D425:D428 D419 D421:D422 D473:D493 H75:P86 H127:M162 I209:M209 J459:M459 J521:M521 H449:M449 H471:M471 C553:C582 D551:D580 E531:E579 H552:M575 H261:M356 J218:J260 B218:C493 F257:F372 H223:I260 K257:M260 K195:K201 C116:C217 N167:N374 G171:G447 F170:F217 F6:F73 F531:G548 F476:G522 F439 F375:F428 F227 F221 F219 F136:F160 F75:F88 F161:G169 H87:N87 G6:G9 H6:R6 H462:N462 E6:E449 E530:G530 D18:D22 D219 D257:D276 D405:D406 D531 D24:D25 D28:D81 D83:D87 D89:D90 D92:D147 D149 D151:D154 D156:D157 D159:D212 D214 D216:D217 D221 D278 D280:D283 D285:D332 D334:D340 D342:D343 D346:D373 D533:D534 D536:D549 N499:N583 J576:J586 AG6:AI590 AR6:AT636 O87:P356 Q7:R356 F552:G580 H369:M418 H432:M447 E515:E529 O368:R418 O357:V367 O432:R589 O591:R636 H357:I368 H419:I431">
    <cfRule type="expression" dxfId="136" priority="124">
      <formula>CellHasFormula</formula>
    </cfRule>
  </conditionalFormatting>
  <conditionalFormatting sqref="A4:B4 D4 F4:G4">
    <cfRule type="expression" dxfId="135" priority="123">
      <formula>CellHasFormula</formula>
    </cfRule>
  </conditionalFormatting>
  <conditionalFormatting sqref="C4">
    <cfRule type="expression" dxfId="134" priority="122">
      <formula>CellHasFormula</formula>
    </cfRule>
  </conditionalFormatting>
  <conditionalFormatting sqref="N74">
    <cfRule type="expression" dxfId="133" priority="121">
      <formula>CellHasFormula</formula>
    </cfRule>
  </conditionalFormatting>
  <conditionalFormatting sqref="N91">
    <cfRule type="expression" dxfId="132" priority="120">
      <formula>CellHasFormula</formula>
    </cfRule>
  </conditionalFormatting>
  <conditionalFormatting sqref="N90">
    <cfRule type="expression" dxfId="131" priority="119">
      <formula>CellHasFormula</formula>
    </cfRule>
  </conditionalFormatting>
  <conditionalFormatting sqref="N89">
    <cfRule type="expression" dxfId="130" priority="118">
      <formula>CellHasFormula</formula>
    </cfRule>
  </conditionalFormatting>
  <conditionalFormatting sqref="C90 F90 G10:G11 G17:G19 G21:G23 G25 G28 G30:G32 G35 G38:G41 G43:G45 G48 G52:G54 G56 G58 G60:G62 G67:G71 G78:G80 G82:G86 G93 G95:G98 G102 G106:G113 G158:G160 G170">
    <cfRule type="expression" dxfId="129" priority="117">
      <formula>CellHasFormula</formula>
    </cfRule>
  </conditionalFormatting>
  <conditionalFormatting sqref="B34">
    <cfRule type="expression" dxfId="128" priority="116">
      <formula>CellHasFormula</formula>
    </cfRule>
  </conditionalFormatting>
  <conditionalFormatting sqref="B35:B36">
    <cfRule type="expression" dxfId="127" priority="115">
      <formula>CellHasFormula</formula>
    </cfRule>
  </conditionalFormatting>
  <conditionalFormatting sqref="B11:C11 B16:C16 B45:C45 B71:C72 C73">
    <cfRule type="expression" dxfId="126" priority="114">
      <formula>CellHasFormula</formula>
    </cfRule>
  </conditionalFormatting>
  <conditionalFormatting sqref="C89">
    <cfRule type="expression" dxfId="125" priority="113">
      <formula>CellHasFormula</formula>
    </cfRule>
  </conditionalFormatting>
  <conditionalFormatting sqref="C91 F91">
    <cfRule type="expression" dxfId="124" priority="112">
      <formula>CellHasFormula</formula>
    </cfRule>
  </conditionalFormatting>
  <conditionalFormatting sqref="C74 F74">
    <cfRule type="expression" dxfId="123" priority="111">
      <formula>CellHasFormula</formula>
    </cfRule>
  </conditionalFormatting>
  <conditionalFormatting sqref="C92 F92">
    <cfRule type="expression" dxfId="122" priority="110">
      <formula>CellHasFormula</formula>
    </cfRule>
  </conditionalFormatting>
  <conditionalFormatting sqref="F89">
    <cfRule type="expression" dxfId="121" priority="109">
      <formula>CellHasFormula</formula>
    </cfRule>
  </conditionalFormatting>
  <conditionalFormatting sqref="B114">
    <cfRule type="duplicateValues" dxfId="120" priority="108"/>
  </conditionalFormatting>
  <conditionalFormatting sqref="F115">
    <cfRule type="expression" dxfId="119" priority="105">
      <formula>CellHasFormula</formula>
    </cfRule>
  </conditionalFormatting>
  <conditionalFormatting sqref="C115">
    <cfRule type="expression" dxfId="118" priority="107">
      <formula>CellHasFormula</formula>
    </cfRule>
  </conditionalFormatting>
  <conditionalFormatting sqref="B115:C115">
    <cfRule type="expression" dxfId="117" priority="106">
      <formula>CellHasFormula</formula>
    </cfRule>
  </conditionalFormatting>
  <conditionalFormatting sqref="N107">
    <cfRule type="expression" dxfId="116" priority="104">
      <formula>CellHasFormula</formula>
    </cfRule>
  </conditionalFormatting>
  <conditionalFormatting sqref="B115">
    <cfRule type="duplicateValues" dxfId="115" priority="125"/>
  </conditionalFormatting>
  <conditionalFormatting sqref="I116 H120:N120 H122 H126 K122:L122 K126:L126 H163 K163:L163 N122:N123 N125:N127 N129:N134 N136:N166 H170 K170:L170">
    <cfRule type="expression" dxfId="114" priority="103">
      <formula>CellHasFormula</formula>
    </cfRule>
  </conditionalFormatting>
  <conditionalFormatting sqref="H205:M205 H209 H214 J214:M214">
    <cfRule type="expression" dxfId="113" priority="102">
      <formula>CellHasFormula</formula>
    </cfRule>
  </conditionalFormatting>
  <conditionalFormatting sqref="F447 F374 I220:I222 H219:H222 H481:N481 N477:N478 H476:M480 F471 D420 D448:D451 D442:D443 D550 F473:G473 F549:G549 F475 F551:G551 H533:M540 F450:F468 G451:G464 D453:D456 D417 D218 D399:D401 D429:D430 D445:D446 D376:D395 D466 K218:M246 H218:I218 H450:N458 D523 H463:N470 H494:N494 H472:N475 N471 H543:M551 H541:I542 K248:M256 H509:M520 H496:I508 D228:D256 D432:D438 D222 D440 H460:N461 H459:I459 N459 H522:M529 H521:I521 D458:D460 F222:F226 F220 F228:F255 F523:G529 F429:F438 F218 F550 F445 F442 D224:D226 D468:D469 D471:D472 D525 D397 D462:D464 D527:D530">
    <cfRule type="expression" dxfId="112" priority="101">
      <formula>CellHasFormula</formula>
    </cfRule>
  </conditionalFormatting>
  <conditionalFormatting sqref="N375">
    <cfRule type="expression" dxfId="111" priority="100">
      <formula>CellHasFormula</formula>
    </cfRule>
  </conditionalFormatting>
  <conditionalFormatting sqref="F256">
    <cfRule type="expression" dxfId="110" priority="99">
      <formula>CellHasFormula</formula>
    </cfRule>
  </conditionalFormatting>
  <conditionalFormatting sqref="F373">
    <cfRule type="expression" dxfId="109" priority="98">
      <formula>CellHasFormula</formula>
    </cfRule>
  </conditionalFormatting>
  <conditionalFormatting sqref="I219">
    <cfRule type="expression" dxfId="108" priority="97">
      <formula>CellHasFormula</formula>
    </cfRule>
  </conditionalFormatting>
  <conditionalFormatting sqref="F440">
    <cfRule type="expression" dxfId="107" priority="96">
      <formula>CellHasFormula</formula>
    </cfRule>
  </conditionalFormatting>
  <conditionalFormatting sqref="F441">
    <cfRule type="expression" dxfId="106" priority="95">
      <formula>CellHasFormula</formula>
    </cfRule>
  </conditionalFormatting>
  <conditionalFormatting sqref="F443">
    <cfRule type="expression" dxfId="105" priority="94">
      <formula>CellHasFormula</formula>
    </cfRule>
  </conditionalFormatting>
  <conditionalFormatting sqref="F444">
    <cfRule type="expression" dxfId="104" priority="93">
      <formula>CellHasFormula</formula>
    </cfRule>
  </conditionalFormatting>
  <conditionalFormatting sqref="F446">
    <cfRule type="expression" dxfId="103" priority="92">
      <formula>CellHasFormula</formula>
    </cfRule>
  </conditionalFormatting>
  <conditionalFormatting sqref="N447 N479:N480 N498">
    <cfRule type="expression" dxfId="102" priority="91">
      <formula>CellHasFormula</formula>
    </cfRule>
  </conditionalFormatting>
  <conditionalFormatting sqref="D409:D410 D447 D418 D423:D424">
    <cfRule type="expression" dxfId="101" priority="90">
      <formula>CellHasFormula</formula>
    </cfRule>
  </conditionalFormatting>
  <conditionalFormatting sqref="D226 D290 D350 D297 D299 D311:D312 D318 D335 D352 D358 D364 D366 D386 D389:D390 D436:D437 D442 D445 D477 D542:D543 D229:D233 D238:D241 D245:D246 D250:D253 D270:D271 D276 D286:D288 D292:D293 D340 D346:D348 D360:D361 D372 D376:D381 D393 D401 D420 D427:D428 D432 D448:D451 D455:D456 D466 D480 D484 D497 D546:D547 D323:D326 D397 D440 D469 D506 D534 D471">
    <cfRule type="expression" dxfId="100" priority="89">
      <formula>CellHasFormula</formula>
    </cfRule>
  </conditionalFormatting>
  <conditionalFormatting sqref="D374">
    <cfRule type="expression" dxfId="99" priority="88">
      <formula>CellHasFormula</formula>
    </cfRule>
  </conditionalFormatting>
  <conditionalFormatting sqref="D398 D402:D403">
    <cfRule type="expression" dxfId="98" priority="87">
      <formula>CellHasFormula</formula>
    </cfRule>
  </conditionalFormatting>
  <conditionalFormatting sqref="D441">
    <cfRule type="expression" dxfId="97" priority="86">
      <formula>CellHasFormula</formula>
    </cfRule>
  </conditionalFormatting>
  <conditionalFormatting sqref="D444">
    <cfRule type="expression" dxfId="96" priority="85">
      <formula>CellHasFormula</formula>
    </cfRule>
  </conditionalFormatting>
  <conditionalFormatting sqref="D444">
    <cfRule type="expression" dxfId="95" priority="84">
      <formula>CellHasFormula</formula>
    </cfRule>
  </conditionalFormatting>
  <conditionalFormatting sqref="H448:N448 H482:M484 H532 J532:M532 H485 J485:M485 H530 J530:M530 N449">
    <cfRule type="expression" dxfId="94" priority="83">
      <formula>CellHasFormula</formula>
    </cfRule>
  </conditionalFormatting>
  <conditionalFormatting sqref="G448">
    <cfRule type="expression" dxfId="93" priority="82">
      <formula>CellHasFormula</formula>
    </cfRule>
  </conditionalFormatting>
  <conditionalFormatting sqref="F448:F449">
    <cfRule type="expression" dxfId="92" priority="81">
      <formula>CellHasFormula</formula>
    </cfRule>
  </conditionalFormatting>
  <conditionalFormatting sqref="F448:F449">
    <cfRule type="expression" dxfId="91" priority="80">
      <formula>CellHasFormula</formula>
    </cfRule>
  </conditionalFormatting>
  <conditionalFormatting sqref="N476">
    <cfRule type="expression" dxfId="90" priority="79">
      <formula>CellHasFormula</formula>
    </cfRule>
  </conditionalFormatting>
  <conditionalFormatting sqref="G450 D452 D457">
    <cfRule type="expression" dxfId="89" priority="78">
      <formula>CellHasFormula</formula>
    </cfRule>
  </conditionalFormatting>
  <conditionalFormatting sqref="D452 D457">
    <cfRule type="expression" dxfId="88" priority="77">
      <formula>CellHasFormula</formula>
    </cfRule>
  </conditionalFormatting>
  <conditionalFormatting sqref="G466:G468">
    <cfRule type="expression" dxfId="87" priority="76">
      <formula>CellHasFormula</formula>
    </cfRule>
  </conditionalFormatting>
  <conditionalFormatting sqref="D465">
    <cfRule type="expression" dxfId="86" priority="75">
      <formula>CellHasFormula</formula>
    </cfRule>
  </conditionalFormatting>
  <conditionalFormatting sqref="F469:F470">
    <cfRule type="expression" dxfId="85" priority="74">
      <formula>CellHasFormula</formula>
    </cfRule>
  </conditionalFormatting>
  <conditionalFormatting sqref="G469:G470">
    <cfRule type="expression" dxfId="84" priority="73">
      <formula>CellHasFormula</formula>
    </cfRule>
  </conditionalFormatting>
  <conditionalFormatting sqref="F472">
    <cfRule type="expression" dxfId="83" priority="72">
      <formula>CellHasFormula</formula>
    </cfRule>
  </conditionalFormatting>
  <conditionalFormatting sqref="G471:G472">
    <cfRule type="expression" dxfId="82" priority="71">
      <formula>CellHasFormula</formula>
    </cfRule>
  </conditionalFormatting>
  <conditionalFormatting sqref="G465">
    <cfRule type="expression" dxfId="81" priority="70">
      <formula>CellHasFormula</formula>
    </cfRule>
  </conditionalFormatting>
  <conditionalFormatting sqref="F474">
    <cfRule type="expression" dxfId="80" priority="69">
      <formula>CellHasFormula</formula>
    </cfRule>
  </conditionalFormatting>
  <conditionalFormatting sqref="G474">
    <cfRule type="expression" dxfId="79" priority="68">
      <formula>CellHasFormula</formula>
    </cfRule>
  </conditionalFormatting>
  <conditionalFormatting sqref="G550">
    <cfRule type="expression" dxfId="78" priority="66">
      <formula>CellHasFormula</formula>
    </cfRule>
  </conditionalFormatting>
  <conditionalFormatting sqref="G475">
    <cfRule type="expression" dxfId="77" priority="67">
      <formula>CellHasFormula</formula>
    </cfRule>
  </conditionalFormatting>
  <conditionalFormatting sqref="I532">
    <cfRule type="expression" dxfId="76" priority="65">
      <formula>CellHasFormula</formula>
    </cfRule>
  </conditionalFormatting>
  <conditionalFormatting sqref="I485 I530">
    <cfRule type="expression" dxfId="75" priority="64">
      <formula>CellHasFormula</formula>
    </cfRule>
  </conditionalFormatting>
  <conditionalFormatting sqref="B552:C552 K576:M586 H576:I586">
    <cfRule type="expression" dxfId="74" priority="63">
      <formula>CellHasFormula</formula>
    </cfRule>
  </conditionalFormatting>
  <conditionalFormatting sqref="B567:B568">
    <cfRule type="expression" dxfId="73" priority="62">
      <formula>CellHasFormula</formula>
    </cfRule>
  </conditionalFormatting>
  <conditionalFormatting sqref="B566">
    <cfRule type="expression" dxfId="72" priority="61">
      <formula>CellHasFormula</formula>
    </cfRule>
  </conditionalFormatting>
  <conditionalFormatting sqref="B579:C579">
    <cfRule type="expression" dxfId="71" priority="60">
      <formula>CellHasFormula</formula>
    </cfRule>
  </conditionalFormatting>
  <conditionalFormatting sqref="D579">
    <cfRule type="expression" dxfId="70" priority="59">
      <formula>CellHasFormula</formula>
    </cfRule>
  </conditionalFormatting>
  <conditionalFormatting sqref="B3:B582">
    <cfRule type="duplicateValues" dxfId="69" priority="58"/>
  </conditionalFormatting>
  <conditionalFormatting sqref="B75:B89 B42:B73">
    <cfRule type="duplicateValues" dxfId="68" priority="126"/>
  </conditionalFormatting>
  <conditionalFormatting sqref="E584:E585 E589">
    <cfRule type="expression" dxfId="67" priority="57">
      <formula>CellHasFormula</formula>
    </cfRule>
  </conditionalFormatting>
  <conditionalFormatting sqref="J587:N590 H587:H590 N584:N586">
    <cfRule type="expression" dxfId="66" priority="56">
      <formula>CellHasFormula</formula>
    </cfRule>
  </conditionalFormatting>
  <conditionalFormatting sqref="D588:D590">
    <cfRule type="uniqueValues" dxfId="65" priority="55" stopIfTrue="1"/>
  </conditionalFormatting>
  <conditionalFormatting sqref="F584:F586 F588:F590">
    <cfRule type="expression" dxfId="64" priority="54">
      <formula>CellHasFormula</formula>
    </cfRule>
  </conditionalFormatting>
  <conditionalFormatting sqref="B584:B590">
    <cfRule type="duplicateValues" dxfId="63" priority="53"/>
  </conditionalFormatting>
  <conditionalFormatting sqref="B576:B582">
    <cfRule type="duplicateValues" dxfId="62" priority="127"/>
  </conditionalFormatting>
  <conditionalFormatting sqref="D584:D586">
    <cfRule type="expression" dxfId="61" priority="52">
      <formula>CellHasFormula</formula>
    </cfRule>
  </conditionalFormatting>
  <conditionalFormatting sqref="G584:G586">
    <cfRule type="expression" dxfId="60" priority="51">
      <formula>CellHasFormula</formula>
    </cfRule>
  </conditionalFormatting>
  <conditionalFormatting sqref="E586">
    <cfRule type="expression" dxfId="59" priority="50">
      <formula>CellHasFormula</formula>
    </cfRule>
  </conditionalFormatting>
  <conditionalFormatting sqref="D587 G588:G590 F587:G587">
    <cfRule type="expression" dxfId="58" priority="49">
      <formula>CellHasFormula</formula>
    </cfRule>
  </conditionalFormatting>
  <conditionalFormatting sqref="D587">
    <cfRule type="expression" dxfId="57" priority="48">
      <formula>CellHasFormula</formula>
    </cfRule>
  </conditionalFormatting>
  <conditionalFormatting sqref="E587">
    <cfRule type="expression" dxfId="56" priority="47">
      <formula>CellHasFormula</formula>
    </cfRule>
  </conditionalFormatting>
  <conditionalFormatting sqref="E588">
    <cfRule type="expression" dxfId="55" priority="46">
      <formula>CellHasFormula</formula>
    </cfRule>
  </conditionalFormatting>
  <conditionalFormatting sqref="E590">
    <cfRule type="expression" dxfId="54" priority="45">
      <formula>CellHasFormula</formula>
    </cfRule>
  </conditionalFormatting>
  <conditionalFormatting sqref="N591:N636">
    <cfRule type="expression" dxfId="53" priority="44">
      <formula>CellHasFormula</formula>
    </cfRule>
  </conditionalFormatting>
  <conditionalFormatting sqref="F591:F636">
    <cfRule type="expression" dxfId="52" priority="43">
      <formula>CellHasFormula</formula>
    </cfRule>
  </conditionalFormatting>
  <conditionalFormatting sqref="B591:B636">
    <cfRule type="duplicateValues" dxfId="51" priority="42"/>
  </conditionalFormatting>
  <conditionalFormatting sqref="G591:G636">
    <cfRule type="expression" dxfId="50" priority="41">
      <formula>CellHasFormula</formula>
    </cfRule>
  </conditionalFormatting>
  <conditionalFormatting sqref="E591">
    <cfRule type="expression" dxfId="49" priority="40">
      <formula>CellHasFormula</formula>
    </cfRule>
  </conditionalFormatting>
  <conditionalFormatting sqref="E594 E597">
    <cfRule type="expression" dxfId="48" priority="39">
      <formula>CellHasFormula</formula>
    </cfRule>
  </conditionalFormatting>
  <conditionalFormatting sqref="E593">
    <cfRule type="expression" dxfId="47" priority="37">
      <formula>CellHasFormula</formula>
    </cfRule>
  </conditionalFormatting>
  <conditionalFormatting sqref="J591:J636">
    <cfRule type="expression" dxfId="46" priority="36">
      <formula>CellHasFormula</formula>
    </cfRule>
  </conditionalFormatting>
  <conditionalFormatting sqref="H591:I636 K591:M636">
    <cfRule type="expression" dxfId="45" priority="35">
      <formula>CellHasFormula</formula>
    </cfRule>
  </conditionalFormatting>
  <conditionalFormatting sqref="AI591:AI636">
    <cfRule type="expression" dxfId="44" priority="34">
      <formula>CellHasFormula</formula>
    </cfRule>
  </conditionalFormatting>
  <conditionalFormatting sqref="AG591:AH636">
    <cfRule type="expression" dxfId="43" priority="33">
      <formula>CellHasFormula</formula>
    </cfRule>
  </conditionalFormatting>
  <conditionalFormatting sqref="D591:D599">
    <cfRule type="expression" dxfId="42" priority="32">
      <formula>CellHasFormula</formula>
    </cfRule>
  </conditionalFormatting>
  <conditionalFormatting sqref="E595:E596">
    <cfRule type="expression" dxfId="41" priority="31">
      <formula>CellHasFormula</formula>
    </cfRule>
  </conditionalFormatting>
  <conditionalFormatting sqref="E598">
    <cfRule type="expression" dxfId="40" priority="30">
      <formula>CellHasFormula</formula>
    </cfRule>
  </conditionalFormatting>
  <conditionalFormatting sqref="E597">
    <cfRule type="expression" dxfId="39" priority="29">
      <formula>CellHasFormula</formula>
    </cfRule>
  </conditionalFormatting>
  <conditionalFormatting sqref="E598">
    <cfRule type="expression" dxfId="38" priority="28">
      <formula>CellHasFormula</formula>
    </cfRule>
  </conditionalFormatting>
  <conditionalFormatting sqref="E599">
    <cfRule type="expression" dxfId="37" priority="27">
      <formula>CellHasFormula</formula>
    </cfRule>
  </conditionalFormatting>
  <conditionalFormatting sqref="E581">
    <cfRule type="expression" dxfId="36" priority="26">
      <formula>CellHasFormula</formula>
    </cfRule>
  </conditionalFormatting>
  <conditionalFormatting sqref="F581:F583">
    <cfRule type="expression" dxfId="35" priority="25">
      <formula>CellHasFormula</formula>
    </cfRule>
  </conditionalFormatting>
  <conditionalFormatting sqref="D581:D583">
    <cfRule type="expression" dxfId="34" priority="24">
      <formula>CellHasFormula</formula>
    </cfRule>
  </conditionalFormatting>
  <conditionalFormatting sqref="D600:D636">
    <cfRule type="expression" dxfId="33" priority="23">
      <formula>CellHasFormula</formula>
    </cfRule>
  </conditionalFormatting>
  <conditionalFormatting sqref="E600">
    <cfRule type="expression" dxfId="32" priority="22">
      <formula>CellHasFormula</formula>
    </cfRule>
  </conditionalFormatting>
  <conditionalFormatting sqref="E601">
    <cfRule type="expression" dxfId="31" priority="21">
      <formula>CellHasFormula</formula>
    </cfRule>
  </conditionalFormatting>
  <conditionalFormatting sqref="E600">
    <cfRule type="expression" dxfId="30" priority="20">
      <formula>CellHasFormula</formula>
    </cfRule>
  </conditionalFormatting>
  <conditionalFormatting sqref="E601">
    <cfRule type="expression" dxfId="29" priority="19">
      <formula>CellHasFormula</formula>
    </cfRule>
  </conditionalFormatting>
  <conditionalFormatting sqref="E602:E636">
    <cfRule type="expression" dxfId="28" priority="18">
      <formula>CellHasFormula</formula>
    </cfRule>
  </conditionalFormatting>
  <conditionalFormatting sqref="B4:B217">
    <cfRule type="duplicateValues" dxfId="27" priority="128" stopIfTrue="1"/>
  </conditionalFormatting>
  <conditionalFormatting sqref="D17 D23 D26:D27 D82 D88 D91 D148 D150 D155 D158 D213 D215 D220 D223 D277 D279 D284 D333 D341 D344:D345 D396 D404 D407:D408 D461 D467 D470 D524 D526 D532 D535">
    <cfRule type="expression" dxfId="26" priority="17">
      <formula>CellHasFormula</formula>
    </cfRule>
  </conditionalFormatting>
  <conditionalFormatting sqref="G581">
    <cfRule type="expression" dxfId="25" priority="16">
      <formula>CellHasFormula</formula>
    </cfRule>
  </conditionalFormatting>
  <conditionalFormatting sqref="G582:G583">
    <cfRule type="expression" dxfId="24" priority="15">
      <formula>CellHasFormula</formula>
    </cfRule>
  </conditionalFormatting>
  <conditionalFormatting sqref="C583">
    <cfRule type="expression" dxfId="23" priority="13">
      <formula>CellHasFormula</formula>
    </cfRule>
  </conditionalFormatting>
  <conditionalFormatting sqref="B583">
    <cfRule type="duplicateValues" dxfId="22" priority="12"/>
  </conditionalFormatting>
  <conditionalFormatting sqref="B583">
    <cfRule type="duplicateValues" dxfId="21" priority="14"/>
  </conditionalFormatting>
  <conditionalFormatting sqref="D583">
    <cfRule type="expression" dxfId="20" priority="11">
      <formula>CellHasFormula</formula>
    </cfRule>
  </conditionalFormatting>
  <conditionalFormatting sqref="E583">
    <cfRule type="expression" dxfId="19" priority="10">
      <formula>CellHasFormula</formula>
    </cfRule>
  </conditionalFormatting>
  <conditionalFormatting sqref="G449">
    <cfRule type="expression" dxfId="18" priority="9">
      <formula>CellHasFormula</formula>
    </cfRule>
  </conditionalFormatting>
  <conditionalFormatting sqref="E450:E514 E580 E582 E592">
    <cfRule type="expression" dxfId="17" priority="4">
      <formula>CellHasFormula</formula>
    </cfRule>
  </conditionalFormatting>
  <conditionalFormatting sqref="O419:V429 O430:R431 O590:R590 T430:V431 T590:V590">
    <cfRule type="expression" dxfId="16" priority="3">
      <formula>CellHasFormula</formula>
    </cfRule>
  </conditionalFormatting>
  <conditionalFormatting sqref="J357:J368 J419:J431">
    <cfRule type="expression" dxfId="15" priority="2">
      <formula>CellHasFormula</formula>
    </cfRule>
  </conditionalFormatting>
  <conditionalFormatting sqref="K357:M368 K419:M431">
    <cfRule type="expression" dxfId="14" priority="1">
      <formula>CellHasFormula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D9"/>
  <sheetViews>
    <sheetView topLeftCell="Q1" workbookViewId="0">
      <selection activeCell="AD6" sqref="AD6:AD9"/>
    </sheetView>
  </sheetViews>
  <sheetFormatPr defaultRowHeight="15" x14ac:dyDescent="0.25"/>
  <cols>
    <col min="1" max="1" width="9" bestFit="1" customWidth="1"/>
    <col min="2" max="2" width="8.85546875" bestFit="1" customWidth="1"/>
    <col min="3" max="3" width="26.7109375" customWidth="1"/>
    <col min="4" max="4" width="14.5703125" bestFit="1" customWidth="1"/>
    <col min="5" max="5" width="10.42578125" bestFit="1" customWidth="1"/>
    <col min="6" max="6" width="7.7109375" bestFit="1" customWidth="1"/>
    <col min="7" max="7" width="11.42578125" bestFit="1" customWidth="1"/>
    <col min="8" max="8" width="8" bestFit="1" customWidth="1"/>
    <col min="9" max="9" width="7.140625" bestFit="1" customWidth="1"/>
    <col min="10" max="14" width="7.7109375" bestFit="1" customWidth="1"/>
    <col min="15" max="16" width="13.85546875" bestFit="1" customWidth="1"/>
    <col min="18" max="19" width="13.85546875" bestFit="1" customWidth="1"/>
    <col min="20" max="20" width="9" bestFit="1" customWidth="1"/>
    <col min="22" max="22" width="6.140625" bestFit="1" customWidth="1"/>
    <col min="23" max="23" width="7.140625" bestFit="1" customWidth="1"/>
    <col min="24" max="24" width="11.28515625" bestFit="1" customWidth="1"/>
    <col min="25" max="25" width="8.140625" bestFit="1" customWidth="1"/>
    <col min="26" max="28" width="11.28515625" bestFit="1" customWidth="1"/>
    <col min="29" max="29" width="9.85546875" bestFit="1" customWidth="1"/>
    <col min="30" max="30" width="12" customWidth="1"/>
  </cols>
  <sheetData>
    <row r="2" spans="1:30" ht="22.5" x14ac:dyDescent="0.3">
      <c r="A2" s="69" t="s">
        <v>1458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4"/>
      <c r="X2" s="64"/>
      <c r="Y2" s="64"/>
      <c r="Z2" s="64"/>
      <c r="AA2" s="64"/>
      <c r="AB2" s="64"/>
    </row>
    <row r="3" spans="1:30" ht="15.75" thickBot="1" x14ac:dyDescent="0.3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>
        <v>1824000000</v>
      </c>
      <c r="P3" s="40">
        <v>2413392000</v>
      </c>
      <c r="Q3" s="40">
        <v>0</v>
      </c>
      <c r="R3" s="40">
        <v>2413392000</v>
      </c>
      <c r="S3" s="40">
        <v>2413392000</v>
      </c>
      <c r="T3" s="39"/>
      <c r="U3" s="39"/>
      <c r="V3" s="39"/>
      <c r="W3" s="40">
        <v>0</v>
      </c>
      <c r="X3" s="40">
        <v>20196910</v>
      </c>
      <c r="Y3" s="40">
        <v>0</v>
      </c>
      <c r="Z3" s="40">
        <v>20196910</v>
      </c>
      <c r="AA3" s="40">
        <v>20929440</v>
      </c>
      <c r="AB3" s="40">
        <v>61323260</v>
      </c>
    </row>
    <row r="4" spans="1:30" ht="16.5" customHeight="1" thickTop="1" thickBot="1" x14ac:dyDescent="0.3">
      <c r="A4" s="95" t="s">
        <v>1262</v>
      </c>
      <c r="B4" s="92" t="s">
        <v>0</v>
      </c>
      <c r="C4" s="92" t="s">
        <v>1</v>
      </c>
      <c r="D4" s="92" t="s">
        <v>2</v>
      </c>
      <c r="E4" s="92" t="s">
        <v>5</v>
      </c>
      <c r="F4" s="92" t="s">
        <v>3</v>
      </c>
      <c r="G4" s="92" t="s">
        <v>4</v>
      </c>
      <c r="H4" s="94" t="s">
        <v>6</v>
      </c>
      <c r="I4" s="94"/>
      <c r="J4" s="94"/>
      <c r="K4" s="94"/>
      <c r="L4" s="94"/>
      <c r="M4" s="94"/>
      <c r="N4" s="94"/>
      <c r="O4" s="65" t="s">
        <v>7</v>
      </c>
      <c r="P4" s="76" t="s">
        <v>1351</v>
      </c>
      <c r="Q4" s="76"/>
      <c r="R4" s="76"/>
      <c r="S4" s="76"/>
      <c r="T4" s="75" t="s">
        <v>1363</v>
      </c>
      <c r="U4" s="70"/>
      <c r="V4" s="70"/>
      <c r="W4" s="104" t="s">
        <v>1376</v>
      </c>
      <c r="X4" s="87"/>
      <c r="Y4" s="87"/>
      <c r="Z4" s="87"/>
      <c r="AA4" s="87"/>
      <c r="AB4" s="87"/>
      <c r="AC4" s="67" t="s">
        <v>1481</v>
      </c>
      <c r="AD4" s="102" t="s">
        <v>1482</v>
      </c>
    </row>
    <row r="5" spans="1:30" ht="63.75" x14ac:dyDescent="0.25">
      <c r="A5" s="96"/>
      <c r="B5" s="93"/>
      <c r="C5" s="93"/>
      <c r="D5" s="93"/>
      <c r="E5" s="93"/>
      <c r="F5" s="93"/>
      <c r="G5" s="93"/>
      <c r="H5" s="1" t="s">
        <v>1374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2" t="s">
        <v>27</v>
      </c>
      <c r="P5" s="2" t="s">
        <v>41</v>
      </c>
      <c r="Q5" s="2" t="s">
        <v>42</v>
      </c>
      <c r="R5" s="2" t="s">
        <v>1460</v>
      </c>
      <c r="S5" s="2" t="s">
        <v>40</v>
      </c>
      <c r="T5" s="4" t="s">
        <v>41</v>
      </c>
      <c r="U5" s="5" t="s">
        <v>42</v>
      </c>
      <c r="V5" s="5" t="s">
        <v>46</v>
      </c>
      <c r="W5" s="2" t="s">
        <v>14</v>
      </c>
      <c r="X5" s="2" t="s">
        <v>20</v>
      </c>
      <c r="Y5" s="2" t="s">
        <v>21</v>
      </c>
      <c r="Z5" s="2" t="s">
        <v>16</v>
      </c>
      <c r="AA5" s="2" t="s">
        <v>1426</v>
      </c>
      <c r="AB5" s="2" t="s">
        <v>1480</v>
      </c>
      <c r="AC5" s="66" t="s">
        <v>1426</v>
      </c>
      <c r="AD5" s="103"/>
    </row>
    <row r="6" spans="1:30" x14ac:dyDescent="0.25">
      <c r="A6" s="8" t="s">
        <v>1332</v>
      </c>
      <c r="B6" s="28" t="s">
        <v>1003</v>
      </c>
      <c r="C6" s="28" t="s">
        <v>1004</v>
      </c>
      <c r="D6" s="28" t="s">
        <v>1005</v>
      </c>
      <c r="E6" s="9" t="s">
        <v>52</v>
      </c>
      <c r="F6" s="28" t="s">
        <v>1006</v>
      </c>
      <c r="G6" s="28" t="s">
        <v>998</v>
      </c>
      <c r="H6" s="11">
        <v>3.5000000000000003E-2</v>
      </c>
      <c r="I6" s="11"/>
      <c r="J6" s="11">
        <v>0.01</v>
      </c>
      <c r="K6" s="11">
        <v>0.01</v>
      </c>
      <c r="L6" s="11">
        <v>5.0000000000000001E-3</v>
      </c>
      <c r="M6" s="11">
        <v>5.0000000000000001E-3</v>
      </c>
      <c r="N6" s="11"/>
      <c r="O6" s="12">
        <v>1312000000</v>
      </c>
      <c r="P6" s="12">
        <v>1739352000</v>
      </c>
      <c r="Q6" s="12">
        <v>0</v>
      </c>
      <c r="R6" s="12">
        <v>1739352000</v>
      </c>
      <c r="S6" s="12">
        <v>1739352000</v>
      </c>
      <c r="T6" s="16">
        <v>1.3257256097560977</v>
      </c>
      <c r="U6" s="16">
        <v>0</v>
      </c>
      <c r="V6" s="16">
        <v>1.3257256097560977</v>
      </c>
      <c r="W6" s="12">
        <v>0</v>
      </c>
      <c r="X6" s="12">
        <v>15958630</v>
      </c>
      <c r="Y6" s="12">
        <v>0</v>
      </c>
      <c r="Z6" s="12">
        <v>15958630</v>
      </c>
      <c r="AA6" s="12">
        <v>16537440</v>
      </c>
      <c r="AB6" s="12">
        <v>48454700</v>
      </c>
      <c r="AC6" s="12">
        <f>R6*1%</f>
        <v>17393520</v>
      </c>
      <c r="AD6" s="68">
        <f>AC6-AA6</f>
        <v>856080</v>
      </c>
    </row>
    <row r="7" spans="1:30" x14ac:dyDescent="0.25">
      <c r="A7" s="8" t="s">
        <v>1332</v>
      </c>
      <c r="B7" s="9" t="s">
        <v>1030</v>
      </c>
      <c r="C7" s="9" t="s">
        <v>1031</v>
      </c>
      <c r="D7" s="10" t="s">
        <v>1005</v>
      </c>
      <c r="E7" s="9" t="s">
        <v>102</v>
      </c>
      <c r="F7" s="9" t="s">
        <v>1006</v>
      </c>
      <c r="G7" s="9" t="s">
        <v>998</v>
      </c>
      <c r="H7" s="11">
        <v>3.5000000000000003E-2</v>
      </c>
      <c r="I7" s="11"/>
      <c r="J7" s="11">
        <v>0.01</v>
      </c>
      <c r="K7" s="11">
        <v>0.01</v>
      </c>
      <c r="L7" s="11">
        <v>5.0000000000000001E-3</v>
      </c>
      <c r="M7" s="11">
        <v>5.0000000000000001E-3</v>
      </c>
      <c r="N7" s="11"/>
      <c r="O7" s="12">
        <v>512000000</v>
      </c>
      <c r="P7" s="12">
        <v>513816000</v>
      </c>
      <c r="Q7" s="12">
        <v>0</v>
      </c>
      <c r="R7" s="12">
        <v>513816000</v>
      </c>
      <c r="S7" s="12">
        <v>513816000</v>
      </c>
      <c r="T7" s="16">
        <v>1.0035468750000001</v>
      </c>
      <c r="U7" s="16">
        <v>0</v>
      </c>
      <c r="V7" s="16">
        <v>1.0035468750000001</v>
      </c>
      <c r="W7" s="12">
        <v>0</v>
      </c>
      <c r="X7" s="12">
        <v>4238280</v>
      </c>
      <c r="Y7" s="12">
        <v>0</v>
      </c>
      <c r="Z7" s="12">
        <v>4238280</v>
      </c>
      <c r="AA7" s="12">
        <v>4392000</v>
      </c>
      <c r="AB7" s="12">
        <v>12868560</v>
      </c>
      <c r="AC7" s="12">
        <f>R7*1%</f>
        <v>5138160</v>
      </c>
      <c r="AD7" s="68">
        <f>AC7-AA7</f>
        <v>746160</v>
      </c>
    </row>
    <row r="8" spans="1:30" x14ac:dyDescent="0.25">
      <c r="A8" s="8" t="s">
        <v>1452</v>
      </c>
      <c r="B8" s="32" t="s">
        <v>1411</v>
      </c>
      <c r="C8" s="32" t="s">
        <v>1412</v>
      </c>
      <c r="D8" s="32" t="s">
        <v>1005</v>
      </c>
      <c r="E8" s="9" t="s">
        <v>52</v>
      </c>
      <c r="F8" s="28" t="s">
        <v>1006</v>
      </c>
      <c r="G8" s="28" t="s">
        <v>998</v>
      </c>
      <c r="H8" s="11"/>
      <c r="I8" s="11"/>
      <c r="J8" s="11"/>
      <c r="K8" s="11"/>
      <c r="L8" s="11"/>
      <c r="M8" s="11"/>
      <c r="N8" s="11"/>
      <c r="O8" s="12">
        <v>0</v>
      </c>
      <c r="P8" s="12">
        <v>85608000</v>
      </c>
      <c r="Q8" s="12">
        <v>0</v>
      </c>
      <c r="R8" s="12">
        <v>85608000</v>
      </c>
      <c r="S8" s="12">
        <v>85608000</v>
      </c>
      <c r="T8" s="16">
        <v>0</v>
      </c>
      <c r="U8" s="16">
        <v>0</v>
      </c>
      <c r="V8" s="16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39"/>
    </row>
    <row r="9" spans="1:30" x14ac:dyDescent="0.25">
      <c r="A9" s="8" t="s">
        <v>1452</v>
      </c>
      <c r="B9" s="32" t="s">
        <v>1413</v>
      </c>
      <c r="C9" s="32" t="s">
        <v>1414</v>
      </c>
      <c r="D9" s="32" t="s">
        <v>1005</v>
      </c>
      <c r="E9" s="9" t="s">
        <v>102</v>
      </c>
      <c r="F9" s="28" t="s">
        <v>1006</v>
      </c>
      <c r="G9" s="28" t="s">
        <v>998</v>
      </c>
      <c r="H9" s="11"/>
      <c r="I9" s="11"/>
      <c r="J9" s="11"/>
      <c r="K9" s="11"/>
      <c r="L9" s="11"/>
      <c r="M9" s="11"/>
      <c r="N9" s="11"/>
      <c r="O9" s="12">
        <v>0</v>
      </c>
      <c r="P9" s="12">
        <v>74616000</v>
      </c>
      <c r="Q9" s="12">
        <v>0</v>
      </c>
      <c r="R9" s="12">
        <v>74616000</v>
      </c>
      <c r="S9" s="12">
        <v>74616000</v>
      </c>
      <c r="T9" s="16">
        <v>0</v>
      </c>
      <c r="U9" s="16">
        <v>0</v>
      </c>
      <c r="V9" s="16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39"/>
    </row>
  </sheetData>
  <mergeCells count="13">
    <mergeCell ref="P4:S4"/>
    <mergeCell ref="T4:V4"/>
    <mergeCell ref="AD4:AD5"/>
    <mergeCell ref="W4:AB4"/>
    <mergeCell ref="A2:V2"/>
    <mergeCell ref="A4:A5"/>
    <mergeCell ref="B4:B5"/>
    <mergeCell ref="C4:C5"/>
    <mergeCell ref="D4:D5"/>
    <mergeCell ref="E4:E5"/>
    <mergeCell ref="F4:F5"/>
    <mergeCell ref="G4:G5"/>
    <mergeCell ref="H4:N4"/>
  </mergeCells>
  <conditionalFormatting sqref="B7:C7 G7:J7 E7 N7 C6:N6 E4">
    <cfRule type="expression" dxfId="13" priority="13">
      <formula>CellHasFormula</formula>
    </cfRule>
  </conditionalFormatting>
  <conditionalFormatting sqref="A4:B4 D4 F4:G4">
    <cfRule type="expression" dxfId="12" priority="12">
      <formula>CellHasFormula</formula>
    </cfRule>
  </conditionalFormatting>
  <conditionalFormatting sqref="C4">
    <cfRule type="expression" dxfId="11" priority="11">
      <formula>CellHasFormula</formula>
    </cfRule>
  </conditionalFormatting>
  <conditionalFormatting sqref="B3:B7">
    <cfRule type="duplicateValues" dxfId="10" priority="10"/>
  </conditionalFormatting>
  <conditionalFormatting sqref="B4:B6">
    <cfRule type="duplicateValues" dxfId="9" priority="14" stopIfTrue="1"/>
  </conditionalFormatting>
  <conditionalFormatting sqref="K7:M7 D7 F7">
    <cfRule type="expression" dxfId="8" priority="9">
      <formula>CellHasFormula</formula>
    </cfRule>
  </conditionalFormatting>
  <conditionalFormatting sqref="E9">
    <cfRule type="expression" dxfId="7" priority="8">
      <formula>CellHasFormula</formula>
    </cfRule>
  </conditionalFormatting>
  <conditionalFormatting sqref="J8:N9 H8:H9">
    <cfRule type="expression" dxfId="6" priority="7">
      <formula>CellHasFormula</formula>
    </cfRule>
  </conditionalFormatting>
  <conditionalFormatting sqref="D8:D9">
    <cfRule type="uniqueValues" dxfId="5" priority="6" stopIfTrue="1"/>
  </conditionalFormatting>
  <conditionalFormatting sqref="F8:F9">
    <cfRule type="expression" dxfId="4" priority="5">
      <formula>CellHasFormula</formula>
    </cfRule>
  </conditionalFormatting>
  <conditionalFormatting sqref="B8:B9">
    <cfRule type="duplicateValues" dxfId="3" priority="4"/>
  </conditionalFormatting>
  <conditionalFormatting sqref="G8:G9">
    <cfRule type="expression" dxfId="2" priority="3">
      <formula>CellHasFormula</formula>
    </cfRule>
  </conditionalFormatting>
  <conditionalFormatting sqref="E8">
    <cfRule type="expression" dxfId="1" priority="2">
      <formula>CellHasFormula</formula>
    </cfRule>
  </conditionalFormatting>
  <conditionalFormatting sqref="W6:W9">
    <cfRule type="expression" dxfId="0" priority="1">
      <formula>CellHasFormula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Tháng 01</vt:lpstr>
      <vt:lpstr>Tháng 02</vt:lpstr>
      <vt:lpstr>tháng 03</vt:lpstr>
      <vt:lpstr>truy thu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Toan Khuyen Mai</dc:creator>
  <cp:lastModifiedBy>Vo Nguyen Loc Thanh</cp:lastModifiedBy>
  <cp:lastPrinted>2021-02-23T04:24:33Z</cp:lastPrinted>
  <dcterms:created xsi:type="dcterms:W3CDTF">2021-01-11T04:26:02Z</dcterms:created>
  <dcterms:modified xsi:type="dcterms:W3CDTF">2021-04-28T07:03:18Z</dcterms:modified>
</cp:coreProperties>
</file>